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svg" ContentType="image/svg+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drawings/drawing3.xml" ContentType="application/vnd.openxmlformats-officedocument.drawing+xml"/>
  <Override PartName="/xl/tables/table3.xml" ContentType="application/vnd.openxmlformats-officedocument.spreadsheetml.table+xml"/>
  <Override PartName="/xl/queryTables/queryTable3.xml" ContentType="application/vnd.openxmlformats-officedocument.spreadsheetml.queryTable+xml"/>
  <Override PartName="/xl/drawings/drawing4.xml" ContentType="application/vnd.openxmlformats-officedocument.drawing+xml"/>
  <Override PartName="/xl/tables/table4.xml" ContentType="application/vnd.openxmlformats-officedocument.spreadsheetml.table+xml"/>
  <Override PartName="/xl/queryTables/queryTable4.xml" ContentType="application/vnd.openxmlformats-officedocument.spreadsheetml.queryTable+xml"/>
  <Override PartName="/xl/drawings/drawing5.xml" ContentType="application/vnd.openxmlformats-officedocument.drawing+xml"/>
  <Override PartName="/xl/tables/table5.xml" ContentType="application/vnd.openxmlformats-officedocument.spreadsheetml.table+xml"/>
  <Override PartName="/xl/queryTables/queryTable5.xml" ContentType="application/vnd.openxmlformats-officedocument.spreadsheetml.queryTable+xml"/>
  <Override PartName="/xl/drawings/drawing6.xml" ContentType="application/vnd.openxmlformats-officedocument.drawing+xml"/>
  <Override PartName="/xl/tables/table6.xml" ContentType="application/vnd.openxmlformats-officedocument.spreadsheetml.table+xml"/>
  <Override PartName="/xl/queryTables/queryTable6.xml" ContentType="application/vnd.openxmlformats-officedocument.spreadsheetml.queryTable+xml"/>
  <Override PartName="/xl/drawings/drawing7.xml" ContentType="application/vnd.openxmlformats-officedocument.drawing+xml"/>
  <Override PartName="/xl/tables/table7.xml" ContentType="application/vnd.openxmlformats-officedocument.spreadsheetml.table+xml"/>
  <Override PartName="/xl/queryTables/queryTable7.xml" ContentType="application/vnd.openxmlformats-officedocument.spreadsheetml.queryTable+xml"/>
  <Override PartName="/xl/drawings/drawing8.xml" ContentType="application/vnd.openxmlformats-officedocument.drawing+xml"/>
  <Override PartName="/xl/tables/table8.xml" ContentType="application/vnd.openxmlformats-officedocument.spreadsheetml.table+xml"/>
  <Override PartName="/xl/queryTables/queryTable8.xml" ContentType="application/vnd.openxmlformats-officedocument.spreadsheetml.queryTable+xml"/>
  <Override PartName="/xl/drawings/drawing9.xml" ContentType="application/vnd.openxmlformats-officedocument.drawing+xml"/>
  <Override PartName="/xl/tables/table9.xml" ContentType="application/vnd.openxmlformats-officedocument.spreadsheetml.table+xml"/>
  <Override PartName="/xl/queryTables/queryTable9.xml" ContentType="application/vnd.openxmlformats-officedocument.spreadsheetml.queryTable+xml"/>
  <Override PartName="/xl/drawings/drawing10.xml" ContentType="application/vnd.openxmlformats-officedocument.drawing+xml"/>
  <Override PartName="/xl/tables/table10.xml" ContentType="application/vnd.openxmlformats-officedocument.spreadsheetml.table+xml"/>
  <Override PartName="/xl/queryTables/queryTable10.xml" ContentType="application/vnd.openxmlformats-officedocument.spreadsheetml.queryTable+xml"/>
  <Override PartName="/xl/drawings/drawing11.xml" ContentType="application/vnd.openxmlformats-officedocument.drawing+xml"/>
  <Override PartName="/xl/tables/table11.xml" ContentType="application/vnd.openxmlformats-officedocument.spreadsheetml.table+xml"/>
  <Override PartName="/xl/queryTables/queryTable11.xml" ContentType="application/vnd.openxmlformats-officedocument.spreadsheetml.queryTable+xml"/>
  <Override PartName="/xl/drawings/drawing12.xml" ContentType="application/vnd.openxmlformats-officedocument.drawing+xml"/>
  <Override PartName="/xl/tables/table12.xml" ContentType="application/vnd.openxmlformats-officedocument.spreadsheetml.table+xml"/>
  <Override PartName="/xl/queryTables/queryTable12.xml" ContentType="application/vnd.openxmlformats-officedocument.spreadsheetml.queryTable+xml"/>
  <Override PartName="/xl/drawings/drawing13.xml" ContentType="application/vnd.openxmlformats-officedocument.drawing+xml"/>
  <Override PartName="/xl/tables/table13.xml" ContentType="application/vnd.openxmlformats-officedocument.spreadsheetml.table+xml"/>
  <Override PartName="/xl/queryTables/queryTable13.xml" ContentType="application/vnd.openxmlformats-officedocument.spreadsheetml.queryTable+xml"/>
  <Override PartName="/xl/drawings/drawing14.xml" ContentType="application/vnd.openxmlformats-officedocument.drawing+xml"/>
  <Override PartName="/xl/tables/table14.xml" ContentType="application/vnd.openxmlformats-officedocument.spreadsheetml.table+xml"/>
  <Override PartName="/xl/queryTables/queryTable14.xml" ContentType="application/vnd.openxmlformats-officedocument.spreadsheetml.queryTable+xml"/>
  <Override PartName="/xl/drawings/drawing15.xml" ContentType="application/vnd.openxmlformats-officedocument.drawing+xml"/>
  <Override PartName="/xl/tables/table15.xml" ContentType="application/vnd.openxmlformats-officedocument.spreadsheetml.table+xml"/>
  <Override PartName="/xl/queryTables/queryTable15.xml" ContentType="application/vnd.openxmlformats-officedocument.spreadsheetml.queryTable+xml"/>
  <Override PartName="/xl/drawings/drawing16.xml" ContentType="application/vnd.openxmlformats-officedocument.drawing+xml"/>
  <Override PartName="/xl/tables/table16.xml" ContentType="application/vnd.openxmlformats-officedocument.spreadsheetml.table+xml"/>
  <Override PartName="/xl/queryTables/queryTable16.xml" ContentType="application/vnd.openxmlformats-officedocument.spreadsheetml.queryTable+xml"/>
  <Override PartName="/xl/drawings/drawing17.xml" ContentType="application/vnd.openxmlformats-officedocument.drawing+xml"/>
  <Override PartName="/xl/tables/table17.xml" ContentType="application/vnd.openxmlformats-officedocument.spreadsheetml.table+xml"/>
  <Override PartName="/xl/queryTables/queryTable17.xml" ContentType="application/vnd.openxmlformats-officedocument.spreadsheetml.queryTable+xml"/>
  <Override PartName="/xl/drawings/drawing18.xml" ContentType="application/vnd.openxmlformats-officedocument.drawing+xml"/>
  <Override PartName="/xl/tables/table18.xml" ContentType="application/vnd.openxmlformats-officedocument.spreadsheetml.table+xml"/>
  <Override PartName="/xl/queryTables/queryTable18.xml" ContentType="application/vnd.openxmlformats-officedocument.spreadsheetml.queryTable+xml"/>
  <Override PartName="/xl/drawings/drawing19.xml" ContentType="application/vnd.openxmlformats-officedocument.drawing+xml"/>
  <Override PartName="/xl/tables/table19.xml" ContentType="application/vnd.openxmlformats-officedocument.spreadsheetml.table+xml"/>
  <Override PartName="/xl/queryTables/queryTable19.xml" ContentType="application/vnd.openxmlformats-officedocument.spreadsheetml.queryTable+xml"/>
  <Override PartName="/xl/drawings/drawing20.xml" ContentType="application/vnd.openxmlformats-officedocument.drawing+xml"/>
  <Override PartName="/xl/tables/table20.xml" ContentType="application/vnd.openxmlformats-officedocument.spreadsheetml.table+xml"/>
  <Override PartName="/xl/queryTables/queryTable20.xml" ContentType="application/vnd.openxmlformats-officedocument.spreadsheetml.queryTable+xml"/>
  <Override PartName="/xl/drawings/drawing21.xml" ContentType="application/vnd.openxmlformats-officedocument.drawing+xml"/>
  <Override PartName="/xl/tables/table21.xml" ContentType="application/vnd.openxmlformats-officedocument.spreadsheetml.table+xml"/>
  <Override PartName="/xl/queryTables/queryTable21.xml" ContentType="application/vnd.openxmlformats-officedocument.spreadsheetml.queryTable+xml"/>
  <Override PartName="/xl/drawings/drawing22.xml" ContentType="application/vnd.openxmlformats-officedocument.drawing+xml"/>
  <Override PartName="/xl/tables/table22.xml" ContentType="application/vnd.openxmlformats-officedocument.spreadsheetml.table+xml"/>
  <Override PartName="/xl/queryTables/queryTable22.xml" ContentType="application/vnd.openxmlformats-officedocument.spreadsheetml.queryTable+xml"/>
  <Override PartName="/xl/drawings/drawing23.xml" ContentType="application/vnd.openxmlformats-officedocument.drawing+xml"/>
  <Override PartName="/xl/tables/table23.xml" ContentType="application/vnd.openxmlformats-officedocument.spreadsheetml.table+xml"/>
  <Override PartName="/xl/queryTables/queryTable23.xml" ContentType="application/vnd.openxmlformats-officedocument.spreadsheetml.queryTable+xml"/>
  <Override PartName="/xl/drawings/drawing24.xml" ContentType="application/vnd.openxmlformats-officedocument.drawing+xml"/>
  <Override PartName="/xl/tables/table24.xml" ContentType="application/vnd.openxmlformats-officedocument.spreadsheetml.table+xml"/>
  <Override PartName="/xl/queryTables/queryTable24.xml" ContentType="application/vnd.openxmlformats-officedocument.spreadsheetml.queryTable+xml"/>
  <Override PartName="/xl/drawings/drawing25.xml" ContentType="application/vnd.openxmlformats-officedocument.drawing+xml"/>
  <Override PartName="/xl/tables/table25.xml" ContentType="application/vnd.openxmlformats-officedocument.spreadsheetml.table+xml"/>
  <Override PartName="/xl/queryTables/queryTable25.xml" ContentType="application/vnd.openxmlformats-officedocument.spreadsheetml.queryTable+xml"/>
  <Override PartName="/xl/drawings/drawing26.xml" ContentType="application/vnd.openxmlformats-officedocument.drawing+xml"/>
  <Override PartName="/xl/tables/table26.xml" ContentType="application/vnd.openxmlformats-officedocument.spreadsheetml.table+xml"/>
  <Override PartName="/xl/queryTables/queryTable26.xml" ContentType="application/vnd.openxmlformats-officedocument.spreadsheetml.queryTable+xml"/>
  <Override PartName="/xl/drawings/drawing27.xml" ContentType="application/vnd.openxmlformats-officedocument.drawing+xml"/>
  <Override PartName="/xl/tables/table27.xml" ContentType="application/vnd.openxmlformats-officedocument.spreadsheetml.table+xml"/>
  <Override PartName="/xl/queryTables/queryTable27.xml" ContentType="application/vnd.openxmlformats-officedocument.spreadsheetml.queryTable+xml"/>
  <Override PartName="/xl/drawings/drawing28.xml" ContentType="application/vnd.openxmlformats-officedocument.drawing+xml"/>
  <Override PartName="/xl/tables/table28.xml" ContentType="application/vnd.openxmlformats-officedocument.spreadsheetml.table+xml"/>
  <Override PartName="/xl/queryTables/queryTable28.xml" ContentType="application/vnd.openxmlformats-officedocument.spreadsheetml.queryTable+xml"/>
  <Override PartName="/xl/drawings/drawing29.xml" ContentType="application/vnd.openxmlformats-officedocument.drawing+xml"/>
  <Override PartName="/xl/tables/table29.xml" ContentType="application/vnd.openxmlformats-officedocument.spreadsheetml.table+xml"/>
  <Override PartName="/xl/queryTables/queryTable29.xml" ContentType="application/vnd.openxmlformats-officedocument.spreadsheetml.queryTable+xml"/>
  <Override PartName="/xl/drawings/drawing30.xml" ContentType="application/vnd.openxmlformats-officedocument.drawing+xml"/>
  <Override PartName="/xl/tables/table30.xml" ContentType="application/vnd.openxmlformats-officedocument.spreadsheetml.table+xml"/>
  <Override PartName="/xl/queryTables/queryTable30.xml" ContentType="application/vnd.openxmlformats-officedocument.spreadsheetml.queryTable+xml"/>
  <Override PartName="/xl/drawings/drawing31.xml" ContentType="application/vnd.openxmlformats-officedocument.drawing+xml"/>
  <Override PartName="/xl/tables/table31.xml" ContentType="application/vnd.openxmlformats-officedocument.spreadsheetml.table+xml"/>
  <Override PartName="/xl/queryTables/queryTable31.xml" ContentType="application/vnd.openxmlformats-officedocument.spreadsheetml.queryTable+xml"/>
  <Override PartName="/xl/drawings/drawing32.xml" ContentType="application/vnd.openxmlformats-officedocument.drawing+xml"/>
  <Override PartName="/xl/tables/table32.xml" ContentType="application/vnd.openxmlformats-officedocument.spreadsheetml.table+xml"/>
  <Override PartName="/xl/queryTables/queryTable32.xml" ContentType="application/vnd.openxmlformats-officedocument.spreadsheetml.queryTable+xml"/>
  <Override PartName="/xl/drawings/drawing33.xml" ContentType="application/vnd.openxmlformats-officedocument.drawing+xml"/>
  <Override PartName="/xl/tables/table33.xml" ContentType="application/vnd.openxmlformats-officedocument.spreadsheetml.table+xml"/>
  <Override PartName="/xl/queryTables/queryTable33.xml" ContentType="application/vnd.openxmlformats-officedocument.spreadsheetml.queryTable+xml"/>
  <Override PartName="/xl/drawings/drawing34.xml" ContentType="application/vnd.openxmlformats-officedocument.drawing+xml"/>
  <Override PartName="/xl/tables/table34.xml" ContentType="application/vnd.openxmlformats-officedocument.spreadsheetml.table+xml"/>
  <Override PartName="/xl/queryTables/queryTable34.xml" ContentType="application/vnd.openxmlformats-officedocument.spreadsheetml.queryTable+xml"/>
  <Override PartName="/xl/drawings/drawing35.xml" ContentType="application/vnd.openxmlformats-officedocument.drawing+xml"/>
  <Override PartName="/xl/tables/table35.xml" ContentType="application/vnd.openxmlformats-officedocument.spreadsheetml.table+xml"/>
  <Override PartName="/xl/queryTables/queryTable35.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36.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hidePivotFieldList="1" defaultThemeVersion="166925"/>
  <mc:AlternateContent xmlns:mc="http://schemas.openxmlformats.org/markup-compatibility/2006">
    <mc:Choice Requires="x15">
      <x15ac:absPath xmlns:x15ac="http://schemas.microsoft.com/office/spreadsheetml/2010/11/ac" url="d:\Dropbox\Targeo\00_DellNic\Toyota\04_SetupReportes\03_ReporteFinal\Salida\2023_2\"/>
    </mc:Choice>
  </mc:AlternateContent>
  <xr:revisionPtr revIDLastSave="0" documentId="8_{393376A2-A187-46EC-A7D0-D69897BE5211}" xr6:coauthVersionLast="47" xr6:coauthVersionMax="47" xr10:uidLastSave="{00000000-0000-0000-0000-000000000000}"/>
  <bookViews>
    <workbookView xWindow="24" yWindow="24" windowWidth="23016" windowHeight="12216" tabRatio="676" xr2:uid="{00000000-000D-0000-FFFF-FFFF00000000}"/>
  </bookViews>
  <sheets>
    <sheet name="Reporte KPIs" sheetId="2" r:id="rId1"/>
    <sheet name="BD" sheetId="5" state="hidden" r:id="rId2"/>
    <sheet name="Lista objetivo para Citas" sheetId="39" r:id="rId3"/>
    <sheet name="Listado Clientes Activos" sheetId="3" r:id="rId4"/>
    <sheet name="(1) Primer Servicio" sheetId="6" r:id="rId5"/>
    <sheet name="Siguiente Primer Servicio" sheetId="37" r:id="rId6"/>
    <sheet name="(1) Efectividad Rec" sheetId="21" r:id="rId7"/>
    <sheet name="Servicio Subsecuente" sheetId="36" r:id="rId8"/>
    <sheet name="(2) Primer Servicio" sheetId="9" r:id="rId9"/>
    <sheet name="(2) Efectividad Rec" sheetId="22" r:id="rId10"/>
    <sheet name="(3) Primer Servicio" sheetId="10" r:id="rId11"/>
    <sheet name="(3) Efectividad Rec" sheetId="23" r:id="rId12"/>
    <sheet name="(4) Primer Servicio" sheetId="11" r:id="rId13"/>
    <sheet name="(4) Efectividad Rec" sheetId="24" r:id="rId14"/>
    <sheet name="(5) Primer Servicio" sheetId="12" r:id="rId15"/>
    <sheet name="(5) Efectividad Rec" sheetId="25" r:id="rId16"/>
    <sheet name="(6) Primer Servicio" sheetId="13" r:id="rId17"/>
    <sheet name="(6) Efectividad Rec" sheetId="26" r:id="rId18"/>
    <sheet name="(7) Primer Servicio" sheetId="14" r:id="rId19"/>
    <sheet name="(7) Efectividad Rec" sheetId="27" r:id="rId20"/>
    <sheet name="(8) Primer Servicio" sheetId="15" r:id="rId21"/>
    <sheet name="(8) Efectividad Rec" sheetId="28" r:id="rId22"/>
    <sheet name="(9) Primer Servicio" sheetId="16" r:id="rId23"/>
    <sheet name="(9) Efectividad Rec" sheetId="29" r:id="rId24"/>
    <sheet name="(10) Primer Servicio" sheetId="17" r:id="rId25"/>
    <sheet name="(10) Efectividad Rec" sheetId="30" r:id="rId26"/>
    <sheet name="(11) Primer Servicio" sheetId="18" r:id="rId27"/>
    <sheet name="(11) Efectividad Rec" sheetId="31" r:id="rId28"/>
    <sheet name="(12) Primer Servicio" sheetId="19" r:id="rId29"/>
    <sheet name="(12) Efectividad Rec" sheetId="32" r:id="rId30"/>
    <sheet name="Listado Clientes Inactivos" sheetId="4" r:id="rId31"/>
    <sheet name="BD Distribuidor" sheetId="33" r:id="rId32"/>
    <sheet name="Reparaciones Ligeras" sheetId="34" r:id="rId33"/>
    <sheet name="Ganados Perdidos" sheetId="35" r:id="rId34"/>
    <sheet name="Campañas" sheetId="38" r:id="rId35"/>
    <sheet name="Calidad Datos" sheetId="7" r:id="rId36"/>
  </sheets>
  <definedNames>
    <definedName name="Campañas">"Picture 16"</definedName>
    <definedName name="Campanias" localSheetId="34" hidden="1">Campañas!$B$8:$L$901</definedName>
    <definedName name="CLIENTES">'Reporte KPIs'!$H$44:$O$44</definedName>
    <definedName name="ConceptosReporteServicio_1" localSheetId="1" hidden="1">BD!$B$4:$N$483</definedName>
    <definedName name="ConceptosRptServicioMultiPeriodo" localSheetId="1" hidden="1">BD!$R$4:$AJ$1424</definedName>
    <definedName name="ErroresTotal">'Reporte KPIs'!$X$4</definedName>
    <definedName name="ExternalData_1" localSheetId="4" hidden="1">'(1) Primer Servicio'!$B$12:$K$65</definedName>
    <definedName name="ExternalData_1" localSheetId="24" hidden="1">'(10) Primer Servicio'!$B$12:$K$61</definedName>
    <definedName name="ExternalData_1" localSheetId="26" hidden="1">'(11) Primer Servicio'!$B$12:$K$55</definedName>
    <definedName name="ExternalData_1" localSheetId="28" hidden="1">'(12) Primer Servicio'!$B$12:$K$69</definedName>
    <definedName name="ExternalData_1" localSheetId="8" hidden="1">'(2) Primer Servicio'!$B$12:$K$63</definedName>
    <definedName name="ExternalData_1" localSheetId="10" hidden="1">'(3) Primer Servicio'!$B$12:$K$57</definedName>
    <definedName name="ExternalData_1" localSheetId="12" hidden="1">'(4) Primer Servicio'!$B$12:$K$92</definedName>
    <definedName name="ExternalData_1" localSheetId="14" hidden="1">'(5) Primer Servicio'!$B$12:$K$61</definedName>
    <definedName name="ExternalData_1" localSheetId="16" hidden="1">'(6) Primer Servicio'!$B$12:$K$81</definedName>
    <definedName name="ExternalData_1" localSheetId="18" hidden="1">'(7) Primer Servicio'!$B$12:$K$87</definedName>
    <definedName name="ExternalData_1" localSheetId="20" hidden="1">'(8) Primer Servicio'!$B$12:$K$70</definedName>
    <definedName name="ExternalData_1" localSheetId="22" hidden="1">'(9) Primer Servicio'!$B$12:$K$83</definedName>
    <definedName name="GanadosPerdidosDet" localSheetId="33" hidden="1">'Ganados Perdidos'!$B$11:$F$54</definedName>
    <definedName name="GanadosPerdidosHome">'Reporte KPIs'!$Q$53</definedName>
    <definedName name="Home_Campañas">"Picture 16"</definedName>
    <definedName name="home_Campanias">'Reporte KPIs'!$B$107:$O$107</definedName>
    <definedName name="Home_EficienciaRec">'Reporte KPIs'!$B$92</definedName>
    <definedName name="home_LstObj">'Reporte KPIs'!$T$92</definedName>
    <definedName name="home_Tasa1erSevPura">'Reporte KPIs'!$S$88</definedName>
    <definedName name="home_Tasa1erSevTotal">'Reporte KPIs'!$O$88</definedName>
    <definedName name="Inactivos">'Listado Clientes Inactivos'!$A$5</definedName>
    <definedName name="Listado_de_Clientes_Activos" localSheetId="4">'(1) Primer Servicio'!$B$5</definedName>
    <definedName name="Listado_de_Clientes_Activos" localSheetId="24">'(10) Primer Servicio'!$B$5</definedName>
    <definedName name="Listado_de_Clientes_Activos" localSheetId="26">'(11) Primer Servicio'!$B$5</definedName>
    <definedName name="Listado_de_Clientes_Activos" localSheetId="28">'(12) Primer Servicio'!$B$5</definedName>
    <definedName name="Listado_de_Clientes_Activos" localSheetId="8">'(2) Primer Servicio'!$B$5</definedName>
    <definedName name="Listado_de_Clientes_Activos" localSheetId="10">'(3) Primer Servicio'!$B$5</definedName>
    <definedName name="Listado_de_Clientes_Activos" localSheetId="12">'(4) Primer Servicio'!$B$5</definedName>
    <definedName name="Listado_de_Clientes_Activos" localSheetId="14">'(5) Primer Servicio'!$B$5</definedName>
    <definedName name="Listado_de_Clientes_Activos" localSheetId="16">'(6) Primer Servicio'!$B$5</definedName>
    <definedName name="Listado_de_Clientes_Activos" localSheetId="18">'(7) Primer Servicio'!$B$5</definedName>
    <definedName name="Listado_de_Clientes_Activos" localSheetId="20">'(8) Primer Servicio'!$B$5</definedName>
    <definedName name="Listado_de_Clientes_Activos" localSheetId="22">'(9) Primer Servicio'!$B$5</definedName>
    <definedName name="Listado_de_Clientes_Activos">'Listado Clientes Activos'!$A$5</definedName>
    <definedName name="Listado_Primer_Servicio" localSheetId="24">'(10) Primer Servicio'!$B$5</definedName>
    <definedName name="Listado_Primer_Servicio" localSheetId="26">'(11) Primer Servicio'!$B$5</definedName>
    <definedName name="Listado_Primer_Servicio" localSheetId="28">'(12) Primer Servicio'!$B$5</definedName>
    <definedName name="Listado_Primer_Servicio" localSheetId="8">'(2) Primer Servicio'!$B$5</definedName>
    <definedName name="Listado_Primer_Servicio" localSheetId="10">'(3) Primer Servicio'!$B$5</definedName>
    <definedName name="Listado_Primer_Servicio" localSheetId="12">'(4) Primer Servicio'!$B$5</definedName>
    <definedName name="Listado_Primer_Servicio" localSheetId="14">'(5) Primer Servicio'!$B$5</definedName>
    <definedName name="Listado_Primer_Servicio" localSheetId="16">'(6) Primer Servicio'!$B$5</definedName>
    <definedName name="Listado_Primer_Servicio" localSheetId="18">'(7) Primer Servicio'!$B$5</definedName>
    <definedName name="Listado_Primer_Servicio" localSheetId="20">'(8) Primer Servicio'!$B$5</definedName>
    <definedName name="Listado_Primer_Servicio" localSheetId="22">'(9) Primer Servicio'!$B$5</definedName>
    <definedName name="Listado_Primer_Servicio">'(1) Primer Servicio'!$B$5</definedName>
    <definedName name="LIstadoInactivos" localSheetId="30" hidden="1">'Listado Clientes Inactivos'!$B$16:$O$5042</definedName>
    <definedName name="ListadoObjetivo" localSheetId="2" hidden="1">'Lista objetivo para Citas'!$B$10:$R$1375</definedName>
    <definedName name="ListadoReparacionLigera" localSheetId="33" hidden="1">'Ganados Perdidos'!#REF!</definedName>
    <definedName name="ListadoReparacionLigera" localSheetId="32" hidden="1">'Reparaciones Ligeras'!$B$11:$H$50</definedName>
    <definedName name="ListadoRptClientes" localSheetId="4" hidden="1">'(1) Primer Servicio'!#REF!</definedName>
    <definedName name="ListadoRptClientes" localSheetId="24" hidden="1">'(10) Primer Servicio'!#REF!</definedName>
    <definedName name="ListadoRptClientes" localSheetId="26" hidden="1">'(11) Primer Servicio'!#REF!</definedName>
    <definedName name="ListadoRptClientes" localSheetId="28" hidden="1">'(12) Primer Servicio'!#REF!</definedName>
    <definedName name="ListadoRptClientes" localSheetId="8" hidden="1">'(2) Primer Servicio'!#REF!</definedName>
    <definedName name="ListadoRptClientes" localSheetId="10" hidden="1">'(3) Primer Servicio'!#REF!</definedName>
    <definedName name="ListadoRptClientes" localSheetId="12" hidden="1">'(4) Primer Servicio'!#REF!</definedName>
    <definedName name="ListadoRptClientes" localSheetId="14" hidden="1">'(5) Primer Servicio'!#REF!</definedName>
    <definedName name="ListadoRptClientes" localSheetId="16" hidden="1">'(6) Primer Servicio'!#REF!</definedName>
    <definedName name="ListadoRptClientes" localSheetId="18" hidden="1">'(7) Primer Servicio'!#REF!</definedName>
    <definedName name="ListadoRptClientes" localSheetId="20" hidden="1">'(8) Primer Servicio'!#REF!</definedName>
    <definedName name="ListadoRptClientes" localSheetId="22" hidden="1">'(9) Primer Servicio'!#REF!</definedName>
    <definedName name="ListadoRptClientes" localSheetId="1" hidden="1">BD!#REF!</definedName>
    <definedName name="ListadoRptClientes" localSheetId="3" hidden="1">'Listado Clientes Activos'!$A$11:$O$4023</definedName>
    <definedName name="ListadoSoporteEficienciaRecordatorio" localSheetId="6" hidden="1">'(1) Efectividad Rec'!$B$12:$M$592</definedName>
    <definedName name="ListadoSoporteEficienciaRecordatorio" localSheetId="25" hidden="1">'(10) Efectividad Rec'!$B$12:$M$569</definedName>
    <definedName name="ListadoSoporteEficienciaRecordatorio" localSheetId="27" hidden="1">'(11) Efectividad Rec'!$B$12:$M$572</definedName>
    <definedName name="ListadoSoporteEficienciaRecordatorio" localSheetId="29" hidden="1">'(12) Efectividad Rec'!$B$12:$M$521</definedName>
    <definedName name="ListadoSoporteEficienciaRecordatorio" localSheetId="9" hidden="1">'(2) Efectividad Rec'!$B$12:$M$610</definedName>
    <definedName name="ListadoSoporteEficienciaRecordatorio" localSheetId="11" hidden="1">'(3) Efectividad Rec'!$B$12:$M$607</definedName>
    <definedName name="ListadoSoporteEficienciaRecordatorio" localSheetId="13" hidden="1">'(4) Efectividad Rec'!$B$12:$M$607</definedName>
    <definedName name="ListadoSoporteEficienciaRecordatorio" localSheetId="15" hidden="1">'(5) Efectividad Rec'!$B$12:$M$602</definedName>
    <definedName name="ListadoSoporteEficienciaRecordatorio" localSheetId="17" hidden="1">'(6) Efectividad Rec'!$B$12:$M$579</definedName>
    <definedName name="ListadoSoporteEficienciaRecordatorio" localSheetId="19" hidden="1">'(7) Efectividad Rec'!$B$12:$M$563</definedName>
    <definedName name="ListadoSoporteEficienciaRecordatorio" localSheetId="21" hidden="1">'(8) Efectividad Rec'!$B$12:$M$575</definedName>
    <definedName name="ListadoSoporteEficienciaRecordatorio" localSheetId="23" hidden="1">'(9) Efectividad Rec'!$B$12:$M$610</definedName>
    <definedName name="Mes_a_Reportar_TasaPrimerServicio">'Reporte KPIs'!$B$74</definedName>
    <definedName name="MontoRepLigeras_Home">'Reporte KPIs'!$K$119</definedName>
    <definedName name="OutputBDDealerServicio" localSheetId="31" hidden="1">'BD Distribuidor'!$B$9:$Z$742</definedName>
    <definedName name="OutputBDDealerServicio" localSheetId="33" hidden="1">'Ganados Perdidos'!#REF!</definedName>
    <definedName name="OutputBDDealerServicio" localSheetId="32" hidden="1">'Reparaciones Ligeras'!#REF!</definedName>
    <definedName name="OutputBDServicioSubsecuente" localSheetId="7" hidden="1">'Servicio Subsecuente'!$B$8:$L$756</definedName>
    <definedName name="OutputBDVentaReciente" localSheetId="5" hidden="1">'Siguiente Primer Servicio'!$B$8:$K$406</definedName>
    <definedName name="_xlnm.Print_Area" localSheetId="2">'Lista objetivo para Citas'!$A:$R</definedName>
    <definedName name="_xlnm.Print_Area" localSheetId="0">'Reporte KPIs'!$A$1:$U$136</definedName>
    <definedName name="_xlnm.Print_Titles" localSheetId="2">'Lista objetivo para Citas'!$10:$10</definedName>
    <definedName name="ProxServicios">'Servicio Subsecuente'!$B$5</definedName>
    <definedName name="ReporteHome">"Picture 2"</definedName>
    <definedName name="ServSubsecuente">Table_OutputBDServicioSubsecuente[[#Headers],[Distribuidor Servicio]]</definedName>
    <definedName name="SiguientePrimerServ">Table_OutputBDVentaReciente[[#Headers],[Vin]]</definedName>
    <definedName name="ValidacionesCruzadas">'Reporte KPIs'!$BH$8:$BI$63</definedName>
    <definedName name="Vines_Acampañados">Campañas!$A$5</definedName>
  </definedNames>
  <calcPr calcId="191029"/>
  <pivotCaches>
    <pivotCache cacheId="4" r:id="rId37"/>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T49" i="2" l="1"/>
  <c r="T48" i="2"/>
  <c r="T47" i="2"/>
  <c r="T46" i="2"/>
  <c r="R49" i="2"/>
  <c r="R48" i="2"/>
  <c r="R47" i="2"/>
  <c r="R46" i="2"/>
  <c r="AX24" i="2"/>
  <c r="C9" i="32"/>
  <c r="O105" i="2" s="1"/>
  <c r="C9" i="31"/>
  <c r="O104" i="2" s="1"/>
  <c r="C9" i="30"/>
  <c r="O103" i="2" s="1"/>
  <c r="C9" i="29"/>
  <c r="O102" i="2" s="1"/>
  <c r="C9" i="28"/>
  <c r="O101" i="2" s="1"/>
  <c r="C9" i="27"/>
  <c r="O100" i="2" s="1"/>
  <c r="C9" i="26"/>
  <c r="O99" i="2" s="1"/>
  <c r="C9" i="25"/>
  <c r="O98" i="2" s="1"/>
  <c r="C9" i="24"/>
  <c r="O97" i="2" s="1"/>
  <c r="C9" i="23"/>
  <c r="O96" i="2" s="1"/>
  <c r="C9" i="22"/>
  <c r="O95" i="2" s="1"/>
  <c r="C8" i="22"/>
  <c r="C7" i="22" a="1"/>
  <c r="C7" i="22" s="1"/>
  <c r="C7" i="21" a="1"/>
  <c r="C7" i="21" s="1"/>
  <c r="C9" i="21"/>
  <c r="O94" i="2" s="1"/>
  <c r="N95" i="2"/>
  <c r="N96" i="2"/>
  <c r="N97" i="2"/>
  <c r="N98" i="2"/>
  <c r="N99" i="2"/>
  <c r="N100" i="2"/>
  <c r="N101" i="2"/>
  <c r="N102" i="2"/>
  <c r="N103" i="2"/>
  <c r="N104" i="2"/>
  <c r="N105" i="2"/>
  <c r="N94" i="2"/>
  <c r="L95" i="2"/>
  <c r="L96" i="2"/>
  <c r="L97" i="2"/>
  <c r="L98" i="2"/>
  <c r="L99" i="2"/>
  <c r="L100" i="2"/>
  <c r="L101" i="2"/>
  <c r="L102" i="2"/>
  <c r="L103" i="2"/>
  <c r="L104" i="2"/>
  <c r="L105" i="2"/>
  <c r="L94" i="2"/>
  <c r="C10" i="19"/>
  <c r="R87" i="2" s="1"/>
  <c r="C9" i="19"/>
  <c r="C8" i="19"/>
  <c r="C7" i="19"/>
  <c r="C10" i="18"/>
  <c r="R86" i="2" s="1"/>
  <c r="C9" i="18"/>
  <c r="C8" i="18"/>
  <c r="C7" i="18"/>
  <c r="C10" i="17"/>
  <c r="R85" i="2" s="1"/>
  <c r="C9" i="17"/>
  <c r="C8" i="17"/>
  <c r="C7" i="17"/>
  <c r="C10" i="16"/>
  <c r="R84" i="2" s="1"/>
  <c r="C9" i="16"/>
  <c r="C8" i="16"/>
  <c r="C7" i="16"/>
  <c r="C10" i="15"/>
  <c r="R83" i="2" s="1"/>
  <c r="C8" i="15"/>
  <c r="C9" i="15"/>
  <c r="C7" i="15"/>
  <c r="C10" i="14"/>
  <c r="R82" i="2" s="1"/>
  <c r="C9" i="14"/>
  <c r="C8" i="14"/>
  <c r="C7" i="14"/>
  <c r="C10" i="13"/>
  <c r="R81" i="2" s="1"/>
  <c r="C9" i="13"/>
  <c r="C8" i="13"/>
  <c r="C7" i="13"/>
  <c r="C10" i="12"/>
  <c r="R80" i="2" s="1"/>
  <c r="C9" i="12"/>
  <c r="C8" i="12"/>
  <c r="C7" i="12"/>
  <c r="C10" i="11"/>
  <c r="R79" i="2" s="1"/>
  <c r="C9" i="11"/>
  <c r="C8" i="11"/>
  <c r="C7" i="11"/>
  <c r="C10" i="10"/>
  <c r="R78" i="2" s="1"/>
  <c r="C9" i="10"/>
  <c r="C8" i="10"/>
  <c r="C7" i="10"/>
  <c r="C10" i="9"/>
  <c r="R77" i="2" s="1"/>
  <c r="C9" i="9"/>
  <c r="C8" i="9"/>
  <c r="C7" i="9"/>
  <c r="C10" i="6"/>
  <c r="R76" i="2" s="1"/>
  <c r="C9" i="6"/>
  <c r="Q77" i="2"/>
  <c r="Q78" i="2"/>
  <c r="Q79" i="2"/>
  <c r="Q80" i="2"/>
  <c r="Q81" i="2"/>
  <c r="Q82" i="2"/>
  <c r="Q83" i="2"/>
  <c r="Q84" i="2"/>
  <c r="Q85" i="2"/>
  <c r="Q86" i="2"/>
  <c r="Q87" i="2"/>
  <c r="Q76" i="2"/>
  <c r="O77" i="2"/>
  <c r="O78" i="2"/>
  <c r="O79" i="2"/>
  <c r="O80" i="2"/>
  <c r="O81" i="2"/>
  <c r="O82" i="2"/>
  <c r="O83" i="2"/>
  <c r="O84" i="2"/>
  <c r="O85" i="2"/>
  <c r="O86" i="2"/>
  <c r="O87" i="2"/>
  <c r="O76" i="2"/>
  <c r="L87" i="2"/>
  <c r="L86" i="2"/>
  <c r="L85" i="2"/>
  <c r="L84" i="2"/>
  <c r="L83" i="2"/>
  <c r="L82" i="2"/>
  <c r="L81" i="2"/>
  <c r="L80" i="2"/>
  <c r="L79" i="2"/>
  <c r="L78" i="2"/>
  <c r="L77" i="2"/>
  <c r="L76" i="2"/>
  <c r="H87" i="2"/>
  <c r="H86" i="2"/>
  <c r="H85" i="2"/>
  <c r="H84" i="2"/>
  <c r="H83" i="2"/>
  <c r="H82" i="2"/>
  <c r="H81" i="2"/>
  <c r="H80" i="2"/>
  <c r="H79" i="2"/>
  <c r="H78" i="2"/>
  <c r="H77" i="2"/>
  <c r="H76" i="2"/>
  <c r="E87" i="2"/>
  <c r="E86" i="2"/>
  <c r="E85" i="2"/>
  <c r="E84" i="2"/>
  <c r="E83" i="2"/>
  <c r="E82" i="2"/>
  <c r="E81" i="2"/>
  <c r="E80" i="2"/>
  <c r="E79" i="2"/>
  <c r="E78" i="2"/>
  <c r="E77" i="2"/>
  <c r="E76" i="2"/>
  <c r="B87" i="2"/>
  <c r="B86" i="2"/>
  <c r="B85" i="2"/>
  <c r="B84" i="2"/>
  <c r="B83" i="2"/>
  <c r="B82" i="2"/>
  <c r="B81" i="2"/>
  <c r="B80" i="2"/>
  <c r="B79" i="2"/>
  <c r="B78" i="2"/>
  <c r="B77" i="2"/>
  <c r="B76" i="2"/>
  <c r="N77" i="2"/>
  <c r="N78" i="2"/>
  <c r="N79" i="2"/>
  <c r="N80" i="2"/>
  <c r="N81" i="2"/>
  <c r="N82" i="2"/>
  <c r="N83" i="2"/>
  <c r="N84" i="2"/>
  <c r="N85" i="2"/>
  <c r="N86" i="2"/>
  <c r="N87" i="2"/>
  <c r="N76" i="2"/>
  <c r="S82" i="2" l="1"/>
  <c r="S84" i="2"/>
  <c r="S77" i="2"/>
  <c r="S79" i="2"/>
  <c r="S81" i="2"/>
  <c r="S83" i="2"/>
  <c r="S85" i="2"/>
  <c r="S87" i="2"/>
  <c r="S78" i="2"/>
  <c r="S80" i="2"/>
  <c r="S86" i="2"/>
  <c r="Q99" i="2"/>
  <c r="BH49" i="2"/>
  <c r="BH20" i="2"/>
  <c r="BH24" i="2"/>
  <c r="BH26" i="2"/>
  <c r="BH28" i="2"/>
  <c r="Q100" i="2"/>
  <c r="Q101" i="2"/>
  <c r="Q102" i="2"/>
  <c r="Q95" i="2"/>
  <c r="Q103" i="2"/>
  <c r="BH19" i="2"/>
  <c r="BH21" i="2"/>
  <c r="BH23" i="2"/>
  <c r="BH27" i="2"/>
  <c r="BH29" i="2"/>
  <c r="Q96" i="2"/>
  <c r="Q104" i="2"/>
  <c r="BH25" i="2"/>
  <c r="Q97" i="2"/>
  <c r="Q105" i="2"/>
  <c r="Q98" i="2"/>
  <c r="BH22" i="2"/>
  <c r="BH30" i="2"/>
  <c r="BH52" i="2"/>
  <c r="Q94" i="2"/>
  <c r="BH50" i="2"/>
  <c r="S76" i="2"/>
  <c r="K13" i="2"/>
  <c r="L13" i="2"/>
  <c r="L10" i="2"/>
  <c r="K10" i="2"/>
  <c r="C7" i="32" a="1"/>
  <c r="C7" i="32" s="1"/>
  <c r="C7" i="31" a="1"/>
  <c r="C7" i="31" s="1"/>
  <c r="C7" i="30" a="1"/>
  <c r="C7" i="30" s="1"/>
  <c r="C7" i="29" a="1"/>
  <c r="C7" i="29" s="1"/>
  <c r="C7" i="28" a="1"/>
  <c r="C7" i="28" s="1"/>
  <c r="C7" i="27" a="1"/>
  <c r="C7" i="27" s="1"/>
  <c r="C7" i="26" a="1"/>
  <c r="C7" i="26" s="1"/>
  <c r="C7" i="25" a="1"/>
  <c r="C7" i="25" s="1"/>
  <c r="C7" i="24" a="1"/>
  <c r="C7" i="24" s="1"/>
  <c r="C7" i="23" a="1"/>
  <c r="C7" i="23" s="1"/>
  <c r="AF107" i="2"/>
  <c r="BH13" i="2" l="1"/>
  <c r="AG1" i="3"/>
  <c r="AF1" i="3"/>
  <c r="AI109" i="2" l="1"/>
  <c r="AH109" i="2"/>
  <c r="AG109" i="2"/>
  <c r="AF110" i="2"/>
  <c r="AF111" i="2"/>
  <c r="AG111" i="2" s="1"/>
  <c r="AF112" i="2"/>
  <c r="AF113" i="2"/>
  <c r="AF114" i="2"/>
  <c r="AF109" i="2"/>
  <c r="AG112" i="2" l="1"/>
  <c r="AH111" i="2"/>
  <c r="AI111" i="2"/>
  <c r="AH110" i="2"/>
  <c r="AH113" i="2"/>
  <c r="AH112" i="2"/>
  <c r="AI110" i="2"/>
  <c r="AI113" i="2"/>
  <c r="AI112" i="2"/>
  <c r="AG110" i="2"/>
  <c r="AG114" i="2" s="1"/>
  <c r="AG113" i="2"/>
  <c r="AH114" i="2" l="1"/>
  <c r="AI114" i="2"/>
  <c r="L112" i="2"/>
  <c r="L113" i="2"/>
  <c r="L114" i="2"/>
  <c r="L111" i="2"/>
  <c r="J112" i="2"/>
  <c r="J113" i="2"/>
  <c r="J114" i="2"/>
  <c r="J111" i="2"/>
  <c r="I112" i="2"/>
  <c r="I113" i="2"/>
  <c r="I114" i="2"/>
  <c r="J115" i="2" l="1"/>
  <c r="L115" i="2"/>
  <c r="AS24" i="2"/>
  <c r="AT24" i="2"/>
  <c r="AU24" i="2"/>
  <c r="AV24" i="2"/>
  <c r="AW24" i="2"/>
  <c r="AR24" i="2"/>
  <c r="AS23" i="2"/>
  <c r="AT23" i="2"/>
  <c r="AU23" i="2"/>
  <c r="AV23" i="2"/>
  <c r="AW23" i="2"/>
  <c r="AR23" i="2"/>
  <c r="AS36" i="2"/>
  <c r="AT36" i="2"/>
  <c r="AU36" i="2"/>
  <c r="AV36" i="2"/>
  <c r="AW36" i="2"/>
  <c r="AR36" i="2"/>
  <c r="AS34" i="2"/>
  <c r="AT34" i="2"/>
  <c r="AU34" i="2"/>
  <c r="AV34" i="2"/>
  <c r="AW34" i="2"/>
  <c r="AR34" i="2"/>
  <c r="AS33" i="2"/>
  <c r="AT33" i="2"/>
  <c r="AU33" i="2"/>
  <c r="AV33" i="2"/>
  <c r="AW33" i="2"/>
  <c r="AR33" i="2"/>
  <c r="AS19" i="2"/>
  <c r="AT19" i="2"/>
  <c r="AU19" i="2"/>
  <c r="AV19" i="2"/>
  <c r="AW19" i="2"/>
  <c r="AR19" i="2"/>
  <c r="AS18" i="2"/>
  <c r="AT18" i="2"/>
  <c r="AU18" i="2"/>
  <c r="AV18" i="2"/>
  <c r="AW18" i="2"/>
  <c r="AR18" i="2"/>
  <c r="I7" i="38" l="1"/>
  <c r="B113" i="2" s="1"/>
  <c r="H7" i="38"/>
  <c r="B111" i="2" s="1"/>
  <c r="BH47" i="2" l="1"/>
  <c r="BH63" i="2"/>
  <c r="I13" i="2" l="1"/>
  <c r="BH62" i="2" s="1"/>
  <c r="H13" i="2"/>
  <c r="I10" i="2" l="1"/>
  <c r="BH11" i="2" s="1"/>
  <c r="H10" i="2"/>
  <c r="L48" i="2" l="1"/>
  <c r="N10" i="2"/>
  <c r="O9" i="2"/>
  <c r="Q10" i="2"/>
  <c r="R9" i="2"/>
  <c r="T13" i="2"/>
  <c r="T11" i="2"/>
  <c r="R13" i="2" l="1"/>
  <c r="O13" i="2"/>
  <c r="BH60" i="2"/>
  <c r="N57" i="2"/>
  <c r="N56" i="2"/>
  <c r="B4" i="2" l="1"/>
  <c r="A4" i="39" s="1"/>
  <c r="L2" i="2"/>
  <c r="F2" i="39" s="1"/>
  <c r="L1" i="2"/>
  <c r="F1" i="39" s="1"/>
  <c r="E2" i="2"/>
  <c r="E1" i="2"/>
  <c r="C1" i="38" l="1"/>
  <c r="C1" i="39"/>
  <c r="C2" i="38"/>
  <c r="C2" i="39"/>
  <c r="F1" i="9"/>
  <c r="F1" i="37"/>
  <c r="G1" i="21"/>
  <c r="E2" i="38"/>
  <c r="G2" i="21"/>
  <c r="F2" i="9"/>
  <c r="F2" i="37"/>
  <c r="E1" i="38"/>
  <c r="AU21" i="2"/>
  <c r="AV21" i="2"/>
  <c r="AR21" i="2"/>
  <c r="AS21" i="2"/>
  <c r="AW21" i="2"/>
  <c r="AT21" i="2"/>
  <c r="A4" i="35"/>
  <c r="A4" i="38"/>
  <c r="AH21" i="2"/>
  <c r="N55" i="2" l="1"/>
  <c r="N54" i="2"/>
  <c r="F46" i="2" l="1"/>
  <c r="E47" i="2"/>
  <c r="AH34" i="2" l="1"/>
  <c r="AI34" i="2"/>
  <c r="AJ34" i="2"/>
  <c r="AK34" i="2"/>
  <c r="AL34" i="2"/>
  <c r="AM34" i="2"/>
  <c r="AN34" i="2"/>
  <c r="AO34" i="2"/>
  <c r="AP34" i="2"/>
  <c r="AQ34" i="2"/>
  <c r="AH36" i="2"/>
  <c r="AI36" i="2"/>
  <c r="AJ36" i="2"/>
  <c r="AK36" i="2"/>
  <c r="AL36" i="2"/>
  <c r="AM36" i="2"/>
  <c r="AN36" i="2"/>
  <c r="AO36" i="2"/>
  <c r="AP36" i="2"/>
  <c r="AQ36" i="2"/>
  <c r="AG36" i="2"/>
  <c r="AH19" i="2" l="1"/>
  <c r="AI19" i="2"/>
  <c r="AJ19" i="2"/>
  <c r="AK19" i="2"/>
  <c r="AL19" i="2"/>
  <c r="AM19" i="2"/>
  <c r="AN19" i="2"/>
  <c r="AO19" i="2"/>
  <c r="AP19" i="2"/>
  <c r="AQ19" i="2"/>
  <c r="C8" i="34" l="1"/>
  <c r="C7" i="34"/>
  <c r="H7" i="3" l="1"/>
  <c r="C8" i="31" l="1"/>
  <c r="BH39" i="2" s="1"/>
  <c r="D8" i="35" l="1"/>
  <c r="D7" i="35"/>
  <c r="C8" i="32" l="1"/>
  <c r="BH40" i="2" s="1"/>
  <c r="C8" i="30"/>
  <c r="BH38" i="2" s="1"/>
  <c r="C8" i="29"/>
  <c r="BH37" i="2" s="1"/>
  <c r="C8" i="28"/>
  <c r="BH36" i="2" s="1"/>
  <c r="C8" i="27"/>
  <c r="BH35" i="2" s="1"/>
  <c r="C8" i="26"/>
  <c r="BH34" i="2" s="1"/>
  <c r="C8" i="25"/>
  <c r="BH33" i="2" s="1"/>
  <c r="C8" i="24"/>
  <c r="BH32" i="2" s="1"/>
  <c r="C8" i="23"/>
  <c r="BH31" i="2" s="1"/>
  <c r="C8" i="21"/>
  <c r="C8" i="6" l="1"/>
  <c r="H47" i="2" l="1"/>
  <c r="I46" i="2"/>
  <c r="I49" i="2" l="1"/>
  <c r="F49" i="2"/>
  <c r="H105" i="2"/>
  <c r="H104" i="2"/>
  <c r="H103" i="2"/>
  <c r="H102" i="2"/>
  <c r="H101" i="2"/>
  <c r="H100" i="2"/>
  <c r="H99" i="2"/>
  <c r="H98" i="2"/>
  <c r="H97" i="2"/>
  <c r="H96" i="2"/>
  <c r="H95" i="2"/>
  <c r="H94" i="2"/>
  <c r="E105" i="2"/>
  <c r="E104" i="2"/>
  <c r="E103" i="2"/>
  <c r="E102" i="2"/>
  <c r="E101" i="2"/>
  <c r="E100" i="2"/>
  <c r="E99" i="2"/>
  <c r="E98" i="2"/>
  <c r="E97" i="2"/>
  <c r="E96" i="2"/>
  <c r="E95" i="2"/>
  <c r="E94" i="2"/>
  <c r="B105" i="2"/>
  <c r="B104" i="2"/>
  <c r="B103" i="2"/>
  <c r="B102" i="2"/>
  <c r="B101" i="2"/>
  <c r="B100" i="2"/>
  <c r="B99" i="2"/>
  <c r="B98" i="2"/>
  <c r="B97" i="2"/>
  <c r="B96" i="2"/>
  <c r="B95" i="2"/>
  <c r="B94" i="2"/>
  <c r="AH68" i="2" l="1"/>
  <c r="AI68" i="2"/>
  <c r="AJ68" i="2"/>
  <c r="AK68" i="2"/>
  <c r="AL68" i="2"/>
  <c r="AM68" i="2"/>
  <c r="AN68" i="2"/>
  <c r="AO68" i="2"/>
  <c r="AP68" i="2"/>
  <c r="AQ68" i="2"/>
  <c r="AR68" i="2"/>
  <c r="AS68" i="2"/>
  <c r="AT68" i="2"/>
  <c r="AU68" i="2"/>
  <c r="AV68" i="2"/>
  <c r="AW68" i="2"/>
  <c r="AX68" i="2"/>
  <c r="AY68" i="2"/>
  <c r="AZ68" i="2"/>
  <c r="AG68" i="2"/>
  <c r="AG66" i="2"/>
  <c r="T131" i="2"/>
  <c r="T132" i="2"/>
  <c r="T133" i="2"/>
  <c r="T130" i="2"/>
  <c r="T126" i="2"/>
  <c r="T61" i="2" l="1"/>
  <c r="BA67" i="2" s="1"/>
  <c r="Q55" i="2"/>
  <c r="S55" i="2"/>
  <c r="BH41" i="2" l="1"/>
  <c r="BH42" i="2"/>
  <c r="Q131" i="2"/>
  <c r="Q132" i="2"/>
  <c r="Q133" i="2"/>
  <c r="Q130" i="2"/>
  <c r="L131" i="2"/>
  <c r="L132" i="2"/>
  <c r="L133" i="2"/>
  <c r="L130" i="2"/>
  <c r="G131" i="2"/>
  <c r="G132" i="2"/>
  <c r="G133" i="2"/>
  <c r="G130" i="2"/>
  <c r="E130" i="2"/>
  <c r="E131" i="2"/>
  <c r="E132" i="2"/>
  <c r="E133" i="2"/>
  <c r="AF133" i="2" l="1"/>
  <c r="AF136" i="2"/>
  <c r="AF135" i="2"/>
  <c r="AF134" i="2"/>
  <c r="Q129" i="2"/>
  <c r="E129" i="2"/>
  <c r="T129" i="2"/>
  <c r="H129" i="2"/>
  <c r="L129" i="2"/>
  <c r="AF138" i="2" l="1"/>
  <c r="AH23" i="2"/>
  <c r="AU67" i="2" l="1"/>
  <c r="AV67" i="2"/>
  <c r="AW67" i="2"/>
  <c r="AX67" i="2"/>
  <c r="AY67" i="2"/>
  <c r="AZ67" i="2"/>
  <c r="AU66" i="2"/>
  <c r="AV66" i="2"/>
  <c r="AW66" i="2"/>
  <c r="AX66" i="2"/>
  <c r="AY66" i="2"/>
  <c r="AZ66" i="2"/>
  <c r="L126" i="2" l="1"/>
  <c r="Q126" i="2"/>
  <c r="N120" i="2"/>
  <c r="H120" i="2"/>
  <c r="BH43" i="2" s="1"/>
  <c r="I55" i="2"/>
  <c r="I56" i="2"/>
  <c r="I57" i="2"/>
  <c r="H55" i="2"/>
  <c r="H56" i="2"/>
  <c r="H57" i="2"/>
  <c r="K47" i="2"/>
  <c r="BH16" i="2" s="1"/>
  <c r="L46" i="2"/>
  <c r="N47" i="2"/>
  <c r="O46" i="2"/>
  <c r="O49" i="2" l="1"/>
  <c r="K55" i="2"/>
  <c r="K57" i="2"/>
  <c r="K56" i="2"/>
  <c r="L49" i="2"/>
  <c r="G126" i="2" l="1"/>
  <c r="E126" i="2"/>
  <c r="AF129" i="2" l="1"/>
  <c r="H124" i="2"/>
  <c r="E124" i="2"/>
  <c r="T124" i="2"/>
  <c r="Q124" i="2"/>
  <c r="L124" i="2"/>
  <c r="B120" i="2"/>
  <c r="J9" i="4" l="1"/>
  <c r="BH18" i="2" s="1"/>
  <c r="B10" i="2"/>
  <c r="E10" i="2"/>
  <c r="C7" i="6" l="1"/>
  <c r="BH51" i="2" s="1"/>
  <c r="H6" i="3"/>
  <c r="D8" i="3"/>
  <c r="BH17" i="2" l="1"/>
  <c r="E55" i="2"/>
  <c r="E56" i="2"/>
  <c r="E57" i="2"/>
  <c r="C55" i="2"/>
  <c r="C56" i="2"/>
  <c r="C57" i="2"/>
  <c r="B47" i="2"/>
  <c r="C46" i="2"/>
  <c r="AH33" i="2"/>
  <c r="AI33" i="2"/>
  <c r="AJ33" i="2"/>
  <c r="AK33" i="2"/>
  <c r="AL33" i="2"/>
  <c r="AM33" i="2"/>
  <c r="AN33" i="2"/>
  <c r="AO33" i="2"/>
  <c r="AP33" i="2"/>
  <c r="AQ33" i="2"/>
  <c r="AG33" i="2"/>
  <c r="AH18" i="2"/>
  <c r="AI18" i="2"/>
  <c r="AJ18" i="2"/>
  <c r="AK18" i="2"/>
  <c r="AL18" i="2"/>
  <c r="AM18" i="2"/>
  <c r="AN18" i="2"/>
  <c r="AO18" i="2"/>
  <c r="AP18" i="2"/>
  <c r="AQ18" i="2"/>
  <c r="AG18" i="2"/>
  <c r="F9" i="2"/>
  <c r="AG34" i="2" s="1"/>
  <c r="C9" i="2"/>
  <c r="AG19" i="2" s="1"/>
  <c r="B5" i="22"/>
  <c r="B5" i="23"/>
  <c r="B5" i="24"/>
  <c r="B5" i="25"/>
  <c r="B5" i="26"/>
  <c r="B5" i="27"/>
  <c r="B5" i="28"/>
  <c r="B5" i="29"/>
  <c r="B5" i="30"/>
  <c r="B5" i="31"/>
  <c r="B5" i="32"/>
  <c r="B5" i="21"/>
  <c r="B5" i="9"/>
  <c r="B5" i="10"/>
  <c r="B5" i="11"/>
  <c r="B5" i="12"/>
  <c r="B5" i="13"/>
  <c r="B5" i="14"/>
  <c r="B5" i="15"/>
  <c r="B5" i="16"/>
  <c r="B5" i="17"/>
  <c r="B5" i="18"/>
  <c r="B5" i="19"/>
  <c r="B5" i="6"/>
  <c r="AH67" i="2"/>
  <c r="AI67" i="2"/>
  <c r="AJ67" i="2"/>
  <c r="AK67" i="2"/>
  <c r="AL67" i="2"/>
  <c r="AM67" i="2"/>
  <c r="AN67" i="2"/>
  <c r="AO67" i="2"/>
  <c r="AP67" i="2"/>
  <c r="AQ67" i="2"/>
  <c r="AR67" i="2"/>
  <c r="AS67" i="2"/>
  <c r="AT67" i="2"/>
  <c r="AG67" i="2"/>
  <c r="AH66" i="2"/>
  <c r="AI66" i="2"/>
  <c r="AJ66" i="2"/>
  <c r="AK66" i="2"/>
  <c r="AL66" i="2"/>
  <c r="AM66" i="2"/>
  <c r="AN66" i="2"/>
  <c r="AO66" i="2"/>
  <c r="AP66" i="2"/>
  <c r="AQ66" i="2"/>
  <c r="AR66" i="2"/>
  <c r="AS66" i="2"/>
  <c r="AT66" i="2"/>
  <c r="BH15" i="2" l="1"/>
  <c r="BH61" i="2"/>
  <c r="BH14" i="2"/>
  <c r="BH9" i="2"/>
  <c r="BH8" i="2"/>
  <c r="AQ24" i="2"/>
  <c r="AQ23" i="2"/>
  <c r="AM24" i="2"/>
  <c r="AM23" i="2"/>
  <c r="AI24" i="2"/>
  <c r="AI23" i="2"/>
  <c r="AP23" i="2"/>
  <c r="AP24" i="2"/>
  <c r="AL23" i="2"/>
  <c r="AL24" i="2"/>
  <c r="AO24" i="2"/>
  <c r="AO23" i="2"/>
  <c r="AK24" i="2"/>
  <c r="AK23" i="2"/>
  <c r="AH24" i="2"/>
  <c r="AN23" i="2"/>
  <c r="AN24" i="2"/>
  <c r="AJ23" i="2"/>
  <c r="AJ24" i="2"/>
  <c r="F57" i="2"/>
  <c r="F56" i="2"/>
  <c r="F55" i="2"/>
  <c r="BH45" i="2" l="1"/>
  <c r="BH44" i="2"/>
  <c r="AI21" i="2"/>
  <c r="AM21" i="2"/>
  <c r="AQ21" i="2"/>
  <c r="AJ21" i="2"/>
  <c r="AN21" i="2"/>
  <c r="AK21" i="2"/>
  <c r="AO21" i="2"/>
  <c r="AL21" i="2"/>
  <c r="AP21" i="2"/>
  <c r="AG21" i="2"/>
  <c r="BH10" i="2" s="1"/>
  <c r="G1" i="35"/>
  <c r="F1" i="36"/>
  <c r="B4" i="36"/>
  <c r="B4" i="37"/>
  <c r="C2" i="35"/>
  <c r="C2" i="37"/>
  <c r="D2" i="36"/>
  <c r="C1" i="35"/>
  <c r="C1" i="37"/>
  <c r="D1" i="36"/>
  <c r="G2" i="35"/>
  <c r="F2" i="36"/>
  <c r="C1" i="34"/>
  <c r="B4" i="7"/>
  <c r="F1" i="33"/>
  <c r="I1" i="34"/>
  <c r="C2" i="33"/>
  <c r="C2" i="34"/>
  <c r="F2" i="33"/>
  <c r="I2" i="34"/>
  <c r="A4" i="33"/>
  <c r="A4" i="34"/>
  <c r="C1" i="33"/>
  <c r="D2" i="21"/>
  <c r="D2" i="32"/>
  <c r="D2" i="31"/>
  <c r="D2" i="30"/>
  <c r="D2" i="29"/>
  <c r="D2" i="28"/>
  <c r="D2" i="27"/>
  <c r="D2" i="26"/>
  <c r="D2" i="25"/>
  <c r="D2" i="24"/>
  <c r="D2" i="23"/>
  <c r="D2" i="22"/>
  <c r="D1" i="21"/>
  <c r="D1" i="22"/>
  <c r="D1" i="32"/>
  <c r="D1" i="31"/>
  <c r="D1" i="30"/>
  <c r="D1" i="29"/>
  <c r="D1" i="28"/>
  <c r="D1" i="27"/>
  <c r="D1" i="26"/>
  <c r="D1" i="25"/>
  <c r="D1" i="24"/>
  <c r="D1" i="23"/>
  <c r="I1" i="22"/>
  <c r="F1" i="32"/>
  <c r="F1" i="31"/>
  <c r="F1" i="30"/>
  <c r="F1" i="29"/>
  <c r="F1" i="28"/>
  <c r="F1" i="27"/>
  <c r="F1" i="26"/>
  <c r="F1" i="25"/>
  <c r="F1" i="24"/>
  <c r="G1" i="23"/>
  <c r="F2" i="31"/>
  <c r="F2" i="29"/>
  <c r="F2" i="26"/>
  <c r="F2" i="24"/>
  <c r="G2" i="23"/>
  <c r="I2" i="22"/>
  <c r="F2" i="32"/>
  <c r="F2" i="30"/>
  <c r="F2" i="28"/>
  <c r="F2" i="27"/>
  <c r="F2" i="25"/>
  <c r="B4" i="21"/>
  <c r="B4" i="22"/>
  <c r="B4" i="32"/>
  <c r="B4" i="31"/>
  <c r="B4" i="30"/>
  <c r="B4" i="29"/>
  <c r="B4" i="28"/>
  <c r="B4" i="27"/>
  <c r="B4" i="26"/>
  <c r="B4" i="25"/>
  <c r="B4" i="24"/>
  <c r="B4" i="23"/>
  <c r="F2" i="16"/>
  <c r="F2" i="12"/>
  <c r="F2" i="10"/>
  <c r="F2" i="17"/>
  <c r="F2" i="13"/>
  <c r="F2" i="19"/>
  <c r="F2" i="18"/>
  <c r="F2" i="14"/>
  <c r="F2" i="15"/>
  <c r="F2" i="11"/>
  <c r="B4" i="17"/>
  <c r="B4" i="13"/>
  <c r="B4" i="18"/>
  <c r="B4" i="14"/>
  <c r="B4" i="10"/>
  <c r="B4" i="16"/>
  <c r="B4" i="19"/>
  <c r="B4" i="15"/>
  <c r="B4" i="11"/>
  <c r="B4" i="12"/>
  <c r="F1" i="18"/>
  <c r="F1" i="14"/>
  <c r="F1" i="10"/>
  <c r="F1" i="19"/>
  <c r="F1" i="15"/>
  <c r="F1" i="11"/>
  <c r="F1" i="13"/>
  <c r="F1" i="16"/>
  <c r="F1" i="12"/>
  <c r="F1" i="17"/>
  <c r="D2" i="19"/>
  <c r="D2" i="15"/>
  <c r="D2" i="11"/>
  <c r="D2" i="18"/>
  <c r="D2" i="14"/>
  <c r="D2" i="10"/>
  <c r="D2" i="16"/>
  <c r="D2" i="12"/>
  <c r="D2" i="17"/>
  <c r="D2" i="13"/>
  <c r="D1" i="17"/>
  <c r="D1" i="13"/>
  <c r="D1" i="16"/>
  <c r="D1" i="12"/>
  <c r="D1" i="18"/>
  <c r="D1" i="14"/>
  <c r="D1" i="10"/>
  <c r="D1" i="19"/>
  <c r="D1" i="15"/>
  <c r="D1" i="11"/>
  <c r="F2" i="6"/>
  <c r="B4" i="9"/>
  <c r="A4" i="4"/>
  <c r="B4" i="6"/>
  <c r="A4" i="3"/>
  <c r="F1" i="6"/>
  <c r="D2" i="9"/>
  <c r="D2" i="6"/>
  <c r="D1" i="9"/>
  <c r="D1" i="6"/>
  <c r="F1" i="3"/>
  <c r="F1" i="4"/>
  <c r="F2" i="3"/>
  <c r="F2" i="4"/>
  <c r="C2" i="3"/>
  <c r="C2" i="4"/>
  <c r="C1" i="3"/>
  <c r="C1" i="4"/>
  <c r="C49" i="2"/>
  <c r="F13" i="2" l="1"/>
  <c r="C13" i="2"/>
  <c r="I111" i="2"/>
  <c r="I115" i="2" s="1"/>
  <c r="BH46" i="2" l="1"/>
  <c r="X4" i="2"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3936A6E-7D4C-4392-88CF-900CF3B7DB0A}" keepAlive="1" name="CalidadDeDatos" description="Calidad de Datos" type="5" refreshedVersion="8" saveData="1">
    <dbPr connection="Provider=SQLOLEDB.1;Integrated Security=SSPI;Persist Security Info=True;Initial Catalog=Toyota;Data Source=TARGEO002;Use Procedure for Prepare=1;Auto Translate=True;Packet Size=4096;Workstation ID=TARGEO002;Use Encryption for Data=False;Tag with column collation when possible=False" command="Select distinct e.CodigoDistribuidor as [Codigo Distribuidor], e.DescError as [Campo Involucrado],  e.Descripcion as [Comentario], e.VIN, e.CampoConError as [Campo]  From dbo.SalidaErroresRpt as e  join (select distinct masterDealer, CodigoDistribuidor from dbo.DealerMasterDealer) as md  on e.CodigoDistribuidor = md.CodigoDistribuidor  where md.masterDealer in ('57040') "/>
  </connection>
  <connection id="2" xr16:uid="{F9987848-E345-47D6-9712-F21C174137B2}" keepAlive="1" name="Campanias" description="Bd Campanias" type="5" refreshedVersion="8" saveData="1">
    <dbPr connection="Provider=SQLOLEDB.1;Integrated Security=SSPI;Persist Security Info=True;Initial Catalog=Toyota;Data Source=TARGEO002;Use Procedure for Prepare=1;Auto Translate=True;Packet Size=4096;Workstation ID=TARGEO002;Use Encryption for Data=False;Tag with column collation when possible=False" command="select Vin, EstatusVin as [Estatus VIN], MasterCodigoDistribuidor as [Master Código Distribuidor], CodigoDistribuidor as [Código Distribuidor Servicio],_x000d__x000a_  EdadVinEnMeses as [Edad Vin en Meses], UltimoServicio as [Fecha Último Servicio], AccionesPendientes as [Cant. Pendiente *], _x000d__x000a__x0009_MontoPendiente as [Monto Pendiente *], NotasDeContacto as [Notas de Contacto], DetalleNota as [Detalle Nota], _x000d__x000a__x0009__x0009_GarantiaExtendida as [Garantía Extendida] _x000d__x000a_  from dbo.CampañasActivas _x000d__x000a_  where MasterCodigoDistribuidor ='57040' "/>
  </connection>
  <connection id="3" xr16:uid="{79EBD62B-4D82-4F54-823D-92B21E06C57B}" keepAlive="1" name="ConceptosMultiperiodo" description="Conceptos detallados en múltiples periodos" type="5" refreshedVersion="8" saveData="1">
    <dbPr connection="Provider=SQLOLEDB.1;Integrated Security=SSPI;Persist Security Info=True;Initial Catalog=Toyota;Data Source=TARGEO002;Use Procedure for Prepare=1;Auto Translate=True;Packet Size=4096;Workstation ID=TARGEO002;Use Encryption for Data=False;Tag with column collation when possible=False" command="select CadenaReporte, MesProcesamiento, AñoProcesamiento, strMes, Periodo, ClaveDistribuidor, Distribuidor, Region, Ciudad, Concepto, strCol1, strCol2, strCol3, strCol4, strCol5, strCol6, ValorNumerico, ValorTexto, ConceptosRptServicioMultiPeriodoID from dbo.ConceptosRptServicioMultiPeriodo where (ClaveDistribuidor = '57040' or Distribuidor = 'Marca') and MesProcesamiento = 2 and AñoProcesamiento = 2023"/>
  </connection>
  <connection id="4" xr16:uid="{84734893-5831-4099-9BC2-647EDAEC68CD}" keepAlive="1" name="ConceptosReporteServicio" description="Conceptos Reporte de Servicio Red de Distribuidores" type="5" refreshedVersion="8" saveData="1">
    <dbPr connection="Provider=SQLOLEDB.1;Integrated Security=SSPI;Persist Security Info=True;Initial Catalog=Toyota;Data Source=TARGEO002;Use Procedure for Prepare=1;Auto Translate=True;Packet Size=4096;Workstation ID=TARGEO002;Use Encryption for Data=False;Tag with column collation when possible=False" command="select CadenaReporte, MesProcesamiento, AñoProcesamiento, strMes, Periodo, ClaveDistribuidor, Distribuidor, Region, Ciudad, Concepto, ValorNumerico, ValorTexto, ConceptosRptServicioID from dbo.ConceptosRptServicio where (ClaveDistribuidor = '57040' or Distribuidor = 'Marca') and MesProcesamiento = 2 and AñoProcesamiento = 2023"/>
  </connection>
  <connection id="5" xr16:uid="{784844B7-7DAF-4423-A481-399D1F3A7598}" keepAlive="1" name="EfectividadRecordatorio1" description="Conexión para el listado de Efectivdad del Recordatorio de servicio detallado" type="5" refreshedVersion="8" saveData="1">
    <dbPr connection="Provider=SQLOLEDB.1;Integrated Security=SSPI;Persist Security Info=True;Initial Catalog=Toyota;Data Source=TARGEO002;Use Procedure for Prepare=1;Auto Translate=True;Packet Size=4096;Workstation ID=TARGEO002;Use Encryption for Data=False;Tag with column collation when possible=False" command="select MasterCodigoDistribuidor as [Master Dealer], ClaveDistribuidor as [Clave Distribuidor], strMesCPUs as [CPUs], VIN as [Vin Vendido], FueAServicio as [¿Vino a Servicio?], case when dtUltimoServicio is not null then convert(varchar(10), dtUltimoServicio, 121) else 'N/A' end as [Fecha Último Servicio],  CampañasAccionesPendientes as [Acciones Pendientes Campañas], CampañasMontoPendiente as [Monto Pendiente Campañas], NotasDeContacto as [Notas de Contacto], DetalleNota as [Detalle Nota], GarantiaExtendida as [Garantía Extendida], ArrendamientoTFS as [Arrendamiento TFS]  from dbo.ListadoRptSoporteDetallado where MasterCodigoDistribuidor = '57040'  and MesProcesamiento = 2 and AñoProcesamiento = 2023 and iOrden = 1  and TipoDeListado = 'Efectividad Recordatorio Servicio'"/>
  </connection>
  <connection id="6" xr16:uid="{5F38EA47-8700-4A4F-91D2-ED3E0DAABEF7}" keepAlive="1" name="EfectividadRecordatorio10" description="Conexión para el listado de Efectivdad del Recordatorio de servicio detallado" type="5" refreshedVersion="8" saveData="1">
    <dbPr connection="Provider=SQLOLEDB.1;Integrated Security=SSPI;Persist Security Info=True;Initial Catalog=Toyota;Data Source=TARGEO002;Use Procedure for Prepare=1;Auto Translate=True;Packet Size=4096;Workstation ID=TARGEO002;Use Encryption for Data=False;Tag with column collation when possible=False" command="select MasterCodigoDistribuidor as [Master Dealer], ClaveDistribuidor as [Clave Distribuidor], strMesCPUs as [CPUs], VIN as [Vin Vendido], FueAServicio as [¿Vino a Servicio?], case when dtUltimoServicio is not null then convert(varchar(10), dtUltimoServicio, 121) else 'N/A' end as [Fecha Último Servicio],  CampañasAccionesPendientes as [Acciones Pendientes Campañas], CampañasMontoPendiente as [Monto Pendiente Campañas], NotasDeContacto as [Notas de Contacto], DetalleNota as [Detalle Nota], GarantiaExtendida as [Garantía Extendida], ArrendamientoTFS as [Arrendamiento TFS]  from dbo.ListadoRptSoporteDetallado where MasterCodigoDistribuidor = '57040'  and MesProcesamiento = 2 and AñoProcesamiento = 2023 and iOrden = 10  and TipoDeListado = 'Efectividad Recordatorio Servicio'"/>
  </connection>
  <connection id="7" xr16:uid="{495F3609-241B-493D-ABE4-4E6F78F58F4D}" keepAlive="1" name="EfectividadRecordatorio11" description="Conexión para el listado de Efectivdad del Recordatorio de servicio detallado" type="5" refreshedVersion="8" saveData="1">
    <dbPr connection="Provider=SQLOLEDB.1;Integrated Security=SSPI;Persist Security Info=True;Initial Catalog=Toyota;Data Source=TARGEO002;Use Procedure for Prepare=1;Auto Translate=True;Packet Size=4096;Workstation ID=TARGEO002;Use Encryption for Data=False;Tag with column collation when possible=False" command="select MasterCodigoDistribuidor as [Master Dealer], ClaveDistribuidor as [Clave Distribuidor], strMesCPUs as [CPUs], VIN as [Vin Vendido], FueAServicio as [¿Vino a Servicio?], case when dtUltimoServicio is not null then convert(varchar(10), dtUltimoServicio, 121) else 'N/A' end as [Fecha Último Servicio],  CampañasAccionesPendientes as [Acciones Pendientes Campañas], CampañasMontoPendiente as [Monto Pendiente Campañas], NotasDeContacto as [Notas de Contacto], DetalleNota as [Detalle Nota], GarantiaExtendida as [Garantía Extendida], ArrendamientoTFS as [Arrendamiento TFS]  from dbo.ListadoRptSoporteDetallado where MasterCodigoDistribuidor = '57040'  and MesProcesamiento = 2 and AñoProcesamiento = 2023 and iOrden = 11  and TipoDeListado = 'Efectividad Recordatorio Servicio'"/>
  </connection>
  <connection id="8" xr16:uid="{C644F880-900F-410E-877A-98A986DE982C}" keepAlive="1" name="EfectividadRecordatorio12" description="Conexión para el listado de Efectivdad del Recordatorio de servicio detallado" type="5" refreshedVersion="8" saveData="1">
    <dbPr connection="Provider=SQLOLEDB.1;Integrated Security=SSPI;Persist Security Info=True;Initial Catalog=Toyota;Data Source=TARGEO002;Use Procedure for Prepare=1;Auto Translate=True;Packet Size=4096;Workstation ID=TARGEO002;Use Encryption for Data=False;Tag with column collation when possible=False" command="select MasterCodigoDistribuidor as [Master Dealer], ClaveDistribuidor as [Clave Distribuidor], strMesCPUs as [CPUs], VIN as [Vin Vendido], FueAServicio as [¿Vino a Servicio?], case when dtUltimoServicio is not null then convert(varchar(10), dtUltimoServicio, 121) else 'N/A' end as [Fecha Último Servicio],  CampañasAccionesPendientes as [Acciones Pendientes Campañas], CampañasMontoPendiente as [Monto Pendiente Campañas], NotasDeContacto as [Notas de Contacto], DetalleNota as [Detalle Nota], GarantiaExtendida as [Garantía Extendida], ArrendamientoTFS as [Arrendamiento TFS]  from dbo.ListadoRptSoporteDetallado where MasterCodigoDistribuidor = '57040'  and MesProcesamiento = 2 and AñoProcesamiento = 2023 and iOrden = 12  and TipoDeListado = 'Efectividad Recordatorio Servicio'"/>
  </connection>
  <connection id="9" xr16:uid="{188320B7-D39C-4A32-BFDF-7A29D458ADEF}" keepAlive="1" name="EfectividadRecordatorio2" description="Conexión para el listado de Efectivdad del Recordatorio de servicio detallado" type="5" refreshedVersion="8" saveData="1">
    <dbPr connection="Provider=SQLOLEDB.1;Integrated Security=SSPI;Persist Security Info=True;Initial Catalog=Toyota;Data Source=TARGEO002;Use Procedure for Prepare=1;Auto Translate=True;Packet Size=4096;Workstation ID=TARGEO002;Use Encryption for Data=False;Tag with column collation when possible=False" command="select MasterCodigoDistribuidor as [Master Dealer], ClaveDistribuidor as [Clave Distribuidor], strMesCPUs as [CPUs], VIN as [Vin Vendido], FueAServicio as [¿Vino a Servicio?], case when dtUltimoServicio is not null then convert(varchar(10), dtUltimoServicio, 121) else 'N/A' end as [Fecha Último Servicio],  CampañasAccionesPendientes as [Acciones Pendientes Campañas], CampañasMontoPendiente as [Monto Pendiente Campañas], NotasDeContacto as [Notas de Contacto], DetalleNota as [Detalle Nota], GarantiaExtendida as [Garantía Extendida], ArrendamientoTFS as [Arrendamiento TFS] from dbo.ListadoRptSoporteDetallado where MasterCodigoDistribuidor = '57040'  and MesProcesamiento = 2 and AñoProcesamiento = 2023 and iOrden = 2  and TipoDeListado = 'Efectividad Recordatorio Servicio'"/>
  </connection>
  <connection id="10" xr16:uid="{A9F6A76B-491E-4724-B6AB-829202F35033}" keepAlive="1" name="EfectividadRecordatorio3" description="Conexión para el listado de Efectivdad del Recordatorio de servicio detallado" type="5" refreshedVersion="8" saveData="1">
    <dbPr connection="Provider=SQLOLEDB.1;Integrated Security=SSPI;Persist Security Info=True;Initial Catalog=Toyota;Data Source=TARGEO002;Use Procedure for Prepare=1;Auto Translate=True;Packet Size=4096;Workstation ID=TARGEO002;Use Encryption for Data=False;Tag with column collation when possible=False" command="select MasterCodigoDistribuidor as [Master Dealer], ClaveDistribuidor as [Clave Distribuidor], strMesCPUs as [CPUs], VIN as [Vin Vendido], FueAServicio as [¿Vino a Servicio?], case when dtUltimoServicio is not null then convert(varchar(10), dtUltimoServicio, 121) else 'N/A' end as [Fecha Último Servicio],  CampañasAccionesPendientes as [Acciones Pendientes Campañas], CampañasMontoPendiente as [Monto Pendiente Campañas], NotasDeContacto as [Notas de Contacto], DetalleNota as [Detalle Nota], GarantiaExtendida as [Garantía Extendida], ArrendamientoTFS as [Arrendamiento TFS]  from dbo.ListadoRptSoporteDetallado where MasterCodigoDistribuidor = '57040'  and MesProcesamiento = 2 and AñoProcesamiento = 2023 and iOrden = 3  and TipoDeListado = 'Efectividad Recordatorio Servicio'"/>
  </connection>
  <connection id="11" xr16:uid="{AAF6EBE5-C86B-4B4A-BEB4-181A9EDC131F}" keepAlive="1" name="EfectividadRecordatorio4" description="Conexión para el listado de Efectivdad del Recordatorio de servicio detallado" type="5" refreshedVersion="8" saveData="1">
    <dbPr connection="Provider=SQLOLEDB.1;Integrated Security=SSPI;Persist Security Info=True;Initial Catalog=Toyota;Data Source=TARGEO002;Use Procedure for Prepare=1;Auto Translate=True;Packet Size=4096;Workstation ID=TARGEO002;Use Encryption for Data=False;Tag with column collation when possible=False" command="select MasterCodigoDistribuidor as [Master Dealer], ClaveDistribuidor as [Clave Distribuidor], strMesCPUs as [CPUs], VIN as [Vin Vendido], FueAServicio as [¿Vino a Servicio?], case when dtUltimoServicio is not null then convert(varchar(10), dtUltimoServicio, 121) else 'N/A' end as [Fecha Último Servicio],  CampañasAccionesPendientes as [Acciones Pendientes Campañas], CampañasMontoPendiente as [Monto Pendiente Campañas], NotasDeContacto as [Notas de Contacto], DetalleNota as [Detalle Nota], GarantiaExtendida as [Garantía Extendida], ArrendamientoTFS as [Arrendamiento TFS]  from dbo.ListadoRptSoporteDetallado where MasterCodigoDistribuidor = '57040'  and MesProcesamiento = 2 and AñoProcesamiento = 2023 and iOrden = 4  and TipoDeListado = 'Efectividad Recordatorio Servicio'"/>
  </connection>
  <connection id="12" xr16:uid="{4AE06545-ADDC-4080-9DDD-3F020C61034C}" keepAlive="1" name="EfectividadRecordatorio5" description="Conexión para el listado de Efectivdad del Recordatorio de servicio detallado" type="5" refreshedVersion="8" saveData="1">
    <dbPr connection="Provider=SQLOLEDB.1;Integrated Security=SSPI;Persist Security Info=True;Initial Catalog=Toyota;Data Source=TARGEO002;Use Procedure for Prepare=1;Auto Translate=True;Packet Size=4096;Workstation ID=TARGEO002;Use Encryption for Data=False;Tag with column collation when possible=False" command="select MasterCodigoDistribuidor as [Master Dealer], ClaveDistribuidor as [Clave Distribuidor], strMesCPUs as [CPUs], VIN as [Vin Vendido], FueAServicio as [¿Vino a Servicio?], case when dtUltimoServicio is not null then convert(varchar(10), dtUltimoServicio, 121) else 'N/A' end as [Fecha Último Servicio],  CampañasAccionesPendientes as [Acciones Pendientes Campañas], CampañasMontoPendiente as [Monto Pendiente Campañas], NotasDeContacto as [Notas de Contacto], DetalleNota as [Detalle Nota], GarantiaExtendida as [Garantía Extendida], ArrendamientoTFS as [Arrendamiento TFS]  from dbo.ListadoRptSoporteDetallado where MasterCodigoDistribuidor = '57040'  and MesProcesamiento = 2 and AñoProcesamiento = 2023 and iOrden = 5  and TipoDeListado = 'Efectividad Recordatorio Servicio'"/>
  </connection>
  <connection id="13" xr16:uid="{45FB7A3F-668B-48A1-95D0-ECDE705EE493}" keepAlive="1" name="EfectividadRecordatorio6" description="Conexión para el listado de Efectivdad del Recordatorio de servicio detallado" type="5" refreshedVersion="8" saveData="1">
    <dbPr connection="Provider=SQLOLEDB.1;Integrated Security=SSPI;Persist Security Info=True;Initial Catalog=Toyota;Data Source=TARGEO002;Use Procedure for Prepare=1;Auto Translate=True;Packet Size=4096;Workstation ID=TARGEO002;Use Encryption for Data=False;Tag with column collation when possible=False" command="select MasterCodigoDistribuidor as [Master Dealer], ClaveDistribuidor as [Clave Distribuidor], strMesCPUs as [CPUs], VIN as [Vin Vendido], FueAServicio as [¿Vino a Servicio?], case when dtUltimoServicio is not null then convert(varchar(10), dtUltimoServicio, 121) else 'N/A' end as [Fecha Último Servicio],  CampañasAccionesPendientes as [Acciones Pendientes Campañas], CampañasMontoPendiente as [Monto Pendiente Campañas], NotasDeContacto as [Notas de Contacto], DetalleNota as [Detalle Nota], GarantiaExtendida as [Garantía Extendida], ArrendamientoTFS as [Arrendamiento TFS]  from dbo.ListadoRptSoporteDetallado where MasterCodigoDistribuidor = '57040'  and MesProcesamiento = 2 and AñoProcesamiento = 2023 and iOrden = 6  and TipoDeListado = 'Efectividad Recordatorio Servicio'"/>
  </connection>
  <connection id="14" xr16:uid="{A874009F-8D5E-42BE-9C58-45C9AAE961A8}" keepAlive="1" name="EfectividadRecordatorio7" description="Conexión para el listado de Efectivdad del Recordatorio de servicio detallado" type="5" refreshedVersion="8" saveData="1">
    <dbPr connection="Provider=SQLOLEDB.1;Integrated Security=SSPI;Persist Security Info=True;Initial Catalog=Toyota;Data Source=TARGEO002;Use Procedure for Prepare=1;Auto Translate=True;Packet Size=4096;Workstation ID=TARGEO002;Use Encryption for Data=False;Tag with column collation when possible=False" command="select MasterCodigoDistribuidor as [Master Dealer], ClaveDistribuidor as [Clave Distribuidor], strMesCPUs as [CPUs], VIN as [Vin Vendido], FueAServicio as [¿Vino a Servicio?], case when dtUltimoServicio is not null then convert(varchar(10), dtUltimoServicio, 121) else 'N/A' end as [Fecha Último Servicio],  CampañasAccionesPendientes as [Acciones Pendientes Campañas], CampañasMontoPendiente as [Monto Pendiente Campañas], NotasDeContacto as [Notas de Contacto], DetalleNota as [Detalle Nota], GarantiaExtendida as [Garantía Extendida], ArrendamientoTFS as [Arrendamiento TFS]  from dbo.ListadoRptSoporteDetallado where MasterCodigoDistribuidor = '57040'  and MesProcesamiento = 2 and AñoProcesamiento = 2023 and iOrden = 7  and TipoDeListado = 'Efectividad Recordatorio Servicio'"/>
  </connection>
  <connection id="15" xr16:uid="{B96424CB-883C-4A82-8AAC-06C9D1EE0B52}" keepAlive="1" name="EfectividadRecordatorio8" description="Conexión para el listado de Efectivdad del Recordatorio de servicio detallado" type="5" refreshedVersion="8" saveData="1">
    <dbPr connection="Provider=SQLOLEDB.1;Integrated Security=SSPI;Persist Security Info=True;Initial Catalog=Toyota;Data Source=TARGEO002;Use Procedure for Prepare=1;Auto Translate=True;Packet Size=4096;Workstation ID=TARGEO002;Use Encryption for Data=False;Tag with column collation when possible=False" command="select MasterCodigoDistribuidor as [Master Dealer], ClaveDistribuidor as [Clave Distribuidor], strMesCPUs as [CPUs], VIN as [Vin Vendido], FueAServicio as [¿Vino a Servicio?], case when dtUltimoServicio is not null then convert(varchar(10), dtUltimoServicio, 121) else 'N/A' end as [Fecha Último Servicio],  CampañasAccionesPendientes as [Acciones Pendientes Campañas], CampañasMontoPendiente as [Monto Pendiente Campañas], NotasDeContacto as [Notas de Contacto], DetalleNota as [Detalle Nota], GarantiaExtendida as [Garantía Extendida], ArrendamientoTFS as [Arrendamiento TFS]  from dbo.ListadoRptSoporteDetallado where MasterCodigoDistribuidor = '57040'  and MesProcesamiento = 2 and AñoProcesamiento = 2023 and iOrden = 8  and TipoDeListado = 'Efectividad Recordatorio Servicio'"/>
  </connection>
  <connection id="16" xr16:uid="{532382A1-6765-4227-A7D0-ABB9FF26EFF2}" keepAlive="1" name="EfectividadRecordatorio9" description="Conexión para el listado de Efectivdad del Recordatorio de servicio detallado" type="5" refreshedVersion="8" saveData="1">
    <dbPr connection="Provider=SQLOLEDB.1;Integrated Security=SSPI;Persist Security Info=True;Initial Catalog=Toyota;Data Source=TARGEO002;Use Procedure for Prepare=1;Auto Translate=True;Packet Size=4096;Workstation ID=TARGEO002;Use Encryption for Data=False;Tag with column collation when possible=False" command="select MasterCodigoDistribuidor as [Master Dealer], ClaveDistribuidor as [Clave Distribuidor], strMesCPUs as [CPUs], VIN as [Vin Vendido], FueAServicio as [¿Vino a Servicio?], case when dtUltimoServicio is not null then convert(varchar(10), dtUltimoServicio, 121) else 'N/A' end as [Fecha Último Servicio],  CampañasAccionesPendientes as [Acciones Pendientes Campañas], CampañasMontoPendiente as [Monto Pendiente Campañas], NotasDeContacto as [Notas de Contacto], DetalleNota as [Detalle Nota], GarantiaExtendida as [Garantía Extendida], ArrendamientoTFS as [Arrendamiento TFS]  from dbo.ListadoRptSoporteDetallado where MasterCodigoDistribuidor = '57040'  and MesProcesamiento = 2 and AñoProcesamiento = 2023 and iOrden = 9  and TipoDeListado = 'Efectividad Recordatorio Servicio'"/>
  </connection>
  <connection id="17" xr16:uid="{A805D223-6056-4FBE-8148-94596B5E385E}" keepAlive="1" name="GanadosPerdidosDet" description="Detalle de ganados y perdidos para tabla reporte" type="5" refreshedVersion="8" saveData="1">
    <dbPr connection="Provider=SQLOLEDB.1;Integrated Security=SSPI;Persist Security Info=True;Initial Catalog=Toyota;Data Source=TARGEO002;Use Procedure for Prepare=1;Auto Translate=True;Packet Size=4096;Workstation ID=TARGEO002;Use Encryption for Data=False;Tag with column collation when possible=False" command="select g.MasterCodigoDistribuidor as [Codigo Distribuidor], g.Concepto, g.Vin,  c.AccionesPendientes as [Campañas Acciones Pendientes], c.MontoPendiente as [Campañas MontoPen] from dbo.ClientesGanadosPerdidosDet as g left join (select distinct Vin, MasterCodigoDistribuidor, AccionesPendientes, MontoPendiente from dbo.CampañasActivas) as c  on g.vin = c.vin and g.MasterCodigoDistribuidor = c.MasterCodigoDistribuidor where g.MasterCodigoDistribuidor = '57040' and g.MesProcesamiento = 2  and g.AñoProcesamiento = 2023"/>
  </connection>
  <connection id="18" xr16:uid="{3F6DED39-E776-4D90-A4E1-E362861302A2}" keepAlive="1" name="ListadoInactivos" description="Listado de Clientes Inactivos" type="5" refreshedVersion="8" saveData="1">
    <dbPr connection="Provider=SQLOLEDB.1;Integrated Security=SSPI;Persist Security Info=True;Initial Catalog=Toyota;Data Source=TARGEO002;Use Procedure for Prepare=1;Auto Translate=True;Packet Size=4096;Workstation ID=TARGEO002;Use Encryption for Data=False;Tag with column collation when possible=False" command="select CadenaReporte as Tipo, Vin, UltimoServicio as [Fecha Último Servicio], FechaVenta as [Fecha Venta VIN], EdadVinEnAños as [Edad Vin en Años], cOdometro as [Odómetro], DistribuidorVenta as [Distribuidor Venta], RangoDistancia as [Rango de Distancia], NotasContacto as [Notas de Contacto], DetalleNota as [Detalle Nota] , CampañasAccionesPendientes as [Acciones Pendientes Campañas], CampañasMontoPendiente as [Monto Pendiente Campañas], GarantiaExtendida as [Garantía Extendida], ArrendamientoTFS as [Arrendamiento TFS]  from dbo.ListadoRptClientes where  (CodigoDistribuidorServicio = '57040')  and MesProcesamiento = 2 and AñoProcesamiento = 2023 and TipoDeListado = 'Clientes Inactivos'"/>
  </connection>
  <connection id="19" xr16:uid="{F198F494-1020-43DD-958C-D6848D2559AB}" keepAlive="1" name="ListadoObjetivo" description="ListadoObjetivo" type="5" refreshedVersion="8" saveData="1">
    <dbPr connection="Provider=SQLOLEDB.1;Integrated Security=SSPI;Persist Security Info=True;Initial Catalog=Toyota;Data Source=Targeo002;Use Procedure for Prepare=1;Auto Translate=True;Packet Size=4096;Workstation ID=TARGEO002;Use Encryption for Data=False;Tag with column collation when possible=False" command="select TipoSeguimiento as [Tipo de Seguimiento], EfOTasa as [Primer Serv. o Recordatorio],  AccionARealizar as [Acción a Realizar], DistribuidorVentaOServicio as [Código Distribuidor], MasterDealer as [Master Dealer],  case when efOTasa = 'Tasa 1er. Servicio' then strMesVentaOCPUs else 'N/A' end as [Mes Venta],  case when efOTasa &lt;&gt; 'Tasa 1er. Servicio' then strMesVentaOCPUs else 'N/A' end as [Mes CPUs],  VIN, EsEmpresa as [¿Es Empresa?], Empresa, FechaUltimoServicio as [Fecha Último Servicio], NotasDeContacto as [Notas de Contacto], DetalleNota as [Detalle Nota], CampañasAccionesPendientes as [Acciones Pendientes Campañas], CampañasMontoPendiente as [Monto Pendiente Campañas], GarantiaExtendida as [Garantía Extendida],  ArrendamientoTFS as [Arrendamiento TFS]  from dbo.ListaObjetivoCitas  where MasterDealer ='57040'   order by TipoSeguimiento, EFoTasa, AccionARealizar "/>
  </connection>
  <connection id="20" xr16:uid="{9A3C5D8C-D1A9-4FB8-8CA6-F12BCCA3F684}" keepAlive="1" name="ListadoReparacionLigera" description="Reparación Ligera" type="5" refreshedVersion="8" saveData="1">
    <dbPr connection="Provider=SQLOLEDB.1;Integrated Security=SSPI;Persist Security Info=True;Initial Catalog=Toyota;Data Source=TARGEO002;Use Procedure for Prepare=1;Auto Translate=True;Packet Size=4096;Workstation ID=TARGEO002;Use Encryption for Data=False;Tag with column collation when possible=False" command="select CodigoDistribuidorServicio as [Codigo Distribuidor],  ReparacionLigera as [Tipo de Reparación], DetalleReparacion as [Detalle de la Reparación], NumDeOrdenes as [No. de Órdenes en el Periodo],  MontoPromedio as [Monto Promedio en el Periodo], NumDeOrdenesMes as [No. de Órdenes en el Mes],  MontoPromedioMes as [Monto Promedio en el Mes] from dbo.ListadoReparacionLigera where CodigoDistribuidorServicio = '57040'  and MesProcesamiento = 2 and AñoProcesamiento = 2023"/>
  </connection>
  <connection id="21" xr16:uid="{2D9B41E7-9A64-4C1A-87B8-AA799534198F}" keepAlive="1" name="ListadoRptClientes" description="Source para los listados" type="5" refreshedVersion="8" saveData="1">
    <dbPr connection="Provider=SQLOLEDB.1;Integrated Security=SSPI;Persist Security Info=True;Initial Catalog=Toyota;Data Source=TARGEO002;Use Procedure for Prepare=1;Auto Translate=True;Packet Size=4096;Workstation ID=TARGEO002;Use Encryption for Data=False;Tag with column collation when possible=False" command="select l.Vin, l.UltimoServicio as [Fecha Último Servicio], l.FechaVenta as [Fecha Venta VIN], l.EdadVinEnAños as [Edad Vin en Años], l.cOdometro as [Odómetro], l.DistribuidorVenta as [Distribuidor Venta],  l.CodigoDistribuidorServicio as [Código Distribuidor Servicio], l.MasterDealer as [Master Código Distribuidor Servicio], RangoDistancia as [Rango de Distancia] , CampañasAccionesPendientes as [Acciones Pendientes Campañas], CampañasMontoPendiente as [Monto Pendiente Campañas], NotasContacto as [Notas de Contacto], DetalleNota as [Detalle Nota], GarantiaExtendida as [Garantía Extendida], ArrendamientoTFS as [Arrendamiento TFS]  from dbo.ListadoRptClientes as l join dbo.DealerMasterDealer as d on l.CodigoDistribuidorServicio = d.CodigoDistribuidor where  (d.MasterDealer = '57040' or l.CodigoDistribuidorServicio = 'Marca') and l.MesProcesamiento = 2 and l.AñoProcesamiento = 2023 and l.TipoDeListado = 'Listado de Clientes Activos'"/>
  </connection>
  <connection id="22" xr16:uid="{178944FE-9BE6-43B9-A4CF-F2DE2A8F00EF}" keepAlive="1" name="OutputBDServDlr" description="Salida BD Distribuidor de Servicio (fuente)" type="5" refreshedVersion="8" saveData="1">
    <dbPr connection="Provider=SQLOLEDB.1;Integrated Security=SSPI;Persist Security Info=True;Initial Catalog=Toyota;Data Source=TARGEO002;Use Procedure for Prepare=1;Auto Translate=True;Packet Size=4096;Workstation ID=TARGEO002;Use Encryption for Data=False;Tag with column collation when possible=False" command="select CodigoDistribuidorServicio as [Codigo Distribuidor], MasterDealer as [Master Dealer], Vin, DistribuidorVenta as [Distribuidor Venta], _x000d__x000a__x0009_AñoModelo as [Año Modelo], Modelo, OrdenReparacion as [Orden Reparación], _x000d__x000a__x0009_FechaServicio as [Fecha Servicio], TipoDeServicio as [Tipo de Servicio], Odometro as [Odómetro], MontoTicket as [Monto Ticket],  _x000d__x000a__x0009_Calle, Colonia, CP, CiudadMunicipio as [Ciudad o Municipio], _x000d__x000a__x0009_Estado, VinValido as [¿Es un Vin Válido?], CalleInegi as [Calle según Catálogo INEGI], _x000d__x000a__x0009_ColoniaInegi as [Colonia  según Catálogo INEGI], CPInegi as [CP según Catálogo INEGI], _x000d__x000a__x0009_MunicipioInegi as [Municipio según Catálogo INEGI], EstadoInegi as [Estado según Catálogo INEGI], _x000d__x000a__x0009_ComentariosGeolocalizacion as [Comentarios Geolocalización], CampañasAccionesPendientes as [Acciones Pendientes Campañas], _x000d__x000a__x0009_CampañasMontoPendiente as [Monto Pendiente Campañas] from dbo.OutputBDDealerServicio where  MasterDealer ='57040' and MesProcesamiento = 2 and AñoProcesamiento = 2023 "/>
  </connection>
  <connection id="23" xr16:uid="{D6991224-AAD0-4619-8F6F-A31BFBB1A96C}" keepAlive="1" name="OutputBDServicioSubsecuente" description="bd de servicios subsecuentes para eficiencia del recordatorio" type="5" refreshedVersion="8" saveData="1">
    <dbPr connection="Provider=SQLOLEDB.1;Integrated Security=SSPI;Persist Security Info=True;Initial Catalog=Toyota;Data Source=TARGEO002;Use Procedure for Prepare=1;Auto Translate=True;Packet Size=4096;Workstation ID=TARGEO002;Use Encryption for Data=False;Tag with column collation when possible=False" command="select CodigoDistribuidorServicio as [Distribuidor Servicio],  _x000d__x000a__x0009_MasterDealer, VIN, FechaUltimoServicio as [Fecha Último Servicio], _x000d__x000a__x0009_TiempoTranscurridoMeses as [Tiempo Transcurrido en Meses], NotasDeContacto as [Notas de Contacto], DetalleNota as [Detalle Nota],  CampañasAccionesPendientes as [Acciones Pendientes Campañas], CampañasMontoPendiente as [Monto Pendiente Campañas], GarantiaExtendida as [Garantía Extendida], ArrendamientoTFS as [Arrendamiento TFS] from dbo.OutputBDServicioSubsecuente where  (MasterDealer ='57040' or CodigoDistribuidorServicio ='57040')and MesProcesamiento = 2 and AñoProcesamiento = 2023 "/>
  </connection>
  <connection id="24" xr16:uid="{B03009F3-B4D2-45A2-ABF1-F9134BC43E6C}" keepAlive="1" name="OutputBDVentaReciente" description="próximos primer servicio" type="5" refreshedVersion="8" saveData="1">
    <dbPr connection="Provider=SQLOLEDB.1;Integrated Security=SSPI;Persist Security Info=True;Initial Catalog=Toyota;Data Source=TARGEO002;Use Procedure for Prepare=1;Auto Translate=True;Packet Size=4096;Workstation ID=TARGEO002;Use Encryption for Data=False;Tag with column collation when possible=False" command="select Vin, DistribuidorVenta as [Distribuidor Venta], FechaVenta as [Fecha Venta], _x000d__x000a__x0009_EdadVehiculoEnMeses as [Edad Vehículo en Meses], NotasDeContacto as [Notas de Contacto], DetalleNota as [Detalle Nota],  CampañasAccionesPendientes as [Acciones Pendientes Campañas], CampañasMontoPendiente as [Monto Pendiente Campañas], GarantiaExtendida as [Garantía Extendida], ArrendamientoTFS as [Arrendamiento TFS]  from dbo.OutputBDVentaReciente where  (MasterDealer ='57040' or DistribuidorVenta ='57040') and MesProcesamiento = 2 and AñoProcesamiento = 2023 "/>
  </connection>
  <connection id="25" xr16:uid="{5AAD686B-D3FC-4975-A43B-18F99105D45F}" keepAlive="1" name="TasaPrimerServicio1" description="Tasa Primer Servicio del Periodo" type="5" refreshedVersion="8" saveData="1">
    <dbPr connection="Provider=SQLOLEDB.1;Integrated Security=SSPI;Persist Security Info=True;Initial Catalog=Toyota;Data Source=TARGEO002;Use Procedure for Prepare=1;Auto Translate=True;Packet Size=4096;Workstation ID=TARGEO002;Use Encryption for Data=False;Tag with column collation when possible=False" command="select strMesVenta as [Mes Venta], VIN as [Vin Vendido], FueAServicio as [¿Vino a Servicio?], case when dtUltimoServicio is not null then convert(varchar(10), dtUltimoServicio, 121) else 'N/D' end as [Fecha Último Servicio],  CampañasAccionesPendientes as [Acciones Pendientes Campañas], CampañasMontoPendiente as [Monto Pendiente Campañas], NotasDeContacto as [Notas de Contacto], DetalleNota as [Detalle Nota], GarantiaExtendida as [Garantía Extendida], ArrendamientoTFS as [Arrendamiento TFS]  from dbo.ListadoRptSoporteDetallado where ClaveDistribuidor = '57040'  and MesProcesamiento = 2 and AñoProcesamiento = 2023 and iOrden = 1  and TipoDeListado = 'Tasa Primer Servicio'"/>
  </connection>
  <connection id="26" xr16:uid="{1D7B134C-5C10-482A-ADA7-3D9A22A4EC0B}" keepAlive="1" name="TasaPrimerServicio10" description="Tasa Primer Servicio del Periodo" type="5" refreshedVersion="8" saveData="1">
    <dbPr connection="Provider=SQLOLEDB.1;Integrated Security=SSPI;Persist Security Info=True;Initial Catalog=Toyota;Data Source=TARGEO002;Use Procedure for Prepare=1;Auto Translate=True;Packet Size=4096;Workstation ID=TARGEO002;Use Encryption for Data=False;Tag with column collation when possible=False" command="select strMesVenta as [Mes Venta], VIN as [Vin Vendido], FueAServicio as [¿Vino a Servicio?], case when dtUltimoServicio is not null then convert(varchar(10), dtUltimoServicio, 121) else 'N/D' end as [Fecha Último Servicio],  CampañasAccionesPendientes as [Acciones Pendientes Campañas], CampañasMontoPendiente as [Monto Pendiente Campañas], NotasDeContacto as [Notas de Contacto], DetalleNota as [Detalle Nota], GarantiaExtendida as [Garantía Extendida], ArrendamientoTFS as [Arrendamiento TFS]  from dbo.ListadoRptSoporteDetallado where ClaveDistribuidor = '57040'  and MesProcesamiento = 2 and AñoProcesamiento = 2023 and iOrden = 10  and TipoDeListado = 'Tasa Primer Servicio'"/>
  </connection>
  <connection id="27" xr16:uid="{589FB4BF-84F6-4E4E-8480-0FDF02E7EE45}" keepAlive="1" name="TasaPrimerServicio11" description="Tasa Primer Servicio del Periodo" type="5" refreshedVersion="8" saveData="1">
    <dbPr connection="Provider=SQLOLEDB.1;Integrated Security=SSPI;Persist Security Info=True;Initial Catalog=Toyota;Data Source=TARGEO002;Use Procedure for Prepare=1;Auto Translate=True;Packet Size=4096;Workstation ID=TARGEO002;Use Encryption for Data=False;Tag with column collation when possible=False" command="select strMesVenta as [Mes Venta], VIN as [Vin Vendido], FueAServicio as [¿Vino a Servicio?], case when dtUltimoServicio is not null then convert(varchar(10), dtUltimoServicio, 121) else 'N/D' end as [Fecha Último Servicio],  CampañasAccionesPendientes as [Acciones Pendientes Campañas], CampañasMontoPendiente as [Monto Pendiente Campañas], NotasDeContacto as [Notas de Contacto], DetalleNota as [Detalle Nota], GarantiaExtendida as [Garantía Extendida], ArrendamientoTFS as [Arrendamiento TFS]  from dbo.ListadoRptSoporteDetallado where ClaveDistribuidor = '57040'  and MesProcesamiento = 2 and AñoProcesamiento = 2023 and iOrden = 11  and TipoDeListado = 'Tasa Primer Servicio'"/>
  </connection>
  <connection id="28" xr16:uid="{CE7EB02E-3761-422B-AC82-7FF95EF194B7}" keepAlive="1" name="TasaPrimerServicio12" description="Tasa Primer Servicio del Periodo" type="5" refreshedVersion="8" saveData="1">
    <dbPr connection="Provider=SQLOLEDB.1;Integrated Security=SSPI;Persist Security Info=True;Initial Catalog=Toyota;Data Source=TARGEO002;Use Procedure for Prepare=1;Auto Translate=True;Packet Size=4096;Workstation ID=TARGEO002;Use Encryption for Data=False;Tag with column collation when possible=False" command="select strMesVenta as [Mes Venta], VIN as [Vin Vendido], FueAServicio as [¿Vino a Servicio?], case when dtUltimoServicio is not null then convert(varchar(10), dtUltimoServicio, 121) else 'N/D' end as [Fecha Último Servicio],  CampañasAccionesPendientes as [Acciones Pendientes Campañas], CampañasMontoPendiente as [Monto Pendiente Campañas], NotasDeContacto as [Notas de Contacto], DetalleNota as [Detalle Nota], GarantiaExtendida as [Garantía Extendida], ArrendamientoTFS as [Arrendamiento TFS]  from dbo.ListadoRptSoporteDetallado where ClaveDistribuidor = '57040' and MesProcesamiento = 2 and AñoProcesamiento = 2023 and iOrden = 12  and TipoDeListado = 'Tasa Primer Servicio'"/>
  </connection>
  <connection id="29" xr16:uid="{0901AB9A-5301-4A6D-89AD-CA23931F52F1}" keepAlive="1" name="TasaPrimerServicio2" description="Tasa Primer Servicio del Periodo" type="5" refreshedVersion="8" saveData="1">
    <dbPr connection="Provider=SQLOLEDB.1;Integrated Security=SSPI;Persist Security Info=True;Initial Catalog=Toyota;Data Source=TARGEO002;Use Procedure for Prepare=1;Auto Translate=True;Packet Size=4096;Workstation ID=TARGEO002;Use Encryption for Data=False;Tag with column collation when possible=False" command="select strMesVenta as [Mes Venta], VIN as [Vin Vendido], FueAServicio as [¿Vino a Servicio?], case when dtUltimoServicio is not null then convert(varchar(10), dtUltimoServicio, 121) else 'N/D' end as [Fecha Último Servicio],  CampañasAccionesPendientes as [Acciones Pendientes Campañas], CampañasMontoPendiente as [Monto Pendiente Campañas], NotasDeContacto as [Notas de Contacto], DetalleNota as [Detalle Nota], GarantiaExtendida as [Garantía Extendida], ArrendamientoTFS as [Arrendamiento TFS]  from dbo.ListadoRptSoporteDetallado where ClaveDistribuidor = '57040'  and MesProcesamiento = 2 and AñoProcesamiento = 2023 and iOrden = 2  and TipoDeListado = 'Tasa Primer Servicio'"/>
  </connection>
  <connection id="30" xr16:uid="{CF029637-FF58-4E6A-AE75-6EF1CAE8D027}" keepAlive="1" name="TasaPrimerServicio3" description="Tasa Primer Servicio del Periodo" type="5" refreshedVersion="8" saveData="1">
    <dbPr connection="Provider=SQLOLEDB.1;Integrated Security=SSPI;Persist Security Info=True;Initial Catalog=Toyota;Data Source=TARGEO002;Use Procedure for Prepare=1;Auto Translate=True;Packet Size=4096;Workstation ID=TARGEO002;Use Encryption for Data=False;Tag with column collation when possible=False" command="select strMesVenta as [Mes Venta], VIN as [Vin Vendido], FueAServicio as [¿Vino a Servicio?], case when dtUltimoServicio is not null then convert(varchar(10), dtUltimoServicio, 121) else 'N/D' end as [Fecha Último Servicio],  CampañasAccionesPendientes as [Acciones Pendientes Campañas], CampañasMontoPendiente as [Monto Pendiente Campañas], NotasDeContacto as [Notas de Contacto], DetalleNota as [Detalle Nota], GarantiaExtendida as [Garantía Extendida], ArrendamientoTFS as [Arrendamiento TFS]  from dbo.ListadoRptSoporteDetallado where ClaveDistribuidor = '57040'  and MesProcesamiento = 2 and AñoProcesamiento = 2023 and iOrden = 3  and TipoDeListado = 'Tasa Primer Servicio'"/>
  </connection>
  <connection id="31" xr16:uid="{C8E11C52-94E4-44A4-8B13-8389C89037F6}" keepAlive="1" name="TasaPrimerServicio4" description="Tasa Primer Servicio del Periodo" type="5" refreshedVersion="8" saveData="1">
    <dbPr connection="Provider=SQLOLEDB.1;Integrated Security=SSPI;Persist Security Info=True;Initial Catalog=Toyota;Data Source=TARGEO002;Use Procedure for Prepare=1;Auto Translate=True;Packet Size=4096;Workstation ID=TARGEO002;Use Encryption for Data=False;Tag with column collation when possible=False" command="select strMesVenta as [Mes Venta], VIN as [Vin Vendido], FueAServicio as [¿Vino a Servicio?], case when dtUltimoServicio is not null then convert(varchar(10), dtUltimoServicio, 121) else 'N/D' end as [Fecha Último Servicio],  CampañasAccionesPendientes as [Acciones Pendientes Campañas], CampañasMontoPendiente as [Monto Pendiente Campañas], NotasDeContacto as [Notas de Contacto], DetalleNota as [Detalle Nota], GarantiaExtendida as [Garantía Extendida], ArrendamientoTFS as [Arrendamiento TFS]  from dbo.ListadoRptSoporteDetallado where ClaveDistribuidor = '57040'  and MesProcesamiento = 2 and AñoProcesamiento = 2023 and iOrden = 4  and TipoDeListado = 'Tasa Primer Servicio'"/>
  </connection>
  <connection id="32" xr16:uid="{6A6CD75F-2397-40C9-A363-834ABE222000}" keepAlive="1" name="TasaPrimerServicio5" description="Tasa Primer Servicio del Periodo" type="5" refreshedVersion="8" saveData="1">
    <dbPr connection="Provider=SQLOLEDB.1;Integrated Security=SSPI;Persist Security Info=True;Initial Catalog=Toyota;Data Source=TARGEO002;Use Procedure for Prepare=1;Auto Translate=True;Packet Size=4096;Workstation ID=TARGEO002;Use Encryption for Data=False;Tag with column collation when possible=False" command="select strMesVenta as [Mes Venta], VIN as [Vin Vendido], FueAServicio as [¿Vino a Servicio?], case when dtUltimoServicio is not null then convert(varchar(10), dtUltimoServicio, 121) else 'N/D' end as [Fecha Último Servicio],  CampañasAccionesPendientes as [Acciones Pendientes Campañas], CampañasMontoPendiente as [Monto Pendiente Campañas], NotasDeContacto as [Notas de Contacto], DetalleNota as [Detalle Nota], GarantiaExtendida as [Garantía Extendida], ArrendamientoTFS as [Arrendamiento TFS]  from dbo.ListadoRptSoporteDetallado where ClaveDistribuidor = '57040'  and MesProcesamiento = 2 and AñoProcesamiento = 2023 and iOrden = 5  and TipoDeListado = 'Tasa Primer Servicio'"/>
  </connection>
  <connection id="33" xr16:uid="{E8EF175A-E8D6-4C12-9099-3C538141F713}" keepAlive="1" name="TasaPrimerServicio6" description="Tasa Primer Servicio del Periodo" type="5" refreshedVersion="8" saveData="1">
    <dbPr connection="Provider=SQLOLEDB.1;Integrated Security=SSPI;Persist Security Info=True;Initial Catalog=Toyota;Data Source=TARGEO002;Use Procedure for Prepare=1;Auto Translate=True;Packet Size=4096;Workstation ID=TARGEO002;Use Encryption for Data=False;Tag with column collation when possible=False" command="select strMesVenta as [Mes Venta], VIN as [Vin Vendido], FueAServicio as [¿Vino a Servicio?], case when dtUltimoServicio is not null then convert(varchar(10), dtUltimoServicio, 121) else 'N/D' end as [Fecha Último Servicio],  CampañasAccionesPendientes as [Acciones Pendientes Campañas], CampañasMontoPendiente as [Monto Pendiente Campañas], NotasDeContacto as [Notas de Contacto], DetalleNota as [Detalle Nota], GarantiaExtendida as [Garantía Extendida], ArrendamientoTFS as [Arrendamiento TFS]  from dbo.ListadoRptSoporteDetallado where ClaveDistribuidor = '57040'  and MesProcesamiento = 2 and AñoProcesamiento = 2023 and iOrden = 6  and TipoDeListado = 'Tasa Primer Servicio'"/>
  </connection>
  <connection id="34" xr16:uid="{E098DC4B-D960-48E7-B5F6-8C26A248B37E}" keepAlive="1" name="TasaPrimerServicio7" description="Tasa Primer Servicio del Periodo" type="5" refreshedVersion="8" saveData="1">
    <dbPr connection="Provider=SQLOLEDB.1;Integrated Security=SSPI;Persist Security Info=True;Initial Catalog=Toyota;Data Source=TARGEO002;Use Procedure for Prepare=1;Auto Translate=True;Packet Size=4096;Workstation ID=TARGEO002;Use Encryption for Data=False;Tag with column collation when possible=False" command="select strMesVenta as [Mes Venta], VIN as [Vin Vendido], FueAServicio as [¿Vino a Servicio?], case when dtUltimoServicio is not null then convert(varchar(10), dtUltimoServicio, 121) else 'N/D' end as [Fecha Último Servicio],  CampañasAccionesPendientes as [Acciones Pendientes Campañas], CampañasMontoPendiente as [Monto Pendiente Campañas], NotasDeContacto as [Notas de Contacto], DetalleNota as [Detalle Nota], GarantiaExtendida as [Garantía Extendida], ArrendamientoTFS as [Arrendamiento TFS]  from dbo.ListadoRptSoporteDetallado where ClaveDistribuidor = '57040'  and MesProcesamiento = 2 and AñoProcesamiento = 2023 and iOrden = 7  and TipoDeListado = 'Tasa Primer Servicio'"/>
  </connection>
  <connection id="35" xr16:uid="{46C55A10-89CD-4F86-BD42-B7F10118384B}" keepAlive="1" name="TasaPrimerServicio8" description="Tasa Primer Servicio del Periodo" type="5" refreshedVersion="8" saveData="1">
    <dbPr connection="Provider=SQLOLEDB.1;Integrated Security=SSPI;Persist Security Info=True;Initial Catalog=Toyota;Data Source=TARGEO002;Use Procedure for Prepare=1;Auto Translate=True;Packet Size=4096;Workstation ID=TARGEO002;Use Encryption for Data=False;Tag with column collation when possible=False" command="select strMesVenta as [Mes Venta], VIN as [Vin Vendido], FueAServicio as [¿Vino a Servicio?], case when dtUltimoServicio is not null then convert(varchar(10), dtUltimoServicio, 121) else 'N/D' end as [Fecha Último Servicio],  CampañasAccionesPendientes as [Acciones Pendientes Campañas], CampañasMontoPendiente as [Monto Pendiente Campañas], NotasDeContacto as [Notas de Contacto], DetalleNota as [Detalle Nota], GarantiaExtendida as [Garantía Extendida], ArrendamientoTFS as [Arrendamiento TFS]  from dbo.ListadoRptSoporteDetallado where ClaveDistribuidor = '57040'  and MesProcesamiento = 2 and AñoProcesamiento = 2023 and iOrden = 8  and TipoDeListado = 'Tasa Primer Servicio'"/>
  </connection>
  <connection id="36" xr16:uid="{40035C71-26EE-416B-BDED-6D2511B25275}" keepAlive="1" name="TasaPrimerServicio9" description="Tasa Primer Servicio del Periodo" type="5" refreshedVersion="8" saveData="1">
    <dbPr connection="Provider=SQLOLEDB.1;Integrated Security=SSPI;Persist Security Info=True;Initial Catalog=Toyota;Data Source=TARGEO002;Use Procedure for Prepare=1;Auto Translate=True;Packet Size=4096;Workstation ID=TARGEO002;Use Encryption for Data=False;Tag with column collation when possible=False" command="select strMesVenta as [Mes Venta], VIN as [Vin Vendido], FueAServicio as [¿Vino a Servicio?], case when dtUltimoServicio is not null then convert(varchar(10), dtUltimoServicio, 121) else 'N/D' end as [Fecha Último Servicio],  CampañasAccionesPendientes as [Acciones Pendientes Campañas], CampañasMontoPendiente as [Monto Pendiente Campañas], NotasDeContacto as [Notas de Contacto], DetalleNota as [Detalle Nota], GarantiaExtendida as [Garantía Extendida], ArrendamientoTFS as [Arrendamiento TFS]  from dbo.ListadoRptSoporteDetallado where ClaveDistribuidor = '57040'  and MesProcesamiento = 2 and AñoProcesamiento = 2023 and iOrden = 9  and TipoDeListado = 'Tasa Primer Servicio'"/>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<sst xmlns="http://schemas.openxmlformats.org/spreadsheetml/2006/main" count="234197" uniqueCount="21402">
  <si>
    <t>Región</t>
  </si>
  <si>
    <t>Ciudad</t>
  </si>
  <si>
    <t>Distribuidor</t>
  </si>
  <si>
    <t>Retención Total</t>
  </si>
  <si>
    <t>Inactivos</t>
  </si>
  <si>
    <t>Vins únicos que fueron a servicio con el distribuidor en los últimos 12 meses sin importar el distribuidor de venta</t>
  </si>
  <si>
    <t>Zona</t>
  </si>
  <si>
    <t>Clave</t>
  </si>
  <si>
    <t>Año Act.</t>
  </si>
  <si>
    <t>Crec. PP.</t>
  </si>
  <si>
    <t>Distr.</t>
  </si>
  <si>
    <t>Marca</t>
  </si>
  <si>
    <t>Órdenes de Reparación</t>
  </si>
  <si>
    <t>CLIENTES</t>
  </si>
  <si>
    <t>Órdenes de Reparación (OR) y Clientes</t>
  </si>
  <si>
    <t>VISITAS PROM.</t>
  </si>
  <si>
    <t>Nacional</t>
  </si>
  <si>
    <t>Crec.</t>
  </si>
  <si>
    <t>Listado de Clientes Activos</t>
  </si>
  <si>
    <t>Listado de Clientes Inactivos</t>
  </si>
  <si>
    <t>Total</t>
  </si>
  <si>
    <t>Distribución de OR del Distribuidor por Tipo de Servicio de Mantenimiento</t>
  </si>
  <si>
    <t>Prom. Órdenes de Reparación</t>
  </si>
  <si>
    <t>0 a 6</t>
  </si>
  <si>
    <t>7 a 12</t>
  </si>
  <si>
    <t>13 a 18</t>
  </si>
  <si>
    <t>19 a 24</t>
  </si>
  <si>
    <t>25 a 30</t>
  </si>
  <si>
    <t>31 a 36</t>
  </si>
  <si>
    <t>37 a 42</t>
  </si>
  <si>
    <t>43 a 48</t>
  </si>
  <si>
    <t>49 a 54</t>
  </si>
  <si>
    <t>55 a 60</t>
  </si>
  <si>
    <t>Retención Marca</t>
  </si>
  <si>
    <t>Ef. Recordatorio Serv.</t>
  </si>
  <si>
    <t>Métricas de Retención</t>
  </si>
  <si>
    <t>#</t>
  </si>
  <si>
    <t>Ticket Promedio</t>
  </si>
  <si>
    <t>Tasa del Primer Servicio de Mantenimiento</t>
  </si>
  <si>
    <t>Mes a Reportar</t>
  </si>
  <si>
    <t>CPUS</t>
  </si>
  <si>
    <t>Periodo</t>
  </si>
  <si>
    <t>Operación</t>
  </si>
  <si>
    <t>Tasa</t>
  </si>
  <si>
    <t>Tasa de Efectividad del Recordatorio de Servicio</t>
  </si>
  <si>
    <t>Año Ant.</t>
  </si>
  <si>
    <t>Mes Venta</t>
  </si>
  <si>
    <t>Comparativas Geográficas Órdenes de Reparación (OR) y Clientes</t>
  </si>
  <si>
    <t>Retención Total del Distribuidor por antigüedad del vehículo</t>
  </si>
  <si>
    <t>ConceptosRptServicioID</t>
  </si>
  <si>
    <t>MesProcesamiento</t>
  </si>
  <si>
    <t>AñoProcesamiento</t>
  </si>
  <si>
    <t>strMes</t>
  </si>
  <si>
    <t>ClaveDistribuidor</t>
  </si>
  <si>
    <t>Region</t>
  </si>
  <si>
    <t>Concepto</t>
  </si>
  <si>
    <t>CadenaReporte</t>
  </si>
  <si>
    <t>ValorNumerico</t>
  </si>
  <si>
    <t>ValorTexto</t>
  </si>
  <si>
    <t>0 - 6000</t>
  </si>
  <si>
    <t>12,001 - 18,000</t>
  </si>
  <si>
    <t>18,001 - 24,000</t>
  </si>
  <si>
    <t>42,001 - 48,000</t>
  </si>
  <si>
    <t>48,001 - 54,000</t>
  </si>
  <si>
    <t>6001 - 12,000</t>
  </si>
  <si>
    <t>61 a 65</t>
  </si>
  <si>
    <t>66 a 71</t>
  </si>
  <si>
    <t>72 a 77</t>
  </si>
  <si>
    <t>78 a 83</t>
  </si>
  <si>
    <t>84 a 89</t>
  </si>
  <si>
    <t>90 y +</t>
  </si>
  <si>
    <t>24,001 - 30,000</t>
  </si>
  <si>
    <t>30,001 - 36,000</t>
  </si>
  <si>
    <t>36,001 - 42,000</t>
  </si>
  <si>
    <t>54,001 - 60,000</t>
  </si>
  <si>
    <t>Tabla de Conceptos</t>
  </si>
  <si>
    <t>strCol1</t>
  </si>
  <si>
    <t>strCol2</t>
  </si>
  <si>
    <t>strCol3</t>
  </si>
  <si>
    <t>strCol4</t>
  </si>
  <si>
    <t>strCol5</t>
  </si>
  <si>
    <t>strCol6</t>
  </si>
  <si>
    <t>ConceptosRptServicioMultiPeriodoID</t>
  </si>
  <si>
    <t>66,001 - 72,000</t>
  </si>
  <si>
    <t>60,001 - 66,000</t>
  </si>
  <si>
    <t>72,001 - 78,000</t>
  </si>
  <si>
    <t>2</t>
  </si>
  <si>
    <t>Odómetro</t>
  </si>
  <si>
    <t>Vin</t>
  </si>
  <si>
    <t>Fecha Último Servicio</t>
  </si>
  <si>
    <t>Fecha últiimo servicio con el Distribuidor</t>
  </si>
  <si>
    <t>Fecha Venta VIN</t>
  </si>
  <si>
    <t>Edad Vin en Años</t>
  </si>
  <si>
    <t>Distribuidor Venta</t>
  </si>
  <si>
    <t>Vin Vendido</t>
  </si>
  <si>
    <t>¿Vino a Servicio?</t>
  </si>
  <si>
    <t>Esperados en Servicio</t>
  </si>
  <si>
    <t>Acudieron</t>
  </si>
  <si>
    <t>Comentario</t>
  </si>
  <si>
    <t>Count of Campo</t>
  </si>
  <si>
    <t>Campo Involucrado</t>
  </si>
  <si>
    <t>Resumen</t>
  </si>
  <si>
    <t>Detalle</t>
  </si>
  <si>
    <t>Valor Inválido</t>
  </si>
  <si>
    <t>Son VINs que fueron vendidos por el distribuidor cuya fecha de venta es mayor o igual a 1 año y nunca han ido a servicio o no han vuelto a servicio en los últimos 12 meses</t>
  </si>
  <si>
    <t>Los que nunca han ido a Servicio, ni con el distribuidor ni con ningún otro distribuidor de la red.</t>
  </si>
  <si>
    <t>Los que fueron con el distribuidor previamente y en 12 meses no han vuelto</t>
  </si>
  <si>
    <t>Los que fueron con el distribuidor y ahora van con otro</t>
  </si>
  <si>
    <t xml:space="preserve">Hay tres tipos de Inactivos, prioritario recuperar a los tipos 1 y 2. </t>
  </si>
  <si>
    <t>Tipo</t>
  </si>
  <si>
    <t>CPUs</t>
  </si>
  <si>
    <t>Otros Indicadores</t>
  </si>
  <si>
    <t>Tasa de Contacto Resp. Mantenimiento</t>
  </si>
  <si>
    <t>Base de Datos (fuente) del Distribuidor</t>
  </si>
  <si>
    <t>Modelo</t>
  </si>
  <si>
    <t>Calle</t>
  </si>
  <si>
    <t>Colonia</t>
  </si>
  <si>
    <t>CP</t>
  </si>
  <si>
    <t>Estado</t>
  </si>
  <si>
    <t>Codigo Distribuidor</t>
  </si>
  <si>
    <t>Año Modelo</t>
  </si>
  <si>
    <t>Orden Reparación</t>
  </si>
  <si>
    <t>Fecha Servicio</t>
  </si>
  <si>
    <t>Tipo de Servicio</t>
  </si>
  <si>
    <t>Monto Ticket</t>
  </si>
  <si>
    <t>Ciudad o Municipio</t>
  </si>
  <si>
    <t>¿Es un Vin Válido?</t>
  </si>
  <si>
    <t>Calle según Catálogo INEGI</t>
  </si>
  <si>
    <t>Colonia  según Catálogo INEGI</t>
  </si>
  <si>
    <t>CP según Catálogo INEGI</t>
  </si>
  <si>
    <t>Municipio según Catálogo INEGI</t>
  </si>
  <si>
    <t>Estado según Catálogo INEGI</t>
  </si>
  <si>
    <t>Comentarios Geolocalización</t>
  </si>
  <si>
    <t>Activos en Servicio</t>
  </si>
  <si>
    <t>Distancia de Manejo hacia el Distribuidor*</t>
  </si>
  <si>
    <t>*Distancias calculadas sobre aquéllos VIN que se lograron geolocalizar con mayor confianza, no representa el 100% de los VINs</t>
  </si>
  <si>
    <t>Monto Prom. Venta Items Reparaciones Ligeras</t>
  </si>
  <si>
    <t>Tipo de Reparación</t>
  </si>
  <si>
    <t>Detalle de la Reparación</t>
  </si>
  <si>
    <t>Monto Promedio</t>
  </si>
  <si>
    <t>Reparaciones Ligeras</t>
  </si>
  <si>
    <t>Retención Pura</t>
  </si>
  <si>
    <t>Retención Pura por antigüedad del vehículo</t>
  </si>
  <si>
    <t>Var. %</t>
  </si>
  <si>
    <t>Número Venta Items Reparaciones Ligeras</t>
  </si>
  <si>
    <t>78,001 - 84,000</t>
  </si>
  <si>
    <t>84,001 - 90,000</t>
  </si>
  <si>
    <t>90,001 - 96,000</t>
  </si>
  <si>
    <t>&gt;114,000</t>
  </si>
  <si>
    <t>108,001 - 114,000</t>
  </si>
  <si>
    <t>96,001 - 102,000</t>
  </si>
  <si>
    <t>102,001 - 108,000</t>
  </si>
  <si>
    <t>Distribución del Ticket Promedio del Distribuidor por Edad del Vin</t>
  </si>
  <si>
    <t>Perdidos</t>
  </si>
  <si>
    <t>OR sin Dato Odómetro:</t>
  </si>
  <si>
    <t>Conquistados</t>
  </si>
  <si>
    <t>Clientes Perdidos / Conquistados por el Distr.</t>
  </si>
  <si>
    <t>0 a 4 km.*</t>
  </si>
  <si>
    <t>4 a 8 km.*</t>
  </si>
  <si>
    <t>8 a 12 km.*</t>
  </si>
  <si>
    <t>Más de 12 km.*</t>
  </si>
  <si>
    <t>Resto**</t>
  </si>
  <si>
    <t>** Distancias calculadas sobre aquéllos VIN que se lograron geolocalizar con menor grado de confianza (a nivel CP o Colonia o Municipio, etc.)</t>
  </si>
  <si>
    <t>Año Act. Marca</t>
  </si>
  <si>
    <t>¿Vino a Servicio en el periodo esperado?</t>
  </si>
  <si>
    <t>Activos Puros</t>
  </si>
  <si>
    <t>Activos Totales</t>
  </si>
  <si>
    <t>Total Activos</t>
  </si>
  <si>
    <t>Prom. Clientes Activos Puros</t>
  </si>
  <si>
    <t>Detalle de VINs Ganados y Perdidos</t>
  </si>
  <si>
    <t>Código Distribuidor Servicio</t>
  </si>
  <si>
    <t>Master Código Distribuidor Servicio</t>
  </si>
  <si>
    <t>Master Dealer</t>
  </si>
  <si>
    <t>Validaciones</t>
  </si>
  <si>
    <t>Congruencia entre Retención y Gráfica pura</t>
  </si>
  <si>
    <t>Congruencia entre Retención y Gráfica Total</t>
  </si>
  <si>
    <t>Congruencia Ors</t>
  </si>
  <si>
    <t>Congruencia Clientes Puros</t>
  </si>
  <si>
    <t>Congruencia Clientes Totales</t>
  </si>
  <si>
    <t>Congruencia Inactivos</t>
  </si>
  <si>
    <t>Tasa 2</t>
  </si>
  <si>
    <t>Tasa 3</t>
  </si>
  <si>
    <t>Tasa 4</t>
  </si>
  <si>
    <t>Tasa 5</t>
  </si>
  <si>
    <t>Tasa 6</t>
  </si>
  <si>
    <t>Tasa 7</t>
  </si>
  <si>
    <t>Tasa 8</t>
  </si>
  <si>
    <t>Tasa 9</t>
  </si>
  <si>
    <t>Tasa 10</t>
  </si>
  <si>
    <t>Tasa 11</t>
  </si>
  <si>
    <t>Tasa 12</t>
  </si>
  <si>
    <t>Ef 2</t>
  </si>
  <si>
    <t>Ef 3</t>
  </si>
  <si>
    <t>Ef 4</t>
  </si>
  <si>
    <t>Ef 5</t>
  </si>
  <si>
    <t>Ef 6</t>
  </si>
  <si>
    <t>Ef 7</t>
  </si>
  <si>
    <t>Ef 8</t>
  </si>
  <si>
    <t>Ef 9</t>
  </si>
  <si>
    <t>Ef 10</t>
  </si>
  <si>
    <t>Ef 11</t>
  </si>
  <si>
    <t>Ef 12</t>
  </si>
  <si>
    <t>Congruencia Conquistados</t>
  </si>
  <si>
    <t>Congruencia Perdidos</t>
  </si>
  <si>
    <t>No. De Órdenes</t>
  </si>
  <si>
    <t>Congruencia Prom Rep Ligeras</t>
  </si>
  <si>
    <t>(All)</t>
  </si>
  <si>
    <t>Monto Grafica 15</t>
  </si>
  <si>
    <t>Rango de Distancia</t>
  </si>
  <si>
    <t>VIN</t>
  </si>
  <si>
    <t>El VIN no existe como vendido. Por tanto se considera como un VIN NO Válido</t>
  </si>
  <si>
    <t>MasterDealer</t>
  </si>
  <si>
    <t>Distribuidor Servicio</t>
  </si>
  <si>
    <t>Tiempo Transcurrido en Meses</t>
  </si>
  <si>
    <t>Listado Próximos Servicios</t>
  </si>
  <si>
    <t>Próximo Primer Servicio</t>
  </si>
  <si>
    <t>Fecha Venta</t>
  </si>
  <si>
    <t>Edad Vehículo en Meses</t>
  </si>
  <si>
    <t>Congruencia Retención pura región</t>
  </si>
  <si>
    <t>No. de Órdenes en el Periodo</t>
  </si>
  <si>
    <t>Monto Promedio en el Periodo</t>
  </si>
  <si>
    <t>No. de Órdenes en el Mes</t>
  </si>
  <si>
    <t>Monto Promedio en el Mes</t>
  </si>
  <si>
    <t>Distr.Prev</t>
  </si>
  <si>
    <t>DummyMarca</t>
  </si>
  <si>
    <t>DummyRegion</t>
  </si>
  <si>
    <t>UIOs</t>
  </si>
  <si>
    <t>CPUs Mantenimiento</t>
  </si>
  <si>
    <t>Congruencia UIOs</t>
  </si>
  <si>
    <t>Congruencia Retención Total</t>
  </si>
  <si>
    <t>Inactivos por Antigüedad del VIN</t>
  </si>
  <si>
    <t>DOFU de 2 años a 2.5 Años</t>
  </si>
  <si>
    <t>DOFU de 2.5 años a 3 Años</t>
  </si>
  <si>
    <t>Inactivos con base a Fecha Ult. Serv.</t>
  </si>
  <si>
    <t>1 a 1.5 años</t>
  </si>
  <si>
    <t>1.5 a 2 años</t>
  </si>
  <si>
    <t>Resto</t>
  </si>
  <si>
    <t>2019-02-09</t>
  </si>
  <si>
    <t>Vendido por Distribuidor</t>
  </si>
  <si>
    <t>Entre 0 - 4 km</t>
  </si>
  <si>
    <t>2018-10-23</t>
  </si>
  <si>
    <t>Entre 8 - 12 km</t>
  </si>
  <si>
    <t>Más de 12 km</t>
  </si>
  <si>
    <t>2019-05-11</t>
  </si>
  <si>
    <t>2019-04-04</t>
  </si>
  <si>
    <t>2019-01-22</t>
  </si>
  <si>
    <t>Entre 4 - 8 km</t>
  </si>
  <si>
    <t>2019-05-30</t>
  </si>
  <si>
    <t>2019-05-15</t>
  </si>
  <si>
    <t>Vendido por Otro Distribuidor</t>
  </si>
  <si>
    <t>2019-03-05</t>
  </si>
  <si>
    <t>2019-03-29</t>
  </si>
  <si>
    <t>2019-06-13</t>
  </si>
  <si>
    <t>2019-01-29</t>
  </si>
  <si>
    <t>N/D</t>
  </si>
  <si>
    <t>2018-09-20</t>
  </si>
  <si>
    <t>2019-03-30</t>
  </si>
  <si>
    <t>2019-05-17</t>
  </si>
  <si>
    <t>2019-02-16</t>
  </si>
  <si>
    <t>2019-05-06</t>
  </si>
  <si>
    <t>2019-06-27</t>
  </si>
  <si>
    <t>2019-03-08</t>
  </si>
  <si>
    <t>2019-05-08</t>
  </si>
  <si>
    <t>2019-06-15</t>
  </si>
  <si>
    <t>2019-03-15</t>
  </si>
  <si>
    <t>2019-01-23</t>
  </si>
  <si>
    <t>2018-11-24</t>
  </si>
  <si>
    <t>2018-09-25</t>
  </si>
  <si>
    <t>2018-09-05</t>
  </si>
  <si>
    <t>2019-02-02</t>
  </si>
  <si>
    <t>2019-02-14</t>
  </si>
  <si>
    <t>2018-07-03</t>
  </si>
  <si>
    <t>2019-01-25</t>
  </si>
  <si>
    <t>2018-08-15</t>
  </si>
  <si>
    <t>2019-02-21</t>
  </si>
  <si>
    <t>2018-07-17</t>
  </si>
  <si>
    <t>2018-07-23</t>
  </si>
  <si>
    <t>2019-04-11</t>
  </si>
  <si>
    <t>2018-08-20</t>
  </si>
  <si>
    <t>2019-05-23</t>
  </si>
  <si>
    <t>2018-10-11</t>
  </si>
  <si>
    <t>2019-03-13</t>
  </si>
  <si>
    <t>2019-04-13</t>
  </si>
  <si>
    <t>2019-02-18</t>
  </si>
  <si>
    <t>2018-09-11</t>
  </si>
  <si>
    <t>2018-10-03</t>
  </si>
  <si>
    <t>2018-10-09</t>
  </si>
  <si>
    <t>2019-02-11</t>
  </si>
  <si>
    <t>2019-06-14</t>
  </si>
  <si>
    <t>2019-05-22</t>
  </si>
  <si>
    <t>2019-04-17</t>
  </si>
  <si>
    <t>2019-05-13</t>
  </si>
  <si>
    <t>2019-02-01</t>
  </si>
  <si>
    <t>2019-02-26</t>
  </si>
  <si>
    <t>2019-02-20</t>
  </si>
  <si>
    <t>2018-08-14</t>
  </si>
  <si>
    <t>2019-03-20</t>
  </si>
  <si>
    <t>2018-08-21</t>
  </si>
  <si>
    <t>2019-03-23</t>
  </si>
  <si>
    <t>2019-05-02</t>
  </si>
  <si>
    <t>2019-01-21</t>
  </si>
  <si>
    <t>2018-11-13</t>
  </si>
  <si>
    <t>2019-05-03</t>
  </si>
  <si>
    <t>2019-02-19</t>
  </si>
  <si>
    <t>2019-06-07</t>
  </si>
  <si>
    <t>2018-11-15</t>
  </si>
  <si>
    <t>2019-02-05</t>
  </si>
  <si>
    <t>2018-12-13</t>
  </si>
  <si>
    <t>2018-07-14</t>
  </si>
  <si>
    <t>2019-01-04</t>
  </si>
  <si>
    <t>2019-04-05</t>
  </si>
  <si>
    <t>2018-07-12</t>
  </si>
  <si>
    <t>2019-02-22</t>
  </si>
  <si>
    <t>2019-01-03</t>
  </si>
  <si>
    <t>2018-09-14</t>
  </si>
  <si>
    <t>2019-01-14</t>
  </si>
  <si>
    <t>2019-03-27</t>
  </si>
  <si>
    <t>2019-05-28</t>
  </si>
  <si>
    <t>2018-09-01</t>
  </si>
  <si>
    <t>2018-07-06</t>
  </si>
  <si>
    <t>2019-04-16</t>
  </si>
  <si>
    <t>2018-11-21</t>
  </si>
  <si>
    <t>2019-06-06</t>
  </si>
  <si>
    <t>2019-06-12</t>
  </si>
  <si>
    <t>2019-02-15</t>
  </si>
  <si>
    <t>2019-01-31</t>
  </si>
  <si>
    <t>2018-09-26</t>
  </si>
  <si>
    <t>2019-02-25</t>
  </si>
  <si>
    <t>2019-03-01</t>
  </si>
  <si>
    <t>2018-10-24</t>
  </si>
  <si>
    <t>2018-08-24</t>
  </si>
  <si>
    <t>2018-08-22</t>
  </si>
  <si>
    <t>2018-08-13</t>
  </si>
  <si>
    <t>2019-02-07</t>
  </si>
  <si>
    <t>2018-07-04</t>
  </si>
  <si>
    <t>2019-02-23</t>
  </si>
  <si>
    <t>2019-02-08</t>
  </si>
  <si>
    <t>2019-01-16</t>
  </si>
  <si>
    <t>2018-12-14</t>
  </si>
  <si>
    <t>2018-09-08</t>
  </si>
  <si>
    <t>2019-04-10</t>
  </si>
  <si>
    <t>2019-04-06</t>
  </si>
  <si>
    <t>2018-10-26</t>
  </si>
  <si>
    <t>2019-05-14</t>
  </si>
  <si>
    <t>2018-10-05</t>
  </si>
  <si>
    <t>2019-04-12</t>
  </si>
  <si>
    <t>2018-07-07</t>
  </si>
  <si>
    <t>2018-08-16</t>
  </si>
  <si>
    <t>2018-09-27</t>
  </si>
  <si>
    <t>2019-03-19</t>
  </si>
  <si>
    <t>2019-03-12</t>
  </si>
  <si>
    <t>2018-07-05</t>
  </si>
  <si>
    <t>2019-06-10</t>
  </si>
  <si>
    <t>2019-05-31</t>
  </si>
  <si>
    <t>2019-01-28</t>
  </si>
  <si>
    <t>2018-09-19</t>
  </si>
  <si>
    <t>2019-04-09</t>
  </si>
  <si>
    <t>2019-05-21</t>
  </si>
  <si>
    <t>2018-11-06</t>
  </si>
  <si>
    <t>2018-07-16</t>
  </si>
  <si>
    <t>2019-06-08</t>
  </si>
  <si>
    <t>2019-03-14</t>
  </si>
  <si>
    <t>2019-06-11</t>
  </si>
  <si>
    <t>2018-09-24</t>
  </si>
  <si>
    <t>2019-01-30</t>
  </si>
  <si>
    <t>2019-05-24</t>
  </si>
  <si>
    <t>2018-07-21</t>
  </si>
  <si>
    <t>2018-12-10</t>
  </si>
  <si>
    <t>2019-06-28</t>
  </si>
  <si>
    <t>2019-04-02</t>
  </si>
  <si>
    <t>2018-10-22</t>
  </si>
  <si>
    <t>2018-07-09</t>
  </si>
  <si>
    <t>2018-08-31</t>
  </si>
  <si>
    <t>2018-10-25</t>
  </si>
  <si>
    <t>2019-06-26</t>
  </si>
  <si>
    <t>2019-01-17</t>
  </si>
  <si>
    <t>2018-09-22</t>
  </si>
  <si>
    <t>2019-05-09</t>
  </si>
  <si>
    <t>2018-10-12</t>
  </si>
  <si>
    <t>2018-11-12</t>
  </si>
  <si>
    <t>2019-03-26</t>
  </si>
  <si>
    <t>2019-02-06</t>
  </si>
  <si>
    <t>2018-09-03</t>
  </si>
  <si>
    <t>2018-09-15</t>
  </si>
  <si>
    <t>2018-09-13</t>
  </si>
  <si>
    <t>2019-05-27</t>
  </si>
  <si>
    <t>2018-09-04</t>
  </si>
  <si>
    <t>2018-10-04</t>
  </si>
  <si>
    <t>2019-01-24</t>
  </si>
  <si>
    <t>2019-03-25</t>
  </si>
  <si>
    <t>2019-02-27</t>
  </si>
  <si>
    <t>2018-11-20</t>
  </si>
  <si>
    <t>2019-04-03</t>
  </si>
  <si>
    <t>2018-11-08</t>
  </si>
  <si>
    <t>2019-04-15</t>
  </si>
  <si>
    <t>2018-10-10</t>
  </si>
  <si>
    <t>2019-03-22</t>
  </si>
  <si>
    <t>2018-07-19</t>
  </si>
  <si>
    <t>2018-11-23</t>
  </si>
  <si>
    <t>2018-09-17</t>
  </si>
  <si>
    <t>2018-09-18</t>
  </si>
  <si>
    <t>2018-09-21</t>
  </si>
  <si>
    <t>2018-09-28</t>
  </si>
  <si>
    <t>2019-02-28</t>
  </si>
  <si>
    <t>2018-11-09</t>
  </si>
  <si>
    <t>2018-07-10</t>
  </si>
  <si>
    <t>2018-07-13</t>
  </si>
  <si>
    <t>2019-01-15</t>
  </si>
  <si>
    <t>2018-08-25</t>
  </si>
  <si>
    <t>2018-10-27</t>
  </si>
  <si>
    <t>2018-11-22</t>
  </si>
  <si>
    <t>2018-07-18</t>
  </si>
  <si>
    <t>2018-08-17</t>
  </si>
  <si>
    <t>2019-05-29</t>
  </si>
  <si>
    <t>2018-07-20</t>
  </si>
  <si>
    <t>2018-11-07</t>
  </si>
  <si>
    <t>2018-11-01</t>
  </si>
  <si>
    <t>2018-11-05</t>
  </si>
  <si>
    <t>2018-11-10</t>
  </si>
  <si>
    <t>2018-11-16</t>
  </si>
  <si>
    <t>2018-08-23</t>
  </si>
  <si>
    <t>2018-11-14</t>
  </si>
  <si>
    <t>2019-03-09</t>
  </si>
  <si>
    <t>2018-09-10</t>
  </si>
  <si>
    <t>2018-11-17</t>
  </si>
  <si>
    <t>2018-10-08</t>
  </si>
  <si>
    <t>2018-08-18</t>
  </si>
  <si>
    <t>2018-10-13</t>
  </si>
  <si>
    <t>2018-07-11</t>
  </si>
  <si>
    <t>2018-08-30</t>
  </si>
  <si>
    <t>2019-06-03</t>
  </si>
  <si>
    <t>2018-06-28</t>
  </si>
  <si>
    <t>2018-06-26</t>
  </si>
  <si>
    <t>2018-06-14</t>
  </si>
  <si>
    <t>2018-06-29</t>
  </si>
  <si>
    <t>2018-06-08</t>
  </si>
  <si>
    <t>2018-06-15</t>
  </si>
  <si>
    <t>2018-06-05</t>
  </si>
  <si>
    <t>2018-06-06</t>
  </si>
  <si>
    <t>2018-06-13</t>
  </si>
  <si>
    <t>2018-06-04</t>
  </si>
  <si>
    <t>2018-06-07</t>
  </si>
  <si>
    <t>2018-06-22</t>
  </si>
  <si>
    <t>2018-06-02</t>
  </si>
  <si>
    <t>2018-06-30</t>
  </si>
  <si>
    <t>2018-06-21</t>
  </si>
  <si>
    <t>2018-06-01</t>
  </si>
  <si>
    <t>2018-06-12</t>
  </si>
  <si>
    <t>2018-06-18</t>
  </si>
  <si>
    <t>2018-06-19</t>
  </si>
  <si>
    <t>2018-06-20</t>
  </si>
  <si>
    <t>2018-06-09</t>
  </si>
  <si>
    <t>2018-06-27</t>
  </si>
  <si>
    <t>2018-06-23</t>
  </si>
  <si>
    <t>2018-06-25</t>
  </si>
  <si>
    <t>2018-05-25</t>
  </si>
  <si>
    <t>2018-05-10</t>
  </si>
  <si>
    <t>2018-05-26</t>
  </si>
  <si>
    <t>2018-05-14</t>
  </si>
  <si>
    <t>2018-05-03</t>
  </si>
  <si>
    <t>2018-05-16</t>
  </si>
  <si>
    <t>2018-05-07</t>
  </si>
  <si>
    <t>2018-05-21</t>
  </si>
  <si>
    <t>2018-05-24</t>
  </si>
  <si>
    <t>2018-05-29</t>
  </si>
  <si>
    <t>2018-05-18</t>
  </si>
  <si>
    <t>2018-05-22</t>
  </si>
  <si>
    <t>2018-05-04</t>
  </si>
  <si>
    <t>2018-05-17</t>
  </si>
  <si>
    <t>2018-05-11</t>
  </si>
  <si>
    <t>2018-05-02</t>
  </si>
  <si>
    <t>2018-05-28</t>
  </si>
  <si>
    <t>2018-05-12</t>
  </si>
  <si>
    <t>2018-05-19</t>
  </si>
  <si>
    <t>2018-05-08</t>
  </si>
  <si>
    <t>2018-05-30</t>
  </si>
  <si>
    <t>2018-05-15</t>
  </si>
  <si>
    <t>2018-05-31</t>
  </si>
  <si>
    <t>2018-05-05</t>
  </si>
  <si>
    <t>2018-04-25</t>
  </si>
  <si>
    <t>2018-04-10</t>
  </si>
  <si>
    <t>2018-04-04</t>
  </si>
  <si>
    <t>2018-04-21</t>
  </si>
  <si>
    <t>2018-04-24</t>
  </si>
  <si>
    <t>2018-04-17</t>
  </si>
  <si>
    <t>2018-04-06</t>
  </si>
  <si>
    <t>2018-04-03</t>
  </si>
  <si>
    <t>2018-04-02</t>
  </si>
  <si>
    <t>2018-04-18</t>
  </si>
  <si>
    <t>2018-04-27</t>
  </si>
  <si>
    <t>2018-04-26</t>
  </si>
  <si>
    <t>2018-04-12</t>
  </si>
  <si>
    <t>2018-04-23</t>
  </si>
  <si>
    <t>2018-04-13</t>
  </si>
  <si>
    <t>2018-04-20</t>
  </si>
  <si>
    <t>2018-04-16</t>
  </si>
  <si>
    <t>2018-04-09</t>
  </si>
  <si>
    <t>2018-04-30</t>
  </si>
  <si>
    <t>2018-04-07</t>
  </si>
  <si>
    <t>2018-04-11</t>
  </si>
  <si>
    <t>2018-04-05</t>
  </si>
  <si>
    <t>2018-04-14</t>
  </si>
  <si>
    <t>2018-04-28</t>
  </si>
  <si>
    <t>2018-03-21</t>
  </si>
  <si>
    <t>2018-03-16</t>
  </si>
  <si>
    <t>2018-03-09</t>
  </si>
  <si>
    <t>2018-03-15</t>
  </si>
  <si>
    <t>2018-03-24</t>
  </si>
  <si>
    <t>2018-03-26</t>
  </si>
  <si>
    <t>2018-03-23</t>
  </si>
  <si>
    <t>2018-03-07</t>
  </si>
  <si>
    <t>2018-03-06</t>
  </si>
  <si>
    <t>2018-03-27</t>
  </si>
  <si>
    <t>2018-03-08</t>
  </si>
  <si>
    <t>2018-03-22</t>
  </si>
  <si>
    <t>2018-03-05</t>
  </si>
  <si>
    <t>2018-03-13</t>
  </si>
  <si>
    <t>2018-03-14</t>
  </si>
  <si>
    <t>2018-03-20</t>
  </si>
  <si>
    <t>2018-03-28</t>
  </si>
  <si>
    <t>2018-03-03</t>
  </si>
  <si>
    <t>2018-03-10</t>
  </si>
  <si>
    <t>2018-03-01</t>
  </si>
  <si>
    <t>2018-03-12</t>
  </si>
  <si>
    <t>2018-03-02</t>
  </si>
  <si>
    <t>2018-02-22</t>
  </si>
  <si>
    <t>2018-02-16</t>
  </si>
  <si>
    <t>2018-02-03</t>
  </si>
  <si>
    <t>2018-02-06</t>
  </si>
  <si>
    <t>2018-02-02</t>
  </si>
  <si>
    <t>2018-02-07</t>
  </si>
  <si>
    <t>2018-02-14</t>
  </si>
  <si>
    <t>2018-02-19</t>
  </si>
  <si>
    <t>2018-02-15</t>
  </si>
  <si>
    <t>2018-02-24</t>
  </si>
  <si>
    <t>2018-02-27</t>
  </si>
  <si>
    <t>2018-02-01</t>
  </si>
  <si>
    <t>2018-02-28</t>
  </si>
  <si>
    <t>2018-02-20</t>
  </si>
  <si>
    <t>2018-02-08</t>
  </si>
  <si>
    <t>2018-02-09</t>
  </si>
  <si>
    <t>2018-02-23</t>
  </si>
  <si>
    <t>2018-02-10</t>
  </si>
  <si>
    <t>2018-02-21</t>
  </si>
  <si>
    <t>2018-02-13</t>
  </si>
  <si>
    <t>2018-02-12</t>
  </si>
  <si>
    <t>2018-02-26</t>
  </si>
  <si>
    <t>2018-07-24</t>
  </si>
  <si>
    <t>2018-01-08</t>
  </si>
  <si>
    <t>2018-01-19</t>
  </si>
  <si>
    <t>2018-01-17</t>
  </si>
  <si>
    <t>2018-01-31</t>
  </si>
  <si>
    <t>2018-01-30</t>
  </si>
  <si>
    <t>2018-01-05</t>
  </si>
  <si>
    <t>2018-01-11</t>
  </si>
  <si>
    <t>2018-01-25</t>
  </si>
  <si>
    <t>2018-01-18</t>
  </si>
  <si>
    <t>2018-01-16</t>
  </si>
  <si>
    <t>2018-01-26</t>
  </si>
  <si>
    <t>2018-01-10</t>
  </si>
  <si>
    <t>2018-01-06</t>
  </si>
  <si>
    <t>2018-01-23</t>
  </si>
  <si>
    <t>2018-01-29</t>
  </si>
  <si>
    <t>2018-01-12</t>
  </si>
  <si>
    <t>2018-01-20</t>
  </si>
  <si>
    <t>2018-01-24</t>
  </si>
  <si>
    <t>2018-01-22</t>
  </si>
  <si>
    <t>2018-01-13</t>
  </si>
  <si>
    <t>N/A</t>
  </si>
  <si>
    <t>0</t>
  </si>
  <si>
    <t>4</t>
  </si>
  <si>
    <t>Servicio de Mantenimiento</t>
  </si>
  <si>
    <t>Vin Válido</t>
  </si>
  <si>
    <t>No se ubicó Calle en Catálogos, se geolocalizó por CP y Colonia</t>
  </si>
  <si>
    <t>Se ubicó el domicilio en catálogos INEGI</t>
  </si>
  <si>
    <t>No son congruentes Calle, CP, Colonia ni Municipio versus Catálogos INEGI. Se geolocalizó aleatoriamente en el CP del Distribuidor de Servicio</t>
  </si>
  <si>
    <t>Se ubicó calle en Catálogos INEGI, pero no coincidieron CP y/o número exterior</t>
  </si>
  <si>
    <t>1</t>
  </si>
  <si>
    <t>No se ubicó Calle ni Colonia en Catálogos, se geolocalizó por CP</t>
  </si>
  <si>
    <t>No son congruentes Calle, CP, Colonia versus Catálogos INEGI. Se geolocalizó aleatoriamente en el Municipio</t>
  </si>
  <si>
    <t>5</t>
  </si>
  <si>
    <t>NUEVO LEÓN</t>
  </si>
  <si>
    <t>DISTRITO FEDERAL</t>
  </si>
  <si>
    <t>JALISCO</t>
  </si>
  <si>
    <t>MIGUEL HIDALGO</t>
  </si>
  <si>
    <t>GUADALAJARA</t>
  </si>
  <si>
    <t>GUANAJUATO</t>
  </si>
  <si>
    <t>7</t>
  </si>
  <si>
    <t>9</t>
  </si>
  <si>
    <t>MÉXICO</t>
  </si>
  <si>
    <t>Operaciones Frecuentes</t>
  </si>
  <si>
    <t>Alineación Y Balanceo</t>
  </si>
  <si>
    <t>Revisión, Diagnóstico, Análisis</t>
  </si>
  <si>
    <t>Eléctrico</t>
  </si>
  <si>
    <t>Bateria, Acumulador</t>
  </si>
  <si>
    <t>Seguridad</t>
  </si>
  <si>
    <t>Discos</t>
  </si>
  <si>
    <t>Bomba De Agua</t>
  </si>
  <si>
    <t>Suspensión</t>
  </si>
  <si>
    <t>Horquillas</t>
  </si>
  <si>
    <t>Emisiones</t>
  </si>
  <si>
    <t>Accesorios</t>
  </si>
  <si>
    <t>Birlos De Seguridad</t>
  </si>
  <si>
    <t>Junio</t>
  </si>
  <si>
    <t>6</t>
  </si>
  <si>
    <t>Enero</t>
  </si>
  <si>
    <t>Febrero</t>
  </si>
  <si>
    <t>Marzo</t>
  </si>
  <si>
    <t>3</t>
  </si>
  <si>
    <t>Abril</t>
  </si>
  <si>
    <t>Mayo</t>
  </si>
  <si>
    <t>Últimos 6 meses</t>
  </si>
  <si>
    <t>12</t>
  </si>
  <si>
    <t>Julio</t>
  </si>
  <si>
    <t>11</t>
  </si>
  <si>
    <t>Agosto</t>
  </si>
  <si>
    <t>10</t>
  </si>
  <si>
    <t>Septiembre</t>
  </si>
  <si>
    <t>Octubre</t>
  </si>
  <si>
    <t>8</t>
  </si>
  <si>
    <t>Noviembre</t>
  </si>
  <si>
    <t>Diciembre</t>
  </si>
  <si>
    <t>Tasa de Efectividad del Recordatorio de Servicio6</t>
  </si>
  <si>
    <t>Efectividad Recordatorio de Servicio Periodo Actual</t>
  </si>
  <si>
    <t>Tasa de Efectividad del Recordatorio de Servicio5</t>
  </si>
  <si>
    <t>Tasa de Efectividad del Recordatorio de Servicio4</t>
  </si>
  <si>
    <t>Tasa de Efectividad del Recordatorio de Servicio3</t>
  </si>
  <si>
    <t>Tasa de Efectividad del Recordatorio de Servicio2</t>
  </si>
  <si>
    <t>Tasa de Efectividad del Recordatorio de Servicio1</t>
  </si>
  <si>
    <t>Tasa de Efectividad del Recordatorio de Servicio0</t>
  </si>
  <si>
    <t>Tasa de Efectividad del Recordatorio de Servicio12</t>
  </si>
  <si>
    <t>Tasa de Efectividad del Recordatorio de Servicio11</t>
  </si>
  <si>
    <t>Tasa de Efectividad del Recordatorio de Servicio10</t>
  </si>
  <si>
    <t>Tasa de Efectividad del Recordatorio de Servicio9</t>
  </si>
  <si>
    <t>Tasa de Efectividad del Recordatorio de Servicio8</t>
  </si>
  <si>
    <t>Tasa de Efectividad del Recordatorio de Servicio7</t>
  </si>
  <si>
    <t>Distancia de Manejo hacia el Distribuidor*Activos en Servicio</t>
  </si>
  <si>
    <t>Distancia de Manejo hacia el Distribuidor Activos en Servicio</t>
  </si>
  <si>
    <t>Distancia de Manejo hacia el Distribuidor Inactivos</t>
  </si>
  <si>
    <t>Retención Pura Periodo Actual</t>
  </si>
  <si>
    <t>Retención PuraAño Ant.</t>
  </si>
  <si>
    <t>Retención Pura Periodo Anterior</t>
  </si>
  <si>
    <t>Retención Total Periodo Actual</t>
  </si>
  <si>
    <t>Retención TotalAño Ant.</t>
  </si>
  <si>
    <t>Retención Total Periodo Anterior</t>
  </si>
  <si>
    <t>Retención Marca Periodo Actual</t>
  </si>
  <si>
    <t>Retención MarcaAño Ant.</t>
  </si>
  <si>
    <t>Retención Marca Periodo Anterior</t>
  </si>
  <si>
    <t>Ef. Recordatorio Serv.Año Ant.</t>
  </si>
  <si>
    <t>Efectividad Recordatorio de Servicio Periodo Anterior</t>
  </si>
  <si>
    <t>Tasa Responsable del Servicio Periodo Actual</t>
  </si>
  <si>
    <t>Reparaciones Ligeras Conteo</t>
  </si>
  <si>
    <t>Vines unicos Conquistados</t>
  </si>
  <si>
    <t>Vines unicos Perdidos Otros</t>
  </si>
  <si>
    <t>Ordenes de Reparación Periodo Actual</t>
  </si>
  <si>
    <t>CPUs MantenimientoAño Ant.</t>
  </si>
  <si>
    <t>Ordenes de Reparación Periodo Anterior</t>
  </si>
  <si>
    <t>Ticket Prom. OR CPU</t>
  </si>
  <si>
    <t>Monto Ticket Promedio Periodo Actual CPU</t>
  </si>
  <si>
    <t>Ticket Prom. ORAño Ant.</t>
  </si>
  <si>
    <t>Monto Ticket Promedio Periodo Anterior</t>
  </si>
  <si>
    <t>Ticket Prom. OR</t>
  </si>
  <si>
    <t>Monto Ticket Promedio Periodo Actual</t>
  </si>
  <si>
    <t>Ticket Prom. OR CPU Año Ant.</t>
  </si>
  <si>
    <t>Monto Ticket Promedio CPU Periodo Anterior</t>
  </si>
  <si>
    <t>UIO Periodo Actual</t>
  </si>
  <si>
    <t>UIOsAño Ant.</t>
  </si>
  <si>
    <t>UIO CPU Periodo Anterior</t>
  </si>
  <si>
    <t>Clientes Activos Puros Periodo Actual</t>
  </si>
  <si>
    <t>Activos PurosAño Ant.</t>
  </si>
  <si>
    <t>Clientes Activos Puros Periodo Anterior</t>
  </si>
  <si>
    <t>Clientes Activos Totales Periodo Actual</t>
  </si>
  <si>
    <t>Activos TotalesAño Ant.</t>
  </si>
  <si>
    <t>Clientes Activos Totales Periodo Anterior</t>
  </si>
  <si>
    <t>Inactivos Periodo Actual</t>
  </si>
  <si>
    <t>InactivosAño Ant.</t>
  </si>
  <si>
    <t>Inactivos Periodo Anterior</t>
  </si>
  <si>
    <t>Inactivos con base a Fecha Ult. Serv.1 a 1.5 años</t>
  </si>
  <si>
    <t>Conv. Activo a Inactivo (en último mes)1 a 1.5 años</t>
  </si>
  <si>
    <t>Inactivos con base a Fecha Ult. Serv.1.5 a 2 años</t>
  </si>
  <si>
    <t>Conv. Activo a Inactivo (en último mes)1.5 a 2 años</t>
  </si>
  <si>
    <t>Inactivos con base a Fecha Ult. Serv.Resto</t>
  </si>
  <si>
    <t>Conv. Activo a Inactivo (en último mes)Resto</t>
  </si>
  <si>
    <t>Visitas Prom.Distr.</t>
  </si>
  <si>
    <t>Visitas Promedio Distribuidor Periodo Actual</t>
  </si>
  <si>
    <t>Visitas Prom.Ciudad</t>
  </si>
  <si>
    <t>Visitas Promedio Ciudad Distr. Periodo Actual</t>
  </si>
  <si>
    <t>Visitas Prom.Región</t>
  </si>
  <si>
    <t>Visitas Promedio Región Distr. Periodo Actual</t>
  </si>
  <si>
    <t>Visitas Prom.Nacional</t>
  </si>
  <si>
    <t>Visitas Promedio Marca Periodo Actual</t>
  </si>
  <si>
    <t>Prom. Órdenes de ReparaciónDistr.</t>
  </si>
  <si>
    <t>Órdenes de Reparación Distribuidor Periodo Actual</t>
  </si>
  <si>
    <t>Prom. Órdenes de ReparaciónCiudad</t>
  </si>
  <si>
    <t>Órdenes de Reparación Ciudad Distr. Periodo Actual</t>
  </si>
  <si>
    <t>Prom. Órdenes de ReparaciónRegión</t>
  </si>
  <si>
    <t>Órdenes de Reparación Región Distr. Periodo Actual</t>
  </si>
  <si>
    <t>Prom. Órdenes de ReparaciónNacional</t>
  </si>
  <si>
    <t>Órdenes de Reparación Marca Periodo Actual</t>
  </si>
  <si>
    <t>Prom. Órdenes de ReparaciónDistr.Año Ant.</t>
  </si>
  <si>
    <t>Órdenes de Reparación Distribuidor Periodo Anterior</t>
  </si>
  <si>
    <t>Prom. Órdenes de ReparaciónCiudadAño Ant.</t>
  </si>
  <si>
    <t>Órdenes de Reparación Ciudad Distr. Periodo Anterior</t>
  </si>
  <si>
    <t>Prom. Órdenes de ReparaciónRegiónAño Ant.</t>
  </si>
  <si>
    <t>Órdenes de Reparación Región Distr. Periodo Anterior</t>
  </si>
  <si>
    <t>Prom. Órdenes de ReparaciónNacionalAño Ant.</t>
  </si>
  <si>
    <t>Órdenes de Reparación Marca Periodo Anterior</t>
  </si>
  <si>
    <t>Ticket PromedioDistr.Año Ant.</t>
  </si>
  <si>
    <t>Monto Promedio Ticket Distribuidor Periodo Anterior</t>
  </si>
  <si>
    <t>Ticket PromedioCiudadAño Ant.</t>
  </si>
  <si>
    <t>Monto Promedio Ticket Ciudad Distr. Periodo Anterior</t>
  </si>
  <si>
    <t>Ticket PromedioRegiónAño Ant.</t>
  </si>
  <si>
    <t>Monto Promedio Ticket Región Distr. Periodo Anterior</t>
  </si>
  <si>
    <t>Ticket PromedioNacionalAño Ant.</t>
  </si>
  <si>
    <t>Monto Promedio Ticket Marca Periodo Anterior</t>
  </si>
  <si>
    <t>Ticket PromedioDistr.</t>
  </si>
  <si>
    <t>Monto Promedio Ticket Distribuidor Periodo Actual</t>
  </si>
  <si>
    <t>Ticket PromedioCiudad</t>
  </si>
  <si>
    <t>Monto Promedio Ticket Ciudad Distr. Periodo Actual</t>
  </si>
  <si>
    <t>Ticket PromedioRegión</t>
  </si>
  <si>
    <t>Monto Promedio Ticket Región Distr. Periodo Actual</t>
  </si>
  <si>
    <t>Ticket PromedioNacional</t>
  </si>
  <si>
    <t>Monto Promedio Ticket Marca Periodo Actual</t>
  </si>
  <si>
    <t>Prom. Clientes Activos PurosDistr.</t>
  </si>
  <si>
    <t>Prom. Clientes Activos Puros Distribuidor Periodo Actual</t>
  </si>
  <si>
    <t>Prom. Clientes Activos PurosCiudad</t>
  </si>
  <si>
    <t>Prom. Clientes Activos Puros Ciudad Distr. Periodo Actual</t>
  </si>
  <si>
    <t>Prom. Clientes Activos PurosRegión</t>
  </si>
  <si>
    <t>Prom. Clientes Activos Puros Región Distr. Periodo Actual</t>
  </si>
  <si>
    <t>Prom. Clientes Activos PurosNacional</t>
  </si>
  <si>
    <t>Prom. Clientes Activos Puros Marca Periodo Actual</t>
  </si>
  <si>
    <t>Prom. Clientes Activos PurosDistr.Año Ant.</t>
  </si>
  <si>
    <t>Prom. Clientes Activos Puros Distribuidor Periodo Previo</t>
  </si>
  <si>
    <t>Prom. Clientes Activos PurosCiudadAño Ant.</t>
  </si>
  <si>
    <t>Prom. Clientes Activos Puros Ciudad Distr. Periodo Previo</t>
  </si>
  <si>
    <t>Prom. Clientes Activos PurosRegiónAño Ant.</t>
  </si>
  <si>
    <t>Prom. Clientes Activos Región Puros Distr. Periodo Previo</t>
  </si>
  <si>
    <t>Prom. Clientes Activos PurosNacionalAño Ant.</t>
  </si>
  <si>
    <t>Prom. Clientes Activos Puros Marca Periodo Previo</t>
  </si>
  <si>
    <t>Retención Pura por ZonaCiudadAño Act.</t>
  </si>
  <si>
    <t>Retención de la Marca por Ciudad Año Actual</t>
  </si>
  <si>
    <t>Retención Pura por ZonaCiudadAño Ant.</t>
  </si>
  <si>
    <t>Retención de la Marca por Ciudad Año Anterior</t>
  </si>
  <si>
    <t>Retención Pura por ZonaRegiónAño Act.</t>
  </si>
  <si>
    <t>Retención de la Marca por Región Año Actual</t>
  </si>
  <si>
    <t>Retención Pura por ZonaRegiónAño Ant.</t>
  </si>
  <si>
    <t>Retención de la Marca por Región Año Ant.</t>
  </si>
  <si>
    <t>Retención Pura por antigüedad del vehículoDistr.Total</t>
  </si>
  <si>
    <t>Gráfica Retención a Total del Distribuidor (Pura)</t>
  </si>
  <si>
    <t>Retención Pura por antigüedad del vehículoDistr.0 a 6</t>
  </si>
  <si>
    <t>Gráfica Retención 0 a 6 Distribuidor</t>
  </si>
  <si>
    <t>Retención Pura por antigüedad del vehículoDistr.7 a 12</t>
  </si>
  <si>
    <t>Gráfica Retención 7 a 12 Distribuidor</t>
  </si>
  <si>
    <t>Retención Pura por antigüedad del vehículoDistr.13 a 18</t>
  </si>
  <si>
    <t>Gráfica Retención 13 a 18 Distribuidor</t>
  </si>
  <si>
    <t>Retención Pura por antigüedad del vehículoDistr.19 a 24</t>
  </si>
  <si>
    <t>Gráfica Retención 19 a 24 Distribuidor</t>
  </si>
  <si>
    <t>Retención Pura por antigüedad del vehículoDistr.25 a 30</t>
  </si>
  <si>
    <t>Gráfica Retención 25 a 30 Distribuidor</t>
  </si>
  <si>
    <t>Retención Pura por antigüedad del vehículoDistr.31 a 36</t>
  </si>
  <si>
    <t>Gráfica Retención 31 a 36 Distribuidor</t>
  </si>
  <si>
    <t>Retención Pura por antigüedad del vehículoDistr.37 a 42</t>
  </si>
  <si>
    <t>Gráfica Retención 37 a 42 Distribuidor</t>
  </si>
  <si>
    <t>Retención Pura por antigüedad del vehículoDistr.43 a 48</t>
  </si>
  <si>
    <t>Gráfica Retención 43 a 48 Distribuidor</t>
  </si>
  <si>
    <t>Retención Pura por antigüedad del vehículoDistr.49 a 54</t>
  </si>
  <si>
    <t>Gráfica Retención 49 a 54 Distribuidor</t>
  </si>
  <si>
    <t>Retención Pura por antigüedad del vehículoDistr.55 a 60</t>
  </si>
  <si>
    <t>Gráfica Retención 55 a 60 Distribuidor</t>
  </si>
  <si>
    <t>Retención Pura por antigüedad del vehículoDistr.61 a 65</t>
  </si>
  <si>
    <t>Gráfica Retención 61 a 65 Distribuidor</t>
  </si>
  <si>
    <t>Retención Pura por antigüedad del vehículoDistr.66 a 71</t>
  </si>
  <si>
    <t>Gráfica Retención 66 a 71 Distribuidor</t>
  </si>
  <si>
    <t>Retención Pura por antigüedad del vehículoDistr.72 a 77</t>
  </si>
  <si>
    <t>Gráfica Retención 72 a 77 Distribuidor</t>
  </si>
  <si>
    <t>Retención Pura por antigüedad del vehículoDistr.78 a 83</t>
  </si>
  <si>
    <t>Gráfica Retención 78 a 83 Distribuidor</t>
  </si>
  <si>
    <t>Retención Pura por antigüedad del vehículoDistr.84 a 89</t>
  </si>
  <si>
    <t>Gráfica Retención 84 a 89 Distribuidor</t>
  </si>
  <si>
    <t>Retención Pura por antigüedad del vehículoDistr.90 y +</t>
  </si>
  <si>
    <t>Gráfica Retención + 90 Distribuidor</t>
  </si>
  <si>
    <t>Retención Pura por antigüedad del vehículoDistr.PrevTotal</t>
  </si>
  <si>
    <t>Gráfica Retención Prev a Total del Distribuidor (Pura)</t>
  </si>
  <si>
    <t>Retención Pura por antigüedad del vehículoDistr.Prev0 a 6</t>
  </si>
  <si>
    <t>Gráfica Retención Prev 0 a 6 Distribuidor</t>
  </si>
  <si>
    <t>Retención Pura por antigüedad del vehículoDistr.Prev7 a 12</t>
  </si>
  <si>
    <t>Gráfica Retención Prev 7 a 12 Distribuidor</t>
  </si>
  <si>
    <t>Retención Pura por antigüedad del vehículoDistr.Prev13 a 18</t>
  </si>
  <si>
    <t>Gráfica Retención Prev 13 a 18 Distribuidor</t>
  </si>
  <si>
    <t>Retención Pura por antigüedad del vehículoDistr.Prev19 a 24</t>
  </si>
  <si>
    <t>Gráfica Retención Prev 19 a 24 Distribuidor</t>
  </si>
  <si>
    <t>Retención Pura por antigüedad del vehículoDistr.Prev25 a 30</t>
  </si>
  <si>
    <t>Gráfica Retención Prev 25 a 30 Distribuidor</t>
  </si>
  <si>
    <t>Retención Pura por antigüedad del vehículoDistr.Prev31 a 36</t>
  </si>
  <si>
    <t>Gráfica Retención Prev 31 a 36 Distribuidor</t>
  </si>
  <si>
    <t>Retención Pura por antigüedad del vehículoDistr.Prev37 a 42</t>
  </si>
  <si>
    <t>Gráfica Retención Prev 37 a 42 Distribuidor</t>
  </si>
  <si>
    <t>Retención Pura por antigüedad del vehículoDistr.Prev43 a 48</t>
  </si>
  <si>
    <t>Gráfica Retención Prev 43 a 48 Distribuidor</t>
  </si>
  <si>
    <t>Retención Pura por antigüedad del vehículoDistr.Prev49 a 54</t>
  </si>
  <si>
    <t>Gráfica Retención Prev 49 a 54 Distribuidor</t>
  </si>
  <si>
    <t>Retención Pura por antigüedad del vehículoDistr.Prev55 a 60</t>
  </si>
  <si>
    <t>Gráfica Retención Prev 55 a 60 Distribuidor</t>
  </si>
  <si>
    <t>Retención Pura por antigüedad del vehículoDistr.Prev61 a 65</t>
  </si>
  <si>
    <t>Gráfica Retención Prev 61 a 65 Distribuidor</t>
  </si>
  <si>
    <t>Retención Pura por antigüedad del vehículoDistr.Prev66 a 71</t>
  </si>
  <si>
    <t>Gráfica Retención Prev 66 a 71 Distribuidor</t>
  </si>
  <si>
    <t>Retención Pura por antigüedad del vehículoDistr.Prev72 a 77</t>
  </si>
  <si>
    <t>Gráfica Retención Prev 72 a 77 Distribuidor</t>
  </si>
  <si>
    <t>Retención Pura por antigüedad del vehículoDistr.Prev78 a 83</t>
  </si>
  <si>
    <t>Gráfica Retención Prev 78 a 83 Distribuidor</t>
  </si>
  <si>
    <t>Retención Pura por antigüedad del vehículoDistr.Prev84 a 89</t>
  </si>
  <si>
    <t>Gráfica Retención Prev 84 a 89 Distribuidor</t>
  </si>
  <si>
    <t>Retención Pura por antigüedad del vehículoDistr.Prev90 y +</t>
  </si>
  <si>
    <t>Gráfica Retención Prev + 90 Distribuidor</t>
  </si>
  <si>
    <t>Retención Pura por antigüedad del vehículoRegionTotalCentro</t>
  </si>
  <si>
    <t>Retención Pura por antigüedad del vehículoRegionTotalFrontera</t>
  </si>
  <si>
    <t>Retención Pura por antigüedad del vehículoRegionTotalGolfo</t>
  </si>
  <si>
    <t>Retención Pura por antigüedad del vehículoRegionTotalNorte</t>
  </si>
  <si>
    <t>Retención Pura por antigüedad del vehículoRegionTotalPacífico</t>
  </si>
  <si>
    <t>Retención Pura por antigüedad del vehículoRegionTotalSur</t>
  </si>
  <si>
    <t>Retención Pura por antigüedad del vehículoRegion0 a 6Centro</t>
  </si>
  <si>
    <t>Retención Pura por antigüedad del vehículoRegion0 a 6Frontera</t>
  </si>
  <si>
    <t>Retención Pura por antigüedad del vehículoRegion0 a 6Golfo</t>
  </si>
  <si>
    <t>Retención Pura por antigüedad del vehículoRegion0 a 6Norte</t>
  </si>
  <si>
    <t>Retención Pura por antigüedad del vehículoRegion0 a 6Pacífico</t>
  </si>
  <si>
    <t>Retención Pura por antigüedad del vehículoRegion0 a 6Sur</t>
  </si>
  <si>
    <t>Retención Pura por antigüedad del vehículoRegion7 a 12Centro</t>
  </si>
  <si>
    <t>Retención Pura por antigüedad del vehículoRegion7 a 12Frontera</t>
  </si>
  <si>
    <t>Retención Pura por antigüedad del vehículoRegion7 a 12Golfo</t>
  </si>
  <si>
    <t>Retención Pura por antigüedad del vehículoRegion7 a 12Norte</t>
  </si>
  <si>
    <t>Retención Pura por antigüedad del vehículoRegion7 a 12Pacífico</t>
  </si>
  <si>
    <t>Retención Pura por antigüedad del vehículoRegion7 a 12Sur</t>
  </si>
  <si>
    <t>Retención Pura por antigüedad del vehículoRegion13 a 18Centro</t>
  </si>
  <si>
    <t>Retención Pura por antigüedad del vehículoRegion13 a 18Frontera</t>
  </si>
  <si>
    <t>Retención Pura por antigüedad del vehículoRegion13 a 18Golfo</t>
  </si>
  <si>
    <t>Retención Pura por antigüedad del vehículoRegion13 a 18Norte</t>
  </si>
  <si>
    <t>Retención Pura por antigüedad del vehículoRegion13 a 18Pacífico</t>
  </si>
  <si>
    <t>Retención Pura por antigüedad del vehículoRegion13 a 18Sur</t>
  </si>
  <si>
    <t>Retención Pura por antigüedad del vehículoRegion19 a 24Centro</t>
  </si>
  <si>
    <t>Retención Pura por antigüedad del vehículoRegion19 a 24Frontera</t>
  </si>
  <si>
    <t>Retención Pura por antigüedad del vehículoRegion19 a 24Golfo</t>
  </si>
  <si>
    <t>Retención Pura por antigüedad del vehículoRegion19 a 24Norte</t>
  </si>
  <si>
    <t>Retención Pura por antigüedad del vehículoRegion19 a 24Pacífico</t>
  </si>
  <si>
    <t>Retención Pura por antigüedad del vehículoRegion19 a 24Sur</t>
  </si>
  <si>
    <t>Retención Pura por antigüedad del vehículoRegion25 a 30Centro</t>
  </si>
  <si>
    <t>Retención Pura por antigüedad del vehículoRegion25 a 30Frontera</t>
  </si>
  <si>
    <t>Retención Pura por antigüedad del vehículoRegion25 a 30Golfo</t>
  </si>
  <si>
    <t>Retención Pura por antigüedad del vehículoRegion25 a 30Norte</t>
  </si>
  <si>
    <t>Retención Pura por antigüedad del vehículoRegion25 a 30Pacífico</t>
  </si>
  <si>
    <t>Retención Pura por antigüedad del vehículoRegion25 a 30Sur</t>
  </si>
  <si>
    <t>Retención Pura por antigüedad del vehículoRegion31 a 36Centro</t>
  </si>
  <si>
    <t>Retención Pura por antigüedad del vehículoRegion31 a 36Frontera</t>
  </si>
  <si>
    <t>Retención Pura por antigüedad del vehículoRegion31 a 36Golfo</t>
  </si>
  <si>
    <t>Retención Pura por antigüedad del vehículoRegion31 a 36Norte</t>
  </si>
  <si>
    <t>Retención Pura por antigüedad del vehículoRegion31 a 36Pacífico</t>
  </si>
  <si>
    <t>Retención Pura por antigüedad del vehículoRegion31 a 36Sur</t>
  </si>
  <si>
    <t>Retención Pura por antigüedad del vehículoRegion37 a 42Centro</t>
  </si>
  <si>
    <t>Retención Pura por antigüedad del vehículoRegion37 a 42Frontera</t>
  </si>
  <si>
    <t>Retención Pura por antigüedad del vehículoRegion37 a 42Golfo</t>
  </si>
  <si>
    <t>Retención Pura por antigüedad del vehículoRegion37 a 42Norte</t>
  </si>
  <si>
    <t>Retención Pura por antigüedad del vehículoRegion37 a 42Pacífico</t>
  </si>
  <si>
    <t>Retención Pura por antigüedad del vehículoRegion37 a 42Sur</t>
  </si>
  <si>
    <t>Retención Pura por antigüedad del vehículoRegion43 a 48Centro</t>
  </si>
  <si>
    <t>Retención Pura por antigüedad del vehículoRegion43 a 48Frontera</t>
  </si>
  <si>
    <t>Retención Pura por antigüedad del vehículoRegion43 a 48Golfo</t>
  </si>
  <si>
    <t>Retención Pura por antigüedad del vehículoRegion43 a 48Norte</t>
  </si>
  <si>
    <t>Retención Pura por antigüedad del vehículoRegion43 a 48Pacífico</t>
  </si>
  <si>
    <t>Retención Pura por antigüedad del vehículoRegion43 a 48Sur</t>
  </si>
  <si>
    <t>Retención Pura por antigüedad del vehículoRegion49 a 54Centro</t>
  </si>
  <si>
    <t>Retención Pura por antigüedad del vehículoRegion49 a 54Frontera</t>
  </si>
  <si>
    <t>Retención Pura por antigüedad del vehículoRegion49 a 54Golfo</t>
  </si>
  <si>
    <t>Retención Pura por antigüedad del vehículoRegion49 a 54Norte</t>
  </si>
  <si>
    <t>Retención Pura por antigüedad del vehículoRegion49 a 54Pacífico</t>
  </si>
  <si>
    <t>Retención Pura por antigüedad del vehículoRegion49 a 54Sur</t>
  </si>
  <si>
    <t>Retención Pura por antigüedad del vehículoRegion55 a 60Centro</t>
  </si>
  <si>
    <t>Retención Pura por antigüedad del vehículoRegion55 a 60Frontera</t>
  </si>
  <si>
    <t>Retención Pura por antigüedad del vehículoRegion55 a 60Golfo</t>
  </si>
  <si>
    <t>Retención Pura por antigüedad del vehículoRegion55 a 60Norte</t>
  </si>
  <si>
    <t>Retención Pura por antigüedad del vehículoRegion55 a 60Pacífico</t>
  </si>
  <si>
    <t>Retención Pura por antigüedad del vehículoRegion55 a 60Sur</t>
  </si>
  <si>
    <t>Retención Pura por antigüedad del vehículoRegion61 a 65Centro</t>
  </si>
  <si>
    <t>Retención Pura por antigüedad del vehículoRegion61 a 65Frontera</t>
  </si>
  <si>
    <t>Retención Pura por antigüedad del vehículoRegion61 a 65Golfo</t>
  </si>
  <si>
    <t>Retención Pura por antigüedad del vehículoRegion61 a 65Norte</t>
  </si>
  <si>
    <t>Retención Pura por antigüedad del vehículoRegion61 a 65Pacífico</t>
  </si>
  <si>
    <t>Retención Pura por antigüedad del vehículoRegion61 a 65Sur</t>
  </si>
  <si>
    <t>Retención Pura por antigüedad del vehículoRegion66 a 71Centro</t>
  </si>
  <si>
    <t>Retención Pura por antigüedad del vehículoRegion66 a 71Frontera</t>
  </si>
  <si>
    <t>Retención Pura por antigüedad del vehículoRegion66 a 71Golfo</t>
  </si>
  <si>
    <t>Retención Pura por antigüedad del vehículoRegion66 a 71Norte</t>
  </si>
  <si>
    <t>Retención Pura por antigüedad del vehículoRegion66 a 71Pacífico</t>
  </si>
  <si>
    <t>Retención Pura por antigüedad del vehículoRegion66 a 71Sur</t>
  </si>
  <si>
    <t>Retención Pura por antigüedad del vehículoRegion72 a 77Centro</t>
  </si>
  <si>
    <t>Retención Pura por antigüedad del vehículoRegion72 a 77Frontera</t>
  </si>
  <si>
    <t>Retención Pura por antigüedad del vehículoRegion72 a 77Golfo</t>
  </si>
  <si>
    <t>Retención Pura por antigüedad del vehículoRegion72 a 77Norte</t>
  </si>
  <si>
    <t>Retención Pura por antigüedad del vehículoRegion72 a 77Pacífico</t>
  </si>
  <si>
    <t>Retención Pura por antigüedad del vehículoRegion72 a 77Sur</t>
  </si>
  <si>
    <t>Retención Pura por antigüedad del vehículoRegion78 a 83Centro</t>
  </si>
  <si>
    <t>Retención Pura por antigüedad del vehículoRegion78 a 83Frontera</t>
  </si>
  <si>
    <t>Retención Pura por antigüedad del vehículoRegion78 a 83Golfo</t>
  </si>
  <si>
    <t>Retención Pura por antigüedad del vehículoRegion78 a 83Norte</t>
  </si>
  <si>
    <t>Retención Pura por antigüedad del vehículoRegion78 a 83Pacífico</t>
  </si>
  <si>
    <t>Retención Pura por antigüedad del vehículoRegion78 a 83Sur</t>
  </si>
  <si>
    <t>Retención Pura por antigüedad del vehículoRegion84 a 89Centro</t>
  </si>
  <si>
    <t>Retención Pura por antigüedad del vehículoRegion84 a 89Frontera</t>
  </si>
  <si>
    <t>Retención Pura por antigüedad del vehículoRegion84 a 89Golfo</t>
  </si>
  <si>
    <t>Retención Pura por antigüedad del vehículoRegion84 a 89Norte</t>
  </si>
  <si>
    <t>Retención Pura por antigüedad del vehículoRegion84 a 89Pacífico</t>
  </si>
  <si>
    <t>Retención Pura por antigüedad del vehículoRegion84 a 89Sur</t>
  </si>
  <si>
    <t>Retención Pura por antigüedad del vehículoRegion90 y +Centro</t>
  </si>
  <si>
    <t>Retención Pura por antigüedad del vehículoRegion90 y +Frontera</t>
  </si>
  <si>
    <t>Retención Pura por antigüedad del vehículoRegion90 y +Golfo</t>
  </si>
  <si>
    <t>Retención Pura por antigüedad del vehículoRegion90 y +Norte</t>
  </si>
  <si>
    <t>Retención Pura por antigüedad del vehículoRegion90 y +Pacífico</t>
  </si>
  <si>
    <t>Retención Pura por antigüedad del vehículoRegion90 y +Sur</t>
  </si>
  <si>
    <t>Retención Total del Distribuidor por antigüedad del vehículoDistr.Total</t>
  </si>
  <si>
    <t>Gráfica Retención Total a Total Distribuidor</t>
  </si>
  <si>
    <t>Retención Total del Distribuidor por antigüedad del vehículoDistr.0 a 6</t>
  </si>
  <si>
    <t>Gráfica Retención Total 0 a 6 Distribuidor</t>
  </si>
  <si>
    <t>Retención Total del Distribuidor por antigüedad del vehículoDistr.7 a 12</t>
  </si>
  <si>
    <t>Gráfica Retención Total 7 a 12 Distribuidor</t>
  </si>
  <si>
    <t>Retención Total del Distribuidor por antigüedad del vehículoDistr.13 a 18</t>
  </si>
  <si>
    <t>Gráfica Retención Total 13 a 18 Distribuidor</t>
  </si>
  <si>
    <t>Retención Total del Distribuidor por antigüedad del vehículoDistr.19 a 24</t>
  </si>
  <si>
    <t>Gráfica Retención Total 19 a 24 Distribuidor</t>
  </si>
  <si>
    <t>Retención Total del Distribuidor por antigüedad del vehículoDistr.25 a 30</t>
  </si>
  <si>
    <t>Gráfica Retención Total 25 a 30 Distribuidor</t>
  </si>
  <si>
    <t>Retención Total del Distribuidor por antigüedad del vehículoDistr.31 a 36</t>
  </si>
  <si>
    <t>Gráfica Retención Total 31 a 36 Distribuidor</t>
  </si>
  <si>
    <t>Retención Total del Distribuidor por antigüedad del vehículoDistr.37 a 42</t>
  </si>
  <si>
    <t>Gráfica Retención Total 37 a 42 Distribuidor</t>
  </si>
  <si>
    <t>Retención Total del Distribuidor por antigüedad del vehículoDistr.43 a 48</t>
  </si>
  <si>
    <t>Gráfica Retención Total 43 a 48 Distribuidor</t>
  </si>
  <si>
    <t>Retención Total del Distribuidor por antigüedad del vehículoDistr.49 a 54</t>
  </si>
  <si>
    <t>Gráfica Retención Total 49 a 54 Distribuidor</t>
  </si>
  <si>
    <t>Retención Total del Distribuidor por antigüedad del vehículoDistr.55 a 60</t>
  </si>
  <si>
    <t>Gráfica Retención Total 55 a 60 Distribuidor</t>
  </si>
  <si>
    <t>Retención Total del Distribuidor por antigüedad del vehículoDistr.61 a 65</t>
  </si>
  <si>
    <t>Gráfica Retención total 61 a 65 Distribuidor</t>
  </si>
  <si>
    <t>Retención Total del Distribuidor por antigüedad del vehículoDistr.66 a 71</t>
  </si>
  <si>
    <t>Gráfica Retención Total 66 a 71 Distribuidor</t>
  </si>
  <si>
    <t>Retención Total del Distribuidor por antigüedad del vehículoDistr.72 a 77</t>
  </si>
  <si>
    <t>Gráfica Retención Total 72 a 77 Distribuidor</t>
  </si>
  <si>
    <t>Retención Total del Distribuidor por antigüedad del vehículoDistr.78 a 83</t>
  </si>
  <si>
    <t>Gráfica Retención Total 78 a 83 Distribuidor</t>
  </si>
  <si>
    <t>Retención Total del Distribuidor por antigüedad del vehículoDistr.84 a 89</t>
  </si>
  <si>
    <t>Gráfica Retención Total 84 a 89 Distribuidor</t>
  </si>
  <si>
    <t>Retención Total del Distribuidor por antigüedad del vehículoDistr.90 y +</t>
  </si>
  <si>
    <t>Gráfica Retención Total + 90 Distribuidor</t>
  </si>
  <si>
    <t>Retención Total del Distribuidor por antigüedad del vehículoDistr.PrevTotal</t>
  </si>
  <si>
    <t>Gráfica Retención Total Prev a Total Distribuidor</t>
  </si>
  <si>
    <t>Retención Total del Distribuidor por antigüedad del vehículoDistr.Prev0 a 6</t>
  </si>
  <si>
    <t>Gráfica Retención Total Prev  0 a 6 Distribuidor</t>
  </si>
  <si>
    <t>Retención Total del Distribuidor por antigüedad del vehículoDistr.Prev7 a 12</t>
  </si>
  <si>
    <t>Gráfica Retención Total Prev  7 a 12 Distribuidor</t>
  </si>
  <si>
    <t>Retención Total del Distribuidor por antigüedad del vehículoDistr.Prev13 a 18</t>
  </si>
  <si>
    <t>Gráfica Retención Total Prev  13 a 18 Distribuidor</t>
  </si>
  <si>
    <t>Retención Total del Distribuidor por antigüedad del vehículoDistr.Prev19 a 24</t>
  </si>
  <si>
    <t>Gráfica Retención Total Prev  19 a 24 Distribuidor</t>
  </si>
  <si>
    <t>Retención Total del Distribuidor por antigüedad del vehículoDistr.Prev25 a 30</t>
  </si>
  <si>
    <t>Gráfica Retención Total Prev  25 a 30 Distribuidor</t>
  </si>
  <si>
    <t>Retención Total del Distribuidor por antigüedad del vehículoDistr.Prev31 a 36</t>
  </si>
  <si>
    <t>Gráfica Retención Total Prev  31 a 36 Distribuidor</t>
  </si>
  <si>
    <t>Retención Total del Distribuidor por antigüedad del vehículoDistr.Prev37 a 42</t>
  </si>
  <si>
    <t>Gráfica Retención Total Prev  37 a 42 Distribuidor</t>
  </si>
  <si>
    <t>Retención Total del Distribuidor por antigüedad del vehículoDistr.Prev43 a 48</t>
  </si>
  <si>
    <t>Gráfica Retención Total Prev  43 a 48 Distribuidor</t>
  </si>
  <si>
    <t>Retención Total del Distribuidor por antigüedad del vehículoDistr.Prev49 a 54</t>
  </si>
  <si>
    <t>Gráfica Retención Total Prev  49 a 54 Distribuidor</t>
  </si>
  <si>
    <t>Retención Total del Distribuidor por antigüedad del vehículoDistr.Prev55 a 60</t>
  </si>
  <si>
    <t>Gráfica Retención Total Prev  55 a 60 Distribuidor</t>
  </si>
  <si>
    <t>Retención Total del Distribuidor por antigüedad del vehículoDistr.Prev61 a 65</t>
  </si>
  <si>
    <t>Gráfica Retención Total Prev  61 a 65 Distribuidor</t>
  </si>
  <si>
    <t>Retención Total del Distribuidor por antigüedad del vehículoDistr.Prev66 a 71</t>
  </si>
  <si>
    <t>Gráfica Retención Total Prev  66 a 71 Distribuidor</t>
  </si>
  <si>
    <t>Retención Total del Distribuidor por antigüedad del vehículoDistr.Prev72 a 77</t>
  </si>
  <si>
    <t>Gráfica Retención Total Prev  72 a 77 Distribuidor</t>
  </si>
  <si>
    <t>Retención Total del Distribuidor por antigüedad del vehículoDistr.Prev78 a 83</t>
  </si>
  <si>
    <t>Gráfica Retención Total Prev  78 a 83 Distribuidor</t>
  </si>
  <si>
    <t>Retención Total del Distribuidor por antigüedad del vehículoDistr.Prev84 a 89</t>
  </si>
  <si>
    <t>Gráfica Retención Total Prev  84 a 89 Distribuidor</t>
  </si>
  <si>
    <t>Retención Total del Distribuidor por antigüedad del vehículoDistr.Prev90 y +</t>
  </si>
  <si>
    <t>Gráfica Retención Total Prev  + 90 Distribuidor</t>
  </si>
  <si>
    <t>Retención Total del Distribuidor por antigüedad del vehículoMarcaTotal</t>
  </si>
  <si>
    <t>Gráfica Retención Total de la Marca</t>
  </si>
  <si>
    <t>Retención Total del Distribuidor por antigüedad del vehículoMarca0 a 6</t>
  </si>
  <si>
    <t>Gráfica Retención Total 0 a 6 Marca</t>
  </si>
  <si>
    <t>Retención Total del Distribuidor por antigüedad del vehículoMarca7 a 12</t>
  </si>
  <si>
    <t>Gráfica Retención Total 7 a 12 Marca</t>
  </si>
  <si>
    <t>Retención Total del Distribuidor por antigüedad del vehículoMarca13 a 18</t>
  </si>
  <si>
    <t>Gráfica Retención Total 13 a 18 Marca</t>
  </si>
  <si>
    <t>Retención Total del Distribuidor por antigüedad del vehículoMarca19 a 24</t>
  </si>
  <si>
    <t>Gráfica Retención Total 19 a 24 Marca</t>
  </si>
  <si>
    <t>Retención Total del Distribuidor por antigüedad del vehículoMarca25 a 30</t>
  </si>
  <si>
    <t>Gráfica Retención Total 25 a 30 Marca</t>
  </si>
  <si>
    <t>Retención Total del Distribuidor por antigüedad del vehículoMarca31 a 36</t>
  </si>
  <si>
    <t>Gráfica Retención Total 31 a 36 Marca</t>
  </si>
  <si>
    <t>Retención Total del Distribuidor por antigüedad del vehículoMarca37 a 42</t>
  </si>
  <si>
    <t>Gráfica Retención Total 37 a 42 Marca</t>
  </si>
  <si>
    <t>Retención Total del Distribuidor por antigüedad del vehículoMarca43 a 48</t>
  </si>
  <si>
    <t>Gráfica Retención Total 43 a 48 Marca</t>
  </si>
  <si>
    <t>Retención Total del Distribuidor por antigüedad del vehículoMarca49 a 54</t>
  </si>
  <si>
    <t>Gráfica Retención Total 49 54 Marca</t>
  </si>
  <si>
    <t>Retención Total del Distribuidor por antigüedad del vehículoMarca55 a 60</t>
  </si>
  <si>
    <t>Gráfica Retención Total 55 a 60 Marca</t>
  </si>
  <si>
    <t>Retención Total del Distribuidor por antigüedad del vehículoMarca61 a 65</t>
  </si>
  <si>
    <t>Gráfica Retención Total 61 a 65 Marca</t>
  </si>
  <si>
    <t>Retención Total del Distribuidor por antigüedad del vehículoMarca66 a 71</t>
  </si>
  <si>
    <t>Gráfica Retención Total 66 a 71 Marca</t>
  </si>
  <si>
    <t>Retención Total del Distribuidor por antigüedad del vehículoMarca72 a 77</t>
  </si>
  <si>
    <t>Gráfica Retención Total 72 a 77 Marca</t>
  </si>
  <si>
    <t>Retención Total del Distribuidor por antigüedad del vehículoMarca78 a 83</t>
  </si>
  <si>
    <t>Gráfica Retención Total 78 a 83 Marca</t>
  </si>
  <si>
    <t>Retención Total del Distribuidor por antigüedad del vehículoMarca84 a 89</t>
  </si>
  <si>
    <t>Gráfica Retención Total 84 a 89 Marca</t>
  </si>
  <si>
    <t>Retención Total del Distribuidor por antigüedad del vehículoMarca90 y +</t>
  </si>
  <si>
    <t>Gráfica Retención Total 90 y +  Marca</t>
  </si>
  <si>
    <t>Distribución de OR del Distribuidor por Tipo de Servicio de MantenimientoAño Act.60,001 - 66,000</t>
  </si>
  <si>
    <t>Gráfica OR por Tipo de Mantenimiento Año Actual 60,001 - 66,000</t>
  </si>
  <si>
    <t>Distribución de OR del Distribuidor por Tipo de Servicio de MantenimientoAño Act.24,001 - 30,000</t>
  </si>
  <si>
    <t>Gráfica OR por Tipo de Mantenimiento Año Actual 24,001 - 30,000</t>
  </si>
  <si>
    <t>Distribución de OR del Distribuidor por Tipo de Servicio de MantenimientoAño Act.12,001 - 18,000</t>
  </si>
  <si>
    <t>Gráfica OR por Tipo de Mantenimiento Año Actual 12,001 - 18,000</t>
  </si>
  <si>
    <t>Distribución de OR del Distribuidor por Tipo de Servicio de MantenimientoAño Act.90,001 - 96,000</t>
  </si>
  <si>
    <t>Gráfica OR por Tipo de Mantenimiento Año Actual 90,001 - 96,000</t>
  </si>
  <si>
    <t>Distribución de OR del Distribuidor por Tipo de Servicio de MantenimientoAño Act.&gt;114,000</t>
  </si>
  <si>
    <t>Gráfica OR por Tipo de Mantenimiento Año Actual &gt;114,000</t>
  </si>
  <si>
    <t>Distribución de OR del Distribuidor por Tipo de Servicio de MantenimientoAño Act.6001 - 12,000</t>
  </si>
  <si>
    <t>Gráfica OR por Tipo de Mantenimiento Año Actual 6001 - 12,000</t>
  </si>
  <si>
    <t>Distribución de OR del Distribuidor por Tipo de Servicio de MantenimientoAño Act.36,001 - 42,000</t>
  </si>
  <si>
    <t>Gráfica OR por Tipo de Mantenimiento Año Actual 36,001 - 42,000</t>
  </si>
  <si>
    <t>-1</t>
  </si>
  <si>
    <t>Distribución de OR del Distribuidor por Tipo de Servicio de MantenimientoAño Act.84,001 - 90,000</t>
  </si>
  <si>
    <t>Gráfica OR por Tipo de Mantenimiento Año Actual 84,001 - 90,000</t>
  </si>
  <si>
    <t>Distribución de OR del Distribuidor por Tipo de Servicio de MantenimientoAño Act.72,001 - 78,000</t>
  </si>
  <si>
    <t>Gráfica OR por Tipo de Mantenimiento Año Actual 72,001 - 78,000</t>
  </si>
  <si>
    <t>Distribución de OR del Distribuidor por Tipo de Servicio de MantenimientoAño Act.102,001 - 108,000</t>
  </si>
  <si>
    <t>Gráfica OR por Tipo de Mantenimiento Año Actual 102,001 - 108,000</t>
  </si>
  <si>
    <t>Distribución de OR del Distribuidor por Tipo de Servicio de MantenimientoAño Act.78,001 - 84,000</t>
  </si>
  <si>
    <t>Gráfica OR por Tipo de Mantenimiento Año Actual 78,001 - 84,000</t>
  </si>
  <si>
    <t>Distribución de OR del Distribuidor por Tipo de Servicio de MantenimientoAño Act.54,001 - 60,000</t>
  </si>
  <si>
    <t>Gráfica OR por Tipo de Mantenimiento Año Actual 54,001 - 60,000</t>
  </si>
  <si>
    <t>Distribución de OR del Distribuidor por Tipo de Servicio de MantenimientoAño Act.96,001 - 102,000</t>
  </si>
  <si>
    <t>Gráfica OR por Tipo de Mantenimiento Año Actual 96,001 - 102,000</t>
  </si>
  <si>
    <t>Distribución de OR del Distribuidor por Tipo de Servicio de MantenimientoAño Act.0 - 6000</t>
  </si>
  <si>
    <t>Gráfica OR por Tipo de Mantenimiento Año Actual 0 - 6000</t>
  </si>
  <si>
    <t>Distribución de OR del Distribuidor por Tipo de Servicio de MantenimientoAño Act.42,001 - 48,000</t>
  </si>
  <si>
    <t>Gráfica OR por Tipo de Mantenimiento Año Actual 42,001 - 48,000</t>
  </si>
  <si>
    <t>Distribución de OR del Distribuidor por Tipo de Servicio de MantenimientoAño Act.48,001 - 54,000</t>
  </si>
  <si>
    <t>Gráfica OR por Tipo de Mantenimiento Año Actual 48,001 - 54,000</t>
  </si>
  <si>
    <t>Distribución de OR del Distribuidor por Tipo de Servicio de MantenimientoAño Act.18,001 - 24,000</t>
  </si>
  <si>
    <t>Gráfica OR por Tipo de Mantenimiento Año Actual 18,001 - 24,000</t>
  </si>
  <si>
    <t>Distribución de OR del Distribuidor por Tipo de Servicio de MantenimientoAño Act.108,001 - 114,000</t>
  </si>
  <si>
    <t>Gráfica OR por Tipo de Mantenimiento Año Actual 108,001 - 114,000</t>
  </si>
  <si>
    <t>Distribución de OR del Distribuidor por Tipo de Servicio de MantenimientoAño Act.66,001 - 72,000</t>
  </si>
  <si>
    <t>Gráfica OR por Tipo de Mantenimiento Año Actual 66,001 - 72,000</t>
  </si>
  <si>
    <t>Distribución de OR del Distribuidor por Tipo de Servicio de MantenimientoAño Act.30,001 - 36,000</t>
  </si>
  <si>
    <t>Gráfica OR por Tipo de Mantenimiento Año Actual 30,001 - 36,000</t>
  </si>
  <si>
    <t>Distribución de OR del Distribuidor por Tipo de Servicio de MantenimientoAño Act. Marca102,001 - 108,000</t>
  </si>
  <si>
    <t>Gráfica OR por Tipo de Mantenimiento Año Actual Marca102,001 - 108,000</t>
  </si>
  <si>
    <t>Distribución de OR del Distribuidor por Tipo de Servicio de MantenimientoAño Act. Marca24,001 - 30,000</t>
  </si>
  <si>
    <t>Gráfica OR por Tipo de Mantenimiento Año Actual Marca24,001 - 30,000</t>
  </si>
  <si>
    <t>Distribución de OR del Distribuidor por Tipo de Servicio de MantenimientoAño Act. Marca36,001 - 42,000</t>
  </si>
  <si>
    <t>Gráfica OR por Tipo de Mantenimiento Año Actual Marca36,001 - 42,000</t>
  </si>
  <si>
    <t>Distribución de OR del Distribuidor por Tipo de Servicio de MantenimientoAño Act. Marca60,001 - 66,000</t>
  </si>
  <si>
    <t>Gráfica OR por Tipo de Mantenimiento Año Actual Marca60,001 - 66,000</t>
  </si>
  <si>
    <t>Distribución de OR del Distribuidor por Tipo de Servicio de MantenimientoAño Act. Marca72,001 - 78,000</t>
  </si>
  <si>
    <t>Gráfica OR por Tipo de Mantenimiento Año Actual Marca72,001 - 78,000</t>
  </si>
  <si>
    <t>Distribución de OR del Distribuidor por Tipo de Servicio de MantenimientoAño Act. Marca90,001 - 96,000</t>
  </si>
  <si>
    <t>Gráfica OR por Tipo de Mantenimiento Año Actual Marca90,001 - 96,000</t>
  </si>
  <si>
    <t>Distribución de OR del Distribuidor por Tipo de Servicio de MantenimientoAño Act. Marca30,001 - 36,000</t>
  </si>
  <si>
    <t>Gráfica OR por Tipo de Mantenimiento Año Actual Marca30,001 - 36,000</t>
  </si>
  <si>
    <t>Distribución de OR del Distribuidor por Tipo de Servicio de MantenimientoAño Act. Marca42,001 - 48,000</t>
  </si>
  <si>
    <t>Gráfica OR por Tipo de Mantenimiento Año Actual Marca42,001 - 48,000</t>
  </si>
  <si>
    <t>Distribución de OR del Distribuidor por Tipo de Servicio de MantenimientoAño Act. Marca54,001 - 60,000</t>
  </si>
  <si>
    <t>Gráfica OR por Tipo de Mantenimiento Año Actual Marca54,001 - 60,000</t>
  </si>
  <si>
    <t>Distribución de OR del Distribuidor por Tipo de Servicio de MantenimientoAño Act. Marca78,001 - 84,000</t>
  </si>
  <si>
    <t>Gráfica OR por Tipo de Mantenimiento Año Actual Marca78,001 - 84,000</t>
  </si>
  <si>
    <t>Distribución de OR del Distribuidor por Tipo de Servicio de MantenimientoAño Act. Marca0 - 6000</t>
  </si>
  <si>
    <t>Gráfica OR por Tipo de Mantenimiento Año Actual Marca0 - 6000</t>
  </si>
  <si>
    <t>Distribución de OR del Distribuidor por Tipo de Servicio de MantenimientoAño Act. Marca12,001 - 18,000</t>
  </si>
  <si>
    <t>Gráfica OR por Tipo de Mantenimiento Año Actual Marca12,001 - 18,000</t>
  </si>
  <si>
    <t>Distribución de OR del Distribuidor por Tipo de Servicio de MantenimientoAño Act. Marca18,001 - 24,000</t>
  </si>
  <si>
    <t>Gráfica OR por Tipo de Mantenimiento Año Actual Marca18,001 - 24,000</t>
  </si>
  <si>
    <t>Distribución de OR del Distribuidor por Tipo de Servicio de MantenimientoAño Act. Marca6001 - 12,000</t>
  </si>
  <si>
    <t>Gráfica OR por Tipo de Mantenimiento Año Actual Marca6001 - 12,000</t>
  </si>
  <si>
    <t>Distribución de OR del Distribuidor por Tipo de Servicio de MantenimientoAño Act. Marca66,001 - 72,000</t>
  </si>
  <si>
    <t>Gráfica OR por Tipo de Mantenimiento Año Actual Marca66,001 - 72,000</t>
  </si>
  <si>
    <t>Distribución de OR del Distribuidor por Tipo de Servicio de MantenimientoAño Act. Marca84,001 - 90,000</t>
  </si>
  <si>
    <t>Gráfica OR por Tipo de Mantenimiento Año Actual Marca84,001 - 90,000</t>
  </si>
  <si>
    <t>Distribución de OR del Distribuidor por Tipo de Servicio de MantenimientoAño Act. Marca&gt;114,000</t>
  </si>
  <si>
    <t>Gráfica OR por Tipo de Mantenimiento Año Actual Marca&gt;114,000</t>
  </si>
  <si>
    <t>Distribución de OR del Distribuidor por Tipo de Servicio de MantenimientoAño Act. Marca-1</t>
  </si>
  <si>
    <t>Gráfica OR por Tipo de Mantenimiento Año Actual Marca-1</t>
  </si>
  <si>
    <t>Distribución de OR del Distribuidor por Tipo de Servicio de MantenimientoAño Act. Marca108,001 - 114,000</t>
  </si>
  <si>
    <t>Gráfica OR por Tipo de Mantenimiento Año Actual Marca108,001 - 114,000</t>
  </si>
  <si>
    <t>Distribución de OR del Distribuidor por Tipo de Servicio de MantenimientoAño Act. Marca48,001 - 54,000</t>
  </si>
  <si>
    <t>Gráfica OR por Tipo de Mantenimiento Año Actual Marca48,001 - 54,000</t>
  </si>
  <si>
    <t>Distribución de OR del Distribuidor por Tipo de Servicio de MantenimientoAño Act. Marca96,001 - 102,000</t>
  </si>
  <si>
    <t>Gráfica OR por Tipo de Mantenimiento Año Actual Marca96,001 - 102,000</t>
  </si>
  <si>
    <t>Distribución de OR del Distribuidor por Tipo de Servicio de MantenimientoAño. Ant.30,001 - 36,000</t>
  </si>
  <si>
    <t>Gráfica OR por Tipo de Mantenimiento Año Anterior 30,001 - 36,000</t>
  </si>
  <si>
    <t>Distribución de OR del Distribuidor por Tipo de Servicio de MantenimientoAño. Ant.84,001 - 90,000</t>
  </si>
  <si>
    <t>Gráfica OR por Tipo de Mantenimiento Año Anterior 84,001 - 90,000</t>
  </si>
  <si>
    <t>Distribución de OR del Distribuidor por Tipo de Servicio de MantenimientoAño. Ant.24,001 - 30,000</t>
  </si>
  <si>
    <t>Gráfica OR por Tipo de Mantenimiento Año Anterior 24,001 - 30,000</t>
  </si>
  <si>
    <t>Distribución de OR del Distribuidor por Tipo de Servicio de MantenimientoAño. Ant.102,001 - 108,000</t>
  </si>
  <si>
    <t>Gráfica OR por Tipo de Mantenimiento Año Anterior 102,001 - 108,000</t>
  </si>
  <si>
    <t>Distribución de OR del Distribuidor por Tipo de Servicio de MantenimientoAño. Ant.18,001 - 24,000</t>
  </si>
  <si>
    <t>Gráfica OR por Tipo de Mantenimiento Año Anterior 18,001 - 24,000</t>
  </si>
  <si>
    <t>Distribución de OR del Distribuidor por Tipo de Servicio de MantenimientoAño. Ant.108,001 - 114,000</t>
  </si>
  <si>
    <t>Gráfica OR por Tipo de Mantenimiento Año Anterior 108,001 - 114,000</t>
  </si>
  <si>
    <t>Distribución de OR del Distribuidor por Tipo de Servicio de MantenimientoAño. Ant.0 - 6000</t>
  </si>
  <si>
    <t>Gráfica OR por Tipo de Mantenimiento Año Anterior 0 - 6000</t>
  </si>
  <si>
    <t>Distribución de OR del Distribuidor por Tipo de Servicio de MantenimientoAño. Ant.66,001 - 72,000</t>
  </si>
  <si>
    <t>Gráfica OR por Tipo de Mantenimiento Año Anterior 66,001 - 72,000</t>
  </si>
  <si>
    <t>Distribución de OR del Distribuidor por Tipo de Servicio de MantenimientoAño. Ant.60,001 - 66,000</t>
  </si>
  <si>
    <t>Gráfica OR por Tipo de Mantenimiento Año Anterior 60,001 - 66,000</t>
  </si>
  <si>
    <t>Distribución de OR del Distribuidor por Tipo de Servicio de MantenimientoAño. Ant.36,001 - 42,000</t>
  </si>
  <si>
    <t>Gráfica OR por Tipo de Mantenimiento Año Anterior 36,001 - 42,000</t>
  </si>
  <si>
    <t>Distribución de OR del Distribuidor por Tipo de Servicio de MantenimientoAño. Ant.12,001 - 18,000</t>
  </si>
  <si>
    <t>Gráfica OR por Tipo de Mantenimiento Año Anterior 12,001 - 18,000</t>
  </si>
  <si>
    <t>Distribución de OR del Distribuidor por Tipo de Servicio de MantenimientoAño. Ant.&gt;114,000</t>
  </si>
  <si>
    <t>Gráfica OR por Tipo de Mantenimiento Año Anterior &gt;114,000</t>
  </si>
  <si>
    <t>Distribución de OR del Distribuidor por Tipo de Servicio de MantenimientoAño. Ant.90,001 - 96,000</t>
  </si>
  <si>
    <t>Gráfica OR por Tipo de Mantenimiento Año Anterior 90,001 - 96,000</t>
  </si>
  <si>
    <t>Distribución de OR del Distribuidor por Tipo de Servicio de MantenimientoAño. Ant.6001 - 12,000</t>
  </si>
  <si>
    <t>Gráfica OR por Tipo de Mantenimiento Año Anterior 6001 - 12,000</t>
  </si>
  <si>
    <t>Distribución de OR del Distribuidor por Tipo de Servicio de MantenimientoAño. Ant.78,001 - 84,000</t>
  </si>
  <si>
    <t>Gráfica OR por Tipo de Mantenimiento Año Anterior 78,001 - 84,000</t>
  </si>
  <si>
    <t>Distribución de OR del Distribuidor por Tipo de Servicio de MantenimientoAño. Ant.42,001 - 48,000</t>
  </si>
  <si>
    <t>Gráfica OR por Tipo de Mantenimiento Año Anterior 42,001 - 48,000</t>
  </si>
  <si>
    <t>Distribución de OR del Distribuidor por Tipo de Servicio de MantenimientoAño. Ant.54,001 - 60,000</t>
  </si>
  <si>
    <t>Gráfica OR por Tipo de Mantenimiento Año Anterior 54,001 - 60,000</t>
  </si>
  <si>
    <t>Distribución de OR del Distribuidor por Tipo de Servicio de MantenimientoAño. Ant.96,001 - 102,000</t>
  </si>
  <si>
    <t>Gráfica OR por Tipo de Mantenimiento Año Anterior 96,001 - 102,000</t>
  </si>
  <si>
    <t>Distribución de OR del Distribuidor por Tipo de Servicio de MantenimientoAño. Ant.72,001 - 78,000</t>
  </si>
  <si>
    <t>Gráfica OR por Tipo de Mantenimiento Año Anterior 72,001 - 78,000</t>
  </si>
  <si>
    <t>Distribución de OR del Distribuidor por Tipo de Servicio de MantenimientoAño. Ant.48,001 - 54,000</t>
  </si>
  <si>
    <t>Gráfica OR por Tipo de Mantenimiento Año Anterior 48,001 - 54,000</t>
  </si>
  <si>
    <t>Distribución del Ticket Promedio del Distribuidor por Tipo de Servicio de MantenimientoAño Act.&gt;114,000</t>
  </si>
  <si>
    <t>Gráfica Ticket Prom. por Tipo de Mantenimiento Año Actual &gt;114,000</t>
  </si>
  <si>
    <t>Distribución del Ticket Promedio del Distribuidor por Tipo de Servicio de MantenimientoAño Act.0 - 6000</t>
  </si>
  <si>
    <t>Gráfica Ticket Prom. por Tipo de Mantenimiento Año Actual 0 - 6000</t>
  </si>
  <si>
    <t>Distribución del Ticket Promedio del Distribuidor por Tipo de Servicio de MantenimientoAño Act.102,001 - 108,000</t>
  </si>
  <si>
    <t>Gráfica Ticket Prom. por Tipo de Mantenimiento Año Actual 102,001 - 108,000</t>
  </si>
  <si>
    <t>Distribución del Ticket Promedio del Distribuidor por Tipo de Servicio de MantenimientoAño Act.108,001 - 114,000</t>
  </si>
  <si>
    <t>Gráfica Ticket Prom. por Tipo de Mantenimiento Año Actual 108,001 - 114,000</t>
  </si>
  <si>
    <t>Distribución del Ticket Promedio del Distribuidor por Tipo de Servicio de MantenimientoAño Act.12,001 - 18,000</t>
  </si>
  <si>
    <t>Gráfica Ticket Prom. por Tipo de Mantenimiento Año Actual 12,001 - 18,000</t>
  </si>
  <si>
    <t>Distribución del Ticket Promedio del Distribuidor por Tipo de Servicio de MantenimientoAño Act.18,001 - 24,000</t>
  </si>
  <si>
    <t>Gráfica Ticket Prom. por Tipo de Mantenimiento Año Actual 18,001 - 24,000</t>
  </si>
  <si>
    <t>Distribución del Ticket Promedio del Distribuidor por Tipo de Servicio de MantenimientoAño Act.24,001 - 30,000</t>
  </si>
  <si>
    <t>Gráfica Ticket Prom. por Tipo de Mantenimiento Año Actual 24,001 - 30,000</t>
  </si>
  <si>
    <t>Distribución del Ticket Promedio del Distribuidor por Tipo de Servicio de MantenimientoAño Act.30,001 - 36,000</t>
  </si>
  <si>
    <t>Gráfica Ticket Prom. por Tipo de Mantenimiento Año Actual 30,001 - 36,000</t>
  </si>
  <si>
    <t>Distribución del Ticket Promedio del Distribuidor por Tipo de Servicio de MantenimientoAño Act.36,001 - 42,000</t>
  </si>
  <si>
    <t>Gráfica Ticket Prom. por Tipo de Mantenimiento Año Actual 36,001 - 42,000</t>
  </si>
  <si>
    <t>Distribución del Ticket Promedio del Distribuidor por Tipo de Servicio de MantenimientoAño Act.42,001 - 48,000</t>
  </si>
  <si>
    <t>Gráfica Ticket Prom. por Tipo de Mantenimiento Año Actual 42,001 - 48,000</t>
  </si>
  <si>
    <t>Distribución del Ticket Promedio del Distribuidor por Tipo de Servicio de MantenimientoAño Act.48,001 - 54,000</t>
  </si>
  <si>
    <t>Gráfica Ticket Prom. por Tipo de Mantenimiento Año Actual 48,001 - 54,000</t>
  </si>
  <si>
    <t>Distribución del Ticket Promedio del Distribuidor por Tipo de Servicio de MantenimientoAño Act.54,001 - 60,000</t>
  </si>
  <si>
    <t>Gráfica Ticket Prom. por Tipo de Mantenimiento Año Actual 54,001 - 60,000</t>
  </si>
  <si>
    <t>Distribución del Ticket Promedio del Distribuidor por Tipo de Servicio de MantenimientoAño Act.60,001 - 66,000</t>
  </si>
  <si>
    <t>Gráfica Ticket Prom. por Tipo de Mantenimiento Año Actual 60,001 - 66,000</t>
  </si>
  <si>
    <t>Distribución del Ticket Promedio del Distribuidor por Tipo de Servicio de MantenimientoAño Act.6001 - 12,000</t>
  </si>
  <si>
    <t>Gráfica Ticket Prom. por Tipo de Mantenimiento Año Actual 6001 - 12,000</t>
  </si>
  <si>
    <t>Distribución del Ticket Promedio del Distribuidor por Tipo de Servicio de MantenimientoAño Act.66,001 - 72,000</t>
  </si>
  <si>
    <t>Gráfica Ticket Prom. por Tipo de Mantenimiento Año Actual 66,001 - 72,000</t>
  </si>
  <si>
    <t>Distribución del Ticket Promedio del Distribuidor por Tipo de Servicio de MantenimientoAño Act.72,001 - 78,000</t>
  </si>
  <si>
    <t>Gráfica Ticket Prom. por Tipo de Mantenimiento Año Actual 72,001 - 78,000</t>
  </si>
  <si>
    <t>Distribución del Ticket Promedio del Distribuidor por Tipo de Servicio de MantenimientoAño Act.78,001 - 84,000</t>
  </si>
  <si>
    <t>Gráfica Ticket Prom. por Tipo de Mantenimiento Año Actual 78,001 - 84,000</t>
  </si>
  <si>
    <t>Distribución del Ticket Promedio del Distribuidor por Tipo de Servicio de MantenimientoAño Act.84,001 - 90,000</t>
  </si>
  <si>
    <t>Gráfica Ticket Prom. por Tipo de Mantenimiento Año Actual 84,001 - 90,000</t>
  </si>
  <si>
    <t>Distribución del Ticket Promedio del Distribuidor por Tipo de Servicio de MantenimientoAño Act.90,001 - 96,000</t>
  </si>
  <si>
    <t>Gráfica Ticket Prom. por Tipo de Mantenimiento Año Actual 90,001 - 96,000</t>
  </si>
  <si>
    <t>Distribución del Ticket Promedio del Distribuidor por Tipo de Servicio de MantenimientoAño Act.96,001 - 102,000</t>
  </si>
  <si>
    <t>Gráfica Ticket Prom. por Tipo de Mantenimiento Año Actual 96,001 - 102,000</t>
  </si>
  <si>
    <t>Distribución del Ticket Promedio del Distribuidor por Tipo de Servicio de MantenimientoAño. Ant.&gt;114,000</t>
  </si>
  <si>
    <t>Gráfica Ticket Promedio por Tipo de Mantenimiento Año Anterior &gt;114,000</t>
  </si>
  <si>
    <t>Distribución del Ticket Promedio del Distribuidor por Tipo de Servicio de MantenimientoAño. Ant.0 - 6000</t>
  </si>
  <si>
    <t>Gráfica Ticket Promedio por Tipo de Mantenimiento Año Anterior 0 - 6000</t>
  </si>
  <si>
    <t>Distribución del Ticket Promedio del Distribuidor por Tipo de Servicio de MantenimientoAño. Ant.102,001 - 108,000</t>
  </si>
  <si>
    <t>Gráfica Ticket Promedio por Tipo de Mantenimiento Año Anterior 102,001 - 108,000</t>
  </si>
  <si>
    <t>Distribución del Ticket Promedio del Distribuidor por Tipo de Servicio de MantenimientoAño. Ant.108,001 - 114,000</t>
  </si>
  <si>
    <t>Gráfica Ticket Promedio por Tipo de Mantenimiento Año Anterior 108,001 - 114,000</t>
  </si>
  <si>
    <t>Distribución del Ticket Promedio del Distribuidor por Tipo de Servicio de MantenimientoAño. Ant.12,001 - 18,000</t>
  </si>
  <si>
    <t>Gráfica Ticket Promedio por Tipo de Mantenimiento Año Anterior 12,001 - 18,000</t>
  </si>
  <si>
    <t>Distribución del Ticket Promedio del Distribuidor por Tipo de Servicio de MantenimientoAño. Ant.18,001 - 24,000</t>
  </si>
  <si>
    <t>Gráfica Ticket Promedio por Tipo de Mantenimiento Año Anterior 18,001 - 24,000</t>
  </si>
  <si>
    <t>Distribución del Ticket Promedio del Distribuidor por Tipo de Servicio de MantenimientoAño. Ant.24,001 - 30,000</t>
  </si>
  <si>
    <t>Gráfica Ticket Promedio por Tipo de Mantenimiento Año Anterior 24,001 - 30,000</t>
  </si>
  <si>
    <t>Distribución del Ticket Promedio del Distribuidor por Tipo de Servicio de MantenimientoAño. Ant.30,001 - 36,000</t>
  </si>
  <si>
    <t>Gráfica Ticket Promedio por Tipo de Mantenimiento Año Anterior 30,001 - 36,000</t>
  </si>
  <si>
    <t>Distribución del Ticket Promedio del Distribuidor por Tipo de Servicio de MantenimientoAño. Ant.36,001 - 42,000</t>
  </si>
  <si>
    <t>Gráfica Ticket Promedio por Tipo de Mantenimiento Año Anterior 36,001 - 42,000</t>
  </si>
  <si>
    <t>Distribución del Ticket Promedio del Distribuidor por Tipo de Servicio de MantenimientoAño. Ant.42,001 - 48,000</t>
  </si>
  <si>
    <t>Gráfica Ticket Promedio por Tipo de Mantenimiento Año Anterior 42,001 - 48,000</t>
  </si>
  <si>
    <t>Distribución del Ticket Promedio del Distribuidor por Tipo de Servicio de MantenimientoAño. Ant.48,001 - 54,000</t>
  </si>
  <si>
    <t>Gráfica Ticket Promedio por Tipo de Mantenimiento Año Anterior 48,001 - 54,000</t>
  </si>
  <si>
    <t>Distribución del Ticket Promedio del Distribuidor por Tipo de Servicio de MantenimientoAño. Ant.54,001 - 60,000</t>
  </si>
  <si>
    <t>Gráfica Ticket Promedio por Tipo de Mantenimiento Año Anterior 54,001 - 60,000</t>
  </si>
  <si>
    <t>Distribución del Ticket Promedio del Distribuidor por Tipo de Servicio de MantenimientoAño. Ant.60,001 - 66,000</t>
  </si>
  <si>
    <t>Gráfica Ticket Promedio por Tipo de Mantenimiento Año Anterior 60,001 - 66,000</t>
  </si>
  <si>
    <t>Distribución del Ticket Promedio del Distribuidor por Tipo de Servicio de MantenimientoAño. Ant.6001 - 12,000</t>
  </si>
  <si>
    <t>Gráfica Ticket Promedio por Tipo de Mantenimiento Año Anterior 6001 - 12,000</t>
  </si>
  <si>
    <t>Distribución del Ticket Promedio del Distribuidor por Tipo de Servicio de MantenimientoAño. Ant.66,001 - 72,000</t>
  </si>
  <si>
    <t>Gráfica Ticket Promedio por Tipo de Mantenimiento Año Anterior 66,001 - 72,000</t>
  </si>
  <si>
    <t>Distribución del Ticket Promedio del Distribuidor por Tipo de Servicio de MantenimientoAño. Ant.72,001 - 78,000</t>
  </si>
  <si>
    <t>Gráfica Ticket Promedio por Tipo de Mantenimiento Año Anterior 72,001 - 78,000</t>
  </si>
  <si>
    <t>Distribución del Ticket Promedio del Distribuidor por Tipo de Servicio de MantenimientoAño. Ant.78,001 - 84,000</t>
  </si>
  <si>
    <t>Gráfica Ticket Promedio por Tipo de Mantenimiento Año Anterior 78,001 - 84,000</t>
  </si>
  <si>
    <t>Distribución del Ticket Promedio del Distribuidor por Tipo de Servicio de MantenimientoAño. Ant.84,001 - 90,000</t>
  </si>
  <si>
    <t>Gráfica Ticket Promedio por Tipo de Mantenimiento Año Anterior 84,001 - 90,000</t>
  </si>
  <si>
    <t>Distribución del Ticket Promedio del Distribuidor por Tipo de Servicio de MantenimientoAño. Ant.90,001 - 96,000</t>
  </si>
  <si>
    <t>Gráfica Ticket Promedio por Tipo de Mantenimiento Año Anterior 90,001 - 96,000</t>
  </si>
  <si>
    <t>Distribución del Ticket Promedio del Distribuidor por Tipo de Servicio de MantenimientoAño. Ant.96,001 - 102,000</t>
  </si>
  <si>
    <t>Gráfica Ticket Promedio por Tipo de Mantenimiento Año Anterior 96,001 - 102,000</t>
  </si>
  <si>
    <t>Distribución del Ticket Promedio CPU del Distribuidor por Tipo de Servicio de MantenimientoAño Act.60,001 - 66,000</t>
  </si>
  <si>
    <t>Gráfica Ticket Prom. por Tipo de Mantenimiento CPU Año Actual 60,001 - 66,000</t>
  </si>
  <si>
    <t>Distribución del Ticket Promedio CPU del Distribuidor por Tipo de Servicio de MantenimientoAño Act.24,001 - 30,000</t>
  </si>
  <si>
    <t>Gráfica Ticket Prom. por Tipo de Mantenimiento CPU Año Actual 24,001 - 30,000</t>
  </si>
  <si>
    <t>Distribución del Ticket Promedio CPU del Distribuidor por Tipo de Servicio de MantenimientoAño Act.12,001 - 18,000</t>
  </si>
  <si>
    <t>Gráfica Ticket Prom. por Tipo de Mantenimiento CPU Año Actual 12,001 - 18,000</t>
  </si>
  <si>
    <t>Distribución del Ticket Promedio CPU del Distribuidor por Tipo de Servicio de MantenimientoAño Act.90,001 - 96,000</t>
  </si>
  <si>
    <t>Gráfica Ticket Prom. por Tipo de Mantenimiento CPU Año Actual 90,001 - 96,000</t>
  </si>
  <si>
    <t>Distribución del Ticket Promedio CPU del Distribuidor por Tipo de Servicio de MantenimientoAño Act.&gt;114,000</t>
  </si>
  <si>
    <t>Gráfica Ticket Prom. por Tipo de Mantenimiento CPU Año Actual &gt;114,000</t>
  </si>
  <si>
    <t>Distribución del Ticket Promedio CPU del Distribuidor por Tipo de Servicio de MantenimientoAño Act.6001 - 12,000</t>
  </si>
  <si>
    <t>Gráfica Ticket Prom. por Tipo de Mantenimiento CPU Año Actual 6001 - 12,000</t>
  </si>
  <si>
    <t>Distribución del Ticket Promedio CPU del Distribuidor por Tipo de Servicio de MantenimientoAño Act.36,001 - 42,000</t>
  </si>
  <si>
    <t>Gráfica Ticket Prom. por Tipo de Mantenimiento CPU Año Actual 36,001 - 42,000</t>
  </si>
  <si>
    <t>Distribución del Ticket Promedio CPU del Distribuidor por Tipo de Servicio de MantenimientoAño Act.84,001 - 90,000</t>
  </si>
  <si>
    <t>Gráfica Ticket Prom. por Tipo de Mantenimiento CPU Año Actual 84,001 - 90,000</t>
  </si>
  <si>
    <t>Distribución del Ticket Promedio CPU del Distribuidor por Tipo de Servicio de MantenimientoAño Act.72,001 - 78,000</t>
  </si>
  <si>
    <t>Gráfica Ticket Prom. por Tipo de Mantenimiento CPU Año Actual 72,001 - 78,000</t>
  </si>
  <si>
    <t>Distribución del Ticket Promedio CPU del Distribuidor por Tipo de Servicio de MantenimientoAño Act.102,001 - 108,000</t>
  </si>
  <si>
    <t>Gráfica Ticket Prom. por Tipo de Mantenimiento CPU Año Actual 102,001 - 108,000</t>
  </si>
  <si>
    <t>Distribución del Ticket Promedio CPU del Distribuidor por Tipo de Servicio de MantenimientoAño Act.78,001 - 84,000</t>
  </si>
  <si>
    <t>Gráfica Ticket Prom. por Tipo de Mantenimiento CPU Año Actual 78,001 - 84,000</t>
  </si>
  <si>
    <t>Distribución del Ticket Promedio CPU del Distribuidor por Tipo de Servicio de MantenimientoAño Act.54,001 - 60,000</t>
  </si>
  <si>
    <t>Gráfica Ticket Prom. por Tipo de Mantenimiento CPU Año Actual 54,001 - 60,000</t>
  </si>
  <si>
    <t>Distribución del Ticket Promedio CPU del Distribuidor por Tipo de Servicio de MantenimientoAño Act.96,001 - 102,000</t>
  </si>
  <si>
    <t>Gráfica Ticket Prom. por Tipo de Mantenimiento CPU Año Actual 96,001 - 102,000</t>
  </si>
  <si>
    <t>Distribución del Ticket Promedio CPU del Distribuidor por Tipo de Servicio de MantenimientoAño Act.0 - 6000</t>
  </si>
  <si>
    <t>Gráfica Ticket Prom. por Tipo de Mantenimiento CPU Año Actual 0 - 6000</t>
  </si>
  <si>
    <t>Distribución del Ticket Promedio CPU del Distribuidor por Tipo de Servicio de MantenimientoAño Act.42,001 - 48,000</t>
  </si>
  <si>
    <t>Gráfica Ticket Prom. por Tipo de Mantenimiento CPU Año Actual 42,001 - 48,000</t>
  </si>
  <si>
    <t>Distribución del Ticket Promedio CPU del Distribuidor por Tipo de Servicio de MantenimientoAño Act.48,001 - 54,000</t>
  </si>
  <si>
    <t>Gráfica Ticket Prom. por Tipo de Mantenimiento CPU Año Actual 48,001 - 54,000</t>
  </si>
  <si>
    <t>Distribución del Ticket Promedio CPU del Distribuidor por Tipo de Servicio de MantenimientoAño Act.18,001 - 24,000</t>
  </si>
  <si>
    <t>Gráfica Ticket Prom. por Tipo de Mantenimiento CPU Año Actual 18,001 - 24,000</t>
  </si>
  <si>
    <t>Distribución del Ticket Promedio CPU del Distribuidor por Tipo de Servicio de MantenimientoAño Act.108,001 - 114,000</t>
  </si>
  <si>
    <t>Gráfica Ticket Prom. por Tipo de Mantenimiento CPU Año Actual 108,001 - 114,000</t>
  </si>
  <si>
    <t>Distribución del Ticket Promedio CPU del Distribuidor por Tipo de Servicio de MantenimientoAño Act.66,001 - 72,000</t>
  </si>
  <si>
    <t>Gráfica Ticket Prom. por Tipo de Mantenimiento CPU Año Actual 66,001 - 72,000</t>
  </si>
  <si>
    <t>Distribución del Ticket Promedio CPU del Distribuidor por Tipo de Servicio de MantenimientoAño Act.30,001 - 36,000</t>
  </si>
  <si>
    <t>Gráfica Ticket Prom. por Tipo de Mantenimiento CPU Año Actual 30,001 - 36,000</t>
  </si>
  <si>
    <t>Distribución del Ticket Promedio CPU del Distribuidor por Tipo de Servicio de MantenimientoAño. Ant.30,001 - 36,000</t>
  </si>
  <si>
    <t>Gráfica Ticket Promedio CPU por Tipo de Mantenimiento Año Anterior 30,001 - 36,000</t>
  </si>
  <si>
    <t>Distribución del Ticket Promedio CPU del Distribuidor por Tipo de Servicio de MantenimientoAño. Ant.84,001 - 90,000</t>
  </si>
  <si>
    <t>Gráfica Ticket Promedio CPU por Tipo de Mantenimiento Año Anterior 84,001 - 90,000</t>
  </si>
  <si>
    <t>Distribución del Ticket Promedio CPU del Distribuidor por Tipo de Servicio de MantenimientoAño. Ant.24,001 - 30,000</t>
  </si>
  <si>
    <t>Gráfica Ticket Promedio CPU por Tipo de Mantenimiento Año Anterior 24,001 - 30,000</t>
  </si>
  <si>
    <t>Distribución del Ticket Promedio CPU del Distribuidor por Tipo de Servicio de MantenimientoAño. Ant.102,001 - 108,000</t>
  </si>
  <si>
    <t>Gráfica Ticket Promedio CPU por Tipo de Mantenimiento Año Anterior 102,001 - 108,000</t>
  </si>
  <si>
    <t>Distribución del Ticket Promedio CPU del Distribuidor por Tipo de Servicio de MantenimientoAño. Ant.18,001 - 24,000</t>
  </si>
  <si>
    <t>Gráfica Ticket Promedio CPU por Tipo de Mantenimiento Año Anterior 18,001 - 24,000</t>
  </si>
  <si>
    <t>Distribución del Ticket Promedio CPU del Distribuidor por Tipo de Servicio de MantenimientoAño. Ant.108,001 - 114,000</t>
  </si>
  <si>
    <t>Gráfica Ticket Promedio CPU por Tipo de Mantenimiento Año Anterior 108,001 - 114,000</t>
  </si>
  <si>
    <t>Distribución del Ticket Promedio CPU del Distribuidor por Tipo de Servicio de MantenimientoAño. Ant.0 - 6000</t>
  </si>
  <si>
    <t>Gráfica Ticket Promedio CPU por Tipo de Mantenimiento Año Anterior 0 - 6000</t>
  </si>
  <si>
    <t>Distribución del Ticket Promedio CPU del Distribuidor por Tipo de Servicio de MantenimientoAño. Ant.66,001 - 72,000</t>
  </si>
  <si>
    <t>Gráfica Ticket Promedio CPU por Tipo de Mantenimiento Año Anterior 66,001 - 72,000</t>
  </si>
  <si>
    <t>Distribución del Ticket Promedio CPU del Distribuidor por Tipo de Servicio de MantenimientoAño. Ant.60,001 - 66,000</t>
  </si>
  <si>
    <t>Gráfica Ticket Promedio CPU por Tipo de Mantenimiento Año Anterior 60,001 - 66,000</t>
  </si>
  <si>
    <t>Distribución del Ticket Promedio CPU del Distribuidor por Tipo de Servicio de MantenimientoAño. Ant.36,001 - 42,000</t>
  </si>
  <si>
    <t>Gráfica Ticket Promedio CPU por Tipo de Mantenimiento Año Anterior 36,001 - 42,000</t>
  </si>
  <si>
    <t>Distribución del Ticket Promedio CPU del Distribuidor por Tipo de Servicio de MantenimientoAño. Ant.12,001 - 18,000</t>
  </si>
  <si>
    <t>Gráfica Ticket Promedio CPU por Tipo de Mantenimiento Año Anterior 12,001 - 18,000</t>
  </si>
  <si>
    <t>Distribución del Ticket Promedio CPU del Distribuidor por Tipo de Servicio de MantenimientoAño. Ant.&gt;114,000</t>
  </si>
  <si>
    <t>Gráfica Ticket Promedio CPU por Tipo de Mantenimiento Año Anterior &gt;114,000</t>
  </si>
  <si>
    <t>Distribución del Ticket Promedio CPU del Distribuidor por Tipo de Servicio de MantenimientoAño. Ant.90,001 - 96,000</t>
  </si>
  <si>
    <t>Gráfica Ticket Promedio CPU por Tipo de Mantenimiento Año Anterior 90,001 - 96,000</t>
  </si>
  <si>
    <t>Distribución del Ticket Promedio CPU del Distribuidor por Tipo de Servicio de MantenimientoAño. Ant.6001 - 12,000</t>
  </si>
  <si>
    <t>Gráfica Ticket Promedio CPU por Tipo de Mantenimiento Año Anterior 6001 - 12,000</t>
  </si>
  <si>
    <t>Distribución del Ticket Promedio CPU del Distribuidor por Tipo de Servicio de MantenimientoAño. Ant.78,001 - 84,000</t>
  </si>
  <si>
    <t>Gráfica Ticket Promedio CPU por Tipo de Mantenimiento Año Anterior 78,001 - 84,000</t>
  </si>
  <si>
    <t>Distribución del Ticket Promedio CPU del Distribuidor por Tipo de Servicio de MantenimientoAño. Ant.42,001 - 48,000</t>
  </si>
  <si>
    <t>Gráfica Ticket Promedio CPU por Tipo de Mantenimiento Año Anterior 42,001 - 48,000</t>
  </si>
  <si>
    <t>Distribución del Ticket Promedio CPU del Distribuidor por Tipo de Servicio de MantenimientoAño. Ant.54,001 - 60,000</t>
  </si>
  <si>
    <t>Gráfica Ticket Promedio CPU por Tipo de Mantenimiento Año Anterior 54,001 - 60,000</t>
  </si>
  <si>
    <t>Distribución del Ticket Promedio CPU del Distribuidor por Tipo de Servicio de MantenimientoAño. Ant.96,001 - 102,000</t>
  </si>
  <si>
    <t>Gráfica Ticket Promedio CPU por Tipo de Mantenimiento Año Anterior 96,001 - 102,000</t>
  </si>
  <si>
    <t>Distribución del Ticket Promedio CPU del Distribuidor por Tipo de Servicio de MantenimientoAño. Ant.72,001 - 78,000</t>
  </si>
  <si>
    <t>Gráfica Ticket Promedio CPU por Tipo de Mantenimiento Año Anterior 72,001 - 78,000</t>
  </si>
  <si>
    <t>Distribución del Ticket Promedio CPU del Distribuidor por Tipo de Servicio de MantenimientoAño. Ant.48,001 - 54,000</t>
  </si>
  <si>
    <t>Gráfica Ticket Promedio CPU por Tipo de Mantenimiento Año Anterior 48,001 - 54,000</t>
  </si>
  <si>
    <t>Distribución del Ticket Promedio del Distribuidor por Edad del VinAño Act.0 a 6</t>
  </si>
  <si>
    <t>Gráfica Ticket Prom. por Edad Vin Año Actual 0 a 6</t>
  </si>
  <si>
    <t>Distribución del Ticket Promedio del Distribuidor por Edad del VinAño Act.13 a 18</t>
  </si>
  <si>
    <t>Gráfica Ticket Prom. por Edad Vin Año Actual 13 a 18</t>
  </si>
  <si>
    <t>Distribución del Ticket Promedio del Distribuidor por Edad del VinAño Act.19 a 24</t>
  </si>
  <si>
    <t>Gráfica Ticket Prom. por Edad Vin Año Actual 19 a 24</t>
  </si>
  <si>
    <t>Distribución del Ticket Promedio del Distribuidor por Edad del VinAño Act.25 a 30</t>
  </si>
  <si>
    <t>Gráfica Ticket Prom. por Edad Vin Año Actual 25 a 30</t>
  </si>
  <si>
    <t>Distribución del Ticket Promedio del Distribuidor por Edad del VinAño Act.31 a 36</t>
  </si>
  <si>
    <t>Gráfica Ticket Prom. por Edad Vin Año Actual 31 a 36</t>
  </si>
  <si>
    <t>Distribución del Ticket Promedio del Distribuidor por Edad del VinAño Act.37 a 42</t>
  </si>
  <si>
    <t>Gráfica Ticket Prom. por Edad Vin Año Actual 37 a 42</t>
  </si>
  <si>
    <t>Distribución del Ticket Promedio del Distribuidor por Edad del VinAño Act.43 a 48</t>
  </si>
  <si>
    <t>Gráfica Ticket Prom. por Edad Vin Año Actual 43 a 48</t>
  </si>
  <si>
    <t>Distribución del Ticket Promedio del Distribuidor por Edad del VinAño Act.49 a 54</t>
  </si>
  <si>
    <t>Gráfica Ticket Prom. por Edad Vin Año Actual 49 a 54</t>
  </si>
  <si>
    <t>Distribución del Ticket Promedio del Distribuidor por Edad del VinAño Act.55 a 60</t>
  </si>
  <si>
    <t>Gráfica Ticket Prom. por Edad Vin Año Actual 55 a 60</t>
  </si>
  <si>
    <t>Distribución del Ticket Promedio del Distribuidor por Edad del VinAño Act.61 a 65</t>
  </si>
  <si>
    <t>Gráfica Ticket Prom. por Edad Vin Año Actual 61 a 65</t>
  </si>
  <si>
    <t>Distribución del Ticket Promedio del Distribuidor por Edad del VinAño Act.66 a 71</t>
  </si>
  <si>
    <t>Gráfica Ticket Prom. por Edad Vin Año Actual 66 a 71</t>
  </si>
  <si>
    <t>Distribución del Ticket Promedio del Distribuidor por Edad del VinAño Act.7 a 12</t>
  </si>
  <si>
    <t>Gráfica Ticket Prom. por Edad Vin Año Actual 7 a 12</t>
  </si>
  <si>
    <t>Distribución del Ticket Promedio del Distribuidor por Edad del VinAño Act.72 a 77</t>
  </si>
  <si>
    <t>Gráfica Ticket Prom. por Edad Vin Año Actual 72 a 77</t>
  </si>
  <si>
    <t>Distribución del Ticket Promedio del Distribuidor por Edad del VinAño Act.78 a 83</t>
  </si>
  <si>
    <t>Gráfica Ticket Prom. por Edad Vin Año Actual 78 a 83</t>
  </si>
  <si>
    <t>Distribución del Ticket Promedio del Distribuidor por Edad del VinAño Act.84 a 89</t>
  </si>
  <si>
    <t>Gráfica Ticket Prom. por Edad Vin Año Actual 84 a 89</t>
  </si>
  <si>
    <t>Distribución del Ticket Promedio del Distribuidor por Edad del VinAño Act.90 y +</t>
  </si>
  <si>
    <t>Gráfica Ticket Prom. por Edad Vin Año Actual 90 y +</t>
  </si>
  <si>
    <t>Distribución del Ticket Promedio del Distribuidor por Edad del VinAño Ant.13 a 18</t>
  </si>
  <si>
    <t>Gráfica Ticket Prom. por Edad Vin Año Anterior 13 a 18</t>
  </si>
  <si>
    <t>Distribución del Ticket Promedio del Distribuidor por Edad del VinAño Ant.19 a 24</t>
  </si>
  <si>
    <t>Gráfica Ticket Prom. por Edad Vin Año Anterior 19 a 24</t>
  </si>
  <si>
    <t>Distribución del Ticket Promedio del Distribuidor por Edad del VinAño Ant.25 a 30</t>
  </si>
  <si>
    <t>Gráfica Ticket Prom. por Edad Vin Año Anterior 25 a 30</t>
  </si>
  <si>
    <t>Distribución del Ticket Promedio del Distribuidor por Edad del VinAño Ant.31 a 36</t>
  </si>
  <si>
    <t>Gráfica Ticket Prom. por Edad Vin Año Anterior 31 a 36</t>
  </si>
  <si>
    <t>Distribución del Ticket Promedio del Distribuidor por Edad del VinAño Ant.37 a 42</t>
  </si>
  <si>
    <t>Gráfica Ticket Prom. por Edad Vin Año Anterior 37 a 42</t>
  </si>
  <si>
    <t>Distribución del Ticket Promedio del Distribuidor por Edad del VinAño Ant.43 a 48</t>
  </si>
  <si>
    <t>Gráfica Ticket Prom. por Edad Vin Año Anterior 43 a 48</t>
  </si>
  <si>
    <t>Distribución del Ticket Promedio del Distribuidor por Edad del VinAño Ant.49 a 54</t>
  </si>
  <si>
    <t>Gráfica Ticket Prom. por Edad Vin Año Anterior 49 a 54</t>
  </si>
  <si>
    <t>Distribución del Ticket Promedio del Distribuidor por Edad del VinAño Ant.55 a 60</t>
  </si>
  <si>
    <t>Gráfica Ticket Prom. por Edad Vin Año Anterior 55 a 60</t>
  </si>
  <si>
    <t>Distribución del Ticket Promedio del Distribuidor por Edad del VinAño Ant.61 a 65</t>
  </si>
  <si>
    <t>Gráfica Ticket Prom. por Edad Vin Año Anterior 61 a 65</t>
  </si>
  <si>
    <t>Distribución del Ticket Promedio del Distribuidor por Edad del VinAño Ant.66 a 71</t>
  </si>
  <si>
    <t>Gráfica Ticket Prom. por Edad Vin Año Anterior 66 a 71</t>
  </si>
  <si>
    <t>Distribución del Ticket Promedio del Distribuidor por Edad del VinAño Ant.72 a 77</t>
  </si>
  <si>
    <t>Gráfica Ticket Prom. por Edad Vin Año Anterior 72 a 77</t>
  </si>
  <si>
    <t>Distribución del Ticket Promedio del Distribuidor por Edad del VinAño Ant.78 a 83</t>
  </si>
  <si>
    <t>Gráfica Ticket Prom. por Edad Vin Año Anterior 78 a 83</t>
  </si>
  <si>
    <t>Distribución del Ticket Promedio del Distribuidor por Edad del VinAño Ant.84 a 89</t>
  </si>
  <si>
    <t>Gráfica Ticket Prom. por Edad Vin Año Anterior 84 a 89</t>
  </si>
  <si>
    <t>Distribución del Ticket Promedio del Distribuidor por Edad del VinAño Ant.90 y +</t>
  </si>
  <si>
    <t>Gráfica Ticket Prom. por Edad Vin Año Anterior 90 y +</t>
  </si>
  <si>
    <t>Retención Pura por Zona</t>
  </si>
  <si>
    <t>DOFU 1 a 2 Años</t>
  </si>
  <si>
    <t>DOFU más de 3 Años</t>
  </si>
  <si>
    <t>Distancia de Manejo hacia el Distribuidor*Inactivos Por Antigüedad del VINDOFU 1 a 2 años</t>
  </si>
  <si>
    <t>Distancia de Manejo hacia el Distribuidor*Inactivos Por Antigüedad del VINDOFU De 2 años a 2.5 Años</t>
  </si>
  <si>
    <t>Distancia de Manejo hacia el Distribuidor*Inactivos Por Antigüedad del VINDOFU De 2.5 años a 3 Años</t>
  </si>
  <si>
    <t>Distancia de Manejo hacia el Distribuidor*Inactivos Por Antigüedad del VINDOFU Más de 3 Años</t>
  </si>
  <si>
    <t>Conv. Ult. Mes</t>
  </si>
  <si>
    <t>Notas de Contacto</t>
  </si>
  <si>
    <t>Ret. Pura 6 a 18 Meses</t>
  </si>
  <si>
    <t>&gt; 7 años:</t>
  </si>
  <si>
    <t>Retención 6 a 18 distinta de cero</t>
  </si>
  <si>
    <t>Tasa 1er servicio distinta de cero</t>
  </si>
  <si>
    <t>Eficiencia del rec distinto de cero</t>
  </si>
  <si>
    <t>Ret. Total 6 a 18 Meses</t>
  </si>
  <si>
    <t>Master Código Distribuidor</t>
  </si>
  <si>
    <t>Edad Vin en Meses</t>
  </si>
  <si>
    <t>2019-07-22</t>
  </si>
  <si>
    <t>2019-09-13</t>
  </si>
  <si>
    <t>2019-08-24</t>
  </si>
  <si>
    <t>2019-10-21</t>
  </si>
  <si>
    <t>2020-01-24</t>
  </si>
  <si>
    <t>2020-02-26</t>
  </si>
  <si>
    <t>2020-02-28</t>
  </si>
  <si>
    <t>2019-08-08</t>
  </si>
  <si>
    <t>2019-08-09</t>
  </si>
  <si>
    <t>2019-07-11</t>
  </si>
  <si>
    <t>2019-08-14</t>
  </si>
  <si>
    <t>2019-12-17</t>
  </si>
  <si>
    <t>2019-08-29</t>
  </si>
  <si>
    <t>2019-08-01</t>
  </si>
  <si>
    <t>2019-10-03</t>
  </si>
  <si>
    <t>2019-11-11</t>
  </si>
  <si>
    <t>2020-01-15</t>
  </si>
  <si>
    <t>2019-09-26</t>
  </si>
  <si>
    <t>2019-11-14</t>
  </si>
  <si>
    <t>2020-02-19</t>
  </si>
  <si>
    <t>2020-02-18</t>
  </si>
  <si>
    <t>2020-01-04</t>
  </si>
  <si>
    <t>2019-10-14</t>
  </si>
  <si>
    <t>2020-03-25</t>
  </si>
  <si>
    <t>2019-08-16</t>
  </si>
  <si>
    <t>2020-01-03</t>
  </si>
  <si>
    <t>2020-01-14</t>
  </si>
  <si>
    <t>2020-01-08</t>
  </si>
  <si>
    <t>2019-11-20</t>
  </si>
  <si>
    <t>2019-10-08</t>
  </si>
  <si>
    <t>2019-10-15</t>
  </si>
  <si>
    <t>2020-01-23</t>
  </si>
  <si>
    <t>2019-07-10</t>
  </si>
  <si>
    <t>2019-10-31</t>
  </si>
  <si>
    <t>2020-01-18</t>
  </si>
  <si>
    <t>2020-01-16</t>
  </si>
  <si>
    <t>2019-12-26</t>
  </si>
  <si>
    <t>2020-02-17</t>
  </si>
  <si>
    <t>2020-02-24</t>
  </si>
  <si>
    <t>2020-01-17</t>
  </si>
  <si>
    <t>2019-10-17</t>
  </si>
  <si>
    <t>2020-03-11</t>
  </si>
  <si>
    <t>2019-10-02</t>
  </si>
  <si>
    <t>2019-11-06</t>
  </si>
  <si>
    <t>2019-11-25</t>
  </si>
  <si>
    <t>2019-12-16</t>
  </si>
  <si>
    <t>2019-11-27</t>
  </si>
  <si>
    <t>2020-01-22</t>
  </si>
  <si>
    <t>2020-02-25</t>
  </si>
  <si>
    <t>2019-12-18</t>
  </si>
  <si>
    <t>2020-01-20</t>
  </si>
  <si>
    <t>2019-11-21</t>
  </si>
  <si>
    <t>2020-01-10</t>
  </si>
  <si>
    <t>2019-08-22</t>
  </si>
  <si>
    <t>2019-11-05</t>
  </si>
  <si>
    <t>2019-10-09</t>
  </si>
  <si>
    <t>2019-12-19</t>
  </si>
  <si>
    <t>2019-11-09</t>
  </si>
  <si>
    <t>2020-01-09</t>
  </si>
  <si>
    <t>2019-12-09</t>
  </si>
  <si>
    <t>2020-03-20</t>
  </si>
  <si>
    <t>2019-09-11</t>
  </si>
  <si>
    <t>2019-11-13</t>
  </si>
  <si>
    <t>2019-07-01</t>
  </si>
  <si>
    <t>2019-12-11</t>
  </si>
  <si>
    <t>2020-03-05</t>
  </si>
  <si>
    <t>2019-07-19</t>
  </si>
  <si>
    <t>2019-09-25</t>
  </si>
  <si>
    <t>2019-07-26</t>
  </si>
  <si>
    <t>2020-03-12</t>
  </si>
  <si>
    <t>2019-11-23</t>
  </si>
  <si>
    <t>2019-11-19</t>
  </si>
  <si>
    <t>2019-08-15</t>
  </si>
  <si>
    <t>2019-08-23</t>
  </si>
  <si>
    <t>2019-12-13</t>
  </si>
  <si>
    <t>2019-11-26</t>
  </si>
  <si>
    <t>2019-10-22</t>
  </si>
  <si>
    <t>2019-08-27</t>
  </si>
  <si>
    <t>2019-07-08</t>
  </si>
  <si>
    <t>2019-10-23</t>
  </si>
  <si>
    <t>2019-09-24</t>
  </si>
  <si>
    <t>2019-08-20</t>
  </si>
  <si>
    <t>2019-09-30</t>
  </si>
  <si>
    <t>2019-12-03</t>
  </si>
  <si>
    <t>2019-09-28</t>
  </si>
  <si>
    <t>2019-10-29</t>
  </si>
  <si>
    <t>2019-12-30</t>
  </si>
  <si>
    <t>2019-10-16</t>
  </si>
  <si>
    <t>2019-10-10</t>
  </si>
  <si>
    <t>2019-10-25</t>
  </si>
  <si>
    <t>2019-07-09</t>
  </si>
  <si>
    <t>2019-08-05</t>
  </si>
  <si>
    <t>2019-07-17</t>
  </si>
  <si>
    <t>2019-09-23</t>
  </si>
  <si>
    <t>2019-11-08</t>
  </si>
  <si>
    <t>2020-03-17</t>
  </si>
  <si>
    <t>2020-01-06</t>
  </si>
  <si>
    <t>2019-11-16</t>
  </si>
  <si>
    <t>2019-11-07</t>
  </si>
  <si>
    <t>2019-12-06</t>
  </si>
  <si>
    <t>2019-10-01</t>
  </si>
  <si>
    <t>2020-03-13</t>
  </si>
  <si>
    <t>2019-08-12</t>
  </si>
  <si>
    <t>2020-01-11</t>
  </si>
  <si>
    <t>2020-03-18</t>
  </si>
  <si>
    <t>2019-10-19</t>
  </si>
  <si>
    <t>2019-12-02</t>
  </si>
  <si>
    <t>2019-09-10</t>
  </si>
  <si>
    <t>2019-12-23</t>
  </si>
  <si>
    <t>2019-08-26</t>
  </si>
  <si>
    <t>2020-03-14</t>
  </si>
  <si>
    <t>2019-07-16</t>
  </si>
  <si>
    <t>2019-12-10</t>
  </si>
  <si>
    <t>2020-03-03</t>
  </si>
  <si>
    <t>2019-11-22</t>
  </si>
  <si>
    <t>2019-12-04</t>
  </si>
  <si>
    <t>2019-08-07</t>
  </si>
  <si>
    <t>2019-07-05</t>
  </si>
  <si>
    <t>2020-03-02</t>
  </si>
  <si>
    <t>2019-10-26</t>
  </si>
  <si>
    <t>2020-03-27</t>
  </si>
  <si>
    <t>2019-11-28</t>
  </si>
  <si>
    <t>2019-12-20</t>
  </si>
  <si>
    <t>2019-09-27</t>
  </si>
  <si>
    <t>2019-10-30</t>
  </si>
  <si>
    <t>2020-03-09</t>
  </si>
  <si>
    <t>2019-07-12</t>
  </si>
  <si>
    <t>2019-07-27</t>
  </si>
  <si>
    <t>2019-08-30</t>
  </si>
  <si>
    <t>2019-10-04</t>
  </si>
  <si>
    <t>2020-03-28</t>
  </si>
  <si>
    <t>2019-07-03</t>
  </si>
  <si>
    <t>2019-12-28</t>
  </si>
  <si>
    <t>2019-08-21</t>
  </si>
  <si>
    <t>2019-07-30</t>
  </si>
  <si>
    <t>2019-09-12</t>
  </si>
  <si>
    <t>2019-08-17</t>
  </si>
  <si>
    <t>2019-07-31</t>
  </si>
  <si>
    <t>2019-07-13</t>
  </si>
  <si>
    <t>2019-10-24</t>
  </si>
  <si>
    <t>2019-10-07</t>
  </si>
  <si>
    <t>2019-08-13</t>
  </si>
  <si>
    <t>2019-07-23</t>
  </si>
  <si>
    <t>2019-08-06</t>
  </si>
  <si>
    <t>2019-08-31</t>
  </si>
  <si>
    <t>2019-09-09</t>
  </si>
  <si>
    <t>2019-07-18</t>
  </si>
  <si>
    <t>2019-12-21</t>
  </si>
  <si>
    <t>2019-08-10</t>
  </si>
  <si>
    <t>2019-07-04</t>
  </si>
  <si>
    <t>2019-10-12</t>
  </si>
  <si>
    <t>2019-12-07</t>
  </si>
  <si>
    <t>2020-02-29</t>
  </si>
  <si>
    <t>2019-07-25</t>
  </si>
  <si>
    <t>2019-07-24</t>
  </si>
  <si>
    <t>2019-07-06</t>
  </si>
  <si>
    <t/>
  </si>
  <si>
    <t>Su último servicio fue con el Distribuidor y en los últimos 12 meses no ha vuelto</t>
  </si>
  <si>
    <t>2017-03-27</t>
  </si>
  <si>
    <t>Vendido por distribuidor</t>
  </si>
  <si>
    <t>2017-06-07</t>
  </si>
  <si>
    <t>2017-10-31</t>
  </si>
  <si>
    <t>2017-11-27</t>
  </si>
  <si>
    <t>2017-08-23</t>
  </si>
  <si>
    <t>2017-06-30</t>
  </si>
  <si>
    <t>2017-09-01</t>
  </si>
  <si>
    <t>2017-08-22</t>
  </si>
  <si>
    <t>Su penúltimo servicio fue con el Distribuidor y volvió a Servicio con otro</t>
  </si>
  <si>
    <t>No ha acudido a Servicio con ningún distribuidor</t>
  </si>
  <si>
    <t>2017-09-18</t>
  </si>
  <si>
    <t>2017-12-26</t>
  </si>
  <si>
    <t>2017-09-21</t>
  </si>
  <si>
    <t>2017-06-05</t>
  </si>
  <si>
    <t>2017-02-11</t>
  </si>
  <si>
    <t>2017-10-13</t>
  </si>
  <si>
    <t>2017-01-27</t>
  </si>
  <si>
    <t>2017-04-17</t>
  </si>
  <si>
    <t>2017-09-14</t>
  </si>
  <si>
    <t>2017-12-28</t>
  </si>
  <si>
    <t>2017-07-04</t>
  </si>
  <si>
    <t>2017-03-11</t>
  </si>
  <si>
    <t>2017-07-29</t>
  </si>
  <si>
    <t>2017-06-08</t>
  </si>
  <si>
    <t>2017-06-16</t>
  </si>
  <si>
    <t>2017-04-20</t>
  </si>
  <si>
    <t>2017-06-13</t>
  </si>
  <si>
    <t>2017-05-03</t>
  </si>
  <si>
    <t>2017-06-09</t>
  </si>
  <si>
    <t>2017-04-28</t>
  </si>
  <si>
    <t>2017-12-14</t>
  </si>
  <si>
    <t>2017-02-27</t>
  </si>
  <si>
    <t>2017-10-16</t>
  </si>
  <si>
    <t>2017-01-31</t>
  </si>
  <si>
    <t>2017-07-10</t>
  </si>
  <si>
    <t>2018-07-28</t>
  </si>
  <si>
    <t>2017-06-10</t>
  </si>
  <si>
    <t>2017-08-31</t>
  </si>
  <si>
    <t>2017-06-21</t>
  </si>
  <si>
    <t>2017-06-15</t>
  </si>
  <si>
    <t>2017-10-27</t>
  </si>
  <si>
    <t>2017-04-21</t>
  </si>
  <si>
    <t>2017-02-28</t>
  </si>
  <si>
    <t>2017-03-09</t>
  </si>
  <si>
    <t>2017-11-18</t>
  </si>
  <si>
    <t>2017-01-20</t>
  </si>
  <si>
    <t>2017-03-15</t>
  </si>
  <si>
    <t>2017-07-07</t>
  </si>
  <si>
    <t>2017-05-06</t>
  </si>
  <si>
    <t>2017-05-18</t>
  </si>
  <si>
    <t>2017-06-20</t>
  </si>
  <si>
    <t>2017-09-06</t>
  </si>
  <si>
    <t>2017-06-26</t>
  </si>
  <si>
    <t>2017-03-06</t>
  </si>
  <si>
    <t>2017-09-25</t>
  </si>
  <si>
    <t>2018-07-27</t>
  </si>
  <si>
    <t>2017-01-07</t>
  </si>
  <si>
    <t>2017-09-11</t>
  </si>
  <si>
    <t>2017-01-17</t>
  </si>
  <si>
    <t>2017-03-10</t>
  </si>
  <si>
    <t>2017-11-29</t>
  </si>
  <si>
    <t>2017-04-18</t>
  </si>
  <si>
    <t>2017-06-28</t>
  </si>
  <si>
    <t>2017-10-25</t>
  </si>
  <si>
    <t>2017-09-12</t>
  </si>
  <si>
    <t>2017-02-13</t>
  </si>
  <si>
    <t>2017-07-17</t>
  </si>
  <si>
    <t>2017-08-29</t>
  </si>
  <si>
    <t>2017-08-18</t>
  </si>
  <si>
    <t>2017-10-18</t>
  </si>
  <si>
    <t>2017-05-04</t>
  </si>
  <si>
    <t>2017-09-15</t>
  </si>
  <si>
    <t>2017-12-16</t>
  </si>
  <si>
    <t>2017-02-02</t>
  </si>
  <si>
    <t>2017-05-13</t>
  </si>
  <si>
    <t>2017-07-24</t>
  </si>
  <si>
    <t>2017-12-13</t>
  </si>
  <si>
    <t>2017-06-03</t>
  </si>
  <si>
    <t>2017-09-29</t>
  </si>
  <si>
    <t>2017-11-30</t>
  </si>
  <si>
    <t>2017-03-28</t>
  </si>
  <si>
    <t>2017-04-10</t>
  </si>
  <si>
    <t>2017-07-31</t>
  </si>
  <si>
    <t>2017-07-20</t>
  </si>
  <si>
    <t>2017-08-24</t>
  </si>
  <si>
    <t>2017-06-19</t>
  </si>
  <si>
    <t>2017-07-27</t>
  </si>
  <si>
    <t>2017-08-04</t>
  </si>
  <si>
    <t>2017-11-23</t>
  </si>
  <si>
    <t>2017-10-10</t>
  </si>
  <si>
    <t>2017-06-12</t>
  </si>
  <si>
    <t>2017-07-28</t>
  </si>
  <si>
    <t>2018-07-25</t>
  </si>
  <si>
    <t>2017-04-12</t>
  </si>
  <si>
    <t>2017-06-29</t>
  </si>
  <si>
    <t>2017-05-29</t>
  </si>
  <si>
    <t>2017-01-18</t>
  </si>
  <si>
    <t>2017-03-31</t>
  </si>
  <si>
    <t>2017-08-09</t>
  </si>
  <si>
    <t>2017-05-20</t>
  </si>
  <si>
    <t>2017-12-22</t>
  </si>
  <si>
    <t>2017-11-14</t>
  </si>
  <si>
    <t>2017-07-08</t>
  </si>
  <si>
    <t>2017-08-07</t>
  </si>
  <si>
    <t>2017-09-02</t>
  </si>
  <si>
    <t>2017-12-21</t>
  </si>
  <si>
    <t>2017-11-22</t>
  </si>
  <si>
    <t>2017-05-26</t>
  </si>
  <si>
    <t>2017-08-15</t>
  </si>
  <si>
    <t>2017-06-02</t>
  </si>
  <si>
    <t>2017-06-17</t>
  </si>
  <si>
    <t>2017-09-08</t>
  </si>
  <si>
    <t>2017-02-17</t>
  </si>
  <si>
    <t>2017-11-28</t>
  </si>
  <si>
    <t>2017-06-14</t>
  </si>
  <si>
    <t>2017-07-03</t>
  </si>
  <si>
    <t>2017-10-24</t>
  </si>
  <si>
    <t>2018-07-26</t>
  </si>
  <si>
    <t>2017-02-03</t>
  </si>
  <si>
    <t>2017-04-05</t>
  </si>
  <si>
    <t>2018-07-31</t>
  </si>
  <si>
    <t>2017-07-05</t>
  </si>
  <si>
    <t>2017-08-10</t>
  </si>
  <si>
    <t>2017-02-10</t>
  </si>
  <si>
    <t>2017-07-11</t>
  </si>
  <si>
    <t>2017-06-01</t>
  </si>
  <si>
    <t>2017-11-15</t>
  </si>
  <si>
    <t>2017-09-19</t>
  </si>
  <si>
    <t>2017-06-27</t>
  </si>
  <si>
    <t>2017-08-08</t>
  </si>
  <si>
    <t>2017-03-18</t>
  </si>
  <si>
    <t>2017-09-30</t>
  </si>
  <si>
    <t>2017-08-16</t>
  </si>
  <si>
    <t>2017-05-30</t>
  </si>
  <si>
    <t>2017-03-16</t>
  </si>
  <si>
    <t>2017-01-10</t>
  </si>
  <si>
    <t>2017-04-03</t>
  </si>
  <si>
    <t>2017-03-03</t>
  </si>
  <si>
    <t>2017-07-12</t>
  </si>
  <si>
    <t>2017-01-16</t>
  </si>
  <si>
    <t>2017-08-02</t>
  </si>
  <si>
    <t>2017-08-11</t>
  </si>
  <si>
    <t>2017-02-09</t>
  </si>
  <si>
    <t>2017-02-21</t>
  </si>
  <si>
    <t>2017-09-27</t>
  </si>
  <si>
    <t>2017-11-24</t>
  </si>
  <si>
    <t>2017-03-25</t>
  </si>
  <si>
    <t>2017-05-31</t>
  </si>
  <si>
    <t>2017-02-08</t>
  </si>
  <si>
    <t>2017-01-11</t>
  </si>
  <si>
    <t>2017-11-21</t>
  </si>
  <si>
    <t>2017-02-16</t>
  </si>
  <si>
    <t>2017-12-18</t>
  </si>
  <si>
    <t>2017-07-21</t>
  </si>
  <si>
    <t>2017-04-07</t>
  </si>
  <si>
    <t>2017-11-13</t>
  </si>
  <si>
    <t>2017-05-25</t>
  </si>
  <si>
    <t>2017-05-23</t>
  </si>
  <si>
    <t>2018-07-30</t>
  </si>
  <si>
    <t>2017-10-17</t>
  </si>
  <si>
    <t>2017-04-06</t>
  </si>
  <si>
    <t>2017-09-22</t>
  </si>
  <si>
    <t>2017-01-04</t>
  </si>
  <si>
    <t>2017-04-11</t>
  </si>
  <si>
    <t>2017-02-24</t>
  </si>
  <si>
    <t>2017-07-26</t>
  </si>
  <si>
    <t>2017-04-29</t>
  </si>
  <si>
    <t>2017-03-24</t>
  </si>
  <si>
    <t>2017-06-23</t>
  </si>
  <si>
    <t>2017-10-11</t>
  </si>
  <si>
    <t>2017-01-25</t>
  </si>
  <si>
    <t>2017-08-01</t>
  </si>
  <si>
    <t>2017-11-16</t>
  </si>
  <si>
    <t>2017-12-29</t>
  </si>
  <si>
    <t>2017-05-19</t>
  </si>
  <si>
    <t>2017-02-20</t>
  </si>
  <si>
    <t>2017-09-04</t>
  </si>
  <si>
    <t>2017-08-03</t>
  </si>
  <si>
    <t>2017-10-28</t>
  </si>
  <si>
    <t>2017-03-08</t>
  </si>
  <si>
    <t>2017-08-14</t>
  </si>
  <si>
    <t>2017-08-21</t>
  </si>
  <si>
    <t>2017-12-15</t>
  </si>
  <si>
    <t>2017-08-25</t>
  </si>
  <si>
    <t>2017-01-06</t>
  </si>
  <si>
    <t>2017-04-27</t>
  </si>
  <si>
    <t>2017-08-28</t>
  </si>
  <si>
    <t>2017-05-05</t>
  </si>
  <si>
    <t>2017-03-17</t>
  </si>
  <si>
    <t>2017-01-12</t>
  </si>
  <si>
    <t>2017-10-20</t>
  </si>
  <si>
    <t>2017-12-23</t>
  </si>
  <si>
    <t>2017-02-14</t>
  </si>
  <si>
    <t>2017-01-30</t>
  </si>
  <si>
    <t>2017-07-06</t>
  </si>
  <si>
    <t>2017-12-27</t>
  </si>
  <si>
    <t>2017-05-11</t>
  </si>
  <si>
    <t>2017-09-13</t>
  </si>
  <si>
    <t>2017-07-01</t>
  </si>
  <si>
    <t>2017-05-24</t>
  </si>
  <si>
    <t>2017-07-19</t>
  </si>
  <si>
    <t>2017-01-05</t>
  </si>
  <si>
    <t>2017-07-18</t>
  </si>
  <si>
    <t>2017-01-23</t>
  </si>
  <si>
    <t>2017-10-26</t>
  </si>
  <si>
    <t>2017-05-22</t>
  </si>
  <si>
    <t>2017-03-02</t>
  </si>
  <si>
    <t>2017-05-09</t>
  </si>
  <si>
    <t>2017-07-13</t>
  </si>
  <si>
    <t>2017-03-23</t>
  </si>
  <si>
    <t>2017-01-24</t>
  </si>
  <si>
    <t>2017-02-01</t>
  </si>
  <si>
    <t>2017-11-10</t>
  </si>
  <si>
    <t>2017-03-29</t>
  </si>
  <si>
    <t>2017-03-30</t>
  </si>
  <si>
    <t>2017-11-17</t>
  </si>
  <si>
    <t>2017-01-19</t>
  </si>
  <si>
    <t>2017-12-20</t>
  </si>
  <si>
    <t>2017-05-17</t>
  </si>
  <si>
    <t>2017-08-17</t>
  </si>
  <si>
    <t>2017-01-26</t>
  </si>
  <si>
    <t>2017-10-30</t>
  </si>
  <si>
    <t>2017-04-08</t>
  </si>
  <si>
    <t>2017-03-01</t>
  </si>
  <si>
    <t>2017-05-16</t>
  </si>
  <si>
    <t>2017-09-20</t>
  </si>
  <si>
    <t>2017-04-26</t>
  </si>
  <si>
    <t>2017-05-27</t>
  </si>
  <si>
    <t>2017-07-14</t>
  </si>
  <si>
    <t>2017-09-28</t>
  </si>
  <si>
    <t>2017-05-15</t>
  </si>
  <si>
    <t>2017-03-14</t>
  </si>
  <si>
    <t>2017-09-26</t>
  </si>
  <si>
    <t>2017-02-23</t>
  </si>
  <si>
    <t>2017-06-06</t>
  </si>
  <si>
    <t>2017-07-15</t>
  </si>
  <si>
    <t>2017-05-10</t>
  </si>
  <si>
    <t>2017-04-04</t>
  </si>
  <si>
    <t>2017-03-04</t>
  </si>
  <si>
    <t>2017-04-22</t>
  </si>
  <si>
    <t>2017-04-01</t>
  </si>
  <si>
    <t>2017-02-07</t>
  </si>
  <si>
    <t>2017-08-19</t>
  </si>
  <si>
    <t>2017-02-22</t>
  </si>
  <si>
    <t>MICHOACÁN DE OCAMPO</t>
  </si>
  <si>
    <t>COYOACÁN</t>
  </si>
  <si>
    <t>BENITO JUÁREZ</t>
  </si>
  <si>
    <t>Aceite Sintetico</t>
  </si>
  <si>
    <t>Esteticas, Interior Exterior</t>
  </si>
  <si>
    <t>Motor, Componentes</t>
  </si>
  <si>
    <t>Reten, Juntas</t>
  </si>
  <si>
    <t>Bandas</t>
  </si>
  <si>
    <t>Carter</t>
  </si>
  <si>
    <t>Soportes De Motor Izquierdo, Derecho, Superior, Inferior</t>
  </si>
  <si>
    <t>Mangueras Alta, Baja, Radiador</t>
  </si>
  <si>
    <t>Frenos, Balatas, Pastillas</t>
  </si>
  <si>
    <t>Laminillas De Freno</t>
  </si>
  <si>
    <t>Llantas, Neumaticos, Ruedas</t>
  </si>
  <si>
    <t>Plumas, Gomas, Limpiaparabrisas, Plumillas</t>
  </si>
  <si>
    <t>Clucth, Embrague  Disco Embrague, Clucth, Pedal Embrague</t>
  </si>
  <si>
    <t>Amortiguadores Delantero, Trasero</t>
  </si>
  <si>
    <t>Rotula</t>
  </si>
  <si>
    <t>Dirección</t>
  </si>
  <si>
    <t>Cubrepolvos</t>
  </si>
  <si>
    <t>Flechas, Juntas  Homocinéticas</t>
  </si>
  <si>
    <t>Claxon</t>
  </si>
  <si>
    <t>Espejos, Lunas</t>
  </si>
  <si>
    <t>Barras</t>
  </si>
  <si>
    <t>Tapetes, Alfombra, Uso Rudo</t>
  </si>
  <si>
    <t>Estatus VIN</t>
  </si>
  <si>
    <t>Vin Inactivo</t>
  </si>
  <si>
    <t>Vin Activo</t>
  </si>
  <si>
    <t>Ret. Pura 6 a 18 MesesAño Act.</t>
  </si>
  <si>
    <t>Retención Pura 6 a 18 Meses Año Actual</t>
  </si>
  <si>
    <t>Ret. Pura 6 a 18 MesesAño Ant.</t>
  </si>
  <si>
    <t>Retención Pura 6 a 18 Meses Año Anterior</t>
  </si>
  <si>
    <t>Ret. Total 6 a 18 MesesAño Act.</t>
  </si>
  <si>
    <t>Retención Total 6 a 18 Meses Año Actual</t>
  </si>
  <si>
    <t>Ret. Total 6 a 18 MesesAño Ant.</t>
  </si>
  <si>
    <t>Retención Total 6 a 18 Meses Año Anterior</t>
  </si>
  <si>
    <t>Activos Puros&gt; 7 años:</t>
  </si>
  <si>
    <t>Clientes Activos Puros &gt; 7 años Periodo Actual</t>
  </si>
  <si>
    <t>Activos Totales&gt; 7 años:</t>
  </si>
  <si>
    <t>Clientes Activos Totales &gt; 7 Periodo Actual</t>
  </si>
  <si>
    <t>Inactivos con base a Fecha Ult. Serv.Conv. Ult. Mes</t>
  </si>
  <si>
    <t>Conv. Activo a Inactivo (en último mes)Conv. Ult. Mes</t>
  </si>
  <si>
    <t>El año modelo no se capturó o se encuentra fuera de rango</t>
  </si>
  <si>
    <t>Acciones Pendientes Campañas</t>
  </si>
  <si>
    <t>Monto Pendiente Campañas</t>
  </si>
  <si>
    <t>Campañas Acciones Pendientes</t>
  </si>
  <si>
    <t>Acciones de Servicio</t>
  </si>
  <si>
    <t>Monto Pendiente *</t>
  </si>
  <si>
    <t xml:space="preserve">* Cantidad y Monto considerando ordenes reportadas en el DIS desde  inicios del 2017 </t>
  </si>
  <si>
    <t xml:space="preserve">*Cantidad y Monto considerando ORs reportadas en DIS desde inicios del 2017 </t>
  </si>
  <si>
    <t>Cant. Pendiente *</t>
  </si>
  <si>
    <t>Retención pura 6 a 18 distinta de cero</t>
  </si>
  <si>
    <t>Congruencia acciones Servicio</t>
  </si>
  <si>
    <t>61 a 66</t>
  </si>
  <si>
    <t>67 a 72</t>
  </si>
  <si>
    <t>73 a 78</t>
  </si>
  <si>
    <t>79 a 84</t>
  </si>
  <si>
    <t>85 a 90</t>
  </si>
  <si>
    <t>Más de 90</t>
  </si>
  <si>
    <t>Monto grafica en cero</t>
  </si>
  <si>
    <t>Tope Montos</t>
  </si>
  <si>
    <t>uso futuro 8</t>
  </si>
  <si>
    <t>uso futuro 9</t>
  </si>
  <si>
    <t>uso futuro 10</t>
  </si>
  <si>
    <t>uso futuro 11</t>
  </si>
  <si>
    <t>uso futuro 12</t>
  </si>
  <si>
    <t>uso futuro 13</t>
  </si>
  <si>
    <t>Conceptos</t>
  </si>
  <si>
    <t>Acciones de Servicio pendientes</t>
  </si>
  <si>
    <t>Monto</t>
  </si>
  <si>
    <t>% de Oportunidades Perdidas</t>
  </si>
  <si>
    <t>congruencia activos campañas</t>
  </si>
  <si>
    <t>congruencia acciones pendientes</t>
  </si>
  <si>
    <t>Total Clientes Activos</t>
  </si>
  <si>
    <t>Último Mes</t>
  </si>
  <si>
    <t>Últimos 3 Meses</t>
  </si>
  <si>
    <t>2020-07-10</t>
  </si>
  <si>
    <t>2020-06-29</t>
  </si>
  <si>
    <t>2020-05-19</t>
  </si>
  <si>
    <t>2020-08-17</t>
  </si>
  <si>
    <t>2020-07-31</t>
  </si>
  <si>
    <t>2020-04-29</t>
  </si>
  <si>
    <t>2020-06-05</t>
  </si>
  <si>
    <t>2020-04-22</t>
  </si>
  <si>
    <t>2020-06-04</t>
  </si>
  <si>
    <t>2020-04-30</t>
  </si>
  <si>
    <t>2020-08-10</t>
  </si>
  <si>
    <t>2020-07-20</t>
  </si>
  <si>
    <t>2020-08-20</t>
  </si>
  <si>
    <t>2020-07-14</t>
  </si>
  <si>
    <t>2020-07-17</t>
  </si>
  <si>
    <t>2020-08-07</t>
  </si>
  <si>
    <t>2020-04-18</t>
  </si>
  <si>
    <t>2020-04-21</t>
  </si>
  <si>
    <t>2020-08-04</t>
  </si>
  <si>
    <t>2020-04-15</t>
  </si>
  <si>
    <t>2020-04-27</t>
  </si>
  <si>
    <t>2020-07-03</t>
  </si>
  <si>
    <t>2020-07-24</t>
  </si>
  <si>
    <t>2020-07-22</t>
  </si>
  <si>
    <t>2020-05-21</t>
  </si>
  <si>
    <t>2020-07-16</t>
  </si>
  <si>
    <t>2020-07-13</t>
  </si>
  <si>
    <t>2020-06-03</t>
  </si>
  <si>
    <t>2020-07-07</t>
  </si>
  <si>
    <t>2020-07-23</t>
  </si>
  <si>
    <t>2020-08-14</t>
  </si>
  <si>
    <t>2020-07-21</t>
  </si>
  <si>
    <t>2020-08-13</t>
  </si>
  <si>
    <t>2020-05-13</t>
  </si>
  <si>
    <t>2020-08-15</t>
  </si>
  <si>
    <t>2020-06-11</t>
  </si>
  <si>
    <t>2020-04-08</t>
  </si>
  <si>
    <t>2020-08-06</t>
  </si>
  <si>
    <t>2020-06-22</t>
  </si>
  <si>
    <t>2020-07-15</t>
  </si>
  <si>
    <t>2020-07-01</t>
  </si>
  <si>
    <t>2020-06-30</t>
  </si>
  <si>
    <t>2020-04-17</t>
  </si>
  <si>
    <t>2020-03-30</t>
  </si>
  <si>
    <t>2020-08-18</t>
  </si>
  <si>
    <t>2020-06-10</t>
  </si>
  <si>
    <t>2020-07-06</t>
  </si>
  <si>
    <t>2020-07-02</t>
  </si>
  <si>
    <t>2020-08-03</t>
  </si>
  <si>
    <t>2020-04-02</t>
  </si>
  <si>
    <t>2020-07-08</t>
  </si>
  <si>
    <t>2020-07-30</t>
  </si>
  <si>
    <t>2020-05-15</t>
  </si>
  <si>
    <t>2020-04-28</t>
  </si>
  <si>
    <t>2020-08-21</t>
  </si>
  <si>
    <t>2020-06-02</t>
  </si>
  <si>
    <t>2020-05-18</t>
  </si>
  <si>
    <t>2020-05-22</t>
  </si>
  <si>
    <t>2020-05-27</t>
  </si>
  <si>
    <t>2020-06-25</t>
  </si>
  <si>
    <t>2020-05-14</t>
  </si>
  <si>
    <t>2020-06-18</t>
  </si>
  <si>
    <t>2020-06-19</t>
  </si>
  <si>
    <t>2020-06-06</t>
  </si>
  <si>
    <t>2020-07-09</t>
  </si>
  <si>
    <t>2020-05-25</t>
  </si>
  <si>
    <t>2020-05-26</t>
  </si>
  <si>
    <t>2020-05-05</t>
  </si>
  <si>
    <t>2020-08-22</t>
  </si>
  <si>
    <t>2020-05-08</t>
  </si>
  <si>
    <t>2020-07-04</t>
  </si>
  <si>
    <t>2020-05-30</t>
  </si>
  <si>
    <t>2020-04-03</t>
  </si>
  <si>
    <t>2020-04-07</t>
  </si>
  <si>
    <t>2020-06-12</t>
  </si>
  <si>
    <t>Campañas MontoPen</t>
  </si>
  <si>
    <t>Acciones de ServicioAcciones de Servicio pendientesÚltimo Mes</t>
  </si>
  <si>
    <t>Acciones de ServicioMontoÚltimo Mes</t>
  </si>
  <si>
    <t>Acciones de Servicio% de Oportunidades PerdidasÚltimo Mes</t>
  </si>
  <si>
    <t>Acciones de ServicioAcciones de Servicio pendientesÚltimos 3 Meses</t>
  </si>
  <si>
    <t>Acciones de ServicioMontoÚltimos 3 Meses</t>
  </si>
  <si>
    <t>Acciones de Servicio% de Oportunidades PerdidasÚltimos 3 Meses</t>
  </si>
  <si>
    <t>Acciones de ServicioAcciones de Servicio pendientesTotal Clientes Activos</t>
  </si>
  <si>
    <t>Acciones de ServicioMontoTotal Clientes Activos</t>
  </si>
  <si>
    <t>Acciones de Servicio% de Oportunidades PerdidasTotal Clientes Activos</t>
  </si>
  <si>
    <t>Vin's Activos que asistieron al taller</t>
  </si>
  <si>
    <t>Vin's Activos con Acciones pendientes</t>
  </si>
  <si>
    <t>Oportunidades Perdidas (Vin's Activos)</t>
  </si>
  <si>
    <t>Acciones de ServicioVin's Activos que asistieron al tallerÚltimo Mes</t>
  </si>
  <si>
    <t>Acciones de ServicioVin's Activos que asistieron al tallerÚltimos 3 Meses</t>
  </si>
  <si>
    <t>Acciones de ServicioVin's Activos que asistieron al tallerTotal Clientes Activos</t>
  </si>
  <si>
    <t>Acciones de ServicioVin's Activos con Acciones pendientesÚltimo Mes</t>
  </si>
  <si>
    <t>Acciones de ServicioVin's Activos con Acciones pendientesÚltimos 3 Meses</t>
  </si>
  <si>
    <t>Acciones de ServicioVin's Activos con Acciones pendientesTotal Clientes Activos</t>
  </si>
  <si>
    <t>congruencia acciones y listado activos (=IF(OR(L113&lt;&gt;'Listado Clientes Activos'!AB1,ROUND('Listado Clientes Activos'!AC1,1)&lt;&gt;ROUND('Reporte KPIs'!L114,1)),1,0))</t>
  </si>
  <si>
    <t>Detalle Nota</t>
  </si>
  <si>
    <t>2021-01-26</t>
  </si>
  <si>
    <t>2020-12-03</t>
  </si>
  <si>
    <t>2020-12-29</t>
  </si>
  <si>
    <t>2020-12-22</t>
  </si>
  <si>
    <t>2020-10-16</t>
  </si>
  <si>
    <t>2020-12-04</t>
  </si>
  <si>
    <t>2021-02-24</t>
  </si>
  <si>
    <t>2021-01-28</t>
  </si>
  <si>
    <t>2020-10-24</t>
  </si>
  <si>
    <t>2020-12-07</t>
  </si>
  <si>
    <t>2020-10-06</t>
  </si>
  <si>
    <t>2021-02-19</t>
  </si>
  <si>
    <t>2021-02-11</t>
  </si>
  <si>
    <t>2020-11-23</t>
  </si>
  <si>
    <t>2020-11-25</t>
  </si>
  <si>
    <t>2020-11-18</t>
  </si>
  <si>
    <t>2021-01-06</t>
  </si>
  <si>
    <t>2020-12-17</t>
  </si>
  <si>
    <t>2020-12-14</t>
  </si>
  <si>
    <t>2020-12-09</t>
  </si>
  <si>
    <t>2020-10-27</t>
  </si>
  <si>
    <t>2020-11-27</t>
  </si>
  <si>
    <t>2020-09-25</t>
  </si>
  <si>
    <t>2021-01-27</t>
  </si>
  <si>
    <t>2021-02-27</t>
  </si>
  <si>
    <t>2020-12-18</t>
  </si>
  <si>
    <t>2021-01-19</t>
  </si>
  <si>
    <t>2021-01-07</t>
  </si>
  <si>
    <t>2020-11-20</t>
  </si>
  <si>
    <t>2020-09-10</t>
  </si>
  <si>
    <t>2020-09-26</t>
  </si>
  <si>
    <t>2021-01-16</t>
  </si>
  <si>
    <t>2020-09-23</t>
  </si>
  <si>
    <t>2020-12-11</t>
  </si>
  <si>
    <t>2020-09-15</t>
  </si>
  <si>
    <t>2021-02-22</t>
  </si>
  <si>
    <t>2020-12-21</t>
  </si>
  <si>
    <t>2020-11-26</t>
  </si>
  <si>
    <t>2020-09-17</t>
  </si>
  <si>
    <t>2020-10-14</t>
  </si>
  <si>
    <t>2020-10-09</t>
  </si>
  <si>
    <t>2021-02-26</t>
  </si>
  <si>
    <t>2021-02-15</t>
  </si>
  <si>
    <t>2021-02-25</t>
  </si>
  <si>
    <t>2020-10-12</t>
  </si>
  <si>
    <t>2020-10-23</t>
  </si>
  <si>
    <t>2021-02-16</t>
  </si>
  <si>
    <t>2020-12-02</t>
  </si>
  <si>
    <t>2021-01-22</t>
  </si>
  <si>
    <t>2021-01-25</t>
  </si>
  <si>
    <t>2020-10-07</t>
  </si>
  <si>
    <t>2021-02-03</t>
  </si>
  <si>
    <t>2020-11-28</t>
  </si>
  <si>
    <t>2021-02-08</t>
  </si>
  <si>
    <t>2020-10-08</t>
  </si>
  <si>
    <t>2020-12-30</t>
  </si>
  <si>
    <t>2021-01-21</t>
  </si>
  <si>
    <t>2020-10-05</t>
  </si>
  <si>
    <t>2021-02-18</t>
  </si>
  <si>
    <t>2021-02-10</t>
  </si>
  <si>
    <t>2021-01-18</t>
  </si>
  <si>
    <t>2020-10-22</t>
  </si>
  <si>
    <t>2020-09-29</t>
  </si>
  <si>
    <t>2021-01-30</t>
  </si>
  <si>
    <t>2020-11-24</t>
  </si>
  <si>
    <t>2020-12-05</t>
  </si>
  <si>
    <t>2020-09-02</t>
  </si>
  <si>
    <t>2020-11-11</t>
  </si>
  <si>
    <t>2020-09-07</t>
  </si>
  <si>
    <t>2021-01-29</t>
  </si>
  <si>
    <t>2020-09-24</t>
  </si>
  <si>
    <t>2021-02-17</t>
  </si>
  <si>
    <t>2021-02-23</t>
  </si>
  <si>
    <t>2020-12-01</t>
  </si>
  <si>
    <t>2020-09-28</t>
  </si>
  <si>
    <t>2020-12-16</t>
  </si>
  <si>
    <t>2021-02-12</t>
  </si>
  <si>
    <t>2020-09-01</t>
  </si>
  <si>
    <t>2020-11-19</t>
  </si>
  <si>
    <t>2021-01-14</t>
  </si>
  <si>
    <t>2020-09-30</t>
  </si>
  <si>
    <t>2020-12-08</t>
  </si>
  <si>
    <t>2020-09-03</t>
  </si>
  <si>
    <t>2021-02-02</t>
  </si>
  <si>
    <t>2020-11-30</t>
  </si>
  <si>
    <t>2020-09-12</t>
  </si>
  <si>
    <t>2020-12-10</t>
  </si>
  <si>
    <t>2021-01-04</t>
  </si>
  <si>
    <t>2021-01-23</t>
  </si>
  <si>
    <t>2021-02-05</t>
  </si>
  <si>
    <t>2020-10-17</t>
  </si>
  <si>
    <t>2021-01-15</t>
  </si>
  <si>
    <t>2020-10-29</t>
  </si>
  <si>
    <t>2020-08-27</t>
  </si>
  <si>
    <t>2020-09-21</t>
  </si>
  <si>
    <t>2020-10-26</t>
  </si>
  <si>
    <t>2021-02-06</t>
  </si>
  <si>
    <t>2020-10-20</t>
  </si>
  <si>
    <t>2020-11-13</t>
  </si>
  <si>
    <t>2020-09-05</t>
  </si>
  <si>
    <t>2020-11-17</t>
  </si>
  <si>
    <t>2021-02-09</t>
  </si>
  <si>
    <t>2020-08-25</t>
  </si>
  <si>
    <t>2020-10-28</t>
  </si>
  <si>
    <t>2021-01-08</t>
  </si>
  <si>
    <t>2020-09-04</t>
  </si>
  <si>
    <t>2020-11-21</t>
  </si>
  <si>
    <t>2020-08-28</t>
  </si>
  <si>
    <t>2020-10-13</t>
  </si>
  <si>
    <t>2020-09-09</t>
  </si>
  <si>
    <t>2020-09-19</t>
  </si>
  <si>
    <t>2020-10-10</t>
  </si>
  <si>
    <t>2021-01-12</t>
  </si>
  <si>
    <t>2020-08-29</t>
  </si>
  <si>
    <t>2020-11-14</t>
  </si>
  <si>
    <t>2020-09-18</t>
  </si>
  <si>
    <t>2020-09-11</t>
  </si>
  <si>
    <t>2020-12-24</t>
  </si>
  <si>
    <t>NO</t>
  </si>
  <si>
    <t>SI</t>
  </si>
  <si>
    <t>SI, CON OTRO DISTRIBUIDOR</t>
  </si>
  <si>
    <t>FUE CON OTRO DISTRIBUIDOR</t>
  </si>
  <si>
    <t>FUE CON OTRO DISTRIBUIDOR EN OTRO PERIODO</t>
  </si>
  <si>
    <t>SI, POSTERIOR AL PERIODO</t>
  </si>
  <si>
    <t>SI, PERO NO EN EL PERIODO QUE SE LE ESPERABA</t>
  </si>
  <si>
    <t>ÁLVARO OBREGÓN</t>
  </si>
  <si>
    <t>Garantía Extendida</t>
  </si>
  <si>
    <t>2021-04-07</t>
  </si>
  <si>
    <t>2021-03-17</t>
  </si>
  <si>
    <t>2021-03-10</t>
  </si>
  <si>
    <t>2021-03-29</t>
  </si>
  <si>
    <t>2021-04-15</t>
  </si>
  <si>
    <t>2021-04-19</t>
  </si>
  <si>
    <t>2021-04-21</t>
  </si>
  <si>
    <t>2021-03-04</t>
  </si>
  <si>
    <t>2021-03-06</t>
  </si>
  <si>
    <t>2021-03-18</t>
  </si>
  <si>
    <t>2021-03-08</t>
  </si>
  <si>
    <t>2021-03-31</t>
  </si>
  <si>
    <t>2021-03-03</t>
  </si>
  <si>
    <t>2021-03-05</t>
  </si>
  <si>
    <t>2021-03-09</t>
  </si>
  <si>
    <t>2021-03-20</t>
  </si>
  <si>
    <t>2021-03-11</t>
  </si>
  <si>
    <t>2021-04-20</t>
  </si>
  <si>
    <t>2021-04-13</t>
  </si>
  <si>
    <t>2021-03-16</t>
  </si>
  <si>
    <t>2021-03-22</t>
  </si>
  <si>
    <t>2021-04-06</t>
  </si>
  <si>
    <t>2021-04-22</t>
  </si>
  <si>
    <t>2021-04-17</t>
  </si>
  <si>
    <t>2021-04-10</t>
  </si>
  <si>
    <t>2021-03-02</t>
  </si>
  <si>
    <t>2021-03-19</t>
  </si>
  <si>
    <t>2021-03-13</t>
  </si>
  <si>
    <t>2021-04-28</t>
  </si>
  <si>
    <t>2021-03-30</t>
  </si>
  <si>
    <t>2021-04-30</t>
  </si>
  <si>
    <t>2021-03-24</t>
  </si>
  <si>
    <t>2021-04-14</t>
  </si>
  <si>
    <t>2021-04-23</t>
  </si>
  <si>
    <t>2021-03-27</t>
  </si>
  <si>
    <t>2021-03-01</t>
  </si>
  <si>
    <t>2021-04-16</t>
  </si>
  <si>
    <t>2021-03-12</t>
  </si>
  <si>
    <t>2021-04-12</t>
  </si>
  <si>
    <t>2021-03-23</t>
  </si>
  <si>
    <t>2021-03-25</t>
  </si>
  <si>
    <t>2021-03-26</t>
  </si>
  <si>
    <t>03100</t>
  </si>
  <si>
    <t>CUAUHTÉMOC</t>
  </si>
  <si>
    <t>11520</t>
  </si>
  <si>
    <t>AZCAPOTZALCO</t>
  </si>
  <si>
    <t>C-HR</t>
  </si>
  <si>
    <t>Campañas</t>
  </si>
  <si>
    <t>Acciones de Servicio Vin's Activos: Oportunidades PerdidasQty1Act</t>
  </si>
  <si>
    <t>Acciones de Servicio Vin's Activos: Oportunidades PerdidasQty2Act</t>
  </si>
  <si>
    <t>Acciones de Servicio Vin's Activos: Oportunidades PerdidasQty3Act</t>
  </si>
  <si>
    <t>Acciones de Servicio Vin's Activos: Oportunidades PerdidasQty1Ant</t>
  </si>
  <si>
    <t>Acciones de Servicio Vin's Activos: Oportunidades PerdidasQty2Ant</t>
  </si>
  <si>
    <t>Acciones de Servicio Vin's Activos: Oportunidades PerdidasQty3Ant</t>
  </si>
  <si>
    <t>Acciones de Servicio Vin's Activos: Oportunidades PerdidasMonto1Act</t>
  </si>
  <si>
    <t>Acciones de Servicio Vin's Activos: Oportunidades PerdidasMonto2Act</t>
  </si>
  <si>
    <t>Acciones de Servicio Vin's Activos: Oportunidades PerdidasMonto3Act</t>
  </si>
  <si>
    <t>Acciones de Servicio Vin's Activos: Oportunidades PerdidasMonto1Ant</t>
  </si>
  <si>
    <t>Acciones de Servicio Vin's Activos: Oportunidades PerdidasMonto2Ant</t>
  </si>
  <si>
    <t>Acciones de Servicio Vin's Activos: Oportunidades PerdidasMonto3Ant</t>
  </si>
  <si>
    <t>Acciones de Servicio Vin's Activos: Oportunidades PerdidasStrMes1Act</t>
  </si>
  <si>
    <t>Acciones de Servicio Vin's Activos: Oportunidades PerdidasStrMes2Act</t>
  </si>
  <si>
    <t>Acciones de Servicio Vin's Activos: Oportunidades PerdidasStrMes3Act</t>
  </si>
  <si>
    <t>Acciones de Servicio Vin's Activos: Oportunidades PerdidasStrMes1Ant</t>
  </si>
  <si>
    <t>Acciones de Servicio Vin's Activos: Oportunidades PerdidasStrMes2Ant</t>
  </si>
  <si>
    <t>Acciones de Servicio Vin's Activos: Oportunidades PerdidasStrMes3Ant</t>
  </si>
  <si>
    <t>Tiene Protección Extendida</t>
  </si>
  <si>
    <t>Clave Distribuidor</t>
  </si>
  <si>
    <t>Tasa 1er. Serv. Total</t>
  </si>
  <si>
    <t>Tasa 1er. Serv. Pura</t>
  </si>
  <si>
    <t>Tasa Pura</t>
  </si>
  <si>
    <t>Tasa Total</t>
  </si>
  <si>
    <t>Tasa 1er servicio total</t>
  </si>
  <si>
    <t>2021-05-05</t>
  </si>
  <si>
    <t>2021-09-25</t>
  </si>
  <si>
    <t>2021-12-07</t>
  </si>
  <si>
    <t>2021-12-30</t>
  </si>
  <si>
    <t>2021-08-17</t>
  </si>
  <si>
    <t>2021-07-08</t>
  </si>
  <si>
    <t>Contactado</t>
  </si>
  <si>
    <t>2021-08-13</t>
  </si>
  <si>
    <t>2021-07-09</t>
  </si>
  <si>
    <t>2021-09-01</t>
  </si>
  <si>
    <t>2021-06-12</t>
  </si>
  <si>
    <t>2021-09-08</t>
  </si>
  <si>
    <t>2022-01-28</t>
  </si>
  <si>
    <t>2021-12-21</t>
  </si>
  <si>
    <t>2021-12-31</t>
  </si>
  <si>
    <t>2021-09-07</t>
  </si>
  <si>
    <t>2022-01-04</t>
  </si>
  <si>
    <t>2022-01-08</t>
  </si>
  <si>
    <t>2021-07-24</t>
  </si>
  <si>
    <t>No contactado</t>
  </si>
  <si>
    <t>2021-11-12</t>
  </si>
  <si>
    <t>2021-06-10</t>
  </si>
  <si>
    <t>Inactivo</t>
  </si>
  <si>
    <t>2022-01-17</t>
  </si>
  <si>
    <t>2021-10-08</t>
  </si>
  <si>
    <t>2021-08-27</t>
  </si>
  <si>
    <t>2022-01-19</t>
  </si>
  <si>
    <t>2021-11-20</t>
  </si>
  <si>
    <t>2021-08-28</t>
  </si>
  <si>
    <t>2021-06-16</t>
  </si>
  <si>
    <t>2021-12-22</t>
  </si>
  <si>
    <t>Citado</t>
  </si>
  <si>
    <t>Realizado</t>
  </si>
  <si>
    <t>2021-09-29</t>
  </si>
  <si>
    <t>2022-01-03</t>
  </si>
  <si>
    <t>2021-08-04</t>
  </si>
  <si>
    <t>2021-06-17</t>
  </si>
  <si>
    <t>2021-12-23</t>
  </si>
  <si>
    <t>2021-10-29</t>
  </si>
  <si>
    <t>2021-08-11</t>
  </si>
  <si>
    <t>2021-12-27</t>
  </si>
  <si>
    <t>2021-07-12</t>
  </si>
  <si>
    <t>2021-12-08</t>
  </si>
  <si>
    <t>2021-11-18</t>
  </si>
  <si>
    <t>2021-06-23</t>
  </si>
  <si>
    <t>2021-12-17</t>
  </si>
  <si>
    <t>2021-07-16</t>
  </si>
  <si>
    <t>2021-05-29</t>
  </si>
  <si>
    <t>2021-10-30</t>
  </si>
  <si>
    <t>2021-11-06</t>
  </si>
  <si>
    <t>2021-10-21</t>
  </si>
  <si>
    <t>2022-01-18</t>
  </si>
  <si>
    <t>2021-11-23</t>
  </si>
  <si>
    <t>2021-09-04</t>
  </si>
  <si>
    <t>2021-10-26</t>
  </si>
  <si>
    <t>2021-05-15</t>
  </si>
  <si>
    <t>2021-09-17</t>
  </si>
  <si>
    <t>2021-12-29</t>
  </si>
  <si>
    <t>2021-07-21</t>
  </si>
  <si>
    <t>2021-09-27</t>
  </si>
  <si>
    <t>2021-10-25</t>
  </si>
  <si>
    <t>2021-10-05</t>
  </si>
  <si>
    <t>2021-08-14</t>
  </si>
  <si>
    <t>2021-10-12</t>
  </si>
  <si>
    <t>2021-09-21</t>
  </si>
  <si>
    <t>2021-09-02</t>
  </si>
  <si>
    <t>2021-06-22</t>
  </si>
  <si>
    <t>2021-11-17</t>
  </si>
  <si>
    <t>2021-11-30</t>
  </si>
  <si>
    <t>2021-08-06</t>
  </si>
  <si>
    <t>2021-07-05</t>
  </si>
  <si>
    <t>2021-10-28</t>
  </si>
  <si>
    <t>2021-09-23</t>
  </si>
  <si>
    <t>2022-01-13</t>
  </si>
  <si>
    <t>2021-12-15</t>
  </si>
  <si>
    <t>2021-05-17</t>
  </si>
  <si>
    <t>2021-11-25</t>
  </si>
  <si>
    <t>2021-07-19</t>
  </si>
  <si>
    <t>2021-07-23</t>
  </si>
  <si>
    <t>2021-05-04</t>
  </si>
  <si>
    <t>2021-06-26</t>
  </si>
  <si>
    <t>2021-11-10</t>
  </si>
  <si>
    <t>2021-07-13</t>
  </si>
  <si>
    <t>2021-09-14</t>
  </si>
  <si>
    <t>2021-07-20</t>
  </si>
  <si>
    <t>2021-08-20</t>
  </si>
  <si>
    <t>2021-06-25</t>
  </si>
  <si>
    <t>2021-11-24</t>
  </si>
  <si>
    <t>2021-11-29</t>
  </si>
  <si>
    <t>2021-12-11</t>
  </si>
  <si>
    <t>2022-01-06</t>
  </si>
  <si>
    <t>2021-07-30</t>
  </si>
  <si>
    <t>2021-10-04</t>
  </si>
  <si>
    <t>2022-01-21</t>
  </si>
  <si>
    <t>2021-07-06</t>
  </si>
  <si>
    <t>2021-08-26</t>
  </si>
  <si>
    <t>2021-06-04</t>
  </si>
  <si>
    <t>2021-12-10</t>
  </si>
  <si>
    <t>2021-07-17</t>
  </si>
  <si>
    <t>2021-10-16</t>
  </si>
  <si>
    <t>2021-08-31</t>
  </si>
  <si>
    <t>2021-11-01</t>
  </si>
  <si>
    <t>2021-09-03</t>
  </si>
  <si>
    <t>2022-01-20</t>
  </si>
  <si>
    <t>2021-05-13</t>
  </si>
  <si>
    <t>2021-10-22</t>
  </si>
  <si>
    <t>2021-11-05</t>
  </si>
  <si>
    <t>2021-11-11</t>
  </si>
  <si>
    <t>2021-11-22</t>
  </si>
  <si>
    <t>2021-09-09</t>
  </si>
  <si>
    <t>2021-12-06</t>
  </si>
  <si>
    <t>2022-01-29</t>
  </si>
  <si>
    <t>2021-06-01</t>
  </si>
  <si>
    <t>2021-11-13</t>
  </si>
  <si>
    <t>2021-10-15</t>
  </si>
  <si>
    <t>2022-01-05</t>
  </si>
  <si>
    <t>2021-10-02</t>
  </si>
  <si>
    <t>2021-07-22</t>
  </si>
  <si>
    <t>2021-11-03</t>
  </si>
  <si>
    <t>2021-06-15</t>
  </si>
  <si>
    <t>2021-10-18</t>
  </si>
  <si>
    <t>2021-06-08</t>
  </si>
  <si>
    <t>2021-05-31</t>
  </si>
  <si>
    <t>2021-12-13</t>
  </si>
  <si>
    <t>2021-07-07</t>
  </si>
  <si>
    <t>2022-01-24</t>
  </si>
  <si>
    <t>2021-10-23</t>
  </si>
  <si>
    <t>2021-11-19</t>
  </si>
  <si>
    <t>2021-07-02</t>
  </si>
  <si>
    <t>2021-09-13</t>
  </si>
  <si>
    <t>2021-09-30</t>
  </si>
  <si>
    <t>2021-09-28</t>
  </si>
  <si>
    <t>2021-09-20</t>
  </si>
  <si>
    <t>2021-10-13</t>
  </si>
  <si>
    <t>2021-06-19</t>
  </si>
  <si>
    <t>2021-08-24</t>
  </si>
  <si>
    <t>2022-01-15</t>
  </si>
  <si>
    <t>2021-08-18</t>
  </si>
  <si>
    <t>2022-01-14</t>
  </si>
  <si>
    <t>2022-01-25</t>
  </si>
  <si>
    <t>2022-01-26</t>
  </si>
  <si>
    <t>2021-07-28</t>
  </si>
  <si>
    <t>2021-09-18</t>
  </si>
  <si>
    <t>2021-05-28</t>
  </si>
  <si>
    <t>2021-10-06</t>
  </si>
  <si>
    <t>2021-07-27</t>
  </si>
  <si>
    <t>2021-10-11</t>
  </si>
  <si>
    <t>2021-10-07</t>
  </si>
  <si>
    <t>2021-06-03</t>
  </si>
  <si>
    <t>2022-01-22</t>
  </si>
  <si>
    <t>2022-01-10</t>
  </si>
  <si>
    <t>2021-12-14</t>
  </si>
  <si>
    <t>2021-12-02</t>
  </si>
  <si>
    <t>2021-08-10</t>
  </si>
  <si>
    <t>2021-05-26</t>
  </si>
  <si>
    <t>2021-12-28</t>
  </si>
  <si>
    <t>2021-05-25</t>
  </si>
  <si>
    <t>2021-09-11</t>
  </si>
  <si>
    <t>2021-11-08</t>
  </si>
  <si>
    <t>2021-09-15</t>
  </si>
  <si>
    <t>2021-10-19</t>
  </si>
  <si>
    <t>2021-10-27</t>
  </si>
  <si>
    <t>2021-09-22</t>
  </si>
  <si>
    <t>2021-10-20</t>
  </si>
  <si>
    <t>2021-08-25</t>
  </si>
  <si>
    <t>2021-06-07</t>
  </si>
  <si>
    <t>2021-07-31</t>
  </si>
  <si>
    <t>2021-06-21</t>
  </si>
  <si>
    <t>2021-08-02</t>
  </si>
  <si>
    <t>2021-05-10</t>
  </si>
  <si>
    <t>2021-08-07</t>
  </si>
  <si>
    <t>2021-12-20</t>
  </si>
  <si>
    <t>2021-09-10</t>
  </si>
  <si>
    <t>2021-06-11</t>
  </si>
  <si>
    <t>2021-09-06</t>
  </si>
  <si>
    <t>2021-12-03</t>
  </si>
  <si>
    <t>2021-08-16</t>
  </si>
  <si>
    <t>2021-10-14</t>
  </si>
  <si>
    <t>2022-01-27</t>
  </si>
  <si>
    <t>2021-08-30</t>
  </si>
  <si>
    <t>2021-06-09</t>
  </si>
  <si>
    <t>2021-06-30</t>
  </si>
  <si>
    <t>2022-01-02</t>
  </si>
  <si>
    <t>2021-05-08</t>
  </si>
  <si>
    <t>2021-07-15</t>
  </si>
  <si>
    <t>2021-08-19</t>
  </si>
  <si>
    <t>2021-11-27</t>
  </si>
  <si>
    <t>2021-11-09</t>
  </si>
  <si>
    <t>2021-09-24</t>
  </si>
  <si>
    <t>2021-08-09</t>
  </si>
  <si>
    <t>2021-05-27</t>
  </si>
  <si>
    <t>2021-11-16</t>
  </si>
  <si>
    <t>2021-07-26</t>
  </si>
  <si>
    <t>2021-06-24</t>
  </si>
  <si>
    <t>2021-06-18</t>
  </si>
  <si>
    <t>2021-11-04</t>
  </si>
  <si>
    <t>2021-05-12</t>
  </si>
  <si>
    <t>2021-12-09</t>
  </si>
  <si>
    <t>2021-12-04</t>
  </si>
  <si>
    <t>2021-08-03</t>
  </si>
  <si>
    <t>2021-05-18</t>
  </si>
  <si>
    <t>2021-08-05</t>
  </si>
  <si>
    <t>2021-10-09</t>
  </si>
  <si>
    <t>2021-05-24</t>
  </si>
  <si>
    <t>2021-06-05</t>
  </si>
  <si>
    <t>2021-12-16</t>
  </si>
  <si>
    <t>2022-01-31</t>
  </si>
  <si>
    <t>2021-06-28</t>
  </si>
  <si>
    <t>2021-06-14</t>
  </si>
  <si>
    <t>2021-11-26</t>
  </si>
  <si>
    <t>2021-05-11</t>
  </si>
  <si>
    <t>2021-08-23</t>
  </si>
  <si>
    <t>2021-05-14</t>
  </si>
  <si>
    <t>2021-07-29</t>
  </si>
  <si>
    <t>2021-06-02</t>
  </si>
  <si>
    <t>2021-08-12</t>
  </si>
  <si>
    <t>2021-10-01</t>
  </si>
  <si>
    <t>2021-06-29</t>
  </si>
  <si>
    <t>2021-05-03</t>
  </si>
  <si>
    <t>2021-07-03</t>
  </si>
  <si>
    <t>SI, POSTERIOR AL PERIODO Y CON OTRO DISTR.</t>
  </si>
  <si>
    <t>2019-09-07</t>
  </si>
  <si>
    <t>2019-12-14</t>
  </si>
  <si>
    <t>2019-09-21</t>
  </si>
  <si>
    <t>2019-09-02</t>
  </si>
  <si>
    <t>2017-09-09</t>
  </si>
  <si>
    <t>2018-08-10</t>
  </si>
  <si>
    <t>2018-08-11</t>
  </si>
  <si>
    <t>2019-09-03</t>
  </si>
  <si>
    <t>2019-09-19</t>
  </si>
  <si>
    <t>2019-09-05</t>
  </si>
  <si>
    <t>2019-09-04</t>
  </si>
  <si>
    <t>2019-01-19</t>
  </si>
  <si>
    <t>2019-09-17</t>
  </si>
  <si>
    <t>2019-08-03</t>
  </si>
  <si>
    <t>2018-11-03</t>
  </si>
  <si>
    <t>2019-09-06</t>
  </si>
  <si>
    <t>2019-09-14</t>
  </si>
  <si>
    <t>2018-01-15</t>
  </si>
  <si>
    <t>2017-12-19</t>
  </si>
  <si>
    <t>2019-12-24</t>
  </si>
  <si>
    <t>Corolla</t>
  </si>
  <si>
    <t>TLAQUEPAQUE</t>
  </si>
  <si>
    <t>Rav4</t>
  </si>
  <si>
    <t>Yaris R</t>
  </si>
  <si>
    <t>Tacoma</t>
  </si>
  <si>
    <t>Camry HV</t>
  </si>
  <si>
    <t>Camry</t>
  </si>
  <si>
    <t>Rav4 HV</t>
  </si>
  <si>
    <t>Sienna HV</t>
  </si>
  <si>
    <t>Highlander</t>
  </si>
  <si>
    <t>Sienna</t>
  </si>
  <si>
    <t>Sequoia</t>
  </si>
  <si>
    <t>Tundra</t>
  </si>
  <si>
    <t>SO</t>
  </si>
  <si>
    <t>Yaris SD</t>
  </si>
  <si>
    <t>Prius</t>
  </si>
  <si>
    <t>Prius C</t>
  </si>
  <si>
    <t>Corolla HV</t>
  </si>
  <si>
    <t>Yaris HB</t>
  </si>
  <si>
    <t>Hiace</t>
  </si>
  <si>
    <t>CO</t>
  </si>
  <si>
    <t>SINALOA</t>
  </si>
  <si>
    <t>Hilux D Cab</t>
  </si>
  <si>
    <t>Avanza</t>
  </si>
  <si>
    <t>Hilux Diesel</t>
  </si>
  <si>
    <t>Raize</t>
  </si>
  <si>
    <t>MO</t>
  </si>
  <si>
    <t>SONORA</t>
  </si>
  <si>
    <t>Catalizador</t>
  </si>
  <si>
    <t>Vin Activo Otros</t>
  </si>
  <si>
    <t>Tasa del Primer Servicio de Mantenimiento7Tasa Pura</t>
  </si>
  <si>
    <t>Tasa Pura del Primer Servicio de Mantenimiento Periodo Actual</t>
  </si>
  <si>
    <t>Tasa del Primer Servicio de Mantenimiento5Tasa Pura</t>
  </si>
  <si>
    <t>Tasa del Primer Servicio de Mantenimiento12Tasa Pura</t>
  </si>
  <si>
    <t>Tasa del Primer Servicio de Mantenimiento9Tasa Pura</t>
  </si>
  <si>
    <t>Tasa del Primer Servicio de Mantenimiento8Tasa Pura</t>
  </si>
  <si>
    <t>Tasa del Primer Servicio de Mantenimiento6Tasa Pura</t>
  </si>
  <si>
    <t>Tasa del Primer Servicio de Mantenimiento12Tasa Total</t>
  </si>
  <si>
    <t>Tasa Total del Primer Servicio de Mantenimiento Periodo Actual</t>
  </si>
  <si>
    <t>Tasa del Primer Servicio de Mantenimiento9Tasa Total</t>
  </si>
  <si>
    <t>Tasa del Primer Servicio de Mantenimiento8Tasa Total</t>
  </si>
  <si>
    <t>Tasa del Primer Servicio de Mantenimiento6Tasa Total</t>
  </si>
  <si>
    <t>Tasa del Primer Servicio de Mantenimiento4Tasa Pura</t>
  </si>
  <si>
    <t>Tasa del Primer Servicio de Mantenimiento2Tasa Pura</t>
  </si>
  <si>
    <t>Tasa del Primer Servicio de Mantenimiento4Tasa Total</t>
  </si>
  <si>
    <t>Tasa del Primer Servicio de Mantenimiento2Tasa Total</t>
  </si>
  <si>
    <t>Tasa del Primer Servicio de Mantenimiento10Tasa Total</t>
  </si>
  <si>
    <t>Tasa del Primer Servicio de Mantenimiento3Tasa Total</t>
  </si>
  <si>
    <t>Tasa del Primer Servicio de Mantenimiento1Tasa Pura</t>
  </si>
  <si>
    <t>Tasa del Primer Servicio de Mantenimiento11Tasa Pura</t>
  </si>
  <si>
    <t>Tasa del Primer Servicio de Mantenimiento1Tasa Total</t>
  </si>
  <si>
    <t>Tasa del Primer Servicio de Mantenimiento11Tasa Total</t>
  </si>
  <si>
    <t>Tasa del Primer Servicio de Mantenimiento7Tasa Total</t>
  </si>
  <si>
    <t>Tasa del Primer Servicio de Mantenimiento5Tasa Total</t>
  </si>
  <si>
    <t>Tasa del Primer Servicio de Mantenimiento10Tasa Pura</t>
  </si>
  <si>
    <t>Tasa del Primer Servicio de Mantenimiento3Tasa Pura</t>
  </si>
  <si>
    <t>Retención Total dentro de Garantía (7 a 36 Meses) Año Actual</t>
  </si>
  <si>
    <t>Retención Total 7 a 36 Meses Año Actual</t>
  </si>
  <si>
    <t>Retención Total dentro de Garantía (7 a 36 Meses) Año Anterior</t>
  </si>
  <si>
    <t>Retención Total 7 a 36 Meses Año Anterior</t>
  </si>
  <si>
    <t>Tasa 1er. Serv. TotalAño Ant.</t>
  </si>
  <si>
    <t>Tasa 1er. Serv. Total Periodo Anterior</t>
  </si>
  <si>
    <t>Tasa 1er. Serv. PuraAño Ant.</t>
  </si>
  <si>
    <t>Tasa 1er. Serv. Pura Periodo Anterior</t>
  </si>
  <si>
    <t>Tasa 1er. Serv. TotalAño Act.</t>
  </si>
  <si>
    <t>Tasa 1er. Serv. Total Periodo Actual</t>
  </si>
  <si>
    <t>Tasa 1er. Serv. PuraAño Act.</t>
  </si>
  <si>
    <t>Tasa 1er. Serv. Pura Periodo Actual</t>
  </si>
  <si>
    <t>El modelo no se capturó o no es válido</t>
  </si>
  <si>
    <t>(en blanco)</t>
  </si>
  <si>
    <t>Arrendamiento TFS</t>
  </si>
  <si>
    <t>CONTACTADO</t>
  </si>
  <si>
    <t>2022-02-02</t>
  </si>
  <si>
    <t>2022-03-26</t>
  </si>
  <si>
    <t>NO CONTACTADO</t>
  </si>
  <si>
    <t>BUZON</t>
  </si>
  <si>
    <t>2022-03-04</t>
  </si>
  <si>
    <t>2022-03-31</t>
  </si>
  <si>
    <t>2022-03-11</t>
  </si>
  <si>
    <t>2022-03-23</t>
  </si>
  <si>
    <t>2022-03-05</t>
  </si>
  <si>
    <t>2022-02-17</t>
  </si>
  <si>
    <t>2022-03-01</t>
  </si>
  <si>
    <t>2022-02-25</t>
  </si>
  <si>
    <t>2022-03-17</t>
  </si>
  <si>
    <t>2022-03-10</t>
  </si>
  <si>
    <t>2022-03-08</t>
  </si>
  <si>
    <t>2022-03-19</t>
  </si>
  <si>
    <t>2022-03-30</t>
  </si>
  <si>
    <t>2022-03-14</t>
  </si>
  <si>
    <t>2022-03-16</t>
  </si>
  <si>
    <t>2022-03-18</t>
  </si>
  <si>
    <t>2022-03-29</t>
  </si>
  <si>
    <t>2022-02-09</t>
  </si>
  <si>
    <t>2022-02-24</t>
  </si>
  <si>
    <t>2022-03-28</t>
  </si>
  <si>
    <t>2022-03-03</t>
  </si>
  <si>
    <t>2022-02-11</t>
  </si>
  <si>
    <t>2022-02-03</t>
  </si>
  <si>
    <t>2022-03-15</t>
  </si>
  <si>
    <t>2022-02-15</t>
  </si>
  <si>
    <t>2022-02-26</t>
  </si>
  <si>
    <t>2022-02-04</t>
  </si>
  <si>
    <t>2022-02-18</t>
  </si>
  <si>
    <t>2022-02-08</t>
  </si>
  <si>
    <t>2022-03-09</t>
  </si>
  <si>
    <t>2022-02-01</t>
  </si>
  <si>
    <t>2022-03-12</t>
  </si>
  <si>
    <t>2022-03-22</t>
  </si>
  <si>
    <t>2022-02-05</t>
  </si>
  <si>
    <t>2022-02-21</t>
  </si>
  <si>
    <t>2022-03-02</t>
  </si>
  <si>
    <t>INACTIVO</t>
  </si>
  <si>
    <t>2022-02-19</t>
  </si>
  <si>
    <t>2022-03-07</t>
  </si>
  <si>
    <t>2022-02-28</t>
  </si>
  <si>
    <t>2022-02-23</t>
  </si>
  <si>
    <t>2022-02-16</t>
  </si>
  <si>
    <t>LLAMAR DESPUES</t>
  </si>
  <si>
    <t>2022-02-22</t>
  </si>
  <si>
    <t>2022-03-24</t>
  </si>
  <si>
    <t>2022-02-10</t>
  </si>
  <si>
    <t>2022-03-25</t>
  </si>
  <si>
    <t>Septiembre 2021</t>
  </si>
  <si>
    <t>2022-02-14</t>
  </si>
  <si>
    <t>2022-02-12</t>
  </si>
  <si>
    <t>2020-10-31</t>
  </si>
  <si>
    <t>2017-02-15</t>
  </si>
  <si>
    <t>2017-06-24</t>
  </si>
  <si>
    <t>2020-03-23</t>
  </si>
  <si>
    <t>2020-03-24</t>
  </si>
  <si>
    <t>2020-03-21</t>
  </si>
  <si>
    <t>CUAUHTEMOC</t>
  </si>
  <si>
    <t>COAHUILA DE ZARAGOZA</t>
  </si>
  <si>
    <t>HIDALGO</t>
  </si>
  <si>
    <t>SALTILLO</t>
  </si>
  <si>
    <t>NAUCALPAN DE JUÁREZ</t>
  </si>
  <si>
    <t>CUAJIMALPA DE MORELOS</t>
  </si>
  <si>
    <t>05120</t>
  </si>
  <si>
    <t>MORELOS</t>
  </si>
  <si>
    <t>SAN LUIS POTOSÍ</t>
  </si>
  <si>
    <t>11000</t>
  </si>
  <si>
    <t>38150</t>
  </si>
  <si>
    <t>YU</t>
  </si>
  <si>
    <t>MÉRIDA</t>
  </si>
  <si>
    <t>YUCATÁN</t>
  </si>
  <si>
    <t>05000</t>
  </si>
  <si>
    <t>Septiembre 2021 - Marzo 2022</t>
  </si>
  <si>
    <t>Octubre 2021 - Marzo 2022</t>
  </si>
  <si>
    <t>Retención Total por ZonaCiudadAño Act.</t>
  </si>
  <si>
    <t>Retención Total de la Marca por Ciudad Año Actual</t>
  </si>
  <si>
    <t>Retención Total por ZonaCiudadAño Ant.</t>
  </si>
  <si>
    <t>Retención Total de la Marca por Ciudad Año Anterior</t>
  </si>
  <si>
    <t>Distribución de OR del Distribuidor por Tipo de Servicio de MantenimientoAño. Ant.-1</t>
  </si>
  <si>
    <t>Gráfica OR por Tipo de Mantenimiento Año Anterior -1</t>
  </si>
  <si>
    <t>Distribución del Ticket Promedio del Distribuidor por Tipo de Servicio de MantenimientoAño. Ant.-1</t>
  </si>
  <si>
    <t>Gráfica Ticket Promedio por Tipo de Mantenimiento Año Anterior -1</t>
  </si>
  <si>
    <t>Distribución del Ticket Promedio CPU del Distribuidor por Tipo de Servicio de MantenimientoAño. Ant.-1</t>
  </si>
  <si>
    <t>Gráfica Ticket Promedio CPU por Tipo de Mantenimiento Año Anterior -1</t>
  </si>
  <si>
    <t>Lista Objetivo para Citas</t>
  </si>
  <si>
    <t>Tipo de Seguimiento</t>
  </si>
  <si>
    <t>Primer Serv. o Recordatorio</t>
  </si>
  <si>
    <t>Acción a Realizar</t>
  </si>
  <si>
    <t>Código Distribuidor</t>
  </si>
  <si>
    <t>Mes CPUs</t>
  </si>
  <si>
    <t>¿Es Empresa?</t>
  </si>
  <si>
    <t>Empresa</t>
  </si>
  <si>
    <t>Proactivo</t>
  </si>
  <si>
    <t>Eficiencia del Recordatorio</t>
  </si>
  <si>
    <t>Llamada de Contacto</t>
  </si>
  <si>
    <t>ELEMENT FLEET MANAGEMENT CORPORATION MEXICO SA DE CV</t>
  </si>
  <si>
    <t>ARI FLEET SERVICES S DE RL DE CV</t>
  </si>
  <si>
    <t>ELEMENTFLEETMANAGEMENTCORPORATIONMEXICOSADECV</t>
  </si>
  <si>
    <t>ALD AUTOMOTIVE SA DE CV</t>
  </si>
  <si>
    <t>LEASEPLAN MEXICO SA DE CV</t>
  </si>
  <si>
    <t>ELEMENT FLEET MANAGEMENT CORPORATION MEXICO SA DE</t>
  </si>
  <si>
    <t>ELEMENT FLEET MANAGEMENT CORPORATION MEXICO S.A DE C.V</t>
  </si>
  <si>
    <t>Recordatorio digital n-30 días antes</t>
  </si>
  <si>
    <t>ALD AUTOMOTIVE S.A DE C.V.</t>
  </si>
  <si>
    <t>Tasa 1er. Servicio</t>
  </si>
  <si>
    <t>Noviembre 2021</t>
  </si>
  <si>
    <t>Diciembre 2021</t>
  </si>
  <si>
    <t>Reactivo</t>
  </si>
  <si>
    <t>Octubre 2021</t>
  </si>
  <si>
    <t>CARGILL SERVICIOS S DE RL DE CV</t>
  </si>
  <si>
    <t>Listado Objetivo para Citas</t>
  </si>
  <si>
    <t>Listado de vines a contactar para seguimiento proactivo y reactivo de la tasa del 1er. Servicio y Recordatorio de Servicio</t>
  </si>
  <si>
    <t>JET VAN CAR RENTAL S.A. DE C.V.</t>
  </si>
  <si>
    <t>Pérdida</t>
  </si>
  <si>
    <t>Acudieron con Otro</t>
  </si>
  <si>
    <t>NO Acudieron</t>
  </si>
  <si>
    <t>Acudieron con Distr.</t>
  </si>
  <si>
    <t>Perdida Tasa 1er Serv,</t>
  </si>
  <si>
    <t>Congruencia Perdida Tasa 1er. Servicio</t>
  </si>
  <si>
    <t>Perdida ef. Rec Servicio</t>
  </si>
  <si>
    <t>Ticket Prom. Perdido</t>
  </si>
  <si>
    <t>Vin no asiste con ningún distribuidor</t>
  </si>
  <si>
    <t>Agosto 2022</t>
  </si>
  <si>
    <t>DALTON AUTOMOTORES S DE RL DE CV</t>
  </si>
  <si>
    <t>Septiembre 2022</t>
  </si>
  <si>
    <t>BUZON DE VOZ</t>
  </si>
  <si>
    <t>UNIRENTA ARRENDAMIENTOS SA DE CV</t>
  </si>
  <si>
    <t>YA NO CUENTA CON LA UNIDAD</t>
  </si>
  <si>
    <t>OXALEASINGSADECV</t>
  </si>
  <si>
    <t>4T1F11AK9MU578119</t>
  </si>
  <si>
    <t>Febrero 2022</t>
  </si>
  <si>
    <t>Marzo 2022</t>
  </si>
  <si>
    <t>Enero 2022</t>
  </si>
  <si>
    <t>AUTOMOTRIZ TOY SA DE CV</t>
  </si>
  <si>
    <t>MANDA DIRECTO A BUZON</t>
  </si>
  <si>
    <t>NO CONTESTA</t>
  </si>
  <si>
    <t>CASANOVA VALLEJO SA DE CV</t>
  </si>
  <si>
    <t>CEVER LOMAS VERDES S DE RL DE CV</t>
  </si>
  <si>
    <t>numero no existe</t>
  </si>
  <si>
    <t>5TDYZ3DCXHS855019</t>
  </si>
  <si>
    <t>2022-07-16</t>
  </si>
  <si>
    <t>2022-05-23</t>
  </si>
  <si>
    <t>2022-05-20</t>
  </si>
  <si>
    <t>2022-05-31</t>
  </si>
  <si>
    <t>2022-04-06</t>
  </si>
  <si>
    <t>2022-06-25</t>
  </si>
  <si>
    <t>2022-06-14</t>
  </si>
  <si>
    <t>2022-04-29</t>
  </si>
  <si>
    <t>2022-05-19</t>
  </si>
  <si>
    <t>2022-04-20</t>
  </si>
  <si>
    <t>2022-05-05</t>
  </si>
  <si>
    <t>2022-07-21</t>
  </si>
  <si>
    <t>2022-06-24</t>
  </si>
  <si>
    <t>2022-07-26</t>
  </si>
  <si>
    <t>2022-07-05</t>
  </si>
  <si>
    <t>2022-06-21</t>
  </si>
  <si>
    <t>2022-04-04</t>
  </si>
  <si>
    <t>2022-06-08</t>
  </si>
  <si>
    <t>2022-04-30</t>
  </si>
  <si>
    <t>2022-07-27</t>
  </si>
  <si>
    <t>2022-05-17</t>
  </si>
  <si>
    <t>2022-07-29</t>
  </si>
  <si>
    <t>2022-07-12</t>
  </si>
  <si>
    <t>2022-07-11</t>
  </si>
  <si>
    <t>2022-05-03</t>
  </si>
  <si>
    <t>2022-04-22</t>
  </si>
  <si>
    <t>2022-05-13</t>
  </si>
  <si>
    <t>2022-04-12</t>
  </si>
  <si>
    <t>2022-06-27</t>
  </si>
  <si>
    <t>2022-06-07</t>
  </si>
  <si>
    <t>2022-07-15</t>
  </si>
  <si>
    <t>2022-06-17</t>
  </si>
  <si>
    <t>2022-04-26</t>
  </si>
  <si>
    <t>2022-05-30</t>
  </si>
  <si>
    <t>2022-04-27</t>
  </si>
  <si>
    <t>2022-06-23</t>
  </si>
  <si>
    <t>2022-07-01</t>
  </si>
  <si>
    <t>2022-05-10</t>
  </si>
  <si>
    <t>2022-04-01</t>
  </si>
  <si>
    <t>2022-04-09</t>
  </si>
  <si>
    <t>2022-04-13</t>
  </si>
  <si>
    <t>2022-05-16</t>
  </si>
  <si>
    <t>2022-07-20</t>
  </si>
  <si>
    <t>2022-04-25</t>
  </si>
  <si>
    <t>2022-06-03</t>
  </si>
  <si>
    <t>2022-06-28</t>
  </si>
  <si>
    <t>2022-05-26</t>
  </si>
  <si>
    <t>2022-07-23</t>
  </si>
  <si>
    <t>2022-07-28</t>
  </si>
  <si>
    <t>2022-07-08</t>
  </si>
  <si>
    <t>2022-06-16</t>
  </si>
  <si>
    <t>2022-07-25</t>
  </si>
  <si>
    <t>2022-04-28</t>
  </si>
  <si>
    <t>2022-05-02</t>
  </si>
  <si>
    <t>2022-04-05</t>
  </si>
  <si>
    <t>2022-05-14</t>
  </si>
  <si>
    <t>2022-07-06</t>
  </si>
  <si>
    <t>2022-07-18</t>
  </si>
  <si>
    <t>2022-05-06</t>
  </si>
  <si>
    <t>2022-04-21</t>
  </si>
  <si>
    <t>2022-05-11</t>
  </si>
  <si>
    <t>2022-04-02</t>
  </si>
  <si>
    <t>2022-06-30</t>
  </si>
  <si>
    <t>2022-06-20</t>
  </si>
  <si>
    <t>2022-04-08</t>
  </si>
  <si>
    <t>2022-04-18</t>
  </si>
  <si>
    <t>2022-06-29</t>
  </si>
  <si>
    <t>2022-07-09</t>
  </si>
  <si>
    <t>2022-04-19</t>
  </si>
  <si>
    <t>2022-06-09</t>
  </si>
  <si>
    <t>2022-06-04</t>
  </si>
  <si>
    <t>2022-06-18</t>
  </si>
  <si>
    <t>2022-07-22</t>
  </si>
  <si>
    <t>2022-07-04</t>
  </si>
  <si>
    <t>2022-05-25</t>
  </si>
  <si>
    <t>2022-06-15</t>
  </si>
  <si>
    <t>2022-06-22</t>
  </si>
  <si>
    <t>2022-07-07</t>
  </si>
  <si>
    <t>2022-06-13</t>
  </si>
  <si>
    <t>2022-07-19</t>
  </si>
  <si>
    <t>2022-05-27</t>
  </si>
  <si>
    <t>2022-05-28</t>
  </si>
  <si>
    <t>2022-04-07</t>
  </si>
  <si>
    <t>2022-05-12</t>
  </si>
  <si>
    <t>2022-05-21</t>
  </si>
  <si>
    <t>2022-07-13</t>
  </si>
  <si>
    <t>2022-04-23</t>
  </si>
  <si>
    <t>2022-05-24</t>
  </si>
  <si>
    <t>2022-05-09</t>
  </si>
  <si>
    <t>2022-05-04</t>
  </si>
  <si>
    <t>2022-06-11</t>
  </si>
  <si>
    <t>2022-06-02</t>
  </si>
  <si>
    <t>2022-06-06</t>
  </si>
  <si>
    <t>2022-06-01</t>
  </si>
  <si>
    <t>2022-06-10</t>
  </si>
  <si>
    <t>5TDGRKEC5NS081925</t>
  </si>
  <si>
    <t>2022-05-18</t>
  </si>
  <si>
    <t>2022-04-11</t>
  </si>
  <si>
    <t>2022-07-14</t>
  </si>
  <si>
    <t>2022-07-02</t>
  </si>
  <si>
    <t>NUMERO NO EXISTE</t>
  </si>
  <si>
    <t>44621</t>
  </si>
  <si>
    <t>NUMERO FUERA DE SERVICIO</t>
  </si>
  <si>
    <t>NUMERO OCUPADO</t>
  </si>
  <si>
    <t>5TDGRKEC8NS094023</t>
  </si>
  <si>
    <t>MR0CX3DD0N1330330</t>
  </si>
  <si>
    <t>MR0CX3DD2N1331687</t>
  </si>
  <si>
    <t>2022-07-30</t>
  </si>
  <si>
    <t>JTDKAMFU6N3159036</t>
  </si>
  <si>
    <t>UNIDAD VENDIDA</t>
  </si>
  <si>
    <t>JTDKDTB33M1143921</t>
  </si>
  <si>
    <t>2T3W1RFV5MW138925</t>
  </si>
  <si>
    <t>JTDKDTB39M1144247</t>
  </si>
  <si>
    <t>2019-01-02</t>
  </si>
  <si>
    <t>2017-10-06</t>
  </si>
  <si>
    <t>2018-01-04</t>
  </si>
  <si>
    <t>2017-10-05</t>
  </si>
  <si>
    <t>2017-10-02</t>
  </si>
  <si>
    <t>2017-10-12</t>
  </si>
  <si>
    <t>2019-03-07</t>
  </si>
  <si>
    <t>2018-07-02</t>
  </si>
  <si>
    <t>2017-12-04</t>
  </si>
  <si>
    <t>2017-10-03</t>
  </si>
  <si>
    <t>buzon de voz</t>
  </si>
  <si>
    <t>2020-10-03</t>
  </si>
  <si>
    <t>2017-12-09</t>
  </si>
  <si>
    <t>2017-12-11</t>
  </si>
  <si>
    <t>2017-11-06</t>
  </si>
  <si>
    <t>2017-12-05</t>
  </si>
  <si>
    <t>2017-11-08</t>
  </si>
  <si>
    <t>2020-10-02</t>
  </si>
  <si>
    <t>2019-02-12</t>
  </si>
  <si>
    <t>2017-11-04</t>
  </si>
  <si>
    <t>2017-12-02</t>
  </si>
  <si>
    <t>2018-01-03</t>
  </si>
  <si>
    <t>2020-10-01</t>
  </si>
  <si>
    <t>2017-12-08</t>
  </si>
  <si>
    <t>2017-10-09</t>
  </si>
  <si>
    <t>2017-11-07</t>
  </si>
  <si>
    <t>2017-11-09</t>
  </si>
  <si>
    <t>2017-12-07</t>
  </si>
  <si>
    <t>2017-10-07</t>
  </si>
  <si>
    <t>2017-11-03</t>
  </si>
  <si>
    <t>5TDKZRFH6JS269263</t>
  </si>
  <si>
    <t>2017-12-06</t>
  </si>
  <si>
    <t>2019-03-11</t>
  </si>
  <si>
    <t>2020-07-11</t>
  </si>
  <si>
    <t>2017-12-01</t>
  </si>
  <si>
    <t>2019-11-01</t>
  </si>
  <si>
    <t>2019-03-06</t>
  </si>
  <si>
    <t>2017-11-01</t>
  </si>
  <si>
    <t>CIUDAD DE MEXICO</t>
  </si>
  <si>
    <t>Miguel Hidalgo</t>
  </si>
  <si>
    <t>MEXICO</t>
  </si>
  <si>
    <t>GR Yaris</t>
  </si>
  <si>
    <t>PASEO DE LOS TAMARINDOS|400B</t>
  </si>
  <si>
    <t>08500</t>
  </si>
  <si>
    <t>29785</t>
  </si>
  <si>
    <t>00000</t>
  </si>
  <si>
    <t>NAUCALPAN</t>
  </si>
  <si>
    <t>Álvaro Obregón</t>
  </si>
  <si>
    <t>SAN LUIS POTOSI</t>
  </si>
  <si>
    <t>ESTADO DE MEXICO</t>
  </si>
  <si>
    <t>NEZAHUALCÓYOTL</t>
  </si>
  <si>
    <t>53100</t>
  </si>
  <si>
    <t>IZTACALCO</t>
  </si>
  <si>
    <t>37270</t>
  </si>
  <si>
    <t>CDMX</t>
  </si>
  <si>
    <t>MERIDA</t>
  </si>
  <si>
    <t>Gustavo A. Madero</t>
  </si>
  <si>
    <t>QUERETARO</t>
  </si>
  <si>
    <t>QUERÉTARO</t>
  </si>
  <si>
    <t>06700</t>
  </si>
  <si>
    <t>TOLUCA</t>
  </si>
  <si>
    <t>Corolla Cross</t>
  </si>
  <si>
    <t>52775</t>
  </si>
  <si>
    <t>MICHOACAN</t>
  </si>
  <si>
    <t>MI</t>
  </si>
  <si>
    <t>53240</t>
  </si>
  <si>
    <t>Naucalpan de Juárez</t>
  </si>
  <si>
    <t>83159</t>
  </si>
  <si>
    <t>06140</t>
  </si>
  <si>
    <t>4093.97</t>
  </si>
  <si>
    <t>CORREGIDORA</t>
  </si>
  <si>
    <t>GT</t>
  </si>
  <si>
    <t>IRAPUATO</t>
  </si>
  <si>
    <t>33512</t>
  </si>
  <si>
    <t>53398</t>
  </si>
  <si>
    <t>110954</t>
  </si>
  <si>
    <t>38000</t>
  </si>
  <si>
    <t>28900</t>
  </si>
  <si>
    <t>4721.55</t>
  </si>
  <si>
    <t>SAN NICOLAS DE LOS GARZA</t>
  </si>
  <si>
    <t>BOULEVARD MANUEL ÁVILA CAMACHO|SN</t>
  </si>
  <si>
    <t>04530</t>
  </si>
  <si>
    <t>TEPATITLAN DE MORELOS</t>
  </si>
  <si>
    <t>TEPATITLÁN DE MORELOS</t>
  </si>
  <si>
    <t>240.00</t>
  </si>
  <si>
    <t>EL MARQUÉS</t>
  </si>
  <si>
    <t>Calipper</t>
  </si>
  <si>
    <t>5YFBURHE7EP133787</t>
  </si>
  <si>
    <t>5YFBURHEXGP521485</t>
  </si>
  <si>
    <t>Centro</t>
  </si>
  <si>
    <t>Enero 2022 - Julio 2022</t>
  </si>
  <si>
    <t>Octubre 2021 - Abril 2022</t>
  </si>
  <si>
    <t>Diciembre 2021 - Junio 2022</t>
  </si>
  <si>
    <t>Noviembre 2021 - Abril 2022</t>
  </si>
  <si>
    <t>Diciembre 2021 - Mayo 2022</t>
  </si>
  <si>
    <t>Enero 2022 - Junio 2022</t>
  </si>
  <si>
    <t>Febrero 2022 - Julio 2022</t>
  </si>
  <si>
    <t>Noviembre 2021 - Mayo 2022</t>
  </si>
  <si>
    <t>CPUs / UIOs</t>
  </si>
  <si>
    <t>CPUs / UIOsDistr.</t>
  </si>
  <si>
    <t>Service Share Distribuidor Periodo Actual</t>
  </si>
  <si>
    <t>CPUs / UIOsCiudad</t>
  </si>
  <si>
    <t>Service Share Ciudad Periodo Actual</t>
  </si>
  <si>
    <t>CPUs / UIOsRegión</t>
  </si>
  <si>
    <t>Service Share Región Periodo Actual</t>
  </si>
  <si>
    <t>CPUs / UIOsNacional</t>
  </si>
  <si>
    <t>Service Share Marca Periodo Actual</t>
  </si>
  <si>
    <t>Marzo 2022 a Febrero 2023</t>
  </si>
  <si>
    <t>57040</t>
  </si>
  <si>
    <t>Toyota Celaya</t>
  </si>
  <si>
    <t>Celaya</t>
  </si>
  <si>
    <t>51 / 71</t>
  </si>
  <si>
    <t>Julio 2022</t>
  </si>
  <si>
    <t>Julio 2022 - Enero 2023</t>
  </si>
  <si>
    <t>25 / 51</t>
  </si>
  <si>
    <t>38 / 57</t>
  </si>
  <si>
    <t>Febrero 2022 - Agosto 2022</t>
  </si>
  <si>
    <t>46 / 75</t>
  </si>
  <si>
    <t>31 / 49</t>
  </si>
  <si>
    <t>Abril 2022</t>
  </si>
  <si>
    <t>Abril 2022 - Octubre 2022</t>
  </si>
  <si>
    <t>32 / 49</t>
  </si>
  <si>
    <t>Marzo 2022 - Septiembre 2022</t>
  </si>
  <si>
    <t>46 / 69</t>
  </si>
  <si>
    <t>Mayo 2022</t>
  </si>
  <si>
    <t>Mayo 2022 - Noviembre 2022</t>
  </si>
  <si>
    <t>47 / 80</t>
  </si>
  <si>
    <t>28 / 43</t>
  </si>
  <si>
    <t>Junio 2022</t>
  </si>
  <si>
    <t>Junio 2022 - Diciembre 2022</t>
  </si>
  <si>
    <t>27 / 45</t>
  </si>
  <si>
    <t>34 / 58</t>
  </si>
  <si>
    <t>Agosto 2022 - Febrero 2023</t>
  </si>
  <si>
    <t>25 / 53</t>
  </si>
  <si>
    <t>38 / 51</t>
  </si>
  <si>
    <t>52 / 57</t>
  </si>
  <si>
    <t>71 / 75</t>
  </si>
  <si>
    <t>63 / 69</t>
  </si>
  <si>
    <t>66 / 80</t>
  </si>
  <si>
    <t>43 / 49</t>
  </si>
  <si>
    <t>44 / 49</t>
  </si>
  <si>
    <t>54 / 58</t>
  </si>
  <si>
    <t>65 / 71</t>
  </si>
  <si>
    <t>38 / 43</t>
  </si>
  <si>
    <t>37 / 45</t>
  </si>
  <si>
    <t>31 / 53</t>
  </si>
  <si>
    <t>Agosto 2022 - Enero 2023</t>
  </si>
  <si>
    <t>415 / 598</t>
  </si>
  <si>
    <t>2517 / 3576</t>
  </si>
  <si>
    <t>Septiembre 2022 - Febrero 2023</t>
  </si>
  <si>
    <t>351 / 580</t>
  </si>
  <si>
    <t>412 / 509</t>
  </si>
  <si>
    <t>472 / 560</t>
  </si>
  <si>
    <t>463 / 557</t>
  </si>
  <si>
    <t>474 / 598</t>
  </si>
  <si>
    <t>460 / 563</t>
  </si>
  <si>
    <t>Marzo 2022 - Agosto 2022</t>
  </si>
  <si>
    <t>436 / 551</t>
  </si>
  <si>
    <t>Abril 2022 - Septiembre 2022</t>
  </si>
  <si>
    <t>455 / 567</t>
  </si>
  <si>
    <t>Mayo 2022 - Octubre 2022</t>
  </si>
  <si>
    <t>426 / 590</t>
  </si>
  <si>
    <t>Junio 2022 - Noviembre 2022</t>
  </si>
  <si>
    <t>432 / 595</t>
  </si>
  <si>
    <t>Julio 2022 - Diciembre 2022</t>
  </si>
  <si>
    <t>438 / 595</t>
  </si>
  <si>
    <t>135</t>
  </si>
  <si>
    <t>906</t>
  </si>
  <si>
    <t>580</t>
  </si>
  <si>
    <t>1539</t>
  </si>
  <si>
    <t>852</t>
  </si>
  <si>
    <t>43</t>
  </si>
  <si>
    <t>34</t>
  </si>
  <si>
    <t>42</t>
  </si>
  <si>
    <t>48</t>
  </si>
  <si>
    <t>24</t>
  </si>
  <si>
    <t>68</t>
  </si>
  <si>
    <t>126</t>
  </si>
  <si>
    <t>707</t>
  </si>
  <si>
    <t>486</t>
  </si>
  <si>
    <t>1424</t>
  </si>
  <si>
    <t>1994</t>
  </si>
  <si>
    <t>Distribución de OR del Distribuidor por Tipo de Servicio de MantenimientoAño Act.-1</t>
  </si>
  <si>
    <t>Gráfica OR por Tipo de Mantenimiento Año Actual -1</t>
  </si>
  <si>
    <t>Distribución de OR del Distribuidor por Tipo de Servicio de MantenimientoOR sin dato Odómetro:</t>
  </si>
  <si>
    <t>Gráfica OR por Tipo de Mantenimiento Año Actual sin odómetro</t>
  </si>
  <si>
    <t>Distribución del Ticket Promedio del Distribuidor por Tipo de Servicio de MantenimientoAño Act.-1</t>
  </si>
  <si>
    <t>Gráfica Ticket Prom. por Tipo de Mantenimiento Año Actual -1</t>
  </si>
  <si>
    <t>Distribución del Ticket Promedio CPU del Distribuidor por Tipo de Servicio de MantenimientoAño Act.-1</t>
  </si>
  <si>
    <t>Gráfica Ticket Prom. por Tipo de Mantenimiento CPU Año Actual -1</t>
  </si>
  <si>
    <t>De Feb'23 Calc. en Feb'23</t>
  </si>
  <si>
    <t>De Ene'23 Calc. en Feb'23</t>
  </si>
  <si>
    <t>De Dic'22 Calc. en Feb'23</t>
  </si>
  <si>
    <t>De Ene'23 Calc. en Ene'23</t>
  </si>
  <si>
    <t>De Dic'22 Calc. en Ene'23</t>
  </si>
  <si>
    <t>De Dic'22 Calc. en Dic'22</t>
  </si>
  <si>
    <t>Febrero - 2023</t>
  </si>
  <si>
    <t>Enero - 2023</t>
  </si>
  <si>
    <t>Diciembre - 2022</t>
  </si>
  <si>
    <t>Marzo 2023</t>
  </si>
  <si>
    <t>2T3J1RFV9MW197745</t>
  </si>
  <si>
    <t>2022-09-15</t>
  </si>
  <si>
    <t>SE ENVIA MRS</t>
  </si>
  <si>
    <t>2T3RF4EV0FW300689</t>
  </si>
  <si>
    <t>2022-09-23</t>
  </si>
  <si>
    <t>2T3RFREV0GW464975</t>
  </si>
  <si>
    <t>2022-09-02</t>
  </si>
  <si>
    <t>2T3RFREV6HW656371</t>
  </si>
  <si>
    <t>2022-09-20</t>
  </si>
  <si>
    <t>2T3RFREVXGW525023</t>
  </si>
  <si>
    <t>2022-09-19</t>
  </si>
  <si>
    <t>2T3RFREVXHW549744</t>
  </si>
  <si>
    <t>2022-09-28</t>
  </si>
  <si>
    <t>1- SE LE ENVIO WHATS APP</t>
  </si>
  <si>
    <t>2T3WF4DV1BW063645</t>
  </si>
  <si>
    <t>2022-09-29</t>
  </si>
  <si>
    <t>2T3ZF9DV9BW104176</t>
  </si>
  <si>
    <t>2022-09-10</t>
  </si>
  <si>
    <t>SE MANDO WHATS ( MRS )</t>
  </si>
  <si>
    <t>3TMAZ5CN7HM035934</t>
  </si>
  <si>
    <t>2022-09-30</t>
  </si>
  <si>
    <t>4T1B11HK7KU739813</t>
  </si>
  <si>
    <t>2022-09-13</t>
  </si>
  <si>
    <t>4T1BF1FK9CU104825</t>
  </si>
  <si>
    <t>2022-09-01</t>
  </si>
  <si>
    <t>SE ENVIA MRS / 2- Indican que pasaran la informacion a la persona que trae el camry</t>
  </si>
  <si>
    <t>5TDKK3DC8CS238995</t>
  </si>
  <si>
    <t>2022-09-09</t>
  </si>
  <si>
    <t>SE MANDA A WHATS ( MRS )</t>
  </si>
  <si>
    <t>4T1J11AK5LU344794</t>
  </si>
  <si>
    <t>5TDYK3DC8FS639591</t>
  </si>
  <si>
    <t>2022-09-22</t>
  </si>
  <si>
    <t>5TDYKRFH5FS108442</t>
  </si>
  <si>
    <t>2022-09-24</t>
  </si>
  <si>
    <t>5TDYZ3DC0HS899420</t>
  </si>
  <si>
    <t>MONASTERIO DE LA INMACULADA CONCEPCION DE SALVATIE</t>
  </si>
  <si>
    <t>5TDYZRFH5JS235504</t>
  </si>
  <si>
    <t>5YFBPRBE8NP274920</t>
  </si>
  <si>
    <t>5YFBPRBE9NP308928</t>
  </si>
  <si>
    <t>5YFBPRHEXJP830257</t>
  </si>
  <si>
    <t>5YFBURHEXEP057899</t>
  </si>
  <si>
    <t>5YFBURHEXGP493025</t>
  </si>
  <si>
    <t>FERRETERIA INTEGRAL DE CELAYA SA DE CV</t>
  </si>
  <si>
    <t>2022-09-06</t>
  </si>
  <si>
    <t>5YFBURHE7FP225046</t>
  </si>
  <si>
    <t>2022-09-05</t>
  </si>
  <si>
    <t>JTDBT9K33G1443694</t>
  </si>
  <si>
    <t>JTDBT9K39F1436036</t>
  </si>
  <si>
    <t>1-SE LE ENVIO WHATS APP</t>
  </si>
  <si>
    <t>JTDKARFU4L3109276</t>
  </si>
  <si>
    <t>2022-09-17</t>
  </si>
  <si>
    <t>JTDKBRFU6H3052504</t>
  </si>
  <si>
    <t>JTDKN3DU2F1981847</t>
  </si>
  <si>
    <t>JTFJM9CP3L6001089</t>
  </si>
  <si>
    <t>2022-09-26</t>
  </si>
  <si>
    <t>JTMZ13FV9KD004083</t>
  </si>
  <si>
    <t>PHICOM TECHNOLOGIAS, SA DE CV</t>
  </si>
  <si>
    <t>MHFAB1BY3N3007199</t>
  </si>
  <si>
    <t>2022-09-14</t>
  </si>
  <si>
    <t>MHKAA1BA3NJ018352</t>
  </si>
  <si>
    <t>SE LE ENVIO WHATS APP, 2- SE DEJO RECADO, 2- NUMERO INCORRECTO, 3- SE REALIZO EL SERVICIO EL 01/09/22 CON ORDEN INTERNA I-137366 / I138003 - 01/09/22 - S10</t>
  </si>
  <si>
    <t>MHKMC13F2DK004730</t>
  </si>
  <si>
    <t>MHKMF53E7GK006922</t>
  </si>
  <si>
    <t>MHKMF53EXJK013953</t>
  </si>
  <si>
    <t>MHKMF5CF0LK013195</t>
  </si>
  <si>
    <t>MHKMF5CF1LK008457</t>
  </si>
  <si>
    <t>MHKMF5CF5LK011152</t>
  </si>
  <si>
    <t>MHKMF5CFXMK021791</t>
  </si>
  <si>
    <t>2022-09-07</t>
  </si>
  <si>
    <t>MRS 1</t>
  </si>
  <si>
    <t>MR0CX3DD1M1315270</t>
  </si>
  <si>
    <t>2022-09-27</t>
  </si>
  <si>
    <t>MR0CX3DD4M1320611</t>
  </si>
  <si>
    <t>MR0EX3DD3L0082764</t>
  </si>
  <si>
    <t>MEGA FRESCOS DEL BAJIO SA DE CV</t>
  </si>
  <si>
    <t>MR0EX3DD7L0005430</t>
  </si>
  <si>
    <t>SE ENVIA MRS ( MRS )</t>
  </si>
  <si>
    <t>MR0EX8DD4K0182058</t>
  </si>
  <si>
    <t>MR2B29F30K1162290</t>
  </si>
  <si>
    <t>ROCA RENT SA DE CV</t>
  </si>
  <si>
    <t>MR2B29F31H1039865</t>
  </si>
  <si>
    <t>2022-09-08</t>
  </si>
  <si>
    <t>2T1BU4EE5CC848765</t>
  </si>
  <si>
    <t>2T1BU4EE7DC936377</t>
  </si>
  <si>
    <t>por el momento no piensa agendar</t>
  </si>
  <si>
    <t>2T3DF4EV6FW362379</t>
  </si>
  <si>
    <t>ING. ALEJANDRO ALVAREZ MARQUEZ</t>
  </si>
  <si>
    <t>no tiene whats, manda a buzon</t>
  </si>
  <si>
    <t>MR2K29F3XJ1121969</t>
  </si>
  <si>
    <t>NMTKH3BX2KR066433</t>
  </si>
  <si>
    <t>4T1BF1FK4EU366416</t>
  </si>
  <si>
    <t>5TDGRKEC5NS092519</t>
  </si>
  <si>
    <t>5TDKK3DC2CS242346</t>
  </si>
  <si>
    <t>5TDYZ3DC2JS960787</t>
  </si>
  <si>
    <t>2022-09-21</t>
  </si>
  <si>
    <t>5TDYZRFH0HS209399</t>
  </si>
  <si>
    <t>5TDZK3DC8DS300136</t>
  </si>
  <si>
    <t>JTDBBRBE2LJ025318</t>
  </si>
  <si>
    <t>5YFBPRBE6MP148229</t>
  </si>
  <si>
    <t>KYOHO TOYOTSU MEXICO SA DE CV</t>
  </si>
  <si>
    <t>1-  SE LE ENVIO WHATS APP</t>
  </si>
  <si>
    <t>5YFBPRBE8LP002218</t>
  </si>
  <si>
    <t>2022-09-03</t>
  </si>
  <si>
    <t>MRS 1 / SALDRA DE VIAJE, EN CUANT REGRESE SOLICITARA EL SERVICIO</t>
  </si>
  <si>
    <t>5YFBPRHE1HP637750</t>
  </si>
  <si>
    <t>JTDKBRFU5J3076878</t>
  </si>
  <si>
    <t>JTDKT9D30ED586630</t>
  </si>
  <si>
    <t>S 0000137683SE MANDO WHATS (MRS) / S137683 - 13/09/22 - S130</t>
  </si>
  <si>
    <t>JTFJM9CP7M6003283</t>
  </si>
  <si>
    <t>MHKMF53F2HK011567</t>
  </si>
  <si>
    <t>JTMR13FV9KD006402</t>
  </si>
  <si>
    <t>TOYOTETSU DE MEXICO SA DE CV</t>
  </si>
  <si>
    <t>MHKMC13E2FK010277</t>
  </si>
  <si>
    <t>MR0CX3DD1M1319755</t>
  </si>
  <si>
    <t>2022-09-12</t>
  </si>
  <si>
    <t>MR0CX3DD8M1314116</t>
  </si>
  <si>
    <t>MR0EX3DD4L0005501</t>
  </si>
  <si>
    <t>MR0EX8CB7G1393790</t>
  </si>
  <si>
    <t>MR0EX8DD5K0181145</t>
  </si>
  <si>
    <t>MR2B29F33K1160663</t>
  </si>
  <si>
    <t>MR2B29F33M1212120</t>
  </si>
  <si>
    <t>MR2B29F36L1206357</t>
  </si>
  <si>
    <t>MR2B29F37K1161931</t>
  </si>
  <si>
    <t>MR2B29F30K1167005</t>
  </si>
  <si>
    <t>CORPORACION ARRENDADORA DE MAQUINAS PARA PRODUCCIO</t>
  </si>
  <si>
    <t>2T1BU4EE4DC067138</t>
  </si>
  <si>
    <t>2T3RF4EV1EW145388</t>
  </si>
  <si>
    <t>MRS 1 / CITADO POR KARLA L 22/03 A LAS 09:00</t>
  </si>
  <si>
    <t>2T3RF4EV1FW292778</t>
  </si>
  <si>
    <t>2T3WF4EV3DW010088</t>
  </si>
  <si>
    <t>3MYDLAYV8GY143813</t>
  </si>
  <si>
    <t>SE ENVIA MRS / 2- MARCAMOS PERO NO CONTESTAN</t>
  </si>
  <si>
    <t>2T3J1RFV8MW241640</t>
  </si>
  <si>
    <t>2T3W1RFV8NW187358</t>
  </si>
  <si>
    <t>2T3ZFREV1HW332180</t>
  </si>
  <si>
    <t>3MYDLAYV3GY107303</t>
  </si>
  <si>
    <t>3TMAZ5CN3LM123758</t>
  </si>
  <si>
    <t>3TMJU4GN0FM193810</t>
  </si>
  <si>
    <t>FGASGRO MEX S DE RL DE CV</t>
  </si>
  <si>
    <t>3TMJU4GN4FM186360</t>
  </si>
  <si>
    <t>4T1F31AK5MU550389</t>
  </si>
  <si>
    <t>INMOTION AUTO CELAYA S. DE R.L. DE C.V.</t>
  </si>
  <si>
    <t>2T1BR32E67C755372</t>
  </si>
  <si>
    <t>4T1BE46K37U141704</t>
  </si>
  <si>
    <t>4T1BK3EK1BU612861</t>
  </si>
  <si>
    <t>4T3DWRFV7MU018102</t>
  </si>
  <si>
    <t>OPERADORAALAMEDAPARKSADECV</t>
  </si>
  <si>
    <t>NO TIENE WHATS, MANDA A BUZON</t>
  </si>
  <si>
    <t>5TDGZRAH8MS522049</t>
  </si>
  <si>
    <t>SWING TIME SA DE CV</t>
  </si>
  <si>
    <t>5TDKK3DC3DS323907</t>
  </si>
  <si>
    <t>5TDYK3DC2DS290179</t>
  </si>
  <si>
    <t>5TDYK3DC4BS135002</t>
  </si>
  <si>
    <t>5TDZK3EH4CS058566</t>
  </si>
  <si>
    <t>5TDZZRAHXNS545455</t>
  </si>
  <si>
    <t>5YFBPRBEXMP164840</t>
  </si>
  <si>
    <t>2T3N1RFV0NW255888</t>
  </si>
  <si>
    <t>2T3W1RFV4NW190399</t>
  </si>
  <si>
    <t>5YFBPRHE8KP926311</t>
  </si>
  <si>
    <t>5YFBPRHEXHP593103</t>
  </si>
  <si>
    <t>1- SE LE ENVIO WHATS APP / T142172 - 22/02/23 - DIAG POSIBLE FUGA FLECHA HOMOCINETICA</t>
  </si>
  <si>
    <t>5YFBURHE4FP340431</t>
  </si>
  <si>
    <t>2T3DF4EV6FW241299</t>
  </si>
  <si>
    <t>4T1BF1FK3HU278056</t>
  </si>
  <si>
    <t>4T1BK46K27U543304</t>
  </si>
  <si>
    <t>4T1F11AK8MU449594</t>
  </si>
  <si>
    <t>VALORMOTRIZSDERLDECV</t>
  </si>
  <si>
    <t>4T3DWRFV9MU034334</t>
  </si>
  <si>
    <t>5TDGZRAH4NS540730</t>
  </si>
  <si>
    <t>5TDKK3DC5BS031771</t>
  </si>
  <si>
    <t>SE ENVIA MRS / 2- Buenas tardes ya la realicé por fuera gracias por su atención</t>
  </si>
  <si>
    <t>5TDYK3DC1CS243417</t>
  </si>
  <si>
    <t>5TDYK3DC4ES426135</t>
  </si>
  <si>
    <t>5TDZK23C77S017338</t>
  </si>
  <si>
    <t>SE MANDO WHATS ( MRS ) 2- agendo 15/02/23 folio 1826</t>
  </si>
  <si>
    <t>5YFBPRBE4MP186686</t>
  </si>
  <si>
    <t>5TDGRKEC1NS103578</t>
  </si>
  <si>
    <t>5TDGRKEC6MS010585</t>
  </si>
  <si>
    <t>TOYOTA MOTOR MANUFACTURING DE GUANAJUATO</t>
  </si>
  <si>
    <t>5TDGRKEC8MS067287</t>
  </si>
  <si>
    <t>5TDYK3DC8DS302903</t>
  </si>
  <si>
    <t>5TDYZ3DC3HS771513</t>
  </si>
  <si>
    <t>LOGISTICA Y PROYECTOS DE ILUMINACION, S.A. DE C.V.</t>
  </si>
  <si>
    <t>5YFBPRBE8NP283682</t>
  </si>
  <si>
    <t>TRASPORTESHBGSADECV</t>
  </si>
  <si>
    <t>5YFBPRBEXLP027766</t>
  </si>
  <si>
    <t>5YFBPRBEXMP205564</t>
  </si>
  <si>
    <t>5YFBPRBEXNP275048</t>
  </si>
  <si>
    <t>5YFBPRHE1JP746702</t>
  </si>
  <si>
    <t>5YFBPRHE1JP757439</t>
  </si>
  <si>
    <t>ASI EMPLOYMENT SA DE CV</t>
  </si>
  <si>
    <t>SE ENVIA MRS / 2- Se envia Mrs</t>
  </si>
  <si>
    <t>JTDBARDE7MJ018835</t>
  </si>
  <si>
    <t>JTDBBRBE3LJ019463</t>
  </si>
  <si>
    <t>SERVICIOS INTEGRALES CORPORATIVOS DE SALUD SA DE CV</t>
  </si>
  <si>
    <t>9BRBA42E195037041</t>
  </si>
  <si>
    <t>JTDBARDE6N3005208</t>
  </si>
  <si>
    <t>JTDBARDE6N3006312</t>
  </si>
  <si>
    <t>5TDYZRFHXKS303622</t>
  </si>
  <si>
    <t>REFACCIONES Y ACCESORIOS PARA LA INDUSTRIA SA DE C</t>
  </si>
  <si>
    <t>8AJEX32G4A4027904</t>
  </si>
  <si>
    <t>JTDBT9K39E1433510</t>
  </si>
  <si>
    <t>JTDKBRFU6H3029305</t>
  </si>
  <si>
    <t>MHKMF5CE3MK012907</t>
  </si>
  <si>
    <t>MHKMF5CE6LK008610</t>
  </si>
  <si>
    <t>MHKMF5CF2LK012548</t>
  </si>
  <si>
    <t>JTDKDTB38J1609807</t>
  </si>
  <si>
    <t>JTMY23FV3LJ031937</t>
  </si>
  <si>
    <t>JTMY23FV6KJ021871</t>
  </si>
  <si>
    <t>JTDBT923771177256</t>
  </si>
  <si>
    <t>JTDBT9K32G1449552</t>
  </si>
  <si>
    <t>JTDKAMFU1M3138528</t>
  </si>
  <si>
    <t>MUNICIPIODECELAYAGTO</t>
  </si>
  <si>
    <t>JTDKAMFU3N3171094</t>
  </si>
  <si>
    <t>JTDKARFU0L3126446</t>
  </si>
  <si>
    <t>JTDKARFU3K3069822</t>
  </si>
  <si>
    <t>JTDKBRFU2G3509162</t>
  </si>
  <si>
    <t>JTDKBRFU5H3033894</t>
  </si>
  <si>
    <t>SE ENVIA MRS / 2- Nos indica que aun no llega al kilometraje esperara a que llegue ya que ocupada la unidad muy poco</t>
  </si>
  <si>
    <t>JTDKBRFU6G3528264</t>
  </si>
  <si>
    <t>JTDKBRFUXJ3603782</t>
  </si>
  <si>
    <t>JTDKDTB37J1607448</t>
  </si>
  <si>
    <t>JTDKDTB37J1609152</t>
  </si>
  <si>
    <t>JTDKT923X75093313</t>
  </si>
  <si>
    <t>JTDKBRFU3H3044828</t>
  </si>
  <si>
    <t>JTDKDTB35M1144116</t>
  </si>
  <si>
    <t>LPSERVICESSDERL</t>
  </si>
  <si>
    <t>MHKAA1BA4NJ028923</t>
  </si>
  <si>
    <t>GRUPOLASIESTADIVERSIONESYSERVICIOSSADECV</t>
  </si>
  <si>
    <t>MHKAA1BA4NJ032759</t>
  </si>
  <si>
    <t>MHKAA1BA5NJ018904</t>
  </si>
  <si>
    <t>MHKMF53E9JK016360</t>
  </si>
  <si>
    <t>MR0CX12G8E0112577</t>
  </si>
  <si>
    <t>MR0CX3DD8M1320952</t>
  </si>
  <si>
    <t>ARRENDAMIENTOGLOBALSADECV</t>
  </si>
  <si>
    <t>MR0EX32G5E0257970</t>
  </si>
  <si>
    <t>MR0EX8CB8K1403882</t>
  </si>
  <si>
    <t>MAPUPITA SA DE CV</t>
  </si>
  <si>
    <t>MR0EX3DD4L0004686</t>
  </si>
  <si>
    <t>AGROIMPERIO DEL BAJIO S DE RL DE CV</t>
  </si>
  <si>
    <t>MR0EX3DD4L0005532</t>
  </si>
  <si>
    <t>MR0EX3DD7L0082539</t>
  </si>
  <si>
    <t>MR0EX3DD8L0005212</t>
  </si>
  <si>
    <t>MR0EX8CB0K1407229</t>
  </si>
  <si>
    <t>TFS</t>
  </si>
  <si>
    <t>MR0EX8CB9G1393757</t>
  </si>
  <si>
    <t>MR0EX8DD1G0243924</t>
  </si>
  <si>
    <t>COMERCIALIZADORA MEGASEM SA DE CV</t>
  </si>
  <si>
    <t>MR0EX8DD2K0182222</t>
  </si>
  <si>
    <t>MR0EX8DD4K0262640</t>
  </si>
  <si>
    <t>MR2B29F31L1203186</t>
  </si>
  <si>
    <t>CAJA POPULAR JUVENTINO ROSAS SC DE AP DE RL DE CV</t>
  </si>
  <si>
    <t>MR2B29F32M1223402</t>
  </si>
  <si>
    <t>MR2B29F32M1227840</t>
  </si>
  <si>
    <t>MR0EX8DD2H0175084</t>
  </si>
  <si>
    <t>MR0EX8DD3G0243990</t>
  </si>
  <si>
    <t>MR2B29F39N1241879</t>
  </si>
  <si>
    <t>MR2K29F38K1157080</t>
  </si>
  <si>
    <t>PESA TECNICA METALURGICA INDUSTRIAL DEL CENTRO SA</t>
  </si>
  <si>
    <t>NMTKH3BX1LR109242</t>
  </si>
  <si>
    <t>JTMR13FV0LD066022</t>
  </si>
  <si>
    <t>JTMZD31V276035184</t>
  </si>
  <si>
    <t>MHKMC13F0EK008244</t>
  </si>
  <si>
    <t>MHKMF5CF8MK020123</t>
  </si>
  <si>
    <t>MR0CX3DD4N1419723</t>
  </si>
  <si>
    <t>EMARTRONSSADECV</t>
  </si>
  <si>
    <t>MR0CX3DD6N1324709</t>
  </si>
  <si>
    <t>JUSTOLEASESAPISADECV</t>
  </si>
  <si>
    <t>MR0CX3DD7M1321719</t>
  </si>
  <si>
    <t>MR0EX3DD0L0005852</t>
  </si>
  <si>
    <t>MR0EX8DDXH0173485</t>
  </si>
  <si>
    <t>MR0FA8CD9K3901164</t>
  </si>
  <si>
    <t>TRANSDEVELOPMENT MEXICO SA DE CV</t>
  </si>
  <si>
    <t>MR0HA8CDXJ1090073</t>
  </si>
  <si>
    <t>CARABAZAS ORGANIC SPR DE RL</t>
  </si>
  <si>
    <t>MR2B29F30K1151662</t>
  </si>
  <si>
    <t>MR2B29F31L1205214</t>
  </si>
  <si>
    <t>2T1BU4EE5AC215177</t>
  </si>
  <si>
    <t>2T3DF4EV8EW140103</t>
  </si>
  <si>
    <t>2T3RFREV5HW543236</t>
  </si>
  <si>
    <t>3MYDLAYV5GY146944</t>
  </si>
  <si>
    <t>3MYDLAYV5JY330532</t>
  </si>
  <si>
    <t>ALECSA CELAYA S DE RL DE CV</t>
  </si>
  <si>
    <t>3TMCZ5AN8LM296610</t>
  </si>
  <si>
    <t>4T1B11HK2JU563526</t>
  </si>
  <si>
    <t>4T1F31AK2NU583609</t>
  </si>
  <si>
    <t>5TDGZRAH9MS523906</t>
  </si>
  <si>
    <t>5TDYZRFH1JS279211</t>
  </si>
  <si>
    <t>5YFB4RBE1MP075893</t>
  </si>
  <si>
    <t>5YFBU9HE9EP132107</t>
  </si>
  <si>
    <t>MR2B29F35J1094891</t>
  </si>
  <si>
    <t>MR2B29F38K1160299</t>
  </si>
  <si>
    <t>MR2B29F39H1015751</t>
  </si>
  <si>
    <t>NMTKH3BX3LR115673</t>
  </si>
  <si>
    <t>5YFBURHE4EP065349</t>
  </si>
  <si>
    <t>JTDBT923071165918</t>
  </si>
  <si>
    <t>JTDBT9K32G1448093</t>
  </si>
  <si>
    <t>JTDKAMFU7M3128196</t>
  </si>
  <si>
    <t>RED SMS PRO SA DE CV</t>
  </si>
  <si>
    <t>JTDKBRFU3J3584220</t>
  </si>
  <si>
    <t>EUROMEX INVERNADEROS SA DE CV</t>
  </si>
  <si>
    <t>MR0EX8DD4K0261116</t>
  </si>
  <si>
    <t>JTDKT923185192281</t>
  </si>
  <si>
    <t>JTFPX22P5J0076970</t>
  </si>
  <si>
    <t>MHFAB1BY1N3002258</t>
  </si>
  <si>
    <t>MHFAB1BY2N3002270</t>
  </si>
  <si>
    <t>5YFBPRHE2HP630225</t>
  </si>
  <si>
    <t>MHKAA1BA7NJ030472</t>
  </si>
  <si>
    <t>MHKMF53F3JK022356</t>
  </si>
  <si>
    <t>MHKMF53FXHK013423</t>
  </si>
  <si>
    <t>MEDICA DEL FUTURO AC</t>
  </si>
  <si>
    <t>MHKMF5CE3LK007057</t>
  </si>
  <si>
    <t>MHKMF5CF6MK017561</t>
  </si>
  <si>
    <t>MR0EX3DD5L0004907</t>
  </si>
  <si>
    <t>MR0EX8CB3H1397739</t>
  </si>
  <si>
    <t>COPEM SA DE CV</t>
  </si>
  <si>
    <t>MR0EX8CB6L1408385</t>
  </si>
  <si>
    <t>MR0EX8CB8L1410168</t>
  </si>
  <si>
    <t>MR0EX8CB9K1405978</t>
  </si>
  <si>
    <t>MR0EX8CBXH1397981</t>
  </si>
  <si>
    <t>MR0EX8CBXK1404225</t>
  </si>
  <si>
    <t>MHKMC13F4FK018616</t>
  </si>
  <si>
    <t>MR0CX3DD0N1323426</t>
  </si>
  <si>
    <t>MEGAFRESCOSDELBAJIOSADECV</t>
  </si>
  <si>
    <t>MR0CX3DD6M1321386</t>
  </si>
  <si>
    <t>MR0HA8CD5J1055165</t>
  </si>
  <si>
    <t>MR2B29F30M1215248</t>
  </si>
  <si>
    <t>MR2B29F32M1213257</t>
  </si>
  <si>
    <t>MR2B29F36M1218395</t>
  </si>
  <si>
    <t>MR2B29F37N1249012</t>
  </si>
  <si>
    <t>14130AP</t>
  </si>
  <si>
    <t>MR2B29F39J1112258</t>
  </si>
  <si>
    <t>MR2B29F3XK1164984</t>
  </si>
  <si>
    <t>2T3JFREV8JW749184</t>
  </si>
  <si>
    <t>2T3KF9DV4CW126864</t>
  </si>
  <si>
    <t>2T3RFREV3HW557880</t>
  </si>
  <si>
    <t>2T3RFREV3JW777719</t>
  </si>
  <si>
    <t>2T3H1RFV0MW169296</t>
  </si>
  <si>
    <t>3TMAZ5CN1KM089768</t>
  </si>
  <si>
    <t>ARRENDADORA COMERCIAL DIMICI SA</t>
  </si>
  <si>
    <t>3TMAZ5CN2LM126182</t>
  </si>
  <si>
    <t>3TMJU4GN8FM188919</t>
  </si>
  <si>
    <t>3TYAZ5CN7MT012183</t>
  </si>
  <si>
    <t>3TYAZ5CN9NT018813</t>
  </si>
  <si>
    <t>3TMAZ5CN8HM030015</t>
  </si>
  <si>
    <t>4T1B21HK6LU523398</t>
  </si>
  <si>
    <t>4T1F31AK4NU581473</t>
  </si>
  <si>
    <t>5TDGZRAH7NS540592</t>
  </si>
  <si>
    <t>RS,GRANOS,HORTALIZASYCARNESPRDERLDECV</t>
  </si>
  <si>
    <t>5YFBPRBE5MP204998</t>
  </si>
  <si>
    <t>5YFBPRBE6NP277170</t>
  </si>
  <si>
    <t>KYOHOTOYOTSUMEXICOSADECV</t>
  </si>
  <si>
    <t>5YFBPRHE8KP904891</t>
  </si>
  <si>
    <t>5TDYZ3DC8HS865290</t>
  </si>
  <si>
    <t>JTDBARDE7MJ018608</t>
  </si>
  <si>
    <t>JTDBT9K37E1432713</t>
  </si>
  <si>
    <t>DESARROLLOS Y CONSULT. ONCE ONCE SA CV</t>
  </si>
  <si>
    <t>1-INMOTION</t>
  </si>
  <si>
    <t>JTDKARFU3K3072042</t>
  </si>
  <si>
    <t>KYOHO TOYOTSU MEXICO SA DE  CV</t>
  </si>
  <si>
    <t>JTDKDTB36K1630852</t>
  </si>
  <si>
    <t>JTEBU11F49K061449</t>
  </si>
  <si>
    <t>JTFJM9CP5N6004451</t>
  </si>
  <si>
    <t>GNPARRENDAMIENTOYADMONISTRACIONDEFLOTILLASSADRECV</t>
  </si>
  <si>
    <t>JTFSX23P9H6175484</t>
  </si>
  <si>
    <t>OPERADORA DACT SA DE  CV</t>
  </si>
  <si>
    <t>JTMZ13FV9LD058355</t>
  </si>
  <si>
    <t>MHFAB1BY2N3000129</t>
  </si>
  <si>
    <t>MHKAA1BA0NJ018213</t>
  </si>
  <si>
    <t>MHKMC13E6CK001125</t>
  </si>
  <si>
    <t>MHKMF5CF7MK018959</t>
  </si>
  <si>
    <t>INMOTIONAUTOCELAYAS.DER.L.DEC.V.</t>
  </si>
  <si>
    <t>MR0CX3DD3N1323923</t>
  </si>
  <si>
    <t>MR0CX8CB2N0426026</t>
  </si>
  <si>
    <t>EMCIFEMPRESAMULTISERVICIOSENCONSTRUCCIONEINMERSIONDEFIBRASDERLDECV</t>
  </si>
  <si>
    <t>MRS 1 / no responde, se deja mrs 2 / NO RESPONDE, SE DEJA MRS 3</t>
  </si>
  <si>
    <t>MR0EX32G5D0257241</t>
  </si>
  <si>
    <t>MR0EX3DD5L0007886</t>
  </si>
  <si>
    <t>MR0EX8DD3G0168014</t>
  </si>
  <si>
    <t>MR2B29F30H1063414</t>
  </si>
  <si>
    <t>MR2B29F30M1215489</t>
  </si>
  <si>
    <t>MR2B29F31K1148897</t>
  </si>
  <si>
    <t>MR2B29F39K1166757</t>
  </si>
  <si>
    <t>MR2B29F3XM1229688</t>
  </si>
  <si>
    <t>MR2K29F34H1062105</t>
  </si>
  <si>
    <t>TOYOCOAPA S DE R.L DE CV</t>
  </si>
  <si>
    <t>MR0HA8CD2J1055933</t>
  </si>
  <si>
    <t>MR2K29F38H1074595</t>
  </si>
  <si>
    <t>MR2K29F3XJ1137007</t>
  </si>
  <si>
    <t>2T1BE4EE1DC050746</t>
  </si>
  <si>
    <t>2T3H1RFV9MW146664</t>
  </si>
  <si>
    <t>2T3H1RFVXMW168947</t>
  </si>
  <si>
    <t>2T3RFREV3HW548970</t>
  </si>
  <si>
    <t>3MYDLAYV8GY109483</t>
  </si>
  <si>
    <t>4T1B11HK0KU835203</t>
  </si>
  <si>
    <t>MMC METAL DE MEXICO SA DE CV</t>
  </si>
  <si>
    <t>4T1C11AK8NU016345</t>
  </si>
  <si>
    <t>5TDGRKEC7MS053123</t>
  </si>
  <si>
    <t>5TDGZRAH6MS068030</t>
  </si>
  <si>
    <t>5TDYK3DC1DS355426</t>
  </si>
  <si>
    <t>5TDYZ3DC6KS976752</t>
  </si>
  <si>
    <t>MRS 1 / SE CONTACTARA PARA AGENDAR CITA</t>
  </si>
  <si>
    <t>5TDYZ3DC9HS900533</t>
  </si>
  <si>
    <t>5TDZZRFH7HS227645</t>
  </si>
  <si>
    <t>5TDYY5G1XFS056671</t>
  </si>
  <si>
    <t>5TDYZ3DC0KS987245</t>
  </si>
  <si>
    <t>5YFBPRBE0LP095493</t>
  </si>
  <si>
    <t>5YFBPRBE1LP084129</t>
  </si>
  <si>
    <t>5YFBPRBE7LP019737</t>
  </si>
  <si>
    <t>5YFBPRBE8LP095564</t>
  </si>
  <si>
    <t>SE ENVIA MRS / G142265 - 08/02/23 - 22TC07</t>
  </si>
  <si>
    <t>5YFBPRBE8NP277753</t>
  </si>
  <si>
    <t>5YFBURHE1EP083551</t>
  </si>
  <si>
    <t>JTDKARFU6K3070771</t>
  </si>
  <si>
    <t>JTDKBRFU0G3023563</t>
  </si>
  <si>
    <t>JTDKBRFUXH3037763</t>
  </si>
  <si>
    <t>JTDKDTB32J1611973</t>
  </si>
  <si>
    <t>JTDKDTB39J1609993</t>
  </si>
  <si>
    <t>JTDKT9K30A5314330</t>
  </si>
  <si>
    <t>JTMJ13FV3LJ037970</t>
  </si>
  <si>
    <t>JTMY23FV0LJ035895</t>
  </si>
  <si>
    <t>EQUAL CONSTRUCTORA SA DE CV</t>
  </si>
  <si>
    <t>JTEGD20V040027758</t>
  </si>
  <si>
    <t>JTFSX23P5J6191753</t>
  </si>
  <si>
    <t>GSR LOGISTICA SA DE CV</t>
  </si>
  <si>
    <t>MHKMF53F5GK003929</t>
  </si>
  <si>
    <t>MHKMF5CEXMK010278</t>
  </si>
  <si>
    <t>MR0CX3DD8N1322718</t>
  </si>
  <si>
    <t>JUSTOLEASESAPICV</t>
  </si>
  <si>
    <t>MR0EX32G7D0004776</t>
  </si>
  <si>
    <t>MR0EX8DD0H0250512</t>
  </si>
  <si>
    <t>Abril 2023</t>
  </si>
  <si>
    <t>MR0EX8DD0J0177390</t>
  </si>
  <si>
    <t>2022-10-15</t>
  </si>
  <si>
    <t>SE MANDO WHATS (MRS) / S138639 - 15/10/22 - S120 cita concretada</t>
  </si>
  <si>
    <t>MR0EX8CB6H1396052</t>
  </si>
  <si>
    <t>ABASCAL SA DE CV</t>
  </si>
  <si>
    <t>2022-10-01</t>
  </si>
  <si>
    <t>S138117 - 28/09/22 - S110</t>
  </si>
  <si>
    <t>MR0CX3DD4N1324837</t>
  </si>
  <si>
    <t>ARRENDADORACOMERCIALDECELAYASADECV</t>
  </si>
  <si>
    <t>2022-10-26</t>
  </si>
  <si>
    <t>S138963 - 26/10/22 - S40</t>
  </si>
  <si>
    <t>JTFSX23P6K6200803</t>
  </si>
  <si>
    <t>1-ENVIO DE MRS 2- NOS COMUNICAMOS CON EL CLIENTE Y NOS SOLICITA LA COTIZACION SE LA HACEMOS LLEGAR 4 - realizo en queretaro</t>
  </si>
  <si>
    <t>JTMZ13FV2LD057757</t>
  </si>
  <si>
    <t>2022-10-29</t>
  </si>
  <si>
    <t>Se agendo cita el dia 12.09.22 folio:107179 / S137648 - 12/09/22 - DIAG. RUIDO ANORMAL</t>
  </si>
  <si>
    <t>JTMZ13FV3KD032672</t>
  </si>
  <si>
    <t>2022-10-31</t>
  </si>
  <si>
    <t>SE MANDO WHATS (MRS) 2- esta trabajando el marca en otro momento 3- BUZON 4 - se mando whats / S139104 - 31/10/22 - S20</t>
  </si>
  <si>
    <t>JTMZD31V685087022</t>
  </si>
  <si>
    <t>2022-10-07</t>
  </si>
  <si>
    <t>T138383 - 06/10/22 - CAMBIO DE ACEITE Y FILTRO (TE EXTRAÑAMOS)</t>
  </si>
  <si>
    <t>MHFAB1BY0N3002221</t>
  </si>
  <si>
    <t>2022-10-28</t>
  </si>
  <si>
    <t>Se envia mrs 2- Se agenda 28.10.22 folio: 108617 / S139035 - 28/10/22 - S10</t>
  </si>
  <si>
    <t>MHFAB1BY7N3005763</t>
  </si>
  <si>
    <t>BIDASEMPRODUCTORAYCOMERCIALIZADORADESEMILLASSADECV</t>
  </si>
  <si>
    <t>Se envia mrs / S138641 - 15/10/22 - S10</t>
  </si>
  <si>
    <t>MHKAA1BA3NJ036558</t>
  </si>
  <si>
    <t>SE MANDO WHATS ( MRS ) / S138974 - 26/10/22 - S10</t>
  </si>
  <si>
    <t>JTEBU11F58K002781</t>
  </si>
  <si>
    <t>2022-10-24</t>
  </si>
  <si>
    <t>SE MANDO WHATS (MRS) 2- buzon 3- AGENDO 15/08/22 FOLIO 106560 4- EL MARCA YA QUE TIENE TRABAJO 4- esta fuera de la ciudad pir trabjo regresa en 1 semana el marca para re agendar 4 - s-138627 / 14-10-2</t>
  </si>
  <si>
    <t>JTDKN3DU4F1863783</t>
  </si>
  <si>
    <t>2022-10-03</t>
  </si>
  <si>
    <t>1-SE LE ENVIO WHATS APP ,2- SE DEJO RECADO EL CLIENTE SE COMUBNICA, 3- SE DEJO RECADO, 4- SE AGENDO CITA PARA EL 03/10/2022 FOLIO: 107939 / S138245 - 03/10/22 - S110</t>
  </si>
  <si>
    <t>JTDKN3DU7F1981651</t>
  </si>
  <si>
    <t>2022-10-27</t>
  </si>
  <si>
    <t>JTDKDTB34K1627402</t>
  </si>
  <si>
    <t>SERVICIOS DE CONTROL INTEGRAL DEL BAJIO SA DE CV</t>
  </si>
  <si>
    <t>2022-10-04</t>
  </si>
  <si>
    <t>S138295 - 04/10/22 - S70</t>
  </si>
  <si>
    <t>5YFBURHE3FP347032</t>
  </si>
  <si>
    <t>2022-10-22</t>
  </si>
  <si>
    <t>1-SE LE ENVIO WHATS APP / S138867 - 22/10/22 - S130</t>
  </si>
  <si>
    <t>JTDBARDEXN3006636</t>
  </si>
  <si>
    <t>2022-10-21</t>
  </si>
  <si>
    <t>/SE ENVIA MENSAJE DE WHATSAPP  2- agendo 21/10/22 folio 108494 - S138836 - 21/10/22 - S10</t>
  </si>
  <si>
    <t>JTDBT923294055888</t>
  </si>
  <si>
    <t>2022-10-08</t>
  </si>
  <si>
    <t>1-SE LE ENVIO WHATS APP , 2- AL CLIENTE SE COMUNICA MAS ADELANTE, 3- SE DEJO RECADO, 4- EL CLIENTE LLAMA PARA AGENDAR SU CITA / S138433 - 08/10/22 - S190</t>
  </si>
  <si>
    <t>JTDBT9K36E1434372</t>
  </si>
  <si>
    <t>S138675 - 17/10/22 - S210</t>
  </si>
  <si>
    <t>JTDKAMFU9N3173853</t>
  </si>
  <si>
    <t>Se envia mrs 2- Servicio realizado 23.09.22 cita interna // 4- CITA INTERNA I-137948</t>
  </si>
  <si>
    <t>5YFBPRBEXLP017559</t>
  </si>
  <si>
    <t>2022-10-12</t>
  </si>
  <si>
    <t>SE MANDO WHATS (MRS) 2- agendo 11/10/22 con karla / S138493 - 11/10/22 - 60</t>
  </si>
  <si>
    <t>5YFBPRHE4HP654316</t>
  </si>
  <si>
    <t>SE MANDO WHATS (MRS) 2 -  / S139083 - 29/10/22 - S90</t>
  </si>
  <si>
    <t>5YFBPRHEXHP696604</t>
  </si>
  <si>
    <t>2022-10-05</t>
  </si>
  <si>
    <t>SE MANDO WHATS (MRS) 2- buzon 3 - buzon 4- buzon 4 - buzon / S138350 - 05/10/22 - S80</t>
  </si>
  <si>
    <t>5YFBPRBE4LP033739</t>
  </si>
  <si>
    <t>SE AGENDO CITA PARA EL  28/10/2022 G-139044</t>
  </si>
  <si>
    <t>5TDYZ3DC4JS962220</t>
  </si>
  <si>
    <t>CENTRO DE DISTRIBUCION NIKKO SA DE CV</t>
  </si>
  <si>
    <t>2022-10-20</t>
  </si>
  <si>
    <t>5YFB4RBE7LP039639</t>
  </si>
  <si>
    <t>SE MANDO WHATS (MRS) 2- SE AGENDA CITA EL DIA 12.10.22 FOLIO: 108231 / S138528 - 12/10/22 - S50</t>
  </si>
  <si>
    <t>5TDYK3DC5ES496131</t>
  </si>
  <si>
    <t>NO TIENE WHATS, MANDA A BUZON 2- s-138774 / 20-10-22 / s110 km</t>
  </si>
  <si>
    <t>5TDGRKEC7NS100300</t>
  </si>
  <si>
    <t>COMERCIALDEPLOMERIA,ELECTRICOYHERRAMIENTASSANTARITASADECV</t>
  </si>
  <si>
    <t>1-SE LE ENVIO WHATS APP , 2- SE DEJO RECADO EL CLIENTE SE COMUNICA PARA AGENDAR., 3-  SE DEJO RECADO NUEVAMENTE / S138266 - 03/10/22 - S10</t>
  </si>
  <si>
    <t>4T3DWRFV6MU028751</t>
  </si>
  <si>
    <t>S138414 - 07/10/22 - S30</t>
  </si>
  <si>
    <t>3TMCZ5AN1MM392709</t>
  </si>
  <si>
    <t>1-SE LE ENVIO WHATS APP , 2- SE DEJO RECADO EL CLIENTE SE COMUNICA DESPUES, 3- SE AGENDO CITA PARA EL 24/10/22 FOLIO: 108543 / S138910 - S40</t>
  </si>
  <si>
    <t>2T3ZF4EVXFW184840</t>
  </si>
  <si>
    <t>SE MANDO WHATS (MRS) / S138211 - 01/10/22 - S130</t>
  </si>
  <si>
    <t>2T3JFREV0HW649901</t>
  </si>
  <si>
    <t>GAMESA S DE RL DE CV</t>
  </si>
  <si>
    <t>SE MANDO WHATS (MRS) 2- buzon 3- el marca la siguiente semana / S138995 - 27/10/22 - S60</t>
  </si>
  <si>
    <t>2T1BU42E79C152776</t>
  </si>
  <si>
    <t>2T1BU4EE0DC947527</t>
  </si>
  <si>
    <t>Se envia mrs 2- se agenda cita para el dia 24.09.22 folio: 106905 /// 4- SE REPROGRAMO SU CITA 4613582218 / S139086 - 29/10/22 - S50</t>
  </si>
  <si>
    <t>2T1BU4EE3DC027519</t>
  </si>
  <si>
    <t>2022-10-10</t>
  </si>
  <si>
    <t>manda a buzon 2 - SE MANDO WHATS</t>
  </si>
  <si>
    <t>2T1BU4EE8BC737822</t>
  </si>
  <si>
    <t>2T3H1RFV3MW177604</t>
  </si>
  <si>
    <t>2T3H1RFV6MW171182</t>
  </si>
  <si>
    <t>2022-10-25</t>
  </si>
  <si>
    <t>NMTKH3BX2LR105670</t>
  </si>
  <si>
    <t>SE MANDI WHATS (MRS)  2- ELLA MARCA EN OTRO MOMENTO PARA AGENDAR 3 -buzon 4 - marcar mas tarde para posible cita / S138931 - 25/10/22 - S40</t>
  </si>
  <si>
    <t>MR2B29F30H1054163</t>
  </si>
  <si>
    <t>ARRENDADORA Y FACTOR BANORTE SA DE CV SOFOM E R GR</t>
  </si>
  <si>
    <t>2022-10-14</t>
  </si>
  <si>
    <t>1- SE LE ENVIO WHATS APP / S138540 - 12/10/22 - S150</t>
  </si>
  <si>
    <t>MR2K29F34J1119103</t>
  </si>
  <si>
    <t>SE MANDO WHATS (MRS) 2- buzon 3 - ELL MARCA EN OTRO MOMENTO PARA AGENDAR 4 agendo 20/11/2022 folio 108556 / S138883 - 21/10/22 - S80</t>
  </si>
  <si>
    <t>MR2B29F33H1050172</t>
  </si>
  <si>
    <t>1-SE LE ENVIO WHATS APP , 2- NO CONTESTA , 3- NO CONTESTA  SE VOLVIO A ENVIAR WHATS APP / S138825 - 21/10/22 - S100</t>
  </si>
  <si>
    <t>MR2B29F33N1234569</t>
  </si>
  <si>
    <t>MR2B29F36M1216887</t>
  </si>
  <si>
    <t>1-SE LE ENVIO WHATS APP , 2- CASI NO HA UTILIZADO SU VEHICULO SE ESPERARA HASTA FINAL DEL MES., 3- EL CLIENTE SE COMUNICA PARA AGENDAR SU CITA., 4- SE AGENDO SU CITA PARA EL 25/10/22 S-138944 / S13894</t>
  </si>
  <si>
    <t>MR2B29F38K1165101</t>
  </si>
  <si>
    <t>SE MANDO WHATS (MRS) 2- cliente nos indica lo siguiente: Me toca en octubre, todavía es septiembre agendara la 1ra semana de octubre 3- AGENDARA LA ULTIMA SEMANA DEL MES DE OCTUBRE / S139030 - 28/10/2</t>
  </si>
  <si>
    <t>MR2B29F38L1209101</t>
  </si>
  <si>
    <t>DAXA DESARROLLOS INMOBILIARIOS SA DE CV</t>
  </si>
  <si>
    <t>2022-10-17</t>
  </si>
  <si>
    <t>1- SE LE ENVIO WHATS APP / S138674 - 17/10/22 - S60</t>
  </si>
  <si>
    <t>MR0EX8DD3G0245237</t>
  </si>
  <si>
    <t>SE MANDO WHATS (MRS) 2- buzon de voz 3- SE AGENDA CITA 22.10.22 FOLIO: 108308 / S138856 - 20/10/22 - S120</t>
  </si>
  <si>
    <t>MR0EX8DD7K0186542</t>
  </si>
  <si>
    <t>se agenda cita 20.10.22 folio: 108512 / S138799 - 20/10/22 - S40</t>
  </si>
  <si>
    <t>MR0EX8DD8H0175316</t>
  </si>
  <si>
    <t>2022-10-11</t>
  </si>
  <si>
    <t>1-SE LE ENVIO WHATS APP , 2- EL CLIENTE SE COMUNICA A FINAL DE MES DE AGOSTO PARA AGENDAR SU CITA YA QUE CASI NO HA UTILIZADO SU CAMIONETA. 3- SE DEJO RECADO / S138507 - 11/10/22 - S110</t>
  </si>
  <si>
    <t>MR0EX8CB9K1406726</t>
  </si>
  <si>
    <t>S138240 - 03/10/22 - S200</t>
  </si>
  <si>
    <t>MR0EX32G5E0261520</t>
  </si>
  <si>
    <t>INGENIERIA INDUSTRIAL POTOSINA SA DE CV</t>
  </si>
  <si>
    <t>S138777 - 20/10/22 - S160</t>
  </si>
  <si>
    <t>MR0CX3DD6M1314387</t>
  </si>
  <si>
    <t>PANIFICACION ARTESANAL DE CELAYA SA DE CV</t>
  </si>
  <si>
    <t>SE MANDO WHATS (MRS) / S138457 - 10/10/22 - S40</t>
  </si>
  <si>
    <t>MHKMC13F5FK016938</t>
  </si>
  <si>
    <t>SE MANDO WHATS (MRS) 2- Se agenda  Cita 11.10.22 folio: 107621 / S138486 - 11/10/22 - S140</t>
  </si>
  <si>
    <t>MHKMF53E4GK001421</t>
  </si>
  <si>
    <t>SE LE ENVIO WHATS APP / S138465 - 10/10/22 - S280</t>
  </si>
  <si>
    <t>MHKAA1BA9NJ035883</t>
  </si>
  <si>
    <t>Se agenda cita tentativamente para el 18.10.22 folio: 107856 cliente requiere llegar a su kilometraje / S138645 - 15/10/22 - S10</t>
  </si>
  <si>
    <t>JTMJ13FV8KJ022699</t>
  </si>
  <si>
    <t>1-SE LE ENVIO WHATS APP , 2- EL CLIENTE SE COMUNICA PARA AGENDAR SU CITA / S139106 - 31/10/22 - S60</t>
  </si>
  <si>
    <t>JTDKDTB35M1142835</t>
  </si>
  <si>
    <t>1- SE LE ENVIO WHATS APP, 2- EL CLIENTE SE COMUNICA PARA AGENDAR SU CITA., 3- EL CLIENTE SE COMUNICA PARA AGENDAR SU CITA / S138552 - 12/10/22 - S30</t>
  </si>
  <si>
    <t>JTDKDTB36K1625750</t>
  </si>
  <si>
    <t>G.N.P. ARRENDAMIENTO Y ADMINISTRACION DE FLOTILLAS</t>
  </si>
  <si>
    <t>2022-10-19</t>
  </si>
  <si>
    <t>SE MANDO WHATS (MRS) 2- va esperar que autorizen el pago para agendar 3- BUZON / S138707 - 18/10/22 - S40</t>
  </si>
  <si>
    <t>JTDKAMFU6N3160090</t>
  </si>
  <si>
    <t>SE MANDO WHTAS ( MRS ) / S139108 - 31/10/22 - S20</t>
  </si>
  <si>
    <t>JTDBARDE8NJ043440</t>
  </si>
  <si>
    <t>JTDBT9K36G1441406</t>
  </si>
  <si>
    <t>Número equivocado, no hay otro al cual llamar / S138853 - 22/10/22 - S90</t>
  </si>
  <si>
    <t>5YFBPRBE4LP033983</t>
  </si>
  <si>
    <t>SE MANDO WHATS (MRS) 2- NO CONTESTA 3- Se agenda cita 15.10.22 folio: 108066 / S138646 - 15/10/22 - S50</t>
  </si>
  <si>
    <t>5YFBURHE1EP087017</t>
  </si>
  <si>
    <t>manda a buzon, se mando whats</t>
  </si>
  <si>
    <t>JTDBARDE6MJ016221</t>
  </si>
  <si>
    <t>Se envia mrs 2- se agenda cita 15.10.22 folio: 108174 / S138648 - 15/10/22 - S40</t>
  </si>
  <si>
    <t>5TDYK3DC2FS565021</t>
  </si>
  <si>
    <t>GASOLINERA INDEPENDENCIA SA DE CV</t>
  </si>
  <si>
    <t>S138513 - 11/10/22 - S150</t>
  </si>
  <si>
    <t>5TDYZ3DC0KS014902</t>
  </si>
  <si>
    <t>TOYOTA TSUSHO MEXICO SA DE CV</t>
  </si>
  <si>
    <t>1-SE LE ENVIO WHATS APP 2- MARCAMOS PERO NO CONTESTAN ENVIAMOS NUEVAMENTE MSJ DE RECORDATORIO 3- programa servicios para 4 unidades para el mes de agosto / S138601 - 14/10/22  - S70</t>
  </si>
  <si>
    <t>5TDYZ3DC4LS028674</t>
  </si>
  <si>
    <t>Se envia Mrs 2- Nos indica la Asistente que la Dr. Luz Celeste se encuentra operando y que pasara el recado 3- Dr. Se encuentra ocupada nos indica que marquemos en otro momento 4-Dr. Ocupada en atende</t>
  </si>
  <si>
    <t>5TDKKRFH5FS057160</t>
  </si>
  <si>
    <t>Se envia Mrs 2- No Contesta se envia nuevamente msj de recordatorio 3- buzon 4- NO CONTESTA / S138749 - 19/10/22 - S130</t>
  </si>
  <si>
    <t>5TDKZ3DC7LS037844</t>
  </si>
  <si>
    <t>SE MANDO WHATS., MRS 2- BUZON / S138429 - 08/10/22 - S60</t>
  </si>
  <si>
    <t>5TDGRKEC7MS016881</t>
  </si>
  <si>
    <t>REALIZARA LOS SERVICIOS EN LA CIUDAD VERACRURZ</t>
  </si>
  <si>
    <t>5TDGRKECXMS021427</t>
  </si>
  <si>
    <t>T138572 - 13/10/22 - CAMBIO DE 4 LLANTAS</t>
  </si>
  <si>
    <t>4T1F11AK9NU494819</t>
  </si>
  <si>
    <t>1-SE LE ENVIO WHATS APP , 2- SE REALIZO EL 20/10/22 S-138779 - S20</t>
  </si>
  <si>
    <t>3TMCZ5AN3JM146885</t>
  </si>
  <si>
    <t>4T1B11HKXJU007576</t>
  </si>
  <si>
    <t>SE MANDO WHATS (MRS) / S138268 - 03/10/22 - S110</t>
  </si>
  <si>
    <t>4T1B21HK0KU519250</t>
  </si>
  <si>
    <t>T142825 - 24/02/23 - DIAG. BATERIA HV</t>
  </si>
  <si>
    <t>3TMAZ5CN6LM137508</t>
  </si>
  <si>
    <t>2022-10-13</t>
  </si>
  <si>
    <t>SE MANDO WHATS (MRS) 2 - agendo 13/09/22 folio 107348 / S138566 - 13/10/22 - S40</t>
  </si>
  <si>
    <t>2T3H1RFV8NW196974</t>
  </si>
  <si>
    <t>1-SE LE ENVIO WHATS APP , 2- SE AGENDO CITA PARA EL 21/10/22 FOLIO: 108508 / S138811 - 21/10/22 - S10</t>
  </si>
  <si>
    <t>2T3W1RFV4MW115913</t>
  </si>
  <si>
    <t>1-SE LE ENVIO WHATS APP , 2- SE DEJO RECADO SE COMUNICA MAS ADELANTE / S139089 - 29/10/22 - S40</t>
  </si>
  <si>
    <t>3MYDLAYV9GY108388</t>
  </si>
  <si>
    <t>agendo 17/10/22 folio 108307 / S138677 - 17/10/22 - S150</t>
  </si>
  <si>
    <t>MR2K29F30K1161267</t>
  </si>
  <si>
    <t>SE LE ENVIO WHATS, 2- MANDA A BUZON DIRECTO.3- El Sr. Enrique indica que pasara la inf a la Srita Elizabeth pero que marquemos despues para ver si quiere programar cita</t>
  </si>
  <si>
    <t>2T1BU4EE9DC923596</t>
  </si>
  <si>
    <t>SE MANDO WHATS (MRS) 2- NUMERO FUERA DE SERVICIO / S139053 - 28/10/22 - S270</t>
  </si>
  <si>
    <t>MR2B29F38K1180536</t>
  </si>
  <si>
    <t>S138246 - 03/10/22 - S120</t>
  </si>
  <si>
    <t>MR2B29F35J1094762</t>
  </si>
  <si>
    <t>agendo 08/10/22 folio 107610 / S138428 - 08/10/22 - S90</t>
  </si>
  <si>
    <t>MR2B29F30N1235047</t>
  </si>
  <si>
    <t>S138437 - 08/10/22 - S20</t>
  </si>
  <si>
    <t>MR0EX32G1D0005230</t>
  </si>
  <si>
    <t>S138598 - 14/10/22 - S290</t>
  </si>
  <si>
    <t>MR0CX3DD6M1318147</t>
  </si>
  <si>
    <t>MHKMF53F0HK017500</t>
  </si>
  <si>
    <t>SE MANDO WHATS (MRS) 2- S-138793 / 20/10/2022 / S150 KM</t>
  </si>
  <si>
    <t>MR0EX8DD3K0263357</t>
  </si>
  <si>
    <t>SE MANDO WHATS (MRS) 2 - BUZON 3- buzon 4 - mrcar la siguiente semana / S138557 - 13/10/22 - S40</t>
  </si>
  <si>
    <t>MR0EX8DDXJ0254766</t>
  </si>
  <si>
    <t>1- SE LE ENVIO WHATS APP / S138584 V- 13/10/22 - S40</t>
  </si>
  <si>
    <t>MR0BA3CD3N0064869</t>
  </si>
  <si>
    <t>S139025 - 27/10/22 - S10</t>
  </si>
  <si>
    <t>MR0CX3DD0M1314658</t>
  </si>
  <si>
    <t>SE MANDO WHATS (MRS) 2- buzon / S138482 - 11/10/22 - S40</t>
  </si>
  <si>
    <t>MHKMC13F3FK019501</t>
  </si>
  <si>
    <t>SE MANDI WHATS (MRS) 2- buzon 3- buzon / S138640 - 15/10/22 - S70</t>
  </si>
  <si>
    <t>5YFBPRHE6HP569090</t>
  </si>
  <si>
    <t>ELEMENT FLEET MANAGEMENT CORPORATION MEXICO SA</t>
  </si>
  <si>
    <t>se agenda cita par el dia Sabado 22.10.22 folio: 108320 / S138858 - 22/10/22 - S140</t>
  </si>
  <si>
    <t>MHFAB1BY2N3006514</t>
  </si>
  <si>
    <t>S138328 - 05/10/22 - S30</t>
  </si>
  <si>
    <t>MHKAA1BA0NJ037036</t>
  </si>
  <si>
    <t>1- SE LE ENVIO WHATS APP / S139114 - 31/10/22 - S10</t>
  </si>
  <si>
    <t>JTFSX23PXK6201789</t>
  </si>
  <si>
    <t>1-SE LE ENVIO WHATS APP , 2- SE DEJO RECADO SE COMUNICA MAS ADELANTE / S138200 - 30/09/22 - S40</t>
  </si>
  <si>
    <t>JTMJ13FV3LD067551</t>
  </si>
  <si>
    <t>SE MANDO WHTAS ( MRS ) / S139124 - 31/10/22 - S40</t>
  </si>
  <si>
    <t>JTMR13FV3KJ025092</t>
  </si>
  <si>
    <t>1-SE LE ENVIO WHATS APP , 2-  EL CLIENTE SE COMUNICA PARA AGENDAR., NO CONTESTA , 4- SE DEJO RECADO NUEVAMENTE CON EL OPERARIO DE LA UNIDAD SE COMUNICAN DESPUES PARA AGENDAR SU CITA., 5- SE AGENDO CIT</t>
  </si>
  <si>
    <t>JTMZ13FVXLD052788</t>
  </si>
  <si>
    <t>MR0HA3CD2L0446642</t>
  </si>
  <si>
    <t>SE MANDO WHTAS ( MRS ) / S138798 - 20/10/22 - S80</t>
  </si>
  <si>
    <t>MR2B29F36M1211608</t>
  </si>
  <si>
    <t>S 0000141700</t>
  </si>
  <si>
    <t>MR2B29F36M1221278</t>
  </si>
  <si>
    <t>SE MANDO WHATS (MRS) 2 - s-137784 / 17-09*22 / s30 kn</t>
  </si>
  <si>
    <t>MR2B29F37K1172380</t>
  </si>
  <si>
    <t>Se envia mrs 2- Se agenda cita 07.10.22  Folio: 107510 3- pendiente por asistir 4- pendiente por asistir / S138455 - 10/10/22 - S60</t>
  </si>
  <si>
    <t>MR2B29F38H1051138</t>
  </si>
  <si>
    <t>S138986 - 26/10/22 - S50</t>
  </si>
  <si>
    <t>MR2B29F39H1074265</t>
  </si>
  <si>
    <t>S138283 - 04/10/22 - S70</t>
  </si>
  <si>
    <t>MR2B29F39J1098457</t>
  </si>
  <si>
    <t>Se envia mrs 2- indica que llamemos en otro dia para agendar revisara agenda 3- NO CONTESTA / S138860 - 22/10/22 - S80</t>
  </si>
  <si>
    <t>MR2B29F39J1118349</t>
  </si>
  <si>
    <t>SE MANDO WHATS (MRS) 2- SEA GENDA CITA 08.10.22 FOLIO: 107739 / S138643 - 15/10/22 - S90</t>
  </si>
  <si>
    <t>MR2K29F37H1056069</t>
  </si>
  <si>
    <t>Se envia mrs 2- Mi compañera jaquelin envia mrs / S138672 - 17/10/22 - REVISIÓN DE NIVELES PRESIÓN DE LLANTA /4- Cliente acudio a realiz&lt;ar la revision de llantas se envia msj de recordatorio de servi</t>
  </si>
  <si>
    <t>MR2K29F38J1101784</t>
  </si>
  <si>
    <t>MOL LOGISTICS MEXICO S DE RL DE CV</t>
  </si>
  <si>
    <t>S138752 - 19/10/22 - S120</t>
  </si>
  <si>
    <t>VNKKTUD39GA066666</t>
  </si>
  <si>
    <t>1-SE LE ENVIO WHATS APP , 2- SE REALIZO EL 01/10/2022 S-138214 / S138214 - 01/10/22 - S70</t>
  </si>
  <si>
    <t>JTDKBRFU5J3583814</t>
  </si>
  <si>
    <t>JTDKDTB34L1635467</t>
  </si>
  <si>
    <t>CHG MERIDIAN MEXICO S A P I DE C V</t>
  </si>
  <si>
    <t>S138479 - 11/10/22 - S90</t>
  </si>
  <si>
    <t>JTDKDTB36J1608994</t>
  </si>
  <si>
    <t>/MRS WHATSAPP / S138924 - 25/10/22 - S60</t>
  </si>
  <si>
    <t>JTDKDTB36M1142925</t>
  </si>
  <si>
    <t>CACHO MOTORS S DE RL DE CV</t>
  </si>
  <si>
    <t>JTDKAMFU8M3137554</t>
  </si>
  <si>
    <t>S139072 - 29/10/22 - S60</t>
  </si>
  <si>
    <t>JTDKARFU7L3124452</t>
  </si>
  <si>
    <t>SE MANDO WHATS (MRS) 2- Cliente indica  que por temas economicos por el momento no agendara su cita 3- se agenda cita 25.10.22 folio: 108568 / S138933 - 25/10/22 - S40</t>
  </si>
  <si>
    <t>JTDKBRFU1H3546513</t>
  </si>
  <si>
    <t>SE MANDO WHATS (MRS) 2- se agenda cita 22.10.22 folio: 108202 / S138872 - 22/10/22 - S110</t>
  </si>
  <si>
    <t>JTDKAMFU2M3136318</t>
  </si>
  <si>
    <t>S138213 - 01/10/22 - S50</t>
  </si>
  <si>
    <t>JTDKAMFU6M3146074</t>
  </si>
  <si>
    <t>2022-10-18</t>
  </si>
  <si>
    <t>1-SE LE ENVIO WHATS APP , 2- NO CONTESTA / S138705 - 18/10/22 - S30</t>
  </si>
  <si>
    <t>5YFBURHE8EP043712</t>
  </si>
  <si>
    <t>Se envia msj (Mrs) / S18817 - 21/10/22 - CAMPAÑA TE EXTRAÑAMOS</t>
  </si>
  <si>
    <t>8AJEX32G184015865</t>
  </si>
  <si>
    <t>1-SE LE ENVIO WHATS APP , 2- SE AGENDO CITA PARA EL 19/10/2022 S-138742 - S280</t>
  </si>
  <si>
    <t>MR2B29F3XL1208791</t>
  </si>
  <si>
    <t>1-SE LE ENVIO WHATS APP , NO CONTESTA , SE LE VOLVIO A ENVIAR WHATS APP / S138942 - 25/10/22 - S40</t>
  </si>
  <si>
    <t>MR2K29F37K1177109</t>
  </si>
  <si>
    <t>NO TIENE WHATS, MANDA A BUZON 2- NO RESPONDE SE MANDO WHATS 2- ella mrca cuando la requiera 4- aun no tiene fecha para su cita 4- se marca del telefono fijo, manda a buzon / S138925 - 25/10/22 - S50</t>
  </si>
  <si>
    <t>NMTKH3BX3KR079434</t>
  </si>
  <si>
    <t>LEASE NARA SA DE CV</t>
  </si>
  <si>
    <t>Se envia mrs 2- NO CONTESTA SE ENVIA NUEVAMENTE MRS / S138695 - 18/10/22 - S60</t>
  </si>
  <si>
    <t>MR2B29F33K1168746</t>
  </si>
  <si>
    <t>Se envia mrs / S138697 - 18/10/22 - S60</t>
  </si>
  <si>
    <t>MR2B29F34J1130831</t>
  </si>
  <si>
    <t>2022-10-06</t>
  </si>
  <si>
    <t>S-138381 / 06-10-22 / S 90 KM</t>
  </si>
  <si>
    <t>MR2B29F34L1207457</t>
  </si>
  <si>
    <t>Se envia mrs 2- nos indican que es numero equivocado 3- Marcamos pero no contesta / S138415 - 07/10/22 - S40</t>
  </si>
  <si>
    <t>5YFB4RBE3MP087642</t>
  </si>
  <si>
    <t>SE MANDO WHATS (MRS) 2- buzon 3 - buzon 4- buzon 4 - buzon / S138375 - 06/10/22 - S30</t>
  </si>
  <si>
    <t>5YFBPRBE3LP014728</t>
  </si>
  <si>
    <t>IMPAGTA S DE RL DE CV</t>
  </si>
  <si>
    <t>Se envia MSJ</t>
  </si>
  <si>
    <t>5TDYZRFH9KS311775</t>
  </si>
  <si>
    <t>5YFB4RBE0MP083998</t>
  </si>
  <si>
    <t>Se envia Mrs 2 - SE AGENDA CITA 22.10.22 FOLIO: 108436 (AGENDA MIGUEL NAVARRETE) / S138863 - 22/10/22 - S30</t>
  </si>
  <si>
    <t>5TDYK3DC6BS123188</t>
  </si>
  <si>
    <t>5TDYKRFH3GS184677</t>
  </si>
  <si>
    <t>S138306 - 04/10/22 - S170</t>
  </si>
  <si>
    <t>5TDYKRFH4FS118282</t>
  </si>
  <si>
    <t>1- SE LE ENVIO WHATS APP, 2- SE AGENDO CITA PARA EL 24/10/22 FOLIO: 108553 / S138900 - 24/10/22 - CAMPAÑA TE EXTRAÑAMOS</t>
  </si>
  <si>
    <t>5TDYZ3DC9HS812839</t>
  </si>
  <si>
    <t>Se agenda mrs / S138585 - 13/10/22 - S100</t>
  </si>
  <si>
    <t>4T1F31AK5MU556709</t>
  </si>
  <si>
    <t>ELEMENTFLEETMANAGEMENTCORPORATIONMEXICO,SADECV</t>
  </si>
  <si>
    <t>Se agenda mrs / S138442 - 10/10/22 - S30</t>
  </si>
  <si>
    <t>4T3DWRFV3MU027895</t>
  </si>
  <si>
    <t>S138888 - 24/10/22 - S30</t>
  </si>
  <si>
    <t>5TDGRKEC0MS040231</t>
  </si>
  <si>
    <t>5TDGZRAH9MS077997</t>
  </si>
  <si>
    <t>4T1B11HK2KU833372</t>
  </si>
  <si>
    <t>MEZFER TRADE SA DE CV</t>
  </si>
  <si>
    <t>S138824  - 21/10/22 - S100</t>
  </si>
  <si>
    <t>4T1BF1FK9HU296643</t>
  </si>
  <si>
    <t>4T1BK1FK0CU502839</t>
  </si>
  <si>
    <t>3TMJU4GN2BM119590</t>
  </si>
  <si>
    <t>3TYCZ5AN1NT061540</t>
  </si>
  <si>
    <t>S138304 - 04/10/22 - S50</t>
  </si>
  <si>
    <t>MR2B29F32L1207196</t>
  </si>
  <si>
    <t>SE MANDI WHATS (MRS) 2- buzon 3- buzon / S138173 - 30/09/22 - S40</t>
  </si>
  <si>
    <t>MR2B29F33J1097904</t>
  </si>
  <si>
    <t>Se envia mrs 2- Se agenda cita 17.09.22 folio:107226 3- Marcamos para reprogramar su cita ya que no acudio pero ya no contesta / S138879 - 22/10/22 - S50</t>
  </si>
  <si>
    <t>MR2B29F38J1098871</t>
  </si>
  <si>
    <t>S138401 - 07/10/22 - S90</t>
  </si>
  <si>
    <t>MR2K29F32K1160427</t>
  </si>
  <si>
    <t>SE MANDO WHATS (MRS) SE AGENDA CITA 31.10.220 FOLIO: 108423 / S139102 - 31/10/22 - S70</t>
  </si>
  <si>
    <t>NMTKH3BX7JR054891</t>
  </si>
  <si>
    <t>S138655 - 15/10/22 - S80</t>
  </si>
  <si>
    <t>VNKKTUD35GA062193</t>
  </si>
  <si>
    <t>S138815 - 21/10/22 - S120</t>
  </si>
  <si>
    <t>MR2B29F30M1222653</t>
  </si>
  <si>
    <t>SE MANDO WHATS (MRS) 2- lo revisa y marca para agendar 3 - s-139080 / 29-10-22 / s20 km</t>
  </si>
  <si>
    <t>MR0EX8CB6K1403881</t>
  </si>
  <si>
    <t>MAPUPITAS SA DE CV</t>
  </si>
  <si>
    <t>S138284 - 04/10/22 - S50</t>
  </si>
  <si>
    <t>MR0EX8DD1K0263888</t>
  </si>
  <si>
    <t>MR0EX8DD3G0168109</t>
  </si>
  <si>
    <t>Se envia mrs 2- Servicio de buzon de Voz / S138241 - 03/10/22 - S160</t>
  </si>
  <si>
    <t>MR0EX8DD3J0256245</t>
  </si>
  <si>
    <t>INSTITUTO NACIONAL DE INVESTIGACIONES FORESTALES</t>
  </si>
  <si>
    <t>Se envia mrs 2- Nos indican que le avisara al operario para traer la unidad a serv / 4- Se agendo cita 18.10.22, S-138703 / S138703 - 18/10/22 - S140</t>
  </si>
  <si>
    <t>MR0EX8DD7K0180529</t>
  </si>
  <si>
    <t>Inmotion / I132976 - 07/04/22 / S138715 - 18/10/22 - S70</t>
  </si>
  <si>
    <t>MR0EX8DD9H0254557</t>
  </si>
  <si>
    <t>ALBA Y MACHUCA CONSTRUCCIONES SA DE CV</t>
  </si>
  <si>
    <t>Se envia mrs / S138288 - 04/10/22 - S120</t>
  </si>
  <si>
    <t>MR0HA8CD9K1093712</t>
  </si>
  <si>
    <t>INMOTION, 2- NUMERO FURA DEL AREA DE SERVICIO</t>
  </si>
  <si>
    <t>MR2B29F31J1098386</t>
  </si>
  <si>
    <t>SE MANDO WHATS (MRS) 2-Me puede decir que marca son las bujías? Agendara despues ya que solo queria saber las marcas de las pzas / S138890 - 24/10/22 - S100</t>
  </si>
  <si>
    <t>MR2B29F31J1132892</t>
  </si>
  <si>
    <t>Se envia Mrs / S139078 - 29/10/22 - S70</t>
  </si>
  <si>
    <t>MR0EX8DD6G0164782</t>
  </si>
  <si>
    <t>INTAGRI S.C.</t>
  </si>
  <si>
    <t>SE MANDO WHATS (MRS) 2- ya vendio la unidad / S138524 - 12/10/22 - S210</t>
  </si>
  <si>
    <t>MR0EX8DD7J0258872</t>
  </si>
  <si>
    <t>SE MANDI WHATS (MRS) 2- el marca ya que tenga la fecha 3- agendo 03/10/22 foñio 107830 / S138234 - 03/10/22 - S60</t>
  </si>
  <si>
    <t>MR0EX8DD9J0256783</t>
  </si>
  <si>
    <t>SEMILLAS PROSESO SA DE CV</t>
  </si>
  <si>
    <t>MR0CX3DDXM1418333</t>
  </si>
  <si>
    <t>S138592 - 14/10/22 - S30</t>
  </si>
  <si>
    <t>MR0CX3DD5M1316583</t>
  </si>
  <si>
    <t>DOZZER CONSTRUCCION Y ASESORIA SA DE CV</t>
  </si>
  <si>
    <t>S13851 - 13/10/22 - S100</t>
  </si>
  <si>
    <t>MR0CX3DD2N1323329</t>
  </si>
  <si>
    <t>Se envia Mrs / S138936 - 25/10/22 - S20</t>
  </si>
  <si>
    <t>MR0CX3DD3N1323050</t>
  </si>
  <si>
    <t>1- SE LE ENVIO WHATS APP / S138750 - 19/10/22 - S20</t>
  </si>
  <si>
    <t>MHKMF53EXJK016366</t>
  </si>
  <si>
    <t>SE ENVIA MRS / S138665 - 17/10/22 - S120</t>
  </si>
  <si>
    <t>MHKMF53F5JK022004</t>
  </si>
  <si>
    <t>1-SE LE ENVIO WHATS APP / S138616 - 14/10/22 - S110</t>
  </si>
  <si>
    <t>MHFAB1BY1N3003684</t>
  </si>
  <si>
    <t>Se envia mrs / S138653 - 15/10/22 - S10  Cita concretada</t>
  </si>
  <si>
    <t>MHFAB1BY2N3000566</t>
  </si>
  <si>
    <t>Se envia mrs 2- No Contesta 3- Se AGENDA CITA 29.10.22 FOLIO: 107976 / S139077 - 29/10/22 - S10</t>
  </si>
  <si>
    <t>MHFMC13F1BK008232</t>
  </si>
  <si>
    <t>1-SE LE ENVIO WHATS APP  / S138430 - 08/10/22 - S210</t>
  </si>
  <si>
    <t>MHKAA1BA8NJ033123</t>
  </si>
  <si>
    <t>/SE ENVIA MENSAJE DE WHATSAPP  / COMENTA VERIFICARA SUS TIEMPOS Y NOS CONTACTARA PARA AGENDAR SU SERVICIO   3- s-18/10/22 s-138693 / s10 km</t>
  </si>
  <si>
    <t>JTDKT9D35ED574019</t>
  </si>
  <si>
    <t>S138951 - 25/10/22 - S90</t>
  </si>
  <si>
    <t>JTFJM9CP4M6002737</t>
  </si>
  <si>
    <t>SE LE ENVIO WHATS  APP , SE COMUNICA MAS TARDE 2 - BUZON 4 numero fuera de servicio</t>
  </si>
  <si>
    <t>JTFSX23P6K6198910</t>
  </si>
  <si>
    <t>SEDEASE SA DE CV</t>
  </si>
  <si>
    <t>1-SE LE ENVIO WHATS APP / S138287 - 04/10/22 - S210</t>
  </si>
  <si>
    <t>MR2K29F34M1211610</t>
  </si>
  <si>
    <t>Marcamos de la agencia y no Contestan</t>
  </si>
  <si>
    <t>MR0EX8DD4K0180391</t>
  </si>
  <si>
    <t>SE MANDO WHATS (MRS) 2- INDICA QUE VALIDARA TIEMPO Y HORARIOS QUE LE MARQUEMOS DESPUES PARA GENDAR / S139033 - 28/10/22 - S80</t>
  </si>
  <si>
    <t>MR2B29F36J1107731</t>
  </si>
  <si>
    <t>SE MANDO WHATS (MRS) 2- agendo 17/10/22 folio 108179 / S138678 - 17/10/22 - S70</t>
  </si>
  <si>
    <t>MR2B29F36M1219045</t>
  </si>
  <si>
    <t>S138967 - 26/10/22 - S20</t>
  </si>
  <si>
    <t>MR2B29F37H1017790</t>
  </si>
  <si>
    <t>1-SE LE ENVIO WHATS APP / S138588 - 14/10/22 - S120</t>
  </si>
  <si>
    <t>MR2B29F39M1214972</t>
  </si>
  <si>
    <t>S138744 - 19/10/22 - S50</t>
  </si>
  <si>
    <t>MR0EX8DD6H0175380</t>
  </si>
  <si>
    <t>CRAIL ILUMINACION SA DE CV</t>
  </si>
  <si>
    <t>realizada / S138376 / 06/10/22 / S50</t>
  </si>
  <si>
    <t>MR0EX8DDXJ0257263</t>
  </si>
  <si>
    <t>RENT EXPRESS SA DE CV</t>
  </si>
  <si>
    <t>S138296 - 04/10/22 - S480</t>
  </si>
  <si>
    <t>MR0EX3DDXL0002389</t>
  </si>
  <si>
    <t>LA PROXIMA ESTACION SPR DE RL</t>
  </si>
  <si>
    <t>SE MANDO WHTAS ( MRS ) / S138854 - 22/10/22 - S250</t>
  </si>
  <si>
    <t>MR0EX8CB9L1409921</t>
  </si>
  <si>
    <t>SE MANDO WHATS (MRS) 2- se agebda cita 12.10.22 folio: 107889 / S138530 - 12/10/22 - S50 cita concretada</t>
  </si>
  <si>
    <t>MR0EX8CB9L1410325</t>
  </si>
  <si>
    <t>ZARAGOZA AGRO SA DE CV</t>
  </si>
  <si>
    <t>AGENDO CITA 14/10/22 FOLIO 108241 / S138597 - 14/10/22 - S50</t>
  </si>
  <si>
    <t>MR0EX8CBXL1408745</t>
  </si>
  <si>
    <t>S138732 - 19/10/22 - S60</t>
  </si>
  <si>
    <t>MHKMF53F5GK002845</t>
  </si>
  <si>
    <t>1-SE LE ENVIO WHATS APP , 2- SE DEJO RECADO LA CLIENTE SE COMUNICA PARA AGENDAR SU CITA. / S139093 - 29/10/22 - S130</t>
  </si>
  <si>
    <t>MHKMF5CE4MK013435</t>
  </si>
  <si>
    <t>1-SE LE ENVIO WHATS APP / S138369 - 06/10/22 - S20</t>
  </si>
  <si>
    <t>MHKMF5CE7MK009542</t>
  </si>
  <si>
    <t>SE MANDO WHATS (MRS) 2- BUZON 3- buzon 4- buzon, sse marca del telefono fijo / S139005 - 27/10/22 - S30</t>
  </si>
  <si>
    <t>MHKMF5CF4MK016487</t>
  </si>
  <si>
    <t>Se envia Mrs / S139024 - 27/10/22 - S40</t>
  </si>
  <si>
    <t>MHKMF5CF8LK013221</t>
  </si>
  <si>
    <t>1-SE LE ENVIO WHATS APP , 2- SE DEJO RECADO / S138324 - 05/10/22 - S50</t>
  </si>
  <si>
    <t>MHKMC13F4FK018471</t>
  </si>
  <si>
    <t>JTDKN3DU2D5664012</t>
  </si>
  <si>
    <t>S138502 - 11/10/22 - S240</t>
  </si>
  <si>
    <t>JTEZU14R870090434</t>
  </si>
  <si>
    <t>JTFJM9CP2L6002458</t>
  </si>
  <si>
    <t>JALEC TIRISTARAN SA DE CV</t>
  </si>
  <si>
    <t>1-SE LE ENVIO WHATS APP , 2- SE DEJO RECADO SE COMUNICA MAS ADELANTE / S138567 - 13/10/22 - S60</t>
  </si>
  <si>
    <t>JTDKBRFU3H3558212</t>
  </si>
  <si>
    <t>1-SE LE ENVIO WHATS APP  / S138322 - 05/10/22 - S150</t>
  </si>
  <si>
    <t>JTDKDTB32L1140362</t>
  </si>
  <si>
    <t>S138496 - 11/10/22 - S50</t>
  </si>
  <si>
    <t>JTDKDTB35L1638264</t>
  </si>
  <si>
    <t>PROANZEN S DE RL DE CV</t>
  </si>
  <si>
    <t>S138930 - 25/10/22 - S80</t>
  </si>
  <si>
    <t>JTDBBRBE7LJ013004</t>
  </si>
  <si>
    <t>S138650 - 15/10/22 - S60</t>
  </si>
  <si>
    <t>JTDBT9K31G1449428</t>
  </si>
  <si>
    <t>SE MANDO WHATS (MRS) 2- buzon 3- ESTA FUERA DE LA CIUDAD ELLA MARCA YA QUE REGRECE / S138203 - 30/09/22 - S110</t>
  </si>
  <si>
    <t>JTDBT9K38G1446820</t>
  </si>
  <si>
    <t>1-SE LE ENVIO WHATS APP  , 2- LO REVISA CON SU SUEGRA Y SE COMUNICA PARA AGENDAR SU CITA., 3- NO CONTESTA , SE LE VUEVE A ENVIAR WHATS APP, 4- EL CLIENTE SE COMUNICA PARA AGENDAR MAS ADELANTE / S13883</t>
  </si>
  <si>
    <t>JTDKARFU1L3125662</t>
  </si>
  <si>
    <t>JTDKDTB37K1624378</t>
  </si>
  <si>
    <t>SE MANDO WHTAS ( MRS ) / S138522 - 12/10/22 - S80</t>
  </si>
  <si>
    <t>JTDKDTB37M1141296</t>
  </si>
  <si>
    <t>S138878 - 2210/22 - S60</t>
  </si>
  <si>
    <t>JTDKDTB3XK1629946</t>
  </si>
  <si>
    <t>TAPIAN COMUNICACIONES TAPIAN COM SA DE CV</t>
  </si>
  <si>
    <t>1-SE LE ENVIO WHATS APP , 2- NO CONTESTA , SE LE VOLVIO A ENVIAR WHATS APP, 3- CLIENTE SE ENCUENTRA FUERA DE LA CIUDAD , EL PROXIMO MES SE COMUNICA PARA AGENDAR  SU CITA. 4- SE REALIZO EL 27/10/22 - S</t>
  </si>
  <si>
    <t>JTDKDTB33M1143692</t>
  </si>
  <si>
    <t>1-SE LE ENVIO WHATS APP , 2- SE REALIZO  EL 03/10/2022 S-138262 / S138262 - 03/10/22 - S30</t>
  </si>
  <si>
    <t>JTDKDTB35L1635350</t>
  </si>
  <si>
    <t>INTERVET MEXICO SA DE CV</t>
  </si>
  <si>
    <t>S135764 - 11/07/22 - S70</t>
  </si>
  <si>
    <t>JTDKDTB36L1639763</t>
  </si>
  <si>
    <t>Se envia mrs 2- Enviamos  nuevamente mrs 4- Nos indican que llamemos despues que pasaran la inf al area correspondiente / S138175 - 30/09/22 - S40</t>
  </si>
  <si>
    <t>JTDKARFU6L3106184</t>
  </si>
  <si>
    <t>1-SE LE ENVIO WHATS APP ,2-  SE AGENDO CITA PARA EL 14/10/2022 FOLIO: 108167 / S138595 - 14/10/22 - S50</t>
  </si>
  <si>
    <t>JTDKBRFU0H3548818</t>
  </si>
  <si>
    <t>1-SE LE ENVIO WHATS APP , 2- SE DEJO RECADO LA CLIENTA SE COMUNICA PARA AGENDAR SU CITA. / S139113 - 31/10/22 - S110</t>
  </si>
  <si>
    <t>JTDKAMFU5N3162123</t>
  </si>
  <si>
    <t>SE MANDO WHTAS ( MRS ) / S138911 - 24/10/22 - S20</t>
  </si>
  <si>
    <t>JTMZD31VX85088464</t>
  </si>
  <si>
    <t>se mando whats, manda a buzon</t>
  </si>
  <si>
    <t>MHKAA1BA7NJ033890</t>
  </si>
  <si>
    <t>SE MANDO WHTAS ( MRS ) 2- BUZON, SE MARCA DEL TELEFONO FIJO 3- lo realizo en otra agencia</t>
  </si>
  <si>
    <t>MHKMF53FXHK012563</t>
  </si>
  <si>
    <t>Se envia Mrs / S138996 - 27/10/22 - S60</t>
  </si>
  <si>
    <t>JTDKDTB39M1145656</t>
  </si>
  <si>
    <t>1-SE LE ENVIO WHATS APP , 2- SE AGENDO CITA PARA EL 26/10/22 FOLIO: 108548 / S138973 - 26/10/22 - S30</t>
  </si>
  <si>
    <t>JTFSX23P6C6117065</t>
  </si>
  <si>
    <t>SE MANDO WHATS (MRS) 2- ELLA PASA EL RECADO A MANTENIMIENTO 3- ella avisa al  jefe de mantenimiento 4 - el personal de mantenimoento aun no autoriza / S138903 - 24/10/22 - S230</t>
  </si>
  <si>
    <t>JTMY23FV1KJ022619</t>
  </si>
  <si>
    <t>ERRO CONSULTORES SC</t>
  </si>
  <si>
    <t>S139045 - 28/10/22 - S40</t>
  </si>
  <si>
    <t>MHKMF5CF8LK013526</t>
  </si>
  <si>
    <t>SE MANDO WHATS (MRS) 2- INDICA QUE  LE LLAMEMOS EN 2 SEMANAS 3- SE AGENDA CITA 12.10.22 FOLIO: 108285 / S138543 - 12/10/22 - S40</t>
  </si>
  <si>
    <t>MHKMF5CFXLK011230</t>
  </si>
  <si>
    <t>CAJA POPULAR SAN MIGUEL DE ALLENDE S.C. DE A.P. DE RL DE CV</t>
  </si>
  <si>
    <t>S138399 - 07/10/22 - S100</t>
  </si>
  <si>
    <t>MR0CX3DD0N1419573</t>
  </si>
  <si>
    <t>CONCRETOSABCDSADECV</t>
  </si>
  <si>
    <t>S138907 - 24/10/22 - S20</t>
  </si>
  <si>
    <t>MR0CX3DD6N1327299</t>
  </si>
  <si>
    <t>S138533 - 12/10/22 - S20</t>
  </si>
  <si>
    <t>MR0CX3DD6N1418850</t>
  </si>
  <si>
    <t>MR0CX3DDXN1323529</t>
  </si>
  <si>
    <t>RYSHELECTRONICAINTERNACIONALSADECV</t>
  </si>
  <si>
    <t>S138969 - 26/10/22 - S30</t>
  </si>
  <si>
    <t>MR0CX8CB0N0427207</t>
  </si>
  <si>
    <t>Nos indica numero fuera de servicio2 - servicio de buzon de voz 3- BUZON DE VOZ / S138763 - 19/10/22 - S10</t>
  </si>
  <si>
    <t>MR0CX8CB3M0422310</t>
  </si>
  <si>
    <t>NO CONTESTA , SE LE ENVIO WHATS APP</t>
  </si>
  <si>
    <t>5YFBPRBE5LP054325</t>
  </si>
  <si>
    <t>UNIVERSIDAD POLITECNICA DE GUANAJUATO</t>
  </si>
  <si>
    <t>5YFBPRBE5NP315813</t>
  </si>
  <si>
    <t>No contesta 2- Se agenda cita para el dia 31.10.22 folio: 107863 / S139122 - 31/10/22 - S10</t>
  </si>
  <si>
    <t>5YFBPRBE9LP026589</t>
  </si>
  <si>
    <t>SE MANDO WHATS (MRS) 2- Se agenda cita 07.10.22 folio: 107231 / S138390 - 07/10/22 - S60</t>
  </si>
  <si>
    <t>5YFBPRHE0HP579419</t>
  </si>
  <si>
    <t>1-SE LE ENVIO WHATS APP , 2- EL CLIENTE SE COMUNICA MÁS ADELANTE / S139031 - 28/10/22 - S110</t>
  </si>
  <si>
    <t>5YFBPRHE7JP827848</t>
  </si>
  <si>
    <t>S139076 - 29/10/22 - S100</t>
  </si>
  <si>
    <t>5YFBURHE3EP050048</t>
  </si>
  <si>
    <t>S138843 - 21/10/22 - S160</t>
  </si>
  <si>
    <t>5YFBURHEXGP489038</t>
  </si>
  <si>
    <t>SE MANDO WHATS (MRS) 2 - lo consulta con su esposa marcar mañana 3 - agendo 21/10/22 folio 108540 / S138813 - 21/10/22 - S110</t>
  </si>
  <si>
    <t>JTDBARDE9MJ022529</t>
  </si>
  <si>
    <t>Se envia Mrs 2- Se agenda cita 22.10.22 folio: 108294 / S138855 - 22/10/22 - S30</t>
  </si>
  <si>
    <t>JTDKDTB31J1606070</t>
  </si>
  <si>
    <t>1-SE LE ENVIO WHATS APP / S138492 - 11/10/22 - S80</t>
  </si>
  <si>
    <t>JTDKDTB37J1617994</t>
  </si>
  <si>
    <t>S138984 - 26/10/22 - S130</t>
  </si>
  <si>
    <t>JTDKARFU3L3125162</t>
  </si>
  <si>
    <t>S138629 - 14/10/22 - S40</t>
  </si>
  <si>
    <t>JTDBARDE2NJ043756</t>
  </si>
  <si>
    <t>S138416 - 07/10/22 - S20</t>
  </si>
  <si>
    <t>5TDZA23C86S524704</t>
  </si>
  <si>
    <t>SE MANDO WHATS (MRS) 2- buzon 3- s-138751 / 19-10-22 / s 110 km</t>
  </si>
  <si>
    <t>JTDBBRBE8LJ012492</t>
  </si>
  <si>
    <t>1-SE LE ENVIO WHATS APP , 2- EL CLIENTE SE COMUNICA PARA AGENDAR SU CITA / S139069 - 29/10/22 - S50</t>
  </si>
  <si>
    <t>JTDBT9K31F1435186</t>
  </si>
  <si>
    <t>1-SE LE ENVIO WHATS APP , 2- NO CONTESTA, 3- SE DEJO RECADO , 4- LA CLIENTA SE COMUNICA PARA AGENDAR SU CITA / S138851 - 22/10/22 - S80</t>
  </si>
  <si>
    <t>JTDBT9K39D1426247</t>
  </si>
  <si>
    <t>5YFBPRHE5HP637380</t>
  </si>
  <si>
    <t>AISIN AUTOMOTIVE GUANAJUATO SA DE CV</t>
  </si>
  <si>
    <t>S-138534 / 12-10-22 / S150 KM /</t>
  </si>
  <si>
    <t>5YFBPRHE9HP729107</t>
  </si>
  <si>
    <t>SE MANDO WHATS (MRS) 2- Cliente nos indica que si esta interesado en agendar cita pero nos indica que la prox semana nos agenda x medio de whts / S138626 - 14/1022 - S80</t>
  </si>
  <si>
    <t>5YFBURHE0GP375114</t>
  </si>
  <si>
    <t>107919agendo 05/10/22 folio 107919</t>
  </si>
  <si>
    <t>5YFBPRHE1HP589926</t>
  </si>
  <si>
    <t>1- SE LE ENVIO WHATS APP / S138794 - 20/10/22 - S70</t>
  </si>
  <si>
    <t>5TDYZ3DC4HS829919</t>
  </si>
  <si>
    <t>S138/748 - 19/10/22 - S190</t>
  </si>
  <si>
    <t>5TDYZRAHXMS080721</t>
  </si>
  <si>
    <t>5YFB4RBE0NP101868</t>
  </si>
  <si>
    <t>SE MANDO WHATS (MRS) 2- Indica programar hasta octubre 3- SE AGENDA CITA 12.10..22 FOLIO: 108292 / S138538 - 12/10/22 - S20</t>
  </si>
  <si>
    <t>5YFB4RBEXMP073110</t>
  </si>
  <si>
    <t>Se envia mrs 2- Se programa Cita 12.10.22 Folio: 107862 3- CITA CONCRETADA / S138747 - 19/10/22 - S30</t>
  </si>
  <si>
    <t>5YFBPRBE2LP101567</t>
  </si>
  <si>
    <t>START BANREGIO, S.A. DE C.V. SOFOM E.R. BANREGIO GRUPO FINANCIERO</t>
  </si>
  <si>
    <t>5YFBPRBE2MP159857</t>
  </si>
  <si>
    <t>SE MANDO WHATS (MRS) / S138596 - 14/10/22 - S40</t>
  </si>
  <si>
    <t>5YFBPRBE7LP019947</t>
  </si>
  <si>
    <t>S138743 - 19/10/22 - S80</t>
  </si>
  <si>
    <t>5YFBPRBE7MP216165</t>
  </si>
  <si>
    <t>1-SE LE ENVIO WHATS APP , 2- SE DEJO RECADO, 3- NO CONTESTA , 4- SE LE VOLVIO A ENVIAR WHATS APP / S138298 - 04/10/22 - S30</t>
  </si>
  <si>
    <t>5TDGRKEC8NS112536</t>
  </si>
  <si>
    <t>Se envia mrs 2- Se agenda cita 25.10.22 folio: 108588 (Navarrete agenda la cita) / S138945 - 25/10/22 - S10</t>
  </si>
  <si>
    <t>5TDGZRAH6MS527590</t>
  </si>
  <si>
    <t>5YFBPRBE4NP316385</t>
  </si>
  <si>
    <t>/SE ENVIA MENSAJE DE WHATSAPP, RESPONDE QUE SE COMUNICARA A EDIADOS DEL SIGUIENTE MES PARA AGENDAR SU CITA , 3- SE REALIZO EL 17/10/22 S-138659 / S138659 - 17/10/22 - S10</t>
  </si>
  <si>
    <t>4T3DWRFVXMU012536</t>
  </si>
  <si>
    <t>TORTILLAS MEXWRAPS SA DE CV</t>
  </si>
  <si>
    <t>Se envia mrs 2- Se agenda cita 06.10.22 folio: 108097 / S138371 - 06/10/22 - S30</t>
  </si>
  <si>
    <t>4T3DWRFVXNU065853</t>
  </si>
  <si>
    <t>s-138899 / 24/10/22 /s10 km</t>
  </si>
  <si>
    <t>5TDGRKEC1MS041517</t>
  </si>
  <si>
    <t>1- SE LE ENVIO WHATS APP / S138977 - 26/10/22 - S30</t>
  </si>
  <si>
    <t>5TDYZ3DC8KS991110</t>
  </si>
  <si>
    <t>5TDGRKEC3NS105526</t>
  </si>
  <si>
    <t>1- SE LE ENVIO WHATS APP / G136636 - 08/08/22 - 22TA03, 2- SE DEJO RECADO SE COMUNICA MAS ADELANTE. , 4- NO CONTESTA / S138664 - 17/10/22 - S10</t>
  </si>
  <si>
    <t>4T1F31AK2MU554674</t>
  </si>
  <si>
    <t>1-SE LE ENVIO WHATS APP , 2- SE DEJO RECADO , 3- SE PROGRAMO CITA PARA EL 03/10/2022, 4-  SE REALIZO SU SERVICIO EL 03/10/22 S-138237 / S30</t>
  </si>
  <si>
    <t>4T1BF1FK4DU642818</t>
  </si>
  <si>
    <t>4T1BK1FK9GU030405</t>
  </si>
  <si>
    <t>SE MANDO WHTAS ( MRS ) / S138734 - 19/10/22 - S100</t>
  </si>
  <si>
    <t>2T3DFREV1HW585350</t>
  </si>
  <si>
    <t>S138617 - 14/10/22 - S110</t>
  </si>
  <si>
    <t>2T3DFREV3HW638646</t>
  </si>
  <si>
    <t>5YFBURHE7FP295386</t>
  </si>
  <si>
    <t>SE MANDO WHATS (MRS) 2- agendo 15/10/22 folio 108061 / S138636 - 15/10/22 - S130</t>
  </si>
  <si>
    <t>2T1BU4EE0CC871242</t>
  </si>
  <si>
    <t>S-138299 / 04-10-22 / S110 KM</t>
  </si>
  <si>
    <t>2T3W1RFVXNW196644</t>
  </si>
  <si>
    <t>SE MANDO WHATS (MRS) 2- agndo 03/10/22 folio 107879 / S138235 - 03/10/22 - S10</t>
  </si>
  <si>
    <t>2T3WF4DVXCW140062</t>
  </si>
  <si>
    <t>SE MANDO WHATS (MRS) 2 - buzon 3 - buzon 4- por tema de salud no puede venir / S138587 - 13/10/22 - S170</t>
  </si>
  <si>
    <t>2T3WF4EVXDW043203</t>
  </si>
  <si>
    <t>Se envia Mrs / S138959 - 25/10/22 - S170</t>
  </si>
  <si>
    <t>2T3ZF9DV5CW118173</t>
  </si>
  <si>
    <t>S138423 - 08/10/22 - S30</t>
  </si>
  <si>
    <t>3TMJU4GN6DM151123</t>
  </si>
  <si>
    <t>SE MANDO WHATS</t>
  </si>
  <si>
    <t>3TMJU62N77M029510</t>
  </si>
  <si>
    <t>1- SE LE ENVIO WHATS APP / S138871 - 22/10/22  - CAMPAÑA TE EXTRAÑAMOS</t>
  </si>
  <si>
    <t>3TYCZ5AN0MT029077</t>
  </si>
  <si>
    <t>4T1BF1FK3CU534060</t>
  </si>
  <si>
    <t>/MRS WHATSAPP / S138408 -07/10/22 - S130</t>
  </si>
  <si>
    <t>5YFBPRHE4HP578211</t>
  </si>
  <si>
    <t>1-SE LE ENVIO WHATS APP / S138634 - 15/10/22 - S90</t>
  </si>
  <si>
    <t>5YFBPRHE6KP864682</t>
  </si>
  <si>
    <t>SE MANDO WHATS (MRS) 2- SE AGENDO CITA 18.10.22 S.60  / S138706 - 18/10/22 - S60</t>
  </si>
  <si>
    <t>5YFB4RBE3NP103498</t>
  </si>
  <si>
    <t>SIN NUMEROS EN KEPLER PARA PODER CONTACTAR / S138373 - 06/10/22 - S10</t>
  </si>
  <si>
    <t>5TDYK3DC7BS142882</t>
  </si>
  <si>
    <t>SE MANDO WHATS (MRS) 2- MANDA A BUZON 3- buzon 4- clienta comenta que ya no le marquemos ellos marcan ya que quiera su cita / S139003 - 27/10/22 - S150</t>
  </si>
  <si>
    <t>5TDYK3DC8ES421651</t>
  </si>
  <si>
    <t>S138619 - 14/10/22 - S210</t>
  </si>
  <si>
    <t>5TDYZ3DC4KS968729</t>
  </si>
  <si>
    <t>EK MEXICO LA PAZ S,A DE C,V</t>
  </si>
  <si>
    <t>Se envia mrs 2- MARCAMOS 2 VCES Y NO CONTESTA 2-NO CONTESTA SE VUELVE A ENVIAR MSJ DE RECORDATORIO 4-Continua sin contestar / S138541 - 12/10/22 - S80</t>
  </si>
  <si>
    <t>5TDYZ3DCXHS878512</t>
  </si>
  <si>
    <t>Se envia Mrs / S138775 - 20/10/22 - S60</t>
  </si>
  <si>
    <t>5TDKZRFH8KS317945</t>
  </si>
  <si>
    <t>5TDKZRFHXKS315842</t>
  </si>
  <si>
    <t>5TDGZRAHXMS528127</t>
  </si>
  <si>
    <t>4T3DWRFV7MU027978</t>
  </si>
  <si>
    <t>ROCARENTSADECV</t>
  </si>
  <si>
    <t>S135141 - 17/06/22 - S20</t>
  </si>
  <si>
    <t>5TDGRKEC1NS084983</t>
  </si>
  <si>
    <t>Se envia Mrs / S138370 - 06/10/22 - S20</t>
  </si>
  <si>
    <t>5TDGZRAH5NS549565</t>
  </si>
  <si>
    <t>1- SE LE ENVIO WHATS APP, 2- SE AGENDO CITA PARA EL 21/10/22 FOLIO: 108555 / S138896 - 24/10/22 - S10</t>
  </si>
  <si>
    <t>4T3DWRFV5MU011262</t>
  </si>
  <si>
    <t>2T1BU42E29C093488</t>
  </si>
  <si>
    <t>no tiene whats, manda a buzon 2- SE MANDO WHATS, COMENTA QUE EN OTRO MOMENTO AGENDA 3 - comenta que los servicios cada dia son mas caros, se le ofrecio un servicio preventivo lo checara / S138335 - 05</t>
  </si>
  <si>
    <t>3TMJU4GN8CM128134</t>
  </si>
  <si>
    <t>S138737 - 19/10/22 - S130</t>
  </si>
  <si>
    <t>3TMCZ5AN1HM115015</t>
  </si>
  <si>
    <t>S138443 - 10/10/22 - S80</t>
  </si>
  <si>
    <t>3TMJU4GNXEM171490</t>
  </si>
  <si>
    <t>SE MANDO WHATS (MRS) 2 se le mando la informacion por whats / MANDA DIRECTO A BUZON SE MANDO WHATSAPP / MANDA DIRECTO A BUZON SE MANDO WHATSAPP 4 -s-138754 / 19/10/2022 / s230 km</t>
  </si>
  <si>
    <t>4T1B21HK7KU521187</t>
  </si>
  <si>
    <t>1-SE LE ENVIO WHATS APP 2- NO CONTESTAN 3- NO CONTESTA SE LE ENVIA NUEVAMENTE MSJ / S138559 - 13/10/22 - S40</t>
  </si>
  <si>
    <t>4T1C11AK5LU367145</t>
  </si>
  <si>
    <t>S138704 - 18/10/22 - S90</t>
  </si>
  <si>
    <t>2T3RFREV8JW715331</t>
  </si>
  <si>
    <t>S138790 - 20/10/22 - S110</t>
  </si>
  <si>
    <t>2T1BU4EE7DC960372</t>
  </si>
  <si>
    <t>2T3DF4EV0FW330804</t>
  </si>
  <si>
    <t>IMEXAZA, S.A. DE C.V.</t>
  </si>
  <si>
    <t>Se envia mrs 2- se agenda cita 05.10.22 S.100 / S138329 - 05/10/22 - S100</t>
  </si>
  <si>
    <t>2T3ZF32V59W002917</t>
  </si>
  <si>
    <t>SE MANDO WHATS (MRS) / S138293 - 04/10/22 - S220</t>
  </si>
  <si>
    <t>2T3ZF4EV1DW004657</t>
  </si>
  <si>
    <t>SE ENVIA MRS / S139118 - 31/10/22 - S110</t>
  </si>
  <si>
    <t>2T3H1RFV6MW140885</t>
  </si>
  <si>
    <t>MR2B29F31M1214190</t>
  </si>
  <si>
    <t>MR2B29F37M1225758</t>
  </si>
  <si>
    <t>BASFMEXICANASADECV</t>
  </si>
  <si>
    <t>S138607 - 14/10/22 - S30</t>
  </si>
  <si>
    <t>MR2B29F38M1219662</t>
  </si>
  <si>
    <t>SE MANDO WHATS (MRS) 2- agendo 15/10/22 folio 108169 / S138764 - 19/10/22 - S30</t>
  </si>
  <si>
    <t>MR2K29F30K1174262</t>
  </si>
  <si>
    <t>SE MANDO WHATS (MRS) 2- BUZON / S138943 - 25/10/22 - S30</t>
  </si>
  <si>
    <t>MR2K29F35L1207094</t>
  </si>
  <si>
    <t>1-SE LE ENVIO WHATS APP 2- INDICA LA SRITA MA DE LA LUZ QUE POR EL MOMENTO SU UNIDAD NO NECESITA EL SERVCIO QUE ELLA MARCA DESPUES PARA AGENDAR 3- BUZON DE VOZ / S138345 - 05/10/22 - S30</t>
  </si>
  <si>
    <t>MR2K29F39M1212557</t>
  </si>
  <si>
    <t>S138961 - 25/10/22 - S30</t>
  </si>
  <si>
    <t>MR2B29F35H1023958</t>
  </si>
  <si>
    <t>1-SE LE ENVIO WHATS APP , 2- EL CLIENTE SE COMUNICA , TODAVIA NO DEFINE SI PUDIERA SER AL 26 0 27 DE SEP., 3- NO CONTESTA, 4- NO CONTESTA SE LE VOLVIO A ENVIAR WHATS APP / S138786 - 20/10/22 - S100</t>
  </si>
  <si>
    <t>MR2B29F36H1037609</t>
  </si>
  <si>
    <t>2- Se agenda cita 08.10.22 folio: 107229 3- su cita quedo programada para octubre / S138427 - 08/10/22 - S90</t>
  </si>
  <si>
    <t>MR0EX8DD5K0262890</t>
  </si>
  <si>
    <t>RNG PERFORACION SA DE CV</t>
  </si>
  <si>
    <t>SE MANDO WHATS (MRS) 2 - la unidad esta fuera de la ciudad por tema de trabajo 3 - unidad esta en otro estado / S138542 - 12/10/22 - S120</t>
  </si>
  <si>
    <t>MR0EX8DDXH0250274</t>
  </si>
  <si>
    <t>SIN DATOS EN KEPLER / S138498 - 11/10/22 - S40</t>
  </si>
  <si>
    <t>MR0EX8DD4H0173501</t>
  </si>
  <si>
    <t>SE MANDO WHATS (MRS) 2- agendo 25/10/22 folio 108579 / S138978 - 26/10/22 - S70</t>
  </si>
  <si>
    <t>MR0CX3DD8M1319106</t>
  </si>
  <si>
    <t>1-SE LE ENVIO WHATS APP , 2- SE AGENDO CITA PARA EL 27/10/22 FOLIO: 108583 / S139010 - 27/10/22 - S30</t>
  </si>
  <si>
    <t>MR0CX8CB1N0426499</t>
  </si>
  <si>
    <t>Se envia mrs 3- buzon de voz // 4- SEA GENDA CITA 24.10.22 S-138917 / S138917 - 24/10/22 - S10</t>
  </si>
  <si>
    <t>MR0EX32GXC0002793</t>
  </si>
  <si>
    <t>1-SE LE ENVIO WHATS APP , 2- SE AGENDO CITA PARA EL  06/10/2020, S-138378</t>
  </si>
  <si>
    <t>MR0CX3DD2N1322570</t>
  </si>
  <si>
    <t>LABRADORESDEELCERRITOALTOSPRDERL</t>
  </si>
  <si>
    <t>MR0CX3DD5N1327956</t>
  </si>
  <si>
    <t>Se envia mrs 2- Nos indica el chofer que pasara la informacion al area correspondiente 4- pasaran la informacion a la empresa / S138243 - 03/10/22 - S10</t>
  </si>
  <si>
    <t>MHKMF53E7GK006516</t>
  </si>
  <si>
    <t>SE MANDO WHATS (MRS) 2- VA CHECAR SUS TIEMPOS Y MARCA PARA AGENDAR 3- BUZON / S138340 - 05/10/22 - S120</t>
  </si>
  <si>
    <t>MHKMF5CF7MK016645</t>
  </si>
  <si>
    <t>Se envia Mrs 2- Servicio de buzon de voz / SERVICIO PROGRAMADO PARA EL MIERCOLES 21/09 CON FOLIO: 107544 / REPROGRAMADA PARA EL 26/09 CON FOLIO 107671 / S138582 - 13/10/22 - S30</t>
  </si>
  <si>
    <t>MHKMF5CF8LK011520</t>
  </si>
  <si>
    <t>SE MANDO WHATS (MRS) 2- buzon / S138635 - 15/10/22 - S50</t>
  </si>
  <si>
    <t>MHKMF5CFXLK010532</t>
  </si>
  <si>
    <t>JTMJ13FVXKJ017827</t>
  </si>
  <si>
    <t>/ G136899 - 17/08/22 - CAMBIO KI CAJA DE TRANSF., 2- NO CONTESTA SE LE VOLVIO A ENVIAR WHATS APP / S139020 - 27/10/22 - S80</t>
  </si>
  <si>
    <t>5YFBURHE0GP502119</t>
  </si>
  <si>
    <t>SE MANDO WHATS (MRS) 2- esta checando posible fecha / S138979 - 26/10/22 - S130</t>
  </si>
  <si>
    <t>5YFBURHE1GP510410</t>
  </si>
  <si>
    <t>1-EL CLIENTE LLAMA PARA AGENDAR ,SE ESPERARA A FINAL DEL MES DE SEP., 2- SE REALIZO EL 03/10/2022 - S138281 - S110</t>
  </si>
  <si>
    <t>5YFBURHE9FP219619</t>
  </si>
  <si>
    <t>SE MANDO WHATS (MRS) 2 - agendo 19/10/22 folio 108486 / S138738 - 19/10/22 - S140</t>
  </si>
  <si>
    <t>JTDBBRBE1LJ018487</t>
  </si>
  <si>
    <t>Se envia mrs 2- buzon de Voz // 4- SE AGENDA CITA 29.10.22 FOLIO: 108752 / S139094 - 29/10/22 - S60</t>
  </si>
  <si>
    <t>JTDBT923371072584</t>
  </si>
  <si>
    <t>SE MANDO WHTAS ( MRS ) / S138612 - 14/10/22  - S220</t>
  </si>
  <si>
    <t>JTDBT9K33F1435772</t>
  </si>
  <si>
    <t>JTDBT9K36E1433934</t>
  </si>
  <si>
    <t>S138368 - 06/10/22 - S110</t>
  </si>
  <si>
    <t>JTDBT9K37F1436438</t>
  </si>
  <si>
    <t>Se envia mrs 2- se agenda cita 08.10.22 folio: 107676 / S138425 - 08/10/22 - S140</t>
  </si>
  <si>
    <t>JTDKARFU2L3126545</t>
  </si>
  <si>
    <t>ALDEN QUERETARO S DE RL DE CV</t>
  </si>
  <si>
    <t>JTDKBRFU1H3029969</t>
  </si>
  <si>
    <t>Se mudo de ciudad</t>
  </si>
  <si>
    <t>JTDKBRFU2J3063988</t>
  </si>
  <si>
    <t>SE MANDO WHATS (MRS) 2- Cliente nos indica lo siguiente: Buenas tardes aun no llega a los 60000 trae menos de 53000 km esperara a que llegue al kilometraje 3- sea genda cita 25.10.22 folio: 108569 / S</t>
  </si>
  <si>
    <t>5YFBPRBE5LP029845</t>
  </si>
  <si>
    <t>SE MANDO WHATS (MRS) / G138043 - 22 /09/22 - 22TC07 2- Se envia msj para servicio</t>
  </si>
  <si>
    <t>5TDZA22C76S478154</t>
  </si>
  <si>
    <t>S139092 - 29/10/22 - S200</t>
  </si>
  <si>
    <t>5TDYZ3DC7JS939076</t>
  </si>
  <si>
    <t>S139000 - 27/10/22 - S100</t>
  </si>
  <si>
    <t>5TDYZ3DC8KS996842</t>
  </si>
  <si>
    <t>1- SE LE ENVIO WHATS APP / S138926 - 25/10/22 - S60</t>
  </si>
  <si>
    <t>5TDYZ3DC8KS998283</t>
  </si>
  <si>
    <t>5TDYZ3DC9HS894197</t>
  </si>
  <si>
    <t>SE MANDO WHATS (MRS) 2-BUZON / S138517 - 12/10/22 - S90</t>
  </si>
  <si>
    <t>5TDYZ3DCXLS029442</t>
  </si>
  <si>
    <t>SE MANDO WHATS (MRS) 2- Se agendo cita 01.10.22 folio: 107596 / S138206 - 01/10/22 - S60</t>
  </si>
  <si>
    <t>5TDKZ3DC6LS071791</t>
  </si>
  <si>
    <t>1-SE LE ENVIO WHATS APP , 2- NO CONTESTA, 3- LA CLIENTA SE COMUNICA PARA AGENDAR SU CITA., 4- LA CLIENTA SE COMUNICA PARA AGENDAR SU CITA. / S138558 - 13/10/22 - S30</t>
  </si>
  <si>
    <t>5TDXK3EH7AS019099</t>
  </si>
  <si>
    <t>SE MANDO WHATS (MRS) 2 - agendo 07/10/22 / S138410 - 07/10/22 -  S390</t>
  </si>
  <si>
    <t>5TDYK3DC0GS700272</t>
  </si>
  <si>
    <t>1-SE LE ENVIO WHATS APP , 2- SE AGENDO CITA PARA EL 11/10/22 FOLIO: 108180 / S138490 - 11/10/22 - S160</t>
  </si>
  <si>
    <t>5TDYK3DC2BS158715</t>
  </si>
  <si>
    <t>S138305 - 04/10/22 - S140</t>
  </si>
  <si>
    <t>5TDYK3DC2FS549224</t>
  </si>
  <si>
    <t>1- SE LE ENVIO WHATS APP / S139070 - 29/10/22 - S160</t>
  </si>
  <si>
    <t>5TDYK3DC4ES463413</t>
  </si>
  <si>
    <t>ALECSA CELAYA S DE R.L DE C.V</t>
  </si>
  <si>
    <t>S138142 - 29/09/22 - S100</t>
  </si>
  <si>
    <t>5TDYK3DC8GS742821</t>
  </si>
  <si>
    <t>SE MANDI WHATS (MRS) 2- BUZON  3- tubo un choque por l momento no va agfendar / S138902 - 24/10/22 - S120</t>
  </si>
  <si>
    <t>5TDYK3DC8GS766164</t>
  </si>
  <si>
    <t>SE MANDI WHATS (MRS) 2- BUZIN 3 - buzon / S138398 - 07/10/22 - S150</t>
  </si>
  <si>
    <t>4T1BF1FK7CU614204</t>
  </si>
  <si>
    <t>Se envia mrs 2- marcamos pero el cliente indica que por el momento no tiene la unidad hasta el fin de semana, que el se contacta para programar su cita le enviamos nuevamente msj 3- Buzon lleno 4- Cli</t>
  </si>
  <si>
    <t>5TDGRKEC0MS053710</t>
  </si>
  <si>
    <t>inmotion  2- LO CHECA CON EL OPERARIO Y AGENDA CITA 3 - agendo 22/04/22 folio 103098 1 - SEMANDO WHATS, MANDA A BUZON 2 - MARCAR POR LA TARDE 3- citado folio 105854 4- no acudio por tema de enfermedad</t>
  </si>
  <si>
    <t>5TDGRKEC2NS109678</t>
  </si>
  <si>
    <t>NMTKH3BX4LR102706</t>
  </si>
  <si>
    <t>SE MANDO WHATS (MRS) 2- buzon / S138788 - 20/10/22 - S100</t>
  </si>
  <si>
    <t>VNKKTUD32FA050162</t>
  </si>
  <si>
    <t>1-SE LE ENVIO WHATS APP , 2- NO CONTESTA , SE LE VOLVIO A ENVIAR WHATS APP / S138898 - 24/10/22</t>
  </si>
  <si>
    <t>2T1BR32E85C378928</t>
  </si>
  <si>
    <t>2T1BR32EX7C756248</t>
  </si>
  <si>
    <t>Se envia mrs 2- NO CONTESTA 3- NO CONTESTA 4- Cliente Indica que revisara su economia para validar que unidad traera a servicio / S138380 - 06/10/22 - S150</t>
  </si>
  <si>
    <t>2T3H1RFV8MW140533</t>
  </si>
  <si>
    <t>2T3JFREV7JW720680</t>
  </si>
  <si>
    <t>1-SE LE ENVIO WHATS APP / S138374 - 06/10/22 - S110</t>
  </si>
  <si>
    <t>2T3RFREV8GW468840</t>
  </si>
  <si>
    <t>BIOTECH DE SALVATIERRA SPR DE RL DE CV</t>
  </si>
  <si>
    <t>SE MANDO WHTAS (MRS) / S13/8809 - 21/10/22 - S210</t>
  </si>
  <si>
    <t>2T3ZFREV3HW364631</t>
  </si>
  <si>
    <t>1- SE LE ENVIO WHATS APP / S138770 - 20/10/22 - S150</t>
  </si>
  <si>
    <t>2T3ZFREV4GW267257</t>
  </si>
  <si>
    <t>1-SE LE ENVIO WHATS APP , 2- NO CONTESTA , 3- SE DEJO RECADO , 4- EL CLIENTE SE COMUNICA DESPUES / S138835 - 21/10/22 - S240</t>
  </si>
  <si>
    <t>3MYDLAYV3GY129138</t>
  </si>
  <si>
    <t>S138962 - 25/10/22 - S120</t>
  </si>
  <si>
    <t>3TMCZ5AN4KM270262</t>
  </si>
  <si>
    <t>Se envia Mrs / S138583 - 13/10/22 - S70 Cita Concretada</t>
  </si>
  <si>
    <t>3TMLU4ENXAM040002</t>
  </si>
  <si>
    <t>Cliente indica que le va a comentar a su papá para ver si realizan la cita y el llamara para agendar cita / S138341 - 05/10/22 - S180</t>
  </si>
  <si>
    <t>MR2B29F32H1068842</t>
  </si>
  <si>
    <t>Se envia mrs 2- llamara a mediados de sept para ver si requiere su cita ya que se encuentra gastada por los utiles se agenda cita 15.09.22 folio: 106841 / S138238 - 03/10/22 - S60</t>
  </si>
  <si>
    <t>MR2B29F39J1111501</t>
  </si>
  <si>
    <t>SE MANDO WHTAS ( MRS ) / S139075 - 29/10/22 - S70</t>
  </si>
  <si>
    <t>MR2K29F35H1044308</t>
  </si>
  <si>
    <t>Se envia Mrs 2- Se agenda cita para el dia 22.10.22 folio: 108546 / S138864 - 22/10/22 - S110</t>
  </si>
  <si>
    <t>MR0EX8DD8G0164413</t>
  </si>
  <si>
    <t>S138210 - 01/10/22 - S410</t>
  </si>
  <si>
    <t>MR0EX8DDXG0164798</t>
  </si>
  <si>
    <t>Se envia mrs 2- Se agenda cita 05.10.22 folio: 107894 / S138327 - 05/10/22 - S130 cita concretada</t>
  </si>
  <si>
    <t>MR0HA8CD3J1088522</t>
  </si>
  <si>
    <t>MR2B29F30H1068869</t>
  </si>
  <si>
    <t>S138412 - 07/10/22 - S90</t>
  </si>
  <si>
    <t>MR0EX8CB4L1408580</t>
  </si>
  <si>
    <t>SE MANDO WHTAS ( MRS ) / S138556 - 13/10/22 - S70</t>
  </si>
  <si>
    <t>MR0EX8CB5J1399823</t>
  </si>
  <si>
    <t>S138615 - 14/10/22 - S180</t>
  </si>
  <si>
    <t>MR0EX8CB8H1395145</t>
  </si>
  <si>
    <t>1- SE LE ENVIO WHATS APP / S138954 - 25/10/22 - S100</t>
  </si>
  <si>
    <t>MR0CX3DDXN1329136</t>
  </si>
  <si>
    <t>SE MANDO WHATS (MRS) 2-  agendo 29/10/22 folio 108496 / S139088 - 2/10/22 - S10</t>
  </si>
  <si>
    <t>MR0DA3CD7M4001256</t>
  </si>
  <si>
    <t>SEMILLASBERENTSENSADECV</t>
  </si>
  <si>
    <t>Se agenda mrs / S138573 - 13/10/22 - S100</t>
  </si>
  <si>
    <t>MHKMF5CF7LK012321</t>
  </si>
  <si>
    <t>MHKMF5CF1MK016642</t>
  </si>
  <si>
    <t>1-SE LE ENVIO WHATS APP , SE DEJO RECADO EL CLIENTE SE COMUNICA MAS ADELANTE. / S139027 - 28/10/22 - S40</t>
  </si>
  <si>
    <t>MHKMF53F1JK023215</t>
  </si>
  <si>
    <t>SE MANDO WHATS (MRS) 2- buzon 3- agendo 29/09/22 folio 107482 / S138162 - 29/09/22 - S100</t>
  </si>
  <si>
    <t>MHKAA1BA4NJ040926</t>
  </si>
  <si>
    <t>1- SE LE ENVIO WHATS APP / S138999 - 27/10/22 - S10</t>
  </si>
  <si>
    <t>MHKMC13E5DK001411</t>
  </si>
  <si>
    <t>S138682 - 17/10/22 - S190</t>
  </si>
  <si>
    <t>JTMZD33V086053732</t>
  </si>
  <si>
    <t>1- SE AGENDO CITA PARA EL  CAMBIO DE ACEITE Y FILTRO S-138927</t>
  </si>
  <si>
    <t>JTFLAHCP8L6003593</t>
  </si>
  <si>
    <t>TRYLSA ARRENDADORA SA DE CV</t>
  </si>
  <si>
    <t>S138620 - 14/10/22 - S100</t>
  </si>
  <si>
    <t>JTMZ13FV5KD021415</t>
  </si>
  <si>
    <t>Se envia mrs 2- Cita agendada el 21.10.22   folio: 107699 / S138520 - 12/10/22 - S60</t>
  </si>
  <si>
    <t>JTDKT9D32ED582109</t>
  </si>
  <si>
    <t>SE MANDI WHATS (MRS) 2- BUZON 3 - ella marca en otro momento 4- el marca en otro momento / S139036 - 28/10/22 - S120</t>
  </si>
  <si>
    <t>JTDKBRFU0H3548883</t>
  </si>
  <si>
    <t>S139099 - 31/10/22  - S120</t>
  </si>
  <si>
    <t>JTDKAMFU3N3171967</t>
  </si>
  <si>
    <t>/SE ENVIA MENSAJE DE WHATSAPP  2- buzon / S138935 - 25/10/22 - S10</t>
  </si>
  <si>
    <t>5YFBURHE8FP195796</t>
  </si>
  <si>
    <t>BUFETE JURIDICO CORPORATIVO CAPORAL SC</t>
  </si>
  <si>
    <t>1-SE LE ENVIO WHATS APP , 2- SE DEJO RECADO , SE COMUNICA PARA AGENDAR SU CITA / S138649 - 15/10/22 - S190</t>
  </si>
  <si>
    <t>5YFBURHE9FP255827</t>
  </si>
  <si>
    <t>1-SE LE ENVIO WHATS APP / S138357 - 06/10/22 - S190</t>
  </si>
  <si>
    <t>JTDBARDE3NJ045788</t>
  </si>
  <si>
    <t>S138446 - 10/10/22 - S20</t>
  </si>
  <si>
    <t>JTDBBRBE4LJ013347</t>
  </si>
  <si>
    <t>Se envia mrs. 2- nos indican que marcaran dentro de 1 semana para coordinar cita 4- Llamara en despues para coordinar / S138719 - 18/10/22 - S40</t>
  </si>
  <si>
    <t>5YFBURHE0GP447106</t>
  </si>
  <si>
    <t>5YFBURHE3GP495294</t>
  </si>
  <si>
    <t>Se envia mrs 2- NO CONTESTA 3- NO CONTESTA 4- No Contesta // 4- SE AGENCITA 25.10.22 S130.000 S-138957 /S138957 - 25/10/22 - S130</t>
  </si>
  <si>
    <t>5YFBPRHE9HP634661</t>
  </si>
  <si>
    <t>5TDZA22C85S254020</t>
  </si>
  <si>
    <t>Se envia mrs 2- Se agenda cita 11.10.22 folio: 108173 / S138509 - 11/10/22 - S270</t>
  </si>
  <si>
    <t>5TDZK23C18S166698</t>
  </si>
  <si>
    <t>SE MANDO WHATS (MRS) 2-BUZON 3- buzon / S138436 - 08/10/22 - S230</t>
  </si>
  <si>
    <t>5TDZK23C97S031872</t>
  </si>
  <si>
    <t>S138307 - 04/10/22 - S160</t>
  </si>
  <si>
    <t>5YFB4RBE1MP066112</t>
  </si>
  <si>
    <t>5YFBPRBE1MP199458</t>
  </si>
  <si>
    <t>FASTENAL MEXICO S DE RL DE CV</t>
  </si>
  <si>
    <t>S138282 - 04/10/22 - S60</t>
  </si>
  <si>
    <t>5YFBPRBE2MP165691</t>
  </si>
  <si>
    <t>SE MANDO WHATS (MRS) 2- nos indica que se organizara y llamara despues para programar 3- NO CONTESTA / S138638 - 15/10/22 - S40</t>
  </si>
  <si>
    <t>5YFBPRBE3LP016723</t>
  </si>
  <si>
    <t>S-138364 / 06-10-22 / S 50 KM</t>
  </si>
  <si>
    <t>5TDYZ3DC1HS830414</t>
  </si>
  <si>
    <t>S138964 - 26/10/22 - S110</t>
  </si>
  <si>
    <t>5TDYZ3DC6KS017366</t>
  </si>
  <si>
    <t>ARRENDADORA COMERCIAL DE CELAYA S.A. DE C.V.</t>
  </si>
  <si>
    <t>1-SE LE ENVIO WHATS APP , 2- EL CLIENTE SE COMUNICA PARA AGENDAR SU CITA / S138602 - 14/10/22 - S60</t>
  </si>
  <si>
    <t>5TDYZRFH3JS239048</t>
  </si>
  <si>
    <t>SE MANDO WHATS (MRS) 2- agendo 10/10/22 folio 108171 / S138441 - 10/10/22 - S70</t>
  </si>
  <si>
    <t>5TDYK3DC9FS534459</t>
  </si>
  <si>
    <t>SE MANDO WHATS (MRS) / S138372 - 06/10/22 - S110</t>
  </si>
  <si>
    <t>4T3DWRFVXMU012200</t>
  </si>
  <si>
    <t>5TDGRKEC9NS110066</t>
  </si>
  <si>
    <t>RECICLADOSECOLOGICOSYALTERNOSMASUSADECV</t>
  </si>
  <si>
    <t>se mando whats mrs / SE PROGRAMA CITA PARA EL 03/10/2022 CON FOLIO 107755 / S138244 - 03/10/22 - S10</t>
  </si>
  <si>
    <t>5TDKKRFH6GS142316</t>
  </si>
  <si>
    <t>SE MANDO WHTAS ( MRS ) / S138708 - 18/10/22 - S110</t>
  </si>
  <si>
    <t>5TDKZRFH5JS260246</t>
  </si>
  <si>
    <t>TOYOTA MOTOR SALES DE MEXICO SA DE CV</t>
  </si>
  <si>
    <t>Se envia Mrs / S139115 - 31/10/22 -  S80</t>
  </si>
  <si>
    <t>5TDKZRFH8KS311160</t>
  </si>
  <si>
    <t>5TDYK3DC6GS742025</t>
  </si>
  <si>
    <t>Se envia Mrs 2- Agendara su cita la 1ra Semana de Septiembre pero indica que llamara a la Srita que le atiende x llamada no me quiso atender 3- Se le envio la inf por whats y nos indica lo siguiente P</t>
  </si>
  <si>
    <t>4T1F31AK1NU587425</t>
  </si>
  <si>
    <t>SE MANDO WHATS (MRS) / S138400 - 07/10/22 - S10</t>
  </si>
  <si>
    <t>4T1B21HK1LU522806</t>
  </si>
  <si>
    <t>SE MANDO WHATS (MRS) 2- el marca a finales de mes / S138934 - 25/10/22  - S50</t>
  </si>
  <si>
    <t>4T1BF1FK1DU204287</t>
  </si>
  <si>
    <t>Se envia mrs 2- Nos indica que luego llamara a la agencia para programar ya que por el momento tdavia no cumple el kilometraje / S138388 - 07/10/22 - S160</t>
  </si>
  <si>
    <t>3TMCZ5AN3JM129343</t>
  </si>
  <si>
    <t>agendo 13/10/22 folio 108298 / S138564 - 13/10/22 - S170</t>
  </si>
  <si>
    <t>3TMJU4GN8FM183946</t>
  </si>
  <si>
    <t>NO TIENE WHATS, MANDA A BUZON 2- EL MARCA LA SIGUIENTE SEMANA YA QUE LA UNIDAD ESTA EN QUERETARO 3- buzon 4 - se marca del telefono fijo manda a buzon / S138901 - 24/10/22 - S250</t>
  </si>
  <si>
    <t>3TMJU62NX6M022548</t>
  </si>
  <si>
    <t>1- SE LE ENVIO WHATS APP / S138621 - 14/10/22 - S260</t>
  </si>
  <si>
    <t>3MYDLAYV4GY115037</t>
  </si>
  <si>
    <t>SE MANDO WHATS (MRS) 2- buzon / S138852 - 22/10/22 - S180</t>
  </si>
  <si>
    <t>2T1BU4EE5BC543281</t>
  </si>
  <si>
    <t>no contesta, 2- NO CONTESTA MANDA A BUZON / S139004 - 27/10/22 - S240</t>
  </si>
  <si>
    <t>2T3H1RFV6MW140627</t>
  </si>
  <si>
    <t>2T3ZF4EV7EW129096</t>
  </si>
  <si>
    <t>APSI ASESORIA PROFECIONALENSISTEMASDEINF</t>
  </si>
  <si>
    <t>SE MANDO WHATS (MRS) 2- agendo 11/09/2022 / S138489 - 11/10/22 - S90</t>
  </si>
  <si>
    <t>2T3W1RFV8NW219712</t>
  </si>
  <si>
    <t>3TYCZ5ANXPT105909</t>
  </si>
  <si>
    <t>Aún no le corresponde</t>
  </si>
  <si>
    <t>MR2B29F37N1253917</t>
  </si>
  <si>
    <t>5TDGRKEC8NS131085</t>
  </si>
  <si>
    <t>5TDGRKEC1NS131137</t>
  </si>
  <si>
    <t>Se envia mrs</t>
  </si>
  <si>
    <t>2T3J1RFV9NW300874</t>
  </si>
  <si>
    <t>3TYCZ5AN3NT102332</t>
  </si>
  <si>
    <t>Marcamos de la agencia y nos indica que son de Queretaro y que realizan los servicios en aquella ciudad</t>
  </si>
  <si>
    <t>2T3W1RFV5NW222048</t>
  </si>
  <si>
    <t>5YFBPRBE3NP360703</t>
  </si>
  <si>
    <t>2T3J1RFVXNW303122</t>
  </si>
  <si>
    <t>MR2B29F38N1253876</t>
  </si>
  <si>
    <t>MR2B29F3XN1253166</t>
  </si>
  <si>
    <t>JTDAF4E37PA020697</t>
  </si>
  <si>
    <t>1- A UN NO LE CORRESPONDE POR TIEMPO</t>
  </si>
  <si>
    <t>3TYCZ5AN7PT105012</t>
  </si>
  <si>
    <t>AGRICOLALASCAJASS.P.RDER.L.</t>
  </si>
  <si>
    <t>MR0DA3CD9N4003673</t>
  </si>
  <si>
    <t>PRODUCTORESAGRICOLASDELMODULOACAMBARODELDISTRITODERIEGONUMERO011ALTO</t>
  </si>
  <si>
    <t>MHFAB1BY4N3019040</t>
  </si>
  <si>
    <t>MR0DA3CD7N4003669</t>
  </si>
  <si>
    <t>GRUPOMIRASOLDEOCCIDENTESADECV</t>
  </si>
  <si>
    <t>1- NO CONTESTA Y NO TIENE WHATS APP</t>
  </si>
  <si>
    <t>2T3W1RFV3NW220587</t>
  </si>
  <si>
    <t>4T1S31AK2PU600202</t>
  </si>
  <si>
    <t>5YFBPRBEXNP358186</t>
  </si>
  <si>
    <t>3TYAZ5CN3PT024996</t>
  </si>
  <si>
    <t>MR2B29F30N1254097</t>
  </si>
  <si>
    <t>EQUSASADECV</t>
  </si>
  <si>
    <t>4T1R11AK5PU723769</t>
  </si>
  <si>
    <t>CITADO PARA EL 23/03 CON FOLIO 112084</t>
  </si>
  <si>
    <t>2T3J1RFV3NW301759</t>
  </si>
  <si>
    <t>2T3H1RFV6NW220575</t>
  </si>
  <si>
    <t>5YFB4RBE0NP129704</t>
  </si>
  <si>
    <t>1-SE LE ENVIO WHATS APP, 2- EL CLIENTE SE COMUNICA PARA AGENDAR SU CITA</t>
  </si>
  <si>
    <t>2T3J1RFV2NW301025</t>
  </si>
  <si>
    <t>Marcamos de la agencia toyota celaya y nos indica que en el mes de mazo se comunican para agendar su cita</t>
  </si>
  <si>
    <t>2T3W1RFV4NW218945</t>
  </si>
  <si>
    <t>Marcamnos de la agencia y no contesta no cuenta con whats</t>
  </si>
  <si>
    <t>7MUBAAAG4NV022133</t>
  </si>
  <si>
    <t>Marcamnos de la agencia y nos contesta la contestadora</t>
  </si>
  <si>
    <t>5TDGZRAHXNS136007</t>
  </si>
  <si>
    <t>Octubre 2022</t>
  </si>
  <si>
    <t>5TDGZRAH7NS139723</t>
  </si>
  <si>
    <t>MR2K29F39N1254583</t>
  </si>
  <si>
    <t>MR2BF8C3XP0001221</t>
  </si>
  <si>
    <t>MHKAA1BA1NJ049860</t>
  </si>
  <si>
    <t>4T1S31AK4PU048346</t>
  </si>
  <si>
    <t>MR0CX3DD2N1333858</t>
  </si>
  <si>
    <t>MHKAA1BA0NJ049672</t>
  </si>
  <si>
    <t>7MUBAAAG5NV025476</t>
  </si>
  <si>
    <t>JTDKAMFU6N3182607</t>
  </si>
  <si>
    <t>3TYAZ5CN5PT025714</t>
  </si>
  <si>
    <t>PROMOTORANIDALISADECV</t>
  </si>
  <si>
    <t>5TDGRKEC4NS135151</t>
  </si>
  <si>
    <t>JTDKAMFU5N3183909</t>
  </si>
  <si>
    <t>MR0BA3CD6P0068658</t>
  </si>
  <si>
    <t>2T3W1RFV3NW223568</t>
  </si>
  <si>
    <t>MHFAB1BY3N3021149</t>
  </si>
  <si>
    <t>JTFJM9CP7P6005782</t>
  </si>
  <si>
    <t>3TYAZ5CN8PT024671</t>
  </si>
  <si>
    <t>TORTILLASMEXWRAPSSADECV</t>
  </si>
  <si>
    <t>MR2BF8C37P0001385</t>
  </si>
  <si>
    <t>CENTRALDELAMINASQUERETAROSADECV</t>
  </si>
  <si>
    <t>MR0CX3DD1N1420988</t>
  </si>
  <si>
    <t>DESARROLLOSYCONSULTORIAONCEONCESADECV</t>
  </si>
  <si>
    <t>4T1R11AK8PU723359</t>
  </si>
  <si>
    <t>7MUBAAAG6NV025180</t>
  </si>
  <si>
    <t>ARRENDADORAMONTESSADECV</t>
  </si>
  <si>
    <t>MR2BF8C30P0001163</t>
  </si>
  <si>
    <t>IMPAGTASDERLDECV</t>
  </si>
  <si>
    <t>MR0BA3CD8N0162411</t>
  </si>
  <si>
    <t>GFCSEGURIDADPRIVADAYRESGUARDOSSADECV</t>
  </si>
  <si>
    <t>MR0CX3DD4N1420919</t>
  </si>
  <si>
    <t>GRUASGARCIAESPECIALIZADOSSADECV</t>
  </si>
  <si>
    <t>MR0CX3DD5N1333756</t>
  </si>
  <si>
    <t>5YFB4RBE8NP131099</t>
  </si>
  <si>
    <t>ARRENDADORADEQUERETAROS.A.DEC.V.</t>
  </si>
  <si>
    <t>JTDKAMFU8N3183886</t>
  </si>
  <si>
    <t>5YFBPRBE4NP362699</t>
  </si>
  <si>
    <t>MR2BF8C34P0001439</t>
  </si>
  <si>
    <t>4T3DWRFV4NU076444</t>
  </si>
  <si>
    <t>MR0CX8CB6N0429043</t>
  </si>
  <si>
    <t>5TDGRKEC1NS133213</t>
  </si>
  <si>
    <t>MR2BF8C35P0001546</t>
  </si>
  <si>
    <t>MR0CX8CB0N0429054</t>
  </si>
  <si>
    <t>2T3J1RFV0NW313769</t>
  </si>
  <si>
    <t>3TYAZ5CN3PT026585</t>
  </si>
  <si>
    <t>3TYCZ5AN2PT108836</t>
  </si>
  <si>
    <t>MR2BF8C34P0001795</t>
  </si>
  <si>
    <t>4T3DWRFV1NU077986</t>
  </si>
  <si>
    <t>JTFJM9CPXP6005873</t>
  </si>
  <si>
    <t>5YFBPRBE7NP358064</t>
  </si>
  <si>
    <t>2T3H1RFV7NW222609</t>
  </si>
  <si>
    <t>JTDKAMFU5N3183845</t>
  </si>
  <si>
    <t>7MUBAAAG3NV028599</t>
  </si>
  <si>
    <t>MR2K29F38N1254574</t>
  </si>
  <si>
    <t>5TDGRKEC7NS132342</t>
  </si>
  <si>
    <t>IMPULSORADEVENTASDEQUERETAROSADECV</t>
  </si>
  <si>
    <t>MR0FA8CD9J3900286</t>
  </si>
  <si>
    <t>2022-08-29</t>
  </si>
  <si>
    <t>4-Se envia Mrs</t>
  </si>
  <si>
    <t>MR2B29F38K1170153</t>
  </si>
  <si>
    <t>2022-08-11</t>
  </si>
  <si>
    <t>SE MANDO WHATS ( MRS ) 2-LO VENDIO</t>
  </si>
  <si>
    <t>MR0EX8CBXJ1399333</t>
  </si>
  <si>
    <t>2022-08-04</t>
  </si>
  <si>
    <t>MRS 1 /  LLAMAR DESPUES / BUZON MRS 3</t>
  </si>
  <si>
    <t>4T1BF1FK2HU663561</t>
  </si>
  <si>
    <t>2022-08-26</t>
  </si>
  <si>
    <t>MRS 1 /  LO VENDIO</t>
  </si>
  <si>
    <t>MR2B29F34L1204624</t>
  </si>
  <si>
    <t>2022-08-25</t>
  </si>
  <si>
    <t>SE MANDO WHATS ( MRS ) 2-  EN UNOS DIAS AGENDA LA CITA</t>
  </si>
  <si>
    <t>MR0EX8CB1L1410268</t>
  </si>
  <si>
    <t>MENDIOLA SC DE RL DE CV</t>
  </si>
  <si>
    <t>2022-08-30</t>
  </si>
  <si>
    <t>SE MANDO WHATS ( MRS ) 2- SE DEJO WHATS 3- AGENDO 01-03-23 FOLIO 112386</t>
  </si>
  <si>
    <t>4T1BF1FK2FU097673</t>
  </si>
  <si>
    <t>CORTES ESPECIALIZADOS DE PAPEL SA DE CV</t>
  </si>
  <si>
    <t>2022-08-23</t>
  </si>
  <si>
    <t>MRS 1 / NO RESPONDE, SE DEJA MRS 2 / SE DEJO RECADO, SE MANDA MRS 3</t>
  </si>
  <si>
    <t>MR2K29F37J1104725</t>
  </si>
  <si>
    <t>1- SE LE ENVIO WHATS APP, 2- LA CLIENTA SE COMUNICA PARA AGENDAR SU CITA</t>
  </si>
  <si>
    <t>5TDKZ3DC7HS817642</t>
  </si>
  <si>
    <t>2022-08-17</t>
  </si>
  <si>
    <t>MRS 1 / UNIDAD ESTA FUERA, SE COMUNICARA CUANID LLEGUE PARA AGENDAR</t>
  </si>
  <si>
    <t>MR0EX8CB5H1394891</t>
  </si>
  <si>
    <t>2022-08-05</t>
  </si>
  <si>
    <t>Se envia Mrs / 2- Marcamos de la agencia y nos indica que luego marcara para agenda / 3- Marcamos de la agencia y no contesta</t>
  </si>
  <si>
    <t>MR0FA3CD4L3800389</t>
  </si>
  <si>
    <t>2022-08-10</t>
  </si>
  <si>
    <t>SE MANDO WHATS ( MRS ) 2 - LA UNIDAD ESTA FUERA YA QUE REGECE AGENDA</t>
  </si>
  <si>
    <t>2T3ZF4EV5DW030260</t>
  </si>
  <si>
    <t>2022-08-16</t>
  </si>
  <si>
    <t>Se envia Mrs / 2- Marcamos de la agencia en 2 ocasiones y nos culga la llamada/ 3-Marcamos de la agencia y no contestan</t>
  </si>
  <si>
    <t>5YFBPRHE8JP811223</t>
  </si>
  <si>
    <t>2022-08-01</t>
  </si>
  <si>
    <t>MRS 1 / LO REVISARA Y SE COMINICARA DESPUES, SE LE PASARON LOS COSTOS</t>
  </si>
  <si>
    <t>JTDKDTB30K1623055</t>
  </si>
  <si>
    <t>2022-08-15</t>
  </si>
  <si>
    <t>5TDYK3DC9ES519071</t>
  </si>
  <si>
    <t>Se envia Mrs / 2- Marcamos de la agencia y nos indica que ya le realizaron el servicio que no sabe por que no lo registraron en sistema</t>
  </si>
  <si>
    <t>4T1B11HK6KU756327</t>
  </si>
  <si>
    <t>2022-08-31</t>
  </si>
  <si>
    <t>4-Se envia Mrs EL DIA LUNES 21.02.23</t>
  </si>
  <si>
    <t>5YFB4RBE4LP036794</t>
  </si>
  <si>
    <t>2022-08-20</t>
  </si>
  <si>
    <t>Se envia Mrs /2- Se agenda cita 28.01.23 folio: 110919 / S141942 - 28/01/23 - S60</t>
  </si>
  <si>
    <t>MR0EX8DDXH0175558</t>
  </si>
  <si>
    <t>1- SE LE ENVIO WHATS APP, 2- NO CONTESTA SE VOLVIO A ENVIAR WHATS APP</t>
  </si>
  <si>
    <t>2T3RFREV7GW416549</t>
  </si>
  <si>
    <t>2022-08-08</t>
  </si>
  <si>
    <t>Se envia Mrs / 2- Cliente nos indica que que la unidad la trae su mama que revisara con ella cuando puede traerla a servicio /3- Marcamos de la agencia y nos indican su hija que se pondra en</t>
  </si>
  <si>
    <t>MR2K29F3XK1170932</t>
  </si>
  <si>
    <t>Se envia Mrs / 2- Marcamos de la agencia y no contesta /3- Marcamos de la agencia y no Contesta enviamos nuevamente msj</t>
  </si>
  <si>
    <t>MR0DA3CD5N4001774</t>
  </si>
  <si>
    <t>4-Se envia Mrs el dia 17.02.23</t>
  </si>
  <si>
    <t>MR0EX8CB3L1411017</t>
  </si>
  <si>
    <t>2022-08-18</t>
  </si>
  <si>
    <t>1- NO CONTESTA</t>
  </si>
  <si>
    <t>MR0EX3DD9L0007843</t>
  </si>
  <si>
    <t>AGRO Y ACOLCHADOS SA DE CV</t>
  </si>
  <si>
    <t>1- SE LE ENVIO WHATS APP, 2- EL CLIENTE SE COMUNICA PARA AGENDAR SU CITA</t>
  </si>
  <si>
    <t>JTDKBRFUXJ3079386</t>
  </si>
  <si>
    <t>Se envia Mrs / 2- Cliente nos Indica lo siguiente: Buenas tardes, mi puede decir el costo? Por favor Gracias, deje organizarme / 3- Marcamos de la agencia e indica que no ha podido traerlo q</t>
  </si>
  <si>
    <t>2T3ZFREV6HW401784</t>
  </si>
  <si>
    <t>2T1KR32E97C652298</t>
  </si>
  <si>
    <t>SE MANDO WHATS ( MRS ) 2-BUZON , SE MARCA DEL TELEFONO FIJO 4- BUZON, SE MARCA DEL TELEFONO FIJO</t>
  </si>
  <si>
    <t>5TDKZRFHXJS261795</t>
  </si>
  <si>
    <t>MR0CX8CB7M0421208</t>
  </si>
  <si>
    <t>COMAGRICEN SA DE CV</t>
  </si>
  <si>
    <t>SE MANDO WHATS ( MRS ) 2- BUZON, SE MARCA DEL TELEFONO FIJO 3- MANDA A BUZON, SE MARCA DEL TELEFONO FIJO</t>
  </si>
  <si>
    <t>MR0EX32G7F0265179</t>
  </si>
  <si>
    <t>MR2B29F31J1123920</t>
  </si>
  <si>
    <t>1- SE LE ENVIO WHATS APP, 2- NO CONTESTA  SE VOLVIO A ENVIAR WHATS APP</t>
  </si>
  <si>
    <t>5YFBPRHE8HP655971</t>
  </si>
  <si>
    <t>SE MANDO WHATS ( MRS ) 2- el marca despues, no tiene fecha aun</t>
  </si>
  <si>
    <t>MR2B29F39H1043212</t>
  </si>
  <si>
    <t>MR0EX3DD9L0004988</t>
  </si>
  <si>
    <t>SE MANDO WHATS ( MRS ) 2- S-141904 / 21-01-23 / S 60 KM</t>
  </si>
  <si>
    <t>MR0CX3DDXM1315266</t>
  </si>
  <si>
    <t>2022-08-24</t>
  </si>
  <si>
    <t>1- SE LE ENVIO WHATS APP, 2- NO CONTESTA</t>
  </si>
  <si>
    <t>5TDZZRFH6KS365085</t>
  </si>
  <si>
    <t>5YFBURHE6FP336607</t>
  </si>
  <si>
    <t>SE MANDO WHATS ( MRS ) 2- SE MARCA DEL TELEFONOFIJO, MANDA A BUZON  3 - no responde, se marca del telefono fijo</t>
  </si>
  <si>
    <t>5YFBURHE5GP555110</t>
  </si>
  <si>
    <t>MRS 1 / NO RESPONDE, SE DEJA MRS 2/ NO RESPONDE MANDA A BUZON MRS3 /</t>
  </si>
  <si>
    <t>JTFJM9CP4N6004778</t>
  </si>
  <si>
    <t>SE MANDO WHATS 2- NO LO PIENSA REALIZR POR EL MOMENTO, 3- no ha utilizado la camioneta , la tiene parada., 4- EL CLIENTE COMENTA QUE PIENSA VENDER SU UNIDAD YA QUE NO LA HA PODIDO UTILIZAR.,</t>
  </si>
  <si>
    <t>5YFBPRBEXLP077518</t>
  </si>
  <si>
    <t>2022-08-02</t>
  </si>
  <si>
    <t>MRS 1 / BUZON MRS 2/ CITADO PARA EL 10/02/2023 CON FOLIO 111651/ CITA CANCELADA PORQUE ENTRO A SINIESTRO EL DÁ DE SU CITA</t>
  </si>
  <si>
    <t>2T3RFREV8GW439998</t>
  </si>
  <si>
    <t>MRS 1 / BUZON MRS 2 / NO RESPONDE MRS 3 / NO  AGENDARA E SERVICIO POR EL MOMENTO</t>
  </si>
  <si>
    <t>MR0EX8CB9H1395977</t>
  </si>
  <si>
    <t>JTDKARFUXL3110237</t>
  </si>
  <si>
    <t>SE MANDO WHATS ( MRS ) 2- MARCAR EL MARTES PARA POSIBLE CITA  3- agendo 15-03-23 folio 112377</t>
  </si>
  <si>
    <t>MR2B29F33H1078442</t>
  </si>
  <si>
    <t>SE MANDO WHATS ( MRS ) 2 -MANDA A BUZOM, SE MARCA DEL TELEFONO FIJO</t>
  </si>
  <si>
    <t>MR2K29F36M1215917</t>
  </si>
  <si>
    <t>1- SE LE ENVIO WHATS APP, 2-  SE DEJO RECAO  CON SU ESPOSA</t>
  </si>
  <si>
    <t>5YFBURHE3GP513728</t>
  </si>
  <si>
    <t>MHKMC13E3FK007775</t>
  </si>
  <si>
    <t>MRS 1/ BUZON MRS2 / SE COMUNICARA DESPUES PARA AGENDAR LA CITA / MRS 3</t>
  </si>
  <si>
    <t>JTDKBRFU1H3037473</t>
  </si>
  <si>
    <t>Se envia Mrs / 2- Marcamos de la agencia y se corta la llamada /3- Marcamos de la agencia y nos indica que luego se organizan y traeran la unidad</t>
  </si>
  <si>
    <t>5YFBPRBE1NP294930</t>
  </si>
  <si>
    <t>4-Se envia Mrs SE AGENDO SU CITA PARA EL DIA SABADO 04.02.23 pero no llego a su cita se envia msj para reprogramacion pero no contesta</t>
  </si>
  <si>
    <t>5TDYZ3DC3KS984081</t>
  </si>
  <si>
    <t>4-Se envia Mrs cliente nos indica lo sig.En estos días te mando msj para agendar la cita de mantenimiento No te he mandado msj xq hemos estado ocupando la CAMIONETA TOYOTA SIENNA Si, ya en e</t>
  </si>
  <si>
    <t>MR0EX32G7D0254261</t>
  </si>
  <si>
    <t>2022-08-22</t>
  </si>
  <si>
    <t>Se envia Mrs / 2- Marcamos de la Agencia y no contestan enviamos nuevamente msj de recordatorio / 3- Marcamos de la agencia Toyota y nos indica que revisara sus fechas y que luego programara</t>
  </si>
  <si>
    <t>MR0EX8DDXK0264960</t>
  </si>
  <si>
    <t>SE MANDO WHATS ( MRS ) 2- EL MARCA EN 15 DIAS PARA POSIBLE CITA</t>
  </si>
  <si>
    <t>JTDBT923771107403</t>
  </si>
  <si>
    <t>2022-08-03</t>
  </si>
  <si>
    <t>SE MANDO WHATS ( MRS ) 2- SE MARCA DEL TELEFONO FIJO, MANDA A BUZON 3- lo realizo en Leon</t>
  </si>
  <si>
    <t>JTDKARFU1L3124950</t>
  </si>
  <si>
    <t>MANDA A BUZON 2 - BUZON, SE MARCA DEL TELEFONO FIJO 3- buzon, se marca del telefono fijo</t>
  </si>
  <si>
    <t>MR2B29F39M1227107</t>
  </si>
  <si>
    <t>2022-08-09</t>
  </si>
  <si>
    <t>MRS 1  /  LLAMARA DESPUES PARA AGENDAR</t>
  </si>
  <si>
    <t>2T1BU4EE8DC004317</t>
  </si>
  <si>
    <t>SE MANDO WHATS ( MRS ) 2- SE MARCA DEL TELEFONO FIJO, MANDA A BUZON 4- BUZON, SE MARCA DEL TELEFONO FIJO</t>
  </si>
  <si>
    <t>2T3ZF9DVXCW132487</t>
  </si>
  <si>
    <t>Se envia Mrs / 2- Marcamos de la agencia y la clienta no esta interesa en programar cita ahorita</t>
  </si>
  <si>
    <t>5YFBURHE4GP560654</t>
  </si>
  <si>
    <t>MENDOZA GASCA NOEMI</t>
  </si>
  <si>
    <t>5TDZK23C18S183064</t>
  </si>
  <si>
    <t>4T3DWRFV6MU014087</t>
  </si>
  <si>
    <t>DISTRIBUIDORA AGUIA SA DE CV</t>
  </si>
  <si>
    <t>SE MANDO WHATS ( MRS ) 2- BUZON.SE MAECA DEL TELEFONO FIJO 3- BUZON, SE MARCA DEL TELEFONO FIJO</t>
  </si>
  <si>
    <t>JTFJM9CP5N6004577</t>
  </si>
  <si>
    <t>AGRONUTRIENTESYSEMILLASDELBAJIOSADECV</t>
  </si>
  <si>
    <t>SE MANDO WHATS ( MRS ) 2- se marca del telefono fijo, no responde 3- la unidad es de su patron, le avisa y marcan</t>
  </si>
  <si>
    <t>2T1BE4EE4DC050871</t>
  </si>
  <si>
    <t>2022-08-27</t>
  </si>
  <si>
    <t>SE MANDO WHATS ( MRS ) 2- buzom, se marca del telefono fijo 4- manda a buzon, se marca del tel telefono fijo</t>
  </si>
  <si>
    <t>5TDGRKEC5NS079396</t>
  </si>
  <si>
    <t>MRS 1 / NO RESPONDE MRS 2 / PIDE SE LE LLAME L 17/02 YA QUE ESTA DE VIAJE PARA COORDINAR LA RECOLECCON DE LA UNIDAD</t>
  </si>
  <si>
    <t>MHKMF53F7HK021026</t>
  </si>
  <si>
    <t>Se envia Mrs / 2- Marcamos de la agencia y nos indica que se encuentra fuera de la ciudad, enviamos servicios al whtas / 3- indica que si esta interesada en programar cita pero por el moment</t>
  </si>
  <si>
    <t>MHKMF53F2JK021666</t>
  </si>
  <si>
    <t>MRS 1 / BUZON SE DEJA MRS 2</t>
  </si>
  <si>
    <t>5YFBPRHE4KP930680</t>
  </si>
  <si>
    <t>NUMARQUE SA DE CV</t>
  </si>
  <si>
    <t>Se envia Mrs / 2- marcamos de la agencia y nos direcciona a servicio de buzon de voz</t>
  </si>
  <si>
    <t>MR2K29F32M1215574</t>
  </si>
  <si>
    <t>1- SE LE ENVIO WHATS APP, 2- NO CONTESTA SE VOLVIO  A ENVIAR WHATS APP</t>
  </si>
  <si>
    <t>MR0EX8DD5H0251414</t>
  </si>
  <si>
    <t>4T1BK1FK2CU508481</t>
  </si>
  <si>
    <t>MRS 1 / BUZON MRS2 / NO RESPONDE SE DEJA MRS 3</t>
  </si>
  <si>
    <t>MR0CX12G4E0119722</t>
  </si>
  <si>
    <t>FERRETERIA Y MADERERIA DEL BAJIO SA CV</t>
  </si>
  <si>
    <t>JTMY23FVXKJ017550</t>
  </si>
  <si>
    <t>ESTA A COMBRE DE INMOTION  2- INMOTION</t>
  </si>
  <si>
    <t>2T3J1RFV9MW167337</t>
  </si>
  <si>
    <t>Se envia Mrs / 2- Marcamos de la agencia y el cliente indica que es de Lazaro que acudio a la gencia de celaya y tuvo muy mal experiencia con el servicio que por el momento no acudieria (la</t>
  </si>
  <si>
    <t>4T1F11AK0LU857246</t>
  </si>
  <si>
    <t>2T1BU4EEXBC739281</t>
  </si>
  <si>
    <t>MRS 1, LO PROGRAMARA AL LLEGAR A LOS 100,000 KM POR TEMAS ECONOMICOS EL LLAMARA DESPUES , MRS 2</t>
  </si>
  <si>
    <t>MHKAA1BAXNJ019448</t>
  </si>
  <si>
    <t>Se envia Mrs / 2- Unidad Vendida a la agencia / 3- unidad vendida</t>
  </si>
  <si>
    <t>5YFBPRBE0LP120005</t>
  </si>
  <si>
    <t>LLAMARA MAS CERCANO EL MES DE FEBRERO  /  NO TIENE WHATSAPP NO RESPONDE LAS LLAMADAS / CITADO POR KARLA EL 27/02 CON FOLIO 112201 / S142872 - 27/02/23 - 22TC07</t>
  </si>
  <si>
    <t>MR0EX8DD9H0250766</t>
  </si>
  <si>
    <t>SE MANDO WHATS ( MRS ) 2- SE MARCA DEL TELEFONO FIJO, NUMERO FUERA DE SER</t>
  </si>
  <si>
    <t>5YFBPRBE2MP205543</t>
  </si>
  <si>
    <t>SE MANDO WHATS ( MRS ) 2- no responde, se marca del telefono fijo 3- no responde, se marca del telefono fijo</t>
  </si>
  <si>
    <t>MR0EX8CB7L1410629</t>
  </si>
  <si>
    <t>1- SE LE ENVIO WHATS APP, 2- se dejo recado con su empleado se comunica mas adelante</t>
  </si>
  <si>
    <t>JTMZD35V365016299</t>
  </si>
  <si>
    <t>4-Se envia Mrs el dia 17 de feb</t>
  </si>
  <si>
    <t>JTDKDTB30J1609526</t>
  </si>
  <si>
    <t>2022-08-13</t>
  </si>
  <si>
    <t>Se envia Mrs /2 - Marcamos de la agencia y nos indican que la Unidad fue vendida / 3- Buen día, Les comento que ya no tengo el Prius C. Lo vendí desde el mes de Septiembre. Gracias</t>
  </si>
  <si>
    <t>5TDYK3DC9CS272342</t>
  </si>
  <si>
    <t>SE MANDO WHATS ( MRS ) 2- NO REPONDE, SE MARCA DEL TELEFONO FIJO 3- no responde</t>
  </si>
  <si>
    <t>4T1BF1FK5HU365196</t>
  </si>
  <si>
    <t>Se envia Mrs / 2- Marcamos de la agencia y nos indican que ya la unidad esta vendida</t>
  </si>
  <si>
    <t>5TDYK3DCXBS082922</t>
  </si>
  <si>
    <t>MRS 1 / BUZON MRS 2/ BUZON MRS 3</t>
  </si>
  <si>
    <t>MHKMF53F1JK026325</t>
  </si>
  <si>
    <t>Se envia Mrs / 2- Marcamos de la agencia y nos indica el Sr. Victor que acudiran a finales de febrero</t>
  </si>
  <si>
    <t>MR2B29F36J1123587</t>
  </si>
  <si>
    <t>MRS 1 / SE AGENDA CITA PARA EL 20/02/2023 CON FOLIO 111354 / NO SHOW NO CNTESTA NI WHATS NI TELEFONOS</t>
  </si>
  <si>
    <t>MHKMF5CFXLK014712</t>
  </si>
  <si>
    <t>MR2B29F30H1046175</t>
  </si>
  <si>
    <t>1- SE LE ENVIO WHATS APP, 2- NO CONTESTA  SE VOLVIO A ENVIAR WHAT APP</t>
  </si>
  <si>
    <t>JTDKAMFU5M3143070</t>
  </si>
  <si>
    <t>ELEMENTFLEETMANAGEMENTCORPORATIONMEXICOS.ADEC.V</t>
  </si>
  <si>
    <t>Se envia Mrs / 2- Marcamos de la agencia y nos indican que pasaran la inf</t>
  </si>
  <si>
    <t>5TDGRKEC9MS054936</t>
  </si>
  <si>
    <t>SE MANDO WHATS ( MRS ) 2- NO REPONDE, SE MARCA DEL TELEFONO FIJO 3- AGENDO 3-3-232  FOLIO 112348</t>
  </si>
  <si>
    <t>2T3RFREV1GW522799</t>
  </si>
  <si>
    <t>MHKMC13E8FK008310</t>
  </si>
  <si>
    <t>TELEFONOS FUERA DEL AREA DE SERVICIO , TELEFONOS FUERA DE SERVICIO U OCUPADOS</t>
  </si>
  <si>
    <t>5TDYZRAH7MS529305</t>
  </si>
  <si>
    <t>MRS 1 / BUZON SE DEJA MRS 2 / NO RESPONDE MRS3</t>
  </si>
  <si>
    <t>MR0EX8CB0K1406064</t>
  </si>
  <si>
    <t>SELYKASA SA DE CV</t>
  </si>
  <si>
    <t>1- SE LE ENVIO WHATS APP, 2-  SE DEJO RECADO</t>
  </si>
  <si>
    <t>MR2B29F32K1149167</t>
  </si>
  <si>
    <t>MRS 1 / CLIENTE MOLESTO YA QUE HE ENIDO MALA EXPERIENCIA CON EL SERVICIO, COMENTA QUE NO TRAERA SUS UNIDADES A SERVICO HASTA QUE EL GERETE SE OMNIQUE CON EL PARA ACLARAR LA MALA ATENCIN QUE</t>
  </si>
  <si>
    <t>MR2B29F36J1122892</t>
  </si>
  <si>
    <t>INSTITUTO MUNICIPAL DE INVESTIGACION , PLANEACION</t>
  </si>
  <si>
    <t>MHKMF53F9HK015132</t>
  </si>
  <si>
    <t>Se envia Mrs / 2- Marcamos de la agencia y nos direcciona a Buzon de Voz / y no contestan volvemos a enviar ms 3- Marcamos de la agencia</t>
  </si>
  <si>
    <t>MR2B29F34H1044879</t>
  </si>
  <si>
    <t>SE MANDO WHATS ( MRS ) 2- no responde, se marca del telefono fijo</t>
  </si>
  <si>
    <t>JTMR13FV1KD003221</t>
  </si>
  <si>
    <t>SE MANDO WHATS ( MRS ) 2- L A SIGUIENTE SEMANA AGENDA 3- LA SIGUIENTE SEMANA AGENDA</t>
  </si>
  <si>
    <t>4T1B11HK1KU720173</t>
  </si>
  <si>
    <t>MR2B29F34M1211543</t>
  </si>
  <si>
    <t>MRS 1 / NO RESPONDE, SE DEJA MRS 2 / MANDA A BUZON, SE MANDA MRS 3/ SIGUE SIN CONTESTAR LA LLAMADA, SE DEJA MRS 4</t>
  </si>
  <si>
    <t>JTDKT9D39CD528044</t>
  </si>
  <si>
    <t>2T3WK4DV5AW003930</t>
  </si>
  <si>
    <t>MR0EX8DD2H0174064</t>
  </si>
  <si>
    <t>PROYECTOS ELECTRICOS INDUSTRIALES PGI SA DE CV</t>
  </si>
  <si>
    <t>2022-08-12</t>
  </si>
  <si>
    <t>JTFJM9CP1N6004284</t>
  </si>
  <si>
    <t>MRS 1 / INACTIVO, CLIENTE INMOTION</t>
  </si>
  <si>
    <t>4T1BF3EK0BU199383</t>
  </si>
  <si>
    <t>1- SE LE ENVIO WHATS APP, 2- NO CONTESTA , SE VOLVIO A ENVIAR WHATS APP</t>
  </si>
  <si>
    <t>MR0CX3DD2N1328031</t>
  </si>
  <si>
    <t>MRS 1 / NO RESONDE MRS 2 / NO RESPONDE MRS 3</t>
  </si>
  <si>
    <t>MHKAA1BA3NJ025267</t>
  </si>
  <si>
    <t>2022-08-06</t>
  </si>
  <si>
    <t>MRS 1 / REALIZADO EL 25/01/2023 CON FOLIO 111241 / S142944 - 28/02/23 - S20</t>
  </si>
  <si>
    <t>MR0DA3CD9M4000805</t>
  </si>
  <si>
    <t>NOVASEM INNOVACIONES SA DE CV</t>
  </si>
  <si>
    <t>Se envia Mrs / 2- Marcamos de la agencia y nos indican que  pasaran la informacion de quien trae la unidad para poder coordinar / 3- Marcamos y la empresa indica que se contacta directamente</t>
  </si>
  <si>
    <t>MR2K29F36K1159829</t>
  </si>
  <si>
    <t>MR2B29F39H1069518</t>
  </si>
  <si>
    <t>SE MANDO WHATS ( MRS ) 2- LA SIGUIENTE SEMANA MARCA PARA AGENDAR</t>
  </si>
  <si>
    <t>MHKMC13F8CK002298</t>
  </si>
  <si>
    <t>MRS 1 / SR FRANCISCO JACOME COMENTA QUE HA TENIDO MUY MALA EXPERIENCIA DE SERVICIO POR UN ASUNTO CON LA AVANZA, NO SE HA SOLUCIONADO NI BRINDADO LA ATENCION, COMENTA QUE NO VENDRA AL SERVICI</t>
  </si>
  <si>
    <t>MR0EX8DD0K0184793</t>
  </si>
  <si>
    <t>CONSTRUCTORA ELECTROMECANICA TASAL S.A. DE C.V.</t>
  </si>
  <si>
    <t>Se envia Mrs / 2- Marcamos de la agencia toyota y nos indican que aun no llega al kilometraje</t>
  </si>
  <si>
    <t>MHKMC13E6CK000900</t>
  </si>
  <si>
    <t>SE MANDO WHATS ( MRS ) 2- SE MARCA DEL TELEFONO FIJO MANDA A BUZON 3- AUN LE FALTA, MARCAR EN UN MES</t>
  </si>
  <si>
    <t>MR0EX32G2C0001833</t>
  </si>
  <si>
    <t>2T3RFREV9HW557575</t>
  </si>
  <si>
    <t>SE MANDO WHATS ( MRS ) 2- LO VA CHECAR CON SU JEFE Y MARCAN PARA POSBLE CITA</t>
  </si>
  <si>
    <t>5TDYK3DCXCS236739</t>
  </si>
  <si>
    <t>MRS 1 / 2- Cliente indica que mas adelante llamara para agendar su cita</t>
  </si>
  <si>
    <t>MR0EX8CBXH1396197</t>
  </si>
  <si>
    <t>2022-08-19</t>
  </si>
  <si>
    <t>MR2B29F39L1206059</t>
  </si>
  <si>
    <t>SE MANDO WHATS ( MRS )  2- SE MARCA DEL TELEFONO FIJO, MANDA A BUZON</t>
  </si>
  <si>
    <t>5YFBPRBE1MP165763</t>
  </si>
  <si>
    <t>JTDBT9K31F1439416</t>
  </si>
  <si>
    <t>MRS 1 / MRS 2 / BUZON MRS 3</t>
  </si>
  <si>
    <t>5TDYK3DC6FS678972</t>
  </si>
  <si>
    <t>PROMOTORA GANADERA INTERNACIONAL SA</t>
  </si>
  <si>
    <t>5YFBURHEXFP307207</t>
  </si>
  <si>
    <t>SE MANDO WHATS ( MRS ) 2- NO RE´SPONDE, MANDA A BUZON 3- se deja informacion solicitad por whats</t>
  </si>
  <si>
    <t>MR0EX8CB0K1404394</t>
  </si>
  <si>
    <t>SE MANDO WHATS ( MRS ) 2 -SE MARCA DEL TELEFONO FIJO MANDA A BUZON 3- MARCAR A FINALES DE MARZO</t>
  </si>
  <si>
    <t>MR0CX8CB1M0422760</t>
  </si>
  <si>
    <t>MRS 1 / NO LE INTERESA REALIZAR EL SERVICIO Y QUE HA TENIDO PROBLEMAS CON EL SERVICIO ANTERIORMENTE Y LOS DEJARON ALGO INCONFORMES</t>
  </si>
  <si>
    <t>8AJEX32G2A4028579</t>
  </si>
  <si>
    <t>Se envia Mrs / 2- Marcamos de la agencia y nos indican que no se encuentra el Sr. Francisco /3- Marcamos de la agencia y nos direcciona a Buzon</t>
  </si>
  <si>
    <t>5TDYZ3DC6HS899163</t>
  </si>
  <si>
    <t>ARRENDADORA AFIRME SA DE CV</t>
  </si>
  <si>
    <t>MRS 1 / NO RESPONDE MRS 2 / SE ENVIO LO QUE SE REALIZA EN EL SERVICIO Y EL COSTO</t>
  </si>
  <si>
    <t>MR0EX8CB2K1403666</t>
  </si>
  <si>
    <t>DESARROLLOS Y PROYECTOS CIELO ROJO SA DE CV</t>
  </si>
  <si>
    <t>SE MANDO WHATS ( MRS ) 2- EN UNIS DIAS MARCA PARA POSIBLE CITA 3- NO RESPONDE, SE MARCA DEL TELEFONO FIJO</t>
  </si>
  <si>
    <t>NMTKH3BX8KR078246</t>
  </si>
  <si>
    <t>MRS 1 / NO RESPONDE, SE DEJA MRS 2 / MRS 3, MANDA A BUZON</t>
  </si>
  <si>
    <t>5TDZZRFH0KS360142</t>
  </si>
  <si>
    <t>MRS 1 / NO RESPONDE, SE DEJA MRS 2</t>
  </si>
  <si>
    <t>4T1BK46K18U560273</t>
  </si>
  <si>
    <t>Se Envia Mrs // 4- Marcamos de la agencia y nos direcciona a buzon de voz</t>
  </si>
  <si>
    <t>5TDDK3EH5CS112161</t>
  </si>
  <si>
    <t>MR2B29F37K1156180</t>
  </si>
  <si>
    <t>SE MANDO WHATS ( MRS )2- MANDA DIRECTO A BUZON, SE MARCA DEL TELEFONO FIJO</t>
  </si>
  <si>
    <t>3TMLU4EN0FM169406</t>
  </si>
  <si>
    <t>SE MANDO WHATS ( MRS ) 2- MANDA A BUZON, SE MARCA DEL TELEFONO FIJO 4- MANDA A BUZOM, NO TIENE WHATIS</t>
  </si>
  <si>
    <t>MR0EX8CB6H1394639</t>
  </si>
  <si>
    <t>SE MANDO WHATS ( MRS ) 2- cita 10-02-23 folio 110854 4- S-142936 / 28-02-23 / S60 KM</t>
  </si>
  <si>
    <t>5TDKZRFH9HS204918</t>
  </si>
  <si>
    <t>MRS 1, comentan que ya le dan servicio en tijuana ya que aquí solo estaban de vacaciones</t>
  </si>
  <si>
    <t>3TMCZ5AN3MM381811</t>
  </si>
  <si>
    <t>1- SE LE ENVIO WHATS APP, 2- NO CONTESTA  , SE VOLVIOA ENVIAR WHATS APP</t>
  </si>
  <si>
    <t>JTDKARFU2L3109874</t>
  </si>
  <si>
    <t>MR2B29F34H1068972</t>
  </si>
  <si>
    <t>SE MANDO WHATS ( MRS ) 2- SE MARCA DEL TELEFONO FIJO, MANDA A BUZON</t>
  </si>
  <si>
    <t>2T3WF4DV4AW021713</t>
  </si>
  <si>
    <t>SE MANDO WHATS ( MRS ) 2- NO RESPONDE, SE DEJA WHATS</t>
  </si>
  <si>
    <t>NMTKH3BX4KR075392</t>
  </si>
  <si>
    <t>MRS 1 / SIN RESPUESTA MRS 2 / BUZON MRS  3</t>
  </si>
  <si>
    <t>5YFBURHE1FP269222</t>
  </si>
  <si>
    <t>NACIONAL DE CONSTRUCCIONES ELEC. S.A C.V</t>
  </si>
  <si>
    <t>Se envia Mrs / 2- Marcamos de la agencia y nos indica que se presentara personalmente en la agencia y que probablemente venda su unidad</t>
  </si>
  <si>
    <t>5YFBURHE5GP387940</t>
  </si>
  <si>
    <t>MRS 1 / NO RESPONDE, SE DEJA MRS 2 / NO RESPONDE, MRS 3</t>
  </si>
  <si>
    <t>MR0CX3DD5N1322451</t>
  </si>
  <si>
    <t>1- SE LE ENVIO WHATS APP, 2- SE DEJO RECADO</t>
  </si>
  <si>
    <t>5TDYZ3DC8LS043016</t>
  </si>
  <si>
    <t>PROCESOS METALMECANICOS DEL BAJIO SA DECV</t>
  </si>
  <si>
    <t>1- SE LE ENVIO WHATS APP, 2- NO CONTESTA, 3- LA CLIENTA SE COMUNICA PARA AGENDAR SU CITA</t>
  </si>
  <si>
    <t>MR2B29F39H1058129</t>
  </si>
  <si>
    <t>SE MANDO WHATS ( MRS ) 2- SE MARCA DEL TELEFONO FIJO MANDA A BUZON</t>
  </si>
  <si>
    <t>JTMY23FV0KJ023065</t>
  </si>
  <si>
    <t>SERVICIO REALIZADO EL 29/11/2022 CN ORDEN 139974 LE TOCA EL PROXIMO EN MAYO</t>
  </si>
  <si>
    <t>MR0CX12G6D0094126</t>
  </si>
  <si>
    <t>2T3ZF4EV2FW208693</t>
  </si>
  <si>
    <t>3TMCZ5AN8KM286836</t>
  </si>
  <si>
    <t>JTDBARDE1N3004631</t>
  </si>
  <si>
    <t>SERVICIOSTECNICOSDEENFERMERIAYSALUDOCUPACIONALDELCENTROSADECV</t>
  </si>
  <si>
    <t>SE MANDO WHATS ( MRS ) 2- SE MARCA DEL TELEFONO FIJO, MANDA A BUZON 3- manda a buzon en los dos numeros de los perfiles</t>
  </si>
  <si>
    <t>5TDYY5G16HS067265</t>
  </si>
  <si>
    <t>MAYOREO DE DULCES SA DE CV</t>
  </si>
  <si>
    <t>MHKMF5CF1JK003630</t>
  </si>
  <si>
    <t>Se envia Mrs / 2- Marcamos de la agencia y nadie nos contesta</t>
  </si>
  <si>
    <t>MR0CX3DD1M1316757</t>
  </si>
  <si>
    <t>JTFSX23P1F6165271</t>
  </si>
  <si>
    <t>SIGMA QUALITY ASSISTANCE SA DE CV</t>
  </si>
  <si>
    <t>SE MANDO WHATS ( MRS ) 2 - se manda cotizacion</t>
  </si>
  <si>
    <t>2T1BR32E28C933795</t>
  </si>
  <si>
    <t>SE MANDO WHATS ( MRS ) 2- SE MARCA DEL TELEFONO FIJO, MANDA A BUZON / T142174 - 04/02/23 - CAMBIO DE ACEITE Y FILTRO</t>
  </si>
  <si>
    <t>5TDKK3DCXGS757164</t>
  </si>
  <si>
    <t>JTMR13FV1KD019967</t>
  </si>
  <si>
    <t>1- SE LE ENVIO WHATS APP, 2- NO CONTESTA SE VOLVIO A ENVIAR WHAT APP</t>
  </si>
  <si>
    <t>5YFBPRBE0LP071419</t>
  </si>
  <si>
    <t>SE DEJO RECADO 2- SE MARCA DEL TELEFONO FIJO, MANDA A BUZON 3-manda a buzon</t>
  </si>
  <si>
    <t>5YFBPRHE4JP777605</t>
  </si>
  <si>
    <t>COMERCIALIZADORA AGRICOLA GIMA S DE PR DE RL DE CV</t>
  </si>
  <si>
    <t>MRS 1/ BUZON MRS 2 / REGRESARA LA LLAMADA PARA AGENDAR LA CITA</t>
  </si>
  <si>
    <t>4T1BF1FK7FU475471</t>
  </si>
  <si>
    <t>Se envia Mrs / 2- Marcamos de la agencia y no contestan / 3- Marcamos de la gencia y nos indican buzon lleno</t>
  </si>
  <si>
    <t>JTDKAMFU3M3133329</t>
  </si>
  <si>
    <t>MRS 1 / PIDIO SE LE LLAME DESPUES O QUE CONTESRA OR WHATS</t>
  </si>
  <si>
    <t>2T3RFREV1JW740345</t>
  </si>
  <si>
    <t>MRS 1 / SE DEJO RECADO / SE DEJO RECADO Y SE ENVIA MRS 3</t>
  </si>
  <si>
    <t>MHKMF53F0JK023111</t>
  </si>
  <si>
    <t>8AJEX32G974005275</t>
  </si>
  <si>
    <t>MRS 1 / SIN TELEFONOS DE CONTACTO</t>
  </si>
  <si>
    <t>MR2B29F34H1085772</t>
  </si>
  <si>
    <t>1- SE LE ENVIO WHATS APP, NO CONTESTA SE VOLVIO A ENVIAR WHATS APP</t>
  </si>
  <si>
    <t>MR0HA8CD2J1088642</t>
  </si>
  <si>
    <t>SE MANDO WHATS ( MRS ) 2- SE MANDO WHATS</t>
  </si>
  <si>
    <t>MR2B29F33J1133901</t>
  </si>
  <si>
    <t>5YFBURHE3EP021746</t>
  </si>
  <si>
    <t>Se envia Mrs / 2-Marcamos de la agencia y el profesor nos indica que es maestro y esta ocupado</t>
  </si>
  <si>
    <t>JTDKT9D36ED582033</t>
  </si>
  <si>
    <t>MRS 1 / ESPERARA A QUE CUMPLA CON EL KILOMETRAJE Y CONTACTARA PARA AGENDAR</t>
  </si>
  <si>
    <t>5YFBPRHE0HP683098</t>
  </si>
  <si>
    <t>MANDA A BUZON 2- EL MARCA YA QUE ESTE LISTO. 3- el marca en otro momento</t>
  </si>
  <si>
    <t>2T3RF4EV4EW203509</t>
  </si>
  <si>
    <t>JTDBT9K36F1435104</t>
  </si>
  <si>
    <t>MHKMF53E4HK008080</t>
  </si>
  <si>
    <t>EL MARCA MAS DELANE PARA POSIBLE CITA  2- BUZON, SE MARCA DEL TELEFONO FIJO 3- P-142780 / 23-02-23 / S150 KM</t>
  </si>
  <si>
    <t>MR2K29F3XH1022076</t>
  </si>
  <si>
    <t>ALCAMARE INTERNATIONAL RECYCLING GROUP S DE RL DE</t>
  </si>
  <si>
    <t>MANDA A BUZON Y NO TIENE WHATS APP, 2- SE DEJO RECADO</t>
  </si>
  <si>
    <t>5TDYK3DC0FS583596</t>
  </si>
  <si>
    <t>no responde, se manda whats 2- EL MARCA MAS TARDE PARA POSIBLE CITA 2- NUMERO FUERA DE SERVICIO</t>
  </si>
  <si>
    <t>5TDYZ3DC1HS783224</t>
  </si>
  <si>
    <t>PROYECTOS DE INGENIERIA APLICADA SA DE CV</t>
  </si>
  <si>
    <t>JTDKT9D37ED595244</t>
  </si>
  <si>
    <t>MRS 1 / BUZON / BUZON MRS 2</t>
  </si>
  <si>
    <t>JTDBT9K3XE1434133</t>
  </si>
  <si>
    <t>Se envia Mrs / 2- Marcamos de la agencia y no contesta enviamos msj / 3- Buenos días, Agradezco su atención y recomendación, los seis meses los cumple en febrero, el coche tiene menos de 100</t>
  </si>
  <si>
    <t>5YFBPRHEXHP696926</t>
  </si>
  <si>
    <t>MRS 1 / CLIENTE SALDRA DE LA CIUDAD, REGRESANDO SE COMUNICA PARA AGENDAR LA CITA</t>
  </si>
  <si>
    <t>NMTKH3BX6LR104084</t>
  </si>
  <si>
    <t>SIN NUMEROS DE CONTACTO REGISTRO INMOTION</t>
  </si>
  <si>
    <t>5YFBPRBE0MP214175</t>
  </si>
  <si>
    <t>SE MANDO WHATS ( MRS ) 2- LO VA REALIZAR EN MARZO 4 - en unos dias marca para pocible cita</t>
  </si>
  <si>
    <t>JTFSX23P7A6071579</t>
  </si>
  <si>
    <t>SE MANDO WHATS ( MRS ) 2 - EL MARCA DESPUES LO COMENTARA CON LA PERSONA ENCARGADA 3- AUN NO TIENE FECHA</t>
  </si>
  <si>
    <t>2T3WF4DV2BW096993</t>
  </si>
  <si>
    <t>MRS 1 / BUZON MRS 2 / NO RESPONDE MRS 3</t>
  </si>
  <si>
    <t>VNKKL12375A161841</t>
  </si>
  <si>
    <t>SE MANDO WHATS ( MRS ) 2- BUZON, SE MARCA DEL TELEFONO FIJO</t>
  </si>
  <si>
    <t>JTFSX23P3E6150835</t>
  </si>
  <si>
    <t>CASANOVA VALLEJO S.A. EC.V.</t>
  </si>
  <si>
    <t>MR0EX8DD6H0174407</t>
  </si>
  <si>
    <t>Se envia Mrs / 2- Marcamos de la agencia y nos indica el Sr. Que el se comunica despues</t>
  </si>
  <si>
    <t>3MYDLBYVXLY709020</t>
  </si>
  <si>
    <t>5YFBURHE1FP196580</t>
  </si>
  <si>
    <t>SE MANDO WHATS ( MRS ) 2- el marca despues, no tiene fecha aun 3- el marca la proxima semana</t>
  </si>
  <si>
    <t>JTDKAMFU2M3131703</t>
  </si>
  <si>
    <t>Se envia Mrs / 2- Marcamos de la agencia y nos indica que revisara cuando puede coordinar su cita</t>
  </si>
  <si>
    <t>MR0CX3DD6N1328033</t>
  </si>
  <si>
    <t>MANTENIMIENTOAVICOLA,PORCICOLAYPLOMERIASADECV</t>
  </si>
  <si>
    <t>1- SE LE ENVIO WHATS APP, 2-  SE REALIZO EL 02/02/2023  S-142100</t>
  </si>
  <si>
    <t>JTMZD31V276034844</t>
  </si>
  <si>
    <t>Se envia Mrs</t>
  </si>
  <si>
    <t>5TDGRKEC5NS101719</t>
  </si>
  <si>
    <t>SE MANDO WHATS ( MRS ) 2- MANDA A BUZON, SE MARCA DEL TELEFONO FIJO 3- LO VA CHECAR CON SU ESPOSO Y MARCA PARA POSIBLE CITA</t>
  </si>
  <si>
    <t>5TDYK3DC5BS017878</t>
  </si>
  <si>
    <t>SE MANDO WHATS ( MRS ) 2-LA VENDIO A LA AGENCIA</t>
  </si>
  <si>
    <t>JTDKBRFU3H3055392</t>
  </si>
  <si>
    <t>Se envia Mrs / 2- marcamos de la agencia y no contestan enviamos msj / 3- marcamos de la agencia y nos envia a Buzon</t>
  </si>
  <si>
    <t>5TDZK3EH6BS047096</t>
  </si>
  <si>
    <t>MR0EX8DD9J0256069</t>
  </si>
  <si>
    <t>PRODUCTORES AGRICOLAS DEL MODULO SALVATIERRA DEL D</t>
  </si>
  <si>
    <t>8AJEX32G084014657</t>
  </si>
  <si>
    <t>3TMCZ5AN2KM247014</t>
  </si>
  <si>
    <t>5YFBPRHE5HP603780</t>
  </si>
  <si>
    <t>3TYCZ5ANXMT028096</t>
  </si>
  <si>
    <t>5TFHY5F17MX008778</t>
  </si>
  <si>
    <t>AGROSERVICIOSELJARRONAZULSPRDERL</t>
  </si>
  <si>
    <t>4T3DWRFV7MU011554</t>
  </si>
  <si>
    <t>JTMJ13FV0LJ034654</t>
  </si>
  <si>
    <t>MR0EX8DD6G0169724</t>
  </si>
  <si>
    <t>ARRENDADORA VE POR MAS SA DE CV SOFOM, ER GRUPO FI</t>
  </si>
  <si>
    <t>Se envia Mrs /4- Marcamos a la empresa y nos indican que revisaran cuando la pueden traer y regresaran la llamada</t>
  </si>
  <si>
    <t>JTMR13FV8KD025619</t>
  </si>
  <si>
    <t>4-Se envia Mrs / Marcamos de la agencia y no contesta</t>
  </si>
  <si>
    <t>JTEDS41A282019994</t>
  </si>
  <si>
    <t>SE MANDO WHATS ( MRS ) 2- manda directo a buzon 3- SE MANDO WHATS</t>
  </si>
  <si>
    <t>3MYDLAYV5GY120814</t>
  </si>
  <si>
    <t>Se envia Mrs /4-  marcamos de la agencia y no contestan enviamos nuevamente msj</t>
  </si>
  <si>
    <t>4T1F31AKXMU557158</t>
  </si>
  <si>
    <t>Se envia Mrs / 4- Nos indican que al parecer realizaron el servicio en guadalajara pero que iban a revisar algun dia</t>
  </si>
  <si>
    <t>MR0EX8CB9H1396370</t>
  </si>
  <si>
    <t>VALUE ARRENDADORA S.A DE C.V.SOFOM ER VALUE GRUPO</t>
  </si>
  <si>
    <t>1-SE LE ENVIO WHATS APP, 2- YA NO CUENTAN CON ESA UNIDAD</t>
  </si>
  <si>
    <t>5YFBPRHE5JP751594</t>
  </si>
  <si>
    <t>Se envia Mrs / 2- Marcamos y nos direcciona numero fuera de serv 3- COMNETA QUE ESTA EN EU YA QUE LLEGUE A CELAYA MARCA PARA AGENDAR 4- ES FUERA DEL PAIS EN EU  YA QIE LLEGUE MARCA PARA AGEN</t>
  </si>
  <si>
    <t>5YFBURHE9GP515614</t>
  </si>
  <si>
    <t>Se envia Mrs / 4- Cliente nos indica que se encuentra ocupado que marquemos en otro dia o el llama a la agencia</t>
  </si>
  <si>
    <t>5TDYZ3DC7KS988716</t>
  </si>
  <si>
    <t>1-SE LE ENVIO WHATS APP, 2- SE DEJO RECADO , 3- NO CONTESTA SE VOLVIO A ENVIAR WHATS APP, 4- NO CONTESTA</t>
  </si>
  <si>
    <t>JTDBT9K39G1441304</t>
  </si>
  <si>
    <t>1-SE LE ENVIO WHATS APP,2-  NO CONTESTA SE VOLVIO A ENVIAR WHATS APP, 3- SE AGENDO CITA PARA EL 24/02/2023 FOLIO: 112185</t>
  </si>
  <si>
    <t>JTDKDTB31L1639749</t>
  </si>
  <si>
    <t>S-141441 / 13-01-23 / S50 KM</t>
  </si>
  <si>
    <t>JTDKT9D34CD538867</t>
  </si>
  <si>
    <t>SE MANDO WHATS ( MRS ) 2- YA LO VENDIERON</t>
  </si>
  <si>
    <t>5YFBURHE7GP440315</t>
  </si>
  <si>
    <t>Se envia Mrs / 4- Marcamos y nos direcciona a Buzon de Voz</t>
  </si>
  <si>
    <t>3TYCZ5AN8NT069621</t>
  </si>
  <si>
    <t>1-SE LE ENVIO WHATS APP, 2- SE DEJO RECADO , 3- NO CONTESTA SE VOLVIO A ENVIAR WHATS APP, 4- CLIENTE SE ENCUENTRA FUERA DE LA CIUDAD</t>
  </si>
  <si>
    <t>4T1BF1FK3FU475905</t>
  </si>
  <si>
    <t>KAWASAKI ROBOTICS USA INC</t>
  </si>
  <si>
    <t>4- Cliente nos indica que la unidad sufrio un siniestro en la puerta del copiloto lado derecho, realizara el servicio despues</t>
  </si>
  <si>
    <t>2T3RF4EV2FW246649</t>
  </si>
  <si>
    <t>BIDASEM PROD. Y CLIRA. SEMILLAS S.A C.V</t>
  </si>
  <si>
    <t>Se Envia Mrs / 4- Marcamos de la agencia y nos indican que pasaran la inf a la persona encargada de unidades y llamaran despues para programar enviamos msj de recordatorio</t>
  </si>
  <si>
    <t>MR2B29F31H1061591</t>
  </si>
  <si>
    <t>Se Envia Mrs / Daniel Indica que aun no llega al kilometraje que esperara para realizar el servicio</t>
  </si>
  <si>
    <t>3TMAZ5CN8JM072349</t>
  </si>
  <si>
    <t>1-SE LE ENVIO WHATS APP, 2-  SE DEJO RECADO , 3- NO UTILIZA SU CAMIONETA , LO CONSIDERA PARA TRAERLA A SERVICIO., 4-  NO CONTESTA , SE VOLVIO A ENVIAR WHATS APP</t>
  </si>
  <si>
    <t>MR0EX32G7F0263884</t>
  </si>
  <si>
    <t>1-SE LE ENVIO WHATS APP, 2- SECDEJO RECADO SE COMUNICA MAS ADELANTE, 3- EL CLIENTE SE COMUNICA PARA AGENDAR SU CITA</t>
  </si>
  <si>
    <t>MR0CX3DD5M1318365</t>
  </si>
  <si>
    <t>Se envia Mrs / Marcamos de la agencia y No Contestan / 4- Enviamos Mrs</t>
  </si>
  <si>
    <t>5TDYY5G1XBS036964</t>
  </si>
  <si>
    <t>Se envia Mrs / 4-Marcamos de la Agencia y no contestan</t>
  </si>
  <si>
    <t>3TMJU4GN0CM138754</t>
  </si>
  <si>
    <t>SE MANDO WHATS ( MRS ) 2- el se comunica en otro momento 3 - el marca en otro momento para posible cita</t>
  </si>
  <si>
    <t>5YFB4RBE6MP085125</t>
  </si>
  <si>
    <t>SE MANDO WHATS ( MRS ) 2- NUMERO FUERA DE SERVICIO 3- NO RESPONDE, SE DEJO WHATS 4- SE MANDO WHATS</t>
  </si>
  <si>
    <t>4T1BF1FK9CU513679</t>
  </si>
  <si>
    <t>SE MANDO WHATS ( MRS ) - NO RESPONDE, SE MARCA DEL TELEFONO FIJO 3 - SE DEJO WHATS</t>
  </si>
  <si>
    <t>5TDYK3DCXCS246736</t>
  </si>
  <si>
    <t>3TMJU4GNXFM184273</t>
  </si>
  <si>
    <t>Se envia Mrs / 4- cliente nos indica que realizo el servicio en otra ciudad aun asi le enviamos su msj de recordatorio</t>
  </si>
  <si>
    <t>MHKAA1BA0NJ015120</t>
  </si>
  <si>
    <t>1- SE LE ENVIO WHATS APP , 2- SE DEJO  RECADO , 3- POR FALTA DE RECURSO ECONOMICO ESPERARA PARA REALIZAR SU SERVICIO.</t>
  </si>
  <si>
    <t>JTDKARFU0K3071690</t>
  </si>
  <si>
    <t>SE MANDO WHATS ( MRS ) 2- buzon se marca del telefono fijo 3- SE MANDO WHATS</t>
  </si>
  <si>
    <t>MHKMF5CF5JK000732</t>
  </si>
  <si>
    <t>esta a nombre de inmotion</t>
  </si>
  <si>
    <t>2T3RFREV1JW699893</t>
  </si>
  <si>
    <t>PETROCOMERCIANTES SC</t>
  </si>
  <si>
    <t>1-SE LE ENVIO WHATS APP, 2- NO CONTESTA SE LE VOLVIO A ENVIAR WHATS APP, 3- NO CONTESTA, 4- NO CONTESTA</t>
  </si>
  <si>
    <t>MR0EX32G8D0005127</t>
  </si>
  <si>
    <t>SE MANDO WHATS ( MRS ) 2- aun no llega al kilometraje, el marca despues 3 - EL MARCA DESPUES LE FALTA PARA LLEGAR AL KILOMETRAJE 4 - SE MANDOWHTAS</t>
  </si>
  <si>
    <t>5YFBPRHE1HP689203</t>
  </si>
  <si>
    <t>Se envia Mrs /4- Marcamos de la agencia y el cliente nos indica que revisara cuando puede traer la unidad la siguiente semana</t>
  </si>
  <si>
    <t>5TDYK3DC4CS199347</t>
  </si>
  <si>
    <t>1-SE LE ENVIO WHATS APP, 2-  SE DEJO RECADO , 3-  LA CLIENTA SE COMUNICA PARA AGENDSAR SU CITA</t>
  </si>
  <si>
    <t>MR0DA3CD6N4002271</t>
  </si>
  <si>
    <t>VERSAPERFORACIONESSADECV</t>
  </si>
  <si>
    <t>Se envia Mrs / 4-Marcamos a la Empresa y nos indican que no se encuentran en la ciudad</t>
  </si>
  <si>
    <t>5YFBPRHE1HP570535</t>
  </si>
  <si>
    <t>SE MANDO WHATS ( MRS ) 2- NUMERO FUERA DE SERVICIO 3 - NO RESPONDE, SE MANDO WHATS 4- se mando whats</t>
  </si>
  <si>
    <t>4T1F11AK7LU898392</t>
  </si>
  <si>
    <t>SE MANDO WHATS ( MRS ) 2- marcar ellunes para programar cita  3- AGENDO 30-01-23 FOLIO 111410 4- SE MANDO WHATS</t>
  </si>
  <si>
    <t>5YFBURHE6FP213535</t>
  </si>
  <si>
    <t>DIERA SA DE CV</t>
  </si>
  <si>
    <t>SE MANDO WHATS ( MRS ) 2- BUZON, SE MARCA DEL TELEFONO FIJO 3- NO RESPONDE SE MANDO WHATS 4- SE MANDO WHATS</t>
  </si>
  <si>
    <t>2T3ZF9DV1CW151851</t>
  </si>
  <si>
    <t>Se Envia Mrs / 4- Cliente nos indica lo siguiente: Hola muchas gracias Srita aún no llegamos a 110 000km y ahorita nos encontramos de vacaciones enviamos informacion de recordatorio de su ci</t>
  </si>
  <si>
    <t>JTDBARDE6MJ035240</t>
  </si>
  <si>
    <t>Se envia Mrs / Cliente nos indica agendar la siguiente semana , 3-  SE REALIZO SU CITA EL 20/01/2023 S-141678</t>
  </si>
  <si>
    <t>2T3ZF9DVXCW154344</t>
  </si>
  <si>
    <t>1-SE LE ENVIO WHATS APP, 2- NO CONTESTA  SE VOLVIO A ENVIAR WHATS APP, 3- NO CONTESTA  SE LE VOLVIO A ENVIAR WHATS APP</t>
  </si>
  <si>
    <t>JTFSX23P0H6175244</t>
  </si>
  <si>
    <t>AUTOBUSES TURISMO TERRESTRE SA DE CV</t>
  </si>
  <si>
    <t>SE MANDO WHATS ( MRS ) 2- ELLOS REALIZARON EL SERVICIO EN SU TALLER</t>
  </si>
  <si>
    <t>3TMCZ5AN2GM032255</t>
  </si>
  <si>
    <t>ERSA SOLUCIONES INTEGRALES SA DE CV</t>
  </si>
  <si>
    <t>2T3WF4DV4CW107705</t>
  </si>
  <si>
    <t>1-SE LE ENVIO WHATS APP, 2- EL CLIENTE NO UTILIZA SU CAMIONETA SE ESPRRARA  HSTA EL MES DE FEBRERO  PARA AGENDAR SU CITA, 2- EL CLIENTE SE COMUNICA PARA AGENDAR SU CITA</t>
  </si>
  <si>
    <t>5TDYZRFH2HS224955</t>
  </si>
  <si>
    <t>Se envia Mrs /2- cliente nos menciona lo siguiente por whts:Gracias que precio tiene ese servicio agendare despues 3 - BUZON, SE MARCA DEL TELEFONO FIJO 4- se mando whats</t>
  </si>
  <si>
    <t>MR0CX12G4D0099132</t>
  </si>
  <si>
    <t>4-Se envia Mrs / Marcamos de la agencia y nos indican que por el momento no requieren el servicio que llamaran despues a la agencia para programar su servicio</t>
  </si>
  <si>
    <t>VNKKTUD3XFA053696</t>
  </si>
  <si>
    <t>SE MANDO WHATS ( MRS ) - NO RESPONDE, SE MARCA DEL TELEFONO FIJO 3-  NO REAPONDE SE MARCA DEL TELEFONO FIJO</t>
  </si>
  <si>
    <t>3TYAZ5CN5MT009430</t>
  </si>
  <si>
    <t>DESBANATURALSSADECV</t>
  </si>
  <si>
    <t>1-SE LE ENVIO WHATS APP, 2- NO CONTESTA SE VOLVIO A ENVIAR WHATS APP</t>
  </si>
  <si>
    <t>MHKMC13FXFK015168</t>
  </si>
  <si>
    <t>4-Se Envia Mrs</t>
  </si>
  <si>
    <t>2T3RFREV7GW456517</t>
  </si>
  <si>
    <t>GRUPO MIRASOL DE OCCIDENTE SA DE CV</t>
  </si>
  <si>
    <t>Se envia Mrs / 4- Hola buen día!!! Ya vendí mi camioneta, gracias</t>
  </si>
  <si>
    <t>5TDYK3DC0ES496277</t>
  </si>
  <si>
    <t>SE MANDO WHATS ( MRS ) 2- el marac en otro momento para posible cita 3- NO RESPONDE, SE MANDO WHATS 4- SE MANDO WHATS</t>
  </si>
  <si>
    <t>3TYCZ5AN9MT046881</t>
  </si>
  <si>
    <t>Se envia Mrs / 4- Marcamos de la agencia pero no Contestan enviamos msj</t>
  </si>
  <si>
    <t>MHKMF53F1GK009176</t>
  </si>
  <si>
    <t>1-SE LE ENVIO WHATS APP, 2- NO CONTESTA , 3- NO CONTESTA SE VOLVIO A ENVIAR WHATS APP</t>
  </si>
  <si>
    <t>5YFBPRBE8LP127087</t>
  </si>
  <si>
    <t>Se Envia Mrs /4- Enviamos  msj de recordatorio</t>
  </si>
  <si>
    <t>MHKMF5CF3LK008458</t>
  </si>
  <si>
    <t>SE MANDO WHATS ( MRS ) 2- BUZON, SE MARCA DEL TELEFONO FIJO 3 - MO RESPONDE SE MANDO WHATS 4- SE MANDO WHATS</t>
  </si>
  <si>
    <t>MR2K29F33H1027376</t>
  </si>
  <si>
    <t>SE MANDO WHATS ( MRS ) 2- ELLA MARCA EN OTRO MOMENTO, SE ENCUENTRA OCUPADA 3- no esta en la ciudad ya que regrece marca para posible cita</t>
  </si>
  <si>
    <t>MHKMF5CE3MK012017</t>
  </si>
  <si>
    <t>KEYSIGHTTECHNOLOGIESMEXICOSDERLDECV</t>
  </si>
  <si>
    <t>Se envia Mrs / 4- se envia nuevamente Mrs</t>
  </si>
  <si>
    <t>JTDKT9D3XED587025</t>
  </si>
  <si>
    <t>Se envia Mrs / 4- Marcamos de la agencia y no contesta  enviamos msj</t>
  </si>
  <si>
    <t>NMTKH3BX2LR114031</t>
  </si>
  <si>
    <t>1- NUMERO FUERA DEL SERVICIO, SE LE ENVIO WHATS APP, 3- NUMERO FUERA DE SERVICIO., 4- NO CONTESTA SE VOLIO A ENVIAR WHATS APP</t>
  </si>
  <si>
    <t>4T1J11AK2LU927209</t>
  </si>
  <si>
    <t>1-SE LE ENVIO WHATS APP, 2-  NO CONTESTA , 3- NO CONTESTA</t>
  </si>
  <si>
    <t>2T3KF9DV9BW053473</t>
  </si>
  <si>
    <t>1-SE LE ENVIO WHATS APP, 2- SE DEJO RECADO, 3-  SE DEJO RECADO</t>
  </si>
  <si>
    <t>5YFBPRBE8LP145430</t>
  </si>
  <si>
    <t>no tiene whats, manda a buzon - se mando en whats 3- se marca del telefono fijo, manda a buzon</t>
  </si>
  <si>
    <t>JTDBT9K37E1432453</t>
  </si>
  <si>
    <t>1-SE LE ENVIO WHATS APP, 2- NO CONTESTA SE LE VOLVIO A ENVIAR WHATS APP, 3- NO CONTESTA, 4-  NO CONTESTA</t>
  </si>
  <si>
    <t>MHKMC13F1FK014815</t>
  </si>
  <si>
    <t>Se envia Mrs / 4-Cliente indica que se organizara y que la proxima semana agendara</t>
  </si>
  <si>
    <t>JTDKDTB36K1632861</t>
  </si>
  <si>
    <t>JCD EDIFICACIONES SA DE CV</t>
  </si>
  <si>
    <t>SE MANDO WHATS ( MRS ) 2-LO CHECA Y MARCA EN UNOS DIAS PARA POSIBLE CITA 3- CUELGA LA LLAMADA</t>
  </si>
  <si>
    <t>MR0FA3CD1L3800740</t>
  </si>
  <si>
    <t>ARRENDADORA VE POR MAS SA DE CV SOFOM ER GRUPO FINANCIERO VE POR MAS</t>
  </si>
  <si>
    <t>Se envia Mrs /4- Marcamos de la agencia y nos indica lo siguiente Gracias buen dia luego agendo cita</t>
  </si>
  <si>
    <t>JTDKBRFU0H3035813</t>
  </si>
  <si>
    <t>tiene la previa 22/08/22</t>
  </si>
  <si>
    <t>5YFBPRBE6LP078276</t>
  </si>
  <si>
    <t>SE MANDO WHATS ( MRS ) 2- NO CONTESTA LAS LLAMADAS 3 - SE MANDO WHATS</t>
  </si>
  <si>
    <t>2T3ZF4EV2FW138208</t>
  </si>
  <si>
    <t>SE MANDO WHATS ( MRS ) 2- no se encuentra su hermana, va pasar el recado</t>
  </si>
  <si>
    <t>MR2B29F30H1091214</t>
  </si>
  <si>
    <t>SE MANDO WHATS ( MRS ) 2- buzon se narca del telefono fijo 3- SE MANDO WHATS</t>
  </si>
  <si>
    <t>JTDKBRFU5J3061491</t>
  </si>
  <si>
    <t>Se envia Mrs / 4-Marcamos de la agencia y no Contestan</t>
  </si>
  <si>
    <t>JTDBT9K37F1435256</t>
  </si>
  <si>
    <t>SE MANDO WHATS ( MRS ) 2- el se comunica en otro momento 3 - el marca en otro momento para posible cita 3- SE MARCA DEL TELEFONO FIJO, MANDA A BUZON</t>
  </si>
  <si>
    <t>2T1BR32E18C861102</t>
  </si>
  <si>
    <t>1-SE LE ENVIO WHATS APP, 2- no contesta se volvio a enviar whats app, 3- NO CONTESTA  SE VOLVIO A ENVIAR WHATS APP</t>
  </si>
  <si>
    <t>MR2B29F3XM1220294</t>
  </si>
  <si>
    <t>SE MANDO WHATS ( MRS ) 2- BUZON 3- SE MANDO WHATS</t>
  </si>
  <si>
    <t>JTDKDTB35J1616388</t>
  </si>
  <si>
    <t>EL MARCA DESPUES, NO TIENE WHATS 2- agendo 18-01-23 folio 111000 3- s-141578 / 18-01-23 / s90 km</t>
  </si>
  <si>
    <t>5TDZT64A38S000278</t>
  </si>
  <si>
    <t>Se envia Mrs / Marcamos de la agencia y no contestan enviamos nuevamente , 3-  SE VOLVIO A ENVIAR WHATS APP</t>
  </si>
  <si>
    <t>5YFBPRBE6LP002962</t>
  </si>
  <si>
    <t>Se Envia Mrs /4- Nos indica el Sr. Manuel que ya tiene contemplado el servicio pero no ahorita ya sera despues que el llamara Muchas gracias por el mensaje.</t>
  </si>
  <si>
    <t>4T1BF1FK2CU592936</t>
  </si>
  <si>
    <t>SE MANDO WHATS ( MRS ) 2-no responde se marca del telefono fijo 3- SE MARCA NO RESPONDE SE DEJA WHATS</t>
  </si>
  <si>
    <t>MR2B29F30J1095592</t>
  </si>
  <si>
    <t>GRUPO LA SIESTA DIVERSIONES Y SERVICIOS SA DE CV</t>
  </si>
  <si>
    <t>MR2B29F36J1119121</t>
  </si>
  <si>
    <t>MR0HA8CD6K1093585</t>
  </si>
  <si>
    <t>4- Se envia Mrs</t>
  </si>
  <si>
    <t>JTMZD33V266012497</t>
  </si>
  <si>
    <t>SE MANDO WHATS ( MRS ) 2- SE MARCA DEL TELEFONO FIJO 3- SE MANDO WHATS</t>
  </si>
  <si>
    <t>MR0EX8DD3K0184948</t>
  </si>
  <si>
    <t>ARRENDADORA Y FACTOR BANORTE S.A DE C.V.SOFOM E.R.</t>
  </si>
  <si>
    <t>SE MANDO WHATS ( MRS ) 2- no responde las llamadas 3- BUZON, SE MARCA DEL TELEFONO FIJO</t>
  </si>
  <si>
    <t>NMTKH3BX8KR075508</t>
  </si>
  <si>
    <t>1-SE LE ENVIO WHATS APP, 2- LA CAMIONETA  SURGIO UN PERCANSE Y SE ENCUENTRA EN REPARACION , 3- EL CLIENTE SE COMUNICA PARA AGENDAR SU CITA</t>
  </si>
  <si>
    <t>MR0EX8DD9H0249441</t>
  </si>
  <si>
    <t>1- SE LE ENVIO WHATS APP, 2- SE DEJO RECADO , SE COMUNICA MAS ADELANTE</t>
  </si>
  <si>
    <t>5YFBPRHE1HP675835</t>
  </si>
  <si>
    <t>ELEMENT FLEET MANAGEMENT CORPORATION MEXICO SADECV</t>
  </si>
  <si>
    <t>SE MANDO WHATS ( MRS ) 2- buzon, se marca del telefono fijo 3- se mando whats, YA QUE NO RESPONDE 4- se mando whats</t>
  </si>
  <si>
    <t>MR2B29F30H1001754</t>
  </si>
  <si>
    <t>Se Envia Mrs / 4- CLIENTE NOS INDICA QUE SE ENCUENTRA OCUPADO Y QUE POR EL MOMENTO NO REQUIERE EL SERVICIO QUE LLAMARA DESPUES</t>
  </si>
  <si>
    <t>5TDGRKEC5NS097896</t>
  </si>
  <si>
    <t>SE MANDO WHATS ( MRS ) 2- agendo 27/01/23 folio 111107 3- s-141893 / 27-01-23 / s20 km</t>
  </si>
  <si>
    <t>5YFBURHE1GP393864</t>
  </si>
  <si>
    <t>1-SE LE ENVIO WHATS APP, 2-  NO CONTERSTA  SE VOLVIO A ENVIAR WHATS APP</t>
  </si>
  <si>
    <t>JTFSX23P4G6170692</t>
  </si>
  <si>
    <t>1-SE LE ENVIO WHATS APP, 2- SE DEJO RECADO CON EL SR. VICTOR, 3- NO CONTESTA  SE VOLVIO A ENVIAR WHATS APP</t>
  </si>
  <si>
    <t>MR0EX3DD5L0082037</t>
  </si>
  <si>
    <t>LE AVISA AL OPERARIO 2 - AUN NO TIENE FECHA 4- SE MANDO WHATS</t>
  </si>
  <si>
    <t>5TDZKRFH9FS082142</t>
  </si>
  <si>
    <t>ARI FLEET SERVICES S DE R L DE CV</t>
  </si>
  <si>
    <t>Se envia Mrs /4- Cliente indica que se programara y que posterior llamara para agendar cita</t>
  </si>
  <si>
    <t>5TDYK3DC4DS364833</t>
  </si>
  <si>
    <t>Se Envia Mrs / 4- Gracias, Ya vendi la camioneta. SALUDOS</t>
  </si>
  <si>
    <t>MR0HA8CD4J1090294</t>
  </si>
  <si>
    <t>1- NO CONTESTA , 2- NO CONTESTA, 3- NO SE SABE QUE OPERARIO TRAE LA UNIDAD</t>
  </si>
  <si>
    <t>MR2B29F34M1211588</t>
  </si>
  <si>
    <t>S139955 - 29/11/22 - S50</t>
  </si>
  <si>
    <t>NMTKH3BX3JR040776</t>
  </si>
  <si>
    <t>1-SE LE ENVIO WHATS APP, 2- NO CONTESTA ,3- SE VOLVIO A ENVIAR WHATS APP</t>
  </si>
  <si>
    <t>5YFBPRHE5HP658746</t>
  </si>
  <si>
    <t>Se envia Mrs / Marcamos de la agencia y nos indican que pasaran la inf. A la persona indicada</t>
  </si>
  <si>
    <t>MR2B29F36M1222656</t>
  </si>
  <si>
    <t>SE MANDO WHATS ( MRS ) 2- SE MARCA DEL TELEFONO FIJO 3- NO RESPONDE, SE MANDA WHATS 4- SE MANDO WHATS</t>
  </si>
  <si>
    <t>MHKMF5CF4LK011465</t>
  </si>
  <si>
    <t>4-Se envia Mrs / S135509 -01/07/22 - S50</t>
  </si>
  <si>
    <t>MHKMF53E4GK000981</t>
  </si>
  <si>
    <t>Se envia Mrs / 2- Empresa nos indica que pasando fiesta de diciembre se organizan para programar cita, 2- NO CONTESTA SE VOLVIO A ENVIAR WHATS APP, 4- EL CLIENTE SE COMUNICA PARA AGENDAR SU</t>
  </si>
  <si>
    <t>2T3WK4DV4AW004325</t>
  </si>
  <si>
    <t>1-SE LE ENVIO WHATS APP, 2- NO CONTESTA SE VOLVIO A ENVIAR WHAT APP, 3-  SE AGENDO CITA PARA EL 04/03/2023 FOLIO: 112048</t>
  </si>
  <si>
    <t>3MYDLAYV1GY132653</t>
  </si>
  <si>
    <t>SE MANDO WHATS ( MRS ) 2- buzon, se marca del telefono fijo 3- SE MANDO WHATS</t>
  </si>
  <si>
    <t>MHKMF53F5JK023105</t>
  </si>
  <si>
    <t>SE MANDO WHATS ( MRS ) 2- buzon se marca del telefono fijo 3- ELLA MARCA EN ORO MOMENTO POR CUSESION FAMILIAR NO PUEDE ACUDIR</t>
  </si>
  <si>
    <t>5TDYK3DC2CS176651</t>
  </si>
  <si>
    <t>S139781 - 23/11/22 - S220</t>
  </si>
  <si>
    <t>JTFSX23P3J6183716</t>
  </si>
  <si>
    <t>1-SE LE ENVIO WHATS APP, 2-  SE DEJO RECADO CON SU ESPOSA , 3-  LA CLIENTA LLAMA PARA AGENDAR SU CITA.</t>
  </si>
  <si>
    <t>5YFBURHE2GP377656</t>
  </si>
  <si>
    <t>1-SE LE ENVIO WHATS APP , 2-  SE DEJO RECADO , 3-  NO CONTESTA SE VOLVIO A ENVIAR WHATS APP</t>
  </si>
  <si>
    <t>5YFBPRBE4LP004659</t>
  </si>
  <si>
    <t>4-SE ENVIA MRS</t>
  </si>
  <si>
    <t>NMTKH3BX5KR068743</t>
  </si>
  <si>
    <t>Se envia Mrs / 2- Cliente nos indica que tuvo perdida total en un choque</t>
  </si>
  <si>
    <t>JTFSX23P4D6136943</t>
  </si>
  <si>
    <t>MR2B29F35L1205605</t>
  </si>
  <si>
    <t>SE MANDO WHATS ( MRS ) 2- RADICA EN OTRA CIUDAD</t>
  </si>
  <si>
    <t>MR2B29F37H1055732</t>
  </si>
  <si>
    <t>SE MANDO WHATS ( MRS ) 2- BUZON, SE MARCA DEL TELEFONO FIJO 3 - EL MARCA LA SIGUIENTE SEMANA PARA POSIBLE CITA 4 - SE MANDO WHATS</t>
  </si>
  <si>
    <t>5YFBURHEXEP002577</t>
  </si>
  <si>
    <t>Se envia Mrs / 4- SERVICIO DE BUZON DE VOZ</t>
  </si>
  <si>
    <t>2T1KU42E29C042234</t>
  </si>
  <si>
    <t>JTDAF4E33NA011752</t>
  </si>
  <si>
    <t>FANARQSADECV</t>
  </si>
  <si>
    <t>2T3JFREV6GW510676</t>
  </si>
  <si>
    <t>1-SE LE ENVIO WHATS APP, 2-  se dejo recado con su hija, 3- LA CLIENTA SE  COMUNICA</t>
  </si>
  <si>
    <t>5TDYZ3DC3HS880182</t>
  </si>
  <si>
    <t>SE MANDO WHATS ( MRS ) 2- ella pasa el recado 3- contesta pero se queda callada</t>
  </si>
  <si>
    <t>JTFSX23P0C6127025</t>
  </si>
  <si>
    <t>SE MANDO WHATS ( MRS ) 2- el marca en 15 dias para posible cita 3- manda a buzon, se marca del telefono fijo</t>
  </si>
  <si>
    <t>MR0HA8CD9J1088184</t>
  </si>
  <si>
    <t>SE MANDO WHATS ( MRS ) 2- no reponde se marca del telefono fijo 3- se mando whats</t>
  </si>
  <si>
    <t>MHKMF5CF8KK006199</t>
  </si>
  <si>
    <t>Se envia Mrs /4- Sr. Enrique nos indica que llamara la prox semana ya que se encuentra enfermo de salud</t>
  </si>
  <si>
    <t>MR0CX12G7F0129291</t>
  </si>
  <si>
    <t>1-SE LE ENVIO WHATS APP,2- NO CONTESTA , 3- SE VOLVIÓ A ENVIAR WHATS APP</t>
  </si>
  <si>
    <t>JTDKDTB3XJ1610523</t>
  </si>
  <si>
    <t>FARMACIAS G Y G SA DE CV</t>
  </si>
  <si>
    <t>Se envia Mrs / 4-Marcamos de la agencia y nos direcciona  abuzon</t>
  </si>
  <si>
    <t>3TMJU4GN5DM139304</t>
  </si>
  <si>
    <t>1-SE LE ENVIO WHATS APP, 2- SE DEJO RECADO EL CLIENTE SE COMUNICA PARA AGENDAR SU CITA., 3-   NO CONTESTA  SE VOLVIO A ENVIAR WHATS APP</t>
  </si>
  <si>
    <t>5YFBURHEXFP200366</t>
  </si>
  <si>
    <t>SE MANDO WHATS ( MRS ) 2- BUZON, SE MARCA DEL TELEFONO FIJO 3- EL MARCA LA PROXIMA SEMANA PARA POSIBLE CITA 4- ESTA ENFWERMO, ESPERA LA SIGUIENTE SEMAN YA ESTAR BUEN PARA AGENDAR</t>
  </si>
  <si>
    <t>5TDKZRFH5KS366830</t>
  </si>
  <si>
    <t>1-SE LE ENVIO WHATS APP, 2- YA NO CUENTA CON SU UNIDAD</t>
  </si>
  <si>
    <t>5YFBURHE9FP321289</t>
  </si>
  <si>
    <t>1- SE LE ENVIO WHATS APP, 2- SE DEJO RECADO CON SU ESPOSA, 3- SE DEJO RECADO CON SU ESPOSA,4- e cliente se comunica mas adelante.</t>
  </si>
  <si>
    <t>2T3W1RFV8MW114814</t>
  </si>
  <si>
    <t>5YFBPRHE1HP572527</t>
  </si>
  <si>
    <t>SE MANDO WHATS ( MRS ) 2- pase se le envie la informacion por whats</t>
  </si>
  <si>
    <t>3MYDLBYV6LY712111</t>
  </si>
  <si>
    <t>NO TIENE WHATS, MANDA A BUZON 2- BUZON, SE MARCA DEL TELEFONO FIJO 3 - NO RESPONDE SE MARCA DEL TELEFONO FIJO</t>
  </si>
  <si>
    <t>4T1B11HK3JU553586</t>
  </si>
  <si>
    <t>AUTOBUSES URVIABUS SA DE CV</t>
  </si>
  <si>
    <t>Se envia Mrs / 4-  Marcamos de la agencia y el cliente nos indica que tiene una unidad en servicio, posterior metera otra unidad y ya por ultimo entrara el camry</t>
  </si>
  <si>
    <t>MHKMF53E0GK005854</t>
  </si>
  <si>
    <t>SE MANDO WHATS ( MRS ) 2- buzon se marca del telefono fijo 3- COMENTA QUE EL YA NO TRAE ESA UNIDAD Y NO SABE A QUIEN SE LE ASIGNO</t>
  </si>
  <si>
    <t>MR0EX8DD9J0257996</t>
  </si>
  <si>
    <t>PULMEX 2000 SA DE CV</t>
  </si>
  <si>
    <t>1-SE LE ENVIO WHATS APP, 2- SE DEJO RECADO CON EL OPERARIO SE COMUNICA PARA AGENDAR SU CITA, 3- SE DEJO RECADO  CON EL OPERARIO</t>
  </si>
  <si>
    <t>5TDZK23C08S141114</t>
  </si>
  <si>
    <t>Se Envia Mrs / Marcamos de la Agencia y no contesta, 2-  SE LE VOLVIO A ENVIAR WHATS APP</t>
  </si>
  <si>
    <t>8AJEX32GXA4023825</t>
  </si>
  <si>
    <t>1-SE LE ENVIO WHATS APP, 2- NO CONTESTA  SE VOLVIO A ENVIAR WHATS APP,3- SE DEJO RECADO EL CLIENTE SE COMUNICA PARA AGENDAR SU CITA, 4- NO CONTESTA</t>
  </si>
  <si>
    <t>5YFBPRHE1KP884483</t>
  </si>
  <si>
    <t>SE MANDO WHATS ( MRS ) 2- buzon, se marca del telefono fijo 3- BUZON, SE MARCA DEL TELEFONO FIJO</t>
  </si>
  <si>
    <t>5YFBPRHE5HP606016</t>
  </si>
  <si>
    <t>Se envia Mrs / 4-Marcamos de la agencia y nos indica la persona que trae la unidad que enviemos msj a la persona que autoriza traer las unidades enviamos msj agendo para otra unidad</t>
  </si>
  <si>
    <t>5TDGRKEC4NS094794</t>
  </si>
  <si>
    <t>RAMVAQUERETAROSADECV</t>
  </si>
  <si>
    <t>Se Envia Mrs / 4- Se agenda cita 13.01.23 folio: 110795 no llego a su cita marcamos de la agencia y no contesta</t>
  </si>
  <si>
    <t>MR0EX8DD4K0265330</t>
  </si>
  <si>
    <t>SE MANDO WHATS ( MRS ) 2- BUZON, SE MARCA DEL TELEFONO FIJO 3- manda a buzon, se deja whats 4- SE NARCA Y DEJA WHATS</t>
  </si>
  <si>
    <t>JTDKBRFU9J3601506</t>
  </si>
  <si>
    <t>BRITISH AMERICAN TOBACCO MEXICO COMERCIAL SA DE CV</t>
  </si>
  <si>
    <t>2T1BU4EEXCC864380</t>
  </si>
  <si>
    <t>Se Envia Mrs / 4-  Marcamos de la Agencia y nos indicanque ya realizaron el servicio con tecnico de confianzapero enviamos Msj de recordatorio</t>
  </si>
  <si>
    <t>5YFB4RBE5LP050980</t>
  </si>
  <si>
    <t>1-SE LE ENVIO WHATS APP, 2-  SE DEJO RECADO , 3-  EL CLIENTE SE COMUNICA PARA AGENDAR SU CITA</t>
  </si>
  <si>
    <t>MR2B29F30H1071173</t>
  </si>
  <si>
    <t>1-SE LE ENVIO WHATS APP, 2- SE DEJO RECADO , 3- LA CLIENTA SE COMUNICA PARA AGENDAR SU CITA.</t>
  </si>
  <si>
    <t>MR2K29F34N1234189</t>
  </si>
  <si>
    <t>Se envia Mrs / Marcamos de la agencia y el cliente nos indica que marque mos por la tarde para indicarnos fecha y dia / 4- Se agendo cita el dia 20.01.23 folio: 111046</t>
  </si>
  <si>
    <t>5TDYZ3DC9JS930413</t>
  </si>
  <si>
    <t>1-SE LE ENVIO WHATS APP, 2- NO CONTESTA SE LE VOLVIO A ENVIAR WHATS APP, 3-  ESPERARRA UN POCO MAS PARA REALIZAR SU SERVICIO.</t>
  </si>
  <si>
    <t>MR2B29F3XK1174625</t>
  </si>
  <si>
    <t>Se envia Mrs, / 2- Marcamos de la agencia y la clienta nos indica lo siguiente: Buenas tardes quisiera agendar mi cita para hacerle. El servicio básico y cual sería el Cuál es el costo SE Ag</t>
  </si>
  <si>
    <t>2T1BR32E78C936742</t>
  </si>
  <si>
    <t>5YFBPRBE2LP017295</t>
  </si>
  <si>
    <t>PRODUCTOS DEL MAIZ DEL CAMPO SA DE CV</t>
  </si>
  <si>
    <t>Se envia Mrs / 4- Marcamos de la agencia y el cliente nos indica que anda de vacaciones</t>
  </si>
  <si>
    <t>3MYDLAYV9GY143240</t>
  </si>
  <si>
    <t>SE MANDO WHATS ( MRS ) 2- YA LO VENDIO</t>
  </si>
  <si>
    <t>JTMJ13FVXKJ001174</t>
  </si>
  <si>
    <t>1- SE LE ENVIO WHATS APP , 2- SE EJO RECADO , 3- POR INSEGURIDAD DE LA CIUDAD REALIZO SU SERVICIO EN QRO.</t>
  </si>
  <si>
    <t>5TDDK3EH1DS190342</t>
  </si>
  <si>
    <t>1-SE LE ENVIO WHATS APP, 2- NO CONTESTA SE LE VOLVIO A ENVIAR WHATS APP</t>
  </si>
  <si>
    <t>5TDKKRFH3FS046755</t>
  </si>
  <si>
    <t>SE MANDO WHATS ( MRS ) 2- buzom, se marca del telefono fijo 3- se manda whats</t>
  </si>
  <si>
    <t>JTFSX23P1H6174815</t>
  </si>
  <si>
    <t>1-SE LE ENVIO WHATS APP, 2- YA VENDIO SU UNIDAD</t>
  </si>
  <si>
    <t>2T3J1RFV2MW244369</t>
  </si>
  <si>
    <t>1-SE LE ENVIO WHATS APP, 2- EL CLIENTE SE COMUNICA PARA AGENDAR SU CITA, 3- SE DEJO RECADO</t>
  </si>
  <si>
    <t>2T3YFREV9DW001174</t>
  </si>
  <si>
    <t>1-SE LE ENVIO WHATS APP, 2- LA CAMIONETA SE ENCUENTRA EN REPARACION POR UN PERCANSE, 3- LA CLIENTA SE COMUNICA PARA AGENDAR SU CITA</t>
  </si>
  <si>
    <t>JTDBT9K37CL016985</t>
  </si>
  <si>
    <t>MR2K29F30H1052008</t>
  </si>
  <si>
    <t>JTDKDTB33M1145927</t>
  </si>
  <si>
    <t>5TDYK3DC5FS564719</t>
  </si>
  <si>
    <t>ADVANCED IN TI SA DE CV</t>
  </si>
  <si>
    <t>SE MANDO WHATS ( MRS ) 2- comenta que por el momento no va realizar el servicio 3- ella marca en unos dias para posoble cita</t>
  </si>
  <si>
    <t>JTDBARDE2MJ035168</t>
  </si>
  <si>
    <t>SE MANDO WHATS ( MRS ) 2- comenta que presto su unidad lo va checar y marca 3- se marca del telefono fijo, manda a buzon</t>
  </si>
  <si>
    <t>5YFBURHE0GP370205</t>
  </si>
  <si>
    <t>MHKMF5CF4JK000852</t>
  </si>
  <si>
    <t>no tiene whats, manda a buzon 2 - SE MANDO WHATS 3- SE MANDO WHATS</t>
  </si>
  <si>
    <t>MHKMC13F9DK004546</t>
  </si>
  <si>
    <t>1-SE LE ENVIO WHATS APP, 2-  SE DEJO RECADO , 3- SE DEJO RECADO LA CLIENTA SE COMUNICA</t>
  </si>
  <si>
    <t>2T3ZF4EV3DW045081</t>
  </si>
  <si>
    <t>Se envia Mrs / 4-  Marcamos de la agencia y no contestan enviamos nuevamente msj</t>
  </si>
  <si>
    <t>MHKMC13E2FK009372</t>
  </si>
  <si>
    <t>GE CAPITAL CEF MEXICO, S. DE R.L. DE C.</t>
  </si>
  <si>
    <t>1-SE LE ENVIO WHATS APP , 2- SE DEJO RECADO, POR FALTA DE RECURSO ECONOMICO ,  ESPERARA PARA REALIZAR SU SERVICIO.</t>
  </si>
  <si>
    <t>MHKMF5CE8LK008785</t>
  </si>
  <si>
    <t>5YFBURHE4GP393230</t>
  </si>
  <si>
    <t>se envia mrs // 4- Marcamos de la agencia y el cliente nos indica que se encuentra ocupado que le marquemos por la tarde enviamos msj</t>
  </si>
  <si>
    <t>5TDYK3DC8FS547719</t>
  </si>
  <si>
    <t>JTDBT9K31E1431556</t>
  </si>
  <si>
    <t>1- SE LE ENVIO WHATS APP, 2- EL CLIENTE SE COMUNICA PARA AGENDAR CITA</t>
  </si>
  <si>
    <t>JTDBARDE8MJ029665</t>
  </si>
  <si>
    <t>1- SE LE ENVIO WHATS APP, 2- SE DEJO RECADO , 3- NO CONTESTA SE VOLVIO A ENVIAR WHATS APP, 4- SE DEJO RECADO EL CLIENTE SE COMUNICA MAS ADELANTE</t>
  </si>
  <si>
    <t>2T3DF4EV1FW240402</t>
  </si>
  <si>
    <t>SE MANDO WHATS ( MRS ) 2- BUZON, SE MARCA DEL TELEFONO FIJO 3 - el marca en otro momento para agendar cita 4 - NO RESPONDE, SE DEJA WHATS</t>
  </si>
  <si>
    <t>JTFSX23P4K6204588</t>
  </si>
  <si>
    <t>1- SE LE ENVIO WHATS APP, NO CONTESTA , 3-  SE DEJO RECADO, 4-  SE DEJO RECADO SE COMUNICA DESPUES</t>
  </si>
  <si>
    <t>5YFBPRBE7LP051250</t>
  </si>
  <si>
    <t>1- SE LE ENVIO WHATS APP, 2- TUVO UN PERCANSE Y DESAFORTUNADAMENTE  FUE PERDIDA TOTAL</t>
  </si>
  <si>
    <t>MR2K29F37K1140156</t>
  </si>
  <si>
    <t>se envia mrs //4- Cliente nos indica lo siguiente: Solo cuánto costaría el cambio de aceite y filtro, Porque estoy en el proceso de cambiarla, Mejor paso a visitarlos para ver las nuevas yar</t>
  </si>
  <si>
    <t>MHKMF53FXGK010911</t>
  </si>
  <si>
    <t>SE MANDO WHATS ( MRS ) 2- lo vendio, le va pasar el telefono al nuevo propietario</t>
  </si>
  <si>
    <t>MR0EX8DDXH0175012</t>
  </si>
  <si>
    <t>AMS INSTRUMENTACION Y CONTROL SA DE CV</t>
  </si>
  <si>
    <t>SE MANDO WHATS ( MRS ) 2 - cliente comenta que no es su unidad  4 - SE MANDO WHATS 4- SE MANDO WHATS</t>
  </si>
  <si>
    <t>5TDYZ3DC8JS950605</t>
  </si>
  <si>
    <t>POSCO MVWPC SA DE CV</t>
  </si>
  <si>
    <t>1- SE LE ENVIO WHATS APP, 2- NO CONTESTA , 3- NO CONTESTA SE VOLVIO A ENVIAR WHATS APP</t>
  </si>
  <si>
    <t>JTFSX23P3K6204338</t>
  </si>
  <si>
    <t>STEFFING GLOBAL SA DE CV</t>
  </si>
  <si>
    <t>se envia mrs // 4- Marcamos de la agencia y no contestan</t>
  </si>
  <si>
    <t>2T3RFREV5HW552793</t>
  </si>
  <si>
    <t>se envia mrs // 4- Marcamos de la agencia y el cliente nos indica que la unidad fue vendida</t>
  </si>
  <si>
    <t>MR2B29F39H1020500</t>
  </si>
  <si>
    <t>1- SE LE ENVIO WHATS APP, 2-  SE DEJO RECADO , 3- SE COMUNICA PARA AGENDAR SU CITA, 4- EL CLIENTE SE COMUNICA PARA AGENDAR SU CITA.</t>
  </si>
  <si>
    <t>2T3W1RFV8MW132780</t>
  </si>
  <si>
    <t>LEASEPALN MEXICO SA DE CV</t>
  </si>
  <si>
    <t>MRS ( SE MANDO WHATS ) 2- comenta que ella no conduce la unidad</t>
  </si>
  <si>
    <t>MR0EX8DD1H0250860</t>
  </si>
  <si>
    <t>1- SE LE ENVIO WHATS APP, 2- SE DEJO RECADO LA CLIENTA SE COMUNICA PARA AGENDAR SU CITA., 3- SE DEJO RECADO CON SU ESPOSO, 4- NO CONTESTA SE VOLVIO A ENVIAR WHATS APP</t>
  </si>
  <si>
    <t>5TDYZ3DC6HS872318</t>
  </si>
  <si>
    <t>SE MANDO WHATS ( MRS ) 2- la unidad esta fuera ya que regrece marca para agendar 3- COMENTA QUE AUN NO ESTA LA UNIDAD EN EL ESTADO Y ELLA MARCA EN OTRO MOMENTO 4- se dejo whats</t>
  </si>
  <si>
    <t>JTFPX22P4K0083829</t>
  </si>
  <si>
    <t>se envia mrs //4- marcamos de la agencia y nos indica Maria Cramen lopez que le pasara la inf al Sr. RAMIRO</t>
  </si>
  <si>
    <t>5YFBURHE6GP536601</t>
  </si>
  <si>
    <t>SE MANDO WHATS ( MRS ) 2 - LO VENDIO</t>
  </si>
  <si>
    <t>JTDKBRFU0G3525540</t>
  </si>
  <si>
    <t>SE MANDO WHATS ( MRS ) 2- numero fuera de servicio 3- lo va checar con su hija y marca 4 - SE MANDO WHATS</t>
  </si>
  <si>
    <t>JTMR13FV4KJ015817</t>
  </si>
  <si>
    <t>GNP ARRENDAMIENTO Y ADMINOSTRACION DE FLOTILLA SA</t>
  </si>
  <si>
    <t>1- SE DEJO RECADO , 2- EL CLIENTE SE COUNICA PARA AGENDAR SU CITA.3-  NO CONTESTA SE VOLVIO A ENVIAR WHATS APP</t>
  </si>
  <si>
    <t>MR0EX32GXF0267430</t>
  </si>
  <si>
    <t>EXPRESS MILAC SA DE CV</t>
  </si>
  <si>
    <t>Se envia mrs  // 2- marcamos de la agencia y no contestan  / 4- Marcamos de la agencia pero nos indica que revisara los servicios con la chica de compras y que llamaran la proxima semana (em</t>
  </si>
  <si>
    <t>MR2B29F35J1132054</t>
  </si>
  <si>
    <t>SE MANDO WHATS ( MRS ) 2- buzon, se marca del telefono fijo 3- MANDA A BUZON SE DEJO WHATS 4 - SE MANDO WHATS</t>
  </si>
  <si>
    <t>5YFBURHEXEP049835</t>
  </si>
  <si>
    <t>JTFSX23P2D6141820</t>
  </si>
  <si>
    <t>se envia mrs // 4- Marcamos de la agencia y  el encargado nos indica que marque mos en 1 semana</t>
  </si>
  <si>
    <t>MR2B29F3XH1082004</t>
  </si>
  <si>
    <t>MRS ( SE MANDO WHATS ) 2- el marca despues se encuentra ocupado 3- se mando whats 4 - SE MANDO WHATS</t>
  </si>
  <si>
    <t>5TDYK3DC2ES462101</t>
  </si>
  <si>
    <t>se envia mrs // 4- Buen día, Le aviso que esa camioneta ya tiene otro propietario, Le agradecería si elimina de su sistema los datos de ella. Saludos.</t>
  </si>
  <si>
    <t>5TDYKRFH0ES007324</t>
  </si>
  <si>
    <t>PRODUCTORES AGRICOLAS EL ROMANCE S.P.R.</t>
  </si>
  <si>
    <t>MRS ( SE MANDO WHATS ) 2- aun no llega al kilometraje va esperar 3-  MANDA A BUZON 4- SE MANDO WHATS</t>
  </si>
  <si>
    <t>4T1BF1FK6FU013502</t>
  </si>
  <si>
    <t>se envia mrs // 4- Marcamos de la agencia y no contesta se vuelve a enviar msj NOS ENVIA A BUZON</t>
  </si>
  <si>
    <t>JTDBT9K36G1449487</t>
  </si>
  <si>
    <t>CENTRO DE ESTUDIOS Y DESARROLLO EDUCATIV</t>
  </si>
  <si>
    <t>5TDYZ3DC3LS060693</t>
  </si>
  <si>
    <t>se envia mrs // 2- Marcamos de la agencia y no Contesta nos direcciona a Buzon</t>
  </si>
  <si>
    <t>MR2B29F31J1122864</t>
  </si>
  <si>
    <t>JTDKT923285150217</t>
  </si>
  <si>
    <t>SE MANDO WHATS ( MRS ) 2- buzon, se marca del telefono fijo 3 - CLIENTA COMENTA QUE LA ENGAÑAMOS EN EL SERVICIO PASADO Y YA NO PIENSA REGRESAR 4- coemnta que la engañamos y ya no quiere real</t>
  </si>
  <si>
    <t>4T1BK1FK1EU551678</t>
  </si>
  <si>
    <t>1- SE LE ENVIO WHATS APP, 2- NO CONTESTA SE VOLVIO A ENVIAR WHATS APP, 3- NO CONTESTA  SE VOLVIO A ENVIAR WHATS APP, 4- EL CLIENTE SE COMUNICA PARA AGENDAR SU CITA</t>
  </si>
  <si>
    <t>5TDZA23C65S323866</t>
  </si>
  <si>
    <t>1- SE LE ENVIO WHATS APP, 2- EL CLIENTE SE COMUNICA  PARA AGENDAR SU CITA, 3-  EL CLIENTE SE COMUNICA PARA AGENDAR SU CITA, 4-  EL CLIENTE SE COMUNICA PARA AGENDAR SU CITA</t>
  </si>
  <si>
    <t>JTDBT9K30A1379136</t>
  </si>
  <si>
    <t>SE MANDO WHATS ( MRS ) 2- va checar quien trae la unodad 3- no se encuentra va pasar el recado 4- no tuiene whats, manda a buzon</t>
  </si>
  <si>
    <t>MHKMF5CF7MK021067</t>
  </si>
  <si>
    <t>INMOBILIARIARVLSADECV</t>
  </si>
  <si>
    <t>se envia mrs // 4- Marcamos de la agencia y nos indican que casi no mueven la unidad que esperararan un poco mas para realizar el servicio</t>
  </si>
  <si>
    <t>5TDGRKECXNS082648</t>
  </si>
  <si>
    <t>ESTA A NOMBRE DE INMOTION 2- inmotion</t>
  </si>
  <si>
    <t>MHKMF53EXHK011615</t>
  </si>
  <si>
    <t>se envia mrs // 4- Marcamos de la agencia y no Contesta</t>
  </si>
  <si>
    <t>JTDKAMFU5N3156211</t>
  </si>
  <si>
    <t>ARRENDADORACOMERCIALDIMICISA</t>
  </si>
  <si>
    <t>JTDBT9K31F1437665</t>
  </si>
  <si>
    <t>se envia mrs // 4- Nos comunicamos de la agencia y nos indica la Srita Alejandra que se encuentra fuera de la ciudada que en cuanto regrese pasara directamente a la agencia para agendar su c</t>
  </si>
  <si>
    <t>MR0EX8DD6J0257230</t>
  </si>
  <si>
    <t>ADQUISICION VEHICULAR ASESORADA SA DE CV</t>
  </si>
  <si>
    <t>1- SE LE ENVIO WHATS APP, 2- EL CLIENTE SE COMUNICA PARA AGENDAR SU CITA, 3- SE DEJO RECADO CON LA ENCARGADA DE LAS UNIDADES, 4- NO CONTESTA</t>
  </si>
  <si>
    <t>5TDYK3DC5ES410039</t>
  </si>
  <si>
    <t>Se envia mrs // 2- Marcamos de la agencia y el Sr. Ramon nos indica que la Unidad casi no la ocupa por lo que se estara contactando despues para agendar cita //4- Marcamos de la agencia y no</t>
  </si>
  <si>
    <t>JTDKBRFUXH3573080</t>
  </si>
  <si>
    <t>SE MANDO WHATS ( MRS ) 2- cuelga la llamada 3 - LA UNIDADNO SE ENCUENTRA EN LA CIUDAD 4- se mando whats</t>
  </si>
  <si>
    <t>MR0EX8DD8J0255625</t>
  </si>
  <si>
    <t>no tiene whtas, manda a buzon 2- numero fuera de servicio 3 - NUMERO FUERA DE SERVICIO 4 - se m,ando whats</t>
  </si>
  <si>
    <t>3MYDLAYV6GY144992</t>
  </si>
  <si>
    <t>1- SE LE ENVIO WHATS APP, 2- SE DEJO RECADO , 3-  SE AGENDO CITA PARA EL 23/12/2022 FOLIO: 110335, 4-  SE VOLVIO A DEJAR RECADO, 5- LA CLIENTA SE COMUNICA PARA AGENDAR SU CITA</t>
  </si>
  <si>
    <t>MR0EX32G4D0257232</t>
  </si>
  <si>
    <t>se envia mrs // 4- Se de Nuevo msj</t>
  </si>
  <si>
    <t>5YFBPRHE9HP696450</t>
  </si>
  <si>
    <t>se envia mrs // 4- Marcamos de la agencia y  nos indica feliz que revisra alos costos y posterior llamara para agendar su cita</t>
  </si>
  <si>
    <t>5TDGRKEC3MS047805</t>
  </si>
  <si>
    <t>LLANTYSERVSADECV</t>
  </si>
  <si>
    <t>1- SE LE ENVIO WHATS APP, 2-  SE DEJO RECADO , 3-  SE AGENDO CITA PARA EL 26/01/2023 FOLIO: 111169, 4- SE DEJO RECADO LA CLIENTA SE COMUNICA PARA AGENDAR SU CITA.</t>
  </si>
  <si>
    <t>5YFBPRHE4HP570030</t>
  </si>
  <si>
    <t>G138611 - 14/10/22 - JSD, 2- INMOTION / S142716 - 22/02/23 - S130</t>
  </si>
  <si>
    <t>MR2B29F32H1077394</t>
  </si>
  <si>
    <t>MRS ( SE MANDO WHATS ) 2- el se comunica en otro momento 3- COMENTA QUE AUN NO TIENE FECHA PARA LA CITA 4- SE MANDO WHATS</t>
  </si>
  <si>
    <t>MR2B29F31H1030874</t>
  </si>
  <si>
    <t>se envia mrs // 4- Marcamos de la agencia y no contestan  enviamos nuevamente msj</t>
  </si>
  <si>
    <t>JTFAMHCP1L6002722</t>
  </si>
  <si>
    <t>MUNICIPIO DE JARAL DEL PROGRESO GTO</t>
  </si>
  <si>
    <t>se envia mrs // Marcamos de la agencia y no contesta  enviamos nuevamente msj</t>
  </si>
  <si>
    <t>MHKMC13FXFK011296</t>
  </si>
  <si>
    <t>SE MANDO WHATS ( MRS ) 2 - se encuentra en mexico ya que llegue marca para agendar 4 - SE MANDO WHATS 4- SE MANDO WHATS</t>
  </si>
  <si>
    <t>JTMR13FV1LJ035170</t>
  </si>
  <si>
    <t>JTDKT9D39CD502365</t>
  </si>
  <si>
    <t>1- SE LE ENVIO WHATS APP, 2- NO COMTESTA SE VOLVIO A ENVIAR WHATS APP, 3- SE VOLVIO A ENVIRA WHATS APP, 4- NO LE INTERESA POR EL MOMENTO EL SERVICIO.</t>
  </si>
  <si>
    <t>MHKMF5CE6KK002613</t>
  </si>
  <si>
    <t>SE MANDO WHATS ( MRS ) 2- no tiene fecha para poder agendar 3- MANDA A  BUZON, SE MANDO WHATS 4- SE MANDO WHATS</t>
  </si>
  <si>
    <t>4T1F11AKXLU940800</t>
  </si>
  <si>
    <t>1-SE LE ENVIO WHATS APP, 2- SE DEJO RECADO , 3- EL CLIENTE LLAMA PARA AGENDAR SU CITA, 4-  SE DEJO RECADO CON SU ESPOSA</t>
  </si>
  <si>
    <t>2T1BU4EE4AC267836</t>
  </si>
  <si>
    <t>Se envia Mrs / 2-Cliente indica lo siguiente Buena tarde, ya no tenemos el Corolla 2010, pero adquirimos un nuevo Corolla con ustedes en diciembre / 3- Unidad vendida</t>
  </si>
  <si>
    <t>MHKMF53FXHK015818</t>
  </si>
  <si>
    <t>1- SE LE ENVIO WHATS APP, 2-  NO CONTESTA  SE VOVIO A ENVIAR WHATS APP, 3-  SE DEJO RECADO, 4- NO CONTSTA SE VOLVIO A ENVIRA WHATS APP</t>
  </si>
  <si>
    <t>MR2B29F3XH1000191</t>
  </si>
  <si>
    <t>SE MANDO WHATS ( MRS ) 2- marcar el 07-12-22 4- NO RESPONDE LA LLAMADA 4- SE MANDO WHATS</t>
  </si>
  <si>
    <t>JTDKT9D36CD501898</t>
  </si>
  <si>
    <t>SE MANDO WHATS ( MRS ) 2- buzon 3- BUZON 4- SE MANDO WHATS</t>
  </si>
  <si>
    <t>MR0EX8DD0K0181926</t>
  </si>
  <si>
    <t>SE MANDO WHATS ( MRS ) 2- buzon, se marca del telefono fijo 3- se mando whats 4- SE MANDO WHATS</t>
  </si>
  <si>
    <t>MR0FA8CD7J3900531</t>
  </si>
  <si>
    <t>HIGH LAND GREENS S DE RL DE CV</t>
  </si>
  <si>
    <t>se envia mrs //4-Cliente nos indica que si le podemos marcar dentro de 2 semanas</t>
  </si>
  <si>
    <t>2T1BR32E48C899259</t>
  </si>
  <si>
    <t>1- SE LE ENVIO WHATS APP, 2-  SE DEJO RECADO S COMUNICAN DESPUES, 3- EL CLIENTE SE COMUNICA PARA AGENDAR SU CITA, 4-  SE DEJO RECADO LA CLIENTA SE COMUNICA MAS ADELANTE</t>
  </si>
  <si>
    <t>5TDYK3DC8DS316347</t>
  </si>
  <si>
    <t>1- SE LE ENVIO WHATS APP, 2- NO CONTESTA SE LE VOLVIO A ENVIAR WHATS APP, 3- SE DEJO RECADO, 4-  LA CLIENTA SE COMUNICA PARA AGENDAR SU CITA</t>
  </si>
  <si>
    <t>MR0EX8CB0K1404900</t>
  </si>
  <si>
    <t>SE MANDO WHATS ( MRS ) 2- buzon, se marca del telefono fijo 4 - SE MANDO WHATS 4 - SE MANDO WHATS</t>
  </si>
  <si>
    <t>4T1B11HK0KU794894</t>
  </si>
  <si>
    <t>SE MANDO WHATS ( MRS ) 2- YA LO VENDIO, NO TIENE EL CONTACTO DEL NUEVO PROPIETARIO</t>
  </si>
  <si>
    <t>5TDYZ3DC2HS877841</t>
  </si>
  <si>
    <t>ARRENDADORA BBH SAPI DE CV</t>
  </si>
  <si>
    <t>1- SE LE ENVIO WHATS APP, 2-  SE DEJO RECADO , 3-  SE COMUNICA MAS ADELANTE, 4-  SE DEJO RECADO SE COMUNICA MAS ADELANTE</t>
  </si>
  <si>
    <t>3MYDLBYV2LY706578</t>
  </si>
  <si>
    <t>MRS 1 /  YA VENDIO ESTA UNIDAD</t>
  </si>
  <si>
    <t>MR2K29F3XJ1121910</t>
  </si>
  <si>
    <t>SE MANDO WHATS ( MRS ) 2- buzon, se marca del telefono fijo 3- MANDA A BUZON 4- se mando whats</t>
  </si>
  <si>
    <t>3MYDLAYV0GY110207</t>
  </si>
  <si>
    <t>SE MANDO WHATS ( MRS ) 2- el marca la siguiente semana para pocible cita 3- BUZON 4- NO RESPONDE, SE MANDO WHATS</t>
  </si>
  <si>
    <t>5YFBPRBE2LP035120</t>
  </si>
  <si>
    <t>1- SE LE ENVIO WHATS APP, 2-  SE DEJO RECADO , 3-  EL CLIENTE SE COMUNICA PARA AGENDAR SU CITA., 3- YA NO CUENTA CON  SU UNIDAD</t>
  </si>
  <si>
    <t>5TDYK3DC3CS273597</t>
  </si>
  <si>
    <t>1- SE LE ENVIO WHATS APP, 2- SE DEJO RECADO, 3-  POR EL AÑO MODELO DE SU CAMIONETA YA NO ESTARA REALIZANDO SUS SERVICIOS PERIODICAMENTE</t>
  </si>
  <si>
    <t>MR0EX8DD0J0177499</t>
  </si>
  <si>
    <t>MRS ( SE MANDO WHATS ) 2- estan de vacasiones en enero regresan 3 - COMENTA QUE MANEJAN FLOTILLA Y NO SABE DONDE ESTA LA UNIDAD  4 - SE MANDO WHATS</t>
  </si>
  <si>
    <t>MR0HA8CD7K1091621</t>
  </si>
  <si>
    <t>Se envia mrs// 2- marcamos de la agencia y no contesta nos envia a msj de buzon de voz / 4- marcamos de la agencia y no contestan</t>
  </si>
  <si>
    <t>2T3JFREV6GW435493</t>
  </si>
  <si>
    <t>ATF PROYECTOS SC</t>
  </si>
  <si>
    <t>se envia mrs // 4- Marcamos de la agencia y nos indica que se encuentra fuera</t>
  </si>
  <si>
    <t>JTDBBRBE4LJ006026</t>
  </si>
  <si>
    <t>1- SE LE ENVIO WHATS APP, 2- NO CONTESTA SE LE VOLVIO A ENVIAR WHATS APP, 3-  EL CLIENTE SE COMUNICA PARA AGENDAR SU CITA, 4- EL CLIENTE SE COMUNICA PARA AGENDAR SU CITA</t>
  </si>
  <si>
    <t>JTDBARDE5MJ031177</t>
  </si>
  <si>
    <t>se envia mrs //4--Marcamos de la agencia y nos direcciona a Buzon</t>
  </si>
  <si>
    <t>JTMJ13FV8LJ037186</t>
  </si>
  <si>
    <t>MRS ( SE MANDO WHATS ) 2- no responde llamadas 3 - SE MANDO WHATS 4- SE MANOD WHATS</t>
  </si>
  <si>
    <t>2T3DFREV1GW533487</t>
  </si>
  <si>
    <t>1- SE LE ENVIO WHATS APP, 2-  SE DEJO RECADO , 3-  EL CLIENTE SE COMUNICA PARA AGENDAR SU CITA .4- EL CLIENTE SE COMUNICA PARA AGENDAR SU CITA</t>
  </si>
  <si>
    <t>5YFBURHE7EP094750</t>
  </si>
  <si>
    <t>se envia mrs// 4- Enviamos nuevamente msj de whts</t>
  </si>
  <si>
    <t>MHFMC13E48K000514</t>
  </si>
  <si>
    <t>se envia mrs // 4- Marcamso de la agencia y nos direcciona a buzon</t>
  </si>
  <si>
    <t>5TDZK3DC9ES463704</t>
  </si>
  <si>
    <t>TURISMO GARGO SA DE CV</t>
  </si>
  <si>
    <t>ella marca en otro momento 2- numero fuera de servicio 3- NUMERO FUERA DE SERVICIO 4- numero fuera de servicio</t>
  </si>
  <si>
    <t>MR2K29F34H1035776</t>
  </si>
  <si>
    <t>FLETERA NACIONAL DE GASES SA DE CV</t>
  </si>
  <si>
    <t>1- SE LE ENVIO WHATS APP, 2- NO CONTESTA SE VOLVIO A ENVIAR WHATS APP, 3- NO CONTESTA SE VOLVIO A ENVIAR WHATS APP</t>
  </si>
  <si>
    <t>MHKMF53F3JK022597</t>
  </si>
  <si>
    <t>se envia mrs // 4- Cliente nos indica que ya vendio su unidad a la agencia toyota celaya</t>
  </si>
  <si>
    <t>MR2B29F39J1094909</t>
  </si>
  <si>
    <t>se envia mrs // 4- Se agenda tentativamente para el dia 21.12.22, maracmos para reprogramar cita pero nos indica que tiene muchos pndints y que por el momento no podra traer su unidad</t>
  </si>
  <si>
    <t>JTDBT9K38G1449457</t>
  </si>
  <si>
    <t>FERTILIDAD DE SUELOS S DE RL</t>
  </si>
  <si>
    <t>se envia mrs // 4- Marcamos de la agencia y nos indica que luego llamara para agendar se envio msju</t>
  </si>
  <si>
    <t>MR2B29F37M1211729</t>
  </si>
  <si>
    <t>se envia mrs // 4 Victor Indica que aun falta que llegue al kilometraje</t>
  </si>
  <si>
    <t>4T1BF3EK2BU713394</t>
  </si>
  <si>
    <t>SE MANDO WHATS ( MRS ) 2- lo vendio su papa y le dio un 2019</t>
  </si>
  <si>
    <t>3MYDLBYV1KY513689</t>
  </si>
  <si>
    <t>se envia mrs // 2 Se agendo cita 22.12.22 folio: 109892 no llego a su cita</t>
  </si>
  <si>
    <t>2T3WF4DV3BW100002</t>
  </si>
  <si>
    <t>5YFBURHE9EP084236</t>
  </si>
  <si>
    <t>1- SE LE ENVIO WHATS APP, 2- SE AGENDO CITA PARA EL 27/12/2022 FOLIO: 110294, 3-  SE REALIZO EL 27/12/2022 S-140867 - S110</t>
  </si>
  <si>
    <t>5TDYZ3DC8LS026099</t>
  </si>
  <si>
    <t>se envia mrs // 4- Marcamos de la agencia y nos indica el Sr. Francisco que coordinada con la esposa cuando puede traer la unidad Dejame checar que dia la podemos llevar te aviso gracias</t>
  </si>
  <si>
    <t>MR2B29F30H1051473</t>
  </si>
  <si>
    <t>1- SE LE ENVIO WHATS APP, 2- SE DEJO RECADO , 3-  SE AGENDO CITA PARA EL 21/01/2023 FOLIO: 111032 / T142437 - 13/02/23 - REEMP DE BALATAS DELANTERAS</t>
  </si>
  <si>
    <t>5TDKK3DCXDS293529</t>
  </si>
  <si>
    <t>SE MANDO WHATS ( MRS ) 2- VA MANEJANDO EL MARCA EN OTRO MOMENTO 3 - manda a buzon, se marca del telefono fijo</t>
  </si>
  <si>
    <t>2T3ZF4EV9EW088504</t>
  </si>
  <si>
    <t>INTAGRI S.C</t>
  </si>
  <si>
    <t>se envia mrs // 4- marcamos de la agencia y  os indica que maracara en 2 semanas para agendar su cita</t>
  </si>
  <si>
    <t>JTDKARFU5K3098237</t>
  </si>
  <si>
    <t>1- SE LE ENVIO WHATS APP, 2-  SE DEJO RECADO , 3-  NO CONTESTA SE VOLVIO A ENVIAR WHATS APP, 4- EL CLIENTE SE COMUNICA PARA AGENDAR SU CITA</t>
  </si>
  <si>
    <t>MHKMF5CE2MK013871</t>
  </si>
  <si>
    <t>Se envia mrs // 2- cliente indica que la proxima semana se comunica para gendar su cita // 3- Se agenda cita 28.11.22 S-139914 Servicio de los 20.000 km les tocaria el siguiente en mayo</t>
  </si>
  <si>
    <t>MR0FA8CD5K3951284</t>
  </si>
  <si>
    <t>ARRENDADORA INCREMEX SA DE CV</t>
  </si>
  <si>
    <t>1- SE LE ENVIO WHATS APP, 2- SE DEJO RECADO, 3- SE DEJO  RECADO EL CLIENTE SE COMUNICA, 4- NO CONTESTA SE LE VOLVIO A ENVIAR WHATS ASPP, 5- NO CONTESTA MANDA A BUZON</t>
  </si>
  <si>
    <t>NMTKH3BX2KR069641</t>
  </si>
  <si>
    <t>Se envia mrs// 2- Nos indica buzon lleno // 4- Marcamos de la agencia y nos direcciona a Buzon lleno</t>
  </si>
  <si>
    <t>MHKMF5CF7KK007554</t>
  </si>
  <si>
    <t>se envia mrs // 4- Marcamos de la agencia y nos direccion a buzon de la clienta enviamos msj</t>
  </si>
  <si>
    <t>MR0EX8CB8J1402181</t>
  </si>
  <si>
    <t>1- SE LE ENVIO WHATS APP, NO  CONTESTA SE VOLVIO A ENVIAR WHATS APP, 3- SE DEJO RECADO, 4- NO CONTESTA  SE VOLVIO A ENVIAR WHATS APP</t>
  </si>
  <si>
    <t>2T3WF4EV8DW029929</t>
  </si>
  <si>
    <t>se envia mrs // 4- Marcamaos de la agencia y el Cliente Nos indica que afinalaes de FEBRERO ENVIAMOS MSJ</t>
  </si>
  <si>
    <t>5YFBURHEXGP452992</t>
  </si>
  <si>
    <t>1- SE LE ENVIO WHATS APP, 2- EL CLIENTE SE COMUNICA, 3- LA CLIENTA SE COMUNICA PARA AGENDAR SU CITA, 4- NO CONTESTA , SE VOLVIO A ENVIAR WHATS APP, 5- SE AGENDO CITA PARA EL 02/03/2023</t>
  </si>
  <si>
    <t>5TDZA23C06S487552</t>
  </si>
  <si>
    <t>se envia mrs // 4- nos comunicamos de la agencia y nos indica la Sra Aida que se comunica a la agencia Directamente</t>
  </si>
  <si>
    <t>7MUBAAAG0NV002199</t>
  </si>
  <si>
    <t>1- SE LE ENVIO WHATS APP, 2- EL CLIENTE SE COMUNICA PARA AGENDAR SU CITA, 3- EL CLIENTE SE COMUNICA PARA AGENDAR SU CITA</t>
  </si>
  <si>
    <t>JTDKBRFU5J3604757</t>
  </si>
  <si>
    <t>1- SE LE ENVIO WHATS APP, 2- SE DEJO RECADO, 3- EL CLIENTE SE COMUNICA PARA AGENDAR SU CITA, 4- SE DEJO RECADO LA CLIENTA SE COMUNICA, 5- LA CLIENTA SE COMUNICA PARA AGENDAR SU CITA.</t>
  </si>
  <si>
    <t>5TDYZ3DC1HS810471</t>
  </si>
  <si>
    <t>SE MANDO WHATS ( MRS ) 2- lo checa con el operario y marca para agendar 3 - NO RESPONDE, SE MANDO WHATS 4- se mando whats</t>
  </si>
  <si>
    <t>JTMY23FV8KJ004232</t>
  </si>
  <si>
    <t>se envia mrs // 4- Marcamos de la agencia y nos indica la Sra Laura que la unidad ya no la tienen que fue Vendida</t>
  </si>
  <si>
    <t>3TMCZ5AN4JM128749</t>
  </si>
  <si>
    <t>SE MANDO WHATS ( MRS ) 2- marcar mañana para posible cita 3 - agendo 3-01-23 folio 111292 4- NI RESPODE, SE ENVIO WHATS</t>
  </si>
  <si>
    <t>JTDKBRFU0J3080563</t>
  </si>
  <si>
    <t>SE MANDO WHATS ( MRS ) 2- marca en unos dias para posible cita 3- MANDA A BUZON , SE DEJO WHATS 4- se mando whats</t>
  </si>
  <si>
    <t>JTDKT9D3XED585887</t>
  </si>
  <si>
    <t>SE MANDO WHATS ( MRS ) 2- el marca en otro momento 3 - marcar el 15 de fbrero para posible cita 4- SE MANDO WHATS</t>
  </si>
  <si>
    <t>3MYDLAYV7GY103786</t>
  </si>
  <si>
    <t>1- NO CONTESTA , MANDA A BUZON,2- NO CONTESTA Y NO TIENE WHATS APP, 3- NO CONTESTA, 4-  NO CONTESTA</t>
  </si>
  <si>
    <t>JTMR13FV3KD028170</t>
  </si>
  <si>
    <t>1- SE LE ENVIO WHATS APP, 2- NO CONTESTA , 3- NO CONTESTA SE LE VOLVIO A ENVIAR WHATS APP, 4- NO CONTESTA</t>
  </si>
  <si>
    <t>5TDKKRFH1GS142787</t>
  </si>
  <si>
    <t>INMOTION</t>
  </si>
  <si>
    <t>MR0EX3DD9L0007521</t>
  </si>
  <si>
    <t>START BANREGIO SA DE CV SOFOM ER BANREGIO GRUPO FINANCIERO</t>
  </si>
  <si>
    <t>1- SE LE ENVIO WHATS APP, 2- NO CONTESTA , 3- NO CONTESTA SE LE VOLVIO A ENVIAR WHATS APP, 4- SE DEJO RECADO.</t>
  </si>
  <si>
    <t>MR0CX3DDXN1325555</t>
  </si>
  <si>
    <t>SE MANDO WHATS ( MRS ) 2- buzon, se marca del telefono fijo. 3- agendo 03/12/22 folio 109141 3- BUZON 4- SE AMNDO WHATS</t>
  </si>
  <si>
    <t>5YFBPRBE3LP080616</t>
  </si>
  <si>
    <t>1- SE LE ENVIO WHATS APP, 2- NO CONTESTA SE VOLVIO A ENVIAR WHATS APP, 3- NO CONTESTA  SE VOLVIO A ENVIAR WHATS APP, 4- SE DEJO RECADO</t>
  </si>
  <si>
    <t>MR0EX8CB4H1397359</t>
  </si>
  <si>
    <t>SE MANDO WHATS ( MRS ) 2- buzon, se marca del telefono fijo 3- NO RESPONDE, SE MANDO WHATS</t>
  </si>
  <si>
    <t>2T3J1RFV0MW197584</t>
  </si>
  <si>
    <t>SIMPLELEASE,S.A.P.I.DEC.V.</t>
  </si>
  <si>
    <t>MRS ( SE MANDO WHATS ) 2- numero fuera de servicio 3- ASEGURA QUE TYA LO REALIZO Y SE MOLESTA</t>
  </si>
  <si>
    <t>5TDYK3DC3BS032637</t>
  </si>
  <si>
    <t>SE MANDO WHATS ( MRS ) 2- comenta que no realiza los servicios ya en la agencia 3 - COMENTA QUE NO LO PIENSA REALIZAR 4- SE MANDO WHATS,</t>
  </si>
  <si>
    <t>3MYDLAYVXHY184476</t>
  </si>
  <si>
    <t>SE MANDO WHATS ( MRS ) 2- realiza los servicios cada año, no piensa agendar por el momento 3- NO TIENE FECHA PROXIMA ELLA SE COMUNICA 4- se mando whats</t>
  </si>
  <si>
    <t>MR2B29F3XK1165469</t>
  </si>
  <si>
    <t>SE MANDO WHATS ( MRS ) 2 - ya que llegue al kimometraje marca para agendar 3 - SE MANDO WHATS 4- SE MANDO WHATS</t>
  </si>
  <si>
    <t>2T1BU4EE9CC918283</t>
  </si>
  <si>
    <t>MRS ( SE MANDO WHATS ) 2- buzon, se marca del telefono fijo 3 - SE MANDO WHATS 4- SE MARCA Y NO RESPONDE, SE DEJA WHATS</t>
  </si>
  <si>
    <t>5YFBPRBEXMP160920</t>
  </si>
  <si>
    <t>FERRETERIA MODELO DEL BAJIO SA DE CV</t>
  </si>
  <si>
    <t>se envia mrs // 2- Marcamos de la Agencia y no Contesta</t>
  </si>
  <si>
    <t>5YFB4RBE5MP069062</t>
  </si>
  <si>
    <t>SE MANDO WHATS ( MRS ) 2- va esperar a llegar al kilometraje para agendar 3- EL MARCA YA QUE LLEGUE AL  KILOMETRAJE 4- SE MANDO WHATS</t>
  </si>
  <si>
    <t>8AJEX32G874008085</t>
  </si>
  <si>
    <t>MRS ( SE MANDO WHATS ) 2- el marca mañana para posible cita 3 - MANDA A BUZON 4- se mando whats</t>
  </si>
  <si>
    <t>4T1BF1FK1GU221255</t>
  </si>
  <si>
    <t>1- SE LE ENVIO WHATS APP, 2- EL CLIENTE SE COMUNICA PARA AGENDAR SU CITA, 3- SE AGENDO CITA PARA EL 23/12/2022 FOLIO. 110313, 4- EL CLIENTE SE COMUNICA PARA REAGENDAR SU CITA</t>
  </si>
  <si>
    <t>MR2B29F39H1033439</t>
  </si>
  <si>
    <t>no tiene whats, manda a buzon 2- buzon se marca del telefono fijo 3- buzon 4- MANDA A BUZON</t>
  </si>
  <si>
    <t>4T1J11AK8LU895379</t>
  </si>
  <si>
    <t>5TDYK3DC4ES424577</t>
  </si>
  <si>
    <t>SE MANDO WHATS ( MRS ) 2- buzon, se marca del telefono fijo 3- ELLA MARCA EN OTRO MOMENTO, YA QUE AUN NO TIENE TIEMPO 4- SE MANDO WHATS</t>
  </si>
  <si>
    <t>JTDBARDE3NJ060713</t>
  </si>
  <si>
    <t>EUROMEXINVERNADEROSSADECV</t>
  </si>
  <si>
    <t>MR0BA3CD1N0067155</t>
  </si>
  <si>
    <t>PHICOMTECHNOLOGIASSADECV</t>
  </si>
  <si>
    <t>MRS1</t>
  </si>
  <si>
    <t>JTDKAMFU9N3180155</t>
  </si>
  <si>
    <t>SE LE ENVIO WHATS APP</t>
  </si>
  <si>
    <t>MR0CX8CB3N0428691</t>
  </si>
  <si>
    <t>ACEROREYSADECV</t>
  </si>
  <si>
    <t>Se envia Mrs / 2- NUMERO FUERA DE AREA</t>
  </si>
  <si>
    <t>MR0CX8CB8N0428668</t>
  </si>
  <si>
    <t>numero de contacto no existe</t>
  </si>
  <si>
    <t>5YFBPRBE2NP342015</t>
  </si>
  <si>
    <t>MR0CX8CB1N0428771</t>
  </si>
  <si>
    <t>Marcamos de la agencia y nos direcciona al conmutador / 2- Marcamos de la agencia y nos direcciona a num inactivo</t>
  </si>
  <si>
    <t>MR0CX8CBXN0428865</t>
  </si>
  <si>
    <t>4-Marcamos de la agencia y nos indican que pasaran la inf al Sr. Juan que marquemos en unos dias /2- Marcamos y nos direcciona a numero fuera de area</t>
  </si>
  <si>
    <t>MR0CX3DD1N1420635</t>
  </si>
  <si>
    <t>TURISMOSPEJOTURSADECV</t>
  </si>
  <si>
    <t>MRS 1 / LLAMARA DESPUES PARA AGENDAR LA CITA</t>
  </si>
  <si>
    <t>5YFBPRBE8NP348868</t>
  </si>
  <si>
    <t>MR2B29F30N1252737</t>
  </si>
  <si>
    <t>SE MANDO WHATS ( MRS ) 2- manda a buzon, se marfca del telefono fijo 4 - buzon, se marcadel telefono fijo.</t>
  </si>
  <si>
    <t>MHFAB1BY9N3015078</t>
  </si>
  <si>
    <t>5YFBPRBE9NP352332</t>
  </si>
  <si>
    <t>5YFBPRBE5NP350397</t>
  </si>
  <si>
    <t>4T3DWRFV3NU072059</t>
  </si>
  <si>
    <t>SE MANDO WHATS ( MRS ) 2- manda a buzon  3 - BUZON, SE MARCA DEL TELEFONONO FIJO</t>
  </si>
  <si>
    <t>MR0CX3DD8N1420633</t>
  </si>
  <si>
    <t>SIN NUMEROS DE CONTACTO, 2- SIN NUMEROS DE CONTACTO</t>
  </si>
  <si>
    <t>JTDKAMFU9N3180625</t>
  </si>
  <si>
    <t>MRS 1 / NO RESPONDE MRS 2 / NO RESPONDE MRS 3</t>
  </si>
  <si>
    <t>3TYAZ5CN7NT022696</t>
  </si>
  <si>
    <t>SE LE ENVIO WHATS APP, 2- EL CLIENTE SE COMUNICA PARA AGENDAR SU CITA</t>
  </si>
  <si>
    <t>MHFAB1BY5N3016115</t>
  </si>
  <si>
    <t>Marcamos de la agencia y NO contestan / 2- Marcamos de la agencia y la clienta nos indica que devolvera la llamada para programar enviamos msj</t>
  </si>
  <si>
    <t>JTDKAMFU6N3179058</t>
  </si>
  <si>
    <t>Se envia Mrs / Marcamos de la agencia y no contesta</t>
  </si>
  <si>
    <t>4T3DWRFV1NU072691</t>
  </si>
  <si>
    <t>MRS 1 / PIDE NO SE LE LLAME PARA SERVCIOS</t>
  </si>
  <si>
    <t>5TDGZRAH9NS130067</t>
  </si>
  <si>
    <t>MHKAA1BA9NJ041828</t>
  </si>
  <si>
    <t>Se envia msj de recordatorio / 2- Nos indica fuera de area / 4- Volvimos a maracr y nos indica numero inactivo</t>
  </si>
  <si>
    <t>2T3W1RFV4NW209842</t>
  </si>
  <si>
    <t>Se envia msj de recordatorio / 3- El Sr. Salvador 24 / 4- Se Envia Mrs</t>
  </si>
  <si>
    <t>JTFJM9CP1N6005399</t>
  </si>
  <si>
    <t>SE MANDO WHATS ( MRS ) 2- BUZON, SE MARCA DEL TELEFONO FIJO 3- manda a buzon</t>
  </si>
  <si>
    <t>MHKAA1BA1NJ045856</t>
  </si>
  <si>
    <t>G138721 - 18/10/22 - INST. PISTONES /4-- Marcamos de la agencia y cliente indica que no tiene la unidad ya esta vendida</t>
  </si>
  <si>
    <t>5TDGRKEC3NS123699</t>
  </si>
  <si>
    <t>S139948 - 29/11/22 - S10</t>
  </si>
  <si>
    <t>5YFB4RBEXNP120945</t>
  </si>
  <si>
    <t>1- MANDA A BUZON Y NO TIENE WHATS APP, 2- NO CONTESTA, 3- NO CONTESTA , 4- MANDA A BUZON</t>
  </si>
  <si>
    <t>MR0CX3DD7N1331555</t>
  </si>
  <si>
    <t>Se envia msj de recordatorio / 2- Marcamos de la agencia y nos direcciona a conmutador / 4- Marcamos de la agencia y nos direcciona al conmutador de la empresa</t>
  </si>
  <si>
    <t>5YFBPRBE8NP341015</t>
  </si>
  <si>
    <t>KYOHOTOYOTSUMEXICO</t>
  </si>
  <si>
    <t>Se envia msj de recordatorio /4- Jaqui Q. lleva el seguimiento de la empresa kyoho</t>
  </si>
  <si>
    <t>3TYCZ5AN2NT093946</t>
  </si>
  <si>
    <t>QROMERALCASTING&amp;MACHINERYSADECV</t>
  </si>
  <si>
    <t>Se envia msj de recordatorio, llamamos pero me indica que esta equivocado volveremos a llamar / 4- Marcamos de la agencia y nos indican que el  numero esta equivocado</t>
  </si>
  <si>
    <t>4T1F31AK5NU594815</t>
  </si>
  <si>
    <t>RENTALSOLUTIONSSADECV</t>
  </si>
  <si>
    <t>BUZON, NO TIENE WHATS 2- NUMERO FUERA DE SERVICIO 3- numero fuera de servicio</t>
  </si>
  <si>
    <t>3TYCZ5AN4NT091941</t>
  </si>
  <si>
    <t>1- MANDA A BUZON  Y NO TIENE WHATS APP, 2- NO CONTESTA</t>
  </si>
  <si>
    <t>5TDGRKEC2NS123676</t>
  </si>
  <si>
    <t>SOLUCIONESFGSADECV</t>
  </si>
  <si>
    <t>Se envia msj de recordatorio / 4- Marcamos de la agencia y no contesta</t>
  </si>
  <si>
    <t>4T1C11AKXNU065028</t>
  </si>
  <si>
    <t>Se envia msj de recordatorio / 2, Marcamos de la agencia y nos direcciona al conmutador /  4, Marcamos de la agencia y nos direcciona al conmutador de su Zazon</t>
  </si>
  <si>
    <t>JTDBARDE5N3010125</t>
  </si>
  <si>
    <t>AUTOTRANSPORTESURBANOSYSUBURBANOSTOPGUNSADECV</t>
  </si>
  <si>
    <t>Se envia Mrs // 4- Marcamos de la agencia y no contestan enviamos nuevamente msj (A.V. MARCO ANTONIO RODRIGUEZ GOMEZ)</t>
  </si>
  <si>
    <t>5TDGRKEC7NS117274</t>
  </si>
  <si>
    <t>AUTOMEXRENTADEAUTOSSADECV</t>
  </si>
  <si>
    <t>Se envia Mrs / 4- Marcamos de la agencia y nos Contesta el Sr. Idan y nos indica que los servicios los realizan en la agencia de la Ciudad de Mexico</t>
  </si>
  <si>
    <t>MR0CX3DD1N1331499</t>
  </si>
  <si>
    <t>SERVICIOSYMANTENIEMIENTOINDUSTRIALINMECSDERLDECV</t>
  </si>
  <si>
    <t>1- SE LE ENVIO WHATS APP, 2- MANDA A BUZON DIRECTO (A.V: JOSE LUIS RODRIGUEZ GALLEGOS; indicó cte. Es de Morelos, realizará servicio allá), 3- NUMERO FUERA DEL AREA DE SERVICIO, 4- SE LE ENV</t>
  </si>
  <si>
    <t>MR0CX8CB4N0427808</t>
  </si>
  <si>
    <t>NACIONALDESUMINISTROSBAJIOSADECV</t>
  </si>
  <si>
    <t>NO TIENE WHATS, MANDA DIRECTO A BUZON 2- buzon, se marca del telefono fijo (A.V. CASA) 3- MANDA A BUZON 4 - manda a buzon</t>
  </si>
  <si>
    <t>MR0CX8CB5N0428062</t>
  </si>
  <si>
    <t>1- SE LE ENVIO WHATS APP, 2- SE DEJO RECADO SE COMUNICA PARA AGENDAR SU CITA, 3- EL CLIETE SE COMUNICA PARA AGENDAR SU CITA, 4- NO CONTESTA  SE LE VOLVIO A ENVIAR WHATS APP</t>
  </si>
  <si>
    <t>MR0DA3CD9N4003186</t>
  </si>
  <si>
    <t>CONSTRUCTORAELECTRICAARRIAGASADECV</t>
  </si>
  <si>
    <t>en los perfiles el nombre que muestra no tiene registro en keppler  (A.V. CASA)</t>
  </si>
  <si>
    <t>MR0CX3DD7N1331216</t>
  </si>
  <si>
    <t>1- SE LE ENVIO WHATS APP, 2- NO CONTESTA SE VOLVIO A ENVIAR WHATS APP, 3-NO CONTESTA, 4- NO CONTESTA, 5- NO CONTESTA SE VOLVIO A ENVIAR WHATS APP</t>
  </si>
  <si>
    <t>MR0CX3DDXN1420102</t>
  </si>
  <si>
    <t>Se envia Mrs// 4- Marcamos de la agencia y no Contesta enviamos nuevamente msj (A.V. LIZBETH CASTRO ROMERO)</t>
  </si>
  <si>
    <t>5YFBPRHE9HP711352</t>
  </si>
  <si>
    <t>2023-01-27</t>
  </si>
  <si>
    <t>S 0000141897</t>
  </si>
  <si>
    <t>3TMJU62N07M036783</t>
  </si>
  <si>
    <t>2022-12-08</t>
  </si>
  <si>
    <t>1-SE LE ENVIO WHATS APP , 2- NO CONTESTA, 3- SE DEJO RECADO. / S140226 - 07/12/22 - S200</t>
  </si>
  <si>
    <t>MR2K29F37J1127566</t>
  </si>
  <si>
    <t>2022-11-14</t>
  </si>
  <si>
    <t>Se envia mrs 2- No contesta 3- Sr javier nos indica que perdio sus tarjetas de credito y por el momento no tiene con que pagar, llamara despues // 4- se agenda cita lunes 08:15 folio: 109109</t>
  </si>
  <si>
    <t>MR2B29F38K1180827</t>
  </si>
  <si>
    <t>SE MANDO WHTAS ( MRS ) 2-BUZON 3- LO REALIZO EN QUERETARO, TEMA DE TRABAJO</t>
  </si>
  <si>
    <t>5TDGRKEC0NS079242</t>
  </si>
  <si>
    <t>2022-12-31</t>
  </si>
  <si>
    <t>S140956 - 29/12/22 - S30</t>
  </si>
  <si>
    <t>MR2B29F32L1189685</t>
  </si>
  <si>
    <t>2022-11-19</t>
  </si>
  <si>
    <t>1-SE LE ENVIO WHATS APP , 2- LA CLIENTA SE COMUNICA PARA AGENDAR SU CITA MAS ADELANTE., 3- LA CLIENTA SE COMUNICA PARA AGENDAR SU CITA. / S139707 - 19/11/22 - S50</t>
  </si>
  <si>
    <t>4T1B11HK3JU511385</t>
  </si>
  <si>
    <t>2022-12-21</t>
  </si>
  <si>
    <t>se envia mrs // 2- Marcamos de la agencia y nos indica tirso que no esta interesado en programars u cita / S140709 - 21/12/22 - S120</t>
  </si>
  <si>
    <t>MR2K29F36H1026903</t>
  </si>
  <si>
    <t>2022-11-30</t>
  </si>
  <si>
    <t>1- SE LE ENVIO WHATS APP / S139997 - 30/11/22 - S120</t>
  </si>
  <si>
    <t>MR2B29F3XM1230419</t>
  </si>
  <si>
    <t>2022-11-11</t>
  </si>
  <si>
    <t>S139445 - 11/11/22 - S50</t>
  </si>
  <si>
    <t>MHKMF5CF3LK014759</t>
  </si>
  <si>
    <t>2022-11-24</t>
  </si>
  <si>
    <t>Se envia mrs 2- unidad anda fuera y regresara la proxima semañana llmar jueves o viernes para gendar 18/19 agosto 3- marcamos y la unidad sigue fuera /4- MARCAMOS DE LA AGENCIA Y NOS INDICA</t>
  </si>
  <si>
    <t>MR2B29F3XN1234617</t>
  </si>
  <si>
    <t>Se envia Mrs// 2- enviamos nuevamente msj / S139495 - 14/11/22 - S20</t>
  </si>
  <si>
    <t>4T1BK1FK3EU547082</t>
  </si>
  <si>
    <t>2022-12-06</t>
  </si>
  <si>
    <t>SE MANDO WHATS ( MRS )2- agendo 06-12-22 folio 109131 / S140189 - 06/12/22 - S110</t>
  </si>
  <si>
    <t>5TDGRKEC4NS080166</t>
  </si>
  <si>
    <t>2022-12-13</t>
  </si>
  <si>
    <t>S140399 - 13/12/22 - S20</t>
  </si>
  <si>
    <t>5YFBURHEXFP182970</t>
  </si>
  <si>
    <t>2023-01-09</t>
  </si>
  <si>
    <t>S 0000141266</t>
  </si>
  <si>
    <t>JTMJ13FV2KJ023749</t>
  </si>
  <si>
    <t>Inmotion</t>
  </si>
  <si>
    <t>5TDKK3DC1BS016202</t>
  </si>
  <si>
    <t>2022-12-30</t>
  </si>
  <si>
    <t>S140982 - 29/12/22 - D180</t>
  </si>
  <si>
    <t>3TYAZ5CN4NT013213</t>
  </si>
  <si>
    <t>2022-12-10</t>
  </si>
  <si>
    <t>Se envia Mrs / S140343 - 10/12/22 - S20</t>
  </si>
  <si>
    <t>MR2B29F36N1244500</t>
  </si>
  <si>
    <t>2022-11-04</t>
  </si>
  <si>
    <t>/SE ENVIA MENSAJE DE WHATSAPP , 2- NO CONTESTA SE LE VOLVIO A ENVIAR WHATS APP, 3- NO CONTESTA</t>
  </si>
  <si>
    <t>MR2B29F3XK1144301</t>
  </si>
  <si>
    <t>NO TIENE WHATS, MANDA A BUZON 2- buzon, se marca del telefono fijo de la agencia 3- buzon</t>
  </si>
  <si>
    <t>MR0CX3DD3M1320552</t>
  </si>
  <si>
    <t>2022-11-22</t>
  </si>
  <si>
    <t>MRS ( SE MANDO WHATS ) / S139747 - 22/11/22 - S30</t>
  </si>
  <si>
    <t>5YFB4RBE0LP039661</t>
  </si>
  <si>
    <t>S 0000141271</t>
  </si>
  <si>
    <t>3TYAZ5CN5NT014662</t>
  </si>
  <si>
    <t>2023-01-06</t>
  </si>
  <si>
    <t>S 0000141179</t>
  </si>
  <si>
    <t>MR2K29F33N1251498</t>
  </si>
  <si>
    <t>2023-01-28</t>
  </si>
  <si>
    <t>S 0000141907</t>
  </si>
  <si>
    <t>5YFBPRBE9LP036328</t>
  </si>
  <si>
    <t>2023-01-31</t>
  </si>
  <si>
    <t>S 0000142027</t>
  </si>
  <si>
    <t>4T1BE46K99U348648</t>
  </si>
  <si>
    <t>1-SE LE ENVIO WHATS APP , 2- EL CLIENTE SE COMUNICA / S140344 - 10/12/22 - S230</t>
  </si>
  <si>
    <t>5YFBPRHE3HP711167</t>
  </si>
  <si>
    <t>2023-01-25</t>
  </si>
  <si>
    <t>S 0000141652</t>
  </si>
  <si>
    <t>MR2K29F33M1213025</t>
  </si>
  <si>
    <t>2023-01-07</t>
  </si>
  <si>
    <t>S 0000141214</t>
  </si>
  <si>
    <t>5YFBURHE6GP479395</t>
  </si>
  <si>
    <t>2023-01-10</t>
  </si>
  <si>
    <t>S 0000141289</t>
  </si>
  <si>
    <t>MR2B29F3XJ1121521</t>
  </si>
  <si>
    <t>2022-11-10</t>
  </si>
  <si>
    <t>SE MANDO WHATS (MRS) 2 - marcar el viernes para posible cita 3- marcar lunes para posible cita  4- BUZON, SE MARCA DEL TELEFONO FIJO / S139380 - 09/11/22 - S80</t>
  </si>
  <si>
    <t>NMTKH3BX5LR115142</t>
  </si>
  <si>
    <t>S 0000141202</t>
  </si>
  <si>
    <t>5TDYZ3DC9KS980424</t>
  </si>
  <si>
    <t>2023-01-19</t>
  </si>
  <si>
    <t>S 0000141609</t>
  </si>
  <si>
    <t>4T1BF1FK5DU206737</t>
  </si>
  <si>
    <t>2023-01-26</t>
  </si>
  <si>
    <t>S 0000141864</t>
  </si>
  <si>
    <t>MR0CX8CBXN0427666</t>
  </si>
  <si>
    <t>S 0000141824</t>
  </si>
  <si>
    <t>4T1BF1FK9HU388240</t>
  </si>
  <si>
    <t>2023-01-18</t>
  </si>
  <si>
    <t>S 0000141562</t>
  </si>
  <si>
    <t>MR0CX3DDXM1417926</t>
  </si>
  <si>
    <t>2023-01-13</t>
  </si>
  <si>
    <t>S 0000141276</t>
  </si>
  <si>
    <t>5YFBURHE6FP273718</t>
  </si>
  <si>
    <t>S113583 - 13/03/22 - S110</t>
  </si>
  <si>
    <t>MHKMF5CF8LK009623</t>
  </si>
  <si>
    <t>1- SE DEJO RECADO, 2- NO CONTESTA, SE LE VOLVIO A ENVIAR WHATS APP</t>
  </si>
  <si>
    <t>MR0EX32G1C0002438</t>
  </si>
  <si>
    <t>2023-01-11</t>
  </si>
  <si>
    <t>S 0000141317</t>
  </si>
  <si>
    <t>MR0CX8CB2N0425474</t>
  </si>
  <si>
    <t>S 0000141620</t>
  </si>
  <si>
    <t>MHKMF5CF4KK008046</t>
  </si>
  <si>
    <t>S 0000141247</t>
  </si>
  <si>
    <t>MHKMF5CF7MK016628</t>
  </si>
  <si>
    <t>2023-01-24</t>
  </si>
  <si>
    <t>S 0000141771</t>
  </si>
  <si>
    <t>MR0DA3CD1M4001074</t>
  </si>
  <si>
    <t>2023-01-05</t>
  </si>
  <si>
    <t>T 0000141052</t>
  </si>
  <si>
    <t>MR0CX3DD4N1418684</t>
  </si>
  <si>
    <t>S 0000141813</t>
  </si>
  <si>
    <t>MR2B29F33M1211792</t>
  </si>
  <si>
    <t>1- SE LE ENVIO WHATS APP / S139705 - 19/11/22 - S40</t>
  </si>
  <si>
    <t>MR0CX8CB0N0425294</t>
  </si>
  <si>
    <t>S 0000141061</t>
  </si>
  <si>
    <t>MR0CX8CB7M0421497</t>
  </si>
  <si>
    <t>Se envia mrs 2- Indica que llamara despues para realizar cotizacion 3- NO CONTESTA se envia nuevamente msj 4- NO CONTESTA / SR. ARMANDO COMENTA REVISARA QUIEN TIENE ESA UNIDAD Y SOLICITARA S</t>
  </si>
  <si>
    <t>4T3DWRFV4MU011916</t>
  </si>
  <si>
    <t>2023-01-30</t>
  </si>
  <si>
    <t>S 0000141979</t>
  </si>
  <si>
    <t>MR0CX3DD1M1316144</t>
  </si>
  <si>
    <t>S 0000141786</t>
  </si>
  <si>
    <t>MR0EX3DD6L0005032</t>
  </si>
  <si>
    <t>2023-01-16</t>
  </si>
  <si>
    <t>S 0000141497</t>
  </si>
  <si>
    <t>4T1F11AK4NU003394</t>
  </si>
  <si>
    <t>S 0000141300</t>
  </si>
  <si>
    <t>MR0EX32G6E0006732</t>
  </si>
  <si>
    <t>2023-01-23</t>
  </si>
  <si>
    <t>S 0000141742</t>
  </si>
  <si>
    <t>MR0CX3DD6M1319637</t>
  </si>
  <si>
    <t>S 0000141154</t>
  </si>
  <si>
    <t>MR0BA3CD5N0059110</t>
  </si>
  <si>
    <t>S 0000141240</t>
  </si>
  <si>
    <t>MR0CX3DD2N1322908</t>
  </si>
  <si>
    <t>1- SE LE ENVIO WHATS APP, 2- SE MUDO ALA CIUDAD DE MORELIA Y ALLÁ ESTARA REALIZANDO SUS SERVICIOS</t>
  </si>
  <si>
    <t>JTDKBRFU8J3060867</t>
  </si>
  <si>
    <t>S140295 - 08/12/22 - S70</t>
  </si>
  <si>
    <t>MR2B29F30K1163472</t>
  </si>
  <si>
    <t>S139437 - 11/11/22 - S90</t>
  </si>
  <si>
    <t>4T1B21HKXKU519496</t>
  </si>
  <si>
    <t>S 0000141905</t>
  </si>
  <si>
    <t>4T1BF1FK3HU327322</t>
  </si>
  <si>
    <t>2023-02-07</t>
  </si>
  <si>
    <t>MR2B29F3XJ1097852</t>
  </si>
  <si>
    <t>S 0000141484</t>
  </si>
  <si>
    <t>JTDKBRFU1H3050014</t>
  </si>
  <si>
    <t>1-SE LE ENVIO WHATS APP, 2- NO CONTESTA , SE VOLVIO A ENVIAR WHATS APP</t>
  </si>
  <si>
    <t>JTDKDTB36M1146277</t>
  </si>
  <si>
    <t>S 0000141986</t>
  </si>
  <si>
    <t>4T3DWRFV1MU018838</t>
  </si>
  <si>
    <t>S 0000141413</t>
  </si>
  <si>
    <t>JTDKDTB35M1146870</t>
  </si>
  <si>
    <t>S 0000141571</t>
  </si>
  <si>
    <t>5TDYZ3DC6JS957262</t>
  </si>
  <si>
    <t>SE MANDO WHATS (MRS) 2- esta fuera de laciudad regresa promera semana de octubre 3- BUZON / SUENA OCUPADO SE ENVIA WHATSAPP 4- se marca del telefono fijo, manda a buzon 4 - SE MANDO WHATS 4-</t>
  </si>
  <si>
    <t>JTDKAMFU0M3144370</t>
  </si>
  <si>
    <t>1-SE LE ENVIO WHATS APP , 2- SE DEJO RECADO CON SU EMPLEADO / SECOMUNICARAN EL LUNES 12/09 / NO CONTESTA LA LLAMADA MANDA A BUZON , SE ENVA MRS POR 4TA VEZ. // 4- MARCAMOS DE LA AGENCIA Y NO</t>
  </si>
  <si>
    <t>JTDKDTB37K1627054</t>
  </si>
  <si>
    <t>S 0000141470</t>
  </si>
  <si>
    <t>JTDKARFU7K3071007</t>
  </si>
  <si>
    <t>Se envia mrs 2- Se solicita apoyo para sacar un animal mueryo de la unidad que se encuentra atorado en las velocidades 3- ESTAMOS COORDINANDO LA CITA PARA EL DIAGNOSTICO / 4- marcamos de la</t>
  </si>
  <si>
    <t>JTDKDTB30M1146131</t>
  </si>
  <si>
    <t>2022-12-12</t>
  </si>
  <si>
    <t>S140310 - 08/12/22 - S40</t>
  </si>
  <si>
    <t>MHFAB1BY7N3019307</t>
  </si>
  <si>
    <t>2023-01-12</t>
  </si>
  <si>
    <t>S 0000141373</t>
  </si>
  <si>
    <t>JTFAMHCP3N6005141</t>
  </si>
  <si>
    <t>S 0000141272</t>
  </si>
  <si>
    <t>5TDYK3DC7ES419115</t>
  </si>
  <si>
    <t>2022-12-19</t>
  </si>
  <si>
    <t>S140591 - 19/12/22 - S220</t>
  </si>
  <si>
    <t>JTDKDTB31K1621671</t>
  </si>
  <si>
    <t>1-SE LE ENVIO WHATS APP , 2- EL CLIENTE SE COMNICA MAS ADELANTE, 5-  YA NO CUENTA CON SU UNIDAD</t>
  </si>
  <si>
    <t>5TDYZ3DC6KS983653</t>
  </si>
  <si>
    <t>1- SE LE ENVIO WHATS APP, 2- NO CONTESTA SE LE VOLVIO A ENVIAR WHATS APP, 3- NO CONTESTA SE LE VOLVIO A  ENVIAR WHATS APP / S140690 - 21/12/22 - S130</t>
  </si>
  <si>
    <t>5TDYZ3DC7KS996444</t>
  </si>
  <si>
    <t>S140612  - 19/12/22 - S60</t>
  </si>
  <si>
    <t>5TDYZ3DC5LS042518</t>
  </si>
  <si>
    <t>2022-12-16</t>
  </si>
  <si>
    <t>S140534 - 16/12/22 - S60</t>
  </si>
  <si>
    <t>JTDKN3DU5F1871410</t>
  </si>
  <si>
    <t>2023-02-22</t>
  </si>
  <si>
    <t>1- SE LE ENVIO WHATS APP ,2- SE DEJO RECADO , EL CLIENTE SE COMUNICA</t>
  </si>
  <si>
    <t>5TDYZ3DC1LS050888</t>
  </si>
  <si>
    <t>2022-12-29</t>
  </si>
  <si>
    <t>SE MANDO WHATS., MRS 2- BUZON 3- buzon 4 - marcar mañana despues de las 12:00 pm 4- aun no tiene fecha, el marca en otro momento 4- SE MANDO WHATS /  S140980 - 29/12/22 - S50</t>
  </si>
  <si>
    <t>MR0CX8CB6M0424231</t>
  </si>
  <si>
    <t>S 0000141714</t>
  </si>
  <si>
    <t>JTDKT9K32B5340848</t>
  </si>
  <si>
    <t>Se envia Mrs // 4-  MARACMOS DE LA AGENCIA Y NOS CUELGA</t>
  </si>
  <si>
    <t>JTMR13FV8LJ027986</t>
  </si>
  <si>
    <t>2023-02-28</t>
  </si>
  <si>
    <t>SE MANDO WHATS ( MRS ) / S140676 - 20/12/22 - S60</t>
  </si>
  <si>
    <t>JTFSX23P1J6189871</t>
  </si>
  <si>
    <t>Se envia Mrs 2- Nos indican que regresammos la llamada a mediados de septiembre 3- MARQUEMOS EN UNOS DIAS 4- Marquemos en 1 semana pasando el puente // 4- Marcamos de la agencia y nos indica</t>
  </si>
  <si>
    <t>MHKMF53F7GK004502</t>
  </si>
  <si>
    <t>S 0000141781</t>
  </si>
  <si>
    <t>MHKMF5CE7KK005052</t>
  </si>
  <si>
    <t>2023-01-17</t>
  </si>
  <si>
    <t>S 0000141236</t>
  </si>
  <si>
    <t>MHFAB1BY1N3000669</t>
  </si>
  <si>
    <t>S 0000141918</t>
  </si>
  <si>
    <t>JTDKARFU5K3098576</t>
  </si>
  <si>
    <t>2023-01-02</t>
  </si>
  <si>
    <t>S 0000141055</t>
  </si>
  <si>
    <t>JTDKT9K37A5316981</t>
  </si>
  <si>
    <t>2022-12-09</t>
  </si>
  <si>
    <t>S140321 - 09/12/22 - S280</t>
  </si>
  <si>
    <t>MR0CX3DDXN1328651</t>
  </si>
  <si>
    <t>S 0000141419</t>
  </si>
  <si>
    <t>JTDKT9D32ED586886</t>
  </si>
  <si>
    <t>S140528 - 16/12/22 - S50</t>
  </si>
  <si>
    <t>JTFSX23P8K6199752</t>
  </si>
  <si>
    <t>2023-01-20</t>
  </si>
  <si>
    <t>S 0000141671</t>
  </si>
  <si>
    <t>JTDKARFU7K3082007</t>
  </si>
  <si>
    <t>S 0000141428</t>
  </si>
  <si>
    <t>MR2K29F3XL1191457</t>
  </si>
  <si>
    <t>S 0000141868</t>
  </si>
  <si>
    <t>JTDKDTB30J1615486</t>
  </si>
  <si>
    <t>S 0000141503</t>
  </si>
  <si>
    <t>5YFBPRBE7LP024372</t>
  </si>
  <si>
    <t>2022-12-05</t>
  </si>
  <si>
    <t>S140142 - 05/12/22 - S30</t>
  </si>
  <si>
    <t>5YFBPRBE6MP158808</t>
  </si>
  <si>
    <t>2022-12-22</t>
  </si>
  <si>
    <t>Se envia Mrs // 2- Se agenda cita 22.12.22 folio: 10185 / S140738 - 22/12/22 - S40</t>
  </si>
  <si>
    <t>5YFBPRBE0LP074420</t>
  </si>
  <si>
    <t>2022-12-26</t>
  </si>
  <si>
    <t>SE MANDO WHATS ( MRS ) 2- AGENDO 26/12/22 FOLIO 109491 / S140843 - 26/12/22 - S60</t>
  </si>
  <si>
    <t>JTMY23FV0KJ011157</t>
  </si>
  <si>
    <t>S 0000141223</t>
  </si>
  <si>
    <t>MHKMC13F4FK015201</t>
  </si>
  <si>
    <t>S140367 - 12/12/22 - TOYOTATHON 1- SE MANDO WHATS</t>
  </si>
  <si>
    <t>JTDKDTB37M1141914</t>
  </si>
  <si>
    <t>S 0000141590</t>
  </si>
  <si>
    <t>5YFBPRHEXHP571425</t>
  </si>
  <si>
    <t>2022-12-03</t>
  </si>
  <si>
    <t>S140135 - 03/12/22 - S80</t>
  </si>
  <si>
    <t>5YFBURHE3EP065343</t>
  </si>
  <si>
    <t>2022-12-27</t>
  </si>
  <si>
    <t>S140875 - 27/12/22 - S200</t>
  </si>
  <si>
    <t>5YFBURHE2EP017588</t>
  </si>
  <si>
    <t>no tiene whats, manda a buzon / S140848 - 26/12/22 - S120</t>
  </si>
  <si>
    <t>5YFBURHE0GP377137</t>
  </si>
  <si>
    <t>SE MANDO WHATS (MRS) 2- NO CONTESTA // 4- Marcamos de la agencia y nos indica / S140754 - 22/12/22 - CAMBIO DE ACEITE Y FILTRO</t>
  </si>
  <si>
    <t>5YFBPRBE0LP078077</t>
  </si>
  <si>
    <t>2022-12-17</t>
  </si>
  <si>
    <t>Se Envia Mrs// 2- MARCAMOS PERO NO CONTESTA ENVIAMSO NUEVAMENTE MSJ / G139271 - 05/11/22 - S50</t>
  </si>
  <si>
    <t>2T3DF4EV2EW146981</t>
  </si>
  <si>
    <t>2022-12-15</t>
  </si>
  <si>
    <t>1-SE LE ENVIO WHATS APP , 2- LO REVISA CON SU ESPOSO Y SE COMUNICA PARA AGENDAR SU CITA., 3- NO CONTESTA, 4- CLIENTA SE COMUNICA LA SIGUIENTE SEMANA PARA YA PROGRAMAR SU CITA / S140033 - 01/</t>
  </si>
  <si>
    <t>5YFBPRHE8KP940595</t>
  </si>
  <si>
    <t>se envia mrs // 2- Se agnedo cita para el dia 13.12.22 folio: 109902 / S140402 - 13/12/22 - S70</t>
  </si>
  <si>
    <t>JTDKARFU2K3090600</t>
  </si>
  <si>
    <t>S 0000141427</t>
  </si>
  <si>
    <t>5YFBURHE6GP451032</t>
  </si>
  <si>
    <t>Se envia Mrs / 2-Se agenda cita 29.12.22 folio: 110371 / S141001 - 30/12/22 - S120</t>
  </si>
  <si>
    <t>JTDKAMFU8N3159846</t>
  </si>
  <si>
    <t>SE MANDO WHATS ( MRS ) 2- buzon, se marca del telefono fijo de la agencia 3 - s-139684 /18/11/22 / s20 km</t>
  </si>
  <si>
    <t>MR0EX8DD7K0185309</t>
  </si>
  <si>
    <t>SE MANDO WHTAS ( MRS )</t>
  </si>
  <si>
    <t>JTDBARDE5MJ015626</t>
  </si>
  <si>
    <t>2022-12-14</t>
  </si>
  <si>
    <t>se envia mrs // 2- CLIENTE NOS INDICA LO SIG: En mi caso le corresponde en diciembre. Asi esta anotado en la polisa de servicio por tal razon me comunico en diciembre 15 para acordar fecha d</t>
  </si>
  <si>
    <t>JTDKBRFU0H3036931</t>
  </si>
  <si>
    <t>S 0000141079</t>
  </si>
  <si>
    <t>JTDBARDE7MJ027292</t>
  </si>
  <si>
    <t>1- SE LE ENVIO WHATS APP / S140131 - 03/12/22 - S30</t>
  </si>
  <si>
    <t>JTDBARDE6MJ026585</t>
  </si>
  <si>
    <t>2022-12-02</t>
  </si>
  <si>
    <t>S140037 - 01/12/22 - S90</t>
  </si>
  <si>
    <t>JTDKAMFU5M3136572</t>
  </si>
  <si>
    <t>SE MANDO WHATS ( MRS ) / S140445 - 14/12/22 - S100</t>
  </si>
  <si>
    <t>JTDBARDE3N3011161</t>
  </si>
  <si>
    <t>Se envia msj de recordatorio / S140156 - 05/12/22 - S10</t>
  </si>
  <si>
    <t>2T1BU4EE7CC914250</t>
  </si>
  <si>
    <t>2022-12-23</t>
  </si>
  <si>
    <t>1-SE LE ENVIO WHATS APP , 2- SE DEJO RECADO LA CLIENTA SE COMUNICA PARA AGENDAR SU CITA., 2- LA CLIENTA  SE COMUNICA PARA AGENDAR SU CITA / S140787 - 23/12/22 - S170</t>
  </si>
  <si>
    <t>JTDBT9K33F1435951</t>
  </si>
  <si>
    <t>S140535 - 16/12//22 - S120</t>
  </si>
  <si>
    <t>MR2B29F32M1211623</t>
  </si>
  <si>
    <t>S 0000142018</t>
  </si>
  <si>
    <t>MR2B29F37L1199368</t>
  </si>
  <si>
    <t>T 0000141875</t>
  </si>
  <si>
    <t>2T3RF4EV8FW278053</t>
  </si>
  <si>
    <t>no le intera los realiza por fuera / S140582 - 17/12/22 - S200</t>
  </si>
  <si>
    <t>2T3ZFREV4HW398061</t>
  </si>
  <si>
    <t>Se envia mrs / SE CONTACTA AL CLIENTE Y COMENTA QUE LO REVISARA CON SU ESPOSO Y SE COMUNICARA DESPUES / COMENTA SARITA. TERESA TIENE QUE VER SUS TIEMPOR PORQUE ESTA SALIENDO FUERAS Y NO TIEN</t>
  </si>
  <si>
    <t>MR0EX8DD6H0248473</t>
  </si>
  <si>
    <t>2023-01-04</t>
  </si>
  <si>
    <t>S 0000141112</t>
  </si>
  <si>
    <t>MR0EX8DD2K0183404</t>
  </si>
  <si>
    <t>SE MANDO WHATS ( MRS ) 2- BUZON. SE MARCA DEL TELEFONO FIJO</t>
  </si>
  <si>
    <t>MR0EX8DD0K0183076</t>
  </si>
  <si>
    <t>Se envia mrs 2- Cliente nos indica que llamara despues 4- Nos indica Alejandro que la unidad la empresa ya no la tienen / 4- unidad vendida</t>
  </si>
  <si>
    <t>MR0FA8CD9K3951269</t>
  </si>
  <si>
    <t>S 0000141384</t>
  </si>
  <si>
    <t>MR0EX8DD7G0168405</t>
  </si>
  <si>
    <t>S 0000141902</t>
  </si>
  <si>
    <t>MR2B29F31H1079914</t>
  </si>
  <si>
    <t>T 0000141275</t>
  </si>
  <si>
    <t>8AJEX32G584011298</t>
  </si>
  <si>
    <t>Se envia mrs 2- No esta interesado en programar cita por el momento 3- Indica que tdavia no requiere agendar su cita / 4- Se agendo Cita para el dia 17.11.22 Diagnostico S-139643 FOLIO: 1092</t>
  </si>
  <si>
    <t>2T3W1RFV5MW174971</t>
  </si>
  <si>
    <t>1- SE LE ENVIO WHATS APP, 2- SE  AGENDO CITA PARA EL 14/12/2022 FOLIO: 109768 / S140439 - 14/12/22 - S20</t>
  </si>
  <si>
    <t>MR0EX8DDXH0247875</t>
  </si>
  <si>
    <t>S 0000141774</t>
  </si>
  <si>
    <t>MR0EX8DD5J0178812</t>
  </si>
  <si>
    <t>S 0000141724</t>
  </si>
  <si>
    <t>JTDKARFU8K3098183</t>
  </si>
  <si>
    <t>S 0000141423</t>
  </si>
  <si>
    <t>JTDKARFU9L3107300</t>
  </si>
  <si>
    <t>S 0000141124</t>
  </si>
  <si>
    <t>MHKMF5CF1LK009656</t>
  </si>
  <si>
    <t>1-SE LE ENVIO WHATS APP , 2- NO CONTESTA SE LE VOLVIO A ENVIAR WHATS APP, 3- SE DEJO RECADO, 4- SE AGENDO CITA PARA EL 26/11/22 FOLIO: 109374 / S140133 - 03/12/22 - S50</t>
  </si>
  <si>
    <t>MHKMF53E0HK011977</t>
  </si>
  <si>
    <t>2022-12-24</t>
  </si>
  <si>
    <t>1-SE REALIZO LLAMADA, CLIENTE SE COMUNICA MAS ADELANTE, 2- DEJO RECADO / S140796 - 23/12/22 - S70</t>
  </si>
  <si>
    <t>JTDKAMFU5M3138547</t>
  </si>
  <si>
    <t>S 0000141340</t>
  </si>
  <si>
    <t>MR2B29F33N1238458</t>
  </si>
  <si>
    <t>S 0000141151</t>
  </si>
  <si>
    <t>MHKMF53E5HK011182</t>
  </si>
  <si>
    <t>S140989 - 29/12/22 - S140</t>
  </si>
  <si>
    <t>3MYDLAYV6GY144345</t>
  </si>
  <si>
    <t>1-SE LE ENVIO WHATS APP / S140566 - 17/12/22 - S170</t>
  </si>
  <si>
    <t>8AJEX32G474004776</t>
  </si>
  <si>
    <t>Despues cuand sienta que lo neceista nos mardca</t>
  </si>
  <si>
    <t>5TDYZ3DC7HS898426</t>
  </si>
  <si>
    <t>S 0000141243</t>
  </si>
  <si>
    <t>5TDKK3DC5DS301746</t>
  </si>
  <si>
    <t>S 0000141943</t>
  </si>
  <si>
    <t>MR2B29F3XH1079135</t>
  </si>
  <si>
    <t>S 0000141433</t>
  </si>
  <si>
    <t>MHKMF53E1HK010479</t>
  </si>
  <si>
    <t>2022-12-07</t>
  </si>
  <si>
    <t>se envia mrs // 2- Se agenda cita 07.12.22 folio: 109015 / S140231 - 07/12/22 - S60</t>
  </si>
  <si>
    <t>5TDYK3DC1FS579380</t>
  </si>
  <si>
    <t>NO TIENE WHATS, MANDA A BUZON 2- NO RESPONDE SE MANDO WHATS 3 - buzon 4- se marca del tel fijo manda a buzon 4- checa su agenda y marca para agendar 4- SE MANDO WHATS 4- SE MANDO WHATS</t>
  </si>
  <si>
    <t>MR0EX32G1E0259537</t>
  </si>
  <si>
    <t>2T3W1RFV3MW126448</t>
  </si>
  <si>
    <t>S 0000141794</t>
  </si>
  <si>
    <t>5TDYK3DC7BS051479</t>
  </si>
  <si>
    <t>T 0000141799</t>
  </si>
  <si>
    <t>JTMJ13FV4KJ004328</t>
  </si>
  <si>
    <t>2023-02-01</t>
  </si>
  <si>
    <t>Se envia Mrs / 2- Marcamos de la agencia y nos indica la esposa que validara con su esposo caundo traeran la unidad / S142074 - 01/02/23 - S80</t>
  </si>
  <si>
    <t>JTFSX23P8K6197998</t>
  </si>
  <si>
    <t>2023-02-15</t>
  </si>
  <si>
    <t>S142452 - 14/02/23 - S310</t>
  </si>
  <si>
    <t>5YFBURHE0GP369104</t>
  </si>
  <si>
    <t>S 0000141640</t>
  </si>
  <si>
    <t>MHKMF53F3JK023264</t>
  </si>
  <si>
    <t>se envia mrs // 2- Agenda cita para el dia 08.12.22 folio: 109841 por (jaqueline) / S140298 - 08/12/22 - S70</t>
  </si>
  <si>
    <t>5YFBPRBE4MP226751</t>
  </si>
  <si>
    <t>2023-01-14</t>
  </si>
  <si>
    <t>S 0000141472</t>
  </si>
  <si>
    <t>MHKMC13F3FK018364</t>
  </si>
  <si>
    <t>Se envia Mrs // 2- marcamos de la agencia pero no contestan / 4- SE AGENDA CITA 26.12.22 FOLIO: 110332 / S140836 - 26/12/22 - S200</t>
  </si>
  <si>
    <t>5TDKZ3DC3HS829335</t>
  </si>
  <si>
    <t>S 0000141627</t>
  </si>
  <si>
    <t>5TDYK3DC0BS159863</t>
  </si>
  <si>
    <t>S 0000141594</t>
  </si>
  <si>
    <t>5YFBPRBE6LP022628</t>
  </si>
  <si>
    <t>S 0000141537</t>
  </si>
  <si>
    <t>5TDKZRFH5KS316476</t>
  </si>
  <si>
    <t>S 0000141278</t>
  </si>
  <si>
    <t>5YFBPRBE9LP030058</t>
  </si>
  <si>
    <t>S 0000141253</t>
  </si>
  <si>
    <t>MHFAB1BY1N3005600</t>
  </si>
  <si>
    <t>2023-02-16</t>
  </si>
  <si>
    <t>S142533 - 16/02/23 - S20</t>
  </si>
  <si>
    <t>MR0EX8DD7G0246665</t>
  </si>
  <si>
    <t>Se envia Mrs / S140375 - 12/12/22 - S130</t>
  </si>
  <si>
    <t>MR2B29F35H1042705</t>
  </si>
  <si>
    <t>S 0000141861</t>
  </si>
  <si>
    <t>5TDGRKEC9MS050756</t>
  </si>
  <si>
    <t>S 0000141489</t>
  </si>
  <si>
    <t>5TDYK3DC4BS117230</t>
  </si>
  <si>
    <t>S 0000141529</t>
  </si>
  <si>
    <t>2T3KF9DV2CW146868</t>
  </si>
  <si>
    <t>S 0000141839</t>
  </si>
  <si>
    <t>2T3RFREV1JW747909</t>
  </si>
  <si>
    <t>S 0000141056</t>
  </si>
  <si>
    <t>3TMAZ5CN1GM005181</t>
  </si>
  <si>
    <t>S 0000141136</t>
  </si>
  <si>
    <t>MHKMF5CF5LK013032</t>
  </si>
  <si>
    <t>SE MANDO WHATS ( MRS ) 2- buzon, se marca del telefono fijo de la agencia 3- no responde  4 -s-140757 / 22-12-22 / s50 km</t>
  </si>
  <si>
    <t>JTDKARFU8K3077625</t>
  </si>
  <si>
    <t>SE MANDO WHATS 2- buzon / S133897 - 09/05/22 - S60</t>
  </si>
  <si>
    <t>5TDYZ3DC9LS050671</t>
  </si>
  <si>
    <t>S 0000141525</t>
  </si>
  <si>
    <t>MHFMC13E2BK004200</t>
  </si>
  <si>
    <t>2023-02-23</t>
  </si>
  <si>
    <t>1- SE LE ENVIO WHATS APP / S142752 - 23/02/23 - S260</t>
  </si>
  <si>
    <t>MHFAB1BYXP3030630</t>
  </si>
  <si>
    <t>S142722 - 22/02/23 - S10</t>
  </si>
  <si>
    <t>JTDKARFUXK3087380</t>
  </si>
  <si>
    <t>S 0000141457</t>
  </si>
  <si>
    <t>MR2B29F31K1148768</t>
  </si>
  <si>
    <t>2022-12-28</t>
  </si>
  <si>
    <t>S140924 - 28/12/22 - S80</t>
  </si>
  <si>
    <t>MR0CX3DD7N1326002</t>
  </si>
  <si>
    <t>S140884 - 27/12/22 - S40</t>
  </si>
  <si>
    <t>JTDKBRFUXJ3081297</t>
  </si>
  <si>
    <t>2022-11-08</t>
  </si>
  <si>
    <t>S135859 - 13/07/22 - S100 CITA CONCRETADA 13.07.22</t>
  </si>
  <si>
    <t>MR0BA3CD5M0042757</t>
  </si>
  <si>
    <t>2023-02-25</t>
  </si>
  <si>
    <t>S142792 - 24/02/23 - S80</t>
  </si>
  <si>
    <t>5YFBPRBE6LP001732</t>
  </si>
  <si>
    <t>G138545 - 12/10/22 - 22TC07 // 4- Marcamos de la agencia y nos indica que la unidad fue vendida</t>
  </si>
  <si>
    <t>MR0FA8CD9K3901231</t>
  </si>
  <si>
    <t>SE MANDO WHATS ( MRS ) / S140345 - 10/12/22 - S80</t>
  </si>
  <si>
    <t>JTMZ13FV2KD017130</t>
  </si>
  <si>
    <t>2023-02-21</t>
  </si>
  <si>
    <t>1- SE LE ENVIO WHATS APP, 2-  SE DEJO RECADO , 3-  SE REALIZO EL 20/02/23  S-142668 / S142668 - 20/02/23 - S60</t>
  </si>
  <si>
    <t>MR2B29F35M1226875</t>
  </si>
  <si>
    <t>1- SE LE ENVIO WHATS APP, 2- NO CONTESTA SE LE VOLVIO A ENVIAR WHATS APP / S140342 - 10/12/22 - S20</t>
  </si>
  <si>
    <t>MR0EX8DDXH0173230</t>
  </si>
  <si>
    <t>S140546 - 16/12/22 - S100</t>
  </si>
  <si>
    <t>JTDKDTB39M1142174</t>
  </si>
  <si>
    <t>S 0000141235</t>
  </si>
  <si>
    <t>MR0CX3DD5M1318723</t>
  </si>
  <si>
    <t>1-SE LE ENVIO WHATS APP / S140707 - 21/12/22 - S40</t>
  </si>
  <si>
    <t>4T1BF1FK6HU297183</t>
  </si>
  <si>
    <t>1-SE LE ENVIO WHATS APP , SE DEJO RECADO, 3- NO CONTESTA , SE LE VOLVIO A ENVIAR WHATS APP</t>
  </si>
  <si>
    <t>MR2B29F38H1054279</t>
  </si>
  <si>
    <t>S 0000141187</t>
  </si>
  <si>
    <t>MR0CX3DD5M1319998</t>
  </si>
  <si>
    <t>se envia mrs // 2- Marcamos de la agencia toyota  celaya nos indica el Sr.Alejandro que le enviemos msj de whtas para agendar por este medio ya que se estara programando para el mes de Dicie</t>
  </si>
  <si>
    <t>JTEBU4BF8AK073236</t>
  </si>
  <si>
    <t>1-SE LE ENVIO WHATS APP , 2- SE ENCUENTRA FUERA DE LA CIUDAD , MAS ADELANTE SE COMUNICA PARA AGENDAR SU CITA., 2- NO CONTESTA SE LE VOLVIO A ENVIAR WHATS APP, 4-  EL CLIENTE SE COMUNICA PARA</t>
  </si>
  <si>
    <t>MR0EX8DD6G0168850</t>
  </si>
  <si>
    <t>2022-12-20</t>
  </si>
  <si>
    <t>S140644 - 20/12/22 - S340</t>
  </si>
  <si>
    <t>MR0EX8CB9H1394991</t>
  </si>
  <si>
    <t>S140434 - 14/12/22 - S300</t>
  </si>
  <si>
    <t>MHKMF5CF4LK014964</t>
  </si>
  <si>
    <t>SE MANDO WHATS (MRS) 2- buzon 3- comenta que prefiere perder la garantia, que los servicios son muy caros 4- no responde, se marca del telefono fijo 4 - SE MANDO WHATS 4- COMENTA QUE ESTAN M</t>
  </si>
  <si>
    <t>MR0CX12G0E0116655</t>
  </si>
  <si>
    <t>SE MANDO WHATS (MRS) 2- no contesta se envia nuevamente msj de recordatorio 3- marcamos pero nadie nos contesta // 4- marcamos de la agencia con el sr. Cesar y nos indica que agendara para e</t>
  </si>
  <si>
    <t>MR2B29F33L1204243</t>
  </si>
  <si>
    <t>S141019 - 30/12/22 - S80</t>
  </si>
  <si>
    <t>JTDAF4E39NA012274</t>
  </si>
  <si>
    <t>inmotion / 1- SE LE ENVIO WHATS APP (UNIDAD YARIS GR, LE CORRESPONDE SERVICIO DE 1RA VEZ) 3- SE ENVIA MSJ DE MRS 4- NOS INDICA QUE CONSULTARA CON SU PAPA PARA SABER SI PODRA VNIR A REALIZAR</t>
  </si>
  <si>
    <t>JTDBARDE6MJ030670</t>
  </si>
  <si>
    <t>S 0000141439</t>
  </si>
  <si>
    <t>JTDBARDE9MJ003673</t>
  </si>
  <si>
    <t>S 0000141515</t>
  </si>
  <si>
    <t>JTDKBRFU0H3553193</t>
  </si>
  <si>
    <t>S 0000141804</t>
  </si>
  <si>
    <t>MR0EX8DD3G0166554</t>
  </si>
  <si>
    <t>se envia mrs // 2- Cliente nos indica lo siguiente: buen dia, que costo tiene el servicio??, ok muchas gracias, aun me faltan algunos km / S140490 - 15/12/22 - S150</t>
  </si>
  <si>
    <t>5YFBPRHE2HP735072</t>
  </si>
  <si>
    <t>S 0000141514</t>
  </si>
  <si>
    <t>7MUBAAAG0NV007418</t>
  </si>
  <si>
    <t>Se Envia Mrs / Servicio de buzon de voz y no contesta</t>
  </si>
  <si>
    <t>5TDZK3EH2CS078623</t>
  </si>
  <si>
    <t>S 0000141160</t>
  </si>
  <si>
    <t>JTDBT9K33CL039941</t>
  </si>
  <si>
    <t>S 0000141932</t>
  </si>
  <si>
    <t>4T3DWRFV7MU016351</t>
  </si>
  <si>
    <t>S 0000141113</t>
  </si>
  <si>
    <t>MR0CX3DD9N1327071</t>
  </si>
  <si>
    <t>SE MANDO WHATS (MRS) 2- el marca para agendar 3- EL MARCA CUANDO REQUIERA LA CITA 4- BUZON, SE MANDO WHATS 4 - comenta que ya agendo no da mas informacion 4- SE MANDO WHATS 4- buzon, se marc</t>
  </si>
  <si>
    <t>4T1B11HK8KU778538</t>
  </si>
  <si>
    <t>/MRS WHATSAPP / S140599 - 19/12/22 - S60</t>
  </si>
  <si>
    <t>JTDKDTB30M1146274</t>
  </si>
  <si>
    <t>S 0000141546</t>
  </si>
  <si>
    <t>MR0CX3DD4N1332128</t>
  </si>
  <si>
    <t>1- SE LE ENVIO WHATS APP, NO CONTESTA SE VOLVIO A ENVIAR WHATS APP, 2- NO CONTESTA / S140928 - 28/12/22 - S10</t>
  </si>
  <si>
    <t>MR2B29F33H1038927</t>
  </si>
  <si>
    <t>1-SE LE ENVIO WHATS APP , 2- LA CLIENTA LO REVISA Y SE COMUNICA PARA AGENDAR SU CITA., 3- SE DEJO RECADO / S140306 - 08/12/22 - S260</t>
  </si>
  <si>
    <t>5YFBURHE4EP084161</t>
  </si>
  <si>
    <t>S 0000141459</t>
  </si>
  <si>
    <t>JTDKBRFU3H3025471</t>
  </si>
  <si>
    <t>S 0000141128</t>
  </si>
  <si>
    <t>JTFJM9CP7N6004242</t>
  </si>
  <si>
    <t>1-SE LE ENVIO WHATS APP / SE COMUNICARA PARA ROGRAMAR SERVICIO EL DA LUNES 19/09 / NO RESPONDE TELEFONO, SE LE ENVIA MRS PARA ATENDER LA PROGRAMACION, 4-  SE EJO RECADO CON SU ESPOSO  LO REV</t>
  </si>
  <si>
    <t>MHFAB1BYXN3016269</t>
  </si>
  <si>
    <t>S 0000141507</t>
  </si>
  <si>
    <t>JTMR13FV7KD044100</t>
  </si>
  <si>
    <t>2023-02-09</t>
  </si>
  <si>
    <t>S142286 - 09/02/23 - S100</t>
  </si>
  <si>
    <t>3MYDLAYV4GY110873</t>
  </si>
  <si>
    <t>S 0000141597</t>
  </si>
  <si>
    <t>4T1F31AK8NU570394</t>
  </si>
  <si>
    <t>S140086 - 02/12/22 - S50</t>
  </si>
  <si>
    <t>3TYAZ5CN6NT019062</t>
  </si>
  <si>
    <t>NO TIENE WHATS, MANDA A BUZON 2- agendo 16/11/22 folio 109108 3- MANDA A BUZON / S140247 - 07/12/22 - S10</t>
  </si>
  <si>
    <t>5TDYZRAH3LS015014</t>
  </si>
  <si>
    <t>S 0000141321</t>
  </si>
  <si>
    <t>5TDGRKEC0MS017242</t>
  </si>
  <si>
    <t>Nos comunicamos con el cliente y nos indica lo siguiente: Estoy fuera de la ciudad, Me reporto cuando llegue de favor 2- Continua la unidad fuera de la ciudad 3- INDICA QUE LLAMARA DESPUES P</t>
  </si>
  <si>
    <t>5TDYK3DC6DS286118</t>
  </si>
  <si>
    <t>BUZON 2- buzon 3- comenta que n les interesa por el mommento ningun servicio  4- nomenta que no quiere ningun servicio 4- SE MANDO WHATS / S140180 - 06/12/22 - S160</t>
  </si>
  <si>
    <t>5TDYZRAH5MS070744</t>
  </si>
  <si>
    <t>1- SE LE ENVIO WHATS APP, 2- SE DEJO RECADO / S140502 - 15/12/22  - S30</t>
  </si>
  <si>
    <t>MHKAA1BA1NJ028538</t>
  </si>
  <si>
    <t>1- SE LE ENVIO WHATS APP, 2- SE AGENDO CITA PARA EL 15/02/2023 S-142513 - S20</t>
  </si>
  <si>
    <t>MHKMF5CE0KK003076</t>
  </si>
  <si>
    <t>1-SE LE ENVIO WHATS APP  , 2- SE DEJO RECADO  EL CLIENTE SE COMUNICA., 3- SE DEJO RECADO</t>
  </si>
  <si>
    <t>JTDBARDE6NJ047504</t>
  </si>
  <si>
    <t>S 0000141483</t>
  </si>
  <si>
    <t>2T3KF9DV7CW107371</t>
  </si>
  <si>
    <t>S 0000141772</t>
  </si>
  <si>
    <t>5TDYZ3DC5KS981456</t>
  </si>
  <si>
    <t>S 0000141190</t>
  </si>
  <si>
    <t>4T1B21HK0KU511018</t>
  </si>
  <si>
    <t>1-SE LE ENVIO WHATS APP , 2- SE DEJO RECADO CON LA ENCARGADA DE LAS UNIDADES., 3-  SE DEJO RECADO CON LA ENCARGADA DE LAAS UNIDADES / S140631 - 19/12/22 - S200</t>
  </si>
  <si>
    <t>3TMAZ5CN5HM035432</t>
  </si>
  <si>
    <t>Se envia mrs 2- Servicio de Buzon de voz 3-Servicio de buzon de voz // 4- MARCAMOS DE LA AGENCIA Y NOS CUALGAN LLAMADA</t>
  </si>
  <si>
    <t>MHKMF5CF8LK012053</t>
  </si>
  <si>
    <t>Se envia Mrs// 2- MARCAMOS DE LA AGENCIA NO CONTESTA ENVIAMOS NUEVAMENTE MSJ // 4- MARCAMOS DE LA AGENCIA Y LA CLIENTA NOS INDICA QUE SE ENCUENTRA DE VACACIONES EN CUANTO REGRESE SE COMUNICA</t>
  </si>
  <si>
    <t>4T1B11HK1KU197754</t>
  </si>
  <si>
    <t>2023-02-02</t>
  </si>
  <si>
    <t>S 0000141978</t>
  </si>
  <si>
    <t>JTEZT14R940015563</t>
  </si>
  <si>
    <t>Se envia MRS</t>
  </si>
  <si>
    <t>JTFLAHCP5L6001056</t>
  </si>
  <si>
    <t>S 0000141396</t>
  </si>
  <si>
    <t>2T3H1RFV8MW140662</t>
  </si>
  <si>
    <t>S 0000141328</t>
  </si>
  <si>
    <t>3MYDLAYV9GY146686</t>
  </si>
  <si>
    <t>S140791 - 23/12/22 - S110</t>
  </si>
  <si>
    <t>5YFBPRBE9MP249071</t>
  </si>
  <si>
    <t>S 0000141220</t>
  </si>
  <si>
    <t>MR0CX3DD1N1332054</t>
  </si>
  <si>
    <t>Se envia Mrs // 2- se agenda cita 30.12.22 folio: 109652 / S141022 - 30/12/22  - S10</t>
  </si>
  <si>
    <t>JTDKBRFU6G3000739</t>
  </si>
  <si>
    <t>S 0000141295</t>
  </si>
  <si>
    <t>JTDBARDE4MJ019456</t>
  </si>
  <si>
    <t>S 0000141120</t>
  </si>
  <si>
    <t>4T1F31AK5MU553745</t>
  </si>
  <si>
    <t>S140959 - 29/12/22 - S50</t>
  </si>
  <si>
    <t>3TMJU4GN7EM157613</t>
  </si>
  <si>
    <t>1- SE LE ENVIO WHATS APP, 2- EL CLIENTE SE COMUNICA MAS ADELANTE, 3- SE DEJO RECADO , 4- SE AGENDO CITA PARA EL 22/12/2022 FOLIO: 110338 / S140742 - 22/12/22 - S130</t>
  </si>
  <si>
    <t>MR0CX3DD7M1418564</t>
  </si>
  <si>
    <t>MR0CX3DD9M1316120</t>
  </si>
  <si>
    <t>2023-02-08</t>
  </si>
  <si>
    <t>Se envia Mrs / 2- Marcamos de la agencia y nos direcciona a buzon de voz / 3- Se agenda cita 08.02.23 folio: 111731 (Prog x quintero) / S142261 - 08/02/23 - S40</t>
  </si>
  <si>
    <t>MHKAA1BA5NJ028798</t>
  </si>
  <si>
    <t>SE ENVIA MRS / S142674 - 21/02/23 - S20</t>
  </si>
  <si>
    <t>JTDKAMFU8N3172421</t>
  </si>
  <si>
    <t>S 0000141773</t>
  </si>
  <si>
    <t>5YFBPRHEXJP738095</t>
  </si>
  <si>
    <t>S 0000141863</t>
  </si>
  <si>
    <t>JTDBT9K30CL027116</t>
  </si>
  <si>
    <t>Se envia Mrs 2- No contesta enviamos msj nuevamente 3- Cliente no tiene tiempo y luego marcara a la agencia para programar su cita 4- No contesta // 4- MARCAMOS DE LA AGENCIA BUZON DE VOZ SE</t>
  </si>
  <si>
    <t>MHFAB1BY7N3013524</t>
  </si>
  <si>
    <t>S 0000141811</t>
  </si>
  <si>
    <t>MR0EX32G5F0264970</t>
  </si>
  <si>
    <t>se envia mrs// 2- Marcamos de la agencia y no contsta la empresa / S140450 - 14/12/22 - S110</t>
  </si>
  <si>
    <t>5TFAY5F1XMX006587</t>
  </si>
  <si>
    <t>SE MANDO WHATS ( MRS ) 2- el marca en unos dias para agendar la cita 3- EL MARCA LA SIGUIENTE SEMANA PARA AGENDAR / S140536 - 16/12/22 - S30</t>
  </si>
  <si>
    <t>5YFBURHE3FP329565</t>
  </si>
  <si>
    <t>1-SE LE ENVIO WHATS APP , 2- SE DEJO RCADO, 3- POR MOTIVOS PERSONALES ESPERARA A FINAL DEL MES A REALIZAR SU SERVICIO., 4- EL CLIENTE SE COMUNICA PARA AGENDAR SU CITA</t>
  </si>
  <si>
    <t>JTDKBRFU5G3015121</t>
  </si>
  <si>
    <t>1-SE LE ENVIO WHATS APP , 2- NO CONTESTA SE VOLVIO A ENVIAR WHATS APP, 3- SE DEJO RECADO, 4-  EL CLIENTE SE COMUNICA PARA AGENDAR SU CITA</t>
  </si>
  <si>
    <t>JTFSX23PXK6199591</t>
  </si>
  <si>
    <t>SE MANDO WHATS (MRS) /  LO REVISARA Y SE CONTACTARA DESPUES , 3- LA ENCARGADA DE LAS UNIDADDES SE COMUNICA PARA AGENDAR SUS CITAS., 4-  SE DEJO RECADO CON LA ENCARGADA DE LAS UNIDADES</t>
  </si>
  <si>
    <t>MR0CX8CB4N0428778</t>
  </si>
  <si>
    <t>2023-02-17</t>
  </si>
  <si>
    <t>Está a nombre de la financiera  2- manda a buzon,se marca del teléfono fijo / S142542 - 16/02/23 - S10</t>
  </si>
  <si>
    <t>14282AP</t>
  </si>
  <si>
    <t>MR0CX8CB5N0428644</t>
  </si>
  <si>
    <t>BUZON, NO TIENE WHATS 2- S-142113 / 02-02-23 / S10 KM</t>
  </si>
  <si>
    <t>MHKMC13EXDK002943</t>
  </si>
  <si>
    <t>1-SE LE ENVIO WHATS APP  , 2- YA NO CUENTA CON SU UNIDAD.</t>
  </si>
  <si>
    <t>JTDKBRFU3H3567475</t>
  </si>
  <si>
    <t>Se envia mrs 2- Cliente Indica lo siguiente Hola el prius ya tiene 95000 kilómetros le toca el servicio de 100000 gracias yo le aviso para agendar saludos 3- Cliente agendara despues //4- Da</t>
  </si>
  <si>
    <t>JTDKDTB39K1626617</t>
  </si>
  <si>
    <t>S 0000141471</t>
  </si>
  <si>
    <t>5YFBURHE5EP005046</t>
  </si>
  <si>
    <t>manda a buzon, no tiene whats 2- buzon 3- buzon 4 - numero fuera de servicio 4 - numero fuera de servicio se marca del telefono fijo 4 - SE MANDO WHATS 4 - SE MANDO WHATS</t>
  </si>
  <si>
    <t>3TMLU4EN0FM171284</t>
  </si>
  <si>
    <t>1- SE LE ENVIO WHATS APP / S140256 - 07/12/22 - S120</t>
  </si>
  <si>
    <t>MR0CX3DD6N1418962</t>
  </si>
  <si>
    <t>S142516 - 15/02/23 - S80</t>
  </si>
  <si>
    <t>JTDKAMFU3M3137722</t>
  </si>
  <si>
    <t>S 0000141576</t>
  </si>
  <si>
    <t>MR0CX3DD1N1326223</t>
  </si>
  <si>
    <t>S 0000141727</t>
  </si>
  <si>
    <t>MHKMF53E7GK001591</t>
  </si>
  <si>
    <t>SE MANDO WHATS ( MRS ) 2- S-142532 / 13-02-23 / S 90 KM</t>
  </si>
  <si>
    <t>JTMR13FV0LJ034477</t>
  </si>
  <si>
    <t>S 0000141639</t>
  </si>
  <si>
    <t>MHKMF5CE9LK007130</t>
  </si>
  <si>
    <t>S141950 - 28/01/23 - S130</t>
  </si>
  <si>
    <t>5YFBURHE5FP352670</t>
  </si>
  <si>
    <t>Se envia Mrs 2- Servicio de Buzon de voz se envia nuevamente msj 3- BUZON DE VOZ 4- BUZON // 4- NOS ENVIA A ABUZON ENVIAMOS MRS</t>
  </si>
  <si>
    <t>JTFJM9CP9M6002684</t>
  </si>
  <si>
    <t>S 0000141798</t>
  </si>
  <si>
    <t>MR2B29F33L1197312</t>
  </si>
  <si>
    <t>S140059 - 01/12/22 - S90</t>
  </si>
  <si>
    <t>MR0CX12G4F0126428</t>
  </si>
  <si>
    <t>JTDKDTB32K1621582</t>
  </si>
  <si>
    <t>S 0000141493</t>
  </si>
  <si>
    <t>5TDYZRFH6HS205342</t>
  </si>
  <si>
    <t>S140503  - 15/12/22 - S160</t>
  </si>
  <si>
    <t>5YFBPRHE8JP784850</t>
  </si>
  <si>
    <t>Se envia mrs 2- Cliente esperara a llegar al kilometraje le faltantan 3 mil kilometros 3- Se agenda cita 20.09.22 folio: 107475 // 4- Nos comunicamos para reagendar su cita pero indica que p</t>
  </si>
  <si>
    <t>JTMZ13FV9LD054161</t>
  </si>
  <si>
    <t>S 0000141279</t>
  </si>
  <si>
    <t>MHKMC13F2FK018727</t>
  </si>
  <si>
    <t>S 0000141144</t>
  </si>
  <si>
    <t>5TDYZRAH5MS071876</t>
  </si>
  <si>
    <t>S 0000141135</t>
  </si>
  <si>
    <t>MHKMF53F4HK013143</t>
  </si>
  <si>
    <t>1-SE LE ENVIO WHATS APP , 2- LA CLIENTA SE COMUNICA PARA AGENDAR SU CITA. 3- LA CLIENTA LLAMA PARA AGENDAR SU CITA.</t>
  </si>
  <si>
    <t>JTMZ13FVXLD055674</t>
  </si>
  <si>
    <t>S 0000141283</t>
  </si>
  <si>
    <t>MHKMF53F0HK013401</t>
  </si>
  <si>
    <t>S 0000142011</t>
  </si>
  <si>
    <t>MHFAB1BYXN3014098</t>
  </si>
  <si>
    <t>S 0000141487</t>
  </si>
  <si>
    <t>MHKMF53F4HK014891</t>
  </si>
  <si>
    <t>2023-02-13</t>
  </si>
  <si>
    <t>SE MANDO WHATS ( MRS ) 2- ELLA MARCA MAS TARDE ESTA OCUPADA POR EL MOMENTO / S142425 - 13/02/23 - S100</t>
  </si>
  <si>
    <t>MR0CX3DD0N1325077</t>
  </si>
  <si>
    <t>S 0000141330</t>
  </si>
  <si>
    <t>MR0EX32G8C0002100</t>
  </si>
  <si>
    <t>S 0000141440</t>
  </si>
  <si>
    <t>MR0CX3DD1M1321344</t>
  </si>
  <si>
    <t>2023-01-21</t>
  </si>
  <si>
    <t>S 0000141481</t>
  </si>
  <si>
    <t>MR0CX3DD3N1328345</t>
  </si>
  <si>
    <t>S 0000141756</t>
  </si>
  <si>
    <t>JTDKARFUXK3099481</t>
  </si>
  <si>
    <t>S 0000141387</t>
  </si>
  <si>
    <t>MHFAB1BY4N3000407</t>
  </si>
  <si>
    <t>S 0000141161</t>
  </si>
  <si>
    <t>JTMY23FV9KJ015773</t>
  </si>
  <si>
    <t>1-SE LE ENVIO WHATS APP, 2- SE DEJO RECADO SE COMUNICA PARA AGENDAR SU CITA, 3- EL CLIENTE SE COMUNICA PARA AGFENDAR SU CITA.</t>
  </si>
  <si>
    <t>MHKAA1BA0NJ044049</t>
  </si>
  <si>
    <t>S 0000141218</t>
  </si>
  <si>
    <t>JTMZ13FV3LD051028</t>
  </si>
  <si>
    <t>SE MANDI WHATS (MRS) 2- BUZON 3- su unidad esta en otro estado cunado regrese narca para agendar 4 - la vendio</t>
  </si>
  <si>
    <t>MHKMF5CF1MK019749</t>
  </si>
  <si>
    <t>S142913 - 28/02/23 - S30</t>
  </si>
  <si>
    <t>MHKMF53E8HK009474</t>
  </si>
  <si>
    <t>S 0000141920</t>
  </si>
  <si>
    <t>5YFBPRBE9MP148127</t>
  </si>
  <si>
    <t>1- SE LE ENVIO WHATS APP / S140775 - 22/12/22 - S40</t>
  </si>
  <si>
    <t>JTDKBRFU8J3075319</t>
  </si>
  <si>
    <t>MR0EX8CB9L1409675</t>
  </si>
  <si>
    <t>Se envia Mrs 2- Nos indica que marquemos en los siguientes dias para revisar el kilometraje de la unidad y poder agendar 3- Nos vuelve a indicar que esperara a que llegue al kilometraje  //</t>
  </si>
  <si>
    <t>JTDKT9D33CD524135</t>
  </si>
  <si>
    <t>S 0000141258</t>
  </si>
  <si>
    <t>5YFBPRHE1JP781160</t>
  </si>
  <si>
    <t>SE MANDO WHATS ( MRS ) 2- agenda en unos dias 3 - AGENDO 10/12/22 FOLIO 109577 / S140320 - 09/12/22 - S100</t>
  </si>
  <si>
    <t>MR0EX8CB3K1405720</t>
  </si>
  <si>
    <t>S 0000141941</t>
  </si>
  <si>
    <t>5YFBPRHE3HP581696</t>
  </si>
  <si>
    <t>1- SE LE ENVIO WHATS APP, 2- LA CLIENTA SE COMUNICA PARA AGENDAR SU CITA / S140145 - 05/12/22  - S120</t>
  </si>
  <si>
    <t>5YFBPRBE2LP022383</t>
  </si>
  <si>
    <t>S139989 - 30/11/22 - S60</t>
  </si>
  <si>
    <t>MR0EX8DD7J0257978</t>
  </si>
  <si>
    <t>S 0000141740</t>
  </si>
  <si>
    <t>JTMY23FV1KJ014469</t>
  </si>
  <si>
    <t>Se envia Mrs / Marcamos de la agencia y nos direcciona a buzon</t>
  </si>
  <si>
    <t>MHKMF53E7JK016583</t>
  </si>
  <si>
    <t>1-SE LE ENVIO WHATS APP , 2- SE DEJO RECADO , 3- EL CLIENTE COMENTA QUE TUVO UN SINIESTRO , 4- EL CLIENTE COMENTA QUE LA UNIDAD SE ENCUENTRA AQUÍ EN LA AGENCIA EN UNA REPARACIÓN DE HOJALATER</t>
  </si>
  <si>
    <t>MR0DA3CD9M4200339</t>
  </si>
  <si>
    <t>MRS 1, SE REALIZO EL SERVICIO EN LA AGENCIA DE SAN LUIS TOYOTA DALTON</t>
  </si>
  <si>
    <t>MR0CX3DD1N1328232</t>
  </si>
  <si>
    <t>S 0000141866</t>
  </si>
  <si>
    <t>MR0CX3DD2N1330264</t>
  </si>
  <si>
    <t>S 0000141163</t>
  </si>
  <si>
    <t>JTDKT923175034165</t>
  </si>
  <si>
    <t>JTDKAMFUXN3171397</t>
  </si>
  <si>
    <t>S 00001380611- SE LE ENVIO WHATS APP / SE CONTATO A LA SARITA. EVANGELINA SE COMUNICARA DESPUES DEL 15/09 PARA PROGRANAR SU SERVICIO / SERVICIO PROGRAMADO CON FOLIO 107732 PARA EL MARTES 27/09 / S138061 - 27/09/2</t>
  </si>
  <si>
    <t>MR0CX3DD0N1325404</t>
  </si>
  <si>
    <t>S 0000141680</t>
  </si>
  <si>
    <t>JTDKT9D32ED596091</t>
  </si>
  <si>
    <t>S 0000141067</t>
  </si>
  <si>
    <t>MR0EX32G3D0252751</t>
  </si>
  <si>
    <t>2023-02-11</t>
  </si>
  <si>
    <t>SE ENVIA MRS / S142375 - 11/02/23 - S140</t>
  </si>
  <si>
    <t>JTDKN3DU3F1880770</t>
  </si>
  <si>
    <t>S 0000141109</t>
  </si>
  <si>
    <t>5YFBPRHE6JP749546</t>
  </si>
  <si>
    <t>SE MANDO WHATS (MRS) 2- Nos indica ver disponibilidad de sus tiempos y luego regresara la lamada 3- solo nos comenta lo siguiente ya que se encuentra ocupado Sita Karla buenos días, una preg</t>
  </si>
  <si>
    <t>JTFSX23P1G6168334</t>
  </si>
  <si>
    <t>S140482 - 15/12/22 - A Y F, 2-  SE SE VOLVIO A ENVIAR WHATS APP</t>
  </si>
  <si>
    <t>JTDBT9K31G1443130</t>
  </si>
  <si>
    <t>S 0000141249</t>
  </si>
  <si>
    <t>5YFBPRBE1LP098080</t>
  </si>
  <si>
    <t>G139258 - 04/11/22 - 22TC07 // 2- Marcamos de la agencia y Nos indican que por el momento no requieren el servicio que luego se comunica para agendar cita / S140717 - 21/12/22 - S100</t>
  </si>
  <si>
    <t>MR0FA3CD6L3800359</t>
  </si>
  <si>
    <t>SE LE ENVIO WHATS APP, 2- SE DEJO RECADO, 3- SE  LE VOLVIO A ENVIAR WHATS APP, 4- SE VOLVIO A  DEJAR RECADO.</t>
  </si>
  <si>
    <t>JTDKDTB38L1638064</t>
  </si>
  <si>
    <t>S 0000141414</t>
  </si>
  <si>
    <t>5YFBPRHE1HP621452</t>
  </si>
  <si>
    <t>SE MANDO WHATS ( MRS ) 2- buzon, se marco del telefono fijo3-esta fuera de la ciudada el marac cuando llegue para poder agendar / S140573 - 17/12/22 - S110</t>
  </si>
  <si>
    <t>JTFJM9CP8N6005531</t>
  </si>
  <si>
    <t>S 0000141238</t>
  </si>
  <si>
    <t>JTDKDTB32K1628340</t>
  </si>
  <si>
    <t>S 0000141188</t>
  </si>
  <si>
    <t>JTDKBRFU6H3027022</t>
  </si>
  <si>
    <t>S 0000142029</t>
  </si>
  <si>
    <t>JTDKBRFU7G3017212</t>
  </si>
  <si>
    <t>1-SE LE ENVIO WHATS APP , 2- SE DEJO RECADO, 3- la clienta se comunica para agendar su cita, 4- la clienta se comunica</t>
  </si>
  <si>
    <t>JTMJ13FV0KJ007386</t>
  </si>
  <si>
    <t>1-SE LE ENVIO WHATS APP , 2- LA CLIENTA LO REVISA CON SU ESPOSO Y SE COMUNICA PARA AGENDAR SU CITA, 3-SE DEJO RECADO , 4- LA CLIENTA SE COMUNICA PARA AGENDAR SU CITA.</t>
  </si>
  <si>
    <t>MR0EX8DD0H0247335</t>
  </si>
  <si>
    <t>JTDKDTB34J1616446</t>
  </si>
  <si>
    <t>SE MANDO WHATS (MRS) 2 - LO CORDINA Y MARCA PARA AGENDAR /  LA UNIDAD ERA DE UNA ARRENDADORA Y YA LO VENDIERON</t>
  </si>
  <si>
    <t>JTFPX22P2K0085272</t>
  </si>
  <si>
    <t>S 0000141372</t>
  </si>
  <si>
    <t>MR2K29F3XK1138417</t>
  </si>
  <si>
    <t>1- SE LE ENVIO WHATS APP / S140524 - 16/12/22 - S70</t>
  </si>
  <si>
    <t>JTDBT9K30G1446360</t>
  </si>
  <si>
    <t>S 0000141269</t>
  </si>
  <si>
    <t>JTFAMHCP8L6003415</t>
  </si>
  <si>
    <t>S 0000141389</t>
  </si>
  <si>
    <t>JTFPX22P7L0094891</t>
  </si>
  <si>
    <t>S 0000141509</t>
  </si>
  <si>
    <t>MR0CX3DD6N1418749</t>
  </si>
  <si>
    <t>S 0000141374</t>
  </si>
  <si>
    <t>MHKMF53FXJK021835</t>
  </si>
  <si>
    <t>S 0000141766</t>
  </si>
  <si>
    <t>MR0CX8CBXN0426260</t>
  </si>
  <si>
    <t>2023-02-27</t>
  </si>
  <si>
    <t>1- SE LE ENVIO WHATS APP, 2- SE DEJO RECADO CON SU SECRETARIA, 3-  EL CLIENTE SE COMUNICA DESPUES, 4- SE DEJO RECADO / S142866 - 27/02/23 - S20</t>
  </si>
  <si>
    <t>JTDKDTB32K1628371</t>
  </si>
  <si>
    <t>S 0000141780</t>
  </si>
  <si>
    <t>MR0CX3DD6N1418671</t>
  </si>
  <si>
    <t>MR0EX8CB6J1401384</t>
  </si>
  <si>
    <t>MRS 1 / CITADO PARA EL 16/02/2023 CON FOLIO 112035 / S142537 - 16/02/23 - S160</t>
  </si>
  <si>
    <t>JTDKDTB31M1143688</t>
  </si>
  <si>
    <t>S 0000141611</t>
  </si>
  <si>
    <t>MR0CX3DD4M1314064</t>
  </si>
  <si>
    <t>2023-02-04</t>
  </si>
  <si>
    <t>S142181 - 04/02/23 - S160</t>
  </si>
  <si>
    <t>MR2K29F3XJ1102273</t>
  </si>
  <si>
    <t>SE MANDO WHATS /S140746 - 22/12/22 - S50</t>
  </si>
  <si>
    <t>MHKAA1BA5NJ048808</t>
  </si>
  <si>
    <t>S 0000141211</t>
  </si>
  <si>
    <t>MR0EX8DD5K0259696</t>
  </si>
  <si>
    <t>2023-02-18</t>
  </si>
  <si>
    <t>NO CONTESTA, 2- POR INSEGURIDAD REALIZARA SUS SERVICIOS EN TOYOTA IRAPUATO. / S142614 - 18/02/23 - S160</t>
  </si>
  <si>
    <t>MHKMF5CF5LK014021</t>
  </si>
  <si>
    <t>LA PREVIA SE LA REALIZARON 07/07/22 2 - buzon, se marca del telefono fijo 4- BUZON, SE MARCA DEL TELEFONO FIJO 4- BUZON 4 - manda a buzon, no tiene whats</t>
  </si>
  <si>
    <t>JTMY23FV8KJ014856</t>
  </si>
  <si>
    <t>se mando whats 2 - TIENE PREVIA DE MAYO</t>
  </si>
  <si>
    <t>MHKMF5CF0KK004107</t>
  </si>
  <si>
    <t>S 0000141697</t>
  </si>
  <si>
    <t>MR0EX8DD1H0171379</t>
  </si>
  <si>
    <t>SE MANDO WHATS ( MRS ) 2- buzon, se marca del telefono fijo de la agencia 4- buzon se marca del telefono fijo 4 - LA UNIDAD ES DE SU PAPA LE VA COMENTAR  4- SE MANDO WHATS 4- SE DEJO WHATS</t>
  </si>
  <si>
    <t>MR0EX8CB1L1408505</t>
  </si>
  <si>
    <t>S 0000141874</t>
  </si>
  <si>
    <t>MHFMC13F2AK006763</t>
  </si>
  <si>
    <t>S 0000141304</t>
  </si>
  <si>
    <t>MR0CX3DD5M1316499</t>
  </si>
  <si>
    <t>S 0000141341</t>
  </si>
  <si>
    <t>MR0EX8CB6H1397539</t>
  </si>
  <si>
    <t>1-SE LE ENVIO WHATS APP / NO RESPONDE SE ENVIA WHATSAPP / COMENTA SARITA. CONCEPCION EL DÍA DE MAÑANA 22/09 REGRESARA LA LLAMADA PARA AGENDAR EL SERVICIO  / CLIENTE COMENTA QUE NECESITA REVI</t>
  </si>
  <si>
    <t>JTDKBRFUXJ3076861</t>
  </si>
  <si>
    <t>SE MANDO WHATS ( MRS ) 2- agendo 21/12/22 folio 110285 3- ya que junte el dinero agenda ya que los precios estan muy elevados</t>
  </si>
  <si>
    <t>5YFBPRHE7KP877635</t>
  </si>
  <si>
    <t>S140601 - 19/12/22 - S90</t>
  </si>
  <si>
    <t>MR0EX3DD8L0007199</t>
  </si>
  <si>
    <t>S 0000141670</t>
  </si>
  <si>
    <t>MR0CX3DD8N1332276</t>
  </si>
  <si>
    <t>S 0000141842</t>
  </si>
  <si>
    <t>MR0CX3DD1M1320405</t>
  </si>
  <si>
    <t>S 0000141273</t>
  </si>
  <si>
    <t>MHFAB1BY4N3006806</t>
  </si>
  <si>
    <t>S 0000141379</t>
  </si>
  <si>
    <t>JTMZD33V166014659</t>
  </si>
  <si>
    <t>Pendiente desde marzo en realizar la campaña G0V 2- Cliente nos menciona que hay una Accion de servicio pendiente no se ha realizado por que no hay herramienta / CLIETE COMENTA SE COMUNICARA</t>
  </si>
  <si>
    <t>MR0EX8DD8K0262558</t>
  </si>
  <si>
    <t>S 0000141726</t>
  </si>
  <si>
    <t>JTFJM9CP2M6003448</t>
  </si>
  <si>
    <t>S 0000141612</t>
  </si>
  <si>
    <t>MR0HA8CD1K1091730</t>
  </si>
  <si>
    <t>1- SE LE ENVIO WHATS APP / S142423 - 13/02/23 - S150</t>
  </si>
  <si>
    <t>MR2B29F32H1028065</t>
  </si>
  <si>
    <t>SE MANDO WHATS ( MRS ) / S142515 - 15/02/23 - S130</t>
  </si>
  <si>
    <t>5TDZK3EH8BS049111</t>
  </si>
  <si>
    <t>Llamar después / 2- SE DEJO RECADO CON SU ESPOSA / T136650 - 08/08/22  - REEMP. ACEITE TRANSM</t>
  </si>
  <si>
    <t>JTDKDTB39M1146404</t>
  </si>
  <si>
    <t>S 0000141958</t>
  </si>
  <si>
    <t>MR2B29F32L1202855</t>
  </si>
  <si>
    <t>Se envia Mrs / 2- Marcamos de la agencia y nos indican que pasara la informacion a la Sra Lourdes / S142617 - 18/02/23 - S50</t>
  </si>
  <si>
    <t>MR0EX8DD8G0167389</t>
  </si>
  <si>
    <t>se envia mrs  //4- Marcamos de la agencia y nos cuelga la llamda / S142573 - 17/02/23 - S160</t>
  </si>
  <si>
    <t>MR0EX8CB6H1396410</t>
  </si>
  <si>
    <t>2023-02-20</t>
  </si>
  <si>
    <t>S142647 - 20/02/23 - S210</t>
  </si>
  <si>
    <t>MR0EX8DD9K0262052</t>
  </si>
  <si>
    <t>Se envia mrs 2- NO CONTESTA // 4- SE ENVIA MRS</t>
  </si>
  <si>
    <t>MR0EX8CB6H1394785</t>
  </si>
  <si>
    <t>se envia mrs  // 4- Marcamos de la agencia y no Contesta / S42256 - 08/02/23 - S190</t>
  </si>
  <si>
    <t>MR0EX8DD6J0255025</t>
  </si>
  <si>
    <t>1- SE LE ENVIO WHATS APP, 2- NO CONTESTA SE LE VOLVIO A ENVIAR WHATS APP, 3- SE DEJO RECADO CON SU ESPOSA LO REVISA Y SE COMUNICA PARA AGENDAR SU CITA</t>
  </si>
  <si>
    <t>MHKMF5CE8LK005899</t>
  </si>
  <si>
    <t>S 0000141716</t>
  </si>
  <si>
    <t>MR0HA3CD4L0723369</t>
  </si>
  <si>
    <t>SE ENVIA MRS / S142762 - 23/02/23 - S70</t>
  </si>
  <si>
    <t>MR2B29F37N1238348</t>
  </si>
  <si>
    <t>S142197 - 04/02/23 - S30</t>
  </si>
  <si>
    <t>MR0CX3DD7N1325416</t>
  </si>
  <si>
    <t>S 0000141616</t>
  </si>
  <si>
    <t>MR0BA3CD3N0051054</t>
  </si>
  <si>
    <t>S 0000141921</t>
  </si>
  <si>
    <t>MR0EX8DD8G0165013</t>
  </si>
  <si>
    <t>S 0000141755</t>
  </si>
  <si>
    <t>MR0BA3CD6M0034943</t>
  </si>
  <si>
    <t>S 0000141619</t>
  </si>
  <si>
    <t>MHKMF5CF8LK009122</t>
  </si>
  <si>
    <t>S 0000141577</t>
  </si>
  <si>
    <t>MR0EX8DD0H0252390</t>
  </si>
  <si>
    <t>S 0000140121</t>
  </si>
  <si>
    <t>MHKMF5CFXMK021435</t>
  </si>
  <si>
    <t>S 0000141675</t>
  </si>
  <si>
    <t>S142282 - 09/02/23 - S20</t>
  </si>
  <si>
    <t>JTDKDTB35K1620426</t>
  </si>
  <si>
    <t>S 0000141841</t>
  </si>
  <si>
    <t>MR0HA8CD3J1087497</t>
  </si>
  <si>
    <t>S142495 - 15/02/23 - S260</t>
  </si>
  <si>
    <t>MR0CX12G9E0112586</t>
  </si>
  <si>
    <t>S 0000141737</t>
  </si>
  <si>
    <t>MR2B29F3XK1163186</t>
  </si>
  <si>
    <t>1- SE LE ENVIO WHATS APP, 2- CONSIDERARA  TRAERALA  A SERVICIO / S142536 - 16/02/23 - S90</t>
  </si>
  <si>
    <t>MR2B29F34K1176581</t>
  </si>
  <si>
    <t>2023-02-03</t>
  </si>
  <si>
    <t>S142133 - 03/02/23 - S110</t>
  </si>
  <si>
    <t>MR0CX8CBXN0427280</t>
  </si>
  <si>
    <t>S 0000141418</t>
  </si>
  <si>
    <t>MR2K29F32K1149685</t>
  </si>
  <si>
    <t>2023-02-10</t>
  </si>
  <si>
    <t>Se envia Mrs / 2- Marcamos de la agencia y nos direcciona a Servicio de buzon de voz / 3- Se agenda cita 09.02.23 folio: 111742</t>
  </si>
  <si>
    <t>MR2B29F32M1220256</t>
  </si>
  <si>
    <t>S 0000142009</t>
  </si>
  <si>
    <t>MR2B29F38M1229737</t>
  </si>
  <si>
    <t>S 0000141543</t>
  </si>
  <si>
    <t>5TDKZ3DC3KS994521</t>
  </si>
  <si>
    <t>2022-11-07</t>
  </si>
  <si>
    <t>MR2B29F36J1131821</t>
  </si>
  <si>
    <t>S 0000141657</t>
  </si>
  <si>
    <t>MR2B29F32M1225229</t>
  </si>
  <si>
    <t>1-SE LE ENVIO WHATS APP , 2- SE DEJO RECADO CON SU PAPA, 3- NO CONTESTA , 4- SE COMUNICA EL SIGUIENTE MES PARA AGENDAR SU CITA</t>
  </si>
  <si>
    <t>MR0HA8CD8J1056228</t>
  </si>
  <si>
    <t>S 0000141852</t>
  </si>
  <si>
    <t>MR0CX8CB4M0420758</t>
  </si>
  <si>
    <t>S 0000140938</t>
  </si>
  <si>
    <t>MR2K29F35N1241877</t>
  </si>
  <si>
    <t>1- SE LE ENVIO WHATS APP, 2- SE AGENDO CITA PARA EL 16/02/23 S-142560 - S20</t>
  </si>
  <si>
    <t>MR2K29F39H1075089</t>
  </si>
  <si>
    <t>SE MANDO WHATS ( MRS ) 2- buzon, se marca del telefono fijo 3- buzon, se marca del telefono fijo  / S142268 - 08/02/23 - S100</t>
  </si>
  <si>
    <t>MR0DA3CD3M4001402</t>
  </si>
  <si>
    <t>Se envia Mrs 2- BUZON DE VOZ // 4- Marcamos de la agencia y nos direcciona a buzon</t>
  </si>
  <si>
    <t>2T3W1RFV2MW173535</t>
  </si>
  <si>
    <t>se envia mrs // 2- Marcamos de la agencia y nos direcciona a buzon de voz / S140826 - 24/12/22 - S20</t>
  </si>
  <si>
    <t>2T3RFREV0JW748761</t>
  </si>
  <si>
    <t>se envia mrs // 2- Se agendo cita el dia 01.12.22 Folio: 109639 S-140032</t>
  </si>
  <si>
    <t>MR2K29F39H1018780</t>
  </si>
  <si>
    <t>S142299 - 09/02/23 - S160</t>
  </si>
  <si>
    <t>MR2B29F38L1201404</t>
  </si>
  <si>
    <t>S 0000141877</t>
  </si>
  <si>
    <t>MHKMF53F3GK004349</t>
  </si>
  <si>
    <t>SE MANDO WHATS (MRS) 2- No contesta enviamos nuevamente msj 3- no contesta // 4- marcamos de la agencia y nos indica que ya vendieron la unidad</t>
  </si>
  <si>
    <t>NMTKH3BX4KR074954</t>
  </si>
  <si>
    <t>T 0000141476</t>
  </si>
  <si>
    <t>MR2B29F32H1052415</t>
  </si>
  <si>
    <t>Se envia mrs acudio a servicio por descontaminado de cristales 04.08.22 3- Carlos Magueyal ingresa su unidad como cita Interna I-137731 el dia 14.09.22 -  CAMBIO DE ACEITE Y FILTRO // INGRES</t>
  </si>
  <si>
    <t>MHKMF5CE8LK008480</t>
  </si>
  <si>
    <t>S 0000141952</t>
  </si>
  <si>
    <t>MR2B29F31H1077953</t>
  </si>
  <si>
    <t>Se envia Mrs // 4-srita lourrdes indica que ella se comunicara para agendar, no tiene fecha para el servicio</t>
  </si>
  <si>
    <t>MR2B29F34J1112359</t>
  </si>
  <si>
    <t>Se Envia Mrs, 2- SE DEJO RECADO / S142624 - 18/02/23 - S80</t>
  </si>
  <si>
    <t>2T3JFREV8GW427623</t>
  </si>
  <si>
    <t>SE MANDO WHATS (MRS)</t>
  </si>
  <si>
    <t>MR2B29F34N1232961</t>
  </si>
  <si>
    <t>S 0000141906</t>
  </si>
  <si>
    <t>2T3W1RFV9MW177601</t>
  </si>
  <si>
    <t>SE MANDO WHATS ( MRS ) / S140739 - 22/12/22 - S20</t>
  </si>
  <si>
    <t>MR2B29F35L1198252</t>
  </si>
  <si>
    <t>S 0000141592</t>
  </si>
  <si>
    <t>MR2K29F37H1047467</t>
  </si>
  <si>
    <t>MR2B29F35M1218890</t>
  </si>
  <si>
    <t>S 0000141213</t>
  </si>
  <si>
    <t>MR2B29F32M1231127</t>
  </si>
  <si>
    <t>S 0000141947</t>
  </si>
  <si>
    <t>MR2B29F33M1214935</t>
  </si>
  <si>
    <t>S 0000141226</t>
  </si>
  <si>
    <t>VNKKTUD35GA059584</t>
  </si>
  <si>
    <t>S 0000141566</t>
  </si>
  <si>
    <t>MR2K29F33M1223490</t>
  </si>
  <si>
    <t>S 0000141523</t>
  </si>
  <si>
    <t>VNKKTUD31FA028167</t>
  </si>
  <si>
    <t>Se envia Mrs / 2- Cliente nos indica lo siguiente: Ya no tengo el Yaris Lo vendí / 3- Unidad Vendida</t>
  </si>
  <si>
    <t>MHKMF5CE6MK012061</t>
  </si>
  <si>
    <t>G 0000140862</t>
  </si>
  <si>
    <t>MHKMF53F1HK021152</t>
  </si>
  <si>
    <t>2023-01-03</t>
  </si>
  <si>
    <t>S 0000141076</t>
  </si>
  <si>
    <t>4T1BF1FK2FU902295</t>
  </si>
  <si>
    <t>Se envia Mrs // 4- Muchas gracias por la información pero ahora vivo en Leon y ya realice el servicio de antemano le agradezco sus atenciones pero ya no me será posible llevarlo a su agencia</t>
  </si>
  <si>
    <t>MHKMF5CF3MK017176</t>
  </si>
  <si>
    <t>1- SE LE ENVIO WHATS APP / S140610 - 19/12/22 - S40</t>
  </si>
  <si>
    <t>2T3RFREV0GW538685</t>
  </si>
  <si>
    <t>SE MANDO WHATS ( MRS) 2- agendo 03/11/22 folio 108458 /  S139199 - 03/11/22 - S70</t>
  </si>
  <si>
    <t>2T3W1RFV3MW139880</t>
  </si>
  <si>
    <t>2022-04-14</t>
  </si>
  <si>
    <t>1-SE LE ENVIO WHATS APP , 2- NO CONTESTA SE LE ENVIO WHATS APP, 3- SE DEJO RECADO SE COMUNICA MAS ADELANTE</t>
  </si>
  <si>
    <t>JTMR13FV7KD018287</t>
  </si>
  <si>
    <t>Se envia Mrs //2- marcamos de la agencia y el cliente indica que esperara a que llegue al kilometraje en 3 semanas se comunica para agendar su cita / S140400 - 13/12/22 - S40</t>
  </si>
  <si>
    <t>MR0EX8DD4H0173644</t>
  </si>
  <si>
    <t>2T3JFREV9JW747234</t>
  </si>
  <si>
    <t>S 0000141375</t>
  </si>
  <si>
    <t>2T3RF4EV8FW398872</t>
  </si>
  <si>
    <t>NO TIENE WHATS, MANDA ABUZON 2 - SE MANDO WHATS, MANDA A BUZON 3- buzon 4- buzon 4- buzon 4 - se mando whats / S139716 - 19/11/22 - S110</t>
  </si>
  <si>
    <t>2T3JFREV5GW467092</t>
  </si>
  <si>
    <t>S 0000141390</t>
  </si>
  <si>
    <t>MHKMF5CE7LK008485</t>
  </si>
  <si>
    <t>se envia mrs // 2- Se agenda cita 21.12.22 Folio: 110163 / S140701 - 21/12/22 - S50</t>
  </si>
  <si>
    <t>MR0EX8DD6H0176898</t>
  </si>
  <si>
    <t>1- SE LE ENVIO WHATS APP, 2- NO CONTESTA SE LE VOLVIO A ENVIAR WHATS APP, 3- EL CLIENTE SE COMUNICA PARA AGENDAR SU CITA</t>
  </si>
  <si>
    <t>JTMR13FV6KD007152</t>
  </si>
  <si>
    <t>MRS ( SE MANDO WHATS ) 2- buzon,se marca del telefono fijo / S141042 - 31/12/22 - S50</t>
  </si>
  <si>
    <t>2T3DF4EV7EW130341</t>
  </si>
  <si>
    <t>S 0000141191</t>
  </si>
  <si>
    <t>2T3ZF4EV4FW184185</t>
  </si>
  <si>
    <t>S 0000141985</t>
  </si>
  <si>
    <t>MHFMC13F58K000949</t>
  </si>
  <si>
    <t>SE MANDO WHATS / S140649 - 20/12/22 - S290</t>
  </si>
  <si>
    <t>3MYDLAYV7GY123651</t>
  </si>
  <si>
    <t>2022-11-02</t>
  </si>
  <si>
    <t>SE MANDO WHATS 2- BUZON 3- BUZON / S135681 - 07/07/22 - S140</t>
  </si>
  <si>
    <t>MHKMF5CE0LK008361</t>
  </si>
  <si>
    <t>se envia mrs // 2- SE ENVIA MRS NO X QUE NO HABIA ENVIADO</t>
  </si>
  <si>
    <t>2T3W1RFV9MW172818</t>
  </si>
  <si>
    <t>S 0000141407</t>
  </si>
  <si>
    <t>MR0EX3DD6L0004835</t>
  </si>
  <si>
    <t>1-SE LE ENVIO WHATS APP, 2- SE DEJO RECADO CON EL SR. ALVARO / S142588 - 17/02/23 - S60</t>
  </si>
  <si>
    <t>MHKMF5CF3MK017484</t>
  </si>
  <si>
    <t>S140846 - 26/12/22 - S30</t>
  </si>
  <si>
    <t>NMTKH3BX8LR106693</t>
  </si>
  <si>
    <t>T 00001374611-SE LE ENVIO WHATS APP , 2- LA CLIENTA SE COMUNICA PARA AGENDAR SU CITA / T137461 - 05/09/22 - DIAG. TARDA AL ENCENDER</t>
  </si>
  <si>
    <t>MR0EX8DD5H0252899</t>
  </si>
  <si>
    <t>S142645 - 20/02/23 - S360</t>
  </si>
  <si>
    <t>4T1BK1FK2EU024295</t>
  </si>
  <si>
    <t>SE MANDO WHATS., MRS 2- el marca en otro momento 3- buzon 4 - el marca despues 4 - la unidad esta en otro estado llega en  2 meses 4- SE MANDO WHATS 4 - SE MANDO WHATS</t>
  </si>
  <si>
    <t>MR0EX8DD4K0184425</t>
  </si>
  <si>
    <t>SE MANDO WHATS ( MRS ) 2- SE MARCA DEL TELEFONO FIJO, MANDA A BUZON / S142587 - 17/02/23 - S110</t>
  </si>
  <si>
    <t>5TDGRKEC7MS025127</t>
  </si>
  <si>
    <t>S 0000141305</t>
  </si>
  <si>
    <t>5TDYZ3DC7HS826352</t>
  </si>
  <si>
    <t>5TDGRKEC5NS091810</t>
  </si>
  <si>
    <t>S 0000141568</t>
  </si>
  <si>
    <t>2T3WF4EV3DW009507</t>
  </si>
  <si>
    <t>S 0000141382</t>
  </si>
  <si>
    <t>MR0EX8DD7J0258211</t>
  </si>
  <si>
    <t>SE MANDO WHATS (MRS) 2- BUZON LLENO // 4- Marcamos de la agencia y nos direcciona a buzon lleno</t>
  </si>
  <si>
    <t>MR0EX32G6E0261607</t>
  </si>
  <si>
    <t>1- SE REALIZO EL 04/11/22 S-139231 / S139231 - 04/11/2 - S370</t>
  </si>
  <si>
    <t>4T1B11HK8KU724771</t>
  </si>
  <si>
    <t>2T3ZF4EV8FW131201</t>
  </si>
  <si>
    <t>2022-11-18</t>
  </si>
  <si>
    <t>S139659 - 18/11/22 - S90</t>
  </si>
  <si>
    <t>3TMAZ5CN6LM130574</t>
  </si>
  <si>
    <t>T139947 - 29/11/22 - S80</t>
  </si>
  <si>
    <t>MR0EX8DD5G0168600</t>
  </si>
  <si>
    <t>1-SE LE ENVIO WHATS APP , 2- NO CONTESTA SE LE VOLVIO A ENVIAR WHATS APP, 3- SE DEJO RECADO, 4-  NO CONTESTA SE VOLVIO A ENVIAR WHATS APP</t>
  </si>
  <si>
    <t>MR0EX8DD1K0265799</t>
  </si>
  <si>
    <t>Se Envia Mrs // 2- Se agenda cita 12.10.11 folio:108924</t>
  </si>
  <si>
    <t>MR2B29F38J1096196</t>
  </si>
  <si>
    <t>S 0000141703</t>
  </si>
  <si>
    <t>5TDYZ3DC6LS056153</t>
  </si>
  <si>
    <t>S 0000141785</t>
  </si>
  <si>
    <t>2T3JFREV9JW730692</t>
  </si>
  <si>
    <t>S 0000141232</t>
  </si>
  <si>
    <t>2T3JFREV6GW428950</t>
  </si>
  <si>
    <t>S 0000141233</t>
  </si>
  <si>
    <t>MR2B29F35L1187123</t>
  </si>
  <si>
    <t>Se envia mrs 2- Buzon lleno se envia nuevamente msj 3- Indica que ya tiene programada su cita en queretaro</t>
  </si>
  <si>
    <t>MR0EX8CB9L1411099</t>
  </si>
  <si>
    <t>SE MANDO WHATS (MRS) 2- buzon 3- buzon, se marca del telefono fijo de la agencia 4- BUZON SE MARCA DEL TELEFONO FIJO DE LA AGENCIA 4 - SE MANDO WHATS 4 - manda directo a buzon 4- NO RESPONDE</t>
  </si>
  <si>
    <t>5TDKZRFH8KS349570</t>
  </si>
  <si>
    <t>SE MANDO WHATS (MRS) 2- VA CHECAR SUS TIEMPOS Y MARCA PARA AGENDAR 3-  esta fuera de la ciudad regresa a proncipios de dicuembre 4- no se encuentra va pasar el recado 4 - SE MANDO WHATS 4 -</t>
  </si>
  <si>
    <t>4T1F11AK4LU907503</t>
  </si>
  <si>
    <t>Se envia mrs 2- ENVIA NUEVAMENTE MSJ RECORDATORIO 3- NO CONTESTA // 4- Marcamos de la agencia y nos indica gerardo que aun tiene poco kilometraje la unidad y que tdavia no va a realizar su s</t>
  </si>
  <si>
    <t>MR0CX8CB5N0428756</t>
  </si>
  <si>
    <t>S142909 - 28/02/23 - S30</t>
  </si>
  <si>
    <t>5TDGRKEC6NS095235</t>
  </si>
  <si>
    <t>1- SE LE ENVIO WHATS APP, 2- NO CONTESTA , SE VOLVIO A ENVIAR WHATS APP, 3- SE AGENDO CITA PARA EL 15/02/2023 FOLIO: 111858 / S142486 - 14/02/23 - S20</t>
  </si>
  <si>
    <t>MR0EX8DD3H0171948</t>
  </si>
  <si>
    <t>1- SE LE ENVIO WHATS APP / S139276 - 05/11/22 - 05/11/22 - S310</t>
  </si>
  <si>
    <t>MR2B29F34L1196315</t>
  </si>
  <si>
    <t>1-SE LE ENVIO WHATS APP, SE DEJORECADO SE COMUNICAN MAS ADELANTE / S142132 - 03/02/23 - S60</t>
  </si>
  <si>
    <t>MR0EX8CB9L1408980</t>
  </si>
  <si>
    <t>2022-11-09</t>
  </si>
  <si>
    <t>1-SE LE ENVIO WHATS APP , 2- EL CLIENTE SE COMUNICA PARA AGENDAR SU CITA. , 3- SE AGENDO CITA PARA EL 09/11/2022 FOLIO: 108954 / S139364 - 09/11/22 - S60</t>
  </si>
  <si>
    <t>MR2B29F31H1053250</t>
  </si>
  <si>
    <t>SE MANDO WHATS (MRS) 2- buzon 3- buzon, se marca  del telefono fijo de la agencia 4- buzon, se narca del telefono fijo de la agencia 4- SE MANDO WJATS 4 - se mando whats / S142289 - 09/02/23</t>
  </si>
  <si>
    <t>5TDYZRAH4MS048783</t>
  </si>
  <si>
    <t>S 0000141194</t>
  </si>
  <si>
    <t>5TDGZRAH1NS543438</t>
  </si>
  <si>
    <t>S 0000141793</t>
  </si>
  <si>
    <t>MR2B29F30H1068130</t>
  </si>
  <si>
    <t>MARCAR EN OTRO MOMENTO 2- buzon, semarca del telefono fijo 3 - buzon 4- numero fuera de servicio 4- SE MARCA DEL TELEFONO FIJO, NUMERO FUERA DE SERVICIO</t>
  </si>
  <si>
    <t>MR0FA8CD6K3901221</t>
  </si>
  <si>
    <t>5YFB4RBE2LP041945</t>
  </si>
  <si>
    <t>S 0000141421</t>
  </si>
  <si>
    <t>MR0EX32G3F0265566</t>
  </si>
  <si>
    <t>2022-11-25</t>
  </si>
  <si>
    <t>Se envia mrs  2- NOSN INDICAN QUE LA PERSONA RESPONSABLE FALLECIO Y SE LES HACE COMPLICADO TRAER LA UNIDAD // 4- marcamos de la agencia pero se les complica acudir ya que aun no tienen perso</t>
  </si>
  <si>
    <t>5YFB4RBE6NP113720</t>
  </si>
  <si>
    <t>S 0000141917</t>
  </si>
  <si>
    <t>MR2B29F37H1039787</t>
  </si>
  <si>
    <t>S 0000141370</t>
  </si>
  <si>
    <t>3MYDLAYV2JY300369</t>
  </si>
  <si>
    <t>2022-11-12</t>
  </si>
  <si>
    <t>SE MANDO WHATS, MANDA A BUZON</t>
  </si>
  <si>
    <t>MR2K29F38K1176518</t>
  </si>
  <si>
    <t>S 0000141438</t>
  </si>
  <si>
    <t>MR2B29F34L1199750</t>
  </si>
  <si>
    <t>SE MANDO WHATS ( MRS ) 2- AGENDO 11-2-23 FOLIO 111677 / S142833 - 25/02/23 - S50</t>
  </si>
  <si>
    <t>MR2B29F37M1221306</t>
  </si>
  <si>
    <t>S 0000141946</t>
  </si>
  <si>
    <t>MR0EX8DD0K0264823</t>
  </si>
  <si>
    <t>S142016 - 31/01/23  - S270</t>
  </si>
  <si>
    <t>MR2B29F32K1152327</t>
  </si>
  <si>
    <t>Se envia mrs 2- nos envia a buzon 3- BUZON DE VOZ ENVIAMOS MSJ DE RECORDATORIO POR QUE SE VE QUE ESTA EN LINEA //4- Se Agenda cita 12.11.22 folio:109155 / S139474 - 12/11/22 - S60</t>
  </si>
  <si>
    <t>5YFB4RBE3NP104490</t>
  </si>
  <si>
    <t>S 0000141602</t>
  </si>
  <si>
    <t>5TDYZ3DC4LS076370</t>
  </si>
  <si>
    <t>S 0000141368</t>
  </si>
  <si>
    <t>MR2B29F31N1247837</t>
  </si>
  <si>
    <t>1- SE LE ENVIO WHATS APP, 2- SE AGENDO PARA EL 30/11/22 FOLIO . 109353 / S139983 - 30/11/22 - S10</t>
  </si>
  <si>
    <t>MR0EX8DD3K0182780</t>
  </si>
  <si>
    <t>S 0000141257</t>
  </si>
  <si>
    <t>5YFBURHE4FP260093</t>
  </si>
  <si>
    <t>S 0000137744SE LE ENVIO WHATS 2 - EL MARCA EN OTRO MOMENTO 3- SE DEJO NUEVAMENTE WHATS, MANDA A BUZON / S137744 - 14/09/22 - S130</t>
  </si>
  <si>
    <t>5TDYK3DCXES406813</t>
  </si>
  <si>
    <t>Se agenda mrs 2- Nos indica el cliente que programara despues // 4. Se envia MRS ya que indica que ahorita no tiene tiempo por trabajo</t>
  </si>
  <si>
    <t>5TDZA22C66S481451</t>
  </si>
  <si>
    <t>1-SE LE ENVIO  WHATS APP 2- SE ENVIA NUEVAMENTE MSJ MRS 3- SE ENVIA MSJ DE MRS. / 17/02/2022- Asistente toma recado. Adicional, se envia whats a numero del cliente. 4- SE AGENDA CITA 04.05.2</t>
  </si>
  <si>
    <t>5YFBPRHE3JP748712</t>
  </si>
  <si>
    <t>SE MANDO WHATS ( MRS ) 2- agendo 19/11/22 folio 109148 / S139708 - 19/11/22 - S70</t>
  </si>
  <si>
    <t>5TDYK3DC7DS283177</t>
  </si>
  <si>
    <t>SE MANDO WHATS ( MRS ) 2- buzon, se marca del telefono fijo de la agencia 3- comenta que apena recorrio 100km despues del servicio, por el momento no lo va traer 4 - el se comunica en otro m</t>
  </si>
  <si>
    <t>5YFBPRBE6LP130909</t>
  </si>
  <si>
    <t>S 0000141984</t>
  </si>
  <si>
    <t>5YFBPRHE1HP633746</t>
  </si>
  <si>
    <t>S 0000141512</t>
  </si>
  <si>
    <t>MR0EX8DD4H0170887</t>
  </si>
  <si>
    <t>Se envia mrs 2- BUZON  // 4- marcamos de la agencia y el cliente no contesta nos direcciona a buzon de voz</t>
  </si>
  <si>
    <t>5YFBPRHE2HP674600</t>
  </si>
  <si>
    <t>Se envia mrs 2- Nos indica que se encuentra ocupada pero que regresara la llamada 3- cliente ya no quiere servicios por el momento // 4- POR EL MOMENTO NO REQUIERE SU CITA FUE EMPLEADO DE TO</t>
  </si>
  <si>
    <t>MR2B29F37J1095413</t>
  </si>
  <si>
    <t>S139401 - 10/11/22 - S70</t>
  </si>
  <si>
    <t>MR0EX8DD9H0172912</t>
  </si>
  <si>
    <t>Se envia mrs 2- Cliente nos indica que salio de vacaciones y que regresa en 2 semanas para programar cita 3- No contesta se envia nuevamente msj 4- BUZON / 4- marcamos de la agencia y nos di</t>
  </si>
  <si>
    <t>5TDYKRFH8GS166627</t>
  </si>
  <si>
    <t>INMOTION / S142318 - 09/02/23 - S120</t>
  </si>
  <si>
    <t>MR0EX8DD1H0252835</t>
  </si>
  <si>
    <t>S 0000141333</t>
  </si>
  <si>
    <t>MR0EX8DD9H0253568</t>
  </si>
  <si>
    <t>Se agenda Cita 08.11.22 folio: 108528 cita concretada / S139346 - 08/11/22 - S20</t>
  </si>
  <si>
    <t>5TDYZRFHXKS302888</t>
  </si>
  <si>
    <t>SE MANDO WHATS (MRS) 2- lo piensa realizar elproximo añ, en abril 3- buzon, se marca del telefono fijo 4- SE MANDO WHATS 4- SE MANDO WHATS 4- lo realizan en Monterrey</t>
  </si>
  <si>
    <t>5YFBPRBE6LP034309</t>
  </si>
  <si>
    <t>S 0000141701</t>
  </si>
  <si>
    <t>JTFJM9CP5N6005681</t>
  </si>
  <si>
    <t>S140964 - 29/12/22 - S10</t>
  </si>
  <si>
    <t>5TDKZRFH5KS350286</t>
  </si>
  <si>
    <t>1- SE LE ENVIO WHATS APP, 2- NO CONTESTA SE LE VOLVIO A ENVIAR WHATS APP, 3- NO CONTESTA SE LE VOLVIO A ENVIAR WHATS APP, 4-  EL CLIENTE  SE COMUNICA PARA AGENDAR SU CITA / S141323 - 10/01/2</t>
  </si>
  <si>
    <t>5TDKZRFH9HS191197</t>
  </si>
  <si>
    <t>SE MANDO WHATS ( MRS ) 2- marcar mañana para posible cita 3 -agendo 15-02-23 folio 111741 / S142500 - 15/02/23 - S100</t>
  </si>
  <si>
    <t>JTFSX23P0J6192034</t>
  </si>
  <si>
    <t>S140889 - 27/12/22 - S180</t>
  </si>
  <si>
    <t>JTDKAMFU6N3172448</t>
  </si>
  <si>
    <t>T138539 - 12/10/22 - S10</t>
  </si>
  <si>
    <t>JTFAMHCP7N6005319</t>
  </si>
  <si>
    <t>SE MANDO WHATS ( MRS ) / S140986 - 29/12/22 - S20</t>
  </si>
  <si>
    <t>13692AP</t>
  </si>
  <si>
    <t>5YFBPRBE9LP094570</t>
  </si>
  <si>
    <t>SE MANDO WHATS ( MRS ) / S139471 - 12/11/22 - S50</t>
  </si>
  <si>
    <t>5YFBPRBE5LP020207</t>
  </si>
  <si>
    <t>S 0000141201</t>
  </si>
  <si>
    <t>MR0EX3DD9L0004747</t>
  </si>
  <si>
    <t>Se envia mrs 2- Nos indican que los servicios los realizan en otras ciudades por que siempre andan fueran 3- Uunidad continua en otra ciudad</t>
  </si>
  <si>
    <t>JTDKT9K36A5310251</t>
  </si>
  <si>
    <t>1- SE LE ENVIO WHATS APP, 2- SE DEJO RECADO, 3- SE AGENDO CITA PARA EL 17/12/2022 / S140572 - 17/12/22 - S260</t>
  </si>
  <si>
    <t>JTDKBRFU6J3071639</t>
  </si>
  <si>
    <t>SE MANDO WHATS (MRS) 2- comenta que el no conduce esa unidad lo va checar 3 - COMENTA QUE ESTA EN UNA REUNION EL MARCA EN OTRO MOMENTO 4- SE MANDO WHATS / S140961 - 29/12/22 - S70</t>
  </si>
  <si>
    <t>5YFBPRHE1KP930510</t>
  </si>
  <si>
    <t>S 0000141338</t>
  </si>
  <si>
    <t>JTDKAMFU8N3169471</t>
  </si>
  <si>
    <t>S142801 - 24/02/23 - S30</t>
  </si>
  <si>
    <t>JTDKBRFU5H3570068</t>
  </si>
  <si>
    <t>no tiene whats, manda a buzon 2- NUMERO FUERA DE SERVICIO 3- buzon, se marca del telefono fijo 4- NUMERO FUERA DE SERVICIO 4 - NUMERO FUERA DE SERVICIO</t>
  </si>
  <si>
    <t>2T1BU4EE6CC915261</t>
  </si>
  <si>
    <t>Se envia Mrs 2- Se agenda cita 26.10.22 Folio: 108577 // 4- Damos seguimiento por medio de whtas y el cliente nos indica los iguiente: Muchísimas gracias, pero no podré llevar el coche, tuve</t>
  </si>
  <si>
    <t>5YFBURHE0EP120296</t>
  </si>
  <si>
    <t>S 0000142010</t>
  </si>
  <si>
    <t>4T1B11HKXKU807294</t>
  </si>
  <si>
    <t>S138746 - 19/10/22 - S80</t>
  </si>
  <si>
    <t>5TDYK3DC3FS604215</t>
  </si>
  <si>
    <t>SE MANDO WHATS ( MRS ) 2* NUMERO DE QUERETARO MOTORS 3 - SE MANDO WHATS 4- SE MANDO WHATS</t>
  </si>
  <si>
    <t>JTDBT9K35G1449660</t>
  </si>
  <si>
    <t>1- SE LE ENVIO WHATS APP, NO  CONTESTA SE LE VOLVIO A ENVIAR WHATS APP, 3- NO CONTESTA SE LE VOLVIO A ENVIAR WHATS APP, 4-  NO CONTESTA SE VOLVIO A ENVIAR WHATS APP</t>
  </si>
  <si>
    <t>JTDKAMFU9N3168992</t>
  </si>
  <si>
    <t>S142681 - 21/02/23 - S40</t>
  </si>
  <si>
    <t>5YFBPRHEXJP825284</t>
  </si>
  <si>
    <t>S 0000141084</t>
  </si>
  <si>
    <t>4T1C11AK5NU660160</t>
  </si>
  <si>
    <t>2022-11-16</t>
  </si>
  <si>
    <t>Se envia Mrs 2- Iindica que aun no le corresponde su servicio, revisamos el sistema y el 1er Serv se realizo 20.06.22 le tocaria en diciembre 3- Aun no le corresponde serv // SERVICIO LE TOC</t>
  </si>
  <si>
    <t>5YFBURHE7FP346871</t>
  </si>
  <si>
    <t>SE MANDO WHATS (MRS) 2 - buzon 3- buzon 4- lo checa y marca despues 4- se mando whats / S139440 - 11/11/22 - S130</t>
  </si>
  <si>
    <t>5YFBPRBE7MP253474</t>
  </si>
  <si>
    <t>S 0000141569</t>
  </si>
  <si>
    <t>5YFBPRBEXLP112588</t>
  </si>
  <si>
    <t>S 0000141085</t>
  </si>
  <si>
    <t>MR2B29F37N1248488</t>
  </si>
  <si>
    <t>1- SE LE ENVIO WHATS APP, 2- SE DEJO RECADO CON EL OPERARIO / S139735 - 22/11/22 - S10</t>
  </si>
  <si>
    <t>JTDBT9K3XF1435526</t>
  </si>
  <si>
    <t>S142615 - 18/02/23 - S190</t>
  </si>
  <si>
    <t>JTDKAMFU6N3168223</t>
  </si>
  <si>
    <t>2023-02-14</t>
  </si>
  <si>
    <t>MRS 1 / CITADO PARA EL 27/02/2023 CON FOLIO 111672 / S142475 - 14/02/23 - S20</t>
  </si>
  <si>
    <t>JTDKARFUXK3092286</t>
  </si>
  <si>
    <t>SE MANDO WHATS (MRS) 2- Empresa pasara la informacion al area de contabilidad 3- marcamos de la empresa y nos indican que llamara despues a la agencia // 4- Marcamos de la agencia y nos indi</t>
  </si>
  <si>
    <t>MR2B29F3XN1248727</t>
  </si>
  <si>
    <t>1- SE LE ENVIO WHATS APP, 2- SE REALIZO EÑ 07/11/22 S-139290</t>
  </si>
  <si>
    <t>5TDGRKECXNS080088</t>
  </si>
  <si>
    <t>1- SE LE ENVIO WHATS APP / S139982 - 30/11/22 - S20</t>
  </si>
  <si>
    <t>5YFBURHE4GP455628</t>
  </si>
  <si>
    <t>SE MANDO WHATS (MRS) / NO RESPONDE ENVIA A BUZON/ SE DEJO  RECADO CON SARITA. LOURDES PARA QUE SE COMUNIQUEN PARA AGENDAR LA VISITA / SE DEJA RECADO CON SRITA LOURDES YA QUESOLO ESTA DISPONI</t>
  </si>
  <si>
    <t>JTDBARDE8NJ058844</t>
  </si>
  <si>
    <t>S 0000141894</t>
  </si>
  <si>
    <t>4T1F11AK0LU341498</t>
  </si>
  <si>
    <t>S139400 - 10/11/22 - S10</t>
  </si>
  <si>
    <t>5YFBPRHE8JP738810</t>
  </si>
  <si>
    <t>S 0000141432</t>
  </si>
  <si>
    <t>4T3DWRFV9MU022216</t>
  </si>
  <si>
    <t>S139738 - 22/11/22 - S30</t>
  </si>
  <si>
    <t>2T1BU4EE3DC044160</t>
  </si>
  <si>
    <t>1- SE LE ENVIO WHATS APP / S139475 - 12/11/22 - S210</t>
  </si>
  <si>
    <t>MR2B29F37M1221340</t>
  </si>
  <si>
    <t>se envia mrs / S139579 - 16/11/22 - S30</t>
  </si>
  <si>
    <t>JTDKBRFU9H3572275</t>
  </si>
  <si>
    <t>SE MANDO WHATS (MRS) 2- Clienta Sofia nos indica que realizo el servicio en irapuato le queda mas cerca</t>
  </si>
  <si>
    <t>JTDKBRFU4H3036799</t>
  </si>
  <si>
    <t>REALIZA SERVICIOS EN QUERETARO, TEMA DE TIEMPO RADICA HAYA / S140844 - 26/12/22 - S90</t>
  </si>
  <si>
    <t>5YFBPRHE0JP827545</t>
  </si>
  <si>
    <t>2022-11-28</t>
  </si>
  <si>
    <t>S139897 - 28/11/22 - S180</t>
  </si>
  <si>
    <t>JTDBBRBE3LJ017745</t>
  </si>
  <si>
    <t>S139664 - 18/11/22 - S60</t>
  </si>
  <si>
    <t>5TDGRKEC5MS044078</t>
  </si>
  <si>
    <t>1- SE LE ENVIO WHATS APP, 2- SE AGENDO CITA PARA EL 29/11 FOLIO: 109030 / S139941 - 29/11/22 - S30</t>
  </si>
  <si>
    <t>4T1F31AK0MU558402</t>
  </si>
  <si>
    <t>1-SE LE ENVIO WHATS APP , 2- LLAMAR EL 17/08/22 PARA AGENDAR SU CITA., 3- LLMAR EL 19/08/2022 PARA AGENDAR CITA., 4- EL CLIENTE SE COMUNICA PARA AGENDAR  1/09/2022, 4- SE AGENDO CITA PARA EL</t>
  </si>
  <si>
    <t>JTDKAMFU6N3167184</t>
  </si>
  <si>
    <t>S 0000141696</t>
  </si>
  <si>
    <t>JTDKAMFU4M3137051</t>
  </si>
  <si>
    <t>S 0000141369</t>
  </si>
  <si>
    <t>MHKMF5CF2MK019761</t>
  </si>
  <si>
    <t>1-SE LE ENVIO WHATS APP , 2- POR FALTA DE RECURSO ECONOMICO REALIZARA SU SERVICIO HASTA EL MES DE NOVIEMBRE., 3-  SE DEJO RECADO SE COMUNICA MAS ADELANTE / S140527 - 16/12/22 - S20</t>
  </si>
  <si>
    <t>JTFJM9CP5M6003573</t>
  </si>
  <si>
    <t>Se envia Mrs / S140360 - 12/12/22 - S70</t>
  </si>
  <si>
    <t>JTMR13FV4KD045270</t>
  </si>
  <si>
    <t>LO REALIZO EN NOVIEMBRE 01/11/22 S-139166 / S 70 KM</t>
  </si>
  <si>
    <t>MHKMF5CFXMK021189</t>
  </si>
  <si>
    <t>S140830 - 24/12/22 - S60</t>
  </si>
  <si>
    <t>JTDKARFUXK3102654</t>
  </si>
  <si>
    <t>SE MANDO WHATS ( MRS ) 2 - buzon 3 - no responde 4-  cliente comenta que ya lo vendio</t>
  </si>
  <si>
    <t>MR0CX3DD0N1331073</t>
  </si>
  <si>
    <t>Se envia Mrs // 2- SEA GENDA CITA EL DIA 28.12.22 FOLIO: 109849 / S140685 - 21/12/22 - S10</t>
  </si>
  <si>
    <t>JTDBARDE3NJ037030</t>
  </si>
  <si>
    <t>S140013 - 30/11/22 - S40</t>
  </si>
  <si>
    <t>JTFJM9CP5M6002844</t>
  </si>
  <si>
    <t>1- SE LE ENVIO WHATS APP, 2- SE AGENDO CITA PARA EL 16/11 FOLIO: 109139 / S140215 - 07/12/22 - S80</t>
  </si>
  <si>
    <t>JTFSX23P5F6162423</t>
  </si>
  <si>
    <t>T139896 - 28/11/22 - S160</t>
  </si>
  <si>
    <t>2T3DFREV5HW571242</t>
  </si>
  <si>
    <t>se mando whats 2- SE MANDO FLYER</t>
  </si>
  <si>
    <t>JTDKDTB32M1141383</t>
  </si>
  <si>
    <t>S139886 - 28/11/22 - S60</t>
  </si>
  <si>
    <t>MHKMF5CF5KK006581</t>
  </si>
  <si>
    <t>1-SE LE ENVIO WHATS APP , 2- EL CLIENTE SE COMUNICA PARA AGENDAR SU CITA.</t>
  </si>
  <si>
    <t>JTMY23FV5LJ035696</t>
  </si>
  <si>
    <t>se envia mrs // 4- Cliente nos comenta lo siguiente: Me encuentro en CDMX no puedo por ahora / S142817 - 24/02/23 - S50</t>
  </si>
  <si>
    <t>JTDKDTB36J1607442</t>
  </si>
  <si>
    <t>T142373 - 11/02/23 - S130</t>
  </si>
  <si>
    <t>5YFBPRBE9LP002745</t>
  </si>
  <si>
    <t>S 00001378121-SE LE ENVIO WHATS APP , 2- SE DEJO RECADO EL CLIENTE SE COMUNICA PARA AGENDAR SU CITA. / S137812 - 19/09/22 - S60</t>
  </si>
  <si>
    <t>JTFJM9CP1M6003229</t>
  </si>
  <si>
    <t>S142314 - 09/02/23 - S90</t>
  </si>
  <si>
    <t>2T3N1RFV2MW198074</t>
  </si>
  <si>
    <t>se envia mrs / S140457 - 14/12/22 - S30</t>
  </si>
  <si>
    <t>2T3W1RFV3NW209637</t>
  </si>
  <si>
    <t>Se envia Mrs / 2- Se agenda cita 23.12.22 folio: 110135 / S140869 - 27/12/22 - S10</t>
  </si>
  <si>
    <t>3TYCZ5AN6MT051794</t>
  </si>
  <si>
    <t>1-SE LE ENVIO WHATS APP , 2- LLAMAR EL 03/09/2022 PARA AGENDAR CITA., NO CONTESTA , 4-  MANDA A BUZON</t>
  </si>
  <si>
    <t>JTFJM9CP9M6004113</t>
  </si>
  <si>
    <t>Se envia Mrs// 4- marcamos de la agencia y la Srita Sandra rodriguez nos indica que llamara a la agencia para agendar su cita e envia nuevamente msj</t>
  </si>
  <si>
    <t>MHKAA1BA6NJ040796</t>
  </si>
  <si>
    <t>1- SE LE ENVIO WHATS APP, 2- SE AGENDO CITA PARA EL 08/12/2022 FOLIO: 109852 / S140242 - 07/12/22 - S10</t>
  </si>
  <si>
    <t>MR0CX3DD8N1327952</t>
  </si>
  <si>
    <t>S140049 - 01/12/22 - S20</t>
  </si>
  <si>
    <t>MR0DA3CD8N4002109</t>
  </si>
  <si>
    <t>S140789 - 23/12/22 - S40</t>
  </si>
  <si>
    <t>JTDKDTB3XJ1612210</t>
  </si>
  <si>
    <t>MRS 1 / S142179 - 04/02/23 - S70</t>
  </si>
  <si>
    <t>MHFMC13F4BK007768</t>
  </si>
  <si>
    <t>se envia mrs // 2- marcamos de la agencia y la Srita  Mika nos indica que se encuentra un poco ocupada que marquemos en otra ocasión</t>
  </si>
  <si>
    <t>MR0EX32G8F0265790</t>
  </si>
  <si>
    <t>SE ENVIA MRS 2- MARCAMOS PERO NADIE NOS CONTESTA / S140575 - 17/12/22 - S140</t>
  </si>
  <si>
    <t>JTFSX23P2H6175245</t>
  </si>
  <si>
    <t>S140711 - 21/12/22 - S60</t>
  </si>
  <si>
    <t>2T3RFREV5JW699699</t>
  </si>
  <si>
    <t>MRS ( SE MANDO WHATS ) 2- buzon, se marca del telefono fijo / S140793 - 23/12/22 - S100</t>
  </si>
  <si>
    <t>MR0EX32G7E0257971</t>
  </si>
  <si>
    <t>se mando whats (mrs) 2 - buzon 3 - BUZON 4- BUZON 4 - BUZON, SE MARCADDEL TELEFONO FIJO. SE DEJO WHATS</t>
  </si>
  <si>
    <t>5TDYZ3DC2KS985285</t>
  </si>
  <si>
    <t>S 0000141195</t>
  </si>
  <si>
    <t>JTDKDTB38M1146863</t>
  </si>
  <si>
    <t>S140686 - 21/12/22 - S40</t>
  </si>
  <si>
    <t>5TDGZRAH9NS116802</t>
  </si>
  <si>
    <t>Se envia mrs // 2- Se agenda cita 26.11.22 folio: 108913 / S139458 - 12/11/22 - S10- cita concretada</t>
  </si>
  <si>
    <t>MR2K29F30M1214424</t>
  </si>
  <si>
    <t>Se envia mrs 2- SERVICIO DE BUZON DE VOZ 3- Servicio de buzon de voz</t>
  </si>
  <si>
    <t>MHFAB1BY0N3014885</t>
  </si>
  <si>
    <t>S140662 - 20/12/22 - S10</t>
  </si>
  <si>
    <t>MR0EX32G6F0267635</t>
  </si>
  <si>
    <t>S140761 - 22/12/22 - S240</t>
  </si>
  <si>
    <t>JTFJM9CP6N6005740</t>
  </si>
  <si>
    <t>2023-02-24</t>
  </si>
  <si>
    <t>S142818 - 24/02/23 - S20</t>
  </si>
  <si>
    <t>2T3RFREV1JW699330</t>
  </si>
  <si>
    <t>S140907 - 27/12/22 - S180</t>
  </si>
  <si>
    <t>JTMY23FV2KJ024296</t>
  </si>
  <si>
    <t>buzon, se marca del telefono fijo. 2- BUZON, SE MARCA DEL TELEFONO FIJO / S140244 - 07/12/22 - S20</t>
  </si>
  <si>
    <t>MR0EX8DD1G0163247</t>
  </si>
  <si>
    <t>S140506 - 15/12/22 - S360</t>
  </si>
  <si>
    <t>5TDYZ3DC6HS805363</t>
  </si>
  <si>
    <t>S 0000141383</t>
  </si>
  <si>
    <t>MR0EX8CB5K1404942</t>
  </si>
  <si>
    <t>1-SE LE ENVIO WHATS APP / S140642 - 20/12/22 - S80</t>
  </si>
  <si>
    <t>MR0EX8CB2L1410246</t>
  </si>
  <si>
    <t>S140431 - 14/12/22 - S80</t>
  </si>
  <si>
    <t>JTFSX23P2B6096424</t>
  </si>
  <si>
    <t>S140706 - 21/12/22 - S290</t>
  </si>
  <si>
    <t>MHKAA1BA8NJ025183</t>
  </si>
  <si>
    <t>SE MANDO WHATS ( MRS ) 2- manda directo a buzon 3- AGENDO 11-02-23 FOLIO 110904 / S142390 - 11/02/23 - S20</t>
  </si>
  <si>
    <t>JTMY23FV2KJ007269</t>
  </si>
  <si>
    <t>1-SE LE ENVIO WHATS APP / S140088 - 02/12/22 - S90</t>
  </si>
  <si>
    <t>JTDKARFU4L3104028</t>
  </si>
  <si>
    <t>S 0000141070</t>
  </si>
  <si>
    <t>5TDYZ3DC3LS028438</t>
  </si>
  <si>
    <t>Se envia Mrs 2- Indica que esperara a que llegue al kilometraje // Marcamos de la agenciaNO CONTESTA</t>
  </si>
  <si>
    <t>JTDKDTB32L1635886</t>
  </si>
  <si>
    <t>se envia mrs // 2- Se agendo Cita  el dia 17.12.22 folio: 109904 / S140560 - 17/12/22 - S60</t>
  </si>
  <si>
    <t>MR2B29F39H1031819</t>
  </si>
  <si>
    <t>se mando whats / S140918 - 28/12/22 - TOYOTATHON</t>
  </si>
  <si>
    <t>JTMZ13FV1KD026434</t>
  </si>
  <si>
    <t>SE MANDO WHATS (MRS) 2- BUZON 3- se deja whats 4- SE MANDO WHATS 4 - LE ROBARON LAM UNIDAD</t>
  </si>
  <si>
    <t>MR0EX8DD1K0182664</t>
  </si>
  <si>
    <t>S140567 - 17/12/22 - S110</t>
  </si>
  <si>
    <t>5TDYK3DC5CS217600</t>
  </si>
  <si>
    <t>S 0000141896</t>
  </si>
  <si>
    <t>MR0DA3CD0M4000479</t>
  </si>
  <si>
    <t>S140139 - 05/12/22 - S60</t>
  </si>
  <si>
    <t>JTDKT9D31ED584949</t>
  </si>
  <si>
    <t>1-SE LE ENVIO WHATS APP , 2- NO CONTESTA , SE VOLVIO A ENVIAR WHATS APP, 3- NO CONTESTA SE LE VOLVIO A ENVIAR WHATS APP, 4- NO CONTESTA</t>
  </si>
  <si>
    <t>MR2B29F34L1194340</t>
  </si>
  <si>
    <t>S140340 - 10/12/22 - S80</t>
  </si>
  <si>
    <t>2T1BU4EE6AC394250</t>
  </si>
  <si>
    <t>Se envia mrs /S140230 - 07/12/22 - S60</t>
  </si>
  <si>
    <t>4T1C11AK2MU562945</t>
  </si>
  <si>
    <t>2022-11-15</t>
  </si>
  <si>
    <t>1- SE LE ENVIO WHATS APP, 2- NO CONTESTA SE LE VOLVIO A ENVIAR WHATS APP / S139517 - 15/11/22 - S30</t>
  </si>
  <si>
    <t>MR0DA3CD5N4003461</t>
  </si>
  <si>
    <t>1- MANADA A BUZON DIRECTO / S140274 - 08/12/22 - S10</t>
  </si>
  <si>
    <t>JTFJM9CP1M6003523</t>
  </si>
  <si>
    <t>S138289 - 04/10/22 - S100</t>
  </si>
  <si>
    <t>VNKKL12345A184042</t>
  </si>
  <si>
    <t>SE MANDO WHATS ( MRS ) 2- BUZON, SE MARCA DEL TELEFONO FIJO / S140477 - 15/12/22 - S110</t>
  </si>
  <si>
    <t>MR0CX3DD4M1315358</t>
  </si>
  <si>
    <t>S140276 - 08/12/22 - S80</t>
  </si>
  <si>
    <t>2T3H1RFV7MW173345</t>
  </si>
  <si>
    <t>S139163 - 01/11/22 - S40</t>
  </si>
  <si>
    <t>3MYDLAYV3HY162674</t>
  </si>
  <si>
    <t>SE MANDO WHATS ( MRS ) 2- buzon, se marca del telefono fijo de la agencia 3- comenta que el marca en otro momento 4 -s-140713 / 21-12-- / s130 km</t>
  </si>
  <si>
    <t>MHKMF5CF2MK018223</t>
  </si>
  <si>
    <t>S140537 - 16/12/22 - S50</t>
  </si>
  <si>
    <t>5YFBPRHEXJP783442</t>
  </si>
  <si>
    <t>2022-11-29</t>
  </si>
  <si>
    <t>S139939 - 29/11/22 - S160</t>
  </si>
  <si>
    <t>JTMJ13FV1LJ029494</t>
  </si>
  <si>
    <t>SE MANDO WHATS ( MRS ) / S140478 - 15/12/22 - S60</t>
  </si>
  <si>
    <t>2T3RF4EV0FW358690</t>
  </si>
  <si>
    <t>2022-11-03</t>
  </si>
  <si>
    <t>1- SE AGENDO CITA PARA EL 03/11/22 FOLIO: 108835 / S139211 - 03/11/22 - S290</t>
  </si>
  <si>
    <t>5YFBPRHE5HP712109</t>
  </si>
  <si>
    <t>2022-11-17</t>
  </si>
  <si>
    <t>S139635 - 17/11/22 - S120</t>
  </si>
  <si>
    <t>5TDYZ3DC2JS906776</t>
  </si>
  <si>
    <t>S 0000141706</t>
  </si>
  <si>
    <t>JTDKDTB33L1638635</t>
  </si>
  <si>
    <t>SE MANDO WHATS (MRS) / LLAMAR EL PROXIMO VIERNES 09/09 / SE NVIA MENSAJE DE WHATSAPP /  NO HAY RESPUESTA EN TELFONOS SE ENVIA NUEVAMENTE MRS  4-  buzon, se marca del telefono fijo 4- comenta</t>
  </si>
  <si>
    <t>3MYDLBYV0KY510170</t>
  </si>
  <si>
    <t>SE MANDO WHATS ( MRS ) / S140137 - 03/12/22 - S60</t>
  </si>
  <si>
    <t>MR0CX8CB4N0425220</t>
  </si>
  <si>
    <t>SE MANDO WHATS (MRS) 2- Marcamos pero el cliente nos indica que volvamos a enviar la inf por whtas</t>
  </si>
  <si>
    <t>5TDGRKEC4NS128894</t>
  </si>
  <si>
    <t>S142685 - 21/02/23 - S50</t>
  </si>
  <si>
    <t>5YFBURHEXFP242942</t>
  </si>
  <si>
    <t>ELLA MARCA EN OTRO MOMENTO 2 - SE BORRO UN CONTACTO YA QUE EL ERA SOLO EMPLEADO 3 - va pasar el recado comenta la persona que responde / S139439 - 11/11/22 - S130</t>
  </si>
  <si>
    <t>5YFBPRHE6HP668458</t>
  </si>
  <si>
    <t>S139404  - 10/11/22 - S150</t>
  </si>
  <si>
    <t>MR2B29F38N1233658</t>
  </si>
  <si>
    <t>manda a buzon, no tiene whats 2 SE MANDO WHATS, MANDA ABUZON 3 lo va a checar y marcac 4- buzon, se marca del telefono fijo 4 - buzon, se marca del telefono fijo 4- BUZON, SE MARCA DEL TELEF</t>
  </si>
  <si>
    <t>MHKMF5CF0LK009261</t>
  </si>
  <si>
    <t>1- SE LE ENVIO WHATS APP, 2- EL CLIENTE  SE COMUNICA PARA AGENDAR SU CITA / S140377 - 12/12/22 - S50</t>
  </si>
  <si>
    <t>MHKMF5CF3LK011120</t>
  </si>
  <si>
    <t>S140539 - 16/12/22 - S110</t>
  </si>
  <si>
    <t>4T1J11AK4LU885643</t>
  </si>
  <si>
    <t>SE ENVIA MRS / S142622 - 18/02/23 - S60</t>
  </si>
  <si>
    <t>5TDGRKEC3NS092437</t>
  </si>
  <si>
    <t>SE MANDO WHATS ( MRS ) 2- numero fuera de servicio / S142068 - 01/02/23 - S20</t>
  </si>
  <si>
    <t>MR0EX32G0F0266674</t>
  </si>
  <si>
    <t>2022-11-05</t>
  </si>
  <si>
    <t>5YFBURHE7GP478711</t>
  </si>
  <si>
    <t>1- SE LE ENVIO WHATS APP / S139852 - 25/11/22 - S110</t>
  </si>
  <si>
    <t>5YFBPRBE6MP158372</t>
  </si>
  <si>
    <t>S139581 - 16/11/22 - S40</t>
  </si>
  <si>
    <t>2T3ZF4EV8DW021231</t>
  </si>
  <si>
    <t>se dejo recado  , se comunica para el siguiente mes de Junio</t>
  </si>
  <si>
    <t>MHKMF5CF0LK010751</t>
  </si>
  <si>
    <t>SE MANDO WHATS ( MRS ) 2- AGENDO 18/11/22 FOLIO 109286 3- buzon se marca del telefono fijo / S140178 - 06/12/22 - S30</t>
  </si>
  <si>
    <t>JTDKARFU0K3076940</t>
  </si>
  <si>
    <t>S 0000141088</t>
  </si>
  <si>
    <t>5YFBPRHE3HP699165</t>
  </si>
  <si>
    <t>1- SE LE ENVIO WHATS APP / S139703 - 19/11/22 - S90</t>
  </si>
  <si>
    <t>3TMAZ5CN3MM145020</t>
  </si>
  <si>
    <t>MR0CX3DD6M1321582</t>
  </si>
  <si>
    <t>S140489 - 15/12/22 - S40</t>
  </si>
  <si>
    <t>5TDZZRAH9MS042207</t>
  </si>
  <si>
    <t>S139940 - 29/11/22 - S70</t>
  </si>
  <si>
    <t>5YFBPRBE7MP233113</t>
  </si>
  <si>
    <t>S 0000141527</t>
  </si>
  <si>
    <t>4T3DWRFV1NU069712</t>
  </si>
  <si>
    <t>1- SE LE ENVIO WHATS APP, SE DEJO RECADO, 3- no contesta se se volvio a enviar whats app, 4- SE AGENDO CITA PARA EL 04/02/2023 FOLIO: 111537 / S142193 - 04/02/23 - S10</t>
  </si>
  <si>
    <t>JTDBARDE3MJ016614</t>
  </si>
  <si>
    <t>SE MANDO WHTAS ( MRS ) 2- buzon, se marca del telefono fijo / S139432 - 11/11/22 - S40</t>
  </si>
  <si>
    <t>5YFBURHEXGP381308</t>
  </si>
  <si>
    <t>1-SE LE ENVIO WHATS APP , 2- SE DEJO RECADO SE COMUNICA MAS ADELANTE., 3- LA CLIENTA SE COMUNICA MAS ADELANTE . / S139608 - 17/11/22 - S130</t>
  </si>
  <si>
    <t>5YFB4RBE3MP058089</t>
  </si>
  <si>
    <t>S 0000141288</t>
  </si>
  <si>
    <t>5YFBPRBE4LP138216</t>
  </si>
  <si>
    <t>S 0000141944</t>
  </si>
  <si>
    <t>S 0000140640</t>
  </si>
  <si>
    <t>MR2B29F33J1116127</t>
  </si>
  <si>
    <t>SE MANDO WHATS ( MRS ) / S140415 - 13/12/22 - S90</t>
  </si>
  <si>
    <t>MR2B29F35J1114282</t>
  </si>
  <si>
    <t>S140220 - 07/12/22 - S80</t>
  </si>
  <si>
    <t>MR0CX8CB2N0425085</t>
  </si>
  <si>
    <t>SE MANDO WHATS ( MRS ) 2- el marc en otro momento para posible cita / S140174 - 06/12/22 - S20</t>
  </si>
  <si>
    <t>5TDYK3DC7FS533195</t>
  </si>
  <si>
    <t>NO TIENE WHTAS,MANDA A BUZON 2- s-139309  / 07-11-22 / s120 km</t>
  </si>
  <si>
    <t>MR2B29F31L1204757</t>
  </si>
  <si>
    <t>S 0000141335</t>
  </si>
  <si>
    <t>5TDYZ3DC4HS900620</t>
  </si>
  <si>
    <t>1- SE LE ENVIO WHATS APP , SE AGENDO CITA PARA EL 05/11 S-139275 / S139275 - 05/11/22 - S90</t>
  </si>
  <si>
    <t>5TDDK3EH7CS163189</t>
  </si>
  <si>
    <t>Se envia Mrs //4- Marcamos de la agencia no contesta y se envia whatas pero no es leeido</t>
  </si>
  <si>
    <t>5YFBPRHE8KP877224</t>
  </si>
  <si>
    <t>S 0000141970</t>
  </si>
  <si>
    <t>5TDKK3DC6CS242821</t>
  </si>
  <si>
    <t>1- SE LE ENVIO WHATS APP / S142824 - 24/02/23 - S170</t>
  </si>
  <si>
    <t>MHKMF5CF2KK006778</t>
  </si>
  <si>
    <t>SE LE ENVIO WHATS APP / S140495 - 15/12/22 - S70</t>
  </si>
  <si>
    <t>5TDKZRFH5KS331480</t>
  </si>
  <si>
    <t>SE MANDO WHATS ( MRS ) 2- buzon, se marca del telefono fijo de la agencia / S139671 - 18/11/22 - S70</t>
  </si>
  <si>
    <t>JTMJ13FV7LJ027085</t>
  </si>
  <si>
    <t>SE MANDO WHATS / S142662 - 20/02/23 - S50</t>
  </si>
  <si>
    <t>5TDYK3DC8FS630373</t>
  </si>
  <si>
    <t>1-SE LE ENVIO WHATS APP , 2- EL CLIENTE SE COMUNICA PARA AGENDAR SU CITA., 3- SE DEJO RECADO EL CLIENTE SE COMUNICA MAS ADELANTE, 4- NO CONTESTA</t>
  </si>
  <si>
    <t>5TDYKRFH3ES038079</t>
  </si>
  <si>
    <t>Se envia Mrs 2- buzon lleno // 4- SE ENVIA MRS NOS INDICA BUZON LLENO</t>
  </si>
  <si>
    <t>JTDBBRBE7LJ013956</t>
  </si>
  <si>
    <t>S140224 - 07/12/22 - S110</t>
  </si>
  <si>
    <t>5YFBPRBE3LP122623</t>
  </si>
  <si>
    <t>S 0000141499</t>
  </si>
  <si>
    <t>5YFBURHE0FP198935</t>
  </si>
  <si>
    <t>SE ENVIA MRS 2- DIRECCIONA A BUZON,ENVIAMOS NUEVAMENTE MSJ  3- La Unidad anda fuera y se encuentra ocupada, trabajando / S140052 - 01/12/22 - S140</t>
  </si>
  <si>
    <t>JTDBARDE1NJ044431</t>
  </si>
  <si>
    <t>S140829 - 24/12/22 - S40</t>
  </si>
  <si>
    <t>MHKMF5CE1LK005937</t>
  </si>
  <si>
    <t>1- SE LE ENVIO WHATS APP, 2- OCUPA MUCHO  SU UNIDAD EN EL TRABAJO LO CONSIDERA PARA PROGRAMAR SU CITA., 3-  EL CLIENTE SE COMUNICA PARA AGENDAR SU CITA, 4-  EL CLIENTE MARCA  PARA AGENDAR SU</t>
  </si>
  <si>
    <t>MR2B29F3XM1211661</t>
  </si>
  <si>
    <t>S 0000141203</t>
  </si>
  <si>
    <t>5YFBURHE0EP037015</t>
  </si>
  <si>
    <t>S139430  - 11/11/22 - S140</t>
  </si>
  <si>
    <t>3TMJU4GN9FM187133</t>
  </si>
  <si>
    <t>S140396 - 13/12/22 - S460</t>
  </si>
  <si>
    <t>5YFBPRBE7MP260781</t>
  </si>
  <si>
    <t>Se envia Mrs / S139210 - 03/11/22 - S30 CITA CONCRETADA</t>
  </si>
  <si>
    <t>5TDYZRFH4HS194146</t>
  </si>
  <si>
    <t>MRS 1 / REALIZADO EL 25/01/2023  / S141827 - 25/01/23 - S70</t>
  </si>
  <si>
    <t>5YFBPRBE5MP182307</t>
  </si>
  <si>
    <t>Se envia Mrs // marcamos de la agencia no, nos contesto posterior damos seguimiento por whats y nos indica lo siguiente: Quisiera cancelar mi cita por favor, Yo les aviso, Muchas gracias,</t>
  </si>
  <si>
    <t>5YFBPRBE6LP054897</t>
  </si>
  <si>
    <t>1- SE LE ENVIO WHATS APP, 2- NO CONTESTA  SE LE VOLVIO A ENVIAR WHATS APP</t>
  </si>
  <si>
    <t>4T1J11AK7LU312493</t>
  </si>
  <si>
    <t>SE MANDO WHATS ( MRS ) 2- no responde se marca del telefono fijo / S142060 - 01/02/23 - S60</t>
  </si>
  <si>
    <t>MR0CX3DD5N1324989</t>
  </si>
  <si>
    <t>S141010 - 30/12/22 - S20</t>
  </si>
  <si>
    <t>5YFBPRHE6KP856744</t>
  </si>
  <si>
    <t>S 0000141583</t>
  </si>
  <si>
    <t>5TDGZRAH7LS023306</t>
  </si>
  <si>
    <t>MRS 1 / S142692 - 21/02/23 - S142692 - 21/02/23 - S50</t>
  </si>
  <si>
    <t>5YFBURHEXFP305604</t>
  </si>
  <si>
    <t>1-SE LE ENVIO WHATS APP 2- MARCAMOS Y NOS INDICA FUERA DE AREA / 4- MARCAMOS DE LA AGENCIA NADIE CONTESTA ENVIAMOS MSJ DE WHTS / S140581 - 17/12/22 - S90</t>
  </si>
  <si>
    <t>MR2B29F37K1162996</t>
  </si>
  <si>
    <t>se envia mrs // 4- Marcamos de la agencia y no contesta (marco ventas)</t>
  </si>
  <si>
    <t>JTDBARDE7MJ013487</t>
  </si>
  <si>
    <t>SE MANDO WHTAS ( MRS ) 2- comenta que marquemos en 15 dias para posible cita 4- buzon, se marca del telefono fijo / S140187 - 06/12/22 - S40</t>
  </si>
  <si>
    <t>5TDYZ3DC1HS847567</t>
  </si>
  <si>
    <t>5TDYZ3DC5JS956684</t>
  </si>
  <si>
    <t>1- SE LE ENVIO WHATS APP, 2- SE DEJO RECADO SE COMUNICA MAS ADELANTE., 3- NO CONTESTA, 4- SE LE VOLVIO A ENVIAR WHATS APP</t>
  </si>
  <si>
    <t>MR2K29F34H1067370</t>
  </si>
  <si>
    <t>S 0000141945</t>
  </si>
  <si>
    <t>5TDYK3DCXFS623487</t>
  </si>
  <si>
    <t>S 0000141329</t>
  </si>
  <si>
    <t>5TDYKRFH6FS112970</t>
  </si>
  <si>
    <t>SE MANDO WHATS ( MRS ) 2- MANDA A BUZON, SE MARCA DEL TELEFONO FIJO / S142306 - 09/02/23 - S160</t>
  </si>
  <si>
    <t>MR2B29F38N1233904</t>
  </si>
  <si>
    <t>S 0000141405</t>
  </si>
  <si>
    <t>MR2K29F37H1025999</t>
  </si>
  <si>
    <t>Se envia mrs 2- Cliente nos indica que su unidad ya la vendio //4- unidad vendida</t>
  </si>
  <si>
    <t>5TDYY5G17MS075868</t>
  </si>
  <si>
    <t>SE MANDO WHATS ( MRS ) 2- LOS REALIZA EN MEXICO, LA UNIDAD ESTA EN ESE ESTADO</t>
  </si>
  <si>
    <t>4T1B21HK6LU522817</t>
  </si>
  <si>
    <t>1- SE LE ENVIO WHATS APP, 2- EL CLIENTE SE COMUNICA PARA AGENDAR SU CITA., 3- EL CLIENTE SE COMUNICA PARA AGENDAR SU CITA / S139587 - 16/11/22 - S50</t>
  </si>
  <si>
    <t>JTDKBRFU0H3038548</t>
  </si>
  <si>
    <t>Nos comunicamos por medio de whtas y nos indica lo siguiente: Que costo tiene ese servicio? Y el del diagnóstico de los testigos? / S140808 - 23/12/22 - S140</t>
  </si>
  <si>
    <t>2T3DF4EV6EW149107</t>
  </si>
  <si>
    <t>SE MANDO WHATS ( MRS ) 2- citado 15/01/23 folio 109953 4 - agendo 3-01-23 folio 101598 / S142147 - 03/02/23 - S120</t>
  </si>
  <si>
    <t>MR2B29F3XK1141124</t>
  </si>
  <si>
    <t>S140127 - 03/12/22 - S110</t>
  </si>
  <si>
    <t>JTDKDTB31M1146221</t>
  </si>
  <si>
    <t>Se envia mrs // 2- Nos comunicamos con el cliente francisco y nos indica lo siguiente: Estoy en cdmx y lo voy a hacer oportunamente en una agencia de acá Lo que necesito es comunicarme con T</t>
  </si>
  <si>
    <t>3TMAZ5CN7JM055963</t>
  </si>
  <si>
    <t>1- SE LE ENVIO WHATS APP, 2- SE DEJO RECADO CON SU SECRETARIA / S139951 - 29/11/22 - S90</t>
  </si>
  <si>
    <t>MHKMF5CE7LK006493</t>
  </si>
  <si>
    <t>MRS 1 / REGRESARA LA LLAMADA PARA PROGRAMAR EL SERVICIO  / S142676 - 21/02/23 - S50</t>
  </si>
  <si>
    <t>2T1BU4EE0CC795277</t>
  </si>
  <si>
    <t>SE MANDO WHATS (MRS) 2- el marca en unos dias para agendar 3 - no pirnsa realizar ya que esta muy fea la inseguridad, y no esta utilizando la unidad 4- SE MANDO WHATS 4 - SE MANDO WHATS 4- N</t>
  </si>
  <si>
    <t>JTDKDTB3XK1624469</t>
  </si>
  <si>
    <t>Se envia mrs // 2- marcamos de la agencia e indica no estar interesado en programar su cita //  3- Marcamos de la agencia y el cliente nos indica que luego marcca para agendar / S140126 - 03</t>
  </si>
  <si>
    <t>2T3DFREV0HW579023</t>
  </si>
  <si>
    <t>Se envia Mrs / 2- Marcamos de la agencia y nos direcciona a Buzon de Voz / 3- Marcamos de la agencia y nos indica que va llegando de sun viaje y que la prox semana se contacta con nosotros p</t>
  </si>
  <si>
    <t>5TDYK3DC5GS727936</t>
  </si>
  <si>
    <t>SE MANDO WHATS (MRS)/ 4-  Marcamos y enviamos msj y no responde no llegoa a su cita programada 05.01.23 folio: 110584 / S142564 - 16/02/23 - S90</t>
  </si>
  <si>
    <t>2T3W1RFVXMW161455</t>
  </si>
  <si>
    <t>Se envia mrs 2- SERVICIO DE BUZON DE VOZ 3- SERVICIO DE BUZON DE VOZ SE ENVIA NUEVAMENTE MSJ DE RECORDATORIO //4- se agencia cita 01.11.22 S-139156 20.000 km</t>
  </si>
  <si>
    <t>2T1BU4EE8DC935545</t>
  </si>
  <si>
    <t>SE ENVIA MRS// 2- ,MARCAMOS DE LA AGENCIA Y NOS CUELGA LLAMADA // 4- nos indica el cliente que lo revisara y que luego se comunica</t>
  </si>
  <si>
    <t>JTDBT9K36D1427324</t>
  </si>
  <si>
    <t>1-SE LE ENVIO WHATS APP , 2- SE DEJO RECADO SE COMUNICAN MAS ADELANTE, 3-  SE DEJO RECADO, 4- SE AGENDO CITA PARA EL 22/11/22 FOLIO: 109371 / S139734 - 22/11/22 - S330</t>
  </si>
  <si>
    <t>JTDKBRFU2G3511641</t>
  </si>
  <si>
    <t>Se envia Mrs // 4- MARCAMOS DE LA AGENCIA Y NOS ENVIA A BUZON ENVIAMOS NUEVAMENTE MRS QUE  ACUDIO A SI DIAGNOSTICO EN DICIEMBRE/ T140201 - 06/12/22 - DIAG. TESTIGO</t>
  </si>
  <si>
    <t>2T1BU4EE1CC865692</t>
  </si>
  <si>
    <t>2- Cliente se encuentra ocupado  marcara despues 3- NO CONTESTA// 4- MARCAMOS DE LA AGENCIA Y NO CONTESTA //4-MARCAMOS DE LA AGENCIA Y EL CLIENTE NOS INJDICA QUE POR EL MOMENTO NO REQUIERE S</t>
  </si>
  <si>
    <t>2T1BU4EE6AC225118</t>
  </si>
  <si>
    <t>SE MANDO WHATS (MRS) 2 - ella marca en unos dias, se hablo del telefono fijo 3- agendo 07/11/22 folio 10807 / S-139296 / 07-11-22 /  S220 KM</t>
  </si>
  <si>
    <t>JTDKDTB37M1146322</t>
  </si>
  <si>
    <t>S141009 - 30/12/22 - S70</t>
  </si>
  <si>
    <t>MR0EX3DD7L0007033</t>
  </si>
  <si>
    <t>S138451 - 10/10/22 - S100</t>
  </si>
  <si>
    <t>JTDKDTB3XM1141695</t>
  </si>
  <si>
    <t>por tema de salud no acudira pode se le marque en 3 semana 2- BUZON 3- SU ESPOSA ESTA ENFERMA EL MARCA EN DOS MESES YA QUE MEJORE 4 - SE MANDO WHATS / S141031 - 30/12/22 - S30</t>
  </si>
  <si>
    <t>5YFBPRHE8HP702237</t>
  </si>
  <si>
    <t>Se envia Mrs / S142153 - 03/02/23 - S100</t>
  </si>
  <si>
    <t>5YFB4RBE5LP039557</t>
  </si>
  <si>
    <t>S 0000141564</t>
  </si>
  <si>
    <t>MR2B29F3XN1237307</t>
  </si>
  <si>
    <t>1- SE LE ENVIO WHATS APP, 2- SE DEJO RECADO / S140195 - 06/12/22 - S20</t>
  </si>
  <si>
    <t>JTDBT9K34G1446944</t>
  </si>
  <si>
    <t>1- SE LE ENVIO WHATS APP, 2- NO CONTESTA , SE LE VOLVIO A ENVIAR WHATS APP / S140750 - 22/12/22 - S120</t>
  </si>
  <si>
    <t>2T3DFREV0GW488820</t>
  </si>
  <si>
    <t>S142640 - 20/02/23 - S110</t>
  </si>
  <si>
    <t>5YFBURHE6GP519569</t>
  </si>
  <si>
    <t>Se envia Mrs / S140530 - 16/12/22 - S170</t>
  </si>
  <si>
    <t>5YFBPRBE2NP369456</t>
  </si>
  <si>
    <t>S142678 - 21/02/23 - S10</t>
  </si>
  <si>
    <t>5YFBPRBE8LP046431</t>
  </si>
  <si>
    <t>1- SE LE ENVIO WHATS APP / S142420 - 13/02/23 - S60</t>
  </si>
  <si>
    <t>JTDKAMFU7M3136248</t>
  </si>
  <si>
    <t>SE MANDO WHATS ( MRS ) 2- agendo 16/11/22 folio 109143 / S139575 - 16/11/22 - S40</t>
  </si>
  <si>
    <t>5TDYZ3DC7KS983015</t>
  </si>
  <si>
    <t>S 0000138051SE MANDO WHATS (MRS) 2- Coordinaran con la contadora / S138051 - S80</t>
  </si>
  <si>
    <t>MHKAA1BA9NJ025189</t>
  </si>
  <si>
    <t>MR0EX32GXE0257690</t>
  </si>
  <si>
    <t>SE MANDO WHTAS (MRS) 2 buzon 3-BUZON, SE MARCA DEL TELEFONO FIJO DE LA AGENCIA 4- S-140660 / 20-12-22 / S 150 KM</t>
  </si>
  <si>
    <t>JTDKBRFU2J3059682</t>
  </si>
  <si>
    <t>1-SE LE ENVIO WHATS APP , 2- EL CLIENTE SE COMUNICA PARA AGENDAR SU CITA., 3- SE AGENDO SU CITA PARA EL 19/11/2022 / S139704 - 19/11/22 - S70</t>
  </si>
  <si>
    <t>5YFB4RBE4LP019977</t>
  </si>
  <si>
    <t>SE MANDO WHATS ( MRS ) / S142450 - 14/02/23 - S50</t>
  </si>
  <si>
    <t>MR2K29F33J1128987</t>
  </si>
  <si>
    <t>se mando whats (mrs) 2- MARCAMOS PERO NADIE CONTESTA ENVIAMOS NUEVAMENTE MSJ 3- INDICA EL Sr. Jose que hara la cita comenzado vacaciones despues del 30 de julio / No contesta se envia nuevam</t>
  </si>
  <si>
    <t>MR2B29F3XM1211790</t>
  </si>
  <si>
    <t>Se envia msj (Mrs) 4- Marcamos y agendamos cita el dia 08.12.22 folio: 109596 / S140417 - 13/12/22 - S50</t>
  </si>
  <si>
    <t>5TFHY5F10AX151163</t>
  </si>
  <si>
    <t>1- SE LE ENVIO WHATS APP, 2- EL CLIENTE  SE COMUNICA PARA AGENDAR SU CITA., 3- SE VOLVIO A ENVIAR WHATS APP , NO CONTESTA, 5-  SE REALIZO EL  21/02/2023 S-142680 - S200</t>
  </si>
  <si>
    <t>5YFBURHE4FP240846</t>
  </si>
  <si>
    <t>Se envia mrs // 2- Marcamos de la agencia y el cliente nos indica que casi no se mueve la unidad y que por la inseguridad no vienen a CELAYA  // 3- Marcamos de la agencia y nos indica la Cli</t>
  </si>
  <si>
    <t>JTDKAMFU9M3128636</t>
  </si>
  <si>
    <t>S140729 - 21/12/22 - S60</t>
  </si>
  <si>
    <t>5TDZA23C36S565466</t>
  </si>
  <si>
    <t>SE MANDO WHATS (MRS) 2- La Sra Astrid nos indica que esperara a que llegue al kilometraje 4- Marcamos de la agencia y nos indican que no se encuentra y dejamos recado</t>
  </si>
  <si>
    <t>MR2B29F36N1235490</t>
  </si>
  <si>
    <t>SE MANDO WHATS ( MRS ) 2- AGENDO 07/12/22 FOLIO 109489 / S140238 - 07/12/22 - S20</t>
  </si>
  <si>
    <t>5YFBPRBE0LP123406</t>
  </si>
  <si>
    <t>Se envia Mrs //4- Se agenda cita 05.11.22 g-139244 ACT 22TC07 se envia msj para recordatorio de su PROXIMO SERVICIO</t>
  </si>
  <si>
    <t>JTDBT9K3XF1438524</t>
  </si>
  <si>
    <t>SE MANDO WHATS (MRS) 2- respomde y cuelga 3- s-139146 / 01/11/22 / s220 km</t>
  </si>
  <si>
    <t>JTDKAMFU7N3155075</t>
  </si>
  <si>
    <t>Se envia Mrs 2- La Unidad se encuentra en Xalapa y llega dentro de 1 mes 3- La Unidad tdavia no llega de xalapa 4- Maracara despues para agendar unidad la trae su hija // 4- Marcamos de la a</t>
  </si>
  <si>
    <t>MR2B29F36N1241838</t>
  </si>
  <si>
    <t>S141045 - 31/12/22 - S20</t>
  </si>
  <si>
    <t>8AJEX32G9B4031108</t>
  </si>
  <si>
    <t>S139203 - 03/11/22 - S220</t>
  </si>
  <si>
    <t>JTDKAMFU7M3134418</t>
  </si>
  <si>
    <t>1-SE LE ENVIO WHATS APP , 2- SE AGENDO CITA PARA EL 15/08/22 FOLIO: 106465, 3- EL CLIENTE SE COMUNICA PARA AGENDAR SU CITA NUEVAMENTE, 4- EL CLIENTE SE COMUNICA , SE LE VOLVIO A ENVIAR WHATS</t>
  </si>
  <si>
    <t>MR2B29F38K1165096</t>
  </si>
  <si>
    <t>S140036 - 01/12/22 - S110</t>
  </si>
  <si>
    <t>JTDKDTB39J1609251</t>
  </si>
  <si>
    <t>2022-11-26</t>
  </si>
  <si>
    <t>S139862 - 26/11/22 - S110</t>
  </si>
  <si>
    <t>MR0EX8DD4K0185381</t>
  </si>
  <si>
    <t>S140235 - 07/12/22 - S160</t>
  </si>
  <si>
    <t>4T1B11HK3KU253225</t>
  </si>
  <si>
    <t>1- SE LE ENVIO WHATS APP, 2- SE AGENDO CITA PARA EL 19/11 FOLIO: 109057 / S139702 - 19/11/22 - S60</t>
  </si>
  <si>
    <t>JTDKARFU6L3126385</t>
  </si>
  <si>
    <t>S140014 - 30/11/22 - S120</t>
  </si>
  <si>
    <t>JTDKARFU4L3103901</t>
  </si>
  <si>
    <t>se envia mrs / S139860 - 26/11/22 - S60</t>
  </si>
  <si>
    <t>MR2K29F30H1074770</t>
  </si>
  <si>
    <t>1- SE LE ENVIO WHATS APP / S140522 - 16/12/22 - S100</t>
  </si>
  <si>
    <t>JTDBT9K34G1444661</t>
  </si>
  <si>
    <t>S139264 - 05/11/22 - S140</t>
  </si>
  <si>
    <t>MR2B29F30L1185389</t>
  </si>
  <si>
    <t>se envia mrs // 2- Marcamos de la agencia y nos envia a buzon / S140307 - 08/12/22 - S50</t>
  </si>
  <si>
    <t>JTDBARDE9MJ019937</t>
  </si>
  <si>
    <t>SE MANDO WHTAS ( MRS ) 2- agendo 08/11/22 folio 109011 / S139338 - 08/11/22 - S50</t>
  </si>
  <si>
    <t>MR2B29F35M1229520</t>
  </si>
  <si>
    <t>EL MARCA EN OTRO MOMENTO / S140350 - 10/12/22 - S30</t>
  </si>
  <si>
    <t>2T1BU4EEXAC270823</t>
  </si>
  <si>
    <t>Se envia Mrs//2- MARCAMOS DE LA GENCIA Y NO CONTESTA ENVIAMOS NUEVAMENTE MSJ / S139435 - 11/11/22 - TE EXTRAÑAMOS TOYOTATHON</t>
  </si>
  <si>
    <t>MR2B29F31H1048114</t>
  </si>
  <si>
    <t>S140120 - 03/12/22 - S110</t>
  </si>
  <si>
    <t>5YFBURHE1GP560580</t>
  </si>
  <si>
    <t>S 0000141182</t>
  </si>
  <si>
    <t>JTDBARDE4MJ033342</t>
  </si>
  <si>
    <t>S 0000141588</t>
  </si>
  <si>
    <t>MR2B29F3XH1060682</t>
  </si>
  <si>
    <t>Se envio mrs whats 2- Cliente indica que esperara a que llegue al kilometraje realizara el serv en 2 meses 3 - MANDA A BUZON SE MANDO WHATS 4 - MANDA A BUZON / S140544 - 16/12/22 - S70</t>
  </si>
  <si>
    <t>2T1BE4EE3DC050375</t>
  </si>
  <si>
    <t>Se envia mrs 2- No Contesta 3-Buzon lleno 4- NOS DIRECCIONA A BUZON // 3- SE ENVIA MRS /4- Marcamos de la agencia y nos direcciona a buzon lleno</t>
  </si>
  <si>
    <t>2T3H1RFV1MW172949</t>
  </si>
  <si>
    <t>SE MANDO WHTAS ( MRS ) 2- AGENDO 10/11/22 FOLIO 109008 / S139420 - 10/11/22 - S20</t>
  </si>
  <si>
    <t>VNKKTUD33FA049716</t>
  </si>
  <si>
    <t>S 0000141936</t>
  </si>
  <si>
    <t>JTDKAMFU2M3139381</t>
  </si>
  <si>
    <t>1- SE LE ENVIO WHATS APP, 2- SE REALIZO EL  03/11/2022 S-139196 / S139196 - 03/11/22 - S30</t>
  </si>
  <si>
    <t>5YFBURHEXGP535581</t>
  </si>
  <si>
    <t>SE MANDO WHATS (MRS) 2- se agenda cita 05.11.22 folio: 108562 CITA CONCRETADA / S139265  - 05/11/22 - S120</t>
  </si>
  <si>
    <t>MR2B29F33K1181111</t>
  </si>
  <si>
    <t>no tiene whats, manda a buzon / S140668 - 20/12/22 - S60</t>
  </si>
  <si>
    <t>MR0EX3DD2L0004069</t>
  </si>
  <si>
    <t>Se envia mrs // 2- marcamos de la agencia y no contesta // 4- Marcamos de la agencia y noSs indican que un falta que llegue la unidad al kilometraje le faltan 5,000 km</t>
  </si>
  <si>
    <t>MR2B29F39N1238741</t>
  </si>
  <si>
    <t>Se envia Mrs / S140435 - 14/12/22 - S20</t>
  </si>
  <si>
    <t>MR2B29F38H1034730</t>
  </si>
  <si>
    <t>MRS 1 / SE COMUNICARA AL ESTAR DISPONIBLE / BUZON SE DEJA MRS 2 / S142508 - 15/02/23 - S70</t>
  </si>
  <si>
    <t>MR0EX8DD6K0186533</t>
  </si>
  <si>
    <t>S140030 - 01/12/22 - S160</t>
  </si>
  <si>
    <t>MR0EX8DDXJ0259451</t>
  </si>
  <si>
    <t>SE LE ENVIO WHATS APP / S140286 - 08/12/22 - S40</t>
  </si>
  <si>
    <t>2T3J1RFV6MW220270</t>
  </si>
  <si>
    <t>1- SE LE ENVIO WHATS APP, 2- SE DEJO RECADO , EL CLIENTE SE COMUNICA PARA AGENDAR SU CITA / S142886 - 27/02/23 - S30</t>
  </si>
  <si>
    <t>JTFAMHCP9N6006245</t>
  </si>
  <si>
    <t>S 0000141284</t>
  </si>
  <si>
    <t>MHFAB1BY3N3012130</t>
  </si>
  <si>
    <t>S 0000141262</t>
  </si>
  <si>
    <t>MR2B29F35H1068334</t>
  </si>
  <si>
    <t>Se envia Mrs 2- BUZON DE VOZ // 4- ENVIAMOS NUEVAMENTE MRS</t>
  </si>
  <si>
    <t>MHKAA1BA3NJ014141</t>
  </si>
  <si>
    <t>S 0000141215</t>
  </si>
  <si>
    <t>2T3WF4DVXCW106705</t>
  </si>
  <si>
    <t>NO TIENE WHATS, MANDA  A BUZIN 2- aun no llega al kilometraje el marca  3 - buzon, se marca del telefono fijo 4- buzon 4- NO TIENE WHATS, MANDA A BUZON 4- AUN NO TIENE FECHA, EL MARCA EN OTR</t>
  </si>
  <si>
    <t>JTDBARDE7MJ003168</t>
  </si>
  <si>
    <t>1-SE LE ENVIO WHATS APP , 2- SE LE ENVIO COTIZACIÓN , EN CUANTO LE AUTORIZEN SE COMUNICA PARA AGENDAR SU CITA / S138731 - 19/10/22 - S40</t>
  </si>
  <si>
    <t>MHFAB1BY9N3004159</t>
  </si>
  <si>
    <t>S 0000141768</t>
  </si>
  <si>
    <t>JTDKDTB39L1639644</t>
  </si>
  <si>
    <t>S 0000141843</t>
  </si>
  <si>
    <t>MHKAA1BA4NJ014701</t>
  </si>
  <si>
    <t>S 0000141903</t>
  </si>
  <si>
    <t>JTEBU11F88K032387</t>
  </si>
  <si>
    <t>SE MANDI WHATS (MRS) 2- BUZIN 3 - buzon 4- buzon, se marca del telefono fijo 4 - BUZON, SE MARCA DEL TELEFONO FIJO 4 - SE MANDO WHATS 4- SE MANDO WHATS 4- se mando whats</t>
  </si>
  <si>
    <t>JTDBT9K30G1449565</t>
  </si>
  <si>
    <t>Se envia Mrs 2- No contesta enviamos nuevamente whts 3- No contesta 4- No contesta</t>
  </si>
  <si>
    <t>MHKMF53E3GK004388</t>
  </si>
  <si>
    <t>MRS 1/ BUZON MRS 2 / S142471 - 14/02/23 - S150</t>
  </si>
  <si>
    <t>MHKAA1BAXNJ040896</t>
  </si>
  <si>
    <t>Se envia Mrs 2- Marcamos de la agencia y nos direcciona fuera de servicio / S140414 - 13/12/22 - S10</t>
  </si>
  <si>
    <t>MHKMC13F9DK002750</t>
  </si>
  <si>
    <t>SE MANDO WHATS ( MRS ) / S140584 - 17/12/22 - S200</t>
  </si>
  <si>
    <t>5TDGRKEC3MS034892</t>
  </si>
  <si>
    <t>S139834 - 25/11/22 - S30</t>
  </si>
  <si>
    <t>JTDBBRBE7LJ004612</t>
  </si>
  <si>
    <t>S 0000141847</t>
  </si>
  <si>
    <t>5TDKK3DC0BS061146</t>
  </si>
  <si>
    <t>SE MANDO WHATS (MRS) 2- buzon 3 - buzon 4 - cotado 08/11/22 folio 108559 / S139324 - 08/11/22 - S190</t>
  </si>
  <si>
    <t>JTDKDTB3XL1639488</t>
  </si>
  <si>
    <t>S 0000141647</t>
  </si>
  <si>
    <t>4T1B11HK1JU501597</t>
  </si>
  <si>
    <t>1- SE LE ENVIO WHATS APP, 2- SE DEJO RECADO / S139101 - 31/10/22 - S80</t>
  </si>
  <si>
    <t>MHFAB1BY5N3007883</t>
  </si>
  <si>
    <t>Se envia mrs // 2- Cliente solamente nos indica lo siguiente: Gracias 3- se agenda cita para el dia 20.12.22 folio: 109846 / S140637 - 20/12/22 - S10</t>
  </si>
  <si>
    <t>MHKMC13F1FK011039</t>
  </si>
  <si>
    <t>1- SE LE ENVIO WHATS APP / S140925 - 28/12/22 - S180</t>
  </si>
  <si>
    <t>5TDZA22C96S434575</t>
  </si>
  <si>
    <t>1-SE LE ENVIO WHATS APP , 2- SE DEJO RECADO SE COMUNICA MAS ADELANTE.,3- SE REALIZO EL 01//11/22  S-139144 / S139144 - S180</t>
  </si>
  <si>
    <t>JTDBBRBE5LJ028732</t>
  </si>
  <si>
    <t>S 0000141973</t>
  </si>
  <si>
    <t>MR2B29F33M1218810</t>
  </si>
  <si>
    <t>1-SE LE ENVIO WHATS APP , 2- SE DEJO RECADO SE COMUNICA MAS ADELANTE / S139039 - 28/10/22 - S30</t>
  </si>
  <si>
    <t>JTDBARDE0MJ001519</t>
  </si>
  <si>
    <t>S 0000141516</t>
  </si>
  <si>
    <t>JTDKBRFU6H3548791</t>
  </si>
  <si>
    <t>T 0000137732SE MANDO WHATS., MRS 2- EL MARCA EN OTRO MOMENTO / DIAG. REVISAR INST. DE BOLSA DE AIRE</t>
  </si>
  <si>
    <t>JTDKARFU6L3105925</t>
  </si>
  <si>
    <t>1- SE LE ENVIO WHATS APP, 2- INMOTION / S139794 - 24/11/22 - S60</t>
  </si>
  <si>
    <t>JTFSX23P1K6199351</t>
  </si>
  <si>
    <t>S 0000141972</t>
  </si>
  <si>
    <t>JTDBBRBE5LJ019836</t>
  </si>
  <si>
    <t>S 0000141526</t>
  </si>
  <si>
    <t>JTDBARDE1MJ033380</t>
  </si>
  <si>
    <t>S 0000141096</t>
  </si>
  <si>
    <t>JTDBBRBE1LJ023625</t>
  </si>
  <si>
    <t>S 0000141692</t>
  </si>
  <si>
    <t>JTDBBRBE9LJ008743</t>
  </si>
  <si>
    <t>S 0000142023</t>
  </si>
  <si>
    <t>5TDYKRFH1ES027081</t>
  </si>
  <si>
    <t>1-SE LE ENVIO WHATS APP , EL CLEINTE SE ENCUENTRA FUERA DE LA CIUDAD , SE COMUNICA LA SIGUIENTE SEMANA PARA AGENDAR CITA., 3- CLIENTE SE ENCUENTRA FURA DE LA CIUDAD SE COMUNICA PARA AGENDAR</t>
  </si>
  <si>
    <t>2T3WF4DV0AW046527</t>
  </si>
  <si>
    <t>SE MANDO WHATS 2- S-142710 / 22-02-23 / S170 KM</t>
  </si>
  <si>
    <t>4T1S11AK4NU634368</t>
  </si>
  <si>
    <t>NO TIENE WHATS, MANDA A BUZON 2- SE DEJA WHATS, SE MARCA DEL TELEFONO FIJO, MANDA A BUZON 3 - manda directo a buzon / S139268 - 05/11/22  - S20</t>
  </si>
  <si>
    <t>5YFBPRHE0HP660212</t>
  </si>
  <si>
    <t>2T3WF4DV4CW123578</t>
  </si>
  <si>
    <t>1- SE LE ENVIO WHATS APP, 2- SE DEJO RCADO , 3- EL CLIENTE SE ENCUENTRA DE VACACIONES SE COMUNICA EN ENERO PARA AGENDAR SU CITA., 4-  SE DEJO RECADO, 5- EL CLIENTE SE COMUNICA PARA AGENDAR S</t>
  </si>
  <si>
    <t>MHKMF53F4JK023547</t>
  </si>
  <si>
    <t>1-SE LE ENVIO WHATS APP , 2- SE DEJO RECADO SE COMUNICA MAS ADELANTE, 3- SE LE VOLVIO A ENVIAR WHATS APP , NO CONTESTA, 4- NO CONTESTA</t>
  </si>
  <si>
    <t>5TDZZRAH9LS512430</t>
  </si>
  <si>
    <t>S139301 - 07/11/22 - S30</t>
  </si>
  <si>
    <t>5TDYZ3DC2JS963690</t>
  </si>
  <si>
    <t>Se envia Mrs// 2-maracmos de la gencia y la Srita Denise nos indica que pasara la inf a su jefe / S140011 - 30/11/22 - S70</t>
  </si>
  <si>
    <t>JTDBARDE4NJ045167</t>
  </si>
  <si>
    <t>se envia mrs / S139573 - 16/11/22 - S20</t>
  </si>
  <si>
    <t>MR2B29F30K1164900</t>
  </si>
  <si>
    <t>SE MANDO WHATS ( MRS ) 2- AGENDO 09/12/22 FOLIO 109941 / S140324 - 09/12/22 - S60</t>
  </si>
  <si>
    <t>VNKKTUD39FA015456</t>
  </si>
  <si>
    <t>S 0000141957</t>
  </si>
  <si>
    <t>MR2B29F38K1173036</t>
  </si>
  <si>
    <t>S142302 - 09/02/23 - S90</t>
  </si>
  <si>
    <t>5YFBPRBE3MP189367</t>
  </si>
  <si>
    <t>se envia mrs / S139381 - 09/11/22 - S30 cita concretada</t>
  </si>
  <si>
    <t>JTDBT9K30C1423736</t>
  </si>
  <si>
    <t>S 0000141975</t>
  </si>
  <si>
    <t>NMTKH3BX1LR109161</t>
  </si>
  <si>
    <t>1- SE LE ENVIO WHATS APP / S140583 - 17/12/22 - S40</t>
  </si>
  <si>
    <t>5YFBPRBE1LP096460</t>
  </si>
  <si>
    <t>1- SE LE ENVIO WHATS APP / S139288 - 07/11/22 - S70</t>
  </si>
  <si>
    <t>JTDBT9K34F1440334</t>
  </si>
  <si>
    <t>S 0000141924</t>
  </si>
  <si>
    <t>NMTKH3BX9KR081141</t>
  </si>
  <si>
    <t>1- SE LE ENVIO WHATS APP, 2- SE REALIZO EL 06/12/2022 S-140191 / S140191 - 06/12/22 - S60</t>
  </si>
  <si>
    <t>MHKMF53E1GK004079</t>
  </si>
  <si>
    <t>1- SE LE ENVIO WHATS APP, 2- EL CLEINTE SE COMUNICA PARA AGENDAR., 3- SE DEJO RECADO NUEVAMENTE / S141007 - 30/12/22 - S110</t>
  </si>
  <si>
    <t>JTDBBRBE8LJ020981</t>
  </si>
  <si>
    <t>S 0000141931</t>
  </si>
  <si>
    <t>MHKMF53E0JK014867</t>
  </si>
  <si>
    <t>se envia mrs // 2- Marcamos de la agencia y no Contesta enviamos msj de recordatorio e indicandole que ya hay servicios en san miguel / S14682 - 20/12/22 - S80</t>
  </si>
  <si>
    <t>4T1BE46K09U349509</t>
  </si>
  <si>
    <t>SE MANDO WHATS (MRS) 2- buzon 4- BUZON, SE MARCA DEL TELEFONO FIJO, SE DEJA WHATSS / S139656 - 18/11/22 - S170</t>
  </si>
  <si>
    <t>MR2K29F34J1105542</t>
  </si>
  <si>
    <t>1-SE LE ENVIO WHATS APP , NO CONTESTA , SE LE VOLVIO A ENVIAR WHATS APP, 4-  NO CONTESTA SE VOLVIO A ENVIAR WHATS APP</t>
  </si>
  <si>
    <t>MR2K29F39K1178021</t>
  </si>
  <si>
    <t>1- SE LE ENVIO WHATS APP, 2- NO CONTESTA  SE LE VOLVIO A ENVIAR WHATS APP / S140134 - 03/12/22 - S90</t>
  </si>
  <si>
    <t>2T3J1RFV8MW230959</t>
  </si>
  <si>
    <t>SE MANDO WHTAS ( MRS ) 2- AGENDO 08/11/22 FOLIO 109004 / S139346 - 08/11/22 - S20</t>
  </si>
  <si>
    <t>MR2B29F31H1061929</t>
  </si>
  <si>
    <t>1- SE LE ENVIO WHATS APP, 2- EL CLIENTE SE COMUNICA EN EL MES DE AGOSTO PARA AGENDAR SU CITA / S140368 - 12/12/22 - S80</t>
  </si>
  <si>
    <t>JTDKDTB32J1607437</t>
  </si>
  <si>
    <t>1-SE LE ENVIO WHATS APP, 2-  SE DEJO RECADO</t>
  </si>
  <si>
    <t>NMTKH3BX0LR107823</t>
  </si>
  <si>
    <t>Se Envia Mrs / G139438 - 11/11/22 - REEMP. BATERIA / S142303 - 09/02/23 - S50</t>
  </si>
  <si>
    <t>MHKMF5CF2LK014817</t>
  </si>
  <si>
    <t>S 0000141631</t>
  </si>
  <si>
    <t>MHKAA1BA8NJ019495</t>
  </si>
  <si>
    <t>S 0000141455</t>
  </si>
  <si>
    <t>NMTKH3BX0JR056160</t>
  </si>
  <si>
    <t>1- SE LE ENVIO WHATS APP, 2- NO CONTESTA SE VOLVIO A ENVIAR WHATS APP / S140488 - 15/12/22 - S100</t>
  </si>
  <si>
    <t>MR2K29F32H1077427</t>
  </si>
  <si>
    <t>1- INMOTION</t>
  </si>
  <si>
    <t>VNKKTUD39FA039319</t>
  </si>
  <si>
    <t>S40296 - 08/12/22 - S80</t>
  </si>
  <si>
    <t>MR2B29F3XN1233905</t>
  </si>
  <si>
    <t>MRS ( SE MANDO WHATS ) / S140570 - 17/12/22 - S20</t>
  </si>
  <si>
    <t>2T3W1RFV6NW198097</t>
  </si>
  <si>
    <t>Se agenda cita 03.11.22 folio: 108399 // 3- Cita Concretada / S139197 - 03/11/22 - S10</t>
  </si>
  <si>
    <t>2T3KF9DV8AW033410</t>
  </si>
  <si>
    <t>1-SE LE ENVIO WHATS APP  , 2- SE DEJO RECADO CON SU ESPOSA, 3- NO CONTESTA, 4- NO CONTESTA SE LE VOLVIO A ENVIAR WHATS APP / S139398 - 10/11/22 - S210</t>
  </si>
  <si>
    <t>2T3JFREV8GW488793</t>
  </si>
  <si>
    <t>Se envia Mrs // 2- se agenda cita 02.11.22 S110.000 KM / S139176 - 02/11/22 - S110</t>
  </si>
  <si>
    <t>JTDKT923275041514</t>
  </si>
  <si>
    <t>Se envia Mrs, Cita programada 10.08.22 folio: 106373 / S136717 - 10/08/22 - S200</t>
  </si>
  <si>
    <t>MHFAB1BY1N3009162</t>
  </si>
  <si>
    <t>SE MANDO WHATS ( MRS ) 2- buzon se marca del telefono fijo de la agencia 3- buzon 3- SE MANDO WHATS / S142154 - 03/02/23 - S10</t>
  </si>
  <si>
    <t>MHKMF53F6GK002899</t>
  </si>
  <si>
    <t>SE MANDO WHATS ( MRS ) 2- el marca despues, va checar sus tiempos / S140146 - 05/12/22 - S150</t>
  </si>
  <si>
    <t>MHKMF5CF6LK014111</t>
  </si>
  <si>
    <t>S140354 - 10/12/22 - S60</t>
  </si>
  <si>
    <t>5YFBPRHE6HP575245</t>
  </si>
  <si>
    <t>2T3KF9DV8CW143926</t>
  </si>
  <si>
    <t>SE MANDO WHATS ( MRS ) 2- agendo 11/11/22 folio 109088 / S139452 - 11/11/22 - S170</t>
  </si>
  <si>
    <t>MR0CX3DD0M1416817</t>
  </si>
  <si>
    <t>SE MANDO WHATS (MRS) 2- realiza en otro estado tema de trabajo</t>
  </si>
  <si>
    <t>MR2K29F33M1211548</t>
  </si>
  <si>
    <t>SE MANDO WHATS (MRS) 2- aun no tiene fecha  3 - AUN NO CUMPLE KILOMETRAJE Y VA ESPERAR 4- SE MANDO WHATS 4 - SE MANDO WHATS 4- por el momento lo realizo por fuera espera poder regresar para</t>
  </si>
  <si>
    <t>5TDYK3DC3BS066612</t>
  </si>
  <si>
    <t>Se envia mrs 2- No contesta</t>
  </si>
  <si>
    <t>MR2B29F33N1236046</t>
  </si>
  <si>
    <t>1-SE LE ENVIO WHATS APP , SE DEJO  RECADO.</t>
  </si>
  <si>
    <t>NMTKH3BX4KR066398</t>
  </si>
  <si>
    <t>Se envia Mrs // 4- marcamos de la agencia y nos contesta el hijo del sr. Jesus y nos indica que no se encuentra que le pasara la inf</t>
  </si>
  <si>
    <t>JTDKDTB33M1144020</t>
  </si>
  <si>
    <t>Se envia mrs 2- buzon</t>
  </si>
  <si>
    <t>MR2B29F3XH1046961</t>
  </si>
  <si>
    <t>SE MANDO WHTAS ( MRS ) 2- marcar en otro momento, o mas tarde 3 - agendo 16/12/22 folio 109636 4- se manda msj para re agendar cita 4 - SE MANDO WHATS 4- MANDA A BUZON, SE DEJA WHATS</t>
  </si>
  <si>
    <t>MR2B29F3XN1252356</t>
  </si>
  <si>
    <t>SE MANDO WHATS ( MRS ) 2- AGENDO 11-02-23 FOLIO 111714 / S142381 - 11/02/23 - S10</t>
  </si>
  <si>
    <t>MR2BF8C39P0003025</t>
  </si>
  <si>
    <t>S142530 - 16/02/23 - S10</t>
  </si>
  <si>
    <t>NMTKH3BX9KR065778</t>
  </si>
  <si>
    <t>Se envia mrs // 2-marcamos de la agencia y nos indica que en 2 semanas se comunican con nosotros // 4- Marcamos de la agencia y el cliente nos indica que luego agendara su cita ya que anda f</t>
  </si>
  <si>
    <t>MR2K29F34K1144472</t>
  </si>
  <si>
    <t>SE MANDO WHATS ( MRS ) 2- el marca en otro momento la unidad esta fuera 3 - LA UNIDAD ESTA FUERA DE LA CIUDAD CUANDO REGRESE MARCA PARA AGENDAR / S142453 - 14/02/23 - S50</t>
  </si>
  <si>
    <t>MHFAB1BY8N3011619</t>
  </si>
  <si>
    <t>Se envia Mrs / 2- Marcanos de la agencia y nos direcciona a servicio de buzon de voz / 3- Marcamos de la agencia y nos indica buzon de voz / S142641 - 20/02/23 - S10</t>
  </si>
  <si>
    <t>MR2K29F36H1073994</t>
  </si>
  <si>
    <t>esta a nomre de inmotion</t>
  </si>
  <si>
    <t>MR0CX8CB9M0420870</t>
  </si>
  <si>
    <t>S 0000140937</t>
  </si>
  <si>
    <t>MR2B29F34N1238257</t>
  </si>
  <si>
    <t>SE MANDO WHATS ( MRS ) 2-  LA UNODAD ESTA FUERA DEL ESTADO EL MARCA CUANDO REGRESE 3- comenta que lo vendioy cuelga llamada</t>
  </si>
  <si>
    <t>MR2B29F39K1162353</t>
  </si>
  <si>
    <t>Se envia mrs 2- Se agenda cita 01.10.22 folio: 107613 / S138222 - 01/10/22 - S80</t>
  </si>
  <si>
    <t>3TYCZ5ANXNT059544</t>
  </si>
  <si>
    <t>SE ENVIA MRS 2 - manda abuzon se mando whats 3 - SE DEJO WHATS 4 - MANDA A BUZON 4 - se dejo whats en los dos contactos, manda a buzon 4- buzon 4- SE MNDO WHATS 2- buzon, se marca del telefo</t>
  </si>
  <si>
    <t>MR0EX32G1D0005308</t>
  </si>
  <si>
    <t>S140921 - 28/12/22 - S200</t>
  </si>
  <si>
    <t>MR0DA3CDXN4002614</t>
  </si>
  <si>
    <t>S 0000142017</t>
  </si>
  <si>
    <t>MR0CX3DD9N1326289</t>
  </si>
  <si>
    <t>S140801 - 23/12/22 - S40</t>
  </si>
  <si>
    <t>2T3W1RFV3MW129818</t>
  </si>
  <si>
    <t>SE MANDO WHATS (MRS) 2- agendo 29/10/222 folio 107837 / S139073 - 29/10/22 - S30</t>
  </si>
  <si>
    <t>3TMCZ5AN8KM282480</t>
  </si>
  <si>
    <t>1-SE LE ENVIO WHATS APP , 2 NO CONTESTA, 3- SE DEJO RECADO , 4- REALIZARA SUS SERVICIOS EN TOYOTA MANZANILLO.</t>
  </si>
  <si>
    <t>MR0EX8CB6L1410900</t>
  </si>
  <si>
    <t>NO TIENE WHATS, MANDA A BUZON 2- el marca el dia de mañana, para agendar / S140703 - 21/12/22 - S50</t>
  </si>
  <si>
    <t>MR2BF8C30P0006637</t>
  </si>
  <si>
    <t>S142776 - 23/02/23 - S10</t>
  </si>
  <si>
    <t>VNKKTUD32FA050517</t>
  </si>
  <si>
    <t>S142348 - 10/02/23 - S100</t>
  </si>
  <si>
    <t>4T1B11HK0KU768750</t>
  </si>
  <si>
    <t>SE MANDO WHTAS ( MRS ) 2-agendo 11/11/2022 / S139424 - 11/11/22 - S70</t>
  </si>
  <si>
    <t>4T1B11HK1JU040675</t>
  </si>
  <si>
    <t>Se Agenda Cita 16.11.22 S-139569 / S139569 - 16/11/22 - S30</t>
  </si>
  <si>
    <t>4T1B11HK1JU502572</t>
  </si>
  <si>
    <t>1- SE LE ENVIO WHATS APP, 2- SE AGENDO CITA PARA EL 14/11 FOLIO: 109134 / S139504 - 16/11/22 - S130</t>
  </si>
  <si>
    <t>MHKMF53EXGK004212</t>
  </si>
  <si>
    <t>Se envia promocion Toyotahon, cliente me comenta lo siguiente: Mi cita aplica apenas hoy Solo que la lleva ayer por lo retirado, La lleve ayer para que la trabajen hoy 28.12.22 / S140911 - 2</t>
  </si>
  <si>
    <t>3MYDLAYV7JY300593</t>
  </si>
  <si>
    <t>1- SE LE ENVIO WHATS APP / S142319 - 09/02/23 - S70</t>
  </si>
  <si>
    <t>MR0DA3CD8N4002093</t>
  </si>
  <si>
    <t>S140028 - 01/12/22 - S40</t>
  </si>
  <si>
    <t>NMTKH3BX4JR061474</t>
  </si>
  <si>
    <t>3TYAZ5CN1NT014934</t>
  </si>
  <si>
    <t>Se envia Mrs / Marcamos de la agencia y clienta nos indica que se encuentra ocupada que marquemos otro dia 3- s-142228 / 07-02-23 / s20 km</t>
  </si>
  <si>
    <t>3TMCZ5AN2KM269451</t>
  </si>
  <si>
    <t>1- NO CONTESTA  MANDA A BUZON, 2- MANDA A BUZON DIRECTO, 3- NO CONTESTA SE VOLVIO A ENVIAR WHATS APP, 4- SE DEJO RECADO</t>
  </si>
  <si>
    <t>MR0DA3CD5N4002097</t>
  </si>
  <si>
    <t>S 0000141325</t>
  </si>
  <si>
    <t>3TYAZ5CN9PT027899</t>
  </si>
  <si>
    <t>S142442 - 13/02/23 - S10</t>
  </si>
  <si>
    <t>2T3RFREV9GW449567</t>
  </si>
  <si>
    <t>1-SE LE ENVIO WHATS APP , 2- NO CONTESTA  SE LE VOLVIO A ENVIAR WHATS APP, 3- NO CONTESTA , 4- MANDA A BUZO DIRECTO, 3- SE REALIZO E 17/11 S-139636 / S139636 - 17/11/22 - S130</t>
  </si>
  <si>
    <t>MR0CX8CB7N0426328</t>
  </si>
  <si>
    <t>S140853 - 26/12/22 - S50</t>
  </si>
  <si>
    <t>2T3DF4EV6FW368196</t>
  </si>
  <si>
    <t>1- SE LE ENVIO WHATS APP, 2- LLAMAR EL 14/11 PARA AGENDAR SU CITA., 3-  SE DEJO RECADO , 4- LA CLIENTA SE COMUNICA PARA AGENDAR SU CITA.</t>
  </si>
  <si>
    <t>MR0EX8DD3K0183234</t>
  </si>
  <si>
    <t>1- SE LE ENVIO WHATS APP, 2- SE DEJO RECADO, 3- SE AGENDO CITA PARA EL 22/12/2022 FOLIO: 110330 / S140780 - 22/12/22 - S70</t>
  </si>
  <si>
    <t>MR2B29F39H1070443</t>
  </si>
  <si>
    <t>Se envia Mrs // 2- Marcamos de la Agencia y no Contesta,3- NO CONTESTA SE VOLVIO A ENVIAR WHATS APP, 4- SE AGENDO CITA PARA EL 11/02/2023 FILIO: 111626 / S142386 - 11/02/23 - S100</t>
  </si>
  <si>
    <t>MR2B29F39K1160022</t>
  </si>
  <si>
    <t>1- SE LE ENVIO WHATS APP, 2-SE AGENDO CITA PARA EL 18/02/2023 FOLIO: 1119014 / S142619 - 18/02/23 - S80</t>
  </si>
  <si>
    <t>MR0EX3DD8L0003489</t>
  </si>
  <si>
    <t>S140849 - 26/12/22 - S140</t>
  </si>
  <si>
    <t>MR0EX8CB5L1409673</t>
  </si>
  <si>
    <t>S 0000141954</t>
  </si>
  <si>
    <t>MR0EX8DD7G0243510</t>
  </si>
  <si>
    <t>S 0000141707</t>
  </si>
  <si>
    <t>2T3J1RFV4NW264771</t>
  </si>
  <si>
    <t>S 0000141345</t>
  </si>
  <si>
    <t>3TMCZ5AN5MM369837</t>
  </si>
  <si>
    <t>SE ENVIA MRS / S142664 - 20/02/23 - S50</t>
  </si>
  <si>
    <t>MR0EX8CB4K1405709</t>
  </si>
  <si>
    <t>Se envia mrs 2- No CONTESTA PERO ENVIAMOS NUEVAMENTE MRS 3- no contesta // 4- marcamos de la agencia toyota nos indica que ya le realizo su servicio Y QUE REALIZARA EL SIGUIENTE SERVICIO A F</t>
  </si>
  <si>
    <t>MR0DA3CD3M4001075</t>
  </si>
  <si>
    <t>SE MANDO WHATS (MRS) 2 - buzon / YA LO DIERON LA UNIDAD DE BAJA, YA NO LA TIENEN INDICA SR. VICENTE BRAVO</t>
  </si>
  <si>
    <t>MR0CX3DD2N1420479</t>
  </si>
  <si>
    <t>S 0000141705</t>
  </si>
  <si>
    <t>MR0EX8DD1G0244345</t>
  </si>
  <si>
    <t>1-SE LE ENVIO WHATS APP , 2- NO CONTESTA SE DEJO RECADO, 3- SE DEJO RECADO , 4- LO REVISA CON SU ESPOSA Y SE COMUNICA MAS ADELANTE PARA AGENDAR SU CITA., 5- NO UTILIZA SU CAMIONETA ESPERA MA</t>
  </si>
  <si>
    <t>MR0EX8CB1L1410805</t>
  </si>
  <si>
    <t>no tiene whats, manda a buzon 2 - se dejo recado ya que no se encontraba 3- comenta que la vendio y no tiene el contacto del nuevo proportario</t>
  </si>
  <si>
    <t>MR0CX3DD1M1315267</t>
  </si>
  <si>
    <t>S 0000141183</t>
  </si>
  <si>
    <t>MR0CX3DD4N1323137</t>
  </si>
  <si>
    <t>S 0000141522</t>
  </si>
  <si>
    <t>MR0CX8CB7N0427866</t>
  </si>
  <si>
    <t>S 0000141349</t>
  </si>
  <si>
    <t>MR2B29F30H1042322</t>
  </si>
  <si>
    <t>S 0000141100</t>
  </si>
  <si>
    <t>MR0CX3DD8M1321941</t>
  </si>
  <si>
    <t>S140484 - 15/12/22 - S40</t>
  </si>
  <si>
    <t>5YFB4RBE2LP037314</t>
  </si>
  <si>
    <t>MRS 1 / S142038 - 31/01/23 - S60</t>
  </si>
  <si>
    <t>MHKMF53F1HK019076</t>
  </si>
  <si>
    <t>S142323 - 09/02/23 - S120</t>
  </si>
  <si>
    <t>5TDYK3DC4ES440181</t>
  </si>
  <si>
    <t>MRS 1 / S142119 - 02/02/23 - S110</t>
  </si>
  <si>
    <t>MR0CX3DD3N1326286</t>
  </si>
  <si>
    <t>S 0000141259</t>
  </si>
  <si>
    <t>2T3RFREV7HW636694</t>
  </si>
  <si>
    <t>Se envia mrs 2- Se agencita 23.09.22 folio: 107612 // SE ENVIA MRS PARA REAGENDAR SU CITA YA QUE NO ACUDIO // 4- marcamso de la agencia y nos indica el Sr. Ramiro que la unidad la trae su hi</t>
  </si>
  <si>
    <t>2T3WF4DV1CW144808</t>
  </si>
  <si>
    <t>S 0000141955</t>
  </si>
  <si>
    <t>5YFBPRBE1MP269864</t>
  </si>
  <si>
    <t>S142753 - 23/02/23 - S70</t>
  </si>
  <si>
    <t>MR0CX3DD3N1323548</t>
  </si>
  <si>
    <t>S 0000141331</t>
  </si>
  <si>
    <t>MR0DA3CD2N4002221</t>
  </si>
  <si>
    <t>S 0000141415</t>
  </si>
  <si>
    <t>2T3JFREV5HW578355</t>
  </si>
  <si>
    <t>S 0000141209</t>
  </si>
  <si>
    <t>MHKMF5CF3LK008606</t>
  </si>
  <si>
    <t>SE MANDO WHATS / G141057 - 02/01/23 - 20TA02 2- NO RESPONDE SE DEJA WHATS / S142826 - 24/02/23 - S70</t>
  </si>
  <si>
    <t>MR0EX8DD4H0176897</t>
  </si>
  <si>
    <t>Se envia Mrs // 4- MARCAMOS DE LA AGENCIA Y NOS DIRECCIONA A BUZON DE VOZ</t>
  </si>
  <si>
    <t>MR0CX3DD9M1317932</t>
  </si>
  <si>
    <t>SE ENVIA MRS / S142709 - 22/02/23 - S40</t>
  </si>
  <si>
    <t>MR0CX3DD4M1316753</t>
  </si>
  <si>
    <t>SE MANDO WHATS ( MRS ) 2- EN UNOS DIAS MARCA PARA POSIBLE CITA 3- EL MARCA EN DOS SEMANAS LA UNODAD ESTA OCIPADA POR TEMA DE TRABAJO</t>
  </si>
  <si>
    <t>MR0CX3DD5M1319015</t>
  </si>
  <si>
    <t>S142337 - 10/02/23 - S100</t>
  </si>
  <si>
    <t>JTDKBRFU8J3067317</t>
  </si>
  <si>
    <t>S139447 - 11/11/22 - S160</t>
  </si>
  <si>
    <t>5TDYZ3DC0KS007383</t>
  </si>
  <si>
    <t>S142788 - 23/02/23 - S80</t>
  </si>
  <si>
    <t>5TDYZ3DC9LS047723</t>
  </si>
  <si>
    <t>1- SE LE ENVIO WHATS APP, 2-  SE DEJO RECADO S COMUNICAN DESPUES, 3- EL CLIENTE SE COMUNICA PARA AGENDAR SU CITA, 4- SE REALIZO EL 01/02/2023 S-142079 / S142079 - 01/02/23 - S01/02/23 - S50</t>
  </si>
  <si>
    <t>5TDYZRAH2MS078025</t>
  </si>
  <si>
    <t>SE MANDO WHATS ( MRS ) 2- AGENDO KARLA 17-02-23 FOLIO 112033 / S142581 - 17/02/23 - S30</t>
  </si>
  <si>
    <t>MHKMF5CF6LK010740</t>
  </si>
  <si>
    <t>1- SE LE ENVIO WHATS APP, 2- EL CLIENTE SE COMUNICA PARA AGENDAR SU CITA / S142497 - 15/02/23 - S70</t>
  </si>
  <si>
    <t>5TDYZ3DC9HS884379</t>
  </si>
  <si>
    <t>S142257 - 08/02/23 - S90</t>
  </si>
  <si>
    <t>MR0EX3DD8L0005856</t>
  </si>
  <si>
    <t>TELEFONO EN EDITAR VIN EQUIVOCADO, MOVIL Y OFICINA NO HAY REWSPUESTA Y CASA ESTA EQUIVOCADO</t>
  </si>
  <si>
    <t>MR0CX3DDXM1418137</t>
  </si>
  <si>
    <t>S 0000141806</t>
  </si>
  <si>
    <t>MR0CX8CB9M0422506</t>
  </si>
  <si>
    <t>S 0000141916</t>
  </si>
  <si>
    <t>MHKMF5CE0JK001309</t>
  </si>
  <si>
    <t>S142021 - 31/01/23 - S120</t>
  </si>
  <si>
    <t>5TDYK3DC6CS216634</t>
  </si>
  <si>
    <t>Se envia Mrs / 2- Marcamos de la agencia y nos indica que marquemos en otro dia esta  / 3- Se agenda cita 07.02.23 folio: 111674 / S142230 - 07/02/23 - S130</t>
  </si>
  <si>
    <t>MR0CX3DD3N1331665</t>
  </si>
  <si>
    <t>S 0000141628</t>
  </si>
  <si>
    <t>MR0EX8CB6J1402437</t>
  </si>
  <si>
    <t>S 0000142015</t>
  </si>
  <si>
    <t>MR0EX8DD4J0178672</t>
  </si>
  <si>
    <t>S 0000141225</t>
  </si>
  <si>
    <t>JTDKBRFU2H3575812</t>
  </si>
  <si>
    <t>1- SE LE ENVIO WHATS APP / S139661 - 18/11/22 - S90</t>
  </si>
  <si>
    <t>MR0EX8DD9H0248046</t>
  </si>
  <si>
    <t>SE MANDO WHATS / S142416 - 13/02/23 - S90</t>
  </si>
  <si>
    <t>5TDGRKEC1MS054218</t>
  </si>
  <si>
    <t>SE MANDO WHATS ( MRS ) 2- marcar a finales de enero 3- s-142090 / 02/02/23 / s30 km</t>
  </si>
  <si>
    <t>5TDYK3DC2FS581655</t>
  </si>
  <si>
    <t>5TDZZRFH0KS315282</t>
  </si>
  <si>
    <t>S142096 - 02/02/23 - S170</t>
  </si>
  <si>
    <t>5YFBPRBE1LP100233</t>
  </si>
  <si>
    <t>SE MANDO WHATS ( MRS ) 2- agendo 24-01-23 folio 111744 / S142793 - 24/02/23 - S40</t>
  </si>
  <si>
    <t>MR0DA3CD4N4002091</t>
  </si>
  <si>
    <t>S142385 - 11/02/23 - S50</t>
  </si>
  <si>
    <t>MR0FA3CD0L3850237</t>
  </si>
  <si>
    <t>S142682 - 21/02/23 - S150</t>
  </si>
  <si>
    <t>MR2B29F39K1173787</t>
  </si>
  <si>
    <t>S 0000141285</t>
  </si>
  <si>
    <t>MHKMF53E4GK002973</t>
  </si>
  <si>
    <t>SE MANDO WHATS (MRS) 2- buzon 3 - LO CHECA CON SU GERENTE Y MARCA 4 - SE MANDO WHATS 4-  se mando whats 4- NO RESPONDE, SE DEJA WHATS</t>
  </si>
  <si>
    <t>MR0BA3CD4N0153544</t>
  </si>
  <si>
    <t>S 0000141242</t>
  </si>
  <si>
    <t>JTDKDTB36L1633901</t>
  </si>
  <si>
    <t>se envia mrs / S139429 - 11/11/22 - S60</t>
  </si>
  <si>
    <t>MR0EX8CB2L1408139</t>
  </si>
  <si>
    <t>S142599 - 17/02/23 - S100</t>
  </si>
  <si>
    <t>MR0EX8DD9J0179753</t>
  </si>
  <si>
    <t>1- SE LE ENVIO WHATS APP, 2- SE DEJO RECADO EL CLIENTE SE COMUNICA DESPUES, 3- SE DEJO RECADO SE COMUNICA MAS ADELANTE, 4- NO CONTESTA SE DEJO RECADO</t>
  </si>
  <si>
    <t>MR2B29F36H1083618</t>
  </si>
  <si>
    <t>S 0000141117</t>
  </si>
  <si>
    <t>MR2B29F37L1185468</t>
  </si>
  <si>
    <t>1- NO CONTESTA Y NO TIENE WHATS APP, 2- MANDA A BUZON , 3- NO CONTESTA, 4- NÚMERO FUERA DEL AREA DE SERVICIO</t>
  </si>
  <si>
    <t>MR2B29F37K1173500</t>
  </si>
  <si>
    <t>Se envia Mrs / 4- Marcamos de la agencia y No Contestan enviamos nuevamente msj</t>
  </si>
  <si>
    <t>1-SE LE ENVIO WHATS APP , 2- EL CLIENTE SE COMUNICA PARA AGENDAR SU CITA., 2- SE DEJO RECADO SE COMUNICA MAS ADELANTE / S139766 - 23/11/22 - S30</t>
  </si>
  <si>
    <t>JTDKDTB30K1627333</t>
  </si>
  <si>
    <t>SE MANDO WHATS, MRS 2- BUZON 3- la empresa lo vendio  4 - s-139140 / 01/11/ 22 / s100</t>
  </si>
  <si>
    <t>MR0CX8CBXN0426436</t>
  </si>
  <si>
    <t>S142114 - 02/02/23 - S30</t>
  </si>
  <si>
    <t>MHKMF5CF9MK018090</t>
  </si>
  <si>
    <t>MRS 1 / MANDA DRECTO A BUZON MRS 2 / CITADO PARA EL 14/02 CON FOLIO 111840 / S142462 - 14/02/23 - S40</t>
  </si>
  <si>
    <t>MR0CX8CB5M0420929</t>
  </si>
  <si>
    <t>SE MANDO WHATS (MRS) 2- presto la unidad llega en  15 dias aproximados 3-  por el momento no lo va realizar tiene un tema que resolver con hyp  4- SE MANDO WHATS 4- NO RESPONDE, SE DEJA WHAT</t>
  </si>
  <si>
    <t>MR0CX3DD0N1328139</t>
  </si>
  <si>
    <t>S142504 - 15/02/23 - S30</t>
  </si>
  <si>
    <t>JTFJM9CP8L6002335</t>
  </si>
  <si>
    <t>S139201 - 03/11/22 - S70</t>
  </si>
  <si>
    <t>3TMLU4EN0FM170149</t>
  </si>
  <si>
    <t>SE MANDO WHATS ( MRS ) 2- agendo 14-02-23 folio 111940 / S142455 - 14/02/23 - S180</t>
  </si>
  <si>
    <t>JTDKBRFU0G3531578</t>
  </si>
  <si>
    <t>Se envia Mrs // 2- maracmos de la agencia y nos contesta la srita fatima que marquemos a mediados de mes para agendar / S139483 - 14/11/22 - S120</t>
  </si>
  <si>
    <t>MR0EX8DD3H0250715</t>
  </si>
  <si>
    <t>MRS 1 / CITA AGENDADA PARA EL 03/02/2023 CON FLIO 111508</t>
  </si>
  <si>
    <t>5TDKK3DC8FS606676</t>
  </si>
  <si>
    <t>SE MANDO WHATS ( MRS ) 2- se marca del telefono fijo 4- SE MANDO WHATS / S142911 - 28/02/23 - S200</t>
  </si>
  <si>
    <t>5TDYK4CC1AS340699</t>
  </si>
  <si>
    <t>Se envia Mrs // 4- marcamos de la agencia nos contesta francisco magallon y nos indica que pasara la inf al sr. Daniel</t>
  </si>
  <si>
    <t>JTDKBRFU4H3024376</t>
  </si>
  <si>
    <t>Se envia mrs 2- NO CONTESTA // 4- Marcamso de la agencia y nos cuelga llamada</t>
  </si>
  <si>
    <t>2T3RFREV1JW696640</t>
  </si>
  <si>
    <t>S 0000141121</t>
  </si>
  <si>
    <t>MR0EX8DD3H0253274</t>
  </si>
  <si>
    <t>SE MANDO WHATS (MRS) 2- LLAMAMOS NO CONTESTA 3- no contesta // 4-Marcamos de la agencia pero no contesta ENVIAMOS MRS</t>
  </si>
  <si>
    <t>MR2B29F30J1130809</t>
  </si>
  <si>
    <t>S 0000141454</t>
  </si>
  <si>
    <t>MHKMF5CF2MK017234</t>
  </si>
  <si>
    <t>1- SE LE ENVIO WHATS APP, 2- ya no cuenta con su unidad la vendio</t>
  </si>
  <si>
    <t>2T3KF9DV5AW032053</t>
  </si>
  <si>
    <t>Se envia mrs 2- Buzon lleno se envia nuevamente msj 3- buzon 4- no contesta / Marcamos de la agencia nos indica buzon lleno enviamos msj / S139460 - 12/11/22 - S180</t>
  </si>
  <si>
    <t>MR0DA3CD3N4003510</t>
  </si>
  <si>
    <t>S142635 - 20/02/23 - S30</t>
  </si>
  <si>
    <t>MHKMF5CF8MK018128</t>
  </si>
  <si>
    <t>S142155 - 03/02/23 - S80</t>
  </si>
  <si>
    <t>2T3RFREV8HW632024</t>
  </si>
  <si>
    <t>SE MANDI WHATS (MRS) 2- BUZON 3-agenso 09/10/22 folio 107741 4 - buzon, se marca del telefono fijo 4- agendo 29/11/22 folio 109479 / S139932 - 29/11/22 - S100</t>
  </si>
  <si>
    <t>MR2B29F36J1097136</t>
  </si>
  <si>
    <t>1- SE LE ENVIO WHATS APP, 2- NO CONTESTA  SE LE VOLVIO A ENVIAR WHATS APP, 3- NO CONTESTA SE VOLVIO A ENVIAR WHATS APP, 4-  SE DEJO RECADO</t>
  </si>
  <si>
    <t>2T3DF4EV5FW371154</t>
  </si>
  <si>
    <t>S139052 - 28/10/22 - S120</t>
  </si>
  <si>
    <t>MR0EX32G9F0266138</t>
  </si>
  <si>
    <t>SE MANDI WHATS (MRS) 2- NO POR EL MPMENTO 3 -ESTA REVISANDO 4- INMOTION 4- inmotion</t>
  </si>
  <si>
    <t>2T3W1RFV7NW198934</t>
  </si>
  <si>
    <t>SE MANDO WHATS ( MRS ) / S139427 - 11/11/22 - S10</t>
  </si>
  <si>
    <t>MR2B29F31L1199432</t>
  </si>
  <si>
    <t>1-SE LE ENVIO WHATS APP , 2- SE DEJO RECADO, 3- no contesta se volvio a enviar whats app</t>
  </si>
  <si>
    <t>MHKAA1BA1NJ018625</t>
  </si>
  <si>
    <t>MR0EX8CB2L1410828</t>
  </si>
  <si>
    <t>S 0000141060</t>
  </si>
  <si>
    <t>3MYDLAYV6HY160577</t>
  </si>
  <si>
    <t>Se envia Mrs // 2- buzon lleno enviamos nuevamente msj / S139200 - 03/11/22 - S50</t>
  </si>
  <si>
    <t>2T3J1RFV2MW225935</t>
  </si>
  <si>
    <t>MRS ( SE MANDO WHATS ) / S139793 - 24/11/22 - S30</t>
  </si>
  <si>
    <t>MR0EX8DD5G0166250</t>
  </si>
  <si>
    <t>S 0000141148</t>
  </si>
  <si>
    <t>4T3DWRFV1MU018953</t>
  </si>
  <si>
    <t>S 0000141559</t>
  </si>
  <si>
    <t>4T1B21HK1KU513859</t>
  </si>
  <si>
    <t>S 0000141934</t>
  </si>
  <si>
    <t>MR2B29F33N1251291</t>
  </si>
  <si>
    <t>S 0000141491</t>
  </si>
  <si>
    <t>JTFJM9CP3L6002310</t>
  </si>
  <si>
    <t>SE MANDO WHATS ( MRS ) / S139490 - 14/11/22 - S30</t>
  </si>
  <si>
    <t>JTDKARFU9L3125926</t>
  </si>
  <si>
    <t>S 0000140589</t>
  </si>
  <si>
    <t>JTFJM9CP5M6003699</t>
  </si>
  <si>
    <t>S139931 - 29/11/22 - S60</t>
  </si>
  <si>
    <t>3MYDLAYV6GY144541</t>
  </si>
  <si>
    <t>S 0000141196</t>
  </si>
  <si>
    <t>2T3YF4EV0DW058429</t>
  </si>
  <si>
    <t>2T3RF4EV6EW132913</t>
  </si>
  <si>
    <t>1-SE LE ENVIO WHATS APP , 2- EL CLIENTE SE COMUNICA PARA AGENDAR, 3- SE DEJO RECADO , 4- EL CLIENTE COMENTO QUE  NO HA UTILIZADO SU CAMIONETA ESPERARA HASTA EL 25/10/22 PARA  AGENDAR SU CITA</t>
  </si>
  <si>
    <t>2T3ZFREV1HW319333</t>
  </si>
  <si>
    <t>S 0000141150</t>
  </si>
  <si>
    <t>2T3ZFREV7HW348402</t>
  </si>
  <si>
    <t>S 0000141074</t>
  </si>
  <si>
    <t>3MYDLAYV8HY176232</t>
  </si>
  <si>
    <t>S 0000141908</t>
  </si>
  <si>
    <t>JTDKARFU4L3111710</t>
  </si>
  <si>
    <t>S 0000141966</t>
  </si>
  <si>
    <t>JTDKBRFU8J3078124</t>
  </si>
  <si>
    <t>1- SE LE ENVIO WHATS APP, 2- SE DEJO RECADO SE COMUNICA MAS ADELANTE / S139534 - 15/11/22 - S80</t>
  </si>
  <si>
    <t>MHKAA1BA4NJ024497</t>
  </si>
  <si>
    <t>S 0000141898</t>
  </si>
  <si>
    <t>4T1BF1FK0GU538749</t>
  </si>
  <si>
    <t>S 0000141646</t>
  </si>
  <si>
    <t>MHKAA1BA0NJ041068</t>
  </si>
  <si>
    <t>S 0000141398</t>
  </si>
  <si>
    <t>JTDKDTB3XK1625640</t>
  </si>
  <si>
    <t>S 0000141968</t>
  </si>
  <si>
    <t>MHKMC13F1EK009399</t>
  </si>
  <si>
    <t>S 0000141234</t>
  </si>
  <si>
    <t>MHFAB1BY3N3007154</t>
  </si>
  <si>
    <t>1- SE LE ENVIO WHATS APP, 2- SE AGENDO CITA PARA EL 22/11/2022 / S139701 - 19/11/22 - S10</t>
  </si>
  <si>
    <t>JTDKAMFU9N3185100</t>
  </si>
  <si>
    <t>S 0000141769</t>
  </si>
  <si>
    <t>JTDKBRFU7H3579631</t>
  </si>
  <si>
    <t>S 0000141867</t>
  </si>
  <si>
    <t>JTMZ13FV0LD052248</t>
  </si>
  <si>
    <t>S 0000141281</t>
  </si>
  <si>
    <t>MHKMF5CE2LK005638</t>
  </si>
  <si>
    <t>S 0000141746</t>
  </si>
  <si>
    <t>MHKMF53F6JK021590</t>
  </si>
  <si>
    <t>1- SE LE ENVIO WHATS APP, 2- SE DEJO RECADO SE COMUNICA MAS ADELANTE / S139479 - 12/11/22 - S80</t>
  </si>
  <si>
    <t>5YFBURHE3EP020919</t>
  </si>
  <si>
    <t>1-SE LE ENVIO WHATS APP , 2- NO CONTESTA  SE LE VOLVIO A ENVIAR WHATS APP, 3- NO CONTESTA, 4-  SE DEJORECADO</t>
  </si>
  <si>
    <t>JTMR13FV7KD004146</t>
  </si>
  <si>
    <t>S139335 - 08/11/22 - S80</t>
  </si>
  <si>
    <t>MHFAB1BY3N3003797</t>
  </si>
  <si>
    <t>1-SE LE ENVIO WHATS APP , 2- EL CLIENTE SE COMUNICA PARA AGENDAR SU CITA., 3- SE AGENDO CITA PARA EL 03/11/22</t>
  </si>
  <si>
    <t>MHKMF5CF6MK021089</t>
  </si>
  <si>
    <t>Se envia Mrs// 2- Se agenda cita 15.11.22 folio: 109047 / S139516 - 15/11/22 - S20</t>
  </si>
  <si>
    <t>MHKMF5CE4MK012995</t>
  </si>
  <si>
    <t>S139370 - 09/11/22 - S40</t>
  </si>
  <si>
    <t>5YFBPRBE4LP135672</t>
  </si>
  <si>
    <t>S140666 - 20/12/22 - S30</t>
  </si>
  <si>
    <t>JTDKDTB30L1140277</t>
  </si>
  <si>
    <t>S 0000141834</t>
  </si>
  <si>
    <t>JTMY23FV4KJ014823</t>
  </si>
  <si>
    <t>S 0000141556</t>
  </si>
  <si>
    <t>JTFSX23P9H6171998</t>
  </si>
  <si>
    <t>S 0000141068</t>
  </si>
  <si>
    <t>2T3H1RFV4MW120683</t>
  </si>
  <si>
    <t>MRS 1 / NO A PODIDO ORGANIZARSE POR TRABAJO, NOS LLAMARA PARA AGENDAR DESPUES  / S142738 - 22/02/23 - S40</t>
  </si>
  <si>
    <t>2T3J1RFV6NW294547</t>
  </si>
  <si>
    <t>MRS 1 / ORDEN PROGRAMADA POR KARLA PARA EL 09/02/2023 CON FOLIO 111660 / S142805 - 24/02/23 - S10</t>
  </si>
  <si>
    <t>5YFBPRBE7LP098553</t>
  </si>
  <si>
    <t>S140753 - 22/12/22 - S50</t>
  </si>
  <si>
    <t>5YFBPRBE8MP218958</t>
  </si>
  <si>
    <t>S140089 - 02/12/22 - S40</t>
  </si>
  <si>
    <t>2T3ZF4EV0FW149840</t>
  </si>
  <si>
    <t>SE MANDO WHATS (MRS) 2- Nos indica que agendara en esta semana, llamaremos en dias posteriores para agendar su cita 3- CLIENTE NOS INDICA LO SIGUIENTE Gracias ?? cuál es el costo? Ok mañana</t>
  </si>
  <si>
    <t>MR0BA3CD6M0028575</t>
  </si>
  <si>
    <t>S 0000141181</t>
  </si>
  <si>
    <t>2T3ZFREV6HW368320</t>
  </si>
  <si>
    <t>SE MANDO WHATS (MRS) 2- SE MANDA WHATS, A OTRO NUMERO TELEFONICO QUE PROPORCIONA SU HIJA 3- no por el momento 4- SE MANDO WHATS 4 - SE MANDO WHATS</t>
  </si>
  <si>
    <t>2T1BR32E77C819127</t>
  </si>
  <si>
    <t>1-SE LE ENVIO WHATS APP , 2- SE DEJO RECADO EL CLIENTE SE COMUNICA, 3- SE DEJO RECADO CON SU HIJA, 4- SE DEJO RECADO EL CLIENTE SE COMUNICA</t>
  </si>
  <si>
    <t>5YFBPRBE9LP068857</t>
  </si>
  <si>
    <t>Se envia Mrs//2- Nos comunicamos de la agencia agendamos cita para su campaña 22TC07 el dia 08.11.22 nos indica programar a finales de mes el servicio / G139331 - 08/11/22 - 22TC07 / S140352</t>
  </si>
  <si>
    <t>MR0CX8CB1N0426390</t>
  </si>
  <si>
    <t>S139853 - 25/11/22 - S20</t>
  </si>
  <si>
    <t>JTDBT9K37G1441897</t>
  </si>
  <si>
    <t>S 0000141222</t>
  </si>
  <si>
    <t>5TDZK23C59S236219</t>
  </si>
  <si>
    <t>SE MANDO WHATS ( MRS ) 2- va revisar que dia puede y se comunica para agendar 3- AUN NO TIENE FECHA ELLA MARCA EN OTRO MOMENTO / S140136 - 03/12/22 - S230</t>
  </si>
  <si>
    <t>5YFBPRBE1LP111913</t>
  </si>
  <si>
    <t>S140727 - 21/12/22 - S100</t>
  </si>
  <si>
    <t>5YFBPRHE9JP755776</t>
  </si>
  <si>
    <t>S142768 - 23/02/23 - S90</t>
  </si>
  <si>
    <t>5YFBPRBE6NP337951</t>
  </si>
  <si>
    <t>NO TIENE WHATS, MANDA DIRECTO A BUZON 2- buzon, se marca del telefono fijo (A.V. PABLO FRANCISCO ALFARO QUEZADA, ÉL ENVIÓ MSJ A LA CTE. EL 21/12/22) / S140941 - 28/12/22 - S10</t>
  </si>
  <si>
    <t>5TDYZ3DCXKS967987</t>
  </si>
  <si>
    <t>SE MANDO WHATS ( MRS ) 2- va revisar que dia puede y se comunica para agendar 3- agenda para sus 4 unidades / S140193 - 06/12/22 - S60</t>
  </si>
  <si>
    <t>5YFBPRBEXMP258491</t>
  </si>
  <si>
    <t>SE MANDO WHATS ( MRS ) 2- agendo 09-12-22 folio 109851 / S140322 - 09/12/22 - S20</t>
  </si>
  <si>
    <t>JTFJM9CP8P6006097</t>
  </si>
  <si>
    <t>S 0000141134</t>
  </si>
  <si>
    <t>5YFBURHE6FP340060</t>
  </si>
  <si>
    <t>1- SE LE ENVIO WHATS APP, 2- EL CLIENTE SE COMUNICA PARA AGENDAR SU CITA / S142715 - 22/02/23 - S140</t>
  </si>
  <si>
    <t>2T3RF4EV6FW365515</t>
  </si>
  <si>
    <t>1-SE LE ENVIO WHATS APP  , 2- SE DEJO RECADO , 3- EL CLIENTE SE COMUNICA PARA AGENDAR SU CITA, 4- EL CLIENTE LLAMA DESPUES, 5- se realizo el 01/11/22 s-139141</t>
  </si>
  <si>
    <t>MR2B29F32H1082482</t>
  </si>
  <si>
    <t>S 0000141377</t>
  </si>
  <si>
    <t>5TDYKRFH0GS176343</t>
  </si>
  <si>
    <t>Se envia Mrs // 2- marcamos de la agencia y nos direcciona  anumero fuera de area / 4- MARCAMSO DE LA AGENCIA Y AGENDAMOS CITA EL DIA 26.12.22 FOLIO: 110326 / S140878 - 27/12/22 - S50</t>
  </si>
  <si>
    <t>5YFBPRBE8LP016684</t>
  </si>
  <si>
    <t>1- SE LE ENVIO WHATS APP, 2- SE AGENDO CITA PARA EL 06/12/2022 / S140171 - 06/12/22 - S70</t>
  </si>
  <si>
    <t>MR0EX32G2E0257957</t>
  </si>
  <si>
    <t>1-SE LE ENVIO WHATS APP , 2- LA CLIENTA SE COMUNICA EL LUNES 24/10/22 PARA AGENDAR SU CITA., 3- SE DEJO RECADO / S139497 - 14/11/22 - S110</t>
  </si>
  <si>
    <t>5YFBURHE3EP037574</t>
  </si>
  <si>
    <t>1- SE LE ENVIO WHATS APP, 2- EL CLIENTE SE COMUNICA PARA AGENDAR SU CITA / S140029 - 01/12/22 - S170</t>
  </si>
  <si>
    <t>2T3W1RFVXMW183343</t>
  </si>
  <si>
    <t>S142304 - 09/02/23 - S30</t>
  </si>
  <si>
    <t>5YFBPRBEXLP016623</t>
  </si>
  <si>
    <t>MRS 1, LLAMAR A FINALES DE ENERO, citado para el 07/02 con folio 111648 / S142222 - 07/02/23 - S60</t>
  </si>
  <si>
    <t>5YFBPRHE0KP872440</t>
  </si>
  <si>
    <t>S-142441 / 02-02-23 / S 110 KM</t>
  </si>
  <si>
    <t>5TDGRKEC7NS087127</t>
  </si>
  <si>
    <t>Se envia Mrs // 2- Marcamos de la agencia y nos indica miguel carbajal que no hay nadie en la emprewsa que me pueda atender / S140553 - 16/12/22 - S20</t>
  </si>
  <si>
    <t>5YFBPRHE7JP792289</t>
  </si>
  <si>
    <t>S142569 - 17/02/23 - S210</t>
  </si>
  <si>
    <t>2T3H1RFV2MW146280</t>
  </si>
  <si>
    <t>S142047 - 31/01/23 - S60</t>
  </si>
  <si>
    <t>5TDYZRAH9NS099911</t>
  </si>
  <si>
    <t>S140693 - 21/12/22 - S30</t>
  </si>
  <si>
    <t>3MYDLAYV7JY300903</t>
  </si>
  <si>
    <t>Se envia Mrs //2- Enviamos nuevamente msj de recordatorio / S139816 - 24/11/22 - S100</t>
  </si>
  <si>
    <t>4T3DWRFVXNU072348</t>
  </si>
  <si>
    <t>S 0000141114</t>
  </si>
  <si>
    <t>5TDGRKEC9NS110925</t>
  </si>
  <si>
    <t>S 0000141857</t>
  </si>
  <si>
    <t>2T1BU4EE7AC441995</t>
  </si>
  <si>
    <t>SE ENVIA MRS / S142586 - 17/02/23 - S240</t>
  </si>
  <si>
    <t>2T3H1RFV9MW124759</t>
  </si>
  <si>
    <t>SE MANDO WHATS ( MRS ) 2- no responde las llamadas / S142369 - 11/02/23 - S40</t>
  </si>
  <si>
    <t>JTDKAMFU6N3182347</t>
  </si>
  <si>
    <t>S142192 - 04/02/23 - S10</t>
  </si>
  <si>
    <t>4T1BF3EK4BU208294</t>
  </si>
  <si>
    <t>1- SE LE ENVIO WHATS APP / S140355 - 10/12/22 - S110</t>
  </si>
  <si>
    <t>MHFAB1BY9N3007188</t>
  </si>
  <si>
    <t>1- SE LE ENVIO WHATS APP / S139219 - 03/11/22 - S10</t>
  </si>
  <si>
    <t>JTDKBRFU9J3062479</t>
  </si>
  <si>
    <t>S 0000141244</t>
  </si>
  <si>
    <t>MHKMC13F8FK010812</t>
  </si>
  <si>
    <t>SE MANDO WHATS., MRS 2- LO CHECA Y MARCA PARA AGENDAR / NO RESPONDE MANDA A BUZON / LLAMARA MAS TARDE EN CASO DE REQUERIR EL SERVICIO LLAMAR AL TELEFONO DE OFICINA</t>
  </si>
  <si>
    <t>5YFBPRHE2HP645517</t>
  </si>
  <si>
    <t>Se envia Mrs // 4- Marcamos de la agencia NO CONTESTA ENVIAMOS NUEVAMENTE MSJ</t>
  </si>
  <si>
    <t>2T3RF4EV9FW317460</t>
  </si>
  <si>
    <t>Se envia Mrs / 4- Se agenda tentativamente el dia 17.02.23 folio: 111789 se reagenda cita para el dia martes 21.02.23 / S142724 - 22/02/23 - CAMBIO ACEITE Y FILTRO</t>
  </si>
  <si>
    <t>MR2B29F38H1084284</t>
  </si>
  <si>
    <t>S 0000141462</t>
  </si>
  <si>
    <t>JTDKBRFU4H3053330</t>
  </si>
  <si>
    <t>S142919 - 28/02/23 - S130</t>
  </si>
  <si>
    <t>MHKMF5CF0LK014296</t>
  </si>
  <si>
    <t>S 0000141974</t>
  </si>
  <si>
    <t>5TDZK3EH2AS014997</t>
  </si>
  <si>
    <t>1- SE LE ENVIO WHATS APP, 2- EL CLIENTE SE COMUNICA PARA AGENDAR SU CITA., 3- EL CLIENTE SE COMUNICA PARA AGENDAR SU CITA., 4- EL CLIENTE SE COMUNICA PARA AGENDAR SU CITA.</t>
  </si>
  <si>
    <t>JTDKBRFU0J3081129</t>
  </si>
  <si>
    <t>SE ENVIA MRS ( MRS ) / S142742 - 22/02/23 - S80</t>
  </si>
  <si>
    <t>3MYDLAYV1GY118946</t>
  </si>
  <si>
    <t>Se envia Mrs//2- MARCAMOS DE LA AGENCIA Y NOS INDICA QUE EL SE COMUNICA DIRECTAMENTE NO HAY DIA PARA AGENDAR / S140138 - 03/12/22 - S110</t>
  </si>
  <si>
    <t>5TDGRKEC6MS040914</t>
  </si>
  <si>
    <t>se envia mrs // 2- Cliente nos indica llamar el dia 19.12.22 para concretar su cita / S140688 - 21/12/22 - S30</t>
  </si>
  <si>
    <t>5TDGRKEC8MS037495</t>
  </si>
  <si>
    <t>S 0000141651</t>
  </si>
  <si>
    <t>JTDBARDE8N3012970</t>
  </si>
  <si>
    <t>SE LE ENVIO WHATS APP / S142850 - 25/02/23 - S10</t>
  </si>
  <si>
    <t>5TDGZRAH4MS050206</t>
  </si>
  <si>
    <t>S 0000141256</t>
  </si>
  <si>
    <t>4T1BK46K88U563753</t>
  </si>
  <si>
    <t>SE MANDO WHATS (MRS) 2 - buzon 3- agendi 01/10/22 folio 107500 4 - su hijo esta fueraya que llegue marca para agendar 4- SE MANDO WHATS / S140804 - 23/12/22 - S150</t>
  </si>
  <si>
    <t>5TDGRKEC5MS042234</t>
  </si>
  <si>
    <t>Se envia Mrs 2- Se pondra en contacto con la persona que organiza la salidas par traerla a su cita / S139205 - 03/11/22 - S30 // CITA CONCRETADA</t>
  </si>
  <si>
    <t>2T3J1RFV8MW169841</t>
  </si>
  <si>
    <t>Se envia Mrs / 2- Marcamos de la agencia y nos indica el señor Agustin que el amrquemos el dia de mañana ya que se encuentra en el hospital / 3- Se Agenda Cita 02.02.23 folio: 111497 (MIGUEL</t>
  </si>
  <si>
    <t>JTDKT923X85190707</t>
  </si>
  <si>
    <t>SE MANDO WHATS (MRS) 2- Buen día !, Permíteme es que no se si bien la fecha Que pueda // 4- Marcamos de la agencia y nos indican que aun no cuenta con fecha de programacion, Le enviamos un m</t>
  </si>
  <si>
    <t>4T1BF1FK2CU113026</t>
  </si>
  <si>
    <t>SE ENVIA MRS 2- BUZON DE VOZ, 3- MANDA A BUZON / S140563 - 17/12/22 - S160</t>
  </si>
  <si>
    <t>2T3WK4DV9BW013779</t>
  </si>
  <si>
    <t>Se envia Mrs // 4- marcamos de la gencia y nos envia a buzon ENVIAMOS MSJ DE WHTS Gracias Karla… me programaré para hacerlo Buena noche</t>
  </si>
  <si>
    <t>4T3DWRFV7NU073781</t>
  </si>
  <si>
    <t>S 0000141309</t>
  </si>
  <si>
    <t>2T3YFREV7DW056223</t>
  </si>
  <si>
    <t>1- SE LE ENVIO WHATS APP, 2- SE REALIZO EL 03/02/2023 FOLIO: S-142145</t>
  </si>
  <si>
    <t>5TDKZ3DC0LS083452</t>
  </si>
  <si>
    <t>Se envia Mrs// 2- MARCAMOS DE LA GENCIA Y NOS INDICA SERVICIO DE BUZON / S139869 - 26/11/22 - S40</t>
  </si>
  <si>
    <t>MR2K29F38L1206487</t>
  </si>
  <si>
    <t>MR2B29F3XN1240630</t>
  </si>
  <si>
    <t>S 0000141650</t>
  </si>
  <si>
    <t>JTFAMHCP6N6005084</t>
  </si>
  <si>
    <t>Se envia Mrs / S142102 - 02/02/23 - S40</t>
  </si>
  <si>
    <t>2T3YFREV8DW049412</t>
  </si>
  <si>
    <t>NO TIENE WHATS, MANDA DIRECTO A BUZON / S142651 - 20/02/23 - S130</t>
  </si>
  <si>
    <t>MR2K29F36H1080153</t>
  </si>
  <si>
    <t>S 0000141563</t>
  </si>
  <si>
    <t>5TDGRKEC3NS082023</t>
  </si>
  <si>
    <t>S140604 - 19/12/22 - S50</t>
  </si>
  <si>
    <t>MR0EX32G6D0005840</t>
  </si>
  <si>
    <t>SE MANDO WHATS, (MRS) 2 - BUZON, SE MARCA DEL TELEFINO FIJO 3- s-139191 / 02/11/22 s220 km</t>
  </si>
  <si>
    <t>2T3WF4DV0CW137557</t>
  </si>
  <si>
    <t>3TMJU4GN1FM180371</t>
  </si>
  <si>
    <t>1- SE LE ENVIO WHATS APP, 2- SE LE VOLVIO A ENVIAR WHATS APP, 3- NO CONTESTA SE LE VOLVIO A ENVIAR WHATS APP / S140976 - 29/12/22 - S180</t>
  </si>
  <si>
    <t>JTDBARDE3NJ037674</t>
  </si>
  <si>
    <t>Se envia Mrs / 2- se agenda cita 18.02.23 folio: 111688 / S142610 - 18/02/23 - S30</t>
  </si>
  <si>
    <t>5YFBPRHE1HP640535</t>
  </si>
  <si>
    <t>S140175 - 06/12/22 - S140</t>
  </si>
  <si>
    <t>MR2K29F37J1101162</t>
  </si>
  <si>
    <t>S 0000141261</t>
  </si>
  <si>
    <t>4T3DWRFV7MU014101</t>
  </si>
  <si>
    <t>S140455 - 14/12/22 - S40</t>
  </si>
  <si>
    <t>5TDGRKEC2NS082269</t>
  </si>
  <si>
    <t>SE MANDO WHATS ( MRS ) 2- agendo karla 18/11/22 folio 109130 / S139667 - 18/11/22 - S20</t>
  </si>
  <si>
    <t>JTDKBRFU4G3523970</t>
  </si>
  <si>
    <t>T142538 - 16/02/23 - S250</t>
  </si>
  <si>
    <t>3MYDLBYV7LY703756</t>
  </si>
  <si>
    <t>1- SE LE ENVIO WHATS APP, 2-  SE DEJO RECADO , 3-  EL CLIENTE SE COMUNICA PARA AGENDAR SU CITA., 4-  YA NO CUENTA CON SU UNIDAD</t>
  </si>
  <si>
    <t>5YFBPRBE3NP350737</t>
  </si>
  <si>
    <t>MRS 1, CITA PROPGRAMADA CON FOLIO 111156 PARA EL 10/02/2023 A LAS 10:00 AM A PETICION DE CTE. / S142354 - 10/02/23 - S10</t>
  </si>
  <si>
    <t>5YFBURHE1GP497416</t>
  </si>
  <si>
    <t>SE MANDO WHATS (MRS) 2- buzon 3-buzom, se marca del telefono fijo de la agencia 4- SE MANDO WHATS 4 - EN 15 DIAS MARCA PARA POSIBLE CITA / S142410 - 13/02/23 - S100</t>
  </si>
  <si>
    <t>4T1J11AK3LU349413</t>
  </si>
  <si>
    <t>Se envia Mrs // 2- MARCAMOS DE LA AGENCIA TOYOTA CELAYA Y NOS INDICA OSWALDO QUE POR EL MOMENTO NO TIENE LA UNIDAD PERO SI ESTA CONCIENTE DEL SERVICIO LLAMARA DESPUES A ALA AGENCIA / S141013</t>
  </si>
  <si>
    <t>2T3WF4EV5DW041505</t>
  </si>
  <si>
    <t>SE MANDO WHATS (MRS) 2- vachecar kilometraje y marca 4 - se mando whats 4 - agendo 29/11/22 folio 109438 / S139934 - 29/11/22 - S100</t>
  </si>
  <si>
    <t>JTDBBRBE8LJ009706</t>
  </si>
  <si>
    <t>SE MANDO WHTAS ( MRS ) 2- buzon, se marca del telefono fijo 3 - no respondr la llamada 4- eesta ocupado el marca en otro momento 4 - se mando whats 4- no responde, se deja whats</t>
  </si>
  <si>
    <t>5TDGRKEC1NS092470</t>
  </si>
  <si>
    <t>S 0000141224</t>
  </si>
  <si>
    <t>5TDGRKEC3NS095600</t>
  </si>
  <si>
    <t>S 0000141789</t>
  </si>
  <si>
    <t>5TDZZRAH7MS045560</t>
  </si>
  <si>
    <t>MRS ( SE MANDO WHATS ) 2- realizado en queretaro, recordar proximo servicio</t>
  </si>
  <si>
    <t>5YFBURHE9FP275088</t>
  </si>
  <si>
    <t>SE MANDO WHATS ( MRS ) / S142489 - 15/02/23 - S70</t>
  </si>
  <si>
    <t>2T3WF4EV6DW047362</t>
  </si>
  <si>
    <t>Se envia mrs 2- Marcamos pero nadie contesta enviamos nuevamente msj 3- Me indica el cliente que llamemos el dia lunes 26.09.22 a la 17:00 hrs para programar su cita // 4- marcamos de la age</t>
  </si>
  <si>
    <t>MHFAB1BY3N3001421</t>
  </si>
  <si>
    <t>S 0000141604</t>
  </si>
  <si>
    <t>MR0CX3DD9N1326566</t>
  </si>
  <si>
    <t>S139906 - 28/11/22 - S20</t>
  </si>
  <si>
    <t>MR2B29F39H1003924</t>
  </si>
  <si>
    <t>S 0000141474</t>
  </si>
  <si>
    <t>JTDBT9K30E1430267</t>
  </si>
  <si>
    <t>Se agenda Cita 31.12.22 folio: 110481 / S141044 - 31/12/22 - S130</t>
  </si>
  <si>
    <t>VNKKTUD33FA023889</t>
  </si>
  <si>
    <t>S 0000141264</t>
  </si>
  <si>
    <t>3TMCZ5AN9KM248614</t>
  </si>
  <si>
    <t>AMBOS NUMEROS FUERA DE SERVICIO,  LOS TELEFONOS SIGUEN FUERA DE SERVICIO  / S142183 - 04/02/23 - S70</t>
  </si>
  <si>
    <t>5TDGZRAHXLS001073</t>
  </si>
  <si>
    <t>S139918 - 28/11/22 - S60</t>
  </si>
  <si>
    <t>5TDYZ3DC6HS771683</t>
  </si>
  <si>
    <t>1-SE LE ENVIO WHATS APP / S140309 - 08/12/22 - S200</t>
  </si>
  <si>
    <t>5TDKKRFH8GS171140</t>
  </si>
  <si>
    <t>No se habia enviado msj se envia msj // 2- marcamos de la gencia y nos indica que marcara la siguiente semana para agendar cita / S140893 - 27/12/22 - S140</t>
  </si>
  <si>
    <t>5TDGRKEC6NS098863</t>
  </si>
  <si>
    <t>SE ENVIA MRS 2- Cliente Martin indica que por elo momento no agendara el serv hasta que llegue a los 10.000 km 3- NO CONTESTA / G138147 - 29/09/22  - 22TA03 // SE AGEBNDA CITA 03.11.22 FOLIO</t>
  </si>
  <si>
    <t>JTDKARFU5L3104720</t>
  </si>
  <si>
    <t>S142198 - 04/02/23 - S90</t>
  </si>
  <si>
    <t>5TDYZRAH4NS115299</t>
  </si>
  <si>
    <t>SE ENVIA MENSAJE DE WHATSAPP  2- MARCAMOS Y NOS INDICA QUE PASARA LA INF AL AREA CORRESPONDIENTE PARA SU DEBIDO SERV 3- BUZON //4- Marcamos de la agencia y nos Direcciona a buzon de voz  / S</t>
  </si>
  <si>
    <t>2T3WF4EVXDW030144</t>
  </si>
  <si>
    <t>SE MANDO WHATS (MRS) 2- buzon 3 - agendo 02/11/22 folio 108890</t>
  </si>
  <si>
    <t>JTDAF4E38NA012167</t>
  </si>
  <si>
    <t>inmotion / UNIDAD YARIS GR, LE CORRESPONDE SERVICIO UNA VEZ POR AÑO, 3- EL CLIENTE SE COMUNICARA EN EL MES DE JULIO PARA AGENDAR SU CITA DEL SERVICIO Y SUS GARANTIAS.4- JAKI  LE ESTA DANDO E</t>
  </si>
  <si>
    <t>2T3W1RFV6NW198794</t>
  </si>
  <si>
    <t>1- SE LE ENVIO WHATS APP / S139403 - 10/11/22 - S10</t>
  </si>
  <si>
    <t>JTEGD20V640045004</t>
  </si>
  <si>
    <t>1-SE LE ENVIO WHATS APP , 2- SE DEJO RECADO, 3- SE COMUNICA MAS ADELANTE, 4- SE DEJO RECADO</t>
  </si>
  <si>
    <t>JTDBARDE6MJ028790</t>
  </si>
  <si>
    <t>1- SE LE ENVIO WHATS APP / S140331 - 09/12/22 - S30</t>
  </si>
  <si>
    <t>JTDKBRFUXH3563164</t>
  </si>
  <si>
    <t>S142290 - 09/02/23 - S100</t>
  </si>
  <si>
    <t>5TDGRKEC2MS056205</t>
  </si>
  <si>
    <t>1- SE LE ENVIO WHATS APP, 2- LA CLÑIENTA COMENTO QUE YA HABIA REALIZADO SU CITA / S139416 - 10/11/22 - S50</t>
  </si>
  <si>
    <t>JTDKN3DU5F1863615</t>
  </si>
  <si>
    <t>SE MANDO WHATS (MRS) 2- el marca en un mes aproximado 3 - buzon, se marca del telefono fijo 4 - SE MANDO WHATS 4- COMENTA QUE EN OTRO MOMENTO EL MARCA PARA AGENDAR</t>
  </si>
  <si>
    <t>JTDKBRFU4G3521197</t>
  </si>
  <si>
    <t>SE MANDO WHATS (MRS) 2- agendara servicio en leon 3- marcamos de la agencia y nos indica que realizo el servicio en leon / 4- NOS INDICA QUE REALIZO SERVICIO EN OTRA CIUDAD (LEON)</t>
  </si>
  <si>
    <t>JTDKDTB39L1636386</t>
  </si>
  <si>
    <t>3MYDLAYV1GY138503</t>
  </si>
  <si>
    <t>SE MANDO WHATS ( MRS ) 2 va salir fueras el marca cuando regrese 3 - SE MANDO WHATS / S142091 - 02/02/23 - S130</t>
  </si>
  <si>
    <t>JTEZT17R350022084</t>
  </si>
  <si>
    <t>SE MANDO WHATS ( MRS ) 2- la unidad esta en monterrey</t>
  </si>
  <si>
    <t>5TDGRKEC9NS089459</t>
  </si>
  <si>
    <t>se envia mrs / S139938 -- 29/11/22 - S20</t>
  </si>
  <si>
    <t>5TDYZ3DC0LS046458</t>
  </si>
  <si>
    <t>SE MANDO WHTAS ( MRS ) 2- AGENDO 30/11/22 FOLIO 109136 / S139995 - 30/11/22 - S60</t>
  </si>
  <si>
    <t>5TDGRKEC0NS111882</t>
  </si>
  <si>
    <t>1- SE LE ENVIO WHATS APP, 2- INMOTION / S140764 - 22/12/22 - S20</t>
  </si>
  <si>
    <t>5TDGRKEC4MS049658</t>
  </si>
  <si>
    <t>MRS ( SE MANDO WHATS ) 2- AGENDO 16/11/22 / S140521 - 16/12/22 - S30</t>
  </si>
  <si>
    <t>5TDGRKEC5NS079530</t>
  </si>
  <si>
    <t>SE MANDO WHATS ( MRS ) 2- agendo 14/12/22  / S140432 - 14/12/22 - S20</t>
  </si>
  <si>
    <t>5TDGRKEC7MS046303</t>
  </si>
  <si>
    <t>1- SE LE ENVIO WHATS APP / S140234 - 07/12/22 - S30</t>
  </si>
  <si>
    <t>5YFBURHE8EP038025</t>
  </si>
  <si>
    <t>SE MANDO WHTAS ( MRS ) 2- BUZON, SE MARCA DEL TELEFONO FIJO 3- marcar el 09/12/22 para posible cita 4- no responde se marca del telefono fijo 4 - SE MANDO WHATS 4- manda a buzon, se deja wha</t>
  </si>
  <si>
    <t>4T3DWRFV2MU015110</t>
  </si>
  <si>
    <t>SIN NUMERO O CONTACTO 2 - inmotion / S140000 - 30/11/22 - S40</t>
  </si>
  <si>
    <t>2T3W1RFV5NW219330</t>
  </si>
  <si>
    <t>1- SE REALIZO EL 01/02/23 S-142072 / S142072 - 01/02/23 - S10</t>
  </si>
  <si>
    <t>5YFBPRBE0LP071131</t>
  </si>
  <si>
    <t>SE MANDO WHATS ( MRS ) 2- agendo 17/11/22 folio 109166 3- comenta que la vendio / S140287 - 08/12/22 - S60</t>
  </si>
  <si>
    <t>JTDBT923191329048</t>
  </si>
  <si>
    <t>MR0EX32G9D0254648</t>
  </si>
  <si>
    <t>SE MANDO WHATS., MRS 2- BUZON 3- buzon 4- buzon se marca del telefono fijo 4- s-139228 / 04/11/22 / s150 km</t>
  </si>
  <si>
    <t>2T3J1RFV3MW223028</t>
  </si>
  <si>
    <t>S-142138 / 03-02-23 / S50 KM</t>
  </si>
  <si>
    <t>4T1B11HK8KU721045</t>
  </si>
  <si>
    <t>S140098 - 02/12/22 - S90</t>
  </si>
  <si>
    <t>3TMCZ5AN8LM364579</t>
  </si>
  <si>
    <t>SE MANDO WHATS (MRS) 2 - buzon 3- buzon 4 - se ofrecio ir a san miguel, marcar mañana para cordinar 4- agendo 02/08/22 4- BUZON, SE MARCA DEL TELEFONO FIJO, SE DEJA WHATS / S139193 - 02/11/2</t>
  </si>
  <si>
    <t>JTDBARDE5N3013705</t>
  </si>
  <si>
    <t>S142761 - 23/02/23 - S10</t>
  </si>
  <si>
    <t>5YFBURHE1GP534982</t>
  </si>
  <si>
    <t>1- NO CONTESTA, 2-  SE DEJO RECADO , 3-  SE AGENDO CITA PARA EL 22/02/2023 FOLIO: 112179 / S142767 - 23/02/23 - S110</t>
  </si>
  <si>
    <t>JTDBARDE6MJ015652</t>
  </si>
  <si>
    <t>S142341 - 10/02/23 - S100</t>
  </si>
  <si>
    <t>MR0EX8DD2K0265519</t>
  </si>
  <si>
    <t>S139882 - 28/11/22 - S120</t>
  </si>
  <si>
    <t>MR2B29F39L1207941</t>
  </si>
  <si>
    <t>S 00001379451-SE LE ENVIO WHATS APP, / SE PROGRAMA CITA PARA EL 23/09 CON FOLIO: 107335 / S137945 - 23/09/22 - S40</t>
  </si>
  <si>
    <t>5TDGRKEC8MS046682</t>
  </si>
  <si>
    <t>S140150 - 05/12/22 - S30</t>
  </si>
  <si>
    <t>3TMJU4GN6DM141448</t>
  </si>
  <si>
    <t>S140722 - 21/12/22 - S150</t>
  </si>
  <si>
    <t>5TDKZRFH7KS292424</t>
  </si>
  <si>
    <t>Se envia mrs 2- No contesta enviamos nuevamente msj 3- NUMERO FUERA DE SERV</t>
  </si>
  <si>
    <t>2T3JFREV9JW794103</t>
  </si>
  <si>
    <t>1- SE LE ENVIO WHATS APP, 2- NO CONTESTA SE LE VOLVIO A ENVIAR WHATS APP, 3- NO CONTESTA  , SE LE VOLVIO A ENVIAR WHATS APP / S140960 - 29/12/22 - S100</t>
  </si>
  <si>
    <t>5TDYK3DC3FS606093</t>
  </si>
  <si>
    <t>SE MANDO WHATS ( MRS ) / S140407 - 13/12/22 - S120</t>
  </si>
  <si>
    <t>2T3RFREV6JW721306</t>
  </si>
  <si>
    <t>1- SE LE ENVIO WHATS APP, 2- SE DEJO RECADO , 3- EL CLIENTE SE COMUNICA PARA AGENDAR SU CITA / S142652 - 20/02/23 - S30</t>
  </si>
  <si>
    <t>4T1B11HK5KU810104</t>
  </si>
  <si>
    <t>MRS 1 / REALIZADO EL 10/02/2023 / S142367 - 10/2/23 - S60</t>
  </si>
  <si>
    <t>JTDKARFU4L3108791</t>
  </si>
  <si>
    <t>se envia mrs // 2- agenda cita para el dia 06.12.22 folio: 109748 / S140184 - 06/12/22 - S60</t>
  </si>
  <si>
    <t>JTMZ13FV1KJ015158</t>
  </si>
  <si>
    <t>SUENA OCUPADO 2- numero fuera de servicio, no tiene algun otro numero para marcar / S142908 - 28/02/23 - S40</t>
  </si>
  <si>
    <t>4T1B11HK5KU704333</t>
  </si>
  <si>
    <t>S142305 - 09/02/23 - S90</t>
  </si>
  <si>
    <t>5YFBPRHE3JP769947</t>
  </si>
  <si>
    <t>S142843 - 25/02/23 - S220</t>
  </si>
  <si>
    <t>5YFBURHE6EP128922</t>
  </si>
  <si>
    <t>SE MANDO WHATS (MRS) 2 - buzon 3- LO VENDIO, NO TIENE EL TELEFONO DEL NUEVO DUEÑO</t>
  </si>
  <si>
    <t>JTDBARDE5MJ012337</t>
  </si>
  <si>
    <t>1- SE LE ENVIO WHATS APP / S142095 - 02/02/23 - S110</t>
  </si>
  <si>
    <t>JTDKAMFU6N3155004</t>
  </si>
  <si>
    <t>Se envia Mrs / 2- Marcamos de la gencia y nos direcciona a buzon / 3- Se agenda Cita 04.02.23 Folio: 110950 (M NAVARRETE) / S142175 - 04/02/23 - S30</t>
  </si>
  <si>
    <t>JTDKDTB32M1142291</t>
  </si>
  <si>
    <t>S142838 - 25/02/23 - S70</t>
  </si>
  <si>
    <t>JTDKDTB35L1638619</t>
  </si>
  <si>
    <t>Se envia Mrs // 4- Marcamos de la agencia y nos indica que no estan interesados en algun servicio</t>
  </si>
  <si>
    <t>JTDKBRFU9H3559851</t>
  </si>
  <si>
    <t>Se envia mrs 2- Cliente indica que anda fuera de la ciudad que marquemos despues 3- NO CONTESTA / 4- MARCAMOS DE LA AGENCIA Y NO CONTESTA</t>
  </si>
  <si>
    <t>5TDKKRFH5GS178823</t>
  </si>
  <si>
    <t>S140099 - 02/12/22 - S80</t>
  </si>
  <si>
    <t>5YFBPRHE7HP605627</t>
  </si>
  <si>
    <t>MRS 1 / NO RESPONDE, SE DEJA MRS 2 / NO RESPONDE, MRS 3 / S142638 - 20/02/23 - S90</t>
  </si>
  <si>
    <t>JTDBT9K38BL009963</t>
  </si>
  <si>
    <t>SE ENVIA MRS / S142811 - 24/02/23 - S150</t>
  </si>
  <si>
    <t>5YFBPRHE0HP591280</t>
  </si>
  <si>
    <t>/ SE ENVIA MENSAJE DE WHATS APP</t>
  </si>
  <si>
    <t>JTDBT9K3XE1434696</t>
  </si>
  <si>
    <t>1-SE LE ENVIO WHATS APP  , 2- EL CLIENTE SE COMUNICA PARA AGENDAR SU CITA., 3- EL CLIENTE SE COMUNICA PARA AGENDAR SU CITA., 4-  EL CLIENTE MARCA PARA AGENDAR SU CITA</t>
  </si>
  <si>
    <t>MR2K29F32L1208123</t>
  </si>
  <si>
    <t>SE MANDO WHTAS ( MRS ) 2- buzon, se marca del telefono fijo / S139662 - 18/11/22 - S40</t>
  </si>
  <si>
    <t>2T3RFREV0JW707529</t>
  </si>
  <si>
    <t>se envia mrs / S140183 - 06/12/22 - S100</t>
  </si>
  <si>
    <t>5YFBURHE8GP457124</t>
  </si>
  <si>
    <t>inmotion</t>
  </si>
  <si>
    <t>JTDKARFU2K3074610</t>
  </si>
  <si>
    <t>1-  SE LE ENVIO WHATS APP, 2-  SE DEJO RECADO</t>
  </si>
  <si>
    <t>JTDKBRFU3H3051911</t>
  </si>
  <si>
    <t>SE MANDO WHATS ( MRS ) 2- MARCAR EL MARTES PARA POSIBLE CITA  / S142844 - 25/02/23 - S80</t>
  </si>
  <si>
    <t>MR2B29F35M1215410</t>
  </si>
  <si>
    <t>SE MANDO WHTAS ( MRS ) 2- buzon, se marca del telefono fijo 3- el marca ya que la requiera 4 - se mandp whats 4- SE MANDO WHATS 4 - MANDA A BUZON, SE DEJA WHATS</t>
  </si>
  <si>
    <t>MR2B29F35M1229761</t>
  </si>
  <si>
    <t>1- SE LE ENVIO WHATS APP, 2- SE AGENDO CITA PATRA EL 28/02/2023 FOLIO: 111860 / S142938 - 28/02/23 - S30</t>
  </si>
  <si>
    <t>JTDKAMFU0N3178892</t>
  </si>
  <si>
    <t>S142863 - 27/02/23 - S20</t>
  </si>
  <si>
    <t>MR2B29F32L1205481</t>
  </si>
  <si>
    <t>SE MANDO WHATS (MRS)  2- Cliente indica que otra semana mas y llamara a la agencia para programar su cita 3- nos comenta su hija de javier que le comentara a su papa y regresara la llamda a</t>
  </si>
  <si>
    <t>5YFBURHE1FP208887</t>
  </si>
  <si>
    <t>1-SE LE ENVIO WHATS APP , 2- SE DEJO RECADO SE COMUNICA MAS ADELANTE., 3- EL CLIENTE SE COMUNICA , 4- EL CLIENTE AGENDARA SUS CITAS DESPUES DEL MES DE FEBRERO</t>
  </si>
  <si>
    <t>3TYAZ5CN9NT013420</t>
  </si>
  <si>
    <t>SE MANDO WHATS ( MRS ) 2- S-142498 / 15-02-23 / S 30 KM</t>
  </si>
  <si>
    <t>2T3H1RFV0MW169900</t>
  </si>
  <si>
    <t>Se envia mrs 2- Ok Karla Graciss, Yo le aviso pb sea prox viernes, mi Esposo va a un curso a Celaya cerca donde estan las oficinas de Toyota y vera la posibilidad de acudir al servicio 3- So</t>
  </si>
  <si>
    <t>3TYCZ5AN6MT030914</t>
  </si>
  <si>
    <t>S142789 - 23/02/23 - S30</t>
  </si>
  <si>
    <t>JTDKBRFU1H3049008</t>
  </si>
  <si>
    <t>SE MANDO WHATS ( MRS ) / S142347 - 10/02/23 - S90</t>
  </si>
  <si>
    <t>JTDKBRFU2G3019806</t>
  </si>
  <si>
    <t>S142108 - 02/02/23 - S130</t>
  </si>
  <si>
    <t>MR2K29F30M1212446</t>
  </si>
  <si>
    <t>S 0000141140</t>
  </si>
  <si>
    <t>5YFBPRHE4HP601258</t>
  </si>
  <si>
    <t>MRS 1, ORDEN PROGRAMADA PARA EL 07/02/2022 CON FOLIO 111462 / S142208 - 07/02/23 - S150</t>
  </si>
  <si>
    <t>JTDKDTB38J1609354</t>
  </si>
  <si>
    <t>S-142146 / 03-02-23 / S 90 KM</t>
  </si>
  <si>
    <t>5YFBURHE4FP315349</t>
  </si>
  <si>
    <t>Se envia Mrs// 4- cliente nos menciona lo siguiente por medio de Dash, Buenas tardes, el carro lo tiene mi hija déjeme avisarle para saber cuándo viene y agendar, gracias</t>
  </si>
  <si>
    <t>5YFBURHE6GP493703</t>
  </si>
  <si>
    <t>MHFAB1BY2N3002205</t>
  </si>
  <si>
    <t>1- SE LE ENVIO WHATS APP, 2- YA VENDIO SU UNIDAD</t>
  </si>
  <si>
    <t>MR2B29F33N1253235</t>
  </si>
  <si>
    <t>MRS 1 / CITADO PARA EL 18/02 CON FOLIO 111989 / S142628 - 18/02/23 - S10</t>
  </si>
  <si>
    <t>3TMJU4GN4EM161313</t>
  </si>
  <si>
    <t>1- SE LE ENVIO WHATS APP, 2- EL CLIENTE SE COMUNICA, 3- SE AGENDO CITA PARA EL 20/12 FOLIO: 110206, 4- SE REPROGRAMO PARA EL 22/12/2022 / S140945 - 28/12/22 - A Y F</t>
  </si>
  <si>
    <t>2T3W1RFV7NW208930</t>
  </si>
  <si>
    <t>Se agenda cita el dia jueves 22.12.22 folio: 110105 / S140770 - 22/12/22 - S10</t>
  </si>
  <si>
    <t>NMTKH3BX3KR072709</t>
  </si>
  <si>
    <t>S 0000141951</t>
  </si>
  <si>
    <t>5YFBPRHE1HP665595</t>
  </si>
  <si>
    <t>SE MANDO WHATS (MRS) 2- man da a buzon 3- lo platica con su esposa y marcan para posible cita 4 - BUZON 4 - agendo 02/11/22 dfolio 108734 4 - s-139169 / 02/11/22 / s80 km</t>
  </si>
  <si>
    <t>JTDKDTB34M1142048</t>
  </si>
  <si>
    <t>S142846 - 25/02/23 - S90</t>
  </si>
  <si>
    <t>JTFSX23P4H6172654</t>
  </si>
  <si>
    <t>S142460 - 14/02/23 - S260</t>
  </si>
  <si>
    <t>MR2B29F36H1082209</t>
  </si>
  <si>
    <t>S142099 - 02/02/23 - S130</t>
  </si>
  <si>
    <t>MR2B29F34H1022994</t>
  </si>
  <si>
    <t>SE MANDO WHATS (MRS) 2 - BUZON, SE MARCA DEL TELEFONO FUJO 3- lo checa con la encarga y revisa si van a agendar 4- la encargada no da fecha aun 4- la uunidada esta fuera, y se encuentran de</t>
  </si>
  <si>
    <t>MR2B29F35H1083139</t>
  </si>
  <si>
    <t>SE MANDO WHATS (MRS) 2- va checar, ya que el no trae esa unidad 3- coment que aun no puede localizar a la persina que conduce la unidad 4 - SE MANDO WHATS 4 - SE MANDO WHATS 4- COMENTA QUE E</t>
  </si>
  <si>
    <t>MR2B29F35K1153360</t>
  </si>
  <si>
    <t>SE LE ENVIO WHATS APP / S142356 - 10/02/23 - S80</t>
  </si>
  <si>
    <t>MR2B29F30K1159938</t>
  </si>
  <si>
    <t>S139742 - 22/11/22 - S60</t>
  </si>
  <si>
    <t>5YFBPRHE2JP740116</t>
  </si>
  <si>
    <t>S139829 - 25/11/22 - S80</t>
  </si>
  <si>
    <t>4T1BF1FK5HU268886</t>
  </si>
  <si>
    <t>S140329 - 09/12/22 - S110</t>
  </si>
  <si>
    <t>JTDKDTB35M1141460</t>
  </si>
  <si>
    <t>1-SE LE ENVIO WHATS APP / S142584 - 17/02/23 - S60</t>
  </si>
  <si>
    <t>2T3RF4EV6FW394724</t>
  </si>
  <si>
    <t>SE MANDI WHATS (MRS) 2- buzon 4- buzon, se marca del telefono fijo 4- SE MANDO WHATS / S140552 - 16/12/22 - S170</t>
  </si>
  <si>
    <t>MR0EX8DD6J0258281</t>
  </si>
  <si>
    <t>S139950 - 29/11/22 - S30</t>
  </si>
  <si>
    <t>7MUBAAAG2NV013334</t>
  </si>
  <si>
    <t>Se envia mrs 2- Se agenda cita 21.11.22 folio: 108651 // 4- se reagenda cita para el dia 22.11.22 folio: 109372 / S139723 - S10</t>
  </si>
  <si>
    <t>4T1BF1FK2FU986361</t>
  </si>
  <si>
    <t>Se envia Mrs / 2- SE AGENDA CITA EL DIA 09.02.23 FOLIO: 111738 / S142307 - 09/02/23 - 09/02/23 - S120</t>
  </si>
  <si>
    <t>5YFBURHEXEP047647</t>
  </si>
  <si>
    <t>Se envia Mrs//2- SE AGENDA CITA 09.11.22 S-139373 S-FOLIO: 108947180.000 KM /S139373 - 09/11/22 - S180</t>
  </si>
  <si>
    <t>5TDGRKECXNS102168</t>
  </si>
  <si>
    <t>SE MANDO WHATS (MRS) 2-  checa sus tiempos y marca para re agendar 3- aun no tiene fecha dispocible  4- lo realizo en queretaro / S140057 - 01/12/22 - S20</t>
  </si>
  <si>
    <t>3TYCZ5AN6NT086160</t>
  </si>
  <si>
    <t>1- SE LE ENVIO WHATS APP, 2- SE DEJO RECADO / S140386 - 12/12/22 - S10</t>
  </si>
  <si>
    <t>4T1BF1FK6HU330635</t>
  </si>
  <si>
    <t>SE MANDO WHATS ( MRS ) 2- AGENDO 25-012-23 3- S-142847 / 25-02-23 / S130 KM</t>
  </si>
  <si>
    <t>JTMZD31V486054384</t>
  </si>
  <si>
    <t>MR2K29F36N1243024</t>
  </si>
  <si>
    <t>S 0000141808</t>
  </si>
  <si>
    <t>5TDGRKEC6NS120926</t>
  </si>
  <si>
    <t>Se envia Mrs / S139612 - 17/11/22 - S10</t>
  </si>
  <si>
    <t>5TDYZ3DCXKS993683</t>
  </si>
  <si>
    <t>MRS ( SE MANDO WHATS ) 2- buzon, se marca del telefono fijo</t>
  </si>
  <si>
    <t>5TDGRKEC3NS079980</t>
  </si>
  <si>
    <t>1- SE LE ENVIO WHATS APP, 2- NO CONTESTA SE VOLVIO A ENVIAR WHATS APP / S140279 - 08/12/22 - S20</t>
  </si>
  <si>
    <t>5TDGRKEC5NS083089</t>
  </si>
  <si>
    <t>1- SE LE ENVIO WHATS APP / S139239 - 04/11/22 - S20</t>
  </si>
  <si>
    <t>JTDKDTB37J1614917</t>
  </si>
  <si>
    <t>MRS 1 / SERVICIO REALIZADO EL 07/02/2023 CON ORDEN S-142215</t>
  </si>
  <si>
    <t>JTDBBRBE2LJ013802</t>
  </si>
  <si>
    <t>1- SE LE ENVIO WHATS APP, 2- YA NO CUENTA CON SU UNIDAD LA VENDIO.</t>
  </si>
  <si>
    <t>5TDYZ3DC9JS903227</t>
  </si>
  <si>
    <t>1-SE LE ENVIO WHATS APP / S141003 - 30/12/22 - S110</t>
  </si>
  <si>
    <t>5TDGRKECXNS120279</t>
  </si>
  <si>
    <t>1- SE LE ENVIO WHATS APP, 2- SE DEJO RECADO SE COMUNICA MAS ADELANTE, 3- NO CONTESTA / S141041 - 31/12/22 - S10</t>
  </si>
  <si>
    <t>5TDZK3EH8DS091068</t>
  </si>
  <si>
    <t>1- SE LE ENVIO WHATS APP, 2- NO CONTESTA SE LE VOLVIO A ENVIAR WHATS APP / S140314 - 09/12/22 - S130</t>
  </si>
  <si>
    <t>5TDGRKEC2NS089206</t>
  </si>
  <si>
    <t>SE LE ENVIO WHATS APP, MANDA A BUZON 3- NOS DIRECCIONA A BUZON ENVIAMOS MSJ  / Sea genda cita 26.11.22 folio: 109552 / 4- Se agenda cita 24.12.22 folio:110362 / S140822 - 24/12/22 - S20</t>
  </si>
  <si>
    <t>5TDGRKECXMS042245</t>
  </si>
  <si>
    <t>1- SE LE ENVIO WHATS APP, 2- SE AGENDO CITA PARA EL 22/11 FOLIO: 109142 / S139722 - 22/11/22 - S30</t>
  </si>
  <si>
    <t>5TDKZRFH2JS276159</t>
  </si>
  <si>
    <t>se envia mrs // 2- Marcamos de la agencia y no contestan / S140430 - 14/12/22 - S50</t>
  </si>
  <si>
    <t>5TDKZRFHXHS207858</t>
  </si>
  <si>
    <t>Se envia Mrs // 2-  marcamos de la agencianos indican que la Srita Bertha se encuentra en horario de comida  / S140241 - 07/12/22 - S80</t>
  </si>
  <si>
    <t>4T1C11AK3LU924876</t>
  </si>
  <si>
    <t>S139351 - 08/11/22 - S50</t>
  </si>
  <si>
    <t>5YFBPRHE9JP754398</t>
  </si>
  <si>
    <t>NO TIENE WHATS ,2 - el marca cuando lo requiera 3 - buzon, se marco del telefono fijo. 4- buzon, se marca del telefono fijo de la agencia 4 - se mando ehats 4 - SE MANDO WHATS / S142140 - 03</t>
  </si>
  <si>
    <t>JTDKAMFU9M3134226</t>
  </si>
  <si>
    <t>S142914 - 28/02/23 - S60</t>
  </si>
  <si>
    <t>MR0CX8CB1M0421530</t>
  </si>
  <si>
    <t>SE MANDO WHATS., MRS 2- BUZIN 3- buzon 4 - buzon, se marca del telefino fijo 4- los realiza en tamaulIpas tema de trabajo</t>
  </si>
  <si>
    <t>MR0CX8CB7M0424271</t>
  </si>
  <si>
    <t>S 0000141655</t>
  </si>
  <si>
    <t>JTDKBRFU2H3552692</t>
  </si>
  <si>
    <t>SE MANDO WHATS (MRS) 2 - esta ocupado el marca en otro momento 3 - buzon, se marca del telefono fijo de la agencia 4 - SE MANDO WHATS 4- SE MNDO WHATS 4- COMENTA QUE NO LE INTERESA, QUE ESTA</t>
  </si>
  <si>
    <t>MR2B29F37J1095928</t>
  </si>
  <si>
    <t>1- SE LE ENVIO WHATS APP / S139576 - 16/11/22 - S70</t>
  </si>
  <si>
    <t>MR0DA3CD7M4000625</t>
  </si>
  <si>
    <t>se envia mrs// 4- marcamos de la agencia y nos indican que el servicio se realizo en queretaro</t>
  </si>
  <si>
    <t>MR0EX32G7D0255832</t>
  </si>
  <si>
    <t>S140692 - 21/12/22 - S140</t>
  </si>
  <si>
    <t>MR0CX8CB0N0426509</t>
  </si>
  <si>
    <t>S 0000141111</t>
  </si>
  <si>
    <t>MR2K29F31K1155350</t>
  </si>
  <si>
    <t>MRS 1 / citado para el 09/02/2023 con folio 111791 / S142296 - 09/02/23 - S80</t>
  </si>
  <si>
    <t>MR0CX3DD5M1314297</t>
  </si>
  <si>
    <t>S 0000141615</t>
  </si>
  <si>
    <t>MR0CX3DD8M1319414</t>
  </si>
  <si>
    <t>S 0000141849</t>
  </si>
  <si>
    <t>MHFAB1BY0N3005474</t>
  </si>
  <si>
    <t>S142773 - 23/02/23 - S30</t>
  </si>
  <si>
    <t>MR0CX8CB8M0421220</t>
  </si>
  <si>
    <t>S 0000142012</t>
  </si>
  <si>
    <t>3TMLU4EN2CM098026</t>
  </si>
  <si>
    <t>S140443 - 14/12/22 - S310</t>
  </si>
  <si>
    <t>MR0CX3DD9N1331315</t>
  </si>
  <si>
    <t>Se envia Mrs // 2- Servicio de Buzon De voz / S140356 - 12/12/22 - S10</t>
  </si>
  <si>
    <t>MR2B29F38M1227695</t>
  </si>
  <si>
    <t>1- SE LE ENVIO WHATS APP, 2- SE AGENDO CITA PARA EL 16/02/2023 FOLIO: 110932 / S142570 - 17/02/23 - S90</t>
  </si>
  <si>
    <t>MR2K29F35K1180591</t>
  </si>
  <si>
    <t>MR2K29F32H1048459</t>
  </si>
  <si>
    <t>Se envia Mrs// 2- MARCAMOS DE LA AGENCIA CLIENTE NOS INDICA QUE SE ENCUENTRA DE VIAJE QUE LLEGA EN 15 DIAS Y AGENDA SU CITA / 4- INDICA QUE SE ENCUENTRA  DE VACACIONES EN LA CIUDAD DE MEXICO</t>
  </si>
  <si>
    <t>MR0CX3DD8N1327997</t>
  </si>
  <si>
    <t>S 0000141601</t>
  </si>
  <si>
    <t>MR0CX8CB9N0426363</t>
  </si>
  <si>
    <t>S 0000141294</t>
  </si>
  <si>
    <t>MR2B29F3XM1221381</t>
  </si>
  <si>
    <t>Se envia Mrs / 2- Marcamos de la agencia y nos direcciona a Buzon de Voz / 3- Se agenda cita 04.02.23 Folio: 111694 / S142180 - 04/02/23 - S30</t>
  </si>
  <si>
    <t>MR0CX8CB5N0426263</t>
  </si>
  <si>
    <t>S 0000141667</t>
  </si>
  <si>
    <t>MR0EX32G2D0252790</t>
  </si>
  <si>
    <t>se envia mrs // 2- Se envia nuevamente msj de recordatorio / S140449 - 14/12/22 - S160</t>
  </si>
  <si>
    <t>MR2B29F34J1136452</t>
  </si>
  <si>
    <t>Se envia Mrs 2- Cliente nos indica que ya Vendio la unidad 4- Unidad Vendida // 4- VENDIDA</t>
  </si>
  <si>
    <t>4T1F31AK3NU592397</t>
  </si>
  <si>
    <t>Se envia Mrs / S140009 - 30/11/22 - S10</t>
  </si>
  <si>
    <t>MR0CX3DD8N1329314</t>
  </si>
  <si>
    <t>S 0000141072</t>
  </si>
  <si>
    <t>MR0EX32G2D0256158</t>
  </si>
  <si>
    <t>S 0000141971</t>
  </si>
  <si>
    <t>MR0CX8CB2N0425863</t>
  </si>
  <si>
    <t>S 0000141925</t>
  </si>
  <si>
    <t>4T1BF1FK8FU914788</t>
  </si>
  <si>
    <t>1- SE LE ENVIO WHATS APP / T142474 - 14/02/23 - S180</t>
  </si>
  <si>
    <t>MR2K29F39K1152499</t>
  </si>
  <si>
    <t>Se envia Mrs 2- S encuentra ocupado y llamaremos despues para saber cuando requiere su cita //4-  S encuentra ocupado y llamaremos despues para saber cuando requiere su cita</t>
  </si>
  <si>
    <t>MR0DA3CD1N4002047</t>
  </si>
  <si>
    <t>S 0000141969</t>
  </si>
  <si>
    <t>5TDYZ3DCXLS057452</t>
  </si>
  <si>
    <t>SE MANDO WHTAS ( MRS ) 2 - AGENDO 15/11/22 FOLIO 109126 / S139533 - 15/11/22 - S50</t>
  </si>
  <si>
    <t>5TDYK3DC2CS241725</t>
  </si>
  <si>
    <t>S139628 - 17/11/22 - S300</t>
  </si>
  <si>
    <t>5TDYY5G18AS028554</t>
  </si>
  <si>
    <t>1- SE LE ENVIO WHATS APP, 2- NO CONTESTA  SE LE VOLVIO  A ENVIAR WHATS APP / S139762 - 23/11/22 - S240</t>
  </si>
  <si>
    <t>5TDYK3DC3FS668108</t>
  </si>
  <si>
    <t>1-SE LE ENVIO WHATS APP , 2- EL CLIENTE SE COMUNICA A FINAL DEL MES  PARA AGENDAR SU CITA., 3- NO CONTESTA, 4- SE REALIZO EL 04/11/22  S-139227</t>
  </si>
  <si>
    <t>5TDYZ3DC6HS842767</t>
  </si>
  <si>
    <t>SE MANDO WHATS (MRS) / SOLICITA SE LE LLAME A FINALES DEL MES PARA AGENDAR SU CITA 3- buzon, se narca del telefono fijo de la agencia / S139394 - 10/11/22 - S60</t>
  </si>
  <si>
    <t>5TDKZRFH6KS334968</t>
  </si>
  <si>
    <t>SE MANDO WHATS (MRS) 2- el marca en unis dias para agendar 3 - ta esn espera que le autorizen el servicio 4 - marcar mañana para posible cita 4- comenta que no se encuentra en su oficina que</t>
  </si>
  <si>
    <t>MR2B29F38K1163042</t>
  </si>
  <si>
    <t>1- SE LE ENVIO WHATS APP / S142869 - 27/02/2 - S60</t>
  </si>
  <si>
    <t>5YFBPRBE1LP076497</t>
  </si>
  <si>
    <t>SE MANDO WHATS ( MRS ) 2 - agendo 16/12/22 folio 110112 / S140547 - 16/12/22 - S80</t>
  </si>
  <si>
    <t>MR2B29F34M1211624</t>
  </si>
  <si>
    <t>S139845 - 25/11/22 - S50</t>
  </si>
  <si>
    <t>5YFBPRBE9LP035860</t>
  </si>
  <si>
    <t>1-SE LE ENVIO WHATS APP / G137689 - 13/09/22 - G137689 - 13/09/22 - 22TC07, 2- SE DEJO RECADO LA CLIENTA  SE COMUNICA PARA AGENDAR SU CITA., 2- SE DEJO RECADO SE COMUNICA MAS ADELANTE, 4-  S</t>
  </si>
  <si>
    <t>MR0EX8DD1H0172905</t>
  </si>
  <si>
    <t>SE MANDO WHATS (MRS) / TELEFONO DE OFICINA EQUIVOCADO Y TELEFONO MOVIL MANDA A BUZON / TELEFONO DE OFICINA EQUIVOCADO Y TELEFONO MOVIL MANDA A BUZON NO TIENE WHATSAPP / NUEVAMENTE NO HAY RES</t>
  </si>
  <si>
    <t>MR0EX8CB8J1399590</t>
  </si>
  <si>
    <t>S 0000141132</t>
  </si>
  <si>
    <t>MR0EX3DD8L0003086</t>
  </si>
  <si>
    <t>S 0000141909</t>
  </si>
  <si>
    <t>5TDYZ3DC4JS955641</t>
  </si>
  <si>
    <t>1- SE REALIZO SU CITA EL 15/02/2023 S-142577 / S142577 - 17/02/23 - S80</t>
  </si>
  <si>
    <t>MR0EX8DD1J0257927</t>
  </si>
  <si>
    <t>S 0000141431</t>
  </si>
  <si>
    <t>5TDKZRFHXKS320362</t>
  </si>
  <si>
    <t>Se envia Mrs / 2- Marcamos de la agencia y nos indica la Srita Violeta que se encuentra ocupada que nos marca despues / -3 Marcamos de la agencia y se agenda cita 08.02.23 folio: 11653 / S14</t>
  </si>
  <si>
    <t>5YFBPRBE8LP137182</t>
  </si>
  <si>
    <t>S140824 - 24/12/22 - S40</t>
  </si>
  <si>
    <t>MR0EX8CB0L1409001</t>
  </si>
  <si>
    <t>S 0000141800</t>
  </si>
  <si>
    <t>5YFBPRBE8LP125128</t>
  </si>
  <si>
    <t>1- SE LE ENVIO WHATS APP / S140838 - 26/12/22 - S50</t>
  </si>
  <si>
    <t>5YFBURHE6GP366479</t>
  </si>
  <si>
    <t>Se Envia Mrs / Se agenda cita 21.01.23 folio: 11.09.13 / S142383 - 11/02/23 - S90</t>
  </si>
  <si>
    <t>5YFBPRBE8MP148698</t>
  </si>
  <si>
    <t>SE ENVIA MRS / S142358 - 10/02/23 - S70</t>
  </si>
  <si>
    <t>MR2B29F36L1203314</t>
  </si>
  <si>
    <t>S140702 - 21/12/22 - S50</t>
  </si>
  <si>
    <t>MR0EX8CB4H1398916</t>
  </si>
  <si>
    <t>1-SE LE ENVIO WHATS APP , 2- SE DEJO RECADO, 3- YA NO CUENTA CON SU UNIDAD</t>
  </si>
  <si>
    <t>5YFBPRHE2KP922917</t>
  </si>
  <si>
    <t>Se envia Mrs 2- el servicio de los 70.000 km se realizo el 05.05.22 le corresponde en noviembre enviamos msj // 4- Marcamos de la agencia toyota y nos indican que gracias por el recordatorio</t>
  </si>
  <si>
    <t>MR0BA3CD1N0051151</t>
  </si>
  <si>
    <t>1- SE LE ENVIO WHATS APP, 2- EL CLIENTE SE COMUNICA PARA AGENDAR SU CITA., 3- EL CLIENTE SE COMUNICA PARA AGENDAR SU CITA., 4- NO CONTESTA SE LE VOLVIO A ENVIAR WHATS APP</t>
  </si>
  <si>
    <t>MR0EX8DD1K0186584</t>
  </si>
  <si>
    <t>S 0000141263</t>
  </si>
  <si>
    <t>MR0EX8DD1H0172063</t>
  </si>
  <si>
    <t>S 0000141613</t>
  </si>
  <si>
    <t>MR0EX8CB4L1408434</t>
  </si>
  <si>
    <t>S 0000141184</t>
  </si>
  <si>
    <t>5YFB4RBE6NP117296</t>
  </si>
  <si>
    <t>S142135 - 03/02/23 - S30</t>
  </si>
  <si>
    <t>14129AP</t>
  </si>
  <si>
    <t>5TFAY5F1XKX781761</t>
  </si>
  <si>
    <t>SE MANDO WHATS ( MRS ) 2- EL MARCA DESPUES, PARA POSIBLE CITA 3- CONTESTA Y CUELGA LLAMADA 4- SE MANDO WHATS 4- lo va checar cin la persina indicada y marca</t>
  </si>
  <si>
    <t>5YFBPRHE9HP629170</t>
  </si>
  <si>
    <t>1- SE LE ENVIO WHATS APP, 2- SE DEJO RECADO SE COMUNICA MAS ADELANTE PARA AGENDAR SU CITA., 4- SE DEJO RECADO SE COMUNICA MAS ADELANTE, 5-  SE AGENDO CITA PARA EL 04/03/2023 FOLIO: 112239</t>
  </si>
  <si>
    <t>5TDZK22C38S126723</t>
  </si>
  <si>
    <t>SE MANDO WHATS / S139611 - 17/11/22 - S160</t>
  </si>
  <si>
    <t>5YFB4RBE8LP038077</t>
  </si>
  <si>
    <t>MRS 1 / S142062 - 01/02/23 - S30</t>
  </si>
  <si>
    <t>5YFBPRBE9LP125591</t>
  </si>
  <si>
    <t>SE MANDO WHATS ( MRS ) 2- no responde, se marca del telefono fijo 3- s-142883 / 2-02-23 / s40 km</t>
  </si>
  <si>
    <t>5TDYZ3DC0HS842120</t>
  </si>
  <si>
    <t>SE MANDO WHATS 2- BUZOM, SE MARCA DEL TELEFONO FIJO / S139737 - 22/11/22 - S120</t>
  </si>
  <si>
    <t>5TDKZ3DC8HS900187</t>
  </si>
  <si>
    <t>SE MANDO WHATS (MRS) 2 - NO SE ENCUENTRA, SE DEJO RECADO 3- buzon 4- SE MANDO WHATS 4- SE MANDO WHATS 4 NO RESPONDE, SE DEJA WHATS</t>
  </si>
  <si>
    <t>5TDYKRFH7FS047594</t>
  </si>
  <si>
    <t>SE MANDO WHATS ( MRS ) 2- cpmenta que esta ocupa ella marca en otro momento 3- lo checa y marca en otro momento</t>
  </si>
  <si>
    <t>MR2B29F32J1136725</t>
  </si>
  <si>
    <t>S 0000141699</t>
  </si>
  <si>
    <t>MR2K29F30H1074980</t>
  </si>
  <si>
    <t>S 0000141460</t>
  </si>
  <si>
    <t>5YFB4RBE0LP003064</t>
  </si>
  <si>
    <t>S139593 - 16/11/22 - S50</t>
  </si>
  <si>
    <t>MR0EX8CB5H1396026</t>
  </si>
  <si>
    <t>S 0000141482</t>
  </si>
  <si>
    <t>MR2B29F32H1077833</t>
  </si>
  <si>
    <t>S 0000141833</t>
  </si>
  <si>
    <t>5YFB4RBE8MP096238</t>
  </si>
  <si>
    <t>SE ENVIA MRS / S142804 - 24/02/23 - S30</t>
  </si>
  <si>
    <t>MHKMF5CE9KK004341</t>
  </si>
  <si>
    <t>SE MANDO WHATS (MRS) 2- BUZON 3- cliente javier nos indica que la unidad se encuentra con nosotros sen siniestros, cuando terminen de componerla agendara su cita // 4- marcamos de la gencia</t>
  </si>
  <si>
    <t>MR2B29F38J1097686</t>
  </si>
  <si>
    <t>1-SE LE ENVIO WHATS APP / CONTESTA Y CUELGA, SE ENVIA MENSAJE DE WHATSAPP NUEVAMENTE /  REVISARA SUS TIEMPOS YA QUE NO TIENE TIEMPO EN ESTOS MOMENTOS / CLIENTE COMENTA QUE DDE MOMENTO NO DIS</t>
  </si>
  <si>
    <t>MHKAA1BA9NJ036273</t>
  </si>
  <si>
    <t>NO TIENE WHATS, MANDA A BUZON / S142524 - 16/02/23 - S20</t>
  </si>
  <si>
    <t>5YFBPRBE5MP165524</t>
  </si>
  <si>
    <t>S142260 - 08/02/23 - S80</t>
  </si>
  <si>
    <t>MR2B29F34L1194208</t>
  </si>
  <si>
    <t>S140596 - 19/12/22 - S60</t>
  </si>
  <si>
    <t>5YFBPRHE6JP758084</t>
  </si>
  <si>
    <t>1- SE LE ENVIO WHATS APP, 2- EL CLIENTE SE COMUNICA PARA AGENDAR, 3- EL CLIENTE SE COMUNICA PARA AGENDAR SU CITA , 4- EL CLIENTE  SE COMUNICA PARA AGENDAR SU CITA / S142525 - 16/02/23 - S140</t>
  </si>
  <si>
    <t>MR0EX8CBXJ1400738</t>
  </si>
  <si>
    <t>SE MANDO WHATS (MRS) 3- El chofer nos indica que se encuentra manejando que le marcamos despues // 4-El chofer nos indica que se encuentra manejando que le marcamos despues / S140619 - 19/12</t>
  </si>
  <si>
    <t>MR0EX32G4F0263793</t>
  </si>
  <si>
    <t>S 0000141948</t>
  </si>
  <si>
    <t>JTDKDTB38M1141470</t>
  </si>
  <si>
    <t>SE MANDO WHATS ( MRS ) 2- agendo 15/11/22 folio 109128 / S139537 - 15/11/22 - S40</t>
  </si>
  <si>
    <t>5YFBURHE4EP091739</t>
  </si>
  <si>
    <t>MRS 1 / BUZON MRS2 / NO RESPONDE SE DEJA MRS 3 / S142795 - 24/02/23 - S160</t>
  </si>
  <si>
    <t>MR0EX8CB7J1402771</t>
  </si>
  <si>
    <t>S 0000142020</t>
  </si>
  <si>
    <t>MR0CX3DDXM1319303</t>
  </si>
  <si>
    <t>SE MANDO WHATS (MRS) 2- va checar si es la que conduce el 3- buzon, se marca del telefono fijo 4 - buzon, se marca del telefono fijo de la agencia 4- SE MANDO WHATS 4- SE MANDO WHATS 4- NO R</t>
  </si>
  <si>
    <t>4T1B11HK5JU615358</t>
  </si>
  <si>
    <t>Se envio mrs whats</t>
  </si>
  <si>
    <t>JTFSX23P1J6179454</t>
  </si>
  <si>
    <t>NO TIENE WHATS, MANDA A BUZON 2- SE MANDO WHATS, MANDA A BUZON 3- lo checa con la empresa y marca</t>
  </si>
  <si>
    <t>5YFBPRHE1KP934105</t>
  </si>
  <si>
    <t>MRS 1 / CITADO PARA EL 18/02 CON FOLIO 111856 / S142623 - 18/02/23 - S70</t>
  </si>
  <si>
    <t>JTDBARDE1MJ011167</t>
  </si>
  <si>
    <t>S142274 - 08/02/23 - S70</t>
  </si>
  <si>
    <t>MR0EX8DD9H0172568</t>
  </si>
  <si>
    <t>S 0000142013</t>
  </si>
  <si>
    <t>5YFBU8HE8FP328728</t>
  </si>
  <si>
    <t>MHKMF5CF3MK016822</t>
  </si>
  <si>
    <t>S142528 - 16/02/23 - S330</t>
  </si>
  <si>
    <t>MR0EX8DD7G0169263</t>
  </si>
  <si>
    <t>S 0000141081</t>
  </si>
  <si>
    <t>JTFSX23P7F6164948</t>
  </si>
  <si>
    <t>Se Envia Mrs</t>
  </si>
  <si>
    <t>MR0EX8DD8J0255494</t>
  </si>
  <si>
    <t>SE MANDO WHATS (MRS) 2- EL MARCA EN OTRO MOMENTO VA CHECAR SUS TIEMPOS 3- s-136840 / 15-08-22 / s50 kn 4 - se marca del telefono fijo, manda a buzon 4- buzon, se narca del telefono fijo 4- S</t>
  </si>
  <si>
    <t>5YFBURHE5GP565796</t>
  </si>
  <si>
    <t>1- SE LE ENVIO WHATS APP, 2- EL CLIENTE SE  COMUNICA MAS ADELANTE / S140569 - 17/12/22 - S110</t>
  </si>
  <si>
    <t>MHKMF5CF1LK014095</t>
  </si>
  <si>
    <t>SE MANDO WHATS ( MRS ) 2- buzon, se marca del telefono fijo de la agencia 3- no responde  4-NO RESPONDE SE MARCA DEL TELEFONO FIJO 4- SE MANDO WHATS 4- NO RESPONDE, SE DEJO WHATS</t>
  </si>
  <si>
    <t>MR2B29F38H1012422</t>
  </si>
  <si>
    <t>S 0000141352</t>
  </si>
  <si>
    <t>MHKMF5CF4LK013149</t>
  </si>
  <si>
    <t>Se envia mrs 2- La Sra Susana nos indica que esperara a que llegue al kilometraje 3- NO CONTESTA 4- NOS CUELGA LLAMADA Y LUEGO YA NO NOS CONTESTA / 4- marcamos de la agencia Indica que tdavi</t>
  </si>
  <si>
    <t>MR2B29F33N1242834</t>
  </si>
  <si>
    <t>S 0000141987</t>
  </si>
  <si>
    <t>MR0CX3DD5N1331215</t>
  </si>
  <si>
    <t>S142796 - 24/02/23 - S20</t>
  </si>
  <si>
    <t>MR0EX8DD2H0170726</t>
  </si>
  <si>
    <t>1- SE LE ENVIO WHATS APP, 2- EL CLIENTE SE COMUNICA PARA AGENDAR SU CITA / S140977 - 29/12/22 - S130</t>
  </si>
  <si>
    <t>MR0EX8CB9L1408882</t>
  </si>
  <si>
    <t>SE MANDI WHATS (MRS) 2- buzon 3 - buzon 4 - SE MANDO WHATS 4- SE MANDO WHATS 4- MANDA DIRECTO AL BUZON</t>
  </si>
  <si>
    <t>MR0EX8DD2G0163757</t>
  </si>
  <si>
    <t>MRS ( SE MANDO WHATS ) 2- la unidad se encuentra fuera de la ciudad 3 - ELLA MARCA, VA CHECAR CON EL OPERARIO</t>
  </si>
  <si>
    <t>5YFBPRHE2HP631455</t>
  </si>
  <si>
    <t>no tiene whats , manda a buzon</t>
  </si>
  <si>
    <t>MR0EX3DD2L0007876</t>
  </si>
  <si>
    <t>1-SE LE ENVIO WHATS APP , 2- COMO YA NO CUENTA CON GARANTIA REGULAR , REALIZARAN SUS SERVICIOS EN OTRO TALLER.</t>
  </si>
  <si>
    <t>5YFBPRHE3HP585652</t>
  </si>
  <si>
    <t>S140908 - 27/12/22 - S100</t>
  </si>
  <si>
    <t>MR0CX3DD9M1314142</t>
  </si>
  <si>
    <t>1- SE LE ENVIO WHATS APP / S139795 - 24/11/22 - S40</t>
  </si>
  <si>
    <t>MHKMC13F3DK004798</t>
  </si>
  <si>
    <t>SE MANDO WHATS (MRS) 2- NO CONTESTA 3- MARCAMOS PERO NADIE NOS CONTESTA // 4- MARACMOS DE LA AGENCIA Y LA EMPRESA DESBA AGENDA PARA OTRA UNIDAD  / S139500 - 14/11/22 - S180</t>
  </si>
  <si>
    <t>MHKAA1BA3NJ014219</t>
  </si>
  <si>
    <t>G138004 - 26/09/22 - REEMP. DESCANSABRAZOS POR GARANTÍA, 2- SE REALIZO EL 09/11/22 S-139377 - S20</t>
  </si>
  <si>
    <t>5TDYK3DC1FS661500</t>
  </si>
  <si>
    <t>1-SE LE ENVIO WHATS APP,2-  SE DEJO RECADO , 3-  EL CLIENTE SE COMUNICA DESPUES / S142802 - 24/02/23 - S80</t>
  </si>
  <si>
    <t>JTDBBRBE9LJ014798</t>
  </si>
  <si>
    <t>Se envia mrs 2- Se agenda cita 07.10.22  nos indica no podre asistir saldre fuera de la ciudad reprogramamos cita 3- Continua pendiente por asistir si esta interesado pero luego llamara // 4</t>
  </si>
  <si>
    <t>MR0EX8DD3H0249046</t>
  </si>
  <si>
    <t>S 0000141733</t>
  </si>
  <si>
    <t>MR0EX32G2D0253079</t>
  </si>
  <si>
    <t>Se envia mrs // 2- Cliente Maribel nos indica que por el momento no requiere servicio que cuando se ocupe llamara para agendar // 3- Marcamos de la agencia y la clienta nos indica que luego</t>
  </si>
  <si>
    <t>MR2B29F30N1252334</t>
  </si>
  <si>
    <t>S 0000142022</t>
  </si>
  <si>
    <t>MR0CX3DD8M1316738</t>
  </si>
  <si>
    <t>SE MANDO WHATS ( MRS ) 2- ELLA MARCA EN DOS SEMANAS PARA POSIBLE CITA / S142748 - 23/02/23 - S40</t>
  </si>
  <si>
    <t>JTDBARDE2MJ011937</t>
  </si>
  <si>
    <t>S142288 - 09/02/23 - S100</t>
  </si>
  <si>
    <t>JTMZD31V585083494</t>
  </si>
  <si>
    <t>1- SE LE ENVIO WHATS APP, 2-  SE DEJO RECADO  LO CONSIDERA Y SE COMUNICA PARA AGENDAR SU CITA. / S139583 - 16/11/22 - S190</t>
  </si>
  <si>
    <t>2T3RFREV9JW831721</t>
  </si>
  <si>
    <t>1- SE LE ENVIO WHATS APP, 2- SE DEJO RECADO SE VOLVIO A ENVIAR WHATS  APP, 3-  EN CUENTO REGRESE DE VACACIONES  AGENDA SU CITA., 4- EL CLIENTE SE COMUNICA PARA AGENDAR SU CITA</t>
  </si>
  <si>
    <t>MR0HA8CD6J1055823</t>
  </si>
  <si>
    <t>Se envia mrs 2- Nos indica que esperaran a que llegue al kilometraje que casi no la utilizan 4- NO CONTESTA / MARCAMOS DE LA AGENCIA PERO NADIE CONTESTA 4- Sr. Francisco nos indica que progr</t>
  </si>
  <si>
    <t>MR0EX8DDXG0243176</t>
  </si>
  <si>
    <t>S 0000141143</t>
  </si>
  <si>
    <t>4T1B11HK3JU001747</t>
  </si>
  <si>
    <t>1-SE LE ENVIO WHATS APP , 2- YA NO CUENTA CON SU UNIDAD</t>
  </si>
  <si>
    <t>4T1BK1FK9CU012805</t>
  </si>
  <si>
    <t>Se envia Mrs /2- enviamos msj de recordatorio / S142596 - 17/02/23 - S150</t>
  </si>
  <si>
    <t>5YFBURHE8GP493749</t>
  </si>
  <si>
    <t>/4- Marcamos de la agencia toyota celaya y nos indica el R. meza que en cuando llegue la srita angelica le pasara la inf del serv / S142845 - 25/02/23 - S130</t>
  </si>
  <si>
    <t>2T3RF4EV6FW391578</t>
  </si>
  <si>
    <t>SE MANDO WHATS ( MRS ) 2- agendo 17-02-23 folio 112024 / S142576 - 17/02/23 - S110</t>
  </si>
  <si>
    <t>5TDYK3DC9BS096844</t>
  </si>
  <si>
    <t>SE MANDO WHATS (MRS) 2- buzon 3- buzon, se marca del telefono fijo 4- el marac la siguienrte semana para posible cita 4 - SE MANDO WHATS 4- SE MANDO WHATS 4- MP RESPONDE, SE DEJA WHATS</t>
  </si>
  <si>
    <t>MR2B29F37M1223489</t>
  </si>
  <si>
    <t>1-SE LE ENVIO WHATS APP / S140936 - 28/12/22 - S30</t>
  </si>
  <si>
    <t>5TDYZ3DC5KS967878</t>
  </si>
  <si>
    <t>Se envia Mrs /4- Hmm ?? no ay descuentos en los próximo meses?, Bueno yo le envío mensaje después, muchas gracias, Me ocupo cancelar mi cita para mañana porfavor, Por favor ?? cancelar mi ci</t>
  </si>
  <si>
    <t>4T1F31AK2NU588521</t>
  </si>
  <si>
    <t>1- SE REALIZO EL 15/02/23 S-142493 - S20</t>
  </si>
  <si>
    <t>5TDYZ3DC5HS880507</t>
  </si>
  <si>
    <t>SE MANDO WHATS (MRS) 2-Pasara inf a su papa para que agende su cita / 4- EL SR JOSE LUIS NO SE ENCUENTRA EN SU DOMICILIO NOS INDICAN QUE MARQUEMOS DESPUES Y QUE PASARA EL RECADO</t>
  </si>
  <si>
    <t>5TDYZ3DC9LS029450</t>
  </si>
  <si>
    <t>SE ENVIA MRS / S142800 - 24/02/23 - S90</t>
  </si>
  <si>
    <t>4T3DWRFV6MU028118</t>
  </si>
  <si>
    <t>LE CORRESPONDE MRS EN FEBRERO 2 - se marco manda a buzon, 3- NUMERO DE CONTACTO INCORRECTO / MARCAMOS Y NOS DIRECCIONA NUMERO INACTIVO, 4- NÚMERO INCORRECTO / S142702 - 21/02/23 - S10</t>
  </si>
  <si>
    <t>5TDYZRFH6KS347651</t>
  </si>
  <si>
    <t>SE MANDO WHATS (MRS) 2- numero fuera de servicio // 4-Marcamos de la agencia y nos indican que ya no cuenta con la unidad es vendida</t>
  </si>
  <si>
    <t>5TDKKRFH9GS132637</t>
  </si>
  <si>
    <t>S142575 - 17/02/23 - S70</t>
  </si>
  <si>
    <t>MR2B29F31N1233663</t>
  </si>
  <si>
    <t>1- SE LE ENVIO WHATS APP, 2- SE DEJO RECADO , 3- EL CLIENTE SE COMUNICA PARA AGENDAR SU CITA, 4- SE AGENDO SU CITA PARA EL 22/12/2022 / S140782 - 22/12/22 - S20</t>
  </si>
  <si>
    <t>MR0EX8DD2J0257404</t>
  </si>
  <si>
    <t>Se envia mrs 2- Buzon de voz 3-Buzon de voz /// 4- marcamos de la agencia y nos direcciona a buzon</t>
  </si>
  <si>
    <t>5YFBPRHE0JP822944</t>
  </si>
  <si>
    <t>SE MANDO WHATS ( MRS ) / S142642 - 20/02/23 - S120</t>
  </si>
  <si>
    <t>MR0CX3DD0M1317107</t>
  </si>
  <si>
    <t>SE MANDO WHATS (MRS) 2- ella marca en otro momento 3 - buzon / S139658 - 18/11/22 - S20</t>
  </si>
  <si>
    <t>JTMR13FV2KD039970</t>
  </si>
  <si>
    <t>S142735 - 22/02/23 - S100</t>
  </si>
  <si>
    <t>MR0CX3DD5N1332087</t>
  </si>
  <si>
    <t>S142069 - 01/02/23 - S20</t>
  </si>
  <si>
    <t>MR2B29F36K1171723</t>
  </si>
  <si>
    <t>1-SE LE ENVIO WHATS APP , 2- SE DEJO RECADO SE COMUNICA MAS ADELANTE, 3- SE DEJO RECADO / S140628 - 19/12/22 - S40</t>
  </si>
  <si>
    <t>2T3RFREV9HW684228</t>
  </si>
  <si>
    <t>1- SE LE ENVIO WHATS APP, 2- SE AGENDO CITA PARA EL 16/02/2023 S-142526 / S142526 - 16/02/23 - S80</t>
  </si>
  <si>
    <t>3MYDLAYV7GY111001</t>
  </si>
  <si>
    <t>se envia mrs // 4- Marcamos de la agencia y nos indica que ella llamara para gendar / S142421 - 13/02/23 - S90</t>
  </si>
  <si>
    <t>5YFBURHE5GP520194</t>
  </si>
  <si>
    <t>1-SE LE ENVIO WHATS APP  , EL CLIENTE SE COMUNICA DESPUES, 3- NO CONTESTA SE LE VOLVIO A ENVIAR WHATS APP, 4- NO CONTESTA SE VOLVIO A ENVIAR WHATS APP</t>
  </si>
  <si>
    <t>JTDKARFU6K3089949</t>
  </si>
  <si>
    <t>MRS 1/ SERV. PROGRM. 110731 PARA EL 15/02/2023 / S142490 - 15/02/23 - S60</t>
  </si>
  <si>
    <t>JTDKT9D38CD501191</t>
  </si>
  <si>
    <t>1-SE LE ENVIO WHATS APP , 2- SE DEJO RECADO SE COMUNICA MAS ADELANTE, 3-  SE DEJO RECADO  , 4-  SE COMUNICA MAS ADELANTE</t>
  </si>
  <si>
    <t>MR2B29F37H1069663</t>
  </si>
  <si>
    <t>1-SE LE ENVIO WHATS APP , 2- NO CONTESTA SE LE VOLVIO A ENVIAR WHATS APP, 3- SE DEJO RECADO, 4-  SE DEJO RECADO</t>
  </si>
  <si>
    <t>5YFBPRBE4NP285445</t>
  </si>
  <si>
    <t>SE ENVIA MRS / S142082 - 01/02/23 - S30</t>
  </si>
  <si>
    <t>MR0CX3DD8N1333850</t>
  </si>
  <si>
    <t>S142209 - 07/02/23 - S10</t>
  </si>
  <si>
    <t>MR0CX3DD8N1327465</t>
  </si>
  <si>
    <t>1-SE LE ENVIO WHATS APP, 2- LLAMAR DESPUES DEL 06/02/2023 PARA AGENDAR SU CITA / S142311 - 09/02/23 - S20</t>
  </si>
  <si>
    <t>MR0EX8DD2H0251614</t>
  </si>
  <si>
    <t>1-SE LE ENVIO WHATS APP / S142313 - 09/02/23 - S120</t>
  </si>
  <si>
    <t>JTMR13FV5LD054237</t>
  </si>
  <si>
    <t>MR2B29F36J1122164</t>
  </si>
  <si>
    <t>SE ENVIA MRS / S142457 - 14/02/23 - S80</t>
  </si>
  <si>
    <t>3TYCZ5AN1NT080945</t>
  </si>
  <si>
    <t>SE MANDO WHATS ( MRS ) 2- buzon, se marca del telefono fijo 3- el marca en otro momento aun no tiene fecha 3- SE AMNDO WHATS / S142312 - 09/02/23 - S10</t>
  </si>
  <si>
    <t>2T3RFREV2HW544666</t>
  </si>
  <si>
    <t>SE ENVIA MRS / S142219 - 07/02/23 - S110</t>
  </si>
  <si>
    <t>5YFBURHE8GP544084</t>
  </si>
  <si>
    <t>SE MANDO WHATS (MRS) 2- BUZON 3 - buzon, se marca del telefono fijo. 4- NUMERO FUERA DE SERVICIO 4- SE MANDO WHATS 4 - SE MANDO WHATS 4- MANDA A BUZON, SE DEJA WHATS</t>
  </si>
  <si>
    <t>MR0EX8DD2J0179593</t>
  </si>
  <si>
    <t>1- SE LE ENVIO WHATS APP, 2- KARLA LE AGENDO PARA EL 20/02/23 FOLIO: 110862 / S142920 - 28/02/23 - S90</t>
  </si>
  <si>
    <t>5TDKKRFH7ES030511</t>
  </si>
  <si>
    <t>MRS 1 / CITADO EL 15/02/2023 CON FOLIO 111900 / S142514 - 15/02/23 - S190</t>
  </si>
  <si>
    <t>5YFBPRBE4LP029982</t>
  </si>
  <si>
    <t>Se envia Mrs / S142344 - 10/02/23 - S70</t>
  </si>
  <si>
    <t>5YFBPRHEXHP669029</t>
  </si>
  <si>
    <t>1-SE LE ENVIO WHATS APP , 2- EL CLIENTE SE COMUNICA MAS ADELANTE, 2- SE DEJO RECADO, 3-  EL CLIENTE SE COMUNICA PARA AGENDAR SU CITA, 4- NO CONTESTA Y SE VOLVIO A ENVIAR WHATS APP</t>
  </si>
  <si>
    <t>JTDBCRFE3PJ000750</t>
  </si>
  <si>
    <t>S142694 - 21/02/23 - S10</t>
  </si>
  <si>
    <t>JTMY23FV9KJ018396</t>
  </si>
  <si>
    <t>1-SE LE ENVIO WHATS APP / S142689 - 21/02/23 - S110</t>
  </si>
  <si>
    <t>MHKMF5CF1KK005332</t>
  </si>
  <si>
    <t>5YFBPRBE6NP272177</t>
  </si>
  <si>
    <t>SE ENVIA MRS / S142541 - 16/02/23 - S30</t>
  </si>
  <si>
    <t>8AJEX32G7A4022891</t>
  </si>
  <si>
    <t>SE MANDO WHATS (MRS) 2- Cliente nos indica que la unidad fue vendida // 4- INDICA NUEVAMENTE QUE LA UNIDAD FUE VENDIDA</t>
  </si>
  <si>
    <t>3MYDLAYV5JY303735</t>
  </si>
  <si>
    <t>Se envia Mrs / 2- Marcamos de la agencia y nos direcciona a buzon lleno / 3- Marcamos de la agencia y nos vuelve a direccionar a buzon</t>
  </si>
  <si>
    <t>5YFBPRHE7HP671806</t>
  </si>
  <si>
    <t>SE MANDO WHATS ( MRS ) 2- buzon, se marca del telefono fijo de la agencia  3- buzon 4- buzon se marca del telefono fijo 4 - SE MANDO WHATS 4- aun no tiene fecha, el marca en otro momento 4-</t>
  </si>
  <si>
    <t>JTMR13FV1LD065932</t>
  </si>
  <si>
    <t>MRS 1 / BUZON MRS / CLIENTE ESTA DE VIAJE, EN CUANTO REGRESE, SE AGENDARA LA CITA</t>
  </si>
  <si>
    <t>MR0EX8DDXG0169838</t>
  </si>
  <si>
    <t>MANDA A BUZON 2- BUZON, SE MARCA DEL TELEFONO FIJO</t>
  </si>
  <si>
    <t>MR2BF8C30P0002457</t>
  </si>
  <si>
    <t>S142629 - 18/02/23 - S10</t>
  </si>
  <si>
    <t>MR0CX3DD4N1333151</t>
  </si>
  <si>
    <t>MRS 1 / MANDA A BUZON, SE DEJA MRS 2 / S142456 - 14/02/23 - S10</t>
  </si>
  <si>
    <t>5YFBPRBE2LP073429</t>
  </si>
  <si>
    <t>S142107 - 02/02/23 - S130</t>
  </si>
  <si>
    <t>5YFBPRBE5NP318114</t>
  </si>
  <si>
    <t>AGENDO 09-02-23 FOLIO 111792 / S142322 - 09/02/23 - S20</t>
  </si>
  <si>
    <t>3MYDLAYV5GY140903</t>
  </si>
  <si>
    <t>S142162 - 03/02/23 - S150</t>
  </si>
  <si>
    <t>JTDKARFU7L3126475</t>
  </si>
  <si>
    <t>SE MANDO WHATS ( MRS ) 2- RESPONDE Y CUELGA LA LLAMADA 3- s-142105 / 02-02-23 / s 40 km ( exp )</t>
  </si>
  <si>
    <t>JTDKDTB36J1614424</t>
  </si>
  <si>
    <t>Sin datos en kepler / S142056 - 01/02/23 - S30</t>
  </si>
  <si>
    <t>MR0EX32GXF0264382</t>
  </si>
  <si>
    <t>S142670 - 21/02/23 - S230</t>
  </si>
  <si>
    <t>MR0EX8DD0H0249165</t>
  </si>
  <si>
    <t>Se envia Mrs / 2- Cliente nos indica lo siguiente: Buen día Cuál es el costo del servicio de un Corolla 2013 de 177,000 km  Necesito que le laven los inyectores, se le informa el costo y nos</t>
  </si>
  <si>
    <t>5TDYZ3DC9LS074873</t>
  </si>
  <si>
    <t>SE ENVIA MRS / S142424 - 13/02/23 - S40</t>
  </si>
  <si>
    <t>JTDKARFU8K3091816</t>
  </si>
  <si>
    <t>S142220 - 07/02/23 - S70</t>
  </si>
  <si>
    <t>MR0BA3CD4M0123670</t>
  </si>
  <si>
    <t>S142418 - 133/02/23 - S120</t>
  </si>
  <si>
    <t>MR0CX8CB9N0427304</t>
  </si>
  <si>
    <t>SE ENVIA MRS / S142559 - 16/02/23 - S20</t>
  </si>
  <si>
    <t>4T1B11HK0KU257104</t>
  </si>
  <si>
    <t>SE MANDO WHATS ( MRS ) 2-agendo 09-02-23 folii 111737 / S142300 - 09/02/23 - S60</t>
  </si>
  <si>
    <t>MR0CX3DDXN1323157</t>
  </si>
  <si>
    <t>1-SE LE ENVIO WHATS APP, 2- SE DEJO RECADO CON EL SR. RICARDO</t>
  </si>
  <si>
    <t>MR2B29F32J1094797</t>
  </si>
  <si>
    <t>SE MANDO WHTAS ( MRS ) 2- VA ESTAR FURA MARCAR EN 15 DIAS APROXIMADOS PARA POSIBLE CITA 3- responde y cuelga llamada 4 - SE MANDO WHATS 4- NO RESPONDE, SE DEJA WHATS</t>
  </si>
  <si>
    <t>2T3JFREV6JW784225</t>
  </si>
  <si>
    <t>Se envia Mrs//4- marcamos de la agencia y nos indica el Sr. Hugo que la unidad la tiene su hijo que pasara la informacion y que luego programara su cita</t>
  </si>
  <si>
    <t>5YFBPRHE9HP645756</t>
  </si>
  <si>
    <t>MRS 1 / S142148 - 03/02/23 - S100</t>
  </si>
  <si>
    <t>5YFBURHE7GP469023</t>
  </si>
  <si>
    <t>SE ENVIA MRS / S142511 - 15/02/23 - S110</t>
  </si>
  <si>
    <t>JTFSX23P5H6175076</t>
  </si>
  <si>
    <t>MR0CX3DD8N1327868</t>
  </si>
  <si>
    <t>Se envia Mrs / 2- Marcamos de la Agencia y no Contesta / 3- Marcamos de la agencia y no Contesta</t>
  </si>
  <si>
    <t>MR0EX8DDXJ0179583</t>
  </si>
  <si>
    <t>MR0CX3DDXM1320399</t>
  </si>
  <si>
    <t>SE MANDO WHATS ( MRS ) 2- el marca en otro momento 3 - SE MANDO WHTAS 4- S-142502 / 15-02-23 / S30 KM</t>
  </si>
  <si>
    <t>2T3RFREV8JW700702</t>
  </si>
  <si>
    <t>SE MANDO WHATS ( MRS ) 2- buzon, se marca del telefono fijo de la agencia 3 - ella marca en unos dias para agenbdar 4 - buzon 4- SE MANDO WHATS 4- no responde, se deja whats</t>
  </si>
  <si>
    <t>2T1BE4EE4BC047868</t>
  </si>
  <si>
    <t>SE MANDO WHATS (MRS) 2- Nos indica el hermano de jose luis que los servicios los realiza en leon pero le va a comentar para saber si lo traera a celaya / 4- INDICA QUE LUEGO PROGRAMARA SU CI</t>
  </si>
  <si>
    <t>3TYAZ5CNXNT013748</t>
  </si>
  <si>
    <t>Se envia mrs 2- NO CONTESTA // 3- NO CONTESTA //4- MARCAMOS DE LA AGENCIA Y LA SRITA ALICIA JIMINEZ NOS INDICA QUE ELLOS SE COMUNICAN DIRECTAMENTE PARA AGENDAR YA QUE NO TIENEN TIEMPO DE ACU</t>
  </si>
  <si>
    <t>MHKMF53F8HK013484</t>
  </si>
  <si>
    <t>Se envia MRS / S142248 - 08/02/23 - S110</t>
  </si>
  <si>
    <t>MR0EX8CB1K1405442</t>
  </si>
  <si>
    <t>SE ENVIA MRS / S142751 - 23/02/23 - S90</t>
  </si>
  <si>
    <t>MR0EX8DD4H0249640</t>
  </si>
  <si>
    <t>MRS 1 / S142031 - 31/01/23 - S70</t>
  </si>
  <si>
    <t>2T3JFREV0GW415904</t>
  </si>
  <si>
    <t>SE MANDO WHATS (MRS) 2- BUZON 3 - buzon, se marca del telefono fijo. 4- agenda en febrero 2023 tema de fiestas navudeñas y gastos 4- el marca en enero para posible cota 4-  se mando whats 4-</t>
  </si>
  <si>
    <t>MR2B29F37M1220317</t>
  </si>
  <si>
    <t>SE MANDO WHATS (MRS)  2- buzon 3 - marcar la proxima semana para posible cita 4- SE MANDO WHATS 4 - SE MANDO WHATS 4- NO RESPONDE, SE MANDO WHATS</t>
  </si>
  <si>
    <t>JTFJM9CP5L6001448</t>
  </si>
  <si>
    <t>1-SE LE ENVIO WHATS APP  , SE DEJO RECADO CON EL OPERARIO  DA AVISO PARA QUE SE COMUNIQUEN A DAR LA CITA.3- POR LA INSEGURIDAD DE LA CIUDAD LO ESTA PENSANDO EL MANDAR LA UNIDAD A SERVICIO.</t>
  </si>
  <si>
    <t>JTDKBRFU3G3528030</t>
  </si>
  <si>
    <t>1-SE LE ENVIO WHATS APP, 2-  SE DEJO RECADO , 3- LLAMR EL 23/01/23 PARA AGENADAR SU CITA, 4- SE AGENDO CITA PARA EL 08/02/2023 FOLIO: 111678 / S142258 - 08/02/23 - S130</t>
  </si>
  <si>
    <t>MR2B29F34K1141992</t>
  </si>
  <si>
    <t>1- SE LE ENVIO WHATS APP, 2- LA CLIENTA SE COMUNICA PARA AGENDAR SU CITA, 3- SE AGENDO CITA PARA EL 20/12/2022 / S140665 - 20/12/22 - S80</t>
  </si>
  <si>
    <t>JTDBT923471150371</t>
  </si>
  <si>
    <t>Se envia Mrs // 2- Cliente nos indica que primero pasara a verificacion una pregunta, cuando el vehículo no pasa una verificación, que puntos le revisan ustedes para corregir, cuánto está el</t>
  </si>
  <si>
    <t>MR2B29F30H1048573</t>
  </si>
  <si>
    <t>SE MANDO WHATS (MRS) / S140454 - 14/12/22 - S100</t>
  </si>
  <si>
    <t>MR0EX8CB8K1407222</t>
  </si>
  <si>
    <t>1-SE LE ENVIO WHATS APP , 2- SE DEJO RECADO., 3- NO CONTESTA MANDA A BUZON, 4- NO CONTESTA, 5- SE DEJO RECADO CON EL ENCARGADO DE LAS UNIDADES</t>
  </si>
  <si>
    <t>MR2B29F35M1229355</t>
  </si>
  <si>
    <t>SE MANDO WHATS (MRS) 2 - el marca la siguiente semana  3- buzin, se marca del telefono fijo 4 - SE MANDO WHATS 4 - se mando whats 4- NO RESPONDE, SE DEJA WHATS</t>
  </si>
  <si>
    <t>MR2B29F37K1179989</t>
  </si>
  <si>
    <t>1-SE LE ENVIO WHATS APP , 2- NO CONTESTA SE VOLVIO A ENVIAR WHATS APP, 3- SE DEJO RECADO, 3- NO CONTESTA, 4-  NO CONTESTA SE VOLVIO A ENVIAR WHATS APP</t>
  </si>
  <si>
    <t>MR2B29F38M1225798</t>
  </si>
  <si>
    <t>MRS 1 / NO RESPONDEN SE DEJA MRS 2/ CITADO Y REALIZADO EL 23/02 CON FOLIO 112182 / S142765 - 23/02/23 - S30</t>
  </si>
  <si>
    <t>MR0FA8CD9J3900255</t>
  </si>
  <si>
    <t>1- SE LE ENVIO WHATS APP, 2- SE DEJO RECADO, NO  CONTESTA SE LE VOLVIO A ENVIAR WHATS APP</t>
  </si>
  <si>
    <t>5YFBPRBE2MP163052</t>
  </si>
  <si>
    <t>Se Envia Mrs // Se agenda cita 20./10/22 s138773 - s50</t>
  </si>
  <si>
    <t>JTDBT9K36G1445195</t>
  </si>
  <si>
    <t>SE MANDO WHATS (MRS) 3- Cliente indica que ya le han brindado informacion que no marquemos varias veces // 4- SE LE ENVIA NUEVAMENTE MSJ DE MRS YA QUE SE ENCUENTRA MOLESTO POR TANTA INSISTEN</t>
  </si>
  <si>
    <t>MR0BA3CD2M0048421</t>
  </si>
  <si>
    <t>S142143 - 03/02/23 - S120</t>
  </si>
  <si>
    <t>MHKMC13F0CK002134</t>
  </si>
  <si>
    <t>SE MANDO WHATS ( MRS ) 2-ELLOS SE COMUNICAN EN OTRO MOMENTO 3- buzon 4 - numero fuera de servicio 4- NUMERO FUERA DE SERVICIO 4- NUMERO FUERA DE SERVICIO</t>
  </si>
  <si>
    <t>MHKMF53E8HK010687</t>
  </si>
  <si>
    <t>SE MANDO WHATS ( MRS ) 2- EL  MARCA EN UNOS DIAS PARA POSIBLE  CITA 3- en unos dias da fecha para cita / S142711 - 22/02/23 - S200</t>
  </si>
  <si>
    <t>JTDBBRBE4LJ020086</t>
  </si>
  <si>
    <t>1-SE LE ENVIO WHATS APP / S140954 - 29/12/22 - S60</t>
  </si>
  <si>
    <t>MR0CX8CB9N0425861</t>
  </si>
  <si>
    <t>SE MANDO WHATS ( MRS ) / S142362 - 10/02/23 - S40</t>
  </si>
  <si>
    <t>JTDKARFU6K3090633</t>
  </si>
  <si>
    <t>S140774 - 22/12/22 - S100</t>
  </si>
  <si>
    <t>MR0EX8DD0H0251868</t>
  </si>
  <si>
    <t>Se envia Mrs // 4- Marcamos de la agencia y no contesta enviamos nuevamente msj</t>
  </si>
  <si>
    <t>5TDKK3DC1BS116770</t>
  </si>
  <si>
    <t>SE MANDO WHATS (MRS)  2-Buzon 3- NOS ENVIA A BUZON // 4- marcamos de la agencia y no contestan</t>
  </si>
  <si>
    <t>5TDKZRFH9JS255471</t>
  </si>
  <si>
    <t>SE MANDO WHATS (MRS) 2- solicita informacion de sus servicios se le envia msj En cuanto sale el servicio?, Que y que checan o que cambian? 3- SEA GENDO SU CITA EL DIA 13.10.22 PERO NO ACUDIO</t>
  </si>
  <si>
    <t>4T1F31AK2MU548101</t>
  </si>
  <si>
    <t>1- SE LE ENVIO WHATS APP, 2- SE DEJO RECADO CON SU SECRETARIA, 3- SE DEJO RECADO CON LA ENCARGADA DE LAS UNIDADES, 4- SE DEJO RECADO</t>
  </si>
  <si>
    <t>4T3DWRFV8MU011143</t>
  </si>
  <si>
    <t>Se envia Mrs / 2- se agenda cita 08.02.23 folio: 111411 / S142253 - 08/02/23 - S40</t>
  </si>
  <si>
    <t>5TDYK3DC7DS353924</t>
  </si>
  <si>
    <t>1-SE LE ENVIO WHATS APP , 2- NO CONTESTA., 3- NO CONTESTA</t>
  </si>
  <si>
    <t>5YFBPRBE8LP097279</t>
  </si>
  <si>
    <t>no tiene whtas, manda a buzon  2- COMENTA QUE VA ESPERAR PARA EL SERVICIO, ELLA SE COMUNICA / G139321 - 08/11/22 - 22TC07 3 - lo realizo en otra agencia tema de trabajo</t>
  </si>
  <si>
    <t>MR0EX8DD3H0250827</t>
  </si>
  <si>
    <t>Se envia Mrs / S140839 - 26/12/22 - S80</t>
  </si>
  <si>
    <t>JTMY23FV9LJ031411</t>
  </si>
  <si>
    <t>1-SE LE ENVIO WHATS APP 2 - BUZON 3- realizo en queretaro por tema de trabajo / S142608 - 17/02/23 - S50</t>
  </si>
  <si>
    <t>JTDBT9K31CL022829</t>
  </si>
  <si>
    <t>1-SE LE ENVIO WHATS APP / S140832 - 26/12/22 - S200</t>
  </si>
  <si>
    <t>JTDBARDE4MJ014094</t>
  </si>
  <si>
    <t>S140958 - 29/12/22 - S110</t>
  </si>
  <si>
    <t>MHKMF5CEXMK011480</t>
  </si>
  <si>
    <t>MR2B29F3XM1211658</t>
  </si>
  <si>
    <t>S140264 - 08/12/22 - S60</t>
  </si>
  <si>
    <t>MR0BA3CD2M0048922</t>
  </si>
  <si>
    <t>S139189 - 02/11/22 - S50</t>
  </si>
  <si>
    <t>MR0EX8CB7K1403002</t>
  </si>
  <si>
    <t>S142059 - 01/02/23 - S150</t>
  </si>
  <si>
    <t>MR0CX8CBXN0426808</t>
  </si>
  <si>
    <t>S142298 - 09/02/23 - S50</t>
  </si>
  <si>
    <t>MR2B29F36H1079939</t>
  </si>
  <si>
    <t>1- SE LE ENVIO WHATS APP / S140931 - 28/12/22 - S100</t>
  </si>
  <si>
    <t>5YFBPRBE3LP070989</t>
  </si>
  <si>
    <t>1- SE LE ENVIO WHATS APP, 2- NO CONTESTA SE VOLVIO A ENVIAR WHATS APP, 3-  SE DEJO RECADO SE COMUNICAN MAS ADELANTE, 4-  SE DEJO RECADO</t>
  </si>
  <si>
    <t>2T3WF4EV9DW035819</t>
  </si>
  <si>
    <t>1- SE AGENDO CITA PARA EL 17/12/2022 FOLIO: 110031, 3-  EL CLIENTE SE COMUNICA PARA AGENDAR SU CITA / S142200 - 04/02/23 - CAMBIO ACEITE Y FILTRO</t>
  </si>
  <si>
    <t>3TMAZ5CNXJM073633</t>
  </si>
  <si>
    <t>S142696 - 21/02/23 - S120</t>
  </si>
  <si>
    <t>4T1BF1FK4DU672546</t>
  </si>
  <si>
    <t>1- SE LE ENVIO WHATS APP, 2- NO CONTESTA SE VOLVIO A ENVIAR WHATS APP, 3- EL CLIENTE SE COMUNICA PARA AGENDAR SU CITA, 4- SE DEJO RECADO LA CLIENTA SE COMUNICA PARA AGENDAR SU CITA</t>
  </si>
  <si>
    <t>4T1F11AK4LU904293</t>
  </si>
  <si>
    <t>1-SE LE ENVIO WHATS APP, 2-  SE DEJO RECADO CON SU HERMANO, 3- NO CONTETA SE VOLVIO A ENVIAR WHATS APP / S142835 - 25/02/23 - S50</t>
  </si>
  <si>
    <t>JTDBT9K38E1433336</t>
  </si>
  <si>
    <t>MRS 1 / CITADO PARA EL 09/02/2023 CON FOLIO 111749 / S142295 - 09/02/23 - S150</t>
  </si>
  <si>
    <t>JTDKBRFU3H3557500</t>
  </si>
  <si>
    <t>1-SE LE ENVIO WHATS APP / S140805 - 23/12/22 - S120</t>
  </si>
  <si>
    <t>5TFHY5F14HX649747</t>
  </si>
  <si>
    <t>S142882 - 27/02/23 - S140</t>
  </si>
  <si>
    <t>JTDBARDE1MJ025151</t>
  </si>
  <si>
    <t>S142828 - 24/02/23 - S60</t>
  </si>
  <si>
    <t>JTDKBRFU1H3533938</t>
  </si>
  <si>
    <t>S140282 - 08/12/22 - S100</t>
  </si>
  <si>
    <t>3TYAZ5CN9NT021873</t>
  </si>
  <si>
    <t>S139915 - 28/11/22 - S10</t>
  </si>
  <si>
    <t>5TDYZRFH7JS246505</t>
  </si>
  <si>
    <t>Se Envia Mrs / S140671 - 20/12/22 - S130</t>
  </si>
  <si>
    <t>5YFBPRHEXHP674179</t>
  </si>
  <si>
    <t>1- SE LE ENVIO WHATS APP, 2- el cliente se comunica para agendar / S140919 - 28/12/22 - S70</t>
  </si>
  <si>
    <t>8AJEX32G5B4030585</t>
  </si>
  <si>
    <t>Se envio mrs whats, 2-se dejo recado, 3- no contesta. / S140963 - 29/12/22 - S160</t>
  </si>
  <si>
    <t>JTMZD33V485104803</t>
  </si>
  <si>
    <t>5YFBURHE9EP026496</t>
  </si>
  <si>
    <t>SE MANDO WHTAS ( MRS ) 2-buzon, se marca del telefono fijo. 3- lo va realizar em Queretaro tema de trabajo / S140130 - 03/12/22 - S170</t>
  </si>
  <si>
    <t>MR0EX8DDXK0264117</t>
  </si>
  <si>
    <t>SE MANDO WHATS (MRS) 2- por el momento no lo piensa realizar 3 - BUZON, SE MARCA DEL TELEFONO FIJO 4- SE MANDO WHATS 4- SE MANDO WHATS 4- NO RESPONDE, SE DEJA WHATS</t>
  </si>
  <si>
    <t>5YFBPRHE3HP581374</t>
  </si>
  <si>
    <t>SE MANDO WHATS ( MRS ) 2- buzon, se narca del telefono fijo / S140222 - 07/12/22 - S120</t>
  </si>
  <si>
    <t>3TMJU4GN5AM103009</t>
  </si>
  <si>
    <t>S139221 - 03/11/22 - S320</t>
  </si>
  <si>
    <t>4T1BE46K38U744251</t>
  </si>
  <si>
    <t>1- SE LE ENVIO WHATS APP / S139666 - 18/11/22 - S300</t>
  </si>
  <si>
    <t>3TYCZ5AN5NT054753</t>
  </si>
  <si>
    <t>Se envia Mrs 2- Indica que revisara con el area encargada para agendar cita llamara directamente // 4- SE AGENDA CITA 14.11.22 FOLIO: 109184 / S139503 - 14/11/22 - S20</t>
  </si>
  <si>
    <t>MR0HA3CD2L0723578</t>
  </si>
  <si>
    <t>5YFBPRHE7HP687200</t>
  </si>
  <si>
    <t>SE MANDO WHATS ( MRS ) / T140695 - 21/12/22 - S110</t>
  </si>
  <si>
    <t>JTDKBRFU2G3020616</t>
  </si>
  <si>
    <t>S140093 - 02/12/22 - S110</t>
  </si>
  <si>
    <t>MR2B29F30N1233461</t>
  </si>
  <si>
    <t>S142852 - 25/02/23 - S70</t>
  </si>
  <si>
    <t>JTDKDTB33L1636089</t>
  </si>
  <si>
    <t>SE MANDO WHATS ( MRS ) 2- buzon, se marca del telefono fijo de la agencia 3 - ni responde llamadas 4- NUMERO FUERA DE SERVICIO 4- SE MANDO WHATS 4- MANDA A BUZON SE DEJA WHATS</t>
  </si>
  <si>
    <t>JTFSX23P2K6199973</t>
  </si>
  <si>
    <t>SE MANDO WHATS ( MRS ) 2- ELLA MARCA EN UNOS DIAS PARA PÓSIBLE CITA 3 - aun no tiene la fecha, ella marca despues</t>
  </si>
  <si>
    <t>5YFBPRBE8LP122147</t>
  </si>
  <si>
    <t>1- REALIZO SU SERVICIO  POR KILOMETRAJE EN EL MES DE AGOSTO S-136974 / S136974 - 19/08/22 - S60</t>
  </si>
  <si>
    <t>JTDKBRFU7H3054858</t>
  </si>
  <si>
    <t>SE MANDO WHATS (MRS) 2- agendo 04-10-22 / 3- s138301 / 04-10-22 / s90 km</t>
  </si>
  <si>
    <t>MR0HA8CD1K1058730</t>
  </si>
  <si>
    <t>S142729 - 22/02/23 - S270</t>
  </si>
  <si>
    <t>5TDYZ3DC9HS850023</t>
  </si>
  <si>
    <t>S139954 - 29/11/22 - S120</t>
  </si>
  <si>
    <t>5YFBPRBE2LP136769</t>
  </si>
  <si>
    <t>SE MANDO WHATS (MRS) 2- s-137824 / 19-09-22 / s40km</t>
  </si>
  <si>
    <t>MHKMF53E1HK007307</t>
  </si>
  <si>
    <t>1-SE LE ENVIO WHATS APP , 2- NO CONTESTA  SE VOLVIO A ENVIAR WHATS APP, 3- SE AGENDO CITA PARA EL 07/02/2023 FOLIO: 111670 / S142245 - 08/02/23 - S90</t>
  </si>
  <si>
    <t>JTFSX23P0K6204264</t>
  </si>
  <si>
    <t>5YFBPRBEXLP018078</t>
  </si>
  <si>
    <t>SE MANDO WHATS 2 - SE MANDO WHATS / S140973 - 26/12/22 - S30</t>
  </si>
  <si>
    <t>MR2B29F39M1222988</t>
  </si>
  <si>
    <t>S 0000141762</t>
  </si>
  <si>
    <t>MR2B29F39N1252980</t>
  </si>
  <si>
    <t>S 0000141693</t>
  </si>
  <si>
    <t>MR0HA3CD1L0726097</t>
  </si>
  <si>
    <t>S142338 - 10/02/23 - S180</t>
  </si>
  <si>
    <t>JTDKAMFU0M3141033</t>
  </si>
  <si>
    <t>1- SE AGENDO CITA PARA EL 17/12/2022 FOLIO: 110133 / S140578 - 17/12/22 - S30</t>
  </si>
  <si>
    <t>7MUBAAAG9NV011452</t>
  </si>
  <si>
    <t>SE MANDO WHATS ( MRS ) 2- buzon, se marca del telefono fijo 3- buzon, se marca del telefono fijo 4- buzon / S140348 - 10/12/22 - S10</t>
  </si>
  <si>
    <t>2T3DF4EV1FW388727</t>
  </si>
  <si>
    <t>1- SE LE ENVIO WHATS APP, 2- POR  INSEGURIDAD  AHORA RADICA EN VALLARTA.</t>
  </si>
  <si>
    <t>5TDKZRFHXHS211389</t>
  </si>
  <si>
    <t>Se envia Mrs / 4- Enviamos nuevamente msj</t>
  </si>
  <si>
    <t>JTDKN3DU9E1774404</t>
  </si>
  <si>
    <t>1- SE LE ENVIO WHATS APP / S140100 - 02/12/22 - S150</t>
  </si>
  <si>
    <t>4T1C11AK5MU434540</t>
  </si>
  <si>
    <t>Se Envia Mrs / S139151 - 01/11/22 - S30 cita concretada</t>
  </si>
  <si>
    <t>JTDKAMFU2M3142653</t>
  </si>
  <si>
    <t>1- SE LE ENVIO WHATS APP, 2- SE AGENDO CITA PARA EL 06/12/22 FOLIO: 109751 / S140178 - 06/12/22 - S30</t>
  </si>
  <si>
    <t>4T1F31AK4MU555468</t>
  </si>
  <si>
    <t>SE MANDO WHTAS ( MRS ) / S139295 - 07/11/22 - S30</t>
  </si>
  <si>
    <t>MR0EX8DD5K0181405</t>
  </si>
  <si>
    <t>MRS 1 / S142243 - 08/02/23 - S60</t>
  </si>
  <si>
    <t>JTFJM9CP2M6003787</t>
  </si>
  <si>
    <t>1-SE LE ENVIO WHATS APP / S140317 - 09/12/22 - S70</t>
  </si>
  <si>
    <t>NMTKH3BX6KR084949</t>
  </si>
  <si>
    <t>SE MANDO WHATS (MRS) 2- BUZON 3 - buzon, se marca del telefono fijo. 4- buzon, se marca del telefono fijo de la agencia 4- SE MANDO WHATS 4- SE MANDO WHATS 4 - SE MANDO WHATS / S142176 - 04/</t>
  </si>
  <si>
    <t>5TDYZ3DC8HS796469</t>
  </si>
  <si>
    <t>SE MANDO WHATS (MRS) 2- buzon 4- buzon, se marca del telefono fijo 4- comenta que aun no tiene fecha / S140031 - 01/12/22 - S110</t>
  </si>
  <si>
    <t>JTDKDTB31J1610250</t>
  </si>
  <si>
    <t>SE MANDO WHATS ( MRS ) 2- agendo 22/12/22 folio 110004 ( migue ) / S140737 - 22/12/22 - S110</t>
  </si>
  <si>
    <t>JTDKBRFU7J3079992</t>
  </si>
  <si>
    <t>SE MANDO WHATS, MANDA A BUZON / S140129 - 03/12/22 - S50</t>
  </si>
  <si>
    <t>JTDKDTB31J1613651</t>
  </si>
  <si>
    <t>se envia mrs // 2- Se agenda cita el dia 03.12.22 folio: 109249 / S140128 - 03/12/22 - S80</t>
  </si>
  <si>
    <t>MR2K29F36N1238115</t>
  </si>
  <si>
    <t>SE MANDO WHATS ( MRS ) 2- AGENDO 4-02-23 FOLIO 111515 / S142377 - 11/02/23 - S20</t>
  </si>
  <si>
    <t>4T1F11AK0LU866688</t>
  </si>
  <si>
    <t>S139194 - 02/11/22 - S70</t>
  </si>
  <si>
    <t>5TDZK3EH5CS086781</t>
  </si>
  <si>
    <t>1- SE LE ENVIO WHATS APP / S140185 - 06/12/22 - S170</t>
  </si>
  <si>
    <t>MHKMF5CE1MK012629</t>
  </si>
  <si>
    <t>S140820 - 24/12/22 - S40</t>
  </si>
  <si>
    <t>5YFBPRBE5NP297040</t>
  </si>
  <si>
    <t>1- SE LE ENVIO WHATS APP / S139767 - 23/11/22 - S20</t>
  </si>
  <si>
    <t>JTDKN3DU4F1933279</t>
  </si>
  <si>
    <t>se envia mrs // 2- SE agenda cita el dia 17.12.22 folio: 109872 / S140561 - 17/12/22 - S140</t>
  </si>
  <si>
    <t>JTDKBRFU4J3583481</t>
  </si>
  <si>
    <t>MRS 1 / S142597 - 17/02/23 - S100</t>
  </si>
  <si>
    <t>MR2B29F34J1124916</t>
  </si>
  <si>
    <t>S142813 - 24/02/23 - S130</t>
  </si>
  <si>
    <t>MR2K29F33J1133753</t>
  </si>
  <si>
    <t>Se envia Mrs // 4- Marcamos y nos direcciona a BUZON DE VOZ / S142067 - 01/02/23 - S40</t>
  </si>
  <si>
    <t>MR0EX8DD2H0173366</t>
  </si>
  <si>
    <t>Se agenda Cita el 25.10.22 Folio: 108489 / 4- Se agenda cita 13.01.22 folio: 110344 maracmos en 2 ocasiones pero no contesta para reprogramar su cita</t>
  </si>
  <si>
    <t>MR0FA8CD8K3951828</t>
  </si>
  <si>
    <t>S142857 - 25/02/23 - S90</t>
  </si>
  <si>
    <t>JTFSX23P6K6197465</t>
  </si>
  <si>
    <t>S140827 - 24/12/22 - S200</t>
  </si>
  <si>
    <t>MR0EX8DD6G0168458</t>
  </si>
  <si>
    <t>1- SE LE ENVIO WHATS APP, 2- EL CLIENTE SE COMUNICA PARA AGENDAR SU CITA., 3- EL CLIENTE SE COMUNICA PARA AGENDAR SU CITA., 4-  EL CLIENTE SE COMUNICA</t>
  </si>
  <si>
    <t>MHKMF5CF6MK016376</t>
  </si>
  <si>
    <t>se envia mrs // 2- Ok gracias de echo ahorita está en la agencia por problemas en los papeles gracias de antemano / S140475 - 15/12/22 - S50</t>
  </si>
  <si>
    <t>JTMR13FV8LD064986</t>
  </si>
  <si>
    <t>SE LE ENVIO WHATS APP, 2- LLMAR MAS TARDE ALAS 3:00 PM., 3- LLAMAR EL 21/04/22 PARA AGENDAR CITA / S140683 - 20/12/22 - S40</t>
  </si>
  <si>
    <t>MHKMF5CE8KK003228</t>
  </si>
  <si>
    <t>S140263 - 08/12/22 - S100</t>
  </si>
  <si>
    <t>MR0CX8CB5N0426375</t>
  </si>
  <si>
    <t>S140648 - 20/12/22 - S30</t>
  </si>
  <si>
    <t>MHKMF5CF0MK017555</t>
  </si>
  <si>
    <t>S140479 - 15/12/22 - S280</t>
  </si>
  <si>
    <t>JTDBARDE9MJ012146</t>
  </si>
  <si>
    <t>alecss celaya // 2- Marcamos de la gencia y no contesta vallidamos inf y y validamos que el 12.10.22 acudio  por G-138516 REEMPLAZO DE BALERO DERECHO POR GARANTIA MARCAMOS PERO NO CONTESTA /</t>
  </si>
  <si>
    <t>MR2K29F31N1243237</t>
  </si>
  <si>
    <t>S142368 - 10/02/23 - S20</t>
  </si>
  <si>
    <t>MHKMC13F2FK014001</t>
  </si>
  <si>
    <t>SE MANDO WHTAS ( MRS ) 2 - va checar sus tiempós y marca para agendar  2 - comenta que su esposo lo vendio y no tiene el nuevo numero del propirtario</t>
  </si>
  <si>
    <t>5YFBPRBE2LP075715</t>
  </si>
  <si>
    <t>NO TIENE WHATS, MANDA A BUZON / S140833 - 26/12/22 - S60</t>
  </si>
  <si>
    <t>JTFJM9CP2L6001147</t>
  </si>
  <si>
    <t>S140663 - 20/12/22 - S60</t>
  </si>
  <si>
    <t>JTFSX23P7K6193487</t>
  </si>
  <si>
    <t>Se envia Mrs // 4- marcamos de la agencia y nos indican que nos confirmaran la siguiente semana para gendar si no llaman marcar / S140927 - 28/12/22 - S200</t>
  </si>
  <si>
    <t>MHKMF53F5GK003798</t>
  </si>
  <si>
    <t>Se envia mrs 2-Revisara sus tiempos para poder agendar su cita y agendara por medio de whts // 4- MARCAMOS DE LA AGENCIA INDICA QUE LUEGO LLMARA PARA PROGRAMAR / S141005 - 30/12/22 - S100</t>
  </si>
  <si>
    <t>JTDKBRFU7H3046579</t>
  </si>
  <si>
    <t>SE LE ENVIO WHATS 2- NO CONTESTA  3- NOS INDICA QUE SI ESTA INTERESADO EN REALIZARLE EL SERVICIO PERO QUE AHORITA TIENE MUCHA CARGA DE TRABAJO, EL SER ORGANIZA Y SE COMUNICA CON NOSOTROS / S</t>
  </si>
  <si>
    <t>JTDKDTB31M1143321</t>
  </si>
  <si>
    <t>SE MANDO WHATS (MRS) 2- BUZON 3- aun no tiene fecha disponible 4- buzon, se marca del telefono fijo 4- SE MANDO WHATS / S140929 - 28/12/22 - S20</t>
  </si>
  <si>
    <t>MHKAA1BA5NJ045441</t>
  </si>
  <si>
    <t>Se envia msj de recordatorio / S140357 - 12/12/22 - S10</t>
  </si>
  <si>
    <t>5TDGZRAH5MS079424</t>
  </si>
  <si>
    <t>S139358 - 08/11/22 - S40</t>
  </si>
  <si>
    <t>MR0CX3DD0M1320864</t>
  </si>
  <si>
    <t>S139619 - 17/11/22 - S50</t>
  </si>
  <si>
    <t>MR2B29F3XM1219257</t>
  </si>
  <si>
    <t>S140319 - 09/12/22 - S20</t>
  </si>
  <si>
    <t>MR0EX8DDXG0169922</t>
  </si>
  <si>
    <t>1- SE LE ENVIO WHATS APP, 2- SE DEJO RECADO SE COMUNICA MAS ADELANTE. , 3-  NO CONTESTA SE VOLVIO A ENVIAR WHATS APP, 4-  SE COMUNICA PARA AGENDAR SU CITA</t>
  </si>
  <si>
    <t>MR2B29F36N1237952</t>
  </si>
  <si>
    <t>se envia mrs // 2- se agenda Cita 16.12.22 folio: 110088 / S140538  - 16/12/22 - S20</t>
  </si>
  <si>
    <t>MR0HA8CD0J1088669</t>
  </si>
  <si>
    <t>1- SE LE ENVIO WHATS APP / S142592 - 17/02/23 - REEMP FILTRO</t>
  </si>
  <si>
    <t>4T1BK1FK4FU555659</t>
  </si>
  <si>
    <t>1-SE LE ENVIO WHATS APP , 2- NO CONTESTA SE LE VOLVIO A ENVIAR WHATS APP, 3- SE DEJO RECADO, 4- SE DEJO RECADO / S142285 - 09/02/23 - S120</t>
  </si>
  <si>
    <t>MR2B29F3XL1202439</t>
  </si>
  <si>
    <t>3TMJU4GN7EM165940</t>
  </si>
  <si>
    <t>SE MANDO WHATS ( MRS ) 2-poir el momento no pouede realizarlo ya que no cuenta con el dinero 3- POR TEMA ECONOMICO NO PIENSA REALIZAR EL SERVICIO EL SE COMUNICA DESPUES 4- SE MANDO WHATS 4 -</t>
  </si>
  <si>
    <t>3TMJU62N47M043168</t>
  </si>
  <si>
    <t>1- SE LE ENVIO WHATS APP, 2- NO CONTESTA SE LE VOLVIO A ENVIAR WHATS APP, 3- NO CONTESTA SE LE VOLVIO A ENVIAR WHATS APP, 4-  EL CLIENTE  SE COMUNICA PARA AGENDAR SU CITA, 5-  NO CONTESTA SE</t>
  </si>
  <si>
    <t>JTMJ13FV9KJ018323</t>
  </si>
  <si>
    <t>Se envia Mrs / 2- Se agenda cita 20.12.22 folio: 110210 (migue) / S140659 - 20/12/22 - S40</t>
  </si>
  <si>
    <t>3TMCZ5AN1HM094134</t>
  </si>
  <si>
    <t>MRS 1 /  servici realizado el 30/02/2023, aun no le toca / S141995 - 30/01/23 - S100</t>
  </si>
  <si>
    <t>5TDYK3DC0FS533507</t>
  </si>
  <si>
    <t>S139312 - 07/11/22 - S130</t>
  </si>
  <si>
    <t>3TMJU4GN9BM116217</t>
  </si>
  <si>
    <t>1- SE LE ENVIO WHATS APP,2- SE DEJO RECADO, 3-  EL CLIENTE SE COMUNICA PARA AGENDAR SU CITA / S142346 - 10/02/23 - S140</t>
  </si>
  <si>
    <t>3TYCZ5AN7PT118357</t>
  </si>
  <si>
    <t>S142759 - 23/02/23 - S10</t>
  </si>
  <si>
    <t>JTDKDTB36L1140865</t>
  </si>
  <si>
    <t>1-SE LE ENVIO WHATS APP , 2- SE DEJO RECADO CON LA OPERARIA DE LA UNIDAD , SE COMUNICAN PARA AGENDAR SU CITA.</t>
  </si>
  <si>
    <t>5TDYZ3DC8HS809091</t>
  </si>
  <si>
    <t>SE MANDO WHATS ( MRS ) 2- buuzon, se narca del telefono fijo / S140265 - 08/12/22 - S110</t>
  </si>
  <si>
    <t>MR2B29F30M1212740</t>
  </si>
  <si>
    <t>MRS 1/ NO CONTESTA / BUZON SE ENVIA MRS 3 / S142210 - 07/02/23 - S40</t>
  </si>
  <si>
    <t>MHKMF5CE3MK009912</t>
  </si>
  <si>
    <t>SE MANDO WHATS (MRS) 2- buzon 3- agendo 04/11/22 folio 108858</t>
  </si>
  <si>
    <t>3TMLU4EN2CM101524</t>
  </si>
  <si>
    <t>SE MANDO WHATS (MRS) 2 - ya la vendio 3- sin numero de contacto</t>
  </si>
  <si>
    <t>MR0HA3CD5L0721095</t>
  </si>
  <si>
    <t>S142783 - 23/02/23 - S300</t>
  </si>
  <si>
    <t>5YFBPRBE6NP298018</t>
  </si>
  <si>
    <t>S140047 - 01/12/22 - S20</t>
  </si>
  <si>
    <t>JTDBARDE2MJ012683</t>
  </si>
  <si>
    <t>S139226 - 04/12/22 - S60</t>
  </si>
  <si>
    <t>MR2K29F31M1213931</t>
  </si>
  <si>
    <t>se envia mrs // 2- Se agenda cita 15.12.22 folio: 109743 / S140492 - 15/12/22 - S20</t>
  </si>
  <si>
    <t>5TDKZ3DC3KS985818</t>
  </si>
  <si>
    <t>Se envia mrs 2- SE ENVIA NUEVAMENTE MRS 3- NOS INDICA QUE SE ENCUENTRA TRABAJANDO PERO QUE REGRESARA LA LLAMADA A LA AGENCIA SE ENVIA LA INF OTRA VES 4- MARCAMOS PERO NADIE NOS CONTESTA / 4-</t>
  </si>
  <si>
    <t>MHKMF5CE1MK011304</t>
  </si>
  <si>
    <t>S139756 - 23/11/22 - S90</t>
  </si>
  <si>
    <t>MHKMF5CE4LK005852</t>
  </si>
  <si>
    <t>S139923 - 29/11/22 - S50</t>
  </si>
  <si>
    <t>JTDBARDE8MJ034266</t>
  </si>
  <si>
    <t>S140213 - 07/12/22 - S40</t>
  </si>
  <si>
    <t>JTDKBRFU1G3531539</t>
  </si>
  <si>
    <t>S-140044 / 01-12-22 / S 130 KM</t>
  </si>
  <si>
    <t>MR0BA3CD2M0050119</t>
  </si>
  <si>
    <t>S139371 - 09/11/22 - S50</t>
  </si>
  <si>
    <t>MHKMF5CF3MK018165</t>
  </si>
  <si>
    <t>SE MANDO WHATS (MRS) 2- BUZON DE VOZ // 4- Marcamos de la agencia y nos direcciona a buzon / S139959 - 29/11/22 - S30</t>
  </si>
  <si>
    <t>JTFSX23P8H6173273</t>
  </si>
  <si>
    <t>Se envia Mrs // 2- Cliente nos indica que la Unidad anda de viaje y que cuando tenga oportunidad programara su cita / S140965 - 29/12/22 - S120</t>
  </si>
  <si>
    <t>MHKMF5CF2LK012033</t>
  </si>
  <si>
    <t>S139448 - 11/11/22 - S80</t>
  </si>
  <si>
    <t>MHKMF53F3JK021823</t>
  </si>
  <si>
    <t>4T1BF1FK8FU492585</t>
  </si>
  <si>
    <t>Se envio mrs whats / S142093 - 02/02/23 - S130</t>
  </si>
  <si>
    <t>JTMZD31V666013350</t>
  </si>
  <si>
    <t>1- SE LE ENVIO WHATS APP, 2- SE AGENDO CITA PARA EL 10/12/2022 FOLIO: 109749</t>
  </si>
  <si>
    <t>MHKMF5CF7LK012884</t>
  </si>
  <si>
    <t>S140871 - 27/12/22 - S110</t>
  </si>
  <si>
    <t>MHKMF5CF9KK007278</t>
  </si>
  <si>
    <t>1- SE LE ENVIO WHATS APP, 2- SE AGENDO CITA PARA EL 26/12 FOLIO. 109903 / S140854 - 26/12/22 - S70</t>
  </si>
  <si>
    <t>4T1F11AK1LU944489</t>
  </si>
  <si>
    <t>S142659 - 20/02/23 - S90</t>
  </si>
  <si>
    <t>JTMR13FV9LJ036096</t>
  </si>
  <si>
    <t>1- SE LE ENVIO WHATS APP, 2- POR CERCANIA REALIZARA  SUS SERVICIOS EN TOYOTA QRO.</t>
  </si>
  <si>
    <t>JTDKDTB35K1625948</t>
  </si>
  <si>
    <t>S140398 - 13/12/22 - S70</t>
  </si>
  <si>
    <t>MHKMF53F0GK000470</t>
  </si>
  <si>
    <t>S141028 - 30/12/22 - TOYOTATHON</t>
  </si>
  <si>
    <t>MR0EX32G4E0261198</t>
  </si>
  <si>
    <t>S140268 - 08/12/22 - S240</t>
  </si>
  <si>
    <t>MHKMF5CF9MK021765</t>
  </si>
  <si>
    <t>1- SE LE ENVIO WHATS APP, 2- SE DEJO RECADO SE COMUNICA MAS ADELANTE / S140841 - 26/12/22 - S20</t>
  </si>
  <si>
    <t>JTFAMHCP7L6001476</t>
  </si>
  <si>
    <t>MRS ( SE MANDO WHATS ) 2- buzon, se marca del telefono fijo / S140504 - 15/12/22 - S70</t>
  </si>
  <si>
    <t>5TDYZ3DC1HS842630</t>
  </si>
  <si>
    <t>Se envia Mrs // 2- marcamos de la agencia por solicitu de cita enviamos datos al whtas para validar pero no nos contesta / S139415 - 10/11/22 - S110</t>
  </si>
  <si>
    <t>4T3DWRFV8MU011174</t>
  </si>
  <si>
    <t>S142679 - 21/02/23 - S60</t>
  </si>
  <si>
    <t>4T1B21HK0KU511326</t>
  </si>
  <si>
    <t>SE MANDO WHATS ( MRS ) 2- NO LO PIENSA REALIZAR YA QUE AUN NO LLEGA AL KILOMETRAJE / G139501 - 14/11/22 - 21TC03 3 - buzon, se marca del telefono fijo. 4 - SE MANDO WHATS / S142308 - 09/02/2</t>
  </si>
  <si>
    <t>JTDKBRFUXJ3078335</t>
  </si>
  <si>
    <t>S140797 - 23/12/22 - S130</t>
  </si>
  <si>
    <t>5TDYZ3DC4HS871930</t>
  </si>
  <si>
    <t>SE MANDO WHATS (MRS) 2- se comunica mas tarde lo consultara con su esposo 2- agendo 02/11/22 folio 108889</t>
  </si>
  <si>
    <t>4T1B11HK8JU589337</t>
  </si>
  <si>
    <t>NO RESPONDE LA LLAMADA NI TIENE WHATSAPP</t>
  </si>
  <si>
    <t>5TDKK3DC3BS088938</t>
  </si>
  <si>
    <t>S139838 - 25/11/22 - S90</t>
  </si>
  <si>
    <t>JTFAMHCP6N6005408</t>
  </si>
  <si>
    <t>S140809 - 23/12/22 - S40</t>
  </si>
  <si>
    <t>5TDGRKEC2NS086600</t>
  </si>
  <si>
    <t>Se envia mrs / S1369396 - 10/11/22 - S20 cita concretada</t>
  </si>
  <si>
    <t>JTFSX23P4K6202761</t>
  </si>
  <si>
    <t>Se agenda cita 20.12.22 folio: 110225 / S140653 - 20/12/22 - S160</t>
  </si>
  <si>
    <t>5TDYZRAH7MS521687</t>
  </si>
  <si>
    <t>Se envia mrs // 2- se agendo cita el dia 05.11.22 S-139278 - S30</t>
  </si>
  <si>
    <t>MR0EX32G9D0253581</t>
  </si>
  <si>
    <t>1- SE LE ENVIO WHATS APP / S139280 - 05/11/22 - S310</t>
  </si>
  <si>
    <t>4T1B21HK3KU520604</t>
  </si>
  <si>
    <t>Se envia Mrs / 2- Marcamos de la agencia y nos direcciona a Servicio de buzon de voz / 3- Se agenda cita 02.02.23 folio: 111509 (Jquintero) / S142097 - 02/02/23 - S60</t>
  </si>
  <si>
    <t>3TMJU62N36M028725</t>
  </si>
  <si>
    <t>SE MANDO WHATS (MRS) 2- buzin, se marca tel telefono fijo 3- buzon, se marca del telefono fijo 4 - SE MANDO WHATS 4 - SE MANDO WHATS 4- LOREAALIZA EN QRO POR TEMA DE TRABAJO</t>
  </si>
  <si>
    <t>3TMJU62N56M021422</t>
  </si>
  <si>
    <t>SE MANDO WHATS (MRS) 2- indica que n requiere el servicio // 4- marcamos de la agencia y nos indica que por el momento no requiere servicio hasta el año que entra</t>
  </si>
  <si>
    <t>MR2B29F30K1169059</t>
  </si>
  <si>
    <t>se envia mrs // 2- Se agenda cita el dia  20.12.22 folio: 109738 / S140656 - 20/12/22 - S70</t>
  </si>
  <si>
    <t>MHKMC13E8EK004773</t>
  </si>
  <si>
    <t>buzon, se marca del telefono fijo. 2- MARCAR EL 22/11// PARA POSIBLE CITA 3- agendo 26/11/22 folio 109472 / S139867 - 26/11/22 - S170</t>
  </si>
  <si>
    <t>JTFSX23P9G6170333</t>
  </si>
  <si>
    <t>S140744 - 22/12/22 - S240</t>
  </si>
  <si>
    <t>MHKMF5CE8MK010201</t>
  </si>
  <si>
    <t>SE MANDO WHATS ( MRS ) 2 - s-139365 / 09-11-22 / s30 km</t>
  </si>
  <si>
    <t>4T1BF1FK5CU581901</t>
  </si>
  <si>
    <t>1-SE LE ENVIO WHATS APP, 2-  SE DEJO RECADO , 3-  EL CLIENTE SE COMUNICA PARA AGENDAR SU CITA., 4- SE  REALIZO EL 07/02/2023 T-142231 / T142231 - 07/02/23 - S180</t>
  </si>
  <si>
    <t>4T1B21HK0LU522618</t>
  </si>
  <si>
    <t>S142821 - 24/02/23 - S100</t>
  </si>
  <si>
    <t>JTMZD35V175070718</t>
  </si>
  <si>
    <t>se mando whats</t>
  </si>
  <si>
    <t>MR0EX8CB9L1408560</t>
  </si>
  <si>
    <t>S139539 - 15/11/22 - S80</t>
  </si>
  <si>
    <t>MHKMF5CFXMK016316</t>
  </si>
  <si>
    <t>1- SE LE ENVIO WHATS APP, 2- SE DEJO RECADO, 3- SE AGENDO CITA PARA EL 19/12/2022 FOLIO: 110197 / S140923 - 28/12/22 - S40</t>
  </si>
  <si>
    <t>MR2B29F37N1235269</t>
  </si>
  <si>
    <t>S139801 - 24/11/ 22 - S20</t>
  </si>
  <si>
    <t>MR2B29F37H1073423</t>
  </si>
  <si>
    <t>1- SE LE ENVIO WHATS APP, 2- SE AGENDO CITA PARA EL 10/12/2022 / S140346 - 10/12/22 - S100</t>
  </si>
  <si>
    <t>MR0EX8DD7H0173363</t>
  </si>
  <si>
    <t>S139800 - 24/11/22 - S250</t>
  </si>
  <si>
    <t>MR0EX3DD4L0005028</t>
  </si>
  <si>
    <t>S142784 - 23/02/23 - S60</t>
  </si>
  <si>
    <t>MR0DA3CD6N4200445</t>
  </si>
  <si>
    <t>S142766 - 23/02/23 - S40</t>
  </si>
  <si>
    <t>MR2B29F35N1251549</t>
  </si>
  <si>
    <t>S139769 23 /11 /22 - S10</t>
  </si>
  <si>
    <t>3TMJU62N68M049880</t>
  </si>
  <si>
    <t>Se envia Mrs // 4- marcamos de la agencia y no contesta  ENVIAMOS MSJ NUEVAMENTE</t>
  </si>
  <si>
    <t>MR2B29F37K1147477</t>
  </si>
  <si>
    <t>S140272 - 08/12/22 - S30</t>
  </si>
  <si>
    <t>3TMJU4GNXFM191272</t>
  </si>
  <si>
    <t>1- SE LE ENVIO WHATS APP, 2- SE DEJO RECADO, 3- NO CONTESTA SE VOLVIO A ENVIAR WHATS APP, 4- SE DEJO RECADO  SE COMUNICA MAS ADELANTE / S142770 - 23/02/23 - S290</t>
  </si>
  <si>
    <t>5YFBPRBEXLP075087</t>
  </si>
  <si>
    <t>1- SE LE ENVIO WHATS APP / S140785 - 23/12/22 - S60</t>
  </si>
  <si>
    <t>MR0EX3DD7L0004567</t>
  </si>
  <si>
    <t>Se Envia Mrs / Marcamos pero no contesta enviamos nuvamente msj / S142066 - 01/02/23 - S80</t>
  </si>
  <si>
    <t>MR0CX3DD3M1321801</t>
  </si>
  <si>
    <t>SE MANDO WHTAS ( MRS ) / 14/11/22 - S40</t>
  </si>
  <si>
    <t>MR0HA8CD6J1090118</t>
  </si>
  <si>
    <t>S140520 - 16/12/22 - S260</t>
  </si>
  <si>
    <t>MR2B29F31M1212018</t>
  </si>
  <si>
    <t>1- SE LE ENVIO WHATS APP, 2- SE AGENDO SU CITA PARA EL 19/11 FOLIO: 108753 /  S139602 - 17/11/22 - S40</t>
  </si>
  <si>
    <t>MR2B29F31M1223617</t>
  </si>
  <si>
    <t>S-140172 / 06-12-22 S 30 KM</t>
  </si>
  <si>
    <t>MR2B29F34K1153107</t>
  </si>
  <si>
    <t>1- SE LE ENVIO WHATS APP / S139780 - 23/11/22 - S80</t>
  </si>
  <si>
    <t>MR2B29F36M1211673</t>
  </si>
  <si>
    <t>S-140290 / 08-12-22 / S 40 KM / SE MANDO WHATS PARA REALIZAR SERVICIO POR KILOMETRAJE DE LOS S 50 KM / S140290 - 08/12/22 - S40</t>
  </si>
  <si>
    <t>MHKMF5CF5MK016546</t>
  </si>
  <si>
    <t>Se envia mrs 2- MARCAMOS Y NOS ENVIA A BUZON DE CHEVROLET NO CONTAMOS CON EXT 3- BUZON /4- MARCAMOS PERO NOS DIRECCIONA A BUZON NOS FALTA EL NUMERO DE EXTENSION / S139868 - 26/11/22 - S80</t>
  </si>
  <si>
    <t>MR2B29F32M1217034</t>
  </si>
  <si>
    <t>1- SE LE ENVIO WHATS APP, 2- SE AGENDO CITA PARA EL 11/11 FOLIO. 108981 / S139426 - 11/11/22 - S30</t>
  </si>
  <si>
    <t>MR2B29F32N1248124</t>
  </si>
  <si>
    <t>SE MANDO WHATS ( MRS ) 2- ella mrca a finales de mes para agendar, se marco del telefono fijo 3- aun no tiene fecha lo mas seguro es que sea en diciembre, ellos marcan 4- agendo 08-12-22 fol</t>
  </si>
  <si>
    <t>MR0EX8DD8H0175641</t>
  </si>
  <si>
    <t>Se envia Mrs / S142473 - 14/02/23 - S50</t>
  </si>
  <si>
    <t>MR0CX8CB8M0422612</t>
  </si>
  <si>
    <t>S142839  - 25/02/23 - S150</t>
  </si>
  <si>
    <t>MR0EX3DD4L0005935</t>
  </si>
  <si>
    <t>1- SE LE ENVIO WHATS APP, 2- SE AGENDO CITA PARA EL 16/02/2023 FOLIO: 111913 / S142578 - 17/02/23 - S50</t>
  </si>
  <si>
    <t>MR0EX8DD0J0258664</t>
  </si>
  <si>
    <t>S139859 - 26/11/22 - S250</t>
  </si>
  <si>
    <t>MR0EX8CB1K1407658</t>
  </si>
  <si>
    <t>S142006 - 30/01/23 - S190</t>
  </si>
  <si>
    <t>MR0EX8DD9G0246344</t>
  </si>
  <si>
    <t>S142721 - 22/02/23 - S270</t>
  </si>
  <si>
    <t>MR0EX8DD4K0183730</t>
  </si>
  <si>
    <t>Se envia Mrs// 4- marcamos de la agencia y nos indica alberto landeros que el es unicamente chofer que marquemos otro numero proporcionado 4613198111 con daniela jimenez, marcamos pero no co</t>
  </si>
  <si>
    <t>MR2B29F30L1199213</t>
  </si>
  <si>
    <t>1- SE LE ENVIO WHATS APP, 2-  NO CONTESTA SE VOLVIO A ENVIAR WHATS APP , 3-  NO CONTESTA</t>
  </si>
  <si>
    <t>MR0EX8DD5J0256375</t>
  </si>
  <si>
    <t>SE MANDO WHATS ( MRS ) / S142226 - 07/02/23 - S150</t>
  </si>
  <si>
    <t>MR0EX3DD2L0005545</t>
  </si>
  <si>
    <t>SE ENVIA MRS // 4- marcamos de la agencia y la srita lili nos indica que la unidad es vendida ya no cuenta con ella</t>
  </si>
  <si>
    <t>5TDKZ3DC7HS792032</t>
  </si>
  <si>
    <t>1- SE LE ENVIO WHATS APP, 2- NO CONTESTA SE VOLVIO A ENVIAR WHATDS APP / S142496 - 15/02/23 - S120</t>
  </si>
  <si>
    <t>JTDKAMFU5M3136393</t>
  </si>
  <si>
    <t>S140072 - 01/12/22 - S90</t>
  </si>
  <si>
    <t>JTDKAMFU4M3138975</t>
  </si>
  <si>
    <t>1-SE LE ENVIO WHATS APP / S140571 - 17/12/22 - S30</t>
  </si>
  <si>
    <t>4T3DWRFV2NU073428</t>
  </si>
  <si>
    <t>Se envia Mrs / 2- Se agenda cita 08.02.23 folio: 111624 / S142246 - S10</t>
  </si>
  <si>
    <t>5TDGRKEC1MS014446</t>
  </si>
  <si>
    <t>SE MANDO WHATS (MRS) 2- buzon 3- coomenta que esta en junta y el marca cuando quiera  cita 4- va estar fuera marca en tres semanas 4 - SE MANDO WHATS  4 - SE MANDO WHATS / S142278 - 08/02/23</t>
  </si>
  <si>
    <t>5TDGRKEC1MS040822</t>
  </si>
  <si>
    <t>S142658 - 20/02/23 - S60</t>
  </si>
  <si>
    <t>5TDKZ3DC4KS978134</t>
  </si>
  <si>
    <t>1-SE LE ENVIO WHATS APP , 2- SE DEJO RECADO EL CLIENTE SE COMUNICA., 3- SE DEJO RECADO EL CLIENTE SE COMUNICA DESPUES</t>
  </si>
  <si>
    <t>4T1BK1FK7DU526721</t>
  </si>
  <si>
    <t>SE MANDO WHATS ( MRS ) 2- va salir fuera, ella mrcaya que regrece 3 - ya vendio la unidad / S142723 - 22/02/23 - S40</t>
  </si>
  <si>
    <t>5TDGRKEC5MS045232</t>
  </si>
  <si>
    <t>Se envia Mrs 2- Se agenda cita 19.10.22 folio: 108507 / S138740 - 19/10/22 - S30</t>
  </si>
  <si>
    <t>MR0EX8DD5K0263411</t>
  </si>
  <si>
    <t>1- SE LE ENVIO WHATS APP , 2- SE DEJO RECADO EL CLIENTE SE COMUNICA PARA AGENDAR., 3- EL CLIENTE SE COMUNICA PARA AGENDAR SU CITA, 4-  NO CONTESTA SE VOVIO A ENVIAR WHATA PP / S142926 - 28/0</t>
  </si>
  <si>
    <t>S140275 - 08/12/22 - S20</t>
  </si>
  <si>
    <t>MR0FA8CD4J3900616</t>
  </si>
  <si>
    <t>S142141 - 03/02/23 - S210</t>
  </si>
  <si>
    <t>4T1BF1FK2GU169814</t>
  </si>
  <si>
    <t>1- SE LE ENVIO WHATS APP / S142841 - 25/02/23 - S140</t>
  </si>
  <si>
    <t>5TDKZRFH2KS289883</t>
  </si>
  <si>
    <t>MANDA DIRECTO A BUZON 2- SE DEJO WHATS 3- NO RESPONDE, SE MARCA DEL TELEFONO FIJO</t>
  </si>
  <si>
    <t>JTDKARFU6K3079955</t>
  </si>
  <si>
    <t>SE MANDO WHATS (MRS) 2- buzon 3- BUZON, SE MARCA DEL TELEFONO FIJO 4 - SE MANDO WHATS</t>
  </si>
  <si>
    <t>MR2B29F3XK1173457</t>
  </si>
  <si>
    <t>1- SE LE ENVIO WHATS APP / S142612 - 18/02/23 - S80</t>
  </si>
  <si>
    <t>MR2K29F34H1091877</t>
  </si>
  <si>
    <t>1- SE LE ENVIO WHATS APP , 2- NO CONTESTA  SE LE VOLVIO A ENVIAR WHATS APP, 3- SE DEJO RECADO EL CLIENTE SE COMUNICA MAS ADELANTE, 4-  NO CONTESTA</t>
  </si>
  <si>
    <t>JTDKARFUXL3104101</t>
  </si>
  <si>
    <t>S140689 - 21/12/22 - S80</t>
  </si>
  <si>
    <t>MR2B29F35J1115318</t>
  </si>
  <si>
    <t>1- SE LE ENVIO WHATS APP, EL  CLIENTE SE COMUNICA EL 10/11 PARA AGENDAR SU CITA., 3-  SE DEJO RECADO CON SU YERNO, 4- EL CLIENTE SE COMUNICA PARA AGENDAR SU CITA</t>
  </si>
  <si>
    <t>MR2B29F36M1214718</t>
  </si>
  <si>
    <t>Se Envia Mrs// 4- MARCAMOS DE LA AGENCIA NO CONTESTA</t>
  </si>
  <si>
    <t>MR2B29F31K1139598</t>
  </si>
  <si>
    <t>SE MANDO WHATS ( MRS ) 2- BUZON / S142178 - 04/02/23 - S30</t>
  </si>
  <si>
    <t>5TDGZRAH7MS047557</t>
  </si>
  <si>
    <t>S142142 - 03/02/23 - S70</t>
  </si>
  <si>
    <t>5TDKZRFH5KS318244</t>
  </si>
  <si>
    <t>se envia mrs // 4- Enviamos msj de recordatorio / S142671 - 21/02/23 - S90</t>
  </si>
  <si>
    <t>MR2B29F35N1241023</t>
  </si>
  <si>
    <t>Se envia Mrs / 2- Marcamos de la agencia y nos indica que encuentra fuera del pais Enterado es en el mes de febrero / 3- Se agenda cita 04.02.23 folio: 111491 / S142182 - 04/02/23 - S20</t>
  </si>
  <si>
    <t>MR0EX8DD8K0186260</t>
  </si>
  <si>
    <t>SE AGENDA CITA 28.11.22 FOLIO: 108527 / No llegó a su cita</t>
  </si>
  <si>
    <t>MR0EX8CB1J1402054</t>
  </si>
  <si>
    <t>1- SE LE ENVIO WHATS APP, 2-  SE DEJO RECADO , 3- NO CONTESTA SE VOLVIO ENVIAR WHATS APP, 4-  NO CONTESTA</t>
  </si>
  <si>
    <t>JTDBARDE1MJ017664</t>
  </si>
  <si>
    <t>SE MANDO WHATS ( MRS ) / S140318 - 09/12/22 - S40</t>
  </si>
  <si>
    <t>5TDGZRAH4NS091100</t>
  </si>
  <si>
    <t>S142667 - 20/02/23 - S30</t>
  </si>
  <si>
    <t>MR0EX3DD0L0005348</t>
  </si>
  <si>
    <t>SE MANDO WHATS ( MRS ) 2- buzon, se marca del telefono fijo de la agencia 3 - no responde llamada 4- NUMERO FUERA DE SERVICIO 4- SE MANDO WHATS</t>
  </si>
  <si>
    <t>MR0CX3DDXN1329704</t>
  </si>
  <si>
    <t>S139763 - 23/11/22  - S20</t>
  </si>
  <si>
    <t>MR0HA8CD5J1056221</t>
  </si>
  <si>
    <t>Se envia mrs 2- SERVICIO DE BUZON DE VOZ 3- no contesta// 4- marcamos de la agencia y no contesta NOS DIRECCIONA A BUZON</t>
  </si>
  <si>
    <t>MR2B29F35M1217125</t>
  </si>
  <si>
    <t>1-SE LE ENVIO WHATS APP , 2- LA CLIENTA SE COMUNICA PARA AGENDAR SU CITA.,3- SE DEJO RECADO, 4-  NO CONTESTA SE VOLVIO A ENVIAR WHATS APP, 5-  NO CONTESTA / S142278 - 08/02/23 - S30</t>
  </si>
  <si>
    <t>MR2K29F30N1251619</t>
  </si>
  <si>
    <t>SE LE ENVIO WHATS APP / S142877 - 27/02/23 - S10</t>
  </si>
  <si>
    <t>NMTKH3BX1LR105739</t>
  </si>
  <si>
    <t>S142196 - 04/02/23 - S100</t>
  </si>
  <si>
    <t>MR0EX8DD4J0257064</t>
  </si>
  <si>
    <t>Se envia Mrs / S142086 - 02/02/23 - S100</t>
  </si>
  <si>
    <t>NMTKH3BX3KR086741</t>
  </si>
  <si>
    <t>SE MANDO WHATS ( MRS ) 2- buzon, se marca del telefono fijo de la agencia 3 - no responde llamada 4- no tiene fecha proxima el se comunica despues 4 - SE MANDO WHATS 4- NO RESPONDE SE MANDO</t>
  </si>
  <si>
    <t>MR2B29F32H1043309</t>
  </si>
  <si>
    <t>Se envia mrs 2-INDICA EL CLIENTE QUE SE ENCUENTRA OCUPADO Y QUE LE DEMOS CHANCE Y EN 1 SEMANA LLAMARA PARA AGENDAR //4- CLIENTE OCUPADO NOS INDICA QUE NO PUEDE ATENDER NUESTRA LLAMADA Enviam</t>
  </si>
  <si>
    <t>MR2B29F34H1077574</t>
  </si>
  <si>
    <t>Se envia MRS / S142149 - 03/02/23 - S100</t>
  </si>
  <si>
    <t>MR0EX8DD6G0170131</t>
  </si>
  <si>
    <t>Se envia Mrs // 4- Marcamos de la agencia y nos indican que la unidad fue vendida y que fue llevada a otra ciudad</t>
  </si>
  <si>
    <t>NMTKH3BX9JR041947</t>
  </si>
  <si>
    <t>MRS ( SE MANDO WHATS ) 2- buzon,se marca del telefono fijo 3 - LO VA CHECAR CON SU ESPOSA / S142565 - 17/02/23 - S30</t>
  </si>
  <si>
    <t>MR2B29F34H1067398</t>
  </si>
  <si>
    <t>1- SE LE ENVIO WHATS APP, 2- SE AGENDO CITA PARA EL 17/02/2023 FOLIO: 111846 / S142567 - 17/02/23 - S110</t>
  </si>
  <si>
    <t>MR0CX12G5F0130293</t>
  </si>
  <si>
    <t>SE MANDO WHATS (MRS) 2- MARCA EN UNOS DIAS, VANA CHECAR KILOMETRAJE 3- marcar en unos dias mas 4 - SE MANDO WHATS / S139297 - 07/11/22 - S80</t>
  </si>
  <si>
    <t>MR2B29F32N1248706</t>
  </si>
  <si>
    <t>1- SE LE ENVIO WHATS APP /  S139459 - 12/11/22 - S10</t>
  </si>
  <si>
    <t>MR2K29F36L1199085</t>
  </si>
  <si>
    <t>1-SE LE ENVIO WHATS APP , 2- NO CONTESTA, 3- NO CONTESTA / S139344 - 08/11/22 - S40</t>
  </si>
  <si>
    <t>MR2B29F30K1171216</t>
  </si>
  <si>
    <t>1- SE LE ENVIO WHATS APP, 2- SE AGENDO CITA PARA EL 25/02/2023 FOLIO: 112095 / S142851 - 25/02/23 - S70</t>
  </si>
  <si>
    <t>MR2B29F32K1141361</t>
  </si>
  <si>
    <t>1- SE LE ENVIO WHATS APP, 2- NO CONTESTA SE LE VOLVIO A ENVIAR WHATS APP, 3-  SE DEJO RECADO , 4- NO CONTESTA SE VOLVIO  A ENVIAR WHATS APP</t>
  </si>
  <si>
    <t>MR2B29F36K1166571</t>
  </si>
  <si>
    <t>SE MANDO WHATS ( MRS ) 2- BUZON, SE MARCA DEL TELEFONO FIJO 3- NO RESPONDE SE MANDO WHATS / S142184 - 04/02/23 - S100</t>
  </si>
  <si>
    <t>MR2B29F33K1162798</t>
  </si>
  <si>
    <t>S142223 - 07/02/23 - S130</t>
  </si>
  <si>
    <t>MR2B29F37M1211603</t>
  </si>
  <si>
    <t>1- SE LE ENVIO WHATS APP, 2- SE CAMBIO DE CIUDAD A HORA REALIZARA SUS SERVICIOS EN OTRA CIUDAD.</t>
  </si>
  <si>
    <t>5TDGRKEC3NS102397</t>
  </si>
  <si>
    <t>SE MANDO WHATS ( MRS ) 2- ELLA MARCA A FINALES DE MES PARA POSIBLE CITA 3- AGENDI 28-02-23 FOLIO 112323 / S142915 - 28/02/23 - S20</t>
  </si>
  <si>
    <t>MR2B29F38M1211822</t>
  </si>
  <si>
    <t>S142932 - 28/02/23 - S70</t>
  </si>
  <si>
    <t>MR2B29F39H1044697</t>
  </si>
  <si>
    <t>SE MANDO WHATS / S142370 - 11/02/23 - S100</t>
  </si>
  <si>
    <t>NMTKH3BX6LR115604</t>
  </si>
  <si>
    <t>S142189 - 04/02/23 - S80</t>
  </si>
  <si>
    <t>MR2B29F36H1050621</t>
  </si>
  <si>
    <t>SE MANDO WHATS (MRS) 2- INDICA QUE REVISA QUE DIA PUEDE TRAER LA UNIDAD YA QUE LA CLIENTA NO TRAE LA UNIDAD 3-INDICA MARCAR DIA LUNES 03.10.22 YA QUE TENDRA QUE ORGANIZARSE CON SU HERMANA PA</t>
  </si>
  <si>
    <t>MHKMF53F7GK006329</t>
  </si>
  <si>
    <t>se envia mrs // 4- marcamos de la agencia toyota celaya  y nos direcciona a buzon de msj / S142837 - 25/02/23 - S100</t>
  </si>
  <si>
    <t>MHKMF5CE5LK005522</t>
  </si>
  <si>
    <t>SE MANDO WHATS (MRS) 2- Revisaran los tiempos y agendaran directamente a la linea de toyota 3- Nos vuelve a indicar que ellos se contactan directamente a ala agencia / 4- Marcamos de la agen</t>
  </si>
  <si>
    <t>MHKMF5CF4MK019003</t>
  </si>
  <si>
    <t>MHKMF5CF3MK020577</t>
  </si>
  <si>
    <t>1- SE LE ENVIO WHATS APP, 2- NO CONTESTA  NUEVAMENTE SE LE VOLVIO A ENVIAR WHATS APP, 2-  SE DEJO RECADO / S142201 - 04/02/23 - S20</t>
  </si>
  <si>
    <t>MHKMF53F9HK011775</t>
  </si>
  <si>
    <t>SE MANDO WHATS (MRS) 2- BUZON 3- cuelga el telefono se marca del telefono fijo de la agencia 4- SE MANDO WHATS 4 - SE MANDO WHATS 4- NO RESPONDE, SE DEJA WHATS</t>
  </si>
  <si>
    <t>5TDGRKEC6MS071841</t>
  </si>
  <si>
    <t>SE MANDO WHATS ( MRS ) / S140390 - 13/12/22 - S60</t>
  </si>
  <si>
    <t>5YFBPRBE7NP345718</t>
  </si>
  <si>
    <t>Se envia msj de recordatorio / S140554 - 16/12/22 - S10</t>
  </si>
  <si>
    <t>JTDKDTB3XK1631356</t>
  </si>
  <si>
    <t>1- SE LE ENVIO WHATS APP, 2- LLAMAR EL JUEVES 17/11 PARAAGENDAR CITA., 3- EL CLIENTE SE COMUNICA PARA AGENDAR SU CITA / S140985 - 29/12/22 - S50</t>
  </si>
  <si>
    <t>MR2B29F34H1020873</t>
  </si>
  <si>
    <t>1- SE LE ENVIO WHATS APP, 2- NO CONTESTA  SE LE VOLVIO A ENVIAR WHATS APP /  S140580 - 17/12/22 - S130</t>
  </si>
  <si>
    <t>2T3ZF4EV0DW004830</t>
  </si>
  <si>
    <t>SE MANDO WHATS 2 - LO VA CHECAR CON SU HIJO YA QUE EL ES EL QUE LO MANEJA  3 - aun no tiene fecha, 4- LO REVISA CON SU ESPOSO Y SE COUNICA MAS ADELANTE / S140795 - 23/12/22 - S100</t>
  </si>
  <si>
    <t>5YFBURHEXEP007231</t>
  </si>
  <si>
    <t>S140218 - 07/12/22 - S170</t>
  </si>
  <si>
    <t>MHKMF5CE5LK006153</t>
  </si>
  <si>
    <t>5TDYK3DC3GS721438</t>
  </si>
  <si>
    <t>Se envia Mrs / S140617 - 9/12/22 - S140</t>
  </si>
  <si>
    <t>MHKMF5CE9JK000353</t>
  </si>
  <si>
    <t>Se envia mrs 2- Cliente nos indica que se encuentra ocupado que el despues llama. Gracias.. 3- indica que despues nos marca p'ara agendarv su cita // 4- marcamos de la agencia y nos direccio</t>
  </si>
  <si>
    <t>2T1BE40E29C011890</t>
  </si>
  <si>
    <t>S140229 - 07/12/22 - S180</t>
  </si>
  <si>
    <t>5TDGRKEC5NS110226</t>
  </si>
  <si>
    <t>S140302 - 08/12/22 - S50</t>
  </si>
  <si>
    <t>MR2B29F30M1227576</t>
  </si>
  <si>
    <t>S140202 - 06/12/22 - S30</t>
  </si>
  <si>
    <t>5YFBPRHE4HP711582</t>
  </si>
  <si>
    <t>1-SE LE ENVIO WHATS APP  / S140269 - 08/12/22 - S120</t>
  </si>
  <si>
    <t>4T1BK1FKXDU529158</t>
  </si>
  <si>
    <t>1-SE LE ENVIO WHATS APP , 2- SE DEJO RECADO CON  SU SECRETARIA, 3- NO CONTESTA SE LE VOLVIO A NVIAR WHATS APP., 3- SE DEJO RECADO CON SU EMPLEADA / S140892 - 27/12/22 - S100</t>
  </si>
  <si>
    <t>5TDZK3DC9CS196786</t>
  </si>
  <si>
    <t>S140278 - 08/12/22 - S140</t>
  </si>
  <si>
    <t>5TDGRKEC8NS112858</t>
  </si>
  <si>
    <t>1- SE LE ENVIO WHATS APP, 2- SE DEJO RECADO CON SU HIJO / S140204 - 06/12/22 - S10</t>
  </si>
  <si>
    <t>5YFB4RBE3NP116445</t>
  </si>
  <si>
    <t>Se envia mrs 2- INDICA QUEA GENDARA HASTA DICIEMBRE 3- MARCAMOS DE LA AGENCIA Y NOS INDICA BUZON LLENO 4- Se agenda cita 22.12.22 folio: 110347 / S140765 - 22/12/22 - S10</t>
  </si>
  <si>
    <t>MR2B29F36M1212631</t>
  </si>
  <si>
    <t>1-SE LE ENVIO WHATS APP 2- EL NUMERO HA CAMBIADO 3- NUMERO HA CAMBIADO O SUSPENDIDO, YA NO CUENTA CON SU UNIDAD / S140080 - 01/12/22  - S90</t>
  </si>
  <si>
    <t>VNKKTUD38FA055429</t>
  </si>
  <si>
    <t>1-SE LE ENVIO WHATS APP , 2- NO CONTESTA, 3- NO CONTESTA , 4- SE LE VOLVIO A ENVIAR WHATS APP, 3- SE DEJO RECADO, 5- SE AGENDO CITA PARA EL 30/12/2022 S-141012 / S141012 - 30/12/22 - S90</t>
  </si>
  <si>
    <t>MHKAA1BA0NJ041250</t>
  </si>
  <si>
    <t>SE MANDO WHATS ( MRS ) 2- s-140025 / 01-12-22 / s10 km</t>
  </si>
  <si>
    <t>5TDYZ3DC6JS914847</t>
  </si>
  <si>
    <t>1- SE LE ENVIO WHATS APP, 2- SE AGENDO PARA EL 08/12/2022 / S140270 - 08/12/22 - S190</t>
  </si>
  <si>
    <t>JTDKAMFU9N3170337</t>
  </si>
  <si>
    <t>SE MANDO WHATS ( MRS ) / S140349 - 10/12/22 - S20</t>
  </si>
  <si>
    <t>5TDKZRFH8KS337127</t>
  </si>
  <si>
    <t>5TDYK3DC7BS010737</t>
  </si>
  <si>
    <t>1- NUMERO DE CONTACTO NO EXISTE / S139994 - 30/11/22 - S150</t>
  </si>
  <si>
    <t>MR0EX8DDXJ0177543</t>
  </si>
  <si>
    <t>S140792 - 23/12/22 - S180</t>
  </si>
  <si>
    <t>5YFBPRBE6LP077662</t>
  </si>
  <si>
    <t>S140531 - 16/12/22 - S50</t>
  </si>
  <si>
    <t>MR0CX3DD6M1315409</t>
  </si>
  <si>
    <t>SE MANDO WHATS ( MRS ) 2- manda a buzon</t>
  </si>
  <si>
    <t>MR0CX3DD5N1333739</t>
  </si>
  <si>
    <t>S140462 - 14/12/22 - S10</t>
  </si>
  <si>
    <t>5TDZA22C04S160650</t>
  </si>
  <si>
    <t>SE MANDO WHATS ( MRS ) / S140758 - 22/12/22 - S260</t>
  </si>
  <si>
    <t>5YFBPRBE8NP298490</t>
  </si>
  <si>
    <t>MRS ( SE MANDO WHATS ) 2- pide se le mande whats, y en unos dias decide la fecha / S140883 - 27/12/22 - S20</t>
  </si>
  <si>
    <t>VNKKTUD31GA065611</t>
  </si>
  <si>
    <t>SE MANDO WHATS ( MRS ) 2- buzon, se marca del telefono fijo / S140755 - 22/12/22 - S120</t>
  </si>
  <si>
    <t>5TDKZ3DC6LS071998</t>
  </si>
  <si>
    <t>S139953 - 29/11/22 - S100</t>
  </si>
  <si>
    <t>5YFBPRHE3HP578426</t>
  </si>
  <si>
    <t>SE LE ENVIO WHATS APP, 2- LLAMAR LA  SIGUIENTE SEMANA EL 28/04/22, 3- POR EL MOMENTO NO CUENTA CON EL RECURSO ECONOMICO. 3- l marca en otro momento para agendar / S140657 - 20/12/22 - S110</t>
  </si>
  <si>
    <t>MR0CX3DD9M1314612</t>
  </si>
  <si>
    <t>SE MANDO WHTAS ( MRS ) 2- BUZON, SE MARCA DEL TELEFONO FIJO DE LA AGENCIA 3- agendo 01/12/22 folio 109702 / S140035 - 01/12/22 - S40</t>
  </si>
  <si>
    <t>MR0CX8CB0M0422555</t>
  </si>
  <si>
    <t>Se envia Mrs / S140441 - 14/12/22 - S50</t>
  </si>
  <si>
    <t>MHKMF5CF4KK007897</t>
  </si>
  <si>
    <t>SE MANDO WHATS ( MRS ) 2- agendo 27/12/22 folio 110333 / S140877 - 27/12/22 - S70</t>
  </si>
  <si>
    <t>MR0CX3DD5N1329108</t>
  </si>
  <si>
    <t>1- SE LE ENVIO WHATS APP, 2- SE DEJO RECADO CON LA ENCARGADA DE LAS UNIDADES, 3- LA UNIDAD SE ENCUENTRA EN CIUDAD DE MEXICO.</t>
  </si>
  <si>
    <t>2T3RFREV7GW491235</t>
  </si>
  <si>
    <t>se envia mrs // 2- Se agenda cita 19.12.22 folio: 109532 / S140588 - 19/12/22 - S130</t>
  </si>
  <si>
    <t>5YFBPRBE4LP070239</t>
  </si>
  <si>
    <t>S140412 - 13/12/22 - S90</t>
  </si>
  <si>
    <t>5YFBPRBE9LP113800</t>
  </si>
  <si>
    <t>S140646 - 20/12/22 - S60</t>
  </si>
  <si>
    <t>JTDKT9K36B5326127</t>
  </si>
  <si>
    <t>1-SE LE ENVIO WHATS APP / S140946 - 28/12/22 - S140</t>
  </si>
  <si>
    <t>JTDKAMFU9M3138809</t>
  </si>
  <si>
    <t>se envia mrs // 2- No contesta cliente se encuentra en Reynosa tamailipas</t>
  </si>
  <si>
    <t>MR0CX3DDXN1324616</t>
  </si>
  <si>
    <t>SE MANDO WHATS ( MRS ) 2- agendo 21/12/22 folio 110309 3-  s-140705 / 21-12-22 / s20 km</t>
  </si>
  <si>
    <t>MHKMF5CE4LK008041</t>
  </si>
  <si>
    <t>S142627 - 18/02/23 - S100</t>
  </si>
  <si>
    <t>2T3H1RFV2MW164942</t>
  </si>
  <si>
    <t>SE MANDO WHATS ( MRS ) 2- buzon, se marca del telefono fijo de la agencia 3- buzon 4- numero fuera de servicio / S140842 - 26/12/22 - S30</t>
  </si>
  <si>
    <t>JTDBT9K3XG1447998</t>
  </si>
  <si>
    <t>1-SE LE ENVIO WHATS APP ,2- EL CLIENTE SE COMUNICA PARA AGENDAR SU CITA., 4- se dejo recado / S140614 - 19/12/22 - S110</t>
  </si>
  <si>
    <t>JTDKBRFUXJ3066427</t>
  </si>
  <si>
    <t>Se envia Mrs / S140674 - 20/12/22 - S70</t>
  </si>
  <si>
    <t>MR0CX8CBXN0428039</t>
  </si>
  <si>
    <t>Se envia  // 2- Marcamos de la agencia y nos indica Sr. Martin que nos comuniquemos dentro de 2 semanas / S140749 - 22/12/22 - S10</t>
  </si>
  <si>
    <t>MR0CX3DD1N1324679</t>
  </si>
  <si>
    <t>S142654 - 20/02/23 - S40</t>
  </si>
  <si>
    <t>2T3DF4EV1FW397590</t>
  </si>
  <si>
    <t>1- SE LE ENVIO WHATS APP / S140542 - 16/12/22 - S150</t>
  </si>
  <si>
    <t>2T1BU4EE3AC419914</t>
  </si>
  <si>
    <t>1- SE LE ENVIO WHATS APP / S140650 - 20/12/22 - S210</t>
  </si>
  <si>
    <t>5YFBPRHE6JP756836</t>
  </si>
  <si>
    <t>se envia mrs / S140312 - 09/12/22 - S100</t>
  </si>
  <si>
    <t>JTFSX23P2J6180192</t>
  </si>
  <si>
    <t>1- SE LE ENVIO WHATS APP, 2- EL CLIENTE SE COMUNICA PARA AGENDAR SU CITA, 3- SE REALIZO EL 19/12/2022 - S140615 - S80</t>
  </si>
  <si>
    <t>MHKMF5CE1MK010380</t>
  </si>
  <si>
    <t>S140401 - 13/12/22 - S40</t>
  </si>
  <si>
    <t>5YFBPRBE6LP088046</t>
  </si>
  <si>
    <t>1- SE LE ENVIO WHATS APP / S140351 - 10/12/22 - S60</t>
  </si>
  <si>
    <t>JTDBT923X91299354</t>
  </si>
  <si>
    <t>Se envia Mrs / Marcamos de la Agencia y cliente nos indica que anda de vacaciones que marquemos despues</t>
  </si>
  <si>
    <t>7MUBAAAG7NV002426</t>
  </si>
  <si>
    <t>SE MANDO WHATS ( MRS ) 2- AGENDO 17/12/22 FOLIO 109959 / S140565 - 17/12/22 - S20</t>
  </si>
  <si>
    <t>JTDKN3DU5A5190455</t>
  </si>
  <si>
    <t>S140487 - 15/12/22 - S260</t>
  </si>
  <si>
    <t>MR2K29F35J1126867</t>
  </si>
  <si>
    <t>1- SE LE ENVIO WHATS APP, 2 -SE DEJO RECADO LLAMAR MAS TARDE / S140043 - 01/12/22 - S90</t>
  </si>
  <si>
    <t>JTDBARDE6NJ043792</t>
  </si>
  <si>
    <t>MRS ( SE MANDO WHATS ) 2- s-139700 / 19-11-22 / s20 km</t>
  </si>
  <si>
    <t>MR0EX8DD0K0185409</t>
  </si>
  <si>
    <t>SE MANDO WHATS (MRS) 2- buzon 3- esta en la playa del carmen, marca en otro momento  4- SIN NUMERO DE CONTACTO 4- SE MANDO WHATS</t>
  </si>
  <si>
    <t>5TDYK3DC8DS361451</t>
  </si>
  <si>
    <t>1- SE LE ENVIO WHATS APP / CAMBIO DE ACEITE Y FILTRO (TOYOTATHON)</t>
  </si>
  <si>
    <t>MR2K29F34H1089806</t>
  </si>
  <si>
    <t>3MYDLAYV1HY162995</t>
  </si>
  <si>
    <t>se envia mrs // 2- Marcamos de la agencia y nadie contesta / S140240 - 07/12/22 - S170</t>
  </si>
  <si>
    <t>MR0EX32GXE0261819</t>
  </si>
  <si>
    <t>SE MANDO WHATS ( MRS ) / S140773 - 22/12/22 - S50</t>
  </si>
  <si>
    <t>JTDKBRFU1J3603167</t>
  </si>
  <si>
    <t>Se envia Mrs / S140568 - 17/12/22 - S60</t>
  </si>
  <si>
    <t>MR0CX8CB6M0424293</t>
  </si>
  <si>
    <t>1-SE LE ENVIO WHATS APP , 2- EL CLIENTE SE COMUNICA PARA AGENDAR SU CITA. / S140158 - 05/12/22 - S40</t>
  </si>
  <si>
    <t>MR2B29F32L1205948</t>
  </si>
  <si>
    <t>SE MANDO WHATS ( MRS ) 2- agendo 22/12/22 folio 110271 / S140756 - 22/12/22 - S40</t>
  </si>
  <si>
    <t>MR0EX8DD3G0246808</t>
  </si>
  <si>
    <t>SE MANDO WHATS ( MRS ) 2- agendo 05/12/22 folio 109769 /  S140223 - 07/12/22 - S120</t>
  </si>
  <si>
    <t>3MYDLBYV4KY509149</t>
  </si>
  <si>
    <t>S140740 - 22/12/22 - S70</t>
  </si>
  <si>
    <t>5TDKZ3DC6JS963617</t>
  </si>
  <si>
    <t>1-SE LE ENVIO WHATS APP , 2- NO CONTESTA , SE LE ENVIO WHATS APP OTRA VEZ, 3-  SE DEJO RECADO / S140806 - 23/12/22 - S70</t>
  </si>
  <si>
    <t>MR2K29F36K1145641</t>
  </si>
  <si>
    <t>Se envia Mrs 2- NO CONTESTA Se vuelve  a emviar msj de recordatoria 3- NO CONTESTA 4- Indica estar interesado pero agendar despues  // 4- marcamos pero nos indica que se ocupo y no pudo lleg</t>
  </si>
  <si>
    <t>MR2B29F39H1004104</t>
  </si>
  <si>
    <t>COMENTA QUE NO PIENSA REALIZAR PRONTO EL SERVICIO / S140164 - 05/12/22 - S150</t>
  </si>
  <si>
    <t>VNKKTUD35FA030942</t>
  </si>
  <si>
    <t>S140540 - 16/12/22 - S230</t>
  </si>
  <si>
    <t>MHKMF5CF5KK004295</t>
  </si>
  <si>
    <t>1- SE LE ENVIO WHATS APP, 2-  SE DEJO RECADO , 3- SE AGENDO CITA PARA EL 30/12/2023 FOLIO: 110530 / S141008 - 30/12/22 - S130</t>
  </si>
  <si>
    <t>MHKMF53F3HK018849</t>
  </si>
  <si>
    <t>SE MANDO WHATS (MRS) 2 - buzon 3 - el marca en otro momento / S140228 - 07/12/22 - S90</t>
  </si>
  <si>
    <t>MHKMF5CF3MK021261</t>
  </si>
  <si>
    <t>Se envia mrs // 2- SERVICIO DE BUZON DE VOZ // 3- Marcamos de la agencia y no contestan / S140697 - 21/12/22 - S20</t>
  </si>
  <si>
    <t>MHKMF5CFXJK003576</t>
  </si>
  <si>
    <t>1- SE LE ENVIO WHATS APP, 2- NO CONTESTA SE VOLVIO A ENVIAR WHATS APP, 3- SE DEJO RECADO EL CLIENTE SE COMUNICA PARA  AGENDAR SU CITA, 4- SE AGENDO CITA PARA  31/12/2022 folio: 110524 / S141</t>
  </si>
  <si>
    <t>MR0EX8DD4H0250738</t>
  </si>
  <si>
    <t>SE MANDO WHATS ( MRS ) 2 - esta ocupado marcar en otro momento3- LA UNIDAD ESTA FUERA YA QUE REGRESE AGENDA LA CITA</t>
  </si>
  <si>
    <t>MHKMF5CF5LK014018</t>
  </si>
  <si>
    <t>S140819 - 24/12/22 - S90</t>
  </si>
  <si>
    <t>MR0EX8CB7G1391750</t>
  </si>
  <si>
    <t>MRS ( SE MANDO WHATS ) 2- s-140643 / 20-12-22 / s130 km</t>
  </si>
  <si>
    <t>MHKMF53FXHK018668</t>
  </si>
  <si>
    <t>Se Envia Mrs //2- MARCAMSO DE LA AGENCIA Y NOS DIRECCIONA A BUZON / S140041 - 01/12/22 - S90</t>
  </si>
  <si>
    <t>MR0EX8CB8H1396277</t>
  </si>
  <si>
    <t>SE MANDO WHATS ( MRS ) / S140144 - 05/12/22 - S220</t>
  </si>
  <si>
    <t>MR0EX8CB0G1391086</t>
  </si>
  <si>
    <t>SE MANDO WHTAS ( MRS ) 2- BUZON, SE MARCA DEL TELEFONO FIJO DE LA AGENCIA 3- se manda cotizacion  / S140438 - 14/12/22 - S210</t>
  </si>
  <si>
    <t>MR0CX3DD6N1326010</t>
  </si>
  <si>
    <t>Se envia Mrs /2- se agenda cita 31.12.22 folio: 110385 / S141037 - 31/12/22 - S20</t>
  </si>
  <si>
    <t>MR0CX8CB1N0428432</t>
  </si>
  <si>
    <t>S140232 - 07/12/22 - S10</t>
  </si>
  <si>
    <t>MR0EX32G3D0252359</t>
  </si>
  <si>
    <t>SE MANDO WHATS ( MRS ) 2- buzon, se marca del telefono fijo de la agencia 3- comenta que esta ocupada ela marca en otro momento 4- agendo 26/12/22 folio 110388 / S140852 - 26/12/22 - S230</t>
  </si>
  <si>
    <t>MR0EX32G2F0264795</t>
  </si>
  <si>
    <t>MHKMF5CF2MK020702</t>
  </si>
  <si>
    <t>S140828 - 24/12/22 - S130</t>
  </si>
  <si>
    <t>MR0EX8DD3K0183167</t>
  </si>
  <si>
    <t>MRS ( SE MANDO WHATS ) 2- agendo 26/12/22 folio 110350 / S141036 - 31/12/22 - S40</t>
  </si>
  <si>
    <t>MR2B29F33M1214675</t>
  </si>
  <si>
    <t>S140313 - 09/12/22 - S40</t>
  </si>
  <si>
    <t>MR2B29F37N1247891</t>
  </si>
  <si>
    <t>SE MANDO WHATS ( MRS ) 2- buzon se marca del telefono fijo de la agencia 3- agendo 15-12-22 folio 109328 / S140564 - 17/12/22 - S10</t>
  </si>
  <si>
    <t>MR0EX8DD9H0249553</t>
  </si>
  <si>
    <t>S140831 - 26/12/22 - S300</t>
  </si>
  <si>
    <t>MR0CX3DD2N1327784</t>
  </si>
  <si>
    <t>MR0EX8DD1K0186536</t>
  </si>
  <si>
    <t>1-SE LE ENVIO WHATS APP / S140437 - 14/12/22 - S70</t>
  </si>
  <si>
    <t>NMTKH3BX8LR103387</t>
  </si>
  <si>
    <t>Se envia Mrs / S140948 - 28/12/22 - S60</t>
  </si>
  <si>
    <t>MR2B29F34H1025605</t>
  </si>
  <si>
    <t>SE MANDO WHATS (MRS) 2- BUZON 3- BUZON 4- buzon, se marca del telefono fijo 4- SE MANDO WHATS 4- SE MANDO WHATS 4- SE MANDO WHATS / S140955 - 29/12/22 - S70</t>
  </si>
  <si>
    <t>2T3DF4EV6EW217311</t>
  </si>
  <si>
    <t>Se envia mrs 2- Cliente nos indica lo siguiente: entonces dejé chacar y yo le confirmo despues 3- indica que llamemos el dia jueves para que nos confirmes que dia puede programar su cita //4</t>
  </si>
  <si>
    <t>MR2B29F30H1037136</t>
  </si>
  <si>
    <t>se envia mrs // 2- Se agenda cita 20.12.22 folio: 110164 / S140645 - 20/12/22 - S80</t>
  </si>
  <si>
    <t>3MYDLAYV4HY170301</t>
  </si>
  <si>
    <t>SE MANDO WHATS 2- SE MANDO WHATS</t>
  </si>
  <si>
    <t>3MYDLAYV6GY144457</t>
  </si>
  <si>
    <t>SE MANDO WHATS ( MRS ) / S140794 - 23/12/22 - S40</t>
  </si>
  <si>
    <t>2T3RF4EV2FW267520</t>
  </si>
  <si>
    <t>SE MANDO WHATS (MRS) 2- buzon 3- buzon, se marca del telefono fijo 4 - BUZON 4 - BUZON 4- NUMERO FUERA DE SERVICIO, SE MARCA DEL TELEFONO FIJO</t>
  </si>
  <si>
    <t>3TYAZ5CN7NT015148</t>
  </si>
  <si>
    <t>Se envia mrs // 2- Marcamos de la agencia y no contestan// 3- Marcamos de la agencia y el cliente nos indica que acudiera a la agencia de Toyota Queretaro por la mala reputacion que hemos te</t>
  </si>
  <si>
    <t>3TYCZ5AN8NT058957</t>
  </si>
  <si>
    <t>2T3RF4EV8FW333391</t>
  </si>
  <si>
    <t>1- SE LE ENVIO WHATS APP, 2- EL CLIENTE  SE COMUNICA PARA AGENDAR SU CITA / G139002 - 27/10/22 - REP. DE PINTURA POR GARANTIA / S140315 - 09/12/22 - S100</t>
  </si>
  <si>
    <t>2T3ZF9DV0CW135835</t>
  </si>
  <si>
    <t>SE MANDO WHATS ( MRS ) 2- buzon, se marca del telefono fijo de la agencia 3 - lo checa con su espoco y marca para agendar 4- s-140720 / 21-12-22 / s 160 km</t>
  </si>
  <si>
    <t>2T1KR32E26C583498</t>
  </si>
  <si>
    <t>1-SE LE ENVIO WHATS APP , SE DEJO RECADO SE COMUNICA MAS ADELANTE / S140395 - 13/12/22 - S250</t>
  </si>
  <si>
    <t>3MYDLBYV9KY509938</t>
  </si>
  <si>
    <t>Se envia Mrs // 2- marcamos de la agencia y nos indican que luego agendaran su cita // 4- Marcamos de la agencia y nos indica el Sr. Gaston que se organizara en sus tiempo y que luego agenda</t>
  </si>
  <si>
    <t>2T1BU4EE4AC332037</t>
  </si>
  <si>
    <t>1- SE LE ENVIO WHATS APP, 2- NO CONTESTA SE LE VOLVIO A ENVIAR WHATS APP, 3- EL CLIENTE SE COMUNICA PARA AGENDAR SU CITA, 4- SE DEJO RECADO EL CLIENTE SE COMUNICA PARA  AGENDAR SU CITA</t>
  </si>
  <si>
    <t>4T1B11HK2JU557676</t>
  </si>
  <si>
    <t>MRS 1 / NO RESPONDE, SE DEJA MRS 2 /  SE AGENDA CITA PARA EL 17/02 CON FOLIO 112056 / S142593 - 17/02/23 - S110</t>
  </si>
  <si>
    <t>2T3RFREV8JW770698</t>
  </si>
  <si>
    <t>S142207 - 07/02/23 - S160</t>
  </si>
  <si>
    <t>4T1B11HK4KU745679</t>
  </si>
  <si>
    <t>MRS ( SE MANDO WHATS ) 2- AGENDO 27/12/22 FOLIO 110361 / S140876 - 27/12/22 - S90</t>
  </si>
  <si>
    <t>2T3WF4EV4DW033394</t>
  </si>
  <si>
    <t>1- SE LE ENVIO WHATS APP, 2-  EL CLIENTE SE COMUNICA PARA AGENDAR SU CITA, 3- SE AGENDO CITA PARA EL 13/02/2023 FOLIO: 111853 / S142427 - 13/02/23 - S110</t>
  </si>
  <si>
    <t>2T3WF4EV4DW046873</t>
  </si>
  <si>
    <t>SE MANDO WHATS (MRS) 2- cliente nos indica que anda de vacaciones pero que ya tiene una cita programada para otra unidad la semana siguente que es final de mes 3- cliente programa su cita pa</t>
  </si>
  <si>
    <t>2T3J1RFV2MW237017</t>
  </si>
  <si>
    <t>S 0000141175</t>
  </si>
  <si>
    <t>3MYDLBYVXLY710409</t>
  </si>
  <si>
    <t>S142698 - 21/02/23 - S100</t>
  </si>
  <si>
    <t>2T3W1RFV7NW199226</t>
  </si>
  <si>
    <t>S142687 - 21/02/23 - S20</t>
  </si>
  <si>
    <t>3MYDLAYV7GY146850</t>
  </si>
  <si>
    <t>1- SE LE ENVIO WHATS APP, EL CLIENTE SE COMUNICA, 2- SE DEJO RECADO , 3-  EL CLIENTE SE COMUNICA PARA AGENDAR SU CITA, 3-  SE AGENDO CITA PARA EL 28/01/2023 FOLIO: 111206</t>
  </si>
  <si>
    <t>2T1BR32E93C118115</t>
  </si>
  <si>
    <t>1- SE LE ENVIO WHATS APP, 2- EL CLIENTE ESTA REVISADO UN TEMA DE SUS PLACAS  QUE NO TIENE , PARA PODER TRAER SU UNIDAD A SERVICIO., 3-  EL CLIENTE SE COMUNICA PARA AGENDAR SU CITA, 4- el cli</t>
  </si>
  <si>
    <t>2T1BU4EE7DC044727</t>
  </si>
  <si>
    <t>1- SE LE ENVIO WHATS APP / S142507 - 15/02/23 - S240</t>
  </si>
  <si>
    <t>5TDGRKEC9NS091678</t>
  </si>
  <si>
    <t>S 0000141207</t>
  </si>
  <si>
    <t>5YFBPRHE2JP759166</t>
  </si>
  <si>
    <t>S 0000141557</t>
  </si>
  <si>
    <t>JTDKBRFU7G3520562</t>
  </si>
  <si>
    <t>SE MANDO WHATS ( MRS ) 2- BUZON, SE MARCA DEL TELEFONO FIJO 3- COMENTA QUE SE LO REALIZARON EN OTRA AGENCIA</t>
  </si>
  <si>
    <t>JTMCY7AJ7K4077904</t>
  </si>
  <si>
    <t>S 0000141180</t>
  </si>
  <si>
    <t>JTDKARFU0K3098114</t>
  </si>
  <si>
    <t>S 0000141617</t>
  </si>
  <si>
    <t>JTDKARFU1L3111597</t>
  </si>
  <si>
    <t>S 0000141448</t>
  </si>
  <si>
    <t>JTDKT923875066045</t>
  </si>
  <si>
    <t>SE MANDO WHATS ( MRS ) 2- agendo 21/01/23 folio 11119</t>
  </si>
  <si>
    <t>2T3RFREV6JW754967</t>
  </si>
  <si>
    <t>1- SE LE ENVIO WHATS APP, 2- SE DEJO RECADO / S142061 - 01/02/23 - S70</t>
  </si>
  <si>
    <t>MR0EX8DD6G0166385</t>
  </si>
  <si>
    <t>Se envia mrs2 - No contesta 4- No Direcciona numero fuera de area</t>
  </si>
  <si>
    <t>JTDKN3DU8F1912659</t>
  </si>
  <si>
    <t>S 0000141411</t>
  </si>
  <si>
    <t>JTFSX23PXK6197663</t>
  </si>
  <si>
    <t>S 0000141241</t>
  </si>
  <si>
    <t>JTDBARDE5NJ040060</t>
  </si>
  <si>
    <t>S 0000141219</t>
  </si>
  <si>
    <t>MR2K29F33M1216071</t>
  </si>
  <si>
    <t>S 0000141093</t>
  </si>
  <si>
    <t>MR2K29F38M1217202</t>
  </si>
  <si>
    <t>S 0000141977</t>
  </si>
  <si>
    <t>NMTKH3BX5LR101760</t>
  </si>
  <si>
    <t>T 0000141127</t>
  </si>
  <si>
    <t>3TYAZ5CN7MT011325</t>
  </si>
  <si>
    <t>S 0000141805</t>
  </si>
  <si>
    <t>JTDKARFU1L3123877</t>
  </si>
  <si>
    <t>S 0000141176</t>
  </si>
  <si>
    <t>JTDKBRFU9H3036121</t>
  </si>
  <si>
    <t>S 0000141818</t>
  </si>
  <si>
    <t>JTFJM9CP0P6006059</t>
  </si>
  <si>
    <t>S 0000141406</t>
  </si>
  <si>
    <t>MR0EX8CB9K1403860</t>
  </si>
  <si>
    <t>1- SE DEJO RECADO CON EL ENCARGADO DE LAS UNIDADES., SE DEJO RECO LO REVISA Y SNOS CONTACTA PARA AGENDAR SU CITA., 2- SE DEJO RECADO  CON EL ENCARGADO DE LAS UNIDADES, 4- LO REVISA Y SE COMU</t>
  </si>
  <si>
    <t>MR0EX8DD8H0248278</t>
  </si>
  <si>
    <t>S 0000141622</t>
  </si>
  <si>
    <t>MR2B29F34H1045322</t>
  </si>
  <si>
    <t>S 0000141653</t>
  </si>
  <si>
    <t>MR2B29F38N1250394</t>
  </si>
  <si>
    <t>S 0000141965</t>
  </si>
  <si>
    <t>MR2K29F34N1235567</t>
  </si>
  <si>
    <t>S 0000141162</t>
  </si>
  <si>
    <t>5TDYZ3DC2KS003710</t>
  </si>
  <si>
    <t>S 0000141426</t>
  </si>
  <si>
    <t>3TMJU4GN2AM104716</t>
  </si>
  <si>
    <t>T 0000141784</t>
  </si>
  <si>
    <t>2T3J1RFV0NW253105</t>
  </si>
  <si>
    <t>S142757 - 23/02/23 - S60</t>
  </si>
  <si>
    <t>2T3ZFREVXJW408517</t>
  </si>
  <si>
    <t>1- SE LE ENVIO WHATS APP, 2- NO CONTESTA SE LE VOLVIO A ENVIAR WHATS APP, 3- NO CONTESTA SE VOLVIO A ENVIAR WHATS APP, 4- NO CONTESTA SE VOLVIO A ENVIAR WHATS APP / S142868 - 27/02/23 - S90</t>
  </si>
  <si>
    <t>5YFBPRBE4MP231206</t>
  </si>
  <si>
    <t>S 0000140590</t>
  </si>
  <si>
    <t>4T1B21HK6KU511055</t>
  </si>
  <si>
    <t>S 0000141565</t>
  </si>
  <si>
    <t>MHKMF5CF8MK021787</t>
  </si>
  <si>
    <t>S 0000141816</t>
  </si>
  <si>
    <t>MR0EX8CB2H1395433</t>
  </si>
  <si>
    <t>S 0000141080</t>
  </si>
  <si>
    <t>MR2B29F36N1251303</t>
  </si>
  <si>
    <t>S 0000141890</t>
  </si>
  <si>
    <t>MR2B29F39H1061192</t>
  </si>
  <si>
    <t>S 0000141429</t>
  </si>
  <si>
    <t>3TYAZ5CN6NT015643</t>
  </si>
  <si>
    <t>S 0000141412</t>
  </si>
  <si>
    <t>JTMZD35V985079491</t>
  </si>
  <si>
    <t>1-SE LE ENVIO WHATS APP , 2- SE DEJO RECADO</t>
  </si>
  <si>
    <t>MR2B29F37L1194607</t>
  </si>
  <si>
    <t>S 0000141919</t>
  </si>
  <si>
    <t>MR0EX8DDXH0252462</t>
  </si>
  <si>
    <t>S 0000141327</t>
  </si>
  <si>
    <t>5TDZK3EH5BS027194</t>
  </si>
  <si>
    <t>S 0000141210</t>
  </si>
  <si>
    <t>JTDKARFU8L3126534</t>
  </si>
  <si>
    <t>S 0000141178</t>
  </si>
  <si>
    <t>JTDKBRFU7H3034898</t>
  </si>
  <si>
    <t>SE MANDI WHATS (MRS) 2- buzon 3 - buzon 4- comenta que no ocupa la unidad el marca cuando la requiera 4 - SE MANDO WHATS 4 - SE MANDO WHATS</t>
  </si>
  <si>
    <t>JTDKDTB31M1147174</t>
  </si>
  <si>
    <t>S 0000141252</t>
  </si>
  <si>
    <t>JTDKARFU2L3105677</t>
  </si>
  <si>
    <t>S 0000141521</t>
  </si>
  <si>
    <t>MR0EX8DD6J0179600</t>
  </si>
  <si>
    <t>S 0000141185</t>
  </si>
  <si>
    <t>5TDKZRFH1KS359907</t>
  </si>
  <si>
    <t>S 0000141417</t>
  </si>
  <si>
    <t>5YFBPRBE9LP114686</t>
  </si>
  <si>
    <t>S 0000141959</t>
  </si>
  <si>
    <t>5TDZK3DC7DS288092</t>
  </si>
  <si>
    <t>S 0000141743</t>
  </si>
  <si>
    <t>5TDYZ3DC8LS071317</t>
  </si>
  <si>
    <t>S 0000141871</t>
  </si>
  <si>
    <t>MR0EX8CB0G1392500</t>
  </si>
  <si>
    <t>S 0000141625</t>
  </si>
  <si>
    <t>MR2B29F31M1211807</t>
  </si>
  <si>
    <t>S140992 - 29/12/22 - S60</t>
  </si>
  <si>
    <t>2T3ZF4EV5EW086264</t>
  </si>
  <si>
    <t>1- SE LE ENVIO WHATS APP, 2- SE DEJO RECADO , 3- NO CONTESTA SE VOLVIO A ENVIAR WHATS APP, 4-  YA NO CUENTA CON SU UNIDAD</t>
  </si>
  <si>
    <t>3TYCZ5AN5MT035988</t>
  </si>
  <si>
    <t>1- SE LE ENVIO WHATS APP / S142632 - 18/02/23 - S50</t>
  </si>
  <si>
    <t>2T3JFREV3HW581125</t>
  </si>
  <si>
    <t>S142211 - 07/02/23 - S170</t>
  </si>
  <si>
    <t>MR2K29F31M1214609</t>
  </si>
  <si>
    <t>SE MANDO WHATS ( MRS ) 2- buzon, se marca del telefono fijo. 3- agendo 03/12/22 folio 109141 / S140122 - 03/12/22 - S30</t>
  </si>
  <si>
    <t>MHKMF53F5JK021273</t>
  </si>
  <si>
    <t>S 0000141665</t>
  </si>
  <si>
    <t>MR0CX3DD0N1329839</t>
  </si>
  <si>
    <t>S 0000141380</t>
  </si>
  <si>
    <t>MR2B29F34J1113432</t>
  </si>
  <si>
    <t>SE MANDO WHATS., MRS 2- BUZON 3- buzon 4 - buzon, se marca del telefono fijo 4- BUZON, SEMARCA DEL TELEFONO FIJO DE LA AGENCIA 4- SE MANDO WHATS 4 - SE MANDO WHATS</t>
  </si>
  <si>
    <t>MR2B29F37M1218468</t>
  </si>
  <si>
    <t>S 0000141138</t>
  </si>
  <si>
    <t>MR0DA3CDXN4002225</t>
  </si>
  <si>
    <t>S 0000141587</t>
  </si>
  <si>
    <t>MR2B29F32J1096467</t>
  </si>
  <si>
    <t>S 0000141245</t>
  </si>
  <si>
    <t>MHKMF5CFXKK005488</t>
  </si>
  <si>
    <t>Se envia mrs 2- Se realiza la Campaña 20TA02 el 18.08.22 G-136950 No se realizo Servicio / G136950  - 18/08/22 - 20TA02 3- Se envia recordatorio para su cita / 4-MARCAMOS PERO NOS INDICA QUE</t>
  </si>
  <si>
    <t>5YFBPRBE8NP327289</t>
  </si>
  <si>
    <t>S 0000141133</t>
  </si>
  <si>
    <t>MR0EX8DD3K0264556</t>
  </si>
  <si>
    <t>S 0000141332</t>
  </si>
  <si>
    <t>4T1F11AK8LU385913</t>
  </si>
  <si>
    <t>S 0000141572</t>
  </si>
  <si>
    <t>3MYDLAYV7HY178053</t>
  </si>
  <si>
    <t>SE MANDO WHATS (MRS) 2- BUZON 3 - buzon, se marca del telefono fijo. 4- nuzon, se marca del telefono fijo de la agencia 4- SIN NUMERO DE CONYTACTO</t>
  </si>
  <si>
    <t>5TDZA23C06S543702</t>
  </si>
  <si>
    <t>S 0000141614</t>
  </si>
  <si>
    <t>JTDBARDE5N3008794</t>
  </si>
  <si>
    <t>S 0000141378</t>
  </si>
  <si>
    <t>MHKAA1BA1NJ034033</t>
  </si>
  <si>
    <t>S 0000141747</t>
  </si>
  <si>
    <t>4T3DWRFV7MU014843</t>
  </si>
  <si>
    <t>S 0000141581</t>
  </si>
  <si>
    <t>5YFBURHE2EP092873</t>
  </si>
  <si>
    <t>S 0000141704</t>
  </si>
  <si>
    <t>JTMY23FV7KJ007946</t>
  </si>
  <si>
    <t>S 0000141053</t>
  </si>
  <si>
    <t>MR0EX3DD4L0007569</t>
  </si>
  <si>
    <t>S 0000141850</t>
  </si>
  <si>
    <t>MR2B29F39K1171571</t>
  </si>
  <si>
    <t>1-SE LE ENVIO WHATS APP , 2- EL CLIENTE SE COMUNICA PARA AGENDAR SU CITA., 3- SE DEJO RECADO , 4- EL CLIENTE SE COMUNICA PARA AGENDAR SU CITA.</t>
  </si>
  <si>
    <t>JTDKDTB3XJ1611297</t>
  </si>
  <si>
    <t>S 0000141351</t>
  </si>
  <si>
    <t>MR0CX3DD7N1323522</t>
  </si>
  <si>
    <t>S 0000141649</t>
  </si>
  <si>
    <t>MR2B29F39K1165866</t>
  </si>
  <si>
    <t>S 0000141101</t>
  </si>
  <si>
    <t>MHKMF5CF4LK013961</t>
  </si>
  <si>
    <t>MR0EX32G1E0259232</t>
  </si>
  <si>
    <t>1-SE LE ENVIO WHATS APP , 2- SE DEJO RECADO EL CLIENTE SE COMUNICA PARA AGENDAR SU CITA., 3- SE DEJO RECADO , 4- EL CLIENTE LLAMA MAS ADELANTE</t>
  </si>
  <si>
    <t>JTDBT9K38G1449720</t>
  </si>
  <si>
    <t>1- SE LE ENVIO WHATS APP / S139992 - 30/11/22 - S130</t>
  </si>
  <si>
    <t>JTMJ13FV4LJ032437</t>
  </si>
  <si>
    <t>Se envia Mrs // 2- Se agenda cita 11.11.22 folio: 109061 / S139672 - 18/11/22 - S50</t>
  </si>
  <si>
    <t>5TDGRKEC7NS122748</t>
  </si>
  <si>
    <t>S 0000141810</t>
  </si>
  <si>
    <t>JTDKARFU5K3082460</t>
  </si>
  <si>
    <t>S139996 - 30/11/22 - S70</t>
  </si>
  <si>
    <t>MR2B29F35H1073498</t>
  </si>
  <si>
    <t>Se envia Mrs //2- SEA GENDA CITA 14.11.22 FOLIO: 109016 / S139489 - 14/11/22 - S100</t>
  </si>
  <si>
    <t>5TDYZ3DC8HS888732</t>
  </si>
  <si>
    <t>1-SE LE ENVIO WHATS APP , 2- EL CLIENTE SE COMUNICA PARA AGENDAR SU CITA., 3-  SE DEJO RECADO, 4- EL CLIENTE SE COMUNICA PARA AGENDAR SU CITA</t>
  </si>
  <si>
    <t>5TDYK3DC6FS537805</t>
  </si>
  <si>
    <t>Sin datos en kepler para poder Contactar al Cliente</t>
  </si>
  <si>
    <t>2T3W1RFV1NW198413</t>
  </si>
  <si>
    <t>Se AGENDA CITA 12.11.22 Folio: 108401 / S139464 - 12/11/22 - S10</t>
  </si>
  <si>
    <t>3TMAZ5CN3JM060240</t>
  </si>
  <si>
    <t>1-SE LE ENVIO WHATS APP , 2- SE DEJO RECADO EL CLIENTE SE COMUNICA / S139342 - 08/11/22 - S50</t>
  </si>
  <si>
    <t>4T1BF1FK4EU812354</t>
  </si>
  <si>
    <t>SE MANDO WHATS (MRS) 2- NO CONTESTA 3- INDICA LLAMAR LA SIGUIENTE SEMANA para programar // 4- se envia mrs nuevamanete y marcamso de la agencia y nos indica que por el momento no requiere se</t>
  </si>
  <si>
    <t>5TDGZRAH6NS546027</t>
  </si>
  <si>
    <t>1- SE DEJO RECADO, 2- NO CONTESTA  SE QUEDA  EN UN CONMUTADOR, MANDA A BUZON DIRECTO /  S139425 - 11/11/22 - S10</t>
  </si>
  <si>
    <t>JTDKT9D33DD562370</t>
  </si>
  <si>
    <t>1- SE LE ENVIO WHATS APP / S140001 - 30/11/22 - S170</t>
  </si>
  <si>
    <t>2T3RF4EV1FW278668</t>
  </si>
  <si>
    <t>1-SE LE ENVIO WHATS APP , 2- EL CLIENTE SE COMUNICA PARA AGENDAR SU CITA. , 3- NO CONTESTA SE VOLVIO A ENVIAR WHATS APP, 4-  EL CLIENTE SE COMUNICA PARA AGENDAR SU CITA, 5-  SE AGENDO CITA P</t>
  </si>
  <si>
    <t>2T3RFREV6HW552446</t>
  </si>
  <si>
    <t>Se envia mrs 2- indica que cuando se desocupe marcara a la agencia 3- BUZON DE VOZ 4-cliente se encuentra enfermo de salud hasta que se recupere lamara para agendar / 4- Marcamos de la agenc</t>
  </si>
  <si>
    <t>4T1F31AKXMU564160</t>
  </si>
  <si>
    <t>Se envia mrs 2- NO CONTESTA 3- Continua sin contestar4- No contesta /4- agendamos cita 02.11.22 folio: 108790</t>
  </si>
  <si>
    <t>4T3DWRFV9MU036794</t>
  </si>
  <si>
    <t>SE MANDO WHTAS ( MRS ) 2- buzon, se marca del telefono fijo / S139359  - 09/11/22 - S20</t>
  </si>
  <si>
    <t>5YFBURHE4FP315450</t>
  </si>
  <si>
    <t>S139467 - 12/11/22 - S230</t>
  </si>
  <si>
    <t>JTFSX23P2J6188115</t>
  </si>
  <si>
    <t>S139286 - 07/11/22 - S340</t>
  </si>
  <si>
    <t>JTDBT923681207736</t>
  </si>
  <si>
    <t>SE MANDI WHATS (MRS) 2- por tema de trabajo no puede acudir se busca un espacio y marca 3- comenta que ella marca despues 4 - contesta y cuelga llamada, se marca del telefino fijo 4- S-13915</t>
  </si>
  <si>
    <t>MHKMC13E0DK001896</t>
  </si>
  <si>
    <t>S139406  - 10/11/22 - S200</t>
  </si>
  <si>
    <t>3MYDLAYV8HY162377</t>
  </si>
  <si>
    <t>SE MANDO WHATS ( MRS ) 2- marcar a proncipios de enero para posible cita 3- AUN LE FALTA PARA LLEGAR AL KILOMETRAJE / S142108 - 02/02/23 - S130</t>
  </si>
  <si>
    <t>JTMJ13FV7KJ021320</t>
  </si>
  <si>
    <t>S139665 - 18/11/22 - S60</t>
  </si>
  <si>
    <t>MHKAA1BAXNJ030370</t>
  </si>
  <si>
    <t>MR2B29F30N1233542</t>
  </si>
  <si>
    <t>SE MANDO WHATS ( MRS ) 2- buzon, se marca del telefono fijo de la agencia / S139765 - 23/11/22 - S20</t>
  </si>
  <si>
    <t>MR2K29F33H1022260</t>
  </si>
  <si>
    <t>SE MANDI WHATS (MRS) 2- buzon 3- AGENDO 23/09/22 FOLIO 107281 4 - agendo 24-10-22 folio 108565 4 - s0139272 / 05/11/22 / s80</t>
  </si>
  <si>
    <t>MR2B29F30M1213998</t>
  </si>
  <si>
    <t>1- SE LE ENVIO WHATS APP, 2- SE DEJO RECADO. / S139712 - 19/11/22 - S30</t>
  </si>
  <si>
    <t>4T1B11HK4KU186229</t>
  </si>
  <si>
    <t>1- SE LE ENVIO WHATS APP / S139387 - 09/11/22 - S90</t>
  </si>
  <si>
    <t>2T3WF4EV4DW045593</t>
  </si>
  <si>
    <t>SE MANDO WHATS ( MRS )/ S139318 - 07/11/22 - S180</t>
  </si>
  <si>
    <t>MR0CX8CB1N0424736</t>
  </si>
  <si>
    <t>Lo checa y me avisa/ citado para el día 23/05/22/ ella me avisa para cuando reagenda/ fueras de la ciudad me avisa cuando pueda venir , 3- le robaron su unidad y esta en proceso que el segur</t>
  </si>
  <si>
    <t>5TDKZ3DC1KS966670</t>
  </si>
  <si>
    <t>SE MANDO WHATS ( MRS ) / S139313 - 07/11/22 - S80</t>
  </si>
  <si>
    <t>JTDKARFU4K3071532</t>
  </si>
  <si>
    <t>S139791 - 24/11/22 - S200</t>
  </si>
  <si>
    <t>MHKMF5CF5LK014245</t>
  </si>
  <si>
    <t>SE MANDO WHTAS ( MRS ) 2- AGENDO 14/11/22 FOLIO 109065 / S139580 - 16/11/22 - S40</t>
  </si>
  <si>
    <t>2T3JFREV2JW821822</t>
  </si>
  <si>
    <t>SE MANDO WHATS ( MRS ) 2- buzon, se marca del telefono fijo de la agencia / S139417 - 10/11/22 - S80</t>
  </si>
  <si>
    <t>5TDYK3DCXBS099459</t>
  </si>
  <si>
    <t>SE MANDO WHATS (MRS) 2- marcamos pero nadie n os contesta // 4- SE PROGRAMO CITA 31.10.22 S-13916</t>
  </si>
  <si>
    <t>MR2B29F32N1247166</t>
  </si>
  <si>
    <t>Se agenda cita 04.11.22 folio: 108400 3- cita concretada / S139242 - 04/11/22 - S10</t>
  </si>
  <si>
    <t>2T3H1RFVXMW179012</t>
  </si>
  <si>
    <t>1- SE LE ENVIO WHATS APP / S139560 - 15/11/22 - S20</t>
  </si>
  <si>
    <t>5YFBPRBEXLP080595</t>
  </si>
  <si>
    <t>S139557 - 15/11/22 - S60</t>
  </si>
  <si>
    <t>MHKMF53E4HK010623</t>
  </si>
  <si>
    <t>Se envia mrs 2- NO CONTESTA 3- no se guardo  / 4- Lo contactamos por msj y nos indica lo siguiente : Recuerde de favor que le pasa a la batería? Para tener cuidado y en un tiempo libre poder</t>
  </si>
  <si>
    <t>VNKKTUD3XGA063744</t>
  </si>
  <si>
    <t>SE MANDO WHATS (MRS) 2- comenta que le falta mucho por llegar a los kilometros y no piensa agendar pronto 3- buzon, se marca del telefono fijo de la agencia 4- s-139572 / 16/11/22 /s70 km</t>
  </si>
  <si>
    <t>5TDKZRFH2KS311963</t>
  </si>
  <si>
    <t>S139752 - 22/11/22 - S70</t>
  </si>
  <si>
    <t>JTDKARFU7L3118277</t>
  </si>
  <si>
    <t>Se Envia Mrs// 2- Marcamos de la agencia y nos ponemos en contacto con el cliente y nos solicita informacion por medio de whtas y se la hacemos llegar</t>
  </si>
  <si>
    <t>5TDGRKEC2NS115853</t>
  </si>
  <si>
    <t>1- SE LE ENVIO WHATS APP, 2- SE AGENDO PARA EL 28/11/22  / S139887 - 28/11/22 - S10</t>
  </si>
  <si>
    <t>5YFBPRBE7LP091618</t>
  </si>
  <si>
    <t>MRS 1 / LO VA A PENSAR Y REGRESARA LA LLAMADA / S142129 - 03/02/23 - S60</t>
  </si>
  <si>
    <t>4T1F11AKXLU925777</t>
  </si>
  <si>
    <t>1-SE LE ENVIO WHATS APP / SE COMUNICARA PARA ROGRAMAR SERVICIO/ SE DEJA RECADO CON SU PAPA Y SE ENVIA MRS / SE CORTA LA LLAMADA POR INTERFERENCIA SE REGRESA LLAMADA POR TELEFONO DE LA OFICIN</t>
  </si>
  <si>
    <t>MR2K29F3XH1074825</t>
  </si>
  <si>
    <t>SE MANDO WHTAS ( MRS ) / S139149 - 01/11/22 - S40</t>
  </si>
  <si>
    <t>JTMR13FV4LD050633</t>
  </si>
  <si>
    <t>SE MANDO WHTAS ( MRS ) 2- AGENDO 14/11/22 FOLIO 109066 / S139646 - 17/11/22 - S40</t>
  </si>
  <si>
    <t>5TDYZRAH3MS089762</t>
  </si>
  <si>
    <t>S142291 - 09/02/23 - S50</t>
  </si>
  <si>
    <t>MHKMF5CE9LK007788</t>
  </si>
  <si>
    <t>S 0000141082</t>
  </si>
  <si>
    <t>MR0EX8CB1L1410593</t>
  </si>
  <si>
    <t>S 0000141069</t>
  </si>
  <si>
    <t>5TDYZ3DC9LS045924</t>
  </si>
  <si>
    <t>Se envia Mrs / 2- Cliente nos indica lo siguiente: Si muchas gracias, Regresando al país nos ponemos de acuerdo / 3- Se realiza cita 02.02.23 folio: 111539 / S142088 - 02/02/23 - S100</t>
  </si>
  <si>
    <t>5TDYK3DC0CS210098</t>
  </si>
  <si>
    <t>Se envia Mrs // 4- ENVIAMOS NUEVAMENTE MSJ DE RECORDATORIO</t>
  </si>
  <si>
    <t>5TDYZRFH5KS296806</t>
  </si>
  <si>
    <t>1- SE LE ENVIO WHATS APP, 2- SE DEJO RECADO SE COMUNICA MAS ADELANTE., 3- NO CONTESTA, 4- SE LE VOLVIO A ENVIAR WHATS APP, 5- SE MUDO ALA CIUDAD DE QRO. ALLÁ ESTARA REALIZANDO SUS SERVICIOS</t>
  </si>
  <si>
    <t>5YFBPRBE7MP258173</t>
  </si>
  <si>
    <t>s-141299 / 10-01-23 / s30 km</t>
  </si>
  <si>
    <t>5TDZA22C96S546048</t>
  </si>
  <si>
    <t>1-SE LE ENVIO WHATS APP, 2- NO CONTESTA SE VOLVIO A ENVIAR WHATS APP, 2- SE DEJO RECADO</t>
  </si>
  <si>
    <t>MR0CX8CB9N0424662</t>
  </si>
  <si>
    <t>S140008 - 30/11/22 - S30</t>
  </si>
  <si>
    <t>JTDBT9K36F1438083</t>
  </si>
  <si>
    <t>S139431 - 11/11/22 - S140</t>
  </si>
  <si>
    <t>MHKAA1BA7NJ015177</t>
  </si>
  <si>
    <t>se envia mrs / S139837 - 25/11/22 - S20</t>
  </si>
  <si>
    <t>JTDKAMFU2M3132687</t>
  </si>
  <si>
    <t>SE MANDO WHATS (MRS) 2- BUZON 3- buzon 4- el marca en otro momento 4- SE MANDO WHATS 4- buzon, se marca del telefono fijo / S139813 - 24/11/22 - S30</t>
  </si>
  <si>
    <t>JTDKAMFU3N3165117</t>
  </si>
  <si>
    <t>S139987 - 30/11/22 - S30</t>
  </si>
  <si>
    <t>MR0CX8CB6M0421247</t>
  </si>
  <si>
    <t>S139924 - 29/11/22 - S70</t>
  </si>
  <si>
    <t>MR0EX32G4F0264877</t>
  </si>
  <si>
    <t>1- NO CONTESTA Y NO TIENE WHATS APP, 2- SE DEJO RECADO CON SU EMPLEADO, 3- SE DEJO RECADO CON SU EMPLEADA , 4- SE COMUNICA MAS ADELANTE PARA AGENDAR SU CITA., 5- SE  REALIZO EL 04/11 S-13923</t>
  </si>
  <si>
    <t>2T3RFREV5GW509926</t>
  </si>
  <si>
    <t>Se envia Mrs // 2- cliente nos indica lo siguiente: Buenas tardes,  gracias ?? ?? déjeme ver mi agenda /4- Cliente indica que anda de vacaciones y que En Enero que regrese llama para agendar</t>
  </si>
  <si>
    <t>4T1B11HK6JU034564</t>
  </si>
  <si>
    <t>Se envia Mrs // 4- Cliente indica que por el momento no esta interesado en agendar cita que pronto se pondra en contacto para gendar saldra fuera</t>
  </si>
  <si>
    <t>4T1BF1FK3GU202061</t>
  </si>
  <si>
    <t>MANDA  A BUZON  O TIENE WHATS 2- buzon, se marca del telefono fijo 4- buzom, se marca del telefono fijo 4- numero fuera de servicio 4- NUMERO FUERA DE SERVICIO 4 -LOS DIS NUMEROS ESTAN FUERA</t>
  </si>
  <si>
    <t>MHKAA1BA1NJ018835</t>
  </si>
  <si>
    <t>S 0000141301</t>
  </si>
  <si>
    <t>5YFB4RBE2LP049589</t>
  </si>
  <si>
    <t>1- SE REALIZO EL 01/11/2022 S-139157 - S50</t>
  </si>
  <si>
    <t>JTFPX22P6B0028461</t>
  </si>
  <si>
    <t>SE MANDO WHTAS ( MRS ) 2- agendo 15/11/22 folio 109045 / S139519 - 15/11/22 - S220</t>
  </si>
  <si>
    <t>2T3J1RFV5MW163219</t>
  </si>
  <si>
    <t>MRS 1 / S142602 - 17/02/23 - S30</t>
  </si>
  <si>
    <t>5TDYK3DC0ES442624</t>
  </si>
  <si>
    <t>1- inmotion</t>
  </si>
  <si>
    <t>2T3ZF4EV7FW220032</t>
  </si>
  <si>
    <t>1-SE LE ENVIO WHATS APP / S140779 - 22/12/22 - S120</t>
  </si>
  <si>
    <t>5TDKK3DC8ES463873</t>
  </si>
  <si>
    <t>SE MANDO WHATS (MRS) 2- buzon, se marca del telefono fijo 3- buzon se marca del telefono fijo 4 - SE MANDO WHATS 4- SE MANDO WHATS 4- SE DEJA WHATS</t>
  </si>
  <si>
    <t>5YFBPRHE2KP942861</t>
  </si>
  <si>
    <t>SE MANDO WHATS (MRS) 2- buzon  3 - buzon, se marca del telefono fijo 4- la unidad esta fuera regresa en diciembre el maca para agendar 4- SE MANDO WHATS 4- no responde, se deja whats</t>
  </si>
  <si>
    <t>MR0CX3DDXM1321763</t>
  </si>
  <si>
    <t>S142085 - 02/02/23 - S60</t>
  </si>
  <si>
    <t>5YFBPRBE9LP124974</t>
  </si>
  <si>
    <t>5YFBPRHE3JP841973</t>
  </si>
  <si>
    <t>1- SE LE ENVIO WHATS APP, 2- LE AJENDO JAQUI PARA EL 18/02/2023 / S142611 - 18/02/23 - CAMBIO DE ACEITE Y FILTRO</t>
  </si>
  <si>
    <t>MHKMC13E1CK000769</t>
  </si>
  <si>
    <t>S 0000141130</t>
  </si>
  <si>
    <t>4T1B21HKXLU523436</t>
  </si>
  <si>
    <t>S142109 002/02/23 - S180</t>
  </si>
  <si>
    <t>3TYCZ5AN1MT022560</t>
  </si>
  <si>
    <t>1- SE LE ENVIO WHATS APP, 2- NO CONTESTA SE LE VOLVIO A ENVIAR WHATS APP, 3-  NO CONTESTA SE LE VOLVIO A ENVIAR WHATS APP, 4- NO CONTESTA SE VOLVIO A ENVIAR WHATS APP</t>
  </si>
  <si>
    <t>JTMZ13FV6LD052254</t>
  </si>
  <si>
    <t>S142787 - 23/02/23 - S70</t>
  </si>
  <si>
    <t>JTDBBRBE6LJ018727</t>
  </si>
  <si>
    <t>1-SE LE ENVIO WHATS APP, 2- SE DEJO RECADO CON SU ESPOSA / S142251 - 08/02/23 - S50</t>
  </si>
  <si>
    <t>JTDKARFU8L3110155</t>
  </si>
  <si>
    <t>1- SE LE ENVIO WHATS APP / S142378 - 11/02/23 - S60</t>
  </si>
  <si>
    <t>JTFSX23P3K6203495</t>
  </si>
  <si>
    <t>S142494 - 15/02/23 - S330</t>
  </si>
  <si>
    <t>JTDBT9K35E1431446</t>
  </si>
  <si>
    <t>MRS 1 / S142853 - 25/02/23 - S150</t>
  </si>
  <si>
    <t>5YFBURHEXFP219225</t>
  </si>
  <si>
    <t>SE MANDO WHATS ( MRS ) 2- buzon, se marrca del telefono fijo 3 -BUZON, SE MARCA DEL TELEFONO FIJO / S142933 - 28/02/23 - S130</t>
  </si>
  <si>
    <t>3TMLU4EN3BM068466</t>
  </si>
  <si>
    <t>MRS 1 / CITADO PARA EL 15/02/2023 CON FOLIO 111834 / S142492 - 15/02/23 - S330</t>
  </si>
  <si>
    <t>JTMZ13FV7LD052182</t>
  </si>
  <si>
    <t>S142665 - 20/02/23 - S80</t>
  </si>
  <si>
    <t>3TYCZ5AN3MT026500</t>
  </si>
  <si>
    <t>SE MANDO WHATS ( MRS ) 2- agendo 07/02/23 folio 111686 / S142206 - 07/02/23 - S80</t>
  </si>
  <si>
    <t>MR0CX3DDXM1318104</t>
  </si>
  <si>
    <t>S142237 - 07/02/23 - S40</t>
  </si>
  <si>
    <t>5YFBPRBE5NP272171</t>
  </si>
  <si>
    <t>Se envia Mrs / S142503 - 15/02/23 - S30</t>
  </si>
  <si>
    <t>5YFBURHE3FP342235</t>
  </si>
  <si>
    <t>1-SE LE ENVIO WHATS APP, 2- SE DEJO RECADO , GINA SE COMUNICA PARA AGENDAR SU CITA, GINA DE  HYP , SE COMUNICA PARA AGENDAR SU CITA, 3-  SE AGENDO CITA PARA EL 23/02/2023 FOLIO: 112186 / S14</t>
  </si>
  <si>
    <t>3TMLU4EN9FM166228</t>
  </si>
  <si>
    <t>SE MANDO WHATS (MRS) 2- buzon 3- buzon, se marca del telefono fijo 4- no se emcuentra van a pasar el recado 4- SE MANDO WHATS 4 - SE MANDO WHATS 4- NO RESPONDE, SE DEJA WHATS</t>
  </si>
  <si>
    <t>JTDBT923991297918</t>
  </si>
  <si>
    <t>SE MANDO WHATS (MRS) 2- buzin 3- RELIZA SUS SERVICIIOS POR TIEMPO LE FALTA MUCHO PARA LLEGAR 4- SE MANDO WHATS 4 - SE MANDO WHATS 4- NO RESPONDE, SE MANDO WHATS</t>
  </si>
  <si>
    <t>JTDKBRFU0H3570320</t>
  </si>
  <si>
    <t>SE ENVIA MRS / S142794  - 24/02/23 - S110</t>
  </si>
  <si>
    <t>JTDKDTB36L1635714</t>
  </si>
  <si>
    <t>1- SE LE ENVIO WHATS APP / S142350 - 10/02/23 - S60</t>
  </si>
  <si>
    <t>JTDKBRFU2J3603470</t>
  </si>
  <si>
    <t>LLAMARA MAS CERCANO EL MES DE FEBRERO  / CITA AGENDADA PARA EL 09/02/2023 CON FOLIO 111785 / S142316 - 09/02/23 - S150</t>
  </si>
  <si>
    <t>JTDKBRFU6H3045729</t>
  </si>
  <si>
    <t>NO CUENTA CON NUMEROS DE CONTACTO</t>
  </si>
  <si>
    <t>5TDYZ3DC9HS811142</t>
  </si>
  <si>
    <t>S 0000141814</t>
  </si>
  <si>
    <t>5TDZK3EH8BS026668</t>
  </si>
  <si>
    <t>S 0000141765</t>
  </si>
  <si>
    <t>MHKMF5CE7LK008678</t>
  </si>
  <si>
    <t>S 0000141208</t>
  </si>
  <si>
    <t>5YFBPRBE1NP275309</t>
  </si>
  <si>
    <t>S142412 - 13/02/23 - S60</t>
  </si>
  <si>
    <t>JTFJM9CP2N6004651</t>
  </si>
  <si>
    <t>S142672 - 21/02/23 - S40</t>
  </si>
  <si>
    <t>JTDKBRFU2H3571050</t>
  </si>
  <si>
    <t>S142458 - 14/02/23 - S90</t>
  </si>
  <si>
    <t>5TDYK3DC0GS698703</t>
  </si>
  <si>
    <t>SE ENVIA MRS / S142916 - 28/02/23 - S190</t>
  </si>
  <si>
    <t>5TDGRKECXNS105314</t>
  </si>
  <si>
    <t>S142485 - 14/02/23 - S30</t>
  </si>
  <si>
    <t>JTDKBRFU3J3080654</t>
  </si>
  <si>
    <t>1- SE LE ENVIO WHATS APP , SE AGENDO CITA PARA EL  14/11  FOLIO: 109025 / S139543 - 15/11/22 - S170</t>
  </si>
  <si>
    <t>JTFSX23P7K6198625</t>
  </si>
  <si>
    <t>SE MANDO WHATS ( MRS ) 2- S-139384 / 09-11-22 / S30KM</t>
  </si>
  <si>
    <t>NMTKH3BXXKR081018</t>
  </si>
  <si>
    <t>S139857 - 26/11/22 - S50</t>
  </si>
  <si>
    <t>5YFB4RBE3MP072459</t>
  </si>
  <si>
    <t>Se agenda cita 21.01.23 folio: 111008 (JQUINTERO) / S141712 - 21/01/23 - S50</t>
  </si>
  <si>
    <t>JTDBBRBE6LJ009297</t>
  </si>
  <si>
    <t>Se envia Mrs / 2- Marcamos de la agencia y nos contesta una Srita indica que revisara tiempos y antes de 16 agendara su cita / 3- Marcamos de la agencia y no contestan / S142626 - 18/02/22 -</t>
  </si>
  <si>
    <t>JTFJM9CP5M6002648</t>
  </si>
  <si>
    <t>SE MANDO WHATS / S142876 - 27/02/23 - S30</t>
  </si>
  <si>
    <t>MHKAA1BA0NJ050000</t>
  </si>
  <si>
    <t>G142921 - 28/02/23 - REEMP FARO FRONTAL</t>
  </si>
  <si>
    <t>5YFB4RBE4MP058988</t>
  </si>
  <si>
    <t>1- SE LE ENVIO WHATS APP, 2-  SE AGENDO CITA PARA EL 18/02/2023 FOLIO: 111882 / S142616 - 18/02/23 - S50</t>
  </si>
  <si>
    <t>2T3WF4EV2DW032714</t>
  </si>
  <si>
    <t>SE MANDO WHATS (MRS) 2- buzon 3 - agendo 02/11/22 folio 108874</t>
  </si>
  <si>
    <t>4T1B21HK6LU522705</t>
  </si>
  <si>
    <t>S139634 - 17/11/22 - S30</t>
  </si>
  <si>
    <t>5TDYZ3DC6LS082753</t>
  </si>
  <si>
    <t>SE MANDO WHATS ( MRS ) 2- AGENDO 30/11/22 FOLIO 109137 / S139561 - 15/11/22 - S40</t>
  </si>
  <si>
    <t>5YFBPRBE0MP205976</t>
  </si>
  <si>
    <t>1- SE LE ENVIO WHATS APP / S139871 - 26/11/22 - S40</t>
  </si>
  <si>
    <t>JTFSX23P4G6169543</t>
  </si>
  <si>
    <t>1- SE LE ENVIO WHATS APP / S139328 - 08/11/22 - S120</t>
  </si>
  <si>
    <t>MR0EX8DDXK0183778</t>
  </si>
  <si>
    <t>1- SE LE ENVIO WHATS APP, 2- NO CONTESTA / S139944 - 29/11/22 - S60</t>
  </si>
  <si>
    <t>MHFMC13F6BK007206</t>
  </si>
  <si>
    <t>Se envia mrs 2- Cliente nos comenta que radica en uriangato y que por la inseguridad por el momento no acudiria a Celaya 3- No acude por inseguridad / marcamos de la gencia y nos indica que</t>
  </si>
  <si>
    <t>MR2K29F39K1173269</t>
  </si>
  <si>
    <t>Se envia Mrs// 2- MARCAMOS DE LA AGENCIA Y NO CONTESTAN ENVIAMOS MSJ / S139719 - 19/11/22 - S70</t>
  </si>
  <si>
    <t>5TDYZ3DC9LS026760</t>
  </si>
  <si>
    <t>4- No contesta y Se envia Mrs</t>
  </si>
  <si>
    <t>5TDGRKEC9MS047243</t>
  </si>
  <si>
    <t>5YFBPRBE9LP036037</t>
  </si>
  <si>
    <t>SE MANDO WHTAS ( MRS ) 2- buzon, se marca del telefono fijo / G139632 - 17/11/ 22 - 22TC07 3- SE MANDO WHATS 4- SE MANDO WHATS 4- manda a buzon, se  deja whats</t>
  </si>
  <si>
    <t>5TDKZRFH4KS298861</t>
  </si>
  <si>
    <t>1- SE LE ENVIO WHATS APP, 2-  SE AGENDO PARA EL 28/02/2023 FOLIO: 111760 / S142683 - 21/02/23 - S50</t>
  </si>
  <si>
    <t>5YFBPRBE5LP140945</t>
  </si>
  <si>
    <t>S142885 - 27/02/23 - S50</t>
  </si>
  <si>
    <t>3TMJU4GN7FM186000</t>
  </si>
  <si>
    <t>S 0000141435</t>
  </si>
  <si>
    <t>2T3WF4DV2CW135051</t>
  </si>
  <si>
    <t>SE MANDO WHATS (MRS) 2 - BUZON 3- buzon 4 - buzon se marco del telefono fijo 4 - SE MANDO WHATS 4- SE MANDO WHATS 4- SE MANDO WHATS</t>
  </si>
  <si>
    <t>2T3W1RFVXNW196496</t>
  </si>
  <si>
    <t>S 0000141719</t>
  </si>
  <si>
    <t>5YFBPRBE9LP093788</t>
  </si>
  <si>
    <t>1-SE LE ENVIO WHATS APP, NO CONTESTA, 3-  SE DEJO RECADO</t>
  </si>
  <si>
    <t>2T3RFREV7JW743976</t>
  </si>
  <si>
    <t>S 0000141496</t>
  </si>
  <si>
    <t>3MYDLBYV3KY513547</t>
  </si>
  <si>
    <t>S 0000141473</t>
  </si>
  <si>
    <t>3TMAZ5CN7LM120328</t>
  </si>
  <si>
    <t>S 0000141788</t>
  </si>
  <si>
    <t>2T3ZFREV6HW350576</t>
  </si>
  <si>
    <t>S 0000141204</t>
  </si>
  <si>
    <t>JTDKN3DU8F1960629</t>
  </si>
  <si>
    <t>S142352 - 10/02/23 - S230</t>
  </si>
  <si>
    <t>JTDKARFU4L3123646</t>
  </si>
  <si>
    <t>MANDA A BUZON Y NO TIENE WHATS APP 2- COMENTA QUE ESTA EN UNA JUNTA Y EL MARCA EN OTRO MOMENTO / S142234 - 07/02/23 - S50</t>
  </si>
  <si>
    <t>4T1BF1FK0CU520116</t>
  </si>
  <si>
    <t>Se agenda cita 23.09.22 Folio: 106643 // 4- NOS CONTACTAMOS CON EL CLIENTE PARA REPROGRAMAR SU CITA PERO SOLO NOS INDICA LO SIGUIENTE: No podra llevarlo y que reprogramara para otro dia Se r</t>
  </si>
  <si>
    <t>4T1BF1FK0HU661484</t>
  </si>
  <si>
    <t>S 0000141255</t>
  </si>
  <si>
    <t>5TDGRKEC8MS023855</t>
  </si>
  <si>
    <t>S 0000141520</t>
  </si>
  <si>
    <t>3TMAZ5CN9KM087556</t>
  </si>
  <si>
    <t>SE MANDI WHATS (MRS) 2- BUZON 3- lo vendio- LO VENDIO 4- sin numero de contacto</t>
  </si>
  <si>
    <t>3TMAZ5CN1HM027103</t>
  </si>
  <si>
    <t>1- Inmotion</t>
  </si>
  <si>
    <t>3TMJU62N38M049738</t>
  </si>
  <si>
    <t>SE MANDO WHATS (MRS) 2 - buzon 3 - buzon, se marca del telefono fijo 4- buzon, se marca del telefono fijo de la agencia 4 - SE MANDO WHATS 4- SE MANDO WHATS</t>
  </si>
  <si>
    <t>5TDKZ3DC1LS073206</t>
  </si>
  <si>
    <t>SE MANDI WHATS (MRS) 2- buzon 3- comneta que no lo va a requerir  4- no le interesa 4 - SE MANDO WHATS 4 - SE MANDO WHATS</t>
  </si>
  <si>
    <t>4T1BF1FK0FU977836</t>
  </si>
  <si>
    <t>SE MANDO WHATS ( MRS ) 3- MANDA A BUZON</t>
  </si>
  <si>
    <t>MR0CX3DD2M1320655</t>
  </si>
  <si>
    <t>S142881 - 27/02/23 - S70</t>
  </si>
  <si>
    <t>MR0EX32G3D0253057</t>
  </si>
  <si>
    <t>1-SE LE ENVIO WHATS APP  , 2- SE DEJO RECADO CON EL OPERARIO DE LA UNIDAD , PASA EL RECADO PARA AGENDAR SU CITA.,3- EL CLIENTE SE COMUNICA MAS ADELANTE,4-  NO CONTESTA SE VUELVE A ENVIAR WHA</t>
  </si>
  <si>
    <t>5TDGRKECXMS013991</t>
  </si>
  <si>
    <t>S 0000141517</t>
  </si>
  <si>
    <t>MR0CX3DD5N1327343</t>
  </si>
  <si>
    <t>Se envia Mrs / S142509 - 15/02/23 - S20</t>
  </si>
  <si>
    <t>MHFAB1BY2N3001488</t>
  </si>
  <si>
    <t>S142472 - 14/02/23 - S50</t>
  </si>
  <si>
    <t>MR0CX8CB7N0425289</t>
  </si>
  <si>
    <t>SE MANDO WHATS ( MRS ) 2- S-142092 / 02/02/23 / S20 KM</t>
  </si>
  <si>
    <t>MR0CX3DD8N1326607</t>
  </si>
  <si>
    <t>S142071 - 01/02/23 - S50</t>
  </si>
  <si>
    <t>JTFPX22P7B0026413</t>
  </si>
  <si>
    <t>SE MANDO WHATS (MRS) 2- BUZON 3- BUZON, SE MARCA DEL TELEFONO FIJO 4- se mando whats 4- no responde, se mando whats</t>
  </si>
  <si>
    <t>4T1F31AK3NU592884</t>
  </si>
  <si>
    <t>S 0000141976</t>
  </si>
  <si>
    <t>JTMZD35V175043289</t>
  </si>
  <si>
    <t>1- SE LE ENVIO WHATS APP, 2- NO CONTESTA SE LE VOLVIO E ENVIAR WHATS APP, 3-  NO CONTESTA, 4- SE VOLVIO A ENVIAR WHATS APP</t>
  </si>
  <si>
    <t>2T3H1RFV0NW208633</t>
  </si>
  <si>
    <t>Se envia msj de recordatorio // 2- Nos Direcciona a Buzon de Voz / S140726 - 21/12/22 - S10</t>
  </si>
  <si>
    <t>2T3J1RFV5MW157405</t>
  </si>
  <si>
    <t>MRS ( SE MANDO WHATS ) / S140196 - 06/12/22 - S40</t>
  </si>
  <si>
    <t>2T3JFREV3GW409210</t>
  </si>
  <si>
    <t>SE MANDO WHATS ( MRS ) / S140392 - 13/12/22 - S130</t>
  </si>
  <si>
    <t>3TMJU4GN4FM187525</t>
  </si>
  <si>
    <t>1-SE LE ENVIO WHATS APP , 2- NO CONTESTA / S140543 - 16/12/22 - S150</t>
  </si>
  <si>
    <t>5TDGRKEC1NS104195</t>
  </si>
  <si>
    <t>S140647 - 10/12/22 - S50</t>
  </si>
  <si>
    <t>2T3ZFREV8GW297488</t>
  </si>
  <si>
    <t>1- SE LE ENVIO WHATS APP, 2- SE VOLVIO A ENVIAR WHATS APP / S140266 - 08/12/22 - S40</t>
  </si>
  <si>
    <t>5TDYKRFH6ES013287</t>
  </si>
  <si>
    <t>1-SE LE ENVIO WHATS APP , 2- SE DEJO RECADO , SE COMUNICAN PARA AGENDAR SU CITA., 3- NO CONTESTA / S140045 - 01/12/22 - S80</t>
  </si>
  <si>
    <t>2T3RFREV6HW597595</t>
  </si>
  <si>
    <t>t140905 - 27/12/22 - S90</t>
  </si>
  <si>
    <t>5TDYZ3DC0KS972566</t>
  </si>
  <si>
    <t>S140397 - 13/12/22 - S100</t>
  </si>
  <si>
    <t>4T1B11HK5JU002883</t>
  </si>
  <si>
    <t>se envia mrs // 2- marcamos pero no contesta / S140851 - 26/12/22 - S90</t>
  </si>
  <si>
    <t>5TDYK3DC7ES420314</t>
  </si>
  <si>
    <t>SE MANDO WHATS (MRS) 2- buzon 3 - se marca del telefono fijo, manda a buzon 4- no esta en celaya ya que egrese ella marca 4 - s140501 / 15-12-22 / s240 km</t>
  </si>
  <si>
    <t>MR0CX3DD9M1322080</t>
  </si>
  <si>
    <t>S142116 -02/02/23 - S40</t>
  </si>
  <si>
    <t>MR0EX8DD5G0168743</t>
  </si>
  <si>
    <t>SE MANDO WHATS, MANDA A BUZON 2- SE MANDO FLYER</t>
  </si>
  <si>
    <t>3TYCZ5AN1NT055723</t>
  </si>
  <si>
    <t>S 0000141589</t>
  </si>
  <si>
    <t>2T3RFREV3GW486601</t>
  </si>
  <si>
    <t>S 0000141790</t>
  </si>
  <si>
    <t>2T3RFREV0JW839285</t>
  </si>
  <si>
    <t>S 0000141862</t>
  </si>
  <si>
    <t>2T3WF4DV1AW030935</t>
  </si>
  <si>
    <t>1-SE LE ENVIO WHATS APP ,2-  SE DEJO RECADO SE COMUNICA MAS ADELANTE, 3- NO CONTESTA , 4- SE DEJO RECADO LA CLIENTA SE COMUNICA MAS ADELANTE PARA AGENDAR SU CITA.</t>
  </si>
  <si>
    <t>5TDYK3DC5BS123991</t>
  </si>
  <si>
    <t>no tiene whtas, manda a buzon 2- buzon, se marca del telefono fijo de la agencia 3- comenta queno realiza los servicios en la agencia, prefuere un taller yya que es mas econimico elmcambio d</t>
  </si>
  <si>
    <t>5TDYK3DC8FS604274</t>
  </si>
  <si>
    <t>S 0000141339</t>
  </si>
  <si>
    <t>2T3ZFREV6JW420518</t>
  </si>
  <si>
    <t>S 0000141337</t>
  </si>
  <si>
    <t>5TDYK3DC7FS667530</t>
  </si>
  <si>
    <t>S 0000141122</t>
  </si>
  <si>
    <t>2T3W1RFV4MW182866</t>
  </si>
  <si>
    <t>S 0000141775</t>
  </si>
  <si>
    <t>5YFBURHE5GP521197</t>
  </si>
  <si>
    <t>S 0000141430</t>
  </si>
  <si>
    <t>JTDBT9K37G1444587</t>
  </si>
  <si>
    <t>S 0000141193</t>
  </si>
  <si>
    <t>5TDYK3DC6BS160659</t>
  </si>
  <si>
    <t>1-SE LE ENVIO WHATS APP , 2- SE DEJO RECADO , 3- LA CLIENTE SE COMUNICA  PARA AGENDAR SU CITA, 4- LA CLIENTA LO REVISA  Y MAS ADELANTE SE COMUNICA., 5- LA CLIENTA SE COMUNICA PARA AGENDAR SU</t>
  </si>
  <si>
    <t>5TDZK3DCXBS103370</t>
  </si>
  <si>
    <t>S 0000141923</t>
  </si>
  <si>
    <t>JTDBCRFE7PJ001545</t>
  </si>
  <si>
    <t>T 0000142014</t>
  </si>
  <si>
    <t>2T3RFREV3JW811335</t>
  </si>
  <si>
    <t>S 0000141754</t>
  </si>
  <si>
    <t>5TDKZRFH6HS230473</t>
  </si>
  <si>
    <t>S 0000141456</t>
  </si>
  <si>
    <t>2T3RFREV6JW741068</t>
  </si>
  <si>
    <t>S 0000141929</t>
  </si>
  <si>
    <t>5YFBPRHE5JP742345</t>
  </si>
  <si>
    <t>S 0000141836</t>
  </si>
  <si>
    <t>JTDBT9K31E1433260</t>
  </si>
  <si>
    <t>S 0000141899</t>
  </si>
  <si>
    <t>4T1J11AK6LU884686</t>
  </si>
  <si>
    <t>MRS ( SE MANDO WHATS ) / S140151 - 05/12/22 - S60</t>
  </si>
  <si>
    <t>3TMAZ5CN4LM124644</t>
  </si>
  <si>
    <t>1-SE LE ENVIO WHATS APP , 2- SE DE DEJO RECADO, 3- NO CONTESTA , 4- MANDA A BUZON DIRECTO</t>
  </si>
  <si>
    <t>7MUBAAAG5NV019774</t>
  </si>
  <si>
    <t>S 0000141962</t>
  </si>
  <si>
    <t>JTDBT9K32G1444030</t>
  </si>
  <si>
    <t>S 0000141307</t>
  </si>
  <si>
    <t>2T3JFREV7JW800335</t>
  </si>
  <si>
    <t>S 0000141752</t>
  </si>
  <si>
    <t>JTMY23FV9KJ009844</t>
  </si>
  <si>
    <t>S142754 - 23/02/23 - S70</t>
  </si>
  <si>
    <t>5TDYZRAH6LS000202</t>
  </si>
  <si>
    <t>S 0000141282</t>
  </si>
  <si>
    <t>5TDZM5G16AS001496</t>
  </si>
  <si>
    <t>S 0000140654</t>
  </si>
  <si>
    <t>5YFBPRHE7JP835996</t>
  </si>
  <si>
    <t>S 0000141087</t>
  </si>
  <si>
    <t>JTDBT9K32G1449504</t>
  </si>
  <si>
    <t>S 0000141485</t>
  </si>
  <si>
    <t>2T1KR32E27C666236</t>
  </si>
  <si>
    <t>S 0000141694</t>
  </si>
  <si>
    <t>JTDKAMFU2N3177386</t>
  </si>
  <si>
    <t>S 0000141286</t>
  </si>
  <si>
    <t>JTDKAMFU3M3132035</t>
  </si>
  <si>
    <t>S 0000141845</t>
  </si>
  <si>
    <t>se envia mrs // 2- Empresa Toyota Motor llev aseuimiento miguel navarrete</t>
  </si>
  <si>
    <t>2T1BR32E15C453064</t>
  </si>
  <si>
    <t>se envia mrs // SE AGENDA CITA 15.12.22 FOLIO: 109976 / S140470 - 15/12/22 - S330</t>
  </si>
  <si>
    <t>2T3RFREV9JW710719</t>
  </si>
  <si>
    <t>1-SE LE ENVIO WHATS APP , 2- SE DEJO RECADO CON EL OPERARIO, 2- SE DEJO RECADO  / S140107 - 02/12/22 - S40</t>
  </si>
  <si>
    <t>5TDGRKEC2MS043759</t>
  </si>
  <si>
    <t>1- SE LE ENVIO WHATS APP / S140405 - 13/12/22 - S30</t>
  </si>
  <si>
    <t>5TDYZ3DC1LS081493</t>
  </si>
  <si>
    <t>S 0000141086</t>
  </si>
  <si>
    <t>JTFJM9CP5M6002729</t>
  </si>
  <si>
    <t>S 0000141416</t>
  </si>
  <si>
    <t>MR2B29F3XJ1110437</t>
  </si>
  <si>
    <t>SE MANDO WHATS (MRS) 2- buzon 3- buzon 4 - comenta que fue realizado en otro taller</t>
  </si>
  <si>
    <t>JTMR13FV2KD007441</t>
  </si>
  <si>
    <t>S 0000141776</t>
  </si>
  <si>
    <t>JTDKDTB38M1147429</t>
  </si>
  <si>
    <t>S 0000141469</t>
  </si>
  <si>
    <t>MR2K29F34M1216192</t>
  </si>
  <si>
    <t>Se envia Mrs / 2- se agenda cita 10.02.23 folio: 11735 / S142371 - 11/02/23 - S40</t>
  </si>
  <si>
    <t>MHKMF53FXJK024055</t>
  </si>
  <si>
    <t>S 0000141840</t>
  </si>
  <si>
    <t>MR2K29F33K1150120</t>
  </si>
  <si>
    <t>Se envia Mrs / 2- Marcamos de la Agencia y no Contesta / 3- Marcamos de la agencia y no Contesta / S142631 - 18/02/23 - S70</t>
  </si>
  <si>
    <t>JTFSX23P6F6165511</t>
  </si>
  <si>
    <t>S 0000141071</t>
  </si>
  <si>
    <t>MHFMC13E87K000160</t>
  </si>
  <si>
    <t>SE MANDO WHATS (MRS) 3- Le agradezco por el recordatorio y por la información, en cuanto se tenga un día libre agendamos con ustedes por este mismo medio para a poder llevar la camioneta a s</t>
  </si>
  <si>
    <t>2T3DFREVXGW422887</t>
  </si>
  <si>
    <t>1-SE LE ENVIO WHATS APP , 2- SE DEJO RECADO  SE COMUNICA MAS ADELANTE, 3- NO CONTESTA SE LE VOLVIO A ENVIAR WHATS APP / S140124 - 03/12/22 - S130</t>
  </si>
  <si>
    <t>5TDGRKEC5NS090804</t>
  </si>
  <si>
    <t>1- SE LE ENVIO WHATS APP / S140364 - 12/12/22 - S20</t>
  </si>
  <si>
    <t>JTMY23FV3KJ015414</t>
  </si>
  <si>
    <t>S 0000141673</t>
  </si>
  <si>
    <t>JTDKDTB3XM1148789</t>
  </si>
  <si>
    <t>S 0000141486</t>
  </si>
  <si>
    <t>5TDZK22C37S005110</t>
  </si>
  <si>
    <t>S 0000140835</t>
  </si>
  <si>
    <t>MR2K29F35K1140124</t>
  </si>
  <si>
    <t>1- SE LE ENVIO WHATS APP, 2- SE AGENDO CITA PARA EL 11/02/23  FOLIO: 111827 / S142392 - 11/02/23 - S70</t>
  </si>
  <si>
    <t>MHKMF5CE5MK012486</t>
  </si>
  <si>
    <t>MRS 1 / CITADO PARA EL 03/02/2023 CON FOLIO 111237 / S142139 - S30</t>
  </si>
  <si>
    <t>2T1BU4EE8BC698889</t>
  </si>
  <si>
    <t>S 0000141658</t>
  </si>
  <si>
    <t>MHKMF53F6JK025817</t>
  </si>
  <si>
    <t>SE MANDO WHATS (MRS) 2- Nos indican que pasaran la informacion al Sr. Carlos por que no se encuentra y llamara a ala agencia para programar su cita 3- NOS INDICAN QUE NO SE ENCUENTRA EN SU C</t>
  </si>
  <si>
    <t>MHKAA1BA0NJ048361</t>
  </si>
  <si>
    <t>SE MANDO WHATS ( MRS ) 2- el marca en otro momento / S142706 - 21/02/23 - S10</t>
  </si>
  <si>
    <t>2T1BU4EE1BC646388</t>
  </si>
  <si>
    <t>S 0000141636</t>
  </si>
  <si>
    <t>MHKMF53F9JK022541</t>
  </si>
  <si>
    <t>NO TIENE WHATS, MANDA A BUZON 2- buzon 3- LOS REALIZA EN MERIDA 4 - LOS REALIZA EN OTRA AGENCIA 4- LO REALIZA EN OTRA AGENCIA, SE MANDO WHATS</t>
  </si>
  <si>
    <t>MHKMF5CF7JK001350</t>
  </si>
  <si>
    <t>JTMY23FV6KJ024270</t>
  </si>
  <si>
    <t>1- SE LE ENVIO WHATS APP , 2- SE DEJO RECADO</t>
  </si>
  <si>
    <t>JTDBT9K35G1450775</t>
  </si>
  <si>
    <t>SE MANDO WHATS (MRS) 2- Necesito comunicarme con ustedes para agendar cita para el servicio y el cambio de las bolsas de aire, espero su llamada? Le escribimos ppr whats para programar su ci</t>
  </si>
  <si>
    <t>MR0CX3DD6M1315281</t>
  </si>
  <si>
    <t>SE MANDO WHATS ( MRS ) 2- MARCAR EN UNOS DIAS PARA AGENDAR CITA EN SAN MIGUEL 3 - comenta 4 - se mando whats 4- SE DEJA WHATS</t>
  </si>
  <si>
    <t>MR0CX3DD4N1327866</t>
  </si>
  <si>
    <t>S142098 - 02/02/23 - S30</t>
  </si>
  <si>
    <t>5TDZK3EH0DS110549</t>
  </si>
  <si>
    <t>S139603 - 17/11/22 - S190</t>
  </si>
  <si>
    <t>MR0CX12G2E0111120</t>
  </si>
  <si>
    <t>Se envia Mrs // 4- Marcamos de la agencia pero no contesta</t>
  </si>
  <si>
    <t>MR0CX3DD9N1325451</t>
  </si>
  <si>
    <t>5YFBPRHE9HP581668</t>
  </si>
  <si>
    <t>S139669 - 18/11/22 - S70</t>
  </si>
  <si>
    <t>MHKMF5CE5MK012729</t>
  </si>
  <si>
    <t>MRS 1 /  ESPERARA A QUE REBASE LOS 40,000 KM Y SE COMUNICARA PARA AGENDAR LA CITA</t>
  </si>
  <si>
    <t>4T1B21HK6KU510973</t>
  </si>
  <si>
    <t>SE MANDO WHATS ( MRS ) 2- BUZON, SE MARCA DEL TELEFONO FIJO / S140518 - 16/12/22 - S60</t>
  </si>
  <si>
    <t>MHKMF5CFXLK012622</t>
  </si>
  <si>
    <t>4-Se envia Mrs el dia 17.02.23 / S142864 - 27/02/23 - S60</t>
  </si>
  <si>
    <t>5YFB4RBE3MP087267</t>
  </si>
  <si>
    <t>S139790 - 24/11/22 - S40</t>
  </si>
  <si>
    <t>2T1BU4EE6BC700669</t>
  </si>
  <si>
    <t>Se envia mrs 2- por temas economicos por el momento no realizaran si cita mas adelante lo haran 3- Cliente indica que esperara a que llegue al kilometraje mas adelante hara el servicio // 4-</t>
  </si>
  <si>
    <t>MR0CX12G8D0099604</t>
  </si>
  <si>
    <t>1-SE LE ENVIO WHATS APP, 2- SE DEJO RECADO , NO CONTESTA SE VOLVIO A ENVIAR WHATS APP, 3- EL CLIENTE SE COMUNICA PARA AGENDAR SU CITA / S142464 - 14/02/23 - S150</t>
  </si>
  <si>
    <t>5TDZA22C86S423647</t>
  </si>
  <si>
    <t>SE MANDO WHATS ( MRS ) 2- buzon, se marca del telefono fijo de la agencia / S139551 - 15/11/22 - S330</t>
  </si>
  <si>
    <t>MR0CX8CB7M0423279</t>
  </si>
  <si>
    <t>S142840 - 25/02/23 - S70</t>
  </si>
  <si>
    <t>5YFBPRHE7JP778165</t>
  </si>
  <si>
    <t>S139979 - 29/11/22 - S120</t>
  </si>
  <si>
    <t>5YFBPRBE5NP302107</t>
  </si>
  <si>
    <t>1-SE LE ENVIO WHATS APP , 2- SE DEJO RECADO CON LA CLIENTA , SE COMUNICA MAS ADELANTE PARA AGENDAR SU CITA.3- NO CONTESTA, 4- NO CONTESTA / S139326 - 08/11/22 - S10</t>
  </si>
  <si>
    <t>4T1C11AK4NU008971</t>
  </si>
  <si>
    <t>MRS ( SE MANDO WHATS ) / S140141 - 05/12/22 - S20</t>
  </si>
  <si>
    <t>5TDGRKEC7MS031624</t>
  </si>
  <si>
    <t>Se envia mrs 2- Cliente se encuentra de vacaciones llega la 1ra semana de Septiembre 3- Cliente continua de vacaciones el se comunica directamente a la agencia para agendar cita / 4- marcamo</t>
  </si>
  <si>
    <t>5TDYK3DCXFS546295</t>
  </si>
  <si>
    <t>1- SE LE ENVIO WHATS APP, 2- NO CONTESTA SE VOLVIO A ENVIAR WHATS APP, 3- SE DEJO RECADO EL CLIENTE SE COMUNICA PARA AGENDAR, 4- SE AGENDO CITA PARA EL 20/12/2022 S-140652 / S140652 - 20/12/</t>
  </si>
  <si>
    <t>2T3RFREV5GW430045</t>
  </si>
  <si>
    <t>NO TIENE WHATS A BUZON 2- SE MARCA DEL TELEFONO FIJO, MANDA A BUZON 3- manda directo al buzon 4- BUZON 4 - BUZON</t>
  </si>
  <si>
    <t>2T3DF4EVXFW314027</t>
  </si>
  <si>
    <t>S 0000141980</t>
  </si>
  <si>
    <t>JTDKDTB32K1621131</t>
  </si>
  <si>
    <t>S 0000141698</t>
  </si>
  <si>
    <t>JTMZD33V776034710</t>
  </si>
  <si>
    <t>MR2K29F35M1213169</t>
  </si>
  <si>
    <t>Se envia Mrs 2- Cliente nos indica que marcara a la agencia para programar su cita // 4- CLIENTE NOS INDICA LO SIGUIENTE: Hola buena tarde. Yo le comunico a mi hermana ya q ella es la dueña</t>
  </si>
  <si>
    <t>MHKMC13F8FK015394</t>
  </si>
  <si>
    <t>Se envia Mrs // 2- Marcamos de la agencia no contesta y enviamos mrs / 4- Cliente nos indica que la unidad anda fuera (suroeste) y alla realizaron los servicios</t>
  </si>
  <si>
    <t>JTDKDTB33M1142588</t>
  </si>
  <si>
    <t>S 0000141310</t>
  </si>
  <si>
    <t>MHKMF5CE4KK003422</t>
  </si>
  <si>
    <t>SE MANDO WHATS (MRS) 2- buzon 3- buzon, se marca del telefono fijo. 4- lo revisa con su espóso y marca para agendar cita 4- SE MANDO WHATS 4 - SE MANDO WHATS 4- NO RESPONDE, SE DEJA WHATS</t>
  </si>
  <si>
    <t>MHKMF5CF5KK006984</t>
  </si>
  <si>
    <t>Se envia Mrs / 2- Marcamos de la agencia y nos agenda para el dia 07.02.23 folio: 111642 / 3- Se reprograma cita 111751 pero no llego nos comunicamos pero no contesta / S142740 - 22/02/23 -</t>
  </si>
  <si>
    <t>2T1BU4EE2DC922435</t>
  </si>
  <si>
    <t>1-SE LE ENVIO WHATS APP , 2- POR  INSEGURIDAD DE LA CIUDAD EL CLIENTE ESPERARA PARA REALIZARLE SU SERVICIO., 3- SE DEJO RECADO , 4- EL CLIENTE SE COMUNICA MAS ADELANTE</t>
  </si>
  <si>
    <t>MHKMF53F2GK005234</t>
  </si>
  <si>
    <t>Se envia Mrs / 2-Marcamos de la agencia y nos indica que la proxima semana se comunica para gendar su cita / S142351 - 10/02/23 - S140</t>
  </si>
  <si>
    <t>MHKMF5CE4JK001846</t>
  </si>
  <si>
    <t>SE MANDO WHATS (MRS) / SR. CARLOS LO COMENTARA CON SU ESPOSA Y SE COMUNICARA DESPUES / LLAMAR L LUNES 19/09 PARA AGENDAR EL SERVICIO / NO HAY RESPUESTA, MANDA A BUZON, SE ENVIA MRS</t>
  </si>
  <si>
    <t>5TDGRKEC7MS019490</t>
  </si>
  <si>
    <t>S140292 - 08/12/22 - S40</t>
  </si>
  <si>
    <t>JTDBT9K32A4063879</t>
  </si>
  <si>
    <t>Se envia Mrs // 2- marcamos de la agencia y no contestan enviamos nuevamente msj / S139609 - 17/11/22 - S130</t>
  </si>
  <si>
    <t>5TDYK3DC9GS746621</t>
  </si>
  <si>
    <t>SE MANDO WHTAS ( MRS ) 2- buzon, se marca del telefono fijo 3 - buzon / S140408 - 13/12/22 - S100</t>
  </si>
  <si>
    <t>5YFBURHE0FP248295</t>
  </si>
  <si>
    <t>S139796 - 24/11/22 - S60</t>
  </si>
  <si>
    <t>JTDKARFU7K3069709</t>
  </si>
  <si>
    <t>1-SE LE ENVIO WHATS APP , 2- NO CONTESTA SE LE VOLVIO A ENVIAR WHATS APP, 3- NUMERO FUERA DEL AREA DE SERVICIO.</t>
  </si>
  <si>
    <t>5TDYZ3DC1HS880102</t>
  </si>
  <si>
    <t>S140294 - 08/12/22 - S120</t>
  </si>
  <si>
    <t>5YFBPRBE2LP117820</t>
  </si>
  <si>
    <t>SE MANDO WHATS ( MRS ) 2- buzon, se marca el telefono fijo / S140696 - 21/12/22 - S50</t>
  </si>
  <si>
    <t>5TDYK3DC6BS106861</t>
  </si>
  <si>
    <t>1- EL CLIENTE SE COMUNICA PARA AGENDAR SU CITA / S140944 - 28/12/22 - TOYOTATHON</t>
  </si>
  <si>
    <t>JTFSX23P3K6199089</t>
  </si>
  <si>
    <t>1- SE LE ENVIO WHATS APP, 2- SE DEJO RECADO SE COMUNICA LA SIGUIENTE SEMANA PARA AGENDAR SU CITA.</t>
  </si>
  <si>
    <t>MR0CX3DDXN1325328</t>
  </si>
  <si>
    <t>1-SE LE ENVIO WHATS APP, 2- SE DEJO RECADO EL CLIENTE SE COMUNICA PARA AGENDAR SU CITA / S142221 - 07/02/23 - S20</t>
  </si>
  <si>
    <t>5YFBPRBE8LP033355</t>
  </si>
  <si>
    <t>SE MANDO WHATS ( MRS ) 2 - agendo 20/12/22 folio 109974 ( agendo karla ) / S140641 - 20/12/22 - S60</t>
  </si>
  <si>
    <t>5YFBPRBE0MP262730</t>
  </si>
  <si>
    <t>S140856 - 26/12/22 - S40</t>
  </si>
  <si>
    <t>5YFBPRBE5MP218741</t>
  </si>
  <si>
    <t>1-SE LE ENVIO WHATS APP / S140759 - 22/12/22 - S30</t>
  </si>
  <si>
    <t>5YFBPRBE8LP076402</t>
  </si>
  <si>
    <t>S140140 - 05/12/22 - S90</t>
  </si>
  <si>
    <t>5YFBPRBE3NP294380</t>
  </si>
  <si>
    <t>se envia mrs // 2- Nos Comunicamos de la agencia Toyota y nos indica el Sr. Mario que realizara su segundo  servicio en Morelia indica que si lo tratan mal regresara a CELAYA</t>
  </si>
  <si>
    <t>5TDZZRFH3HS203648</t>
  </si>
  <si>
    <t>1-SE LE ENVIO WHATS APP , 2- EL CLIENTE SE COMUNICA PARA AGENDAR SU CITA / S140363 - 12/12/22 - S190</t>
  </si>
  <si>
    <t>5YFBPRBE4MP228998</t>
  </si>
  <si>
    <t>S140719 - 21/12/22 - S20</t>
  </si>
  <si>
    <t>4T1BF1FK0HU617422</t>
  </si>
  <si>
    <t>1- MANDA ABUZON DIRECTO Y NO TIENE WHATS APP / S140410 - 13/12/22  - S30</t>
  </si>
  <si>
    <t>JTDKDTB38L1637156</t>
  </si>
  <si>
    <t>1- SE LE ENVIO WHATS APP, 2- SE AGENDO CITA PARA EL 14/11 FOLIO: 108052 / S139484 - 14/11/22 - S50</t>
  </si>
  <si>
    <t>5TDYZ3DC3KS014988</t>
  </si>
  <si>
    <t>1- SE LE ENVIO WHATS APP, 2- SE DEJO RECADO / S140192 - 06/12/22 - S60</t>
  </si>
  <si>
    <t>JTDKDTB39M1147049</t>
  </si>
  <si>
    <t>S139807 - 24/11/22 - S30</t>
  </si>
  <si>
    <t>JTDBARDE1MJ028860</t>
  </si>
  <si>
    <t>SE MANDO WHATS ( MRS ) 2- AGENDO 15/11/22 109053 / S139528 - S30</t>
  </si>
  <si>
    <t>JTDKARFU2K3102647</t>
  </si>
  <si>
    <t>se envia mrs / S139729 - 22/11/22 - S60</t>
  </si>
  <si>
    <t>JTFSX23P2G6168231</t>
  </si>
  <si>
    <t>SE ENVIA MRS // 2- marcamos de la agencia  pero nos indica que marquemos en 3 semanas / S139563 - 15/11/22 - S90</t>
  </si>
  <si>
    <t>JTMY23FV6LJ026831</t>
  </si>
  <si>
    <t>S139999 - 30/11/22 - S70</t>
  </si>
  <si>
    <t>JTDKBRFU4J3068433</t>
  </si>
  <si>
    <t>SE MANDO WHTAS ( MRS ) 2- AGENDO 14/11/22 FOLIO 109039 3- lo realizo en irapuato, por tema de trabajo</t>
  </si>
  <si>
    <t>JTDBARDE0MJ014741</t>
  </si>
  <si>
    <t>1- SE LE ENVIO WHATS APP / S139892 - 28/11/22 - S40</t>
  </si>
  <si>
    <t>MHFMC13F2BK007459</t>
  </si>
  <si>
    <t>SE MANDI WHATS (MRS) 2- BUZON 3- buzon 4 ella marca en otro momento por tema de salud no puede acudir 4- SE MANDO WHATS / S139726 - 22/11/22 - S90</t>
  </si>
  <si>
    <t>2T3KF9DV7AW030661</t>
  </si>
  <si>
    <t>/NO RESPONDE LAS LLAMADAS MANDA A BUZON Y NO TIENE WHATSAPP</t>
  </si>
  <si>
    <t>JTDBARDE3MJ035230</t>
  </si>
  <si>
    <t>S140429 - 14/12/22 - S50</t>
  </si>
  <si>
    <t>JTDKBRFU8H3569075</t>
  </si>
  <si>
    <t>1- SE LE ENVIO WHATS APP, 2- SE VOLVIO A ENVIAR WHATS APP, 3- SE AGENDO CITA PARA EL 05/12/2022 FOLIO: 109753 / S140148 - 05/12/22 - S70</t>
  </si>
  <si>
    <t>JTDKARFU8L3108521</t>
  </si>
  <si>
    <t>S140063 - 01/12/22 - S180</t>
  </si>
  <si>
    <t>JTDBARDE9MJ004063</t>
  </si>
  <si>
    <t>1- SE REALIZO EL 09/12/22 S-140334 - S50</t>
  </si>
  <si>
    <t>JTFJM9CP8P6005838</t>
  </si>
  <si>
    <t>S140730 - 21/12/22 - S10</t>
  </si>
  <si>
    <t>JTDKAMFU7M3152269</t>
  </si>
  <si>
    <t>Se envia Mrs // 2- Marcamos de la agencia y no contestan // 4- Se agenda cita el dia 22.12.22 folio: 110279 / S140751 - 22/12/22 - S20</t>
  </si>
  <si>
    <t>JTDKBRFU6H3543316</t>
  </si>
  <si>
    <t>SE MANDI WHATS (MRS) 2- BUZON 3-BUZON 4- buzon, se marca del telefono fijo 4 - comentanque van a pasar el recado / S140486 - 15/12/22 - S110</t>
  </si>
  <si>
    <t>JTMJ13FV7KJ022550</t>
  </si>
  <si>
    <t>S-140219 / 07-12-22 / S 70 KM</t>
  </si>
  <si>
    <t>JTDKBRFU4H3046345</t>
  </si>
  <si>
    <t>1- SE LE ENVIO WHATS APP / S140999 - 30/12/22 - S70</t>
  </si>
  <si>
    <t>MR0EX8CB6L1409374</t>
  </si>
  <si>
    <t>SE MANDO WHATS (MRS) 2- cordina sus tiempos y marca 3- buzon, se marca del telefono fijo de la agencia 4- buzon, se marca del telefono fijo de la agencia 4- SE MANDO WHATS 4- SE MANDO WHATS</t>
  </si>
  <si>
    <t>MR0EX8CB1L1411095</t>
  </si>
  <si>
    <t>1-SE LE ENVIO WHATS APP , 2- EL ENCARGADO DE LAS UNIDADES SE COMUNICA PARA AGENDAR SUS CITA., 3- SE DEJO RECADO EL CLIENTE SE COMUNICA  PARA AGENDAR SU CITA., 4- EL CLIENTE SE COMUNICA PARA</t>
  </si>
  <si>
    <t>5YFBURHE3GP551251</t>
  </si>
  <si>
    <t>S140446 - 14/12/22 - S120</t>
  </si>
  <si>
    <t>JTDKBRFU7J3059774</t>
  </si>
  <si>
    <t>1- SE LE ENVIO WHATS APP, 2- SE REALIZO EL 19/12/2022 S-140627 / S140627 - 19/12/22 - S70</t>
  </si>
  <si>
    <t>JTDKBRFU2H3566317</t>
  </si>
  <si>
    <t>1- SE LE ENVIO WHATS APP, 2- NO CONTESTA SE LE VOLVIO A ENVIAR WHATS APP, 3-  SE DEJO RECADO</t>
  </si>
  <si>
    <t>MHFAB1BYXN3003876</t>
  </si>
  <si>
    <t>/SE ENVIA MENSAJE DE WHATSAPP  3- cliente se encuentra fuera de la ciudad regresara en 3 semanas, si puede agendara cita con nosotros // 4- Marcamos de la agencia y nos indica el propietario</t>
  </si>
  <si>
    <t>JTDBARDE4N3004851</t>
  </si>
  <si>
    <t>S140119 - 02/12/22 - S20</t>
  </si>
  <si>
    <t>JTDKAMFU9N3159998</t>
  </si>
  <si>
    <t>se envia mrs // 2- Se agendo cita 10.12.22 S20.000 KM S-140347 folio: 109534 / S140347 - 10/12/22 - S20</t>
  </si>
  <si>
    <t>JTFJM9CP2N6004911</t>
  </si>
  <si>
    <t>S140882 - 27/12/22 - S20</t>
  </si>
  <si>
    <t>MR0EX8CB8K1404014</t>
  </si>
  <si>
    <t>S142406 - 38/02/23 - S110</t>
  </si>
  <si>
    <t>MR0EX8DD2J0258911</t>
  </si>
  <si>
    <t>Se envia Mrs / 2- Marcamos de la agencia y nos indican que los servicios se realizan en queretaro / 3- servicio realizado en queretaro</t>
  </si>
  <si>
    <t>MR0EX8DD6H0254550</t>
  </si>
  <si>
    <t>SE MANDO WHATS (MRS) 3- Cliente  indica que solo queria saber el costo -Una pregunta no me podran dar precio de una hiluz 2022,Buen dia no mas queria sader el precio de la hilux 2022 // 4- C</t>
  </si>
  <si>
    <t>MR0EX8DD5K0262002</t>
  </si>
  <si>
    <t>SE MANDO WHTAS ( MRS ) 2- buzon, se marca del telefono fijo 3- marcar mañana para posible cita 4 - agendo 30/11/22 folio 109637 4 - marca en unos dias para re agendar cita 4 - SE MANDO WHATS</t>
  </si>
  <si>
    <t>MHFMC13F6AK006653</t>
  </si>
  <si>
    <t>1-SE LE ENVIO WHATS APP , SE DEJO RECADO SE COMUNICA MAS ADELANTE, 2- NO CONTESTA, 4- NO CONTESTA, 5- NO CONTESTA SE VOLVIO A ENVIAR WHATS APP.</t>
  </si>
  <si>
    <t>MR0EX8DDXH0175690</t>
  </si>
  <si>
    <t>Se envia Mrs// 4- marcamso de la agencia y nos indican que solicitaran cotizacion pero seria dentro de 2 semanas / S141519 - 17/01/23 - S100</t>
  </si>
  <si>
    <t>3TMCZ5AN6KM190042</t>
  </si>
  <si>
    <t>3TMJU4GN8FM189178</t>
  </si>
  <si>
    <t>MR0EX8DD5K0265143</t>
  </si>
  <si>
    <t>2T3WF4EV9DW028045</t>
  </si>
  <si>
    <t>JTFJM9CP0N6004874</t>
  </si>
  <si>
    <t>5TDGRKEC5MS040547</t>
  </si>
  <si>
    <t>MR0EX8DD7H0172035</t>
  </si>
  <si>
    <t>SE MANDO WHTAS ( MRS ) 2- POR TEMA DE SALUDO NO PUEDE AGENDAR, YA QUE ESTE MEJOR MARCA 3- no se encuentra va pasar el recado 4- SE MANDO WHATS 4- S-142728 / 22/02/23 / S110 KM</t>
  </si>
  <si>
    <t>MR0CX3DD6N1328064</t>
  </si>
  <si>
    <t>MR0CX3DD4M1320317</t>
  </si>
  <si>
    <t>JTDKAMFUXN3169021</t>
  </si>
  <si>
    <t>Se Envia Mrs / S140638 - 20/12/22 - S20</t>
  </si>
  <si>
    <t>MHKMC13F8DK003257</t>
  </si>
  <si>
    <t>MR2B29F34N1251574</t>
  </si>
  <si>
    <t>MR0CX3DD1N1330286</t>
  </si>
  <si>
    <t>5YFBPRHE1JP777853</t>
  </si>
  <si>
    <t>5TDGZRAH2MS085164</t>
  </si>
  <si>
    <t>MHKMF53F6GK000456</t>
  </si>
  <si>
    <t>2T3H1RFV5MW141199</t>
  </si>
  <si>
    <t>JTDKDTB37L1635656</t>
  </si>
  <si>
    <t>5TDYZRAH9MS044583</t>
  </si>
  <si>
    <t>5TDKZ3DC5HS877001</t>
  </si>
  <si>
    <t>JTDKBRFU6G3532475</t>
  </si>
  <si>
    <t>MR2B29F35H1059486</t>
  </si>
  <si>
    <t>MR0EX8DDXG0166566</t>
  </si>
  <si>
    <t>2T3H1RFV0MW141062</t>
  </si>
  <si>
    <t>JTMZ13FV2LD049254</t>
  </si>
  <si>
    <t>JTDKBRFU6J3601138</t>
  </si>
  <si>
    <t>5YFB4RBE9MP065516</t>
  </si>
  <si>
    <t>MR0DA3CD0M4000420</t>
  </si>
  <si>
    <t>MR0CX8CB6M0420728</t>
  </si>
  <si>
    <t>JTMD13FV6KJ009849</t>
  </si>
  <si>
    <t>JTDBT9K38F1439722</t>
  </si>
  <si>
    <t>5TDGZRAH5NS091817</t>
  </si>
  <si>
    <t>5TDYK3DCXFS601473</t>
  </si>
  <si>
    <t>JTDKT923985162820</t>
  </si>
  <si>
    <t>JTDBT923971128382</t>
  </si>
  <si>
    <t>5TDYZ3DC7KS985220</t>
  </si>
  <si>
    <t>MR0EX8DD9J0177159</t>
  </si>
  <si>
    <t>NMTKH3BX2KR078498</t>
  </si>
  <si>
    <t>NMTKH3BX3KR068952</t>
  </si>
  <si>
    <t>JTDKBRFU9J3079606</t>
  </si>
  <si>
    <t>MR0CX8CB4N0427064</t>
  </si>
  <si>
    <t>MHFMC13EX9K001877</t>
  </si>
  <si>
    <t>MR0CX3DD6N1324516</t>
  </si>
  <si>
    <t>5TDKZRFHXHS196053</t>
  </si>
  <si>
    <t>5TDYZRAH5MS084157</t>
  </si>
  <si>
    <t>5TDYZ3DC4KS997146</t>
  </si>
  <si>
    <t>5TDKKRFH3GS166279</t>
  </si>
  <si>
    <t>JTDKBRFU3J3075308</t>
  </si>
  <si>
    <t>2T3H1RFV9MW170768</t>
  </si>
  <si>
    <t>JTMZ13FV9LD052507</t>
  </si>
  <si>
    <t>5TDYZRAH1LS000222</t>
  </si>
  <si>
    <t>MHKMF5CE4MK012267</t>
  </si>
  <si>
    <t>MR0CX3DD5M1321511</t>
  </si>
  <si>
    <t>5TDGZRAHXMS087714</t>
  </si>
  <si>
    <t>MR0DA3CD9M4000416</t>
  </si>
  <si>
    <t>5YFBPRBE7LP094017</t>
  </si>
  <si>
    <t>5TDYZ3DC0LS022127</t>
  </si>
  <si>
    <t>JTMY23FV1KJ015363</t>
  </si>
  <si>
    <t>MR2B29F31M1227246</t>
  </si>
  <si>
    <t>5TDYZRFH8HS206136</t>
  </si>
  <si>
    <t>5YFBPRHE0HP613987</t>
  </si>
  <si>
    <t>JTMR13FV2LD054020</t>
  </si>
  <si>
    <t>5TDYZ3DC9LS086196</t>
  </si>
  <si>
    <t>5TDGRKEC0NS117763</t>
  </si>
  <si>
    <t>5TDDK3EHXCS108994</t>
  </si>
  <si>
    <t>4T1B21HK9KU511275</t>
  </si>
  <si>
    <t>2T3BF4EV6EW131116</t>
  </si>
  <si>
    <t>JTMR13FV1LJ036884</t>
  </si>
  <si>
    <t>JTDKBRFUXH3053199</t>
  </si>
  <si>
    <t>JTDKBRFU8H3034697</t>
  </si>
  <si>
    <t>2022-11-01</t>
  </si>
  <si>
    <t>MR2K29F33H1042394</t>
  </si>
  <si>
    <t>5YFBPRBE5MP198877</t>
  </si>
  <si>
    <t>MHKMF5CE2KK003256</t>
  </si>
  <si>
    <t>MR0CX3DD2N1332841</t>
  </si>
  <si>
    <t>2T3W1RFV5NW206450</t>
  </si>
  <si>
    <t>3TYCZ5AN2MT046088</t>
  </si>
  <si>
    <t>MR0CX3DD6N1324838</t>
  </si>
  <si>
    <t>JTFSX23P6G6170001</t>
  </si>
  <si>
    <t>MR0CX3DD9N1333002</t>
  </si>
  <si>
    <t>MR0CX3DD7M1321171</t>
  </si>
  <si>
    <t>5TDYZRAH3MS066403</t>
  </si>
  <si>
    <t>MR0EX8DD0G0165247</t>
  </si>
  <si>
    <t>MR2B29F36N1253942</t>
  </si>
  <si>
    <t>5YFBPRHE9HP661116</t>
  </si>
  <si>
    <t>MR0DA3CD0M4000417</t>
  </si>
  <si>
    <t>2T3H1RFV1MW171140</t>
  </si>
  <si>
    <t>3TYAZ5CN6MT007444</t>
  </si>
  <si>
    <t>MR0CX3DD3N1328426</t>
  </si>
  <si>
    <t>MHKMF5CEXLK006598</t>
  </si>
  <si>
    <t>MR0CX3DD8M1316741</t>
  </si>
  <si>
    <t>MR0CX3DD1M1317858</t>
  </si>
  <si>
    <t>5TDYKRFHXFS084459</t>
  </si>
  <si>
    <t>JTMY23FVXKJ023705</t>
  </si>
  <si>
    <t>MR0CX8CB8N0425236</t>
  </si>
  <si>
    <t>JTDKBRFU7J3068152</t>
  </si>
  <si>
    <t>MR0CX3DD3M1318137</t>
  </si>
  <si>
    <t>2T3W1RFV3MW167923</t>
  </si>
  <si>
    <t>JTMZ13FV9LD052801</t>
  </si>
  <si>
    <t>JTDBT9K36G1446878</t>
  </si>
  <si>
    <t>JTDBARDE4MJ024401</t>
  </si>
  <si>
    <t>2T3H1RFV2NW212120</t>
  </si>
  <si>
    <t>MHKMC13F4FK014209</t>
  </si>
  <si>
    <t>MR0EX8CB3H1394369</t>
  </si>
  <si>
    <t>MR0CX8CB9M0422375</t>
  </si>
  <si>
    <t>5YFB4RBE4LP019350</t>
  </si>
  <si>
    <t>JTDBARDE5MJ026531</t>
  </si>
  <si>
    <t>5YFBPRBEXNP321879</t>
  </si>
  <si>
    <t>JTFSX23P3H6176162</t>
  </si>
  <si>
    <t>MR2B29F39K1154219</t>
  </si>
  <si>
    <t>5TDYZ3DCXHS895410</t>
  </si>
  <si>
    <t>MR0FA3CD3L3801159</t>
  </si>
  <si>
    <t>S142527 - 16/02/23 - S210</t>
  </si>
  <si>
    <t>5TDYZRAH8NS105438</t>
  </si>
  <si>
    <t>2T3H1RFV4MW122661</t>
  </si>
  <si>
    <t>5TDYK3DC1ES433317</t>
  </si>
  <si>
    <t>5TDKKRFH1FS110193</t>
  </si>
  <si>
    <t>3TMCZ5ANXKM230672</t>
  </si>
  <si>
    <t>5TDKZRFH9KS300538</t>
  </si>
  <si>
    <t>MR0DA3CD2M4000418</t>
  </si>
  <si>
    <t>JTDKBRFUXH3031638</t>
  </si>
  <si>
    <t>8AJEX32G6B4030868</t>
  </si>
  <si>
    <t>JTFJM9CP4M6004178</t>
  </si>
  <si>
    <t>2T3WF4DV4AW042125</t>
  </si>
  <si>
    <t>3TYCZ5AN9MT041664</t>
  </si>
  <si>
    <t>JTDKARFU1L3105217</t>
  </si>
  <si>
    <t>2T3H1RFV6MW173417</t>
  </si>
  <si>
    <t>MR0CX3DD2M1320316</t>
  </si>
  <si>
    <t>5YFB4RBE8MP066205</t>
  </si>
  <si>
    <t>JTFAMHCP9L6002354</t>
  </si>
  <si>
    <t>MR2B29F35K1169056</t>
  </si>
  <si>
    <t>MR2B29F30L1204300</t>
  </si>
  <si>
    <t>4T1F11AK9MU515800</t>
  </si>
  <si>
    <t>MR2B29F30M1217713</t>
  </si>
  <si>
    <t>MHKAA1BA3NJ018125</t>
  </si>
  <si>
    <t>5TDGZRAH3MS520984</t>
  </si>
  <si>
    <t>5YFBPRHEXKP858089</t>
  </si>
  <si>
    <t>NMTKH3BX7KR094020</t>
  </si>
  <si>
    <t>5TDGRKEC7MS052764</t>
  </si>
  <si>
    <t>3TYCZ5AN2PT108545</t>
  </si>
  <si>
    <t>5YFBPRBEXNP352159</t>
  </si>
  <si>
    <t>7MUBAAAG6NV021792</t>
  </si>
  <si>
    <t>4T3DWRFV3MU011339</t>
  </si>
  <si>
    <t>JTMR13FV8LD055981</t>
  </si>
  <si>
    <t>MR0EX8DDXK0186972</t>
  </si>
  <si>
    <t>MR0EX8CB9L1409241</t>
  </si>
  <si>
    <t>MR0CX3DD2N1419462</t>
  </si>
  <si>
    <t>5TDGRKEC9MS058520</t>
  </si>
  <si>
    <t>JTEGD20V750072519</t>
  </si>
  <si>
    <t>2T3H1RFV4NW212121</t>
  </si>
  <si>
    <t>MR0CX3DD7N1332978</t>
  </si>
  <si>
    <t>5TDYZ3DC9JS942299</t>
  </si>
  <si>
    <t>JTDKDTB32M1144316</t>
  </si>
  <si>
    <t>5TDGZRAH0NS539896</t>
  </si>
  <si>
    <t>5TDZK23C08S129948</t>
  </si>
  <si>
    <t>MR2B29F34L1196881</t>
  </si>
  <si>
    <t>MR2B29F35M1220591</t>
  </si>
  <si>
    <t>NMTKH3BX0LR102623</t>
  </si>
  <si>
    <t>5TDKZRFH8KS346121</t>
  </si>
  <si>
    <t>MR0EX3DD3L0003965</t>
  </si>
  <si>
    <t>JTDKBRFU0H3052806</t>
  </si>
  <si>
    <t>JTFJM9CP3M6003586</t>
  </si>
  <si>
    <t>5TDYZ3DC4LS022471</t>
  </si>
  <si>
    <t>MR0CX3DD7M1320604</t>
  </si>
  <si>
    <t>JTMY23FVXKJ016415</t>
  </si>
  <si>
    <t>2T3H1RFV9NW212079</t>
  </si>
  <si>
    <t>2T3J1RFV6MW152651</t>
  </si>
  <si>
    <t>2T3H1RFV6MW170484</t>
  </si>
  <si>
    <t>JTMR13FV5LD048826</t>
  </si>
  <si>
    <t>5TDYZ3DC6KS998024</t>
  </si>
  <si>
    <t>MR2B29F35L1201764</t>
  </si>
  <si>
    <t>2T3H1RFV3MW170054</t>
  </si>
  <si>
    <t>MHKMF5CF4LK012776</t>
  </si>
  <si>
    <t>4T3DWRFV1NU069225</t>
  </si>
  <si>
    <t>2T3H1RFVXMW130117</t>
  </si>
  <si>
    <t>5TDZZRAH7MS052427</t>
  </si>
  <si>
    <t>5TFEY5F18AX075551</t>
  </si>
  <si>
    <t>JTEGD20V640026498</t>
  </si>
  <si>
    <t>JTDBBRBE4LJ022923</t>
  </si>
  <si>
    <t>MR2B29F36N1240480</t>
  </si>
  <si>
    <t>5TDGZRAH4MS059259</t>
  </si>
  <si>
    <t>2T3RF4EV2FW310379</t>
  </si>
  <si>
    <t>MHKMF5CE9KK002962</t>
  </si>
  <si>
    <t>VNKKTUD34FA043150</t>
  </si>
  <si>
    <t>MR0CX3DD2N1331883</t>
  </si>
  <si>
    <t>5TDGRKEC2MS041087</t>
  </si>
  <si>
    <t>MHKMF5CE1MK012646</t>
  </si>
  <si>
    <t>5TDGZRAH6MS076399</t>
  </si>
  <si>
    <t>5TDYK3DC0BS154078</t>
  </si>
  <si>
    <t>2T3J1RFV5MW157842</t>
  </si>
  <si>
    <t>5YFBPRHE4JP741087</t>
  </si>
  <si>
    <t>MR0EX3DD0L0003650</t>
  </si>
  <si>
    <t>5TDYK3DC3FS596083</t>
  </si>
  <si>
    <t>MR2B29F36H1091640</t>
  </si>
  <si>
    <t>MR0EX32G8D0005371</t>
  </si>
  <si>
    <t>5TDYK3DC8FS600208</t>
  </si>
  <si>
    <t>5TDYZ3DC1KS979056</t>
  </si>
  <si>
    <t>JTDKDTB34M1142678</t>
  </si>
  <si>
    <t>3TYAZ5CN2NT022895</t>
  </si>
  <si>
    <t>JTEDS43A782024816</t>
  </si>
  <si>
    <t>MR0CX3DD3M1314721</t>
  </si>
  <si>
    <t>JTDKDTB32J1609592</t>
  </si>
  <si>
    <t>JTMY23FV7KJ023533</t>
  </si>
  <si>
    <t>5TDYZ3DC9KS966815</t>
  </si>
  <si>
    <t>MR0CX3DD5N1325348</t>
  </si>
  <si>
    <t>MR0EX8DD2K0266136</t>
  </si>
  <si>
    <t>2T3H1RFVXMW130960</t>
  </si>
  <si>
    <t>JTMJ13FV9KJ015373</t>
  </si>
  <si>
    <t>JTDKT9D36DD545675</t>
  </si>
  <si>
    <t>5TDZKRFH8GS174733</t>
  </si>
  <si>
    <t>5TDYK3DC6ES485767</t>
  </si>
  <si>
    <t>2T3J1RFV4NW265788</t>
  </si>
  <si>
    <t>MHKMF5CE3MK010459</t>
  </si>
  <si>
    <t>MR2B29F39L1205705</t>
  </si>
  <si>
    <t>MR0EX8DD7J0255700</t>
  </si>
  <si>
    <t>MR2B29F39H1073116</t>
  </si>
  <si>
    <t>4T1BK3EK1AU597065</t>
  </si>
  <si>
    <t>5YFBURHE4EP045716</t>
  </si>
  <si>
    <t>2T3H1RFV8MW130794</t>
  </si>
  <si>
    <t>2T3W1RFV3MW156288</t>
  </si>
  <si>
    <t>5TDZK3EH8BS031109</t>
  </si>
  <si>
    <t>JTMZD35V885087632</t>
  </si>
  <si>
    <t>2T1BR32E65C389121</t>
  </si>
  <si>
    <t>JTMJ13FV5KJ008372</t>
  </si>
  <si>
    <t>JTFAMHCP6P6007596</t>
  </si>
  <si>
    <t>14528AP</t>
  </si>
  <si>
    <t>5YFBURHE3FP322986</t>
  </si>
  <si>
    <t>4T1BF1FK7CU198767</t>
  </si>
  <si>
    <t>3MYDLBYVXKY509835</t>
  </si>
  <si>
    <t>MR2K29F31K1157003</t>
  </si>
  <si>
    <t>MR0CX3DD3N1330497</t>
  </si>
  <si>
    <t>5TDZK23C58S131632</t>
  </si>
  <si>
    <t>2T3YF4EV3DW052138</t>
  </si>
  <si>
    <t>5YFBPRBE9NP371365</t>
  </si>
  <si>
    <t>5TDKZRFH9KS343552</t>
  </si>
  <si>
    <t>MR0EX3DD7L0004584</t>
  </si>
  <si>
    <t>MHKMF5CFXMK019393</t>
  </si>
  <si>
    <t>JTEDS43A482026085</t>
  </si>
  <si>
    <t>MHFAB1BYXN3013825</t>
  </si>
  <si>
    <t>JTMJ13FV3KJ019063</t>
  </si>
  <si>
    <t>5TDYK3DC2GS699836</t>
  </si>
  <si>
    <t>5TDGZRAH5MS067371</t>
  </si>
  <si>
    <t>5YFBPRHE6HP584883</t>
  </si>
  <si>
    <t>2T1BU4EE0BC599967</t>
  </si>
  <si>
    <t>5TDKZRFH5KS311164</t>
  </si>
  <si>
    <t>MR0EX8CB4K1404771</t>
  </si>
  <si>
    <t>JTDKDTB32L1635225</t>
  </si>
  <si>
    <t>MR0EX8CB4H1396227</t>
  </si>
  <si>
    <t>MHKMF5CF1KK007713</t>
  </si>
  <si>
    <t>S 0000141367</t>
  </si>
  <si>
    <t>5TDKKRFH0ES035226</t>
  </si>
  <si>
    <t>se envia mrs / S139840 - 25/11/22 - S110</t>
  </si>
  <si>
    <t>2T1BU4EE2BC567599</t>
  </si>
  <si>
    <t>Se envia Mrs// 2- MARCAMOS DE LA GENCIA Y NO CONTESTAN / S139988 - 30/11/22 - S180</t>
  </si>
  <si>
    <t>4T1J11AK8LU871955</t>
  </si>
  <si>
    <t>S139244  - 04/11/22 - S30</t>
  </si>
  <si>
    <t>MR0CX3DD5N1325012</t>
  </si>
  <si>
    <t>1- SE LE ENVIO WHATS APP, 2- POR MOTIVOS DE TRABAJO REALIZO SU SERVICIO EN GUADALEJARA</t>
  </si>
  <si>
    <t>MR0CX8CB6N0425025</t>
  </si>
  <si>
    <t>1- SE LE ENVIO WHATS APP / S139833 - 25/11/22 - S20</t>
  </si>
  <si>
    <t>5TDKZRFH7KS349091</t>
  </si>
  <si>
    <t>S139207 - 03/11/22 - S130</t>
  </si>
  <si>
    <t>MR0CX8CB1N0425207</t>
  </si>
  <si>
    <t>S139733 - 22/11/22 - S40</t>
  </si>
  <si>
    <t>4T3DWRFV5MU030233</t>
  </si>
  <si>
    <t>S139473 - 12/11/22 - S20</t>
  </si>
  <si>
    <t>MR2B29F35K1142682</t>
  </si>
  <si>
    <t>Se envia Mrs 2- Cliente nos indica que  le marquemos en 1 semana // 4- SE ENVIA NUVAMENTE MSJ</t>
  </si>
  <si>
    <t>MHKMF5CE7MK013560</t>
  </si>
  <si>
    <t>2T3ZF4EV5FW202094</t>
  </si>
  <si>
    <t>SE MANDO WHATS ( MRS ) 2- agendo para otra unidad ya que pasen unis dias el marca para agendar / S139689 - 18/11/22 - S150</t>
  </si>
  <si>
    <t>3TMCZ5AN1JM128854</t>
  </si>
  <si>
    <t>S139715 - 19/11/22 - S250</t>
  </si>
  <si>
    <t>MR2B29F36M1213956</t>
  </si>
  <si>
    <t>Se envia Mrs / 2- Nos indican que llamemos el dia 30 de Enero / S142409 - 13/02/23 - S40</t>
  </si>
  <si>
    <t>MR0CX3DD0M1319794</t>
  </si>
  <si>
    <t>SE MANDI WHATS (MRS) 2- le dara seguimiento atencion a clientes 3-buzon 4- buzon se marca del telefono fijo 4- BUZON, SE MARCA DEL TELEFONO FIJO 4- SE MANDO WHATS 4 - SE MANDO WHATS</t>
  </si>
  <si>
    <t>3TMCZ5AN1JM126019</t>
  </si>
  <si>
    <t>S139368 - 09/11/22 - S30</t>
  </si>
  <si>
    <t>2T3RFREVXJW819996</t>
  </si>
  <si>
    <t>Se envia mrs 2- Marcamos no contesta enviamos nuevamente msj 3- BUZON LLENO /4- marcamos de la agencia pero no contesta  enviamos msj nuevamente / S139600 - 16/11/22 - S70</t>
  </si>
  <si>
    <t>MR2B29F34H1006987</t>
  </si>
  <si>
    <t>SE AMNDO WHATS</t>
  </si>
  <si>
    <t>MR0CX3DD8M1416239</t>
  </si>
  <si>
    <t>S 0000141287</t>
  </si>
  <si>
    <t>MR0CX3DD3N1323999</t>
  </si>
  <si>
    <t>S 0000141280</t>
  </si>
  <si>
    <t>5TDGZRAH3MS083987</t>
  </si>
  <si>
    <t>G134367 - 23/05/22 - REEMP- CILINDRO MAESTRO POR GARANTIA, 2- SE REALIZO EL SERVICIO CON ORDEN INTERNA I-134130 S20 KM</t>
  </si>
  <si>
    <t>MHKMF5CE1LK007414</t>
  </si>
  <si>
    <t>ULTIM SERVICIO DE 60,000 EL DIA REALIZADO EL 17/11/22, LE CORRESPONDE HASTA MAYO</t>
  </si>
  <si>
    <t>MR0CX3DD2M1321093</t>
  </si>
  <si>
    <t>Se envia Mrs 2- no contestan //4- Marcamos de la agencia y no contestan</t>
  </si>
  <si>
    <t>MHKMC13FXDK004605</t>
  </si>
  <si>
    <t>1- SE LE ENVIO WHATS APP, 2- SE LE  VOLVIO A ENVIAR WHATS APP, 3- YA NO CUENTA CON SU UNIDAD</t>
  </si>
  <si>
    <t>MR0CX8CB4N0425783</t>
  </si>
  <si>
    <t>S 0000141425</t>
  </si>
  <si>
    <t>MR0CX3DD4M1418313</t>
  </si>
  <si>
    <t>1-SE LE ENVIO WHATS APP , 2- NO CONTESTA SE LE VOLVIOA ENVIAR WHATS APP, 3- NO CONTESTA , 4- REALIZARA SUS SERVICIOS EN OTRA CIUDAD</t>
  </si>
  <si>
    <t>3TMAZ5CNXLM124762</t>
  </si>
  <si>
    <t>1- SE LE ENVIO WHATS APP / S139294 - 07/11/22 - S100</t>
  </si>
  <si>
    <t>MR0CX3DD6N1323947</t>
  </si>
  <si>
    <t>S142466 - 14/02/23 - S120</t>
  </si>
  <si>
    <t>2T3ZFREV7HW340753</t>
  </si>
  <si>
    <t>S139409 - 10/11/22 - S150</t>
  </si>
  <si>
    <t>MHKMF53F2HK017806</t>
  </si>
  <si>
    <t>1- SE LE ENVIO WHATS APP / S142333 - 09/02/23 - S200</t>
  </si>
  <si>
    <t>MR2B29F38H1057523</t>
  </si>
  <si>
    <t>1- SE LE ENVIO WHTS APP, 2- SE AGENDO CITA PARA EL 30/01/2023 FOLIO: 111472 / S142076 - 01/02/23 - S100</t>
  </si>
  <si>
    <t>MR0CX3DD6M1319668</t>
  </si>
  <si>
    <t>S142168 - 03/02/23 - S50</t>
  </si>
  <si>
    <t>MHKMF5CE7MK012554</t>
  </si>
  <si>
    <t>S142603 - 17/02/23 - S40</t>
  </si>
  <si>
    <t>MR2K29F38K1176650</t>
  </si>
  <si>
    <t>1- SE LE ENVIO WHATS APP, 2- NO CONTESTA  SE VOLVIO A ENVIAR WHATS APP / S142673 - S70</t>
  </si>
  <si>
    <t>MHKMF5CFXMK019328</t>
  </si>
  <si>
    <t>MRS 1 / AGENDO CITA Y FUE REALZADA EL 02/02/2023 CON FOLIO 111618 / S142094 - 02/02/23 - S30</t>
  </si>
  <si>
    <t>MR2B29F39M1215040</t>
  </si>
  <si>
    <t>SE MANDO WHATS ( MRS ) 2- buzon, se marca del telefono fijo / S141738 - 23/01/23 - S40</t>
  </si>
  <si>
    <t>MR2K29F32K1150092</t>
  </si>
  <si>
    <t>1- SE LE ENVIO WHATS APP , 2- SE DEJO RECADO , 3- NO CONTESTA SE VOLVIO A ENVIAR WHAT APP / S142134 - 03/02/23 - S70</t>
  </si>
  <si>
    <t>MR2B29F33M1231718</t>
  </si>
  <si>
    <t>MRS 1 / MANDA A BUZON, SE DEJA MRS 2 / S142927 - 28/02/23 - S20</t>
  </si>
  <si>
    <t>MR2B29F3XH1046555</t>
  </si>
  <si>
    <t>SE MANDO WHATS ( MRS ) / S142249 - 08/02/23 - S120</t>
  </si>
  <si>
    <t>MR2K29F30H1075109</t>
  </si>
  <si>
    <t>Se envia Mrs / 2- SE AGGENDA CITA 07.02.23 FOLIO: 111643 / 3- cita concretada</t>
  </si>
  <si>
    <t>MR0EX8CBXJ1402408</t>
  </si>
  <si>
    <t>MR0EX8DD5J0179068</t>
  </si>
  <si>
    <t>S142499 - 15/02/23 - S240</t>
  </si>
  <si>
    <t>MHKAA1BA9NJ044132</t>
  </si>
  <si>
    <t>Sin registro en Kepler para contactar al cliente el Vin no aparece en kepler / S142259 - 08/02/23 - S10</t>
  </si>
  <si>
    <t>MR0EX3DD9L0002741</t>
  </si>
  <si>
    <t>1-SE LE ENVIO WHATS APP  , 2- EL CLIENTE SE COMUNICA PARA AGENDAR SU CITA. , NO CONTESTA / S142374 - 11/02/23 - S120</t>
  </si>
  <si>
    <t>MR0EX8CB6K1403721</t>
  </si>
  <si>
    <t>Se envia Mrs // 4- Enviamos recomendaciones para su proximo servicio nos indica por llamada que por el momento no puede acudir a su cita</t>
  </si>
  <si>
    <t>MR0EX8DD7G0165603</t>
  </si>
  <si>
    <t>SE MANDO WHATS / S142695 - 21/02/23 - S140</t>
  </si>
  <si>
    <t>JTDKBRFU2J3602173</t>
  </si>
  <si>
    <t>VNKKTUD39FA050577</t>
  </si>
  <si>
    <t>SE MANDO WHATS ( MRS ) 2- BUZON, SE MARCA DEL TELEFONO FIJO 3- se mando whats</t>
  </si>
  <si>
    <t>MR0EX8DD6K0186323</t>
  </si>
  <si>
    <t>1- SE LE ENVIO WHATS APP, 2- SE DEJO RECADO CON SU ESPOSA, 3-  EL CLIENTE SE COMUNICA PARA AGENDAR SU CITA / S142613 - 18/02/23 - S50</t>
  </si>
  <si>
    <t>MR0CX8CB4M0421098</t>
  </si>
  <si>
    <t>T142756 - 23/02/23 - S80</t>
  </si>
  <si>
    <t>MR0CX8CB1M0423181</t>
  </si>
  <si>
    <t>1- SE LE ENVIO WHATS APP, 2- SE DEJO RECADO, 3- EL CLIENTE SE COMUNICA PARA AGENDAR SU CITA, ,4- NO CONTESTA SE VOLVIO A ENVIAR WHATS APP</t>
  </si>
  <si>
    <t>NMTKH3BX3LR104009</t>
  </si>
  <si>
    <t>Se envia Mrs // 4- marcamos de la agencia y no contestan enviamos nuevamente msj con recomendaciones</t>
  </si>
  <si>
    <t>MR2B29F37J1121766</t>
  </si>
  <si>
    <t>SE MANDO WHATS ( MRS ) 2- SE MARCA DEL TELEFONO FIJO, MANDA A BUZON / S142408 - 13/02/23 - S90</t>
  </si>
  <si>
    <t>MR2K29F39N1234138</t>
  </si>
  <si>
    <t>S142376 - 11/02/23 - S30</t>
  </si>
  <si>
    <t>MR0EX3DDXL0007849</t>
  </si>
  <si>
    <t>S142158 - 03/02/23 - S200</t>
  </si>
  <si>
    <t>MR0CX8CB4N0426898</t>
  </si>
  <si>
    <t>SE ENVIA MRS / S142620 - 18/02/23 - S20</t>
  </si>
  <si>
    <t>MR0HA8CD7J1055264</t>
  </si>
  <si>
    <t>SE MANDO WHATS ( MRS ) 2- lo revisa y maraca para posible cita 3- EL MARCA DESPUES 4 - SE MANDO WHATS 4- SE DEJO WHATS</t>
  </si>
  <si>
    <t>MR0EX32G1C0003041</t>
  </si>
  <si>
    <t>1- SE LE ENVIO WHATS APP, 2- EL CLIENTE SE COMUNICA MAS ADELANTE, 2-  SE DEJO RECADO , 4-  EL CLIENTE SE COMUNICA PARA AGENDAR SU CITA.</t>
  </si>
  <si>
    <t>MR0EX32G6C0002743</t>
  </si>
  <si>
    <t>Se envia Mrs 2- No contesta se envia nuevamente msj // 4- se envia nuevamente msj</t>
  </si>
  <si>
    <t>MR0EX8DD2H0250043</t>
  </si>
  <si>
    <t>EL SE COMUNICA EN OTRO MOMENTO / S142467 - 14/02/23 - S160</t>
  </si>
  <si>
    <t>MR0EX8DD8H0173470</t>
  </si>
  <si>
    <t>1-SE LE ENVIO WHATS APP , 2- NO CONTESTA SE LE VOLVIO A ENVIAR WHATS APP, 3- SE DEJO RECADO, 4- MANDA A BUZON</t>
  </si>
  <si>
    <t>4T1BE46KX9U372490</t>
  </si>
  <si>
    <t>T139777 - 23/11/22 - S260</t>
  </si>
  <si>
    <t>MR0EX32G9E0263013</t>
  </si>
  <si>
    <t>S139803 - 24/11/22 - S90</t>
  </si>
  <si>
    <t>3TYAZ5CN1NT016859</t>
  </si>
  <si>
    <t>SE MANDO WHATS (MRS) 2- marca en unos dias , va checar sus tiempos 3- buzon, se marca del telefono fijo de la agencia 4 - agendo 25/11/22 folio 109327 / S139819  - 24/11/22 - S10</t>
  </si>
  <si>
    <t>MR0DA3CD2N4001540</t>
  </si>
  <si>
    <t>S142131 - 03/02/23 - S100</t>
  </si>
  <si>
    <t>MR0EX8DD1H0176792</t>
  </si>
  <si>
    <t>1- SE LE ENVIO WHATS APP / S142922 - 28/02/23 - S100</t>
  </si>
  <si>
    <t>MR0EX8CB6L1408581</t>
  </si>
  <si>
    <t>S139891 - 28/11/22 - S80</t>
  </si>
  <si>
    <t>MR0EX3DD4L0082014</t>
  </si>
  <si>
    <t>Se envia Mrs 2- NO CONTESTAN // 4- SE ENVIA MRS</t>
  </si>
  <si>
    <t>5YFBPRBE4LP074050</t>
  </si>
  <si>
    <t>1- SE LE ENVIO WHATS APP, 2- SE AGENDO CITA PARA EL 12/11 FOLIO: 109021 / S13465 - 12/11/22 - S60</t>
  </si>
  <si>
    <t>2T1BU4EE7DC033985</t>
  </si>
  <si>
    <t>SE MANDO WHATS (MRS) 2- BUZON 3 - buzon, se marca del telefono fijo. 4- SE MANDO WHATS 4-  SE MANDO WHATS / S142163 - 03/02/23 - S200</t>
  </si>
  <si>
    <t>2T3DF4EV7FW299017</t>
  </si>
  <si>
    <t>S142080 - 01/02/23 - S100</t>
  </si>
  <si>
    <t>2T3W1RFV6MW163123</t>
  </si>
  <si>
    <t>S142772 - 23/02/23 - S40</t>
  </si>
  <si>
    <t>2T3W1RFVXMW138869</t>
  </si>
  <si>
    <t>S142928 - 28/02/23 - S50</t>
  </si>
  <si>
    <t>2T1BE4EE2DC050464</t>
  </si>
  <si>
    <t>1- SE LE ENVIO WHATS APP, 2- SE REALIZO EL PASADO 25/01/23 S-141812 / S141812 - 25/01/23 - S200</t>
  </si>
  <si>
    <t>2T1BR32E46C658945</t>
  </si>
  <si>
    <t>S142451 - 14/02/23 - S110</t>
  </si>
  <si>
    <t>2T3DF4EV3FW269979</t>
  </si>
  <si>
    <t>Se envia MRS / S142186 - 04/02/23 - S90</t>
  </si>
  <si>
    <t>2T3W1RFVXNW196949</t>
  </si>
  <si>
    <t>1-SE LE ENVIO WHATS APP , 2- SE DEJO RECADO EL CLIENTE SE COMUNICA, 3- NO CONTESTA., 4-  NO CONTESTA SE VOLVIO A ENVIAR WHATS APP / S142342 - 10/02/23 - S10</t>
  </si>
  <si>
    <t>4T1B11HK5KU222784</t>
  </si>
  <si>
    <t>Sin número de contacto 2- NO TIENE NUMERO DE CONTACTO EN LOS TRES PERFILES DICE QUE LO VENDIO</t>
  </si>
  <si>
    <t>JTDKT923275072309</t>
  </si>
  <si>
    <t>enviar i9nformacion asi como el de la banda de accesorios para cotizar</t>
  </si>
  <si>
    <t>5YFBPRBE1LP066262</t>
  </si>
  <si>
    <t>S139806 - 24/11/22 - S90</t>
  </si>
  <si>
    <t>MR2B29F39N1232969</t>
  </si>
  <si>
    <t>1- SE LE ENVIO WHATS APP / S139685 - 18/11/22 - S20</t>
  </si>
  <si>
    <t>MR2B29F34L1203537</t>
  </si>
  <si>
    <t>S139477 - 12/11/22 - S80</t>
  </si>
  <si>
    <t>JTMJ13FV3LJ030100</t>
  </si>
  <si>
    <t>1-SE LE ENVIO WHATS APP  / S138431 - 08/10/22 - S30</t>
  </si>
  <si>
    <t>5TDYK3DC5DS346065</t>
  </si>
  <si>
    <t>1-SE LE ENVIO WHATS APP , 2- SE DEJO RECADO, 3-  EL CLIENTE SE COMUNICA , 4- SALIO DE VACACIONES</t>
  </si>
  <si>
    <t>5TDYZ3DC4HS812585</t>
  </si>
  <si>
    <t>4- MARCAMOS DE LA AGENCIA Y NOS INDICA EL SR. LUIS QUE AUN NO LLEGA AL KILOMETRAJE LUEGO AGENDA SU SERVICIO ENVIAMOS MSJ Nos indica lo siguiente:  estamos a 300 km por llegar a la meta de 8</t>
  </si>
  <si>
    <t>4T1BF3EKXBU199956</t>
  </si>
  <si>
    <t>Se envia Mrs / 2- Marcamos de la agencia toyota y nos indica que cumplira los 6 meses Buenas tardes, En qué fecha se cumplen los 6 meses / S142618 - 18/02/23 - S210</t>
  </si>
  <si>
    <t>JTDKAMFU2M3132477</t>
  </si>
  <si>
    <t>S139956 - 29/11 /22 - S40</t>
  </si>
  <si>
    <t>5TDGRKEC1MS038911</t>
  </si>
  <si>
    <t>Se envia Mrs / S142413 - 13/02/23 - S30</t>
  </si>
  <si>
    <t>5TDYK3DC4DS345246</t>
  </si>
  <si>
    <t>SE MANDO WHATS (MRS) 2- Cliente indica que se encuentra ocupado y que programara su cita dentro de 1 semana //4- NOS INDICAN QUE NO SE ENCUENTRA EN SU DOMICILIO Y QUE ESTA OCUPADO</t>
  </si>
  <si>
    <t>3TYCZ5AN2NT059926</t>
  </si>
  <si>
    <t>4- Nos indica lo siguiente: Gracias por el msj Saludos y Bendiciones para Todos Cuídate. Gracias 4- se agenda cita 14.02.23 folio: 111896 / S142463 - 14/02/23 - S20</t>
  </si>
  <si>
    <t>5YFBPRHE0JP788133</t>
  </si>
  <si>
    <t>MANDA A BUZON SE DEJO WHATS / S138870 - 22/10/22 - S70</t>
  </si>
  <si>
    <t>5TDKZRFH9KS312530</t>
  </si>
  <si>
    <t>MARCAMOS PERO NADIE NOS RESPONDE / S142360 - 10/02/23 - S30</t>
  </si>
  <si>
    <t>4T1B11HK5KU245465</t>
  </si>
  <si>
    <t>SE MANDO WHATS ( MRS ) 2- buzon, se marca del telefono fijo de la agencia 3 - lo checa con el operario, ya que el no conduce la unidad 4 - manda a buzon 4- SE MANDO WHATS 4- MANDA A BUZON, S</t>
  </si>
  <si>
    <t>JTDKARFU3K3081503</t>
  </si>
  <si>
    <t>S139757 - 23/11/22 - S130</t>
  </si>
  <si>
    <t>5TDKZ3DC1JS964044</t>
  </si>
  <si>
    <t>MRS 1 / EL SE COMUNICARA PARA AGENDAR / BUZON SE DEJA MRS 2 / S142600 - 17/02/23 - S80</t>
  </si>
  <si>
    <t>5TDYK3DC0ES430182</t>
  </si>
  <si>
    <t>1- SE LE ENVIO WHATS APP, 2- EL CLIENTE SE COMUNICA PARA AGENDAR SU CITA., 3- EL CLIENTE SE COMUNICA PARA AGENDAR SU CITA., 4-  NO CONTESTA, 5-  SE DEJO RECADO CON SU ESPOSA</t>
  </si>
  <si>
    <t>4T3DWRFV8NU052020</t>
  </si>
  <si>
    <t>MRS 1 / G141702 -/ CITADO EL 21/01/23 - 22TA03</t>
  </si>
  <si>
    <t>5TDKK3DC3FS536651</t>
  </si>
  <si>
    <t>1- SE LE ENVIO WHATS APP, 2- SE AGENDO CITA PARA EL 24/02/2023 FOLIO: 111857 / S142797 - 24/02/23 - S150</t>
  </si>
  <si>
    <t>5YFBPRBE8NP278448</t>
  </si>
  <si>
    <t>se envia mrs / S139378 - 09/11/22 - S20</t>
  </si>
  <si>
    <t>5TDYZ3DCXKS980111</t>
  </si>
  <si>
    <t>SE MANDO WHATS ( MRS ) 2- buzon, se marca del telefono fijo de la agencia 4 - inmotion 4- INMOTION</t>
  </si>
  <si>
    <t>5YFBURHE1GP538370</t>
  </si>
  <si>
    <t>se envia mrs / S139893 - 28/11/22 - S40</t>
  </si>
  <si>
    <t>5TDKKRFH1FS112672</t>
  </si>
  <si>
    <t>1- SE LE ENVIO WHATS APP, 2- SE DEJO RECADO., 3-  EL CLIENTE SE COMUNICA PARA AGENDAR SU CITA, 4- EL CLIENTE SE COMUNICA PARA AGENDAR SU CITA</t>
  </si>
  <si>
    <t>3MYDLAYV6HY196107</t>
  </si>
  <si>
    <t>1-SE LE ENVIO WHATS APP , 2- NO CONTESTA , SE VOLVIO A ENVIAR WHATS APP, 3- SE DEJO RECADO</t>
  </si>
  <si>
    <t>2T3ZF4EV3FW137567</t>
  </si>
  <si>
    <t>1-SE LE ENVIO WHATS APP, 2-  SE DEJO RECADO , 3-  EL CLIENTE SE COMUNICA  DESPUES / S142568 - 17/02/23 - S130</t>
  </si>
  <si>
    <t>5TDYZ3DC7KS012614</t>
  </si>
  <si>
    <t>SE MANDO WHATS ( MRS ) 2- pasa el recado y ellos se comunican 3-  NO RESPONDE, SE MANDO WHATS 4- se dejo whats</t>
  </si>
  <si>
    <t>JTDKBRFU5G3023557</t>
  </si>
  <si>
    <t>SE MANDO WHATS ( MRS ) 2- agendo 12/11/22 folio 109009 / S139463 - 12/11/22 - S120</t>
  </si>
  <si>
    <t>JTDBARDE6N3013826</t>
  </si>
  <si>
    <t>S139913 - 28/11/22 - S10</t>
  </si>
  <si>
    <t>JTMJ13FV3KJ015756</t>
  </si>
  <si>
    <t>Se envia Mrs / S139817 - 24/11/22 - S30</t>
  </si>
  <si>
    <t>3MYDLAYV5HY155015</t>
  </si>
  <si>
    <t>no tiene whats, manda a buzon 2- BUZON 3- BUZON  4- numero fuera de servicio 4 - SE MANDO WHATS 4 - NO RESPONDE, SE DEJA WHATS</t>
  </si>
  <si>
    <t>5TDKZRFH9KS324158</t>
  </si>
  <si>
    <t>Se Envia Mrs // 4- Enviamos nuevamente  recordatorio de su cita</t>
  </si>
  <si>
    <t>5TDGRKEC4MS066475</t>
  </si>
  <si>
    <t>S142116 - 02/02/23 - S40</t>
  </si>
  <si>
    <t>2T3WF4EV5DW057364</t>
  </si>
  <si>
    <t>SE MANDO WHATS (MRS) 2- Cliente nos indica que se encuentra equivocado 4- marcamos de la agencia y nos cuelgan la llamda</t>
  </si>
  <si>
    <t>MHKMF5CF1MK021064</t>
  </si>
  <si>
    <t>MHKMF5CF6LK013749</t>
  </si>
  <si>
    <t>Se envia Mrs // 2- Marcamso de la agencia y nos indica que le enviemos nuevamente msj por whtas / S139778 - 23/11/22 - S40</t>
  </si>
  <si>
    <t>5YFBURHE4GP435041</t>
  </si>
  <si>
    <t>G133173 - 13/04/22 - 20TA02/No cuenta con ningun num de registro en el kepler</t>
  </si>
  <si>
    <t>MHKMF53F8JK025219</t>
  </si>
  <si>
    <t>S139414 - 10/11/22 - S150</t>
  </si>
  <si>
    <t>5YFBPRHEXHP601734</t>
  </si>
  <si>
    <t>1- SE LE ENVIO WHATS APP, 2- SE DEJO RECADO SE COMUNICA DESPUES., 3- SE ENCUENTRA FUERA DE LA CIUDAD EN CUANTO RECRESE SE COMUNICA PARA AGENDAR SU CITA., 4-NO CONTESTA</t>
  </si>
  <si>
    <t>MHKMF5CF1LK013318</t>
  </si>
  <si>
    <t>SE MANDO WHATS ( MRS ) 2- s-139362 / 09-11-22 / s50 km</t>
  </si>
  <si>
    <t>MHKMF5CF5MK020564</t>
  </si>
  <si>
    <t>SE MANDO WHATS (MRS) 2- ella marca en 10 dias ya que esta ocupada 3- buzon, se marca del telefono fijo de la agencia</t>
  </si>
  <si>
    <t>5YFBURHEXFP333029</t>
  </si>
  <si>
    <t>Se Envia Mrs// 4- se agenda cita tentativamente el dia 25.11.22 folio: 109089 ENVIAMOS NUEVAMENTE MSJ PARA QUE PUEDA REPROGRAMAR SU CITA Marcamos para reprogramar pero no contesta</t>
  </si>
  <si>
    <t>MR2B29F32H1083888</t>
  </si>
  <si>
    <t>1-SE LE ENVIO WHATS APP , 2- SE DEJO RECADO , SE COMUNICA MAS ADELANTE, 3- LA CLIENTA SE COMUNICA MAS  ADELANTE, 4- SE AGENDO CITA PARA EL 26/11 FOLIO: 109370 / S139866 - 26/11/22 - S70</t>
  </si>
  <si>
    <t>MR0EX8CB7H1398263</t>
  </si>
  <si>
    <t>S139547 - 15/11/22 - S90</t>
  </si>
  <si>
    <t>MR0CX8CB1M0422919</t>
  </si>
  <si>
    <t>S139279 - 05/11/22 - S40</t>
  </si>
  <si>
    <t>JTDBARDEXMJ014925</t>
  </si>
  <si>
    <t>1- SE LE ENVIO WHATS APP, 2- SE AGENDO CITA PARA EL 26/11 FOLIO. 109119 / S139872 - 26/11/22 - S40</t>
  </si>
  <si>
    <t>5TDGRKEC9NS081197</t>
  </si>
  <si>
    <t>PROGRAMADO CON FOLIO 111378 PARA EL 31/01/2023 A LAS 09:30, CITA CANCELADA, EL CLIENTE LA LLEVO A QUEETARO</t>
  </si>
  <si>
    <t>5TDYZ3DC4KS013249</t>
  </si>
  <si>
    <t>SE MANDO WHATS (MRS) 2- Cliente nos indica lo siguiente: Gracias pero los servicios son muy caros y mi camioneta ya está Fuera de garantía, Si fueran más baratos aún estando fuera de garantí</t>
  </si>
  <si>
    <t>JTDKDTB33M1142672</t>
  </si>
  <si>
    <t>Se Envia Mrs // 2- Nos  indica que realiza los servicios en Queretaro</t>
  </si>
  <si>
    <t>5TDYK3DC1GS755684</t>
  </si>
  <si>
    <t>1- NO CONTESTA MANDA A BUZON</t>
  </si>
  <si>
    <t>MR0EX8DD1J0179715</t>
  </si>
  <si>
    <t>SE MANDO WHATS ( MRS ) 2- AGENDO 12/11/22 FOLIO 109174 / S139625 - 17/11/22 - S150</t>
  </si>
  <si>
    <t>JTDKAMFUXM3142092</t>
  </si>
  <si>
    <t>Se envia Mrs 2- Se agenda cita 05.11.22 folio: 108326 / S139215 - 03/11/22 - S20 // 4- CITA CONCRETADA</t>
  </si>
  <si>
    <t>7MUBAAAGXNV015591</t>
  </si>
  <si>
    <t>SE ENVIA MRS / S142719 - 22/02/23 - S10</t>
  </si>
  <si>
    <t>MHKMC13E8EK005681</t>
  </si>
  <si>
    <t>1-SE LE ENVIO WHATS APP , 2- SE DEJO RECADO EL CLIENTE SE COMUNICA</t>
  </si>
  <si>
    <t>JTDBARDE1MJ014134</t>
  </si>
  <si>
    <t>S142856 - 25/02/23 - S50</t>
  </si>
  <si>
    <t>5YFBURHE0FP214342</t>
  </si>
  <si>
    <t>1- SE LE ENVIO WHATS APP, 2- TUVO UN PERCANCE Y FUE PERDIDA TOTAL SU UNIDAD</t>
  </si>
  <si>
    <t>JTDBT923471091810</t>
  </si>
  <si>
    <t>8AJEX32G7B4030233</t>
  </si>
  <si>
    <t>1-SE LE ENVIO WHATS APP , 2- EL CLIENTE SE COMUNICA PARA AGENDAR SU CITA., 3- SE DEJO RECADO EL CLIENTE SE COMUNICA MAS ADELANTE, 4-  NO CONTESTA SE VOLVIO A ENVIAR WHATS APP</t>
  </si>
  <si>
    <t>JTDBT9K30G1446391</t>
  </si>
  <si>
    <t>SE MANDO WHTAS ( MRS ) 2- buzon, se marca del telefono fijo 3 - el le pasa el recado a su hermana  4- el marca en otro momento 4 - SE MANDO WHATS 4- NO RESPONDE, SE DAJ WHATS</t>
  </si>
  <si>
    <t>JTDBBRBE3LJ004199</t>
  </si>
  <si>
    <t>1- SE LE ENVIO WHATS APP, 2- se agendo cita para el 18/02/2023  FOLIO: 111843 / S142749 - 23/02/23 - S70</t>
  </si>
  <si>
    <t>5YFBU8HE8FP250757</t>
  </si>
  <si>
    <t>JTDBARDE0MJ012200</t>
  </si>
  <si>
    <t>SE MANDO WHATS ( MRS ) 2- SE DEJO WHATS 3- no rrwponde,se marca del telefono fijo</t>
  </si>
  <si>
    <t>8AJEX32G184012853</t>
  </si>
  <si>
    <t>JTFSX23P8J6178544</t>
  </si>
  <si>
    <t>MRS ( SE MANDO WHATS ) / S139418 - 10/11/22 - S260</t>
  </si>
  <si>
    <t>MHKMF5CF2LK014512</t>
  </si>
  <si>
    <t>S139393 - 10/11/22 - S60</t>
  </si>
  <si>
    <t>4T1F11AK6LU346351</t>
  </si>
  <si>
    <t>No contesta ni llamadas ni whats</t>
  </si>
  <si>
    <t>MHFAB1BY6N3004989</t>
  </si>
  <si>
    <t>/SE ENVIA MENSAJE DE WHATSAPP  2- se agenda cita 11.11.22 folio: 108505 CITA CONCRETADA / S139436 - 11/11/22 - S10</t>
  </si>
  <si>
    <t>MHKMF5CE8MK013454</t>
  </si>
  <si>
    <t>S139760 - 23/11/22 - S30</t>
  </si>
  <si>
    <t>MR2B29F32J1097229</t>
  </si>
  <si>
    <t>SE MANDO WHATS., MRS 2- ELLA REGRESA LA LLAMADA EN OTRO MMOMENTO / NUMERO EQUIVOCADO  / S139660 - 18/11/22 - S60</t>
  </si>
  <si>
    <t>3TMJU4GNXEM165611</t>
  </si>
  <si>
    <t>MHKMF53E1JK013727</t>
  </si>
  <si>
    <t>S139322 - 08/11/22 - S130</t>
  </si>
  <si>
    <t>3TMJU4GN3FM186074</t>
  </si>
  <si>
    <t>SE MANDO WHATS (MRS) 2- nos indican que se encuentra ocupada // 4- Marcamos de la agencia toyota celaya nos indica la Srita Maribel que no esta interesada en programars su cita y que se encu</t>
  </si>
  <si>
    <t>2T3ZF4EV1DW007073</t>
  </si>
  <si>
    <t>S139300 - 07/11/22 - S60</t>
  </si>
  <si>
    <t>JTEES42A682049132</t>
  </si>
  <si>
    <t>1- NO  CONTESTA Y NO TIENE WHATS APP, 2- NO CONTESTA, 3- SE ENCUENTRA DE VACACIONES SE COMUNICA MAS ADELANTE, 4- NO CONTESTA</t>
  </si>
  <si>
    <t>JTDKAMFU1N3167769</t>
  </si>
  <si>
    <t>S142470 - 14/02/23 - S30</t>
  </si>
  <si>
    <t>2T3N1RFV8NW271854</t>
  </si>
  <si>
    <t>1- SE LE ENVIO WHATS APP / S139622 - 17/11/22 - S10</t>
  </si>
  <si>
    <t>5TDYZ3DC4HS783881</t>
  </si>
  <si>
    <t>SE MANDO WHATS (MRS) / S138253 - 03/10/22 - S120</t>
  </si>
  <si>
    <t>JTFJM9CP8N6004346</t>
  </si>
  <si>
    <t>SE MANDO WHATS ( MRS ) 2- se marco del telefono fijo de la agencia 3- buzon 4- buzon 4- SE MANDO WHATS 4- NO RESPONDE, SE DEJA WHATS</t>
  </si>
  <si>
    <t>JTFJM9CPXM6003942</t>
  </si>
  <si>
    <t>1- SE LE ENVIO WHATS APP, 2-  SE DEJO RECADO , 3- NO CONTESTA SE VOLVIO ENVIAR WHATS APP, 4-  SE DEJO RECADO</t>
  </si>
  <si>
    <t>JTDKBRFU1H3051499</t>
  </si>
  <si>
    <t>1-SE LE ENVIO WHATS APP , SE DEJO RECADO CON EL OPERARIO DE LA UNIDAD SE COMUNICAN DESPUES PARA AGENDAR SU CITA., 3- LA CLIENTA SE COMUNICA PARA AGENDAR SU CITA., 4- SE DEJO RECADO EL CLIENT</t>
  </si>
  <si>
    <t>JTDKDTB34M1142017</t>
  </si>
  <si>
    <t>SE MANDO WHATS ( MRS ) 2- SE MARCA DEL TELEFONO FIJO, MANDA A BUZON / S142218 - 07/02/23 - S40</t>
  </si>
  <si>
    <t>JTDBT9K32F1436086</t>
  </si>
  <si>
    <t>SE MANDO WHATS ( MRS ) 2- agendo 09-02-23 folio 111833 / S142328 - 09/02/23 - S130</t>
  </si>
  <si>
    <t>JTFJM9CP4M6004147</t>
  </si>
  <si>
    <t>SE MANDO WHATS (MRS) 2- va checar  y programa 3 - buzon, se marca del telefono fijo de la agencia 4- SE MANDO WHATS 4-  SE MANDO WHATS 4- NO RESPONDE, SE MANDA WHATS</t>
  </si>
  <si>
    <t>5YFBPRBE8LP109463</t>
  </si>
  <si>
    <t>MRS 1 / NO RESPONDE, SE DEJA MRS 2 / NO RESPONDE MRS3 / NO RESPONDE MRS 4</t>
  </si>
  <si>
    <t>JTFJM9CP5N6004630</t>
  </si>
  <si>
    <t>S142566 - 17/02/23 - S50</t>
  </si>
  <si>
    <t>MR0CX3DDXM1320189</t>
  </si>
  <si>
    <t>se envia mrs / S139606 - 17/11/22 - S30</t>
  </si>
  <si>
    <t>MR0CX3DD0N1325225</t>
  </si>
  <si>
    <t>SE MANDO WHATS ( MRS ) 2- buzon, se marca del telefono fijo de la agencia 3-por tema de trabajo lo realizab en el estado dinde este la unidad</t>
  </si>
  <si>
    <t>JTFPX22P3F0054408</t>
  </si>
  <si>
    <t>Se envia Mrs / S142281 - 09/02/23 - S160</t>
  </si>
  <si>
    <t>MR0EX8DD2K0186500</t>
  </si>
  <si>
    <t>S139895 - 28/11/22 - S70</t>
  </si>
  <si>
    <t>2T3W1RFV8NW199770</t>
  </si>
  <si>
    <t>1- SE LE ENVIO WHATS APP / S139325 - 08/11/22 - S10</t>
  </si>
  <si>
    <t>MR0CX8CB2N0425958</t>
  </si>
  <si>
    <t>S139601 - 17/11/22 - S20</t>
  </si>
  <si>
    <t>JTDKARFU8K3076345</t>
  </si>
  <si>
    <t>1-SE LE ENVIO WHATS APP, 2-  SE DEJO RECADO , 3- NO CONTESTA SE VOLVIO A ENVIAR WHATS APP / S142900 - 27/02/23 - S60</t>
  </si>
  <si>
    <t>5YFBPRBEXMP251198</t>
  </si>
  <si>
    <t>SE MANDO WHATS ( MRS ) / S142213 - 07/02/23 - S30</t>
  </si>
  <si>
    <t>5YFBPRHE8HP622985</t>
  </si>
  <si>
    <t>1-SE LE ENVIO WHATS APP, 2- SE DEJO RECADO SE COMUNICA MAS ADELANTE / S141721 - 23/01/23 - S100</t>
  </si>
  <si>
    <t>JTDKDTB33K1622482</t>
  </si>
  <si>
    <t>S142459 - 14/02/23 - S100</t>
  </si>
  <si>
    <t>MR0CX8CB5M0424298</t>
  </si>
  <si>
    <t>S140007  - 30/11/22 - S30</t>
  </si>
  <si>
    <t>JTDKBRFU0J3072026</t>
  </si>
  <si>
    <t>SE MANDO WHATS (MRS) /4- NOS INDICA QUE ESPERARA OTRO POCO MAS PARA PODER AGENDAR</t>
  </si>
  <si>
    <t>JTDKAMFU7N3177108</t>
  </si>
  <si>
    <t>S142379 - 11/02/23 - S30</t>
  </si>
  <si>
    <t>JTDKARFU0L3108738</t>
  </si>
  <si>
    <t>SE MANDO WHATS ( MRS ) 2- ELLA MRCA EN OTRO MOMENTO PARA AGENDAR / S142315 - 09/02/23 - S80</t>
  </si>
  <si>
    <t>MR0EX8DD5K0264297</t>
  </si>
  <si>
    <t>S139620 - 17/11/22 - S210</t>
  </si>
  <si>
    <t>JTDKT9D33DD548856</t>
  </si>
  <si>
    <t>Se envia Mrs // 2- Srita Graciela indica agendar el siguiente mes / S142262 - 08/02/23 - S170</t>
  </si>
  <si>
    <t>JTDBARDE6NJ049575</t>
  </si>
  <si>
    <t>MRS 1 / CITADO PARA EL 10/02/2023 CON FOLIO 111818 / S142345 - 10/02/23 - S20</t>
  </si>
  <si>
    <t>MR0EX3DD6L0004883</t>
  </si>
  <si>
    <t>SE MANDO WHATS (MRS) 2- nos direcciona a buzon lleno marcaremos despues 3- marcamos de la agencia y no nos contestan // 4- MARCAMOS DE LA AGENCIA Y NOS DIRECCIONA A BUZON / S139510 - 14/11/2</t>
  </si>
  <si>
    <t>MR2B29F31K1149032</t>
  </si>
  <si>
    <t>1-SE LE ENVIO WHATS APP , 2- SE DEJO RECADO CON EL OPERARIO , SE COMUNICA MAS ADELANTE PARA PROGRAMAR SU CITA.</t>
  </si>
  <si>
    <t>JTDKBRFU3H3024661</t>
  </si>
  <si>
    <t>1- SE LE ENVIO WHATS APP, 2- NO CONTESTA SE LE VOLVIO A ENVIAR WHATS APP, 3- YA NO CUENTA CON SU UNIDAD / S142930 - 28/02/23 - S70</t>
  </si>
  <si>
    <t>5YFBPRHEXHP664803</t>
  </si>
  <si>
    <t>Se envia Mrs /4- Marcamos de la agencia y nos indica que tdavia no considera realizarle el servicio que cuando lo ocupe nos marcara</t>
  </si>
  <si>
    <t>JTDBT9K37E1432212</t>
  </si>
  <si>
    <t>1-SE LE ENVIO WHATS APP , 2- SE DEJO RECADO CON SU MAMÁ , SE COMUNICA MAS ADELANTE, 3-  SE DEJO RECADO , 4- LA CLIENTA SE COMUNICA MAS ADELANTE</t>
  </si>
  <si>
    <t>JTDBARDE7N3000518</t>
  </si>
  <si>
    <t>S142790 - 23/02/23  - S30</t>
  </si>
  <si>
    <t>3TMJU4GN6AM094532</t>
  </si>
  <si>
    <t>SE MANDO WHATS ( MRS ) 2- el marca en unos dias para agendar la cita 3 - BUZON SE MARCA DEL TELEFONO DIJO 4- SE MANDO WHATS</t>
  </si>
  <si>
    <t>MR0FA8CD3K3901287</t>
  </si>
  <si>
    <t>1- SE LE ENVIO WHATS APP, 2- SE DEJO RECADO / S139755 - 23/11/22 - S40</t>
  </si>
  <si>
    <t>5YFBPRBE7LP031743</t>
  </si>
  <si>
    <t>1- SE LE ENVIO WHATS APP / S142389 - 11/02/23 - S70</t>
  </si>
  <si>
    <t>JTDKBRFU5G3019847</t>
  </si>
  <si>
    <t>1- SE LE ENVIO WHATS APP / S142355 - 10/02/23 - S80</t>
  </si>
  <si>
    <t>JTDBT9K37E1432596</t>
  </si>
  <si>
    <t>SE MANDO WHATS (MRS) 2- no contesta 3- servicio de buzon de voz envaimos nuevamente msj // 4- marcamos de la agencvia y nos indica el Sr. Edgar que nos comuniquemos en otra ocasión ya que se</t>
  </si>
  <si>
    <t>JTDKARFU9L3125280</t>
  </si>
  <si>
    <t>SE MANDO WHATS ( MRS ) 2 - ella se comunica en unos dias 3 - se va esperar a llegar al kiometraje, ella mrca  4- NO RESPONDE, SE MANDO WHATS</t>
  </si>
  <si>
    <t>2T3JFREV6JW723926</t>
  </si>
  <si>
    <t>1-SE LE ENVIO WHATS APP , 2- NO CONTESTA , 3- BUZON , 4- NUMERO FUERA DEL AREA DEL SERVICIO.</t>
  </si>
  <si>
    <t>2T3H1RFV9MW155302</t>
  </si>
  <si>
    <t>S 0000141212</t>
  </si>
  <si>
    <t>5YFBPRBE8LP035168</t>
  </si>
  <si>
    <t>1-SE LE ENVIO WHATS APP, 2- POR ESTA OCACIÓN REALIZO SU SERVICIO EN TOYOTA QRO.</t>
  </si>
  <si>
    <t>3TMAZ5CN2KM081758</t>
  </si>
  <si>
    <t>G132871 - 04/04/22 - 21TD03</t>
  </si>
  <si>
    <t>5YFBURHE6FP214507</t>
  </si>
  <si>
    <t>SE MANDO WHATS (MRS) 2- NO CONTESTA 3- no contesta nos direcciona a buzon enviamos nuevamente msj mrs //4- Marcamos de la agencia y nos direcciona a buzon de voz</t>
  </si>
  <si>
    <t>5YFBPRBE8LP121998</t>
  </si>
  <si>
    <t>1-SE LE ENVIO WHATS APP , 2- EL CLIENTE SE COMUNICA PARA AGENDAR CITA, 3- EL CLIENTE SE COMUNICA, 4-  EL CLIENTE SE COMUNICA PARA AGENDAR SU CITA</t>
  </si>
  <si>
    <t>VNKKTUD38GA059563</t>
  </si>
  <si>
    <t>NO TIENE WHTAS, MANDA A BUZON 2- ESTA FUERA DE LA CIUDAD YA QUE REGRESE AGENDA /  S139605 - 17/11/22 - S130</t>
  </si>
  <si>
    <t>JTFLAHCP4M6005472</t>
  </si>
  <si>
    <t>SE MANDO WHATS (MRS) 2- Indica que llegara al kilometraje para poder agendar su cita // 3- Marcamos de la agencia y el cliente Xavier nos indica que en el mes de enero 2023 llamara para egnd</t>
  </si>
  <si>
    <t>5YFBURHE3GP454132</t>
  </si>
  <si>
    <t>1-SE LE ENVIO WHATS APP , 2- EL CLIENTE NO A UTILIZADO SU UNIDAD ESPERARA A TENER MAS KILOMETRAJE., 3- EL CLIENTE SE COMUNICA PARA AGENDAR SU CITA, 4-  NO CONTESTA SE VOLVIO A ENVIAR WHATS A</t>
  </si>
  <si>
    <t>MR2K29F36K1160866</t>
  </si>
  <si>
    <t>SE MANDO WHATS ( MRS ) 2 -buzon, se marca del telefono fijo de la agencia / S139535 - 15/11/22 - S70</t>
  </si>
  <si>
    <t>2T3H1RFV3MW139435</t>
  </si>
  <si>
    <t>1- SE LE ENVIO WHATS APP , 2 - SE AGENDO CITA PARA EL 02/12 FOLIO: 109176 / S140101 - 02/12/22 - S30</t>
  </si>
  <si>
    <t>MHKMF5CFXKK007063</t>
  </si>
  <si>
    <t>1-SE LE ENVIO WHATS APP , 2- SE DEJO RECADO CON EL SR. JESUS, 4- NO CONTESTA</t>
  </si>
  <si>
    <t>2T3DF4EVXFW379833</t>
  </si>
  <si>
    <t>S 0000141580</t>
  </si>
  <si>
    <t>MR0BA3CD3M0040232</t>
  </si>
  <si>
    <t>S142661 - 20/02/23 - S70</t>
  </si>
  <si>
    <t>JTDKDTB37L1637326</t>
  </si>
  <si>
    <t>S142557 - 16/02/23 - S60</t>
  </si>
  <si>
    <t>JTFJM9CP3M6003278</t>
  </si>
  <si>
    <t>SE MANDO WHATS ( MRS ) 2- BUZON, SE MARCA DEL TELEFONO FIJO 3 - NO RESPONDE, SE DEJA WHATS 3 - se escucha muy cortada la llamada, se deja whats 4- BUZON, SE MARCA DEL TELEFONO FIJO</t>
  </si>
  <si>
    <t>MHKMC13E8EK005714</t>
  </si>
  <si>
    <t>SE MANDO WHATS ( MRS ) 2- BUZON  SE MARCA DEL TELEFONO FIJO DE LA AGENCIA / S142836 - 25/02/23 - S150</t>
  </si>
  <si>
    <t>2T3J1RFV2NW266034</t>
  </si>
  <si>
    <t>no tiene whats, manda a buzon 2- manda directo a buzon, se marca del telefono fijo 3- S-140038 / 01-12-22 / S 10 KM</t>
  </si>
  <si>
    <t>JTDKBRFU7H3536147</t>
  </si>
  <si>
    <t>S142644 - 20/02/23 - S190</t>
  </si>
  <si>
    <t>MHKMF53F8HK019849</t>
  </si>
  <si>
    <t>SE MANDO WHATS ( MRS ) 3- EL MARCA MAÑANA PARA POSIBLE CITA / S142798 - 24/02/23 - S110</t>
  </si>
  <si>
    <t>MHKMF5CE5MK009801</t>
  </si>
  <si>
    <t>SE ENVIA MRS / S142605 - 17/02/23 - S40</t>
  </si>
  <si>
    <t>5TDYZRAH4LS001672</t>
  </si>
  <si>
    <t>Se envia Mrs //2 - indica que por el momento no puede asistir  agendara por medio whtas / S139405 - 10/11/22 - S60</t>
  </si>
  <si>
    <t>2T3DFREV6JW725186</t>
  </si>
  <si>
    <t>MRS ( SE MANDO WHATS ) 2- agendo 27/12/22 folio 110364 / S140874 - 27/12/22 - S80</t>
  </si>
  <si>
    <t>2T3J1RFV4MW150431</t>
  </si>
  <si>
    <t>SE MANDO WHATS ( MRS ) 2- buzon, se marca del telefono fijo de la agencia 3- citado 17/12/22 folio 109578 / S140562 - 17/12/22 - S40</t>
  </si>
  <si>
    <t>JTDKBRFUXH3047550</t>
  </si>
  <si>
    <t>Se envia Mrs // 4- marcamos de la agencia y no contesta enviamos mesj de campaña disponible J0T y nos deja en visto</t>
  </si>
  <si>
    <t>JTDKDTB3XM1143544</t>
  </si>
  <si>
    <t>NUMERO CAMBIO O SE ENCUENTRA FUERA DE SERVICIO, NUMERO TEMPORALMENTE SUSPENDIDO / S142480 - 14/02/23 - S60</t>
  </si>
  <si>
    <t>MR0BA3CD9N0065380</t>
  </si>
  <si>
    <t>S142791 - 24/02/23 - S50</t>
  </si>
  <si>
    <t>MR2B29F33M1220265</t>
  </si>
  <si>
    <t>1- SE LE ENVIO WHATS APP, 2- NUMERO FUERA DEL AREA DE SERVICIO.</t>
  </si>
  <si>
    <t>MHKMF53F2HK017613</t>
  </si>
  <si>
    <t>SE MANDO WHATS (MRS) 2- buzon de voz (lleno) 3- volvimos a marcar desde la agencia y nos envia a buzon (lleno) // 4- MARCAMOS DE LA AGENCIA Y NOS INDICA QUE LA UNIDAD YA FUE VENDIDA</t>
  </si>
  <si>
    <t>MR0CX3DD8M1315542</t>
  </si>
  <si>
    <t>2T1BU4EE0AC268739</t>
  </si>
  <si>
    <t>S 0000141437</t>
  </si>
  <si>
    <t>MR0CX3DD2M1417063</t>
  </si>
  <si>
    <t>S142325 - 09/02/23 - S110</t>
  </si>
  <si>
    <t>JTDKBRFU5H3044054</t>
  </si>
  <si>
    <t>S142904 - 27/02/23 - S150</t>
  </si>
  <si>
    <t>MR0CX8CB0P0429266</t>
  </si>
  <si>
    <t>S142152 - 03/02/23 - S10</t>
  </si>
  <si>
    <t>JTDKBRFU6H3559306</t>
  </si>
  <si>
    <t>5TDGRKEC5NS118570</t>
  </si>
  <si>
    <t>NO TIENE WHATS, MANDA DIRECTO A BUZON / S139574 - 16/11/22 - S10</t>
  </si>
  <si>
    <t>MHKMF53F2HK014596</t>
  </si>
  <si>
    <t>1- SE LE ENVIO WHATS APP  AL CONTACTO QUE APARECE ( YA QUE ESTA A NOMBRE DE INMOTION), 2- SE AGENDO SU CITA PARA EL 16/02/2023 S-142529 - S130</t>
  </si>
  <si>
    <t>MR0CX3DD6M1320917</t>
  </si>
  <si>
    <t>5TDYK3DC2GS709586</t>
  </si>
  <si>
    <t>Se agenda mrs 2- buzon / T139120 - 31/10/22 - DIAG. FUGA DE ANTICONGELANTE // 4- CITA CONCRETADA EL 31.10.22</t>
  </si>
  <si>
    <t>2T3DF4EV6FW302490</t>
  </si>
  <si>
    <t>S 0000141303</t>
  </si>
  <si>
    <t>MR0BA3CDXM0042754</t>
  </si>
  <si>
    <t>S142339 - 10/02/23 - S110</t>
  </si>
  <si>
    <t>2T3RFREV4HW677199</t>
  </si>
  <si>
    <t>S 0000141528</t>
  </si>
  <si>
    <t>5TDGZRAH3MS052657</t>
  </si>
  <si>
    <t>SE MANDO WHATS ( MRS ) 2- se marca del telefono fijo de la agencia 3 - ya lo vendio</t>
  </si>
  <si>
    <t>3MYDLBYV5KY528602</t>
  </si>
  <si>
    <t>S 0000141910</t>
  </si>
  <si>
    <t>MR2K29F32K1146236</t>
  </si>
  <si>
    <t>S139848 - 25/11/22 - S30</t>
  </si>
  <si>
    <t>2T3RFREV3HW622470</t>
  </si>
  <si>
    <t>S 0000141475</t>
  </si>
  <si>
    <t>3TMCZ5AN0HM108590</t>
  </si>
  <si>
    <t>S 0000141926</t>
  </si>
  <si>
    <t>4T1F31AK4MU549735</t>
  </si>
  <si>
    <t>Se envia mrs 2- Cliente indica que cuando el necesite el servicio el marca directamente  (cliente molesto) 3- Marcamos pero cualga la llamada / T138569 - 13/10/22 - CAMBIO DE ACEITE Y FILTRO // 4- MAR</t>
  </si>
  <si>
    <t>JTMJ13FV8KJ018278</t>
  </si>
  <si>
    <t>1- SE LE ENVIO WHATS APP, 2- SE REALIZO EL 02/02/23 S-142101 / S142101 - 02/02/23 - S70</t>
  </si>
  <si>
    <t>MR0BA3CD3M0039453</t>
  </si>
  <si>
    <t>SE MANDO WHTAS ( MRS ) 2- buzon, se marca del telefono fijo 3 - en otro momento se comunica 4- va checar con el operario y marca 4- SE MANDO WHATS 4 - SE DEJO WHATS</t>
  </si>
  <si>
    <t>JTMY23FV0KJ023096</t>
  </si>
  <si>
    <t>MRS 1 / MANDA A BUZON, SE DEJA MRS 2 / S142187 - 04/02/23 - S70</t>
  </si>
  <si>
    <t>2T3RFREV6GW488052</t>
  </si>
  <si>
    <t>Se envia mrs 2- Cliente indica que realizara los servicios hasta Noviembre por temas economicos 3- Cliente indica que mas adelante programara su visita ya que tiene unos pendientes por reali</t>
  </si>
  <si>
    <t>MHKMF5CE1MK012968</t>
  </si>
  <si>
    <t>S142691 - 21/02/23 - S80</t>
  </si>
  <si>
    <t>JTFSX23PXK6200674</t>
  </si>
  <si>
    <t>Se envia Mrs / 2- Nos indican que se organizaran y que luego marcaran para programar su cita / S142634 - 20/02/23 - S80</t>
  </si>
  <si>
    <t>5YFBPRHE9HP634613</t>
  </si>
  <si>
    <t>Se envia mrs // 2- se agenda cita el dia 19.11.22 folio: 109312 / S139720 - 19/11/22 - S130</t>
  </si>
  <si>
    <t>JTDKDTB34J1616303</t>
  </si>
  <si>
    <t>SE MANDO WHATS (MRS) / S138309 - 04/10/22 - S90</t>
  </si>
  <si>
    <t>3TMAZ5CN3JM053885</t>
  </si>
  <si>
    <t>1- SE LE ENVIO WHATS APP, 2- NO CONTESTA  SE VOLVIO A ENVIAR WHATS APP / S140082 - 01/12/22 - S70</t>
  </si>
  <si>
    <t>3TYCZ5AN3NT059868</t>
  </si>
  <si>
    <t>S 0000141579</t>
  </si>
  <si>
    <t>MR0CX3DD9N1329399</t>
  </si>
  <si>
    <t>SE MANDO WHATS ( MRS ) 2- no por el momento va acudir en enero 3- SE MANDO WHATS 3 - se mando whats / S142064 - 01/02/23 - S10</t>
  </si>
  <si>
    <t>JTDKDTB36J1618022</t>
  </si>
  <si>
    <t>SE MANDO WHATS (MRS) 2- buzon 4- SIN NUMERO DE CONTACTO 4- LO VENDIO</t>
  </si>
  <si>
    <t>3TMJU4GN3CM131166</t>
  </si>
  <si>
    <t>SE MANDO WHATS / S140769 - 22/12/22 - S160</t>
  </si>
  <si>
    <t>MHKMF5CEXJK001947</t>
  </si>
  <si>
    <t>SE MANDO WHATS 2- BUZON 3- BUZON, SE MARCA DEL TELEFONO FIJO 4- SE MANDO WHATS 4- SE MANDO WHATS 4- NO RESPONDE, SE DEJA WHATS</t>
  </si>
  <si>
    <t>MHKAA1BA0NJ018003</t>
  </si>
  <si>
    <t>SE MANDO WHTAS ( MRS ) 2- s-139215 / 03/11/22 / s 20 km</t>
  </si>
  <si>
    <t>JTDKARFU9K3073387</t>
  </si>
  <si>
    <t>1- SE LE ENVIO WHATS APP, 2- SE REALIZO EL  02/11  S-139173 / S139173 - 02/11/22 - S60</t>
  </si>
  <si>
    <t>4T1B21HK4KU510955</t>
  </si>
  <si>
    <t>S 0000141915</t>
  </si>
  <si>
    <t>JTDKBRFU0G3023305</t>
  </si>
  <si>
    <t>S139674 - 18/11/22 - S170</t>
  </si>
  <si>
    <t>3MYDLAYV2GY109401</t>
  </si>
  <si>
    <t>S 0000141691</t>
  </si>
  <si>
    <t>JTDKBRFUXH3040940</t>
  </si>
  <si>
    <t>SE MANDO WHATS ( MRS ) 2- karlita le dara seguimiento / S139633 - 17/11/22 - S100</t>
  </si>
  <si>
    <t>JTMJ13FV0LJ030135</t>
  </si>
  <si>
    <t>1-SE LE ENVIO WHATS APP, 2- SE DEJO RECADO EL CLIENTE SE COMUNICA PARA AGENDAR SU CITA., 3- EL CLIENTE SE COMUNICA PARA AGENDAR SU CITA / S142842 - 25/02/23 - S60</t>
  </si>
  <si>
    <t>4T3DWRFV4MU033415</t>
  </si>
  <si>
    <t>S 0000141139</t>
  </si>
  <si>
    <t>3TMJU4GNXEM158464</t>
  </si>
  <si>
    <t>S 0000141725</t>
  </si>
  <si>
    <t>5TDYZ3DC5LS049520</t>
  </si>
  <si>
    <t>1-SE LE ENVIO WHATS APP , 2- SE DEJO RECADO EL CLIENTE SE COMUNICA, 3- SE DEJO RECADO , 4- SE COMUNICAN PARA AGENDAR SU CITA.</t>
  </si>
  <si>
    <t>2T3RFREV4HW565745</t>
  </si>
  <si>
    <t>1-SE LE ENVIO WHATS APP , 2- NO CONTESTA, 3- MANDA A BUZON , 4-  SE DEJO RECADO EL CLEINTE SE COMUNICA</t>
  </si>
  <si>
    <t>JTDBBRBE6LJ007355</t>
  </si>
  <si>
    <t>SE MANDO WHATS (MRS)  2- unidad anda en otra ciudad cuando regrese agendara su cita // 4- Marcamos de la agencia y nos indican que la unidad anda fuera luego agendaran / S139936 - 29/11/22 -</t>
  </si>
  <si>
    <t>JTMY23FV1KJ013760</t>
  </si>
  <si>
    <t>SE MANDO WHATS ( MRS ) 2- agendo 19/11/22 folio 109172 / S139856 - S60</t>
  </si>
  <si>
    <t>JTFSX23P5K6199465</t>
  </si>
  <si>
    <t>S139568 - 16/11/22 - S240</t>
  </si>
  <si>
    <t>5YFBPRHE5HP578864</t>
  </si>
  <si>
    <t>S139861 - 26/11/22 - S120</t>
  </si>
  <si>
    <t>2T1BU4EE1AC284075</t>
  </si>
  <si>
    <t>S 0000141492</t>
  </si>
  <si>
    <t>JTMJ13FV8LJ038533</t>
  </si>
  <si>
    <t>se envia mrs / S139958 - 29/11/22 - S80</t>
  </si>
  <si>
    <t>5TDKZRFHXJS285689</t>
  </si>
  <si>
    <t>1-SE LE ENVIO WHATS APP , 2- SE DEJO RECADO CON LA ENCARGADA DE LAS UNIDADES,3 -SE DEJO RECADO,4- SE VOLVIO A DEJAR RECADO CON LA ENCARGADA DE LAS UNIDADES</t>
  </si>
  <si>
    <t>5TDYK3DC3GS736652</t>
  </si>
  <si>
    <t>S 0000141250</t>
  </si>
  <si>
    <t>5TDGRKECXMS011013</t>
  </si>
  <si>
    <t>S 0000141102</t>
  </si>
  <si>
    <t>5TDKZRFH9JS252568</t>
  </si>
  <si>
    <t>Se envia Mrs 2- NOS INDICAN QUE LA UNIDAD SE ENCUENTRA OCUPADA EN TRABAJO SE REALIZARA EL SERVICIO DESPUES Y LLAMARA A LA AGENCIA / 4-marcamos de la agencia y nos indica que el numero esta e</t>
  </si>
  <si>
    <t>JTDKDTB30L1140943</t>
  </si>
  <si>
    <t>1- SE LE ENVIO WHATS APP / S142287 - 09/02/23 - S50</t>
  </si>
  <si>
    <t>4T3DWRFV8NU071196</t>
  </si>
  <si>
    <t>S 0000141115</t>
  </si>
  <si>
    <t>JTDKBRFU0J3604441</t>
  </si>
  <si>
    <t>Se envia Mrs // 2- SE AGENDA CITA 02.11.22 S80.000 KM</t>
  </si>
  <si>
    <t>4T1B11HKXKU721287</t>
  </si>
  <si>
    <t>S 0000141302</t>
  </si>
  <si>
    <t>JTDKDTB31L1633756</t>
  </si>
  <si>
    <t>SE MANDO WHATS (MRS) 2- Marcamos y nos cuelga la llamada, marcamosy nadie contesta 4- SERVICIO DE BUZON DE VOZ // 4- SE AGENDA CITA 11.11.22 FOLIO: 109117 POR JAQUELINE QUINTERO / S139450  -</t>
  </si>
  <si>
    <t>4T1BF1FK7CU029588</t>
  </si>
  <si>
    <t>S 0000141535</t>
  </si>
  <si>
    <t>MHKAA1BA6NJ033752</t>
  </si>
  <si>
    <t>no tiene whats, manda directo a buzon 2- manda directo a buzon 3- se marca del telefoni fijo, manda a buzon / S139192 - 02/11/22 - S10</t>
  </si>
  <si>
    <t>2T3RFREV9JW701129</t>
  </si>
  <si>
    <t>S 0000141963</t>
  </si>
  <si>
    <t>MHKMF53F4HK011862</t>
  </si>
  <si>
    <t>S139508 - 14/11/22 - S170</t>
  </si>
  <si>
    <t>JTDKAMFU8M3130636</t>
  </si>
  <si>
    <t>1-SE LE ENVIO WHATS APP , 2- EL CLIENTE SE COMUNICA PARA AGENDAR SU CITA., 3-NO CONTESTA, 4- EL CLIENTE SE COMUNICA PARA AGENDAR SU CITA, 5- SE DEJO RECADO EL CLIENTE SE COMUNICA PARA AGENDA</t>
  </si>
  <si>
    <t>3TMCZ5AN7HM062885</t>
  </si>
  <si>
    <t>S 0000141900</t>
  </si>
  <si>
    <t>JTDKDTB36K1626705</t>
  </si>
  <si>
    <t>1- SE LE ENVIO WHATS APP, 2- SE AGENDO CITA PARA EL 18/11/22 FOLIO: 109171 / S139652 - 17/11/22 - S70</t>
  </si>
  <si>
    <t>5TDYK3DC8DS317949</t>
  </si>
  <si>
    <t>S 0000141227</t>
  </si>
  <si>
    <t>4T1BF1FKXGU565148</t>
  </si>
  <si>
    <t>S 0000141490</t>
  </si>
  <si>
    <t>5TDGRKEC7MS074067</t>
  </si>
  <si>
    <t>S 0000141145</t>
  </si>
  <si>
    <t>MR0CX3DD6N1333197</t>
  </si>
  <si>
    <t>SE MANDO WHATS ( MRS ) 2- s-142232 / 07-02-23 / s 10km</t>
  </si>
  <si>
    <t>5TDKZ3DC0JS901498</t>
  </si>
  <si>
    <t>S 0000141386</t>
  </si>
  <si>
    <t>MHKMF5CFXLK012359</t>
  </si>
  <si>
    <t>SE MANDO WHATS., MRS 2- agendo 12/09/22 / NO HAY SERVICIO PROGRAMADO EM KEPLER, NO CONTESTA LA LLAMADA, SE ENVIA MENSAJE DE WHATSAPP / RESPONDERA EL MENSAJE EN LA TARDE EN LO QUE REVISA SUS TIEMPOS SA</t>
  </si>
  <si>
    <t>2T3RFREV7JW732265</t>
  </si>
  <si>
    <t>S140361 - 12/12/22 - S160</t>
  </si>
  <si>
    <t>3TMJU4GN3DM139527</t>
  </si>
  <si>
    <t>S 0000141815</t>
  </si>
  <si>
    <t>5YFBPRHEXJP782503</t>
  </si>
  <si>
    <t>S139946 - 29/11/22 - S60</t>
  </si>
  <si>
    <t>4T1BK46KX9U589546</t>
  </si>
  <si>
    <t>SE MANDO WHATS., MRS 2- ELLA MARCA EN OTRO MOMENTO 3- no tiene fecha aun para agendar ella marca 4 - buzon, se marca del telefono fijo 4- BUZON, SE MARCA DEL TELEFONO FIJO 4- SE MANDO WHATS</t>
  </si>
  <si>
    <t>3MYDLAYV0JY333029</t>
  </si>
  <si>
    <t>S139256 - 04/11/22 - S140</t>
  </si>
  <si>
    <t>3TMAZ5CNXMM144771</t>
  </si>
  <si>
    <t>SE MANDO WHATS (MRS) 2- el marca en unos dias para agendar 3 - no pirnsa realizar ya que esta muy fea la inseguridad, y no esta utilizando la unidad 4 -NO PIENSA ACUDIR A REALIXAR EL SERVICI</t>
  </si>
  <si>
    <t>4T1BF1FK6CU570311</t>
  </si>
  <si>
    <t>S 0000141480</t>
  </si>
  <si>
    <t>5TDGRKEC0NS097837</t>
  </si>
  <si>
    <t>S 0000141530</t>
  </si>
  <si>
    <t>3MYDLAYV1HY162110</t>
  </si>
  <si>
    <t>S 0000141498</t>
  </si>
  <si>
    <t>3TMJU62N89M091002</t>
  </si>
  <si>
    <t>Se envia Mrs//2- Marcamos de la agencia y nos indica que luego se comunicaria a la agencia para agendar su tacoma agenda para otras unidades / S139993 - 30/11/22 - S250</t>
  </si>
  <si>
    <t>5TDYY5G12HS067893</t>
  </si>
  <si>
    <t>S139356 - 08/11/22 - S50</t>
  </si>
  <si>
    <t>3TMJU62N57M040697</t>
  </si>
  <si>
    <t>SE MANDO WHATS (MRS) 2- ell marca despues, va programar su tiempo  3- buzon, se marca del telefono fijo 4- el marca la siguiente semana para posible cita 4- COMENTA QUE VA INGRESAR LA UNIDAD</t>
  </si>
  <si>
    <t>4T1BF3EK2BU757539</t>
  </si>
  <si>
    <t>S 0000141753</t>
  </si>
  <si>
    <t>5TDYZRAH1MS040480</t>
  </si>
  <si>
    <t>S 0000141488</t>
  </si>
  <si>
    <t>5TDYK3DC0ES445166</t>
  </si>
  <si>
    <t>S 0000141298</t>
  </si>
  <si>
    <t>3MYDLBYV2LY707049</t>
  </si>
  <si>
    <t>S139505 - 14/11/22 - S70</t>
  </si>
  <si>
    <t>5YFB4RBE4NP124649</t>
  </si>
  <si>
    <t>S 0000141558</t>
  </si>
  <si>
    <t>JTDBARDE5MJ027937</t>
  </si>
  <si>
    <t>Se envia Mrs 2-Se agenda cita 20.10.22 / S138797  - 20/10/22 - S30 // 4- CITA CONCRETADA OCTUBRE 20.10.22</t>
  </si>
  <si>
    <t>4T3DWRFV5MU036887</t>
  </si>
  <si>
    <t>S 0000141409</t>
  </si>
  <si>
    <t>4T1B11HK5KU762975</t>
  </si>
  <si>
    <t>agendo 08/11/22 folio 108814 / S139330 - 08/11/22 - S80</t>
  </si>
  <si>
    <t>5YFBPRBE1MP147974</t>
  </si>
  <si>
    <t>S 0000141420</t>
  </si>
  <si>
    <t>5YFBPRBE9LP015995</t>
  </si>
  <si>
    <t>S 0000141186</t>
  </si>
  <si>
    <t>3MYDLAYV9GY135039</t>
  </si>
  <si>
    <t>1-SE LE ENVIO WHATS APP , 2- SE DEJO RECADO, 3- SE DEJO RECADO , 4- NO CONTESTA  SE VOLVIO A ENVIAR WHATS APP, 5- NO CONTESTA SE LE VOLVIO A ENVIAR WHATS APP</t>
  </si>
  <si>
    <t>MR0DA3CD5N4003590</t>
  </si>
  <si>
    <t>MHKAA1BA3NJ048645</t>
  </si>
  <si>
    <t>SE MANDO WHATS ( MRS ) 2- manda a buzon, se marca del telefono fij 3- COMENTA QUE LO VA REALIZAR EN LA AGENCIA QUE LE QUEDA MAS CERCA</t>
  </si>
  <si>
    <t>MR0CX3DD4N1420659</t>
  </si>
  <si>
    <t>Se envia Mrs / 2- Cliente Xavier indica que se programara en sus dias para poder traer su unidad</t>
  </si>
  <si>
    <t>5TDGRKECXNS126454</t>
  </si>
  <si>
    <t>MRS  1</t>
  </si>
  <si>
    <t>MHFAB1BY2N3015780</t>
  </si>
  <si>
    <t>MR0CX3DD0N1331686</t>
  </si>
  <si>
    <t>2T3H1RFV8PW251104</t>
  </si>
  <si>
    <t>2T3H1RFV2PW239952</t>
  </si>
  <si>
    <t>2T3H1RFV7NW229575</t>
  </si>
  <si>
    <t>2T3H1RFV2PW248473</t>
  </si>
  <si>
    <t>2T3H1RFV3PW246599</t>
  </si>
  <si>
    <t>2T3J1RFV1NW322478</t>
  </si>
  <si>
    <t>2T3J1RFV2PW347456</t>
  </si>
  <si>
    <t>2T3J1RFV1NW325462</t>
  </si>
  <si>
    <t>2T3J1RFV1PW334908</t>
  </si>
  <si>
    <t>2T3J1RFV1PW329370</t>
  </si>
  <si>
    <t>2T3N1RFV8NW316470</t>
  </si>
  <si>
    <t>2T3W1RFV1NW236898</t>
  </si>
  <si>
    <t>2T3N1RFV3NW322144</t>
  </si>
  <si>
    <t>2T3N1RFV9PW330106</t>
  </si>
  <si>
    <t>2T3J1RFV6PW332765</t>
  </si>
  <si>
    <t>2T3W1RFV5NW237388</t>
  </si>
  <si>
    <t>2T3W1RFV0PW245398</t>
  </si>
  <si>
    <t>2T3J1RFV7PW331236</t>
  </si>
  <si>
    <t>2T3N1RFV6PW334680</t>
  </si>
  <si>
    <t>2T3W1RFV8NW231441</t>
  </si>
  <si>
    <t>2T3W1RFV5PW248555</t>
  </si>
  <si>
    <t>2T3W1RFV5PW249477</t>
  </si>
  <si>
    <t>2T3W1RFVXNW236754</t>
  </si>
  <si>
    <t>3TYAZ5CNXPT028043</t>
  </si>
  <si>
    <t>2T3W1RFV3PW241538</t>
  </si>
  <si>
    <t>3TYCZ5AN3PT114449</t>
  </si>
  <si>
    <t>3TYAZ5CN5PT028435</t>
  </si>
  <si>
    <t>3TYCZ5AN0PT127014</t>
  </si>
  <si>
    <t>3TYCZ5AN0PT112691</t>
  </si>
  <si>
    <t>3TYCZ5AN1PT131315</t>
  </si>
  <si>
    <t>3TYCZ5AN6PT119273</t>
  </si>
  <si>
    <t>3TYAZ5CN7PT028369</t>
  </si>
  <si>
    <t>2T3W1RFV5PW240388</t>
  </si>
  <si>
    <t>2T3W1RFV7NW232581</t>
  </si>
  <si>
    <t>2T3W1RFV7PW249318</t>
  </si>
  <si>
    <t>4T1R11AK3PU741378</t>
  </si>
  <si>
    <t>3TYCZ5AN7PT117449</t>
  </si>
  <si>
    <t>3TYCZ5AN8PT114446</t>
  </si>
  <si>
    <t>3TYCZ5AN6PT116289</t>
  </si>
  <si>
    <t>3TYCZ5AN8PT127987</t>
  </si>
  <si>
    <t>3TYAZ5CN5PT030573</t>
  </si>
  <si>
    <t>3TYCZ5ANXPT131345</t>
  </si>
  <si>
    <t>2T3W1RFVXPW249149</t>
  </si>
  <si>
    <t>3TYCZ5AN9PT128517</t>
  </si>
  <si>
    <t>4T1R11AK4PU109182</t>
  </si>
  <si>
    <t>3TYCZ5AN2PT119996</t>
  </si>
  <si>
    <t>3TYCZ5AN5PT111116</t>
  </si>
  <si>
    <t>14469AP</t>
  </si>
  <si>
    <t>4T3DWRFV1NU081441</t>
  </si>
  <si>
    <t>4T3DWRFV0NU081611</t>
  </si>
  <si>
    <t>4T3DWRFV2NU082419</t>
  </si>
  <si>
    <t>3TYCZ5AN6PT117359</t>
  </si>
  <si>
    <t>4T3DWRFV3NU078105</t>
  </si>
  <si>
    <t>4T3DWRFV3NU078539</t>
  </si>
  <si>
    <t>4T1R11AK8PU749217</t>
  </si>
  <si>
    <t>4T3DWRFV7PU086727</t>
  </si>
  <si>
    <t>4T3DWRFV9PU082730</t>
  </si>
  <si>
    <t>5TDGRKEC2PS138794</t>
  </si>
  <si>
    <t>4T1R11AKXPU776855</t>
  </si>
  <si>
    <t>4T3DWRFV9PU085630</t>
  </si>
  <si>
    <t>4T3DWRFV9PU086261</t>
  </si>
  <si>
    <t>4T3DWRFV2NU079441</t>
  </si>
  <si>
    <t>4T3DWRFV0PU085418</t>
  </si>
  <si>
    <t>5TDGRKEC3PS142482</t>
  </si>
  <si>
    <t>4T3DWRFV2PU086313</t>
  </si>
  <si>
    <t>4T3DWRFV4NU080817</t>
  </si>
  <si>
    <t>5YFB4RDE2PP001061</t>
  </si>
  <si>
    <t>5TDZARAH4PS520299</t>
  </si>
  <si>
    <t>5TDKARAH8PS520629</t>
  </si>
  <si>
    <t>4T3DWRFV7PU085285</t>
  </si>
  <si>
    <t>4T3DWRFV6NU081662</t>
  </si>
  <si>
    <t>5YFB4RBE0PP143329</t>
  </si>
  <si>
    <t>5TDGRKEC0PS146845</t>
  </si>
  <si>
    <t>5TDGRKEC2NS133401</t>
  </si>
  <si>
    <t>4T3DWRFV9NU079842</t>
  </si>
  <si>
    <t>5YFBPRBE3NP388288</t>
  </si>
  <si>
    <t>5TDGRKECXPS143290</t>
  </si>
  <si>
    <t>4T3DWRFV7PU087540</t>
  </si>
  <si>
    <t>4T3DWRFV8PU083433</t>
  </si>
  <si>
    <t>5TDGRKEC7PS147121</t>
  </si>
  <si>
    <t>7MUBAAAG2NV035138</t>
  </si>
  <si>
    <t>5TFNC5DB3NX007531</t>
  </si>
  <si>
    <t>5YFB4RBEXPP141443</t>
  </si>
  <si>
    <t>JTDBCRFE0P3001293</t>
  </si>
  <si>
    <t>JTDBCRFE0P3009264</t>
  </si>
  <si>
    <t>5TDKARAH8PS520842</t>
  </si>
  <si>
    <t>JTDBCRFE1P3002436</t>
  </si>
  <si>
    <t>5TFJC5DB5PX014563</t>
  </si>
  <si>
    <t>5YFB4RDE6PP007610</t>
  </si>
  <si>
    <t>7MUBAAAG3NV029901</t>
  </si>
  <si>
    <t>JTDBCRFE3P3010179</t>
  </si>
  <si>
    <t>5YFB4RDEXPP005410</t>
  </si>
  <si>
    <t>5YFBPRBE0NP383257</t>
  </si>
  <si>
    <t>7MUBAAAG6NV032033</t>
  </si>
  <si>
    <t>JTDBCRFE4P3008599</t>
  </si>
  <si>
    <t>JTDBCRFE4PJ001678</t>
  </si>
  <si>
    <t>5YFBPRBE8NP378422</t>
  </si>
  <si>
    <t>JTDBCRFE0P3002377</t>
  </si>
  <si>
    <t>5YFB4RDE6PP005663</t>
  </si>
  <si>
    <t>5YFB4RDE6PP007493</t>
  </si>
  <si>
    <t>JTDBCRFE4P3001197</t>
  </si>
  <si>
    <t>JTDBCRFE5P3007817</t>
  </si>
  <si>
    <t>JTDBCRFE6P3009947</t>
  </si>
  <si>
    <t>5YFBPRBE2NP384880</t>
  </si>
  <si>
    <t>JTDKAMFU5N3184297</t>
  </si>
  <si>
    <t>JTDBCRFE8P3008265</t>
  </si>
  <si>
    <t>JTDBCRFE8P3008511</t>
  </si>
  <si>
    <t>JTDBCRFE8PJ000775</t>
  </si>
  <si>
    <t>JTDBCRFE2P3010237</t>
  </si>
  <si>
    <t>JTDBCRFE3PJ000795</t>
  </si>
  <si>
    <t>5YFBPRBE6NP374790</t>
  </si>
  <si>
    <t>JTDKAMFU6N3184244</t>
  </si>
  <si>
    <t>JTDKAMFU7N3185841</t>
  </si>
  <si>
    <t>7MUBAAAG0PV044018</t>
  </si>
  <si>
    <t>7MUBAAAG3NV033253</t>
  </si>
  <si>
    <t>7SVAAABA1PX006524</t>
  </si>
  <si>
    <t>JTDBCRFEXP3001754</t>
  </si>
  <si>
    <t>7MUBAAAG0NV035445</t>
  </si>
  <si>
    <t>JTDKAMFU0N3185258</t>
  </si>
  <si>
    <t>JTDKAMFU0N3186040</t>
  </si>
  <si>
    <t>7MUBAAAG2NV031171</t>
  </si>
  <si>
    <t>JTDBCRFE0P3007921</t>
  </si>
  <si>
    <t>JTDBCRFE2P3002056</t>
  </si>
  <si>
    <t>JTDKAMFU9N3184934</t>
  </si>
  <si>
    <t>7MUBAAAG5PV043849</t>
  </si>
  <si>
    <t>JTDBCRFE3P3009405</t>
  </si>
  <si>
    <t>JTDBCRFE1P3007846</t>
  </si>
  <si>
    <t>JTDBCRFE2P3008634</t>
  </si>
  <si>
    <t>JTDKAMFU4N3186915</t>
  </si>
  <si>
    <t>JTFJM9CP8P6006293</t>
  </si>
  <si>
    <t>JTDBCRFE5P3009521</t>
  </si>
  <si>
    <t>JTDKAMFU6N3184261</t>
  </si>
  <si>
    <t>MHFAB1BY0P3032256</t>
  </si>
  <si>
    <t>JTFJM9CP2P6006001</t>
  </si>
  <si>
    <t>JTDBCRFE6P3009074</t>
  </si>
  <si>
    <t>JTFJM9CP7P6006043</t>
  </si>
  <si>
    <t>JTDBCRFE1P3006969</t>
  </si>
  <si>
    <t>JTDBCRFE8P3008590</t>
  </si>
  <si>
    <t>MHFAB1BY1P3037126</t>
  </si>
  <si>
    <t>MHFAB1BY0P3038526</t>
  </si>
  <si>
    <t>JTDBCRFEXP3010082</t>
  </si>
  <si>
    <t>JTDKAMFU0N3184109</t>
  </si>
  <si>
    <t>MHFAB1BY3P3042425</t>
  </si>
  <si>
    <t>JTDKAMFU0N3186765</t>
  </si>
  <si>
    <t>JTDKAMFU0N3186832</t>
  </si>
  <si>
    <t>JTDBCRFE7P3009830</t>
  </si>
  <si>
    <t>JTDBCRFE2PJ001761</t>
  </si>
  <si>
    <t>JTFJM9CP0P6006160</t>
  </si>
  <si>
    <t>MHFAB1BY5P3039459</t>
  </si>
  <si>
    <t>JTFJM9CP4P6005982</t>
  </si>
  <si>
    <t>JTFJM9CP6P6006258</t>
  </si>
  <si>
    <t>JTDKAMFU7N3186682</t>
  </si>
  <si>
    <t>JTFJM9CP7P6006463</t>
  </si>
  <si>
    <t>JTDKAMFU3N3184072</t>
  </si>
  <si>
    <t>JTDKAMFUXN3184859</t>
  </si>
  <si>
    <t>MHFAB1BY1P3043718</t>
  </si>
  <si>
    <t>MHFAB1BY6P3041298</t>
  </si>
  <si>
    <t>JTFJM9CP3P6006301</t>
  </si>
  <si>
    <t>JTFJM9CP5P6006249</t>
  </si>
  <si>
    <t>JTDKAMFU3N3185366</t>
  </si>
  <si>
    <t>JTDKAMFU4N3185084</t>
  </si>
  <si>
    <t>MHFAB1BY2P3030766</t>
  </si>
  <si>
    <t>MHFAB1BY4P3033104</t>
  </si>
  <si>
    <t>MHFAB1BY8P3027418</t>
  </si>
  <si>
    <t>MHFAB1BY8P3031016</t>
  </si>
  <si>
    <t>MHFAB1BYXP3043362</t>
  </si>
  <si>
    <t>MHFAB1BY2P3027575</t>
  </si>
  <si>
    <t>MHKAA1BA3PJ066873</t>
  </si>
  <si>
    <t>MHKAA1BA3PJ067084</t>
  </si>
  <si>
    <t>MHFAB1BY5P3043978</t>
  </si>
  <si>
    <t>MHKAA1BA0PJ067334</t>
  </si>
  <si>
    <t>JTFJM9CP9P6006237</t>
  </si>
  <si>
    <t>MHFAB1BY3P3028363</t>
  </si>
  <si>
    <t>MHFAB1BY3P3029027</t>
  </si>
  <si>
    <t>MHKAA1BA2PJ066959</t>
  </si>
  <si>
    <t>MHKAA1BA3PJ058529</t>
  </si>
  <si>
    <t>MHFAB1BY6P3030091</t>
  </si>
  <si>
    <t>MHKAA1BA0PJ057502</t>
  </si>
  <si>
    <t>MHKAA1BA5PJ067006</t>
  </si>
  <si>
    <t>MHKAA1BA6PJ067208</t>
  </si>
  <si>
    <t>MHKAA1BA2PJ066668</t>
  </si>
  <si>
    <t>MHFAB1BY7P3031556</t>
  </si>
  <si>
    <t>MHKAA1BA4PJ066395</t>
  </si>
  <si>
    <t>MHKAA1BA5PJ066504</t>
  </si>
  <si>
    <t>MHKAA1BA6PJ056323</t>
  </si>
  <si>
    <t>MHKAA1BA6PJ058735</t>
  </si>
  <si>
    <t>MHFAB1BY9P3030232</t>
  </si>
  <si>
    <t>MHKAA1BA6PJ067029</t>
  </si>
  <si>
    <t>MHFAB1BY9P3032692</t>
  </si>
  <si>
    <t>MHFAB1BYXP3028389</t>
  </si>
  <si>
    <t>MR0CX3DD1P1334826</t>
  </si>
  <si>
    <t>MR0CX3DD4P1335744</t>
  </si>
  <si>
    <t>MR0CX3DD4P1336084</t>
  </si>
  <si>
    <t>MR0CX3DD4P1336389</t>
  </si>
  <si>
    <t>MHFAB1BYXP3029588</t>
  </si>
  <si>
    <t>MHKAA1BA0PJ066779</t>
  </si>
  <si>
    <t>MHKAA1BA2PJ066654</t>
  </si>
  <si>
    <t>MR0CX3DD1P1421223</t>
  </si>
  <si>
    <t>MHKAA1BA4PJ058121</t>
  </si>
  <si>
    <t>MHKAA1BA5PJ053154</t>
  </si>
  <si>
    <t>MHFAB1BYXP3040820</t>
  </si>
  <si>
    <t>MHKAA1BA5PJ058676</t>
  </si>
  <si>
    <t>MHKAA1BA8PJ066707</t>
  </si>
  <si>
    <t>MHKAA1BA9PJ058177</t>
  </si>
  <si>
    <t>MR0CX3DDXP1421141</t>
  </si>
  <si>
    <t>MHKAA1BA0PJ066958</t>
  </si>
  <si>
    <t>MHKAA1BA9PJ057806</t>
  </si>
  <si>
    <t>MR0CX3DD8P1334662</t>
  </si>
  <si>
    <t>MHKAA1BA1PJ057265</t>
  </si>
  <si>
    <t>MR0CX3DDXP1335103</t>
  </si>
  <si>
    <t>MHKAA1BA2PJ057758</t>
  </si>
  <si>
    <t>MR0CX3DDXP1421172</t>
  </si>
  <si>
    <t>MR0CX3DD1P1334874</t>
  </si>
  <si>
    <t>MR0CX3DD1P1336544</t>
  </si>
  <si>
    <t>MR0CX8CB2P0429558</t>
  </si>
  <si>
    <t>MR0CX8CB2P0429589</t>
  </si>
  <si>
    <t>MR0CX3DD2P1336603</t>
  </si>
  <si>
    <t>MR0CX3DD3P1335184</t>
  </si>
  <si>
    <t>MR0CX8CB5P0430512</t>
  </si>
  <si>
    <t>14798AP</t>
  </si>
  <si>
    <t>MR0CX3DD3P1421093</t>
  </si>
  <si>
    <t>MR0CX8CB6P0429871</t>
  </si>
  <si>
    <t>MR0CX8CB7P0429829</t>
  </si>
  <si>
    <t>MR0CX8CB8P0430410</t>
  </si>
  <si>
    <t>MHKAA1BA7PJ062373</t>
  </si>
  <si>
    <t>MR0CX8CBXP0430134</t>
  </si>
  <si>
    <t>MR0CX3DD6P1335776</t>
  </si>
  <si>
    <t>MR0CX3DD5P1335381</t>
  </si>
  <si>
    <t>MR0CX3DD7P1336998</t>
  </si>
  <si>
    <t>MHKAA1BA7PJ066505</t>
  </si>
  <si>
    <t>MR0DA3CD4P4003745</t>
  </si>
  <si>
    <t>MR0DA3CD6P4003942</t>
  </si>
  <si>
    <t>MHKAA1BA8PJ066402</t>
  </si>
  <si>
    <t>MHKAA1BA9PJ066814</t>
  </si>
  <si>
    <t>MR0CX3DD9P1334864</t>
  </si>
  <si>
    <t>MR0CX3DD9P1337246</t>
  </si>
  <si>
    <t>MR0DA3CD9P4003997</t>
  </si>
  <si>
    <t>MR0DA3CDXP4004043</t>
  </si>
  <si>
    <t>MR2BF8C30P0013376</t>
  </si>
  <si>
    <t>MR2BF8C31P0004802</t>
  </si>
  <si>
    <t>MR0CX8CB4P0430534</t>
  </si>
  <si>
    <t>MR0CX8CB0P0429624</t>
  </si>
  <si>
    <t>MR2BF8C31P0007179</t>
  </si>
  <si>
    <t>MR2BF8C33P0009306</t>
  </si>
  <si>
    <t>MR2BF8C33P0012948</t>
  </si>
  <si>
    <t>MR0CX8CB4P0430517</t>
  </si>
  <si>
    <t>MR0DA3CD4P4003874</t>
  </si>
  <si>
    <t>MR2BF8C32P0008261</t>
  </si>
  <si>
    <t>MR2BF8C32P0012309</t>
  </si>
  <si>
    <t>MR2BF8C34P0012229</t>
  </si>
  <si>
    <t>MR2BF8C33P0002839</t>
  </si>
  <si>
    <t>MR2BF8C33P0009208</t>
  </si>
  <si>
    <t>MR0DA3CD0P4004195</t>
  </si>
  <si>
    <t>MR0DA3CD2P4003825</t>
  </si>
  <si>
    <t>MR2BF8C35P0003667</t>
  </si>
  <si>
    <t>MR2BF8C35P0011977</t>
  </si>
  <si>
    <t>MR2BF8C32P0013542</t>
  </si>
  <si>
    <t>MR2BF8C30P0004967</t>
  </si>
  <si>
    <t>MR2BF8C30P0007769</t>
  </si>
  <si>
    <t>MR2BF8C35P0005788</t>
  </si>
  <si>
    <t>MR2BF8C36P0006318</t>
  </si>
  <si>
    <t>MR2BF8C31P0005190</t>
  </si>
  <si>
    <t>MR2BF8C31P0006002</t>
  </si>
  <si>
    <t>MR2BF8C32P0006655</t>
  </si>
  <si>
    <t>MR2BF8C35P0007038</t>
  </si>
  <si>
    <t>MR0CX3DDXP1336106</t>
  </si>
  <si>
    <t>MR0CX8CB1P0430135</t>
  </si>
  <si>
    <t>MR2BF8C39P0011688</t>
  </si>
  <si>
    <t>MR2BF8C36P0007663</t>
  </si>
  <si>
    <t>MR2BF8C37P0003136</t>
  </si>
  <si>
    <t>MR2BF8C37P0004092</t>
  </si>
  <si>
    <t>MR0CX8CB5P0430168</t>
  </si>
  <si>
    <t>MR2BF8C3XP0010369</t>
  </si>
  <si>
    <t>MR0CX8CBXP0429520</t>
  </si>
  <si>
    <t>MR2BF8C38P0005171</t>
  </si>
  <si>
    <t>MR0CX8CBXP0429971</t>
  </si>
  <si>
    <t>MR2BF8C39P0009634</t>
  </si>
  <si>
    <t>MR2K29F36N1255187</t>
  </si>
  <si>
    <t>MR2BF8C3XP0012283</t>
  </si>
  <si>
    <t>MR2BF8C3XP0005298</t>
  </si>
  <si>
    <t>MR2BF8C39P0005860</t>
  </si>
  <si>
    <t>MR2BF8C39P0007186</t>
  </si>
  <si>
    <t>MR2BF8C32P0013833</t>
  </si>
  <si>
    <t>MR2BF8C3XP0004247</t>
  </si>
  <si>
    <t>MR2BF8C3XP0009495</t>
  </si>
  <si>
    <t>MR2BF8C3XP0009349</t>
  </si>
  <si>
    <t>MR2BF8C35P0004043</t>
  </si>
  <si>
    <t>MR2BF8C37P0002293</t>
  </si>
  <si>
    <t>MR2BF8C38P0009740</t>
  </si>
  <si>
    <t>MR2BF8C38P0013903</t>
  </si>
  <si>
    <t>MR2K29F34N1254989</t>
  </si>
  <si>
    <t>2T3W1RFV8PW248520</t>
  </si>
  <si>
    <t>3TYAZ5CN3PT028191</t>
  </si>
  <si>
    <t>3TYAZ5CN5PT030072</t>
  </si>
  <si>
    <t>3TYCZ5AN4PT128120</t>
  </si>
  <si>
    <t>4T3DWRFV0PU084706</t>
  </si>
  <si>
    <t>14724AP</t>
  </si>
  <si>
    <t>4T3DWRFV8PU087644</t>
  </si>
  <si>
    <t>5TDGRKEC3PS145494</t>
  </si>
  <si>
    <t>5TDGRKEC4PS139252</t>
  </si>
  <si>
    <t>5TDGRKECXNS130939</t>
  </si>
  <si>
    <t>5YFB4RDE1PP008258</t>
  </si>
  <si>
    <t>5YFB4RDE5PP002964</t>
  </si>
  <si>
    <t>7MUBAAAG3NV034063</t>
  </si>
  <si>
    <t>7MUBAAAG7NV034552</t>
  </si>
  <si>
    <t>7MUDAAAG2PV044031</t>
  </si>
  <si>
    <t>JTDBCRFE1P3008365</t>
  </si>
  <si>
    <t>JTDBCRFE2P3002221</t>
  </si>
  <si>
    <t>JTDBCRFE4PJ001633</t>
  </si>
  <si>
    <t>JTDKAMFU8N3186920</t>
  </si>
  <si>
    <t>JTFJM9CP9P6006464</t>
  </si>
  <si>
    <t>MHFAB1BY6P3029605</t>
  </si>
  <si>
    <t>MHFAB1BY9P3029985</t>
  </si>
  <si>
    <t>MHFAB1BYXP3037433</t>
  </si>
  <si>
    <t>MHKAA1BA3PJ058644</t>
  </si>
  <si>
    <t>MHKAA1BA4PJ066493</t>
  </si>
  <si>
    <t>MHKAA1BAXPJ060343</t>
  </si>
  <si>
    <t>MR0CX3DD8P1336590</t>
  </si>
  <si>
    <t>MR0CX8CB2P0429835</t>
  </si>
  <si>
    <t>MR0CX8CB5P0429408</t>
  </si>
  <si>
    <t>MR2BF8C33P0013758</t>
  </si>
  <si>
    <t>MR2BF8C34P0003479</t>
  </si>
  <si>
    <t>MR2BF8C36P0010756</t>
  </si>
  <si>
    <t>MR2BF8C3XP0003678</t>
  </si>
  <si>
    <t>MR2K29F31N1255033</t>
  </si>
  <si>
    <t>2T3W1RFV4NW209386</t>
  </si>
  <si>
    <t>MR0BA3CD1N0066295</t>
  </si>
  <si>
    <t>Se envia msj de  / Marcamos de la agencia y no contesta / 4- marcamos de la agencia y nos direcciona a buzon lleno</t>
  </si>
  <si>
    <t>2T3W1RFV1NW208051</t>
  </si>
  <si>
    <t>1- SE LE ENVIO WHATS APP, 2- NO CONTESTA SE VOLVIO A ENVIAR WHATS APP, 3-  la clienta se comunica para agendar su cita</t>
  </si>
  <si>
    <t>5TFNC5DB0NX004067</t>
  </si>
  <si>
    <t>5YFBPRBE9NP339841</t>
  </si>
  <si>
    <t>1- SE LE ENVIO WHATS APP, NO CONTESTA SE VOLVIO A ENVIAR  WHATS APP, 3- POR CERCANIA REAKIZO SU SERVICIO EN TOYOTA IRAPUATO.</t>
  </si>
  <si>
    <t>MHFAB1BYXN3012433</t>
  </si>
  <si>
    <t>Muchas gracias, Ya hice mi cita en Morelia</t>
  </si>
  <si>
    <t>JTDBARDE0N3011618</t>
  </si>
  <si>
    <t>Se envia msj de recordatorio, marcamos de la agencia y no contestan / 3- Marcamos de la agencia y nos indican que los servicios los realizan en queretaro</t>
  </si>
  <si>
    <t>MR0DA3CD6N4003484</t>
  </si>
  <si>
    <t>MHKAA1BA4NJ041798</t>
  </si>
  <si>
    <t>Se envia msj de recordatorio / 2- Nos indica Carlos Eduardo que el servicio se realizo en capital guanajuato</t>
  </si>
  <si>
    <t>7MUBAAAG6NV017693</t>
  </si>
  <si>
    <t>5TDGRKEC4NS124120</t>
  </si>
  <si>
    <t>1- SE LE ENVIO WHATS APP, 2- POR CERCANIA REALIZARA SU SERVICIO EN QRO.</t>
  </si>
  <si>
    <t>3TYCZ5AN1NT090391</t>
  </si>
  <si>
    <t>1- SE LE ENVIO WHATS APP, 2- POR CERCANIA REALIZO SU SERVICIO EN TOTOTA QRO.</t>
  </si>
  <si>
    <t>JTDKAMFU3N3178059</t>
  </si>
  <si>
    <t>1- SE LE ENVIO WHATS APP, 2- NO CONTESTA Y MANDA A BUZON</t>
  </si>
  <si>
    <t>MR0CX3DD6N1420081</t>
  </si>
  <si>
    <t>NO TIENE WHATS, MANDA DIRECTO A BUZON</t>
  </si>
  <si>
    <t>MR0CX3DD4N1332078</t>
  </si>
  <si>
    <t>1- SE LE ENVIO WHATS APP, 2- LA UNIDAD SE ENCUENTRA EN SAN LUIS POTOSI</t>
  </si>
  <si>
    <t>MHFAB1BYXN3009001</t>
  </si>
  <si>
    <t>MHFAB1BYXN3010469</t>
  </si>
  <si>
    <t>MR0CX3DD3N1331343</t>
  </si>
  <si>
    <t>5YFBPRBEXNP336270</t>
  </si>
  <si>
    <t>14127AP</t>
  </si>
  <si>
    <t>MR2B29F39N1250260</t>
  </si>
  <si>
    <t>2T3H1RFV4NW203886</t>
  </si>
  <si>
    <t>MRS ( SE MANDO WHATS ) 2- buzon, se marca del telefono fijo (A.V. MARCO ANTONIO RODRIGUEZ GOMEZ)</t>
  </si>
  <si>
    <t>5TDGRKEC4NS118320</t>
  </si>
  <si>
    <t>5TDGRKECXNS118399</t>
  </si>
  <si>
    <t>MR0CX8CB0N0427627</t>
  </si>
  <si>
    <t>Se envia mrs 2- buzon de voz // 4- marcamos de la agencia y nos direcciona a buzon</t>
  </si>
  <si>
    <t>2T3W1RFV6NW199900</t>
  </si>
  <si>
    <t>1- POR CERCANIA REALIZO SU SERVICIO EN TOYOTA QRO.</t>
  </si>
  <si>
    <t>MR0CX8CB7N0427608</t>
  </si>
  <si>
    <t>Se envia mrs 2- Numero fuera de servicio 3- Fuera de servicio</t>
  </si>
  <si>
    <t>2T3W1RFV6NW198701</t>
  </si>
  <si>
    <t>1- SE LE ENVIO WHATS APP, 2- NO CONTESTA MANDA A BUZON, 3- LA UNIDAD SE ENCUENTRA EN LA CIUDAD DE MEXICO</t>
  </si>
  <si>
    <t>4T1F31AK5NU590974</t>
  </si>
  <si>
    <t>SE MANDO WHATS ( MRS ) 2- le avisara a su compañera y marcan para posible cita 3- lo va realizar en queretaro</t>
  </si>
  <si>
    <t>3TYCZ5AN7NT078715</t>
  </si>
  <si>
    <t>1- SE LE ENVIO WHATS APP, 2- SE DEJO RECADO CON SU MAMA, EL CLIENTE SE ENCUENTRA FUERAS DE LA CIUDAD EN CUANTO REGRESE SE COMUNICA PARA AGENDAR SU CITA, 4- NO CONTESTA</t>
  </si>
  <si>
    <t>5TDGZRAH4NS118263</t>
  </si>
  <si>
    <t>SE MANDO WHATS ( MRS ) 2- esta fuera de la ciudad ya que regrese marca para agendar 3- LO REALIZO EN TAMPICO, TEMA DE TRABAJO</t>
  </si>
  <si>
    <t>MR0CX8CB8N0427598</t>
  </si>
  <si>
    <t>SE MANDO WHATS ( MRS ) 2- buzon 3- buzin, se narca del telefono fijo 4- lo realiza en otro estado por tema de trabajo</t>
  </si>
  <si>
    <t>5TDGRKEC8NS114805</t>
  </si>
  <si>
    <t>Se envia mrs // 2.SE ENVIA NUEVAMENTE MRS / 4- marcamos de la agencia y nos indican que realizan los servicios en Queretaro- Buena tarde es Toyota Queretaro</t>
  </si>
  <si>
    <t>MR0CX3DD9N1330360</t>
  </si>
  <si>
    <t>1- SE LE ENVIO WHATS APP, 2- REALIZO SU SERVICIO EN OTRA AGENCIA</t>
  </si>
  <si>
    <t>3TYAZ5CN7NT019118</t>
  </si>
  <si>
    <t>Se envia mrs 2- Cliente alejandro nos indica que realiza los servicios en Queretaro // 4- REALIZA LOS SERVICIOS EN QUERETARO</t>
  </si>
  <si>
    <t>5TDGRKEC7NS115878</t>
  </si>
  <si>
    <t>MR0CX3DD2N1330880</t>
  </si>
  <si>
    <t>MR2B29F39N1245754</t>
  </si>
  <si>
    <t>1- SE LE ENVIO WHATS APP, 2- SE DEJO RECADO, 3- EL CLIENTE SE COMUNICA PARA AGENDAR SU CITA, 4- EL CLIENTE SE COMUNICA PARA AGENDAR SU CITA, 5- LLMAR EL 30/01/2023 PARA AGENDAR SU CITA</t>
  </si>
  <si>
    <t>3TYAZ5CN7NT018406</t>
  </si>
  <si>
    <t>Se envia mrs 2-Cliente Francisco nos indica que el es de san luis potosi que solo compro la unidad en celaya los servicios los realizara en dicha ciudad //3- MARCAMOS NUEVAMENTE DE LA AGENCI</t>
  </si>
  <si>
    <t>JTFJM9CP5N6005180</t>
  </si>
  <si>
    <t>Se envia mrs 2- Marcamos pero no contesta / 4- Marcamos de la agencia y nos direcciona a  BUZON</t>
  </si>
  <si>
    <t>2T3J1RFV6NW266800</t>
  </si>
  <si>
    <t>SE MANDO WHATS ( MRS ) 2- buzon, se marca del telefono fijo 3- buzon, se marca del telefono fijo 4- buzon 3 - S-141345 / 11-01-23 / S10 KM</t>
  </si>
  <si>
    <t>JTDKAMFU2N3174634</t>
  </si>
  <si>
    <t>manda a buzon, no tiene whats 2- buzon, se marca del telefono fijo de la agencia 3- buzon 4- NUMERO FUERA DE SERVICIO</t>
  </si>
  <si>
    <t>5TDGRKEC6NS113619</t>
  </si>
  <si>
    <t>2022-12-01</t>
  </si>
  <si>
    <t>Se envia mrs 2- Cliente agendara sus citas en queretaro // 4- cita se agendara en la ciudad de queretaro</t>
  </si>
  <si>
    <t>JTFJM9CPXN6005269</t>
  </si>
  <si>
    <t>1- SE LE ENVIO WHATS APP, 2- NO CONTESTA, 3- NO CONTESTA MANDA A BUZON</t>
  </si>
  <si>
    <t>JTDKAMFU7N3176587</t>
  </si>
  <si>
    <t>1- SE LE ENVIO WHATS APP, 2- MANDA A BUZON DIRECTO, 3- MANDA A BUZON DIRECTO</t>
  </si>
  <si>
    <t>2T3N1RFV5NW266885</t>
  </si>
  <si>
    <t>MR0CX8CBXN0427439</t>
  </si>
  <si>
    <t>5TDYZRAH8NS118058</t>
  </si>
  <si>
    <t>MR0CX3DD7N1330292</t>
  </si>
  <si>
    <t>SE MANDO WHATS ( MRS ) 2- BUZON, SE NARCA DEL TELEFONO FIJO 3- REALIZA EN TIJUANA TEMA DE TRABAJO LA UNIDAD ESTA AYA</t>
  </si>
  <si>
    <t>MR0CX3DD8N1329796</t>
  </si>
  <si>
    <t>Se envia mrs 2- Se realizo servicio en queretaro</t>
  </si>
  <si>
    <t>JTDKAMFU0N3174132</t>
  </si>
  <si>
    <t>Se envia mrs 2- Cliente nos indica lo siguiente: Gracias Lo acabo de mandar en Monterrey Allá vive mi hijo, Gracias por recordármelo, Lo Valoro mucho</t>
  </si>
  <si>
    <t>MR0DA3CD4N4003029</t>
  </si>
  <si>
    <t>MHFAB1BY2N3006013</t>
  </si>
  <si>
    <t>3TYAZ5CN8NT018852</t>
  </si>
  <si>
    <t>no tiene whats, manda a buzon 2- manda directo a buzon, se marca del telefono fijo 3- buzon</t>
  </si>
  <si>
    <t>2T3W1RFV2NW198744</t>
  </si>
  <si>
    <t>MR0CX8CB9N0427478</t>
  </si>
  <si>
    <t>2T3W1RFV5NW199385</t>
  </si>
  <si>
    <t>Se envia mrs 2- buzon 4- NOS DIRECCIONA A BUZON DE LA EMPRESA (RAFAEL RUBIO LE ENVIO MENSAJE AL JEFE DE FLOTILLA, NO COMPARTIO CONTCTO - REYNA)</t>
  </si>
  <si>
    <t>JTDKAMFU3N3172228</t>
  </si>
  <si>
    <t>1-SE LE ENVIO WHATS APP , 2- NO CONTESTA , SE LE VOLVIO A ENVIAR WHATS APP, 3- NO CONTESTA, 4- YA VENDIO SU UNIDAD</t>
  </si>
  <si>
    <t>2T3H1RFV2NW196971</t>
  </si>
  <si>
    <t>no tiene whats, manda a buzon 2- manda directo a buzon</t>
  </si>
  <si>
    <t>5YFBPRBE4NP312367</t>
  </si>
  <si>
    <t>/ TELEFONO CELULARE FUERA DE SERVICIO Y TELEFONO DE CASA ESTA QUEIVOCADO, NO CONTESTA , SE LE VOLVIO A ENVIAR WHATS APP</t>
  </si>
  <si>
    <t>MR2K29F35N1244648</t>
  </si>
  <si>
    <t>SE MANDO WHATS (MRS) 2- por el momento no puede 3- el marca en otro momento 4- BUZON 4- BUZON 4-no tiene whats, manda durecto a buzon</t>
  </si>
  <si>
    <t>3TYCZ5AN1NT072618</t>
  </si>
  <si>
    <t>se mando whats mrs</t>
  </si>
  <si>
    <t>JTDKAMFU6N3172806</t>
  </si>
  <si>
    <t>no por el momento 3- buzon</t>
  </si>
  <si>
    <t>MR2B29F37N1244084</t>
  </si>
  <si>
    <t>1-SE LE ENVIO WHATS APP , 2- EL CLIENTE SE COMUNICA PARA AGENDAR SU CITA., 3- NO HA UTILIZADO SU UNIDAD , NO TIENE NADA DE KILOMETRAJE.</t>
  </si>
  <si>
    <t>MHFAB1BYXN3004512</t>
  </si>
  <si>
    <t>5TDGRKEC1NS107372</t>
  </si>
  <si>
    <t>5YFB4RBE9NP111539</t>
  </si>
  <si>
    <t>se mando whats (mrs) 2- buzon se marca del telefono fijo 3 -buzon 4- comenta que lo realiza en df por tema de trabajo</t>
  </si>
  <si>
    <t>5YFBPRBE4NP312918</t>
  </si>
  <si>
    <t>1-SE LE ENVIO WHATS APP , 2- LLAMAR EL 20/10/22 PARA PROGRAMAR SU CITA.</t>
  </si>
  <si>
    <t>2T3J1RFV8NW263946</t>
  </si>
  <si>
    <t>/SE ENVIA MENSAJE DE WHATSAPP  2- BUZZON DE VOZ 3- BUZON DE VOZ // 4- Se agenda cita 18.11.22 folio: 108931</t>
  </si>
  <si>
    <t>MR2B29F31N1245375</t>
  </si>
  <si>
    <t>/SE ENVIA MENSAJE DE WHATSAPP , 2- EL CLIENTE SE COMUNICA PARA PROGRAMAR SU CITA. , 3- NO CONTESTA, 4- EL CLIENTE SE COMUNICA PARA AGENDAR SU CITA, 5-  EL CLIENTE SE COMUNICA PARA AGENDAR SU</t>
  </si>
  <si>
    <t>4T1F31AK6NU585203</t>
  </si>
  <si>
    <t>Se envia mrs 2- INDICA BUZON LLENO 3- BUZON DE VOZ // 4- En el 4to Contacto nos indica Bux¿zon lleno no logramos contactar a nadie de la empresa</t>
  </si>
  <si>
    <t>JTDBARDE6NJ053190</t>
  </si>
  <si>
    <t>1-SE LE ENVIO WHATS APP , 2- SE DEJO RECADO EL CLIENTE SE COMUNICA MAS ADELANTE.</t>
  </si>
  <si>
    <t>MR0DA3CD9N4002653</t>
  </si>
  <si>
    <t>4T1C11AK9NU680296</t>
  </si>
  <si>
    <t>1- EL CLIENTE  SE COMUNICA MAS ADELANTE, 2- NÚMEROS DE CONTACTO NO EXISTEN</t>
  </si>
  <si>
    <t>3TYAZ5CN1NT017803</t>
  </si>
  <si>
    <t>1- SE LE ENVIO WHATS APP, 2- POR CERCANIA REALIZARA SUS SERVICIOS EN TOYOTA MORELIA.</t>
  </si>
  <si>
    <t>5TDGRKEC1NS104407</t>
  </si>
  <si>
    <t>1-  SIN NUMEROS DE CONTACTO</t>
  </si>
  <si>
    <t>3TYAZ5CN9NT017905</t>
  </si>
  <si>
    <t>le corresponde mrs en septiembre, previa em abril 2- SE LE MANDO WHATS, MANDA A BUZON / SE REENVIA WHATSAPP, MANDA A BUZON. / CLIENTE CONTESTA Y CUELGA LA LLAMADA SE REENVIA MENSAJE DE WHATS</t>
  </si>
  <si>
    <t>3TYCZ5AN2NT069114</t>
  </si>
  <si>
    <t>1- SE LE ENVIO WHATS APP, 2- SE DEJO RECADO, 3- SE AGENDO CITA PARA EL 22/09/2022 FOLIO: 107082</t>
  </si>
  <si>
    <t>MHKAA1BA1NJ027633</t>
  </si>
  <si>
    <t>Se envia Mrs 2- Nos indica el cliente que el servicio se realizo en queretaro</t>
  </si>
  <si>
    <t>5TDGRKEC2NS105260</t>
  </si>
  <si>
    <t>SIN NUMEROS DE CONTACTO, 2- SIN NUMEROS DE CONTACTO, 3-  SIN NUMEROS DE CONTACTO</t>
  </si>
  <si>
    <t>MHKAA1BA3NJ032946</t>
  </si>
  <si>
    <t>SE MANDI WHATS (MRS) 2- buzon 3- lo va realizar en qro</t>
  </si>
  <si>
    <t>MR0CX3DD8N1327496</t>
  </si>
  <si>
    <t>MR0CX8CB6N0426823</t>
  </si>
  <si>
    <t>MR0CX3DD7N1328283</t>
  </si>
  <si>
    <t>Se envia Mrs / 2- Marcamos de la agencia y no estan interesados en programar cita / 4- Marcamos de la agencia y nos cuelga llamada</t>
  </si>
  <si>
    <t>MR0CX3DD8N1328678</t>
  </si>
  <si>
    <t>MR0CX8CB8N0427049</t>
  </si>
  <si>
    <t>5TDGRKEC7NS108123</t>
  </si>
  <si>
    <t>Se envia mrs 2- nos envia a buzon 4- Numero fuera de servicio // 4- NUMERO FUERA DE SERVICIO NO CUENTA CON WHTAS</t>
  </si>
  <si>
    <t>MR0DA3CD7N4002411</t>
  </si>
  <si>
    <t>1- SE LE ENVIO WHATS APP, EL CLIENTE SE COMUNICA PARA AGENDAR SU CITA., 3- EL CLIENTE SE COMUNICA DESPUES PARA AGENDAR SU CITA., 3- POR CERCANIA REALIZARA SUS SERVICIOS EN TOYOTA QRO.</t>
  </si>
  <si>
    <t>JTFJM9CP8N6005075</t>
  </si>
  <si>
    <t>Se envia Mrs 2- Marcamos indica que no se puede dejar un msj 4- nos indican que validaran la informacion ya que no cuentan con una sienna 2022</t>
  </si>
  <si>
    <t>3TYCZ5AN1NT070335</t>
  </si>
  <si>
    <t>MR0CX3DD2N1327588</t>
  </si>
  <si>
    <t>SE MANDO WHATS (MRS) 2- marca en unos dias para agendar / SR. EDGAR PASARA EL RECADO, PIDE LE CONTACTE POR WHATSAPP</t>
  </si>
  <si>
    <t>2T3H1RFV3NW189222</t>
  </si>
  <si>
    <t>manada a buzon, no cuenta con correo o whats 2- SE DEJO WHATS, ELLA MARCA EN OTRO MOMENTO ESTA OCUPADA 3- esta checando si acepta nuestro servicio movil 4 - buzon 4 - lorealizo en l agencia</t>
  </si>
  <si>
    <t>MR0CX8CB4N0426996</t>
  </si>
  <si>
    <t>JTDBARDE8N3005890</t>
  </si>
  <si>
    <t>MR2B29F38N1240433</t>
  </si>
  <si>
    <t>5TDGRKEC4NS105566</t>
  </si>
  <si>
    <t>JTDKAMFU6N3170909</t>
  </si>
  <si>
    <t>SE MANDI WHATS (MRS) 2- Servicio de BUZON 4- BUZON DE VOZ</t>
  </si>
  <si>
    <t>MHKAA1BA1NJ019239</t>
  </si>
  <si>
    <t>SE MANDO WHATS (MRS) 2- VA SALIR A ESPAÑA REGRESA A FINALES ELLA MARCA PARA AGENDAR 3 - comenta que ya cambio de estado y esta viendo dond se le facilita  4 - MANDA A BUZON SE DEJO WHATS 4 -</t>
  </si>
  <si>
    <t>3TYCZ5AN0NT063392</t>
  </si>
  <si>
    <t>SE MANDO WHATS (MRS) 2- mandaa buzon 3- lo revisa ya marca 4- BUZON 4 - buzon 4- NO TIENE WHATS, MANDA A BUZON</t>
  </si>
  <si>
    <t>JTFJM9CP4N6004909</t>
  </si>
  <si>
    <t>1-SE LE ENVIO WHATS APP , 2- SE DEJO RECADO , SE COMUNICA MAS ADELANTE., 3- POR CERCANIA REALIZO SU SERVICIO EN TOYOTA QRO.</t>
  </si>
  <si>
    <t>MR0CX8CBXN0425397</t>
  </si>
  <si>
    <t>1-SE LE ENVIO WHATS APP , 2- SE DEJO RECADO EL CLIENTE E COMUNICA MAS ADELANTE., 3- NO A UTILIZADO SU CAMIONETA , NO TIENE NADA DE KILOMETRAJE RECORRIDO  ESPERARA MAS TIEMPO PARA PODER REALI</t>
  </si>
  <si>
    <t>MR0CX8CB4N0426349</t>
  </si>
  <si>
    <t>Se envia mrs 3- No contesta // 4- SE ENVIA MRS DE 1ER SERV//4- marcamos de la agencia y nos indican que el servicio lo va a llevar a Morelia</t>
  </si>
  <si>
    <t>MHKAA1BA1NJ024831</t>
  </si>
  <si>
    <t>Se envia mrs 2- Cliente nos indica lo siguiente: Deje me organizo y le hago la cita para llevar la camioneta a su servicio.Muchas gracias,Por recordarme 3- Marcamos pero no contesta enviamos nuevament</t>
  </si>
  <si>
    <t>5TDGZRAH0NS108040</t>
  </si>
  <si>
    <t>5TDGZRAH9NS105122</t>
  </si>
  <si>
    <t>1-SE LE ENVIO WHATS APP , SE MUDO A LA CIUDAD DE MORELIA  ALLÁ POR CERCANIA ESTARÁ  REALIZANDO SUS SERVICIOS.</t>
  </si>
  <si>
    <t>MHKAA1BAXNJ023466</t>
  </si>
  <si>
    <t>Se envia mrs 2- cliente nos indica lo siguiente: Gracias por recordarme, pero sucede que tuve un percance con mi Raize, probablemente ya la haya recibido la agencia. Me informan de las grúas</t>
  </si>
  <si>
    <t>5TDGRKEC4NS100299</t>
  </si>
  <si>
    <t>1-SE LE ENVIO WHATS APP , 2- NO CONTESTA, 3- NO CONTESTA, 4- POR INSEGURIDAD DE LA CIUDAD REALIZARA SU SERVICIO EN TOYOTA QRO.</t>
  </si>
  <si>
    <t>5TDGRKECXNS102588</t>
  </si>
  <si>
    <t>Sin número de contacto</t>
  </si>
  <si>
    <t>5TDGRKEC0NS094663</t>
  </si>
  <si>
    <t>Se envia mrs 2- Marcamos y nos direcciona fuera de area 3- Fuera de Area // 4- MARCAMOS DE LA AGENCIA Y NOS DIRECCIONA A NUMERO INACTIVO</t>
  </si>
  <si>
    <t>4T1C11AK7NU656501</t>
  </si>
  <si>
    <t>3TYAZ5CN9NT016589</t>
  </si>
  <si>
    <t>MR0CX3DD9N1327135</t>
  </si>
  <si>
    <t>MR0CX3DD5N1325253</t>
  </si>
  <si>
    <t>MR0CX8CB3N0425886</t>
  </si>
  <si>
    <t>3TYCZ5AN7NT061896</t>
  </si>
  <si>
    <t>JTFJM9CP2N6005007</t>
  </si>
  <si>
    <t>MR0CX8CB1N0426115</t>
  </si>
  <si>
    <t>el contacto que tiene es el de la agencia, el correo en invalido  2- sin numero para contactar</t>
  </si>
  <si>
    <t>7MUBAAAGXNV007068</t>
  </si>
  <si>
    <t>MR0DA3CD2N4001943</t>
  </si>
  <si>
    <t>1- SIN NUMEROS DE CONTACTO, 3- NO CONTESTA</t>
  </si>
  <si>
    <t>MR0CX3DD3N1419082</t>
  </si>
  <si>
    <t>7MUBAAAG4NV005588</t>
  </si>
  <si>
    <t>MR2B29F3XN1238490</t>
  </si>
  <si>
    <t>SE ENVIA MRS pero aun no le corresponde hasta septiembre 2- se agenda su cita 31.08.22 folio: 106084 3- aún faltan meses para que se cumpla el tiempo sería hasta mediados de septiembre</t>
  </si>
  <si>
    <t>5TDGRKEC6NS100370</t>
  </si>
  <si>
    <t>no tiene whats, manda a buzon 2- SE MANDO WHATS, MANDA A BUZON . - el marca cuando requiera la cita 4- buzon 4 - buzon 4- SE MANDO WHATS</t>
  </si>
  <si>
    <t>2T3H1RFV8MW183205</t>
  </si>
  <si>
    <t>MR0DA3CDXN4200433</t>
  </si>
  <si>
    <t>1- SE DEJO EL RECADO , EL CLIENTE SE COMUNICA A INICIOS DEL MES DE AGOSTO., 3- NO CONTESTA, 4- NO CONTESTA SE DEJO RECADO.</t>
  </si>
  <si>
    <t>4T1F31AK9NU579931</t>
  </si>
  <si>
    <t>1-SE LE ENVIO WHATS APP , 2- POR CERCANIA REALIZARA SUS SERVICIOS EN TOYOTA LEON</t>
  </si>
  <si>
    <t>MR2K29F35J1129607</t>
  </si>
  <si>
    <t>LO VENDIO</t>
  </si>
  <si>
    <t>2T3J1RFV5MW154794</t>
  </si>
  <si>
    <t>Se envia mrs 2- marcamos pero nadie nos contesta 3- INDICA QUE REVISARA SU AGENDA Y LLAMARA A LA AGENCIAPARA PROGRAMAR SU CITA 4- indica que realiza servicios en queretaro</t>
  </si>
  <si>
    <t>2T1BE4EEXCC048864</t>
  </si>
  <si>
    <t>4T1BF32K42U527215</t>
  </si>
  <si>
    <t>JTMZ13FVXKJ013652</t>
  </si>
  <si>
    <t>NO LO REQUIERE DE MOMENTO, SERVICIO COSTOSO</t>
  </si>
  <si>
    <t>MHFMC13E79K001481</t>
  </si>
  <si>
    <t>MR0CX3DD0M1416655</t>
  </si>
  <si>
    <t>4T1BF3EK7BU745838</t>
  </si>
  <si>
    <t>Se envia Mrs Gracias por el mensaje.. FELIZ AÑO 2023!!!</t>
  </si>
  <si>
    <t>JTDKBRFUXG3530700</t>
  </si>
  <si>
    <t>CAMBIO DE ACEITE Y FILTRO REALIZADO DEL 22/09/2023, LE TOCA HASTA MARZO / CITADO PARA EL 03/03/2023 CON FOLIO 112248</t>
  </si>
  <si>
    <t>MR0EX8DD7K0182572</t>
  </si>
  <si>
    <t>1-SE MANDO WHATS 2- SE AGENDA CITA 16.02.22 / P-131537 - SE ENVIA MSJ DE RECORDATORIO / I131391 - 11/02/22 - S80</t>
  </si>
  <si>
    <t>3TMJU4GN6EM167663</t>
  </si>
  <si>
    <t>NO RESPONDE MANDA A BUZON Y NO TIENE WHATSAPP /  REGRESARA LA LLAMADA EL LUNES PARA VERIFICAR EL SERVICIO QUE LE TOCA</t>
  </si>
  <si>
    <t>5TDKZRFH5KS347646</t>
  </si>
  <si>
    <t>07/01/22 - 20TA02</t>
  </si>
  <si>
    <t>MR2B29F36J1095158</t>
  </si>
  <si>
    <t>MR0EX8DD0H0252437</t>
  </si>
  <si>
    <t>MR2B29F33M1211727</t>
  </si>
  <si>
    <t>SE MANDO WHATS (MRS) 2 Clienta indica que se encuentra ocupada que llamara despues para agendar 3- Se envia nuevamente mrs</t>
  </si>
  <si>
    <t>JTDKN3DU1F1986487</t>
  </si>
  <si>
    <t>NO TIENE WHATS / NO CONTESTA</t>
  </si>
  <si>
    <t>MR0EX8CB8K1407706</t>
  </si>
  <si>
    <t>MRS 1 / VVERIFICARA Y SE COMUNICA DESPUES</t>
  </si>
  <si>
    <t>JTDKDTB39K1625774</t>
  </si>
  <si>
    <t>Se envia mrs 2- NO CONTESTA 3- BUZON LLENO 4-BUZON / CLIENTE FALLECIO SU ESPOSA SE COMUNICARA PARA AGENDAR LA CCITA</t>
  </si>
  <si>
    <t>MR0EX8CB3K1403207</t>
  </si>
  <si>
    <t>MR0EX8DD9J0254810</t>
  </si>
  <si>
    <t>JTDKDTB33J1612646</t>
  </si>
  <si>
    <t>MRS 1 / NUMEROS TELEFONICOS FUERON RETIRADOS</t>
  </si>
  <si>
    <t>JTDKARFU3L3110578</t>
  </si>
  <si>
    <t>Se envia mrs 2- No muchas gracias, lo llevare a otra agencia. Pese a que compre mi unidad con ustedes, el servicio que me han dado NO ha sido bueno 3- El Servicio ya se realizo en otra agencia 4- Lo llevaran a otra agencia</t>
  </si>
  <si>
    <t>MR2B29F39K1140627</t>
  </si>
  <si>
    <t>2T3RFREV3GW506863</t>
  </si>
  <si>
    <t>JTMJ13FV3KJ007480</t>
  </si>
  <si>
    <t>Se envia mrs Cliente nos indica lo siguiente: Es que nos gustaría en queretaro por qué los sábados tenemos que ir para allá por eso el cambio para qro y de preferencia el sábado 3- Es que no</t>
  </si>
  <si>
    <t>MHKMF53F0JK025246</t>
  </si>
  <si>
    <t>MR0EX8CB1J1399625</t>
  </si>
  <si>
    <t>LLAMAR MAÑANA TEMPRANO</t>
  </si>
  <si>
    <t>JTFSX23P3E6149751</t>
  </si>
  <si>
    <t>SERVICIO REALIZADO EL 14/10/2022 S-138613 / S138613 - 14/10/22 - S280</t>
  </si>
  <si>
    <t>MR0EX3DD8L0004027</t>
  </si>
  <si>
    <t>SE MANDO WHATS (MRS), l0 realiza en irapuato esta viviendo aya por el momento</t>
  </si>
  <si>
    <t>5YFBURHE3FP265589</t>
  </si>
  <si>
    <t>1-SE LE ENVIO WHATS APP , 2- NO CONTESTA , 3- BUZON , 4- YA NO CUENTA CON SU UNIDAD</t>
  </si>
  <si>
    <t>MR0EX8DD2J0259251</t>
  </si>
  <si>
    <t>MANDA A BUZON</t>
  </si>
  <si>
    <t>MR2K29F31H1031863</t>
  </si>
  <si>
    <t>NO CONTESTA NI TIENE WHATS / NUMERO FUERA DE SERVICIO</t>
  </si>
  <si>
    <t>MR0FA8CD8K3901110</t>
  </si>
  <si>
    <t>NO TIENE WHATS NO RESPONDE / NO RESPONDE LA LLAMADA</t>
  </si>
  <si>
    <t>5YFBPRBE4LP078597</t>
  </si>
  <si>
    <t>MRS 1 / MANDA A BUZON, SE DEJA MRS 2</t>
  </si>
  <si>
    <t>JTDKT923875130231</t>
  </si>
  <si>
    <t>MR0BA3CD5N0053260</t>
  </si>
  <si>
    <t>MRS 1 / REVISARA MAÑANA Y SE COMUNICARA PARA AGENDAR LA CITA</t>
  </si>
  <si>
    <t>MHKMF53E4GK006649</t>
  </si>
  <si>
    <t>Se envia mrs 2- Indico que tenia una cita para el sabado 23 de julio pero no llego 3- Cliente nos indica lo siguiente Hola, estoy fuera de la ciudad . Ya hice el servicio 4- REALIZO EL SERVICIO EN OTRA AGENCIA</t>
  </si>
  <si>
    <t>5TDYK3DC1GS730090</t>
  </si>
  <si>
    <t>NO HAY NUMEROS DE CONTACTO</t>
  </si>
  <si>
    <t>4T1F11AK3LU879225</t>
  </si>
  <si>
    <t>MRS 1 / T142827 - 24/02/23 - A Y B</t>
  </si>
  <si>
    <t>5TDYZ3DC7HS880136</t>
  </si>
  <si>
    <t>SE MANDO WHATS (MRS) 2- buzon, se marca del telefono fijo</t>
  </si>
  <si>
    <t>MR0EX32G4E0257927</t>
  </si>
  <si>
    <t>MRS 1 / NO RESPONDE SE DEJA MRS 2</t>
  </si>
  <si>
    <t>2T3ZF4EV2FW210492</t>
  </si>
  <si>
    <t>JTDKDTB37K1626311</t>
  </si>
  <si>
    <t>SE MANDO WHATS (MRS) 2 -buzon 3- los realiza en ciudad de mexico</t>
  </si>
  <si>
    <t>3TMAZ5CN0GM012817</t>
  </si>
  <si>
    <t>5YFBPRHE1HP629213</t>
  </si>
  <si>
    <t>1-SE LE ENVIO WHATS APP , 2- NO CONTESTA, 3-  EL CLIENTE SE COMUNICA PARA AGENDAR SU CITA., 4- EL CLIENTE SE COMUNICA PARA AGENDAR  MAS ADELANTE</t>
  </si>
  <si>
    <t>5YFBURHE4EP109883</t>
  </si>
  <si>
    <t>MRS 1 / UNIDAD VENDIDA</t>
  </si>
  <si>
    <t>5YFBPRHE2KP915319</t>
  </si>
  <si>
    <t>MR0FA8CD9K3951417</t>
  </si>
  <si>
    <t>2T3J1RFVXMW224306</t>
  </si>
  <si>
    <t>NUMERO DE CONTACTO NO EXISTE, NUMERO FUERA DEL AREA DE SERVICIO/ NÃšMEROS PROPORCIONADOS POR EL VENDEDOR (DIANA RMZ) ESTÃN INACTIVOS, CTE. CAMBIO DE NÃšMERO / NUMERO FUERA DE AREA DE SERV V</t>
  </si>
  <si>
    <t>MR0EX8DD0J0178989</t>
  </si>
  <si>
    <t>2T3YF4EVXDW012199</t>
  </si>
  <si>
    <t>JTDBT923971178828</t>
  </si>
  <si>
    <t>2T3RF4EV8EW187881</t>
  </si>
  <si>
    <t>MR2K29F30K1158627</t>
  </si>
  <si>
    <t>MRS 1 / REALIZO EL SERVICIO EN IRAPUATO</t>
  </si>
  <si>
    <t>MR0EX32G0D0252528</t>
  </si>
  <si>
    <t>MRS 1 / CONTESTA PERO NO RESPONDE, SE ENVIA MRS 2</t>
  </si>
  <si>
    <t>MR0EX3DD3L0002184</t>
  </si>
  <si>
    <t>MRS 1 / VERIFICARA SU AGENDA Y REGRESARA EL MENSJE O LLAMADA</t>
  </si>
  <si>
    <t>MR0DA3CD4M4001506</t>
  </si>
  <si>
    <t>Se envia mrs 2- BUZON 3- BUZON 4- BUZON LLENO</t>
  </si>
  <si>
    <t>5TDKY5G17KS072813</t>
  </si>
  <si>
    <t>MRS 1 / SE DEJO RECADO Y ELLOS SE COMUNICAN DESPUES</t>
  </si>
  <si>
    <t>MR0EX32G8F0265076</t>
  </si>
  <si>
    <t>MRS 1 / LLAMARA EN 15 DIAS APROX YA QUE ESTA FUERAS</t>
  </si>
  <si>
    <t>JTEBU4BFXAK076428</t>
  </si>
  <si>
    <t>4T1BF1FK6CU535509</t>
  </si>
  <si>
    <t>LLAMAR LA SEMANA SIGUIENTE SEMANA / NUMERO  YA NO SUENA, AL PARECER ESTA FUERA DE SERVICIO</t>
  </si>
  <si>
    <t>MR2K29F31H1074700</t>
  </si>
  <si>
    <t>MRS 1 / REALIZO EL SERVICIO EN LEON</t>
  </si>
  <si>
    <t>MR2B29F33K1159528</t>
  </si>
  <si>
    <t>NO CONTESTA Y NO TENE WHATS / EL NUMERO YA CAMBIO</t>
  </si>
  <si>
    <t>JTDKN3DU1B1326637</t>
  </si>
  <si>
    <t>5TDKKRFH1FS119105</t>
  </si>
  <si>
    <t>MR0CX3DD6M1318150</t>
  </si>
  <si>
    <t>SE MANDO WHATS (MRS) 2 - buzon 3- buzon 4 - buzon</t>
  </si>
  <si>
    <t>MR0CX8CB1M0421334</t>
  </si>
  <si>
    <t>MRS 1 / REALIZA LOS SERVICIOS EN QUERETARO</t>
  </si>
  <si>
    <t>2T3ZF4EV2EW090224</t>
  </si>
  <si>
    <t>NO RESPONDE MANDA A BUZON Y NO TIENE WHATSAPP</t>
  </si>
  <si>
    <t>4T1BF1FK7EU384585</t>
  </si>
  <si>
    <t>Se envia Mrs / Buenas tardes, dame oportunidad de revisar q fecha puedo mandarlo Tks 3 - su unidad esta en leon, el marca en otro momento 4- NO RESPONDE, SE MANDO WHATS</t>
  </si>
  <si>
    <t>MR0EX8CB6L1410671</t>
  </si>
  <si>
    <t>1-SE LE ENVIO WHATS APP , 2- SE DEJO RECADO SE COMUNICAN MAS ADELANTE , 3- SE DEJO RECADO</t>
  </si>
  <si>
    <t>JTDBT9K32BL007772</t>
  </si>
  <si>
    <t>5YFBPRBE2MP163617</t>
  </si>
  <si>
    <t>MRS 1 / LO CONSIDERARA Y SE COMUNICA DESPUES</t>
  </si>
  <si>
    <t>JTDKBRFU4H3562897</t>
  </si>
  <si>
    <t>MRS 1 / NUMERO YA SUENA COMO FUERA DE SERVICIO</t>
  </si>
  <si>
    <t>5TDZA22C96S508383</t>
  </si>
  <si>
    <t>MRS 1 / VENDIO LA UNIDAD</t>
  </si>
  <si>
    <t>JTDKAMFUXM3127172</t>
  </si>
  <si>
    <t>Se envia mrs2- Srita Aida nos indica programar la siguiente semana 3- Indica que llamara en proximos dias para agendar ha estado ocupado se envia nuevamente inf 4- Nos indica que realizaron el Servicio en queretaro</t>
  </si>
  <si>
    <t>MR0CX3DD4M1314940</t>
  </si>
  <si>
    <t>Se envia mrs 2- no contesta 3- Cliente nos indica que vendio su unidad 4- UNIDAD VENDIDA</t>
  </si>
  <si>
    <t>JTDKBRFU7J3074579</t>
  </si>
  <si>
    <t>1-SE LE ENVIO WHATS APP , 2- SE COMUNICA A FINALES DEL MES DE AGOSTO PARA AGENDAR SU CITA., 3- EL CLIENTE SE COMUNICA PARA AGENDAR SU CITA.</t>
  </si>
  <si>
    <t>MR0EX8DD3G0167512</t>
  </si>
  <si>
    <t>5YFBPRHE0HP658265</t>
  </si>
  <si>
    <t>MRS 1 / NUMERO FUERA DE SERVICIO, SE DEJO MRS 2</t>
  </si>
  <si>
    <t>MR2K29F38K1137959</t>
  </si>
  <si>
    <t>MR0CX3DD8M1319493</t>
  </si>
  <si>
    <t>SE MANDO WHATS (MRS) 2- lo va realizar en monterrey por tema de trabajo</t>
  </si>
  <si>
    <t>MR2B29F39H1072046</t>
  </si>
  <si>
    <t>5TDYZ3DC6HS868673</t>
  </si>
  <si>
    <t>lo vendio em la ciudad de mexico}</t>
  </si>
  <si>
    <t>2T3ZF4EV3FW139612</t>
  </si>
  <si>
    <t>3TMCZ5ANXKM190075</t>
  </si>
  <si>
    <t>MRS 1 / NO RESPONDE, SE DEJO MRS 2</t>
  </si>
  <si>
    <t>5YFBURHE7EP164909</t>
  </si>
  <si>
    <t>EL NUMERO CAMBIO / YA NO SUENA NADA</t>
  </si>
  <si>
    <t>JTDKN3DU2F1930994</t>
  </si>
  <si>
    <t>MR2B29F35M1222535</t>
  </si>
  <si>
    <t>Se envia Mrs // 2- Mira, sucede que el 25 de agosto me lo chocaron, apenas lo recupere. Tiene el daño por el choque, aún así, sería conveniente llevarlo. La unidad la tengo parada en mi casa</t>
  </si>
  <si>
    <t>JTMJ13FV4KJ004023</t>
  </si>
  <si>
    <t>2T1BU4EE4AC280795</t>
  </si>
  <si>
    <t>MR0EX8CB3G1390949</t>
  </si>
  <si>
    <t>5TDKKRFH5GS153792</t>
  </si>
  <si>
    <t>5TDYZ3DC6HS897168</t>
  </si>
  <si>
    <t>JTMR13FVXKD029378</t>
  </si>
  <si>
    <t>5YFBPRHE5JP800616</t>
  </si>
  <si>
    <t>MHKMF53E8GK002281</t>
  </si>
  <si>
    <t>MHFMC13F79K004017</t>
  </si>
  <si>
    <t>5TDYZRFH2HS210747</t>
  </si>
  <si>
    <t>MRS 1 / YA NO CUENTAN CON LA UNIDAD</t>
  </si>
  <si>
    <t>MR2B29F32M1213680</t>
  </si>
  <si>
    <t>EL CLIENTE HACE LOS SERVICIOS EN DONDE CIRCULE LA UNIDAD Y LE TOQUE EL SERVICIO / MARCAMOS OERO NOS DIRECCIONA A BUZON, 2- se realizo con orden interna el s-20 km I-131333</t>
  </si>
  <si>
    <t>JTDKAMFU6M3137312</t>
  </si>
  <si>
    <t>MRS 1 / VERIFICARA SUS TEMPOS Y REGRESARA LA LLAMADA</t>
  </si>
  <si>
    <t>MR0EX8DD4G0170113</t>
  </si>
  <si>
    <t>MRS 1 / SE LA ROBARON, SI LOGRA RECUPERARLA LA PIENA VENDER</t>
  </si>
  <si>
    <t>MR2B29F38K1147424</t>
  </si>
  <si>
    <t>5TDYZ3DC5HS870365</t>
  </si>
  <si>
    <t>MRS 1 / CONTESTAN  PERO NO RESPONDE NADIE, SE DEJA MRS 2</t>
  </si>
  <si>
    <t>MHKMF5CF3JK003046</t>
  </si>
  <si>
    <t>MRS 1 / ENTRA DIRECTO A BUZON, SE DEJA MRS 2</t>
  </si>
  <si>
    <t>MR2B29F38H1058963</t>
  </si>
  <si>
    <t>5YFBPRBE4LP023003</t>
  </si>
  <si>
    <t>MR0HA8CD8J1088001</t>
  </si>
  <si>
    <t>MHKMF5CF5LK008493</t>
  </si>
  <si>
    <t>SIN DATOS DE CONTACTO, UNIDAD INMOTION</t>
  </si>
  <si>
    <t>MR2B29F39L1198478</t>
  </si>
  <si>
    <t>MHKAA1BA7NJ018239</t>
  </si>
  <si>
    <t>Se envio mrs whats 2 - buzon 3 - buzon 4 - no lo va realizar no le encuentra sentido, se le explico el tema de la agrantia 4- SE DEJA WHATS 4- comenta que no piensa realizarlo y cuelga</t>
  </si>
  <si>
    <t>MR0CX3DD3N1325669</t>
  </si>
  <si>
    <t>NO TIENE WHATS, MANDA A BUZON 2 - SE MANDO WHATS, MANDA A BUZON 3- BUZON 4- buzon</t>
  </si>
  <si>
    <t>MR2B29F34N1238839</t>
  </si>
  <si>
    <t>MR0CX3DD9N1325157</t>
  </si>
  <si>
    <t>SIN NUMERO DE CONTACTO</t>
  </si>
  <si>
    <t>2T3W1RFV8MW179453</t>
  </si>
  <si>
    <t>se mando whats 2- BUZON DEL Sr. Luca enviamos msj</t>
  </si>
  <si>
    <t>2T3W1RFV2MW183126</t>
  </si>
  <si>
    <t>Se envio mrs whats 2- CLIENTE SE ENCUENTRA DE VIAJE Y AGENDARA EN 2 SEMANAS EL SERV 3- NO CONTESTA</t>
  </si>
  <si>
    <t>MR0DA3CD4N4200394</t>
  </si>
  <si>
    <t>MR0CX8CB2N0424776</t>
  </si>
  <si>
    <t>Sin telefonos para poder contestar // 4- MARCAMOS DE LA AGENCIA Y NOS DIRECCIONA NUEMRO FUERA DE AREA</t>
  </si>
  <si>
    <t>MR0CX8CB0N0425814</t>
  </si>
  <si>
    <t>MR2B29F34N1238484</t>
  </si>
  <si>
    <t>Marcamos al telefono de casa y nadie nos contesta, marcamos al telefono del 2er perfil y nos envia a buzon 2- SERVICIO DE BUZON DE VOZ 3- BUZON DE VOZ</t>
  </si>
  <si>
    <t>MHKAA1BA2NJ018679</t>
  </si>
  <si>
    <t>3TYCZ5AN2NT061286</t>
  </si>
  <si>
    <t>MR0CX8CB7N0425244</t>
  </si>
  <si>
    <t>MR0CX8CB4N0425430</t>
  </si>
  <si>
    <t>1- LOS NÚMEROS DE CONTACTO NO EXISTEN</t>
  </si>
  <si>
    <t>3TYAZ5CN6NT015562</t>
  </si>
  <si>
    <t>manda a buzon, no tiene whats  2 - manda a buzon se mando whats 3 - LO REALIZXAN EN PLAYA DEL CARMEN POR TEMA DE TRABAJO YA QUE ESTE LA UNIDAD EN CELAYA NAGENDAN AQUÍ</t>
  </si>
  <si>
    <t>MR0CX3DD4N1325017</t>
  </si>
  <si>
    <t>MR2B29F35N1238056</t>
  </si>
  <si>
    <t>MR0CX8CB5N0425372</t>
  </si>
  <si>
    <t>JTDKAMFU3N3165070</t>
  </si>
  <si>
    <t>1-SE ENVIA MRS / 2- MARCAMOS PERO NOS DIRECCIONA A NUMERO FUERA DE SERV 3- NUMERO INACTIVO // 4- MARCAMOS DE LA AGENCIA Y NOS DIRECCIONA FUERA DE SERVICIO</t>
  </si>
  <si>
    <t>JTDBARDE2N3002595</t>
  </si>
  <si>
    <t>1-SE LE ENVIO WHATS APP , 2- se dejo recado se comunica mas adelante, 3- NO CONTESTA, 4- NO CONTESTA SE LE VOLVIO A ENVIAR WHATS APP, 5- POR CERCANIA REALIZA SUS SERVICIOS EN QRO.</t>
  </si>
  <si>
    <t>MR0BA3CD6N0055437</t>
  </si>
  <si>
    <t>MR0CX8CB1N0425255</t>
  </si>
  <si>
    <t>4-Se envia MRS</t>
  </si>
  <si>
    <t>MR0CX3DD2N1325064</t>
  </si>
  <si>
    <t>JTDBT9K35DL044737</t>
  </si>
  <si>
    <t>2022-01-07</t>
  </si>
  <si>
    <t>JTDKBRFU3G3531753</t>
  </si>
  <si>
    <t>SE MANDO WHATS (MRS), 2- SOLO POR ESTA OCACIÓN LO REALIZO EN UNA AGENCIA DE TOYOTA MEXICO.</t>
  </si>
  <si>
    <t>MHKMF53F3JK026357</t>
  </si>
  <si>
    <t>4T1BF3EK7BU662068</t>
  </si>
  <si>
    <t>MR0EX3DD9L0002769</t>
  </si>
  <si>
    <t>2022-01-12</t>
  </si>
  <si>
    <t>1- SE LE ENVIO WHATS APP, 2- SIN NUMEROS DE CONTACTO</t>
  </si>
  <si>
    <t>JTMZ13FV8KD003300</t>
  </si>
  <si>
    <t>MR2B29F38K1161288</t>
  </si>
  <si>
    <t>SE MANDO WHATS 2- no responde, se deja whats</t>
  </si>
  <si>
    <t>5YFBPRHE3HP570794</t>
  </si>
  <si>
    <t>2022-01-11</t>
  </si>
  <si>
    <t>5TDYK3DC0FS620193</t>
  </si>
  <si>
    <t>JTDKBRFU8G3528976</t>
  </si>
  <si>
    <t>2T3KF9DVXCW146164</t>
  </si>
  <si>
    <t>5TDYZRFH4HS229865</t>
  </si>
  <si>
    <t>MR0EX8DD8H0250452</t>
  </si>
  <si>
    <t>MR0EX8DD1H0250910</t>
  </si>
  <si>
    <t>MR2B29F39J1113166</t>
  </si>
  <si>
    <t>1- SE LE ENVIO WHATS APP, 2- NO CONTESTA Y SE VOLVIO A ENVIAR WHATS APP</t>
  </si>
  <si>
    <t>JTDBT9K33F1437568</t>
  </si>
  <si>
    <t>SE MANDO WHATS 2- YA VENDIO LA UNIDAD</t>
  </si>
  <si>
    <t>2T1BE40E29C027717</t>
  </si>
  <si>
    <t>SE MANDO WHATS 2 - NO RESPONDE, SE MANDA WHATS</t>
  </si>
  <si>
    <t>JTMZD35V085079024</t>
  </si>
  <si>
    <t>MHKMF5CF4MK016876</t>
  </si>
  <si>
    <t>SE MANDO WHATS 2- NO RESPONDE, SE DEJA WHATS</t>
  </si>
  <si>
    <t>4T1BF3EK3BU700556</t>
  </si>
  <si>
    <t>1- SE LE ENVIO WHATS APP, 2- SE VOLVIO A ENVIAR WHATS APP</t>
  </si>
  <si>
    <t>MHKMF5CF8MK020770</t>
  </si>
  <si>
    <t>SE MANDO WHATS (MRS) 2 - comenta que los realiza en otra agencia por tema de trabajo cunado le toque estar en celaya los realiza con nosotros</t>
  </si>
  <si>
    <t>JTDKBRFU5J3064259</t>
  </si>
  <si>
    <t>5TDYK3DC0CS240590</t>
  </si>
  <si>
    <t>MR2B29F33K1158413</t>
  </si>
  <si>
    <t>2T3WF4DV8CW153229</t>
  </si>
  <si>
    <t>MR0EX8DD9K0260012</t>
  </si>
  <si>
    <t>1-SE LE ENVIO WHATS APP 2-NOS INDICA EL CONDUCTOR RAYMUNDO QUE MARQUEMOS AL TELEFONO DE OFICINA MARCAMOS PERO NOS ENVIA A BUZON</t>
  </si>
  <si>
    <t>MR0CX3DD9M1320832</t>
  </si>
  <si>
    <t>JTFPX22P7D0035602</t>
  </si>
  <si>
    <t>2T3DF4EV4EW126974</t>
  </si>
  <si>
    <t>el numero no existe</t>
  </si>
  <si>
    <t>JTDKAMFU1M3145169</t>
  </si>
  <si>
    <t>ESTA A NOMBRE DE INMOTION 2 - LE CORRESPONDE REALIZAR EL SER EN JUNIO, MANDA A BUZON, NO TIENE WHATS 2 - NUMERO FUERA DE SERVICIO / Nos Direcciona numero fuera de servicio</t>
  </si>
  <si>
    <t>MR0EX8DD4K0180990</t>
  </si>
  <si>
    <t>SE MANDO WHATS (MRS) 2 - buzon 3- buzon</t>
  </si>
  <si>
    <t>JTFPX22P8K0086149</t>
  </si>
  <si>
    <t>4-Marcamos de la agencia y no contestan</t>
  </si>
  <si>
    <t>5YFBPRHE7HP585797</t>
  </si>
  <si>
    <t>JTDKDTB37J1611399</t>
  </si>
  <si>
    <t>NO TIENE WWHTS Y NO RESPONDE / SIGUE SIN RESPNDER</t>
  </si>
  <si>
    <t>MHFMC13F49K004959</t>
  </si>
  <si>
    <t>JTDKARFU3K3070517</t>
  </si>
  <si>
    <t>JTMZD35VX85085770</t>
  </si>
  <si>
    <t>4- Se envia MRS nos indica lo sig. No, muchas gracias</t>
  </si>
  <si>
    <t>MHKMC13F5DK005211</t>
  </si>
  <si>
    <t>MHKMF5CF7MK016743</t>
  </si>
  <si>
    <t>MANDA A BUZON NO TIENE WHATS 2 - SE MANDO WHATS, MANDA A BUZON</t>
  </si>
  <si>
    <t>JTDKDTB37J1606364</t>
  </si>
  <si>
    <t>SIN TELEFONOS</t>
  </si>
  <si>
    <t>JTDBT9K35G1441977</t>
  </si>
  <si>
    <t>3MYDLAYV1JY330785</t>
  </si>
  <si>
    <t>SE MANDO WHATS (MRS) 2- buzon</t>
  </si>
  <si>
    <t>5TDZZRFH9JS235638</t>
  </si>
  <si>
    <t>No pudimos validar telefonos sistema en mantenimiento (editar vin no esta activo)</t>
  </si>
  <si>
    <t>2T3RFREV8HW550374</t>
  </si>
  <si>
    <t>5YFBPRHE7JP828465</t>
  </si>
  <si>
    <t>1- YA NO CUENTA CON SU UNIDAD</t>
  </si>
  <si>
    <t>2T3DFREVXGW442492</t>
  </si>
  <si>
    <t>4-Se envia MRS, cliente nos indica lo siguiente Gs lo checo</t>
  </si>
  <si>
    <t>MR2K29F32H1083647</t>
  </si>
  <si>
    <t>NO CONTESTA NI TIENE WHATS / NUMEROS YA NO SON, ESTAN INCORRECTOS</t>
  </si>
  <si>
    <t>MR0EX8DD9J0257707</t>
  </si>
  <si>
    <t>1- SE LE ENVIO WHATS APP, NO CONTESTA SOLO DEJO EN VISTO EL MSJ DE WHATS APP, 3- YA NO CUENTAN CON SU UNIDAD.</t>
  </si>
  <si>
    <t>JTDKDTB30L1638172</t>
  </si>
  <si>
    <t>5TDDK3EH2DS187210</t>
  </si>
  <si>
    <t>MR2B29F31H1036044</t>
  </si>
  <si>
    <t>1- SE LE ENVIO WHTS APP, 2- NO CONTESTA SE VOLVIO A ENVIAR WHATS APP</t>
  </si>
  <si>
    <t>5YFBPRBE0MP262212</t>
  </si>
  <si>
    <t>1-SE LE ENVIO WHATS APP 2- Cliente nos indica lo siguiente: Ya lo hice, Solo que me mudé a San Luis Potosí se realizo en esta ciudad</t>
  </si>
  <si>
    <t>5TDYK3DC0ES509920</t>
  </si>
  <si>
    <t>5YFBPRHE9HP729981</t>
  </si>
  <si>
    <t>5YFBURHE2EP045939</t>
  </si>
  <si>
    <t>JTDBARDE0MJ025352</t>
  </si>
  <si>
    <t>MR0EX8DD9H0174661</t>
  </si>
  <si>
    <t>4-Se envia MRS cliente nos indica lo sig.Gracias yo le aviso</t>
  </si>
  <si>
    <t>5TDYK3DC2CS204447</t>
  </si>
  <si>
    <t>1- SE DEJO RECADO , SE COMUNICAN MAS ADELANTE, 2- SE DEJO RECADO, 3- MANDA A BUZON DIRECTO, 4- NO CONTESTA</t>
  </si>
  <si>
    <t>3TMCZ5AN4KM225340</t>
  </si>
  <si>
    <t>1- SE LE ENVIO WHATS APP, 2- SE DEJO RECADO EL CLIENTE SE COMUNICA PARA AGENDAR SU CITA</t>
  </si>
  <si>
    <t>MR2B29F39M1229407</t>
  </si>
  <si>
    <t>1- SE LE ENVIO WHATS APP, 2- EL CLIENTE  SE COMUNICA  PARA AGENDAR SU CITA</t>
  </si>
  <si>
    <t>JTDKBRFU9H3042713</t>
  </si>
  <si>
    <t>1- NO CONTESTA, 2- NO CONTESTA</t>
  </si>
  <si>
    <t>MR2B29F32M1223156</t>
  </si>
  <si>
    <t>JTFPX22P5D0040569</t>
  </si>
  <si>
    <t>5TDGRKEC5MS054108</t>
  </si>
  <si>
    <t>1-SE LE ENVIO WHATS APP SE AGENDA CITA PARA EL DIA 14.07.22 LA CLIENTA INDICA LO SIGUIENTE: Este sería en julio por favor</t>
  </si>
  <si>
    <t>2T3RFREV3HW539749</t>
  </si>
  <si>
    <t>MR0CX3DD9M1315758</t>
  </si>
  <si>
    <t>NO TIENE WHATS, MANDA A BUZON , 2- YA NO CUENTA CON ESA UNIDAD</t>
  </si>
  <si>
    <t>3MYDLAYV3GY139622</t>
  </si>
  <si>
    <t>JTEBU4BF0EK193800</t>
  </si>
  <si>
    <t>MR2B29F37K1180611</t>
  </si>
  <si>
    <t>MHKMF5CF3MK016528</t>
  </si>
  <si>
    <t>SE MANDO WHATS (MRS) 2 - lo vendio</t>
  </si>
  <si>
    <t>MR0EX8DD1H0249174</t>
  </si>
  <si>
    <t>5YFBPRBE7LP001500</t>
  </si>
  <si>
    <t>Marcamos de la Agencia y no Contesta, tratamos de enviar whta pero no cuenta</t>
  </si>
  <si>
    <t>MR2K29F38H1090358</t>
  </si>
  <si>
    <t>MR0HA8CD3J1056055</t>
  </si>
  <si>
    <t>se mando whats (mrs) 2- SE VOLVIO A A MANDAR WHATS 3- BUZON</t>
  </si>
  <si>
    <t>3TMJU4GN7EM167381</t>
  </si>
  <si>
    <t>4T1BF1FK3DU219504</t>
  </si>
  <si>
    <t>MR0EX8DD2J0257354</t>
  </si>
  <si>
    <t>MR2B29F35M1221675</t>
  </si>
  <si>
    <t>MHKMC13F3EK007010</t>
  </si>
  <si>
    <t>4T1BK46K97U529142</t>
  </si>
  <si>
    <t>SE MANDO WHATS 2- lo vendio, comenta que ya solo tiene el 2013</t>
  </si>
  <si>
    <t>3TMJU4GN5FM176016</t>
  </si>
  <si>
    <t>5YFBPRHE3HP636308</t>
  </si>
  <si>
    <t>1- SE LE ENVIO WHATS APP, 2- LO CONSIDERA  Y SE COMUNICA MAS ADELANTE , TUVO UN PERCANSE Y YA NO CUENTA CON SU UNIDAD</t>
  </si>
  <si>
    <t>3TMCZ5AN0GM001764</t>
  </si>
  <si>
    <t>Se envia mrs 2- Marcamos y no contesta enviamos nuevamente msj // 4- marcamos de la agencia nadie nos contesta</t>
  </si>
  <si>
    <t>MR0EX8CB0J1399356</t>
  </si>
  <si>
    <t>4T1B11HK3JU650609</t>
  </si>
  <si>
    <t>5YFBURHE2FP323112</t>
  </si>
  <si>
    <t>2T3JFREV0JW723307</t>
  </si>
  <si>
    <t>JTDBT923871065422</t>
  </si>
  <si>
    <t>2T3RFREV8HW590678</t>
  </si>
  <si>
    <t>SE ENVIA MRS 2- marcamos pero nos direcciona a buzon</t>
  </si>
  <si>
    <t>MR0EX8DD5K0180321</t>
  </si>
  <si>
    <t>JTDBT923X71170950</t>
  </si>
  <si>
    <t>1-NO TIENE WHATS APP Y MANDA A BUZON 2 - el marca en otro momento, 3 por el momento mo piensa realizarlo</t>
  </si>
  <si>
    <t>2T3ZF9DV5CW112518</t>
  </si>
  <si>
    <t>4-Se envia MRS Cliente nos indica lo sig uen día disculpe yo ya no tengo esa unidad para que me quiten del sistema de favor</t>
  </si>
  <si>
    <t>MR2B29F33L1200290</t>
  </si>
  <si>
    <t>VNKKTUD38FA036086</t>
  </si>
  <si>
    <t>5TDYZ3DC3LS087490</t>
  </si>
  <si>
    <t>se mando whats (mrs), 2- se dejo recado, 3- SE DEJO RECADO CON SU OPERARIO.</t>
  </si>
  <si>
    <t>2T1BU4EE0BC746319</t>
  </si>
  <si>
    <t>1-SE LE ENVIO WHATS APP, 2- NO CONTESTA , SE LE VOLVIO A ENVIAR WHATS APP, 3- EL CLIENTE SE COMUNICA PARA AGENDAR SU CITA.</t>
  </si>
  <si>
    <t>3TMAZ5CN9MM141313</t>
  </si>
  <si>
    <t>1-SE LE ENVIO WHATS APP 2- NO CONTESTAN 3- NO CONTESTA SE LE ENVIA NUEVAMENTE MSJ</t>
  </si>
  <si>
    <t>7MUBAAAG5NV004076</t>
  </si>
  <si>
    <t>SE LE ENVIO WHATS APP, 2- REALIZARA SUS SERVICIOS EN QRO.</t>
  </si>
  <si>
    <t>5TDGRKEC3NS082586</t>
  </si>
  <si>
    <t>SE MANDO WHATS 2 - buzon , 3-  EL CLIENTE SE MUDO ALA CIUDAD DE MEXICO.</t>
  </si>
  <si>
    <t>JTDBARDE7N3000583</t>
  </si>
  <si>
    <t>marcamos pero nos direcciona numero inactivo 2- Marcamos pero nos direcciona a numero fuera de area, 3- SE DEJO RECADO CON SU EMPLEADA DOMESTICA., 4- NÚMERO DE TELEFONO NO EXISTE, 5-  SE DEJ</t>
  </si>
  <si>
    <t>3TYAZ5CN4NT015348</t>
  </si>
  <si>
    <t>SE MANDO WHATS 2- BUZON 3- BUZON DE VOZ / 4- Nos indica el Sr. Jose salinas que por el momento no quiere realizar el servicio ya que aun no llega al kilometraje probablemente coordinara el s</t>
  </si>
  <si>
    <t>5TDZZRAH8NS538634</t>
  </si>
  <si>
    <t>No cuenta con whats se marca y manda a buzon y solo se tiene un num registrado ( VENDEDOR: LIZBETH CASTRO ROMERO)  3 - MANDA A BUZON NO TIENE WHATS 4 - manda directo a buzon 4 - buzon no tie</t>
  </si>
  <si>
    <t>MHKMF5CF6MK021545</t>
  </si>
  <si>
    <t>MR0CX3DDXN1322574</t>
  </si>
  <si>
    <t>JTFJM9CP5N6004790</t>
  </si>
  <si>
    <t>3TYCZ5AN5NT058902</t>
  </si>
  <si>
    <t>INMOTION / SIN REGISTRO EN REPORTE DE VENTAS KEPLER 3 - inmotion 4- inmotin 2 - numero fuera de servicio 4 - NUMERO FUERA DE SERVICIO4- MANDA A BUZON, NO TIENE WHATS</t>
  </si>
  <si>
    <t>JTFJM9CP4N6004697</t>
  </si>
  <si>
    <t>MR0CX3DD4N1324224</t>
  </si>
  <si>
    <t>MR0CX3DD2N1324349</t>
  </si>
  <si>
    <t>SE ENVIA MRS, 2- MANDA A BUZON, 3- NUMERO FUERA DEL AREA DE SERVICIO, 4- NUMERO FUERA DEL AREA DE SERVICIO., 5-  NÚMERO FUERA DEL ÁREA DE SERVICIO.</t>
  </si>
  <si>
    <t>2T3W1RFVXMW181897</t>
  </si>
  <si>
    <t>NO CONTESTA Y NO TIENE WHATS APP (VENDEDOR BAJA) 2- Marcamos pero no contesta</t>
  </si>
  <si>
    <t>MR0CX3DD3N1324053</t>
  </si>
  <si>
    <t>2T3J1RFV7MW236512</t>
  </si>
  <si>
    <t>2022-11-23</t>
  </si>
  <si>
    <t>SE MANDO WHATS 2 - lo checa  con el operario y agenda</t>
  </si>
  <si>
    <t>2T3W1RFV9MW177162</t>
  </si>
  <si>
    <t>Se envio whats / No contesta las llamadas ni los mensajes 3- Cliente se encuentra en la ciudad de queretaro y le conviene realizarlo alla en ningun momento vendra a la ciudad de celaya 4. cliente india que realizara los serv en queretaro</t>
  </si>
  <si>
    <t>JTDKAMFU2N3161088</t>
  </si>
  <si>
    <t>3TYCZ5AN3NT058381</t>
  </si>
  <si>
    <t>SE LE ENVIO WHATS APP, 2- MANDA A BUZON, 3- SE DEJO RECADO  LA CLIENTA SE COMUNICA PARA AGENDAR SU CITA., 4- LA CLIENTA COMENTO QUE YA SU ESPOSO HABIA REALIZADO SU CITA.</t>
  </si>
  <si>
    <t>5TDGRKEC1NS082201</t>
  </si>
  <si>
    <t>Nos comunicamos a los contactos que se encuentran en el kepler en el 2do y 3 perfil, nos indican que no conocen al encargado Rodrigo Franco</t>
  </si>
  <si>
    <t>MR0CX3DD5N1323941</t>
  </si>
  <si>
    <t>2T1BU4EE7AC329861</t>
  </si>
  <si>
    <t>JTDBT9K39G1447796</t>
  </si>
  <si>
    <t>4T1B21HK2LU523527</t>
  </si>
  <si>
    <t>Se envia mrs 2- Cliente indica que le robaron la unidad 3-unidad robada // VALIDAMOS INF UNIDAD ROBADA</t>
  </si>
  <si>
    <t>2T1BU4EE4DC052896</t>
  </si>
  <si>
    <t>MHKMC13E4EK004771</t>
  </si>
  <si>
    <t>MR0EX8DD0K0186592</t>
  </si>
  <si>
    <t>1- SE LE ENVIO WHTS APP</t>
  </si>
  <si>
    <t>5TDYZ3DC6HS840050</t>
  </si>
  <si>
    <t>INMOTION SIN NUMEROS DE CONTACTO</t>
  </si>
  <si>
    <t>MR0HA8CD1K1092618</t>
  </si>
  <si>
    <t>MR0EX8DD3K0182990</t>
  </si>
  <si>
    <t>Unidad Vendida</t>
  </si>
  <si>
    <t>JTDKN3DU5F1958997</t>
  </si>
  <si>
    <t>3TMAZ5CNXHM050833</t>
  </si>
  <si>
    <t>1- SE DEJO RECADO</t>
  </si>
  <si>
    <t>2T3RFREV7JW703249</t>
  </si>
  <si>
    <t>Se envio mrs whats 2- Marcamos pero nadie nos contesta enviamos nuevamente msj  3- cliente nos indica que vivira temporalmente en tamaulipas</t>
  </si>
  <si>
    <t>MR0EX8DD2K0184925</t>
  </si>
  <si>
    <t>4T1B11HKXKU708619</t>
  </si>
  <si>
    <t>sin numero de contacto</t>
  </si>
  <si>
    <t>2T1BU4EE3DC937266</t>
  </si>
  <si>
    <t>MR0EX8CB6L1409973</t>
  </si>
  <si>
    <t>JTDKDTB37K1620606</t>
  </si>
  <si>
    <t>JTDBBRBEXLJ014566</t>
  </si>
  <si>
    <t>3MYDLAYV0GY133874</t>
  </si>
  <si>
    <t>MR2B29F36H1033401</t>
  </si>
  <si>
    <t>3MYDLAYV9HY164221</t>
  </si>
  <si>
    <t>UNIDAD FUE VENDIDA</t>
  </si>
  <si>
    <t>JTDKT923375065708</t>
  </si>
  <si>
    <t>JTMZD33V966015929</t>
  </si>
  <si>
    <t>se envia mrs // 4- Cliente nos indica que organizara sus tiempos para luego programar su cita</t>
  </si>
  <si>
    <t>2T3RF4EV2FW348730</t>
  </si>
  <si>
    <t>JTDKARFU7K3088020</t>
  </si>
  <si>
    <t>SE LE ENVIO WHATS, 2- EL CLIENTE SE COMUNICA PARA AGENDAR SU CITA 3- El Cliente llamara en un par de semanas para agendar su cita la unidad anda fuera</t>
  </si>
  <si>
    <t>JTDKT9K38A5301888</t>
  </si>
  <si>
    <t>Marcamos de la agnecia y no contesta</t>
  </si>
  <si>
    <t>4T1B11HK5JU596939</t>
  </si>
  <si>
    <t>5YFBPRHE0JP746383</t>
  </si>
  <si>
    <t>SE LE ENVIO WHATS, 2- SE MUDO ALA CIUDAD DE GUADALAJARA 3- lo realiza en otra ciudad</t>
  </si>
  <si>
    <t>MHKMF53E4JK015732</t>
  </si>
  <si>
    <t>MR0EX8DD4K0259947</t>
  </si>
  <si>
    <t>SE ENVIO MRS WHATS, 2-YA LO VENDIO</t>
  </si>
  <si>
    <t>MR0EX8DD0G0167595</t>
  </si>
  <si>
    <t>4T1BF1FK9CU140711</t>
  </si>
  <si>
    <t>4T1C11AK8LU906387</t>
  </si>
  <si>
    <t>SE ENVIA MRS 2- cliente se encuentra en mexico y alla realizara el serv 3- Voy andar por acá CDMX en esas fechas, lo tendré que hacer en una agencia de acá</t>
  </si>
  <si>
    <t>MR2B29F37H1050501</t>
  </si>
  <si>
    <t>MHKMF53F8JK022790</t>
  </si>
  <si>
    <t>2T3WF4EV0DW019413</t>
  </si>
  <si>
    <t>4T1BF1FK5CU557145</t>
  </si>
  <si>
    <t>8AJEX32G4A4025358</t>
  </si>
  <si>
    <t>JTDBT9K38B1404852</t>
  </si>
  <si>
    <t>MR0EX8CBXL1411001</t>
  </si>
  <si>
    <t>MR2B29F30M1212690</t>
  </si>
  <si>
    <t>SE LE ENVIO WHATS 2- INDICA QUE REALIZO EL SERVICIO EN IRAPUATO</t>
  </si>
  <si>
    <t>5TDZA23C75S272541</t>
  </si>
  <si>
    <t>JTDBARDE2NJ037875</t>
  </si>
  <si>
    <t>Se envio mrs whats, 2- EL CLIENTE SE ENCONTRABA DE PASO Y POR ESTA OCACION REALIZO SU SERVICIO EN TOYOTA GUANAJUATO.</t>
  </si>
  <si>
    <t>JTEES42A382048276</t>
  </si>
  <si>
    <t>MR2B29F34L1195004</t>
  </si>
  <si>
    <t>COMENTA QUE YA NO QUIERE QUE LE MANDEMOS MSJS Y QUE LO REALIZA POR FUERA</t>
  </si>
  <si>
    <t>MR2B29F33L1199450</t>
  </si>
  <si>
    <t>JTDKBRFU2H3048434</t>
  </si>
  <si>
    <t>SE MANDO WHATS (MRS) 2- Cliente nos indica lo siguiente No tengo un Prius (vendido)</t>
  </si>
  <si>
    <t>MR0EX8CB5L1411004</t>
  </si>
  <si>
    <t>MR0EX8DD7H0171063</t>
  </si>
  <si>
    <t>MR0EX8DD6H0252832</t>
  </si>
  <si>
    <t>LA UNIDAD FUE ROBADA</t>
  </si>
  <si>
    <t>JTFSX23P9K6204585</t>
  </si>
  <si>
    <t>MHKMF5CF1KK003953</t>
  </si>
  <si>
    <t>MR0EX8DD4J0177537</t>
  </si>
  <si>
    <t>JTFJM9CP7L6001709</t>
  </si>
  <si>
    <t>manda directo a buzon</t>
  </si>
  <si>
    <t>MR0EX32G7C0003089</t>
  </si>
  <si>
    <t>3TMJU4GN6BM119429</t>
  </si>
  <si>
    <t>1-  SE DEJO RECADO</t>
  </si>
  <si>
    <t>5YFBURHE3EP045674</t>
  </si>
  <si>
    <t>otra ciudad sin datos en kepler</t>
  </si>
  <si>
    <t>JTDBARDE3MJ018623</t>
  </si>
  <si>
    <t>inmotion 3- Enviamos msj a los numeros que se encuentran en le 3 perfil cliente acudio 11.05.22 a  un diagnostico PERO NOS INDICA QUE YA VENDIO LA UNIDAD</t>
  </si>
  <si>
    <t>JTDKBRFU1J3068244</t>
  </si>
  <si>
    <t>Sen envia Mrs 2- Cliente nos indica que por el momento no se encuentra en guanajuato, cuando regrese de su viaje se contacta para realizar el serv 3- no responde y no tiene whats</t>
  </si>
  <si>
    <t>MR0EX3DD6L0002227</t>
  </si>
  <si>
    <t>Se envio mrs whats 2- VALIDAR CONTACTO PARA PODER AGENDAR CITA, DAR SEGUIMIENTO, 3- SE COMUNICA PARA AGENDAR SU CITA.</t>
  </si>
  <si>
    <t>3TMCZ5AN5JM123284</t>
  </si>
  <si>
    <t>SE ENVIA MRS, 2- MANDA A BUZON</t>
  </si>
  <si>
    <t>2T3H1RFVXMW120008</t>
  </si>
  <si>
    <t>SE ENVIA MRS 2- MARCAMOS PERO NADIE NOS CONTESTA ENVIAMOS NUEVAMENTE MSJ 3- LA SRITA ANDREA NOS INDICA QUE NO SE ENCUENTRA LA PERSONA ENCARGADA QUE PASARA LA INF CORRESPONDIENTE</t>
  </si>
  <si>
    <t>5TDZK3DC6GS747309</t>
  </si>
  <si>
    <t>MR0CX8CBXM0420957</t>
  </si>
  <si>
    <t>Se envia Mrs 2- NOS DIRECCIONA  ABUZON 3 - MANDA DIRECTO A BUZON SE MANDO WHATS</t>
  </si>
  <si>
    <t>MR2K29F33H1039429</t>
  </si>
  <si>
    <t>SE MANDO WHATS 2 - BUZON, 3- YA NO CUENTA CON SU UNIDAD.</t>
  </si>
  <si>
    <t>5YFBPRHE7JP753816</t>
  </si>
  <si>
    <t>5TDYZ3DC9LS031327</t>
  </si>
  <si>
    <t>5YFBPRBE8LP017155</t>
  </si>
  <si>
    <t>3MYDLAYV1JY331855</t>
  </si>
  <si>
    <t>SE ENVIA MRS, 2- MANDA A BUZON, 3- POR MOTIVOS DE TRABAJO SE MUDO ALA CIUDAD DE LEON</t>
  </si>
  <si>
    <t>MHKMF5CE8KK003245</t>
  </si>
  <si>
    <t>5TDYZ3DC7JS938607</t>
  </si>
  <si>
    <t>MHKMF53F8GK002886</t>
  </si>
  <si>
    <t>5YFBPRHE1HP600763</t>
  </si>
  <si>
    <t>JTDKARFU0L3115933</t>
  </si>
  <si>
    <t>SE LE ENVIO WHATS, 2- EL CLIENTE SE COMUNICA PARA AGENDAR SU CITA , 3- SE DEJO RECADO, 4-MANDA A BUZON</t>
  </si>
  <si>
    <t>MHKMF5CE6LK005822</t>
  </si>
  <si>
    <t>SE MANDO WHATS (MRS) 3- unicamente nos solicita informacion de costos del servicio ¿En cuanto sale el servicio de los 60 mil kilómetros? Se le brinda la inforamcion llamaremos despues // 4-</t>
  </si>
  <si>
    <t>JTDBBRBE4LJ005541</t>
  </si>
  <si>
    <t>3TMJU4GN1FM180662</t>
  </si>
  <si>
    <t>2T3RF4EV2EW159915</t>
  </si>
  <si>
    <t>MHKMF5CFXKK004289</t>
  </si>
  <si>
    <t>MR2B29F34L1187338</t>
  </si>
  <si>
    <t>MHKMF5CF0JK002291</t>
  </si>
  <si>
    <t>TELEFONO NO EXISTE NO TIENE OTRO</t>
  </si>
  <si>
    <t>MR0HA8CD8J1055757</t>
  </si>
  <si>
    <t>MHKMF53F6HK012432</t>
  </si>
  <si>
    <t>JTDBT9K38C1421443</t>
  </si>
  <si>
    <t>MR0EX8CB9H1398085</t>
  </si>
  <si>
    <t>JTDBT9K31G1449560</t>
  </si>
  <si>
    <t>MHKMF53F1GK000364</t>
  </si>
  <si>
    <t>MR0FA3CD1L3850229</t>
  </si>
  <si>
    <t>MR2K29F37J1133660</t>
  </si>
  <si>
    <t>5TDKKRFH9FS089223</t>
  </si>
  <si>
    <t>JTDKBRFU1H3026456</t>
  </si>
  <si>
    <t>NMTKH3BX0KR071419</t>
  </si>
  <si>
    <t>MHKMC13F5FK011013</t>
  </si>
  <si>
    <t>JTDKDTB31K1623789</t>
  </si>
  <si>
    <t>2T1BU4EE8DC992697</t>
  </si>
  <si>
    <t>MHKMF53F1JK021903</t>
  </si>
  <si>
    <t>Marcamos de la Agencia y nos Direcciona a Buzon</t>
  </si>
  <si>
    <t>VNKKTUD3XFA051821</t>
  </si>
  <si>
    <t>MR0CX8CBXM0420747</t>
  </si>
  <si>
    <t>MR0EX3DD3L0082926</t>
  </si>
  <si>
    <t>MR0EX8DD2H0174677</t>
  </si>
  <si>
    <t>2T1BU4EE0AC397547</t>
  </si>
  <si>
    <t>SE MANDO WHATS 2 - BUZON, 3- MANDA A BUZON / T140940 - 28/12/22 - TOYOTATHON</t>
  </si>
  <si>
    <t>JTDKDTB38K1625068</t>
  </si>
  <si>
    <t>Se envio mrs whats 2- Cliente nos indica que tentativamente estara viviendo en la ciudad de mexico y que ahí realizara los serv 3- REALIZO SU SERVICIO EN LA AGENCIA DE MEXICO</t>
  </si>
  <si>
    <t>2T1BU4EE7DC996899</t>
  </si>
  <si>
    <t>2T3RFREVXJW835583</t>
  </si>
  <si>
    <t>JTFSX23P6K6201501</t>
  </si>
  <si>
    <t>SIN NIMERO DE CONTACTO</t>
  </si>
  <si>
    <t>JTFJM9CPXL6002059</t>
  </si>
  <si>
    <t>5YFBPRHEXJP750733</t>
  </si>
  <si>
    <t>MHKMC13FXEK008297</t>
  </si>
  <si>
    <t>JTDKT923785167580</t>
  </si>
  <si>
    <t>5YFBURHE8FP223161</t>
  </si>
  <si>
    <t>MHKMF5CF1JK002784</t>
  </si>
  <si>
    <t>Cliente contacto, solicito servicio de mantenimineto con afinación y cambio de bujia, se le indico el costo cotizado con servicio pero ya no respondio</t>
  </si>
  <si>
    <t>5TDKK3DC0BS010021</t>
  </si>
  <si>
    <t>JTDBT9K36E1430791</t>
  </si>
  <si>
    <t>MR0CX8CB9M0421422</t>
  </si>
  <si>
    <t>JTMJ13FV3LJ030338</t>
  </si>
  <si>
    <t>Se le marco no contesta,no cuenta con whats 2- Marcamos y el propietario Ernesto nos indica que ya vendio la unidad</t>
  </si>
  <si>
    <t>5TDKK4CC3AS335977</t>
  </si>
  <si>
    <t>MR2B29F31L1195414</t>
  </si>
  <si>
    <t>2T1BU4EE9BC609704</t>
  </si>
  <si>
    <t>2T1BU4EE1CC830716</t>
  </si>
  <si>
    <t>MHKMF53F1GK009193</t>
  </si>
  <si>
    <t>JTDBT923794051724</t>
  </si>
  <si>
    <t>5TDGRKEC3NS079641</t>
  </si>
  <si>
    <t>SE LE ENVIO WHATS APP al contacto que aparece en los perfiles  , ya que aparece a nombre de inmotion</t>
  </si>
  <si>
    <t>Manda directo a buzon y no cuenta con whats ni correo/ No contesta no tiene whats ni correo</t>
  </si>
  <si>
    <t>3TYCZ5AN0NT055163</t>
  </si>
  <si>
    <t>2022-11-20</t>
  </si>
  <si>
    <t>Numero fuera de serv (VENDEDOR: DAVID) 2- realizado en otra agencia</t>
  </si>
  <si>
    <t>3TYCZ5AN6MT050144</t>
  </si>
  <si>
    <t>MRS whats 2 - se dejo recado 3 - buzon/ Se envio mrs whats / 4- marcamos de la agencia  y nadie nos contesta se envia recordatorio nos indica lo siguiente Creo que se ha equivocado de número</t>
  </si>
  <si>
    <t>5TDGRKECXNS080656</t>
  </si>
  <si>
    <t>Enterado/ cuelga cuando uno le esta dando la inf/ No le interesa que no lo molestemos mas con eso</t>
  </si>
  <si>
    <t>MR0CX3DD4N1322988</t>
  </si>
  <si>
    <t>1- YA NO CUENTA CON LA UNIDAD</t>
  </si>
  <si>
    <t>MR0CX8CB2N0424440</t>
  </si>
  <si>
    <t>Numero fuera de serv (VENDEDOR DADO DE BAJA) 2 - umero fuera de servicio 3 - numero fuera de servicio 3- NUMERO FUERA DE SERVICIO 4 - numero fuera de servicio</t>
  </si>
  <si>
    <t>MR2B29F37M1231950</t>
  </si>
  <si>
    <t>Se envio whats/Lo hara en otra agencia debido a que esta en otra ciudad / Lo realiza en otra ciudad</t>
  </si>
  <si>
    <t>MR0CX3DD6N1323284</t>
  </si>
  <si>
    <t>Enterado/ Esta fuera del pais cuando llegue se comunica para agendar/ Cuando venga para celaya avisa para agendar / Marcamos pero nadie nos contesta / 4- MARACMSO DE LA AGENCIA Y NO DIRECCIO</t>
  </si>
  <si>
    <t>JTDBARDE7NJ043591</t>
  </si>
  <si>
    <t>5TDGRKEC6MS072309</t>
  </si>
  <si>
    <t>Numero NO EXISTE NO TIENE OTRO MAS</t>
  </si>
  <si>
    <t>MR0CX8CB0M0424337</t>
  </si>
  <si>
    <t>MR0CX3DD0N1323345</t>
  </si>
  <si>
    <t>4T1F31AK3NU577110</t>
  </si>
  <si>
    <t>Se comunica en esta semana</t>
  </si>
  <si>
    <t>MR0CX3DD0N1322776</t>
  </si>
  <si>
    <t>5TDGRKECXNS084545</t>
  </si>
  <si>
    <t>Se le envio whats/ comenta el cliente que el no tiene sienna / 3- Marcamos al cliente felipe y nos indica que el no cuenta con una Sienna marcamos al telefono del 3 perfil pero nos direcciona a buzon</t>
  </si>
  <si>
    <t>5TDGRKEC1NS079055</t>
  </si>
  <si>
    <t>Se le envio whats</t>
  </si>
  <si>
    <t>MR0CX3DD1N1323337</t>
  </si>
  <si>
    <t>Enterado</t>
  </si>
  <si>
    <t>MR0EX8DD1J0258169</t>
  </si>
  <si>
    <t>4-Sin Numero de Contacto en Kepler</t>
  </si>
  <si>
    <t>5TDYZ3DC7LS026711</t>
  </si>
  <si>
    <t>SE MANDO WHATS 2- ya vendio la unidad</t>
  </si>
  <si>
    <t>MR0EX3DD2L0007778</t>
  </si>
  <si>
    <t>SE MANDO WHATS 2- LO REALIZAN EN OTRO ESTADO POR TEMA DE TRABAJO</t>
  </si>
  <si>
    <t>2021-11-02</t>
  </si>
  <si>
    <t>JTMR13FV5LD065903</t>
  </si>
  <si>
    <t>MR0CX3DD9M1316683</t>
  </si>
  <si>
    <t>YA NO TIENEN LA UNIDAD</t>
  </si>
  <si>
    <t>MHKMF5CF4MK018482</t>
  </si>
  <si>
    <t>SE MANDO WHATS 2- COMENTA QUE LA EMPRESA YA VENDIO LA UNIDAD</t>
  </si>
  <si>
    <t>4T1B11HKXKU717417</t>
  </si>
  <si>
    <t>Enterado/ Manda a buzon le dejamos otro whats/ No contesta 3 - buzon</t>
  </si>
  <si>
    <t>5TDYZ3DCXHS785456</t>
  </si>
  <si>
    <t>SE MANDO WHATS 2 - buzon 3  - el marca a finales de mes</t>
  </si>
  <si>
    <t>3MYDLBYV5LY706591</t>
  </si>
  <si>
    <t>4-Unidad es Vendida en la Agencia</t>
  </si>
  <si>
    <t>2T3KF9DV8BW090725</t>
  </si>
  <si>
    <t>1-SE LE ENVIO WHATS APP 2- BUZON DE VOZ 3- CLIENTE INDICA QUE HA TENIDO MUCHOS GASTOS Y QUE LA UNIDAD LA TRAERA EN AGOSTO / Nos indica el Sr. Refugio que vendio su unidad y que se encuentra en otra ci</t>
  </si>
  <si>
    <t>4T1BK46K37U013763</t>
  </si>
  <si>
    <t>1- NO CONTESTA Y NO TIENE WHATS APP, 2- NO CONTESTA , NO CONTESTA, 3- NO CONTESTA</t>
  </si>
  <si>
    <t>5YFBPRHE2JP814991</t>
  </si>
  <si>
    <t>JTDKARFU3L3107454</t>
  </si>
  <si>
    <t>MR2B29F31J1124937</t>
  </si>
  <si>
    <t>Aun no le corresponde el servicio el ultimo servicio se realizo el dia 26.11.21</t>
  </si>
  <si>
    <t>JTDKN3DU2D5642897</t>
  </si>
  <si>
    <t>4-Se envia Mrs Se agenda cita 24.02.23 Folio: 112243</t>
  </si>
  <si>
    <t>JTFJM9CP6M6004005</t>
  </si>
  <si>
    <t>SE ENVIA MRS/ No contesta llamadas ni msj</t>
  </si>
  <si>
    <t>MHKMF53F5HK016374</t>
  </si>
  <si>
    <t>3TMCZ5AN5HM093858</t>
  </si>
  <si>
    <t>4-Marcamos de la agencia pero no contesta</t>
  </si>
  <si>
    <t>JTFSX23P2F6161147</t>
  </si>
  <si>
    <t>SE ENVIA MRS 2- Cliente fidel nos indica que la unidad anda fuera y que en cuanto tenga tiempo el agendara cita por que aveces se encuentra en toluca 3- Cliente se encuentra fuera de la ciudad cuando tenga oportunidad de estar en celaya programa cita</t>
  </si>
  <si>
    <t>JTDKDTB32K1628869</t>
  </si>
  <si>
    <t>JTDKARFUXK3070806</t>
  </si>
  <si>
    <t>4-Se envia mrs</t>
  </si>
  <si>
    <t>5YFBPRBEXLP100523</t>
  </si>
  <si>
    <t>MARCAMOS Y NOS DIRECCIONA A BUZON 2- Marcamos pero nadie nos contesta enviamos msj nuevamente 3-Marcamos pero nadie nos contesta</t>
  </si>
  <si>
    <t>MR0EX8DD0K0265048</t>
  </si>
  <si>
    <t>se mando whats 2- lo realiza en irapuato, tema de trabajo</t>
  </si>
  <si>
    <t>MR0EX8DD0H0249232</t>
  </si>
  <si>
    <t>MHKMF53E7GK004071</t>
  </si>
  <si>
    <t>NUMERO FUERA DE SERV 2- MARCAMOS Y NOS DA NUMERO FUERA DE SERV</t>
  </si>
  <si>
    <t>5YFBPRBE9LP089952</t>
  </si>
  <si>
    <t>no Tiene whats, manda a buzon 2 - BUZON 4- SE MANDO WHATS, MANDA A BUZON</t>
  </si>
  <si>
    <t>se mando whats 2 -buzon 3 - buzon, se mando whats</t>
  </si>
  <si>
    <t>NMTKH3BX0KR067631</t>
  </si>
  <si>
    <t>3TMCZ5AN7LM368509</t>
  </si>
  <si>
    <t>se mando whats 2 - BUZON 3 -EN LOS TRES NUMEROS MANDA A BUZON</t>
  </si>
  <si>
    <t>MR0EX8DD9G0164209</t>
  </si>
  <si>
    <t>MR2B29F34H1039553</t>
  </si>
  <si>
    <t>JTDBT9K3XF1437177</t>
  </si>
  <si>
    <t>1- SE LE ENVIO WHTS APP, 2- LA CLIENTA SE COMUNICA PARA AGENDAR SU CITA.</t>
  </si>
  <si>
    <t>3TMAZ5CN6KM084436</t>
  </si>
  <si>
    <t>5TDYK3DC6GS764784</t>
  </si>
  <si>
    <t>MR0EX3DD2L0008025</t>
  </si>
  <si>
    <t>JTFSX23P0K6197011</t>
  </si>
  <si>
    <t>1- SE LE ENVIO WHATS APP, YA NO CUENTA CON ESA UNIDAD</t>
  </si>
  <si>
    <t>MR2B29F35M1216069</t>
  </si>
  <si>
    <t>SE ENVIA MRS 2- servicio de buzon le enviamos nuevamente msj 3- SERVICIO DE BUZON DE VOZ</t>
  </si>
  <si>
    <t>MHKMF5CFXLK010322</t>
  </si>
  <si>
    <t>1- SE LE ENVIO WHATS APP, 2- SE  DEJO RECADO SE COMUNICA MAS ADELANTE</t>
  </si>
  <si>
    <t>2T1BR32E37C762201</t>
  </si>
  <si>
    <t>3TMCZ5AN8HM104559</t>
  </si>
  <si>
    <t>SE MANDO WHATS 2- LA UNIDAD ESTA EN EU</t>
  </si>
  <si>
    <t>MHKMC13F9DK006619</t>
  </si>
  <si>
    <t>1-  SE LE ENVIO WHATS APP , 2- SE DEJO RECADO SE COMUNICA MAS ADELANTE</t>
  </si>
  <si>
    <t>5TDYK3DC6BS064563</t>
  </si>
  <si>
    <t>1- SE LE ENVIO WHATS APP, 2- SE DEJO RECADO SE COMUNICA MAS ADELANTE</t>
  </si>
  <si>
    <t>5YFBURHE7GP476554</t>
  </si>
  <si>
    <t>4-UNIDAD VENDIDA</t>
  </si>
  <si>
    <t>MR0CX3DD0M1317852</t>
  </si>
  <si>
    <t>se mando whats 2 - la robaron</t>
  </si>
  <si>
    <t>MR0EX8DD5K0180495</t>
  </si>
  <si>
    <t>MR0EX8CB2L1409923</t>
  </si>
  <si>
    <t>SE LE ENVIO WHATS APP, NO SE SABE QUE OPERARIO UTILIZA LA UNIDAD.</t>
  </si>
  <si>
    <t>MR2B29F33M1211615</t>
  </si>
  <si>
    <t>MANDA DIRECTO A BUZON 2- no tiene whats, manda a buzon</t>
  </si>
  <si>
    <t>5TDZA22C06S493580</t>
  </si>
  <si>
    <t>MHKMF5CF9MK018395</t>
  </si>
  <si>
    <t>JTMY23FV0KJ025107</t>
  </si>
  <si>
    <t>1- SE LE ENVIO WHATS APP , 2- EL CLIENTE SE COMUNICA PARA AGENDAR SU CITA</t>
  </si>
  <si>
    <t>2T1BE4EE5DC051494</t>
  </si>
  <si>
    <t>1-SE LE ENVIO WHATS APP , 2- SE DEJO RECADO , 3- NO CONTESTA , 4- POR MOTIVOS DE SALUD ESPERARA AL SIGUIENTE MES PARA REALIZAR SU SERVICIO.</t>
  </si>
  <si>
    <t>MR2B29F32M1221505</t>
  </si>
  <si>
    <t>5TDZA22CX6S491979</t>
  </si>
  <si>
    <t>Numero fuera de serv 2- SIN NUMERO DE CONTACTO</t>
  </si>
  <si>
    <t>5TDYZ3DC3LS084847</t>
  </si>
  <si>
    <t>1- SE LE ENVIO WHATS APP , 2- NO CONTESTA SE VOLVIO A ENVIAR WHATS APP</t>
  </si>
  <si>
    <t>MR2B29F31L1194067</t>
  </si>
  <si>
    <t>2T1BU4EE5BC538520</t>
  </si>
  <si>
    <t>JTDBT9K31F1437701</t>
  </si>
  <si>
    <t>4- Unidad Vendida</t>
  </si>
  <si>
    <t>5TDYK3DC3ES437773</t>
  </si>
  <si>
    <t>1- SE LE ENVIO WHATS APP, 2- EL CLIENTE SE COMUNICA PARA AGENDAR SU CITA.</t>
  </si>
  <si>
    <t>MHFMC13FXBK008438</t>
  </si>
  <si>
    <t>MR2B29F31H1089388</t>
  </si>
  <si>
    <t>SE MANDO WHATS 2- LO REALIZA POR FUERA</t>
  </si>
  <si>
    <t>MR0EX8CB8H1395162</t>
  </si>
  <si>
    <t>BUZON, NO TIENE WHATS 2- NO RESPONDE, SE MARCA DEL TELEFONO FIJO</t>
  </si>
  <si>
    <t>4T1BF1FKXEU745601</t>
  </si>
  <si>
    <t>MHKMF5CF1KK008134</t>
  </si>
  <si>
    <t>3TMLU4EN3EM148239</t>
  </si>
  <si>
    <t>NUMERO fuera de serv 2- NUMERO FUERA DE SERVICIO</t>
  </si>
  <si>
    <t>2T3RFREV2GW482538</t>
  </si>
  <si>
    <t>4-Marcamos de la Agencia y no contestan nos direcciona  abuzon</t>
  </si>
  <si>
    <t>5TDYK3DC0ES506662</t>
  </si>
  <si>
    <t>1- SE LE ENVIO WHATS APP , 2- SE DEJO RECADO SE COMUNICA MAS ADELANTE</t>
  </si>
  <si>
    <t>4T1B11HK6KU750477</t>
  </si>
  <si>
    <t>JTDKAMFU9M3137515</t>
  </si>
  <si>
    <t>JTDKDTB32K1623347</t>
  </si>
  <si>
    <t>MHKMC13F5DK006214</t>
  </si>
  <si>
    <t>MHKMF53F6JK022383</t>
  </si>
  <si>
    <t>2T3ZF33V59W001328</t>
  </si>
  <si>
    <t>2T3J1RFV1MW182740</t>
  </si>
  <si>
    <t>SE LE ENVIO WHATS APP, 2- SE DEJO RECADO, 3- MANDA A BUZON, 3- SE DEJO RECADO, SE DEJO RECADO</t>
  </si>
  <si>
    <t>5YFBPRHE4JP761498</t>
  </si>
  <si>
    <t>MR0EX8DD3J0178484</t>
  </si>
  <si>
    <t>2T1BU4EE5DC966154</t>
  </si>
  <si>
    <t>1- LA CLIENTA SE COMUNICA DESPUES</t>
  </si>
  <si>
    <t>JTEDS43A382026045</t>
  </si>
  <si>
    <t>2T1BR32E86C698042</t>
  </si>
  <si>
    <t>1- SE LE ENVIO WHATS APP, 2- SE DEJO RECADO EL CLIETE SE COMUNICA</t>
  </si>
  <si>
    <t>MR0EX8DD9K0181228</t>
  </si>
  <si>
    <t>MHFMC13F5AK005493</t>
  </si>
  <si>
    <t>4T1B11HK9KU187862</t>
  </si>
  <si>
    <t>1- SE LE ENVIO WHATS APP , 2- NO POR EL MOMENTO</t>
  </si>
  <si>
    <t>MR2K29F33J1114474</t>
  </si>
  <si>
    <t>MR2B29F38H1081174</t>
  </si>
  <si>
    <t>MR0EX8DD5H0251252</t>
  </si>
  <si>
    <t>MHKMF5CF3KK005395</t>
  </si>
  <si>
    <t>SE ENVIA MRS 2- NOS COMUNICAMOS PERO  NOS INDICAN QUE POR EL MOMENTO QUEDARA PENDIENTE YA QUE LA UNIDAD ANDA FUERA 3- Marcamos a la empresa tiene pendiente una cita pero nos indica que ellos maracran a la agencia cuando tengan disponibilidad de tiempo</t>
  </si>
  <si>
    <t>5TDYZ3DC9LS069284</t>
  </si>
  <si>
    <t>MANDA A BUZON NO TIENE WHATS 2 - va pasar el recado a rh y marca  3 - SE VA ESPERRA AL KILOMETRAJE ELLOS MARCAN, 4- NO CONTESTA , SE VOLVIO A ENVIAR WHATS APP</t>
  </si>
  <si>
    <t>MR0EX3DD5L0006124</t>
  </si>
  <si>
    <t>2T3WF4DV8BW069992</t>
  </si>
  <si>
    <t>SE MANDO WHATS 2- se mando informacion del servicio</t>
  </si>
  <si>
    <t>MR2B29F34H1080572</t>
  </si>
  <si>
    <t>MR0EX8CB6L1409150</t>
  </si>
  <si>
    <t>4-Marcamos de la agencia pero no Contesta, direcciona a buzon</t>
  </si>
  <si>
    <t>MR0EX8CB4H1394381</t>
  </si>
  <si>
    <t>NMTKH3BX7KR071594</t>
  </si>
  <si>
    <t>5TDKKRFHXES027179</t>
  </si>
  <si>
    <t>SE MANDO WHATS 2 - COMENTAN QUE YA NO CUENTAN CON LA UNIDAD</t>
  </si>
  <si>
    <t>5YFB4RBE8NP101049</t>
  </si>
  <si>
    <t>5TDGRKEC3MS069450</t>
  </si>
  <si>
    <t>1-NOS DIRECCIONA A BUZON 2- NOS DIRECCIONA A BUZON (SOTO DE LA VEGA LIZET - CASA) 3 - no tiene whats, manda a buzon, 2- MANDA A BUZON DIRECTO, 3- REALIZARA SUS SERVICIOS EN TOYOTA QRO. ( POR CERCANIA)</t>
  </si>
  <si>
    <t>MR0CX3DD6M1321615</t>
  </si>
  <si>
    <t>TOYOTA FINAL SERVICES MEXICO</t>
  </si>
  <si>
    <t>5TDGRKEC1MS072024</t>
  </si>
  <si>
    <t>inmotion 2 - RADICA EN LEON Y ALLA LOS REALIZA 2- MARCAMOS Y NOS DIRECCIONA A BUZON</t>
  </si>
  <si>
    <t>4T1F31AK1NU571175</t>
  </si>
  <si>
    <t>SE MANDO WHATS 2 - buzon 4- MANDA A  BUZON SE DEJO WHATS 3 - por tema de trabajo lo mando a otra agencia</t>
  </si>
  <si>
    <t>MR0CX8CB6M0423970</t>
  </si>
  <si>
    <t>FECHA 18.02.22 - I131623 - 21/02/22 - S10 / Nos indica la Srita Recepcion que pasara la  al Sr. Alendro prado no se encuentra  / 4- maracmos de la agencia Suena pero nadie contesta solo pasa</t>
  </si>
  <si>
    <t>5YFB4RBE1MP097845</t>
  </si>
  <si>
    <t>manda buzon (MARTINEZ IBARRA APOLINAR - JOSE LUIS RODRIGUEZ), 2- NUMERO FUERA DEL AREA DE SERVICIO/ Manda a buzon 3 - buzon 4 - buzin 4- MANDA A BUZON SE MARCA DEL TELEFONO FIJO 2 - numero f</t>
  </si>
  <si>
    <t>MHKMF5CF2MK020070</t>
  </si>
  <si>
    <t>se mando whats 2 - COMENTA QUE ESTA EQUIVOCADO (TRANSPORTES ALPAMOR SA DE CV - CASA), 3- SE LE ENVIO WHATS APP , MANDA A BUZON./ Se le envio mrs whats, 3-  SE LE VOLVIO A ENVIAR WHATS APP, 4</t>
  </si>
  <si>
    <t>5TDGRKEC5MS074682</t>
  </si>
  <si>
    <t>MR0CX3DD5M1322156</t>
  </si>
  <si>
    <t>MR0CX3DD6M1321422</t>
  </si>
  <si>
    <t>MR2B29F31M1230891</t>
  </si>
  <si>
    <t>SE LE ENVIO WHATS APP, 2- por la cercania llevara su vehiculo a Toyota Irapuato.</t>
  </si>
  <si>
    <t>3TYAZ5CN5MT012201</t>
  </si>
  <si>
    <t>agendo 10/03/22 foliio 101878</t>
  </si>
  <si>
    <t>MR0CX3DD2M1321532</t>
  </si>
  <si>
    <t>1-SE ENVIA MRS 2- LA CLIENTA INDICA QUE REALIZARA EL SERVICIO EN QUERETARO</t>
  </si>
  <si>
    <t>MR0CX3DD2M1317254</t>
  </si>
  <si>
    <t>SE REALIZO EL 15/02/22 / S131476 - 15/02/22 - S20</t>
  </si>
  <si>
    <t>MR0EX3DD9L0004411</t>
  </si>
  <si>
    <t>SE LE ENVIO WHATS APP , 2- MANDA A BUZON, 3- SE MUDO DE CIUDAD POR INSEGURIDAD</t>
  </si>
  <si>
    <t>JTMZD31V075035707</t>
  </si>
  <si>
    <t>MHKMF5CF3JK002351</t>
  </si>
  <si>
    <t>SE MANDO WHATS, 2- SE MUDO ALA CIUDAD DE CHIAPAS</t>
  </si>
  <si>
    <t>JTMR13FV2KD046496</t>
  </si>
  <si>
    <t>MR0EX8DD7G0168890</t>
  </si>
  <si>
    <t>MR0EX8DD0H0172734</t>
  </si>
  <si>
    <t>5YFBPRBE5LP087163</t>
  </si>
  <si>
    <t>SE LE ENVIO WHATS APP, YA VENDIO SU UNIDAD</t>
  </si>
  <si>
    <t>3TMJU4GN1DM144743</t>
  </si>
  <si>
    <t>SE MANDO WHATS ( MRS ) 2- ya no piensa venir por el mal servicio que le dimos</t>
  </si>
  <si>
    <t>5TDYK3DC9DS287991</t>
  </si>
  <si>
    <t>1-SE MANDO WHATS 2- INDICA QUE LA PROXIMA SEMANA SE COMUNICARA A LA AGENCIA PARA AGENDAR SU CITA 3- MARCAMOS EN 2 OCASIONES PERO NADIE CONTESTA</t>
  </si>
  <si>
    <t>5TDYZ3DC0HS864859</t>
  </si>
  <si>
    <t>NO TIENE NUMERO PARA CONTACTAR</t>
  </si>
  <si>
    <t>5TDYK3DC3DS355489</t>
  </si>
  <si>
    <t>4T1BF1FK0EU840412</t>
  </si>
  <si>
    <t>MR2K29F37J1122688</t>
  </si>
  <si>
    <t>4T1BF1FK7GU154709</t>
  </si>
  <si>
    <t>SE LE ENVIO WHATS APP, 2- POR INSEGURIDAD SE MUDO DE CIUDAD , AHORA RADICA EN EL ESTADO DE SONORA</t>
  </si>
  <si>
    <t>5TDYK3DC7DS335553</t>
  </si>
  <si>
    <t>2T1BU4EE2DC026331</t>
  </si>
  <si>
    <t>SE MANDO WHATS, 2 - BUZON 3 - buzon</t>
  </si>
  <si>
    <t>5TDYK3DC7GS696480</t>
  </si>
  <si>
    <t>SE MANDO WHATS 2- buzon 3 - buzon</t>
  </si>
  <si>
    <t>JTFJM9CP3M6004110</t>
  </si>
  <si>
    <t>SE LE ENVIO WHATS APP, 2- MANDA A BUZON, 3- POR INSEGURIDAD DE LA CIUDAD REALIZA SUS SERVICIOS EN TOYOTA LEON.</t>
  </si>
  <si>
    <t>MR0EX8DD5G0163543</t>
  </si>
  <si>
    <t>JTDBT9K35A1365832</t>
  </si>
  <si>
    <t>1-SE MANDO WHATS 2- MARCAMOS PERO NO CONTESTA 3- SE AGENDA CITA 09.04.22 FOLIO: 102540</t>
  </si>
  <si>
    <t>3TMAZ5CN4JM069867</t>
  </si>
  <si>
    <t>Se envia Mrs / 2-Encargado nos indica que llamemos otro dia que no se encuentra la persona, 3- YA NO CUEMTA CON SU CAMIONETA</t>
  </si>
  <si>
    <t>MR0EX3DD7L0002074</t>
  </si>
  <si>
    <t>MR2K29F3XH1052582</t>
  </si>
  <si>
    <t>5TDYK3DC4CS250846</t>
  </si>
  <si>
    <t>MR2B29F36L1202759</t>
  </si>
  <si>
    <t>5YFBPRBE1LP024318</t>
  </si>
  <si>
    <t>SIN NUMEROS DE CONTACTO</t>
  </si>
  <si>
    <t>5YFB4RBE6MP086257</t>
  </si>
  <si>
    <t>1- MANDO WHATS 2- CLIENTE NOS INDICA QUE SE REALIZO EL SERVICIO EN QUERETARO 3- CLIENTE NOS INDICA QUE EL SERVICIO SE REALIZO EN QUERETARO</t>
  </si>
  <si>
    <t>JTDKBRFU7J3061895</t>
  </si>
  <si>
    <t>SE MANDO WHATS 2 - agendo para instalar un sensor, ni va realizar servicio por el momento</t>
  </si>
  <si>
    <t>MR2B29F3XM1211949</t>
  </si>
  <si>
    <t>JTFSX23P0E6152879</t>
  </si>
  <si>
    <t>JTEZT17R570028861</t>
  </si>
  <si>
    <t>MR0EX3DD3L0082666</t>
  </si>
  <si>
    <t>2T1BU4EE1CC905236</t>
  </si>
  <si>
    <t>NMTKH3BX5JR063928</t>
  </si>
  <si>
    <t>JTDKDTB39K1626830</t>
  </si>
  <si>
    <t>5TDZA22C04S132539</t>
  </si>
  <si>
    <t>JTFSX23PXJ6186757</t>
  </si>
  <si>
    <t>JTMZD33V776026610</t>
  </si>
  <si>
    <t>2T3KF9DVXAW040438</t>
  </si>
  <si>
    <t>Marcamos de la agencia y nadie nos contesta</t>
  </si>
  <si>
    <t>JTDKT9D31DD549035</t>
  </si>
  <si>
    <t>3TMJU4GN9FM182952</t>
  </si>
  <si>
    <t>MR0EX8CB4K1404768</t>
  </si>
  <si>
    <t>2T1BU4EE0BC692908</t>
  </si>
  <si>
    <t>MR0EX8DD4K0182562</t>
  </si>
  <si>
    <t>1-SE LE ENVIO WHATS APP , 2- SE DEJO RECADO, 3- EL CLIENTE SE COMUNICA PARA AGENDAR MAS ADELANTE</t>
  </si>
  <si>
    <t>MR0EX32G2E0261779</t>
  </si>
  <si>
    <t>MR0CX3DD5M1417056</t>
  </si>
  <si>
    <t>2T3KF9DVXBW090645</t>
  </si>
  <si>
    <t>VNKKTUD37GA059473</t>
  </si>
  <si>
    <t>5TDYK3DC2ES461689</t>
  </si>
  <si>
    <t>JTFSX23P5F6154970</t>
  </si>
  <si>
    <t>3MYDLAYV5GY115242</t>
  </si>
  <si>
    <t>JTDKBRFU1J3588993</t>
  </si>
  <si>
    <t>4T1BF1FK9DU221578</t>
  </si>
  <si>
    <t>JTFHX02P470024330</t>
  </si>
  <si>
    <t>MR2B29F39L1196309</t>
  </si>
  <si>
    <t>5YFBPRHE1HP665628</t>
  </si>
  <si>
    <t>JTFSX23P4D6136652</t>
  </si>
  <si>
    <t>MR0CX3DD7M1416698</t>
  </si>
  <si>
    <t>5YFBURHE3FP180798</t>
  </si>
  <si>
    <t>JTMZD33V466002831</t>
  </si>
  <si>
    <t>SE MANDO WHATS (MRS) 2- MANDA A BUZON 3- buzon se marca del telefono fijo. 4- buzon se marca del telefono fijo de la agencia 4- SE MANDO WHATS 4-  SE MANDO WHATS</t>
  </si>
  <si>
    <t>MR2B29F3XM1219906</t>
  </si>
  <si>
    <t>MR2K29F37H1073891</t>
  </si>
  <si>
    <t>JTDKT9D32CD528256</t>
  </si>
  <si>
    <t>5YFBPRHE1HP634914</t>
  </si>
  <si>
    <t>T 0000137703DIAG. TESTIGO ENC.</t>
  </si>
  <si>
    <t>3TMLU4EN9AM042419</t>
  </si>
  <si>
    <t>MR0EX8CB4J1401416</t>
  </si>
  <si>
    <t>MR0EX8CB5J1400713</t>
  </si>
  <si>
    <t>MR2B29F38M1222948</t>
  </si>
  <si>
    <t>5TDZK3DC3CS234884</t>
  </si>
  <si>
    <t>MR0EX8DD5G0163672</t>
  </si>
  <si>
    <t>JTFHX02P270018736</t>
  </si>
  <si>
    <t>5TDKZRFH6JS258358</t>
  </si>
  <si>
    <t>NO  TIENE WHATS, MANDA A BUZON</t>
  </si>
  <si>
    <t>MR2B29F3XL1202750</t>
  </si>
  <si>
    <t>4T1F31AK7MU554914</t>
  </si>
  <si>
    <t>5YFBURHE6EP043322</t>
  </si>
  <si>
    <t>MR2B29F31M1221513</t>
  </si>
  <si>
    <t>MR0EX3DD9L0004957</t>
  </si>
  <si>
    <t>3TMJU4GNXFM184709</t>
  </si>
  <si>
    <t>MR0EX8DD3K0181824</t>
  </si>
  <si>
    <t>JTDKBRFU4H3036964</t>
  </si>
  <si>
    <t>2T3DF4EV9EW183719</t>
  </si>
  <si>
    <t>JTDKAMFU5N3155849</t>
  </si>
  <si>
    <t>NUMERO DE CONTACTO INCORRECTO , NO EXISTE 8882998735 (MINIEXPRESS MEXICO NORTE S DE RL DE CV - VENDEDOR MARCO ANTONIO RODRÃGUEZ INDICA ESTA UNIDAD ESTÃ EN MONTERREY O MORELIA, NO ACUDIRÃN A CELAYA PARA LOS SERVICIOS)</t>
  </si>
  <si>
    <t>MHKMF5CE1MK012842</t>
  </si>
  <si>
    <t>NO TIENE WHATS , MANDA A BUZON 2 - buzon 3 - BUZON 4 - NUMERO FUERA DE SERVICIO 1 - MANDA A BUZON 3 - ELLA MARCA EN OTRA OCACION 2 - CONTESTA ESCUCHA Y CULEGA 4 - realiza en irapuato por tem</t>
  </si>
  <si>
    <t>5TDGRKEC9MS058808</t>
  </si>
  <si>
    <t>5TDGRKEC9MS062387</t>
  </si>
  <si>
    <t>SIN REGISTRO EN  KEPLER (PHICOM TECHNOLOGIAS SA DE CV - CASA) / SIN REGISTRO EN  KEPLER (PHICOM TECHNOLOGIAS SA DE CV - CASA)  sin poder contactarlo 4- sin numero de contacto 4- SIN NUMERO D</t>
  </si>
  <si>
    <t>4T3DWRFV3MU030196</t>
  </si>
  <si>
    <t>MR0CX8CB6M0423922</t>
  </si>
  <si>
    <t>NO TIENE WHATS , MANDA A BUZON</t>
  </si>
  <si>
    <t>2T3W1RFV4MW166392</t>
  </si>
  <si>
    <t>NO CONTESTA Y NO TIENE WHATS APP, MANDA A ABUZON DIRECTO, 2- POR CERCANIA REALIZARA SUS SERVICIOS EN QRO.</t>
  </si>
  <si>
    <t>5TDGRKEC8MS061974</t>
  </si>
  <si>
    <t>G134152 - 16/05/22 - 22TA03</t>
  </si>
  <si>
    <t>5TDGRKEC4MS062653</t>
  </si>
  <si>
    <t>NOS DIRECCIONA TELEFONO INACTIVO (RENTAL SOLUTIONS SA DE CV - LIZ CASTRO) 2 - NUMERO FUERA DE SERVICIO 1 - NUMERO FUERA DE SERVICIO, 3- SIN NUMEROS DE CONTACTO</t>
  </si>
  <si>
    <t>5TDGRKEC6MS069913</t>
  </si>
  <si>
    <t>NO CONTESTA Y NO TIENE WHATS APP, CLIENTE FORANEO / SIN DATOS EN KEPLER/ sin datos en el kepler, 3- NUMERO DE CONTACTO NO EXISTEN. / 4- Marcamos de la agencia y Nos direcciona a numero Inact</t>
  </si>
  <si>
    <t>5TDGRKEC9MS069565</t>
  </si>
  <si>
    <t>lo realizar en irapuato, vive en zamora y le queda mas cerca /  SERVICIO DE BUZON DE VOZ/ Num sin registro en el kepler</t>
  </si>
  <si>
    <t>3TYAZ5CN9MT012248</t>
  </si>
  <si>
    <t>JTDKDTB32M1149788</t>
  </si>
  <si>
    <t>MR0CX3DD8M1319770</t>
  </si>
  <si>
    <t>4T1C11AK4MU606010</t>
  </si>
  <si>
    <t>2T3W1RFV4MW167560</t>
  </si>
  <si>
    <t>5TDGRKEC4MS062426</t>
  </si>
  <si>
    <t>MR0CX3DD5M1321265</t>
  </si>
  <si>
    <t>3TYCZ5AN2MT051372</t>
  </si>
  <si>
    <t>NUMERO FUERA DEL AREA DE SERVICIO, NUMERO FUERA DE SERVICIO., 2- NUMERO FUERA DEL AREA DE SERVICIO (PEREZ RODRIGUEZ GUSTAVO ALFONSO - CLAUDIA OLIMPIA)</t>
  </si>
  <si>
    <t>3TMCZ5AN6HM115978</t>
  </si>
  <si>
    <t>1-NOS COMUNICAMOS CON EL CLIENTE Y NOS INDICA QUE HARA LA CITA DESPUES DEL 10 DE MARZO Sale muchas gracias saludos 2- CLIENTE INDICA QUE AUN NO LLEGA AL KILOMETRAJE 3. CLIENTE ESPERARA LLEGAR AL KILOMETRAJE 4- INDICA QUE LE MARQUEMOS EN 2 SEMANAS PARA  SABER SI REQUIERE LA CAMPAÑA</t>
  </si>
  <si>
    <t>5TDZK22C87S085262</t>
  </si>
  <si>
    <t>4-Marcamos de la Agencia y nos Direcciona a Buzon</t>
  </si>
  <si>
    <t>4T1BF1FK8HU306756</t>
  </si>
  <si>
    <t>Se envia msj de recordatorio /4- Cliente nos indica lo siguiente Buen día Muchas gracias por preocuparte por el servicio de mi carro. Te comento que he tenido la necesidad de estar fuera de</t>
  </si>
  <si>
    <t>JTDKBRFU0H3570513</t>
  </si>
  <si>
    <t>SE MANDO WHATS (MRS) 2- ya lo vendio</t>
  </si>
  <si>
    <t>MR0EX3DD0L0082768</t>
  </si>
  <si>
    <t>1-MSJ DE MRS 2- MARCAMOS PERO NO CONTESTA ENVIAMOS MSJ 3- NO CONTESTA PERO ENVIAMOS MSJ</t>
  </si>
  <si>
    <t>JTFSX23P4K6204347</t>
  </si>
  <si>
    <t>MR0EX8DD2K0261552</t>
  </si>
  <si>
    <t>SE MANDO WHATS 2- EL MARCA EN OTRO MOMENTO</t>
  </si>
  <si>
    <t>8AJEX32G474008259</t>
  </si>
  <si>
    <t>SE MANDO WHATS 2- SE MARCA DEL TELEFONO FIJO, MANDA A BUZOM, SE DEJA WHATS</t>
  </si>
  <si>
    <t>3TMLU4EN1FM169754</t>
  </si>
  <si>
    <t>SE LE ENVIO WHATS APP, 2- SE DEJO RECADO , SE DEJO RECADO, 3- SE DEJO RECADO</t>
  </si>
  <si>
    <t>JTDKBRFU9H3567626</t>
  </si>
  <si>
    <t>JTDKT923975074686</t>
  </si>
  <si>
    <t>MR0HA3CD4L0442012</t>
  </si>
  <si>
    <t>1-SE ENVIA MRS 2- EMPRESA NOS INDICA LO SIGUIENTE: Buena tarde ya tiene el servicio de los 80,000 Km</t>
  </si>
  <si>
    <t>4T1B11HK3KU751425</t>
  </si>
  <si>
    <t>CLIENTE NOS INDICA LO SIGUIENTE: Ya se hizo el mantenimiento  en queretaro 3- Indica que para la proxima lo realizara aquÃ­ en celaya 4- SE REALIZO EL SERV EN QUERETARO</t>
  </si>
  <si>
    <t>MR0CX3DDXM1316644</t>
  </si>
  <si>
    <t>JTDKT9D39ED597674</t>
  </si>
  <si>
    <t>CONFIRMA CTE QUE YA REALIZA LOS SERVICIOS EN OTRA AGENCIA</t>
  </si>
  <si>
    <t>3TMLU4EN5FM200195</t>
  </si>
  <si>
    <t>JTDBARDE2MJ014174</t>
  </si>
  <si>
    <t>1-SE ENVIA MRS 2- NOS COMUNICAMOS PERO EL Sr. Ricardo no se encuentra en el domicilio pasara la inf 3- su esposa nos indica que ya realizaron el servicio</t>
  </si>
  <si>
    <t>3TMLU4EN2FM189706</t>
  </si>
  <si>
    <t>1-SE ENVIA MRS 2- NOS ENVIA A BUZON PERO VOLVEMOS A ENVIAR RECORDATORIO 2- DIRECCIONA A BUZON  (SE ENVIA MSJ) 4- LA UNIDAD SE ENCUENTRA EN PUERTO VALLARTA</t>
  </si>
  <si>
    <t>5TDYZRAH4LS022070</t>
  </si>
  <si>
    <t>SE MANDO WHATS (MRS) 2- buzon 3- buzon 4 - buzon</t>
  </si>
  <si>
    <t>JTDBT923X81233420</t>
  </si>
  <si>
    <t>1-Nos comunicamos y nos indica el cliente que le marquemos en 2 semanas para gendar 2- NOS DIRECCIONA A BUZON 3- CLIENTE OCUPADO LLAMARA DESPUES PARA AGENDAR 4- CLIENTE NO CONTESTA</t>
  </si>
  <si>
    <t>4T3DWRFV3MU012118</t>
  </si>
  <si>
    <t>SE MANDO WHATS (MRS) 2 - lo realizara en otra ciudad ya no radica en celaya y no piensa  regresar</t>
  </si>
  <si>
    <t>MR0EX8DD4G0165574</t>
  </si>
  <si>
    <t>MR0EX8DD3J0255080</t>
  </si>
  <si>
    <t>SE LE ENVIO WHATS APP, 2- manda a buzon directo, YA VENDIO SU CAMIONETA</t>
  </si>
  <si>
    <t>MR0EX8DD8K0181043</t>
  </si>
  <si>
    <t>SE LE ENVIO WHATS APP, SE CAMBIO DE CIUDAD  AHORA  RADICA EN LEON</t>
  </si>
  <si>
    <t>JTDKBRFU4H3049181</t>
  </si>
  <si>
    <t>esta a nombre de inmotion 2 - BUZON 3 - buzon</t>
  </si>
  <si>
    <t>5TDYZ3DCXJS941680</t>
  </si>
  <si>
    <t>NMTKH3BX0JR064761</t>
  </si>
  <si>
    <t>MR0EX8DDXK0185269</t>
  </si>
  <si>
    <t>5YFBPRHE9HP678126</t>
  </si>
  <si>
    <t>4-Se envia msj de recordatorio</t>
  </si>
  <si>
    <t>2T3DF4EV9FW285796</t>
  </si>
  <si>
    <t>POR INSEGURIDAD REALIZARA SUS SERVICIOS EN QRO.</t>
  </si>
  <si>
    <t>2T1BU4EE1DC001582</t>
  </si>
  <si>
    <t>5YFBPRBE1LP004103</t>
  </si>
  <si>
    <t>MANDA DIRECTO AL BUZON 2- COMENTA QUE ESA UNIDAD ESTA EN OTRO ESTADO</t>
  </si>
  <si>
    <t>5TDKK3DC2CS230035</t>
  </si>
  <si>
    <t>VNKKTUD33FA034665</t>
  </si>
  <si>
    <t>SE MANDO WHATS 2 - BUZON 3- BUZON</t>
  </si>
  <si>
    <t>2T3ZFREV7HW324293</t>
  </si>
  <si>
    <t>Se envia msj de recordatorio cliente nos indica lo sig: La Rav 17 ya no la tengo</t>
  </si>
  <si>
    <t>5YFBU9HE9EP125125</t>
  </si>
  <si>
    <t>SE MANDO WHATS 2- SE DEJO RECADO, NO SE ENCUENTRA LA PERSONA</t>
  </si>
  <si>
    <t>2T3W1RFVXMW162170</t>
  </si>
  <si>
    <t>1-SE ENVIA MRS 2- NOS COMUNICAMOS Y NOS ENVIA A BUZON 4- INDA LO SIGUIENTE: Ya lo realicÃ© gracias</t>
  </si>
  <si>
    <t>2T3ZFREV2JW418779</t>
  </si>
  <si>
    <t>SE LE ENVIO WHATS APP , 2- EL CLIENTE SE COMUNICA MAS ADELANTE, EL CLIENTE LO REVISA Y MARCA PARA AGENDAR SU CITA., 4- EL CLIENTE NOS LLAMA PARA AGENDAR.</t>
  </si>
  <si>
    <t>MR2K29F38M1216731</t>
  </si>
  <si>
    <t>1-SE ENVIA MRS 2- Cliente Cesar Nos indica que realizo su servicio en Morelia Michoacan el dia 16.02.22</t>
  </si>
  <si>
    <t>MHKMF53E4HK009228</t>
  </si>
  <si>
    <t>3TMAZ5CN1KM086563</t>
  </si>
  <si>
    <t>5YFBPRHE7JP749670</t>
  </si>
  <si>
    <t>TEEFONOS HAN CAMBIADO O ESTAN TEMPORALMENTE SUSPENDIDOS</t>
  </si>
  <si>
    <t>4T1B11HK9KU215661</t>
  </si>
  <si>
    <t>SE LE ENVIO WHATS APP, 2- NO CONTESTA MANDA A BUZON, 3- POR ESTA OCACIÃ“N LO REALIZO EN QUERETARO</t>
  </si>
  <si>
    <t>JTFSX23P486031812</t>
  </si>
  <si>
    <t>SE MANDO WHATS 2- COMENTA QUE EN EL ULTOMO SERVICIO LE DIMOS UN MAL SERVICIO</t>
  </si>
  <si>
    <t>MR0EX8DD9J0257867</t>
  </si>
  <si>
    <t>SE MANDIO WHATS 2 - buzon 3 -buzon</t>
  </si>
  <si>
    <t>JTDBT9K38G1443299</t>
  </si>
  <si>
    <t>5TDYK3DC8BS075144</t>
  </si>
  <si>
    <t>MR0EX8CB3G1391843</t>
  </si>
  <si>
    <t>YA VENDIO LA UNIDAD</t>
  </si>
  <si>
    <t>MR0EX3DDXL0006412</t>
  </si>
  <si>
    <t>4T1B21HK7KU519360</t>
  </si>
  <si>
    <t>Se envia Mrs / 4- Saludos ya no cuento con esa unidad. Gracias por su atención</t>
  </si>
  <si>
    <t>NMTKH3BX0LR103237</t>
  </si>
  <si>
    <t>3MYDLAYV8HY156935</t>
  </si>
  <si>
    <t>1-SE ENVIA MRS 2- INDICA LA CLIENTA ESTAR EN LA CIUDAD DE MEXICO POR EL MOMENTO NO REQUIERE LA CITA 3- INDICA LA CLIENTA QUE PENSARA TRAERLO  YA QUE LA ULTIMA VES NO LE BRINDARON BUEN SERVICIO Y NO VALIO LA PENA POR LOQ UE PAGO4- BUZON DE VOZ</t>
  </si>
  <si>
    <t>5TDZK3EH8BS028131</t>
  </si>
  <si>
    <t>se envia mrs // 4- Enviamos Nuevemente msj de recordatorio a otro dinumero que se encuentra en kepler</t>
  </si>
  <si>
    <t>MR0HA8CDXK1092827</t>
  </si>
  <si>
    <t>5TDKK4CC7AS291398</t>
  </si>
  <si>
    <t>5TDKKRFH8FS061929</t>
  </si>
  <si>
    <t>MR0EX8DD9H0248631</t>
  </si>
  <si>
    <t>3TMJU4GN3EM170391</t>
  </si>
  <si>
    <t>4-Marcamos de la Agencia y no Contesa enviamos msj de recordatorio</t>
  </si>
  <si>
    <t>2T3RFREV8JW733523</t>
  </si>
  <si>
    <t>MHKMF5CF7LK014022</t>
  </si>
  <si>
    <t>MR0EX32G0E0262395</t>
  </si>
  <si>
    <t>3TMCZ5AN9LM307842</t>
  </si>
  <si>
    <t>4-Marcamos  de la agencia Toyota celaya y nadie nos contesta enviamos msj</t>
  </si>
  <si>
    <t>MR2K29F33J1129069</t>
  </si>
  <si>
    <t>5TDYZ3DC2KS001505</t>
  </si>
  <si>
    <t>realizan en la ciudad en mexico</t>
  </si>
  <si>
    <t>MHKMF5CF2LK008628</t>
  </si>
  <si>
    <t>JTDKN3DU3F1878288</t>
  </si>
  <si>
    <t>MR2B29F36J1094690</t>
  </si>
  <si>
    <t>Se envia Mrs / 4- Buen día,podría agendarlo para el sábado 17 de Noviembre del 2023? También quisiera saber el precio y el alcance (detallar en que consiste el servicio).Saludos Folio: 11193</t>
  </si>
  <si>
    <t>MR0EX3DD2L0004671</t>
  </si>
  <si>
    <t>Se envia Mrs / 4-Marcamos de la agencia y no contesta</t>
  </si>
  <si>
    <t>4T1BF1FK0HU709517</t>
  </si>
  <si>
    <t>LA VENDIO</t>
  </si>
  <si>
    <t>3MYDLAYV6JY321032</t>
  </si>
  <si>
    <t>JTFLAHCP7L6001396</t>
  </si>
  <si>
    <t>4T1B11HK2JU602812</t>
  </si>
  <si>
    <t>4-Unidad vendida</t>
  </si>
  <si>
    <t>4T1BF3EK8BU152232</t>
  </si>
  <si>
    <t>MHKMF53E2GK004348</t>
  </si>
  <si>
    <t>2T3JFREV0JW827974</t>
  </si>
  <si>
    <t>JTFSX23PXK6205079</t>
  </si>
  <si>
    <t>MHKMC13F8DK003985</t>
  </si>
  <si>
    <t>MR0EX8DD7K0182538</t>
  </si>
  <si>
    <t>MR0EX8CB5G1391312</t>
  </si>
  <si>
    <t>SE MANDO WHATS 2- COMENTA QUE ESTA VENDIENDO LA UNIDAD</t>
  </si>
  <si>
    <t>JTFJM9CP4M6002821</t>
  </si>
  <si>
    <t>3TMJU4GN7EM156512</t>
  </si>
  <si>
    <t>MR0HA8CD4K1092595</t>
  </si>
  <si>
    <t>ESTA A NOMBRE DE ALECSA</t>
  </si>
  <si>
    <t>MR0EX3DD4L0082708</t>
  </si>
  <si>
    <t>MR0EX3DD7L0004262</t>
  </si>
  <si>
    <t>SE MANDO WHATS 2- NO RESPONDE, SE DEJO WHATS</t>
  </si>
  <si>
    <t>5YFBPRHE2HP639586</t>
  </si>
  <si>
    <t>NUMERO FUERA DE SERVICIO 2- numero fuera de servicio</t>
  </si>
  <si>
    <t>3TMCZ5AN1HM114821</t>
  </si>
  <si>
    <t>SIN TELEFONOS DE CONTACTO, ALECSA / T141927 - 27/01/23 - DIAG. NO ENFRIA ACC</t>
  </si>
  <si>
    <t>JTMZD35V875062308</t>
  </si>
  <si>
    <t>SE MANDO WHATS 2- MARCAR EL JUEVES PARA POSIBLE CITA</t>
  </si>
  <si>
    <t>2T3RFREV7JW817171</t>
  </si>
  <si>
    <t>MR0EX8DD5G0246339</t>
  </si>
  <si>
    <t>Unidad Robada</t>
  </si>
  <si>
    <t>JTFSX23P0K6203292</t>
  </si>
  <si>
    <t>5YFBURHE9FP214579</t>
  </si>
  <si>
    <t>4-Se envia msj de recordatorio se cotiza bateria</t>
  </si>
  <si>
    <t>5YFBURHE3GP478253</t>
  </si>
  <si>
    <t>2T3RFREV4HW552414</t>
  </si>
  <si>
    <t>5TDYK3DC3FS549622</t>
  </si>
  <si>
    <t>Se envia msj de recordatorio / 4- Hola buenas tardesNo entro no pude llevarla, Ya le cambie la el dia sabado,  Porque tenia que salir de la ciudad Ya quedo arreglado el problema</t>
  </si>
  <si>
    <t>5TDYZ3DC6LS046819</t>
  </si>
  <si>
    <t>MR0EX32G0C0003855</t>
  </si>
  <si>
    <t>MR2B29F32H1067710</t>
  </si>
  <si>
    <t>5TDYZ3DC4LS066969</t>
  </si>
  <si>
    <t>JTFPX22P6K0085419</t>
  </si>
  <si>
    <t>MR0EX8DD4H0173045</t>
  </si>
  <si>
    <t>MR0EX8DD0H0247867</t>
  </si>
  <si>
    <t>5TDYK3DC9BS106093</t>
  </si>
  <si>
    <t>3TMAZ5CN3LM128183</t>
  </si>
  <si>
    <t>MR0EX8DD7G0167349</t>
  </si>
  <si>
    <t>4T1BF1FK8GU147803</t>
  </si>
  <si>
    <t>JTDBT9K30D1428226</t>
  </si>
  <si>
    <t>MR2K29F36H1056578</t>
  </si>
  <si>
    <t>JTDBT9K32A1385455</t>
  </si>
  <si>
    <t>MR0EX32G1E0257853</t>
  </si>
  <si>
    <t>4T1BK1FK4CU517960</t>
  </si>
  <si>
    <t>MR0EX8CBXH1394918</t>
  </si>
  <si>
    <t>MR0EX8DD5J0180169</t>
  </si>
  <si>
    <t>JTMZD33V666013247</t>
  </si>
  <si>
    <t>JTDKBRFU3H3538879</t>
  </si>
  <si>
    <t>5TDYZ3DC4LS075204</t>
  </si>
  <si>
    <t>MR0EX8CB5J1401117</t>
  </si>
  <si>
    <t>4T1BE32K66U140061</t>
  </si>
  <si>
    <t>4T1BF1FK5HU752847</t>
  </si>
  <si>
    <t>3MYDLAYV9GY142217</t>
  </si>
  <si>
    <t>JTDBT923681257911</t>
  </si>
  <si>
    <t>5TDZK3DC2BS147881</t>
  </si>
  <si>
    <t>JTFSX23PXE6150542</t>
  </si>
  <si>
    <t>JTFSX23P3J6191878</t>
  </si>
  <si>
    <t>MR0EX8DD1G0245074</t>
  </si>
  <si>
    <t>5TDYZRFH8HS226418</t>
  </si>
  <si>
    <t>MR0EX8CB0H1395608</t>
  </si>
  <si>
    <t>MR0EX8DD5H0253745</t>
  </si>
  <si>
    <t>MHKMF5CE8LK005398</t>
  </si>
  <si>
    <t>MHKMC13F0FK011209</t>
  </si>
  <si>
    <t>8AJEX32G884013420</t>
  </si>
  <si>
    <t>5TDYZ3DC3LS065019</t>
  </si>
  <si>
    <t>MR0CX12GXD0092878</t>
  </si>
  <si>
    <t>MR0EX8CBXH1395552</t>
  </si>
  <si>
    <t>MR2B29F38H1055142</t>
  </si>
  <si>
    <t>8AJEX32G794018786</t>
  </si>
  <si>
    <t>5TDYZ3DC0HS837578</t>
  </si>
  <si>
    <t>2T3ZF32V49W007378</t>
  </si>
  <si>
    <t>5TDZA22C76S522654</t>
  </si>
  <si>
    <t>MHKMF53F4HK019668</t>
  </si>
  <si>
    <t>JTFSX23P1J6191989</t>
  </si>
  <si>
    <t>JTDKBRFU5G3020917</t>
  </si>
  <si>
    <t>5TDYZ3DC1JS942975</t>
  </si>
  <si>
    <t>5TDYK3DC9DS356159</t>
  </si>
  <si>
    <t>2T3WF4EV1DW030940</t>
  </si>
  <si>
    <t>JTFPX22P0K0084234</t>
  </si>
  <si>
    <t>2T1BU42E59C127195</t>
  </si>
  <si>
    <t>2T1BU4EE3BC596626</t>
  </si>
  <si>
    <t>5TDYZ3DC8HS772785</t>
  </si>
  <si>
    <t>MR2K29F31K1140511</t>
  </si>
  <si>
    <t>MR0EX32G4D0254802</t>
  </si>
  <si>
    <t>JTFPX22P5K0083600</t>
  </si>
  <si>
    <t>MR0EX3DD9L0003128</t>
  </si>
  <si>
    <t>5TDYZ3DC6LS032287</t>
  </si>
  <si>
    <t>2T3KF9DV7CW132447</t>
  </si>
  <si>
    <t>2T1BU4EE5BC662643</t>
  </si>
  <si>
    <t>MR0EX8DD7G0169800</t>
  </si>
  <si>
    <t>MHKMC13F9FK012519</t>
  </si>
  <si>
    <t>JTFPX22P6H0071061</t>
  </si>
  <si>
    <t>4T1BF1FK7HU367984</t>
  </si>
  <si>
    <t>MR2B29F37H1055830</t>
  </si>
  <si>
    <t>2T3DFREV9JW808207</t>
  </si>
  <si>
    <t>JTEGD20V940035549</t>
  </si>
  <si>
    <t>JTDBT923671097611</t>
  </si>
  <si>
    <t>4T1BK1FK7FU555400</t>
  </si>
  <si>
    <t>5TDYZ3DC1LS040376</t>
  </si>
  <si>
    <t>JTDJT923585146920</t>
  </si>
  <si>
    <t>MR0EX3DD0L0002644</t>
  </si>
  <si>
    <t>MR0EX8DD9H0174823</t>
  </si>
  <si>
    <t>4T1BF1FK7DU686229</t>
  </si>
  <si>
    <t>MR2B29F34H1063271</t>
  </si>
  <si>
    <t>MR0EX8DD6G0167570</t>
  </si>
  <si>
    <t>JTDBT923391326491</t>
  </si>
  <si>
    <t>MR0EX32G2D0252675</t>
  </si>
  <si>
    <t>JTDBT923281263754</t>
  </si>
  <si>
    <t>5TDYZ3DC9LS071309</t>
  </si>
  <si>
    <t>MR0EX8DD3G0167929</t>
  </si>
  <si>
    <t>5YFBPRHE3HP720810</t>
  </si>
  <si>
    <t>MR0EX8DD1H0252625</t>
  </si>
  <si>
    <t>MR0EX8DDXG0166843</t>
  </si>
  <si>
    <t>NMTKH3BX4JR062608</t>
  </si>
  <si>
    <t>5TDKZ3DC5HS768666</t>
  </si>
  <si>
    <t>MR0EX8DD9H0254266</t>
  </si>
  <si>
    <t>5TDYZ3DC6LS039305</t>
  </si>
  <si>
    <t>JTFPX22P5J0080713</t>
  </si>
  <si>
    <t>MR0EX8CB6H1397833</t>
  </si>
  <si>
    <t>MR0EX8CB5G1394243</t>
  </si>
  <si>
    <t>3TMJU4GN4DM153260</t>
  </si>
  <si>
    <t>2T3RF4EV0EW175255</t>
  </si>
  <si>
    <t>2018-10-18</t>
  </si>
  <si>
    <t>3TMJU4GN9FM188301</t>
  </si>
  <si>
    <t>JTFSX23P2J6181603</t>
  </si>
  <si>
    <t>JTMZD35V385086811</t>
  </si>
  <si>
    <t>JTFSX23P5H6177183</t>
  </si>
  <si>
    <t>JTFSX23P2K6200815</t>
  </si>
  <si>
    <t>5YFBURHE2EP086734</t>
  </si>
  <si>
    <t>5YFBURHE6GP475329</t>
  </si>
  <si>
    <t>MR0EX8DD1H0253791</t>
  </si>
  <si>
    <t>JTEGD20V350068466</t>
  </si>
  <si>
    <t>5TDYZ3DC4LS065336</t>
  </si>
  <si>
    <t>JTDBT9K30A4062598</t>
  </si>
  <si>
    <t>JTFSX23P3G6170831</t>
  </si>
  <si>
    <t>3TMAZ5CN7GM018503</t>
  </si>
  <si>
    <t>JTEES42A182028091</t>
  </si>
  <si>
    <t>MR0EX8CBXH1396684</t>
  </si>
  <si>
    <t>2T3KF9DV6BW090853</t>
  </si>
  <si>
    <t>2T3RFREV4GW477163</t>
  </si>
  <si>
    <t>MHKMF53F0GK002932</t>
  </si>
  <si>
    <t>JTMZD33V666000496</t>
  </si>
  <si>
    <t>MR0EX8DD9H0249326</t>
  </si>
  <si>
    <t>2018-10-30</t>
  </si>
  <si>
    <t>2T3RFREV1HW626856</t>
  </si>
  <si>
    <t>2018-03-17</t>
  </si>
  <si>
    <t>2T1BE4EE0AC046361</t>
  </si>
  <si>
    <t>4T1BF1FKXHU715258</t>
  </si>
  <si>
    <t>3TMAZ5CN2GM004492</t>
  </si>
  <si>
    <t>JTFSX23P4H6175926</t>
  </si>
  <si>
    <t>5TDYZ3DCXHS879207</t>
  </si>
  <si>
    <t>MR0EX8DD9H0171663</t>
  </si>
  <si>
    <t>MR0EX32G4D0256470</t>
  </si>
  <si>
    <t>3TMAZ5CN1HM041275</t>
  </si>
  <si>
    <t>2018-11-02</t>
  </si>
  <si>
    <t>MR2B29F38H1021329</t>
  </si>
  <si>
    <t>5TDZK3EH1DS093003</t>
  </si>
  <si>
    <t>MHKMF53E0GK005336</t>
  </si>
  <si>
    <t>JTEBU11F08K008472</t>
  </si>
  <si>
    <t>MR2B29F39H1048295</t>
  </si>
  <si>
    <t>3TMAZ5CN9LM136028</t>
  </si>
  <si>
    <t>2T3DFREV3HW639439</t>
  </si>
  <si>
    <t>5TDYZ3DC7JS901217</t>
  </si>
  <si>
    <t>5TFEY5F1XCX120461</t>
  </si>
  <si>
    <t>JTFJM9CP6L6001734</t>
  </si>
  <si>
    <t>JTDBT9K32E1430738</t>
  </si>
  <si>
    <t>JTFSX23P8J6185980</t>
  </si>
  <si>
    <t>2T3RFREV4JW767877</t>
  </si>
  <si>
    <t>5TDYK3DC9DS285691</t>
  </si>
  <si>
    <t>MR0EX8DD2J0254986</t>
  </si>
  <si>
    <t>JTFPX22P7K0084120</t>
  </si>
  <si>
    <t>JTFSX23P5H6176275</t>
  </si>
  <si>
    <t>MR2B29F37H1056010</t>
  </si>
  <si>
    <t>2T3RFREV6GW417501</t>
  </si>
  <si>
    <t>5YFBURHE4FP179899</t>
  </si>
  <si>
    <t>2T3DFREV6GW530780</t>
  </si>
  <si>
    <t>5TDZK3EH2CS082008</t>
  </si>
  <si>
    <t>5TDZK23C18S116612</t>
  </si>
  <si>
    <t>5TDYZ3DC4HS824204</t>
  </si>
  <si>
    <t>2T3RF4EV4FW327586</t>
  </si>
  <si>
    <t>3TMCZ5AN8HM095233</t>
  </si>
  <si>
    <t>JTFPX22P6J0078999</t>
  </si>
  <si>
    <t>JTFPX22P5K0088666</t>
  </si>
  <si>
    <t>MR0EX8DD2G0245729</t>
  </si>
  <si>
    <t>MR0EX8DD3J0254897</t>
  </si>
  <si>
    <t>JTFSX23P2J6181827</t>
  </si>
  <si>
    <t>5TDYK3DC3CS211424</t>
  </si>
  <si>
    <t>JTDKT9D35ED581021</t>
  </si>
  <si>
    <t>MR2B29F39K1182263</t>
  </si>
  <si>
    <t>3TMCZ5ANXHM094990</t>
  </si>
  <si>
    <t>MHKMF53E2HK008157</t>
  </si>
  <si>
    <t>JTFSX23P1H6171817</t>
  </si>
  <si>
    <t>4T1BF1FK9FU494605</t>
  </si>
  <si>
    <t>MR0EX8DD9H0252677</t>
  </si>
  <si>
    <t>MHKMF53F5HK018576</t>
  </si>
  <si>
    <t>2018-09-06</t>
  </si>
  <si>
    <t>3TMJU4GN8EM157443</t>
  </si>
  <si>
    <t>MR0EX3DD7L0007419</t>
  </si>
  <si>
    <t>2T1BU4EE6DC073362</t>
  </si>
  <si>
    <t>JTDBT9K32G1441869</t>
  </si>
  <si>
    <t>JTEGD20V640012164</t>
  </si>
  <si>
    <t>JTDKT923385185719</t>
  </si>
  <si>
    <t>MR0EX8CB7H1397887</t>
  </si>
  <si>
    <t>JTMZD33V166015410</t>
  </si>
  <si>
    <t>MR2B29F37L1191237</t>
  </si>
  <si>
    <t>5TDYZ3DC2HS838022</t>
  </si>
  <si>
    <t>4T1B11HK0KU165992</t>
  </si>
  <si>
    <t>MR0EX8DD3H0251718</t>
  </si>
  <si>
    <t>MR0EX8CB4H1395305</t>
  </si>
  <si>
    <t>4T1BK3EK6BU130824</t>
  </si>
  <si>
    <t>MR2B29F33H1036093</t>
  </si>
  <si>
    <t>MR0EX8DD1H0174993</t>
  </si>
  <si>
    <t>3TMAZ5CN1KM081525</t>
  </si>
  <si>
    <t>5TDZK3DC1DS334368</t>
  </si>
  <si>
    <t>MR0EX8DD7H0253925</t>
  </si>
  <si>
    <t>JTFPX22P4H0072452</t>
  </si>
  <si>
    <t>5TDYZ3DCXLS077605</t>
  </si>
  <si>
    <t>MR2B29F33J1114183</t>
  </si>
  <si>
    <t>5TDYZ3DC5LS070268</t>
  </si>
  <si>
    <t>5YFBPRHE5HP691441</t>
  </si>
  <si>
    <t>JTDKT923285191639</t>
  </si>
  <si>
    <t>MR0EX8CB6J1399345</t>
  </si>
  <si>
    <t>JTFJM9CP5M6002861</t>
  </si>
  <si>
    <t>5TDYK3DCXCS258367</t>
  </si>
  <si>
    <t>5TDYK3DC7BS160802</t>
  </si>
  <si>
    <t>MR2B29F39H1093026</t>
  </si>
  <si>
    <t>MR0CX12G0F0131464</t>
  </si>
  <si>
    <t>JTDBT9K39G1444963</t>
  </si>
  <si>
    <t>3TMCZ5AN5HM108469</t>
  </si>
  <si>
    <t>2T1BU4EE9DC974614</t>
  </si>
  <si>
    <t>4T1BF1FK7EU756796</t>
  </si>
  <si>
    <t>MHKMF53F7HK020796</t>
  </si>
  <si>
    <t>JTDBT923194042145</t>
  </si>
  <si>
    <t>5TDYZ3DC5LS075602</t>
  </si>
  <si>
    <t>JTDKBRFU0H3553145</t>
  </si>
  <si>
    <t>JTFSX23P0G6169328</t>
  </si>
  <si>
    <t>JTFSX23P4J6188200</t>
  </si>
  <si>
    <t>MHKMF53E7JK013523</t>
  </si>
  <si>
    <t>MHKMC13EXEK004435</t>
  </si>
  <si>
    <t>JTDBT9K35B4080614</t>
  </si>
  <si>
    <t>MR0EX8CB7L1409075</t>
  </si>
  <si>
    <t>MR0EX8DD6K0181638</t>
  </si>
  <si>
    <t>4T1BE46KX9U879339</t>
  </si>
  <si>
    <t>3TMJU4GN7DM145511</t>
  </si>
  <si>
    <t>MR0EX32G3D0253317</t>
  </si>
  <si>
    <t>JTFPX22P6K0084321</t>
  </si>
  <si>
    <t>MR0HA8CD1J1089152</t>
  </si>
  <si>
    <t>5YFBPRHE8HP632688</t>
  </si>
  <si>
    <t>5TDZK22C99S277745</t>
  </si>
  <si>
    <t>MR2B29F38H1072572</t>
  </si>
  <si>
    <t>5YFBPRBE6LP145488</t>
  </si>
  <si>
    <t>5TDYKRFH2GS123935</t>
  </si>
  <si>
    <t>3MYDLAYVXJY305027</t>
  </si>
  <si>
    <t>5TDYZ3DC1JS907420</t>
  </si>
  <si>
    <t>2T3RFREV2GW471541</t>
  </si>
  <si>
    <t>JTFSX23P7H6174916</t>
  </si>
  <si>
    <t>4T1BF1FK3HU619374</t>
  </si>
  <si>
    <t>MR0EX8DD6K0260842</t>
  </si>
  <si>
    <t>JTFSX23P0H6175597</t>
  </si>
  <si>
    <t>5YFBURHE6GP521113</t>
  </si>
  <si>
    <t>MR0EX8DDXH0174247</t>
  </si>
  <si>
    <t>MR0EX8DD1H0175951</t>
  </si>
  <si>
    <t>5TDYK3DC5FS528089</t>
  </si>
  <si>
    <t>MR2B29F34K1144665</t>
  </si>
  <si>
    <t>MR0EX8DDXH0252168</t>
  </si>
  <si>
    <t>JTFPX22P8K0089696</t>
  </si>
  <si>
    <t>MR0EX3DD4L0004011</t>
  </si>
  <si>
    <t>MR0EX8DD0H0175925</t>
  </si>
  <si>
    <t>JTMJ13FV1KJ023208</t>
  </si>
  <si>
    <t>MR2K29F33H1075279</t>
  </si>
  <si>
    <t>5TDYZ3DC5LS073607</t>
  </si>
  <si>
    <t>2T1BR32E68C863041</t>
  </si>
  <si>
    <t>5TDZA23C24S220085</t>
  </si>
  <si>
    <t>MR2B29F32H1037056</t>
  </si>
  <si>
    <t>JTMZ13FVXLD049096</t>
  </si>
  <si>
    <t>MR0EX8DD8H0252086</t>
  </si>
  <si>
    <t>MR0EX8DD9H0252713</t>
  </si>
  <si>
    <t>5TDYZ3DC5LS074241</t>
  </si>
  <si>
    <t>JTDBT9K36F1436964</t>
  </si>
  <si>
    <t>2018-01-02</t>
  </si>
  <si>
    <t>JTFSX23PXJ6188699</t>
  </si>
  <si>
    <t>JTFPX22P3H0072748</t>
  </si>
  <si>
    <t>2T1BU4EE1DC039507</t>
  </si>
  <si>
    <t>5TDYZ3DC8HS878394</t>
  </si>
  <si>
    <t>5TDYZ3DC0JS922121</t>
  </si>
  <si>
    <t>MR0EX32GXE0006944</t>
  </si>
  <si>
    <t>5TDZK23C88S193705</t>
  </si>
  <si>
    <t>JTFPX22P0K0085142</t>
  </si>
  <si>
    <t>5TDZK22C69S257470</t>
  </si>
  <si>
    <t>2T1BU4EE5CC819492</t>
  </si>
  <si>
    <t>5TDXK3EH0AS019414</t>
  </si>
  <si>
    <t>2T3RFREV3HW630326</t>
  </si>
  <si>
    <t>5TDYZ3DCXLS067723</t>
  </si>
  <si>
    <t>5TDYZ3DC5LS067709</t>
  </si>
  <si>
    <t>2T1BU4EE5AC500218</t>
  </si>
  <si>
    <t>2018-10-17</t>
  </si>
  <si>
    <t>MR0EX8CB9J1400374</t>
  </si>
  <si>
    <t>MR0EX8DD2H0176333</t>
  </si>
  <si>
    <t>MR0EX8DD4G0169317</t>
  </si>
  <si>
    <t>JTDKT9K32A5297823</t>
  </si>
  <si>
    <t>MR0EX8DD8H0172299</t>
  </si>
  <si>
    <t>3TMAZ5CN1JM057403</t>
  </si>
  <si>
    <t>5TDYZ3DC9HS825185</t>
  </si>
  <si>
    <t>5TDKK3DC3BS126426</t>
  </si>
  <si>
    <t>3TMLU4EN7DM113623</t>
  </si>
  <si>
    <t>2T3WF4DV6CW136137</t>
  </si>
  <si>
    <t>JTMCY7AJ8H4055161</t>
  </si>
  <si>
    <t>MHKMF53FXHK012076</t>
  </si>
  <si>
    <t>MR0EX8DD6K0184989</t>
  </si>
  <si>
    <t>JTFPX22P4K0084933</t>
  </si>
  <si>
    <t>3MYDLAYV4GY130427</t>
  </si>
  <si>
    <t>5YFBURHE9EP078601</t>
  </si>
  <si>
    <t>5YFBPRHE7JP779364</t>
  </si>
  <si>
    <t>JTDKT923585203363</t>
  </si>
  <si>
    <t>2T3RF4EV7FW250826</t>
  </si>
  <si>
    <t>5TDYK3DC8BS152949</t>
  </si>
  <si>
    <t>5TDZA22C66S440754</t>
  </si>
  <si>
    <t>5TFHY5F19HX638095</t>
  </si>
  <si>
    <t>JTEBU11F98K043205</t>
  </si>
  <si>
    <t>5YFBURHE0GP539493</t>
  </si>
  <si>
    <t>MHKMF53F5JK021323</t>
  </si>
  <si>
    <t>2T3ZF9DV4AW035685</t>
  </si>
  <si>
    <t>MHKMF53E0GK006308</t>
  </si>
  <si>
    <t>3TMJU4GN4FM184754</t>
  </si>
  <si>
    <t>JTDBT9K31F1438623</t>
  </si>
  <si>
    <t>JTDBT923971083668</t>
  </si>
  <si>
    <t>MR0EX8DD7H0252239</t>
  </si>
  <si>
    <t>MR2B29F39H1069681</t>
  </si>
  <si>
    <t>MR0EX8DD6G0169335</t>
  </si>
  <si>
    <t>JTFSX23P2F6163237</t>
  </si>
  <si>
    <t>MR0EX8DD5H0250571</t>
  </si>
  <si>
    <t>3TMJU62N09M078728</t>
  </si>
  <si>
    <t>MR0EX8CB8H1395341</t>
  </si>
  <si>
    <t>JTEDS43AX82007122</t>
  </si>
  <si>
    <t>MR0EX8DD5H0173894</t>
  </si>
  <si>
    <t>MR0EX32G8F0265580</t>
  </si>
  <si>
    <t>5TDYZ3DC8LS060365</t>
  </si>
  <si>
    <t>JTDBT9K36F1436575</t>
  </si>
  <si>
    <t>5TDYK3DC8CS230924</t>
  </si>
  <si>
    <t>4T1BF1FK9HU363225</t>
  </si>
  <si>
    <t>5YFBURHE5GP499458</t>
  </si>
  <si>
    <t>5YFBURHE6FP340169</t>
  </si>
  <si>
    <t>4T1BF3EK3AU500209</t>
  </si>
  <si>
    <t>4T1BF3EK6AU069977</t>
  </si>
  <si>
    <t>MHKMF53F0HK012622</t>
  </si>
  <si>
    <t>MHKMF53F9HK017012</t>
  </si>
  <si>
    <t>MR0EX8DD2J0177424</t>
  </si>
  <si>
    <t>5TDYZ3DC9HS782208</t>
  </si>
  <si>
    <t>MR2B29F3XH1020215</t>
  </si>
  <si>
    <t>4T1BF1FK0GU566602</t>
  </si>
  <si>
    <t>MR0EX8DD1H0253158</t>
  </si>
  <si>
    <t>MR2B29F39H1045512</t>
  </si>
  <si>
    <t>JTFPX22P8K0084014</t>
  </si>
  <si>
    <t>JTFSX23P5H6175630</t>
  </si>
  <si>
    <t>MR0EX8CBXG1392388</t>
  </si>
  <si>
    <t>MHKMF53F7GK004662</t>
  </si>
  <si>
    <t>JTFPX22P9H0072740</t>
  </si>
  <si>
    <t>5TDZA22C54S004281</t>
  </si>
  <si>
    <t>5TDZA22C36S532730</t>
  </si>
  <si>
    <t>MR0EX8DD3G0166117</t>
  </si>
  <si>
    <t>MR0EX8CB4H1396194</t>
  </si>
  <si>
    <t>MHKMF53F0HK011972</t>
  </si>
  <si>
    <t>2T1BU4EE4CC758183</t>
  </si>
  <si>
    <t>MR0EX8CB4J1401383</t>
  </si>
  <si>
    <t>MR0EX8DD8J0255141</t>
  </si>
  <si>
    <t>JTEGD20VX50078489</t>
  </si>
  <si>
    <t>5TFAY5F19JX684856</t>
  </si>
  <si>
    <t>JTDBT923484021160</t>
  </si>
  <si>
    <t>MR0EX32G6C0001947</t>
  </si>
  <si>
    <t>JTFSX23P2F6163917</t>
  </si>
  <si>
    <t>JTFSX23P2K6199746</t>
  </si>
  <si>
    <t>JTFSX23P1K6199205</t>
  </si>
  <si>
    <t>3MYDLAYV0GY116248</t>
  </si>
  <si>
    <t>2T3ZF9DV5CW153201</t>
  </si>
  <si>
    <t>MR0EX8CB0J1401560</t>
  </si>
  <si>
    <t>2T3RFREV8GW492507</t>
  </si>
  <si>
    <t>MHKMC13F3EK007430</t>
  </si>
  <si>
    <t>MR2B29F36H1072490</t>
  </si>
  <si>
    <t>5TDZKRFH0ES014309</t>
  </si>
  <si>
    <t>8AJEX32G574007735</t>
  </si>
  <si>
    <t>JTFPX22P1K0085618</t>
  </si>
  <si>
    <t>5TDYZ3DC5LS072022</t>
  </si>
  <si>
    <t>5YFBURHE7EP092819</t>
  </si>
  <si>
    <t>MHKMF5CF0LK010183</t>
  </si>
  <si>
    <t>JTFPX22P2K0086616</t>
  </si>
  <si>
    <t>5TDYZ3DC2LS069028</t>
  </si>
  <si>
    <t>2T3RF4EV5FW297644</t>
  </si>
  <si>
    <t>MR0EX8DDXH0170876</t>
  </si>
  <si>
    <t>JTFSX23P0J6191420</t>
  </si>
  <si>
    <t>MHKMF5CE4JK002043</t>
  </si>
  <si>
    <t>MR2B29F36H1007333</t>
  </si>
  <si>
    <t>5TDYZ3DC4HS842377</t>
  </si>
  <si>
    <t>3MYDLAYV5GY145146</t>
  </si>
  <si>
    <t>MR0EX8DD7G0243734</t>
  </si>
  <si>
    <t>5TDZA22C36S497428</t>
  </si>
  <si>
    <t>JTDBT9K37G1447635</t>
  </si>
  <si>
    <t>5YFBURHE5GP541742</t>
  </si>
  <si>
    <t>2T3ZF9DV7BW103690</t>
  </si>
  <si>
    <t>MR2K29F31H1050042</t>
  </si>
  <si>
    <t>JTFSX23P4H6171813</t>
  </si>
  <si>
    <t>MR0EX8DDXJ0177123</t>
  </si>
  <si>
    <t>JTDBT9K32G1447610</t>
  </si>
  <si>
    <t>4T1BF1FK3FU475712</t>
  </si>
  <si>
    <t>2T3RFREV5GW466592</t>
  </si>
  <si>
    <t>5TDYK3DC9DS319077</t>
  </si>
  <si>
    <t>2T3RF4EV4FW372320</t>
  </si>
  <si>
    <t>8AJEX32G3A4027859</t>
  </si>
  <si>
    <t>MR2B29F34K1163197</t>
  </si>
  <si>
    <t>MR0EX8DD6G0245006</t>
  </si>
  <si>
    <t>JTDBT9K35E1432354</t>
  </si>
  <si>
    <t>2T3RF4EV8FW237342</t>
  </si>
  <si>
    <t>JTMZD31V975048603</t>
  </si>
  <si>
    <t>JTDKBRFU8H3548176</t>
  </si>
  <si>
    <t>MR0EX8CB4K1403135</t>
  </si>
  <si>
    <t>2T3ZFREV2HW387768</t>
  </si>
  <si>
    <t>MR2B29F35H1069581</t>
  </si>
  <si>
    <t>MR2B29F3XL1204966</t>
  </si>
  <si>
    <t>5TDYZ3DC6LS073602</t>
  </si>
  <si>
    <t>MR0EX8DD4H0251646</t>
  </si>
  <si>
    <t>2T3WF4EV6DW037558</t>
  </si>
  <si>
    <t>MR2B29F30H1060173</t>
  </si>
  <si>
    <t>MR2K29F35H1089457</t>
  </si>
  <si>
    <t>MR0EX8CB6G1392954</t>
  </si>
  <si>
    <t>MR0EX8CB8H1398904</t>
  </si>
  <si>
    <t>5TDZKRFH1FS089165</t>
  </si>
  <si>
    <t>MR0FA8CD8J3950645</t>
  </si>
  <si>
    <t>MHKMF53F8JK024863</t>
  </si>
  <si>
    <t>8AJEX32G494020737</t>
  </si>
  <si>
    <t>2T1BU4EE8AC429189</t>
  </si>
  <si>
    <t>2T3RFREV9HW601347</t>
  </si>
  <si>
    <t>3TMAZ5CN3KM091604</t>
  </si>
  <si>
    <t>3TMCZ5AN3LM353733</t>
  </si>
  <si>
    <t>JTEGD20V250075540</t>
  </si>
  <si>
    <t>MR0CX8CB2M0421052</t>
  </si>
  <si>
    <t>MR0EX8CB1L1408858</t>
  </si>
  <si>
    <t>MR0EX8DD5H0247654</t>
  </si>
  <si>
    <t>MR0EX8DD3G0243620</t>
  </si>
  <si>
    <t>MHKMC13F0FK012523</t>
  </si>
  <si>
    <t>5TDKZRFH6HS218646</t>
  </si>
  <si>
    <t>JTFSX23P4H6175229</t>
  </si>
  <si>
    <t>MR2B29F3XH1084951</t>
  </si>
  <si>
    <t>2T1BR32E77C837255</t>
  </si>
  <si>
    <t>JTFSX23P4K6199151</t>
  </si>
  <si>
    <t>JTFSX23P0K6192584</t>
  </si>
  <si>
    <t>MR0EX8DDXJ0256470</t>
  </si>
  <si>
    <t>2T3WF4EV3DW048274</t>
  </si>
  <si>
    <t>MR0EX8DD6H0251650</t>
  </si>
  <si>
    <t>MHFMC13F98K001554</t>
  </si>
  <si>
    <t>MR0EX8DD0K0261677</t>
  </si>
  <si>
    <t>MR0EX8DD6G0243563</t>
  </si>
  <si>
    <t>MHKMF53F6GK009870</t>
  </si>
  <si>
    <t>3MYDLAYV7GY114285</t>
  </si>
  <si>
    <t>MR2B29F31H1008390</t>
  </si>
  <si>
    <t>5TDYZ3DC8LS043551</t>
  </si>
  <si>
    <t>5TDZA22C54S117373</t>
  </si>
  <si>
    <t>2T3ZF9DV5CW148869</t>
  </si>
  <si>
    <t>MR0EX8CB7H1398487</t>
  </si>
  <si>
    <t>MR0EX8DDXK0265588</t>
  </si>
  <si>
    <t>JTFPX22PXK0085214</t>
  </si>
  <si>
    <t>MR0CX8CB0M0420921</t>
  </si>
  <si>
    <t>MR0EX8DDXH0174717</t>
  </si>
  <si>
    <t>MR0EX8DD0J0255022</t>
  </si>
  <si>
    <t>2T3BF4EV3EW134152</t>
  </si>
  <si>
    <t>MR2B29F32L1185524</t>
  </si>
  <si>
    <t>MR0EX8DD0G0167600</t>
  </si>
  <si>
    <t>3TMJU4GN4DM145658</t>
  </si>
  <si>
    <t>MR0EX8CB9K1406211</t>
  </si>
  <si>
    <t>MHKMF5CF4KK007690</t>
  </si>
  <si>
    <t>MR0EX8DD9J0177128</t>
  </si>
  <si>
    <t>2T3RFREV1HW550474</t>
  </si>
  <si>
    <t>2T1BU4EE8CC765296</t>
  </si>
  <si>
    <t>MR2B29F39H1086951</t>
  </si>
  <si>
    <t>3TMAZ5CN0JM076458</t>
  </si>
  <si>
    <t>5TDYZ3DC8JS926594</t>
  </si>
  <si>
    <t>3TMCZ5AN2LM364285</t>
  </si>
  <si>
    <t>3TMJU4GN9FM192400</t>
  </si>
  <si>
    <t>2017-11-02</t>
  </si>
  <si>
    <t>MR0EX8CB0K1405139</t>
  </si>
  <si>
    <t>JTFSX23P6H6175281</t>
  </si>
  <si>
    <t>JTEZT17R160024577</t>
  </si>
  <si>
    <t>MHKMF53F9GK009846</t>
  </si>
  <si>
    <t>JTFSX23P1H6174829</t>
  </si>
  <si>
    <t>MR0EX8DD2K0180454</t>
  </si>
  <si>
    <t>5YFBURHE3EP003764</t>
  </si>
  <si>
    <t>JTDBT933891299285</t>
  </si>
  <si>
    <t>2T1BU4EE8BC714752</t>
  </si>
  <si>
    <t>JTFSX23P5K6198185</t>
  </si>
  <si>
    <t>2T3WF4EV2DW018828</t>
  </si>
  <si>
    <t>5TDYZ3DCXHS834879</t>
  </si>
  <si>
    <t>MR0EX8CB8H1395131</t>
  </si>
  <si>
    <t>3TMAZ5CN2HM038403</t>
  </si>
  <si>
    <t>5TDKK3DC8BS067115</t>
  </si>
  <si>
    <t>JTFSX23P6J6191664</t>
  </si>
  <si>
    <t>5TDZA23C45S322165</t>
  </si>
  <si>
    <t>MHKMF53FXHK014877</t>
  </si>
  <si>
    <t>5YFBPRHE0HP639554</t>
  </si>
  <si>
    <t>MR0EX3DD9L0005980</t>
  </si>
  <si>
    <t>MHKMC13E2CK001171</t>
  </si>
  <si>
    <t>JTFSX23P4H6177062</t>
  </si>
  <si>
    <t>MR0EX8DD8H0170780</t>
  </si>
  <si>
    <t>MR0CX8CB2M0420709</t>
  </si>
  <si>
    <t>MR2K29F38H1019497</t>
  </si>
  <si>
    <t>2T3RFREV3GW413082</t>
  </si>
  <si>
    <t>MR0FA8CD8J3950564</t>
  </si>
  <si>
    <t>JTDKT923475123633</t>
  </si>
  <si>
    <t>2T3RFREV5GW429848</t>
  </si>
  <si>
    <t>JTFSX23P4F6162283</t>
  </si>
  <si>
    <t>MR2B29F3XH1035104</t>
  </si>
  <si>
    <t>MHKMF53F5HK017413</t>
  </si>
  <si>
    <t>MHKMF53E4GK000365</t>
  </si>
  <si>
    <t>MR0EX8DD1G0169212</t>
  </si>
  <si>
    <t>3TMCZ5AN7HM089617</t>
  </si>
  <si>
    <t>MHKMF53F8HK011296</t>
  </si>
  <si>
    <t>MR0EX8DD8H0248832</t>
  </si>
  <si>
    <t>JTFSX23P1J6190275</t>
  </si>
  <si>
    <t>MHFMC13F1AK005961</t>
  </si>
  <si>
    <t>MR0EX8DD6H0251213</t>
  </si>
  <si>
    <t>MR0HA8CD5J1087694</t>
  </si>
  <si>
    <t>JTFSX23P6J6180759</t>
  </si>
  <si>
    <t>JTFSX23P8H6174603</t>
  </si>
  <si>
    <t>2T1KR32E97C634920</t>
  </si>
  <si>
    <t>MR2K29F3XH1027276</t>
  </si>
  <si>
    <t>MR0EX8DD6G0169125</t>
  </si>
  <si>
    <t>MR0EX8DD8H0250077</t>
  </si>
  <si>
    <t>JTMZD33V666017170</t>
  </si>
  <si>
    <t>MR0EX8DDXH0175771</t>
  </si>
  <si>
    <t>JD6GJ422X91000624</t>
  </si>
  <si>
    <t>2T3RFREVXHW553227</t>
  </si>
  <si>
    <t>8AJEX32G084015761</t>
  </si>
  <si>
    <t>MHKMF5CF1LK009446</t>
  </si>
  <si>
    <t>2T1BR32E38C878192</t>
  </si>
  <si>
    <t>5TDYKRFH9GS122748</t>
  </si>
  <si>
    <t>JTDBT9K38F1434908</t>
  </si>
  <si>
    <t>MR0EX32G7E0259493</t>
  </si>
  <si>
    <t>JTFPX22P070006785</t>
  </si>
  <si>
    <t>5TDYZ3DC5JS913902</t>
  </si>
  <si>
    <t>5TDKK3DC5DS284835</t>
  </si>
  <si>
    <t>5TDYZ3DC9LS084500</t>
  </si>
  <si>
    <t>2T3JFREV3HW573171</t>
  </si>
  <si>
    <t>JTDBT9K39G1442985</t>
  </si>
  <si>
    <t>2018-10-19</t>
  </si>
  <si>
    <t>VNKKTUD38FA027212</t>
  </si>
  <si>
    <t>Sin numeros de contacto</t>
  </si>
  <si>
    <t>MHKMF53E8GK004919</t>
  </si>
  <si>
    <t>5TDKKRFH4GS139284</t>
  </si>
  <si>
    <t>Se envia whats</t>
  </si>
  <si>
    <t>5TFHY5F15AX150980</t>
  </si>
  <si>
    <t>SE MANDO FLYER</t>
  </si>
  <si>
    <t>5YFBURHE6EP116592</t>
  </si>
  <si>
    <t>2019-04-01</t>
  </si>
  <si>
    <t>SIN TELEFONOS PARA CONTACTAR</t>
  </si>
  <si>
    <t>MR2B29F35H1029307</t>
  </si>
  <si>
    <t>En estos dias se comunica para agendar</t>
  </si>
  <si>
    <t>MHKMF53F2JK023031</t>
  </si>
  <si>
    <t>3TMLU4EN7FM200750</t>
  </si>
  <si>
    <t>2019-06-24</t>
  </si>
  <si>
    <t>5TDYKRFHXFS044429</t>
  </si>
  <si>
    <t>1- NO TIENE WHATS APP Y MANDA A BUZON</t>
  </si>
  <si>
    <t>3TMJU4GN4DM147409</t>
  </si>
  <si>
    <t>1- SIN NUMEROS DE CONTACTO</t>
  </si>
  <si>
    <t>2T3RFREV7HW544999</t>
  </si>
  <si>
    <t>SE DEJO RECADO  LLAMAR EL 11/04/22</t>
  </si>
  <si>
    <t>3TMJU4GN5DM142753</t>
  </si>
  <si>
    <t>JTDKT923095254092</t>
  </si>
  <si>
    <t>8AJEX32G6A4025104</t>
  </si>
  <si>
    <t>MHKMC13E1FK010061</t>
  </si>
  <si>
    <t>JTFPX22P0J0080182</t>
  </si>
  <si>
    <t>3TMJU62N38M068290</t>
  </si>
  <si>
    <t>JTDBT9K30E1433301</t>
  </si>
  <si>
    <t>2T3WF4DV4BW078771</t>
  </si>
  <si>
    <t>5TDYZ3DC2LS075086</t>
  </si>
  <si>
    <t>JTFSX23P0B6102611</t>
  </si>
  <si>
    <t>3TMAZ5CN0GM009903</t>
  </si>
  <si>
    <t>MR0EX8DD8H0248703</t>
  </si>
  <si>
    <t>5TDZK3EH3DS142105</t>
  </si>
  <si>
    <t>2T3RF4EV4FW337938</t>
  </si>
  <si>
    <t>MR0EX8CB1J1401163</t>
  </si>
  <si>
    <t>2T1BR32E05C323244</t>
  </si>
  <si>
    <t>2017-09-05</t>
  </si>
  <si>
    <t>3TMAZ5CN8HM029950</t>
  </si>
  <si>
    <t>MR0EX8CB2G1391994</t>
  </si>
  <si>
    <t>5TDYZ3DC1HS890421</t>
  </si>
  <si>
    <t>MR0EX32GXC0003362</t>
  </si>
  <si>
    <t>MR0CX12G7E0119035</t>
  </si>
  <si>
    <t>MR0EX8CB1H1394368</t>
  </si>
  <si>
    <t>MR2B29F31H1092890</t>
  </si>
  <si>
    <t>9BRBA42E795029185</t>
  </si>
  <si>
    <t>JTDBT9K35G1443812</t>
  </si>
  <si>
    <t>JTFSX23PXK6194259</t>
  </si>
  <si>
    <t>MR0HA8CD8J1055273</t>
  </si>
  <si>
    <t>5TDZA22C26S435535</t>
  </si>
  <si>
    <t>MR0EX8DD5H0250912</t>
  </si>
  <si>
    <t>2T3KF9DV1BW082675</t>
  </si>
  <si>
    <t>MR2K29F32J1105197</t>
  </si>
  <si>
    <t>Lo vendió</t>
  </si>
  <si>
    <t>JTDJT923085151491</t>
  </si>
  <si>
    <t>MR0EX8CBXJ1402571</t>
  </si>
  <si>
    <t>2- SUFRIO UN SINIESTRO Y FUE PERDIDA TOTAL</t>
  </si>
  <si>
    <t>MR0EX32G7F0267417</t>
  </si>
  <si>
    <t>MR0EX8DD8G0167098</t>
  </si>
  <si>
    <t>JTDKT9D36DD551704</t>
  </si>
  <si>
    <t>2T3RFREV8GW454579</t>
  </si>
  <si>
    <t>MHKMC13F7DK006084</t>
  </si>
  <si>
    <t>5TDYKRFH3ES022027</t>
  </si>
  <si>
    <t>2019-06-05</t>
  </si>
  <si>
    <t>JTFSX23P3K6196953</t>
  </si>
  <si>
    <t>SE AGENDA CITA 01.10.22 - CAMPAÑA 20TA02 / G137628 - 01/10/22 - 20TA02</t>
  </si>
  <si>
    <t>MR0EX8DD1H0254312</t>
  </si>
  <si>
    <t>JTFSX23P5J6182972</t>
  </si>
  <si>
    <t>4T1BE32KX2U574543</t>
  </si>
  <si>
    <t>JTDBT9K39G1449015</t>
  </si>
  <si>
    <t>SE MANDO WHATS 2- SE MANDO FLYER</t>
  </si>
  <si>
    <t>3TMJU4GN3DM149989</t>
  </si>
  <si>
    <t>/NO CUENTA CON REGISTRO DE CLIENTE NI DE CONTACTO</t>
  </si>
  <si>
    <t>MR0EX3DD0L0007830</t>
  </si>
  <si>
    <t>5TDZK23C57S029889</t>
  </si>
  <si>
    <t>2019-05-01</t>
  </si>
  <si>
    <t>MR0EX8DD9H0254333</t>
  </si>
  <si>
    <t>NO TIENE WHTAS, MANDA A BUZON</t>
  </si>
  <si>
    <t>MR2B29F38J1116124</t>
  </si>
  <si>
    <t>Inmotion 2- INMOTION 3- INMOTION</t>
  </si>
  <si>
    <t>2T3ZF9DV3AW038304</t>
  </si>
  <si>
    <t>SIN TELEFONOS DE CONTACTO</t>
  </si>
  <si>
    <t>5TDZA22C76S564550</t>
  </si>
  <si>
    <t>3MYDLAYV5HY187513</t>
  </si>
  <si>
    <t>JTDBT923281274740</t>
  </si>
  <si>
    <t>/MRS WHATSAPP</t>
  </si>
  <si>
    <t>3TMJU62N19M081055</t>
  </si>
  <si>
    <t>2T3RFREV6GW456010</t>
  </si>
  <si>
    <t>MR2B29F30H1093433</t>
  </si>
  <si>
    <t>MR0EX8DD6K0180571</t>
  </si>
  <si>
    <t>2020-05-28</t>
  </si>
  <si>
    <t>JTFSX23P0J6186217</t>
  </si>
  <si>
    <t>2019-01-07</t>
  </si>
  <si>
    <t>no tiene numero telefonico</t>
  </si>
  <si>
    <t>5YFBPRHE2HP620049</t>
  </si>
  <si>
    <t>Marcamos en 2 ocasiones y el cliente nos cuelga llamada</t>
  </si>
  <si>
    <t>5YFBURHE8GP473324</t>
  </si>
  <si>
    <t>3TMAZ5CN8GM012970</t>
  </si>
  <si>
    <t>2019-04-08</t>
  </si>
  <si>
    <t>MHKMF5CEXJK001446</t>
  </si>
  <si>
    <t>2019-06-18</t>
  </si>
  <si>
    <t>Se envia mrs 4- Marcamos de la agencia y nos direcciona a numero fuera de area</t>
  </si>
  <si>
    <t>3MYDLAYV1HY164455</t>
  </si>
  <si>
    <t>2020-05-20</t>
  </si>
  <si>
    <t>INMOTION AUTO CELAYA</t>
  </si>
  <si>
    <t>MHKMF5CEXKK004168</t>
  </si>
  <si>
    <t>MR0EX8DD2G0165914</t>
  </si>
  <si>
    <t>1-POR INSEGURIDAD DE LA CIUDAD PREFIERE NO ARRIESGARSE Y NO VENIR A CELAYA  YA QUE VIENE DE YURIDIA</t>
  </si>
  <si>
    <t>5TFHY5F16HX605765</t>
  </si>
  <si>
    <t>MHKMC13F3FK018039</t>
  </si>
  <si>
    <t>MANDA A BUZON NO TIENE WHATS</t>
  </si>
  <si>
    <t>MR0EX32G9D0255346</t>
  </si>
  <si>
    <t>SE MANDO WHTAS (MRS)</t>
  </si>
  <si>
    <t>MR0EX8DD6H0174780</t>
  </si>
  <si>
    <t>SIN NUMERO PARA CONTACTAR</t>
  </si>
  <si>
    <t>MR0EX8DD6G0166452</t>
  </si>
  <si>
    <t>MR0EX32G4D0005299</t>
  </si>
  <si>
    <t>5TDZK22C87S025238</t>
  </si>
  <si>
    <t>JTMZD33V786058295</t>
  </si>
  <si>
    <t>MHKMC13FXEK008199</t>
  </si>
  <si>
    <t>JTEBU11FX8K043505</t>
  </si>
  <si>
    <t>MR0EX8CB0L1409287</t>
  </si>
  <si>
    <t>MHKMC13E4DK001674</t>
  </si>
  <si>
    <t>5YFBURHE5GP450938</t>
  </si>
  <si>
    <t>5YFBURHE0GP390891</t>
  </si>
  <si>
    <t>JD6GJ422X91000638</t>
  </si>
  <si>
    <t>4T1BF3EK6BU199713</t>
  </si>
  <si>
    <t>MHKMF5CFXJK003626</t>
  </si>
  <si>
    <t>MR0EX8DD4J0177876</t>
  </si>
  <si>
    <t>5TDYK3DC2GS762692</t>
  </si>
  <si>
    <t>4T1BK1FK7CU016254</t>
  </si>
  <si>
    <t>JTDBT9K33E1432000</t>
  </si>
  <si>
    <t>5TDYZ3DC2LS027071</t>
  </si>
  <si>
    <t>JTDBT9K3XF1439060</t>
  </si>
  <si>
    <t>2T1BU4EE1CC874697</t>
  </si>
  <si>
    <t>JTFSX23P3K6195270</t>
  </si>
  <si>
    <t>5TDYK3DC2CS213245</t>
  </si>
  <si>
    <t>MR0EX8DD1H0247098</t>
  </si>
  <si>
    <t>VNKKTUD3XFA015482</t>
  </si>
  <si>
    <t>2T3RFREV2JW715602</t>
  </si>
  <si>
    <t>2T3RFREV1HW566478</t>
  </si>
  <si>
    <t>3TMAZ5CN8HM032380</t>
  </si>
  <si>
    <t>SIN REGISTRO EN KEPLER</t>
  </si>
  <si>
    <t>2T3YF4EV0DW026256</t>
  </si>
  <si>
    <t>3TMAZ5CN8HM035120</t>
  </si>
  <si>
    <t>G033050 - 09/04/22 - 21TD03</t>
  </si>
  <si>
    <t>MR0EX32G3C0004014</t>
  </si>
  <si>
    <t>JTEBU11F48K003176</t>
  </si>
  <si>
    <t>Num ya no activo</t>
  </si>
  <si>
    <t>MR0EX8DDXK0183912</t>
  </si>
  <si>
    <t>5YFBPRHE8KP889969</t>
  </si>
  <si>
    <t>1-MRS 2- BUZON DE VOZ</t>
  </si>
  <si>
    <t>JTFPX22P2K0087300</t>
  </si>
  <si>
    <t>MHKMF53E6GK003929</t>
  </si>
  <si>
    <t>S138150 - 29/09/22 - S120</t>
  </si>
  <si>
    <t>MHKMF53F0JK022847</t>
  </si>
  <si>
    <t>8AJEX32G164003454</t>
  </si>
  <si>
    <t>YA NO CUENTA CON SU UNIDAD</t>
  </si>
  <si>
    <t>5TDYKRFH2GS166316</t>
  </si>
  <si>
    <t>MR2K29F39K1142037</t>
  </si>
  <si>
    <t>2020-06-15</t>
  </si>
  <si>
    <t>2T3KF9DV5BW099124</t>
  </si>
  <si>
    <t>MR0EX32G2D0256516</t>
  </si>
  <si>
    <t>2020-08-19</t>
  </si>
  <si>
    <t>MHFMC13F48K000716</t>
  </si>
  <si>
    <t>JD6GJ422891000556</t>
  </si>
  <si>
    <t>buzon, se marca del telefono fijo. 2- BUZON, SE MARCA DEL TELEFONO FIJO</t>
  </si>
  <si>
    <t>JTDBT923681267449</t>
  </si>
  <si>
    <t>MR0EX32G5F0264208</t>
  </si>
  <si>
    <t>2T3RF4EV9FW294083</t>
  </si>
  <si>
    <t>MARCAMOS PERO NADIE CONTESTA</t>
  </si>
  <si>
    <t>JTDBT923181280335</t>
  </si>
  <si>
    <t>MR0EX32G4F0266449</t>
  </si>
  <si>
    <t>JTFSX23PXK6200285</t>
  </si>
  <si>
    <t>direcciona a buzon</t>
  </si>
  <si>
    <t>5TDZK3EH0CS086705</t>
  </si>
  <si>
    <t>MR0EX8DD2J0256740</t>
  </si>
  <si>
    <t>4T1BF1FK8HU278859</t>
  </si>
  <si>
    <t>esta a nombre de alecsa</t>
  </si>
  <si>
    <t>5YFBURHE5EP004947</t>
  </si>
  <si>
    <t>2020-12-26</t>
  </si>
  <si>
    <t>EN CUANTO REGRESE DE VACACIONES , SE COMUNICA PARA AGENDAR SU CITA DE SERVICIO.</t>
  </si>
  <si>
    <t>MR2B29F37L1208182</t>
  </si>
  <si>
    <t>5TDGZRAH9MS046491</t>
  </si>
  <si>
    <t>REALIZADO S- 12/08/21, 2- inmotion</t>
  </si>
  <si>
    <t>MR0EX8CB3J1400791</t>
  </si>
  <si>
    <t>SE LE ENVIO WHATS APP, SE DEJO RECADO</t>
  </si>
  <si>
    <t>NMTKH3BX1JR056801</t>
  </si>
  <si>
    <t>JTFSX23P9D6134766</t>
  </si>
  <si>
    <t>2019-03-21</t>
  </si>
  <si>
    <t>MHKMF53F6HK012236</t>
  </si>
  <si>
    <t>LA UNIDAD SE VENDIO</t>
  </si>
  <si>
    <t>5TDYKRFH9GS140117</t>
  </si>
  <si>
    <t>JTDBT9K36A4074741</t>
  </si>
  <si>
    <t>Se envia msj (Mrs) 4- Enviamos msj de campaña toyothon</t>
  </si>
  <si>
    <t>JTMZD33V285079657</t>
  </si>
  <si>
    <t>4- CLIENTE YA NO CUENTA CON LA UNIDAD</t>
  </si>
  <si>
    <t>3TMJU4GN0DM152039</t>
  </si>
  <si>
    <t>2019-05-07</t>
  </si>
  <si>
    <t>3TMJU4GN5CM126261</t>
  </si>
  <si>
    <t>MR2B29F33H1093913</t>
  </si>
  <si>
    <t>MR0EX8DD7G0169151</t>
  </si>
  <si>
    <t>JTDBT9K3XE1430745</t>
  </si>
  <si>
    <t>2T1BR32E56C646688</t>
  </si>
  <si>
    <t>2T1BU4EE7BC596970</t>
  </si>
  <si>
    <t>MR0EX8DD5J0259096</t>
  </si>
  <si>
    <t>JTDKT923X95276133</t>
  </si>
  <si>
    <t>JTDBT9K39G1449127</t>
  </si>
  <si>
    <t>5YFBURHE2GP438746</t>
  </si>
  <si>
    <t>POR INSEGURIDAD EN LA CIUDAD REALIZA SUS SERVICIOS EN TOYOTA QRO.</t>
  </si>
  <si>
    <t>2T1BU4EE9BC553702</t>
  </si>
  <si>
    <t>5TDYZ3DC1HS810504</t>
  </si>
  <si>
    <t>3TMAZ5CNXGM001887</t>
  </si>
  <si>
    <t>2019-06-25</t>
  </si>
  <si>
    <t>1- SE LE ENVIO WHATS APP, 2- YA NO CUENTA CON SU UNIDAD</t>
  </si>
  <si>
    <t>2T3YFREV0DW004481</t>
  </si>
  <si>
    <t>NO TIENE WHATS, MANDA A BUZON 2 MANDA DIRECTO AL BUZON 3 - BUZON</t>
  </si>
  <si>
    <t>MR0EX8CB3G1392345</t>
  </si>
  <si>
    <t>JTDKT923175035316</t>
  </si>
  <si>
    <t>NO SE PUEDE ESTABLECER CONEXIÓN UNICO NUMERO</t>
  </si>
  <si>
    <t>5TDZK23C09S275512</t>
  </si>
  <si>
    <t>MANDA A BUZO DIRECTO</t>
  </si>
  <si>
    <t>MHKMC13F7DK002732</t>
  </si>
  <si>
    <t>2T3RFREV6GW426957</t>
  </si>
  <si>
    <t>MRS 1 / VERIFICARA CUANDO LA PUEDE TRAER</t>
  </si>
  <si>
    <t>3TMAZ5CNXJM056153</t>
  </si>
  <si>
    <t>SE MANDO WHATS 2- BUZON, SE MARCA DEL TELEFIONO FIJO</t>
  </si>
  <si>
    <t>2T1BR32E17C830026</t>
  </si>
  <si>
    <t>MHKMF53F2HK012315</t>
  </si>
  <si>
    <t>5YFBPRHE4HP675215</t>
  </si>
  <si>
    <t>2T3RFREV2GW428432</t>
  </si>
  <si>
    <t>COMENTA QUE MO QUIERE NADA Y CUELGA LLAMADA</t>
  </si>
  <si>
    <t>MHKMC13E2CK001008</t>
  </si>
  <si>
    <t>5YFBURHE8EP025243</t>
  </si>
  <si>
    <t>MHKMF53F4GK003453</t>
  </si>
  <si>
    <t>2019-04-23</t>
  </si>
  <si>
    <t>JTFJM9CP9L6002375</t>
  </si>
  <si>
    <t>MR0EX8DD7J0259519</t>
  </si>
  <si>
    <t>Otro teléfono</t>
  </si>
  <si>
    <t>3TMJU62N46M021475</t>
  </si>
  <si>
    <t>JTDBT9K39CL022609</t>
  </si>
  <si>
    <t>Llamar después</t>
  </si>
  <si>
    <t>5YFBPRHE0HP714270</t>
  </si>
  <si>
    <t>NUM YA NO ACTIVO</t>
  </si>
  <si>
    <t>2T3RFREV5JW836138</t>
  </si>
  <si>
    <t>5TDYZRFH5KS292772</t>
  </si>
  <si>
    <t>Cuando se descupe me regresa la llamada</t>
  </si>
  <si>
    <t>5TDZK23C88S141894</t>
  </si>
  <si>
    <t>JTFSX23P9K6196875</t>
  </si>
  <si>
    <t>REALIZADO: S130321 - 06/01/22 - S50</t>
  </si>
  <si>
    <t>MR2B29F30K1141195</t>
  </si>
  <si>
    <t>5TFLU521X7X001341</t>
  </si>
  <si>
    <t>2019-07-02</t>
  </si>
  <si>
    <t>no tiene numero de contacto</t>
  </si>
  <si>
    <t>JTFPX22P0E0052677</t>
  </si>
  <si>
    <t>MHKMF53F4JK024522</t>
  </si>
  <si>
    <t>MR0EX8CB8K1405695</t>
  </si>
  <si>
    <t>5YFBPRHE3HP628208</t>
  </si>
  <si>
    <t>2T3KF9DV2CW146269</t>
  </si>
  <si>
    <t>MR0EX8DD5K0262422</t>
  </si>
  <si>
    <t>MHFMC13E69K001505</t>
  </si>
  <si>
    <t>2019-04-30</t>
  </si>
  <si>
    <t>MR2B29F33J1098129</t>
  </si>
  <si>
    <t>No tiene num ni correo registrado</t>
  </si>
  <si>
    <t>5YFBURHE9EP096970</t>
  </si>
  <si>
    <t>2021-01-05</t>
  </si>
  <si>
    <t>5YFBPRHE3HP709001</t>
  </si>
  <si>
    <t>JTFPX22P7K0090080</t>
  </si>
  <si>
    <t>20TA02 - 27/01/22</t>
  </si>
  <si>
    <t>3MYDLAYV7HY176030</t>
  </si>
  <si>
    <t>No contesta la llamadas deje whats</t>
  </si>
  <si>
    <t>3TMAZ5CN9JM054037</t>
  </si>
  <si>
    <t>1- MANDA A BUZON DIRECTO , NO TIENE WHATS APP</t>
  </si>
  <si>
    <t>JTFSX23P2F6162864</t>
  </si>
  <si>
    <t>MR0EX8CB6G1393957</t>
  </si>
  <si>
    <t>3TYAZ5CN5MT009850</t>
  </si>
  <si>
    <t>NOS COMUNICAMOS CON LA EMPRESA ROCA Y NOS ATIENDE EL SR.JUAN CARLOS NOS INDICA LO SIGUIENTE: Hola, tiene algÃƒÂºn problema con sus contactos, no realicÃƒÂ© ninguna solicitud de cita no cuent</t>
  </si>
  <si>
    <t>JTFSX23P0K6201929</t>
  </si>
  <si>
    <t>2019-05-16</t>
  </si>
  <si>
    <t>20TA02 - 18/01/22</t>
  </si>
  <si>
    <t>5YFBURHE8EP045315</t>
  </si>
  <si>
    <t>2017-03-22</t>
  </si>
  <si>
    <t>2T3ZF9DV8BW103634</t>
  </si>
  <si>
    <t>4T1BE46K09U914700</t>
  </si>
  <si>
    <t>2021-05-21</t>
  </si>
  <si>
    <t>4T1BF1FK0GU567667</t>
  </si>
  <si>
    <t>1-ENVIO DE MRS EL 1ER Y NOS INDICAN QUE EL CONTACTO ESTA EQUIVOCADO 2- ENVIAMOS MSJ DE MRS AL SEGUNDO CONTACTO</t>
  </si>
  <si>
    <t>MHKMF53E8GK003236</t>
  </si>
  <si>
    <t>2T3ZF4EV1DW028148</t>
  </si>
  <si>
    <t>JTFSX23P4F6161649</t>
  </si>
  <si>
    <t>5TDYZ3DC7HS820700</t>
  </si>
  <si>
    <t>1- SE MUDO A LA CIUDAD DE MEXICO</t>
  </si>
  <si>
    <t>3TMJU4GNXCM129768</t>
  </si>
  <si>
    <t>2020-10-15</t>
  </si>
  <si>
    <t>MARCAMOS PERO NOS DIRECCIONA ABUZON</t>
  </si>
  <si>
    <t>5TDZK23C18S217455</t>
  </si>
  <si>
    <t>Se enviar mrs</t>
  </si>
  <si>
    <t>5TDZK22C57S031871</t>
  </si>
  <si>
    <t>MR0EX8CB0H1397407</t>
  </si>
  <si>
    <t>no tiene whtas, manda a buzon 2 - buzon</t>
  </si>
  <si>
    <t>2T3RF4EV2FW375989</t>
  </si>
  <si>
    <t>4T1BF1FK7CU609990</t>
  </si>
  <si>
    <t>lo va checa y marca 2 - SE MANDO WHATS</t>
  </si>
  <si>
    <t>MR0EX32G1C0002956</t>
  </si>
  <si>
    <t>Num equivocado</t>
  </si>
  <si>
    <t>JTEZT17R240019577</t>
  </si>
  <si>
    <t>no tuene whtas, manda a buzon</t>
  </si>
  <si>
    <t>5TDYK3DC3DS292183</t>
  </si>
  <si>
    <t>Los num registrados mandan a bzn</t>
  </si>
  <si>
    <t>5TDZA22C75S272900</t>
  </si>
  <si>
    <t>2020-08-26</t>
  </si>
  <si>
    <t>Ella se comunica en estos dias</t>
  </si>
  <si>
    <t>4T1BK3EK5BU118714</t>
  </si>
  <si>
    <t>No por el momento</t>
  </si>
  <si>
    <t>JTEDS43A482023686</t>
  </si>
  <si>
    <t>5YFBURHE2EP041163</t>
  </si>
  <si>
    <t>1- YA NO CUENTAN CON SU UNIDAD</t>
  </si>
  <si>
    <t>5YFBURHE0FP196800</t>
  </si>
  <si>
    <t>MSJ MRS SE AGENDA CITA EL 05.01.22 FOLIO: 99984 / S130270 - 05/01/22 - S30 - FOLIO: 99984. / 16/02/2022</t>
  </si>
  <si>
    <t>MHKMF53F5GK008306</t>
  </si>
  <si>
    <t>JTFPX22P0F0058206</t>
  </si>
  <si>
    <t>JTDKBRFU9J3079895</t>
  </si>
  <si>
    <t>MR0EX32G8F0263859</t>
  </si>
  <si>
    <t>5TDKKRFH1FS118908</t>
  </si>
  <si>
    <t>2020-08-24</t>
  </si>
  <si>
    <t>JTDBT923171116842</t>
  </si>
  <si>
    <t>MR2K29F33L1199318</t>
  </si>
  <si>
    <t>BUZON DE  VOZ</t>
  </si>
  <si>
    <t>JTMZD33V566013384</t>
  </si>
  <si>
    <t>Sin datos en kepler</t>
  </si>
  <si>
    <t>5TDZK23C78S173431</t>
  </si>
  <si>
    <t>MR2B29F30H1017050</t>
  </si>
  <si>
    <t>JTDBT9K31F1436113</t>
  </si>
  <si>
    <t>MR0EX8DD5H0253051</t>
  </si>
  <si>
    <t>SIN DATOS EN KEPLER</t>
  </si>
  <si>
    <t>MR0EX32G8C0001898</t>
  </si>
  <si>
    <t>MANSDA A BUZON 2 - SE MANDO WHATS</t>
  </si>
  <si>
    <t>MHKMF53F4GK004280</t>
  </si>
  <si>
    <t>MR0EX8DD3G0243746</t>
  </si>
  <si>
    <t>3MYDLAYV1HY152077</t>
  </si>
  <si>
    <t>se envia mrs</t>
  </si>
  <si>
    <t>JTMR13FV7KD015535</t>
  </si>
  <si>
    <t>5TFHY5F15CX223638</t>
  </si>
  <si>
    <t>MR2K29F31H1037713</t>
  </si>
  <si>
    <t>2T1BU4EE7BC599299</t>
  </si>
  <si>
    <t>MR2B29F38J1120934</t>
  </si>
  <si>
    <t>JTDKT9D35ED588602</t>
  </si>
  <si>
    <t>MR2B29F39H1066540</t>
  </si>
  <si>
    <t>No contesto la llamada le deje whats</t>
  </si>
  <si>
    <t>3TMAZ5CN4HM043604</t>
  </si>
  <si>
    <t>1- no contesta y no tiene whats app</t>
  </si>
  <si>
    <t>MR0EX8DD1J0179763</t>
  </si>
  <si>
    <t>5TDYK3DC9BS053167</t>
  </si>
  <si>
    <t>5TDZK22C77S097662</t>
  </si>
  <si>
    <t>LLAMAR EL 18/04/22</t>
  </si>
  <si>
    <t>2T1BU4EEXCC860264</t>
  </si>
  <si>
    <t>5TDYK3DCXES424146</t>
  </si>
  <si>
    <t>cuando vengan a celaya se comunica</t>
  </si>
  <si>
    <t>3TMAZ5CN5GM011016</t>
  </si>
  <si>
    <t>MR0EX8CB7J1399841</t>
  </si>
  <si>
    <t>MR0CX12G9E0120199</t>
  </si>
  <si>
    <t>No leinteresa por el momento</t>
  </si>
  <si>
    <t>5TDYZ3DC3HS865553</t>
  </si>
  <si>
    <t>2021-01-13</t>
  </si>
  <si>
    <t>Llame y mande whats no respondio</t>
  </si>
  <si>
    <t>MR2B29F33H1080255</t>
  </si>
  <si>
    <t>MR0EX32G4F0263745</t>
  </si>
  <si>
    <t>Ya no viven en celaya</t>
  </si>
  <si>
    <t>2T3RF4EV6EW187183</t>
  </si>
  <si>
    <t>POR INSEGURIDAD  EN LA CIUDAD AHORA LA LEVAA TOYOTA IRAPUATO</t>
  </si>
  <si>
    <t>4T1BK46K57U520468</t>
  </si>
  <si>
    <t>SE MANDA WHATS, SE MARCA DEL FIJO Y MANDA A BUZON</t>
  </si>
  <si>
    <t>5TDGRKEC3MS061381</t>
  </si>
  <si>
    <t>NO TIEN WHATS MANDA A BUZON /SIN NUMEROS DE CONTACTO / 4- sin numeros de contactos</t>
  </si>
  <si>
    <t>MR0EX8DD8G0167716</t>
  </si>
  <si>
    <t>MR0CX3DD2M1416415</t>
  </si>
  <si>
    <t>Se envia Mrs / 2- se envia nuevamente msj</t>
  </si>
  <si>
    <t>2T1BE40E79C002540</t>
  </si>
  <si>
    <t>4T1BK46K87U018277</t>
  </si>
  <si>
    <t>2T3WF4DV8AW025747</t>
  </si>
  <si>
    <t>SE MANDO WHTAS 2 - SE MANDP FLYRER</t>
  </si>
  <si>
    <t>MR0EX32G8C0003215</t>
  </si>
  <si>
    <t>MR2B29F39J1096658</t>
  </si>
  <si>
    <t>MR2B29F33H1093040</t>
  </si>
  <si>
    <t>MR0EX8CB3H1395652</t>
  </si>
  <si>
    <t>MR2K29F36H1030787</t>
  </si>
  <si>
    <t>5TDYZ3DC5JS914659</t>
  </si>
  <si>
    <t>MR0EX8CB6G1391755</t>
  </si>
  <si>
    <t>3TMJU4GN9CM128417</t>
  </si>
  <si>
    <t>MHFMC13F59K003836</t>
  </si>
  <si>
    <t>2018-10-20</t>
  </si>
  <si>
    <t>MR0EX32G9D0005315</t>
  </si>
  <si>
    <t>MR0FA8CD1K3951525</t>
  </si>
  <si>
    <t>SE ENVIA MENSAJE DE RECORDATORIO</t>
  </si>
  <si>
    <t>4T1BF1FK2CU197672</t>
  </si>
  <si>
    <t>2020-02-22</t>
  </si>
  <si>
    <t>5TDKK3DC7DS286862</t>
  </si>
  <si>
    <t>4T1BF1FK0DU657901</t>
  </si>
  <si>
    <t>LO REVISA CON SU ESPOSO Y NOS MARCA PARA AGENDAR SU CITA</t>
  </si>
  <si>
    <t>MHKMC13F2EK009363</t>
  </si>
  <si>
    <t>3TMJU62N47M040626</t>
  </si>
  <si>
    <t>JTDBBRBE7LJ005596</t>
  </si>
  <si>
    <t>1-SE MANDO WHATS (MRS) 2-SE MANDO WHATS (MRS) CLIENTE INDICA LO SIGUIENTE: buenas tardes, lamentablemente ese corolla en una inundaciÃ³n fue pÃ©rdida total, por lo que ya no tenemos ese automÃ³vil, agradezco mucho sus atenciones</t>
  </si>
  <si>
    <t>5TDZZRFH8KS342083</t>
  </si>
  <si>
    <t>3TMJU4GN9FM181770</t>
  </si>
  <si>
    <t>2020-05-06</t>
  </si>
  <si>
    <t>JTDBT9K36CL041957</t>
  </si>
  <si>
    <t>JTMR13FV7LJ035030</t>
  </si>
  <si>
    <t>SE DEJO RECADO, LE AVISA Y MARCAN 2 - SE MANDO WHATS</t>
  </si>
  <si>
    <t>MHFMC13E39K001963</t>
  </si>
  <si>
    <t>JTDBT9K36F1436382</t>
  </si>
  <si>
    <t>MR2B29F37H1032998</t>
  </si>
  <si>
    <t>MR2B29F30H1074008</t>
  </si>
  <si>
    <t>MR0FA8CD3J3900283</t>
  </si>
  <si>
    <t>JTFSX23P8H6176657</t>
  </si>
  <si>
    <t>MHKMF53F8HK018586</t>
  </si>
  <si>
    <t>3TMJU62N46M011271</t>
  </si>
  <si>
    <t>5YFBURHE7EP050618</t>
  </si>
  <si>
    <t>MR2B29F33H1025417</t>
  </si>
  <si>
    <t>Cliente ya no hara los servicios en celaya</t>
  </si>
  <si>
    <t>5TDKK3DC3CS221568</t>
  </si>
  <si>
    <t>3TMJU4GN8DM142259</t>
  </si>
  <si>
    <t>1- SE LE ENVIO WHATS APP, 2- EL CLIENTE SE COMUNICA DESPUES</t>
  </si>
  <si>
    <t>5TDYY5G12FS059600</t>
  </si>
  <si>
    <t>Numero fuera de serv</t>
  </si>
  <si>
    <t>MR0EX8CB4K1403992</t>
  </si>
  <si>
    <t>MR0EX32G4F0263616</t>
  </si>
  <si>
    <t>Sin registro en kepler</t>
  </si>
  <si>
    <t>MR0EX3DD4L0003358</t>
  </si>
  <si>
    <t>sin telefonos</t>
  </si>
  <si>
    <t>2T3RF4EV0FW386554</t>
  </si>
  <si>
    <t>MHKMF5CE2LK005266</t>
  </si>
  <si>
    <t>SE MANDO WHATS, MRS</t>
  </si>
  <si>
    <t>3MYDLAYV0GY116606</t>
  </si>
  <si>
    <t>Se le marco y envio whats</t>
  </si>
  <si>
    <t>2T1BR32E85C373499</t>
  </si>
  <si>
    <t>JTFSX23P6K6198261</t>
  </si>
  <si>
    <t>20TA02 - 19/01/22</t>
  </si>
  <si>
    <t>2T3KF9DV0AW036978</t>
  </si>
  <si>
    <t>El le hace su servicio con sus propias manos</t>
  </si>
  <si>
    <t>MHKMF53F6GK010680</t>
  </si>
  <si>
    <t>le avisara ya que es su mama la que conduce la unidad 2- SE MANDO WHATS</t>
  </si>
  <si>
    <t>5TDZA22C96S425584</t>
  </si>
  <si>
    <t>2T3WF4EV9DW003324</t>
  </si>
  <si>
    <t>4T1BF1FK6HU375798</t>
  </si>
  <si>
    <t>MHKMF53E6HK011451</t>
  </si>
  <si>
    <t>EL COMPRA LAS PIEZAS Y LOS REALIZA EN OTRO TALLER</t>
  </si>
  <si>
    <t>5TDYK3DC8FS549843</t>
  </si>
  <si>
    <t>JTDKARFU5K3070311</t>
  </si>
  <si>
    <t>Pérdida total</t>
  </si>
  <si>
    <t>3TMJU4GN1BM117216</t>
  </si>
  <si>
    <t>marcamos en 2 ocasiones pero no contestan</t>
  </si>
  <si>
    <t>2T3RF4EV8FW251659</t>
  </si>
  <si>
    <t>2019-10-18</t>
  </si>
  <si>
    <t>JTEES42A882026242</t>
  </si>
  <si>
    <t>LO PLATICA CON SU ESPOSA Y MARCA PARA POSIBLE CITA</t>
  </si>
  <si>
    <t>5TDYK3DC6FS641582</t>
  </si>
  <si>
    <t>MR0EX8DD6J0178141</t>
  </si>
  <si>
    <t>5TDZK3DC8BS092000</t>
  </si>
  <si>
    <t>2020-12-15</t>
  </si>
  <si>
    <t>2T3RFREV9JW737483</t>
  </si>
  <si>
    <t>2T3WF4DV5AW018755</t>
  </si>
  <si>
    <t>MHKMF5CE1LK007039</t>
  </si>
  <si>
    <t>5YFBURHE7EP084462</t>
  </si>
  <si>
    <t>MR0EX8DD5K0185910</t>
  </si>
  <si>
    <t>se mando correo</t>
  </si>
  <si>
    <t>5TDKK4CC5AS289617</t>
  </si>
  <si>
    <t>JTFSX23P0J6190168</t>
  </si>
  <si>
    <t>Marcamos de la agencia y nos direcciona fuera de area</t>
  </si>
  <si>
    <t>2T1BR32E84C180865</t>
  </si>
  <si>
    <t>JTDKBRFU5G3017063</t>
  </si>
  <si>
    <t>TIENE EL TELEFONO DE LA AGENCIA</t>
  </si>
  <si>
    <t>MR0EX8CB3J1400208</t>
  </si>
  <si>
    <t>2020-04-20</t>
  </si>
  <si>
    <t>esta anombre de alecsa</t>
  </si>
  <si>
    <t>5YFBPRHE9JP823140</t>
  </si>
  <si>
    <t>MRS</t>
  </si>
  <si>
    <t>MHKMC13F7DK004433</t>
  </si>
  <si>
    <t>JTEBU11F58K010007</t>
  </si>
  <si>
    <t>Ya no vive en Celaya</t>
  </si>
  <si>
    <t>JTFSX23P7F6164688</t>
  </si>
  <si>
    <t>MR0EX8DD8G0169241</t>
  </si>
  <si>
    <t>POR CERCANIA REALIZA SUS SERVICIOS EN TOYOTA QRO.</t>
  </si>
  <si>
    <t>2T3RFREV5GW521977</t>
  </si>
  <si>
    <t>MR0EX32G9F0265992</t>
  </si>
  <si>
    <t>2020-05-04</t>
  </si>
  <si>
    <t>MARCAMOS Y NOS DIRECCIONA FUERA DE AREA</t>
  </si>
  <si>
    <t>3TMJU4GN7BM119858</t>
  </si>
  <si>
    <t>3MYDLAYV3GY123520</t>
  </si>
  <si>
    <t>MHKMC13E4FK007395</t>
  </si>
  <si>
    <t>2019-02-13</t>
  </si>
  <si>
    <t>MHKMF5CF4JK002374</t>
  </si>
  <si>
    <t>4T1BF1FK4EU321461</t>
  </si>
  <si>
    <t>SE DEJO RECADO CON LA RECEPCIONISTA  EL 11/04/22 04:14 p. m.</t>
  </si>
  <si>
    <t>2T3WF4EV6DW040735</t>
  </si>
  <si>
    <t>JTMZD33V066012224</t>
  </si>
  <si>
    <t>/ NO CONTESTA NI TIENE WHATS</t>
  </si>
  <si>
    <t>MR0EX8DD6H0253625</t>
  </si>
  <si>
    <t>JTFSX23P3J6191976</t>
  </si>
  <si>
    <t>EMPRESA TREPEX PASARA EL RECADO PARA PODER AGENDAR</t>
  </si>
  <si>
    <t>5YFBURHE9GP544952</t>
  </si>
  <si>
    <t>2020-04-01</t>
  </si>
  <si>
    <t>MR0EX8DD6H0248067</t>
  </si>
  <si>
    <t>MANDA A BUZON SE MANDO WHATS</t>
  </si>
  <si>
    <t>3TMJU4GN7FM186062</t>
  </si>
  <si>
    <t>2T1BU4EE8DC955472</t>
  </si>
  <si>
    <t>2T1BU4EE3BC542906</t>
  </si>
  <si>
    <t>sin numero</t>
  </si>
  <si>
    <t>MR0EX8CB1H1395648</t>
  </si>
  <si>
    <t>5TDYZRFHXJS267400</t>
  </si>
  <si>
    <t>DIRECCIONA A BZON</t>
  </si>
  <si>
    <t>MHKMF53E2JK015471</t>
  </si>
  <si>
    <t>EL MARCA EN OTRO MOMENTO</t>
  </si>
  <si>
    <t>JTMZD31V366007697</t>
  </si>
  <si>
    <t>JTMR13FV9KJ001556</t>
  </si>
  <si>
    <t>JTDBT9K3XA1370699</t>
  </si>
  <si>
    <t>1-  NO CONTESTA</t>
  </si>
  <si>
    <t>5TDYK3DC6BS021681</t>
  </si>
  <si>
    <t>MR0EX8CB7G1393594</t>
  </si>
  <si>
    <t>NMTKH3BXXKR070682</t>
  </si>
  <si>
    <t>5TDYZ3DC7HS867421</t>
  </si>
  <si>
    <t>No le interesa por el momento</t>
  </si>
  <si>
    <t>MR2B29F30H1006839</t>
  </si>
  <si>
    <t>3TMCZ5ANXMM377769</t>
  </si>
  <si>
    <t>VNKKTUD3XFA053858</t>
  </si>
  <si>
    <t>MANDA A BUZON, NO TIENE WHATS</t>
  </si>
  <si>
    <t>5TDYK3DC3FS616848</t>
  </si>
  <si>
    <t>MHKMC13F1FK011185</t>
  </si>
  <si>
    <t>MR0EX8DD6K0262770</t>
  </si>
  <si>
    <t>NUMERO MARCADO ES INCORRECTO</t>
  </si>
  <si>
    <t>2T3RF4EV6FW395484</t>
  </si>
  <si>
    <t>2T3WF4EV2DW045091</t>
  </si>
  <si>
    <t>MR0EX8DD9H0173798</t>
  </si>
  <si>
    <t>4T1BE32K05U398798</t>
  </si>
  <si>
    <t>JTFSX23P0G6170432</t>
  </si>
  <si>
    <t>JTDKT923995243530</t>
  </si>
  <si>
    <t>5TDYZ3DC3KS990494</t>
  </si>
  <si>
    <t>Se marca y se envia whats y no responde</t>
  </si>
  <si>
    <t>3MYDLAYV8GY130673</t>
  </si>
  <si>
    <t>2T3DFREV1HW554549</t>
  </si>
  <si>
    <t>2020-05-02</t>
  </si>
  <si>
    <t>3MYDLAYV5GY118528</t>
  </si>
  <si>
    <t>Nos cuelga llamadas y msj no los ve</t>
  </si>
  <si>
    <t>5YFBPRHEXHP635835</t>
  </si>
  <si>
    <t>JTDBT9K33B1407562</t>
  </si>
  <si>
    <t>4T1BK3EK8BU628765</t>
  </si>
  <si>
    <t>Por el momento no le interesa</t>
  </si>
  <si>
    <t>JTFSX23P466009886</t>
  </si>
  <si>
    <t>2T3ZFREV0JW426105</t>
  </si>
  <si>
    <t>3MYDLAYV2GY142933</t>
  </si>
  <si>
    <t>JTDKDTB32L1639548</t>
  </si>
  <si>
    <t>SE DEJO RECADO CON LA SRTA. ISABEL</t>
  </si>
  <si>
    <t>MR0EX32G3E0006722</t>
  </si>
  <si>
    <t>2T1BU4EE7DC018774</t>
  </si>
  <si>
    <t>No tiene num de contacto el unico que tiene no es del propietario</t>
  </si>
  <si>
    <t>5TDZA22C34S143034</t>
  </si>
  <si>
    <t>/ UNICO TELEFONO DE OFICINA, TELEFONO MAL/NOEXISTE</t>
  </si>
  <si>
    <t>JTFSX23P6F6154959</t>
  </si>
  <si>
    <t>2T1BU4EE0CC830349</t>
  </si>
  <si>
    <t>MR0EX8DD6K0261554</t>
  </si>
  <si>
    <t>CLIENTE INDICA QUE EL DIA LUNES 11.04.22 MARCARA PARA VER SI PUEDE PROGRAMAR4 SU CITA</t>
  </si>
  <si>
    <t>JTDKDTB32J1607857</t>
  </si>
  <si>
    <t>Contesto la esposa que el despues llama</t>
  </si>
  <si>
    <t>MR0EX8DD3J0256410</t>
  </si>
  <si>
    <t>MR0CX12GXD0102034</t>
  </si>
  <si>
    <t>1-A NOMBRE DE QUALITAS COMPAÑÍA</t>
  </si>
  <si>
    <t>JTDKN3DU2E1814208</t>
  </si>
  <si>
    <t>2020-08-11</t>
  </si>
  <si>
    <t>4T3DWRFV0MU011296</t>
  </si>
  <si>
    <t>MARCAMOS Y SE ENCUENTRA INACTIVO SUENA VARIAS VCES</t>
  </si>
  <si>
    <t>3MYDLAYV5GY124605</t>
  </si>
  <si>
    <t>LE AVISA A SU NOVIO Y AGENDAN 2 - BUZON</t>
  </si>
  <si>
    <t>JTDBT923071176448</t>
  </si>
  <si>
    <t>5YFBURHE3GP535082</t>
  </si>
  <si>
    <t>JTDKBRFU4H3050539</t>
  </si>
  <si>
    <t>MR0EX8DD1J0256373</t>
  </si>
  <si>
    <t>JTDBT9K31G1442446</t>
  </si>
  <si>
    <t>Contesto su hija que ella me marc por la tarde</t>
  </si>
  <si>
    <t>5TDYK3DC9CS269151</t>
  </si>
  <si>
    <t>2019-09-18</t>
  </si>
  <si>
    <t>3MYDLAYV5GY130159</t>
  </si>
  <si>
    <t>5TDYK3DC2DS307563</t>
  </si>
  <si>
    <t>5YFBURHE0GP483071</t>
  </si>
  <si>
    <t>Despues se comunica</t>
  </si>
  <si>
    <t>5TDZK3EH3BS039778</t>
  </si>
  <si>
    <t>SIN CONTACTOS, REGISTRO ALECSA CELAYA</t>
  </si>
  <si>
    <t>3TMCZ5AN1JM122682</t>
  </si>
  <si>
    <t>SE DIRECCIONA A BUZON DE VOZ</t>
  </si>
  <si>
    <t>3TMJU62NX9M071723</t>
  </si>
  <si>
    <t>4T1BF1FK0FU956971</t>
  </si>
  <si>
    <t>JTDKARFU4L3124117</t>
  </si>
  <si>
    <t>1-ENVIO DE MRS 2- CLIENTE COMENTARA Y PASARA LA INFORMACION A LA PERSONA CORRESPONDIENTE 4 - SE MANDO WHATS</t>
  </si>
  <si>
    <t>4T1BF32K04U075069</t>
  </si>
  <si>
    <t>Se marco no contesto se le deja whats</t>
  </si>
  <si>
    <t>2T1BU4EE0AC296752</t>
  </si>
  <si>
    <t>2017-04-19</t>
  </si>
  <si>
    <t>MR0EX32G5C0250143</t>
  </si>
  <si>
    <t>no tiene whats, amnda a buzon</t>
  </si>
  <si>
    <t>JTFSX23P9G6168758</t>
  </si>
  <si>
    <t>MHKMC13E2FK008903</t>
  </si>
  <si>
    <t>2019-08-19</t>
  </si>
  <si>
    <t>5TDYZ3DC4HS804020</t>
  </si>
  <si>
    <t>MR0EX8CB0J1402420</t>
  </si>
  <si>
    <t>MR0EX32G8C0001769</t>
  </si>
  <si>
    <t>No contesta llamadas ni mensajes</t>
  </si>
  <si>
    <t>3TMAZ5CN0GM006919</t>
  </si>
  <si>
    <t>G 0000135127GM006919 - 17/06/22 - G135127 - 21TD03</t>
  </si>
  <si>
    <t>2T3RFREV3HW631332</t>
  </si>
  <si>
    <t>JTFSX23P7K6196468</t>
  </si>
  <si>
    <t>20TA02 - 25/01/22</t>
  </si>
  <si>
    <t>MR0EX8CB6G1393411</t>
  </si>
  <si>
    <t>MR0EX8DD4G0243416</t>
  </si>
  <si>
    <t>Marcamos pero no contestan (no tiene whats)</t>
  </si>
  <si>
    <t>MR2B29F39H1077747</t>
  </si>
  <si>
    <t>MR2K29F3XH1025947</t>
  </si>
  <si>
    <t>NO TIENE WHAS, MANDA A BUZON</t>
  </si>
  <si>
    <t>3TMJU4GN6BM118930</t>
  </si>
  <si>
    <t>2019-06-17</t>
  </si>
  <si>
    <t>MHKMF53E4GK000866</t>
  </si>
  <si>
    <t>JTDKT923465028228</t>
  </si>
  <si>
    <t>2017-01-21</t>
  </si>
  <si>
    <t>5TDZK3EH7CS055385</t>
  </si>
  <si>
    <t>5TDZK3DC8BS057117</t>
  </si>
  <si>
    <t>5YFBURHE4GP456696</t>
  </si>
  <si>
    <t>Le queda lejos</t>
  </si>
  <si>
    <t>2T3RF4EV0FW234614</t>
  </si>
  <si>
    <t>MR2B29F30K1154366</t>
  </si>
  <si>
    <t>MR0EX8CB6J1401207</t>
  </si>
  <si>
    <t>5TDYZ3DC9HS846022</t>
  </si>
  <si>
    <t>5TDYKRFH9ES031119</t>
  </si>
  <si>
    <t>Manda a buzón</t>
  </si>
  <si>
    <t>5YFBURHEXEP041489</t>
  </si>
  <si>
    <t>TIENE EL CONTACTO DE LA AGENCIA</t>
  </si>
  <si>
    <t>2T3ZF35V89W001529</t>
  </si>
  <si>
    <t>JTDBT9K32G1444805</t>
  </si>
  <si>
    <t>5YFBPRBE9LP077588</t>
  </si>
  <si>
    <t>5TDZK23C38S105871</t>
  </si>
  <si>
    <t>2019-04-26</t>
  </si>
  <si>
    <t>4T1BF3EK0BU597516</t>
  </si>
  <si>
    <t>2021-01-11</t>
  </si>
  <si>
    <t>2T3KF9DV2AW035993</t>
  </si>
  <si>
    <t>2T3DF4EV7EW162867</t>
  </si>
  <si>
    <t>2017-01-02</t>
  </si>
  <si>
    <t>MR0EX8CB5G1391441</t>
  </si>
  <si>
    <t>NUMERO DE CONTACTO NO EXISTE</t>
  </si>
  <si>
    <t>MR0HA8CD2J1090844</t>
  </si>
  <si>
    <t>5TDGRKEC6MS032165</t>
  </si>
  <si>
    <t>REALIZARA LOS SERVICIOS EN TOYOTA VERACRUZ 4- Marcamos y nos direcciona a numero fuera de area / Nos direcciona fuera de servicio</t>
  </si>
  <si>
    <t>4T1BF1FK2DU678040</t>
  </si>
  <si>
    <t>YA NO CUENTA CON UNIDAD</t>
  </si>
  <si>
    <t>MR2K29F35H1040615</t>
  </si>
  <si>
    <t>4T1BF1FK8CU113273</t>
  </si>
  <si>
    <t>4T1BF1FK5HU621658</t>
  </si>
  <si>
    <t>2T3ZF4EV4DW002207</t>
  </si>
  <si>
    <t>se mando whats, manda a buzon 2- AGENDO 25/04/2022</t>
  </si>
  <si>
    <t>2T3YFREV0DW004593</t>
  </si>
  <si>
    <t>3TMCZ5AN1JM124805</t>
  </si>
  <si>
    <t>9BRBA42E995007124</t>
  </si>
  <si>
    <t>alecsa celaya</t>
  </si>
  <si>
    <t>2T3RFREV2GW535092</t>
  </si>
  <si>
    <t>MARCAMOS PERO NUMERO NOS INDICA INACTIVO</t>
  </si>
  <si>
    <t>3TMJU4GN5CM137938</t>
  </si>
  <si>
    <t>MR2B29F37H1019166</t>
  </si>
  <si>
    <t>5YFBURHE6FP210506</t>
  </si>
  <si>
    <t>MR2B29F38J1106161</t>
  </si>
  <si>
    <t>5YFBURHE7GP437592</t>
  </si>
  <si>
    <t>NUMERO FUERA DEL ARE DE SERVICIO</t>
  </si>
  <si>
    <t>JTDKAMFU3M3145416</t>
  </si>
  <si>
    <t>NO CONTESTA, 2- NUMERO DE CONTACTO NO EXISTE, SIN NUMEROS DE CONTACTO., 3- numero de contacto no existe</t>
  </si>
  <si>
    <t>5TDYK3DC1ES460954</t>
  </si>
  <si>
    <t>MR0EX8CB1J1399835</t>
  </si>
  <si>
    <t>2019-06-04</t>
  </si>
  <si>
    <t>2T1BU4EEXAC535160</t>
  </si>
  <si>
    <t>5TDZK3EH8DS113442</t>
  </si>
  <si>
    <t>MR0EX8DD3H0176518</t>
  </si>
  <si>
    <t>JTFSX23P5J6186780</t>
  </si>
  <si>
    <t>2T1BU4EE4BC693236</t>
  </si>
  <si>
    <t>MARCAMOS Y NOS DIRECCIONA A BUZON</t>
  </si>
  <si>
    <t>2T3ZF4EV6DW033684</t>
  </si>
  <si>
    <t>manda a buzon, no tiene whats 2 MANDA DIRECTO A BUZON</t>
  </si>
  <si>
    <t>JTMZD35V065016762</t>
  </si>
  <si>
    <t>manda a buzon, no tiene whats</t>
  </si>
  <si>
    <t>2T3ZFREV2JW438949</t>
  </si>
  <si>
    <t>MR2B29F36J1119779</t>
  </si>
  <si>
    <t>manda a buzon, no tiene whats 2- buzon</t>
  </si>
  <si>
    <t>5TDKKRFH3FS105500</t>
  </si>
  <si>
    <t>MR0EX8DD4J0255704</t>
  </si>
  <si>
    <t>LO ESTA PENSANDO</t>
  </si>
  <si>
    <t>4T1BK1FK9CU002985</t>
  </si>
  <si>
    <t>agendo 23/05/22 folio 1104008</t>
  </si>
  <si>
    <t>2T3KF9DV7BW091073</t>
  </si>
  <si>
    <t>MR0EX8DD4K0180309</t>
  </si>
  <si>
    <t>4T1BF1FK5CU513436</t>
  </si>
  <si>
    <t>2T3ZFREV3JW493183</t>
  </si>
  <si>
    <t>SE DEJO RECADO POR LLAMADA CON LA SRTA. VERONICA 4611800727,</t>
  </si>
  <si>
    <t>5TDYY5G18GS065497</t>
  </si>
  <si>
    <t>3TMLU4EN0DM119599</t>
  </si>
  <si>
    <t>JTMZD35V065020634</t>
  </si>
  <si>
    <t>Dura mucho el servicio</t>
  </si>
  <si>
    <t>JTDKT9D34DD546565</t>
  </si>
  <si>
    <t>2T1BU4EEXBC609355</t>
  </si>
  <si>
    <t>Ya no cuenta con su unidad</t>
  </si>
  <si>
    <t>MR0EX32G3E0262004</t>
  </si>
  <si>
    <t>buzon, 2 - se ,amdo whats</t>
  </si>
  <si>
    <t>5TDYZ3DC7JS910600</t>
  </si>
  <si>
    <t>5YFBURHE2GP425690</t>
  </si>
  <si>
    <t>MHKMF53F1GK009081</t>
  </si>
  <si>
    <t>JTDBT923381236224</t>
  </si>
  <si>
    <t>2T3ZF9DV0CW144969</t>
  </si>
  <si>
    <t>JTMZD33V166013401</t>
  </si>
  <si>
    <t>MR2B29F38H1020780</t>
  </si>
  <si>
    <t>JTDJT923785171530</t>
  </si>
  <si>
    <t>1- NUMERO FUERA DEL AREA DE SERVICIO</t>
  </si>
  <si>
    <t>2T3YFREV6DW002850</t>
  </si>
  <si>
    <t>4T1BF1FK9GU148782</t>
  </si>
  <si>
    <t>MHKMC13F1FK014572</t>
  </si>
  <si>
    <t>MHFMC13E48K000884</t>
  </si>
  <si>
    <t>5TDZK23C48S188968</t>
  </si>
  <si>
    <t>5TDZK23C58S127385</t>
  </si>
  <si>
    <t>MHKMF53F4HK014616</t>
  </si>
  <si>
    <t>Molesto por que sintio que querian abusar de el cobrandole mucho por un trabajo y en otra agencia se lo cobraron mucho mas barato y ya no regresa</t>
  </si>
  <si>
    <t>JTFSX23P7D6142106</t>
  </si>
  <si>
    <t>2021-02-04</t>
  </si>
  <si>
    <t>5YFBPRHE4HP624099</t>
  </si>
  <si>
    <t>MR0EX8DD0H0252955</t>
  </si>
  <si>
    <t>5YFBURHE0EP130665</t>
  </si>
  <si>
    <t>MR0EX32G3E0006915</t>
  </si>
  <si>
    <t>MR0CX12G3E0112079</t>
  </si>
  <si>
    <t>2019-07-20</t>
  </si>
  <si>
    <t>JTDKT9D39CD509753</t>
  </si>
  <si>
    <t>MHKMC13F0EK006994</t>
  </si>
  <si>
    <t>MR2B29F38H1011772</t>
  </si>
  <si>
    <t>MR0EX8DD8H0254341</t>
  </si>
  <si>
    <t>ya no cuenta con la unidad</t>
  </si>
  <si>
    <t>2T3ZF9DV5CW145079</t>
  </si>
  <si>
    <t>5YFBURHE4GP464345</t>
  </si>
  <si>
    <t>num de contactos registrados no existen</t>
  </si>
  <si>
    <t>MR2B29F36L1197417</t>
  </si>
  <si>
    <t>Se cambio a queretaro</t>
  </si>
  <si>
    <t>5TDYK3DC5BS007688</t>
  </si>
  <si>
    <t>JTDKBRFU3H3037412</t>
  </si>
  <si>
    <t>4T1BF1FKXGU145177</t>
  </si>
  <si>
    <t>4T1BF1FK5CU176492</t>
  </si>
  <si>
    <t>lo trae hasta que llegue a los 90</t>
  </si>
  <si>
    <t>JTFSX23P7J6187798</t>
  </si>
  <si>
    <t>Num cambio</t>
  </si>
  <si>
    <t>JTFSX23P9E6151522</t>
  </si>
  <si>
    <t>SE MANFO WHATS</t>
  </si>
  <si>
    <t>MR0EX32G7C0251584</t>
  </si>
  <si>
    <t>4T1BF1FK3GU568621</t>
  </si>
  <si>
    <t>MR2B29F31K1169331</t>
  </si>
  <si>
    <t>NUMERO FUERA DEL AREA DE SERVICIO</t>
  </si>
  <si>
    <t>MR0EX8DD9H0253067</t>
  </si>
  <si>
    <t>MR0HA8CD8J1087835</t>
  </si>
  <si>
    <t>2T3ZF4EV0DW032370</t>
  </si>
  <si>
    <t>8AJEX32G5A4027667</t>
  </si>
  <si>
    <t>Marcamos de la agencia y nos direcciona a buzon</t>
  </si>
  <si>
    <t>2T1BE4EE3BC048462</t>
  </si>
  <si>
    <t>MR0EX8DD4H0253588</t>
  </si>
  <si>
    <t>MR0EX8DD6J0178639</t>
  </si>
  <si>
    <t>4T1BF1FK4HU728006</t>
  </si>
  <si>
    <t>LA UNIDAD YA NO EXISTE (PERDIDA TOTAL)</t>
  </si>
  <si>
    <t>MR2B29F31H1008373</t>
  </si>
  <si>
    <t>2T3KF9DV6CW117387</t>
  </si>
  <si>
    <t>sin datos en kepler</t>
  </si>
  <si>
    <t>MR2B29F36H1042437</t>
  </si>
  <si>
    <t>1- SE LE ENVIO WHATS APP, 2- CONTESTA SE LE VOLVIO A ENVIAR WHATS APP, 3- SE DEJO RECADO</t>
  </si>
  <si>
    <t>3TMAZ5CN0HM026962</t>
  </si>
  <si>
    <t>MR0EX8CB4G1394167</t>
  </si>
  <si>
    <t>JTFSX23P5H6176583</t>
  </si>
  <si>
    <t>2T3RFREV7JW727597</t>
  </si>
  <si>
    <t>1- lo dejo a cuenta para una rav4 mas nueva.</t>
  </si>
  <si>
    <t>5TDYK3DC1ES424472</t>
  </si>
  <si>
    <t>MR0EX8DD2H0249071</t>
  </si>
  <si>
    <t>EL SE COMUNICA EN OTRO MOMENTO</t>
  </si>
  <si>
    <t>JTDKBRFU5H3053952</t>
  </si>
  <si>
    <t>MHKMF5CF5JK002559</t>
  </si>
  <si>
    <t>Cuelga la llamada cuando nos escucha</t>
  </si>
  <si>
    <t>5TDGRKECXMS027843</t>
  </si>
  <si>
    <t>NUMERO DE TELEFONO NO EXISTE, 2- NUEMERO DE CONTACTO NO EXISTE ,3- NÚMERO DE CONTACTO NO EXISTE.</t>
  </si>
  <si>
    <t>5TDYY5G14GS063567</t>
  </si>
  <si>
    <t>1-SE LE ENVIO WHATS APP , 2- EL CLIENTE  SE COMUNICA PARA AGENDAR SU CITA., 3- EL CLIENTE SE COMUNICA MAS ADELANTE, 4- no contesta se volvio a enviar whats app</t>
  </si>
  <si>
    <t>VNKKTUD36GA058718</t>
  </si>
  <si>
    <t>5YFBURHE5FP214773</t>
  </si>
  <si>
    <t>2T3WK4DV0CW018824</t>
  </si>
  <si>
    <t>SE MANDO WHATS 2 - va chacar si su hila realizo el servicio rm queretaro se envia msj para recordar su cita</t>
  </si>
  <si>
    <t>5TDZA22C65S289994</t>
  </si>
  <si>
    <t>3MYDLAYV7HY187013</t>
  </si>
  <si>
    <t>5YFBPRHE3HP706910</t>
  </si>
  <si>
    <t>MR0FA8CD2J3950849</t>
  </si>
  <si>
    <t>MARCAMOS Y NOS ENVIA A BUZON</t>
  </si>
  <si>
    <t>MR0EX8DD5H0175192</t>
  </si>
  <si>
    <t>manda a buzon, no tiene whtats</t>
  </si>
  <si>
    <t>MR0EX32G3F0268483</t>
  </si>
  <si>
    <t>3TMJU62N39M076455</t>
  </si>
  <si>
    <t>MR0EX8DDXH0174488</t>
  </si>
  <si>
    <t>Cliente indica que ya no cuenta con la unidad 2017</t>
  </si>
  <si>
    <t>MR0FA8CD4J3900633</t>
  </si>
  <si>
    <t>5TDZK3EH0DS116206</t>
  </si>
  <si>
    <t>MR2B29F34H1035096</t>
  </si>
  <si>
    <t>3TMCZ5AN9JM122817</t>
  </si>
  <si>
    <t>MR0EX8DD9K0181407</t>
  </si>
  <si>
    <t>2T3RFREV6HW614511</t>
  </si>
  <si>
    <t>2019-06-20</t>
  </si>
  <si>
    <t>2T3RFREV0JW802043</t>
  </si>
  <si>
    <t>MHFMC13F18K000818</t>
  </si>
  <si>
    <t>MR2B29F35H1049010</t>
  </si>
  <si>
    <t>5YFBPRHE5HP631501</t>
  </si>
  <si>
    <t>1- NUMERO E CONTACTO NO EXISTE</t>
  </si>
  <si>
    <t>MR0EX8DD7G0163902</t>
  </si>
  <si>
    <t>2T1BU4EE1BC537350</t>
  </si>
  <si>
    <t>MR0EX8DDXK0260424</t>
  </si>
  <si>
    <t>2T1BU4EEXDC039599</t>
  </si>
  <si>
    <t>Marcamos para ofrecerle la campaña G0p</t>
  </si>
  <si>
    <t>5YFBPRHE0KP934094</t>
  </si>
  <si>
    <t>2019-05-20</t>
  </si>
  <si>
    <t>MHKMF53E8GK004502</t>
  </si>
  <si>
    <t>S135800 - 12/07/22 - S140</t>
  </si>
  <si>
    <t>JTFSX23P5J6184110</t>
  </si>
  <si>
    <t>2020-01-02</t>
  </si>
  <si>
    <t>MHFMC13E2AK003515</t>
  </si>
  <si>
    <t>2019-01-08</t>
  </si>
  <si>
    <t>Sin registro en Kepler</t>
  </si>
  <si>
    <t>5YFBURHE2GP546123</t>
  </si>
  <si>
    <t>2020-02-03</t>
  </si>
  <si>
    <t>3MYDLAYV7GY142832</t>
  </si>
  <si>
    <t>LO REVISA  CON SU ESPOSO Y MARCA PARA AGENDAR SU CITA.</t>
  </si>
  <si>
    <t>5YFBPRHE0HP733515</t>
  </si>
  <si>
    <t>MR0FA8CDXJ3950615</t>
  </si>
  <si>
    <t>se mando whats 2 - el operario comenta que ya no conduce la unidad, pero pasare el recado a la empresa</t>
  </si>
  <si>
    <t>3TMJU4GN4DM141416</t>
  </si>
  <si>
    <t>CONTESTA Y CUELGA LA LLAMADA</t>
  </si>
  <si>
    <t>5TDYK3DC7DS363692</t>
  </si>
  <si>
    <t>5YFBPRBE7LP059879</t>
  </si>
  <si>
    <t>2T3DF4EV8EW129831</t>
  </si>
  <si>
    <t>MHKMF53E3HK007373</t>
  </si>
  <si>
    <t>LLAMAR EL 11/04/22</t>
  </si>
  <si>
    <t>MR2B29F30H1047844</t>
  </si>
  <si>
    <t>manda a buzon y no tiene whats</t>
  </si>
  <si>
    <t>MR2B29F35H1069838</t>
  </si>
  <si>
    <t>LOS REALIZA EN UN TALLER</t>
  </si>
  <si>
    <t>5TDYZ3DC0HS874713</t>
  </si>
  <si>
    <t>MR2B29F39K1137632</t>
  </si>
  <si>
    <t>5TDYZRFH8HS191993</t>
  </si>
  <si>
    <t>3MYDLAYV2JY331623</t>
  </si>
  <si>
    <t>3TMJU4GN7EM157661</t>
  </si>
  <si>
    <t>MHKMC13F7DK005534</t>
  </si>
  <si>
    <t>NOMEROS MAL</t>
  </si>
  <si>
    <t>2T3ZFREV3JW470342</t>
  </si>
  <si>
    <t>MR0EX8DD1G0244541</t>
  </si>
  <si>
    <t>5TDYZ3DC1KS974097</t>
  </si>
  <si>
    <t>SE MANDO WHATS 2- YA NO CUENTASN CON LA UNIDAD</t>
  </si>
  <si>
    <t>MR0EX8CBXG1393069</t>
  </si>
  <si>
    <t>MR0EX8DD2G0164343</t>
  </si>
  <si>
    <t>por tema de trabajo la unidad se enciuentra en otro estado</t>
  </si>
  <si>
    <t>JTFSX23P2H6176332</t>
  </si>
  <si>
    <t>1- SE DEJO RECADO CON EL CHOFER DE LA UNIDAD</t>
  </si>
  <si>
    <t>5TDYK3DC5FS534295</t>
  </si>
  <si>
    <t>2019-06-22</t>
  </si>
  <si>
    <t>SE MANDO WHTAS ( MRS ) 2- buzon, se marca del telefono fijo</t>
  </si>
  <si>
    <t>2T3ZF4EV3FW214311</t>
  </si>
  <si>
    <t>2T3KF9DV4BW091998</t>
  </si>
  <si>
    <t>2T3YF4EV4DW049765</t>
  </si>
  <si>
    <t>JTFSX23P0K6204944</t>
  </si>
  <si>
    <t>YA NO CUENTAN CON GARANTIA , ASI QUE YA NOLE INTERESA TRAELA EN SERVICIO.</t>
  </si>
  <si>
    <t>JTDKBRFUXH3027136</t>
  </si>
  <si>
    <t>JTFSX23P7B6107840</t>
  </si>
  <si>
    <t>MR2K29F38H1076024</t>
  </si>
  <si>
    <t>NMTKH3BX3KR070961</t>
  </si>
  <si>
    <t>mannda a buzon, no tiene whats</t>
  </si>
  <si>
    <t>MR0EX8CB9G1393970</t>
  </si>
  <si>
    <t>2017-05-08</t>
  </si>
  <si>
    <t>JTDKT9D38CD541660</t>
  </si>
  <si>
    <t>MR0EX8DD3K0262709</t>
  </si>
  <si>
    <t>2T1BU4EE7AC402405</t>
  </si>
  <si>
    <t>JTFSX23P2K6203844</t>
  </si>
  <si>
    <t>1- sin numeros de contacto</t>
  </si>
  <si>
    <t>5TDYK3DC7FS618456</t>
  </si>
  <si>
    <t>4T1B11HK6JU596089</t>
  </si>
  <si>
    <t>2T3DFREV0JW737236</t>
  </si>
  <si>
    <t>MR0EX8CB0G1390455</t>
  </si>
  <si>
    <t>MR0EX8DD2H0171018</t>
  </si>
  <si>
    <t>MR0EX32G4E0262867</t>
  </si>
  <si>
    <t>3TMJU62N66M013149</t>
  </si>
  <si>
    <t>MR0EX32GXF0267203</t>
  </si>
  <si>
    <t>MR0EX8DDXJ0258221</t>
  </si>
  <si>
    <t>1-SE ENVIA MENSAJE DE RECORDATORIO 2-MSJ MRS</t>
  </si>
  <si>
    <t>MR0EX8DD0K0183529</t>
  </si>
  <si>
    <t>2T3ZF4EV8FW136866</t>
  </si>
  <si>
    <t>2T3JFREV1GW449057</t>
  </si>
  <si>
    <t>MR0EX8DD1H0252432</t>
  </si>
  <si>
    <t>MR2B29F38L1191795</t>
  </si>
  <si>
    <t>LLMAR EL 18/04/2022</t>
  </si>
  <si>
    <t>4T1BK46K37U048853</t>
  </si>
  <si>
    <t>MR0EX8DD5G0164885</t>
  </si>
  <si>
    <t>4T1BF3EK9BU718141</t>
  </si>
  <si>
    <t>MR0EX8CB7G1391375</t>
  </si>
  <si>
    <t>2T1BU4EE1AC248063</t>
  </si>
  <si>
    <t>2020-12-19</t>
  </si>
  <si>
    <t>YA NO CUENTA CIN SU UNIDAD , PERO LE  AVISARA AL ACTUAL DUEÑO QUE YA LE TOCA SU SERVICIO DE MANTENIMIENTO.</t>
  </si>
  <si>
    <t>4T1BF1FK1GU537982</t>
  </si>
  <si>
    <t>8AJEX32G784014994</t>
  </si>
  <si>
    <t>3TMJU4GNXDM151397</t>
  </si>
  <si>
    <t>5YFBURHE3GP534157</t>
  </si>
  <si>
    <t>MR0EX3DD9L0082851</t>
  </si>
  <si>
    <t>Se envia Mrs / 2- Perdida total tuvo un accidente ya lo pago el seguro</t>
  </si>
  <si>
    <t>2T1BU42E29C069448</t>
  </si>
  <si>
    <t>MR0EX8CB3H1395618</t>
  </si>
  <si>
    <t>Se envia Mrs / 2- Marcamos de la agencia y nos direcciona a buzon de voz</t>
  </si>
  <si>
    <t>2T3WF4DV1CW150334</t>
  </si>
  <si>
    <t>3TMJU4GN4BM117470</t>
  </si>
  <si>
    <t>NUMERO FUERA DE AREA</t>
  </si>
  <si>
    <t>JTDKT923895273229</t>
  </si>
  <si>
    <t>2019-04-25</t>
  </si>
  <si>
    <t>JTDKDTB37J1614044</t>
  </si>
  <si>
    <t>2018-12-29</t>
  </si>
  <si>
    <t>BUZON, NO TIENE WHATS</t>
  </si>
  <si>
    <t>MHKMF53E2GK000171</t>
  </si>
  <si>
    <t>5YFBURHE2GP461962</t>
  </si>
  <si>
    <t>RADICA EN OTRO ESTADO</t>
  </si>
  <si>
    <t>2T3RFREV6HW558523</t>
  </si>
  <si>
    <t>MR0FA3CD7L3800774</t>
  </si>
  <si>
    <t>YA TERMINO SU GARANTIA  Y  TIENE ASUS MECANICOS PARA REALIZAR  SUS SERVICIOS.</t>
  </si>
  <si>
    <t>5TDKZ3DC2KS980416</t>
  </si>
  <si>
    <t>2021-05-20</t>
  </si>
  <si>
    <t>VNKKTUD34FA051829</t>
  </si>
  <si>
    <t>JTDKBRFU3H3038463</t>
  </si>
  <si>
    <t>4T1B11HK3JU501097</t>
  </si>
  <si>
    <t>1- A NOMBRE DE  QUALITAS COMPAÑÍA</t>
  </si>
  <si>
    <t>MR0EX8CB4L1409339</t>
  </si>
  <si>
    <t>JTDBT9K31F1438332</t>
  </si>
  <si>
    <t>3TMJU4GN9FM185317</t>
  </si>
  <si>
    <t>JTMR13FV7KJ021000</t>
  </si>
  <si>
    <t>1-SE ENVIA MENSAJE DE RECORDATORIO 2- SE ENVIA MRS -3 - buzon</t>
  </si>
  <si>
    <t>JTFSX23P2D6140411</t>
  </si>
  <si>
    <t>2T1BU4EE9BC619987</t>
  </si>
  <si>
    <t>NUMERO EQUIVOCADO A PERSONAL DE LA AGENCIA</t>
  </si>
  <si>
    <t>JTDBT923084018689</t>
  </si>
  <si>
    <t>NMTKH3BX6JR061279</t>
  </si>
  <si>
    <t>Se envia Mrs /2- Unidad Vendida</t>
  </si>
  <si>
    <t>JTDKBRFU9H3037947</t>
  </si>
  <si>
    <t>2T1BU4EE9AC373585</t>
  </si>
  <si>
    <t>JTDKN3DU1E1784473</t>
  </si>
  <si>
    <t>5TDKK3DCXES406297</t>
  </si>
  <si>
    <t>5YFBURHE8FP272750</t>
  </si>
  <si>
    <t>MHKMF5CF6LK009796</t>
  </si>
  <si>
    <t>2020-04-06</t>
  </si>
  <si>
    <t>MR2B29F37K1175196</t>
  </si>
  <si>
    <t>VNKKTUD38FA048920</t>
  </si>
  <si>
    <t>lo vendio</t>
  </si>
  <si>
    <t>MHKMF53F5GK008127</t>
  </si>
  <si>
    <t>3TMCZ5AN9GM025271</t>
  </si>
  <si>
    <t>JTDBT923871019914</t>
  </si>
  <si>
    <t>5TDYK3DC1CS250996</t>
  </si>
  <si>
    <t>CLIENTE VENDIO LA UNIDAD</t>
  </si>
  <si>
    <t>MR2B29F35H1060850</t>
  </si>
  <si>
    <t>5YFBURHE6GP547565</t>
  </si>
  <si>
    <t>2019-09-20</t>
  </si>
  <si>
    <t>/ NO LE INTERESA POR EL MOMENTO YA QUE ENCONTRO OTRO SERVICIO QUE LE DA MEJOR PRECIO Y TIEMPO</t>
  </si>
  <si>
    <t>2T3KF9DV8AW023511</t>
  </si>
  <si>
    <t>9BRBA42EX95026992</t>
  </si>
  <si>
    <t>1-MRS 2- MARCAMOS PERO NADIE NOS RESPONDE</t>
  </si>
  <si>
    <t>5YFBURHE6GP387350</t>
  </si>
  <si>
    <t>1- MANDA A BUZON DIRECTO</t>
  </si>
  <si>
    <t>2T3DF4EV0EW147756</t>
  </si>
  <si>
    <t>JTEGD20V450076284</t>
  </si>
  <si>
    <t>MHKMF5CF6JK002652</t>
  </si>
  <si>
    <t>MHKMF53F3GK010295</t>
  </si>
  <si>
    <t>JTDBT9K32G1446165</t>
  </si>
  <si>
    <t>MR2K29F38J1109836</t>
  </si>
  <si>
    <t>MR0EX32G1F0266876</t>
  </si>
  <si>
    <t>/NO CUENTA CON NUMEROS DE CONTACTO</t>
  </si>
  <si>
    <t>3TMJU4GN1FM186526</t>
  </si>
  <si>
    <t>T140316 - 09/12/22 - DIAG. VIDRIOS NO SUBEN</t>
  </si>
  <si>
    <t>VNKKTUD30GA060772</t>
  </si>
  <si>
    <t>MR0EX8DD3G0245108</t>
  </si>
  <si>
    <t>MHKMC13E9EK004958</t>
  </si>
  <si>
    <t>2020-04-16</t>
  </si>
  <si>
    <t>JTMR13FV8LJ033027</t>
  </si>
  <si>
    <t>YA NO CUENTA  CONTA CON SU UNIDAD</t>
  </si>
  <si>
    <t>2T1BU4EE0AC243789</t>
  </si>
  <si>
    <t>num cambio</t>
  </si>
  <si>
    <t>JTDKBRFUXJ3598082</t>
  </si>
  <si>
    <t>2T3RF4EV0FW294005</t>
  </si>
  <si>
    <t>MR2B29F36K1165842</t>
  </si>
  <si>
    <t>JTDBT9K34G1446832</t>
  </si>
  <si>
    <t>MR0EX8DD9H0175437</t>
  </si>
  <si>
    <t>MR0EX8DD7H0174156</t>
  </si>
  <si>
    <t>4T1B21HK0KU510869</t>
  </si>
  <si>
    <t>2T1BU4EE6AC201417</t>
  </si>
  <si>
    <t>MR0EX8DD5H0173118</t>
  </si>
  <si>
    <t>MHKMF5CE5LK005634</t>
  </si>
  <si>
    <t>5TDYZ3DC7HS899057</t>
  </si>
  <si>
    <t>MR0EX8CB0G1390908</t>
  </si>
  <si>
    <t>4T1BF1FK8FU048977</t>
  </si>
  <si>
    <t>5TDYZ3DC9LS057104</t>
  </si>
  <si>
    <t>2T3DFREVXHW544201</t>
  </si>
  <si>
    <t>5TDYK3DC0GS734244</t>
  </si>
  <si>
    <t>5TDYY5G15GS065988</t>
  </si>
  <si>
    <t>MR2B29F31L1191430</t>
  </si>
  <si>
    <t>JTDBT9K31G1446609</t>
  </si>
  <si>
    <t>MR2B29F36H1054068</t>
  </si>
  <si>
    <t>5TDYZ3DC2LS063391</t>
  </si>
  <si>
    <t>5TDYZ3DC1LS042712</t>
  </si>
  <si>
    <t>VNKKTUD30GA064109</t>
  </si>
  <si>
    <t>JTDBT923391326989</t>
  </si>
  <si>
    <t>MR0EX8DD8G0246786</t>
  </si>
  <si>
    <t>JTFPX22P4K0085256</t>
  </si>
  <si>
    <t>3TMCZ5AN7GM014737</t>
  </si>
  <si>
    <t>3TMCZ5AN1HM106024</t>
  </si>
  <si>
    <t>JTFSX23P0K6203888</t>
  </si>
  <si>
    <t>MR0EX8DD6J0256532</t>
  </si>
  <si>
    <t>5YFBPRHE1HP697947</t>
  </si>
  <si>
    <t>3MYDLAYV8HY174710</t>
  </si>
  <si>
    <t>2T1BR32E08C860698</t>
  </si>
  <si>
    <t>JTDKT9D30CD516848</t>
  </si>
  <si>
    <t>NO CONTESTA LA LLAMADA</t>
  </si>
  <si>
    <t>5TDYZ3DC2KS008194</t>
  </si>
  <si>
    <t>Se envia msj (Mrs) 4- Se envia ms (toyotathon)</t>
  </si>
  <si>
    <t>JTMY23FVXKJ006354</t>
  </si>
  <si>
    <t>RADICA EN MONTERREY, SOLO REALIZO AQUÃ ,LA COMPRA</t>
  </si>
  <si>
    <t>5TDYZ3DCXHS809979</t>
  </si>
  <si>
    <t>MR0FA8CD2J3900582</t>
  </si>
  <si>
    <t>MR2B29F31K1159785</t>
  </si>
  <si>
    <t>En la empresa ya no se encuentra la unidad se vendio</t>
  </si>
  <si>
    <t>JTMZD35VX75053786</t>
  </si>
  <si>
    <t>JTFSX23P7J6191544</t>
  </si>
  <si>
    <t>MR0CX3DD5M1319564</t>
  </si>
  <si>
    <t>inmotion/ SIN NUMERO DE CONTACTOS O NOMBRE 2 - inmotion sin datos en los  3 perfiles 4- INMOTION</t>
  </si>
  <si>
    <t>MR0EX8CB7H1396433</t>
  </si>
  <si>
    <t>JTFSX23P1K6195316</t>
  </si>
  <si>
    <t>Contesto su asistente que pasa el recado</t>
  </si>
  <si>
    <t>MR2K29F37K1152100</t>
  </si>
  <si>
    <t>contesta con majaderias y molesto</t>
  </si>
  <si>
    <t>5TDKKRFH4FS091817</t>
  </si>
  <si>
    <t>Buzon y no tiene whatss</t>
  </si>
  <si>
    <t>JTDBT923281272292</t>
  </si>
  <si>
    <t>JTMBD31V366008477</t>
  </si>
  <si>
    <t>2T3RFREV6JW698609</t>
  </si>
  <si>
    <t>5TDKK3DC7FS630015</t>
  </si>
  <si>
    <t>MR0CX3DD8M1315413</t>
  </si>
  <si>
    <t>5YFBPRHE6JP740491</t>
  </si>
  <si>
    <t>Sin numeros de Contacto en Kepler</t>
  </si>
  <si>
    <t>5TDYZ3DCXHS827026</t>
  </si>
  <si>
    <t>JTDKN3DU6F1952643</t>
  </si>
  <si>
    <t>MR2B29F39M1211666</t>
  </si>
  <si>
    <t>1-SE LE ENVIO WHATS APP, 2- SE DEJO RECADO</t>
  </si>
  <si>
    <t>MHKMC13F3DK003473</t>
  </si>
  <si>
    <t>JTDBT9K30F1435471</t>
  </si>
  <si>
    <t>JTMCY7AJ6G4043590</t>
  </si>
  <si>
    <t>JTMZD33V576045706</t>
  </si>
  <si>
    <t>MHKMC13E2DK001933</t>
  </si>
  <si>
    <t>JTFHX02P380035921</t>
  </si>
  <si>
    <t>SIN NUMERO PARA CONTACTRA</t>
  </si>
  <si>
    <t>MR0EX8CBXJ1402277</t>
  </si>
  <si>
    <t>2020-05-12</t>
  </si>
  <si>
    <t>5YFBPRHE1HP688326</t>
  </si>
  <si>
    <t>5TDYK3DCXBS160681</t>
  </si>
  <si>
    <t>MHKMC13F4FK018583</t>
  </si>
  <si>
    <t>5TDYK3DC3FS534618</t>
  </si>
  <si>
    <t>5TDYZ3DC9KS967317</t>
  </si>
  <si>
    <t>VNKKTUD3XFA018625</t>
  </si>
  <si>
    <t>5YFBURHE0EP053117</t>
  </si>
  <si>
    <t>MR0EX8DD0H0173625</t>
  </si>
  <si>
    <t>2T3YF4EV2DW056231</t>
  </si>
  <si>
    <t>JTDBT9K36G1449022</t>
  </si>
  <si>
    <t>3MYDLBYV7KY502597</t>
  </si>
  <si>
    <t>JTDBT923471120173</t>
  </si>
  <si>
    <t>MHKMC13F3FK014380</t>
  </si>
  <si>
    <t>JTDKN3DU9F1877873</t>
  </si>
  <si>
    <t>NO TIENE WHTAS, MANDA A BUZON 2- el marca la siguiente s3emana para posible cita 3- MANDA A BUZON, SE DEJA WHATS</t>
  </si>
  <si>
    <t>3TMAZ5CN7GM012829</t>
  </si>
  <si>
    <t>SIN DATOS EN KEPLER PARA CONTACTAR AL CLIENTE</t>
  </si>
  <si>
    <t>JTDJT923495262269</t>
  </si>
  <si>
    <t>Se envia Mrs / 2- Marcamos de la agencia y nos indica que le queda lejos traer la unidad a celaya se le da opcion de sma</t>
  </si>
  <si>
    <t>JTDBT9K32G1450832</t>
  </si>
  <si>
    <t>Marque y mande whats y no reponde</t>
  </si>
  <si>
    <t>5TDZK22C28S118970</t>
  </si>
  <si>
    <t>MANDA DIRECTO A BUZON, NO TIENE WHATS</t>
  </si>
  <si>
    <t>5TDKZ3DC9JS929493</t>
  </si>
  <si>
    <t>2019-01-09</t>
  </si>
  <si>
    <t>MR2B29F38H1005888</t>
  </si>
  <si>
    <t>MR0CX12G7D0094328</t>
  </si>
  <si>
    <t>YA NO CUENTAN CON LA UNIDAD</t>
  </si>
  <si>
    <t>MR2B29F36J1109060</t>
  </si>
  <si>
    <t>JTEBU11F08K037986</t>
  </si>
  <si>
    <t>JTDKT9K37A5321744</t>
  </si>
  <si>
    <t>MHFMC13F4BK008760</t>
  </si>
  <si>
    <t>Cuando el pueda se comunica</t>
  </si>
  <si>
    <t>MR2K29F35H1033020</t>
  </si>
  <si>
    <t>8AJEX32G6B4031969</t>
  </si>
  <si>
    <t>MR0EX8CB2L1408397</t>
  </si>
  <si>
    <t>ROBADA</t>
  </si>
  <si>
    <t>MR0HA8CD2J1088530</t>
  </si>
  <si>
    <t>la empresa ya no tiene esa unidad</t>
  </si>
  <si>
    <t>MR2K29F32J1132321</t>
  </si>
  <si>
    <t>MRS whats</t>
  </si>
  <si>
    <t>MR0EX8DD3G0168059</t>
  </si>
  <si>
    <t>manda a buzon, no tiene whats 2- sin numero de contacto</t>
  </si>
  <si>
    <t>MR0EX8DD1H0249529</t>
  </si>
  <si>
    <t>SE MANDO WHTAS ( MRS ) 2- sin numero de contacto</t>
  </si>
  <si>
    <t>MR0EX8CB4G1393973</t>
  </si>
  <si>
    <t>1- NUMEROS DE CONTACTO NO EXISTEN.</t>
  </si>
  <si>
    <t>5YFBURHE7EP013021</t>
  </si>
  <si>
    <t>2019-04-27</t>
  </si>
  <si>
    <t>MHKMF53F0GK004440</t>
  </si>
  <si>
    <t>JTFSX23P2K6198936</t>
  </si>
  <si>
    <t>EL MARCA, POR EL MOMENTO NO LA REQUIERE</t>
  </si>
  <si>
    <t>5TDZKRFH1FS053623</t>
  </si>
  <si>
    <t>JTDKDTB37K1623201</t>
  </si>
  <si>
    <t>3TMJU4GN5EM159019</t>
  </si>
  <si>
    <t>ya no tiene la unidad</t>
  </si>
  <si>
    <t>JTFSX23P0F6161860</t>
  </si>
  <si>
    <t>2017-05-12</t>
  </si>
  <si>
    <t>1- NUMERO DE CONTACTO ES INCORRECTO.</t>
  </si>
  <si>
    <t>MHKMC13F9CK001807</t>
  </si>
  <si>
    <t>MHKMF53E7GK003213</t>
  </si>
  <si>
    <t>2020-03-10</t>
  </si>
  <si>
    <t>MR0EX3DDXL0005132</t>
  </si>
  <si>
    <t>MR2K29F35H1054336</t>
  </si>
  <si>
    <t>Marcarle en 1 mes</t>
  </si>
  <si>
    <t>MR0EX32G1F0268448</t>
  </si>
  <si>
    <t>MHKMC13F7DK003881</t>
  </si>
  <si>
    <t>MR0EX32G3E0260883</t>
  </si>
  <si>
    <t>5TDZK3DC3DS332797</t>
  </si>
  <si>
    <t>Se envia Mrs / 2- Marcamos de la agencia e indica que no estan interesados por el momento agendar cita</t>
  </si>
  <si>
    <t>4T1BF1FK2GU566939</t>
  </si>
  <si>
    <t>Numero equivocado</t>
  </si>
  <si>
    <t>2T3ZFREV9HW364908</t>
  </si>
  <si>
    <t>cambio de numero</t>
  </si>
  <si>
    <t>3MYDLAYV3HY149777</t>
  </si>
  <si>
    <t>MR0EX8CB8G1392907</t>
  </si>
  <si>
    <t>MR0EX8DD3J0180249</t>
  </si>
  <si>
    <t>YA NO CUENTAN CON SU UNIDAD</t>
  </si>
  <si>
    <t>JTDBT9K3XE1430129</t>
  </si>
  <si>
    <t>3TMLU4EN8CM099214</t>
  </si>
  <si>
    <t>2017-05-02</t>
  </si>
  <si>
    <t>MR2K29F33H1020024</t>
  </si>
  <si>
    <t>2T3RFREVXGW485123</t>
  </si>
  <si>
    <t>DIRECCIONA A BUZON</t>
  </si>
  <si>
    <t>JTDKT923575063409</t>
  </si>
  <si>
    <t>Lo vendio y pide que lo borren para que no lo moleste</t>
  </si>
  <si>
    <t>2T3RF4EV2EW205906</t>
  </si>
  <si>
    <t>MR0EX8CB8G1390980</t>
  </si>
  <si>
    <t>MR0EX8CBXJ1399641</t>
  </si>
  <si>
    <t>2020-04-23</t>
  </si>
  <si>
    <t>no tiene whats, manada a buzon</t>
  </si>
  <si>
    <t>MR2B29F31K1176232</t>
  </si>
  <si>
    <t>MR0EX8DD9H0173302</t>
  </si>
  <si>
    <t>MR2K29F35K1159773</t>
  </si>
  <si>
    <t>SE MANDO WHATS 2- rechaza llamada 3 - esta fuera de la cuidad el pasa en 15 dias a agendar 4- marcamos pero nos direcciona a buzon enviamos msj</t>
  </si>
  <si>
    <t>JTDKBRFU9H3036765</t>
  </si>
  <si>
    <t>MRS 1, contesta que d de baja la unidad ya que lo vendio</t>
  </si>
  <si>
    <t>JTDBT923984022949</t>
  </si>
  <si>
    <t>5TDYK3DC0ES484887</t>
  </si>
  <si>
    <t>MR0CX3DD8M1315654</t>
  </si>
  <si>
    <t>SE MANDOI WHATS 2- buzon 3- BUZON./ 4.26/02/2022--- SE le dejo recado en casa y se le envio whats. 4- SRITA ENCARGADA DE LA EMPRESA GRUPO AGROPECUARIO INDICA QUE EL NUMERO QUE ESTA REGISTRADO NO ES EL CORRECTO</t>
  </si>
  <si>
    <t>5YFBPRBE1LP044469</t>
  </si>
  <si>
    <t>Se agenda cita 06.12.22 folio: 109704 / G140170 - 06/12/22 - 22TC07</t>
  </si>
  <si>
    <t>5YFBURHE7GP378589</t>
  </si>
  <si>
    <t>se mando whats 2- buzon</t>
  </si>
  <si>
    <t>MHKMF5CE8LK005952</t>
  </si>
  <si>
    <t>SE DEJO RECADO, SE MANDO WHATS</t>
  </si>
  <si>
    <t>MR0EX8DD6K0182482</t>
  </si>
  <si>
    <t>2T3YF4EVXDW005348</t>
  </si>
  <si>
    <t>5TDYZ3DC1HS886014</t>
  </si>
  <si>
    <t>SE LE ENVIO WHATS APP, 2DO. SE DEJO RECADO CON SU ESPOSA  SE COMUNICAN MAS ADELANTE PARA AGENDAR CITA</t>
  </si>
  <si>
    <t>MR0EX32G0D0257342</t>
  </si>
  <si>
    <t>5YFBURHE4GP430020</t>
  </si>
  <si>
    <t>MHKMF53E5HK012851</t>
  </si>
  <si>
    <t>JTFSX23PXD6138485</t>
  </si>
  <si>
    <t>JTDKBRFUXJ3079033</t>
  </si>
  <si>
    <t>MR0EX8DD3G0245383</t>
  </si>
  <si>
    <t>LLAMAR MAS TARDE ALAS 4PM.</t>
  </si>
  <si>
    <t>2T3WF4DV0AW028268</t>
  </si>
  <si>
    <t>JTFSX23P2F6161780</t>
  </si>
  <si>
    <t>MHKMF5CF8KK007904</t>
  </si>
  <si>
    <t>Esta de viaje pero cuando regrese se comunica para agendar</t>
  </si>
  <si>
    <t>JTEDS41A492088915</t>
  </si>
  <si>
    <t>ELLA MARCA EN OTRO MOMENTO 2 - SE BORRO UN CONTACTO YA QUE EL ERA SOLO EMPLEADO  3- buzon, se marca del telefono fijo</t>
  </si>
  <si>
    <t>5TDKZ3DC6HS857341</t>
  </si>
  <si>
    <t>MR0EX8DD5K0263019</t>
  </si>
  <si>
    <t>2020-07-29</t>
  </si>
  <si>
    <t>MR2B29F38H1075746</t>
  </si>
  <si>
    <t>MR0EX8CB3G1392118</t>
  </si>
  <si>
    <t>MR0EX32G7F0266378</t>
  </si>
  <si>
    <t>5YFBURHE2FP254583</t>
  </si>
  <si>
    <t>1- NO CUENTA CON NUMEROS DE CONTACTO</t>
  </si>
  <si>
    <t>2T1BU4EE2DC927053</t>
  </si>
  <si>
    <t>3MYDLAYV8GY118541</t>
  </si>
  <si>
    <t>2T3ZF4EV9FW131367</t>
  </si>
  <si>
    <t>MR0CX8CB2M0420662</t>
  </si>
  <si>
    <t>Se envia Mrs / 2- Volvemos a enviar msj de recordatorio</t>
  </si>
  <si>
    <t>MR0EX32G5D0005957</t>
  </si>
  <si>
    <t>2020-02-15</t>
  </si>
  <si>
    <t>MR0EX8DD1H0249787</t>
  </si>
  <si>
    <t>2017-10-04</t>
  </si>
  <si>
    <t>4T1BF1FK3HU657137</t>
  </si>
  <si>
    <t>SE MANDO WHATS ( MRS ) 2- SE LO VENDIO A SU HIJO, VA PASAR EL RECADO</t>
  </si>
  <si>
    <t>MR0EX8DDXG0246546</t>
  </si>
  <si>
    <t>5TDYK3DC7ES435136</t>
  </si>
  <si>
    <t>JTEGD20V650087609</t>
  </si>
  <si>
    <t>MR0EX8CB5G1392461</t>
  </si>
  <si>
    <t>3MYDLAYV0GY115228</t>
  </si>
  <si>
    <t>2T3RFREV6JW739983</t>
  </si>
  <si>
    <t>manda a buzon, no tiene whats 2- manda directo a buzon</t>
  </si>
  <si>
    <t>MR2K29F38H1051141</t>
  </si>
  <si>
    <t>MR0EX8CB9G1393631</t>
  </si>
  <si>
    <t>Srita Monserrat nos indica que pasarav la inf al Sr. Rogelio</t>
  </si>
  <si>
    <t>MHKMF53F5HK018657</t>
  </si>
  <si>
    <t>MARCAMOS A COMERCIALIZADORA Y NADIE CONTESTA</t>
  </si>
  <si>
    <t>5TDYK3DCXDS287174</t>
  </si>
  <si>
    <t>MR0CX8CB5M0420638</t>
  </si>
  <si>
    <t>NO CONTESTA , SE LE VOLVIO A ENVIAR WHATS APP / CLIENTE NOS INDICA QUE VIVE EN YURIRIA Y QUE LE QUEDA LEJOS CELAYA QUE REALIZA LOS SERVICIOS EN MORELIA</t>
  </si>
  <si>
    <t>JTFSX23P6H6173319</t>
  </si>
  <si>
    <t>2017-02-04</t>
  </si>
  <si>
    <t>SIN DATS DE TELEFONO PARA PODER CONTACATAR</t>
  </si>
  <si>
    <t>MHKMF53FXHK014345</t>
  </si>
  <si>
    <t>MR0CX12G3D0098540</t>
  </si>
  <si>
    <t>2019-03-28</t>
  </si>
  <si>
    <t>no tiene whtas, manda a buzon</t>
  </si>
  <si>
    <t>MR2B29F34H1047376</t>
  </si>
  <si>
    <t>MR2K29F32H1063172</t>
  </si>
  <si>
    <t>JTMZD31V476028852</t>
  </si>
  <si>
    <t>MHKMF53FXJK022239</t>
  </si>
  <si>
    <t>MR2B29F31K1145966</t>
  </si>
  <si>
    <t>CLIENTE NOS INDICA QUE LLAMARA DESPUES PARA AGENDAR CITA, YA QUE TIENE INTERES DE ADQUIRIR OTRA UNIDAD</t>
  </si>
  <si>
    <t>2T1BU42E29C004728</t>
  </si>
  <si>
    <t>5TDGRKEC5MS055548</t>
  </si>
  <si>
    <t>INMOTION 2 - SIN NUMERO PARA MARCAR, 3- SIN NUMEROS DE CONTACTO/ Sin num en kepler 2 - nsin numero de contacto 4- IN CONTACTO</t>
  </si>
  <si>
    <t>MHKMF5CF0JK003277</t>
  </si>
  <si>
    <t>MR0EX8CB0H1395690</t>
  </si>
  <si>
    <t>MHKMF53F9HK011534</t>
  </si>
  <si>
    <t>5YFBPRBE9LP050942</t>
  </si>
  <si>
    <t>1- SE MUDO ALA CIUDAD DE MEXICO Y REALIZARA SUS SERVICIOS ALLÁ</t>
  </si>
  <si>
    <t>5TDYK3DC2CS208711</t>
  </si>
  <si>
    <t>2T3RF4EV5FW355915</t>
  </si>
  <si>
    <t>MHKMC13F1FK015477</t>
  </si>
  <si>
    <t>MHKMF53E4HK009181</t>
  </si>
  <si>
    <t>JTDKT923285176929</t>
  </si>
  <si>
    <t>MHKMF53F9GK003156</t>
  </si>
  <si>
    <t>No contesta llamadas deje whats</t>
  </si>
  <si>
    <t>VNKKTUD38FA048674</t>
  </si>
  <si>
    <t>MR2K29F35K1139474</t>
  </si>
  <si>
    <t>2020-06-09</t>
  </si>
  <si>
    <t>5YFBPRHE3HP591399</t>
  </si>
  <si>
    <t>Marcamos de la agencia y no contesta</t>
  </si>
  <si>
    <t>MR0EX8CB0H1394345</t>
  </si>
  <si>
    <t>3MYDLAYV6GY114486</t>
  </si>
  <si>
    <t>sin numeros</t>
  </si>
  <si>
    <t>MHKMC13F9DK006216</t>
  </si>
  <si>
    <t>3TMJU62N98M053874</t>
  </si>
  <si>
    <t>3TMJU62NX9M078879</t>
  </si>
  <si>
    <t>MR0CX12G8F0124701</t>
  </si>
  <si>
    <t>1- NO CONTESTA  Y NO TIENE WHATS APP</t>
  </si>
  <si>
    <t>3TMJU62N29M072932</t>
  </si>
  <si>
    <t>5YFBPRBE8LP035588</t>
  </si>
  <si>
    <t>No contesta llamadas ni waths</t>
  </si>
  <si>
    <t>MR0CX12G1D0095961</t>
  </si>
  <si>
    <t>MR2K29F31J1121438</t>
  </si>
  <si>
    <t>MR2K29F3XJ1130168</t>
  </si>
  <si>
    <t>9BRBA42E795019952</t>
  </si>
  <si>
    <t>2T1BU4EE7AC375156</t>
  </si>
  <si>
    <t>MR0EX8DD1G0163166</t>
  </si>
  <si>
    <t>MR0EX8CB1J1402278</t>
  </si>
  <si>
    <t>MHFMC13F2BK008918</t>
  </si>
  <si>
    <t>MR0EX8CB6H1394608</t>
  </si>
  <si>
    <t>2T1KE42E79C004401</t>
  </si>
  <si>
    <t>SE LE ENVIO WHATS APP, 2- MANDA A BUZON, 3- MANDA A BUZON DIRECTO, 4 - MANDA A BUZON DIRECTO</t>
  </si>
  <si>
    <t>MR0EX8CB3L1408778</t>
  </si>
  <si>
    <t>5YFBURHE8GP446883</t>
  </si>
  <si>
    <t>3TMJU62NX9M079725</t>
  </si>
  <si>
    <t>2T3WF4DV2CW110165</t>
  </si>
  <si>
    <t>3TMAZ5CNXHM026595</t>
  </si>
  <si>
    <t>5YFBPRBE5LP112952</t>
  </si>
  <si>
    <t>5YFBPRHE0HP729223</t>
  </si>
  <si>
    <t>2T3WF4EV2DW018747</t>
  </si>
  <si>
    <t>3MYDLAYV1HY176721</t>
  </si>
  <si>
    <t>2T3ZF9DV0CW131493</t>
  </si>
  <si>
    <t>3MYDLBYV5KY510990</t>
  </si>
  <si>
    <t>1-MRS / MARCAMOS AL CLIENTE PERO NOS INDICAN QUE  EN OTRA OCASIÓN SE COMUNICAN PARA AGENDAR CITA</t>
  </si>
  <si>
    <t>5YFBURHE5EP059060</t>
  </si>
  <si>
    <t>1-SIN DATOS</t>
  </si>
  <si>
    <t>5TDYK3DCXBS148658</t>
  </si>
  <si>
    <t>se manso whats</t>
  </si>
  <si>
    <t>5YFBPRHE4HP611949</t>
  </si>
  <si>
    <t>Lo revisa y se comunica</t>
  </si>
  <si>
    <t>MR0CX8CB4M0422820</t>
  </si>
  <si>
    <t>SE MANDO WHATS (MRS) 2- SE DEJO RECADO 3 - manda a buzon, LA UNIDAD SE ENCUENTRA EN OAXACA 2- manda directo a buzon 3- buzon se marca del telefono fijo 3- la unidad esta en oaxaca</t>
  </si>
  <si>
    <t>MR0EX8DD9H0175020</t>
  </si>
  <si>
    <t>JTFSX23P6H6177564</t>
  </si>
  <si>
    <t>JTDKN3DU2F1865595</t>
  </si>
  <si>
    <t>2T1BR32E68C915400</t>
  </si>
  <si>
    <t>4T1BF1FK4DU641314</t>
  </si>
  <si>
    <t>COMENTA POR MEDIO DE WHATSAPP:  el motivo por el cual ya no fui a realizar servicios, es por qué son muy caros y aparte no me hicieron válida una garantía extendida que tenía el carro en el</t>
  </si>
  <si>
    <t>JTFSX23P4H6174114</t>
  </si>
  <si>
    <t>5YFBURHE7FP214533</t>
  </si>
  <si>
    <t>2020-04-13</t>
  </si>
  <si>
    <t>JTDBT9K38G1448759</t>
  </si>
  <si>
    <t>MR2K29F33H1020928</t>
  </si>
  <si>
    <t>3MYDLAYVXGY143439</t>
  </si>
  <si>
    <t>Ya lo hace en oltra agencia ya que aquí fueron muy groseros y pide que ya no se le moleste</t>
  </si>
  <si>
    <t>MR0EX8DD6H0176061</t>
  </si>
  <si>
    <t>4T1BF1FK8CU525421</t>
  </si>
  <si>
    <t>2T1BU4EE9DC921086</t>
  </si>
  <si>
    <t>Unidad vendida</t>
  </si>
  <si>
    <t>4T1BE46K39U334762</t>
  </si>
  <si>
    <t>JTEBU11F98K014478</t>
  </si>
  <si>
    <t>MHKMF53E8HK007059</t>
  </si>
  <si>
    <t>MHKMF53FXJK023312</t>
  </si>
  <si>
    <t>3TYCZ5AN8MT034401</t>
  </si>
  <si>
    <t>1- SE LE ENVIO WHATS MRS, 2- SE MUDÓ A OTRA CIUDAD.</t>
  </si>
  <si>
    <t>5TDZK22C87S000422</t>
  </si>
  <si>
    <t>JTFSX23P9G6170543</t>
  </si>
  <si>
    <t>2T3RFREV1GW472468</t>
  </si>
  <si>
    <t>No contesta llamadas ni whats</t>
  </si>
  <si>
    <t>2T3RFREV5GW503320</t>
  </si>
  <si>
    <t>5TDYK3DC3ES494023</t>
  </si>
  <si>
    <t>5TDYK3DC1GS732907</t>
  </si>
  <si>
    <t>3TMJU4GN6DM150263</t>
  </si>
  <si>
    <t>la vendio</t>
  </si>
  <si>
    <t>JTFSX23P1H6176564</t>
  </si>
  <si>
    <t>Marcamos pero nadie nos contesta</t>
  </si>
  <si>
    <t>JTFSX23P2K6195843</t>
  </si>
  <si>
    <t>2020-01-07</t>
  </si>
  <si>
    <t>4T1J11AK3LU890171</t>
  </si>
  <si>
    <t>2T3WF4EV3DW025285</t>
  </si>
  <si>
    <t>MR0EX8CB5H1396723</t>
  </si>
  <si>
    <t>lo vendio en mexico</t>
  </si>
  <si>
    <t>3TMJU4GN6CM131131</t>
  </si>
  <si>
    <t>3TMJU4GN3EM161304</t>
  </si>
  <si>
    <t>JTDBT9K35F1435501</t>
  </si>
  <si>
    <t>2017-01-09</t>
  </si>
  <si>
    <t>JTDBT9K30G1449937</t>
  </si>
  <si>
    <t>JTMZD31VX66004716</t>
  </si>
  <si>
    <t>5YFBURHE4GP467598</t>
  </si>
  <si>
    <t>2019-11-15</t>
  </si>
  <si>
    <t>3TMLU4EN8DM106986</t>
  </si>
  <si>
    <t>3MYDLAYV5HY157380</t>
  </si>
  <si>
    <t>MHKMF53F8GK010857</t>
  </si>
  <si>
    <t>JTDBT9K35G1443017</t>
  </si>
  <si>
    <t>4T1BF3EK5BU616111</t>
  </si>
  <si>
    <t>MR0EX8CB1K1406476</t>
  </si>
  <si>
    <t>JTFSX23P1K6197535</t>
  </si>
  <si>
    <t>G 0000134957G134957 - 13/06/22 - 20TA02</t>
  </si>
  <si>
    <t>MR2K29F32J1099188</t>
  </si>
  <si>
    <t>2T1BR32E08C901055</t>
  </si>
  <si>
    <t>3TMJU62N66M017394</t>
  </si>
  <si>
    <t>MR2K29F30H1075675</t>
  </si>
  <si>
    <t>VNKKTUD38GA057036</t>
  </si>
  <si>
    <t>SE DEJO RECADO CON SU ESPOSO</t>
  </si>
  <si>
    <t>MHKMF5CF3JK000695</t>
  </si>
  <si>
    <t>Se envia mrs 4- marcamos de la agencia y unidad es vendida</t>
  </si>
  <si>
    <t>5YFBURHE2EP166762</t>
  </si>
  <si>
    <t>TIENE TELEFONO DE LA AGENCIA</t>
  </si>
  <si>
    <t>2T3RF4EV3EW142461</t>
  </si>
  <si>
    <t>MR0EX8DD6J0258958</t>
  </si>
  <si>
    <t>MHKMF53E8GK004709</t>
  </si>
  <si>
    <t>2020-01-25</t>
  </si>
  <si>
    <t>MR0EX8CB7H1397131</t>
  </si>
  <si>
    <t>5TDYK3DC9CS191955</t>
  </si>
  <si>
    <t>MR0EX8DD3H0171657</t>
  </si>
  <si>
    <t>5TDYZ3DC8HS838929</t>
  </si>
  <si>
    <t>3TMJU4GN8DM140804</t>
  </si>
  <si>
    <t>Numero fuera de servicio no tienen whats</t>
  </si>
  <si>
    <t>5YFBPRHE9HP734968</t>
  </si>
  <si>
    <t>MR2B29F33M1219990</t>
  </si>
  <si>
    <t>NUMERO DE TELEFONO INCORRECTO 4616195946 4- MARCAMOS PERO NADIE NOS CONTESTA</t>
  </si>
  <si>
    <t>JTMZD31V965004504</t>
  </si>
  <si>
    <t>NO CONTESTA Y NO TIENE WHATS APP</t>
  </si>
  <si>
    <t>MR0EX8DD3K0260068</t>
  </si>
  <si>
    <t>NOS DIRECCIONA A BUZON</t>
  </si>
  <si>
    <t>JTDKT923285148564</t>
  </si>
  <si>
    <t>2T3WF4DV7AW024749</t>
  </si>
  <si>
    <t>LLAMARA DESPUES QUE NECESITE EL SERVICIO</t>
  </si>
  <si>
    <t>MR0EX8DD0H0251885</t>
  </si>
  <si>
    <t>SE LE ENVIO WHATS APP, 2- SE AGENDO CITA PARA EL 18/04/22 FOLIO: 102991</t>
  </si>
  <si>
    <t>5YFBPRHE0JP784504</t>
  </si>
  <si>
    <t>JTDBT9K38B1398826</t>
  </si>
  <si>
    <t>3TMCZ5AN9GM015159</t>
  </si>
  <si>
    <t>G 0000135347G135347 - 24/06/22 - 21TD03</t>
  </si>
  <si>
    <t>MHKMC13E4FK009857</t>
  </si>
  <si>
    <t>MR2B29F38L1203136</t>
  </si>
  <si>
    <t>Se envia promocion Toyotahon</t>
  </si>
  <si>
    <t>2T3RFREV9HW639497</t>
  </si>
  <si>
    <t>Le marque en un rato</t>
  </si>
  <si>
    <t>4T1BF1FK4FU953281</t>
  </si>
  <si>
    <t>manda a buzon no tiene whats</t>
  </si>
  <si>
    <t>5TFEY5F16FX176529</t>
  </si>
  <si>
    <t>MR0EX8CB9L1409885</t>
  </si>
  <si>
    <t>1- SE LE ENVIO WHATS APP, 2- MANDA A BUZON DIRECTO, 3- SE DEJO RECADO SE COMUNICAN MAS ADELANTE</t>
  </si>
  <si>
    <t>JTFAMHCP3L6002656</t>
  </si>
  <si>
    <t>3TMJU62N09M082794</t>
  </si>
  <si>
    <t>MR2B29F3XJ1120787</t>
  </si>
  <si>
    <t>marcamos y nos direcciona fuera de area</t>
  </si>
  <si>
    <t>4T1B11HK2JU056240</t>
  </si>
  <si>
    <t>8AJEX32G774005498</t>
  </si>
  <si>
    <t>5TDZK23C79S227117</t>
  </si>
  <si>
    <t>3MYDLAYV5GY112440</t>
  </si>
  <si>
    <t>5YFBURHE9EP044593</t>
  </si>
  <si>
    <t>2T1BE40E89C002286</t>
  </si>
  <si>
    <t>JTDBT9K35G1444295</t>
  </si>
  <si>
    <t>2018-12-20</t>
  </si>
  <si>
    <t>2T1BR32E18C862394</t>
  </si>
  <si>
    <t>JTDKN3DU4F1892782</t>
  </si>
  <si>
    <t>JTDKT9D3XCD520907</t>
  </si>
  <si>
    <t>4T1BF1FK3FU908428</t>
  </si>
  <si>
    <t>NO TIENE WHATS</t>
  </si>
  <si>
    <t>MR0EX8DD3J0256603</t>
  </si>
  <si>
    <t>2T1BU4EE3BC559561</t>
  </si>
  <si>
    <t>MR2B29F31H1060764</t>
  </si>
  <si>
    <t>JTDKT923485166998</t>
  </si>
  <si>
    <t>2T1BU4EE0AC411916</t>
  </si>
  <si>
    <t>2017-02-25</t>
  </si>
  <si>
    <t>5YFBPRHEXJP749615</t>
  </si>
  <si>
    <t>5YFBURHEXFP184797</t>
  </si>
  <si>
    <t>JTFSX23P4H6176705</t>
  </si>
  <si>
    <t>3TMAZ5CN8KM091047</t>
  </si>
  <si>
    <t>MR0BA3CD5M0123869</t>
  </si>
  <si>
    <t>3MYDLAYV1HY189307</t>
  </si>
  <si>
    <t>Numero fuera de serv 2- numero fuera de servicio</t>
  </si>
  <si>
    <t>2T3ZFREV7HW363661</t>
  </si>
  <si>
    <t>S137514 - 07/09/22  - S40</t>
  </si>
  <si>
    <t>MR2B29F30J1097777</t>
  </si>
  <si>
    <t>JTFPX22PXJ0080299</t>
  </si>
  <si>
    <t>1- SE DEJO RECADO CON LA RECEPCIONISTA</t>
  </si>
  <si>
    <t>2T3RFREV0JW704890</t>
  </si>
  <si>
    <t>marcamos pero no contesta</t>
  </si>
  <si>
    <t>MR0EX8DD0K0260271</t>
  </si>
  <si>
    <t>2020-10-21</t>
  </si>
  <si>
    <t>5TDKZRFH3JS240397</t>
  </si>
  <si>
    <t>NOS INDICA LA CLIENTA QUE ESA UNIDAD FUE PERDIDA TOTAL</t>
  </si>
  <si>
    <t>MR0EX8DD4K0261469</t>
  </si>
  <si>
    <t>5TDZK22C99S258998</t>
  </si>
  <si>
    <t>Se Envia Mrs cliente nos indica lo siguiente: Buenos días. Desde inicios del 2020 que ya no tengo ese vehículo. Cambiamos a KIA</t>
  </si>
  <si>
    <t>JTDBT9K39B1402737</t>
  </si>
  <si>
    <t>SIN NUMERO DE CONTACTO EN KEPLER</t>
  </si>
  <si>
    <t>MR2B29F39J1134941</t>
  </si>
  <si>
    <t>JTDBT923481252092</t>
  </si>
  <si>
    <t>MHKMF53FXHK017343</t>
  </si>
  <si>
    <t>SE MANDO WHATS 2 - SE MANDO FLYER</t>
  </si>
  <si>
    <t>MR2B29F3XJ1105187</t>
  </si>
  <si>
    <t>Se envia Mrs /2- Indica la Srita Maldonado que realiza los servicios por fuera</t>
  </si>
  <si>
    <t>MR0EX8CB1L1408987</t>
  </si>
  <si>
    <t>SE DEJADO CON EL OPERARIO DE LA UNIDAD</t>
  </si>
  <si>
    <t>5TDKK3DC7FS554375</t>
  </si>
  <si>
    <t>MHFMC13E6BK003759</t>
  </si>
  <si>
    <t>JTDKBRFU5J3604547</t>
  </si>
  <si>
    <t>MR0EX8DD3H0248852</t>
  </si>
  <si>
    <t>MR0EX8DD4K0185820</t>
  </si>
  <si>
    <t>4T1BK1FK2CU001760</t>
  </si>
  <si>
    <t>MR0EX8CB6J1400686</t>
  </si>
  <si>
    <t>5TFHY5F1XGX512827</t>
  </si>
  <si>
    <t>MHFMC13F49K003987</t>
  </si>
  <si>
    <t>JTFSX23P5K6201991</t>
  </si>
  <si>
    <t>4T1BK3EK2AU106826</t>
  </si>
  <si>
    <t>1- NUMERO DE TELEFONO INCORRECTO</t>
  </si>
  <si>
    <t>5YFBURHE3GP517956</t>
  </si>
  <si>
    <t>2018-12-27</t>
  </si>
  <si>
    <t>3TMCZ5AN7JM163513</t>
  </si>
  <si>
    <t>3TMJU4GN0FM181804</t>
  </si>
  <si>
    <t>MR2K29F30H1074414</t>
  </si>
  <si>
    <t>3TMAZ5CN8LM130866</t>
  </si>
  <si>
    <t>MHKMF5CEXLK006522</t>
  </si>
  <si>
    <t>Se envia mrs / NO RESPONDE MANDA A BUZON, SE REENVIA MRS / SE REENVIA MRS  4- buzon se marca del telefono fijo 4- CONTESTO Y UELGA LLAMADA 4 - SE MANDO WHATS 4 - SE MANDO WHATS</t>
  </si>
  <si>
    <t>MHKMC13E0EK004296</t>
  </si>
  <si>
    <t>JTMJ13FV0KJ023300</t>
  </si>
  <si>
    <t>MR2K29F35H1019571</t>
  </si>
  <si>
    <t>JTFSX23P6K6195473</t>
  </si>
  <si>
    <t>MR0EX8DD5J0178387</t>
  </si>
  <si>
    <t>MR0EX8DDXG0168723</t>
  </si>
  <si>
    <t>MR0CX12GXF0129379</t>
  </si>
  <si>
    <t>MANDA DIRECTO AL BUZON, NO TIENE WHATS 2- BUZON</t>
  </si>
  <si>
    <t>2T1BU4EE3CC796083</t>
  </si>
  <si>
    <t>MR2K29F35J1122642</t>
  </si>
  <si>
    <t>MR0EX8CB4L1408546</t>
  </si>
  <si>
    <t>5YFBPRHE6KP871115</t>
  </si>
  <si>
    <t>1- MANDA A BUZON Y NO TIENE WHATS APP</t>
  </si>
  <si>
    <t>5YFBPRHE6HP626372</t>
  </si>
  <si>
    <t>2T1BE40E59C026500</t>
  </si>
  <si>
    <t>2T3RFREV7HW611066</t>
  </si>
  <si>
    <t>2T3RFREVXHW622840</t>
  </si>
  <si>
    <t>JTDKBRFU9J3080321</t>
  </si>
  <si>
    <t>buzon, se marca del telefono fijo de la agencia se deja whats 2- SE MANDO WHATS</t>
  </si>
  <si>
    <t>MR2B29F33H1048194</t>
  </si>
  <si>
    <t>MR0EX8CBXG1393038</t>
  </si>
  <si>
    <t>MHKMF5CF8LK015163</t>
  </si>
  <si>
    <t>No entra las llamadas se mando msj y no llega</t>
  </si>
  <si>
    <t>MR0EX8CB4G1392192</t>
  </si>
  <si>
    <t>Nos Contestan y nos indican que cambiaron de dats y referencias</t>
  </si>
  <si>
    <t>JTDBT9K3XF1439947</t>
  </si>
  <si>
    <t>2T3WF4DV4CW122432</t>
  </si>
  <si>
    <t>2020-06-01</t>
  </si>
  <si>
    <t>NO TIENE WHATS, NUMERO FUERA DE SERVICIO</t>
  </si>
  <si>
    <t>JTDBT9K39E1431465</t>
  </si>
  <si>
    <t>MR0HA8CD4K1092211</t>
  </si>
  <si>
    <t>Tel inactivo</t>
  </si>
  <si>
    <t>MR0EX8CB4K1404060</t>
  </si>
  <si>
    <t>5YFBPRHEXJP792447</t>
  </si>
  <si>
    <t>2T3ZF4EV2DW013982</t>
  </si>
  <si>
    <t>MR2B29F33L1195088</t>
  </si>
  <si>
    <t>Se envia mrs / T139055 - 28/10/22 - INST. ESPEJO</t>
  </si>
  <si>
    <t>JTDBT9K30C1422683</t>
  </si>
  <si>
    <t>5YFBPRBEXLP036211</t>
  </si>
  <si>
    <t>5YFBPRHE4JP746581</t>
  </si>
  <si>
    <t>no tiene whtas, manda directo a buzon</t>
  </si>
  <si>
    <t>5TDYZ3DC7JS902965</t>
  </si>
  <si>
    <t>Lo vendio pide que no lo molesten.</t>
  </si>
  <si>
    <t>MR0EX8DD5G0164708</t>
  </si>
  <si>
    <t>LOS TELEFONOS ESTAN FUERA DE SERVICIO</t>
  </si>
  <si>
    <t>4T1BF1FK0HU754859</t>
  </si>
  <si>
    <t>SE LE ENVIO WHATS APP , 2DO. NO CONTESTA</t>
  </si>
  <si>
    <t>8AJEX32G1A4027133</t>
  </si>
  <si>
    <t>YA TIENE MICHO QUE VENDIERON LA UNIDAD</t>
  </si>
  <si>
    <t>4T1B11HK8JU062799</t>
  </si>
  <si>
    <t>MR2B29F37M1217143</t>
  </si>
  <si>
    <t>comenta que el numero es incorreco y que no conocen a la persona / Marcamos pero no contesta</t>
  </si>
  <si>
    <t>MR0EX8DD7H0253620</t>
  </si>
  <si>
    <t>JTDKBRFU3J3595959</t>
  </si>
  <si>
    <t>SE ENVIA MENSAJE DE RECORDATORIO-2 SE LE ENVIO WHATS APP</t>
  </si>
  <si>
    <t>JTMBD31V285140039</t>
  </si>
  <si>
    <t>VNKKTUD30FA051911</t>
  </si>
  <si>
    <t>No tengo ya carro Toyota</t>
  </si>
  <si>
    <t>2T3RF4EV5EW176661</t>
  </si>
  <si>
    <t>MR2B29F34H1073170</t>
  </si>
  <si>
    <t>2019-10-05</t>
  </si>
  <si>
    <t>/ YA NO CUENTA CON LA UNIDAD CONFIRMA SR. MISAEL</t>
  </si>
  <si>
    <t>MR0EX8CB7G1393112</t>
  </si>
  <si>
    <t>4T1B11HK4JU049211</t>
  </si>
  <si>
    <t>MR2K29F39H1023378</t>
  </si>
  <si>
    <t>2T1BU4EE9AC373005</t>
  </si>
  <si>
    <t>MRS 1 /  UNIDAD VENDIDA</t>
  </si>
  <si>
    <t>MR0EX8DD3K0262418</t>
  </si>
  <si>
    <t>SE MANDO WHATS 2- BUZON ,SE MARCA DEL TELEFONO FIJO</t>
  </si>
  <si>
    <t>5YFBURHE7GP522383</t>
  </si>
  <si>
    <t>JTMZD31V666006401</t>
  </si>
  <si>
    <t>MR0EX8DD4H0170825</t>
  </si>
  <si>
    <t>5TFEY5F17AX077422</t>
  </si>
  <si>
    <t>Marcamos al numero de csa y nadie contesta no tiene whtas</t>
  </si>
  <si>
    <t>2T1BU4EE9CC802002</t>
  </si>
  <si>
    <t>1- SE LE ENVIO WHATS APP, 2- ya no cuenta con su unidad</t>
  </si>
  <si>
    <t>JTDBT9K3XG1447435</t>
  </si>
  <si>
    <t>SE MANDO INFORMACION POR WHATS, MARCA EN UNOS DIAS PARA AGENDAR</t>
  </si>
  <si>
    <t>NMTKH3BX5JR064593</t>
  </si>
  <si>
    <t>4T1BF1FK2GU566360</t>
  </si>
  <si>
    <t>JTDKBRFUXH3024673</t>
  </si>
  <si>
    <t>Inmotion Auto Celaya</t>
  </si>
  <si>
    <t>8AJEX32G484013057</t>
  </si>
  <si>
    <t>2T3RFREV0JW700225</t>
  </si>
  <si>
    <t>5YFBURHEXGP538934</t>
  </si>
  <si>
    <t>JTFSX23P7E6148120</t>
  </si>
  <si>
    <t>JTDKN3DU1A1298160</t>
  </si>
  <si>
    <t>2T1BR32E08C860619</t>
  </si>
  <si>
    <t>MHKMF5CE9KK003951</t>
  </si>
  <si>
    <t>5YFBURHE9GP499348</t>
  </si>
  <si>
    <t>SE MANDO WHTAS (MRS) 2- BUZON 3 - SE MARCA DEL TELEFONO FIJO MAMDA A BUZON 4- SE MANDO WHATS 4 - SE MANDO WHATS</t>
  </si>
  <si>
    <t>JTMZD33V486055970</t>
  </si>
  <si>
    <t>5TDZKRFH7FS066621</t>
  </si>
  <si>
    <t>2019-11-29</t>
  </si>
  <si>
    <t>MR0EX8DDXK0181187</t>
  </si>
  <si>
    <t>JTDBT9K35E1430409</t>
  </si>
  <si>
    <t>JTEDS43A782050851</t>
  </si>
  <si>
    <t>3TMAZ5CNXKM090224</t>
  </si>
  <si>
    <t>4T1B11HKXJU055806</t>
  </si>
  <si>
    <t>MHKMF53E4HK012596</t>
  </si>
  <si>
    <t>MR0EX8CB1J1399897</t>
  </si>
  <si>
    <t>MR0EX8CB5K1403466</t>
  </si>
  <si>
    <t>Marca el dia de mañana 12/04/22</t>
  </si>
  <si>
    <t>3TMAZ5CN5JM070056</t>
  </si>
  <si>
    <t>2T3RF4EV7EW200362</t>
  </si>
  <si>
    <t>5TDKK3DC7BS064481</t>
  </si>
  <si>
    <t>SE MANDO WHATS, MANDAA BUZON 2 - BUZON 3-se mando flyer</t>
  </si>
  <si>
    <t>5TDKKRFH6FS102641</t>
  </si>
  <si>
    <t>manda  abuzon, no tiene whats</t>
  </si>
  <si>
    <t>5TDYK3DC1BS090861</t>
  </si>
  <si>
    <t>MR0EX8DDXJ0258848</t>
  </si>
  <si>
    <t>esta fuera de la ciudad ya que regrece marca para agendar</t>
  </si>
  <si>
    <t>MR0FA3CD2L3800049</t>
  </si>
  <si>
    <t>3TMJU4GN1DM150543</t>
  </si>
  <si>
    <t>2018-12-28</t>
  </si>
  <si>
    <t>JTFSX23P4H6175487</t>
  </si>
  <si>
    <t>3TMLU4EN3AM047518</t>
  </si>
  <si>
    <t>JTDKBRFU8H3551787</t>
  </si>
  <si>
    <t>LE PASARA EL RECADO A SU ESPOSO 2- SE MANDO WHATS</t>
  </si>
  <si>
    <t>JTMZD31V966017196</t>
  </si>
  <si>
    <t>MHKMC13E3FK007047</t>
  </si>
  <si>
    <t>JTEGD20VX50071610</t>
  </si>
  <si>
    <t>5YFBU8HE7FP268764</t>
  </si>
  <si>
    <t>3TMAZ5CN0GM016107</t>
  </si>
  <si>
    <t>2T3DF4EV4FW382386</t>
  </si>
  <si>
    <t>Sin datos para poder contactar</t>
  </si>
  <si>
    <t>MR0EX8CB7J1399810</t>
  </si>
  <si>
    <t>JTDBT9K34A1376630</t>
  </si>
  <si>
    <t>MHKMF5CE9KK003772</t>
  </si>
  <si>
    <t>1- SE LE ENVIO WHATS APP, 2- EL CLIENTE SE COMUNICA  DESPUES  SE ENCUENTRA FUERA DE LA CIUDAD</t>
  </si>
  <si>
    <t>5TDKZRFH3KS339139</t>
  </si>
  <si>
    <t>1- SE LE ENVIO WHATS APP, 2- NO CONTESTA SE LE VOLVIO A ENVIAR WHATS APP, 3- no contesta se le volvio a enviar whats app</t>
  </si>
  <si>
    <t>JTDBT9K3XG1447502</t>
  </si>
  <si>
    <t>JTDBT923X71181592</t>
  </si>
  <si>
    <t>MHKMF53F4HK019301</t>
  </si>
  <si>
    <t>MHKMF5CF1KK006982</t>
  </si>
  <si>
    <t>MR2B29F32K1172867</t>
  </si>
  <si>
    <t>2T1BU4EE8AC486671</t>
  </si>
  <si>
    <t>MR0EX32G2F0267020</t>
  </si>
  <si>
    <t>radiacan en monterrey</t>
  </si>
  <si>
    <t>MR0CX8CB7M0423699</t>
  </si>
  <si>
    <t>CLIENTE INDICA QUE LA UNIDAD CASI NO LA OCUPADA EN MESES POSTERIORES AGENDARA / CLIENTE MARIO INDICA ENOJADO QUE TIENE PARADA LA UNIDAD QUE POR EL MOMENTO NO REQUIERE AGENDAR CITA 3 - NO TIE</t>
  </si>
  <si>
    <t>4T1BF1FK3FU894658</t>
  </si>
  <si>
    <t>2T3WF4EV5DW032867</t>
  </si>
  <si>
    <t>3TMAZ5CN7HM026523</t>
  </si>
  <si>
    <t>MR2B29F31K1142288</t>
  </si>
  <si>
    <t>MHKMC13E1CK000576</t>
  </si>
  <si>
    <t>2T3ZF4EV9DW001392</t>
  </si>
  <si>
    <t>JTEGD20V940024485</t>
  </si>
  <si>
    <t>MHKMC13F5DK005855</t>
  </si>
  <si>
    <t>2T3KF9DV0CW144732</t>
  </si>
  <si>
    <t>MHKMF53E1HK009705</t>
  </si>
  <si>
    <t>MR0EX8CB1J1401633</t>
  </si>
  <si>
    <t>JTDBT923871101108</t>
  </si>
  <si>
    <t>MR0CX12G9F0134136</t>
  </si>
  <si>
    <t>SE MUDARON A LA CIUDAD DE PUEBLA</t>
  </si>
  <si>
    <t>2T3WF4DV2BW078932</t>
  </si>
  <si>
    <t>MR0EX8CB9H1394764</t>
  </si>
  <si>
    <t>2T3RFREV0HW547128</t>
  </si>
  <si>
    <t>2021-01-02</t>
  </si>
  <si>
    <t>JTFSX23P4H6173013</t>
  </si>
  <si>
    <t>MR0EX8CB4K1407895</t>
  </si>
  <si>
    <t>MR2K29F32H1088024</t>
  </si>
  <si>
    <t>5TDYK3DC3BS089100</t>
  </si>
  <si>
    <t>8AJEX32G7A4028996</t>
  </si>
  <si>
    <t>MR0EX8DD6H0175721</t>
  </si>
  <si>
    <t>2T3RFREV8HW621203</t>
  </si>
  <si>
    <t>4T1BK1FK4DU020330</t>
  </si>
  <si>
    <t>MHFMC13F7BK008073</t>
  </si>
  <si>
    <t>2T3JFREV2HW587577</t>
  </si>
  <si>
    <t>5TDYZ3DCXKS985261</t>
  </si>
  <si>
    <t>JTDBT923571111966</t>
  </si>
  <si>
    <t>JTDKDTB39K1623765</t>
  </si>
  <si>
    <t>Marcamos pero no Contesta, tratamos de enviar whts pero no cuenta</t>
  </si>
  <si>
    <t>MHFMC13F8AK006525</t>
  </si>
  <si>
    <t>JTDKT9D39ED597738</t>
  </si>
  <si>
    <t>1-SE LE ENVIO WHATS APP 2-SE ENVIA MENSAJE DE WHATS 3- SE ENVIA NUEVAMENTE MSJ 4- LLAMAMOS Y PRIMERO EL CLIENTE REQUIERE COTIZAR UNOS AMORTIGUADORES (EN PROCESO?</t>
  </si>
  <si>
    <t>2T3RF4EV5FW365148</t>
  </si>
  <si>
    <t>2T1BU4EEXDC982561</t>
  </si>
  <si>
    <t>MR0EX8DD9J0178277</t>
  </si>
  <si>
    <t>comenta que el no es el propietario</t>
  </si>
  <si>
    <t>MR0EX8DD2K0262006</t>
  </si>
  <si>
    <t>MHKMF53E8GK001423</t>
  </si>
  <si>
    <t>3TMCZ5AN9GM001312</t>
  </si>
  <si>
    <t>MHKMC13E3CK000563</t>
  </si>
  <si>
    <t>Marcamos pero contesta, o cuenta con whtas</t>
  </si>
  <si>
    <t>3TMJU4GN1EM164606</t>
  </si>
  <si>
    <t>MR2B29F38J1104992</t>
  </si>
  <si>
    <t>MHKMF5CE1JK000881</t>
  </si>
  <si>
    <t>MR2B29F33L1191381</t>
  </si>
  <si>
    <t>5TDZK23C97S088122</t>
  </si>
  <si>
    <t>MR0EX8DD5H0172681</t>
  </si>
  <si>
    <t>no tiene whast manda a buzon</t>
  </si>
  <si>
    <t>JTFSX23P5K6201747</t>
  </si>
  <si>
    <t>2T3ZF4EV8FW171360</t>
  </si>
  <si>
    <t>2T1BE40E79C002165</t>
  </si>
  <si>
    <t>MHKMF53FXGK006485</t>
  </si>
  <si>
    <t>2019-03-04</t>
  </si>
  <si>
    <t>MR0EX8DD1G0169131</t>
  </si>
  <si>
    <t>MR2B29F35H1082217</t>
  </si>
  <si>
    <t>MR0EX8DD5H0176536</t>
  </si>
  <si>
    <t>MR0EX8CB4H1395143</t>
  </si>
  <si>
    <t>MHKMF5CF2LK010492</t>
  </si>
  <si>
    <t>4T1BF1FK2CU083025</t>
  </si>
  <si>
    <t>MR0EX8DD8G0243077</t>
  </si>
  <si>
    <t>2019-06-19</t>
  </si>
  <si>
    <t>MR2B29F31M1223021</t>
  </si>
  <si>
    <t>NOS COMUNICAMOS SUENA EN VARIAS OCASIONES PERO NO HAY RESPUESTA 2 - AGENDO 22/06/22 FOLIO 104863 2 - TIENE UN VIAJE A TUQUIA REGRESA A FINALES DE AGOSTO, ELLA MARCA PARA AGENDAR 3- buzon 4 -</t>
  </si>
  <si>
    <t>MR2B29F30H1035600</t>
  </si>
  <si>
    <t>MR0EX32G0D0254697</t>
  </si>
  <si>
    <t>2T1BR32E66C622478</t>
  </si>
  <si>
    <t>MR0EX8CB0K1407375</t>
  </si>
  <si>
    <t>2020-06-16</t>
  </si>
  <si>
    <t>LA UNIDADA FUE ENVIADA A  OTRO ESTADO</t>
  </si>
  <si>
    <t>3TMJU4GN5FM184617</t>
  </si>
  <si>
    <t>MHKMC13F9FK012469</t>
  </si>
  <si>
    <t>2T3RFREV5HW560148</t>
  </si>
  <si>
    <t>2020-05-29</t>
  </si>
  <si>
    <t>MR0EX8DD7H0249986</t>
  </si>
  <si>
    <t>5YFBURHE4GP474695</t>
  </si>
  <si>
    <t>JTDKT9D39ED598260</t>
  </si>
  <si>
    <t>No contesta las llamadas y whats no tiene</t>
  </si>
  <si>
    <t>JTDBT9K38G1443951</t>
  </si>
  <si>
    <t>VNKKTUD36FA048043</t>
  </si>
  <si>
    <t>NO REQUIERE DE UN SERVICIO DE MOMENTO YA QUE LOS HACE POR OTRO LADO, PERO EN CASO DE REQUERIRLO SE COMUNICARA CON NOSOTROS / LO LLEVA CON TECNICO EXTERNO}</t>
  </si>
  <si>
    <t>MHKMF53F1HK011351</t>
  </si>
  <si>
    <t>MR2B29F36J1113786</t>
  </si>
  <si>
    <t>MR2B29F36H1064115</t>
  </si>
  <si>
    <t>2T1BR32E26C609811</t>
  </si>
  <si>
    <t>JTDBT9K32F1435973</t>
  </si>
  <si>
    <t>JTFSX23P3J6182761</t>
  </si>
  <si>
    <t>JTEBU11F68K001106</t>
  </si>
  <si>
    <t>1- LLAMAR EL 25/08/22 PARA AGENDAR CITA</t>
  </si>
  <si>
    <t>5TDKKRFHXES005599</t>
  </si>
  <si>
    <t>JTEZT17RX60025422</t>
  </si>
  <si>
    <t>1-SE LE ENVIO WHATS APP, 2- EL CLIENTE SE COMUNICA MAS ADELANTE</t>
  </si>
  <si>
    <t>JTFSX23P5K6194654</t>
  </si>
  <si>
    <t>MR0EX32G3E0006526</t>
  </si>
  <si>
    <t>4T1B11HK1JU001522</t>
  </si>
  <si>
    <t>INDICA QUE REVISARA SI PUEDE TRAER LA UNIDAD Y QUE EN OTRO MOMENTO SE PONDRA EN CONTACTO CON LA EMPRESA SE MARCO DE LA LINEA DE LA EMPRESA</t>
  </si>
  <si>
    <t>JTDBT9K33G1442030</t>
  </si>
  <si>
    <t>MR0HA8CD1J1089376</t>
  </si>
  <si>
    <t>LO REALIZA EN MORELIA TEMA DE INSEGURIDADA, RADICA EN ACAMBARO</t>
  </si>
  <si>
    <t>MR0EX8CB8G1391269</t>
  </si>
  <si>
    <t>MR2B29F36H1048139</t>
  </si>
  <si>
    <t>5TDKK3DC4BS013293</t>
  </si>
  <si>
    <t>JTDKT923885145104</t>
  </si>
  <si>
    <t>2T3RF4EV6FW289424</t>
  </si>
  <si>
    <t>5TDYK3DC3CS189229</t>
  </si>
  <si>
    <t>3TMAZ5CN4GM009399</t>
  </si>
  <si>
    <t>MR0EX8DD8K0260616</t>
  </si>
  <si>
    <t>MR0EX8CB2K1403649</t>
  </si>
  <si>
    <t>se molesto por marcarle, se mando whats con informacion</t>
  </si>
  <si>
    <t>2T3WF4EV5DW034473</t>
  </si>
  <si>
    <t>2019-06-01</t>
  </si>
  <si>
    <t>MR0HA8CD2J1090570</t>
  </si>
  <si>
    <t>2T1BE40E59C006537</t>
  </si>
  <si>
    <t>MR0EX8DD3J0256570</t>
  </si>
  <si>
    <t>JTFSX23P5B6110798</t>
  </si>
  <si>
    <t>JTDBT923381268770</t>
  </si>
  <si>
    <t>JTDKT9K39A5292716</t>
  </si>
  <si>
    <t>1- MANDA A BUZON</t>
  </si>
  <si>
    <t>2T3ZFREV7HW314427</t>
  </si>
  <si>
    <t>JTDBT9K30E1429619</t>
  </si>
  <si>
    <t>2T3ZF4EV7DW047075</t>
  </si>
  <si>
    <t>MHFMC13F2AK006004</t>
  </si>
  <si>
    <t>MR0EX8DD5J0257087</t>
  </si>
  <si>
    <t>2T3YF4EV8DW014386</t>
  </si>
  <si>
    <t>2T3ZFREV5GW234896</t>
  </si>
  <si>
    <t>2020-07-28</t>
  </si>
  <si>
    <t>MR0EX8CB8G1393961</t>
  </si>
  <si>
    <t>3TMJU4GN8BM116872</t>
  </si>
  <si>
    <t>JTDBT9K35CL029444</t>
  </si>
  <si>
    <t>MR0EX32G5D0255621</t>
  </si>
  <si>
    <t>MR0CX12G5E0112052</t>
  </si>
  <si>
    <t>2T1BU4EE9AC264916</t>
  </si>
  <si>
    <t>MR0EX8CB7G1390792</t>
  </si>
  <si>
    <t>3TMAZ5CN0HM029778</t>
  </si>
  <si>
    <t>Se envia Mrs para campaña</t>
  </si>
  <si>
    <t>MHKMF5CF4JK001113</t>
  </si>
  <si>
    <t>CLIENTES VIVEN EN LA CIUDAD DE MEXICO</t>
  </si>
  <si>
    <t>5YFBPRBE3LP111122</t>
  </si>
  <si>
    <t>MR2K29F3XJ1104265</t>
  </si>
  <si>
    <t>8AJEX32G574004544</t>
  </si>
  <si>
    <t>3TMJU4GN4EM167547</t>
  </si>
  <si>
    <t>JTDBT923171161926</t>
  </si>
  <si>
    <t>MR0EX8DD3H0174672</t>
  </si>
  <si>
    <t>MR2K29F35H1078359</t>
  </si>
  <si>
    <t>4T1BF3EK4AU067645</t>
  </si>
  <si>
    <t>MR0CX12G3D0094164</t>
  </si>
  <si>
    <t>JTDBT9K30E1430088</t>
  </si>
  <si>
    <t>5TDZA22C96S437038</t>
  </si>
  <si>
    <t>Marcamos de la agencai y no contesta, no cuenta con whtas  para enviarle recordatorio</t>
  </si>
  <si>
    <t>JTFSX23P5F6162017</t>
  </si>
  <si>
    <t>MR0FA8CD7K3951626</t>
  </si>
  <si>
    <t>5YFBURHE0EP086926</t>
  </si>
  <si>
    <t>2020-05-09</t>
  </si>
  <si>
    <t>MR0EX8DD5H0173328</t>
  </si>
  <si>
    <t>5YFBURHE4GP395253</t>
  </si>
  <si>
    <t>MR0EX8DD2H0249779</t>
  </si>
  <si>
    <t>CLIENTE YA NO VA A REALIZAR LOS SERVICIOS EN LA AGENCIA</t>
  </si>
  <si>
    <t>MR0EX8DD1J0255997</t>
  </si>
  <si>
    <t>4T1BE46K59U335234</t>
  </si>
  <si>
    <t>MR0EX8DD7K0183088</t>
  </si>
  <si>
    <t>5TDYK3DC2BS024769</t>
  </si>
  <si>
    <t>5TDZA22C65S359011</t>
  </si>
  <si>
    <t>2T3ZFREV5HW335471</t>
  </si>
  <si>
    <t>LLAMAR EL 22/04/2022</t>
  </si>
  <si>
    <t>5YFBPRBE1LP048893</t>
  </si>
  <si>
    <t>SE MANDO WHATS 2- SE MANO WHATS</t>
  </si>
  <si>
    <t>5YFBURHE6GP422257</t>
  </si>
  <si>
    <t>MR2B29F36L1203264</t>
  </si>
  <si>
    <t>No contesta se le deja whats</t>
  </si>
  <si>
    <t>MR0EX8DD1G0170215</t>
  </si>
  <si>
    <t>MR0EX8CB0H1394331</t>
  </si>
  <si>
    <t>Marcamos de la agencia y no contestan</t>
  </si>
  <si>
    <t>3TMLU4EN5AM043471</t>
  </si>
  <si>
    <t>MR2B29F34M1214846</t>
  </si>
  <si>
    <t>MANDA A ABUZON DIRECTO, EL CLIENTE SE COMUNICA PARA AGENDAR SU CITA , NO HA UTILIZADO PARA NADA SU VEHICULO SE VA A ESPERAR 2 - SE DEJO RECADO, 3- MANDA A BUZON DIRECTO, 4- SE DEJO RECADO EL</t>
  </si>
  <si>
    <t>2T3YF4EV9DW045615</t>
  </si>
  <si>
    <t>JTFSX23P2J6186154</t>
  </si>
  <si>
    <t>MR0EX8DD4J0255234</t>
  </si>
  <si>
    <t>MR0EX8DDXJ0259580</t>
  </si>
  <si>
    <t>1- NO CONTESTA , MANDA A BUZON</t>
  </si>
  <si>
    <t>JTFPX22P8K0089679</t>
  </si>
  <si>
    <t>MR0EX8DD5J0255730</t>
  </si>
  <si>
    <t>JTMD13FV0KJ004419</t>
  </si>
  <si>
    <t>INVENTARIO DE COMONUEVOS</t>
  </si>
  <si>
    <t>JTDBT9K34B1405626</t>
  </si>
  <si>
    <t>MR0EX8CBXH1397026</t>
  </si>
  <si>
    <t>Se envia msj (Mrs) 4- Marcamos de la agencia y no contesta</t>
  </si>
  <si>
    <t>3MYDLAYV3GY135151</t>
  </si>
  <si>
    <t>MARCAMOS PERO NO CONTESTA</t>
  </si>
  <si>
    <t>3TMJU62N26M020597</t>
  </si>
  <si>
    <t>4T1C11AK0LU381034</t>
  </si>
  <si>
    <t>Se envia msj (Mrs) 4- Marcamos de la agencia y nos indica el Sr. Hilario que la unidad la tienen ocupada y por el momento no requieren del servicio</t>
  </si>
  <si>
    <t>5YFBURHEXGP473924</t>
  </si>
  <si>
    <t>JTFSX23P4H6174209</t>
  </si>
  <si>
    <t>3TMJU4GN3EM164381</t>
  </si>
  <si>
    <t>MR0EX8DD8G0165285</t>
  </si>
  <si>
    <t>MR2B29F36H1036332</t>
  </si>
  <si>
    <t>JTDBT9K34E1434225</t>
  </si>
  <si>
    <t>No le interesa el servicio</t>
  </si>
  <si>
    <t>MR0EX8DD4H0174583</t>
  </si>
  <si>
    <t>5TDYK3DC5DS287034</t>
  </si>
  <si>
    <t>MR2K29F3XH1048631</t>
  </si>
  <si>
    <t>2020-07-05</t>
  </si>
  <si>
    <t>MR2B29F30L1188616</t>
  </si>
  <si>
    <t>MR2B29F38H1082888</t>
  </si>
  <si>
    <t>5YFBURHE1GP539325</t>
  </si>
  <si>
    <t>JTEES42A582046979</t>
  </si>
  <si>
    <t>manda a buzon, no tiene whatas</t>
  </si>
  <si>
    <t>3MYDLAYV1HY165542</t>
  </si>
  <si>
    <t>2T3YFREVXDW042929</t>
  </si>
  <si>
    <t>MHKMF53F2GK008943</t>
  </si>
  <si>
    <t>JTEBU11F28K006464</t>
  </si>
  <si>
    <t>4T1C11AKXLU902907</t>
  </si>
  <si>
    <t>MHKMF53F3GK006182</t>
  </si>
  <si>
    <t>5YFBURHE0GP451060</t>
  </si>
  <si>
    <t>JTDBT9K30E1434352</t>
  </si>
  <si>
    <t>MR2B29F39H1066117</t>
  </si>
  <si>
    <t>MR2B29F34H1048172</t>
  </si>
  <si>
    <t>JTDKBRFU6J3602001</t>
  </si>
  <si>
    <t>Marcamos y nos envia a buzon</t>
  </si>
  <si>
    <t>2T3ZFREV8HW351129</t>
  </si>
  <si>
    <t>2T3DF4EV0FW243985</t>
  </si>
  <si>
    <t>2T3JFREVXJW722925</t>
  </si>
  <si>
    <t>Numero fuera de serv 2- buzon, se marca del telefono fijo de la agencia</t>
  </si>
  <si>
    <t>MR0EX32G9F0266480</t>
  </si>
  <si>
    <t>MHKMF53F0GK000288</t>
  </si>
  <si>
    <t>MR0EX8DD3K0260409</t>
  </si>
  <si>
    <t>5YFBURHE9GP535264</t>
  </si>
  <si>
    <t>NUMERO FUERA DE SERVICIO, NO TIENE OTRO</t>
  </si>
  <si>
    <t>MHKMC13E8DK001323</t>
  </si>
  <si>
    <t>MR2B29F3XH1087719</t>
  </si>
  <si>
    <t>SE MANDO WHATS (MRS) 2- Cliente nos indica que por el momento no realizara servicios, mas adelante los realizara // 4- Cliente nos indica que aun no llega al kilometraje y que luego llamara</t>
  </si>
  <si>
    <t>MHKMF53F9GK000340</t>
  </si>
  <si>
    <t>1- Como ya no cuenta con garantia  realizara sus servicios en un taller externo.</t>
  </si>
  <si>
    <t>3TMJU4GN0FM192169</t>
  </si>
  <si>
    <t>TELEFONOS FUERA DE SERVICIO</t>
  </si>
  <si>
    <t>5TDYZ3DC5JS912846</t>
  </si>
  <si>
    <t>Se envia Mrs /2- enviamos msj de recordatorio</t>
  </si>
  <si>
    <t>JTDBT9K35CL026110</t>
  </si>
  <si>
    <t>MHKMC13E0DK002045</t>
  </si>
  <si>
    <t>2T3YFREV0DW004092</t>
  </si>
  <si>
    <t>Se envia Mrs Gracias ya no tengo esa camioneta.   Saludos!!</t>
  </si>
  <si>
    <t>MR0EX8DD9H0247589</t>
  </si>
  <si>
    <t>MR0EX3DD0L0004510</t>
  </si>
  <si>
    <t>5TDZA23C76S545852</t>
  </si>
  <si>
    <t>MR0EX32G1C0251807</t>
  </si>
  <si>
    <t>MHKMF53F9HK015180</t>
  </si>
  <si>
    <t>JTDKT923X75074759</t>
  </si>
  <si>
    <t>3TMCZ5AN7HM066189</t>
  </si>
  <si>
    <t>2T3RFREV4GW524515</t>
  </si>
  <si>
    <t>MR0EX8DD7H0252791</t>
  </si>
  <si>
    <t>numero fuera de servicio</t>
  </si>
  <si>
    <t>JTDKBRFU3J3078323</t>
  </si>
  <si>
    <t>el marca despues, se marca del telefono fijo se dejo whats</t>
  </si>
  <si>
    <t>JTDBT923X91320865</t>
  </si>
  <si>
    <t>MHKMF53F8HK021228</t>
  </si>
  <si>
    <t>2T1BU4EE4BC631139</t>
  </si>
  <si>
    <t>llamar el dia lunes 26.09.22</t>
  </si>
  <si>
    <t>MR0EX8DD1H0252804</t>
  </si>
  <si>
    <t>esta a nimbre de alecsa</t>
  </si>
  <si>
    <t>5TDYK3DC4FS614753</t>
  </si>
  <si>
    <t>MHKMF53EXHK007760</t>
  </si>
  <si>
    <t>JTFSX23P1C6123095</t>
  </si>
  <si>
    <t>3MYDLAYV7GY106512</t>
  </si>
  <si>
    <t>MR0EX32G9D0255511</t>
  </si>
  <si>
    <t>MR0CX12G2F0129084</t>
  </si>
  <si>
    <t>JTEDS43A382017619</t>
  </si>
  <si>
    <t>2017-07-22</t>
  </si>
  <si>
    <t>Numero fuera de servicio</t>
  </si>
  <si>
    <t>MHKMF53F4HK011067</t>
  </si>
  <si>
    <t>5YFBPRHE6JP750907</t>
  </si>
  <si>
    <t>JTDKDTB33K1629819</t>
  </si>
  <si>
    <t>2020-06-17</t>
  </si>
  <si>
    <t>5TDYK3DC1BS144837</t>
  </si>
  <si>
    <t>buzon, se marca del telefiono fijo. 2- BUZON SE MARCA DEL TELEFONO FIJO</t>
  </si>
  <si>
    <t>MR0EX8DD4G0245831</t>
  </si>
  <si>
    <t>MR0EX8DD4K0261777</t>
  </si>
  <si>
    <t>JTDKN3DU1E1841240</t>
  </si>
  <si>
    <t>5TDKKRFHXFS089070</t>
  </si>
  <si>
    <t>2T3WF4EV2DW026766</t>
  </si>
  <si>
    <t>JTDKT923785172925</t>
  </si>
  <si>
    <t>SE MANDO WHATS 2 - realiza servicio cada aÃƒÂ±o, marcar en 5 meses</t>
  </si>
  <si>
    <t>5TDYKRFH8FS088994</t>
  </si>
  <si>
    <t>MR0EX8DD4K0183209</t>
  </si>
  <si>
    <t>5TDKKRFH5FS110584</t>
  </si>
  <si>
    <t>5TDYZ3DC8HS778618</t>
  </si>
  <si>
    <t>1- SE LE ENVIO WHATS APP, 2- MANDA A BUZON DIRECTO</t>
  </si>
  <si>
    <t>2T3ZFREV6HW366258</t>
  </si>
  <si>
    <t>Va a salir cuando regrese se comunica</t>
  </si>
  <si>
    <t>2T3ZF9DV8CW118068</t>
  </si>
  <si>
    <t>OTRO TELEFONO ULTIMO SERV 2017</t>
  </si>
  <si>
    <t>MHKMC13F1CK000229</t>
  </si>
  <si>
    <t>5YFBURHE9EP024960</t>
  </si>
  <si>
    <t>SE LE ENVIO WHATS APP , NO CONTESTA</t>
  </si>
  <si>
    <t>5TDZK22C37S095875</t>
  </si>
  <si>
    <t>5TDZK3EH3CS087105</t>
  </si>
  <si>
    <t>SE MANDO WHATS 2 - SE MANDO WHATS</t>
  </si>
  <si>
    <t>3TMAZ5CN3JM062294</t>
  </si>
  <si>
    <t>VNKKTUD33FA036383</t>
  </si>
  <si>
    <t>2T1BU4EE8AC488646</t>
  </si>
  <si>
    <t>5TDZK22C69S265004</t>
  </si>
  <si>
    <t>5YFBPRHE0HP659738</t>
  </si>
  <si>
    <t>JTFPX22P4K0085242</t>
  </si>
  <si>
    <t>2T1BE40E99C007223</t>
  </si>
  <si>
    <t>MR0EX8DD9J0255276</t>
  </si>
  <si>
    <t>2T3WF4DV8CW154574</t>
  </si>
  <si>
    <t>MRS 1 / SE VA A ESPERAR UN POCO Y SE COMUNICARA PARA AGENDAR CITA</t>
  </si>
  <si>
    <t>JTFSX23PXH6177129</t>
  </si>
  <si>
    <t>MHKMC13F9DK003722</t>
  </si>
  <si>
    <t>MHKMC13E0DK003602</t>
  </si>
  <si>
    <t>MR2B29F30H1077202</t>
  </si>
  <si>
    <t>2T3DF4EV0FW310391</t>
  </si>
  <si>
    <t>2T1BR32E24C284980</t>
  </si>
  <si>
    <t>5YFBPRHE2HP600707</t>
  </si>
  <si>
    <t>Marcamo y nos direcciona a buzon (grabar msj despues del tono)</t>
  </si>
  <si>
    <t>4T1BE46K97U051800</t>
  </si>
  <si>
    <t>8AJEX32G0B4030767</t>
  </si>
  <si>
    <t>MHKMF53E9GK004492</t>
  </si>
  <si>
    <t>2T3DF4EV9FW323561</t>
  </si>
  <si>
    <t>Sin numeros para contactar</t>
  </si>
  <si>
    <t>2T3WF4DV9AW043187</t>
  </si>
  <si>
    <t>MR0EX8DD5H0248383</t>
  </si>
  <si>
    <t>SE DEJO RECADO Y SE MANDO WHATS</t>
  </si>
  <si>
    <t>JTDBT9K39G1443831</t>
  </si>
  <si>
    <t>2T3ZFREV4GW246263</t>
  </si>
  <si>
    <t>2T3WF4EV7DW044955</t>
  </si>
  <si>
    <t>2T3WF4EV3DW008728</t>
  </si>
  <si>
    <t>JTDKN3DUXF1957585</t>
  </si>
  <si>
    <t>MR0EX8DDXH0175494</t>
  </si>
  <si>
    <t>4T1BF1FKXEU743895</t>
  </si>
  <si>
    <t>MR0EX8DD6H0176867</t>
  </si>
  <si>
    <t>2T3ZF9DV0AW026403</t>
  </si>
  <si>
    <t>MR0EX8CB5G1393822</t>
  </si>
  <si>
    <t>5YFBURHEXEP003857</t>
  </si>
  <si>
    <t>JTFSX23P1K6199303</t>
  </si>
  <si>
    <t>2020-09-14</t>
  </si>
  <si>
    <t>Num que tiene no existen</t>
  </si>
  <si>
    <t>JTFSX23P9H6175310</t>
  </si>
  <si>
    <t>3TMAZ5CN7GM010224</t>
  </si>
  <si>
    <t>3TMJU62N36M009799</t>
  </si>
  <si>
    <t>MR2B29F33J1108786</t>
  </si>
  <si>
    <t>3TMJU4GN4CM138188</t>
  </si>
  <si>
    <t>JTFSX23P3K6195883</t>
  </si>
  <si>
    <t>5YFBURHEXEP111900</t>
  </si>
  <si>
    <t>5TDYK3DC8BS147802</t>
  </si>
  <si>
    <t>5TDYZ3DC6HS890365</t>
  </si>
  <si>
    <t>MHKMF5CE7JK000710</t>
  </si>
  <si>
    <t>5YFBURHE5EP004429</t>
  </si>
  <si>
    <t>5YFBURHE9FP215294</t>
  </si>
  <si>
    <t>JTDBT923071050140</t>
  </si>
  <si>
    <t>MRS ( SE MANDO WHATS ) 2- el marca en otro momento 3 - AUN NO TIENE FECHA PARA PROGRAMAR</t>
  </si>
  <si>
    <t>MR0EX8CB3K1403126</t>
  </si>
  <si>
    <t>JTDKT9D30CD505722</t>
  </si>
  <si>
    <t>2T3ZFREV1GW243708</t>
  </si>
  <si>
    <t>5YFBURHE7GP511075</t>
  </si>
  <si>
    <t>MHKMC13F8EK007648</t>
  </si>
  <si>
    <t>MR0EX8DD7G0244415</t>
  </si>
  <si>
    <t>JTDKT923075108191</t>
  </si>
  <si>
    <t>Se envia Mrs / 4- marcamos de la agencia y la clienta nos indica que se encuentra ocupada que marquemos despues</t>
  </si>
  <si>
    <t>4T1BF3EK1AU014479</t>
  </si>
  <si>
    <t>4T1BK1FK5FU028228</t>
  </si>
  <si>
    <t>MR2K29F34K1137764</t>
  </si>
  <si>
    <t>2020-04-24</t>
  </si>
  <si>
    <t>citado el dia viernes 10 de junio 09:30</t>
  </si>
  <si>
    <t>3TMLU4EN8DM123190</t>
  </si>
  <si>
    <t>Se envia msj (Mrs) 4- Marcamos de lka agencia y nos direcciona a buzon de voz</t>
  </si>
  <si>
    <t>5YFBPRHE4HP628220</t>
  </si>
  <si>
    <t>SE DEJO RECADO CON SU ESPOSA</t>
  </si>
  <si>
    <t>MHKMF53E1JK013288</t>
  </si>
  <si>
    <t>2T1BR32E07C745887</t>
  </si>
  <si>
    <t>JTFSX23P2K6205416</t>
  </si>
  <si>
    <t>NO TIENE WHATS, MANDA A BUZON 2- BUZON</t>
  </si>
  <si>
    <t>8AJEX32GXA4029401</t>
  </si>
  <si>
    <t>JTFSX23P8H6176562</t>
  </si>
  <si>
    <t>3TMJU4GN0FM186548</t>
  </si>
  <si>
    <t>MHKMF5CF2LK010346</t>
  </si>
  <si>
    <t>4T1BF3EK8BU594475</t>
  </si>
  <si>
    <t>MR2B29F35J1121510</t>
  </si>
  <si>
    <t>MR0EX32G1F0265629</t>
  </si>
  <si>
    <t>5YFBPRHE9HP574381</t>
  </si>
  <si>
    <t>MR2K29F37H1019006</t>
  </si>
  <si>
    <t>JTMZD31V966003024</t>
  </si>
  <si>
    <t>NUMEROS NO DISPONIBLES O FUERA DEL AREA DE SERVICIO</t>
  </si>
  <si>
    <t>MHKMC13E9FK009918</t>
  </si>
  <si>
    <t>MR0EX8DD6G0169108</t>
  </si>
  <si>
    <t>Sin datos en kepler para contactar</t>
  </si>
  <si>
    <t>5TFEY5F19AX081407</t>
  </si>
  <si>
    <t>MHFMC13F79K004180</t>
  </si>
  <si>
    <t>2T3ZF4EV1DW032751</t>
  </si>
  <si>
    <t>3TMJU4GN5EM164141</t>
  </si>
  <si>
    <t>2T1BR32E57C800138</t>
  </si>
  <si>
    <t>MRS 1 / SE COMUNICARA PARA AGENDAR CITA EN CUANTO MEJORE SU ECONOMIA UN POCO</t>
  </si>
  <si>
    <t>MR2K29F33K1157634</t>
  </si>
  <si>
    <t>MHKMF53F4GK000651</t>
  </si>
  <si>
    <t>2T1BR32E37C793786</t>
  </si>
  <si>
    <t>2019-07-29</t>
  </si>
  <si>
    <t>JTFJM9CP8L6001900</t>
  </si>
  <si>
    <t>2T3RFREV6HW689094</t>
  </si>
  <si>
    <t>JTFSX23P3J6179763</t>
  </si>
  <si>
    <t>MR2B29F34H1043750</t>
  </si>
  <si>
    <t>JTFPX22P3K0088844</t>
  </si>
  <si>
    <t>4T1BK3EK6AU606438</t>
  </si>
  <si>
    <t>No cuenta con numeros de contactos ni correo</t>
  </si>
  <si>
    <t>5TDGZRAH1MS517548</t>
  </si>
  <si>
    <t>ES ARRENDADORA SE BUSCARA EL TEL DEL CLIENTE 4- NUMERO FUERA DE AREA</t>
  </si>
  <si>
    <t>2T3WF4DV4CW142972</t>
  </si>
  <si>
    <t>se envia mrs // 4- Cliente nos indica que luego se comunica a la agencia para programar su cita</t>
  </si>
  <si>
    <t>5YFBURHE3EP128134</t>
  </si>
  <si>
    <t>4T1BF1FK0EU735658</t>
  </si>
  <si>
    <t>TIENE LEYNDA DE NUMERO INCORRECTO</t>
  </si>
  <si>
    <t>2T3RFREV3HW565185</t>
  </si>
  <si>
    <t>5TDZA22C54S205954</t>
  </si>
  <si>
    <t>4T1BK46K57U033531</t>
  </si>
  <si>
    <t>TELEFONO FUERA DE SERVICIO</t>
  </si>
  <si>
    <t>MHKMF53F5HK018528</t>
  </si>
  <si>
    <t>JTDBT923974000948</t>
  </si>
  <si>
    <t>JTFSX23P7K6193179</t>
  </si>
  <si>
    <t>MHKMF53E2JK013557</t>
  </si>
  <si>
    <t>MR0EX32G0D0254859</t>
  </si>
  <si>
    <t>MR0EX32G6D0004963</t>
  </si>
  <si>
    <t>3MYDLAYV6GY145625</t>
  </si>
  <si>
    <t>JTDBT9K3XA1389303</t>
  </si>
  <si>
    <t>JTDBT9K30E1432486</t>
  </si>
  <si>
    <t>MHKMF53E7GK000165</t>
  </si>
  <si>
    <t>MR0EX8DD7H0176294</t>
  </si>
  <si>
    <t>MR0CX8CB4M0422803</t>
  </si>
  <si>
    <t>1-SE LLAMO VIA TELEFONICA CONTESTA SR. RICARDO PASARA RECADO A SU PAPA,SE LE ENVIO WHATS APP 2-SE ENVIA MRS 4- BUZON DE VOZ / No Contesta se envia msj de recordatorio</t>
  </si>
  <si>
    <t>3TMLU4EN1CM082111</t>
  </si>
  <si>
    <t>MR0EX8CB1G1393929</t>
  </si>
  <si>
    <t>2T1BU4EE5CC858129</t>
  </si>
  <si>
    <t>2T3WK4DV3BW013258</t>
  </si>
  <si>
    <t>MR0EX8DD5G0170055</t>
  </si>
  <si>
    <t>sin numero para contactar</t>
  </si>
  <si>
    <t>2T3ZF9DV0BW103448</t>
  </si>
  <si>
    <t>OTRO TELEFONO SERV 2017</t>
  </si>
  <si>
    <t>JTDBT9K32G1450636</t>
  </si>
  <si>
    <t>JTFSX23P776019586</t>
  </si>
  <si>
    <t>JTDBT923571174713</t>
  </si>
  <si>
    <t>5TDZK23C38S127806</t>
  </si>
  <si>
    <t>2T1BU4EEXDC949415</t>
  </si>
  <si>
    <t>SE MANDO WHATS 2 - BUZON 3- SE MANDO FLYER</t>
  </si>
  <si>
    <t>JTFPX22P0B0024048</t>
  </si>
  <si>
    <t>MR0EX32G1E0260719</t>
  </si>
  <si>
    <t>2T3RFREV5HW671783</t>
  </si>
  <si>
    <t>manda a buzon,se mando whats 2 BUZON 3- se mando flyer</t>
  </si>
  <si>
    <t>MR2B29F33H1000646</t>
  </si>
  <si>
    <t>JTEBU4BF4AK076120</t>
  </si>
  <si>
    <t>MR0EX8CB5J1402512</t>
  </si>
  <si>
    <t>MR2K29F30J1128381</t>
  </si>
  <si>
    <t>JTFSX23P8K6201645</t>
  </si>
  <si>
    <t>MHKMC13E2CK000229</t>
  </si>
  <si>
    <t>5TDZK23C27S025783</t>
  </si>
  <si>
    <t>JTDKN3DU7F1961657</t>
  </si>
  <si>
    <t>2T3KF9DV2BW103856</t>
  </si>
  <si>
    <t>ya vendieron la unidad</t>
  </si>
  <si>
    <t>5TDKZ3DC2JS902314</t>
  </si>
  <si>
    <t>Se envia Mrs//4- marcamos de la gencia toyota celaya indica que nos gradece por tomarlo en cuenta pero por tiempos de trabajo no puede acudir a la agencia y nos comenta que los realiza x fue</t>
  </si>
  <si>
    <t>5YFBURHEXFP220648</t>
  </si>
  <si>
    <t>2020-06-23</t>
  </si>
  <si>
    <t>MHKMF53F2HK020107</t>
  </si>
  <si>
    <t>JTMZD35V185081266</t>
  </si>
  <si>
    <t>JTFSX23P1F6160619</t>
  </si>
  <si>
    <t>MR0EX8DD1G0243180</t>
  </si>
  <si>
    <t>4T1BK46K27U528978</t>
  </si>
  <si>
    <t>1- NUMERO DE TELEFONOS NO EXISTEN</t>
  </si>
  <si>
    <t>JTDKBRFU6G3528491</t>
  </si>
  <si>
    <t>MHKMF53F3HK020097</t>
  </si>
  <si>
    <t>5TDYK3DC2BS134026</t>
  </si>
  <si>
    <t>MR0EX8DD6H0175508</t>
  </si>
  <si>
    <t>MR2B29F38J1114499</t>
  </si>
  <si>
    <t>JTDKBRFUXG3020184</t>
  </si>
  <si>
    <t>VNKKL12355A138722</t>
  </si>
  <si>
    <t>5TDYK3DC2FS539101</t>
  </si>
  <si>
    <t>MHKMC13E2FK009310</t>
  </si>
  <si>
    <t>2019-01-12</t>
  </si>
  <si>
    <t>3TMJU4GN1FM189751</t>
  </si>
  <si>
    <t>MR0EX8DD1G0243891</t>
  </si>
  <si>
    <t>N0 TIENE WHTAS, MANDA A BUZON</t>
  </si>
  <si>
    <t>MHKMC13E3EK004888</t>
  </si>
  <si>
    <t>Lo vedio fueras de la ciudad</t>
  </si>
  <si>
    <t>4T1BE46K19U855821</t>
  </si>
  <si>
    <t>COMENTA SRITA. ELISA GARZA QUE ESA UNIDAD YA A VENDIERON</t>
  </si>
  <si>
    <t>2T3WF4EV0DW051181</t>
  </si>
  <si>
    <t>MR0EX32G0D0256255</t>
  </si>
  <si>
    <t>JTDKT923365029337</t>
  </si>
  <si>
    <t>marcamos pero nos indica que es numero equivocado</t>
  </si>
  <si>
    <t>2T3YF4EV3DW005174</t>
  </si>
  <si>
    <t>MR0EX8DD8H0247180</t>
  </si>
  <si>
    <t>MR0EX8DD3H0250620</t>
  </si>
  <si>
    <t>MR0EX32G6D0005952</t>
  </si>
  <si>
    <t>JTDBT9K36E1430466</t>
  </si>
  <si>
    <t>4T1BE46K77U129135</t>
  </si>
  <si>
    <t>lo vendio hace años</t>
  </si>
  <si>
    <t>2T1BU4EE3BC695463</t>
  </si>
  <si>
    <t>MHKMF5CE4MK009322</t>
  </si>
  <si>
    <t>inmotion, 2- SE LE ENVIO WHATS APP, 3- NO CONTESTA 2 - manda a buzom, se marca del telefono fijo</t>
  </si>
  <si>
    <t>3TMJU62N19M085932</t>
  </si>
  <si>
    <t>2T1BR32E47C836628</t>
  </si>
  <si>
    <t>1- SE DEJO RECADO CON SU HERMANA</t>
  </si>
  <si>
    <t>JTDBT9K34C1417888</t>
  </si>
  <si>
    <t>2T3RFREV5HW594459</t>
  </si>
  <si>
    <t>T140508 - 15/12/22 - REEMP. BALATAS</t>
  </si>
  <si>
    <t>5TDKKRFH2FS043927</t>
  </si>
  <si>
    <t>SE MANDA WHATS, MANDA A BUZON 2 - BUZON</t>
  </si>
  <si>
    <t>JTDBT9K34F1440141</t>
  </si>
  <si>
    <t>5YFBURHE2GP477417</t>
  </si>
  <si>
    <t>5YFBURHE6GP490350</t>
  </si>
  <si>
    <t>MR0EX8CB6H1394589</t>
  </si>
  <si>
    <t>SIN NUMERO PARA MARCAR</t>
  </si>
  <si>
    <t>5YFBURHEXFP182211</t>
  </si>
  <si>
    <t>2019-10-11</t>
  </si>
  <si>
    <t>3TMAZ5CN5GM001182</t>
  </si>
  <si>
    <t>MHFMC13F1AK006740</t>
  </si>
  <si>
    <t>5TDYK3DC7FS608249</t>
  </si>
  <si>
    <t>MR0EX8DD8J0256080</t>
  </si>
  <si>
    <t>2T3RFREV2HW567235</t>
  </si>
  <si>
    <t>1- A nombre de una aseguradora de seguros</t>
  </si>
  <si>
    <t>3TMJU4GN9EM173070</t>
  </si>
  <si>
    <t>JTMZD35V575032943</t>
  </si>
  <si>
    <t>2T3YFREV6DW003481</t>
  </si>
  <si>
    <t>5TDZK23C88S136243</t>
  </si>
  <si>
    <t>2017-01-13</t>
  </si>
  <si>
    <t>2T3ZF4EV0EW090142</t>
  </si>
  <si>
    <t>MR0EX8DD9G0166235</t>
  </si>
  <si>
    <t>JTDBT9K36F1436236</t>
  </si>
  <si>
    <t>MR0EX8DD9H0176779</t>
  </si>
  <si>
    <t>3TMCZ5AN2HM066665</t>
  </si>
  <si>
    <t>Sin telefonos en kepler para poder contar</t>
  </si>
  <si>
    <t>MHKMC13F5DK004303</t>
  </si>
  <si>
    <t>4T1B11HK1JU521848</t>
  </si>
  <si>
    <t>JTDBBRBE9LJ024280</t>
  </si>
  <si>
    <t>JTDBT923691327862</t>
  </si>
  <si>
    <t>2T1BE4EE7DC050119</t>
  </si>
  <si>
    <t>JTDKARFU1K3076297</t>
  </si>
  <si>
    <t>5YFBURHE0EP164475</t>
  </si>
  <si>
    <t>JTDBT923771171831</t>
  </si>
  <si>
    <t>se mando whtas 2 - cuelga llamada 3- se mandi flyer</t>
  </si>
  <si>
    <t>JTDBT9K3XF1437230</t>
  </si>
  <si>
    <t>3MYDLAYV8GY115784</t>
  </si>
  <si>
    <t>JTDBT9K31G1449011</t>
  </si>
  <si>
    <t>MR0EX8DD5G0164045</t>
  </si>
  <si>
    <t>4T1BE46K57U626278</t>
  </si>
  <si>
    <t>MR0EX8DD7J0255373</t>
  </si>
  <si>
    <t>3TMJU4GNXEM168394</t>
  </si>
  <si>
    <t>5YFBPRBE2LP092725</t>
  </si>
  <si>
    <t>se mando whats 2- BUZON / G140212 - 07/12/22 - 22TC07</t>
  </si>
  <si>
    <t>MR0CX8CB1M0422208</t>
  </si>
  <si>
    <t>UNIDAD DE TRASLADO COMENTA EL CLIENTE</t>
  </si>
  <si>
    <t>MR0EX8DD5H0252398</t>
  </si>
  <si>
    <t>3TMJU4GN0DM141834</t>
  </si>
  <si>
    <t>JTDKBRFU0J3072608</t>
  </si>
  <si>
    <t>3TMJU4GN2CM137945</t>
  </si>
  <si>
    <t>SE MANDO WHATS, MANDA A BUZON 2- BUZON 3- SE MANDO FLYER</t>
  </si>
  <si>
    <t>3TMLU4EN7BM069071</t>
  </si>
  <si>
    <t>MR0HA3CD3L0443717</t>
  </si>
  <si>
    <t>5YFBURHE6EP034183</t>
  </si>
  <si>
    <t>/ SE ENVIA MENSAJE DE WHATS APP / YA NO CUENTA CON LA UNIDAD</t>
  </si>
  <si>
    <t>JTMZD31V375048578</t>
  </si>
  <si>
    <t>JTFSX23P6K6204933</t>
  </si>
  <si>
    <t>JTDBT9K3XG1442946</t>
  </si>
  <si>
    <t>2T1BU4EE9DC045409</t>
  </si>
  <si>
    <t>8AJEX32G274008664</t>
  </si>
  <si>
    <t>5YFBURHE7GP488641</t>
  </si>
  <si>
    <t>JTFSX23P3H6176694</t>
  </si>
  <si>
    <t>4T1BE32K45U578155</t>
  </si>
  <si>
    <t>UMEROS NO EXISTEN</t>
  </si>
  <si>
    <t>JTFSX23P6K6195537</t>
  </si>
  <si>
    <t>5YFBURHE9FP250661</t>
  </si>
  <si>
    <t>MR0EX8DD7G0167688</t>
  </si>
  <si>
    <t>MR0EX32G1E0259554</t>
  </si>
  <si>
    <t>2T1BU4EE0AC449193</t>
  </si>
  <si>
    <t>8AJAM026949650150</t>
  </si>
  <si>
    <t>2T3JFREV5GW458571</t>
  </si>
  <si>
    <t>5TDZA23C46S578369</t>
  </si>
  <si>
    <t>2020-10-19</t>
  </si>
  <si>
    <t>CLIENTE YISMAEL NOS INDICA QUE SE ENCUENTRA OCUPADO Y NO QUISO ESCUCHAR INF</t>
  </si>
  <si>
    <t>5TDKZRFH5KS296763</t>
  </si>
  <si>
    <t>NADIE NOS CONTESTA</t>
  </si>
  <si>
    <t>4T1BF1FK6CU116138</t>
  </si>
  <si>
    <t>4T1BE46K17U596566</t>
  </si>
  <si>
    <t>JTFSX23P5B6108128</t>
  </si>
  <si>
    <t>MR2B29F34H1015236</t>
  </si>
  <si>
    <t>JTDBT9K31E1431914</t>
  </si>
  <si>
    <t>3TMJU4GN5FM177943</t>
  </si>
  <si>
    <t>3TMJU62N07M041949</t>
  </si>
  <si>
    <t>3MYDLAYV8GY131872</t>
  </si>
  <si>
    <t>MR2K29F32K1170309</t>
  </si>
  <si>
    <t>2T3RFREV8JW771656</t>
  </si>
  <si>
    <t>2T3ZFREV8GW288869</t>
  </si>
  <si>
    <t>MR0EX32G0E0262199</t>
  </si>
  <si>
    <t>MR2B29F38H1052600</t>
  </si>
  <si>
    <t>2T1BU4EE6CC818531</t>
  </si>
  <si>
    <t>no tiene whats, manda a buzon 2- SE MANDO WHATS, MANDA A BUZON</t>
  </si>
  <si>
    <t>5TDYZRFH6JS279656</t>
  </si>
  <si>
    <t>3TMLU4ENXEM164194</t>
  </si>
  <si>
    <t>MR0EX8DD9J0256279</t>
  </si>
  <si>
    <t>MR0EX8CB5G1393898</t>
  </si>
  <si>
    <t>MR0EX8DD0G0243025</t>
  </si>
  <si>
    <t>MR0EX8DD6K0260730</t>
  </si>
  <si>
    <t>Se envia Mrs para el Servicio acudio 05.03.22  para la campaña</t>
  </si>
  <si>
    <t>4T1BE46KX9U382713</t>
  </si>
  <si>
    <t>2019-07-15</t>
  </si>
  <si>
    <t>MHKMC13F1FK019898</t>
  </si>
  <si>
    <t>MR0EX8CB5H1394938</t>
  </si>
  <si>
    <t>Se envia mrs 2- Sin numeros en Kepler</t>
  </si>
  <si>
    <t>MR2B29F31H1020510</t>
  </si>
  <si>
    <t>MR0EX8DD3G0166828</t>
  </si>
  <si>
    <t>5TDZA22C25S350502</t>
  </si>
  <si>
    <t>MR0FA8CD0J3951028</t>
  </si>
  <si>
    <t>MR0EX8DD6H0171703</t>
  </si>
  <si>
    <t>5TDZA23C36S521645</t>
  </si>
  <si>
    <t>JTFSX23P8K6199072</t>
  </si>
  <si>
    <t>5YFBURHE4EP001747</t>
  </si>
  <si>
    <t>JTFSX23P3F6163893</t>
  </si>
  <si>
    <t>Sin numero de Contacto en Kepler</t>
  </si>
  <si>
    <t>MR0EX8DD8H0248748</t>
  </si>
  <si>
    <t>5YFBURHE6FP259172</t>
  </si>
  <si>
    <t>2T3ZF9DV1BW067317</t>
  </si>
  <si>
    <t>2T1KE42E59C004185</t>
  </si>
  <si>
    <t>2T1BU4EE8AC430827</t>
  </si>
  <si>
    <t>SE MANDO WHATS, SE MARCA DEL TELEFONO FIJO MANDA A BUZON 2 - SE MANDO WHATS</t>
  </si>
  <si>
    <t>4T1BF1FK5HU281847</t>
  </si>
  <si>
    <t>JTFSX23P0C6126618</t>
  </si>
  <si>
    <t>2T1BU4EE3BC691283</t>
  </si>
  <si>
    <t>2T1BU4EE5CC888182</t>
  </si>
  <si>
    <t>JTFSX23P0H6176264</t>
  </si>
  <si>
    <t>MRS 1 / NUMEROS EQUIVOCADOS</t>
  </si>
  <si>
    <t>MR0EX8DD0J0255313</t>
  </si>
  <si>
    <t>MR2B29F34K1140695</t>
  </si>
  <si>
    <t>MHKMC13F5EK009258</t>
  </si>
  <si>
    <t>2T3WF4DV9BW070956</t>
  </si>
  <si>
    <t>MANDA DIRECTO AL BUZON 2 - NUMERO FUERA DE SERVICIO</t>
  </si>
  <si>
    <t>5YFBURHE7GP374087</t>
  </si>
  <si>
    <t>5TDZA22C14S123154</t>
  </si>
  <si>
    <t>4T1BF1FK9FU478341</t>
  </si>
  <si>
    <t>MARCAMOS PERO NADIE NOS CONTESTA</t>
  </si>
  <si>
    <t>JTDBT923381223201</t>
  </si>
  <si>
    <t>MR0EX8DD8H0174442</t>
  </si>
  <si>
    <t>2019-04-24</t>
  </si>
  <si>
    <t>NMTKH3BX8KR079414</t>
  </si>
  <si>
    <t>MR0EX3DD6L0082662</t>
  </si>
  <si>
    <t>MR0EX8DD0K0264918</t>
  </si>
  <si>
    <t>2T3WK4DV2AW006266</t>
  </si>
  <si>
    <t>MR2B29F3XH1081838</t>
  </si>
  <si>
    <t>5YFBURHE5FP232108</t>
  </si>
  <si>
    <t>MR2B29F39K1169898</t>
  </si>
  <si>
    <t>JTEGD20V650053766</t>
  </si>
  <si>
    <t>3TMJU62N78M055137</t>
  </si>
  <si>
    <t>MR0CX8CB7M0423640</t>
  </si>
  <si>
    <t>Inmotion 2 - SE MARCO Y MANDO WHATS, MANDA A BUZON, 3- NO CONTESTA MANDA A BUZON./ Se envio mrs whats 3- buzon 4 - NO LOS RALIZA EN AGENCIA LOS SERVICIOS, POR TEMA DE DINERO Y NO PIENSA REAL</t>
  </si>
  <si>
    <t>2T1BU4EE0BC543088</t>
  </si>
  <si>
    <t>MANDA DIRECTO A BUZON, NOTIENE OTRO TELEFONO O CORREO</t>
  </si>
  <si>
    <t>MR0EX8CB9K1403213</t>
  </si>
  <si>
    <t>Marcamos de la agencia y nos direcciona numero fuera de Serv (Sin Poder contactar a cliente)</t>
  </si>
  <si>
    <t>4T1BF1FK4CU161790</t>
  </si>
  <si>
    <t>MR2K29F34H1022090</t>
  </si>
  <si>
    <t>8AJEX32G784013330</t>
  </si>
  <si>
    <t>MR0EX8CB9G1392155</t>
  </si>
  <si>
    <t>MR2B29F35H1066793</t>
  </si>
  <si>
    <t>JTDKT9K34A5282370</t>
  </si>
  <si>
    <t>3TMCZ5AN7KM265184</t>
  </si>
  <si>
    <t>JTDKT9D32CD506614</t>
  </si>
  <si>
    <t>2T3RFREV7HW622777</t>
  </si>
  <si>
    <t>1-SE LE ENVIO WHATS APP, 2- YA NO CUENTA CON SU UNIDAD.</t>
  </si>
  <si>
    <t>JTFSX23P7K6193330</t>
  </si>
  <si>
    <t>MR0EX8DD6H0252197</t>
  </si>
  <si>
    <t>MHKMC13F2FK017125</t>
  </si>
  <si>
    <t>3TMJU4GNXDM144644</t>
  </si>
  <si>
    <t>MR2B29F36K1166750</t>
  </si>
  <si>
    <t>NO TIENE WHATS APP Y MANDA A BUZON</t>
  </si>
  <si>
    <t>JTEGD20V050065329</t>
  </si>
  <si>
    <t>MHKMF5CF4KK004899</t>
  </si>
  <si>
    <t>MANDAA BUZON, NO TIENE WHATS 2 - BUZON</t>
  </si>
  <si>
    <t>5TFEY5F15HX217428</t>
  </si>
  <si>
    <t>MR0EX32G1D0252506</t>
  </si>
  <si>
    <t>MANDA A BUZON SE MANDI WHATS 2- SE MANDO FLYER</t>
  </si>
  <si>
    <t>2T3DFREV6GW423566</t>
  </si>
  <si>
    <t>JTDBT9K3XG1447113</t>
  </si>
  <si>
    <t>los realoza en mexico, aya radica</t>
  </si>
  <si>
    <t>3MYDLAYV3HY148614</t>
  </si>
  <si>
    <t>2016-12-23</t>
  </si>
  <si>
    <t>5TDYK3DC0BS135546</t>
  </si>
  <si>
    <t>2T1BU4EEXCC841682</t>
  </si>
  <si>
    <t>Unidad en Monterrey</t>
  </si>
  <si>
    <t>MHKMF5CE8KK003469</t>
  </si>
  <si>
    <t>JTFSX23P6E6146519</t>
  </si>
  <si>
    <t>5TFEY5F1XAX074689</t>
  </si>
  <si>
    <t>2T1KU42EX9C018196</t>
  </si>
  <si>
    <t>Marcamos pero no contesta, no cuenta con whtas</t>
  </si>
  <si>
    <t>JTMZD31V476039270</t>
  </si>
  <si>
    <t>MR0CX12GXF0125493</t>
  </si>
  <si>
    <t>3TMLU4EN2FM183758</t>
  </si>
  <si>
    <t>va checar si aun cuenta la empresa con esta unidad</t>
  </si>
  <si>
    <t>5YFBURHE7GP543041</t>
  </si>
  <si>
    <t>2019-08-02</t>
  </si>
  <si>
    <t>JTDBT9K35CL018573</t>
  </si>
  <si>
    <t>4T1B11HK9JU001512</t>
  </si>
  <si>
    <t>MR0EX8DD5G0246793</t>
  </si>
  <si>
    <t>Se envia msj (Mrs) 4- Marcamos de la gencia y nos direcciona a Buzon lleno se envia msj de yoyotahon</t>
  </si>
  <si>
    <t>MR0EX8CB5G1392234</t>
  </si>
  <si>
    <t>MHFMC13F5BK007200</t>
  </si>
  <si>
    <t>3MYDLAYV9HY161142</t>
  </si>
  <si>
    <t>2T3RFREV2GW431895</t>
  </si>
  <si>
    <t>sin contactos</t>
  </si>
  <si>
    <t>5YFBURHE2EP004114</t>
  </si>
  <si>
    <t>MR2B29F3XK1161177</t>
  </si>
  <si>
    <t>MR0HA8CD8J1088256</t>
  </si>
  <si>
    <t>JTDBT923X81226564</t>
  </si>
  <si>
    <t>2T3DF4EV4FW402653</t>
  </si>
  <si>
    <t>MR0EX32G9C0001585</t>
  </si>
  <si>
    <t>2T1BR32E16C617110</t>
  </si>
  <si>
    <t>Se envia Mrs 2- No contesta enviamos nuevamente msj 3- SE AGENDA CITA MARTES 13.09.22 FOLIO: 107211 // 4- se agenda cita 01.11.22 folio: 108767 Marcamos pero nos indica que luego se organiza</t>
  </si>
  <si>
    <t>5YFBPRBE0LP017652</t>
  </si>
  <si>
    <t>2T3DF4EV7FW360849</t>
  </si>
  <si>
    <t>JTEZT17R740019607</t>
  </si>
  <si>
    <t>MR0EX8CB2H1397666</t>
  </si>
  <si>
    <t>3TMCZ5AN6HM093559</t>
  </si>
  <si>
    <t>MR0EX8DD3H0176759</t>
  </si>
  <si>
    <t>MHKMC13F8FK014598</t>
  </si>
  <si>
    <t>A NOMBRE DE ARRENDADORA PROVINCIAL</t>
  </si>
  <si>
    <t>JTFSX23P6B6099956</t>
  </si>
  <si>
    <t>2T3ZF4EV0EW128159</t>
  </si>
  <si>
    <t>MR0EX8DD5G0169682</t>
  </si>
  <si>
    <t>2018-12-31</t>
  </si>
  <si>
    <t>JTEDS43A382013893</t>
  </si>
  <si>
    <t>8AJEX32G064002098</t>
  </si>
  <si>
    <t>buzon 2- s dejo recado</t>
  </si>
  <si>
    <t>4T1BK1FK4CU007589</t>
  </si>
  <si>
    <t>1- REALIZO SU SERVICIO EN UN TALLER EXTERNO</t>
  </si>
  <si>
    <t>2T3DF4EV5EW197522</t>
  </si>
  <si>
    <t>MR0EX3DDXL0004563</t>
  </si>
  <si>
    <t>2020-09-22</t>
  </si>
  <si>
    <t>VNKKL12344A129637</t>
  </si>
  <si>
    <t>5TDKZRFH1JS247770</t>
  </si>
  <si>
    <t>SE DEJO RECADO , LO CONSULTA CON SU ESPOSO Y NOS MARCA PARA AGENDAR</t>
  </si>
  <si>
    <t>MR0EX8DD2G0169476</t>
  </si>
  <si>
    <t>MHKMF53F6GK006984</t>
  </si>
  <si>
    <t>MR0EX8DD0K0180937</t>
  </si>
  <si>
    <t>sin numero telefonico</t>
  </si>
  <si>
    <t>JTMZD31V766019013</t>
  </si>
  <si>
    <t>MR0EX8DD2H0247093</t>
  </si>
  <si>
    <t>MHKMF53F4HK018097</t>
  </si>
  <si>
    <t>MR0EX8DD1H0175027</t>
  </si>
  <si>
    <t>MHKMC13F4DK004843</t>
  </si>
  <si>
    <t>MANDA A BUZON, SE MANDO WHATS 2 SE MANDO FLYER</t>
  </si>
  <si>
    <t>3TMJU4GN2DM139860</t>
  </si>
  <si>
    <t>MR2B29F33H1031167</t>
  </si>
  <si>
    <t>1- SE LE ENVIO WHATS APP, 2- SE AGENDO CITA PARA EL 24/05/22  FOLIO: 103995</t>
  </si>
  <si>
    <t>MR0EX32G1D0252859</t>
  </si>
  <si>
    <t>5TDZK3DC6CS221644</t>
  </si>
  <si>
    <t>Ni llamada ni x medio whats</t>
  </si>
  <si>
    <t>MHKMC13EXEK005780</t>
  </si>
  <si>
    <t>2T3ZFREV2JW483521</t>
  </si>
  <si>
    <t>Se envia Mrs pero programan para una unidad Prius 2019</t>
  </si>
  <si>
    <t>JTFSX23P7K6204911</t>
  </si>
  <si>
    <t>JTMZD33V776022217</t>
  </si>
  <si>
    <t>2016-12-20</t>
  </si>
  <si>
    <t>ESTA A NOMBRE DE ALECSA, SIN NUMERO EN LOS TRES PERFILES</t>
  </si>
  <si>
    <t>5TDKK3DC7FS586470</t>
  </si>
  <si>
    <t>MR0EX8DD1H0176548</t>
  </si>
  <si>
    <t>2T3ZF4EV9DW046235</t>
  </si>
  <si>
    <t>Se envia Mrs / 2- no contesta enviamos nuevamente msj</t>
  </si>
  <si>
    <t>5YFBURHE8EP027249</t>
  </si>
  <si>
    <t>3TMAZ5CN9JM073137</t>
  </si>
  <si>
    <t>2T3ZF32V09W001674</t>
  </si>
  <si>
    <t>2T3RFREV6GW410189</t>
  </si>
  <si>
    <t>JTEZU14R360066671</t>
  </si>
  <si>
    <t>MHKMF53F0JK026221</t>
  </si>
  <si>
    <t>5TDYK3DC0CS213163</t>
  </si>
  <si>
    <t>JTDKT923485156990</t>
  </si>
  <si>
    <t>2T3WF4DV7AW029949</t>
  </si>
  <si>
    <t>NUMERO NO EXISTE  NO TIENE OTRO</t>
  </si>
  <si>
    <t>MR0HA8CD3K1093186</t>
  </si>
  <si>
    <t>MR0EX32G5F0263432</t>
  </si>
  <si>
    <t>Mracamos pero nadie nos contesta, no cuenta con whtas</t>
  </si>
  <si>
    <t>5TDKKRFHXFS084435</t>
  </si>
  <si>
    <t>JTFSX23P0F6156397</t>
  </si>
  <si>
    <t>NMTKH3BX1JR044759</t>
  </si>
  <si>
    <t>JTDBT923271159750</t>
  </si>
  <si>
    <t>2017-04-13</t>
  </si>
  <si>
    <t>4T1BF1FK0EU392348</t>
  </si>
  <si>
    <t>JTFSX23P2K6197642</t>
  </si>
  <si>
    <t>5TDZK3DC2BS135844</t>
  </si>
  <si>
    <t>MR0EX8DD0J0254811</t>
  </si>
  <si>
    <t>JTFSX23P4F6165278</t>
  </si>
  <si>
    <t>5YFBURHE5GP531373</t>
  </si>
  <si>
    <t>JTEGD20V550048347</t>
  </si>
  <si>
    <t>3TMCZ5AN5JM126072</t>
  </si>
  <si>
    <t>/ UNIDAD A NOMBRE DE ALECSA CELAYA,  NO CUENTA CON NUMEROS DE CONTACTO TIENE PENDENTES CAMPAÑAS 20TA02 Y 21TD03</t>
  </si>
  <si>
    <t>MHKMF53F0HK015035</t>
  </si>
  <si>
    <t>JTDKBRFU4H3547624</t>
  </si>
  <si>
    <t>Se envia Mrs / 2- Unidad fue vendida</t>
  </si>
  <si>
    <t>MHKMC13F8DK004876</t>
  </si>
  <si>
    <t>5TDYK3DC4FS634680</t>
  </si>
  <si>
    <t>3TMJU4GN5FM185959</t>
  </si>
  <si>
    <t>MR2B29F30J1132298</t>
  </si>
  <si>
    <t>2020-03-19</t>
  </si>
  <si>
    <t>VNKKL123X4A107786</t>
  </si>
  <si>
    <t>MHKMF53F0JK025652</t>
  </si>
  <si>
    <t>buzon 2- comentan que ya no tienen la unidada, el cliente fallecio</t>
  </si>
  <si>
    <t>MR0EX8DD3J0255774</t>
  </si>
  <si>
    <t>3TMJU62N56M017421</t>
  </si>
  <si>
    <t>MR0EX32G1E0259974</t>
  </si>
  <si>
    <t>JTFJM9CP6L6001183</t>
  </si>
  <si>
    <t>2T1BR32E67C738622</t>
  </si>
  <si>
    <t>Sin Contactos</t>
  </si>
  <si>
    <t>2T1BU4EE8BC541301</t>
  </si>
  <si>
    <t>2T3ZF9DV3BW058831</t>
  </si>
  <si>
    <t>COMENTA POR MEDIO DE WHATSAPP QUE VENDIO LA UNIDAD</t>
  </si>
  <si>
    <t>MR0CX3DD0M1316488</t>
  </si>
  <si>
    <t>NUMERO DE TELEFONO INCORRECTO 4612239147 4- NO CONTESTAN</t>
  </si>
  <si>
    <t>MR2B29F38L1190324</t>
  </si>
  <si>
    <t>MR0EX32G2D0257343</t>
  </si>
  <si>
    <t>5YFBURHE3FP309588</t>
  </si>
  <si>
    <t>5TDYK3DC9CS220242</t>
  </si>
  <si>
    <t>9BRBA42E095039704</t>
  </si>
  <si>
    <t>5YFBURHE1EP028811</t>
  </si>
  <si>
    <t>/ NUMERO DE TELEFONO INCORRECTO</t>
  </si>
  <si>
    <t>JTEGD20V150079658</t>
  </si>
  <si>
    <t>JTDKT923095221691</t>
  </si>
  <si>
    <t>Numero fuera de serv 2- numero fiera de servicio</t>
  </si>
  <si>
    <t>MR0EX8DD4K0260189</t>
  </si>
  <si>
    <t>MR0EX32G7E0262202</t>
  </si>
  <si>
    <t>JTDKT9D32ED594521</t>
  </si>
  <si>
    <t>JTDJT923975131352</t>
  </si>
  <si>
    <t>5TDZK3EH5DS109445</t>
  </si>
  <si>
    <t>8AJEX32G3A4029272</t>
  </si>
  <si>
    <t>MR2B29F35H1040002</t>
  </si>
  <si>
    <t>Le marque despues cuando no este ocupado</t>
  </si>
  <si>
    <t>5TDZK23C78S147945</t>
  </si>
  <si>
    <t>Manda a buzon y no cuenta con whats para dejarle un msj</t>
  </si>
  <si>
    <t>MR0EX8DD2G0167887</t>
  </si>
  <si>
    <t>2T1BU42E19C077377</t>
  </si>
  <si>
    <t>5TDZA22C35S340285</t>
  </si>
  <si>
    <t>JTDKT9D32CD539256</t>
  </si>
  <si>
    <t>1- QUALITAS COMPAÑÍA</t>
  </si>
  <si>
    <t>MR0EX32G9F0263207</t>
  </si>
  <si>
    <t>2T3DF4EV4EW156931</t>
  </si>
  <si>
    <t>5YFBURHE2EP072557</t>
  </si>
  <si>
    <t>5YFBURHE6GP457302</t>
  </si>
  <si>
    <t>2T1BR32E85C463140</t>
  </si>
  <si>
    <t>3MYDLAYV5HY147920</t>
  </si>
  <si>
    <t>4T1B11HK6JU143266</t>
  </si>
  <si>
    <t>2T1BU4EE6AC416067</t>
  </si>
  <si>
    <t>MR2B29F34H1092284</t>
  </si>
  <si>
    <t>JTDKBRFU6G3522920</t>
  </si>
  <si>
    <t>5YFBURHE2GP528303</t>
  </si>
  <si>
    <t>JTDBT9K39E1433345</t>
  </si>
  <si>
    <t>MR0EX8CB1G1393977</t>
  </si>
  <si>
    <t>MR0EX8DD0H0171423</t>
  </si>
  <si>
    <t>JTDJT923485173445</t>
  </si>
  <si>
    <t>JTDBT9K34CL033386</t>
  </si>
  <si>
    <t>JTEGD20V850086039</t>
  </si>
  <si>
    <t>VNKKTUD36FA018878</t>
  </si>
  <si>
    <t>MR0EX8CB0H1395852</t>
  </si>
  <si>
    <t>JTDBT9K32G1444268</t>
  </si>
  <si>
    <t>2020-05-11</t>
  </si>
  <si>
    <t>u servicio lo realizo en la ciudad de queretaro</t>
  </si>
  <si>
    <t>2T3ZFREV7HW369816</t>
  </si>
  <si>
    <t>5TDYK3DC7BS160718</t>
  </si>
  <si>
    <t>2T3DFREV0GW501498</t>
  </si>
  <si>
    <t>MR0EX8DDXK0186650</t>
  </si>
  <si>
    <t>5TDYZ3DC0HS855241</t>
  </si>
  <si>
    <t>VNKKTUD32FA056012</t>
  </si>
  <si>
    <t>MHKMC13F6EK008216</t>
  </si>
  <si>
    <t>JTDBT9K36F1439881</t>
  </si>
  <si>
    <t>5TDYZ3DC8HS844486</t>
  </si>
  <si>
    <t>2020-09-08</t>
  </si>
  <si>
    <t>MARCAMOS Y NOS DIRECCIONA A NUMERO INACTIVO</t>
  </si>
  <si>
    <t>5TDZK22C07S007574</t>
  </si>
  <si>
    <t>5TDKKRFH3ES012748</t>
  </si>
  <si>
    <t>MR2B29F31J1125067</t>
  </si>
  <si>
    <t>MR0EX8CBXH1394403</t>
  </si>
  <si>
    <t>no tiene whats manda a buzon</t>
  </si>
  <si>
    <t>MHKMF53F0GK002252</t>
  </si>
  <si>
    <t>2019-03-16</t>
  </si>
  <si>
    <t>3MYDLAYV8HY179258</t>
  </si>
  <si>
    <t>SIN DATOS PARA CONTACTAR AL CLIENTE</t>
  </si>
  <si>
    <t>MR0EX32G8E0006523</t>
  </si>
  <si>
    <t>JTDBT923071131798</t>
  </si>
  <si>
    <t>5TDYK3DC4DS282911</t>
  </si>
  <si>
    <t>MHKMF5CF3JK001832</t>
  </si>
  <si>
    <t>8AJEX32G2A4027934</t>
  </si>
  <si>
    <t>MR0CX3DD2M1316850</t>
  </si>
  <si>
    <t>Se envia Mrs / 4- NOS INDICAN QUE EL ENCARGADO SE ENCUENTRA OCUPADO</t>
  </si>
  <si>
    <t>2T3RF4EVXEW163050</t>
  </si>
  <si>
    <t>MR0EX8DD6J0258751</t>
  </si>
  <si>
    <t>8AJEX32G3A4028011</t>
  </si>
  <si>
    <t>3TMJU4GNXEM160182</t>
  </si>
  <si>
    <t>2T3ZF9DV7BW098197</t>
  </si>
  <si>
    <t>JTFPX22P1B0027086</t>
  </si>
  <si>
    <t>5TDKK3DC8BS037158</t>
  </si>
  <si>
    <t>2T1BU4EE7AC401187</t>
  </si>
  <si>
    <t>MR0EX8DD0H0175908</t>
  </si>
  <si>
    <t>manda a buzon</t>
  </si>
  <si>
    <t>3MYDLAYVXHY149596</t>
  </si>
  <si>
    <t>No contesta</t>
  </si>
  <si>
    <t>JTFSX23P8J6186465</t>
  </si>
  <si>
    <t>MR0EX8DDXG0165322</t>
  </si>
  <si>
    <t>2T3ZF4EV7FW151374</t>
  </si>
  <si>
    <t>MHFMC13F69K003926</t>
  </si>
  <si>
    <t>JTDBT9K33F1437750</t>
  </si>
  <si>
    <t>MR2B29F34H1026530</t>
  </si>
  <si>
    <t>nos direccion a buzon lleno ( tratamos y no tiene whats</t>
  </si>
  <si>
    <t>5YFBURHE8EP080677</t>
  </si>
  <si>
    <t>MR0EX32G6C0002936</t>
  </si>
  <si>
    <t>MHKMC13E5DK002588</t>
  </si>
  <si>
    <t>JTDBT9K37D1427672</t>
  </si>
  <si>
    <t>no tiene whtas, manda a buzon 2- buzon 3- cuelga llamada 4- COMENTA QUE YA NO REALiZA LOS SERVICIOS CON NOSOTROS SI LO LLEGARA A REQUERIR EL SE COMUNICA</t>
  </si>
  <si>
    <t>5TDYK3DC9GS723954</t>
  </si>
  <si>
    <t>Unidad es perdida total</t>
  </si>
  <si>
    <t>MR0HA8CD3J1055570</t>
  </si>
  <si>
    <t>MHKMF53E3HK011567</t>
  </si>
  <si>
    <t>S133114 - 12/04/232 - S60</t>
  </si>
  <si>
    <t>MR0EX8CB8G1391076</t>
  </si>
  <si>
    <t>5YFBURHE4GP447142</t>
  </si>
  <si>
    <t>LOS REALIZA POR FUERA</t>
  </si>
  <si>
    <t>JTDBT923871053321</t>
  </si>
  <si>
    <t>5YFBURHE1FP225799</t>
  </si>
  <si>
    <t>MHKMF53E2HK011642</t>
  </si>
  <si>
    <t>5TDZK23C87S064295</t>
  </si>
  <si>
    <t>/TELEFONO CELULAR NO ENTRA LA LLAMADA Y EL DE CASA NO SE PUEDE ESTABLECE CONEXIÓN</t>
  </si>
  <si>
    <t>3MYDLAYV6HY188234</t>
  </si>
  <si>
    <t>2019-12-12</t>
  </si>
  <si>
    <t>MR0EX8CB3H1397515</t>
  </si>
  <si>
    <t>2T1BU42EX9C109792</t>
  </si>
  <si>
    <t>3TMAZ5CN1HM052406</t>
  </si>
  <si>
    <t>MR0EX8DD4H0253333</t>
  </si>
  <si>
    <t>5YFBURHE0EP097716</t>
  </si>
  <si>
    <t>JTFSX23P0G6169698</t>
  </si>
  <si>
    <t>5TDYKRFH0FS085314</t>
  </si>
  <si>
    <t>JTDKDTB35J1608808</t>
  </si>
  <si>
    <t>JTFSX23P7K6194302</t>
  </si>
  <si>
    <t>JTEBU11F48K039272</t>
  </si>
  <si>
    <t>Marcamos y nadie nos contesta, no cuenta con whats</t>
  </si>
  <si>
    <t>3TMJU4GNXCM131911</t>
  </si>
  <si>
    <t>Lo vendio</t>
  </si>
  <si>
    <t>5TDYK3DC8FS592000</t>
  </si>
  <si>
    <t>3MYDLAYV2HY151889</t>
  </si>
  <si>
    <t>MHKMF5CF7LK011489</t>
  </si>
  <si>
    <t>JTDKN3DU6A1208520</t>
  </si>
  <si>
    <t>5TDKK3DC7FS682292</t>
  </si>
  <si>
    <t>MR0EX8DD2H0247627</t>
  </si>
  <si>
    <t>MHKMF53E0HK008190</t>
  </si>
  <si>
    <t>2018-12-24</t>
  </si>
  <si>
    <t>MHKMF5CF8KK006087</t>
  </si>
  <si>
    <t>/ TELEFONO CELULAR SUSPENDIDO  Y TELEFONO DE CASA Y OFICINA SON DE CONMUTADOR</t>
  </si>
  <si>
    <t>MHKMF53F8HK018037</t>
  </si>
  <si>
    <t>JTFSX23P1H6175012</t>
  </si>
  <si>
    <t>8AJEX32G5A4029418</t>
  </si>
  <si>
    <t>5YFBPRHE5JP829257</t>
  </si>
  <si>
    <t>marcamos y nos direcciona a buzon</t>
  </si>
  <si>
    <t>JTFSX23P4K6204915</t>
  </si>
  <si>
    <t>3TMCZ5AN1LM357862</t>
  </si>
  <si>
    <t>UNIDAD FUE ROBADA</t>
  </si>
  <si>
    <t>JTFSX23P1F6164377</t>
  </si>
  <si>
    <t>SIN NUMERO</t>
  </si>
  <si>
    <t>MR0EX8DD2J0177228</t>
  </si>
  <si>
    <t>MARCAMOS PERO NADIE NOS RESPONDE</t>
  </si>
  <si>
    <t>4T1BF32K26U630039</t>
  </si>
  <si>
    <t>4T1BE32K45U023576</t>
  </si>
  <si>
    <t>MHKMF53F4HK017175</t>
  </si>
  <si>
    <t>MHKMC13F7CK001529</t>
  </si>
  <si>
    <t>2020-05-16</t>
  </si>
  <si>
    <t>2T3ZF9DV1AW033974</t>
  </si>
  <si>
    <t>VNKKTUD34FA027062</t>
  </si>
  <si>
    <t>5YFBURHE1FP198667</t>
  </si>
  <si>
    <t>MR0EX8CB6H1395452</t>
  </si>
  <si>
    <t>5TDZK22C87S035378</t>
  </si>
  <si>
    <t>JTFSX23P9J6189679</t>
  </si>
  <si>
    <t>2T3ZF9DV0CW155292</t>
  </si>
  <si>
    <t>MR2B29F33K1175454</t>
  </si>
  <si>
    <t>JTFSX23P6H6177001</t>
  </si>
  <si>
    <t>JTMZD35VX75071222</t>
  </si>
  <si>
    <t>YA NO CUENTA CON ELLA</t>
  </si>
  <si>
    <t>MR0EX8DD0J0259099</t>
  </si>
  <si>
    <t>2T3WF4EV9DW053768</t>
  </si>
  <si>
    <t>3TMCZ5AN3HM099478</t>
  </si>
  <si>
    <t>MHKMF53E7HK007280</t>
  </si>
  <si>
    <t>2T3RFREV1HW617851</t>
  </si>
  <si>
    <t>JTDKT923275031274</t>
  </si>
  <si>
    <t>JTDKT9D35CD527005</t>
  </si>
  <si>
    <t>MHKMF53F2HK015411</t>
  </si>
  <si>
    <t>CLIENTE INDICA QUE POR EL MOMENTO NO REQUIERE SERV</t>
  </si>
  <si>
    <t>5YFBURHE1EP042661</t>
  </si>
  <si>
    <t>4T1BF1FK2CU009393</t>
  </si>
  <si>
    <t>MR2B29F34H1009713</t>
  </si>
  <si>
    <t>3MYDLAYV2GY144276</t>
  </si>
  <si>
    <t>2T1BR32E88C856737</t>
  </si>
  <si>
    <t>5TDZK23C88S116011</t>
  </si>
  <si>
    <t>MR2B29F38H1056971</t>
  </si>
  <si>
    <t>5TDYK3DC4BS174057</t>
  </si>
  <si>
    <t>MR0EX8CB8J1401791</t>
  </si>
  <si>
    <t>MHFMC13E0BK004809</t>
  </si>
  <si>
    <t>2T3KF9DV4BW097137</t>
  </si>
  <si>
    <t>JTMZD35V675051209</t>
  </si>
  <si>
    <t>JTDKN3DU3A5198649</t>
  </si>
  <si>
    <t>3TMCZ5AN1JM124576</t>
  </si>
  <si>
    <t>5YFBPRHE9HP645675</t>
  </si>
  <si>
    <t>107941Se envia mrs SE AGENDA CITA 06.10.22 FOLIO: 107941</t>
  </si>
  <si>
    <t>5TDZK3EH4DS103930</t>
  </si>
  <si>
    <t>MR0EX32G4F0265110</t>
  </si>
  <si>
    <t>MHKMC13FXFK014750</t>
  </si>
  <si>
    <t>COMENTAN QUE ES NUMERO EQUIVOCADO</t>
  </si>
  <si>
    <t>2T3YFREV1DW003923</t>
  </si>
  <si>
    <t>NUMEROS EQUIVOCADOS</t>
  </si>
  <si>
    <t>2T3RFREV9GW532755</t>
  </si>
  <si>
    <t>5TDKK3DC9CS203091</t>
  </si>
  <si>
    <t>MHKMF53FXGK009581</t>
  </si>
  <si>
    <t>NO CONTESTA MANDA A BUZON</t>
  </si>
  <si>
    <t>8AJEX32G4A4027854</t>
  </si>
  <si>
    <t>MR0EX8DD9G0244562</t>
  </si>
  <si>
    <t>1- SIN NUMEROS E CONTACTO</t>
  </si>
  <si>
    <t>JTDKBRFU8H3571795</t>
  </si>
  <si>
    <t>2T1BU4EE4CC828121</t>
  </si>
  <si>
    <t>MR0EX8CB5J1401523</t>
  </si>
  <si>
    <t>2T1BR32E88C901286</t>
  </si>
  <si>
    <t>JTFSX23P9H6176702</t>
  </si>
  <si>
    <t>JTEZT17R130001943</t>
  </si>
  <si>
    <t>JTDKN3DU5F1954142</t>
  </si>
  <si>
    <t>SE MANDO WHATS 2- BUZON 3- SE MANDO FLYER</t>
  </si>
  <si>
    <t>MR0EX8CB2J1400216</t>
  </si>
  <si>
    <t>4T1BF3EK3BU623509</t>
  </si>
  <si>
    <t>2T3RFREV4JW751372</t>
  </si>
  <si>
    <t>5YFBPRHE8HP618161</t>
  </si>
  <si>
    <t>MR0EX8DD6H0173399</t>
  </si>
  <si>
    <t>/ NUMERO FUERA DE SERVICIO</t>
  </si>
  <si>
    <t>JTFSX23P9F6163395</t>
  </si>
  <si>
    <t>MHKMF53F0GK009329</t>
  </si>
  <si>
    <t>JTFRX13P888009664</t>
  </si>
  <si>
    <t>5YFBPRHE6HP644807</t>
  </si>
  <si>
    <t>MANDA A BUZON, SE MANDO WHATS 2- BUZON</t>
  </si>
  <si>
    <t>5TDKK3DC2GS724837</t>
  </si>
  <si>
    <t>JTMZD35VX65011682</t>
  </si>
  <si>
    <t>2T1BU4EE8AC323504</t>
  </si>
  <si>
    <t>JTDBT9K39G1443103</t>
  </si>
  <si>
    <t>MR0EX32G9F0264499</t>
  </si>
  <si>
    <t>5TDYK3DC1ES425458</t>
  </si>
  <si>
    <t>JTDBT9K35E1429972</t>
  </si>
  <si>
    <t>5TDYK4CC3AS301354</t>
  </si>
  <si>
    <t>JTEGD20V640038800</t>
  </si>
  <si>
    <t>JTFSX23P3H6176310</t>
  </si>
  <si>
    <t>3TMJU4GN0DM144376</t>
  </si>
  <si>
    <t>2T1BU4EEXCC860149</t>
  </si>
  <si>
    <t>2T1BU4EE4AC255069</t>
  </si>
  <si>
    <t>/ SE ENVIA MENSAJE DE WHATS APP , COMENTA QUE YA NO CUENTA CON LA UNIDAD YA QUE LA VENDIO</t>
  </si>
  <si>
    <t>5YFBPRHE6HP625691</t>
  </si>
  <si>
    <t>JTDBT9K39F1439034</t>
  </si>
  <si>
    <t>2020-05-23</t>
  </si>
  <si>
    <t>3TMJU4GN2EM157194</t>
  </si>
  <si>
    <t>2T1BE4EE8AC045684</t>
  </si>
  <si>
    <t>JTFSX23P3H6173665</t>
  </si>
  <si>
    <t>MR0EX8DD3G0169373</t>
  </si>
  <si>
    <t>NUMEROS FUERA DE SERVICIO</t>
  </si>
  <si>
    <t>3MYDLAYV9GY116457</t>
  </si>
  <si>
    <t>5TDKK4CC3AS293522</t>
  </si>
  <si>
    <t>Sin numero de Contactos</t>
  </si>
  <si>
    <t>MR2B29F36K1140696</t>
  </si>
  <si>
    <t>SE MANDO WHARS</t>
  </si>
  <si>
    <t>MHKMF53F3GK004268</t>
  </si>
  <si>
    <t>MHKMF53E6HK010798</t>
  </si>
  <si>
    <t>NO CONTESTA SIN WHTS</t>
  </si>
  <si>
    <t>JTFSX23P5H6176650</t>
  </si>
  <si>
    <t>MHKMF53F7HK012410</t>
  </si>
  <si>
    <t>MR0CX12G4F0130379</t>
  </si>
  <si>
    <t>MR2B29F38H1081028</t>
  </si>
  <si>
    <t>9BRBA42E095010767</t>
  </si>
  <si>
    <t>MR2B29F3XJ1096913</t>
  </si>
  <si>
    <t>JTMZD35V575053386</t>
  </si>
  <si>
    <t>2017-03-07</t>
  </si>
  <si>
    <t>MR2B29F36K1148989</t>
  </si>
  <si>
    <t>MR0EX8CB7G1391876</t>
  </si>
  <si>
    <t>3MYDLAYV8GY110696</t>
  </si>
  <si>
    <t>2T1BR32E98C870212</t>
  </si>
  <si>
    <t>1- se le envio whats app</t>
  </si>
  <si>
    <t>MR2B29F38H1065234</t>
  </si>
  <si>
    <t>3TMLU4ENXDM125216</t>
  </si>
  <si>
    <t>MR0EX8DD2G0244645</t>
  </si>
  <si>
    <t>MR0FA8CD5J3900494</t>
  </si>
  <si>
    <t>5TDKK4CC3AS341827</t>
  </si>
  <si>
    <t>YA NO LO TIENE</t>
  </si>
  <si>
    <t>3TMJU62N99M080235</t>
  </si>
  <si>
    <t>MHKMC13E6FK006703</t>
  </si>
  <si>
    <t>MR2B29F37K1155403</t>
  </si>
  <si>
    <t>MHKMF53E3HK011245</t>
  </si>
  <si>
    <t>3TMAZ5CN3GM021723</t>
  </si>
  <si>
    <t>Marcamos y nadie nos contestas, tratamos de enviar whtas y ya npoo cuenta con el</t>
  </si>
  <si>
    <t>VNKKTUD33FA036108</t>
  </si>
  <si>
    <t>MR0FA8CD1J3950275</t>
  </si>
  <si>
    <t>5YFBURHE8EP090058</t>
  </si>
  <si>
    <t>Sin número de contacto 2- LO VENDIO</t>
  </si>
  <si>
    <t>2T3DF4EV2EW177972</t>
  </si>
  <si>
    <t>JTFSX23PXJ6179694</t>
  </si>
  <si>
    <t>5YFBURHE6FP181993</t>
  </si>
  <si>
    <t>2T1BE4EE6BC047693</t>
  </si>
  <si>
    <t>5YFBPRHEXHP580092</t>
  </si>
  <si>
    <t>3TMLU4EN5EM155595</t>
  </si>
  <si>
    <t>8AJEX32G5B4031087</t>
  </si>
  <si>
    <t>MHKMF53F9JK021664</t>
  </si>
  <si>
    <t>MHFMC13F38K000514</t>
  </si>
  <si>
    <t>2T3ZF4EV4EW098714</t>
  </si>
  <si>
    <t>2T3RF4EV5FW378093</t>
  </si>
  <si>
    <t>Marcamos y nadie nos contesta</t>
  </si>
  <si>
    <t>MHKMF53EXHK010626</t>
  </si>
  <si>
    <t>MR0EX32G1C0003136</t>
  </si>
  <si>
    <t>JTDKDTB37J1612780</t>
  </si>
  <si>
    <t>JTFPX22P1B0029226</t>
  </si>
  <si>
    <t>MR2B29F36H1068150</t>
  </si>
  <si>
    <t>8AJEX32G074005746</t>
  </si>
  <si>
    <t>NUMERO CAMBIO, NO TIENE OTRO</t>
  </si>
  <si>
    <t>JTEBU4BF3AK076089</t>
  </si>
  <si>
    <t>5TDYZ3DC8LS046711</t>
  </si>
  <si>
    <t>MR2B29F36L1194565</t>
  </si>
  <si>
    <t>4T1BF3EK1BU717100</t>
  </si>
  <si>
    <t>MR2B29F35L1199577</t>
  </si>
  <si>
    <t>5YFB4RBE9LP001197</t>
  </si>
  <si>
    <t>2T3WF4EV0DW032081</t>
  </si>
  <si>
    <t>SE MANDO WHATS, MANDA ABUZON 2- LO VA CHECRA Y EL MARCA 3- SE MANDO FLYER</t>
  </si>
  <si>
    <t>3MYDLAYVXGY119626</t>
  </si>
  <si>
    <t>MHKMF53F1GK000557</t>
  </si>
  <si>
    <t>Ella me regresa la llamada</t>
  </si>
  <si>
    <t>JTDKT923685163844</t>
  </si>
  <si>
    <t>3TMJU4GN8DM148305</t>
  </si>
  <si>
    <t>MR0EX8DD4H0173854</t>
  </si>
  <si>
    <t>MR0CX12G8D0091647</t>
  </si>
  <si>
    <t>buzon, no tiene whats</t>
  </si>
  <si>
    <t>4T1BF3EKXBU667684</t>
  </si>
  <si>
    <t>Sin datos en sistema</t>
  </si>
  <si>
    <t>JTMZD35V585103270</t>
  </si>
  <si>
    <t>MR0EX8DD7G0163978</t>
  </si>
  <si>
    <t>JTDKARFU7K3070410</t>
  </si>
  <si>
    <t>MHKMC13E2FK007055</t>
  </si>
  <si>
    <t>MR2B29F35H1032689</t>
  </si>
  <si>
    <t>Marcamos pero nadie nos contesta tratamos de enviar whats pero no cuenta con ello</t>
  </si>
  <si>
    <t>5TDKK4CC8AS337658</t>
  </si>
  <si>
    <t>MHFMC13F9AK005965</t>
  </si>
  <si>
    <t>JTDBT9K38G1441276</t>
  </si>
  <si>
    <t>2T1BE4EE5CC048951</t>
  </si>
  <si>
    <t>3TMCZ5AN7JM124291</t>
  </si>
  <si>
    <t>MR0EX8DD4K0259981</t>
  </si>
  <si>
    <t>JTFSX23P2J6186557</t>
  </si>
  <si>
    <t>JTFPX22P8K0091335</t>
  </si>
  <si>
    <t>5TDKY5G15CS038614</t>
  </si>
  <si>
    <t>5YFBURHE5EP003393</t>
  </si>
  <si>
    <t>MR0EX32G3D0256590</t>
  </si>
  <si>
    <t>8AJEX32G5B4030280</t>
  </si>
  <si>
    <t>MR2B29F35K1161782</t>
  </si>
  <si>
    <t>MHKMF53E2JK014630</t>
  </si>
  <si>
    <t>MR0EX8DD5J0255145</t>
  </si>
  <si>
    <t>3TMJU4GN3CM138439</t>
  </si>
  <si>
    <t>MR0EX8DD1H0175495</t>
  </si>
  <si>
    <t>5TDZK3DC2BS047957</t>
  </si>
  <si>
    <t>4T1BE46K78U754071</t>
  </si>
  <si>
    <t>MR2B29F39H1004412</t>
  </si>
  <si>
    <t>2T3ZFREV6HW356426</t>
  </si>
  <si>
    <t>MHKMC13E2DK002158</t>
  </si>
  <si>
    <t>Marcamos de la agencia y nos direcciona a numero fuera de area</t>
  </si>
  <si>
    <t>5TDYK3DCXCS243674</t>
  </si>
  <si>
    <t>5TDYKRFH2FS074041</t>
  </si>
  <si>
    <t>MHKMF53E6HK008310</t>
  </si>
  <si>
    <t>MHFMC13E98K000413</t>
  </si>
  <si>
    <t>Se envia mrs nos indica lo siguiente: Buen día, le agradezco su atención pero la camioneta avanza ya no la tenemos, gracias</t>
  </si>
  <si>
    <t>MR0EX8DD3H0251931</t>
  </si>
  <si>
    <t>3TMCZ5AN4HM074508</t>
  </si>
  <si>
    <t>/ SE ENVIA MENSAJE DE WHATS APP  Y COMENTA QUE YA NO CUENTA CON LA UNIDAD</t>
  </si>
  <si>
    <t>5TDYZ3DC0HS817380</t>
  </si>
  <si>
    <t>MR2K29F36H1029672</t>
  </si>
  <si>
    <t>MHKMF53E3HK006997</t>
  </si>
  <si>
    <t>JTFSX23P7J6191401</t>
  </si>
  <si>
    <t>1- YA NO CUENTA CON SU UNIDAD.</t>
  </si>
  <si>
    <t>2T3JFREV4GW454124</t>
  </si>
  <si>
    <t>2T3RF4EV6FW314077</t>
  </si>
  <si>
    <t>2T3RFREV5GW419210</t>
  </si>
  <si>
    <t>Marcamos de la agencia pero nadie nos contesta</t>
  </si>
  <si>
    <t>MR2B29F33H1038913</t>
  </si>
  <si>
    <t>4T1BF1FK2CU180368</t>
  </si>
  <si>
    <t>Cliente nbos indica que la unidad la trae un pariente que pasara la inf</t>
  </si>
  <si>
    <t>5YFBURHE3GP554411</t>
  </si>
  <si>
    <t>3TMAZ5CN6GM014765</t>
  </si>
  <si>
    <t>Robado</t>
  </si>
  <si>
    <t>2T3KF9DV8CW139990</t>
  </si>
  <si>
    <t>JTMZD31V376040426</t>
  </si>
  <si>
    <t>2T3KF9DV0AW034972</t>
  </si>
  <si>
    <t>JTDBT9K33G1442609</t>
  </si>
  <si>
    <t>MR2B29F37H1072319</t>
  </si>
  <si>
    <t>MR0EX8DD0H0174709</t>
  </si>
  <si>
    <t>MR2K29F39H1077389</t>
  </si>
  <si>
    <t>3MYDLBYV5KY527949</t>
  </si>
  <si>
    <t>Se envia Mrs / 2- Marcamos de la agencia y nos indica el Sr. BENJAMIN que le queda retirado realizar servicios en celaya</t>
  </si>
  <si>
    <t>2T1BE4EE8BC047954</t>
  </si>
  <si>
    <t>5YFBURHE4FP221178</t>
  </si>
  <si>
    <t>1- NUMERO DE TELEFONO NO EXISTE</t>
  </si>
  <si>
    <t>MHFMC13F08K001779</t>
  </si>
  <si>
    <t>Lo realiza en otra agencia</t>
  </si>
  <si>
    <t>MR2B29F30K1167098</t>
  </si>
  <si>
    <t>5TDYK3DC9FS587369</t>
  </si>
  <si>
    <t>MR2B29F30H1022426</t>
  </si>
  <si>
    <t>SE MANSO WHATS, MANDA A BUZON 3- SE MANDO FLYER</t>
  </si>
  <si>
    <t>MR0EX8CB8H1398966</t>
  </si>
  <si>
    <t>8AJEX32G9B4032243</t>
  </si>
  <si>
    <t>1- CLIENTE SE ENCUENTRA FUERA DE LA CIUDAD , REGRESARIA EN EL MES DE NOVIEMBRE Y PROGRAMARIA SU CITA.</t>
  </si>
  <si>
    <t>5TDYZ3DC3HS815056</t>
  </si>
  <si>
    <t>JTFSX23P4K6193124</t>
  </si>
  <si>
    <t>2T3RFREV7GW420147</t>
  </si>
  <si>
    <t>1- EL CLIENTE  SE COMUNICA DESPUES PARA AGENDAR SU CITA.</t>
  </si>
  <si>
    <t>JTFSX23P0H6174417</t>
  </si>
  <si>
    <t>2T1BR32E27C742960</t>
  </si>
  <si>
    <t>MR0EX8DD1J0255045</t>
  </si>
  <si>
    <t>MR0EX8DD8H0250791</t>
  </si>
  <si>
    <t>MRS 1  / COMENTA POR WHTS QUE YA NO TIENE LA UNIDAD</t>
  </si>
  <si>
    <t>MHKMF53EXGK000371</t>
  </si>
  <si>
    <t>5TDZK3DCXFS661225</t>
  </si>
  <si>
    <t>JTFSX23P1K6194182</t>
  </si>
  <si>
    <t>2T3ZF4EV9EW096831</t>
  </si>
  <si>
    <t>MR2K29F35H1039061</t>
  </si>
  <si>
    <t>Marcamos pero nadie nos contesta no tiene whats</t>
  </si>
  <si>
    <t>MR0EX8DD5G0246082</t>
  </si>
  <si>
    <t>MHKMF5CF2JK003104</t>
  </si>
  <si>
    <t>No cuenta con num telefonico ni correo</t>
  </si>
  <si>
    <t>JD6GJ422X91000686</t>
  </si>
  <si>
    <t>MR0EX8DD4K0184702</t>
  </si>
  <si>
    <t>MR2B29F38H1008029</t>
  </si>
  <si>
    <t>4T1BF1FK5CU034868</t>
  </si>
  <si>
    <t>5TDYK3DC3ES459241</t>
  </si>
  <si>
    <t>JTEGD20V540021499</t>
  </si>
  <si>
    <t>1- SE DEJO RECADO, 2- NO CONTESTA MANDA A BUZON</t>
  </si>
  <si>
    <t>JTDBT923X81254879</t>
  </si>
  <si>
    <t>JTDKBRFU1H3044875</t>
  </si>
  <si>
    <t>NO TIENE WHATS MANDA A BUZON</t>
  </si>
  <si>
    <t>JTDBT9K30G1441742</t>
  </si>
  <si>
    <t>Se envia msj (Mrs) // 4- Marcamos de la agencia y el esposo de la Sra Cecilia nos indica que estan pensando en cambiar de unidad y que por el momento no requiere serv</t>
  </si>
  <si>
    <t>2T1BU4EE8CC890766</t>
  </si>
  <si>
    <t>MR0CX12G5E0113394</t>
  </si>
  <si>
    <t>MR0EX8CB6G1391013</t>
  </si>
  <si>
    <t>Se envia msj (Mrs) // 4- empresa agenda servicios para otras unidades</t>
  </si>
  <si>
    <t>5YFBPRHE2KP878093</t>
  </si>
  <si>
    <t>JTDBT923481249628</t>
  </si>
  <si>
    <t>2T3WF4DV2BW093950</t>
  </si>
  <si>
    <t>5TDYKRFH8GS154591</t>
  </si>
  <si>
    <t>JTFSX23P7F6164156</t>
  </si>
  <si>
    <t>JTFSX23P6B6095048</t>
  </si>
  <si>
    <t>MR2B29F31H1055242</t>
  </si>
  <si>
    <t>2T1BU4EE5DC026341</t>
  </si>
  <si>
    <t>1- sin numero de contacto</t>
  </si>
  <si>
    <t>MHKMF53F4HK015118</t>
  </si>
  <si>
    <t>JTDBT9K32F1439425</t>
  </si>
  <si>
    <t>MR0EX8DD1H0251961</t>
  </si>
  <si>
    <t>JTFSX23P2K6192327</t>
  </si>
  <si>
    <t>JTDKBRFU6G3021171</t>
  </si>
  <si>
    <t>2T1BR32E86C607318</t>
  </si>
  <si>
    <t>MR0EX8DD4K0184196</t>
  </si>
  <si>
    <t>MARCAMOS EN 2 OCASIONES PERO NADIE NOS CONTESTA</t>
  </si>
  <si>
    <t>8AJEX32G384010599</t>
  </si>
  <si>
    <t>5TFEY5F17CX117095</t>
  </si>
  <si>
    <t>JTFSX23P2J6191094</t>
  </si>
  <si>
    <t>2019-06-21</t>
  </si>
  <si>
    <t>1- POR INSEGURIDAD DE LA CIUDAD YA NO TRAERAN SU UNIDAD A SERVICIO.</t>
  </si>
  <si>
    <t>5TDGRKEC2MS012057</t>
  </si>
  <si>
    <t>NO CONTESTA SE LE ENVIO WHATS APP</t>
  </si>
  <si>
    <t>MHFMC13E2BK004763</t>
  </si>
  <si>
    <t>COMENTA QUE LE ES COMPLICADO TRAER LA UNIDAD PERO QUE DE MOMENTO NO NECESITA ALGUN SERVICIO, EN CUANTO LO REQUIERA SE COMUNICARA CON NOSOTRS PARA AGENDAR</t>
  </si>
  <si>
    <t>5TDYKRFH9FS114115</t>
  </si>
  <si>
    <t>5TDZK22C87S039592</t>
  </si>
  <si>
    <t>4T1B11HK9JU041976</t>
  </si>
  <si>
    <t>MR2B29F33H1067523</t>
  </si>
  <si>
    <t>5YFBPRHEXKP942798</t>
  </si>
  <si>
    <t>MR0EX32G9C0002770</t>
  </si>
  <si>
    <t>NUNEROS EQUIVOCADOS</t>
  </si>
  <si>
    <t>2T1BU4EE0BC559145</t>
  </si>
  <si>
    <t>2T3DF4EV7FW237097</t>
  </si>
  <si>
    <t>MHFMC13F2BK008837</t>
  </si>
  <si>
    <t>5YFBURHEXFP320569</t>
  </si>
  <si>
    <t>JTDKBRFU6J3076209</t>
  </si>
  <si>
    <t>MHKMF53EXGK003688</t>
  </si>
  <si>
    <t>Sin número de contacto 2 YA NO CUENTA CON LA UNIDAD</t>
  </si>
  <si>
    <t>MR2B29F37K1176025</t>
  </si>
  <si>
    <t>Se envia msj (Mrs)</t>
  </si>
  <si>
    <t>JTMZD31VX75067404</t>
  </si>
  <si>
    <t>MHKMF53F6GK008105</t>
  </si>
  <si>
    <t>MR0EX8CB4G1392712</t>
  </si>
  <si>
    <t>2T1BE4EE5BC047524</t>
  </si>
  <si>
    <t>MHKMF53F5GK010928</t>
  </si>
  <si>
    <t>MR0FA8CD1K3901272</t>
  </si>
  <si>
    <t>5TDZZ3DC5HS780198</t>
  </si>
  <si>
    <t>2T3KF9DV0BW081596</t>
  </si>
  <si>
    <t>MR0EX32G5C0002104</t>
  </si>
  <si>
    <t>3TMJU4GNXFM188694</t>
  </si>
  <si>
    <t>MHKMC13E4EK006035</t>
  </si>
  <si>
    <t>3TMJU4GN3DM154402</t>
  </si>
  <si>
    <t>JTDKN3DU8F1910488</t>
  </si>
  <si>
    <t>SE ENVIA MENSAJE DE WHATSAPP / YA NO CUENTA CON LA UNIDAD CONFIRMA SR. MARTIN</t>
  </si>
  <si>
    <t>MHKMC13F6DK005606</t>
  </si>
  <si>
    <t>2019-04-22</t>
  </si>
  <si>
    <t>5YFBURHE2FP349063</t>
  </si>
  <si>
    <t>JTFSX23P4K6192474</t>
  </si>
  <si>
    <t>MR0HA8CD9K1057793</t>
  </si>
  <si>
    <t>2T1KR32E18C701480</t>
  </si>
  <si>
    <t>JTDBT923571164490</t>
  </si>
  <si>
    <t>MR0EX8DD8G0244553</t>
  </si>
  <si>
    <t>5TDKZRFH8HS191756</t>
  </si>
  <si>
    <t>SEV ENVIA MRS</t>
  </si>
  <si>
    <t>MR2B29F38H1022769</t>
  </si>
  <si>
    <t>2T1BU4EE2BC740957</t>
  </si>
  <si>
    <t>2T1KR32E37C682168</t>
  </si>
  <si>
    <t>2T3KF9DV3AW020290</t>
  </si>
  <si>
    <t>Marcamos y nadie contesta, enviamos whts y no tiene</t>
  </si>
  <si>
    <t>MR2B29F33H1027989</t>
  </si>
  <si>
    <t>5TDYK3DC5CS177339</t>
  </si>
  <si>
    <t>MHKMC13E0CK001024</t>
  </si>
  <si>
    <t>NO CUENTA CON WHATS APP Y NO REPORNDE LA LLAMADA / SIGUE SIN REWPONDER LAS LLAMADAS</t>
  </si>
  <si>
    <t>2T3ZF4EV0FW176326</t>
  </si>
  <si>
    <t>3MYDLAYV4GY144540</t>
  </si>
  <si>
    <t>MHKMF5CF1MK015913</t>
  </si>
  <si>
    <t>JTDBT9K36G1451126</t>
  </si>
  <si>
    <t>JTDBT9K35A1386180</t>
  </si>
  <si>
    <t>No Contesta</t>
  </si>
  <si>
    <t>5YFBURHE5EP022509</t>
  </si>
  <si>
    <t>JTDBT9K39E1434494</t>
  </si>
  <si>
    <t>JTFPX22P560002505</t>
  </si>
  <si>
    <t>5TDYK3DC2CS214346</t>
  </si>
  <si>
    <t>3MYDLAYV1JY300900</t>
  </si>
  <si>
    <t>MR0EX8DD9K0266103</t>
  </si>
  <si>
    <t>MHFMC13F09K004151</t>
  </si>
  <si>
    <t>JTMZD35VX75056543</t>
  </si>
  <si>
    <t>MR0EX32G7F0267868</t>
  </si>
  <si>
    <t>JTMZD35V085094168</t>
  </si>
  <si>
    <t>MR0EX8DD0K0184079</t>
  </si>
  <si>
    <t>3TMJU4GN4DM140301</t>
  </si>
  <si>
    <t>2T3ZF9DV5BW103896</t>
  </si>
  <si>
    <t>JTDKT9D37CD523960</t>
  </si>
  <si>
    <t>3MYDLAYV3GY117684</t>
  </si>
  <si>
    <t>JTDKBRFU7H3055136</t>
  </si>
  <si>
    <t>JTDBT9K36A1382655</t>
  </si>
  <si>
    <t>2T1BR32E75C349565</t>
  </si>
  <si>
    <t>no tiene whats, mnda a buzon</t>
  </si>
  <si>
    <t>MR0EX3DD7L0082847</t>
  </si>
  <si>
    <t>5TDKKRFH5ES007020</t>
  </si>
  <si>
    <t>8AJEX32GX84014911</t>
  </si>
  <si>
    <t>1- SIN NUMERO DE CONTACTO</t>
  </si>
  <si>
    <t>3TMCZ5AN3LM297664</t>
  </si>
  <si>
    <t>MR0EX8DD4H0252697</t>
  </si>
  <si>
    <t>NO TIENE WHATS, MANDA A BUZON 2- SE MANDA WHATS, BUZON</t>
  </si>
  <si>
    <t>MR2K29F37J1113439</t>
  </si>
  <si>
    <t>NUMERO FUETA DE SERVICIO</t>
  </si>
  <si>
    <t>JTDBT9K34F1435134</t>
  </si>
  <si>
    <t>2T1BU4EE6AC501149</t>
  </si>
  <si>
    <t>MHKMF53EXGK001424</t>
  </si>
  <si>
    <t>MR0EX8DD6J0177460</t>
  </si>
  <si>
    <t>MR0EX8CB3K1405328</t>
  </si>
  <si>
    <t>5YFBPRHE6HP646816</t>
  </si>
  <si>
    <t>MHKMF53E5JK014850</t>
  </si>
  <si>
    <t>LA UNIDAD ESTA  FUERA YA QUE REGRESE MARCA PARA AGENDAR 2- SE MANDO WHATS</t>
  </si>
  <si>
    <t>5YFBURHEXGP557869</t>
  </si>
  <si>
    <t>VNKKTUD30GA061212</t>
  </si>
  <si>
    <t>JTDBBRBE1LJ013824</t>
  </si>
  <si>
    <t>4T1BF3EK0BU697874</t>
  </si>
  <si>
    <t>por el momento no ella marca en otro momento</t>
  </si>
  <si>
    <t>5TDYZ3DC5HS780388</t>
  </si>
  <si>
    <t>MR0EX8DD8K0266027</t>
  </si>
  <si>
    <t>JTFSX23P1K6201504</t>
  </si>
  <si>
    <t>MHFMC13F2AK005533</t>
  </si>
  <si>
    <t>MHKMF53E9GK005285</t>
  </si>
  <si>
    <t>MR2B29F32L1197656</t>
  </si>
  <si>
    <t>3TMCZ5AN5GM001887</t>
  </si>
  <si>
    <t>Ya no cuentan con esa unidad</t>
  </si>
  <si>
    <t>2T3RFREV8GW426359</t>
  </si>
  <si>
    <t>5YFBURHE3GP558720</t>
  </si>
  <si>
    <t>MHKMF53FXJK025352</t>
  </si>
  <si>
    <t>JTDBT9K34F1436283</t>
  </si>
  <si>
    <t>2T3RFREV6JW826010</t>
  </si>
  <si>
    <t>MR2B29F3XH1015791</t>
  </si>
  <si>
    <t>MR2B29F31J1119821</t>
  </si>
  <si>
    <t>MHKMC13F3FK015190</t>
  </si>
  <si>
    <t>VNKKTUD39FA017837</t>
  </si>
  <si>
    <t>2T1BU4EE0AC500806</t>
  </si>
  <si>
    <t>JTDKDTB38K1626270</t>
  </si>
  <si>
    <t>Sin número de contacto 2- no tiene telefonos</t>
  </si>
  <si>
    <t>MHKMC13F5FK016681</t>
  </si>
  <si>
    <t>/ TIENE COMO DOS AÑOS QUE LO VENDIO, COMENTA VIA WHATSAPP</t>
  </si>
  <si>
    <t>2T3YFREV4DW002071</t>
  </si>
  <si>
    <t>5YFBURHE0GP534116</t>
  </si>
  <si>
    <t>MR2B29F36J1118938</t>
  </si>
  <si>
    <t>5YFBURHE3FP329193</t>
  </si>
  <si>
    <t>JTEZT17R760024454</t>
  </si>
  <si>
    <t>MR2B29F3XH1071701</t>
  </si>
  <si>
    <t>SIN PODER CONTACTARLO POR FALTA DE DATOS EN KEPLER</t>
  </si>
  <si>
    <t>2T3YF4EV5DW025992</t>
  </si>
  <si>
    <t>4T1BF1FK9CU563790</t>
  </si>
  <si>
    <t>SIN NUMERO  DE CONTACTO</t>
  </si>
  <si>
    <t>5TDYK3DC1BS108002</t>
  </si>
  <si>
    <t>JTDBT923171082367</t>
  </si>
  <si>
    <t>MR0EX8CB2G1392417</t>
  </si>
  <si>
    <t>2020-07-25</t>
  </si>
  <si>
    <t>5YFBPRHE6HP603268</t>
  </si>
  <si>
    <t>4T1BF1FK7CU197294</t>
  </si>
  <si>
    <t>JTDBT9K30G1444866</t>
  </si>
  <si>
    <t>MHKMC13E1CK000500</t>
  </si>
  <si>
    <t>MR2B29F34K1162535</t>
  </si>
  <si>
    <t>8AJEX32G274007708</t>
  </si>
  <si>
    <t>2020-04-25</t>
  </si>
  <si>
    <t>4T1BK3EK8BU122093</t>
  </si>
  <si>
    <t>Marcamos y nos direcciona a buzon no cuenta con whats</t>
  </si>
  <si>
    <t>MR0EX8DD2K0184908</t>
  </si>
  <si>
    <t>SIBN TELEFONO DE CONTACTO</t>
  </si>
  <si>
    <t>5YFBPRHE7HP615297</t>
  </si>
  <si>
    <t>NMTKH3BX0KR072392</t>
  </si>
  <si>
    <t>3TMJU62N56M016480</t>
  </si>
  <si>
    <t>JTFSX23P0J6191353</t>
  </si>
  <si>
    <t>5YFBURHE8EP002741</t>
  </si>
  <si>
    <t>JTFSX23P2K6195163</t>
  </si>
  <si>
    <t>1- POR INSEGURIDAD DE LA CIUDAD , POR EL MOMENTO NO TRAERA LA UNIDAD A SERVIVIO.</t>
  </si>
  <si>
    <t>5TDKZ3DC2HS891664</t>
  </si>
  <si>
    <t>3MYDLAYV9GY144727</t>
  </si>
  <si>
    <t>MHFMC13F28K002884</t>
  </si>
  <si>
    <t>MR0HA8CD8K1056862</t>
  </si>
  <si>
    <t>5YFBURHEXFP344340</t>
  </si>
  <si>
    <t>MR0EX8DD7K0260980</t>
  </si>
  <si>
    <t>JTDBT923794056096</t>
  </si>
  <si>
    <t>5TDYK4CC6AS338429</t>
  </si>
  <si>
    <t>2019-11-04</t>
  </si>
  <si>
    <t>tiene el telefono de la agencia</t>
  </si>
  <si>
    <t>MR2B29F34H1045143</t>
  </si>
  <si>
    <t>2017-08-30</t>
  </si>
  <si>
    <t>1- SE LE ENVIO WHATS APP, 2- NO CONTESTA SE VOLVIO A ENVIAR WHATS APP, 3- EL CLIENTYE SE COMUNICA PARA AGENDAR SU CITA, 4 NO CONTESTA</t>
  </si>
  <si>
    <t>3TMJU4GN3DM155890</t>
  </si>
  <si>
    <t>5YFBPRHEXHP584899</t>
  </si>
  <si>
    <t>5YFBURHE0EP112277</t>
  </si>
  <si>
    <t>5YFBPRBE6LP075166</t>
  </si>
  <si>
    <t>MHKMF53E5HK009383</t>
  </si>
  <si>
    <t>2T1BU4EE6CC834907</t>
  </si>
  <si>
    <t>MHFMC13F6BK007576</t>
  </si>
  <si>
    <t>servicio de buzon de voz</t>
  </si>
  <si>
    <t>3MYDLAYV8GY144444</t>
  </si>
  <si>
    <t>JTEZT17R88K001501</t>
  </si>
  <si>
    <t>JTFSX23P1E6144001</t>
  </si>
  <si>
    <t>MHKMF5CF5LK008820</t>
  </si>
  <si>
    <t>JTMZD33V366000021</t>
  </si>
  <si>
    <t>JTMZD31V466000094</t>
  </si>
  <si>
    <t>2T1BE4EE9CC049505</t>
  </si>
  <si>
    <t>2T3ZF35V09W001833</t>
  </si>
  <si>
    <t>MHKMF53F9GK002606</t>
  </si>
  <si>
    <t>2T3RFREV7HW579543</t>
  </si>
  <si>
    <t>UNIDAD PERDIDA TOTAL</t>
  </si>
  <si>
    <t>5TDYK3DC3CS187058</t>
  </si>
  <si>
    <t>4T1BF1FK8HU719227</t>
  </si>
  <si>
    <t>ESTA A NOMBRE DE INMOTION</t>
  </si>
  <si>
    <t>JD6GJ422991000548</t>
  </si>
  <si>
    <t>JTMR13FVXKD010992</t>
  </si>
  <si>
    <t>cliene comenta que no es su numero</t>
  </si>
  <si>
    <t>5YFBURHEXFP305876</t>
  </si>
  <si>
    <t>5YFBURHE0FP225857</t>
  </si>
  <si>
    <t>SE MANDO WHATS 2 - COMENTA QUE AUN NO LLEGA AL KILOMETRAJE, ELLA MARCA EM OTRO MOMENTO 3- SE MANDO FLYER</t>
  </si>
  <si>
    <t>MR2K29F32J1099594</t>
  </si>
  <si>
    <t>JTFSX23P3H6172385</t>
  </si>
  <si>
    <t>MR0EX8DD2H0175246</t>
  </si>
  <si>
    <t>MHKMF5CF9KK007989</t>
  </si>
  <si>
    <t>MHKMF53F5JK022648</t>
  </si>
  <si>
    <t>2T1BU4EE4BC704218</t>
  </si>
  <si>
    <t>MR2B29F35H1047399</t>
  </si>
  <si>
    <t>MR0EX8CB1K1407143</t>
  </si>
  <si>
    <t>5YFBURHE5GP379224</t>
  </si>
  <si>
    <t>MR0EX8CB3G1393463</t>
  </si>
  <si>
    <t>MRS 1 / NUMERO YA MARCA COMO FUERA DE SERRVICIO</t>
  </si>
  <si>
    <t>5TDKY5G1XES054228</t>
  </si>
  <si>
    <t>JTMZD31VX75064065</t>
  </si>
  <si>
    <t>esta revisando si la empresa aun cuenta con la unidad</t>
  </si>
  <si>
    <t>2T3WK4DV1BW008964</t>
  </si>
  <si>
    <t>3TMJU4GN5DM141277</t>
  </si>
  <si>
    <t>5YFBU8HE7FP240561</t>
  </si>
  <si>
    <t>5TDYK3DC2DS303447</t>
  </si>
  <si>
    <t>5YFBPRBE7LP003621</t>
  </si>
  <si>
    <t>2T3RFREV3HW561654</t>
  </si>
  <si>
    <t>MR2K29F38H1081255</t>
  </si>
  <si>
    <t>no tiene whats, manda a buzon 2 BUZON, SE MARCA DEL TELEFONO FIJO</t>
  </si>
  <si>
    <t>5TDGRKEC6MS032683</t>
  </si>
  <si>
    <t>SE MANDO WHATS Y SE MARCO MANDA A BUZON  1- sin numero de contacto 2- sin numero de contacto</t>
  </si>
  <si>
    <t>JTEGD20V350093335</t>
  </si>
  <si>
    <t>5YFBURHE9GP448156</t>
  </si>
  <si>
    <t>G 0000141311</t>
  </si>
  <si>
    <t>JTFSX23P9G6167979</t>
  </si>
  <si>
    <t>VNKKTUD30FA031688</t>
  </si>
  <si>
    <t>1- SE LE ENVIO WHATS APP, 2- YA NO CUENTA CON ESTA UNIDAD</t>
  </si>
  <si>
    <t>5TFHY5F19HX583518</t>
  </si>
  <si>
    <t>Sin contactos en Kepler</t>
  </si>
  <si>
    <t>3TMAZ5CN3HM050155</t>
  </si>
  <si>
    <t>2T1BU4EE4AC516071</t>
  </si>
  <si>
    <t>2T3RF4EV1FW319297</t>
  </si>
  <si>
    <t>MR0HA8CDXJ1088937</t>
  </si>
  <si>
    <t>buzon, se narca del telefono fijo 2- buzon se marca del gtelefono fijo</t>
  </si>
  <si>
    <t>JTDKN3DU4A5193170</t>
  </si>
  <si>
    <t>JTDKBRFU1G3528480</t>
  </si>
  <si>
    <t>5TDZK23C18S136097</t>
  </si>
  <si>
    <t>JTEBU4BF9DK155884</t>
  </si>
  <si>
    <t>4T1BF3EK3BU581391</t>
  </si>
  <si>
    <t>5TDZKRFH5FS107456</t>
  </si>
  <si>
    <t>JTDBT923471114616</t>
  </si>
  <si>
    <t>5TDKK3DC9CS200336</t>
  </si>
  <si>
    <t>JTDBT9K31E1430696</t>
  </si>
  <si>
    <t>5TDYK3DC1DS314696</t>
  </si>
  <si>
    <t>2T3ZF4EV7EW081602</t>
  </si>
  <si>
    <t>MR0EX8DD7G0245905</t>
  </si>
  <si>
    <t>4T1BK46K28U056671</t>
  </si>
  <si>
    <t>5TDYZ3DC2JS938529</t>
  </si>
  <si>
    <t>MR2B29F37H1024268</t>
  </si>
  <si>
    <t>JTDKDTB32K1624644</t>
  </si>
  <si>
    <t>1- SE LE ENVIO WHATS APP, 2- EL CLIENTE LO REVISA CON SU HIJA Y NOS MARCA PARA AGENDAR SU CITA.</t>
  </si>
  <si>
    <t>JTFSX23P9J6179900</t>
  </si>
  <si>
    <t>JTDBT9K30F1437432</t>
  </si>
  <si>
    <t>5YFBPRHEXHP637293</t>
  </si>
  <si>
    <t>5TDKK4CC6AS295944</t>
  </si>
  <si>
    <t>MR2K29F36H1037450</t>
  </si>
  <si>
    <t>1- SE LE ENVIO WHATS APP, 2- EL CLIENTE SE ENCUENTRA FUERA DE LA CIUDAD , EN CUANDO RECRESE ALA CIUDAD SE COMUNICA.</t>
  </si>
  <si>
    <t>5YFBPRBE5LP073554</t>
  </si>
  <si>
    <t>MR0EX32G1C0252164</t>
  </si>
  <si>
    <t>JTDKBRFU2J3058211</t>
  </si>
  <si>
    <t>3MYDLAYV5GY110123</t>
  </si>
  <si>
    <t>MHKMF53F5HK014804</t>
  </si>
  <si>
    <t>5TDZK3EH7BS024636</t>
  </si>
  <si>
    <t>JTFJM9CP7M6003333</t>
  </si>
  <si>
    <t>SIN REGISTRO EN  KEPLER, 2- NO ESTA REGISTRADO EN KEPLER</t>
  </si>
  <si>
    <t>5TDKK3DC1FS567882</t>
  </si>
  <si>
    <t>MR0EX8DD7H0174545</t>
  </si>
  <si>
    <t>2T3RF4EV4EW187277</t>
  </si>
  <si>
    <t>JTDKBRFUXH3032403</t>
  </si>
  <si>
    <t>JTMZD35V665030410</t>
  </si>
  <si>
    <t>2T3RF4EV9FW245790</t>
  </si>
  <si>
    <t>SE MANDO WHATS  2 - buzon 3- EL MARC EN UNOS DIAS PARA AGENDAR</t>
  </si>
  <si>
    <t>5YFBPRBE9LP135828</t>
  </si>
  <si>
    <t>1- NUMERO DE CONTACTO EQUIVOCADO</t>
  </si>
  <si>
    <t>2T3RFREV1HW551205</t>
  </si>
  <si>
    <t>5YFBURHE3GP374054</t>
  </si>
  <si>
    <t>MANDA A BUZON SE MANDO WHATS 2 - BUZON</t>
  </si>
  <si>
    <t>JTEGD20V440018660</t>
  </si>
  <si>
    <t>3TMJU62N08M055044</t>
  </si>
  <si>
    <t>NMTKH3BX6KR069318</t>
  </si>
  <si>
    <t>2T3RF4EV3FW393594</t>
  </si>
  <si>
    <t>MR2B29F35J1104321</t>
  </si>
  <si>
    <t>MHFMC13F29K003924</t>
  </si>
  <si>
    <t>MR0EX8DD9K0181231</t>
  </si>
  <si>
    <t>MARCAMOS EN VARIAS OCASIONES PERO NADIE RESPONDE NO CUENTA CON WHTAS</t>
  </si>
  <si>
    <t>2T3RF4EV8FW385846</t>
  </si>
  <si>
    <t>2T1BU4EE3AC506874</t>
  </si>
  <si>
    <t>Se envia Mrs 2- BUZON 3- NO CONTESTA 4- Marcara despues para agendar // 4- MARCAMOS DE LA AGENCIA Y NOS CONTESTA EL BUZON DE VOZ</t>
  </si>
  <si>
    <t>MR0EX32G9D0253998</t>
  </si>
  <si>
    <t>JTDBT9K37G1443889</t>
  </si>
  <si>
    <t>MR0EX3DD5L0007824</t>
  </si>
  <si>
    <t>MR0EX8DD5J0259101</t>
  </si>
  <si>
    <t>1- SE LE ENVIO CORREO.</t>
  </si>
  <si>
    <t>JTFSX23P9C6125029</t>
  </si>
  <si>
    <t>2T3YFREV4DW001308</t>
  </si>
  <si>
    <t>5YFBPRHE3HP607326</t>
  </si>
  <si>
    <t>No cuenta con ningun num ni correo para contactarlo</t>
  </si>
  <si>
    <t>5YFBPRHE4HP621929</t>
  </si>
  <si>
    <t>2018-12-03</t>
  </si>
  <si>
    <t>MR0EX8DDXG0165742</t>
  </si>
  <si>
    <t>4T1BF3EK7AU083774</t>
  </si>
  <si>
    <t>MR0EX8CB4H1395935</t>
  </si>
  <si>
    <t>5TDKZRFH7KS295095</t>
  </si>
  <si>
    <t>5YFBURHE7GP531925</t>
  </si>
  <si>
    <t>5TDZK22C77S014280</t>
  </si>
  <si>
    <t>Se envia mrs 2- Nos contesta su mama de Eduardo y nos indica que pasara la informacion cuando regrese de viaje // 4- marcamos de la agencia Sr. Eduardo nos indica que esta fuera de la ciudad</t>
  </si>
  <si>
    <t>MHKMC13E5DK002946</t>
  </si>
  <si>
    <t>5YFBPRHE7JP744842</t>
  </si>
  <si>
    <t>2T3ZF4EV7EW088064</t>
  </si>
  <si>
    <t>Se envia Mrs / 4- indica que enviemos toda la informacion por medio de whtas y que por este medio agendara su cita</t>
  </si>
  <si>
    <t>5TDKK3DCXCS232180</t>
  </si>
  <si>
    <t>2T3RFREV6GW506663</t>
  </si>
  <si>
    <t>MR0HA8CD0J1088848</t>
  </si>
  <si>
    <t>YA NO CUENTAN CIN LA UNIDAD</t>
  </si>
  <si>
    <t>2T1BU4EE0AC525883</t>
  </si>
  <si>
    <t>3MYDLAYV4GY134686</t>
  </si>
  <si>
    <t>VNKKTUD32FA031319</t>
  </si>
  <si>
    <t>2T1BU4EE0AC451347</t>
  </si>
  <si>
    <t>NMTKH3BX4JR047638</t>
  </si>
  <si>
    <t>4T1BK1FK1GU573067</t>
  </si>
  <si>
    <t>2T3RFREV5GW465376</t>
  </si>
  <si>
    <t>3MYDLAYV3HY175070</t>
  </si>
  <si>
    <t>5YFBURHE7FP231025</t>
  </si>
  <si>
    <t>8AJEX32G7A4024169</t>
  </si>
  <si>
    <t>MR0EX8CB0G1393341</t>
  </si>
  <si>
    <t>3TMJU62N16M015102</t>
  </si>
  <si>
    <t>Nos direcciona a buzon</t>
  </si>
  <si>
    <t>MR0EX8CB0J1402482</t>
  </si>
  <si>
    <t>3TYCZ5AN0MT046591</t>
  </si>
  <si>
    <t>4- sin numeros de contactos</t>
  </si>
  <si>
    <t>2T1BE4EE5CC049520</t>
  </si>
  <si>
    <t>JTDBT9K38B1412787</t>
  </si>
  <si>
    <t>5TDKK4CC4AS297837</t>
  </si>
  <si>
    <t>4T1BF1FK4GU254721</t>
  </si>
  <si>
    <t>JTFPX22P2H0072160</t>
  </si>
  <si>
    <t>8AJAM026849651144</t>
  </si>
  <si>
    <t>Se envia Mrs / 2- Se envia nuevamente msj</t>
  </si>
  <si>
    <t>JTDBT9K36G1442099</t>
  </si>
  <si>
    <t>5TDYKRFH6GS131861</t>
  </si>
  <si>
    <t>MR0EX8CB0G1393081</t>
  </si>
  <si>
    <t>3TMLU4EN3FM194395</t>
  </si>
  <si>
    <t>MR2B29F31L1198054</t>
  </si>
  <si>
    <t>MHKMC13E2FK007203</t>
  </si>
  <si>
    <t>MR2B29F37H1083174</t>
  </si>
  <si>
    <t>JTDKT923775073326</t>
  </si>
  <si>
    <t>MHFMC13E0BK004275</t>
  </si>
  <si>
    <t>MHKMC13F6CK001425</t>
  </si>
  <si>
    <t>MR0EX8DD6J0254859</t>
  </si>
  <si>
    <t>JTMZD31V775066856</t>
  </si>
  <si>
    <t>MR2B29F33H1088789</t>
  </si>
  <si>
    <t>5TDZK23C07S084508</t>
  </si>
  <si>
    <t>Se envia Mrs / 4- marcamos de la agencia y cliente nos indica que pasando navidad agendara cita</t>
  </si>
  <si>
    <t>4T1BF1FK6CU537714</t>
  </si>
  <si>
    <t>Marcamos pero no contesta</t>
  </si>
  <si>
    <t>JTDBT923381268347</t>
  </si>
  <si>
    <t>4T1BF1FK2GU193384</t>
  </si>
  <si>
    <t>JTMZD35V975061491</t>
  </si>
  <si>
    <t>MHKMF53E7HK008171</t>
  </si>
  <si>
    <t>MARACMOS NOS DIRECCIONA  ABUZON NO CUENTA CON WHTAS</t>
  </si>
  <si>
    <t>JTMBD31V986056553</t>
  </si>
  <si>
    <t>marcamos pero nos indica numero equivocado</t>
  </si>
  <si>
    <t>MR0EX8DD6K0183308</t>
  </si>
  <si>
    <t>JTDBT9K33E1432871</t>
  </si>
  <si>
    <t>5YFBURHE1GP385618</t>
  </si>
  <si>
    <t>2T1BU4EE9BC693801</t>
  </si>
  <si>
    <t>4T1BF1FK7CU062817</t>
  </si>
  <si>
    <t>MR0EX8DD1H0176047</t>
  </si>
  <si>
    <t>3MYDLAYV1GY120258</t>
  </si>
  <si>
    <t>2T3WF4EV1DW018657</t>
  </si>
  <si>
    <t>JTFSX23P9H6174559</t>
  </si>
  <si>
    <t>UNIDD ESTA EN OTRO ESTADO</t>
  </si>
  <si>
    <t>2T1BU4EE1BC689676</t>
  </si>
  <si>
    <t>2T1BU4EE6AC388786</t>
  </si>
  <si>
    <t>2T3DF4EV4FW321197</t>
  </si>
  <si>
    <t>3TMCZ5AN8JM132609</t>
  </si>
  <si>
    <t>JTMZD35V665014482</t>
  </si>
  <si>
    <t>MHKMF53F4HK017905</t>
  </si>
  <si>
    <t>Por el momento no le intera</t>
  </si>
  <si>
    <t>2T3RFREV1GW413730</t>
  </si>
  <si>
    <t>Por el momento no la ocupa</t>
  </si>
  <si>
    <t>5YFB4RBE1MP091253</t>
  </si>
  <si>
    <t>inmotion / esta de vacaciones el marca en eneri para agendar 2 - ya no quiere realizar servicios tema de garantia de llantas salieron mal y quiere que nosotros le demos respuesta a su caso,</t>
  </si>
  <si>
    <t>JTDBT9K33A1393595</t>
  </si>
  <si>
    <t>3TMLU4EN2CM087723</t>
  </si>
  <si>
    <t>Se envia Mrs / 4- NUMERO FUERA DE SERV</t>
  </si>
  <si>
    <t>MHKMC13F9EK007691</t>
  </si>
  <si>
    <t>2T1BE4EE4BC048311</t>
  </si>
  <si>
    <t>MR0EX8DD2G0243429</t>
  </si>
  <si>
    <t>MR0EX8CBXH1395809</t>
  </si>
  <si>
    <t>5TDKKRFH0GS149861</t>
  </si>
  <si>
    <t>4T1BF1FK0HU333837</t>
  </si>
  <si>
    <t>JTEZT17R250020570</t>
  </si>
  <si>
    <t>2T3ZF4EV2DW032662</t>
  </si>
  <si>
    <t>3TMJU4GN5AM103429</t>
  </si>
  <si>
    <t>JTFSX23P4K6205210</t>
  </si>
  <si>
    <t>Los realiza en queretaro</t>
  </si>
  <si>
    <t>2T1BR32E73C081341</t>
  </si>
  <si>
    <t>MR0EX8DD9G0164226</t>
  </si>
  <si>
    <t>8AJEX32G684009902</t>
  </si>
  <si>
    <t>JTFSX23P7E6152698</t>
  </si>
  <si>
    <t>3TMCZ5AN8KM263931</t>
  </si>
  <si>
    <t>MR0CX12G8D0098176</t>
  </si>
  <si>
    <t>Se envia mrs 4- marcamos de la agencia y nos indica que se encuentra ocupados que nos regresaran la llamada</t>
  </si>
  <si>
    <t>JTFSX23P0K6203860</t>
  </si>
  <si>
    <t>Sin contactos en kepler</t>
  </si>
  <si>
    <t>5YFBURHE6GP484581</t>
  </si>
  <si>
    <t>5YFBURHE2GP533727</t>
  </si>
  <si>
    <t>MHKMF53E7GK000201</t>
  </si>
  <si>
    <t>MR0EX8DDXH0172000</t>
  </si>
  <si>
    <t>2T1BU4EE5DC923479</t>
  </si>
  <si>
    <t>JTDKBRFU6H3027862</t>
  </si>
  <si>
    <t>JTDBT9K36G1441647</t>
  </si>
  <si>
    <t>8AJEX32G174005934</t>
  </si>
  <si>
    <t>3TMCZ5AN6JM125447</t>
  </si>
  <si>
    <t>1- SE DEJO RECADO CON UNA EMPLEADA DEL CLIENTE</t>
  </si>
  <si>
    <t>MR0EX8DDXG0168429</t>
  </si>
  <si>
    <t>MR0EX32G7C0250404</t>
  </si>
  <si>
    <t>MR2B29F32J1096100</t>
  </si>
  <si>
    <t>JTDKBRFU0G3509919</t>
  </si>
  <si>
    <t>JTEDS43A782012309</t>
  </si>
  <si>
    <t>5YFBURHE2FP315222</t>
  </si>
  <si>
    <t>MR0EX8CB8H1397204</t>
  </si>
  <si>
    <t>VENDO LA UNIDAD</t>
  </si>
  <si>
    <t>JTMZD35V165017757</t>
  </si>
  <si>
    <t>2T3RF4EVXEW166790</t>
  </si>
  <si>
    <t>2T3WK4DV3CW014427</t>
  </si>
  <si>
    <t>MHKMF53E6HK010042</t>
  </si>
  <si>
    <t>2T3RF4EV8FW331205</t>
  </si>
  <si>
    <t>MR2B29F33H1070907</t>
  </si>
  <si>
    <t>5YFBPRHE9KP860285</t>
  </si>
  <si>
    <t>4T1BF1FK6FU910612</t>
  </si>
  <si>
    <t>MR0EX8DD8K0185903</t>
  </si>
  <si>
    <t>VNKKTUD37FA016105</t>
  </si>
  <si>
    <t>JTEBU11F89K058991</t>
  </si>
  <si>
    <t>3TMJU4GN4EM157505</t>
  </si>
  <si>
    <t>MHKMF53E0HK007590</t>
  </si>
  <si>
    <t>2T1BU4EE6DC929808</t>
  </si>
  <si>
    <t>JTDKT923495277312</t>
  </si>
  <si>
    <t>4T1B11HK7JU511387</t>
  </si>
  <si>
    <t>sun numero</t>
  </si>
  <si>
    <t>MHFMC13E0AK003674</t>
  </si>
  <si>
    <t>No contesta llamada se le deja whats</t>
  </si>
  <si>
    <t>5YFBPRHEXHP571263</t>
  </si>
  <si>
    <t>MR0EX32G9C0002445</t>
  </si>
  <si>
    <t>MR2B29F38H1052452</t>
  </si>
  <si>
    <t>MR0EX8CB0G1393842</t>
  </si>
  <si>
    <t>MR0CX12G6F0130061</t>
  </si>
  <si>
    <t>MR2B29F30H1078026</t>
  </si>
  <si>
    <t>MR0EX8DDXJ0254816</t>
  </si>
  <si>
    <t>VNKKTUD39FA030166</t>
  </si>
  <si>
    <t>5TDYK3DC3FS593717</t>
  </si>
  <si>
    <t>Sin numeros para poder contactar</t>
  </si>
  <si>
    <t>MR0EX8DD5J0256098</t>
  </si>
  <si>
    <t>Se envia Mrs para campaña de Bomba de Combustible</t>
  </si>
  <si>
    <t>5YFBU9HE7EP130453</t>
  </si>
  <si>
    <t>ni tiene whats, manda a buzon</t>
  </si>
  <si>
    <t>JTMZD33V275054790</t>
  </si>
  <si>
    <t>2T3WF4DV8CW127830</t>
  </si>
  <si>
    <t>MR0EX8DD2H0174615</t>
  </si>
  <si>
    <t>3TMJU4GN4EM160520</t>
  </si>
  <si>
    <t>EL NUMERO A SIDO CAMBIADO</t>
  </si>
  <si>
    <t>MR0EX32G3E0262794</t>
  </si>
  <si>
    <t>MR0EX32G8E0006411</t>
  </si>
  <si>
    <t>MR2B29F30H1044068</t>
  </si>
  <si>
    <t>5TDYZRFH2HS194629</t>
  </si>
  <si>
    <t>2T1BU4EE2AC378773</t>
  </si>
  <si>
    <t>5TDYK4CC2AS293571</t>
  </si>
  <si>
    <t>3MYDLAYVXGY146082</t>
  </si>
  <si>
    <t>5TDYZ3DC6JS953261</t>
  </si>
  <si>
    <t>MR0EX8CB3K1402901</t>
  </si>
  <si>
    <t>3TMCZ5AN3HM047302</t>
  </si>
  <si>
    <t>MR0EX8DD0G0246748</t>
  </si>
  <si>
    <t>2T3DF4EV7FW231252</t>
  </si>
  <si>
    <t>3TMAZ5CN8JM063960</t>
  </si>
  <si>
    <t>2T3DF4EV9FW396137</t>
  </si>
  <si>
    <t>Se envia msj (Mrs) 4- marcamos de la agencia y nos dsirecciona a buzon de voz</t>
  </si>
  <si>
    <t>MR0EX8DD4G0168040</t>
  </si>
  <si>
    <t>MR0EX8DD2H0171486</t>
  </si>
  <si>
    <t>2T1BU4EE2AC204203</t>
  </si>
  <si>
    <t>5TDZK3DC2DS329454</t>
  </si>
  <si>
    <t>MR0EX32G9E0261018</t>
  </si>
  <si>
    <t>AMBOS NUMEROS FUERA VDE SERVICIO</t>
  </si>
  <si>
    <t>MR0HA8CD5J1087940</t>
  </si>
  <si>
    <t>5TDYK3DC2CS176830</t>
  </si>
  <si>
    <t>NOS COMUNICAMOS CON EL CLIENTE Y NOS INDICA QUE MARQUE MOS EL DIA DE MAÑANA  PARA SABER QUE DIA PUEDE TRAER LA UNIDAD / T140783 - 22/12/22 - REPARACION SUSP</t>
  </si>
  <si>
    <t>5TDZK22C68S186446</t>
  </si>
  <si>
    <t>MR0EX8DD7G0168520</t>
  </si>
  <si>
    <t>2T1BU4EE3DC035989</t>
  </si>
  <si>
    <t>3TMJU4GNXDM150024</t>
  </si>
  <si>
    <t>JTDBT9K33G1450564</t>
  </si>
  <si>
    <t>JTFSX23P5K6205376</t>
  </si>
  <si>
    <t>2T3RF4EVXFW385251</t>
  </si>
  <si>
    <t>2T1BU4EE9BC624011</t>
  </si>
  <si>
    <t>JTDKT923295251260</t>
  </si>
  <si>
    <t>3TMAZ5CN1JM061922</t>
  </si>
  <si>
    <t>MR0EX32GXD0004805</t>
  </si>
  <si>
    <t>JTFPX22P8A0019503</t>
  </si>
  <si>
    <t>JTFSX23PXG6169868</t>
  </si>
  <si>
    <t>5TDYK3DCXBS066204</t>
  </si>
  <si>
    <t>MHFMC13F8BK008549</t>
  </si>
  <si>
    <t>5YFBURHEXFP252421</t>
  </si>
  <si>
    <t>5TDZA22C24S187879</t>
  </si>
  <si>
    <t>4-Se envia msj (Mrs) Cliente indica lo siguiente: Hola a quien corresponda b tardes... Pregunta sigue la promoción?? si es así podemos agendar prox semana… Gracias</t>
  </si>
  <si>
    <t>MR2K29F35K1148269</t>
  </si>
  <si>
    <t>2T3RFREV9GW428458</t>
  </si>
  <si>
    <t>MR0EX8DD2J0257418</t>
  </si>
  <si>
    <t>MR2B29F3XH1076431</t>
  </si>
  <si>
    <t>1- SE LE ENVIO WHATS APP, 2- SE VOLVIO A ENVIAR  WHATS APP</t>
  </si>
  <si>
    <t>MR0HA8CD5J1089445</t>
  </si>
  <si>
    <t>SE MANDO WHATS 2- BUZON 3- BUZON</t>
  </si>
  <si>
    <t>JTDBT923684006837</t>
  </si>
  <si>
    <t>JTDBT923781216512</t>
  </si>
  <si>
    <t>confirma por nwhats que lo vendio</t>
  </si>
  <si>
    <t>5YFBURHE0EP053456</t>
  </si>
  <si>
    <t>2T1BU4EE7DC035929</t>
  </si>
  <si>
    <t>JTDBT9K32E1432599</t>
  </si>
  <si>
    <t>5TFHY5F14HX639591</t>
  </si>
  <si>
    <t>2T3ZF4EV3FW222098</t>
  </si>
  <si>
    <t>MR0EX8DD5H0171885</t>
  </si>
  <si>
    <t>JTDBT923284016250</t>
  </si>
  <si>
    <t>JTDBT9K3XG1445135</t>
  </si>
  <si>
    <t>2T3JFREVXHW668911</t>
  </si>
  <si>
    <t>Nos direcciona a Buzon, no cuenta con whtas</t>
  </si>
  <si>
    <t>4T1BE32K24U333174</t>
  </si>
  <si>
    <t>SE MANDO WHATS (MRS) 2-  buzon 3- el marca en otro momento 4- numero fuera de servicio 4- SE MANDO WHATS</t>
  </si>
  <si>
    <t>JTFSX23P9F6158777</t>
  </si>
  <si>
    <t>5YFBURHE6FP310072</t>
  </si>
  <si>
    <t>5YFBURHEXFP269459</t>
  </si>
  <si>
    <t>MR0EX8CB1G1392084</t>
  </si>
  <si>
    <t>MR0EX8DD7H0247042</t>
  </si>
  <si>
    <t>3TMJU4GNXCM127499</t>
  </si>
  <si>
    <t>MHKMC13F5DK004561</t>
  </si>
  <si>
    <t>MR0EX8DDXG0164865</t>
  </si>
  <si>
    <t>MR2B29F37H1027008</t>
  </si>
  <si>
    <t>1- SE ESPERARA HASTA EL SIGUIENTE AÑO PARA REALIZAR SU SERVICIO</t>
  </si>
  <si>
    <t>2T1BU4EE2CC870531</t>
  </si>
  <si>
    <t>SE MANDO WHATS 2 -COMENTA QUE YA NO LO TIENR</t>
  </si>
  <si>
    <t>JTDKBRFU5J3066805</t>
  </si>
  <si>
    <t>MR2B29F34J1096311</t>
  </si>
  <si>
    <t>MR0HA8CD6J1056048</t>
  </si>
  <si>
    <t>/IN TELEFONOS DE CONTACTO</t>
  </si>
  <si>
    <t>5YFBPRBE0LP020101</t>
  </si>
  <si>
    <t>LO VA REAIZAR EN QUERETARO</t>
  </si>
  <si>
    <t>5TDYK3DC7BS070761</t>
  </si>
  <si>
    <t>3TMJU4GN7FM176938</t>
  </si>
  <si>
    <t>MR0EX8DD8J0179520</t>
  </si>
  <si>
    <t>MHKMF53F1GK002082</t>
  </si>
  <si>
    <t>5TDYZRFH7HS228497</t>
  </si>
  <si>
    <t>5YFBPRHE9KP864496</t>
  </si>
  <si>
    <t>MR0EX8DD7G0169053</t>
  </si>
  <si>
    <t>3TMLU4EN4CM097265</t>
  </si>
  <si>
    <t>1- se le envio whats app, 2- SE DEJO RECADO CON SU MAMA, 3- NO CONTESTA SE VOLVIO A ENVIAR WHATS APP</t>
  </si>
  <si>
    <t>3TMAZ5CN6GM004382</t>
  </si>
  <si>
    <t>JTDBT923671088018</t>
  </si>
  <si>
    <t>3TMLU4EN7DM124881</t>
  </si>
  <si>
    <t>MHKMF53E4HK011917</t>
  </si>
  <si>
    <t>JTFSX23PXK6203574</t>
  </si>
  <si>
    <t>1-SIN NUMEROS DE CONTACTO</t>
  </si>
  <si>
    <t>3TMAZ5CN3GM005926</t>
  </si>
  <si>
    <t>ALECSA CELAYA</t>
  </si>
  <si>
    <t>JTMZD31VX75060100</t>
  </si>
  <si>
    <t>Se envia msj (Mrs) 4- Marcamos de la gaencia y nos direcciona a buzon de voz</t>
  </si>
  <si>
    <t>MR2B29F30H1042014</t>
  </si>
  <si>
    <t>JTDBT9K30G1442731</t>
  </si>
  <si>
    <t>Se envia Mrs / 2- cleinte nos indica esto por whtas Gracias por la invitación, tiene mi auto aproximadamente que le hicieron los servicios que promocionan.</t>
  </si>
  <si>
    <t>JTDKBRFUXH3566288</t>
  </si>
  <si>
    <t>JTDJT923875100416</t>
  </si>
  <si>
    <t>2016-12-29</t>
  </si>
  <si>
    <t>MHKMF5CF8LK013915</t>
  </si>
  <si>
    <t>Se envia Mrs / 4- SE DIRECCIONA A BUZON</t>
  </si>
  <si>
    <t>MHKMF53E7GK003602</t>
  </si>
  <si>
    <t>JTFSX23P0E6152719</t>
  </si>
  <si>
    <t>NO TIENE WHATS NO RESPONDE / REVISARA LA UNIDAD Y REGRESARA LA LLAMADA</t>
  </si>
  <si>
    <t>MR2B29F3XH1080107</t>
  </si>
  <si>
    <t>2T3RFREV2GW440581</t>
  </si>
  <si>
    <t>3MYDLAYV7GY137338</t>
  </si>
  <si>
    <t>MR0EX8CB8G1390963</t>
  </si>
  <si>
    <t>SIN NUMERO DE CONTACO</t>
  </si>
  <si>
    <t>5YFBPRHE7HP718929</t>
  </si>
  <si>
    <t>2T3RFREV9GW451562</t>
  </si>
  <si>
    <t>2T3RFREV7JW820975</t>
  </si>
  <si>
    <t>5YFBURHE1FP356683</t>
  </si>
  <si>
    <t>1- SUFRIO UN PERCANSE , FUE PERDIDA TOTAL</t>
  </si>
  <si>
    <t>NMTKH3BX1KR075883</t>
  </si>
  <si>
    <t>2T1BU4EE8AC508152</t>
  </si>
  <si>
    <t>no tiene whats,manda a buzon</t>
  </si>
  <si>
    <t>MR2B29F35H1069158</t>
  </si>
  <si>
    <t>3TMJU4GN9EM159945</t>
  </si>
  <si>
    <t>2T3ZF32V99W001317</t>
  </si>
  <si>
    <t>MR0FA8CD7K3901020</t>
  </si>
  <si>
    <t>JTDKDTB34K1622278</t>
  </si>
  <si>
    <t>SIN NUMERO PARA CONTACTAR EN KEPLER</t>
  </si>
  <si>
    <t>JTDKBRFU3H3025793</t>
  </si>
  <si>
    <t>JTDBT923884018696</t>
  </si>
  <si>
    <t>5TDZA23C76S420334</t>
  </si>
  <si>
    <t>MR0EX8DD0H0251711</t>
  </si>
  <si>
    <t>MHKMC13F6DK002706</t>
  </si>
  <si>
    <t>5TDYK3DC4BS088490</t>
  </si>
  <si>
    <t>JTFSX23P4F6162994</t>
  </si>
  <si>
    <t>MHKMF53F9HK017897</t>
  </si>
  <si>
    <t>MHKMC13F6DK004584</t>
  </si>
  <si>
    <t>MHKMC13E0FK006650</t>
  </si>
  <si>
    <t>MR2B29F33H1090767</t>
  </si>
  <si>
    <t>3TMJU4GN6DM140820</t>
  </si>
  <si>
    <t>5YFBURHE0FP292197</t>
  </si>
  <si>
    <t>5YFBPRHE0JP739739</t>
  </si>
  <si>
    <t>2T1BE4EE0DC050897</t>
  </si>
  <si>
    <t>MR0EX32G5F0267853</t>
  </si>
  <si>
    <t>5YFBURHE3FP313110</t>
  </si>
  <si>
    <t>2T1BU4EE0AC422009</t>
  </si>
  <si>
    <t>JTEDS43A082038525</t>
  </si>
  <si>
    <t>JTFSX23P2E6147229</t>
  </si>
  <si>
    <t>Se le marca no contesta y no cuenta con whats</t>
  </si>
  <si>
    <t>MHKMF53E6GK001680</t>
  </si>
  <si>
    <t>JTDBT923384032828</t>
  </si>
  <si>
    <t>3TMLU4EN2CM087219</t>
  </si>
  <si>
    <t>JTFSX23P3F6157043</t>
  </si>
  <si>
    <t>4T1BF3EK0BU211256</t>
  </si>
  <si>
    <t>5TDYK3DC4GS693844</t>
  </si>
  <si>
    <t>5TDGRKEC3MS056102</t>
  </si>
  <si>
    <t>5TDYK3DCXES473539</t>
  </si>
  <si>
    <t>MHKMF53FXGK005854</t>
  </si>
  <si>
    <t>S135960 - 15/07/22 - S110</t>
  </si>
  <si>
    <t>5TDYK3DC7DS295300</t>
  </si>
  <si>
    <t>JTDKBRFU4J3069811</t>
  </si>
  <si>
    <t>1-SE LE ENVIO WHATS APP, 2- NUMERO FUERA DEL AREA DE SERVICIO</t>
  </si>
  <si>
    <t>JTFJM9CP7M6003610</t>
  </si>
  <si>
    <t>inmotion / 1- S ELE ENVIO WHATS APP 2- LE HABLAMOS Y NO RESPONDE SE ENVIA MRS NUVAMENTE, 3- NO CONTESTA SE LE VOLVIOA ENVIAR WHATS APP / 4- Hablamos con el Sr. Felipe nos indica que el regre</t>
  </si>
  <si>
    <t>JTDBT9K38G1450365</t>
  </si>
  <si>
    <t>JTDKT9D32CD521114</t>
  </si>
  <si>
    <t>JTFSX23P4K6203859</t>
  </si>
  <si>
    <t>JTDBT9K37E1432114</t>
  </si>
  <si>
    <t>JTMZD35VX65015652</t>
  </si>
  <si>
    <t>5TDYY5G12GS062403</t>
  </si>
  <si>
    <t>MHKMC13F1FK013793</t>
  </si>
  <si>
    <t>JTMZD35V385088980</t>
  </si>
  <si>
    <t>3TMJU4GN2CM137461</t>
  </si>
  <si>
    <t>Se envia Mrs / 2- maracmso de la agencia y nos indica el encargado de la empresa que pasara la inf</t>
  </si>
  <si>
    <t>5TDYK3DC0ES441876</t>
  </si>
  <si>
    <t>2T3ZF9DVXCW137642</t>
  </si>
  <si>
    <t>MRS 1 / LO CONSULTARA CON SU ESPOSO Y REGRESA LA LLAMADA</t>
  </si>
  <si>
    <t>5TDKZRFH0JS257903</t>
  </si>
  <si>
    <t>2T3JFREV2GW425608</t>
  </si>
  <si>
    <t>MR2K29F33L1207112</t>
  </si>
  <si>
    <t>3TMJU4GN2BM120951</t>
  </si>
  <si>
    <t>Marcamos pero nadie nos contesta, marquemos despues para saber si esta activo el numerono cuenta con whts</t>
  </si>
  <si>
    <t>2T1BU4EE0AC483828</t>
  </si>
  <si>
    <t>2T3RFREV5GW418459</t>
  </si>
  <si>
    <t>SIN CONTACTOS</t>
  </si>
  <si>
    <t>JTFSX23P9K6197461</t>
  </si>
  <si>
    <t>JTFSX23P6J6180602</t>
  </si>
  <si>
    <t>5YFBPRHE1HP572964</t>
  </si>
  <si>
    <t>Marcamos de la agencia y el cliente nos indica que ya realizo el servicio por fuera</t>
  </si>
  <si>
    <t>JTFSX23P2E6153225</t>
  </si>
  <si>
    <t>5TDKKRFH2GS165446</t>
  </si>
  <si>
    <t>SE MANDO WHTAS ( MRS ) 2 - sin numero para contactar</t>
  </si>
  <si>
    <t>8AJEX32G584012967</t>
  </si>
  <si>
    <t>MR0EX8DD7H0252323</t>
  </si>
  <si>
    <t>5TDKK3DC6DS342421</t>
  </si>
  <si>
    <t>MHKMF53E9GK005710</t>
  </si>
  <si>
    <t>1- A NOMBRE DE UNA  ASEGURAD DE QUALITAS COMPAÑÍA DE SEGUROS.</t>
  </si>
  <si>
    <t>MR0EX32G9D0252883</t>
  </si>
  <si>
    <t>3TMCZ5AN5HM056776</t>
  </si>
  <si>
    <t>5TDYZ3DCXKS976494</t>
  </si>
  <si>
    <t>5TDZK3EH0CS084761</t>
  </si>
  <si>
    <t>5TDYK3DC0FS676781</t>
  </si>
  <si>
    <t>2T3JFREV5HW611032</t>
  </si>
  <si>
    <t>5YFBURHE9GP390288</t>
  </si>
  <si>
    <t>MANDA DIRECTO A BUZON  / NO TIENE WHATS, MANDA A BUZON</t>
  </si>
  <si>
    <t>5YFBURHE7FP296294</t>
  </si>
  <si>
    <t>4T1BK3EKXBU117283</t>
  </si>
  <si>
    <t>MHKMF5CF2MK016603</t>
  </si>
  <si>
    <t>lo realiza en otro taller</t>
  </si>
  <si>
    <t>5YFBPRHE0HP643474</t>
  </si>
  <si>
    <t>NMTKH3BX2LR103384</t>
  </si>
  <si>
    <t>2T3RF4EV5FW279452</t>
  </si>
  <si>
    <t>MR0EX8DD5G0244879</t>
  </si>
  <si>
    <t>JTMY23FV5KJ004902</t>
  </si>
  <si>
    <t>JTFSX23P3F6159519</t>
  </si>
  <si>
    <t>3TMAZ5CN8KM081702</t>
  </si>
  <si>
    <t>JTMZD35V485092245</t>
  </si>
  <si>
    <t>2T3ZF4EV6FW150880</t>
  </si>
  <si>
    <t>MR0EX8DDXK0264571</t>
  </si>
  <si>
    <t>Inmotion 2 - INMOTION</t>
  </si>
  <si>
    <t>MHFMC13F88K001464</t>
  </si>
  <si>
    <t>MR0CX8CB9M0421176</t>
  </si>
  <si>
    <t>SE MARCO Y MANDO WHATS, 2- MANDA A BUZON 3- BUZON 2 -BUZON</t>
  </si>
  <si>
    <t>2T1BR32E66C669218</t>
  </si>
  <si>
    <t>MR2B29F36J1095600</t>
  </si>
  <si>
    <t>MR0EX8DD9G0167580</t>
  </si>
  <si>
    <t>1- NO SE SABE QUIEN ES EL OPERARIO DE ESA UNIDAD</t>
  </si>
  <si>
    <t>JTFSX23P0K6195985</t>
  </si>
  <si>
    <t>5TDZK3DC0DS306206</t>
  </si>
  <si>
    <t>MHKMF53E0GK006583</t>
  </si>
  <si>
    <t>no tiene whtas, manda a buzon 2- buzon, se marca del telefono fijo de la agencia 3- no contesta 4- comenta que no lo requiere y cuelga 4- SE MANDO WHATS</t>
  </si>
  <si>
    <t>JTDJT923665024239</t>
  </si>
  <si>
    <t>MR0EX8DD1J0179598</t>
  </si>
  <si>
    <t>MR0EX8CB8G1392308</t>
  </si>
  <si>
    <t>5TDZK3EH9BS024797</t>
  </si>
  <si>
    <t>MHKMF53F3GK003833</t>
  </si>
  <si>
    <t>SE MANDO WHATS ( MRS ) 2- no responde se marca del telefono fijo.</t>
  </si>
  <si>
    <t>MHFMC13F2BK007882</t>
  </si>
  <si>
    <t>MHKMF5CE4KK002593</t>
  </si>
  <si>
    <t>JTDBT9K35G1443177</t>
  </si>
  <si>
    <t>3TMCZ5AN3HM120037</t>
  </si>
  <si>
    <t>Marcamos para ofrecer la campaña 20ta02 nadie contesta</t>
  </si>
  <si>
    <t>JTFSX23P7K6194512</t>
  </si>
  <si>
    <t>JTDBT923471109447</t>
  </si>
  <si>
    <t>4T1BF1FK3HU391246</t>
  </si>
  <si>
    <t>MR0EX8DD1K0262773</t>
  </si>
  <si>
    <t>3TMCZ5AN7HM094557</t>
  </si>
  <si>
    <t>5TDYK3DC8BS116310</t>
  </si>
  <si>
    <t>NO FUNCIONAN LOS TELEFONOS</t>
  </si>
  <si>
    <t>MHKMC13E9FK009868</t>
  </si>
  <si>
    <t>JTDKBRFUXH3535705</t>
  </si>
  <si>
    <t>MR0EX8CB7K1402917</t>
  </si>
  <si>
    <t>1-NUMEROS FUERA DEL AREA DE SERVICIO.</t>
  </si>
  <si>
    <t>NMTKH3BX4KR074890</t>
  </si>
  <si>
    <t>MR2B29F34K1148604</t>
  </si>
  <si>
    <t>JTDKBRFU5H3535305</t>
  </si>
  <si>
    <t>5TDYK3DC0ES424057</t>
  </si>
  <si>
    <t>JTFSX23P3F6164588</t>
  </si>
  <si>
    <t>2T1BU4EE3DC026595</t>
  </si>
  <si>
    <t>2T1BU4EE9CC796718</t>
  </si>
  <si>
    <t>CONTASTA LA LLAMADA Y YA NO RESPONDEN</t>
  </si>
  <si>
    <t>5YFBURHEXGP430975</t>
  </si>
  <si>
    <t>JTFSX23P3F6163912</t>
  </si>
  <si>
    <t>2T3RFREV5HW662212</t>
  </si>
  <si>
    <t>buzon</t>
  </si>
  <si>
    <t>3MYDLAYV7GY134679</t>
  </si>
  <si>
    <t>no tiene whats, manda a buzon 2- BUZON</t>
  </si>
  <si>
    <t>MR0EX8CB5J1400100</t>
  </si>
  <si>
    <t>5YFBURHE8GP478278</t>
  </si>
  <si>
    <t>MR0EX8DD2H0171410</t>
  </si>
  <si>
    <t>5TDZA23C26S504674</t>
  </si>
  <si>
    <t>MR0EX3DD6L0006424</t>
  </si>
  <si>
    <t>5TDGRKEC4MS042497</t>
  </si>
  <si>
    <t>NOS COMUNICAMOS CON LA SRITA CAROLINA Y NOS CONTESTA SU ESPOSO Y NOS INDICA QUE REALIZARON EL SERVICIO EN QUERETARO 4- Marcamos pero nadie nos contesta /  4- Marcamos pero nos direcciona a n</t>
  </si>
  <si>
    <t>MR2K29F3XK1149028</t>
  </si>
  <si>
    <t>SE MANDA WHTAS, SE MARCA DEL TELEFONO FIJO, PERO MANDA A BUZON 2- COMENTA QUE ESTA OCUPADO Y CUELGA</t>
  </si>
  <si>
    <t>JTDBT923X84016710</t>
  </si>
  <si>
    <t>2012-02-14</t>
  </si>
  <si>
    <t>1- MANDA A BUZO DIRECTO</t>
  </si>
  <si>
    <t>3TMJU4GN7FM187311</t>
  </si>
  <si>
    <t>NO TIENE WHATS, MANDA A BUZON 2 - SE MANDA WHATS, MANDA A  BUZON</t>
  </si>
  <si>
    <t>5YFBURHE6GP367003</t>
  </si>
  <si>
    <t>5TDYZRFH0HS207961</t>
  </si>
  <si>
    <t>MR0FA8CDXJ3900653</t>
  </si>
  <si>
    <t>4T1BF1FK5FU918765</t>
  </si>
  <si>
    <t>MR0EX8DD2H0170869</t>
  </si>
  <si>
    <t>MR2B29F34H1047037</t>
  </si>
  <si>
    <t>NO TIENE WHTATS.MANDA A BUZON 2- CONTESTA Y CUELGA LLAMADA</t>
  </si>
  <si>
    <t>JTDBT9K37E1432176</t>
  </si>
  <si>
    <t>MHKMF53F9GK002119</t>
  </si>
  <si>
    <t>JTDBT9K36G1451160</t>
  </si>
  <si>
    <t>3TMAZ5CN7JM076764</t>
  </si>
  <si>
    <t>4T1BE32K16U654383</t>
  </si>
  <si>
    <t>5YFBURHE4EP062810</t>
  </si>
  <si>
    <t>JTDBT9K36A1386754</t>
  </si>
  <si>
    <t>4T1BE46K89U844203</t>
  </si>
  <si>
    <t>esta a nombre de alecsa 2- INACTIVO ALECSA</t>
  </si>
  <si>
    <t>3TMJU4GN8EM164358</t>
  </si>
  <si>
    <t>MR0EX32G9E0006319</t>
  </si>
  <si>
    <t>5YFBURHE7EP092089</t>
  </si>
  <si>
    <t>4T1BF1FK4GU595245</t>
  </si>
  <si>
    <t>2T3WF4EV9DW034556</t>
  </si>
  <si>
    <t>MR0EX8DD0G0169539</t>
  </si>
  <si>
    <t>MR0EX8DD1G0167637</t>
  </si>
  <si>
    <t>NO RESPDE MANDA A BUZON. NO TIENE WHATS / MANDA A BUZON  DEMAS TEEFONOS NO RESPONDE</t>
  </si>
  <si>
    <t>5YFBURHE4GP480559</t>
  </si>
  <si>
    <t>YA N CUENTA CON LA UNIDAD LA VENDIO</t>
  </si>
  <si>
    <t>MR2K29F32H1074995</t>
  </si>
  <si>
    <t>2T3DF4EV2FW317536</t>
  </si>
  <si>
    <t>MR0EX8CB6H1396309</t>
  </si>
  <si>
    <t>MHKMC13F8CK002348</t>
  </si>
  <si>
    <t>JTDKT923195223465</t>
  </si>
  <si>
    <t>JTMZD31V666017401</t>
  </si>
  <si>
    <t>2T1BU4EEXBC552526</t>
  </si>
  <si>
    <t>JTDKT9D37ED596507</t>
  </si>
  <si>
    <t>JTEGD20V750076487</t>
  </si>
  <si>
    <t>5TDKK3DC0CS202038</t>
  </si>
  <si>
    <t>MR2B29F3XJ1096412</t>
  </si>
  <si>
    <t>3MYDLAYV9GY112490</t>
  </si>
  <si>
    <t>5TDYK3DC1FS620266</t>
  </si>
  <si>
    <t>5TDYK3DC8DS292244</t>
  </si>
  <si>
    <t>5TDYK3DC2DS323441</t>
  </si>
  <si>
    <t>Mañana nos confirma</t>
  </si>
  <si>
    <t>5YFBURHE3GP500218</t>
  </si>
  <si>
    <t>MR0EX8DD0H0247898</t>
  </si>
  <si>
    <t>MR0EX8DD5J0258630</t>
  </si>
  <si>
    <t>1- YA REALIZARA SUS SERVICIOS POR FUERA</t>
  </si>
  <si>
    <t>JTMZD31V885086759</t>
  </si>
  <si>
    <t>manda a buzon 2- BUZON</t>
  </si>
  <si>
    <t>MHKMF53E9HK008401</t>
  </si>
  <si>
    <t>SIN TELEFONOS DE CONTACTO, ALECSA</t>
  </si>
  <si>
    <t>MR0EX32G8F0266745</t>
  </si>
  <si>
    <t>2T1BE4EE8AC046351</t>
  </si>
  <si>
    <t>MR0EX8DD4H0251792</t>
  </si>
  <si>
    <t>Sin número de contacto 2 - LO VENDIO</t>
  </si>
  <si>
    <t>MR0EX8CB9H1394747</t>
  </si>
  <si>
    <t>JTDBT9K35E1434122</t>
  </si>
  <si>
    <t>MHFMC13E69K001942</t>
  </si>
  <si>
    <t>NMTKH3BX9JR047652</t>
  </si>
  <si>
    <t>3TMAZ5CN3HM039592</t>
  </si>
  <si>
    <t>4T1B11HK7KU687731</t>
  </si>
  <si>
    <t>SE ENVIA MRS Y NOS INDICA QUE LA UNIDAD YA LA VENDIO</t>
  </si>
  <si>
    <t>JTFSX23P2G6169556</t>
  </si>
  <si>
    <t>2T1KE4EEXAC041328</t>
  </si>
  <si>
    <t>Se envia msj (Mrs) 4- Marcamos de la agencia y nos indica que por el momento no requiere la cita la unidad anda fuera</t>
  </si>
  <si>
    <t>JTFSX23P9F6160190</t>
  </si>
  <si>
    <t>JTDKBRFU0J3070017</t>
  </si>
  <si>
    <t>MR2B29F34H1042498</t>
  </si>
  <si>
    <t>MR0EX32G9E0258619</t>
  </si>
  <si>
    <t>5YFBURHE6FP191407</t>
  </si>
  <si>
    <t>5TDKZRFH8JS235650</t>
  </si>
  <si>
    <t>3MYDLAYV9GY110481</t>
  </si>
  <si>
    <t>JTDKDTB30J1613222</t>
  </si>
  <si>
    <t>2020-03-26</t>
  </si>
  <si>
    <t>JTDKT923995272171</t>
  </si>
  <si>
    <t>Se envia Mrs // 4-  marcamos de la agencia e indica Sr. Rogelio que luego maracra para gendar su cita</t>
  </si>
  <si>
    <t>MR0EX8DD7K0259926</t>
  </si>
  <si>
    <t>MR0EX8DDXJ0258655</t>
  </si>
  <si>
    <t>1-  NO CONTESTA SE LE E ENVIO WHATS APP</t>
  </si>
  <si>
    <t>JTDBT9K30BL007821</t>
  </si>
  <si>
    <t>2T1BU4EE5BC728138</t>
  </si>
  <si>
    <t>Se le envio mrs whats</t>
  </si>
  <si>
    <t>MR0EX8CBXJ1400223</t>
  </si>
  <si>
    <t>JTMZD31V166002417</t>
  </si>
  <si>
    <t>MR0HA8CD9J1088024</t>
  </si>
  <si>
    <t>NMTKH3BX0JR039942</t>
  </si>
  <si>
    <t>no tiene whats, manda a buzon, se marca del telefono fijo 2 - no tiene whats, manda a buzon</t>
  </si>
  <si>
    <t>2T1BE40E19C005885</t>
  </si>
  <si>
    <t>MR0EX8DD4G0166787</t>
  </si>
  <si>
    <t>JTEBU4BF9AK070832</t>
  </si>
  <si>
    <t>Nos direciona a numero fuera de area</t>
  </si>
  <si>
    <t>JTFSX23P9J6179539</t>
  </si>
  <si>
    <t>MR0EX32GXC0003815</t>
  </si>
  <si>
    <t>2T3ZF4EV8FW149116</t>
  </si>
  <si>
    <t>JTDKARFU6L3105116</t>
  </si>
  <si>
    <t>JTFPX22P6J0081921</t>
  </si>
  <si>
    <t>Indica que pasar la informacion a la persona correspondiente</t>
  </si>
  <si>
    <t>JTDBT9K33C1415730</t>
  </si>
  <si>
    <t>MR0EX32G2C0004182</t>
  </si>
  <si>
    <t>5TDKKRFH7GS505206</t>
  </si>
  <si>
    <t>Sin datos de contacto</t>
  </si>
  <si>
    <t>MR0EX8CB9J1400777</t>
  </si>
  <si>
    <t>5TDKKRFH9ES026184</t>
  </si>
  <si>
    <t>4T1BF1FK4FU478246</t>
  </si>
  <si>
    <t>5TDZK3EH8BS032874</t>
  </si>
  <si>
    <t>Nos indican en el instituto que nos se encuentra judith</t>
  </si>
  <si>
    <t>3TMJU62N79M073803</t>
  </si>
  <si>
    <t>1- SE LE ENVIO WHATS APP, 2- EL CLIENTE COMENTA QUE YA MARCO PARA REALIZAR SU CITA PARA EL SABADO 29/10, 3- YA NO CUENTA CON SU UNIDAD</t>
  </si>
  <si>
    <t>5YFBPRHE7HP572435</t>
  </si>
  <si>
    <t>JTEGD20V640024430</t>
  </si>
  <si>
    <t>4T1BE46K27U689807</t>
  </si>
  <si>
    <t>sin numeros en kepler</t>
  </si>
  <si>
    <t>JTMZD33V676046573</t>
  </si>
  <si>
    <t>4T1BE46K37U542718</t>
  </si>
  <si>
    <t>5TDYK3DC9DS291393</t>
  </si>
  <si>
    <t>JTFSX23P4B6100604</t>
  </si>
  <si>
    <t>3TMLU4EN4CM099940</t>
  </si>
  <si>
    <t>3TMCZ5AN6HM069388</t>
  </si>
  <si>
    <t>3MYDLAYV4GY144103</t>
  </si>
  <si>
    <t>8AJEX32G794022028</t>
  </si>
  <si>
    <t>3MYDLAYVXGY108271</t>
  </si>
  <si>
    <t>5TDKK3DC0CS231832</t>
  </si>
  <si>
    <t>MHKMF53F6JK022335</t>
  </si>
  <si>
    <t>2T1BR32E84C190733</t>
  </si>
  <si>
    <t>5TDYY5G19AS029275</t>
  </si>
  <si>
    <t>5YFBURHE7FP345817</t>
  </si>
  <si>
    <t>JTDBT923981241654</t>
  </si>
  <si>
    <t>4T1BF1FK8GU143220</t>
  </si>
  <si>
    <t>Se envia msj (Mrs) 4- Marcamos de la agencia  y nos direcciona fuera dea re</t>
  </si>
  <si>
    <t>JTDKBRFU4H3575391</t>
  </si>
  <si>
    <t>Se envia msj (Mrs) 4- marcamos de la agencia y nos direcciona a numero inactivo</t>
  </si>
  <si>
    <t>3TYCZ5AN6MT045154</t>
  </si>
  <si>
    <t>LA UNIDAD SE LA LLEVARON AL ESTADO DE MEXICO</t>
  </si>
  <si>
    <t>5TDZK3DC0FS654655</t>
  </si>
  <si>
    <t>2T3YF4EV0DW024555</t>
  </si>
  <si>
    <t>JTFSX23P4H6176655</t>
  </si>
  <si>
    <t>comenta que es numero equivocado</t>
  </si>
  <si>
    <t>MR0EX8DD2K0263401</t>
  </si>
  <si>
    <t>3TMCZ5AN0MM387596</t>
  </si>
  <si>
    <t>UNIDAD SE ENCUENTRA EN MONTERREY</t>
  </si>
  <si>
    <t>5TDYK3DC2CS220194</t>
  </si>
  <si>
    <t>JTMZD31VX66003811</t>
  </si>
  <si>
    <t>5TDZK23C17S089300</t>
  </si>
  <si>
    <t>MR0EX8DD9K0260222</t>
  </si>
  <si>
    <t>5YFBURHE8EP087256</t>
  </si>
  <si>
    <t>Se envia mrs 4- Nos Comunicamos de la agencia y nos indica que el servicio lo realizo por fuera</t>
  </si>
  <si>
    <t>2T3YFREV0DW037660</t>
  </si>
  <si>
    <t>4T1BK3EK1AU102993</t>
  </si>
  <si>
    <t>MR0EX8CB3H1394694</t>
  </si>
  <si>
    <t>2T1BU4EEXDC021586</t>
  </si>
  <si>
    <t>JTFSX23P4H6177191</t>
  </si>
  <si>
    <t>MHKMC13E7CK000131</t>
  </si>
  <si>
    <t>JTMZD35V165012185</t>
  </si>
  <si>
    <t>MR2B29F30K1139558</t>
  </si>
  <si>
    <t>NO TIEN WHATS, MANDA A BUZON SE MARCA DEL TELEFONO FIJO DE LA AGENCIA 2- SE MANDO WHATS</t>
  </si>
  <si>
    <t>JTDBT923574001241</t>
  </si>
  <si>
    <t>5YFBPRHE2HP606930</t>
  </si>
  <si>
    <t>3MYDLBYV0KY525090</t>
  </si>
  <si>
    <t>Sin numero de Contactos en Kepler</t>
  </si>
  <si>
    <t>MR2K29F31H1033239</t>
  </si>
  <si>
    <t>Se envia msj (Mrs) 4- Marcamos de la agencia y nos indica la Srita Alejandra que no requiere el servicio le enviamos campaña de TOYOTAHON</t>
  </si>
  <si>
    <t>3TMJU4GN6FM188661</t>
  </si>
  <si>
    <t>5TDKZ3DC6JS904308</t>
  </si>
  <si>
    <t>MR0EX8DD4H0249105</t>
  </si>
  <si>
    <t>MR0EX8DDXK0180413</t>
  </si>
  <si>
    <t>2T1BU4EE1AC220649</t>
  </si>
  <si>
    <t>Se envia Mrs //4- Cliente nos menciona lo siguiente por medio whtas Buenas tardes! Disculpe, cuál es el costo del servicio? Es muy caro.... Gracias, Luego llamara a ala gencia para agendar s</t>
  </si>
  <si>
    <t>JTDKN3DU2F1867802</t>
  </si>
  <si>
    <t>MR0EX8DD4K0185865</t>
  </si>
  <si>
    <t>2T1KR32E86C593758</t>
  </si>
  <si>
    <t>5TDYK3DC4BS062651</t>
  </si>
  <si>
    <t>3TMJU4GN4BM115363</t>
  </si>
  <si>
    <t>5YFBPRHE8JP840432</t>
  </si>
  <si>
    <t>5YFBURHE1EP093352</t>
  </si>
  <si>
    <t>MHKMF53FXGK002436</t>
  </si>
  <si>
    <t>JTMZD33VX85116082</t>
  </si>
  <si>
    <t>1- SE LE ENVIO WHATS APP, 2- SE DEJO RECADO SE COMUNICA MAS ADELANTE, 3- SE DEJO RECADO SE COMUNICA MAS ADELANTE, 4-  YA NO CUENTA CON SU UNIDAD</t>
  </si>
  <si>
    <t>WZ1DB410XLW024763</t>
  </si>
  <si>
    <t>JTDKBRFU3J3603722</t>
  </si>
  <si>
    <t>3TMJU4GN2CM129067</t>
  </si>
  <si>
    <t>5TDKY5G17GS066405</t>
  </si>
  <si>
    <t>3TMLU4EN5FM166632</t>
  </si>
  <si>
    <t>JTDBT9K37B1413283</t>
  </si>
  <si>
    <t>4T1BF1FK9CU173708</t>
  </si>
  <si>
    <t>5YFBURHEXEP005978</t>
  </si>
  <si>
    <t>MHKMF53F7GK001373</t>
  </si>
  <si>
    <t>MR0EX8DD2H0175845</t>
  </si>
  <si>
    <t>2T1BU4EE1DC053018</t>
  </si>
  <si>
    <t>SE MANDO WHATS 2- SE DEJO WHATS</t>
  </si>
  <si>
    <t>JTMZD35VX65013545</t>
  </si>
  <si>
    <t>1-  NO CONTESTA , MANDA A BUZON</t>
  </si>
  <si>
    <t>JTDBT9K37G1448655</t>
  </si>
  <si>
    <t>3TMCZ5AN7LM335946</t>
  </si>
  <si>
    <t>5TDYK3DC5DS310599</t>
  </si>
  <si>
    <t>5YFBURHE2GP496016</t>
  </si>
  <si>
    <t>MHKMC13F2FK017349</t>
  </si>
  <si>
    <t>VNKKTUD31FA049178</t>
  </si>
  <si>
    <t>5TDYZ3DC1LS059090</t>
  </si>
  <si>
    <t>5TDZA22C46S429820</t>
  </si>
  <si>
    <t>JTEZU14RX60064996</t>
  </si>
  <si>
    <t>5TDYZ3DC9JS904975</t>
  </si>
  <si>
    <t>MR0EX32G2C0003954</t>
  </si>
  <si>
    <t>JTDBT9K32A1356800</t>
  </si>
  <si>
    <t>MR0EX8DD6K0263398</t>
  </si>
  <si>
    <t>MHKMC13F7DK003072</t>
  </si>
  <si>
    <t>5YFBPRHE0HP713149</t>
  </si>
  <si>
    <t>JTFSX23P9G6166671</t>
  </si>
  <si>
    <t>1-NO CONTESTA Y NO TIENE WHATS APP</t>
  </si>
  <si>
    <t>MR0EX8DD9J0178604</t>
  </si>
  <si>
    <t>no tiene whats, manda a buzon 2- NUMERO FUERA DE SERVICIO</t>
  </si>
  <si>
    <t>MR2B29F30K1167571</t>
  </si>
  <si>
    <t>4T1BF1FK5HU334191</t>
  </si>
  <si>
    <t>1-NO CONTESTA  Y NO TIENE WHATS APP</t>
  </si>
  <si>
    <t>JTDBT923781267279</t>
  </si>
  <si>
    <t>MR0EX8DD7J0258662</t>
  </si>
  <si>
    <t>JTDKBRFU6J3073682</t>
  </si>
  <si>
    <t>buzon, se marca del telefono fijo. 2- LOS REALIZA POR FUERA</t>
  </si>
  <si>
    <t>2T1BU4EE7BC665253</t>
  </si>
  <si>
    <t>2019-06-29</t>
  </si>
  <si>
    <t>5TDKY5G1XGS062896</t>
  </si>
  <si>
    <t>8AJEX32GX94017860</t>
  </si>
  <si>
    <t>5TDZA22C55S322936</t>
  </si>
  <si>
    <t>4T1BF1FKXGU513387</t>
  </si>
  <si>
    <t>2T3DF4EV3EW203348</t>
  </si>
  <si>
    <t>8AJEX32G3A4026176</t>
  </si>
  <si>
    <t>2T3WK4DV8AW004134</t>
  </si>
  <si>
    <t>MR2B29F34H1044039</t>
  </si>
  <si>
    <t>NO TIENE WHATS, MANDA A BUZIN</t>
  </si>
  <si>
    <t>5YFBPRBE3LP034865</t>
  </si>
  <si>
    <t>MHKMF53F7HK020135</t>
  </si>
  <si>
    <t>5TDYZ3DC5LS061151</t>
  </si>
  <si>
    <t>4T1BF1FK8FU912295</t>
  </si>
  <si>
    <t>2T3ZF4EV4DW041055</t>
  </si>
  <si>
    <t>1-SE LE ENVIO WHATS APP, 2- NO CONTESTA  SE VOLVIO A ENVIAR WHATS APP, 3- NO CONTESTA</t>
  </si>
  <si>
    <t>JTDBT923371170014</t>
  </si>
  <si>
    <t>3TMLU4EN5FM188629</t>
  </si>
  <si>
    <t>JTDBT9K38F1439607</t>
  </si>
  <si>
    <t>5YFBPRBEXLP016167</t>
  </si>
  <si>
    <t>1- NUMEROS DE CONTACTO INCORRECTOS</t>
  </si>
  <si>
    <t>JTFSX23P5F6164348</t>
  </si>
  <si>
    <t>MR2B29F36H1092092</t>
  </si>
  <si>
    <t>SE MANDO WHTAS ( MRS ) 3 - ella marca en otro momento</t>
  </si>
  <si>
    <t>MR0EX8CB8H1395484</t>
  </si>
  <si>
    <t>MHKMF53E9GK001088</t>
  </si>
  <si>
    <t>MR2B29F36H1000088</t>
  </si>
  <si>
    <t>MR0CX12G4D0104331</t>
  </si>
  <si>
    <t>3TMAZ5CN3HM039625</t>
  </si>
  <si>
    <t>2T3ZF32VX9W008339</t>
  </si>
  <si>
    <t>5TDYZ3DC7HS782045</t>
  </si>
  <si>
    <t>2T3ZF9DV4CW127950</t>
  </si>
  <si>
    <t>5TDZA23C66S413679</t>
  </si>
  <si>
    <t>MR0EX8DD5G0165292</t>
  </si>
  <si>
    <t>2T3BK31V49W001529</t>
  </si>
  <si>
    <t>MR2K29F30K1161673</t>
  </si>
  <si>
    <t>4- Marcamos de la agencia y nos indica el cliente josue que la Unidad vendida</t>
  </si>
  <si>
    <t>MHKMF53EXHK011078</t>
  </si>
  <si>
    <t>2T3ZF32V59W001847</t>
  </si>
  <si>
    <t>MR0EX8DDXJ0180085</t>
  </si>
  <si>
    <t>JTDKT923475085188</t>
  </si>
  <si>
    <t>MHKMF53F3HK012355</t>
  </si>
  <si>
    <t>JTDBT923881193368</t>
  </si>
  <si>
    <t>2T3ZF9DV5CW148578</t>
  </si>
  <si>
    <t>1-SE LE ENVIO WHATS APP, 2- SE DEJO READO SE COMUNICA MAAS ADELANTE</t>
  </si>
  <si>
    <t>MHFMC13F1BK007193</t>
  </si>
  <si>
    <t>3TMCZ5AN8JM127555</t>
  </si>
  <si>
    <t>4T1BK3EK8AU596897</t>
  </si>
  <si>
    <t>Marcamos pero no Contesta, Tratamos de enviar Whats pero no tiene</t>
  </si>
  <si>
    <t>4T1BE46K27U004480</t>
  </si>
  <si>
    <t>4T1BE46KX9U847717</t>
  </si>
  <si>
    <t>4T1BF3EK1AU505893</t>
  </si>
  <si>
    <t>MR2B29F39H1030119</t>
  </si>
  <si>
    <t>2T1BU4EE8DC034403</t>
  </si>
  <si>
    <t>5TDKK3DCXCS264143</t>
  </si>
  <si>
    <t>MR0EX8DD9H0252789</t>
  </si>
  <si>
    <t>5TDYK3DC7BS149931</t>
  </si>
  <si>
    <t>JTDBT923271019701</t>
  </si>
  <si>
    <t>JTFSX23P5J6187055</t>
  </si>
  <si>
    <t>NMTKH3BX2KR085838</t>
  </si>
  <si>
    <t>MR0EX8DD5H0248691</t>
  </si>
  <si>
    <t>2T1BU4EE2DC039001</t>
  </si>
  <si>
    <t>5TDYZ3DC3LS058359</t>
  </si>
  <si>
    <t>MR2B29F31H1052387</t>
  </si>
  <si>
    <t>2T3RFREV0HW549378</t>
  </si>
  <si>
    <t>JTFSX23P2H6173706</t>
  </si>
  <si>
    <t>MR0EX8CB5H1396270</t>
  </si>
  <si>
    <t>MHFMC13E0BK004602</t>
  </si>
  <si>
    <t>MR0EX8DD5G0165342</t>
  </si>
  <si>
    <t>5TDYZ3DC8HS774391</t>
  </si>
  <si>
    <t>5YFBURHEXGP466066</t>
  </si>
  <si>
    <t>3TMCZ5AN0JM141899</t>
  </si>
  <si>
    <t>MR0EX32G9D0256741</t>
  </si>
  <si>
    <t>JTDKT9D37ED588231</t>
  </si>
  <si>
    <t>MR0EX8DD2H0172024</t>
  </si>
  <si>
    <t>5TFHY5F10GX568680</t>
  </si>
  <si>
    <t>MR0EX8DD9H0173770</t>
  </si>
  <si>
    <t>MR0CX12G6F0128293</t>
  </si>
  <si>
    <t>2T3RFREV3GW437320</t>
  </si>
  <si>
    <t>3TMJU4GNXFM190137</t>
  </si>
  <si>
    <t>MHKMF53E6HK011210</t>
  </si>
  <si>
    <t>8AJEX32GX64003324</t>
  </si>
  <si>
    <t>2017-09-07</t>
  </si>
  <si>
    <t>JTMZD31V366004069</t>
  </si>
  <si>
    <t>5TDYK3DCXGS756123</t>
  </si>
  <si>
    <t>MHKMC13F2DK006056</t>
  </si>
  <si>
    <t>MHKMF5CF2KK008126</t>
  </si>
  <si>
    <t>JTFPX22P4H0072726</t>
  </si>
  <si>
    <t>4T1BK1FK7CU503390</t>
  </si>
  <si>
    <t>5YFBURHE6FP304790</t>
  </si>
  <si>
    <t>JTMZD33V876022730</t>
  </si>
  <si>
    <t>3MYDLAYV4GY133487</t>
  </si>
  <si>
    <t>5YFBPRHE9HP590063</t>
  </si>
  <si>
    <t>SIN UMERO PARA CONTACTRA</t>
  </si>
  <si>
    <t>8AJEX32GXA4026630</t>
  </si>
  <si>
    <t>MR0CX8CB5M0421434</t>
  </si>
  <si>
    <t>REALIZAN SERVICIOS EN OAXACA 4- BUZON DE VOZ</t>
  </si>
  <si>
    <t>JTDBT9K35B1404081</t>
  </si>
  <si>
    <t>2T1BU4EE0AC280311</t>
  </si>
  <si>
    <t>2T1BU4EE1DC040009</t>
  </si>
  <si>
    <t>JTDBT923371034739</t>
  </si>
  <si>
    <t>SE MANDO WHATS ( MRS ) 2- LO VENDIO</t>
  </si>
  <si>
    <t>MR0EX32G8E0259633</t>
  </si>
  <si>
    <t>5TDYZ3DC8HS817157</t>
  </si>
  <si>
    <t>5TDZK23C58S110277</t>
  </si>
  <si>
    <t>JTFPX22P3H0068697</t>
  </si>
  <si>
    <t>JTFSX23P5B6105360</t>
  </si>
  <si>
    <t>5TDYZ3DC3JS905992</t>
  </si>
  <si>
    <t>MR2B29F38K1182058</t>
  </si>
  <si>
    <t>8AJEX32G9A4023217</t>
  </si>
  <si>
    <t>5TDYZ3DC8LS064366</t>
  </si>
  <si>
    <t>JTMZD33V275067510</t>
  </si>
  <si>
    <t>5TDZK22C38S186548</t>
  </si>
  <si>
    <t>JTDBT9K35F1435370</t>
  </si>
  <si>
    <t>MR0EX8CB4G1392631</t>
  </si>
  <si>
    <t>MR0EX8DD2H0253749</t>
  </si>
  <si>
    <t>2T3YFREV0DW002939</t>
  </si>
  <si>
    <t>MR0EX8DD3J0178663</t>
  </si>
  <si>
    <t>2T3DF4EV9FW355281</t>
  </si>
  <si>
    <t>MR0EX8DD9G0243492</t>
  </si>
  <si>
    <t>5TDYZ3DC0LS023651</t>
  </si>
  <si>
    <t>5TFHY5F19AX151260</t>
  </si>
  <si>
    <t>MHKMF5CE6LK005335</t>
  </si>
  <si>
    <t>5TDYZ3DC9KS013795</t>
  </si>
  <si>
    <t>MR0EX32G4F0267536</t>
  </si>
  <si>
    <t>MHKMC13F1FK017763</t>
  </si>
  <si>
    <t>3TMJU62N39M080375</t>
  </si>
  <si>
    <t>5TDKZRFH6JS261079</t>
  </si>
  <si>
    <t>JTDKT923585140300</t>
  </si>
  <si>
    <t>JTDKARFU4K3081963</t>
  </si>
  <si>
    <t>MR0EX32G7E0261647</t>
  </si>
  <si>
    <t>MR0EX8CB9J1399467</t>
  </si>
  <si>
    <t>5TDKKRFH0GS164120</t>
  </si>
  <si>
    <t>5YFBURHE2EP159942</t>
  </si>
  <si>
    <t>5TDYZ3DC3LS066929</t>
  </si>
  <si>
    <t>MR0EX8DD5G0245949</t>
  </si>
  <si>
    <t>8AJEX32G774006568</t>
  </si>
  <si>
    <t>MR0EX8DD2G0170370</t>
  </si>
  <si>
    <t>5TDKK3DC2DS316754</t>
  </si>
  <si>
    <t>5YFBPRHE7HP724813</t>
  </si>
  <si>
    <t>MR0EX8DD3G0243598</t>
  </si>
  <si>
    <t>2T1BR32E98C898494</t>
  </si>
  <si>
    <t>8AJEX32G774004612</t>
  </si>
  <si>
    <t>3MYDLAYV2GY131754</t>
  </si>
  <si>
    <t>JTFSX23P0K6195758</t>
  </si>
  <si>
    <t>MR0CX8CB3M0422906</t>
  </si>
  <si>
    <t>NO CONTESTA Y NO TIENE WHATS APP, 2- POR CERCANI REALIZARA SUS SERVICIOS EN QRO. 4- REALIZAN LOS SERVICIOS EN QUERETARO / No contesta enviamos msj de recordatorio</t>
  </si>
  <si>
    <t>MHKMF53F5GK007544</t>
  </si>
  <si>
    <t>2T3WF4DV3BW079913</t>
  </si>
  <si>
    <t>JTFPX22P4H0066389</t>
  </si>
  <si>
    <t>4T1BF1FK5EU397674</t>
  </si>
  <si>
    <t>JTDKN3DUXA5151120</t>
  </si>
  <si>
    <t>5TDYK3DC4ES484326</t>
  </si>
  <si>
    <t>JTFSX23P6H6173451</t>
  </si>
  <si>
    <t>5TDYZ3DC3LS075047</t>
  </si>
  <si>
    <t>MHKMC13F4DK002588</t>
  </si>
  <si>
    <t>2T3RFREV5HW554785</t>
  </si>
  <si>
    <t>2T3JFREV0JW725090</t>
  </si>
  <si>
    <t>MR0EX8CB6G1391786</t>
  </si>
  <si>
    <t>MR0CX3DD6M1314714</t>
  </si>
  <si>
    <t>MR0BA3CD5M0028714</t>
  </si>
  <si>
    <t>JTEGD20V240015403</t>
  </si>
  <si>
    <t>JTEBU11F08K019083</t>
  </si>
  <si>
    <t>5TDYZ3DC7LS064424</t>
  </si>
  <si>
    <t>MR0EX8CBXH1394773</t>
  </si>
  <si>
    <t>MHKMC13F1DK006422</t>
  </si>
  <si>
    <t>MR0EX8CB0H1398380</t>
  </si>
  <si>
    <t>JTDBT9K34G1444434</t>
  </si>
  <si>
    <t>5YFBPRHE2HP588137</t>
  </si>
  <si>
    <t>2017-11-25</t>
  </si>
  <si>
    <t>5TDYK3DC0FS604558</t>
  </si>
  <si>
    <t>MHKMC13F9CK000382</t>
  </si>
  <si>
    <t>MR0EX8CB1K1403805</t>
  </si>
  <si>
    <t>2T3ZF32V89W001857</t>
  </si>
  <si>
    <t>MR0EX32G8F0265174</t>
  </si>
  <si>
    <t>JTMZD35V785107370</t>
  </si>
  <si>
    <t>MR0EX3DD4L0006003</t>
  </si>
  <si>
    <t>JTFSX23P2J6185831</t>
  </si>
  <si>
    <t>4T1BE46K97U562553</t>
  </si>
  <si>
    <t>5TDYZ3DC3LS067644</t>
  </si>
  <si>
    <t>MR2B29F39H1064058</t>
  </si>
  <si>
    <t>4T1BF1FK5FU874671</t>
  </si>
  <si>
    <t>5TDYZ3DC1LS065486</t>
  </si>
  <si>
    <t>5TDZK3EH9CS080420</t>
  </si>
  <si>
    <t>MR2B29F35H1015617</t>
  </si>
  <si>
    <t>MR0FA8CD8J3950760</t>
  </si>
  <si>
    <t>4T1J11AK9LU920645</t>
  </si>
  <si>
    <t>MR0EX8DD9K0260978</t>
  </si>
  <si>
    <t>5TFHY5F19GX554969</t>
  </si>
  <si>
    <t>MR0CX12G9D0091916</t>
  </si>
  <si>
    <t>MR2B29F34J1109994</t>
  </si>
  <si>
    <t>MR2K29F34H1044512</t>
  </si>
  <si>
    <t>5YFBURHE1EP109940</t>
  </si>
  <si>
    <t>MHKMF5CF0JK003330</t>
  </si>
  <si>
    <t>5TDYZ3DC0LS045231</t>
  </si>
  <si>
    <t>JTDKBRFU2J3079740</t>
  </si>
  <si>
    <t>MHKMF53EXGK000340</t>
  </si>
  <si>
    <t>2T3ZF9DV9AW018154</t>
  </si>
  <si>
    <t>3TMCZ5AN5JM179421</t>
  </si>
  <si>
    <t>2T3RFREV1HW565024</t>
  </si>
  <si>
    <t>MR0EX32G1E0261157</t>
  </si>
  <si>
    <t>3TMAZ5CN7GM004228</t>
  </si>
  <si>
    <t>5YFBURHE5GP481607</t>
  </si>
  <si>
    <t>2T3JFREV3HW676879</t>
  </si>
  <si>
    <t>MR0EX8DD9H0251707</t>
  </si>
  <si>
    <t>JTFSX23P8H6175203</t>
  </si>
  <si>
    <t>JTFPX22P9K0091358</t>
  </si>
  <si>
    <t>5TDGZRAH5LS013311</t>
  </si>
  <si>
    <t>5TDKK3DC7DS319097</t>
  </si>
  <si>
    <t>MR0EX8DD8G0169059</t>
  </si>
  <si>
    <t>JTFSX23P1H6175799</t>
  </si>
  <si>
    <t>5TFEY5F19AX086655</t>
  </si>
  <si>
    <t>3TMJU4GN2EM168552</t>
  </si>
  <si>
    <t>4T1BE32K06U123126</t>
  </si>
  <si>
    <t>5YFBPRBE1LP093106</t>
  </si>
  <si>
    <t>5TDKZRFH9HS229852</t>
  </si>
  <si>
    <t>2T3ZF35V89W001708</t>
  </si>
  <si>
    <t>MR0EX8CB2K1403473</t>
  </si>
  <si>
    <t>JTFSX23P7J6184240</t>
  </si>
  <si>
    <t>5TDYZ3DC7HS840591</t>
  </si>
  <si>
    <t>JTMZD31V365022206</t>
  </si>
  <si>
    <t>5YFBPRBE0MP155709</t>
  </si>
  <si>
    <t>MR0EX8DD3H0170508</t>
  </si>
  <si>
    <t>5TDYZ3DCXLS022071</t>
  </si>
  <si>
    <t>MHKMF53F9GK006445</t>
  </si>
  <si>
    <t>MR2K29F35H1023507</t>
  </si>
  <si>
    <t>JTDBT9K30G1445399</t>
  </si>
  <si>
    <t>JTMJ13FV4LJ033510</t>
  </si>
  <si>
    <t>5TDZKRFH7FS087064</t>
  </si>
  <si>
    <t>5TDKKRFH1GS173411</t>
  </si>
  <si>
    <t>JTFSX23P2H6176766</t>
  </si>
  <si>
    <t>5TDYZ3DC5LS057732</t>
  </si>
  <si>
    <t>5TDYK3DC0ES482976</t>
  </si>
  <si>
    <t>MR0EX8CB9G1392897</t>
  </si>
  <si>
    <t>3MYDLAYV3GY120200</t>
  </si>
  <si>
    <t>8AJEX32G1A4029819</t>
  </si>
  <si>
    <t>5TDYZ3DC4LS036306</t>
  </si>
  <si>
    <t>MR2B29F3XK1182112</t>
  </si>
  <si>
    <t>5TDYK3DC2FS549532</t>
  </si>
  <si>
    <t>2T3BK31V09W001611</t>
  </si>
  <si>
    <t>3MYDLAYV9GY103949</t>
  </si>
  <si>
    <t>3TMAZ5CNXJM066245</t>
  </si>
  <si>
    <t>MR0EX8DDXH0254373</t>
  </si>
  <si>
    <t>2T3ZF4EV6DW023267</t>
  </si>
  <si>
    <t>2T1BR32E25C438461</t>
  </si>
  <si>
    <t>MR0EX8DD1G0246502</t>
  </si>
  <si>
    <t>2T1BU4EE1BC620258</t>
  </si>
  <si>
    <t>5YFBURHE3FP250431</t>
  </si>
  <si>
    <t>MHKMF5CF7JK002076</t>
  </si>
  <si>
    <t>JTFPX22P9H0072866</t>
  </si>
  <si>
    <t>3TMCZ5AN2KM241651</t>
  </si>
  <si>
    <t>5YFBPRHE6HP721871</t>
  </si>
  <si>
    <t>MR2B29F34H1021862</t>
  </si>
  <si>
    <t>MHKMF53E5GK002349</t>
  </si>
  <si>
    <t>MR0EX8DD8H0171041</t>
  </si>
  <si>
    <t>MHKMF53F2GK005640</t>
  </si>
  <si>
    <t>JTFSX23P5J6192093</t>
  </si>
  <si>
    <t>4T1BF3EK5BU206974</t>
  </si>
  <si>
    <t>3TMCZ5AN6LM328292</t>
  </si>
  <si>
    <t>3TMLU4EN4BM068847</t>
  </si>
  <si>
    <t>JTDBBRBE1LJ025813</t>
  </si>
  <si>
    <t>MR0EX3DD1L0004421</t>
  </si>
  <si>
    <t>JTMZD35V465012505</t>
  </si>
  <si>
    <t>3TMAZ5CN0KM083542</t>
  </si>
  <si>
    <t>5YFBURHE1GP430167</t>
  </si>
  <si>
    <t>MR0EX8DD9G0164811</t>
  </si>
  <si>
    <t>5TDYZ3DC2HS890816</t>
  </si>
  <si>
    <t>MHKMF5CF9LK011672</t>
  </si>
  <si>
    <t>MR0EX8CB3J1401942</t>
  </si>
  <si>
    <t>JTDKBRFU7G3017159</t>
  </si>
  <si>
    <t>5TDYZ3DC5LS074580</t>
  </si>
  <si>
    <t>JTFSX23P9J6179010</t>
  </si>
  <si>
    <t>MR0EX8DD8G0246772</t>
  </si>
  <si>
    <t>MR0FA8CD7J3950572</t>
  </si>
  <si>
    <t>MR0EX8DD3G0246050</t>
  </si>
  <si>
    <t>MR0EX8CB3L1409543</t>
  </si>
  <si>
    <t>5TFHY5F16GX567968</t>
  </si>
  <si>
    <t>8AJEX32G494022276</t>
  </si>
  <si>
    <t>5YFBURHE2GP372697</t>
  </si>
  <si>
    <t>4T1BF32K34U584153</t>
  </si>
  <si>
    <t>5TDZM5G11AS001311</t>
  </si>
  <si>
    <t>3TMLU4EN3CM093112</t>
  </si>
  <si>
    <t>5TDZA22C05S326778</t>
  </si>
  <si>
    <t>5TFHY5F17HX618363</t>
  </si>
  <si>
    <t>3TMCZ5AN8JM126213</t>
  </si>
  <si>
    <t>3TMCZ5AN5HM083010</t>
  </si>
  <si>
    <t>JTFSX23P5G6169163</t>
  </si>
  <si>
    <t>5TDYZ3DC1LS074415</t>
  </si>
  <si>
    <t>MR0EX8DD2G0243785</t>
  </si>
  <si>
    <t>5YFBURHE0GP531541</t>
  </si>
  <si>
    <t>5YFBURHE6FP265408</t>
  </si>
  <si>
    <t>JTFSX23P6D6140878</t>
  </si>
  <si>
    <t>JTMZD31V275055070</t>
  </si>
  <si>
    <t>MR0EX3DD9L0082896</t>
  </si>
  <si>
    <t>MR2B29F38J1125423</t>
  </si>
  <si>
    <t>MR0EX8CB3G1393334</t>
  </si>
  <si>
    <t>JTDKT923665012595</t>
  </si>
  <si>
    <t>5TDYZ3DC5LS075969</t>
  </si>
  <si>
    <t>MR0EX8CB8H1397137</t>
  </si>
  <si>
    <t>MR0EX8DD1G0169128</t>
  </si>
  <si>
    <t>MR0EX8DD8H0172769</t>
  </si>
  <si>
    <t>JTFPX22P8K0084837</t>
  </si>
  <si>
    <t>MR0EX8DD6H0251549</t>
  </si>
  <si>
    <t>JTFPX22P3L0095813</t>
  </si>
  <si>
    <t>4T1BK1FKXCU014885</t>
  </si>
  <si>
    <t>JTFSX23P9H6174917</t>
  </si>
  <si>
    <t>MR0EX32G0E0261750</t>
  </si>
  <si>
    <t>JTDBT9K31A4071813</t>
  </si>
  <si>
    <t>MR0HA8CD0J1056739</t>
  </si>
  <si>
    <t>2T1BU4EE6BC744672</t>
  </si>
  <si>
    <t>1- NO CONTESTA Y NO TIENE WHATS APP, 2- NO CONTESTA , NO CONTESTA</t>
  </si>
  <si>
    <t>5TDYK3DC5DS313390</t>
  </si>
  <si>
    <t>JTFRX13P778004115</t>
  </si>
  <si>
    <t>4T1F11AK8LU913062</t>
  </si>
  <si>
    <t>MHKMF53E3GK003466</t>
  </si>
  <si>
    <t>MHKMF5CE5LK006654</t>
  </si>
  <si>
    <t>MHKMF53F5HK019727</t>
  </si>
  <si>
    <t>JTFSX23PXJ6183504</t>
  </si>
  <si>
    <t>MHKMF53F6GK005494</t>
  </si>
  <si>
    <t>2T1BU4EE6DC975591</t>
  </si>
  <si>
    <t>MHKMC13EXDK001484</t>
  </si>
  <si>
    <t>MR0EX32G1E0006590</t>
  </si>
  <si>
    <t>JTDBT9K34BL005294</t>
  </si>
  <si>
    <t>MR0EX8CB9K1406807</t>
  </si>
  <si>
    <t>JTDBT9K37A1390912</t>
  </si>
  <si>
    <t>MR0EX8DD4H0247774</t>
  </si>
  <si>
    <t>MR0EX8CB5G1394016</t>
  </si>
  <si>
    <t>2T3YF4EV4DW025286</t>
  </si>
  <si>
    <t>JTFSX23P1J6180944</t>
  </si>
  <si>
    <t>JTMZF32V09D002367</t>
  </si>
  <si>
    <t>MR0EX8DD7H0250930</t>
  </si>
  <si>
    <t>VNKKTUD35FA015938</t>
  </si>
  <si>
    <t>5TDKKRFHXFS106479</t>
  </si>
  <si>
    <t>MHKMF53F7HK016165</t>
  </si>
  <si>
    <t>JTFSX23P4K6199294</t>
  </si>
  <si>
    <t>JTFSX23PXJ6183695</t>
  </si>
  <si>
    <t>MR0HA8CD0K1057469</t>
  </si>
  <si>
    <t>MR0EX8DD1G0168660</t>
  </si>
  <si>
    <t>MR0EX32G7D0253269</t>
  </si>
  <si>
    <t>MHKMF53F9HK013560</t>
  </si>
  <si>
    <t>4T1BF1FK1HU645522</t>
  </si>
  <si>
    <t>5YFBURHE6GP549106</t>
  </si>
  <si>
    <t>5TDYZ3DC3LS075582</t>
  </si>
  <si>
    <t>5YFBURHE9EP118398</t>
  </si>
  <si>
    <t>2T3ZFREV1HW341333</t>
  </si>
  <si>
    <t>2T1BU4EE1AC282701</t>
  </si>
  <si>
    <t>MR0EX8CB2H1395075</t>
  </si>
  <si>
    <t>5YFBURHEXEP051472</t>
  </si>
  <si>
    <t>JTDKBRFU5J3078632</t>
  </si>
  <si>
    <t>MR0EX8DD7H0253231</t>
  </si>
  <si>
    <t>5TDYZ3DC1LS069828</t>
  </si>
  <si>
    <t>MHKMC13F1FK015396</t>
  </si>
  <si>
    <t>5YFBURHE3EP113066</t>
  </si>
  <si>
    <t>5YFB4RBE2LP039001</t>
  </si>
  <si>
    <t>5TDKZRFH7JS256683</t>
  </si>
  <si>
    <t>5TDYZ3DC0HS885579</t>
  </si>
  <si>
    <t>MR0EX8DD7K0180515</t>
  </si>
  <si>
    <t>5TDYZ3DC7LS075830</t>
  </si>
  <si>
    <t>MR0HA8CD9J1056495</t>
  </si>
  <si>
    <t>JTFSX23P7K6205489</t>
  </si>
  <si>
    <t>JTEBU11F28K018758</t>
  </si>
  <si>
    <t>JTFSX23P886034745</t>
  </si>
  <si>
    <t>Se envia Mrs / 2- Marcamos de la agencia y nos indican que revisaran si aun contamos con la unidad</t>
  </si>
  <si>
    <t>3TMLU4EN8DM110830</t>
  </si>
  <si>
    <t>3MYDLAYV0GY108926</t>
  </si>
  <si>
    <t>JTMY23FV1KJ014536</t>
  </si>
  <si>
    <t>MHKMF53E4HK011254</t>
  </si>
  <si>
    <t>2T1BE4EE1DC050102</t>
  </si>
  <si>
    <t>JTEBU4BF3DK154231</t>
  </si>
  <si>
    <t>lo vendio la empresa</t>
  </si>
  <si>
    <t>5TDGRKEC5MS046686</t>
  </si>
  <si>
    <t>Marcamos de la agencia y nos indica que marquemos en otra ocasión</t>
  </si>
  <si>
    <t>2T3WF4DV7AW038053</t>
  </si>
  <si>
    <t>4T1BK46K37U043491</t>
  </si>
  <si>
    <t>5YFBPRHE1HP686723</t>
  </si>
  <si>
    <t>MR0EX8DDXH0176371</t>
  </si>
  <si>
    <t>5TDZA23C84S106477</t>
  </si>
  <si>
    <t>MHKMF5CE9KK003321</t>
  </si>
  <si>
    <t>5YFBURHE0EP047642</t>
  </si>
  <si>
    <t>2T3DFREV1GW477213</t>
  </si>
  <si>
    <t>MR2B29F34H1048124</t>
  </si>
  <si>
    <t>3TMJU4GN9DM152055</t>
  </si>
  <si>
    <t>5TDYK3DC1DS353238</t>
  </si>
  <si>
    <t>MR0EX8CBXK1407626</t>
  </si>
  <si>
    <t>3TMJU4GN3AM105101</t>
  </si>
  <si>
    <t>MR2B29F33L1195799</t>
  </si>
  <si>
    <t>MR0EX8DD6H0171152</t>
  </si>
  <si>
    <t>5TDYZ3DC0LS067312</t>
  </si>
  <si>
    <t>5TDYZ3DC8LS048782</t>
  </si>
  <si>
    <t>8AJEX32G4A4028308</t>
  </si>
  <si>
    <t>4T1BF1FK9CU616309</t>
  </si>
  <si>
    <t>MR2B29F35K1165203</t>
  </si>
  <si>
    <t>5TDYZ3DC6HS818680</t>
  </si>
  <si>
    <t>4T1B11HK2JU521759</t>
  </si>
  <si>
    <t>MR0EX32G8D0004320</t>
  </si>
  <si>
    <t>MR0HA8CD1J1090088</t>
  </si>
  <si>
    <t>5YFBURHE2FP215931</t>
  </si>
  <si>
    <t>2T3ZFREVXGW263133</t>
  </si>
  <si>
    <t>2T1BR32E07C718348</t>
  </si>
  <si>
    <t>3TMAZ5CN1JM070426</t>
  </si>
  <si>
    <t>5YFBURHE9GP446343</t>
  </si>
  <si>
    <t>MR2B29F39H1056025</t>
  </si>
  <si>
    <t>MR0EX8DD1H0248039</t>
  </si>
  <si>
    <t>5TDYK3DC7FS540132</t>
  </si>
  <si>
    <t>5TFEY5F1XAX074580</t>
  </si>
  <si>
    <t>MR0EX32G4F0263549</t>
  </si>
  <si>
    <t>5YFBURHE0FP266523</t>
  </si>
  <si>
    <t>MR0EX8DD3H0172159</t>
  </si>
  <si>
    <t>MR0EX8CB0H1395768</t>
  </si>
  <si>
    <t>JTDKARFU5L3123333</t>
  </si>
  <si>
    <t>MR2B29F37K1177059</t>
  </si>
  <si>
    <t>MR0EX8CB9G1393936</t>
  </si>
  <si>
    <t>2T1KR32EX8C705155</t>
  </si>
  <si>
    <t>3TMAZ5CN9JM069718</t>
  </si>
  <si>
    <t>MR0EX8CB2L1409503</t>
  </si>
  <si>
    <t>2T1BU4EEXCC764134</t>
  </si>
  <si>
    <t>5TFHY5F10FX425257</t>
  </si>
  <si>
    <t>MHKMF53F8GK000443</t>
  </si>
  <si>
    <t>JTEDS41A882013486</t>
  </si>
  <si>
    <t>MR0EX32G8D0005483</t>
  </si>
  <si>
    <t>JTFSX23P4K6196296</t>
  </si>
  <si>
    <t>MR2K29F3XH1025186</t>
  </si>
  <si>
    <t>MR0EX8DD3H0175269</t>
  </si>
  <si>
    <t>2T3RFREV4GW452621</t>
  </si>
  <si>
    <t>3TMCZ5AN4HM099926</t>
  </si>
  <si>
    <t>2T3ZF9DV3CW155299</t>
  </si>
  <si>
    <t>5TDYK3DC0BS160690</t>
  </si>
  <si>
    <t>3TMCZ5AN0HM106810</t>
  </si>
  <si>
    <t>4T1BK1FK3EU549754</t>
  </si>
  <si>
    <t>VNKKTUD36GA058766</t>
  </si>
  <si>
    <t>MR2K29F32H1020502</t>
  </si>
  <si>
    <t>2T3ZFREVXJW476395</t>
  </si>
  <si>
    <t>MR0EX32GXD0253816</t>
  </si>
  <si>
    <t>5TDZA23C95S246801</t>
  </si>
  <si>
    <t>2T3DFREV5GW474542</t>
  </si>
  <si>
    <t>MR2K29F36H1026139</t>
  </si>
  <si>
    <t>3TMCZ5AN7LM321626</t>
  </si>
  <si>
    <t>5TDYZ3DC2HS879475</t>
  </si>
  <si>
    <t>MR0EX8CB0L1409855</t>
  </si>
  <si>
    <t>MHKMC13F9FK013928</t>
  </si>
  <si>
    <t>MR0EX8DD2G0246458</t>
  </si>
  <si>
    <t>JTDKBRFU6H3026517</t>
  </si>
  <si>
    <t>3TMLU4ENXDM124535</t>
  </si>
  <si>
    <t>MR0EX8DD1G0169761</t>
  </si>
  <si>
    <t>JTDKBRFU6H3037694</t>
  </si>
  <si>
    <t>JTFSX23PXH6175025</t>
  </si>
  <si>
    <t>MR0EX8CB8J1399542</t>
  </si>
  <si>
    <t>2T3KF9DVXBW103877</t>
  </si>
  <si>
    <t>2T3RF4EV4EW186243</t>
  </si>
  <si>
    <t>JTDBT9K33G1448829</t>
  </si>
  <si>
    <t>3TMJU4GN6FM192483</t>
  </si>
  <si>
    <t>MR2K29F3XH1035152</t>
  </si>
  <si>
    <t>MR0EX32G1F0265890</t>
  </si>
  <si>
    <t>MR0FA8CD5J3900575</t>
  </si>
  <si>
    <t>5TDYY5G12DS047699</t>
  </si>
  <si>
    <t>2T3WF4DV7BW073113</t>
  </si>
  <si>
    <t>MHKMF5CFXLK010210</t>
  </si>
  <si>
    <t>JTFSX23P6K6193450</t>
  </si>
  <si>
    <t>5TDYZ3DC4LS065269</t>
  </si>
  <si>
    <t>MR0EX32G1E0259571</t>
  </si>
  <si>
    <t>8AJEX32G6A4029539</t>
  </si>
  <si>
    <t>MR0EX32G1D0004451</t>
  </si>
  <si>
    <t>MR0EX8DD6G0245880</t>
  </si>
  <si>
    <t>5YFBU8HE7FP233416</t>
  </si>
  <si>
    <t>MR0EX8CB9H1397132</t>
  </si>
  <si>
    <t>5TDYZ3DC8HS814307</t>
  </si>
  <si>
    <t>5TDYZ3DC3LS043215</t>
  </si>
  <si>
    <t>5TDZA23C86S485290</t>
  </si>
  <si>
    <t>JTFJM9CP8L6001038</t>
  </si>
  <si>
    <t>MR0EX32G3D0005214</t>
  </si>
  <si>
    <t>4T1BK46K97U036268</t>
  </si>
  <si>
    <t>2T3ZF9DVXCW154621</t>
  </si>
  <si>
    <t>MHKMC13E1EK004808</t>
  </si>
  <si>
    <t>JTMZD35V885089591</t>
  </si>
  <si>
    <t>5YFBPRHE6HP617901</t>
  </si>
  <si>
    <t>JTDBT9K3XG1450867</t>
  </si>
  <si>
    <t>MR0EX8DD1G0163992</t>
  </si>
  <si>
    <t>2T1BR32E07C732069</t>
  </si>
  <si>
    <t>MR0EX8DD8H0252007</t>
  </si>
  <si>
    <t>5YFBU8HE5FP231776</t>
  </si>
  <si>
    <t>MR0EX32G7D0005152</t>
  </si>
  <si>
    <t>MHKMF53F3GK000379</t>
  </si>
  <si>
    <t>5YFBURHE5EP082855</t>
  </si>
  <si>
    <t>MHKMF53FXGK008401</t>
  </si>
  <si>
    <t>5TDYKRFH0FS117582</t>
  </si>
  <si>
    <t>MHKMC13F3EK006858</t>
  </si>
  <si>
    <t>2T3RFREV1GW417812</t>
  </si>
  <si>
    <t>5TDYZ3DC5LS035049</t>
  </si>
  <si>
    <t>MR0EX8DD3H0171996</t>
  </si>
  <si>
    <t>MR0EX8CB9H1395347</t>
  </si>
  <si>
    <t>JTFSX23PXB6110215</t>
  </si>
  <si>
    <t>JTFSX23P7E6144150</t>
  </si>
  <si>
    <t>JTFSX23P2H6175679</t>
  </si>
  <si>
    <t>3TMJU62N19M086532</t>
  </si>
  <si>
    <t>JTDBT9K3XA1379001</t>
  </si>
  <si>
    <t>MR2K29F33H1090199</t>
  </si>
  <si>
    <t>MHKMC13F5FK012551</t>
  </si>
  <si>
    <t>8AJEX32G684014789</t>
  </si>
  <si>
    <t>JTFSX23P7F6157434</t>
  </si>
  <si>
    <t>JTDKT923885152957</t>
  </si>
  <si>
    <t>MHKMF53F8HK020726</t>
  </si>
  <si>
    <t>JTDBT9K33B1400000</t>
  </si>
  <si>
    <t>MR0CX12G4E0118778</t>
  </si>
  <si>
    <t>5TDYZ3DC7LS034128</t>
  </si>
  <si>
    <t>MR0EX32G9F0265376</t>
  </si>
  <si>
    <t>2T3RFREV4HW554146</t>
  </si>
  <si>
    <t>4T1BF1FK9EU307538</t>
  </si>
  <si>
    <t>MR0EX8CB7L1408217</t>
  </si>
  <si>
    <t>MHKMF53E0HK009310</t>
  </si>
  <si>
    <t>JTMBD31V185133566</t>
  </si>
  <si>
    <t>2018-03-29</t>
  </si>
  <si>
    <t>MR0EX8CB0H1398279</t>
  </si>
  <si>
    <t>3TMJU62N27M046859</t>
  </si>
  <si>
    <t>MHKMF53F2HK013223</t>
  </si>
  <si>
    <t>MR0EX32G9F0266494</t>
  </si>
  <si>
    <t>MR2B29F36L1196929</t>
  </si>
  <si>
    <t>MR0EX32GXD0005243</t>
  </si>
  <si>
    <t>MR2B29F38H1074760</t>
  </si>
  <si>
    <t>3TMJU4GNXBM117957</t>
  </si>
  <si>
    <t>MR0EX8DDXH0253031</t>
  </si>
  <si>
    <t>MR0CX12G2E0111571</t>
  </si>
  <si>
    <t>MR0EX32G4C0251834</t>
  </si>
  <si>
    <t>5YFBPRHE9HP623997</t>
  </si>
  <si>
    <t>3TMJU62N27M028961</t>
  </si>
  <si>
    <t>5TDZA22C95S340811</t>
  </si>
  <si>
    <t>MR0EX8DD1G0167993</t>
  </si>
  <si>
    <t>JTFSX23P9H6174223</t>
  </si>
  <si>
    <t>3TMCZ5AN7HM114497</t>
  </si>
  <si>
    <t>MR0EX8CB0G1393324</t>
  </si>
  <si>
    <t>3TMJU4GN2DM148302</t>
  </si>
  <si>
    <t>4T1B11HK6JU014217</t>
  </si>
  <si>
    <t>MR0EX8CB4L1410569</t>
  </si>
  <si>
    <t>3TMJU4GN4AM105690</t>
  </si>
  <si>
    <t>MR0EX3DD2L0003388</t>
  </si>
  <si>
    <t>MR2B29F37H1052622</t>
  </si>
  <si>
    <t>5TDYZ3DC1LS071014</t>
  </si>
  <si>
    <t>MHKMF53E9GK000801</t>
  </si>
  <si>
    <t>3TMCZ5AN3LM365090</t>
  </si>
  <si>
    <t>MR0CX12GXE0122284</t>
  </si>
  <si>
    <t>MR0EX8CB2K1403876</t>
  </si>
  <si>
    <t>2T3ZFREV7GW256365</t>
  </si>
  <si>
    <t>MR0EX8DD1G0167766</t>
  </si>
  <si>
    <t>JTFSX23P5J6183202</t>
  </si>
  <si>
    <t>JTEZU14R570092416</t>
  </si>
  <si>
    <t>2T3WF4EV0DW024529</t>
  </si>
  <si>
    <t>5TFDV58119X084153</t>
  </si>
  <si>
    <t>NUMERO FUERA DE SERVICIO 2- SIN NUMERO DE CONTACTO</t>
  </si>
  <si>
    <t>2T1BU4EE9AC285233</t>
  </si>
  <si>
    <t>5TDZA23CX6S434261</t>
  </si>
  <si>
    <t>5TDYZ3DC8HS778019</t>
  </si>
  <si>
    <t>MR0EX8CB9H1395235</t>
  </si>
  <si>
    <t>JTMZD35V165029908</t>
  </si>
  <si>
    <t>4T1BK46K37U037528</t>
  </si>
  <si>
    <t>4T1BK1FK6EU551854</t>
  </si>
  <si>
    <t>MHFMC13F3AK006285</t>
  </si>
  <si>
    <t>MR0EX8DD0K0183823</t>
  </si>
  <si>
    <t>JTFSX23P1J6184623</t>
  </si>
  <si>
    <t>MR2B29F31K1137690</t>
  </si>
  <si>
    <t>JTFSX23P6K6203975</t>
  </si>
  <si>
    <t>MR0EX32G6D0005949</t>
  </si>
  <si>
    <t>MR0EX8DD1G0168528</t>
  </si>
  <si>
    <t>3TMCZ5AN6HM066166</t>
  </si>
  <si>
    <t>2T3ZFREV2GW290116</t>
  </si>
  <si>
    <t>5TDYZ3DC6JS942129</t>
  </si>
  <si>
    <t>MR0EX8DD3G0166151</t>
  </si>
  <si>
    <t>JTFPX22P8K0091898</t>
  </si>
  <si>
    <t>2T3RFREVXGW537110</t>
  </si>
  <si>
    <t>JTEGD20V056000767</t>
  </si>
  <si>
    <t>JTFSX23PXF6165012</t>
  </si>
  <si>
    <t>MR0EX32GXF0263314</t>
  </si>
  <si>
    <t>MR2B29F30J1133533</t>
  </si>
  <si>
    <t>MR0EX8DD8K0185853</t>
  </si>
  <si>
    <t>MR2B29F38H1068957</t>
  </si>
  <si>
    <t>JTFSX23P1K6192867</t>
  </si>
  <si>
    <t>MR0HA8CD4J1055867</t>
  </si>
  <si>
    <t>JTFSX23P7D6135320</t>
  </si>
  <si>
    <t>MHKMF53F5GK003834</t>
  </si>
  <si>
    <t>5TDYZ3DC8HS780904</t>
  </si>
  <si>
    <t>MHKMF53E4JK014550</t>
  </si>
  <si>
    <t>2T3RFREVXJW722183</t>
  </si>
  <si>
    <t>MHKMF53E0GK002467</t>
  </si>
  <si>
    <t>JTFPX22P3H0072538</t>
  </si>
  <si>
    <t>MR0EX8CB5K1404259</t>
  </si>
  <si>
    <t>4T1BF1FK2GU508118</t>
  </si>
  <si>
    <t>JTDKN3DU5F1963164</t>
  </si>
  <si>
    <t>3TMJU4GN7BM116314</t>
  </si>
  <si>
    <t>2T3ZF4EV3FW147483</t>
  </si>
  <si>
    <t>VNKKTUD3XFA029995</t>
  </si>
  <si>
    <t>JTFSX23P9G6169733</t>
  </si>
  <si>
    <t>JTFPX22P1J0077047</t>
  </si>
  <si>
    <t>2T3RFREVXGW519853</t>
  </si>
  <si>
    <t>3MYDLAYV8GY128003</t>
  </si>
  <si>
    <t>4T1BE46K37U026990</t>
  </si>
  <si>
    <t>JTMZD35V285084578</t>
  </si>
  <si>
    <t>5TDYZ3DC2LS065819</t>
  </si>
  <si>
    <t>JTMZD35V265002443</t>
  </si>
  <si>
    <t>3MYDLAYV5GY139167</t>
  </si>
  <si>
    <t>5TDYZ3DCXJS926869</t>
  </si>
  <si>
    <t>JTDKBRFUXG3519826</t>
  </si>
  <si>
    <t>5YFBURHE8EP028448</t>
  </si>
  <si>
    <t>JTFSX23P6K6195070</t>
  </si>
  <si>
    <t>MR0EX8DD5G0163378</t>
  </si>
  <si>
    <t>2T3RFREV9JW697826</t>
  </si>
  <si>
    <t>5TDKK3DC4BS089242</t>
  </si>
  <si>
    <t>2T3RFREVXJW826074</t>
  </si>
  <si>
    <t>5TDYZ3DC1JS906963</t>
  </si>
  <si>
    <t>2T1BU4EE7BC617073</t>
  </si>
  <si>
    <t>5YFBURHE4EP014613</t>
  </si>
  <si>
    <t>MR0EX8DD9H0249598</t>
  </si>
  <si>
    <t>5TDYZ3DC5LS064163</t>
  </si>
  <si>
    <t>MR0EX8CB2L1408772</t>
  </si>
  <si>
    <t>4T1BF1FK9FU900298</t>
  </si>
  <si>
    <t>5YFBURHE6EP052201</t>
  </si>
  <si>
    <t>5TDYZ3DC0KS019212</t>
  </si>
  <si>
    <t>MR2B29F39H1015572</t>
  </si>
  <si>
    <t>MR2B29F38H1085936</t>
  </si>
  <si>
    <t>3TMAZ5CN9GM022052</t>
  </si>
  <si>
    <t>JTFSX23P9C6125564</t>
  </si>
  <si>
    <t>NMTKH3BX7KR090159</t>
  </si>
  <si>
    <t>MHKMF53FXHK014359</t>
  </si>
  <si>
    <t>2T3ZF4EV5FW213788</t>
  </si>
  <si>
    <t>MR0EX32G4E0262416</t>
  </si>
  <si>
    <t>2T1BR32E27C848129</t>
  </si>
  <si>
    <t>5TDYK3DC4BS117731</t>
  </si>
  <si>
    <t>3TMCZ5AN4HM119608</t>
  </si>
  <si>
    <t>2T3DFREVXJW808006</t>
  </si>
  <si>
    <t>MR0EX8CBXH1394921</t>
  </si>
  <si>
    <t>2T3RFREV4GW502854</t>
  </si>
  <si>
    <t>4T1BF3EKXBU594851</t>
  </si>
  <si>
    <t>2T1BE4EE2CC050009</t>
  </si>
  <si>
    <t>5TDKKRFHXGS186898</t>
  </si>
  <si>
    <t>5TDYZ3DC9HS888898</t>
  </si>
  <si>
    <t>MR0EX8CB3H1394484</t>
  </si>
  <si>
    <t>5YFBURHE2GP484772</t>
  </si>
  <si>
    <t>2T3WF4EV6DW046258</t>
  </si>
  <si>
    <t>JTDBT9K33A1394486</t>
  </si>
  <si>
    <t>MR2K29F34H1026124</t>
  </si>
  <si>
    <t>2T3WF4EVXDW003820</t>
  </si>
  <si>
    <t>2018-02-17</t>
  </si>
  <si>
    <t>MR0EX8CB0G1393940</t>
  </si>
  <si>
    <t>2018-10-31</t>
  </si>
  <si>
    <t>MR2B29F36H1040722</t>
  </si>
  <si>
    <t>MR0EX3DD0L0082382</t>
  </si>
  <si>
    <t>MR0EX8DD4H0253929</t>
  </si>
  <si>
    <t>5TDYZ3DC4LS074053</t>
  </si>
  <si>
    <t>MR0EX3DD2L0005075</t>
  </si>
  <si>
    <t>MR0EX8DD9H0249567</t>
  </si>
  <si>
    <t>MR0EX8DDXG0164722</t>
  </si>
  <si>
    <t>MR2K29F3XH1030470</t>
  </si>
  <si>
    <t>8AJEX32G1A4028802</t>
  </si>
  <si>
    <t>2T3WF4DV5BW095451</t>
  </si>
  <si>
    <t>5YFBURHE6GP490669</t>
  </si>
  <si>
    <t>MHKMF5CF2JK002826</t>
  </si>
  <si>
    <t>MR0EX8CB9G1392625</t>
  </si>
  <si>
    <t>MR2B29F32H1066766</t>
  </si>
  <si>
    <t>JTFSX23PXE6152646</t>
  </si>
  <si>
    <t>5TDYK3DC0GS736611</t>
  </si>
  <si>
    <t>2T3KF9DV9CW146477</t>
  </si>
  <si>
    <t>JTMZD35V075044384</t>
  </si>
  <si>
    <t>3TMJU4GN9FM184586</t>
  </si>
  <si>
    <t>2T1BE4EE4CC049895</t>
  </si>
  <si>
    <t>JTDBT9K34F1438020</t>
  </si>
  <si>
    <t>MR0EX8DD4H0252389</t>
  </si>
  <si>
    <t>MR0EX8DD7G0166850</t>
  </si>
  <si>
    <t>5TDYZ3DC2HS884675</t>
  </si>
  <si>
    <t>5YFBURHE4GP526553</t>
  </si>
  <si>
    <t>JTDKT9K33A5284675</t>
  </si>
  <si>
    <t>5TDYK3DC3GS699795</t>
  </si>
  <si>
    <t>JTFSX23P2G6169542</t>
  </si>
  <si>
    <t>2T3ZF35V99W008389</t>
  </si>
  <si>
    <t>2T1BR32E48C891923</t>
  </si>
  <si>
    <t>JTFSX23P9E6146028</t>
  </si>
  <si>
    <t>MR0EX8DD9H0173686</t>
  </si>
  <si>
    <t>MR0EX8DD4H0247189</t>
  </si>
  <si>
    <t>JTFPX22P6K0085050</t>
  </si>
  <si>
    <t>3TMJU4GN6CM132246</t>
  </si>
  <si>
    <t>MR0CX12G9E0112975</t>
  </si>
  <si>
    <t>3MYDLAYV0GY125130</t>
  </si>
  <si>
    <t>5YFBURHE7GP408691</t>
  </si>
  <si>
    <t>JTEDS43A182043085</t>
  </si>
  <si>
    <t>JTEDS43A282000357</t>
  </si>
  <si>
    <t>MR0EX8DD5G0169911</t>
  </si>
  <si>
    <t>5YFBURHE1EP089785</t>
  </si>
  <si>
    <t>JTDKT9K34A5318462</t>
  </si>
  <si>
    <t>JTFPX22P9K0084166</t>
  </si>
  <si>
    <t>JTFSX23P9H6171242</t>
  </si>
  <si>
    <t>JTMZD31V765004159</t>
  </si>
  <si>
    <t>MR0EX8CB2J1400779</t>
  </si>
  <si>
    <t>JTFSX23P9K6194124</t>
  </si>
  <si>
    <t>4T1B11HK9JU036566</t>
  </si>
  <si>
    <t>8AJEX32G984012065</t>
  </si>
  <si>
    <t>JTDBT9K36A1371476</t>
  </si>
  <si>
    <t>MR0EX32G9E0262881</t>
  </si>
  <si>
    <t>MHKMF53EXHK008732</t>
  </si>
  <si>
    <t>MHKMF5CE9LK005989</t>
  </si>
  <si>
    <t>2T3RFREV6GW499553</t>
  </si>
  <si>
    <t>4T1BK46K57U030760</t>
  </si>
  <si>
    <t>3TMCZ5AN0HM105978</t>
  </si>
  <si>
    <t>5YFBURHE0EP067146</t>
  </si>
  <si>
    <t>MR0EX32G2E0259482</t>
  </si>
  <si>
    <t>2T1KR32E78C694356</t>
  </si>
  <si>
    <t>4T1BE46KX7U151825</t>
  </si>
  <si>
    <t>2T3ZFREV1JW442572</t>
  </si>
  <si>
    <t>MR2K29F31L1196045</t>
  </si>
  <si>
    <t>MR0EX8CB9H1396420</t>
  </si>
  <si>
    <t>MR0EX8CB2G1393549</t>
  </si>
  <si>
    <t>MR0EX8DD5H0174320</t>
  </si>
  <si>
    <t>MHFMC13E3AK003636</t>
  </si>
  <si>
    <t>MHFMC13E28K000818</t>
  </si>
  <si>
    <t>2T3ZFREV9GW300348</t>
  </si>
  <si>
    <t>2T3ZF4EV1DW023354</t>
  </si>
  <si>
    <t>MHKMC13F7FK013040</t>
  </si>
  <si>
    <t>5YFBURHE8GP410532</t>
  </si>
  <si>
    <t>5YFBPRHE7HP685513</t>
  </si>
  <si>
    <t>JTDBT923981210906</t>
  </si>
  <si>
    <t>JTMZD35V565027031</t>
  </si>
  <si>
    <t>5YFBURHE1GP539597</t>
  </si>
  <si>
    <t>MR0EX8CB1H1398095</t>
  </si>
  <si>
    <t>MR0EX32G3D0255648</t>
  </si>
  <si>
    <t>JTFSX23P4H6175649</t>
  </si>
  <si>
    <t>3TMLU4EN0EM137540</t>
  </si>
  <si>
    <t>5TDYZ3DC1KS019249</t>
  </si>
  <si>
    <t>JTFPX22P1K0091645</t>
  </si>
  <si>
    <t>3TMJU4GNXAM106004</t>
  </si>
  <si>
    <t>5TDYZRFH7HS202630</t>
  </si>
  <si>
    <t>JTDKT9D33CD518674</t>
  </si>
  <si>
    <t>MR0HA8CD9K1058474</t>
  </si>
  <si>
    <t>2T3RF4EV6FW246282</t>
  </si>
  <si>
    <t>5TDKK3DC1DS294536</t>
  </si>
  <si>
    <t>5TDYZ3DCXHS819976</t>
  </si>
  <si>
    <t>MHKMC13F8DK003839</t>
  </si>
  <si>
    <t>JTFSX23P8J6189463</t>
  </si>
  <si>
    <t>MHKMF53F9HK011209</t>
  </si>
  <si>
    <t>5TDKZRFH0HS223924</t>
  </si>
  <si>
    <t>5TDYZ3DC5HS811185</t>
  </si>
  <si>
    <t>MR0EX8CB1H1397416</t>
  </si>
  <si>
    <t>MR2B29F33J1119206</t>
  </si>
  <si>
    <t>5TDYZ3DCXKS993702</t>
  </si>
  <si>
    <t>5TDYZ3DC1HS882741</t>
  </si>
  <si>
    <t>3TMJU62N79M082338</t>
  </si>
  <si>
    <t>MR0EX8DD9J0255293</t>
  </si>
  <si>
    <t>MHKMF5CF6KK007903</t>
  </si>
  <si>
    <t>MR0EX8DD0H0252843</t>
  </si>
  <si>
    <t>MR2K29F30H1031515</t>
  </si>
  <si>
    <t>5YFBURHE3FP261719</t>
  </si>
  <si>
    <t>5TDZK3EH8DS090681</t>
  </si>
  <si>
    <t>MR0EX8CB6H1397301</t>
  </si>
  <si>
    <t>JTFSX23P4H6176591</t>
  </si>
  <si>
    <t>MR0EX8DD0G0245230</t>
  </si>
  <si>
    <t>VNKKTUD34FA036103</t>
  </si>
  <si>
    <t>MHKMF53F0HK020736</t>
  </si>
  <si>
    <t>MHKMF5CF5LK008574</t>
  </si>
  <si>
    <t>MHFMC13F38K002781</t>
  </si>
  <si>
    <t>MHFMC13EX8K001179</t>
  </si>
  <si>
    <t>5YFBURHE4GP416585</t>
  </si>
  <si>
    <t>MR0EX8CB9K1405365</t>
  </si>
  <si>
    <t>MR0EX8DD6H0173015</t>
  </si>
  <si>
    <t>MR0EX8CB6L1408788</t>
  </si>
  <si>
    <t>5YFBURHE7FP309674</t>
  </si>
  <si>
    <t>MR0EX8DD1J0177544</t>
  </si>
  <si>
    <t>MR2B29F36H1007753</t>
  </si>
  <si>
    <t>MHKMC13F3DK003747</t>
  </si>
  <si>
    <t>MR0EX8DD3H0250648</t>
  </si>
  <si>
    <t>MR0EX8CB9K1404667</t>
  </si>
  <si>
    <t>5YFBURHE8FP266981</t>
  </si>
  <si>
    <t>5YFBURHE4GP466385</t>
  </si>
  <si>
    <t>5TDYZ3DC3HS822346</t>
  </si>
  <si>
    <t>JTMY23FV4KJ023540</t>
  </si>
  <si>
    <t>MR0EX8DD8J0179825</t>
  </si>
  <si>
    <t>JTFSX23P1K6199754</t>
  </si>
  <si>
    <t>5TDYZ3DC3HS887505</t>
  </si>
  <si>
    <t>3MYDLAYV7GY129837</t>
  </si>
  <si>
    <t>MHKMF53E2GK000641</t>
  </si>
  <si>
    <t>5TDYKRFH0ES009977</t>
  </si>
  <si>
    <t>MR0EX32G6D0255921</t>
  </si>
  <si>
    <t>MHKMC13E6DK002891</t>
  </si>
  <si>
    <t>JTFPX22P9H0071099</t>
  </si>
  <si>
    <t>JTDKT9D37ED597737</t>
  </si>
  <si>
    <t>JTDBT9K35G1449352</t>
  </si>
  <si>
    <t>3TMJU4GN5EM170330</t>
  </si>
  <si>
    <t>2T3ZF4EV9DW025532</t>
  </si>
  <si>
    <t>2T3RF4EVXEW184223</t>
  </si>
  <si>
    <t>5TDYZ3DC0LS039607</t>
  </si>
  <si>
    <t>2T3ZF4EVXFW234572</t>
  </si>
  <si>
    <t>MR0EX8DD7H0172276</t>
  </si>
  <si>
    <t>9BRBA42E695051064</t>
  </si>
  <si>
    <t>MHFMC13F57K000206</t>
  </si>
  <si>
    <t>MR2B29F38L1204433</t>
  </si>
  <si>
    <t>MR0EX8CB2H1397375</t>
  </si>
  <si>
    <t>MHKMC13E8FK009778</t>
  </si>
  <si>
    <t>MR2B29F38J1103776</t>
  </si>
  <si>
    <t>JTFPX22P2K0089659</t>
  </si>
  <si>
    <t>3MYDLAYV7GY121981</t>
  </si>
  <si>
    <t>4T1BE46K07U551103</t>
  </si>
  <si>
    <t>MR0EX8DD1H0170877</t>
  </si>
  <si>
    <t>5TDKKRFH6GS165028</t>
  </si>
  <si>
    <t>2T3WF4DV3CW107985</t>
  </si>
  <si>
    <t>JTDBT9K33G1450872</t>
  </si>
  <si>
    <t>3TMLU4EN5EM148288</t>
  </si>
  <si>
    <t>5TDKKRFH9GS165279</t>
  </si>
  <si>
    <t>MHKMF53E3JK014099</t>
  </si>
  <si>
    <t>MR0EX8DD5G0244090</t>
  </si>
  <si>
    <t>5TDZZRFH6JS265972</t>
  </si>
  <si>
    <t>MR0EX8CB8L1410476</t>
  </si>
  <si>
    <t>2T3ZFREV8GW256942</t>
  </si>
  <si>
    <t>MR0EX8DD7G0165844</t>
  </si>
  <si>
    <t>JTFPX22P0J0076150</t>
  </si>
  <si>
    <t>JTEES42A082024517</t>
  </si>
  <si>
    <t>3TMCZ5AN6GM016107</t>
  </si>
  <si>
    <t>2T1BU4EE7BC578694</t>
  </si>
  <si>
    <t>3MYDLAYV3GY110332</t>
  </si>
  <si>
    <t>3TMAZ5CN4KM092079</t>
  </si>
  <si>
    <t>MR2B29F39H1008055</t>
  </si>
  <si>
    <t>5TDZK3DC9DS287753</t>
  </si>
  <si>
    <t>5TDYZ3DC2HS777836</t>
  </si>
  <si>
    <t>3TMJU4GN9EM157578</t>
  </si>
  <si>
    <t>MR2B29F38H1048045</t>
  </si>
  <si>
    <t>JTMR13FV0LJ036522</t>
  </si>
  <si>
    <t>JTFSX23P3G6169727</t>
  </si>
  <si>
    <t>MR0EX8CB2H1399255</t>
  </si>
  <si>
    <t>MR2B29F36H1024844</t>
  </si>
  <si>
    <t>MHKMC13E9DK003503</t>
  </si>
  <si>
    <t>2T3RF4EV4FW355081</t>
  </si>
  <si>
    <t>3TMJU4GN5AM101938</t>
  </si>
  <si>
    <t>JTMBD31V865006584</t>
  </si>
  <si>
    <t>3TMAZ5CN5GM011470</t>
  </si>
  <si>
    <t>3TMCZ5AN6MM379843</t>
  </si>
  <si>
    <t>JTDBT923971138670</t>
  </si>
  <si>
    <t>MR0EX8CB1G1392005</t>
  </si>
  <si>
    <t>JTFPX22PXK0084466</t>
  </si>
  <si>
    <t>4T1BF1FK7GU562918</t>
  </si>
  <si>
    <t>5TDZA23C46S498554</t>
  </si>
  <si>
    <t>5TDYZ3DCXLS075918</t>
  </si>
  <si>
    <t>MR0HA3CD5L0727608</t>
  </si>
  <si>
    <t>JTFAMHCP0L6001013</t>
  </si>
  <si>
    <t>MR0EX8DD9G0168292</t>
  </si>
  <si>
    <t>3TMCZ5AN9KM261721</t>
  </si>
  <si>
    <t>JTDBT9K34G1448127</t>
  </si>
  <si>
    <t>8AJEX32G284013462</t>
  </si>
  <si>
    <t>MHKMF5CF3KK008023</t>
  </si>
  <si>
    <t>MR0EX8CB3G1392491</t>
  </si>
  <si>
    <t>MR0EX8DD5J0254853</t>
  </si>
  <si>
    <t>4T1BF3EK8AU503526</t>
  </si>
  <si>
    <t>JTFSX23P7K6199225</t>
  </si>
  <si>
    <t>3TMCZ5AN9HM114632</t>
  </si>
  <si>
    <t>MR0EX8CB5L1410449</t>
  </si>
  <si>
    <t>MHKMF53F6GK009240</t>
  </si>
  <si>
    <t>5TDYK3DC9GS753231</t>
  </si>
  <si>
    <t>2T3RFREV3HW667022</t>
  </si>
  <si>
    <t>5YFBURHE0GP449891</t>
  </si>
  <si>
    <t>5TDKZ3DC0KS996971</t>
  </si>
  <si>
    <t>3MYDLAYV6GY114603</t>
  </si>
  <si>
    <t>MR0EX8DD9J0255343</t>
  </si>
  <si>
    <t>2018-10-16</t>
  </si>
  <si>
    <t>2T3ZF4EV1FW184306</t>
  </si>
  <si>
    <t>3TMJU4GN9EM160769</t>
  </si>
  <si>
    <t>2T1BU4EE8BC629443</t>
  </si>
  <si>
    <t>MR2B29F39K1154138</t>
  </si>
  <si>
    <t>MR0EX8CB1H1394290</t>
  </si>
  <si>
    <t>MR2B29F35K1140706</t>
  </si>
  <si>
    <t>2T3ZF33V49W003880</t>
  </si>
  <si>
    <t>3TMJU4GN8FM185261</t>
  </si>
  <si>
    <t>MR2K29F37K1173626</t>
  </si>
  <si>
    <t>5TDYK3DC6CS220151</t>
  </si>
  <si>
    <t>MR0HA8CD9J1055704</t>
  </si>
  <si>
    <t>JTFPX22P8K0091917</t>
  </si>
  <si>
    <t>JTDBT923871054811</t>
  </si>
  <si>
    <t>MHFMC13E0AK003075</t>
  </si>
  <si>
    <t>5TDYZRFH8HS212695</t>
  </si>
  <si>
    <t>5TDZA22C24S153568</t>
  </si>
  <si>
    <t>JTFPX22P1F0053886</t>
  </si>
  <si>
    <t>5TDZA23C06S427237</t>
  </si>
  <si>
    <t>MHKMF53F1HK012855</t>
  </si>
  <si>
    <t>MHKMC13E2DK001687</t>
  </si>
  <si>
    <t>JTEGD20V940045742</t>
  </si>
  <si>
    <t>2T1BU4EE7DC044887</t>
  </si>
  <si>
    <t>JTFPX22P2H0066388</t>
  </si>
  <si>
    <t>JTFSX23PXJ6184328</t>
  </si>
  <si>
    <t>JTDKT9D3XED589325</t>
  </si>
  <si>
    <t>MR2B29F32H1047635</t>
  </si>
  <si>
    <t>JTMZD31V976039104</t>
  </si>
  <si>
    <t>JTMJ13FV5KJ023292</t>
  </si>
  <si>
    <t>5TDZZRFH8HS194591</t>
  </si>
  <si>
    <t>JTFJM9CP4L6001392</t>
  </si>
  <si>
    <t>3TMJU4GNXFM181373</t>
  </si>
  <si>
    <t>MR0EX8DD4H0251355</t>
  </si>
  <si>
    <t>MR0EX8DD0H0254205</t>
  </si>
  <si>
    <t>MR0EX8DD8H0175557</t>
  </si>
  <si>
    <t>JTFHX02P560012931</t>
  </si>
  <si>
    <t>MHKMF5CE4LK008069</t>
  </si>
  <si>
    <t>MHFMC13F18K003248</t>
  </si>
  <si>
    <t>MR0EX8DD3H0248253</t>
  </si>
  <si>
    <t>4T1BF32K14U074240</t>
  </si>
  <si>
    <t>JTMZD35V185088508</t>
  </si>
  <si>
    <t>JTFPX22P8H0066346</t>
  </si>
  <si>
    <t>5YFBURHE8GP536017</t>
  </si>
  <si>
    <t>MR0EX32G9E0259754</t>
  </si>
  <si>
    <t>5TDYK3DC0BS035415</t>
  </si>
  <si>
    <t>5YFBPRHE9JP788163</t>
  </si>
  <si>
    <t>5TDKK3DC3BS086381</t>
  </si>
  <si>
    <t>5TDDK3EH4DS178007</t>
  </si>
  <si>
    <t>MR0EX8CB3L1408781</t>
  </si>
  <si>
    <t>4T1BF32K64U076789</t>
  </si>
  <si>
    <t>5TDZK3DCXDS347684</t>
  </si>
  <si>
    <t>5TDKKRFH5FS064206</t>
  </si>
  <si>
    <t>2T1BE4EE7BC047900</t>
  </si>
  <si>
    <t>MHKMF53F3HK016339</t>
  </si>
  <si>
    <t>JTFSX23P8J6185364</t>
  </si>
  <si>
    <t>JTMZD33V776024792</t>
  </si>
  <si>
    <t>5TDYZ3DC3LS031842</t>
  </si>
  <si>
    <t>MHKMF53F5HK011997</t>
  </si>
  <si>
    <t>JTDJT923075124760</t>
  </si>
  <si>
    <t>5YFBURHE6GP540874</t>
  </si>
  <si>
    <t>3TMJU62N57M040148</t>
  </si>
  <si>
    <t>MR0EX8CB0K1403973</t>
  </si>
  <si>
    <t>MR0CX12G0E0120138</t>
  </si>
  <si>
    <t>2T1BU4EE8CC891853</t>
  </si>
  <si>
    <t>JTDBT9K32A1386864</t>
  </si>
  <si>
    <t>JTFPX22P2K0089676</t>
  </si>
  <si>
    <t>MR0EX8CB4H1397880</t>
  </si>
  <si>
    <t>JTFPX22P6J0076069</t>
  </si>
  <si>
    <t>2T1BE4EE3AC042854</t>
  </si>
  <si>
    <t>4T1BF3EK1BU200802</t>
  </si>
  <si>
    <t>JTDBT9K38E1431456</t>
  </si>
  <si>
    <t>MHKMF53F7JK025535</t>
  </si>
  <si>
    <t>4T1BK1FK4CU015062</t>
  </si>
  <si>
    <t>2T3ZF4EV7DW002220</t>
  </si>
  <si>
    <t>JTDBT923571161900</t>
  </si>
  <si>
    <t>MHKMF53E7HK012155</t>
  </si>
  <si>
    <t>MHKMC13E9FK009143</t>
  </si>
  <si>
    <t>MHKMF53EXGK003156</t>
  </si>
  <si>
    <t>MR0EX8DD0J0257921</t>
  </si>
  <si>
    <t>4T1BF1FK2FU492467</t>
  </si>
  <si>
    <t>MR0EX8CB4K1404950</t>
  </si>
  <si>
    <t>5TDYK3DC0GS735183</t>
  </si>
  <si>
    <t>JTEES42A282012739</t>
  </si>
  <si>
    <t>MR0EX8CB2H1396257</t>
  </si>
  <si>
    <t>4T1BE46KX9U323497</t>
  </si>
  <si>
    <t>5TDYZ3DC1HS803407</t>
  </si>
  <si>
    <t>MR0EX8CB4G1392600</t>
  </si>
  <si>
    <t>5YFB4RBE1LP037126</t>
  </si>
  <si>
    <t>JTDBT9K3XG1443529</t>
  </si>
  <si>
    <t>MR0EX8DD9G0243959</t>
  </si>
  <si>
    <t>JTFSX23P9H6172780</t>
  </si>
  <si>
    <t>JTFPX22P1H0066348</t>
  </si>
  <si>
    <t>MR0EX8CB7H1395668</t>
  </si>
  <si>
    <t>MR0EX8CBXL1411032</t>
  </si>
  <si>
    <t>5TDZK3DC3BS173289</t>
  </si>
  <si>
    <t>MR0FA8CD6J3900455</t>
  </si>
  <si>
    <t>5TDZK22C08S108292</t>
  </si>
  <si>
    <t>MHFMC13F28K003176</t>
  </si>
  <si>
    <t>MR0HA8CD9K1057745</t>
  </si>
  <si>
    <t>3MYDLAYV0GY132062</t>
  </si>
  <si>
    <t>MHKMF53E7GK005494</t>
  </si>
  <si>
    <t>5TDYZRFH3HS190850</t>
  </si>
  <si>
    <t>JTFPX22P5K0084973</t>
  </si>
  <si>
    <t>MR0EX8DD5H0172227</t>
  </si>
  <si>
    <t>5YFBURHE8GP390332</t>
  </si>
  <si>
    <t>MHKMF53E7JK015367</t>
  </si>
  <si>
    <t>MR0HA8CD6J1089793</t>
  </si>
  <si>
    <t>5TDZK23C67S077871</t>
  </si>
  <si>
    <t>MR0EX8CB1K1406008</t>
  </si>
  <si>
    <t>MHKMC13E7CK000890</t>
  </si>
  <si>
    <t>5TDYZ3DC9JS902627</t>
  </si>
  <si>
    <t>JTFPX22P3K0085281</t>
  </si>
  <si>
    <t>2T3JFREV4HW670864</t>
  </si>
  <si>
    <t>2T1BR32E47C845832</t>
  </si>
  <si>
    <t>MR2B29F34K1139126</t>
  </si>
  <si>
    <t>MHKMF53F5GK001940</t>
  </si>
  <si>
    <t>MR0EX32GXE0006345</t>
  </si>
  <si>
    <t>MHKMF53F2HK016249</t>
  </si>
  <si>
    <t>5TDYZ3DC2KS967885</t>
  </si>
  <si>
    <t>2T1BU4EE8CC898432</t>
  </si>
  <si>
    <t>JTFSX23P5J6180705</t>
  </si>
  <si>
    <t>JTDBT9K37F1436228</t>
  </si>
  <si>
    <t>3TMJU4GN4AM105012</t>
  </si>
  <si>
    <t>MR0EX8CB3H1398101</t>
  </si>
  <si>
    <t>5TFET54188X021159</t>
  </si>
  <si>
    <t>3TMCZ5AN8GM014181</t>
  </si>
  <si>
    <t>MR2K29F31J1104803</t>
  </si>
  <si>
    <t>JTMBD31V566017598</t>
  </si>
  <si>
    <t>2T3RF4EV9EW169129</t>
  </si>
  <si>
    <t>MR0EX8DD8H0175574</t>
  </si>
  <si>
    <t>5TDZK23CX8S141413</t>
  </si>
  <si>
    <t>MHKMF53F4HK013823</t>
  </si>
  <si>
    <t>JTDKT923X95249448</t>
  </si>
  <si>
    <t>JTFSX23P0F6164743</t>
  </si>
  <si>
    <t>MR0EX8DD8K0262365</t>
  </si>
  <si>
    <t>2T3ZF35V89W001238</t>
  </si>
  <si>
    <t>JTDBT923471070892</t>
  </si>
  <si>
    <t>JTFSX23P9K6192650</t>
  </si>
  <si>
    <t>MR0EX8DD7G0169862</t>
  </si>
  <si>
    <t>MR0EX8CB4G1393424</t>
  </si>
  <si>
    <t>MHKMF53E1HK012622</t>
  </si>
  <si>
    <t>2T1BU4EE5AC365113</t>
  </si>
  <si>
    <t>3MYDLAYV5JY328358</t>
  </si>
  <si>
    <t>MR0EX8CB4H1396857</t>
  </si>
  <si>
    <t>MR0EX8CB8J1402682</t>
  </si>
  <si>
    <t>MR0EX8DD7H0252953</t>
  </si>
  <si>
    <t>3TMJU4GN3FM183062</t>
  </si>
  <si>
    <t>MHKMF53E9GK004010</t>
  </si>
  <si>
    <t>MR0EX8CB3H1395991</t>
  </si>
  <si>
    <t>MR0EX8DD9G0245095</t>
  </si>
  <si>
    <t>MR2B29F33J1116645</t>
  </si>
  <si>
    <t>MR0EX8CB8L1410767</t>
  </si>
  <si>
    <t>MR0CX12G8D0101593</t>
  </si>
  <si>
    <t>3TMLU4EN5FM167070</t>
  </si>
  <si>
    <t>3TMJU4GN6DM139246</t>
  </si>
  <si>
    <t>5YFBURHE2EP088323</t>
  </si>
  <si>
    <t>MR0EX8DD6H0250577</t>
  </si>
  <si>
    <t>5TDYZ3DC8LS086917</t>
  </si>
  <si>
    <t>5YFBPRHEXHP635043</t>
  </si>
  <si>
    <t>0000142284</t>
  </si>
  <si>
    <t>165383</t>
  </si>
  <si>
    <t>556.42</t>
  </si>
  <si>
    <t>JOSE VASCONCELOS 213</t>
  </si>
  <si>
    <t>GIRASOLES</t>
  </si>
  <si>
    <t>38020</t>
  </si>
  <si>
    <t>CELAYA</t>
  </si>
  <si>
    <t>GU</t>
  </si>
  <si>
    <t>LICENCIADO JOSÉ VASCONCELOS|211</t>
  </si>
  <si>
    <t>Valle Residencial los Girasoles</t>
  </si>
  <si>
    <t>Coincide calle y colonia con Catálogo INEGI pero Número Exterior no</t>
  </si>
  <si>
    <t>0000142872</t>
  </si>
  <si>
    <t>40606</t>
  </si>
  <si>
    <t>389.49</t>
  </si>
  <si>
    <t>INDEPENDENCIA</t>
  </si>
  <si>
    <t>CUPAREO</t>
  </si>
  <si>
    <t>38921</t>
  </si>
  <si>
    <t>SALVATIERRA</t>
  </si>
  <si>
    <t>INDEPENDENCIA|SN</t>
  </si>
  <si>
    <t>Cupareo</t>
  </si>
  <si>
    <t>0000142265</t>
  </si>
  <si>
    <t>58068</t>
  </si>
  <si>
    <t>PARQUE DEL BOSQUE</t>
  </si>
  <si>
    <t>FRACC. DEL PARQUE</t>
  </si>
  <si>
    <t>38010</t>
  </si>
  <si>
    <t>PARQUE DEL BOSQUE|SN</t>
  </si>
  <si>
    <t>Del Parque</t>
  </si>
  <si>
    <t>0000142225</t>
  </si>
  <si>
    <t>67152</t>
  </si>
  <si>
    <t>3373.03</t>
  </si>
  <si>
    <t>FLOR DE AZAHAR 115</t>
  </si>
  <si>
    <t>FRACC QUINTA BUGAMBILIAS</t>
  </si>
  <si>
    <t>38060</t>
  </si>
  <si>
    <t>FLOR DE AZAHAR|115</t>
  </si>
  <si>
    <t>Quinta Bugambilias</t>
  </si>
  <si>
    <t>0000142186</t>
  </si>
  <si>
    <t>76572</t>
  </si>
  <si>
    <t>22855.64</t>
  </si>
  <si>
    <t>SAN JERONIMO</t>
  </si>
  <si>
    <t>SAN LORENZO</t>
  </si>
  <si>
    <t>38130</t>
  </si>
  <si>
    <t>SAN JERÓNIMO|SN</t>
  </si>
  <si>
    <t>San Lorenzo Residencial</t>
  </si>
  <si>
    <t>0000142775</t>
  </si>
  <si>
    <t>118172</t>
  </si>
  <si>
    <t>1363.76</t>
  </si>
  <si>
    <t>FELIPE GONZALEZ 51</t>
  </si>
  <si>
    <t>INSURGENTES</t>
  </si>
  <si>
    <t>37745</t>
  </si>
  <si>
    <t>SAN MIGUEL DE ALLENDE</t>
  </si>
  <si>
    <t>FELIPE GONZÁLEZ|5</t>
  </si>
  <si>
    <t>Insurgentes</t>
  </si>
  <si>
    <t>0000142921</t>
  </si>
  <si>
    <t>6665</t>
  </si>
  <si>
    <t>12672.74</t>
  </si>
  <si>
    <t>JUAREZ 67</t>
  </si>
  <si>
    <t>VALLE DE SANTIAGO CENTRO</t>
  </si>
  <si>
    <t>38400</t>
  </si>
  <si>
    <t>BENITO JUÁREZ|67</t>
  </si>
  <si>
    <t>Valle de Santiago Centro</t>
  </si>
  <si>
    <t>VALLE DE SANTIAGO</t>
  </si>
  <si>
    <t>JTDBT9K31EL051539</t>
  </si>
  <si>
    <t>0000142625</t>
  </si>
  <si>
    <t>57288</t>
  </si>
  <si>
    <t>4304.39</t>
  </si>
  <si>
    <t>ALONSO ZURITA</t>
  </si>
  <si>
    <t>FOVISSSTE</t>
  </si>
  <si>
    <t>CELAYA, GTO.</t>
  </si>
  <si>
    <t>ALONSO DE ZURITA|SN</t>
  </si>
  <si>
    <t>3TMJU62N29M075068</t>
  </si>
  <si>
    <t>0000142703</t>
  </si>
  <si>
    <t>235805</t>
  </si>
  <si>
    <t>14554.12</t>
  </si>
  <si>
    <t>HACIENDA DE LA ENCARNACION # 216</t>
  </si>
  <si>
    <t>PRADERAS DE LA HACIENDA</t>
  </si>
  <si>
    <t>HACIENDA DE LA ENCARNACIÓN|216</t>
  </si>
  <si>
    <t>Praderas de La Hacienda</t>
  </si>
  <si>
    <t>2T1BE40E19C028762</t>
  </si>
  <si>
    <t>0000142252</t>
  </si>
  <si>
    <t>226047</t>
  </si>
  <si>
    <t>2752.72</t>
  </si>
  <si>
    <t>IGNACIO COMONFORT # 119</t>
  </si>
  <si>
    <t>LA CONCEPCION</t>
  </si>
  <si>
    <t>38160</t>
  </si>
  <si>
    <t>APASEO EL GRANDE</t>
  </si>
  <si>
    <t>Rancho Nuevo la Concepción</t>
  </si>
  <si>
    <t>0000142420</t>
  </si>
  <si>
    <t>58075</t>
  </si>
  <si>
    <t>JARDIN HIDALGO</t>
  </si>
  <si>
    <t>ZONA CENTRO</t>
  </si>
  <si>
    <t>Apaseo El Grande Centro</t>
  </si>
  <si>
    <t>0000142283</t>
  </si>
  <si>
    <t>0000142233</t>
  </si>
  <si>
    <t>12851</t>
  </si>
  <si>
    <t>ALDAMA</t>
  </si>
  <si>
    <t>CENTRO</t>
  </si>
  <si>
    <t>38500</t>
  </si>
  <si>
    <t>APASEO EL ALTO</t>
  </si>
  <si>
    <t>IGNACIO ALDAMA|SN</t>
  </si>
  <si>
    <t>Apaseo el Alto Centro</t>
  </si>
  <si>
    <t>0000142523</t>
  </si>
  <si>
    <t>145712</t>
  </si>
  <si>
    <t>3025.00</t>
  </si>
  <si>
    <t>BENITO JUAREZ # 658 - 1</t>
  </si>
  <si>
    <t>38470</t>
  </si>
  <si>
    <t>JARAL DEL PROGRESO</t>
  </si>
  <si>
    <t>Jaral del Progreso Centro</t>
  </si>
  <si>
    <t>0000142930</t>
  </si>
  <si>
    <t>72352</t>
  </si>
  <si>
    <t>2981.89</t>
  </si>
  <si>
    <t>ALVARO OBRGON</t>
  </si>
  <si>
    <t>ALAMEDA</t>
  </si>
  <si>
    <t>38050</t>
  </si>
  <si>
    <t>ÁLVARO OBREGÓN|SN</t>
  </si>
  <si>
    <t>Alameda</t>
  </si>
  <si>
    <t>0000142677</t>
  </si>
  <si>
    <t>53757</t>
  </si>
  <si>
    <t>2810.34</t>
  </si>
  <si>
    <t>CIRCUITO DE LA FUENTE 114</t>
  </si>
  <si>
    <t>SANTA MARIA RESIDENCIAL</t>
  </si>
  <si>
    <t>DE LA FUENTE|114</t>
  </si>
  <si>
    <t>Santa María</t>
  </si>
  <si>
    <t>0000142346</t>
  </si>
  <si>
    <t>95918</t>
  </si>
  <si>
    <t>PROLONGACION INDEPENDENCIA</t>
  </si>
  <si>
    <t>38900</t>
  </si>
  <si>
    <t>Salvatierra Centro</t>
  </si>
  <si>
    <t>0000142694</t>
  </si>
  <si>
    <t>9739</t>
  </si>
  <si>
    <t>1637.07</t>
  </si>
  <si>
    <t>BENITO JUAREZ 108</t>
  </si>
  <si>
    <t>SAN FELIPE CENTRO</t>
  </si>
  <si>
    <t>37600</t>
  </si>
  <si>
    <t>SAN FELIPE</t>
  </si>
  <si>
    <t>PINO SUÁREZ|101</t>
  </si>
  <si>
    <t>San Felipe Centro</t>
  </si>
  <si>
    <t>Guanajuato</t>
  </si>
  <si>
    <t>0000142853</t>
  </si>
  <si>
    <t>149298</t>
  </si>
  <si>
    <t>2309.48</t>
  </si>
  <si>
    <t>RINCONADA SANCARLO</t>
  </si>
  <si>
    <t>LA MISION</t>
  </si>
  <si>
    <t>La Trinidad</t>
  </si>
  <si>
    <t>0000142136</t>
  </si>
  <si>
    <t>110596</t>
  </si>
  <si>
    <t>10238.18</t>
  </si>
  <si>
    <t>OCAMPO SUR 11 A</t>
  </si>
  <si>
    <t>38700</t>
  </si>
  <si>
    <t>TARIMORO</t>
  </si>
  <si>
    <t>OCAMPO|11</t>
  </si>
  <si>
    <t>0000142082</t>
  </si>
  <si>
    <t>30666</t>
  </si>
  <si>
    <t>3688.80</t>
  </si>
  <si>
    <t>CARRETERA 45D KM 12.5 INT 5</t>
  </si>
  <si>
    <t>PARQUE AUTOMOTRIZ TOYOTA APASEO</t>
  </si>
  <si>
    <t>38177</t>
  </si>
  <si>
    <t>0000142718</t>
  </si>
  <si>
    <t>117205</t>
  </si>
  <si>
    <t>3219.82</t>
  </si>
  <si>
    <t>AV. CASUARINAS</t>
  </si>
  <si>
    <t>FRACCIONAMIENTO DEL BOSQUE</t>
  </si>
  <si>
    <t>CASUARINAS|SN</t>
  </si>
  <si>
    <t>Hacienda del Bosque</t>
  </si>
  <si>
    <t>0000142776</t>
  </si>
  <si>
    <t>10016</t>
  </si>
  <si>
    <t>GUILLERMO PRIETO</t>
  </si>
  <si>
    <t>GUILLERMO PRIETO|SN</t>
  </si>
  <si>
    <t>0000142061</t>
  </si>
  <si>
    <t>41837</t>
  </si>
  <si>
    <t>3106.89</t>
  </si>
  <si>
    <t>HIDALGO 114 A</t>
  </si>
  <si>
    <t>SARABIA</t>
  </si>
  <si>
    <t>38280</t>
  </si>
  <si>
    <t>VILLAGRAN</t>
  </si>
  <si>
    <t>VILLAGRÁN</t>
  </si>
  <si>
    <t>0000142183</t>
  </si>
  <si>
    <t>73327</t>
  </si>
  <si>
    <t>3391.37</t>
  </si>
  <si>
    <t>ACAMBARO 22 D</t>
  </si>
  <si>
    <t>EMPALME ESCOBEDO CENTRO</t>
  </si>
  <si>
    <t>38210</t>
  </si>
  <si>
    <t>COMONFORT</t>
  </si>
  <si>
    <t>ACÁMBARO|22</t>
  </si>
  <si>
    <t>Empalme Escobedo Centro</t>
  </si>
  <si>
    <t>0000142210</t>
  </si>
  <si>
    <t>13759</t>
  </si>
  <si>
    <t>4138.79</t>
  </si>
  <si>
    <t>CARDENAS NORIEGA GUSTAVO 254</t>
  </si>
  <si>
    <t>NUEVO CELAYA</t>
  </si>
  <si>
    <t>INGENIERO GUSTAVO CÁRDENAS NORIEGA|254</t>
  </si>
  <si>
    <t>Nuevo Celaya</t>
  </si>
  <si>
    <t>0000142702</t>
  </si>
  <si>
    <t>10319</t>
  </si>
  <si>
    <t>2456.03</t>
  </si>
  <si>
    <t>UMARAN 18 1 ER PISO</t>
  </si>
  <si>
    <t>37700</t>
  </si>
  <si>
    <t>San Miguel de Allende Centro</t>
  </si>
  <si>
    <t>0000142640</t>
  </si>
  <si>
    <t>110123</t>
  </si>
  <si>
    <t>5448.68</t>
  </si>
  <si>
    <t>ANDADOR CORREGIDORA</t>
  </si>
  <si>
    <t>0000142281</t>
  </si>
  <si>
    <t>160064</t>
  </si>
  <si>
    <t>9639.11</t>
  </si>
  <si>
    <t>LICENCIADO BENITO JUAREZ</t>
  </si>
  <si>
    <t>LICENCIADO BENITO JUÁREZ GARCÍA|SN</t>
  </si>
  <si>
    <t>TABASCO</t>
  </si>
  <si>
    <t>0000142332</t>
  </si>
  <si>
    <t>23250</t>
  </si>
  <si>
    <t>VIOLETA</t>
  </si>
  <si>
    <t>COL. FRAC VISTA ANTIGUA</t>
  </si>
  <si>
    <t>37717</t>
  </si>
  <si>
    <t>SMA</t>
  </si>
  <si>
    <t>SM</t>
  </si>
  <si>
    <t>VIOLETA|SN</t>
  </si>
  <si>
    <t>Hilux B/C</t>
  </si>
  <si>
    <t>0000142362</t>
  </si>
  <si>
    <t>39137</t>
  </si>
  <si>
    <t>5413.79</t>
  </si>
  <si>
    <t>AV. J. MERCED CABRERA</t>
  </si>
  <si>
    <t>LA COMARCA</t>
  </si>
  <si>
    <t>28989</t>
  </si>
  <si>
    <t>VILLA DE ALVAREZ</t>
  </si>
  <si>
    <t>J. MERCED CABRERA|SN</t>
  </si>
  <si>
    <t>La Comarca</t>
  </si>
  <si>
    <t>VILLA DE ÁLVAREZ</t>
  </si>
  <si>
    <t>COLIMA</t>
  </si>
  <si>
    <t>0000142142</t>
  </si>
  <si>
    <t>71119</t>
  </si>
  <si>
    <t>6486.20</t>
  </si>
  <si>
    <t>RIO MOCORITO</t>
  </si>
  <si>
    <t>COMPUERTAS</t>
  </si>
  <si>
    <t>21218</t>
  </si>
  <si>
    <t>MEXICALI</t>
  </si>
  <si>
    <t>BA</t>
  </si>
  <si>
    <t>RÍO MOCORITO|SN</t>
  </si>
  <si>
    <t>Compuertas</t>
  </si>
  <si>
    <t>BAJA CALIFORNIA</t>
  </si>
  <si>
    <t>0000142329</t>
  </si>
  <si>
    <t>11021</t>
  </si>
  <si>
    <t>2255.26</t>
  </si>
  <si>
    <t>IXTLAN</t>
  </si>
  <si>
    <t>FRACC ITZQUINAPAN</t>
  </si>
  <si>
    <t>IXTLÁN|SN</t>
  </si>
  <si>
    <t>0000142211</t>
  </si>
  <si>
    <t>172000</t>
  </si>
  <si>
    <t>CARRETERA CELAYA-SALAMANCA</t>
  </si>
  <si>
    <t>LAS FUENTES</t>
  </si>
  <si>
    <t>38040</t>
  </si>
  <si>
    <t>Las Fuentes</t>
  </si>
  <si>
    <t>0000142138</t>
  </si>
  <si>
    <t>E ZAPATA 2</t>
  </si>
  <si>
    <t>SAN NICOLAS DE LOS AGUSTINOS</t>
  </si>
  <si>
    <t>38930</t>
  </si>
  <si>
    <t>ENRIQUE RUIZ|42</t>
  </si>
  <si>
    <t>San Nicolás de los Agustinos</t>
  </si>
  <si>
    <t>0000142496</t>
  </si>
  <si>
    <t>76437</t>
  </si>
  <si>
    <t>4594.83</t>
  </si>
  <si>
    <t>CALLE GENERAL ERNESTO ORTEGA</t>
  </si>
  <si>
    <t>GENERAL E. ORTEGA|SN</t>
  </si>
  <si>
    <t>0000142322</t>
  </si>
  <si>
    <t>19110</t>
  </si>
  <si>
    <t>4172.41</t>
  </si>
  <si>
    <t>HIDALGO 205</t>
  </si>
  <si>
    <t>URIREO</t>
  </si>
  <si>
    <t>38903</t>
  </si>
  <si>
    <t>HIDALGO|205</t>
  </si>
  <si>
    <t>Urireo</t>
  </si>
  <si>
    <t>0000142638</t>
  </si>
  <si>
    <t>92552</t>
  </si>
  <si>
    <t>2326.73</t>
  </si>
  <si>
    <t>PRIVADA CIRCUITO DE LA CRUZ</t>
  </si>
  <si>
    <t>SANTA MARIA</t>
  </si>
  <si>
    <t>DE CRUZ|104</t>
  </si>
  <si>
    <t>0000142098</t>
  </si>
  <si>
    <t>29561</t>
  </si>
  <si>
    <t>3064.77</t>
  </si>
  <si>
    <t>PLATANARES</t>
  </si>
  <si>
    <t>79650</t>
  </si>
  <si>
    <t>CIUDAD FERNANDEZ</t>
  </si>
  <si>
    <t>SA</t>
  </si>
  <si>
    <t>DREN PLATANARES ORIENTE|SN</t>
  </si>
  <si>
    <t>El Manantial</t>
  </si>
  <si>
    <t>CIUDAD FERNÁNDEZ</t>
  </si>
  <si>
    <t>0000142006</t>
  </si>
  <si>
    <t>194753</t>
  </si>
  <si>
    <t>14027.63</t>
  </si>
  <si>
    <t>MEXICO JAPON 435</t>
  </si>
  <si>
    <t>GOBERNADORES</t>
  </si>
  <si>
    <t>38030</t>
  </si>
  <si>
    <t>MÉXICO - JAPÓN|433</t>
  </si>
  <si>
    <t>Gobernadores</t>
  </si>
  <si>
    <t>0000142416</t>
  </si>
  <si>
    <t>91439</t>
  </si>
  <si>
    <t>3893.19</t>
  </si>
  <si>
    <t>38471</t>
  </si>
  <si>
    <t>VICTORIA DE CORTAZAR</t>
  </si>
  <si>
    <t>0000142124</t>
  </si>
  <si>
    <t>9679</t>
  </si>
  <si>
    <t>3135.34</t>
  </si>
  <si>
    <t>LIC BENITO JUAREZ # 508</t>
  </si>
  <si>
    <t>LIC. BENITO JUAREZ|508</t>
  </si>
  <si>
    <t>0000142208</t>
  </si>
  <si>
    <t>129499</t>
  </si>
  <si>
    <t>AVENIDA JUAN JOSE TORRES LANDA 107 LOCAL 4 B</t>
  </si>
  <si>
    <t>FRACC DEL PARQUE</t>
  </si>
  <si>
    <t>JUAN JOSÉ TORRES LANDA|107</t>
  </si>
  <si>
    <t>0000142080</t>
  </si>
  <si>
    <t>96295</t>
  </si>
  <si>
    <t>5017.24</t>
  </si>
  <si>
    <t>IGNACIO ALAS # 105</t>
  </si>
  <si>
    <t>LOS ANGELES</t>
  </si>
  <si>
    <t>IGNACIO ALAS|105</t>
  </si>
  <si>
    <t>Los Ángeles</t>
  </si>
  <si>
    <t>0000142342</t>
  </si>
  <si>
    <t>10114</t>
  </si>
  <si>
    <t>CTO SN RAFAEL 133</t>
  </si>
  <si>
    <t>MADERAS RESIDENCIAL</t>
  </si>
  <si>
    <t>38115</t>
  </si>
  <si>
    <t>SAN RAFAEL|133</t>
  </si>
  <si>
    <t>0000142038</t>
  </si>
  <si>
    <t>45157</t>
  </si>
  <si>
    <t>3482.75</t>
  </si>
  <si>
    <t>PROLONGACION LUIS MONTAÑEZ # 204</t>
  </si>
  <si>
    <t>NICOLÁS DE SAN LUIS MONTAÑEZ|201</t>
  </si>
  <si>
    <t>0000142804</t>
  </si>
  <si>
    <t>29334</t>
  </si>
  <si>
    <t>PASEO DEL CIRUELO # 23</t>
  </si>
  <si>
    <t>RINCONADA DEL BOSQUE</t>
  </si>
  <si>
    <t>38839</t>
  </si>
  <si>
    <t>MOROLEÓN</t>
  </si>
  <si>
    <t>0000142795</t>
  </si>
  <si>
    <t>80074</t>
  </si>
  <si>
    <t>6098.27</t>
  </si>
  <si>
    <t>VALLE DEL MEZQUITE</t>
  </si>
  <si>
    <t>VALLE RESIDENCIAL</t>
  </si>
  <si>
    <t>VALLE DEL MEZQUITE|SN</t>
  </si>
  <si>
    <t>0000142260</t>
  </si>
  <si>
    <t>89053</t>
  </si>
  <si>
    <t>5688.79</t>
  </si>
  <si>
    <t>AV. VALLE DE HUASCO # 218</t>
  </si>
  <si>
    <t>LOS OLIVOS RESIDENCIAL</t>
  </si>
  <si>
    <t>AV. VALLE DE HUASCO|SN</t>
  </si>
  <si>
    <t>Los Olivos Residencial</t>
  </si>
  <si>
    <t>0000142043</t>
  </si>
  <si>
    <t>3405.00</t>
  </si>
  <si>
    <t>CARRETERA 45 D KM 125</t>
  </si>
  <si>
    <t>OTRA NO ESPECIFICADA EN EL CATALOGO</t>
  </si>
  <si>
    <t>0000142072</t>
  </si>
  <si>
    <t>10095</t>
  </si>
  <si>
    <t>ANTONIO BARONA 140</t>
  </si>
  <si>
    <t>BOSQUES DE LA ALAMEDA</t>
  </si>
  <si>
    <t>ANTONIO F. BARONA|140</t>
  </si>
  <si>
    <t>Bosques de la Alameda</t>
  </si>
  <si>
    <t>0000142618</t>
  </si>
  <si>
    <t>90253</t>
  </si>
  <si>
    <t>3119.35</t>
  </si>
  <si>
    <t>DECIMA</t>
  </si>
  <si>
    <t>FRAC, GLORIETA</t>
  </si>
  <si>
    <t>78310</t>
  </si>
  <si>
    <t>DÉCIMA|1011P</t>
  </si>
  <si>
    <t>0000142928</t>
  </si>
  <si>
    <t>50050</t>
  </si>
  <si>
    <t>CARR CELAYA SALVATIERRA KM 3.5</t>
  </si>
  <si>
    <t>MICHINELAS</t>
  </si>
  <si>
    <t>38090</t>
  </si>
  <si>
    <t>Michinelas</t>
  </si>
  <si>
    <t>0000142253</t>
  </si>
  <si>
    <t>25208</t>
  </si>
  <si>
    <t>5585.09</t>
  </si>
  <si>
    <t>16 DE SEPTIEMBRE # 212 - 2</t>
  </si>
  <si>
    <t>38057</t>
  </si>
  <si>
    <t>16 DE SEPTIEMBRE|252</t>
  </si>
  <si>
    <t>Mediterráneo</t>
  </si>
  <si>
    <t>0000142883</t>
  </si>
  <si>
    <t>33123</t>
  </si>
  <si>
    <t>5931.03</t>
  </si>
  <si>
    <t>AV. PROLONGACION IRRIGACION 410 SEGUNDO PISO LOTE 39</t>
  </si>
  <si>
    <t>LAS ARENAS EX HACIENDA DE SILVA</t>
  </si>
  <si>
    <t>38035</t>
  </si>
  <si>
    <t>0000142768</t>
  </si>
  <si>
    <t>76379</t>
  </si>
  <si>
    <t>EMILIANO ZAPATA</t>
  </si>
  <si>
    <t>RANCHO NUEVO</t>
  </si>
  <si>
    <t>0000142494</t>
  </si>
  <si>
    <t>341633</t>
  </si>
  <si>
    <t>SANTA ANITA</t>
  </si>
  <si>
    <t>SAN ANTONIO DE PUNTA</t>
  </si>
  <si>
    <t>76135</t>
  </si>
  <si>
    <t>QU</t>
  </si>
  <si>
    <t>SANTA ANITA|SN</t>
  </si>
  <si>
    <t>0000142646</t>
  </si>
  <si>
    <t>8925</t>
  </si>
  <si>
    <t>CARRETERA MIGUEL ALEMAN KOLIMETRO 16</t>
  </si>
  <si>
    <t>66600</t>
  </si>
  <si>
    <t>APODACA</t>
  </si>
  <si>
    <t>NU</t>
  </si>
  <si>
    <t>Apodaca Centro</t>
  </si>
  <si>
    <t>0000142064</t>
  </si>
  <si>
    <t>10361</t>
  </si>
  <si>
    <t>LEONA VICARIO 13</t>
  </si>
  <si>
    <t>GAYTAN, ACAMBARO</t>
  </si>
  <si>
    <t>38735</t>
  </si>
  <si>
    <t>GAYTAN DEL REFUGIO</t>
  </si>
  <si>
    <t>ACÁMBARO</t>
  </si>
  <si>
    <t>0000142567</t>
  </si>
  <si>
    <t>53078</t>
  </si>
  <si>
    <t>VERDERON</t>
  </si>
  <si>
    <t>EL TAHI</t>
  </si>
  <si>
    <t>38017</t>
  </si>
  <si>
    <t>VERDERÓN|SN</t>
  </si>
  <si>
    <t>Tahi</t>
  </si>
  <si>
    <t>0000142039</t>
  </si>
  <si>
    <t>80498</t>
  </si>
  <si>
    <t>LORENZO RODRIGUEZ</t>
  </si>
  <si>
    <t>CIUDAD SATELITE</t>
  </si>
  <si>
    <t>ES</t>
  </si>
  <si>
    <t>LORENZO RODRÍGUEZ|SN</t>
  </si>
  <si>
    <t>Ciudad Satélite</t>
  </si>
  <si>
    <t>0000142300</t>
  </si>
  <si>
    <t>63062</t>
  </si>
  <si>
    <t>CARRETERA PANAMERICANA FEDERAL MEXICO-GUADALAJARA</t>
  </si>
  <si>
    <t>EJIDO CIUDAD DE CELAYA</t>
  </si>
  <si>
    <t>38110</t>
  </si>
  <si>
    <t>0000142045</t>
  </si>
  <si>
    <t>43093</t>
  </si>
  <si>
    <t>5086.89</t>
  </si>
  <si>
    <t>0000142689</t>
  </si>
  <si>
    <t>110255</t>
  </si>
  <si>
    <t>22577.58</t>
  </si>
  <si>
    <t>MENPHIs</t>
  </si>
  <si>
    <t>CLAVERIA</t>
  </si>
  <si>
    <t>02080</t>
  </si>
  <si>
    <t>CI</t>
  </si>
  <si>
    <t>Clavería</t>
  </si>
  <si>
    <t>0000142588</t>
  </si>
  <si>
    <t>56827</t>
  </si>
  <si>
    <t>3426.55</t>
  </si>
  <si>
    <t>GIRASOLES 1</t>
  </si>
  <si>
    <t>VILLA LAS FLORES</t>
  </si>
  <si>
    <t>38191</t>
  </si>
  <si>
    <t>SAN JOSE  AGUA AZUL</t>
  </si>
  <si>
    <t>MORELOS|1</t>
  </si>
  <si>
    <t>0000142641</t>
  </si>
  <si>
    <t>9937</t>
  </si>
  <si>
    <t>1981.90</t>
  </si>
  <si>
    <t>CERRO EL ZAMORANO 156</t>
  </si>
  <si>
    <t>FRACC ALTERRA</t>
  </si>
  <si>
    <t>36764</t>
  </si>
  <si>
    <t>SALAMANCA</t>
  </si>
  <si>
    <t>0000142665</t>
  </si>
  <si>
    <t>79416</t>
  </si>
  <si>
    <t>7369.82</t>
  </si>
  <si>
    <t>0000142634</t>
  </si>
  <si>
    <t>75912</t>
  </si>
  <si>
    <t>AV EL VERGEL</t>
  </si>
  <si>
    <t>2DA FRACCION DE CRESPO</t>
  </si>
  <si>
    <t>0000142599</t>
  </si>
  <si>
    <t>102317</t>
  </si>
  <si>
    <t>4431.03</t>
  </si>
  <si>
    <t>PVDA EL MAGUEYAL</t>
  </si>
  <si>
    <t>38200</t>
  </si>
  <si>
    <t>PRIMERA PRIVADA MAGUEYAL|SN</t>
  </si>
  <si>
    <t>Comonfort Centro</t>
  </si>
  <si>
    <t>0000142909</t>
  </si>
  <si>
    <t>30409</t>
  </si>
  <si>
    <t>CTO CIVITAL 181 B</t>
  </si>
  <si>
    <t>TRESGUERRAS</t>
  </si>
  <si>
    <t>38080</t>
  </si>
  <si>
    <t>3 Guerras</t>
  </si>
  <si>
    <t>0000142370</t>
  </si>
  <si>
    <t>107880</t>
  </si>
  <si>
    <t>5103.44</t>
  </si>
  <si>
    <t>PASEO DE LOS ENCINOS</t>
  </si>
  <si>
    <t>LOMAS DEL PADRO 2DA SECCION</t>
  </si>
  <si>
    <t>36717</t>
  </si>
  <si>
    <t>PASEO DE LOS ENCINOS|SN</t>
  </si>
  <si>
    <t>Lomas del Prado II Sección</t>
  </si>
  <si>
    <t>0000142790</t>
  </si>
  <si>
    <t>29653</t>
  </si>
  <si>
    <t>3387.06</t>
  </si>
  <si>
    <t>0000142059</t>
  </si>
  <si>
    <t>155131</t>
  </si>
  <si>
    <t>ROSA</t>
  </si>
  <si>
    <t>VALLEHERMOSO</t>
  </si>
  <si>
    <t>ROSA|SN</t>
  </si>
  <si>
    <t>Valle Hermoso</t>
  </si>
  <si>
    <t>0000142127</t>
  </si>
  <si>
    <t>76556</t>
  </si>
  <si>
    <t>18596.91</t>
  </si>
  <si>
    <t>0000142123</t>
  </si>
  <si>
    <t>110241</t>
  </si>
  <si>
    <t>3818.96</t>
  </si>
  <si>
    <t>CARRETERA 45D</t>
  </si>
  <si>
    <t>0000142097</t>
  </si>
  <si>
    <t>30331</t>
  </si>
  <si>
    <t>AMISTAD</t>
  </si>
  <si>
    <t>PARQUE INDUSTRIAL AMISTAD BAJIO,</t>
  </si>
  <si>
    <t>0000142148</t>
  </si>
  <si>
    <t>112471</t>
  </si>
  <si>
    <t>JUAREZ</t>
  </si>
  <si>
    <t>JUÁREZ|SN</t>
  </si>
  <si>
    <t>0000142442</t>
  </si>
  <si>
    <t>9851</t>
  </si>
  <si>
    <t>AV. VALLE DE HUASCO</t>
  </si>
  <si>
    <t>38037</t>
  </si>
  <si>
    <t>0000142340</t>
  </si>
  <si>
    <t>270165</t>
  </si>
  <si>
    <t>5940.15</t>
  </si>
  <si>
    <t>RANCHO FRACCION LOS ORGANOS S/N</t>
  </si>
  <si>
    <t>s/c</t>
  </si>
  <si>
    <t>38260</t>
  </si>
  <si>
    <t>0000142480</t>
  </si>
  <si>
    <t>60271</t>
  </si>
  <si>
    <t>AGUA DULCE</t>
  </si>
  <si>
    <t>BELLAVISTA</t>
  </si>
  <si>
    <t>36730</t>
  </si>
  <si>
    <t>AGUA DULCE|SN</t>
  </si>
  <si>
    <t>Bellavista</t>
  </si>
  <si>
    <t>0000142312</t>
  </si>
  <si>
    <t>8203</t>
  </si>
  <si>
    <t>2046.55</t>
  </si>
  <si>
    <t>CARRETERA PANAMERICANA</t>
  </si>
  <si>
    <t>CARRETERA FEDERAL #45|SN</t>
  </si>
  <si>
    <t>0000142146</t>
  </si>
  <si>
    <t>96577</t>
  </si>
  <si>
    <t>3835.35</t>
  </si>
  <si>
    <t>ALHELIES</t>
  </si>
  <si>
    <t>ROSALINDA II</t>
  </si>
  <si>
    <t>ALHELÍ|SN</t>
  </si>
  <si>
    <t>Rosalinda</t>
  </si>
  <si>
    <t>0000142314</t>
  </si>
  <si>
    <t>89215</t>
  </si>
  <si>
    <t>PRESA LA AMISTAD</t>
  </si>
  <si>
    <t>PARQUE INDUSTRIAL LA PAZ</t>
  </si>
  <si>
    <t>26220</t>
  </si>
  <si>
    <t>ACUÑA</t>
  </si>
  <si>
    <t>CARRETERA PRESA LA AMISTAD|SN</t>
  </si>
  <si>
    <t>Parque Industrial la Paz</t>
  </si>
  <si>
    <t>0000142333</t>
  </si>
  <si>
    <t>200000</t>
  </si>
  <si>
    <t>5915.62</t>
  </si>
  <si>
    <t>CARR. DOLORES A SAN MIGUEL</t>
  </si>
  <si>
    <t>SAN GABRIEL</t>
  </si>
  <si>
    <t>38817</t>
  </si>
  <si>
    <t>DOLORES HIDALGO CUNA DE LA IND</t>
  </si>
  <si>
    <t>0000142381</t>
  </si>
  <si>
    <t>10256</t>
  </si>
  <si>
    <t>LAGO DE CUITZEO 135</t>
  </si>
  <si>
    <t>LAGOS</t>
  </si>
  <si>
    <t>LAGO DE CUITZEO|135</t>
  </si>
  <si>
    <t>Los Lagos</t>
  </si>
  <si>
    <t>0000142919</t>
  </si>
  <si>
    <t>131595</t>
  </si>
  <si>
    <t>CARRETERA APASEO-JERECUARO</t>
  </si>
  <si>
    <t>S/C</t>
  </si>
  <si>
    <t>0000142528</t>
  </si>
  <si>
    <t>330149</t>
  </si>
  <si>
    <t>AV. INDUSTRIAl METALMECANICA 108 2</t>
  </si>
  <si>
    <t>FRACCIONAMIENTO INDUSTRIAL SALAMANCA SIGLO XXI</t>
  </si>
  <si>
    <t>36778</t>
  </si>
  <si>
    <t>Parque industrial Salamanca Siglo XXI</t>
  </si>
  <si>
    <t>0000142657</t>
  </si>
  <si>
    <t>29442</t>
  </si>
  <si>
    <t>AV. MANUEL J. CLOUTHIER 402</t>
  </si>
  <si>
    <t>JARDINES DEL CAMPESTRE</t>
  </si>
  <si>
    <t>37128</t>
  </si>
  <si>
    <t>LEON</t>
  </si>
  <si>
    <t>MANUEL J. CLOUTHIER|SN</t>
  </si>
  <si>
    <t>Jardines del Campestre</t>
  </si>
  <si>
    <t>LEÓN</t>
  </si>
  <si>
    <t>0000142882</t>
  </si>
  <si>
    <t>147888</t>
  </si>
  <si>
    <t>3560.34</t>
  </si>
  <si>
    <t>PRESA NEZAHUALCOYOTL</t>
  </si>
  <si>
    <t>ALFREDO VAZQUEZ BONFIL</t>
  </si>
  <si>
    <t>PRESA NETZAHUALCÓYOTL|SN</t>
  </si>
  <si>
    <t>Alfredo Vázquez Bonfil</t>
  </si>
  <si>
    <t>0000142155</t>
  </si>
  <si>
    <t>81311</t>
  </si>
  <si>
    <t>6338.79</t>
  </si>
  <si>
    <t>BARCO VIEJO</t>
  </si>
  <si>
    <t>MOCAMBO</t>
  </si>
  <si>
    <t>94298</t>
  </si>
  <si>
    <t>BOCA DEL RIO</t>
  </si>
  <si>
    <t>VE</t>
  </si>
  <si>
    <t>BARCO VIEJO|SN</t>
  </si>
  <si>
    <t>BOCA DEL RÍO</t>
  </si>
  <si>
    <t>VERACRUZ DE IGNACIO DE LA LLAVE</t>
  </si>
  <si>
    <t>0000142811</t>
  </si>
  <si>
    <t>147808</t>
  </si>
  <si>
    <t>LAZARO CARDENAS</t>
  </si>
  <si>
    <t>TENERIA DEL SANTUARIO</t>
  </si>
  <si>
    <t>38120</t>
  </si>
  <si>
    <t>LÁZARO CÁRDENAS|SN</t>
  </si>
  <si>
    <t>0000142611</t>
  </si>
  <si>
    <t>109152</t>
  </si>
  <si>
    <t>2057.92</t>
  </si>
  <si>
    <t>NARANJA</t>
  </si>
  <si>
    <t>FRACC. CAMPO AZUL</t>
  </si>
  <si>
    <t>38096</t>
  </si>
  <si>
    <t>Residencial Campo Azúl</t>
  </si>
  <si>
    <t>0000142542</t>
  </si>
  <si>
    <t>10360</t>
  </si>
  <si>
    <t>PASEO DE TAMARINDOS 400 B PISO 4</t>
  </si>
  <si>
    <t>BOSQUES DE LAS LOMAS</t>
  </si>
  <si>
    <t>Bosques de las Lomas</t>
  </si>
  <si>
    <t>0000142603</t>
  </si>
  <si>
    <t>41271</t>
  </si>
  <si>
    <t>PEDRO NUÑEZ DE LA RIOJA</t>
  </si>
  <si>
    <t>PEDRO NÚÑEZ DE LA RIOJA|SN</t>
  </si>
  <si>
    <t>Celaya Centro</t>
  </si>
  <si>
    <t>0000142711</t>
  </si>
  <si>
    <t>282948</t>
  </si>
  <si>
    <t>7105.86</t>
  </si>
  <si>
    <t>VILLA DE LOS REYES 202</t>
  </si>
  <si>
    <t>VILLAS DE LA ESPERANZA</t>
  </si>
  <si>
    <t>VALLE DE LOS CEDROS|202</t>
  </si>
  <si>
    <t>Villas de La Esperanza</t>
  </si>
  <si>
    <t>0000142351</t>
  </si>
  <si>
    <t>53051</t>
  </si>
  <si>
    <t>LAURELES</t>
  </si>
  <si>
    <t>JARDINES DE CELAYA</t>
  </si>
  <si>
    <t>LAURELES|SN</t>
  </si>
  <si>
    <t>Jardines de Celaya 2a Secc</t>
  </si>
  <si>
    <t>0000142597</t>
  </si>
  <si>
    <t>71919</t>
  </si>
  <si>
    <t>JOSE MA MORELOS</t>
  </si>
  <si>
    <t>38300</t>
  </si>
  <si>
    <t>CORTAZAR</t>
  </si>
  <si>
    <t>Cortazar Centro</t>
  </si>
  <si>
    <t>0000142352</t>
  </si>
  <si>
    <t>230912</t>
  </si>
  <si>
    <t>4061.55</t>
  </si>
  <si>
    <t>AVENIDA MIRADOR DE QURETARO 27 51</t>
  </si>
  <si>
    <t>EL MIRADOR</t>
  </si>
  <si>
    <t>76240</t>
  </si>
  <si>
    <t>EL MARQUES</t>
  </si>
  <si>
    <t>0000142590</t>
  </si>
  <si>
    <t>40354</t>
  </si>
  <si>
    <t>1035.34</t>
  </si>
  <si>
    <t>PERICOS 409</t>
  </si>
  <si>
    <t>LOS ALAMOS</t>
  </si>
  <si>
    <t>38024</t>
  </si>
  <si>
    <t>PERICOS|409</t>
  </si>
  <si>
    <t>Villa de los Álamos</t>
  </si>
  <si>
    <t>0000142863</t>
  </si>
  <si>
    <t>19832</t>
  </si>
  <si>
    <t>CDA JOSE MARIA ARTEAGA 6 CASA 245</t>
  </si>
  <si>
    <t>LOS LAURELES</t>
  </si>
  <si>
    <t>76800</t>
  </si>
  <si>
    <t>SAN JUAN DEL RIO</t>
  </si>
  <si>
    <t>SAN JUAN DEL RÍO</t>
  </si>
  <si>
    <t>0000142042</t>
  </si>
  <si>
    <t>29495</t>
  </si>
  <si>
    <t>3462.95</t>
  </si>
  <si>
    <t>0000142380</t>
  </si>
  <si>
    <t>170131</t>
  </si>
  <si>
    <t>PERICOS</t>
  </si>
  <si>
    <t>PERICOS|SN</t>
  </si>
  <si>
    <t>0000142926</t>
  </si>
  <si>
    <t>54650</t>
  </si>
  <si>
    <t>AV ARROYO GRANDE 218</t>
  </si>
  <si>
    <t>RIO LAJA</t>
  </si>
  <si>
    <t>ARROYO GRANDE|218</t>
  </si>
  <si>
    <t>Río Laja</t>
  </si>
  <si>
    <t>0000142331</t>
  </si>
  <si>
    <t>60895</t>
  </si>
  <si>
    <t>MUNICIPIO LIBRE 6</t>
  </si>
  <si>
    <t>FRACC IGNACIO RAMIREZ</t>
  </si>
  <si>
    <t>37748</t>
  </si>
  <si>
    <t>MPIO. LIBRE|6</t>
  </si>
  <si>
    <t>Ignacio Ramirez</t>
  </si>
  <si>
    <t>0000142847</t>
  </si>
  <si>
    <t>116209</t>
  </si>
  <si>
    <t>4497.41</t>
  </si>
  <si>
    <t>PIPILA # 40</t>
  </si>
  <si>
    <t>38730</t>
  </si>
  <si>
    <t>PARACUARO</t>
  </si>
  <si>
    <t>0000142559</t>
  </si>
  <si>
    <t>17143</t>
  </si>
  <si>
    <t>20 DE ENERO NORTE 5 C</t>
  </si>
  <si>
    <t>SAN ANTONIO</t>
  </si>
  <si>
    <t>37750</t>
  </si>
  <si>
    <t>20 DE ENERO NORTE|5</t>
  </si>
  <si>
    <t>San Antonio</t>
  </si>
  <si>
    <t>0000142507</t>
  </si>
  <si>
    <t>235857</t>
  </si>
  <si>
    <t>AV. MEXICO-JAPON</t>
  </si>
  <si>
    <t>CIUDAD INDUSTRIAL</t>
  </si>
  <si>
    <t>AV. MEXICO-JAPON|SN</t>
  </si>
  <si>
    <t>Ciudad Industrial</t>
  </si>
  <si>
    <t>0000142706</t>
  </si>
  <si>
    <t>8538</t>
  </si>
  <si>
    <t>BOSQUES DE CHAPULTEPEC # 307 - A</t>
  </si>
  <si>
    <t>ARBOLEDAS 1A SECCION</t>
  </si>
  <si>
    <t>BOSQUES DE CHAPULTEPEC|307A</t>
  </si>
  <si>
    <t>0000142031</t>
  </si>
  <si>
    <t>29911</t>
  </si>
  <si>
    <t>OBRERA</t>
  </si>
  <si>
    <t>HIDALGO|5</t>
  </si>
  <si>
    <t>Obrera</t>
  </si>
  <si>
    <t>0000142278</t>
  </si>
  <si>
    <t>24626</t>
  </si>
  <si>
    <t>AV. TECNOLOGICO</t>
  </si>
  <si>
    <t>INDUSTRIAL</t>
  </si>
  <si>
    <t>TECNOLÓGICO|SN</t>
  </si>
  <si>
    <t>Industriales</t>
  </si>
  <si>
    <t>0000142535</t>
  </si>
  <si>
    <t>117044</t>
  </si>
  <si>
    <t>5120.69</t>
  </si>
  <si>
    <t>JUAREZ NTE</t>
  </si>
  <si>
    <t>76000</t>
  </si>
  <si>
    <t>0000142162</t>
  </si>
  <si>
    <t>150123</t>
  </si>
  <si>
    <t>LAZARO CARDENAS # 117</t>
  </si>
  <si>
    <t>LA FORTALEZA</t>
  </si>
  <si>
    <t>38495</t>
  </si>
  <si>
    <t>La Fortaleza</t>
  </si>
  <si>
    <t>0000142593</t>
  </si>
  <si>
    <t>117559</t>
  </si>
  <si>
    <t>3059.48</t>
  </si>
  <si>
    <t>ABOGADOS</t>
  </si>
  <si>
    <t>RESIDENCIAL TECNOLOGICO</t>
  </si>
  <si>
    <t>ABOGADOS|104</t>
  </si>
  <si>
    <t>Residencial Tecnológico</t>
  </si>
  <si>
    <t>0000142227</t>
  </si>
  <si>
    <t>108939</t>
  </si>
  <si>
    <t>DEL MORILLO</t>
  </si>
  <si>
    <t>AUSTRALIA</t>
  </si>
  <si>
    <t>25088</t>
  </si>
  <si>
    <t>PRIVADA DEL MORILLO|SN</t>
  </si>
  <si>
    <t>Australia</t>
  </si>
  <si>
    <t>0000142629</t>
  </si>
  <si>
    <t>10023</t>
  </si>
  <si>
    <t>AVE DEL PARAISO 1O2</t>
  </si>
  <si>
    <t>FRACC SALVATIERRA 2000</t>
  </si>
  <si>
    <t>AVE DE PARAÍSO|102</t>
  </si>
  <si>
    <t>Salvatierra 2000</t>
  </si>
  <si>
    <t>0000141950</t>
  </si>
  <si>
    <t>124806</t>
  </si>
  <si>
    <t>13085.63</t>
  </si>
  <si>
    <t>AVE. PRIMERO DE MAYO 15</t>
  </si>
  <si>
    <t>SAN ANDRES ATOTO</t>
  </si>
  <si>
    <t>53500</t>
  </si>
  <si>
    <t>MEXICO D.F.</t>
  </si>
  <si>
    <t>PRIMERO DE MAYO|15</t>
  </si>
  <si>
    <t>0000142069</t>
  </si>
  <si>
    <t>20159</t>
  </si>
  <si>
    <t>4448.27</t>
  </si>
  <si>
    <t>CUAUHTEMOC 204</t>
  </si>
  <si>
    <t>SAN MIGUEL OCTOPAN</t>
  </si>
  <si>
    <t>CUAUHTÉMOC|201</t>
  </si>
  <si>
    <t>San Miguel Octopan</t>
  </si>
  <si>
    <t>0000142719</t>
  </si>
  <si>
    <t>2944</t>
  </si>
  <si>
    <t>VILLA DE KLOSS # 100</t>
  </si>
  <si>
    <t>VILLAS DEL BAJIO II</t>
  </si>
  <si>
    <t>38016</t>
  </si>
  <si>
    <t>VILLA DE COSS|100</t>
  </si>
  <si>
    <t>Villas del Bajío</t>
  </si>
  <si>
    <t>0000142170</t>
  </si>
  <si>
    <t>11413</t>
  </si>
  <si>
    <t>AV. VERACRUZ</t>
  </si>
  <si>
    <t>ROMA NORTE</t>
  </si>
  <si>
    <t>VERACRUZ|SN</t>
  </si>
  <si>
    <t>Roma Norte</t>
  </si>
  <si>
    <t>0000142797</t>
  </si>
  <si>
    <t>39842</t>
  </si>
  <si>
    <t>LAGO DE GUADALUPE 128</t>
  </si>
  <si>
    <t>LOS LAGOS</t>
  </si>
  <si>
    <t>LAGO DE GUADALUPE|128</t>
  </si>
  <si>
    <t>0000142153</t>
  </si>
  <si>
    <t>95368</t>
  </si>
  <si>
    <t>VICENTE GUERRERO</t>
  </si>
  <si>
    <t>SANTIAGUILLO</t>
  </si>
  <si>
    <t>38750</t>
  </si>
  <si>
    <t>ACAMBARO</t>
  </si>
  <si>
    <t>0000142849</t>
  </si>
  <si>
    <t>137022</t>
  </si>
  <si>
    <t>6680.17</t>
  </si>
  <si>
    <t>COMPUERTAS REAL 107</t>
  </si>
  <si>
    <t>COMPUERTAS DEL CAMPESTRE</t>
  </si>
  <si>
    <t>38088</t>
  </si>
  <si>
    <t>Las Compuertas del Campestre</t>
  </si>
  <si>
    <t>0000142687</t>
  </si>
  <si>
    <t>20719</t>
  </si>
  <si>
    <t>CTO. BRIANZA</t>
  </si>
  <si>
    <t>LOMBARDIA RECIDENCIAL</t>
  </si>
  <si>
    <t>0000142355</t>
  </si>
  <si>
    <t>61678</t>
  </si>
  <si>
    <t>LEANDRO VALLE # 621</t>
  </si>
  <si>
    <t>ASCENCION</t>
  </si>
  <si>
    <t>38600</t>
  </si>
  <si>
    <t>LEANDRO VALLE|621</t>
  </si>
  <si>
    <t>0000142372</t>
  </si>
  <si>
    <t>29340</t>
  </si>
  <si>
    <t>CARRETERA (CARR.) LIBRE A CELAYA KM 8.4</t>
  </si>
  <si>
    <t>BALVANERA</t>
  </si>
  <si>
    <t>76908</t>
  </si>
  <si>
    <t>Balvanera</t>
  </si>
  <si>
    <t>0000142290</t>
  </si>
  <si>
    <t>106095</t>
  </si>
  <si>
    <t>10009.47</t>
  </si>
  <si>
    <t>13</t>
  </si>
  <si>
    <t>SAN PEDRO DE LOS PINOS</t>
  </si>
  <si>
    <t>38580</t>
  </si>
  <si>
    <t>ME</t>
  </si>
  <si>
    <t>San Pedro de los Pinos</t>
  </si>
  <si>
    <t>0000142851</t>
  </si>
  <si>
    <t>64873</t>
  </si>
  <si>
    <t>CARRETERA CELAYA A SAN MIGUEL DE ALLENDE</t>
  </si>
  <si>
    <t>CARR CELAYA A SAN MIGUEL DE ALLENDE|SN</t>
  </si>
  <si>
    <t>Tenería del Santuario</t>
  </si>
  <si>
    <t>0000142298</t>
  </si>
  <si>
    <t>50969</t>
  </si>
  <si>
    <t>SANTANDER # 106</t>
  </si>
  <si>
    <t>CAMINO REAL</t>
  </si>
  <si>
    <t>Camino Real</t>
  </si>
  <si>
    <t>0000142916</t>
  </si>
  <si>
    <t>126752</t>
  </si>
  <si>
    <t>3313.06</t>
  </si>
  <si>
    <t>PRIVADA GUANAJUATO</t>
  </si>
  <si>
    <t>RINCON DE TAMAYO</t>
  </si>
  <si>
    <t>0000142654</t>
  </si>
  <si>
    <t>43689</t>
  </si>
  <si>
    <t>CARRETERA PANAMERICANA KILOMETRO 42</t>
  </si>
  <si>
    <t>0000142149</t>
  </si>
  <si>
    <t>104595</t>
  </si>
  <si>
    <t>CAMINO CAÑADA DEL LOBO</t>
  </si>
  <si>
    <t>BELLAS LOMAS</t>
  </si>
  <si>
    <t>78210</t>
  </si>
  <si>
    <t>CAMINO A LA CAÑADA DEL LOBO|SN</t>
  </si>
  <si>
    <t>Bellas Lomas</t>
  </si>
  <si>
    <t>0000142470</t>
  </si>
  <si>
    <t>30261</t>
  </si>
  <si>
    <t>ANGEL USABIAGA</t>
  </si>
  <si>
    <t>LA FAVORITA</t>
  </si>
  <si>
    <t>CELAYA GTO</t>
  </si>
  <si>
    <t>ÁNGEL USARIAGA VILLANUEVA|SN</t>
  </si>
  <si>
    <t>0000142336</t>
  </si>
  <si>
    <t>161472</t>
  </si>
  <si>
    <t>720.00</t>
  </si>
  <si>
    <t>ANGELICO</t>
  </si>
  <si>
    <t>MISION SANTA FE</t>
  </si>
  <si>
    <t>MISIÓN DE LOS ANGELICOS|SN</t>
  </si>
  <si>
    <t>Misión Santa Fe</t>
  </si>
  <si>
    <t>0000142674</t>
  </si>
  <si>
    <t>8777</t>
  </si>
  <si>
    <t>JUAN MANUEL BANDERA SUR 101</t>
  </si>
  <si>
    <t>AMPLIACION EMILIANO ZAPATA</t>
  </si>
  <si>
    <t>JUAN M. BANDERA SUR|101</t>
  </si>
  <si>
    <t>Ampliación Emiliano Zapata</t>
  </si>
  <si>
    <t>0000142079</t>
  </si>
  <si>
    <t>39528</t>
  </si>
  <si>
    <t>CAMINO A SAN ANTONIO 104</t>
  </si>
  <si>
    <t>0000142900</t>
  </si>
  <si>
    <t>53231</t>
  </si>
  <si>
    <t>5370.82</t>
  </si>
  <si>
    <t>BENJAMIN ARREDONDO</t>
  </si>
  <si>
    <t>ALAMEDA RESIDENCIAL</t>
  </si>
  <si>
    <t>DOCTOR BENJAMÍN ARREDONDO|SN</t>
  </si>
  <si>
    <t>Residencial Alameda</t>
  </si>
  <si>
    <t>0000142074</t>
  </si>
  <si>
    <t>55687</t>
  </si>
  <si>
    <t>9028.44</t>
  </si>
  <si>
    <t>TOMAS ESTEBEZ 134</t>
  </si>
  <si>
    <t>38240</t>
  </si>
  <si>
    <t>SANTA CRUZ JUVENTINO ROSAS</t>
  </si>
  <si>
    <t>Campestre</t>
  </si>
  <si>
    <t>SANTA CRUZ DE JUVENTINO ROSAS</t>
  </si>
  <si>
    <t>0000142661</t>
  </si>
  <si>
    <t>69853</t>
  </si>
  <si>
    <t>CARRETERA CELAYA VILLAGRAN KILOMETRO 3.57</t>
  </si>
  <si>
    <t>ESTRADA</t>
  </si>
  <si>
    <t>Estrada</t>
  </si>
  <si>
    <t>0000142513</t>
  </si>
  <si>
    <t>15537</t>
  </si>
  <si>
    <t>AV REAL DE LOS PINOS 306</t>
  </si>
  <si>
    <t>GRAN HACIENDA</t>
  </si>
  <si>
    <t>REAL DE LOS PINOS|306</t>
  </si>
  <si>
    <t>Gran Hacienda</t>
  </si>
  <si>
    <t>0000142748</t>
  </si>
  <si>
    <t>21622</t>
  </si>
  <si>
    <t>LOS AZTECAS 641 205</t>
  </si>
  <si>
    <t>LOS AZTECAS|641</t>
  </si>
  <si>
    <t>0000142623</t>
  </si>
  <si>
    <t>54511</t>
  </si>
  <si>
    <t>3737.95</t>
  </si>
  <si>
    <t>0000142344</t>
  </si>
  <si>
    <t>54336</t>
  </si>
  <si>
    <t>SALIDA A CELAYA 39 C</t>
  </si>
  <si>
    <t>0000142238</t>
  </si>
  <si>
    <t>35015</t>
  </si>
  <si>
    <t>FRAY BARTOLOME DE LAS CASAS 204</t>
  </si>
  <si>
    <t>SANTA BARBARA</t>
  </si>
  <si>
    <t>FRAY BARTOLOMÉ DE LAS CASAS|204</t>
  </si>
  <si>
    <t>Santa Bárbara</t>
  </si>
  <si>
    <t>0000142621</t>
  </si>
  <si>
    <t>9335</t>
  </si>
  <si>
    <t>VILLA ALBORADA</t>
  </si>
  <si>
    <t>FRACC VILLAS DE LA HACIENDA</t>
  </si>
  <si>
    <t>38015</t>
  </si>
  <si>
    <t>VILLA ALBORADA|SN</t>
  </si>
  <si>
    <t>Villas de La Hacienda</t>
  </si>
  <si>
    <t>0000142274</t>
  </si>
  <si>
    <t>70483</t>
  </si>
  <si>
    <t>1869.01</t>
  </si>
  <si>
    <t>ALVARO OBREGON 40</t>
  </si>
  <si>
    <t>RANCHO LA LUZ</t>
  </si>
  <si>
    <t>38140</t>
  </si>
  <si>
    <t>ÁLVARO OBREGÓN|403</t>
  </si>
  <si>
    <t>La Luz</t>
  </si>
  <si>
    <t>0000142244</t>
  </si>
  <si>
    <t>60886</t>
  </si>
  <si>
    <t>22116.37</t>
  </si>
  <si>
    <t>PONIENTE 4</t>
  </si>
  <si>
    <t>AVELLANO PONIENTE|4</t>
  </si>
  <si>
    <t>0000142578</t>
  </si>
  <si>
    <t>48980</t>
  </si>
  <si>
    <t>CARR A JAMAICA KM 4.5</t>
  </si>
  <si>
    <t>RANCHO LA PALMERA</t>
  </si>
  <si>
    <t>37800</t>
  </si>
  <si>
    <t>DOLORES HIDALGO CUNA DE LA INDEPENDENCIA NACIONAL</t>
  </si>
  <si>
    <t>0000142545</t>
  </si>
  <si>
    <t>78626</t>
  </si>
  <si>
    <t>14763.90</t>
  </si>
  <si>
    <t>CONOCIDA</t>
  </si>
  <si>
    <t>CELAYA GTO.</t>
  </si>
  <si>
    <t>0000142099</t>
  </si>
  <si>
    <t>134090</t>
  </si>
  <si>
    <t>2912.93</t>
  </si>
  <si>
    <t>PONIENTE 4 MANZANA 2 LOTE 11 Y 12</t>
  </si>
  <si>
    <t>0000142843</t>
  </si>
  <si>
    <t>226102</t>
  </si>
  <si>
    <t>LA GRIEGA</t>
  </si>
  <si>
    <t>PARQUE INDUSTRIAL QUERETARO</t>
  </si>
  <si>
    <t>76220</t>
  </si>
  <si>
    <t>HACIENDA LA GRIEGA|SN</t>
  </si>
  <si>
    <t>0000142841</t>
  </si>
  <si>
    <t>97060</t>
  </si>
  <si>
    <t>3500.00</t>
  </si>
  <si>
    <t>TORONJA</t>
  </si>
  <si>
    <t>DEL BOSQUE 3AR SECC.</t>
  </si>
  <si>
    <t>TORONJA|SN</t>
  </si>
  <si>
    <t>0000142230</t>
  </si>
  <si>
    <t>119232</t>
  </si>
  <si>
    <t>3214.11</t>
  </si>
  <si>
    <t>CIRCUITO AGUA AZUL</t>
  </si>
  <si>
    <t>PARQUE VERDE</t>
  </si>
  <si>
    <t>38034</t>
  </si>
  <si>
    <t>AGUA AZUL NORTE|175</t>
  </si>
  <si>
    <t>Parque Verde</t>
  </si>
  <si>
    <t>0000142219</t>
  </si>
  <si>
    <t>QUINTA REAL TULIPANES 103</t>
  </si>
  <si>
    <t>QUINTA REAL|103</t>
  </si>
  <si>
    <t>0000142742</t>
  </si>
  <si>
    <t>79150</t>
  </si>
  <si>
    <t>7283.61</t>
  </si>
  <si>
    <t>EMILIANO ZAPATA 7</t>
  </si>
  <si>
    <t>EMILIANO ZAPATA|7</t>
  </si>
  <si>
    <t>0000142319</t>
  </si>
  <si>
    <t>74349</t>
  </si>
  <si>
    <t>2815.69</t>
  </si>
  <si>
    <t>RUFINO TAMAYO # 120</t>
  </si>
  <si>
    <t>PANAMERICANO RESID</t>
  </si>
  <si>
    <t>RUFINO TAMAYO|120</t>
  </si>
  <si>
    <t>0000142865</t>
  </si>
  <si>
    <t>80364</t>
  </si>
  <si>
    <t>1080.00</t>
  </si>
  <si>
    <t>20 DE NOV</t>
  </si>
  <si>
    <t>GUADALUPE, COMONFORT</t>
  </si>
  <si>
    <t>20 DE NOVIEMBRE|SN</t>
  </si>
  <si>
    <t>0000142772</t>
  </si>
  <si>
    <t>44968</t>
  </si>
  <si>
    <t>LA MONCADA</t>
  </si>
  <si>
    <t>38720</t>
  </si>
  <si>
    <t>HIDALGO|SN</t>
  </si>
  <si>
    <t>La Moncada</t>
  </si>
  <si>
    <t>0000142708</t>
  </si>
  <si>
    <t>98774</t>
  </si>
  <si>
    <t>CIRCUITO AGUAZUL</t>
  </si>
  <si>
    <t>ESTACIONAMIENTO PARUE VERDE</t>
  </si>
  <si>
    <t>0000142738</t>
  </si>
  <si>
    <t>23328</t>
  </si>
  <si>
    <t>ARTEAGA 527 A</t>
  </si>
  <si>
    <t>ARTEAGA|527</t>
  </si>
  <si>
    <t>0000142375</t>
  </si>
  <si>
    <t>130524</t>
  </si>
  <si>
    <t>M DOBLADO # 139 - 2</t>
  </si>
  <si>
    <t>0000142579</t>
  </si>
  <si>
    <t>20658</t>
  </si>
  <si>
    <t>4301.71</t>
  </si>
  <si>
    <t>SAN ANGEL</t>
  </si>
  <si>
    <t>FRACC LUCIA III</t>
  </si>
  <si>
    <t>38097</t>
  </si>
  <si>
    <t>SAN ÁNGEL|SN</t>
  </si>
  <si>
    <t>0000142452</t>
  </si>
  <si>
    <t>320781</t>
  </si>
  <si>
    <t>0000142836</t>
  </si>
  <si>
    <t>144000</t>
  </si>
  <si>
    <t>PORFIRIO DIAZ</t>
  </si>
  <si>
    <t>PORFIRIO DÍAZ|SN</t>
  </si>
  <si>
    <t>0000142311</t>
  </si>
  <si>
    <t>20402</t>
  </si>
  <si>
    <t>CERRITOS</t>
  </si>
  <si>
    <t>CERRITOS|SN</t>
  </si>
  <si>
    <t>0000142337</t>
  </si>
  <si>
    <t>99462</t>
  </si>
  <si>
    <t>6068.96</t>
  </si>
  <si>
    <t>FRANCISCO EUSEBIO KINO</t>
  </si>
  <si>
    <t>GARITA  OTAY</t>
  </si>
  <si>
    <t>22430</t>
  </si>
  <si>
    <t>TIJUANA</t>
  </si>
  <si>
    <t>FRANCISCO EUSEBIO KINO NORTE|SN</t>
  </si>
  <si>
    <t>Garita Otay</t>
  </si>
  <si>
    <t>0000142681</t>
  </si>
  <si>
    <t>39634</t>
  </si>
  <si>
    <t>6189.65</t>
  </si>
  <si>
    <t>ACESSO III</t>
  </si>
  <si>
    <t>PARQUE INDUSTRIAL BENITO JUAREZ</t>
  </si>
  <si>
    <t>76120</t>
  </si>
  <si>
    <t>ACCESO III|SN</t>
  </si>
  <si>
    <t>0000142116</t>
  </si>
  <si>
    <t>40472</t>
  </si>
  <si>
    <t>CONSTITUCION 143</t>
  </si>
  <si>
    <t>0000142832</t>
  </si>
  <si>
    <t>259593</t>
  </si>
  <si>
    <t>5135.66</t>
  </si>
  <si>
    <t>MANUEL DOBLADO</t>
  </si>
  <si>
    <t>EL SABINO</t>
  </si>
  <si>
    <t>0000142467</t>
  </si>
  <si>
    <t>166011</t>
  </si>
  <si>
    <t>8964.39</t>
  </si>
  <si>
    <t>LUIS ECHEVERRIA ALVAREZ</t>
  </si>
  <si>
    <t>RANCHO SAN JULIAN TIERRABLANCA</t>
  </si>
  <si>
    <t>38255</t>
  </si>
  <si>
    <t>JUVENTINO ROSAS</t>
  </si>
  <si>
    <t>0000142214</t>
  </si>
  <si>
    <t>17894</t>
  </si>
  <si>
    <t>0000142415</t>
  </si>
  <si>
    <t>246490</t>
  </si>
  <si>
    <t>4019.34</t>
  </si>
  <si>
    <t>NARCIZO MENDOZA # 238</t>
  </si>
  <si>
    <t>NARCISO MENDOZA|230</t>
  </si>
  <si>
    <t>0000142627</t>
  </si>
  <si>
    <t>90269</t>
  </si>
  <si>
    <t>LOC SAN PABLO CASACURAN</t>
  </si>
  <si>
    <t>38941</t>
  </si>
  <si>
    <t>YURIRIA</t>
  </si>
  <si>
    <t>0000142723</t>
  </si>
  <si>
    <t>TENOCHTITLAN # 622</t>
  </si>
  <si>
    <t>TENOCHTITLÁN|622</t>
  </si>
  <si>
    <t>0000142217</t>
  </si>
  <si>
    <t>39605</t>
  </si>
  <si>
    <t>PREDIO LAS PULGAS LIBRAMIENTO NORTE JARAL-CARRETERA SN</t>
  </si>
  <si>
    <t>0000142541</t>
  </si>
  <si>
    <t>15209</t>
  </si>
  <si>
    <t>CONSTITUYENTES 495 LOCAL 1</t>
  </si>
  <si>
    <t>BOSQUES DEL SOL</t>
  </si>
  <si>
    <t>38070</t>
  </si>
  <si>
    <t>Bosques del Sol</t>
  </si>
  <si>
    <t>0000142077</t>
  </si>
  <si>
    <t>278322</t>
  </si>
  <si>
    <t>3721.55</t>
  </si>
  <si>
    <t>PROL IGNACIO ALDAMA 110  1</t>
  </si>
  <si>
    <t>LA LOMA</t>
  </si>
  <si>
    <t>36900</t>
  </si>
  <si>
    <t>PÉNJAMO</t>
  </si>
  <si>
    <t>0000142805</t>
  </si>
  <si>
    <t>9871</t>
  </si>
  <si>
    <t>CARRETERA 45-D KILOMETRO 12.5 INT 4</t>
  </si>
  <si>
    <t>0000142360</t>
  </si>
  <si>
    <t>22571</t>
  </si>
  <si>
    <t>PRIV JARDIN</t>
  </si>
  <si>
    <t>38911</t>
  </si>
  <si>
    <t>PRIVADA JARAL|SN</t>
  </si>
  <si>
    <t>El Sabino</t>
  </si>
  <si>
    <t>0000142801</t>
  </si>
  <si>
    <t>29267</t>
  </si>
  <si>
    <t>SALVATIERRA 2000 401</t>
  </si>
  <si>
    <t>SALVATIERRA 2000|300</t>
  </si>
  <si>
    <t>0000141712</t>
  </si>
  <si>
    <t>49894</t>
  </si>
  <si>
    <t>2753.79</t>
  </si>
  <si>
    <t>CONOCIDO 123</t>
  </si>
  <si>
    <t>NINGUNO|123</t>
  </si>
  <si>
    <t>0000142626</t>
  </si>
  <si>
    <t>4146.54</t>
  </si>
  <si>
    <t>IGNACIO COMONFORT 118</t>
  </si>
  <si>
    <t>IGNACIO COMONFORT|118</t>
  </si>
  <si>
    <t>0000142615</t>
  </si>
  <si>
    <t>186922</t>
  </si>
  <si>
    <t>3419.12</t>
  </si>
  <si>
    <t>RUBI # 8</t>
  </si>
  <si>
    <t>37735</t>
  </si>
  <si>
    <t>SAN MIGUEL ALLENDE</t>
  </si>
  <si>
    <t>RUBÍ|8</t>
  </si>
  <si>
    <t>0000142492</t>
  </si>
  <si>
    <t>316352</t>
  </si>
  <si>
    <t>6791.37</t>
  </si>
  <si>
    <t>EMILIANO ZAPATA 16</t>
  </si>
  <si>
    <t>SAN NICOLAS CUIRITZEO</t>
  </si>
  <si>
    <t>58900</t>
  </si>
  <si>
    <t>SANTA ANA MAYA</t>
  </si>
  <si>
    <t>San Nicolás Cuiritzeo</t>
  </si>
  <si>
    <t>0000142566</t>
  </si>
  <si>
    <t>50654</t>
  </si>
  <si>
    <t>AVENIDA LAUREL 204</t>
  </si>
  <si>
    <t>FRACC INDUSTRIAL EL VERGEL</t>
  </si>
  <si>
    <t>0000142656</t>
  </si>
  <si>
    <t>40440</t>
  </si>
  <si>
    <t>8710.35</t>
  </si>
  <si>
    <t>0000142412</t>
  </si>
  <si>
    <t>60982</t>
  </si>
  <si>
    <t>AVENIDA EL FORTIN 100</t>
  </si>
  <si>
    <t>Parque la Amistad</t>
  </si>
  <si>
    <t>0000142709</t>
  </si>
  <si>
    <t>40355</t>
  </si>
  <si>
    <t>CARR. PANAMERICANA</t>
  </si>
  <si>
    <t>SAN NICOLAS DE PARRA</t>
  </si>
  <si>
    <t>0000142673</t>
  </si>
  <si>
    <t>28975</t>
  </si>
  <si>
    <t>C DEL PIÑAL # 152</t>
  </si>
  <si>
    <t>LOS NARANJOS</t>
  </si>
  <si>
    <t>DEL PINAL|152</t>
  </si>
  <si>
    <t>0000142490</t>
  </si>
  <si>
    <t>60393</t>
  </si>
  <si>
    <t>GONGORA</t>
  </si>
  <si>
    <t>ANDADOR GÓNGORA|SN</t>
  </si>
  <si>
    <t>0000142608</t>
  </si>
  <si>
    <t>42440</t>
  </si>
  <si>
    <t>0000142056</t>
  </si>
  <si>
    <t>234477</t>
  </si>
  <si>
    <t>9136.20</t>
  </si>
  <si>
    <t>0000142876</t>
  </si>
  <si>
    <t>7014</t>
  </si>
  <si>
    <t>CHIMALAPA</t>
  </si>
  <si>
    <t>VILLA LOS ALAMOS</t>
  </si>
  <si>
    <t>0000142680</t>
  </si>
  <si>
    <t>298736</t>
  </si>
  <si>
    <t>18889.82</t>
  </si>
  <si>
    <t>LAUREL LOTE 1 MZA 4</t>
  </si>
  <si>
    <t>EL VERGEL</t>
  </si>
  <si>
    <t>0000142458</t>
  </si>
  <si>
    <t>96843</t>
  </si>
  <si>
    <t>IGNACIO ALLENDE</t>
  </si>
  <si>
    <t>0000142846</t>
  </si>
  <si>
    <t>94793</t>
  </si>
  <si>
    <t>VILLA SAN REMO 335</t>
  </si>
  <si>
    <t>FRACC LA CANTERA</t>
  </si>
  <si>
    <t>0000142339</t>
  </si>
  <si>
    <t>111311</t>
  </si>
  <si>
    <t>8544.99</t>
  </si>
  <si>
    <t>0000142529</t>
  </si>
  <si>
    <t>VILLA VICTORIA 139</t>
  </si>
  <si>
    <t>VILLAS DEL ROMERAL</t>
  </si>
  <si>
    <t>38095</t>
  </si>
  <si>
    <t>VILLA VICTORIA|139</t>
  </si>
  <si>
    <t>Villas del Romeral</t>
  </si>
  <si>
    <t>0000142605</t>
  </si>
  <si>
    <t>26638</t>
  </si>
  <si>
    <t>NICOLAS BRAVO PONIENTE 101</t>
  </si>
  <si>
    <t>0000142158</t>
  </si>
  <si>
    <t>210905</t>
  </si>
  <si>
    <t>5081.03</t>
  </si>
  <si>
    <t>FRANCISCO EUSEBIO KINO 17523</t>
  </si>
  <si>
    <t>GARITA OTAY</t>
  </si>
  <si>
    <t>FRANCISCO EUSEBIO KINO NORTE|17523</t>
  </si>
  <si>
    <t>0000142691</t>
  </si>
  <si>
    <t>83953</t>
  </si>
  <si>
    <t>10117.41</t>
  </si>
  <si>
    <t>CALLE HIDALGO</t>
  </si>
  <si>
    <t>CENTRO DOLORES HIDALGO</t>
  </si>
  <si>
    <t>Centro Dolores Hidalgo</t>
  </si>
  <si>
    <t>0000142243</t>
  </si>
  <si>
    <t>29695</t>
  </si>
  <si>
    <t>3327.58</t>
  </si>
  <si>
    <t>PASEO DE GUANAJUATO 209</t>
  </si>
  <si>
    <t>JARDINES DE CELAYA 1A SECCION</t>
  </si>
  <si>
    <t>CAMINOS DE GUANAJUATO|209</t>
  </si>
  <si>
    <t>Jardines de Celaya 1a Secc</t>
  </si>
  <si>
    <t>0000142560</t>
  </si>
  <si>
    <t>16117</t>
  </si>
  <si>
    <t>PAVO # 16 - A</t>
  </si>
  <si>
    <t>37894</t>
  </si>
  <si>
    <t>0000142383</t>
  </si>
  <si>
    <t>72482</t>
  </si>
  <si>
    <t>VENECIA</t>
  </si>
  <si>
    <t>FRACC ALAMO COUNTRY CLUB</t>
  </si>
  <si>
    <t>Álamo Country Club</t>
  </si>
  <si>
    <t>0000142908</t>
  </si>
  <si>
    <t>44008</t>
  </si>
  <si>
    <t>MONTE EVERESTH 116</t>
  </si>
  <si>
    <t>MONTE EVEREST|116</t>
  </si>
  <si>
    <t>0000142392</t>
  </si>
  <si>
    <t>83102</t>
  </si>
  <si>
    <t>HIDALGO # 7 - B</t>
  </si>
  <si>
    <t>LOC POMOQUITA</t>
  </si>
  <si>
    <t>61277</t>
  </si>
  <si>
    <t>MARAVATIO</t>
  </si>
  <si>
    <t>MARAVATÍO</t>
  </si>
  <si>
    <t>0000142457</t>
  </si>
  <si>
    <t>58974</t>
  </si>
  <si>
    <t>6049.13</t>
  </si>
  <si>
    <t>AV MEXICO JAPON # 317</t>
  </si>
  <si>
    <t>CIUDAD INSUTRIAL</t>
  </si>
  <si>
    <t>MÉXICO - JAPÓN|317</t>
  </si>
  <si>
    <t>0000142419</t>
  </si>
  <si>
    <t>0000142299</t>
  </si>
  <si>
    <t>166825</t>
  </si>
  <si>
    <t>14500.00</t>
  </si>
  <si>
    <t>CARR. LEON-LAGOS DE MORENO</t>
  </si>
  <si>
    <t>37669</t>
  </si>
  <si>
    <t>CARRETERA LEON-LAGOS DE MORENO|SN</t>
  </si>
  <si>
    <t>0000142376</t>
  </si>
  <si>
    <t>30950</t>
  </si>
  <si>
    <t>FLOR DE NUBE</t>
  </si>
  <si>
    <t>ALAMOS</t>
  </si>
  <si>
    <t>FLOR DE NUBE|SN</t>
  </si>
  <si>
    <t>0000142569</t>
  </si>
  <si>
    <t>219766</t>
  </si>
  <si>
    <t>7060.08</t>
  </si>
  <si>
    <t>GUADALUPE VICTORIA</t>
  </si>
  <si>
    <t>GUADALUPE VICTORIA|SN</t>
  </si>
  <si>
    <t>0000141995</t>
  </si>
  <si>
    <t>113353</t>
  </si>
  <si>
    <t>9690.52</t>
  </si>
  <si>
    <t>AVENIDA EJE JUAN PABLO II</t>
  </si>
  <si>
    <t>MONTE BLANCO</t>
  </si>
  <si>
    <t>38099</t>
  </si>
  <si>
    <t>EJE JUAN PABLO II|SN</t>
  </si>
  <si>
    <t>Monte Blanco</t>
  </si>
  <si>
    <t>0000142410</t>
  </si>
  <si>
    <t>89291</t>
  </si>
  <si>
    <t>TAMPICO</t>
  </si>
  <si>
    <t>BARRIO DEL ZAPOTE</t>
  </si>
  <si>
    <t>TAMPICO|SN</t>
  </si>
  <si>
    <t>El Zapote</t>
  </si>
  <si>
    <t>0000142904</t>
  </si>
  <si>
    <t>146082</t>
  </si>
  <si>
    <t>1723.28</t>
  </si>
  <si>
    <t>ANGEL USABIAGA VILLANUEVA # 90</t>
  </si>
  <si>
    <t>38033</t>
  </si>
  <si>
    <t>ÁNGEL USARIAGA VILLANUEVA|90</t>
  </si>
  <si>
    <t>La Favorita</t>
  </si>
  <si>
    <t>0000142354</t>
  </si>
  <si>
    <t>4965</t>
  </si>
  <si>
    <t>CIRCUITO SAN MIGUEL</t>
  </si>
  <si>
    <t>FRACC PEDREGAL DE SAN ANGEL</t>
  </si>
  <si>
    <t>38027</t>
  </si>
  <si>
    <t>Pedregal de San Ángel</t>
  </si>
  <si>
    <t>0000142868</t>
  </si>
  <si>
    <t>90934</t>
  </si>
  <si>
    <t>AV. VILLA JARDIN</t>
  </si>
  <si>
    <t>VILLA JARDIAN</t>
  </si>
  <si>
    <t>Villa Jardín</t>
  </si>
  <si>
    <t>0000142473</t>
  </si>
  <si>
    <t>36186</t>
  </si>
  <si>
    <t>16 SEPTIEMBRE</t>
  </si>
  <si>
    <t>ACAMBARO CENTRO</t>
  </si>
  <si>
    <t>16 DE SEPTIEMBRE|SN</t>
  </si>
  <si>
    <t>0000142543</t>
  </si>
  <si>
    <t>305322</t>
  </si>
  <si>
    <t>7751.03</t>
  </si>
  <si>
    <t>CARR. JARAL DELPROGRESO-CORTAZAR</t>
  </si>
  <si>
    <t>Del Valle</t>
  </si>
  <si>
    <t>0000142617</t>
  </si>
  <si>
    <t>34795</t>
  </si>
  <si>
    <t>C RIO LERMA 102</t>
  </si>
  <si>
    <t>BUENOS AIRES</t>
  </si>
  <si>
    <t>Buenos Aires</t>
  </si>
  <si>
    <t>0000142152</t>
  </si>
  <si>
    <t>10559</t>
  </si>
  <si>
    <t>MARIA GUADALUPE 100</t>
  </si>
  <si>
    <t>38198</t>
  </si>
  <si>
    <t>DE GUADALUPE|100</t>
  </si>
  <si>
    <t>0000142498</t>
  </si>
  <si>
    <t>23036</t>
  </si>
  <si>
    <t>PRIVADA EJIDAL # 1</t>
  </si>
  <si>
    <t>POTRERO</t>
  </si>
  <si>
    <t>El Potrero</t>
  </si>
  <si>
    <t>0000142134</t>
  </si>
  <si>
    <t>45787</t>
  </si>
  <si>
    <t>LOPEZ RAYON S/N</t>
  </si>
  <si>
    <t>0000142802</t>
  </si>
  <si>
    <t>88877</t>
  </si>
  <si>
    <t>AV IRRIGACION</t>
  </si>
  <si>
    <t>VILLAS DEL BENAVENTE I</t>
  </si>
  <si>
    <t>AVENIDA IRRIGACIÓN|SN</t>
  </si>
  <si>
    <t>Villas del Benavente II</t>
  </si>
  <si>
    <t>0000142182</t>
  </si>
  <si>
    <t>18172</t>
  </si>
  <si>
    <t>EDIF 39 DEPTO 2 U H 9 D</t>
  </si>
  <si>
    <t>U HABITACIONAL 9 DE DIC</t>
  </si>
  <si>
    <t>0000142504</t>
  </si>
  <si>
    <t>32245</t>
  </si>
  <si>
    <t>CARRETERA PANAMERICANA KM 1.5</t>
  </si>
  <si>
    <t>ZONA INDUSTRIAL PONIENTE</t>
  </si>
  <si>
    <t>Zona Industrial Poniente</t>
  </si>
  <si>
    <t>0000142614</t>
  </si>
  <si>
    <t>160336</t>
  </si>
  <si>
    <t>0000142812</t>
  </si>
  <si>
    <t>80150</t>
  </si>
  <si>
    <t>VALLE DEL SOL 135</t>
  </si>
  <si>
    <t>VALLE DEL SOL|135</t>
  </si>
  <si>
    <t>0000142839</t>
  </si>
  <si>
    <t>150409</t>
  </si>
  <si>
    <t>LEONARDO DA VINCI</t>
  </si>
  <si>
    <t>RENACIMIENTO</t>
  </si>
  <si>
    <t>38044</t>
  </si>
  <si>
    <t>LEONARDO DA VINCI|SN</t>
  </si>
  <si>
    <t>FRACC RENACIMIENTO</t>
  </si>
  <si>
    <t>0000142729</t>
  </si>
  <si>
    <t>273888</t>
  </si>
  <si>
    <t>8022.15</t>
  </si>
  <si>
    <t>CARR. CELAYA-J. ROSAS K1</t>
  </si>
  <si>
    <t>San Isidro de Elguera</t>
  </si>
  <si>
    <t>0000142460</t>
  </si>
  <si>
    <t>266082</t>
  </si>
  <si>
    <t>4937.92</t>
  </si>
  <si>
    <t>1 DE MAYO # 821</t>
  </si>
  <si>
    <t>1O. DE MAYO|821</t>
  </si>
  <si>
    <t>0000142622</t>
  </si>
  <si>
    <t>60430</t>
  </si>
  <si>
    <t>3629.30</t>
  </si>
  <si>
    <t>AVE QUETZALLI</t>
  </si>
  <si>
    <t>MISION DE LOS ALAMOS</t>
  </si>
  <si>
    <t>QUETZALLI|SN</t>
  </si>
  <si>
    <t>Misión de los Álamos</t>
  </si>
  <si>
    <t>0000142068</t>
  </si>
  <si>
    <t>19207</t>
  </si>
  <si>
    <t>AVENIDA IRRIGACION 216</t>
  </si>
  <si>
    <t>AVENIDA IRRIGACIÓN|203</t>
  </si>
  <si>
    <t>Emiliano Zapata</t>
  </si>
  <si>
    <t>0000142175</t>
  </si>
  <si>
    <t>13550</t>
  </si>
  <si>
    <t>CALLE FRANCISCO JUAREZ # 607</t>
  </si>
  <si>
    <t>TIERRAS NEGRAS</t>
  </si>
  <si>
    <t>38048</t>
  </si>
  <si>
    <t>PROFESOR FRANCISCO JUÁREZ|607</t>
  </si>
  <si>
    <t>Tierras Negras</t>
  </si>
  <si>
    <t>0000142557</t>
  </si>
  <si>
    <t>4548.32</t>
  </si>
  <si>
    <t>JOSE MAUEL ZABALA ZABALA</t>
  </si>
  <si>
    <t>SAN MIGUEL  DE ALLENDE</t>
  </si>
  <si>
    <t>0000142792</t>
  </si>
  <si>
    <t>79430</t>
  </si>
  <si>
    <t>8861.37</t>
  </si>
  <si>
    <t>0000142491</t>
  </si>
  <si>
    <t>124935</t>
  </si>
  <si>
    <t>8503.88</t>
  </si>
  <si>
    <t>JUAREZ # 8</t>
  </si>
  <si>
    <t>LOCALIDAD ARMADILLO</t>
  </si>
  <si>
    <t>38485</t>
  </si>
  <si>
    <t>El Armadillo</t>
  </si>
  <si>
    <t>0000142683</t>
  </si>
  <si>
    <t>22989</t>
  </si>
  <si>
    <t>7024.14</t>
  </si>
  <si>
    <t>PRIV RAFAEL LANUZA</t>
  </si>
  <si>
    <t>0000142282</t>
  </si>
  <si>
    <t>21094</t>
  </si>
  <si>
    <t>CARRETERA NORTE # 8 - A</t>
  </si>
  <si>
    <t>CRR NORTE</t>
  </si>
  <si>
    <t>0000142586</t>
  </si>
  <si>
    <t>235747</t>
  </si>
  <si>
    <t>6507.75</t>
  </si>
  <si>
    <t>0000142459</t>
  </si>
  <si>
    <t>100049</t>
  </si>
  <si>
    <t>VILLA ESCALANTE 418</t>
  </si>
  <si>
    <t>ROMERAL</t>
  </si>
  <si>
    <t>VILLA ESCALANTE|418</t>
  </si>
  <si>
    <t>0000142256</t>
  </si>
  <si>
    <t>191385</t>
  </si>
  <si>
    <t>RANCHO SECO</t>
  </si>
  <si>
    <t>MICHOACÁN|SN</t>
  </si>
  <si>
    <t>Rancho Seco</t>
  </si>
  <si>
    <t>0000142455</t>
  </si>
  <si>
    <t>178197</t>
  </si>
  <si>
    <t>11917.84</t>
  </si>
  <si>
    <t>BLVD CAMINOS DE GUANAJUATO 32 C</t>
  </si>
  <si>
    <t>SAN CRISTOBAL</t>
  </si>
  <si>
    <t>San Cristóbal</t>
  </si>
  <si>
    <t>0000142835</t>
  </si>
  <si>
    <t>59638</t>
  </si>
  <si>
    <t>BENITO JUAREZ</t>
  </si>
  <si>
    <t>LA LAJA</t>
  </si>
  <si>
    <t>BENITO JUÁREZ|SN</t>
  </si>
  <si>
    <t>La Laja</t>
  </si>
  <si>
    <t>0000142911</t>
  </si>
  <si>
    <t>219593</t>
  </si>
  <si>
    <t>8237.43</t>
  </si>
  <si>
    <t>LA PALMA</t>
  </si>
  <si>
    <t>38192</t>
  </si>
  <si>
    <t>0000142519</t>
  </si>
  <si>
    <t>159880</t>
  </si>
  <si>
    <t>480.00</t>
  </si>
  <si>
    <t>HACIENDA DE CAMARGO 104 - A</t>
  </si>
  <si>
    <t>EX HACIENDA DE CORRALEJO</t>
  </si>
  <si>
    <t>38370</t>
  </si>
  <si>
    <t>cortazar</t>
  </si>
  <si>
    <t>Ex Hacienda Corralejo</t>
  </si>
  <si>
    <t>0000142770</t>
  </si>
  <si>
    <t>271419</t>
  </si>
  <si>
    <t>PLATA # 214</t>
  </si>
  <si>
    <t>ZONA DE ORO</t>
  </si>
  <si>
    <t>PLATA|214</t>
  </si>
  <si>
    <t>Zona de Oro</t>
  </si>
  <si>
    <t>0000142932</t>
  </si>
  <si>
    <t>72703</t>
  </si>
  <si>
    <t>CTO MINERO</t>
  </si>
  <si>
    <t>FRACC INDUSTRIALES</t>
  </si>
  <si>
    <t>CTO. RANCHO PINTO|SN</t>
  </si>
  <si>
    <t>0000142536</t>
  </si>
  <si>
    <t>89001</t>
  </si>
  <si>
    <t>2240.52</t>
  </si>
  <si>
    <t>FAISAN 445</t>
  </si>
  <si>
    <t>FAISÁN|445</t>
  </si>
  <si>
    <t>Rinconada Los Álamos</t>
  </si>
  <si>
    <t>0000142817</t>
  </si>
  <si>
    <t>42252</t>
  </si>
  <si>
    <t>GUADALUPE # 214 - 101</t>
  </si>
  <si>
    <t>GUADALUPE|214</t>
  </si>
  <si>
    <t>0000142616</t>
  </si>
  <si>
    <t>49954</t>
  </si>
  <si>
    <t>PIPILA</t>
  </si>
  <si>
    <t>PÍPILA|SN</t>
  </si>
  <si>
    <t>0000142852</t>
  </si>
  <si>
    <t>70797</t>
  </si>
  <si>
    <t>JACARANDAS 1109</t>
  </si>
  <si>
    <t>JACARANDAS|1109</t>
  </si>
  <si>
    <t>Rinconada Laureles</t>
  </si>
  <si>
    <t>0000142575</t>
  </si>
  <si>
    <t>70566</t>
  </si>
  <si>
    <t>3495.69</t>
  </si>
  <si>
    <t>ALDAMA # 30</t>
  </si>
  <si>
    <t>0000142837</t>
  </si>
  <si>
    <t>2108</t>
  </si>
  <si>
    <t>5249.19</t>
  </si>
  <si>
    <t>AV ORO</t>
  </si>
  <si>
    <t>ZONA ORO II</t>
  </si>
  <si>
    <t>0000142348</t>
  </si>
  <si>
    <t>60073</t>
  </si>
  <si>
    <t>6530.34</t>
  </si>
  <si>
    <t>PARTENON</t>
  </si>
  <si>
    <t>FRACC RAQUET CLUB</t>
  </si>
  <si>
    <t>PARTENÓN|SN</t>
  </si>
  <si>
    <t>0000142076</t>
  </si>
  <si>
    <t>142938</t>
  </si>
  <si>
    <t>5966.37</t>
  </si>
  <si>
    <t>MISION DE LA SANTA CRUZ # 268</t>
  </si>
  <si>
    <t>MISIÓN DE LA SANTA CRUZ|268</t>
  </si>
  <si>
    <t>La Escondida</t>
  </si>
  <si>
    <t>0000142451</t>
  </si>
  <si>
    <t>114947</t>
  </si>
  <si>
    <t>AREQUIPA</t>
  </si>
  <si>
    <t>LINDAVISTA</t>
  </si>
  <si>
    <t>07300</t>
  </si>
  <si>
    <t>AREQUIPA|606</t>
  </si>
  <si>
    <t>Lindavista Sur</t>
  </si>
  <si>
    <t>0000142198</t>
  </si>
  <si>
    <t>94765</t>
  </si>
  <si>
    <t>REFORMA # 504</t>
  </si>
  <si>
    <t>VILLAS DE CORRALEJO</t>
  </si>
  <si>
    <t>38324</t>
  </si>
  <si>
    <t>Villas de Cortazar</t>
  </si>
  <si>
    <t>0000142813</t>
  </si>
  <si>
    <t>124971</t>
  </si>
  <si>
    <t>EMILIANO ZAPATA 6</t>
  </si>
  <si>
    <t>EMPALME ESCOBEDO</t>
  </si>
  <si>
    <t>CARRANZA|6</t>
  </si>
  <si>
    <t>0000142067</t>
  </si>
  <si>
    <t>39846</t>
  </si>
  <si>
    <t>0000142093</t>
  </si>
  <si>
    <t>124224</t>
  </si>
  <si>
    <t>14761.96</t>
  </si>
  <si>
    <t>QUINTA DEL MARQUEZ # 118</t>
  </si>
  <si>
    <t>REAL DE ARBOLEDAS</t>
  </si>
  <si>
    <t>Real de Arboledas</t>
  </si>
  <si>
    <t>0000142347</t>
  </si>
  <si>
    <t>46987</t>
  </si>
  <si>
    <t>3188.79</t>
  </si>
  <si>
    <t>CTO DEL CASCO</t>
  </si>
  <si>
    <t>38019</t>
  </si>
  <si>
    <t>0000142933</t>
  </si>
  <si>
    <t>130008</t>
  </si>
  <si>
    <t>JUAN ESCUTIA # 20</t>
  </si>
  <si>
    <t>VALLE DE LA VENTA</t>
  </si>
  <si>
    <t>JUAN ESCUTIA|22</t>
  </si>
  <si>
    <t>Valle de La Venta</t>
  </si>
  <si>
    <t>0000142258</t>
  </si>
  <si>
    <t>130228</t>
  </si>
  <si>
    <t>PASEO DE CELAYA</t>
  </si>
  <si>
    <t>JARDINES</t>
  </si>
  <si>
    <t>PASEO DE CELAYA|SN</t>
  </si>
  <si>
    <t>Jardines del Sur</t>
  </si>
  <si>
    <t>0000142201</t>
  </si>
  <si>
    <t>9143</t>
  </si>
  <si>
    <t>FRESNOS 505</t>
  </si>
  <si>
    <t>JARDINES DE CELAYA 2DA SECCION</t>
  </si>
  <si>
    <t>FRESNOS|505</t>
  </si>
  <si>
    <t>0000142762</t>
  </si>
  <si>
    <t>69889</t>
  </si>
  <si>
    <t>CTO DE LA PILETA</t>
  </si>
  <si>
    <t>PORTONES DE LA HACIENDA</t>
  </si>
  <si>
    <t>DE LA PILETA|SN</t>
  </si>
  <si>
    <t>Portones de la Hacienda</t>
  </si>
  <si>
    <t>0000142450</t>
  </si>
  <si>
    <t>49493</t>
  </si>
  <si>
    <t>BOULEVARD ADOLFO LOPEZ MATEOS PTE # 709</t>
  </si>
  <si>
    <t>ADOLFO LÓPEZ MATEOS|709</t>
  </si>
  <si>
    <t>0000142313</t>
  </si>
  <si>
    <t>119891</t>
  </si>
  <si>
    <t>GUILLERMO PRIETO # 401 - A</t>
  </si>
  <si>
    <t>GUILLERMO PRIETO|401A</t>
  </si>
  <si>
    <t>0000142587</t>
  </si>
  <si>
    <t>110570</t>
  </si>
  <si>
    <t>AV. CONSTITUYENTES</t>
  </si>
  <si>
    <t>JACARANDAS</t>
  </si>
  <si>
    <t>CONSTITUYENTES|SN</t>
  </si>
  <si>
    <t>Jacarandas</t>
  </si>
  <si>
    <t>0000142466</t>
  </si>
  <si>
    <t>116336</t>
  </si>
  <si>
    <t>ACCESO AEROPUERTO MUNICIPAL KM 5.8   202</t>
  </si>
  <si>
    <t>FRCC. EL PUENTE</t>
  </si>
  <si>
    <t>0000142508</t>
  </si>
  <si>
    <t>45497</t>
  </si>
  <si>
    <t>CIRCUITO MOTOLINIA</t>
  </si>
  <si>
    <t>FRACC VILLAS DEL BENAVENTE</t>
  </si>
  <si>
    <t>MOTOLINÍA ORIENTE|104</t>
  </si>
  <si>
    <t>Villas de Benavente</t>
  </si>
  <si>
    <t>0000142658</t>
  </si>
  <si>
    <t>61188</t>
  </si>
  <si>
    <t>4220.83</t>
  </si>
  <si>
    <t>0000142767</t>
  </si>
  <si>
    <t>109611</t>
  </si>
  <si>
    <t>BOSQUES DE CHAPULTEPEC</t>
  </si>
  <si>
    <t>LAS ARBOLEDAS 1A SECCION</t>
  </si>
  <si>
    <t>BOSQUES DE CHAPULTEPEC|SN</t>
  </si>
  <si>
    <t>0000142091</t>
  </si>
  <si>
    <t>129259</t>
  </si>
  <si>
    <t>PSICOLOGOS</t>
  </si>
  <si>
    <t>NUEVO TECNOLOGICO</t>
  </si>
  <si>
    <t>NINGUNO|104</t>
  </si>
  <si>
    <t>Nuevo Tecnológico</t>
  </si>
  <si>
    <t>0000142612</t>
  </si>
  <si>
    <t>62530</t>
  </si>
  <si>
    <t>6194.98</t>
  </si>
  <si>
    <t>20 DE NOVIEMBRE</t>
  </si>
  <si>
    <t>SAN JOSE AGUA AZUL</t>
  </si>
  <si>
    <t>0000142168</t>
  </si>
  <si>
    <t>5030</t>
  </si>
  <si>
    <t>AV GUERRERO 3458</t>
  </si>
  <si>
    <t>LAS PLAZAS</t>
  </si>
  <si>
    <t>36620</t>
  </si>
  <si>
    <t>GUERRERO|3458</t>
  </si>
  <si>
    <t>Las Plazas</t>
  </si>
  <si>
    <t>0000142787</t>
  </si>
  <si>
    <t>70895</t>
  </si>
  <si>
    <t>5111.20</t>
  </si>
  <si>
    <t>0000142341</t>
  </si>
  <si>
    <t>100062</t>
  </si>
  <si>
    <t>AVENIDA CUMBRES # 93 - 43</t>
  </si>
  <si>
    <t>LOS CIRUELOS</t>
  </si>
  <si>
    <t>76148</t>
  </si>
  <si>
    <t>Los Ciruelos</t>
  </si>
  <si>
    <t>0000142218</t>
  </si>
  <si>
    <t>4311</t>
  </si>
  <si>
    <t>REAL DE SAN ANTONIO</t>
  </si>
  <si>
    <t>RECIDENCIAL SAN ANTONIO</t>
  </si>
  <si>
    <t>0000142456</t>
  </si>
  <si>
    <t>8395</t>
  </si>
  <si>
    <t>CALLE CENZONTLES</t>
  </si>
  <si>
    <t>LAS AVES</t>
  </si>
  <si>
    <t>LOS ZENZONTLES|SN</t>
  </si>
  <si>
    <t>Las Aves</t>
  </si>
  <si>
    <t>0000142838</t>
  </si>
  <si>
    <t>72007</t>
  </si>
  <si>
    <t>SENDERO DE PUERTA BLANCA 214</t>
  </si>
  <si>
    <t>RESIDENCIAL PUERTA DE PIEDRA</t>
  </si>
  <si>
    <t>Residencial Puerta de Piedra</t>
  </si>
  <si>
    <t>0000142821</t>
  </si>
  <si>
    <t>102478</t>
  </si>
  <si>
    <t>6286.64</t>
  </si>
  <si>
    <t>CIRCUITO ZELKOVA</t>
  </si>
  <si>
    <t>PARQUE INDUSTRIAL SENDAI</t>
  </si>
  <si>
    <t>38422</t>
  </si>
  <si>
    <t>RANCHO LOS GUANTES</t>
  </si>
  <si>
    <t>0000142406</t>
  </si>
  <si>
    <t>110992</t>
  </si>
  <si>
    <t>4376.72</t>
  </si>
  <si>
    <t>PONIENTE 2 # 114</t>
  </si>
  <si>
    <t>0000142532</t>
  </si>
  <si>
    <t>90415</t>
  </si>
  <si>
    <t>MANUEL DOBLADO|SN</t>
  </si>
  <si>
    <t>0000142495</t>
  </si>
  <si>
    <t>260958</t>
  </si>
  <si>
    <t>4840.51</t>
  </si>
  <si>
    <t>LIBELULA 25 A</t>
  </si>
  <si>
    <t>EL BECERRO</t>
  </si>
  <si>
    <t>38117</t>
  </si>
  <si>
    <t>El Becerro (Santos Degollado)</t>
  </si>
  <si>
    <t>0000142268</t>
  </si>
  <si>
    <t>38178</t>
  </si>
  <si>
    <t>5503.08</t>
  </si>
  <si>
    <t>JUAN BAUTISTA MORALES</t>
  </si>
  <si>
    <t>ZONA DE ORO I</t>
  </si>
  <si>
    <t>JUAN BAUTISTA MORALES|SN</t>
  </si>
  <si>
    <t>0000142390</t>
  </si>
  <si>
    <t>15815</t>
  </si>
  <si>
    <t>JOSÉ MARÍA MORELOS Y PAVÓN|SN</t>
  </si>
  <si>
    <t>0000142378</t>
  </si>
  <si>
    <t>28624</t>
  </si>
  <si>
    <t>CALCIO 111</t>
  </si>
  <si>
    <t>ZONA DE ORO II</t>
  </si>
  <si>
    <t>CALCIO|111</t>
  </si>
  <si>
    <t>0000142497</t>
  </si>
  <si>
    <t>69834</t>
  </si>
  <si>
    <t>SACBE 105</t>
  </si>
  <si>
    <t>0000142800</t>
  </si>
  <si>
    <t>78461</t>
  </si>
  <si>
    <t>AVENIDA CELAYA</t>
  </si>
  <si>
    <t>PARQUE INDUSTRIAL AMISTAD BAJIO</t>
  </si>
  <si>
    <t>38199</t>
  </si>
  <si>
    <t>0000142388</t>
  </si>
  <si>
    <t>10211</t>
  </si>
  <si>
    <t>EJE 1 ESQUINA CALLE</t>
  </si>
  <si>
    <t>PARQUE INDUSTRIAL TOLUCA</t>
  </si>
  <si>
    <t>50233</t>
  </si>
  <si>
    <t>ED</t>
  </si>
  <si>
    <t>Parque industrial Toluca</t>
  </si>
  <si>
    <t>0000142724</t>
  </si>
  <si>
    <t>58063</t>
  </si>
  <si>
    <t>1379.31</t>
  </si>
  <si>
    <t>5 DE MAYO</t>
  </si>
  <si>
    <t>LOC TIERRAFRIA</t>
  </si>
  <si>
    <t>0000142273</t>
  </si>
  <si>
    <t>122525</t>
  </si>
  <si>
    <t>10524.31</t>
  </si>
  <si>
    <t>0000142913</t>
  </si>
  <si>
    <t>29338</t>
  </si>
  <si>
    <t>ALFONSO RIVERA PEREZ CAMPOS 212 A</t>
  </si>
  <si>
    <t>CEMTRO</t>
  </si>
  <si>
    <t>ALFONSO RIVERA PEREZ CAMPOS|212A</t>
  </si>
  <si>
    <t>Parque Central</t>
  </si>
  <si>
    <t>0000142216</t>
  </si>
  <si>
    <t>144619</t>
  </si>
  <si>
    <t>3530.34</t>
  </si>
  <si>
    <t>HIDALGO 17</t>
  </si>
  <si>
    <t>CHAMACUARO</t>
  </si>
  <si>
    <t>38740</t>
  </si>
  <si>
    <t>0000142869</t>
  </si>
  <si>
    <t>72052</t>
  </si>
  <si>
    <t>3843.09</t>
  </si>
  <si>
    <t>0000142096</t>
  </si>
  <si>
    <t>170322</t>
  </si>
  <si>
    <t>2395.69</t>
  </si>
  <si>
    <t>0000142668</t>
  </si>
  <si>
    <t>54051</t>
  </si>
  <si>
    <t>ANILLO LUIS H GONZALEZ</t>
  </si>
  <si>
    <t>LUIS H. GONZÁLEZ|SN</t>
  </si>
  <si>
    <t>0000142425</t>
  </si>
  <si>
    <t>92589</t>
  </si>
  <si>
    <t>4991.37</t>
  </si>
  <si>
    <t>AV.ZAPATA</t>
  </si>
  <si>
    <t>0000142389</t>
  </si>
  <si>
    <t>28194</t>
  </si>
  <si>
    <t>2671.54</t>
  </si>
  <si>
    <t>TORRES MOLINOS 1012</t>
  </si>
  <si>
    <t>FRACC EL MOLINITO</t>
  </si>
  <si>
    <t>38322</t>
  </si>
  <si>
    <t>EL MOLINITO|1012</t>
  </si>
  <si>
    <t>El Molinito</t>
  </si>
  <si>
    <t>0000142386</t>
  </si>
  <si>
    <t>72974</t>
  </si>
  <si>
    <t>MORELOS # 118</t>
  </si>
  <si>
    <t>SALVATIERRA CENTRO, SALVATIERRA</t>
  </si>
  <si>
    <t>MORELOS|111</t>
  </si>
  <si>
    <t>0000142140</t>
  </si>
  <si>
    <t>83301</t>
  </si>
  <si>
    <t>PJE GUADALUPE 6</t>
  </si>
  <si>
    <t>0000142131</t>
  </si>
  <si>
    <t>102180</t>
  </si>
  <si>
    <t>5249.99</t>
  </si>
  <si>
    <t>AV. BICENTENARIO</t>
  </si>
  <si>
    <t>BICENTENARIO</t>
  </si>
  <si>
    <t>76700</t>
  </si>
  <si>
    <t>PEDRO ESCOBEDO</t>
  </si>
  <si>
    <t>Independencia</t>
  </si>
  <si>
    <t>0000142304</t>
  </si>
  <si>
    <t>29132</t>
  </si>
  <si>
    <t>2888.80</t>
  </si>
  <si>
    <t>0000141812</t>
  </si>
  <si>
    <t>101749</t>
  </si>
  <si>
    <t>10200.85</t>
  </si>
  <si>
    <t>CIRCUITO VIREYES</t>
  </si>
  <si>
    <t>DE LOS VIREYES|SN</t>
  </si>
  <si>
    <t>0000142870</t>
  </si>
  <si>
    <t>124044</t>
  </si>
  <si>
    <t>5430.34</t>
  </si>
  <si>
    <t>VENUSTIANO CARRANZA</t>
  </si>
  <si>
    <t>SAN JUAN DE LA PRESA</t>
  </si>
  <si>
    <t>36770</t>
  </si>
  <si>
    <t>VENUSTIANO CARRANZA|SN</t>
  </si>
  <si>
    <t>San Juan de La Presa</t>
  </si>
  <si>
    <t>0000142248</t>
  </si>
  <si>
    <t>67253</t>
  </si>
  <si>
    <t>SAN PEDRO DE LOS NARANJOS</t>
  </si>
  <si>
    <t>MORELOS|SN</t>
  </si>
  <si>
    <t>0000142261</t>
  </si>
  <si>
    <t>37361</t>
  </si>
  <si>
    <t>MAUEL DOBLADO</t>
  </si>
  <si>
    <t>RANCHO EL DIEZMO</t>
  </si>
  <si>
    <t>38480</t>
  </si>
  <si>
    <t>MUNICIPIO DE CORTAZAR</t>
  </si>
  <si>
    <t>0000142047</t>
  </si>
  <si>
    <t>61223</t>
  </si>
  <si>
    <t>5586.88</t>
  </si>
  <si>
    <t>0000142766</t>
  </si>
  <si>
    <t>40462</t>
  </si>
  <si>
    <t>11806.90</t>
  </si>
  <si>
    <t>CARRETERA A JAMAICA KM. 9.5 RANCHO LA PALMERA</t>
  </si>
  <si>
    <t>0000142289</t>
  </si>
  <si>
    <t>88174</t>
  </si>
  <si>
    <t>COLONIA OBRERA 24</t>
  </si>
  <si>
    <t>ESCOBEDO</t>
  </si>
  <si>
    <t>0000142325</t>
  </si>
  <si>
    <t>COLIMA # 668</t>
  </si>
  <si>
    <t>ZONA NORTE</t>
  </si>
  <si>
    <t>85040</t>
  </si>
  <si>
    <t>OBREGON</t>
  </si>
  <si>
    <t>COLIMA|868</t>
  </si>
  <si>
    <t>Zona Norte</t>
  </si>
  <si>
    <t>CAJEME</t>
  </si>
  <si>
    <t>0000142021</t>
  </si>
  <si>
    <t>124492</t>
  </si>
  <si>
    <t>0000142667</t>
  </si>
  <si>
    <t>28368</t>
  </si>
  <si>
    <t>3064.65</t>
  </si>
  <si>
    <t>0000142288</t>
  </si>
  <si>
    <t>98695</t>
  </si>
  <si>
    <t>36880</t>
  </si>
  <si>
    <t>DE LA CORREGIDORA|SN</t>
  </si>
  <si>
    <t>0000142308</t>
  </si>
  <si>
    <t>200140</t>
  </si>
  <si>
    <t>LIBRAMIENTO CARRETERO SUR KM 4.3</t>
  </si>
  <si>
    <t>LA LUZ</t>
  </si>
  <si>
    <t>36776</t>
  </si>
  <si>
    <t>0000142807</t>
  </si>
  <si>
    <t>91079</t>
  </si>
  <si>
    <t>AV MORELOS</t>
  </si>
  <si>
    <t>0000142343</t>
  </si>
  <si>
    <t>59805</t>
  </si>
  <si>
    <t>3042.24</t>
  </si>
  <si>
    <t>CAP HERNAN PEREZ DE B 147</t>
  </si>
  <si>
    <t>FUNDACION</t>
  </si>
  <si>
    <t>CAPITÁN H. PERÉZ DE BOCANEGRA|147</t>
  </si>
  <si>
    <t>Fundación</t>
  </si>
  <si>
    <t>0000142048</t>
  </si>
  <si>
    <t>10019</t>
  </si>
  <si>
    <t>0000142794</t>
  </si>
  <si>
    <t>34884</t>
  </si>
  <si>
    <t>2412.93</t>
  </si>
  <si>
    <t>CUAUHTEMOC|SN</t>
  </si>
  <si>
    <t>0000142387</t>
  </si>
  <si>
    <t>134753</t>
  </si>
  <si>
    <t>PRESA BLANCA</t>
  </si>
  <si>
    <t>38104</t>
  </si>
  <si>
    <t>Presa Blanca</t>
  </si>
  <si>
    <t>0000142664</t>
  </si>
  <si>
    <t>49815</t>
  </si>
  <si>
    <t>4489.66</t>
  </si>
  <si>
    <t>0000142487</t>
  </si>
  <si>
    <t>22583</t>
  </si>
  <si>
    <t>2260.28</t>
  </si>
  <si>
    <t>NIÑOS HEROES</t>
  </si>
  <si>
    <t>EJIDO JESUS MARIA</t>
  </si>
  <si>
    <t>DOLORES HIDALGO</t>
  </si>
  <si>
    <t>DE LOS HEROES|SN</t>
  </si>
  <si>
    <t>0000142885</t>
  </si>
  <si>
    <t>27653</t>
  </si>
  <si>
    <t>MOCTEZUMA 210</t>
  </si>
  <si>
    <t>SANTA ELENA DE LA CRUZ</t>
  </si>
  <si>
    <t>36790</t>
  </si>
  <si>
    <t>SOLIDARIDAD|210</t>
  </si>
  <si>
    <t>Santa Elena de La Cruz</t>
  </si>
  <si>
    <t>0000142503</t>
  </si>
  <si>
    <t>29506</t>
  </si>
  <si>
    <t>AV. BOSQUE DE CHAPULTEPEC # 112 LOCAL 3</t>
  </si>
  <si>
    <t>LAS ARBOLEDAS 1RA SECCION</t>
  </si>
  <si>
    <t>0000142213</t>
  </si>
  <si>
    <t>26321</t>
  </si>
  <si>
    <t>PELICANO 220</t>
  </si>
  <si>
    <t>PELÍCANO|220</t>
  </si>
  <si>
    <t>0000142670</t>
  </si>
  <si>
    <t>230573</t>
  </si>
  <si>
    <t>2187.07</t>
  </si>
  <si>
    <t>5 DE MAYO|SN</t>
  </si>
  <si>
    <t>0000142223</t>
  </si>
  <si>
    <t>134451</t>
  </si>
  <si>
    <t>6095.02</t>
  </si>
  <si>
    <t>0000142500</t>
  </si>
  <si>
    <t>53959</t>
  </si>
  <si>
    <t>5687.93</t>
  </si>
  <si>
    <t>CAMINO A COLONIAS</t>
  </si>
  <si>
    <t>SIN COLONIA</t>
  </si>
  <si>
    <t>38493</t>
  </si>
  <si>
    <t>CORTAZA</t>
  </si>
  <si>
    <t>0000142063</t>
  </si>
  <si>
    <t>60556</t>
  </si>
  <si>
    <t>12057.11</t>
  </si>
  <si>
    <t>0000142286</t>
  </si>
  <si>
    <t>98822</t>
  </si>
  <si>
    <t>0000142889</t>
  </si>
  <si>
    <t>113733</t>
  </si>
  <si>
    <t>3029.48</t>
  </si>
  <si>
    <t>PEDREGAL DE SAN ANGEL</t>
  </si>
  <si>
    <t>CIRCUITO SAN AGUSTIN</t>
  </si>
  <si>
    <t>0000142132</t>
  </si>
  <si>
    <t>54573</t>
  </si>
  <si>
    <t>ZONA DE ORO 1</t>
  </si>
  <si>
    <t>JUVENTINO ROSAS|SN</t>
  </si>
  <si>
    <t>0000142087</t>
  </si>
  <si>
    <t>30055</t>
  </si>
  <si>
    <t>TARIMORO 109</t>
  </si>
  <si>
    <t>TARIMORO|109</t>
  </si>
  <si>
    <t>0000142374</t>
  </si>
  <si>
    <t>116276</t>
  </si>
  <si>
    <t>HYDRA</t>
  </si>
  <si>
    <t>SENDA REAL</t>
  </si>
  <si>
    <t>Senda Real</t>
  </si>
  <si>
    <t>0000142472</t>
  </si>
  <si>
    <t>49829</t>
  </si>
  <si>
    <t>FRANCISCO I MADERO</t>
  </si>
  <si>
    <t>EMPALME ESCOBEDO COMONFORT</t>
  </si>
  <si>
    <t>0000142113</t>
  </si>
  <si>
    <t>10839</t>
  </si>
  <si>
    <t>CALLE MADERO 224 A</t>
  </si>
  <si>
    <t>0000142105</t>
  </si>
  <si>
    <t>43629</t>
  </si>
  <si>
    <t>6060.35</t>
  </si>
  <si>
    <t>0000142833</t>
  </si>
  <si>
    <t>40661</t>
  </si>
  <si>
    <t>COLORINES</t>
  </si>
  <si>
    <t>JARDINES CELAYA 3ERA SECCION</t>
  </si>
  <si>
    <t>COLORINES|SN</t>
  </si>
  <si>
    <t>0000142236</t>
  </si>
  <si>
    <t>318255</t>
  </si>
  <si>
    <t>3915.03</t>
  </si>
  <si>
    <t>CONOCIDO</t>
  </si>
  <si>
    <t>Guadalupe</t>
  </si>
  <si>
    <t>0000142850</t>
  </si>
  <si>
    <t>2516</t>
  </si>
  <si>
    <t>BRONCE 101</t>
  </si>
  <si>
    <t>BRONCE|101</t>
  </si>
  <si>
    <t>0000142525</t>
  </si>
  <si>
    <t>142783</t>
  </si>
  <si>
    <t>PRESA DE LA ESPERANZA # 124</t>
  </si>
  <si>
    <t>PRESA LA ESPERANZA|124</t>
  </si>
  <si>
    <t>0000142306</t>
  </si>
  <si>
    <t>165847</t>
  </si>
  <si>
    <t>10532.11</t>
  </si>
  <si>
    <t>RAFAEL SANZIO</t>
  </si>
  <si>
    <t>RAFAEL SANZIO|SN</t>
  </si>
  <si>
    <t>Renacimiento</t>
  </si>
  <si>
    <t>0000142179</t>
  </si>
  <si>
    <t>77168</t>
  </si>
  <si>
    <t>PRIV FLAMINGOS</t>
  </si>
  <si>
    <t>RINCONADA DE LOS ALAMOS</t>
  </si>
  <si>
    <t>0000142163</t>
  </si>
  <si>
    <t>198558</t>
  </si>
  <si>
    <t>AVENIDA HERCULES # 76</t>
  </si>
  <si>
    <t>OLIMPO</t>
  </si>
  <si>
    <t>37736</t>
  </si>
  <si>
    <t>HÉRCULES|76</t>
  </si>
  <si>
    <t>Olimpo</t>
  </si>
  <si>
    <t>0000142114</t>
  </si>
  <si>
    <t>29365</t>
  </si>
  <si>
    <t>3106.03</t>
  </si>
  <si>
    <t>0000142789</t>
  </si>
  <si>
    <t>24201</t>
  </si>
  <si>
    <t>0000142178</t>
  </si>
  <si>
    <t>30482</t>
  </si>
  <si>
    <t>5607.89</t>
  </si>
  <si>
    <t>PASEO DE LOS OLIVOS</t>
  </si>
  <si>
    <t>0000142305</t>
  </si>
  <si>
    <t>87995</t>
  </si>
  <si>
    <t>2255.17</t>
  </si>
  <si>
    <t>0000142581</t>
  </si>
  <si>
    <t>23030</t>
  </si>
  <si>
    <t>0000141519</t>
  </si>
  <si>
    <t>29668</t>
  </si>
  <si>
    <t>CARRETERA LIBRE CELAYA QUERETARO KM 8.5</t>
  </si>
  <si>
    <t>38197</t>
  </si>
  <si>
    <t>Rancho Nuevo</t>
  </si>
  <si>
    <t>0000142104</t>
  </si>
  <si>
    <t>39789</t>
  </si>
  <si>
    <t>H. COLEGIO MILITAR</t>
  </si>
  <si>
    <t>36970</t>
  </si>
  <si>
    <t>ABASOLO</t>
  </si>
  <si>
    <t>Abasolo Centro</t>
  </si>
  <si>
    <t>0000142086</t>
  </si>
  <si>
    <t>104082</t>
  </si>
  <si>
    <t>6474.80</t>
  </si>
  <si>
    <t>0000142109</t>
  </si>
  <si>
    <t>180466</t>
  </si>
  <si>
    <t>PROLONGACION ESPAÑITA # 1022</t>
  </si>
  <si>
    <t>LOS GAVILANES</t>
  </si>
  <si>
    <t>ESPAÑITA|122</t>
  </si>
  <si>
    <t>0000142676</t>
  </si>
  <si>
    <t>39221</t>
  </si>
  <si>
    <t>CONDOR 219</t>
  </si>
  <si>
    <t>CÓNDOR|219</t>
  </si>
  <si>
    <t>0000142226</t>
  </si>
  <si>
    <t>149701</t>
  </si>
  <si>
    <t>3964.66</t>
  </si>
  <si>
    <t>SAN JOSE DE GUANAJUATO</t>
  </si>
  <si>
    <t>SAN JOSÉ DE GUANAJUATO (MANZANO)|SN</t>
  </si>
  <si>
    <t>0000142249</t>
  </si>
  <si>
    <t>121374</t>
  </si>
  <si>
    <t>7262.41</t>
  </si>
  <si>
    <t>AV MEXICO 64</t>
  </si>
  <si>
    <t>DEPORTIVA</t>
  </si>
  <si>
    <t>Deportiva</t>
  </si>
  <si>
    <t>0000142533</t>
  </si>
  <si>
    <t>19364</t>
  </si>
  <si>
    <t>3827.58</t>
  </si>
  <si>
    <t>DEL PANTEON 172</t>
  </si>
  <si>
    <t>TZIRITZICUARO</t>
  </si>
  <si>
    <t>61262</t>
  </si>
  <si>
    <t>DEL PANTEÓN|170</t>
  </si>
  <si>
    <t>0000142796</t>
  </si>
  <si>
    <t>20011</t>
  </si>
  <si>
    <t>SENDERO DE PUERTA REAL</t>
  </si>
  <si>
    <t>PUERTA DE PIEDRA</t>
  </si>
  <si>
    <t>0000142130</t>
  </si>
  <si>
    <t>83668</t>
  </si>
  <si>
    <t>7085.34</t>
  </si>
  <si>
    <t>PROL VICENTE GUERRERO</t>
  </si>
  <si>
    <t>RANCHO GRANDE</t>
  </si>
  <si>
    <t>38620</t>
  </si>
  <si>
    <t>VICENTE GUERRERO|SN</t>
  </si>
  <si>
    <t>Rancho Grande</t>
  </si>
  <si>
    <t>0000142840</t>
  </si>
  <si>
    <t>70067</t>
  </si>
  <si>
    <t>HACIENDA SANTA MARIA 111</t>
  </si>
  <si>
    <t>HACIENDA SANTA MARÍA|118</t>
  </si>
  <si>
    <t>0000142628</t>
  </si>
  <si>
    <t>6989</t>
  </si>
  <si>
    <t>PRIVADA ALTAMIRANO # 212</t>
  </si>
  <si>
    <t>ALTAMIRANO|212</t>
  </si>
  <si>
    <t>0000142103</t>
  </si>
  <si>
    <t>22333</t>
  </si>
  <si>
    <t>16 DE SEPTIEMBRE 401 A</t>
  </si>
  <si>
    <t>16 DE SEPTIEMBRE|406</t>
  </si>
  <si>
    <t>0000142285</t>
  </si>
  <si>
    <t>878208</t>
  </si>
  <si>
    <t>0000142600</t>
  </si>
  <si>
    <t>46200</t>
  </si>
  <si>
    <t>JOSE VASCONCELOS # 176</t>
  </si>
  <si>
    <t>LOS GIRASOLES</t>
  </si>
  <si>
    <t>LICENCIADO JOSÉ VASCONCELOS|176</t>
  </si>
  <si>
    <t>0000142328</t>
  </si>
  <si>
    <t>131547</t>
  </si>
  <si>
    <t>LEANDRO VALLE</t>
  </si>
  <si>
    <t>0000142046</t>
  </si>
  <si>
    <t>9538</t>
  </si>
  <si>
    <t>0000142499</t>
  </si>
  <si>
    <t>240487</t>
  </si>
  <si>
    <t>CARRETERA PANAMERICANA KM 1</t>
  </si>
  <si>
    <t>Bugambilias</t>
  </si>
  <si>
    <t>0000142413</t>
  </si>
  <si>
    <t>8379</t>
  </si>
  <si>
    <t>2707.96</t>
  </si>
  <si>
    <t>PROLONGACION 20 DE NOVIEMBRE # 200 - B</t>
  </si>
  <si>
    <t>38194</t>
  </si>
  <si>
    <t>0000142788</t>
  </si>
  <si>
    <t>77776</t>
  </si>
  <si>
    <t>8035.70</t>
  </si>
  <si>
    <t>0000142475</t>
  </si>
  <si>
    <t>12983</t>
  </si>
  <si>
    <t>CIRCUITO VIRREYES 2068 2068</t>
  </si>
  <si>
    <t>VILLAS DEBENAVENTE II</t>
  </si>
  <si>
    <t>0000142489</t>
  </si>
  <si>
    <t>171403</t>
  </si>
  <si>
    <t>6353.00</t>
  </si>
  <si>
    <t>AV INDEPENDENCIA</t>
  </si>
  <si>
    <t>0000142855</t>
  </si>
  <si>
    <t>20153</t>
  </si>
  <si>
    <t>SI NOS DEJAN 107</t>
  </si>
  <si>
    <t>FRACC EL CANTAR</t>
  </si>
  <si>
    <t>SÍ NOS DEJAN|100</t>
  </si>
  <si>
    <t>El Cantar</t>
  </si>
  <si>
    <t>0000142920</t>
  </si>
  <si>
    <t>82492</t>
  </si>
  <si>
    <t>3068.10</t>
  </si>
  <si>
    <t>FRANCISCO I. MADERO</t>
  </si>
  <si>
    <t>CENTRO, ACAMBARO</t>
  </si>
  <si>
    <t>FRANCISCO I. MADERO|SN</t>
  </si>
  <si>
    <t>0000142462</t>
  </si>
  <si>
    <t>14659</t>
  </si>
  <si>
    <t>12 DE OCTUBRE</t>
  </si>
  <si>
    <t>38023</t>
  </si>
  <si>
    <t>12  DE OCTUBRE|SN</t>
  </si>
  <si>
    <t>0000142877</t>
  </si>
  <si>
    <t>6207</t>
  </si>
  <si>
    <t>FRESNILLO S/N</t>
  </si>
  <si>
    <t>EJIDO DOLORES</t>
  </si>
  <si>
    <t>0000142540</t>
  </si>
  <si>
    <t>31701</t>
  </si>
  <si>
    <t>38190</t>
  </si>
  <si>
    <t>SAN PEDRO TENANGO</t>
  </si>
  <si>
    <t>0000142049</t>
  </si>
  <si>
    <t>60706</t>
  </si>
  <si>
    <t>0000142568</t>
  </si>
  <si>
    <t>137167</t>
  </si>
  <si>
    <t>2718.96</t>
  </si>
  <si>
    <t>ARTEAGA 321</t>
  </si>
  <si>
    <t>ARTEAGA|321</t>
  </si>
  <si>
    <t>0000142484</t>
  </si>
  <si>
    <t>58927</t>
  </si>
  <si>
    <t>4718.32</t>
  </si>
  <si>
    <t>CALLE 21 DE SEPTIEMBRE 167</t>
  </si>
  <si>
    <t>CAPILLA DE GUADALUPE</t>
  </si>
  <si>
    <t>47700</t>
  </si>
  <si>
    <t>JA</t>
  </si>
  <si>
    <t>Capilla de Guadalupe</t>
  </si>
  <si>
    <t>0000142423</t>
  </si>
  <si>
    <t>150675</t>
  </si>
  <si>
    <t>3904.30</t>
  </si>
  <si>
    <t>ZACATECAS</t>
  </si>
  <si>
    <t>VILLA DE LOS REYES</t>
  </si>
  <si>
    <t>ZACATECAS|SN</t>
  </si>
  <si>
    <t>Villa de los Reyes</t>
  </si>
  <si>
    <t>0000142596</t>
  </si>
  <si>
    <t>77557</t>
  </si>
  <si>
    <t>VILLA VERONA</t>
  </si>
  <si>
    <t>FRACC. LA CANTERA</t>
  </si>
  <si>
    <t>La Cantera</t>
  </si>
  <si>
    <t>0000142119</t>
  </si>
  <si>
    <t>115807</t>
  </si>
  <si>
    <t>VILLA DE GARCIA</t>
  </si>
  <si>
    <t>VILLA DE GARCÍA|104</t>
  </si>
  <si>
    <t>0000142565</t>
  </si>
  <si>
    <t>14403</t>
  </si>
  <si>
    <t>0000142537</t>
  </si>
  <si>
    <t>159916</t>
  </si>
  <si>
    <t>0000141738</t>
  </si>
  <si>
    <t>39248</t>
  </si>
  <si>
    <t>4939.66</t>
  </si>
  <si>
    <t>0000142685</t>
  </si>
  <si>
    <t>47269</t>
  </si>
  <si>
    <t>SAN MARTIN</t>
  </si>
  <si>
    <t>SAN MARTÍN|SN</t>
  </si>
  <si>
    <t>0000142139</t>
  </si>
  <si>
    <t>22221</t>
  </si>
  <si>
    <t>MISION DE SAN PABLO 344</t>
  </si>
  <si>
    <t>MISION</t>
  </si>
  <si>
    <t>MISIÓN DE SAN PABLO|344</t>
  </si>
  <si>
    <t>La Misión</t>
  </si>
  <si>
    <t>0000142197</t>
  </si>
  <si>
    <t>31277</t>
  </si>
  <si>
    <t>PELICANOS 201</t>
  </si>
  <si>
    <t>PELÍCANO|201</t>
  </si>
  <si>
    <t>0000142350</t>
  </si>
  <si>
    <t>57991</t>
  </si>
  <si>
    <t>JUANA M JIMENEZ 520</t>
  </si>
  <si>
    <t>LAS INSURGENTES</t>
  </si>
  <si>
    <t>JUANA M. JIMÉNEZ|520</t>
  </si>
  <si>
    <t>Las Insurgentes</t>
  </si>
  <si>
    <t>0000142171</t>
  </si>
  <si>
    <t>71102</t>
  </si>
  <si>
    <t>0000142315</t>
  </si>
  <si>
    <t>80071</t>
  </si>
  <si>
    <t>6674.58</t>
  </si>
  <si>
    <t>HERO DE NACOZARI 411 ORIENTE</t>
  </si>
  <si>
    <t>HÉROE DE NACOZARI|411</t>
  </si>
  <si>
    <t>0000142735</t>
  </si>
  <si>
    <t>98739</t>
  </si>
  <si>
    <t>6459.31</t>
  </si>
  <si>
    <t>NORTE 5 115</t>
  </si>
  <si>
    <t>NORTE 5|115</t>
  </si>
  <si>
    <t>0000142379</t>
  </si>
  <si>
    <t>19675</t>
  </si>
  <si>
    <t>3128.44</t>
  </si>
  <si>
    <t>CIRCUITO POPOL VUH PTE 117</t>
  </si>
  <si>
    <t>KINN RESIDENCIAL</t>
  </si>
  <si>
    <t>kinn Residencial</t>
  </si>
  <si>
    <t>0000142695</t>
  </si>
  <si>
    <t>135253</t>
  </si>
  <si>
    <t>4240.85</t>
  </si>
  <si>
    <t>RODOLFO PIñA SORIA</t>
  </si>
  <si>
    <t>APASEO EL GRANDRE</t>
  </si>
  <si>
    <t>RODOLFO PIÑA SORIA|SN</t>
  </si>
  <si>
    <t>0000142751</t>
  </si>
  <si>
    <t>102957</t>
  </si>
  <si>
    <t>MIGUEL HIDALGO Y COSTILLA OTE # 111</t>
  </si>
  <si>
    <t>CENTRO VICTORIA DE CORTAZAR</t>
  </si>
  <si>
    <t>38477</t>
  </si>
  <si>
    <t>Victoria de Cortazar</t>
  </si>
  <si>
    <t>0000142632</t>
  </si>
  <si>
    <t>58796</t>
  </si>
  <si>
    <t>PASEO DE PUERTA ALTA # 127</t>
  </si>
  <si>
    <t>PUERTA DE PINO|127</t>
  </si>
  <si>
    <t>0000142193</t>
  </si>
  <si>
    <t>14019</t>
  </si>
  <si>
    <t>SANTA ANA 22</t>
  </si>
  <si>
    <t>LA PARROQUIA</t>
  </si>
  <si>
    <t>37770</t>
  </si>
  <si>
    <t>La Parroquía</t>
  </si>
  <si>
    <t>0000142106</t>
  </si>
  <si>
    <t>50025</t>
  </si>
  <si>
    <t>CARRETERA CELAYA SALVATIERRA KM 7</t>
  </si>
  <si>
    <t>SANTA MARIA DEL REFUGIO</t>
  </si>
  <si>
    <t>Santa María del Refugio</t>
  </si>
  <si>
    <t>0000142092</t>
  </si>
  <si>
    <t>18289</t>
  </si>
  <si>
    <t>3629.31</t>
  </si>
  <si>
    <t>ALFONSO SIERRA MADRIGAL</t>
  </si>
  <si>
    <t>NO ESPECIFICADA</t>
  </si>
  <si>
    <t>ALFONSO SIERRA MADRIGAL|SN</t>
  </si>
  <si>
    <t>0000142303</t>
  </si>
  <si>
    <t>47529</t>
  </si>
  <si>
    <t>4256.03</t>
  </si>
  <si>
    <t>FERROPUERTO # 205</t>
  </si>
  <si>
    <t>Rincón de Tamayo Centro</t>
  </si>
  <si>
    <t>0000142818</t>
  </si>
  <si>
    <t>21221</t>
  </si>
  <si>
    <t>CIRCUITO TOLEDO # 146</t>
  </si>
  <si>
    <t>LOS OLIVOS RESIDENCIAL II</t>
  </si>
  <si>
    <t>POLITÉCNICO|146</t>
  </si>
  <si>
    <t>0000142206</t>
  </si>
  <si>
    <t>81062</t>
  </si>
  <si>
    <t>A OBREGON 427</t>
  </si>
  <si>
    <t>SAN JUAN DE LA VEGA</t>
  </si>
  <si>
    <t>38100</t>
  </si>
  <si>
    <t>ÁLVARO OBREGÓN|427</t>
  </si>
  <si>
    <t>San Juan de La Vega</t>
  </si>
  <si>
    <t>0000142584</t>
  </si>
  <si>
    <t>61691</t>
  </si>
  <si>
    <t>4318.98</t>
  </si>
  <si>
    <t>BOULEVARD AVILA CAMACHO</t>
  </si>
  <si>
    <t>LOMAS DE CHAPULTEPEC</t>
  </si>
  <si>
    <t>CD</t>
  </si>
  <si>
    <t>ANILLO PERIFÉRICO (BOULEVARD PRESIDENTE MANUEL ÁVILA CAMACHO)|1</t>
  </si>
  <si>
    <t>Lomas de Chapultepec II Sección</t>
  </si>
  <si>
    <t>0000142220</t>
  </si>
  <si>
    <t>70855</t>
  </si>
  <si>
    <t>2795.27</t>
  </si>
  <si>
    <t>IGNACIO CENTENO</t>
  </si>
  <si>
    <t>IGNACIO CENTENO|SN</t>
  </si>
  <si>
    <t>0000142141</t>
  </si>
  <si>
    <t>212043</t>
  </si>
  <si>
    <t>3085.34</t>
  </si>
  <si>
    <t>HDA SN ANTONIO KM 3.5</t>
  </si>
  <si>
    <t>FRACC LABRADORES</t>
  </si>
  <si>
    <t>0000142509</t>
  </si>
  <si>
    <t>5935</t>
  </si>
  <si>
    <t>CIRCUITO VIRREYES</t>
  </si>
  <si>
    <t>VILLAS DE BENAVENTE</t>
  </si>
  <si>
    <t>0000142173</t>
  </si>
  <si>
    <t>0000142145</t>
  </si>
  <si>
    <t>172169</t>
  </si>
  <si>
    <t>LÁZARO CÁRDENAS DEL RÍO|SN</t>
  </si>
  <si>
    <t>0000142753</t>
  </si>
  <si>
    <t>85677</t>
  </si>
  <si>
    <t>2552.11</t>
  </si>
  <si>
    <t>AZUCENAS</t>
  </si>
  <si>
    <t>FRACC JARDINES</t>
  </si>
  <si>
    <t>AZUCENA|SN</t>
  </si>
  <si>
    <t>Jardines</t>
  </si>
  <si>
    <t>0000142317</t>
  </si>
  <si>
    <t>90095</t>
  </si>
  <si>
    <t>3818.10</t>
  </si>
  <si>
    <t>0000142844</t>
  </si>
  <si>
    <t>72284</t>
  </si>
  <si>
    <t>5947.41</t>
  </si>
  <si>
    <t>VALLE DEL CONVENTO</t>
  </si>
  <si>
    <t>VALLE DEL CONVENTO|SN</t>
  </si>
  <si>
    <t>0000142645</t>
  </si>
  <si>
    <t>364941</t>
  </si>
  <si>
    <t>VIA MATAMOROS # 1501</t>
  </si>
  <si>
    <t>FRACC. INDUSTRIAL NOGALAR</t>
  </si>
  <si>
    <t>66484</t>
  </si>
  <si>
    <t>VÍA A MATAMOROS|100A</t>
  </si>
  <si>
    <t>Industrial Nogalar</t>
  </si>
  <si>
    <t>SAN NICOLÁS DE LOS GARZA</t>
  </si>
  <si>
    <t>0000142296</t>
  </si>
  <si>
    <t>54900</t>
  </si>
  <si>
    <t>SALTO DEL AGUA</t>
  </si>
  <si>
    <t>SALTO DEL AGUA|SN</t>
  </si>
  <si>
    <t>0000142791</t>
  </si>
  <si>
    <t>53302</t>
  </si>
  <si>
    <t>3275.00</t>
  </si>
  <si>
    <t>0000142866</t>
  </si>
  <si>
    <t>25460</t>
  </si>
  <si>
    <t>HERIBERTO JARA 464</t>
  </si>
  <si>
    <t>HERIBERTO JARA|464</t>
  </si>
  <si>
    <t>0000142493</t>
  </si>
  <si>
    <t>21469</t>
  </si>
  <si>
    <t>4318.96</t>
  </si>
  <si>
    <t>MORELOS 507</t>
  </si>
  <si>
    <t>COMUNIDAD DE PARRA</t>
  </si>
  <si>
    <t>MORELOS|507</t>
  </si>
  <si>
    <t>De Parral</t>
  </si>
  <si>
    <t>0000142594</t>
  </si>
  <si>
    <t>14383</t>
  </si>
  <si>
    <t>CIRCUITO EL SECRETO</t>
  </si>
  <si>
    <t>FRACC EL SECRETO</t>
  </si>
  <si>
    <t>38028</t>
  </si>
  <si>
    <t>VILLA DEL SECRETO|105</t>
  </si>
  <si>
    <t>0000142765</t>
  </si>
  <si>
    <t>18226</t>
  </si>
  <si>
    <t>PERICOS 121</t>
  </si>
  <si>
    <t>PERICOS|121</t>
  </si>
  <si>
    <t>0000142564</t>
  </si>
  <si>
    <t>41005</t>
  </si>
  <si>
    <t>0000142345</t>
  </si>
  <si>
    <t>10309</t>
  </si>
  <si>
    <t>CTO ROUSSEAU 125</t>
  </si>
  <si>
    <t>RESIDENCIAL MAGNO</t>
  </si>
  <si>
    <t>0000142653</t>
  </si>
  <si>
    <t>160450</t>
  </si>
  <si>
    <t>0000142701</t>
  </si>
  <si>
    <t>41347</t>
  </si>
  <si>
    <t>0000142368</t>
  </si>
  <si>
    <t>20169</t>
  </si>
  <si>
    <t>MARGARITA MAZA DE JUAREZ 107</t>
  </si>
  <si>
    <t>MARGARITA MAZA DE JUÁREZ|107</t>
  </si>
  <si>
    <t>0000142502</t>
  </si>
  <si>
    <t>22776</t>
  </si>
  <si>
    <t>2283.62</t>
  </si>
  <si>
    <t>CALLE TABACHINES</t>
  </si>
  <si>
    <t>JARDINES DE CELAYA 2A SECC</t>
  </si>
  <si>
    <t>TABACHINES|SN</t>
  </si>
  <si>
    <t>0000142234</t>
  </si>
  <si>
    <t>48283</t>
  </si>
  <si>
    <t>VALLE HERMOSO</t>
  </si>
  <si>
    <t>0000142449</t>
  </si>
  <si>
    <t>101352</t>
  </si>
  <si>
    <t>AVENIDA DEL SOL 407</t>
  </si>
  <si>
    <t>LA VENTA</t>
  </si>
  <si>
    <t>DEL SOL|405</t>
  </si>
  <si>
    <t>0000142486</t>
  </si>
  <si>
    <t>2854</t>
  </si>
  <si>
    <t>JAIME # 15</t>
  </si>
  <si>
    <t>LAGUNA ESCONDIDA</t>
  </si>
  <si>
    <t>37884</t>
  </si>
  <si>
    <t>JAIME NUNO|15</t>
  </si>
  <si>
    <t>Laguna Escondida</t>
  </si>
  <si>
    <t>0000142592</t>
  </si>
  <si>
    <t>246920</t>
  </si>
  <si>
    <t>719.83</t>
  </si>
  <si>
    <t>PRIV. DISTRITO FEDERAL # 116</t>
  </si>
  <si>
    <t>SAN LUIS REY</t>
  </si>
  <si>
    <t>San Luis Rey</t>
  </si>
  <si>
    <t>0000142914</t>
  </si>
  <si>
    <t>60866</t>
  </si>
  <si>
    <t>3112.06</t>
  </si>
  <si>
    <t>0000142202</t>
  </si>
  <si>
    <t>0000142754</t>
  </si>
  <si>
    <t>58067</t>
  </si>
  <si>
    <t>4976.90</t>
  </si>
  <si>
    <t>AV PEDREGAL 124</t>
  </si>
  <si>
    <t>QUINTA SANTA MARIA</t>
  </si>
  <si>
    <t>Quinta Santa María</t>
  </si>
  <si>
    <t>0000142881</t>
  </si>
  <si>
    <t>73189</t>
  </si>
  <si>
    <t>AVE INDUSTRIAL AEROESPACIAL</t>
  </si>
  <si>
    <t>PARQUE INDUSTRIAL</t>
  </si>
  <si>
    <t>25900</t>
  </si>
  <si>
    <t>RAMOS ARIZPE</t>
  </si>
  <si>
    <t>Parque Industrial Santa María</t>
  </si>
  <si>
    <t>0000142221</t>
  </si>
  <si>
    <t>4661</t>
  </si>
  <si>
    <t>TRES GUERRAS # 110 - A</t>
  </si>
  <si>
    <t>VALTIERRILLA</t>
  </si>
  <si>
    <t>36883</t>
  </si>
  <si>
    <t>TRES GUERRAS|110</t>
  </si>
  <si>
    <t>Valtierrilla</t>
  </si>
  <si>
    <t>0000142180</t>
  </si>
  <si>
    <t>24013</t>
  </si>
  <si>
    <t>ANDRES QUINTANA ROO 106</t>
  </si>
  <si>
    <t>QUINTANA ROO|106</t>
  </si>
  <si>
    <t>0000142453</t>
  </si>
  <si>
    <t>49318</t>
  </si>
  <si>
    <t>ESCUADRON 201</t>
  </si>
  <si>
    <t>PALMITA DE LANDETA</t>
  </si>
  <si>
    <t>ECOLOGISTAS|41</t>
  </si>
  <si>
    <t>Palmita de Landeta</t>
  </si>
  <si>
    <t>0000142176</t>
  </si>
  <si>
    <t>60213</t>
  </si>
  <si>
    <t>HACIENDA JURICA</t>
  </si>
  <si>
    <t>DON GU</t>
  </si>
  <si>
    <t>HACIENDA JURICA|SN</t>
  </si>
  <si>
    <t>Don Gu</t>
  </si>
  <si>
    <t>0000142184</t>
  </si>
  <si>
    <t>92524</t>
  </si>
  <si>
    <t>1A PRIV DE MARIANO AZUELA 116</t>
  </si>
  <si>
    <t>BARR DE SAN JUAN</t>
  </si>
  <si>
    <t>0000142747</t>
  </si>
  <si>
    <t>135000</t>
  </si>
  <si>
    <t>4718.42</t>
  </si>
  <si>
    <t>SAN MOGUEL DE ALLENDE</t>
  </si>
  <si>
    <t>0000142635</t>
  </si>
  <si>
    <t>29331</t>
  </si>
  <si>
    <t>3947.41</t>
  </si>
  <si>
    <t>SIERRA DE MICHOACAN</t>
  </si>
  <si>
    <t>0000142133</t>
  </si>
  <si>
    <t>109506</t>
  </si>
  <si>
    <t>3172.41</t>
  </si>
  <si>
    <t>LIC BENITO JUAREZ 728</t>
  </si>
  <si>
    <t>0000142245</t>
  </si>
  <si>
    <t>79078</t>
  </si>
  <si>
    <t>3482.00</t>
  </si>
  <si>
    <t>CALLEJON DEL BESO # 7</t>
  </si>
  <si>
    <t>FRACC VILLA DE LOS FRAILES</t>
  </si>
  <si>
    <t>37790</t>
  </si>
  <si>
    <t>DEL BESO|7</t>
  </si>
  <si>
    <t>0000142783</t>
  </si>
  <si>
    <t>299544</t>
  </si>
  <si>
    <t>7963.79</t>
  </si>
  <si>
    <t>0000142295</t>
  </si>
  <si>
    <t>104200</t>
  </si>
  <si>
    <t>FRACC REAL DE SAN ANTONIO</t>
  </si>
  <si>
    <t>0000142652</t>
  </si>
  <si>
    <t>23830</t>
  </si>
  <si>
    <t>0000142259</t>
  </si>
  <si>
    <t>4046</t>
  </si>
  <si>
    <t>OLMO 111</t>
  </si>
  <si>
    <t>OLMO|111</t>
  </si>
  <si>
    <t>0000142369</t>
  </si>
  <si>
    <t>26411</t>
  </si>
  <si>
    <t>1RA DE MAYO</t>
  </si>
  <si>
    <t>0000142696</t>
  </si>
  <si>
    <t>120617</t>
  </si>
  <si>
    <t>5738.79</t>
  </si>
  <si>
    <t>0000142624</t>
  </si>
  <si>
    <t>74028</t>
  </si>
  <si>
    <t>CARRETERA SALVATIRERRA- YURIRIA KM 12</t>
  </si>
  <si>
    <t>CU</t>
  </si>
  <si>
    <t>0000142297</t>
  </si>
  <si>
    <t>114316</t>
  </si>
  <si>
    <t>3231.89</t>
  </si>
  <si>
    <t>PONIENTE 149</t>
  </si>
  <si>
    <t>INDUSTRIAL VALLEJO</t>
  </si>
  <si>
    <t>02300</t>
  </si>
  <si>
    <t>ATCAPOTZALCO</t>
  </si>
  <si>
    <t>PONIENTE 128|649</t>
  </si>
  <si>
    <t>Industrial Vallejo</t>
  </si>
  <si>
    <t>0000142786</t>
  </si>
  <si>
    <t>28815</t>
  </si>
  <si>
    <t>2757.76</t>
  </si>
  <si>
    <t>0000142698</t>
  </si>
  <si>
    <t>100077</t>
  </si>
  <si>
    <t>6134.48</t>
  </si>
  <si>
    <t>LA ARBOLEDA</t>
  </si>
  <si>
    <t>38338</t>
  </si>
  <si>
    <t>BUENOS AIRES|SN</t>
  </si>
  <si>
    <t>La Arboleda</t>
  </si>
  <si>
    <t>0000141721</t>
  </si>
  <si>
    <t>79206</t>
  </si>
  <si>
    <t>0000142514</t>
  </si>
  <si>
    <t>192194</t>
  </si>
  <si>
    <t>ANDADOR FRANCISCO SAMANO 32</t>
  </si>
  <si>
    <t>DOCTOR SÁMANO|32</t>
  </si>
  <si>
    <t>0000142722</t>
  </si>
  <si>
    <t>9511</t>
  </si>
  <si>
    <t>BALANZA 237</t>
  </si>
  <si>
    <t>GALAXIA DEL PARQUE</t>
  </si>
  <si>
    <t>BRILLANTE|237</t>
  </si>
  <si>
    <t>Galaxias del Parque</t>
  </si>
  <si>
    <t>0000142758</t>
  </si>
  <si>
    <t>154190</t>
  </si>
  <si>
    <t>AGRICOLA NORORIENTE # 126</t>
  </si>
  <si>
    <t>LA HERRADURA</t>
  </si>
  <si>
    <t>38036</t>
  </si>
  <si>
    <t>AGRÍCOLA NORTE ORIENTE|127</t>
  </si>
  <si>
    <t>La Herradura</t>
  </si>
  <si>
    <t>0000142207</t>
  </si>
  <si>
    <t>160023</t>
  </si>
  <si>
    <t>NANCE</t>
  </si>
  <si>
    <t>JARDINES DE LA VICTORIA</t>
  </si>
  <si>
    <t>44900</t>
  </si>
  <si>
    <t>0000142806</t>
  </si>
  <si>
    <t>59506</t>
  </si>
  <si>
    <t>727.20</t>
  </si>
  <si>
    <t>0000142922</t>
  </si>
  <si>
    <t>101340</t>
  </si>
  <si>
    <t>COMPUERTAS DEL REAL</t>
  </si>
  <si>
    <t>LAS COMPUERTAS DEL CAMPESTRE</t>
  </si>
  <si>
    <t>PASEO DE LAS COMPUERTAS|SN</t>
  </si>
  <si>
    <t>0000142232</t>
  </si>
  <si>
    <t>11441</t>
  </si>
  <si>
    <t>ZARAGOZA 679</t>
  </si>
  <si>
    <t>IGNACIO ZARAGOZA|679</t>
  </si>
  <si>
    <t>0000142927</t>
  </si>
  <si>
    <t>4972</t>
  </si>
  <si>
    <t>REVOLUCION 10 A</t>
  </si>
  <si>
    <t>PUERTA DEL MONTE</t>
  </si>
  <si>
    <t>38920</t>
  </si>
  <si>
    <t>Puerta del Monte</t>
  </si>
  <si>
    <t>0000142662</t>
  </si>
  <si>
    <t>51849</t>
  </si>
  <si>
    <t>3671.55</t>
  </si>
  <si>
    <t>14 DE FEBRERO 12</t>
  </si>
  <si>
    <t>ALVARO OBREGON</t>
  </si>
  <si>
    <t>38203</t>
  </si>
  <si>
    <t>5 DE FEBRERO|12</t>
  </si>
  <si>
    <t>0000142527</t>
  </si>
  <si>
    <t>209812</t>
  </si>
  <si>
    <t>3710.35</t>
  </si>
  <si>
    <t>0000142189</t>
  </si>
  <si>
    <t>82270</t>
  </si>
  <si>
    <t>5093.96</t>
  </si>
  <si>
    <t>NICARAGUA 212</t>
  </si>
  <si>
    <t>NICARAGUA|212</t>
  </si>
  <si>
    <t>0000142085</t>
  </si>
  <si>
    <t>67332</t>
  </si>
  <si>
    <t>CD,SATELITE</t>
  </si>
  <si>
    <t>0000142692</t>
  </si>
  <si>
    <t>EMILIANO ZAPATA 18</t>
  </si>
  <si>
    <t>EMILIANO ZAPATA|18</t>
  </si>
  <si>
    <t>0000142353</t>
  </si>
  <si>
    <t>62580</t>
  </si>
  <si>
    <t>SAN JOSE</t>
  </si>
  <si>
    <t>36513</t>
  </si>
  <si>
    <t>LEANDRO VALLE|SN</t>
  </si>
  <si>
    <t>San José</t>
  </si>
  <si>
    <t>0000142129</t>
  </si>
  <si>
    <t>24761</t>
  </si>
  <si>
    <t>OLIVO 104</t>
  </si>
  <si>
    <t>DEL VALLE</t>
  </si>
  <si>
    <t>38320</t>
  </si>
  <si>
    <t>OLIVO|101</t>
  </si>
  <si>
    <t>0000142090</t>
  </si>
  <si>
    <t>58866</t>
  </si>
  <si>
    <t>CALANDRIA</t>
  </si>
  <si>
    <t>CALANDRIA|SN</t>
  </si>
  <si>
    <t>0000142785</t>
  </si>
  <si>
    <t>29876</t>
  </si>
  <si>
    <t>3430.17</t>
  </si>
  <si>
    <t>0000142307</t>
  </si>
  <si>
    <t>113884</t>
  </si>
  <si>
    <t>BOULEVARD ADOLFO LOPEZ MATEOS OTE</t>
  </si>
  <si>
    <t>38078</t>
  </si>
  <si>
    <t>ADOLFO LÓPEZ MATEOS|501B-OTE</t>
  </si>
  <si>
    <t>El Vergel</t>
  </si>
  <si>
    <t>0000142060</t>
  </si>
  <si>
    <t>64047</t>
  </si>
  <si>
    <t>4183.62</t>
  </si>
  <si>
    <t>PASEO DE GUANAJUATO 307 A</t>
  </si>
  <si>
    <t>PASEO JARDINES DE CELAYA 1A SECC</t>
  </si>
  <si>
    <t>PASEO DEL BAJÍO|307</t>
  </si>
  <si>
    <t>0000142845</t>
  </si>
  <si>
    <t>132723</t>
  </si>
  <si>
    <t>ROSALINDA I</t>
  </si>
  <si>
    <t>AZUCENAS|SN</t>
  </si>
  <si>
    <t>0000142576</t>
  </si>
  <si>
    <t>36922</t>
  </si>
  <si>
    <t>PRIV ALAMO VERDE # 144</t>
  </si>
  <si>
    <t>LAS ALAMEDAS</t>
  </si>
  <si>
    <t>ÁLAMO VERDE|104</t>
  </si>
  <si>
    <t>Las Alamedas</t>
  </si>
  <si>
    <t>0000142143</t>
  </si>
  <si>
    <t>131419</t>
  </si>
  <si>
    <t>5004.31</t>
  </si>
  <si>
    <t>0000142710</t>
  </si>
  <si>
    <t>164292</t>
  </si>
  <si>
    <t>LAS ROSAS</t>
  </si>
  <si>
    <t>LOS HERNANDEZ</t>
  </si>
  <si>
    <t>38164</t>
  </si>
  <si>
    <t>LAS ROSAS|SN</t>
  </si>
  <si>
    <t>Los Hernández</t>
  </si>
  <si>
    <t>0000142257</t>
  </si>
  <si>
    <t>64667</t>
  </si>
  <si>
    <t>MARIANO AZUELA 712</t>
  </si>
  <si>
    <t>MARIANO AZUELA|712</t>
  </si>
  <si>
    <t>0000142526</t>
  </si>
  <si>
    <t>58759</t>
  </si>
  <si>
    <t>6378.45</t>
  </si>
  <si>
    <t>ALLENDE ORIENTE</t>
  </si>
  <si>
    <t>VILLAGRAN GTO.</t>
  </si>
  <si>
    <t>IGNACIO ALLENDE ORIENTE|SN</t>
  </si>
  <si>
    <t>0000142147</t>
  </si>
  <si>
    <t>90567</t>
  </si>
  <si>
    <t>6605.85</t>
  </si>
  <si>
    <t>AV MEXICO JAPON 822 76</t>
  </si>
  <si>
    <t>FRACC ALARA</t>
  </si>
  <si>
    <t>AV. MEXICO-JAPON|1202</t>
  </si>
  <si>
    <t>0000142318</t>
  </si>
  <si>
    <t>110622</t>
  </si>
  <si>
    <t>ANTONIO BARONA 139</t>
  </si>
  <si>
    <t>ANTONIO F. BARONA|139</t>
  </si>
  <si>
    <t>0000142108</t>
  </si>
  <si>
    <t>136402</t>
  </si>
  <si>
    <t>4258.43</t>
  </si>
  <si>
    <t>BRONCE 110</t>
  </si>
  <si>
    <t>BRONCE|110</t>
  </si>
  <si>
    <t>0000142192</t>
  </si>
  <si>
    <t>9953</t>
  </si>
  <si>
    <t>PUENTE DE VELAS 285 21</t>
  </si>
  <si>
    <t>FRACC LA HERRADURA</t>
  </si>
  <si>
    <t>PUENTE DE VELAS|222</t>
  </si>
  <si>
    <t>0000142209</t>
  </si>
  <si>
    <t>10479</t>
  </si>
  <si>
    <t>CANARIO 311</t>
  </si>
  <si>
    <t>VALLE DE LA PRIMAVERA</t>
  </si>
  <si>
    <t>GERANIO|311</t>
  </si>
  <si>
    <t>Valle de La Primavera</t>
  </si>
  <si>
    <t>0000142408</t>
  </si>
  <si>
    <t>49581</t>
  </si>
  <si>
    <t>REAL DE SALAMANCA 107 A</t>
  </si>
  <si>
    <t>FRACCIONAMIENTO REAL DE CELAYA</t>
  </si>
  <si>
    <t>REAL DE SALAMANCA|107A</t>
  </si>
  <si>
    <t>Real de Celaya</t>
  </si>
  <si>
    <t>0000142864</t>
  </si>
  <si>
    <t>52016</t>
  </si>
  <si>
    <t>30 DE ABRIL</t>
  </si>
  <si>
    <t>EL DIEZMO</t>
  </si>
  <si>
    <t>El Diezmo</t>
  </si>
  <si>
    <t>0000142516</t>
  </si>
  <si>
    <t>84885</t>
  </si>
  <si>
    <t>INSURGENTES SUR</t>
  </si>
  <si>
    <t>CREDITO CONSTRUCTOR</t>
  </si>
  <si>
    <t>03940</t>
  </si>
  <si>
    <t>0000142291</t>
  </si>
  <si>
    <t>51052</t>
  </si>
  <si>
    <t>3145.70</t>
  </si>
  <si>
    <t>FRANCISCO I MADERO # 203 - A</t>
  </si>
  <si>
    <t>FRANCO TAVERA</t>
  </si>
  <si>
    <t>Franco Tavera</t>
  </si>
  <si>
    <t>0000142262</t>
  </si>
  <si>
    <t>170398</t>
  </si>
  <si>
    <t>CARR PANAMERICANA KM 79</t>
  </si>
  <si>
    <t>38272</t>
  </si>
  <si>
    <t>0000142856</t>
  </si>
  <si>
    <t>52829</t>
  </si>
  <si>
    <t>2499.14</t>
  </si>
  <si>
    <t>XICOTENCATL 207</t>
  </si>
  <si>
    <t>VALLE DORADO</t>
  </si>
  <si>
    <t>XICOTÉNCATL|207</t>
  </si>
  <si>
    <t>Valle Dorado</t>
  </si>
  <si>
    <t>0000142857</t>
  </si>
  <si>
    <t>99100</t>
  </si>
  <si>
    <t>MISION DE SANTIAGO 120</t>
  </si>
  <si>
    <t>MISIÓN DE SANTIAGO|120</t>
  </si>
  <si>
    <t>0000142793</t>
  </si>
  <si>
    <t>8980</t>
  </si>
  <si>
    <t>PROL. ZARAGOZA</t>
  </si>
  <si>
    <t>0000142228</t>
  </si>
  <si>
    <t>12260</t>
  </si>
  <si>
    <t>ZARAGOZA</t>
  </si>
  <si>
    <t>ZARAGOZA|SN</t>
  </si>
  <si>
    <t>0000142371</t>
  </si>
  <si>
    <t>13297</t>
  </si>
  <si>
    <t>CONIN 211</t>
  </si>
  <si>
    <t>CONÍN|211</t>
  </si>
  <si>
    <t>0000142672</t>
  </si>
  <si>
    <t>40392</t>
  </si>
  <si>
    <t>0000142660</t>
  </si>
  <si>
    <t>100117</t>
  </si>
  <si>
    <t>ADELITA</t>
  </si>
  <si>
    <t>LINDA VISTA</t>
  </si>
  <si>
    <t>Lindavista</t>
  </si>
  <si>
    <t>0000142678</t>
  </si>
  <si>
    <t>9846</t>
  </si>
  <si>
    <t>IGNACIO ALLENDE 227</t>
  </si>
  <si>
    <t>0000142749</t>
  </si>
  <si>
    <t>55033</t>
  </si>
  <si>
    <t>PRIMERA PRIVADA ALFONSO PARRA</t>
  </si>
  <si>
    <t>PRIMERA PRIVADA ALFONSO RIVERA PERÉZ CAMPOS|SN</t>
  </si>
  <si>
    <t>0000142424</t>
  </si>
  <si>
    <t>39358</t>
  </si>
  <si>
    <t>SOSTENES ROCHA</t>
  </si>
  <si>
    <t>0000142808</t>
  </si>
  <si>
    <t>129575</t>
  </si>
  <si>
    <t>0000142759</t>
  </si>
  <si>
    <t>10864</t>
  </si>
  <si>
    <t>PRADERA DEL SOL 22 B</t>
  </si>
  <si>
    <t>LOMA DE ANCON</t>
  </si>
  <si>
    <t>36864</t>
  </si>
  <si>
    <t>PRADERA DEL SOL|202</t>
  </si>
  <si>
    <t>Loma de Ancón</t>
  </si>
  <si>
    <t>0000142798</t>
  </si>
  <si>
    <t>79519</t>
  </si>
  <si>
    <t>6689.45</t>
  </si>
  <si>
    <t>ANGEL USABIAGA VILLANUEVA # 117</t>
  </si>
  <si>
    <t>ÁNGEL USARIAGA VILLANUEVA|115</t>
  </si>
  <si>
    <t>0000142358</t>
  </si>
  <si>
    <t>73360</t>
  </si>
  <si>
    <t>AV. ROSARIO CASTELLANOS</t>
  </si>
  <si>
    <t>KIARA RESIDENCIAL</t>
  </si>
  <si>
    <t>0000141989</t>
  </si>
  <si>
    <t>210467</t>
  </si>
  <si>
    <t>3373.28</t>
  </si>
  <si>
    <t>ACUEDUCTO AVENIDA (A.V)</t>
  </si>
  <si>
    <t>ZAPOPAN</t>
  </si>
  <si>
    <t>45116</t>
  </si>
  <si>
    <t>ACUEDUCTO|SN,A</t>
  </si>
  <si>
    <t>0000142187</t>
  </si>
  <si>
    <t>65225</t>
  </si>
  <si>
    <t>JESUITAS</t>
  </si>
  <si>
    <t>EL GUADALUPANO</t>
  </si>
  <si>
    <t>38168</t>
  </si>
  <si>
    <t>LOS JESUITAS|110</t>
  </si>
  <si>
    <t>El Guadalupano</t>
  </si>
  <si>
    <t>0000142631</t>
  </si>
  <si>
    <t>69903</t>
  </si>
  <si>
    <t>AV ARROYO GRANDE 112</t>
  </si>
  <si>
    <t>CENTRO**SE ENTREGO NVO NOV2019</t>
  </si>
  <si>
    <t>38204</t>
  </si>
  <si>
    <t>ARROYO GRANDE|112</t>
  </si>
  <si>
    <t>0000142418</t>
  </si>
  <si>
    <t>122921</t>
  </si>
  <si>
    <t>0000142323</t>
  </si>
  <si>
    <t>112044</t>
  </si>
  <si>
    <t>IGNCIO RAMIREZ</t>
  </si>
  <si>
    <t>0000142251</t>
  </si>
  <si>
    <t>49865</t>
  </si>
  <si>
    <t>2542.24</t>
  </si>
  <si>
    <t>0000142728</t>
  </si>
  <si>
    <t>66427</t>
  </si>
  <si>
    <t>CLL 16 DE SEPTIEMBRE</t>
  </si>
  <si>
    <t>CALERAS DE AMECHE</t>
  </si>
  <si>
    <t>Caleras de Ameche</t>
  </si>
  <si>
    <t>0000142524</t>
  </si>
  <si>
    <t>19976</t>
  </si>
  <si>
    <t>PRIV MORELOS # 101</t>
  </si>
  <si>
    <t>0000142613</t>
  </si>
  <si>
    <t>53517</t>
  </si>
  <si>
    <t>DE LAS CAÑADAS</t>
  </si>
  <si>
    <t>VALLE DE LOS NARANJOS</t>
  </si>
  <si>
    <t>DE LAS CAÑADAS|SN</t>
  </si>
  <si>
    <t>Valle de los Naranjos II Sección</t>
  </si>
  <si>
    <t>0000142602</t>
  </si>
  <si>
    <t>25641</t>
  </si>
  <si>
    <t>FARALLON 142</t>
  </si>
  <si>
    <t>BRISAS DEL CARMEN</t>
  </si>
  <si>
    <t>FARALLÓN|142</t>
  </si>
  <si>
    <t>Brisas del Carmen</t>
  </si>
  <si>
    <t>0000142468</t>
  </si>
  <si>
    <t>123150</t>
  </si>
  <si>
    <t>27771.22</t>
  </si>
  <si>
    <t>0000142016</t>
  </si>
  <si>
    <t>271607</t>
  </si>
  <si>
    <t>0000142287</t>
  </si>
  <si>
    <t>31303</t>
  </si>
  <si>
    <t>2716.47</t>
  </si>
  <si>
    <t>AV NEZAHUALCOYOTL</t>
  </si>
  <si>
    <t>CAÑADA DE CARACHEO</t>
  </si>
  <si>
    <t>Cañada de Caracheo</t>
  </si>
  <si>
    <t>0000142740</t>
  </si>
  <si>
    <t>112954</t>
  </si>
  <si>
    <t>BELIZARIO DOMINGUEZ 101</t>
  </si>
  <si>
    <t>0000142334</t>
  </si>
  <si>
    <t>189459</t>
  </si>
  <si>
    <t>ANDADOR 1</t>
  </si>
  <si>
    <t>ANTIGUA RESIDENCIAL</t>
  </si>
  <si>
    <t>38888</t>
  </si>
  <si>
    <t>SAN MIGUEL DE ALLENDE GTO.</t>
  </si>
  <si>
    <t>0000142647</t>
  </si>
  <si>
    <t>225179</t>
  </si>
  <si>
    <t>5075.70</t>
  </si>
  <si>
    <t>0000142859</t>
  </si>
  <si>
    <t>160000</t>
  </si>
  <si>
    <t>51.72</t>
  </si>
  <si>
    <t>0000142237</t>
  </si>
  <si>
    <t>37917</t>
  </si>
  <si>
    <t>PORTAL AMADO NERVO</t>
  </si>
  <si>
    <t>0000142828</t>
  </si>
  <si>
    <t>59323</t>
  </si>
  <si>
    <t>CALLE CARRANZA</t>
  </si>
  <si>
    <t>EMILIO CARRANZA</t>
  </si>
  <si>
    <t>0000142488</t>
  </si>
  <si>
    <t>71857</t>
  </si>
  <si>
    <t>5133.02</t>
  </si>
  <si>
    <t>0000142619</t>
  </si>
  <si>
    <t>42417</t>
  </si>
  <si>
    <t>5689.65</t>
  </si>
  <si>
    <t>C CAMINO REAL 14</t>
  </si>
  <si>
    <t>LOC SAN NICOLAS DE LA CONDESA</t>
  </si>
  <si>
    <t>38725</t>
  </si>
  <si>
    <t>San Nicolás de La Condesa</t>
  </si>
  <si>
    <t>0000142373</t>
  </si>
  <si>
    <t>135129</t>
  </si>
  <si>
    <t>4695.86</t>
  </si>
  <si>
    <t>0000142263</t>
  </si>
  <si>
    <t>40002</t>
  </si>
  <si>
    <t>0000142474</t>
  </si>
  <si>
    <t>185253</t>
  </si>
  <si>
    <t>7029.24</t>
  </si>
  <si>
    <t>BLVD. INDUSTRIA DE LA TRANSFORMACION</t>
  </si>
  <si>
    <t>PARQUE INDUSTRIAL RAMOS ARIZPE</t>
  </si>
  <si>
    <t>INDUSTRIAL DE LA TRANSFORMACIÓN|SN</t>
  </si>
  <si>
    <t>Parque Industrial Ramos Arizpe</t>
  </si>
  <si>
    <t>0000142755</t>
  </si>
  <si>
    <t>118849</t>
  </si>
  <si>
    <t>10689.17</t>
  </si>
  <si>
    <t>BERNARDO QUINTANA 138</t>
  </si>
  <si>
    <t>CARRETAS</t>
  </si>
  <si>
    <t>76050</t>
  </si>
  <si>
    <t>BERNARDO QUINTANA|138</t>
  </si>
  <si>
    <t>Carretas</t>
  </si>
  <si>
    <t>0000142777</t>
  </si>
  <si>
    <t>2160.72</t>
  </si>
  <si>
    <t>0000142630</t>
  </si>
  <si>
    <t>13994</t>
  </si>
  <si>
    <t>3948.92</t>
  </si>
  <si>
    <t>0000142874</t>
  </si>
  <si>
    <t>0000142825</t>
  </si>
  <si>
    <t>57379</t>
  </si>
  <si>
    <t>934.36</t>
  </si>
  <si>
    <t>CIRCTO SAN MARINO</t>
  </si>
  <si>
    <t>FRACC SAN LORENZO</t>
  </si>
  <si>
    <t>0000141770</t>
  </si>
  <si>
    <t>26076</t>
  </si>
  <si>
    <t>3111.60</t>
  </si>
  <si>
    <t>CTO VILLA CATANIA</t>
  </si>
  <si>
    <t>LA CANTERA</t>
  </si>
  <si>
    <t>celaya</t>
  </si>
  <si>
    <t>0000142520</t>
  </si>
  <si>
    <t>129330</t>
  </si>
  <si>
    <t>3234.48</t>
  </si>
  <si>
    <t>VILLA DE JUAREZ # 208</t>
  </si>
  <si>
    <t>VILLAS DE LA HACIENDA</t>
  </si>
  <si>
    <t>VILLA JUÁREZ|208</t>
  </si>
  <si>
    <t>0000142675</t>
  </si>
  <si>
    <t>145283</t>
  </si>
  <si>
    <t>5923.71</t>
  </si>
  <si>
    <t>0000142884</t>
  </si>
  <si>
    <t>79712</t>
  </si>
  <si>
    <t>4495.86</t>
  </si>
  <si>
    <t>0000142923</t>
  </si>
  <si>
    <t>280</t>
  </si>
  <si>
    <t>1637.93</t>
  </si>
  <si>
    <t>EJE NORPONIENTE 105</t>
  </si>
  <si>
    <t>GUADALUPE</t>
  </si>
  <si>
    <t>0000142574</t>
  </si>
  <si>
    <t>134390</t>
  </si>
  <si>
    <t>ATLIXCO</t>
  </si>
  <si>
    <t>ATLIXCO|113</t>
  </si>
  <si>
    <t>0000142636</t>
  </si>
  <si>
    <t>116729</t>
  </si>
  <si>
    <t>0000142073</t>
  </si>
  <si>
    <t>49255</t>
  </si>
  <si>
    <t>2826.00</t>
  </si>
  <si>
    <t>0000142398</t>
  </si>
  <si>
    <t>174654</t>
  </si>
  <si>
    <t>8815.92</t>
  </si>
  <si>
    <t>PRIV,FLEIXENET # 116</t>
  </si>
  <si>
    <t>LA CAMPIÑA</t>
  </si>
  <si>
    <t>38018</t>
  </si>
  <si>
    <t>La Campiña</t>
  </si>
  <si>
    <t>0000142417</t>
  </si>
  <si>
    <t>244596</t>
  </si>
  <si>
    <t>10847.46</t>
  </si>
  <si>
    <t>MHKMF53E8GK001678</t>
  </si>
  <si>
    <t>0000142407</t>
  </si>
  <si>
    <t>127985</t>
  </si>
  <si>
    <t>TOMASA ESTEVES</t>
  </si>
  <si>
    <t>TOMASA ESTEVES|SN</t>
  </si>
  <si>
    <t>0000142483</t>
  </si>
  <si>
    <t>228361</t>
  </si>
  <si>
    <t>17461.32</t>
  </si>
  <si>
    <t>MARIANO MATAMOROS</t>
  </si>
  <si>
    <t>AP</t>
  </si>
  <si>
    <t>0000141927</t>
  </si>
  <si>
    <t>57049</t>
  </si>
  <si>
    <t>9776.54</t>
  </si>
  <si>
    <t>0000142137</t>
  </si>
  <si>
    <t>110531</t>
  </si>
  <si>
    <t>1996.55</t>
  </si>
  <si>
    <t>AVENIDA JUNCO DE LA VEGA</t>
  </si>
  <si>
    <t>LA FOLORIDA</t>
  </si>
  <si>
    <t>64810</t>
  </si>
  <si>
    <t>NUEVO LEON</t>
  </si>
  <si>
    <t>JUNCO DE LA VEGA|SN</t>
  </si>
  <si>
    <t>MONTERREY</t>
  </si>
  <si>
    <t>0000142609</t>
  </si>
  <si>
    <t>89820</t>
  </si>
  <si>
    <t>11940.27</t>
  </si>
  <si>
    <t>SAN AGUSTIN</t>
  </si>
  <si>
    <t>CHUPICUARO</t>
  </si>
  <si>
    <t>SAN AGUSTÍN|SN</t>
  </si>
  <si>
    <t>0000142361</t>
  </si>
  <si>
    <t>84342</t>
  </si>
  <si>
    <t>18954.52</t>
  </si>
  <si>
    <t>0000142906</t>
  </si>
  <si>
    <t>84151</t>
  </si>
  <si>
    <t>2908.62</t>
  </si>
  <si>
    <t>JOSE MARIA PINO SUAREZ</t>
  </si>
  <si>
    <t>JOSÉ MARÍA PINO SUÁREZ|SN</t>
  </si>
  <si>
    <t>0000142231</t>
  </si>
  <si>
    <t>176676</t>
  </si>
  <si>
    <t>12745.24</t>
  </si>
  <si>
    <t>HDA DE MAYORASGO</t>
  </si>
  <si>
    <t>HACIENDA DE MAYORAZGO|SN</t>
  </si>
  <si>
    <t>0000142688</t>
  </si>
  <si>
    <t>112461</t>
  </si>
  <si>
    <t>1904.91</t>
  </si>
  <si>
    <t>NMTKH3BX6LR115683</t>
  </si>
  <si>
    <t>0000142860</t>
  </si>
  <si>
    <t>506.06</t>
  </si>
  <si>
    <t>0000142430</t>
  </si>
  <si>
    <t>0000142760</t>
  </si>
  <si>
    <t>84237</t>
  </si>
  <si>
    <t>180.00</t>
  </si>
  <si>
    <t>AV CONSTITUYENTES ORIENTE 50</t>
  </si>
  <si>
    <t>LAS PALMAS</t>
  </si>
  <si>
    <t>76040</t>
  </si>
  <si>
    <t>Las Palmas</t>
  </si>
  <si>
    <t>0000142917</t>
  </si>
  <si>
    <t>60077</t>
  </si>
  <si>
    <t>1583.87</t>
  </si>
  <si>
    <t>0000142771</t>
  </si>
  <si>
    <t>52.60</t>
  </si>
  <si>
    <t>BEREBER # 103 - A</t>
  </si>
  <si>
    <t>0000142438</t>
  </si>
  <si>
    <t>CALLE 18 94</t>
  </si>
  <si>
    <t>57210</t>
  </si>
  <si>
    <t>NEZAHUALCOYOTL</t>
  </si>
  <si>
    <t>CALLE 19|94</t>
  </si>
  <si>
    <t>0000140413</t>
  </si>
  <si>
    <t>266523</t>
  </si>
  <si>
    <t>71473.25</t>
  </si>
  <si>
    <t>SAN PEDRO</t>
  </si>
  <si>
    <t>CHUPICUARO(NUEVO CHUPICUARO)</t>
  </si>
  <si>
    <t>0000142819</t>
  </si>
  <si>
    <t>CTO SAN RAFAEL</t>
  </si>
  <si>
    <t>0000142553</t>
  </si>
  <si>
    <t>17883</t>
  </si>
  <si>
    <t>4810.82</t>
  </si>
  <si>
    <t>0000141982</t>
  </si>
  <si>
    <t>46388</t>
  </si>
  <si>
    <t>15622.26</t>
  </si>
  <si>
    <t>0000142704</t>
  </si>
  <si>
    <t>49931</t>
  </si>
  <si>
    <t>534.50</t>
  </si>
  <si>
    <t>SAN MIGUEL DE ALLLNEDE</t>
  </si>
  <si>
    <t>0000142643</t>
  </si>
  <si>
    <t>73026</t>
  </si>
  <si>
    <t>EL SAUZ 1628</t>
  </si>
  <si>
    <t>EL SAUZ|102</t>
  </si>
  <si>
    <t>0000142756</t>
  </si>
  <si>
    <t>77513</t>
  </si>
  <si>
    <t>18559.21</t>
  </si>
  <si>
    <t>VILLA GENOVA</t>
  </si>
  <si>
    <t>0000142301</t>
  </si>
  <si>
    <t>133964</t>
  </si>
  <si>
    <t>4521.72</t>
  </si>
  <si>
    <t>PASEO DEL BAJIO</t>
  </si>
  <si>
    <t>JARDINES SEGUNDA SECCCION</t>
  </si>
  <si>
    <t>PASEO DEL BAJÍO|SN</t>
  </si>
  <si>
    <t>0000142595</t>
  </si>
  <si>
    <t>HEROES CONTEMPORANEOS</t>
  </si>
  <si>
    <t>FRACC LOS HEROES LEON</t>
  </si>
  <si>
    <t>37670</t>
  </si>
  <si>
    <t>0000142650</t>
  </si>
  <si>
    <t>39892</t>
  </si>
  <si>
    <t>120.00</t>
  </si>
  <si>
    <t>0000142275</t>
  </si>
  <si>
    <t>226733</t>
  </si>
  <si>
    <t>30.00</t>
  </si>
  <si>
    <t>C IGNACIO MANUEL ALTAMIRANO # 615</t>
  </si>
  <si>
    <t>IGNACIO ALTAMIRANO|615</t>
  </si>
  <si>
    <t>0000142005</t>
  </si>
  <si>
    <t>146740</t>
  </si>
  <si>
    <t>14826.25</t>
  </si>
  <si>
    <t>0000142122</t>
  </si>
  <si>
    <t>64236</t>
  </si>
  <si>
    <t>8983.38</t>
  </si>
  <si>
    <t>0000142084</t>
  </si>
  <si>
    <t>AV PALMI 102</t>
  </si>
  <si>
    <t>FRACC VILLA RESIDENCIAL BONITA</t>
  </si>
  <si>
    <t>83288</t>
  </si>
  <si>
    <t>HERMOSILLO</t>
  </si>
  <si>
    <t>PALMI|102</t>
  </si>
  <si>
    <t>0000142083</t>
  </si>
  <si>
    <t>91577</t>
  </si>
  <si>
    <t>2420.55</t>
  </si>
  <si>
    <t>0000141981</t>
  </si>
  <si>
    <t>10203.62</t>
  </si>
  <si>
    <t>0000142364</t>
  </si>
  <si>
    <t>18527.88</t>
  </si>
  <si>
    <t>PROL BUENAVISTA 16</t>
  </si>
  <si>
    <t>BUENA VISTA|16</t>
  </si>
  <si>
    <t>0000142712</t>
  </si>
  <si>
    <t>160478</t>
  </si>
  <si>
    <t>INDALECIO ALLENDE</t>
  </si>
  <si>
    <t>SAN RAFAEL</t>
  </si>
  <si>
    <t>37730</t>
  </si>
  <si>
    <t>CELAYA, GTO</t>
  </si>
  <si>
    <t>IGNACIO ALLENDE|SN</t>
  </si>
  <si>
    <t>0000142177</t>
  </si>
  <si>
    <t>237280</t>
  </si>
  <si>
    <t>4264.66</t>
  </si>
  <si>
    <t>CARRETERA ESTATAL 500 KM 9</t>
  </si>
  <si>
    <t>76249</t>
  </si>
  <si>
    <t>0000142717</t>
  </si>
  <si>
    <t>78822</t>
  </si>
  <si>
    <t>Highlander HV</t>
  </si>
  <si>
    <t>0000142809</t>
  </si>
  <si>
    <t>PASEO DEL CONDADO 5 5</t>
  </si>
  <si>
    <t>EL CONDADO</t>
  </si>
  <si>
    <t>76922</t>
  </si>
  <si>
    <t>El Conde</t>
  </si>
  <si>
    <t>2T3ZFREV2JW484359</t>
  </si>
  <si>
    <t>0000142267</t>
  </si>
  <si>
    <t>80465</t>
  </si>
  <si>
    <t>2487.30</t>
  </si>
  <si>
    <t>0000142887</t>
  </si>
  <si>
    <t>ALDAMA 15</t>
  </si>
  <si>
    <t>SANTO TOMAS</t>
  </si>
  <si>
    <t>38932</t>
  </si>
  <si>
    <t>ALDAMA|15</t>
  </si>
  <si>
    <t>Santo Tomas del Huatzindeo</t>
  </si>
  <si>
    <t>0000142730</t>
  </si>
  <si>
    <t>CARRETERA FEDERAL SAN MIGUEL DE ALLENDE A DOCTOR MORA</t>
  </si>
  <si>
    <t>LOS ORGANOS</t>
  </si>
  <si>
    <t>Los Órganos</t>
  </si>
  <si>
    <t>0000142598</t>
  </si>
  <si>
    <t>1702.41</t>
  </si>
  <si>
    <t>0000142241</t>
  </si>
  <si>
    <t>82644</t>
  </si>
  <si>
    <t>649.44</t>
  </si>
  <si>
    <t>0000142739</t>
  </si>
  <si>
    <t>BENITO JUAREZ 105 10</t>
  </si>
  <si>
    <t>BENITO JUÁREZ|10</t>
  </si>
  <si>
    <t>0000142403</t>
  </si>
  <si>
    <t>25 DE JULIO 74 B</t>
  </si>
  <si>
    <t>TLACOTE EL BAJO</t>
  </si>
  <si>
    <t>76230</t>
  </si>
  <si>
    <t>25 DE JULIO|7A</t>
  </si>
  <si>
    <t>0000142382</t>
  </si>
  <si>
    <t>78191</t>
  </si>
  <si>
    <t>206.60</t>
  </si>
  <si>
    <t>0000142414</t>
  </si>
  <si>
    <t>145190</t>
  </si>
  <si>
    <t>SANTOS DEGOLLADO # 102 - E</t>
  </si>
  <si>
    <t>0000142199</t>
  </si>
  <si>
    <t>ANTONIO FAVIO 8</t>
  </si>
  <si>
    <t>37880</t>
  </si>
  <si>
    <t>0000142822</t>
  </si>
  <si>
    <t>123757</t>
  </si>
  <si>
    <t>90.00</t>
  </si>
  <si>
    <t>JTMZD35V365015220</t>
  </si>
  <si>
    <t>0000142895</t>
  </si>
  <si>
    <t>290659</t>
  </si>
  <si>
    <t>0000142435</t>
  </si>
  <si>
    <t>BRASIL 219</t>
  </si>
  <si>
    <t>BRASIL|219</t>
  </si>
  <si>
    <t>0000142478</t>
  </si>
  <si>
    <t>ACCESO CANDILES 611 28</t>
  </si>
  <si>
    <t>COLINAS DEL SOL</t>
  </si>
  <si>
    <t>76903</t>
  </si>
  <si>
    <t>Colinas del Sol</t>
  </si>
  <si>
    <t>0000141030</t>
  </si>
  <si>
    <t>2160.00</t>
  </si>
  <si>
    <t>ANTONIO ANCONA</t>
  </si>
  <si>
    <t>CUAJIMALPA</t>
  </si>
  <si>
    <t>ANTONIO ANCONA|SN</t>
  </si>
  <si>
    <t>Cuajimalpa</t>
  </si>
  <si>
    <t>0000142556</t>
  </si>
  <si>
    <t>8532</t>
  </si>
  <si>
    <t>0000142405</t>
  </si>
  <si>
    <t>CREPUSCULO 28 EDI TORRE A DEP 503 PISO 5</t>
  </si>
  <si>
    <t>INSURGENTES CUICUILCO</t>
  </si>
  <si>
    <t>COYOACAN</t>
  </si>
  <si>
    <t>Insurgentes Cuicuilco</t>
  </si>
  <si>
    <t>0000142402</t>
  </si>
  <si>
    <t>FRANCISCO SARABIA 5</t>
  </si>
  <si>
    <t>38680</t>
  </si>
  <si>
    <t>FRANCISCO SARABIA|5</t>
  </si>
  <si>
    <t>Emilio Carranza</t>
  </si>
  <si>
    <t>0000142365</t>
  </si>
  <si>
    <t>84464</t>
  </si>
  <si>
    <t>MHKMF5CF9KK005949</t>
  </si>
  <si>
    <t>0000142465</t>
  </si>
  <si>
    <t>56997</t>
  </si>
  <si>
    <t>0000142432</t>
  </si>
  <si>
    <t>EJERCITO NACIONAL 613 TORRE ANTONINO 501 PISO 5</t>
  </si>
  <si>
    <t>GRANADA</t>
  </si>
  <si>
    <t>Granada</t>
  </si>
  <si>
    <t>0000142428</t>
  </si>
  <si>
    <t>HIDALGO 3 B</t>
  </si>
  <si>
    <t>PUERTO DE SOSA</t>
  </si>
  <si>
    <t>Puerto de Sosa</t>
  </si>
  <si>
    <t>0000142726</t>
  </si>
  <si>
    <t>578.36</t>
  </si>
  <si>
    <t>PASEO ALAMEDA 18</t>
  </si>
  <si>
    <t>JARDINES II FRACC</t>
  </si>
  <si>
    <t>SN MIGUEL DE ALLENDE</t>
  </si>
  <si>
    <t>PASEO ALAMEDA|18</t>
  </si>
  <si>
    <t>0000142604</t>
  </si>
  <si>
    <t>132289</t>
  </si>
  <si>
    <t>IGNACIO ALTAMIRANO</t>
  </si>
  <si>
    <t>0000142445</t>
  </si>
  <si>
    <t>JAIME SABINES 4024 7 COND SONTERRA 1</t>
  </si>
  <si>
    <t>FRACC SONTERRA</t>
  </si>
  <si>
    <t>76177</t>
  </si>
  <si>
    <t>0000142190</t>
  </si>
  <si>
    <t>122965</t>
  </si>
  <si>
    <t>0000142780</t>
  </si>
  <si>
    <t>1396.32</t>
  </si>
  <si>
    <t>MIRLO 102</t>
  </si>
  <si>
    <t>MIRLO|102</t>
  </si>
  <si>
    <t>0000142166</t>
  </si>
  <si>
    <t>CTO AMADO NERVO 186</t>
  </si>
  <si>
    <t>QUINTAS CAMPO REAL</t>
  </si>
  <si>
    <t>0000142434</t>
  </si>
  <si>
    <t>CARR SILAO TREJO KM 2.5 SN</t>
  </si>
  <si>
    <t>PREDIO SAN JOSE DEL DURAZNO</t>
  </si>
  <si>
    <t>36100</t>
  </si>
  <si>
    <t>SILAO DE LA VICTORIA</t>
  </si>
  <si>
    <t>Silao de la Victoria</t>
  </si>
  <si>
    <t>0000142269</t>
  </si>
  <si>
    <t>112094</t>
  </si>
  <si>
    <t>1675.86</t>
  </si>
  <si>
    <t>SOR JUANA INES DE LA CRUZ</t>
  </si>
  <si>
    <t>FRACC ARBOLEDAS DEL PEDREGAL</t>
  </si>
  <si>
    <t>SOR JUANA INÉS DE LA CRUZ|SN</t>
  </si>
  <si>
    <t>Arboledas del Pedregal</t>
  </si>
  <si>
    <t>MHKMF53FXGK004848</t>
  </si>
  <si>
    <t>0000142229</t>
  </si>
  <si>
    <t>493128</t>
  </si>
  <si>
    <t>SUR 22</t>
  </si>
  <si>
    <t>AGRICOLA ORIENTAL</t>
  </si>
  <si>
    <t>SUR 22|143</t>
  </si>
  <si>
    <t>Agrícola Oriental</t>
  </si>
  <si>
    <t>MHKMF5CF1MK019590</t>
  </si>
  <si>
    <t>0000142024</t>
  </si>
  <si>
    <t>223673</t>
  </si>
  <si>
    <t>649.99</t>
  </si>
  <si>
    <t>0000142538</t>
  </si>
  <si>
    <t>257304</t>
  </si>
  <si>
    <t>4011.43</t>
  </si>
  <si>
    <t>VALLE DE SAN SEBASTIAN</t>
  </si>
  <si>
    <t>VALLE DE SAN SEBASTIÁN|SN</t>
  </si>
  <si>
    <t>0000142637</t>
  </si>
  <si>
    <t>34288</t>
  </si>
  <si>
    <t>9620.62</t>
  </si>
  <si>
    <t>CIRCUITO PUERTO DE CORINTO</t>
  </si>
  <si>
    <t>FUENTES DE BALVANERA</t>
  </si>
  <si>
    <t>38180</t>
  </si>
  <si>
    <t>Fuentes de Balvanera</t>
  </si>
  <si>
    <t>0000142831</t>
  </si>
  <si>
    <t>91888</t>
  </si>
  <si>
    <t>60.00</t>
  </si>
  <si>
    <t>0000141718</t>
  </si>
  <si>
    <t>53604</t>
  </si>
  <si>
    <t>650.00</t>
  </si>
  <si>
    <t>0000142174</t>
  </si>
  <si>
    <t>58248</t>
  </si>
  <si>
    <t>4544.76</t>
  </si>
  <si>
    <t>PASEO DE LAS AGUILAS</t>
  </si>
  <si>
    <t>PROVIDENCIA</t>
  </si>
  <si>
    <t>PASEO DE LAS ÁGUILAS|SN</t>
  </si>
  <si>
    <t>Providencia</t>
  </si>
  <si>
    <t>0000142939</t>
  </si>
  <si>
    <t>26000</t>
  </si>
  <si>
    <t>JASPE 100</t>
  </si>
  <si>
    <t>SAN JUANICO</t>
  </si>
  <si>
    <t>JASPE|100</t>
  </si>
  <si>
    <t>San Juanico</t>
  </si>
  <si>
    <t>0000142931</t>
  </si>
  <si>
    <t>123763</t>
  </si>
  <si>
    <t>3701.79</t>
  </si>
  <si>
    <t>0000142440</t>
  </si>
  <si>
    <t>44</t>
  </si>
  <si>
    <t>1245.97</t>
  </si>
  <si>
    <t>0000142203</t>
  </si>
  <si>
    <t>105228</t>
  </si>
  <si>
    <t>5TDKZRFH1JS260616</t>
  </si>
  <si>
    <t>0000142115</t>
  </si>
  <si>
    <t>66277</t>
  </si>
  <si>
    <t>7118.28</t>
  </si>
  <si>
    <t>0000142512</t>
  </si>
  <si>
    <t>79556</t>
  </si>
  <si>
    <t>3TYCZ5AN8MT052901</t>
  </si>
  <si>
    <t>0000142160</t>
  </si>
  <si>
    <t>41044</t>
  </si>
  <si>
    <t>3061.36</t>
  </si>
  <si>
    <t>0000142518</t>
  </si>
  <si>
    <t>4095</t>
  </si>
  <si>
    <t>1346.66</t>
  </si>
  <si>
    <t>0000142070</t>
  </si>
  <si>
    <t>4406.98</t>
  </si>
  <si>
    <t>0000142019</t>
  </si>
  <si>
    <t>125349</t>
  </si>
  <si>
    <t>5497.41</t>
  </si>
  <si>
    <t>0000142506</t>
  </si>
  <si>
    <t>187677</t>
  </si>
  <si>
    <t>JAVIER MINA 102 SEGUNDO PISO</t>
  </si>
  <si>
    <t>BARRIO DE SAN MIGUEL</t>
  </si>
  <si>
    <t>EJERCITO NACIONAL # 613 TORRE ANTONINO 501 PISO 5</t>
  </si>
  <si>
    <t>0000142401</t>
  </si>
  <si>
    <t>0000142774</t>
  </si>
  <si>
    <t>53574</t>
  </si>
  <si>
    <t>360.00</t>
  </si>
  <si>
    <t>0000142732</t>
  </si>
  <si>
    <t>CALLE ANTONIO PLAZA 375</t>
  </si>
  <si>
    <t>AURORA</t>
  </si>
  <si>
    <t>PLAZA ANTONIO PLAZA|375</t>
  </si>
  <si>
    <t>La Aurora</t>
  </si>
  <si>
    <t>0000142875</t>
  </si>
  <si>
    <t>FRANCISCO VILLA 213</t>
  </si>
  <si>
    <t>FRANCISCO VILLA|2</t>
  </si>
  <si>
    <t>0000142159</t>
  </si>
  <si>
    <t>COATLAN 8590 B</t>
  </si>
  <si>
    <t>ESPAÑA</t>
  </si>
  <si>
    <t>45530</t>
  </si>
  <si>
    <t>0000142446</t>
  </si>
  <si>
    <t>HUERTAS 1</t>
  </si>
  <si>
    <t>HUERTAS|1</t>
  </si>
  <si>
    <t>0000142601</t>
  </si>
  <si>
    <t>CALLE HACIENDA STA ANITA 204</t>
  </si>
  <si>
    <t>HACIENDA SANTA ANITA|204</t>
  </si>
  <si>
    <t>Santa Anita</t>
  </si>
  <si>
    <t>0000142437</t>
  </si>
  <si>
    <t>119702</t>
  </si>
  <si>
    <t>2218.10</t>
  </si>
  <si>
    <t>0000142469</t>
  </si>
  <si>
    <t>120788</t>
  </si>
  <si>
    <t>AV DE LAS PALMAS</t>
  </si>
  <si>
    <t>LOMAS DE CHAPULTEPEC 1RA SECCION</t>
  </si>
  <si>
    <t>PASEO DE LAS PALMAS|SN</t>
  </si>
  <si>
    <t>0000142896</t>
  </si>
  <si>
    <t>243687</t>
  </si>
  <si>
    <t>0000142734</t>
  </si>
  <si>
    <t>VICENTE GUERRERO 23 A</t>
  </si>
  <si>
    <t>VICENTE GUERRERO|23</t>
  </si>
  <si>
    <t>0000142293</t>
  </si>
  <si>
    <t>28490</t>
  </si>
  <si>
    <t>4987.63</t>
  </si>
  <si>
    <t>0000142583</t>
  </si>
  <si>
    <t>20 DE ENERO NORTE 34</t>
  </si>
  <si>
    <t>20 DE ENERO NORTE|34</t>
  </si>
  <si>
    <t>0000142554</t>
  </si>
  <si>
    <t>93513</t>
  </si>
  <si>
    <t>0000142891</t>
  </si>
  <si>
    <t>132431</t>
  </si>
  <si>
    <t>7777.57</t>
  </si>
  <si>
    <t>0000142321</t>
  </si>
  <si>
    <t>71233</t>
  </si>
  <si>
    <t>0000142848</t>
  </si>
  <si>
    <t>25423</t>
  </si>
  <si>
    <t>1697.64</t>
  </si>
  <si>
    <t>0000142117</t>
  </si>
  <si>
    <t>25402</t>
  </si>
  <si>
    <t>2779.50</t>
  </si>
  <si>
    <t>0000142075</t>
  </si>
  <si>
    <t>52660</t>
  </si>
  <si>
    <t>0000142194</t>
  </si>
  <si>
    <t>CALLE 20 DE NOVIEMBRE 160</t>
  </si>
  <si>
    <t>PRIV LOS APASEOS</t>
  </si>
  <si>
    <t>38166</t>
  </si>
  <si>
    <t>TENANGO EL NUEVO</t>
  </si>
  <si>
    <t>0000142327</t>
  </si>
  <si>
    <t>39065</t>
  </si>
  <si>
    <t>2821.24</t>
  </si>
  <si>
    <t>0000142367</t>
  </si>
  <si>
    <t>57870</t>
  </si>
  <si>
    <t>1421.54</t>
  </si>
  <si>
    <t>0000142421</t>
  </si>
  <si>
    <t>93668</t>
  </si>
  <si>
    <t>3750.00</t>
  </si>
  <si>
    <t>MONTE BLANCO # 204</t>
  </si>
  <si>
    <t>ARBOLEDAS</t>
  </si>
  <si>
    <t>MONTE BLANCO|204</t>
  </si>
  <si>
    <t>Las Arboledas</t>
  </si>
  <si>
    <t>0000142562</t>
  </si>
  <si>
    <t>239297</t>
  </si>
  <si>
    <t>MESONES</t>
  </si>
  <si>
    <t>MESONES|SN</t>
  </si>
  <si>
    <t>0000142094</t>
  </si>
  <si>
    <t>15265</t>
  </si>
  <si>
    <t>ALLENDE 250 SUR</t>
  </si>
  <si>
    <t>0000142757</t>
  </si>
  <si>
    <t>60484</t>
  </si>
  <si>
    <t>4189.66</t>
  </si>
  <si>
    <t>LUCIO BLANCO # 1</t>
  </si>
  <si>
    <t>EJIDO SORIA</t>
  </si>
  <si>
    <t>LUCIO BLANCO|10</t>
  </si>
  <si>
    <t>Soria</t>
  </si>
  <si>
    <t>0000142088</t>
  </si>
  <si>
    <t>103935</t>
  </si>
  <si>
    <t>LAVA</t>
  </si>
  <si>
    <t>LAVA|SN</t>
  </si>
  <si>
    <t>0000141827</t>
  </si>
  <si>
    <t>68367</t>
  </si>
  <si>
    <t>2697.41</t>
  </si>
  <si>
    <t>0000142107</t>
  </si>
  <si>
    <t>134344</t>
  </si>
  <si>
    <t>10003.82</t>
  </si>
  <si>
    <t>0000142699</t>
  </si>
  <si>
    <t>69856</t>
  </si>
  <si>
    <t>2980.17</t>
  </si>
  <si>
    <t>SAN MIGUEL</t>
  </si>
  <si>
    <t>HACIENDA SAN MIGUEL</t>
  </si>
  <si>
    <t>37235</t>
  </si>
  <si>
    <t>Hacienda San Miguel</t>
  </si>
  <si>
    <t>0000142511</t>
  </si>
  <si>
    <t>109861</t>
  </si>
  <si>
    <t>8897.84</t>
  </si>
  <si>
    <t>0000142577</t>
  </si>
  <si>
    <t>80535</t>
  </si>
  <si>
    <t>BOULEVAR MANUEL AVILA CAMACHO</t>
  </si>
  <si>
    <t>EL CONDE DELEGACION NAUCALPAN DE JUAREZ</t>
  </si>
  <si>
    <t>0000142485</t>
  </si>
  <si>
    <t>30341</t>
  </si>
  <si>
    <t>2970.89</t>
  </si>
  <si>
    <t>PASEO NUEVO 60</t>
  </si>
  <si>
    <t>PASEOS DE TAXQUEñA</t>
  </si>
  <si>
    <t>04250</t>
  </si>
  <si>
    <t>PASEO NUEVO|60</t>
  </si>
  <si>
    <t>Paseos de Taxqueña</t>
  </si>
  <si>
    <t>0000142679</t>
  </si>
  <si>
    <t>59488</t>
  </si>
  <si>
    <t>CALLE LIBELULA 25</t>
  </si>
  <si>
    <t>0000142715</t>
  </si>
  <si>
    <t>108562</t>
  </si>
  <si>
    <t>RUFINO TAMAYO</t>
  </si>
  <si>
    <t>FRACC. PANAMERICANO</t>
  </si>
  <si>
    <t>RUFINO TAMAYO|SN</t>
  </si>
  <si>
    <t>El Panamericano</t>
  </si>
  <si>
    <t>0000142065</t>
  </si>
  <si>
    <t>82652</t>
  </si>
  <si>
    <t>CALLE CERRITOS #202</t>
  </si>
  <si>
    <t>CERRITOS|202</t>
  </si>
  <si>
    <t>0000142246</t>
  </si>
  <si>
    <t>7131</t>
  </si>
  <si>
    <t>2357.07</t>
  </si>
  <si>
    <t>VALLE DEL REAL 615</t>
  </si>
  <si>
    <t>VALLE DEL REAL</t>
  </si>
  <si>
    <t>VALLE DEL REAL|615</t>
  </si>
  <si>
    <t>Valle del Real</t>
  </si>
  <si>
    <t>0000142530</t>
  </si>
  <si>
    <t>10060</t>
  </si>
  <si>
    <t>AV IRRIGACION 103 LOCAL11</t>
  </si>
  <si>
    <t>EXELARIS</t>
  </si>
  <si>
    <t>Excelaris</t>
  </si>
  <si>
    <t>0000142196</t>
  </si>
  <si>
    <t>104134</t>
  </si>
  <si>
    <t>5706.89</t>
  </si>
  <si>
    <t>ADOLFO LOPEZ MATEOS</t>
  </si>
  <si>
    <t>RANCHO LA LAGUNA</t>
  </si>
  <si>
    <t>38217</t>
  </si>
  <si>
    <t>La Laguna</t>
  </si>
  <si>
    <t>0000142842</t>
  </si>
  <si>
    <t>CAMELINAS # 208</t>
  </si>
  <si>
    <t>RESIDENCIAL PRADERAS</t>
  </si>
  <si>
    <t>Residencial Las Praderas</t>
  </si>
  <si>
    <t>0000142826</t>
  </si>
  <si>
    <t>62876</t>
  </si>
  <si>
    <t>BENITO JUAREZ 436 PB</t>
  </si>
  <si>
    <t>0000141323</t>
  </si>
  <si>
    <t>61977</t>
  </si>
  <si>
    <t>0000142886</t>
  </si>
  <si>
    <t>17750</t>
  </si>
  <si>
    <t>ENCINO</t>
  </si>
  <si>
    <t>EL FRESNO</t>
  </si>
  <si>
    <t>38329</t>
  </si>
  <si>
    <t>ENCINO|SN</t>
  </si>
  <si>
    <t>El Fresno</t>
  </si>
  <si>
    <t>0000142471</t>
  </si>
  <si>
    <t>134765</t>
  </si>
  <si>
    <t>ALAMO ROJO</t>
  </si>
  <si>
    <t>ÁLAMO ROJO|104</t>
  </si>
  <si>
    <t>0000142356</t>
  </si>
  <si>
    <t>83113</t>
  </si>
  <si>
    <t>AV. PROGRESO # 902</t>
  </si>
  <si>
    <t>0000142552</t>
  </si>
  <si>
    <t>15249.64</t>
  </si>
  <si>
    <t>0000142071</t>
  </si>
  <si>
    <t>52061</t>
  </si>
  <si>
    <t>GABRIEL MANCERA</t>
  </si>
  <si>
    <t>EJE 2 PONIENTE (GABRIEL MANCERA)|1545</t>
  </si>
  <si>
    <t>0000142385</t>
  </si>
  <si>
    <t>53437</t>
  </si>
  <si>
    <t>CARRETERA A EL DORADO SUR</t>
  </si>
  <si>
    <t>CAMPO DIEZ</t>
  </si>
  <si>
    <t>80396</t>
  </si>
  <si>
    <t>CULIACAN</t>
  </si>
  <si>
    <t>CULIACÁN</t>
  </si>
  <si>
    <t>0000142464</t>
  </si>
  <si>
    <t>130110</t>
  </si>
  <si>
    <t>CONDOR # 212</t>
  </si>
  <si>
    <t>0000142062</t>
  </si>
  <si>
    <t>17900</t>
  </si>
  <si>
    <t>ALBINO GARCIA 326 10</t>
  </si>
  <si>
    <t>ALBINO GARCÍA|326</t>
  </si>
  <si>
    <t>0000142644</t>
  </si>
  <si>
    <t>140470</t>
  </si>
  <si>
    <t>PONIENTE 6 109</t>
  </si>
  <si>
    <t>PONIENTE 6|SN</t>
  </si>
  <si>
    <t>0000142610</t>
  </si>
  <si>
    <t>27089</t>
  </si>
  <si>
    <t>GRECO 129</t>
  </si>
  <si>
    <t>EL GRECO|129</t>
  </si>
  <si>
    <t>0000142215</t>
  </si>
  <si>
    <t>39496</t>
  </si>
  <si>
    <t>2572.35</t>
  </si>
  <si>
    <t>KIEV 109</t>
  </si>
  <si>
    <t>ALAMO COUNTRY</t>
  </si>
  <si>
    <t>38013</t>
  </si>
  <si>
    <t>0000142102</t>
  </si>
  <si>
    <t>ANTONIO PLAZA # 300</t>
  </si>
  <si>
    <t>0000142721</t>
  </si>
  <si>
    <t>263322</t>
  </si>
  <si>
    <t>3887.76</t>
  </si>
  <si>
    <t>AV. PASEO SAN NICOLAS DE PARRA 415</t>
  </si>
  <si>
    <t>PASEO DE SAN NICOLÁS DE PARRA|415</t>
  </si>
  <si>
    <t>0000142144</t>
  </si>
  <si>
    <t>43133</t>
  </si>
  <si>
    <t>VILLA CAPRI</t>
  </si>
  <si>
    <t>FRACCIONAMIENTO LA CANTERA</t>
  </si>
  <si>
    <t>0000142338</t>
  </si>
  <si>
    <t>182435</t>
  </si>
  <si>
    <t>0000142222</t>
  </si>
  <si>
    <t>42774</t>
  </si>
  <si>
    <t>AV ARBOLEDAS 212</t>
  </si>
  <si>
    <t>ARBOLEDAS|222</t>
  </si>
  <si>
    <t>0000142463</t>
  </si>
  <si>
    <t>27000</t>
  </si>
  <si>
    <t>8471.96</t>
  </si>
  <si>
    <t>RENOVACION 25</t>
  </si>
  <si>
    <t>JOSE SUAREZ IRIGOYEN</t>
  </si>
  <si>
    <t>RENOVACIÓN|25</t>
  </si>
  <si>
    <t>José Suárez Irigoyen</t>
  </si>
  <si>
    <t>0000142682</t>
  </si>
  <si>
    <t>150379</t>
  </si>
  <si>
    <t>0000142761</t>
  </si>
  <si>
    <t>9999</t>
  </si>
  <si>
    <t>AVENIDA 2 DE ABRIL 230 LOCAL 204</t>
  </si>
  <si>
    <t>2 DE ABRIL|230</t>
  </si>
  <si>
    <t>0000142181</t>
  </si>
  <si>
    <t>169710</t>
  </si>
  <si>
    <t>2 DE ABRIL</t>
  </si>
  <si>
    <t>0000142651</t>
  </si>
  <si>
    <t>161377</t>
  </si>
  <si>
    <t>3650.87</t>
  </si>
  <si>
    <t>PRIV. JARDIN</t>
  </si>
  <si>
    <t>0000142066</t>
  </si>
  <si>
    <t>78092</t>
  </si>
  <si>
    <t>CARRETERA INDUSTRIAL CELAYA-VILLAGRAN KM 5.8 L-1 1ER PISO</t>
  </si>
  <si>
    <t>FRACC. EL PUENTE</t>
  </si>
  <si>
    <t>0000142659</t>
  </si>
  <si>
    <t>89308</t>
  </si>
  <si>
    <t>AVENIDA TECNOLOGICO</t>
  </si>
  <si>
    <t>0000142671</t>
  </si>
  <si>
    <t>95977</t>
  </si>
  <si>
    <t>9650.52</t>
  </si>
  <si>
    <t>0000142427</t>
  </si>
  <si>
    <t>126227</t>
  </si>
  <si>
    <t>0000142573</t>
  </si>
  <si>
    <t>166097</t>
  </si>
  <si>
    <t>AVE. VICENTE GUERRERO</t>
  </si>
  <si>
    <t>BARRIO NUEVO</t>
  </si>
  <si>
    <t>94340</t>
  </si>
  <si>
    <t>ORIZABA</t>
  </si>
  <si>
    <t>Barrio Nuevo</t>
  </si>
  <si>
    <t>0000142316</t>
  </si>
  <si>
    <t>150574</t>
  </si>
  <si>
    <t>AV PASEO DEL CAMPANARIO</t>
  </si>
  <si>
    <t>EL CAMPANARIO</t>
  </si>
  <si>
    <t>PASEO DEL CAMPANARIO|SN</t>
  </si>
  <si>
    <t>El Campanario</t>
  </si>
  <si>
    <t>0000142101</t>
  </si>
  <si>
    <t>5541.37</t>
  </si>
  <si>
    <t>I COMONFORT</t>
  </si>
  <si>
    <t>RINCON DE TAMAYO CENTRO</t>
  </si>
  <si>
    <t>0000142264</t>
  </si>
  <si>
    <t>29934</t>
  </si>
  <si>
    <t>DOCTOR MICHEL</t>
  </si>
  <si>
    <t>MIRADOR EL ALAMO</t>
  </si>
  <si>
    <t>44490</t>
  </si>
  <si>
    <t>DOCTOR R. MICHEL|SN</t>
  </si>
  <si>
    <t>0000142515</t>
  </si>
  <si>
    <t>106030</t>
  </si>
  <si>
    <t>5049.03</t>
  </si>
  <si>
    <t>0000142784</t>
  </si>
  <si>
    <t>60306</t>
  </si>
  <si>
    <t>0000142655</t>
  </si>
  <si>
    <t>35471</t>
  </si>
  <si>
    <t>5025.86</t>
  </si>
  <si>
    <t>0000142154</t>
  </si>
  <si>
    <t>6219</t>
  </si>
  <si>
    <t>CALLE PIPILA</t>
  </si>
  <si>
    <t>0000142570</t>
  </si>
  <si>
    <t>18840</t>
  </si>
  <si>
    <t>3725.59</t>
  </si>
  <si>
    <t>RENOVACION</t>
  </si>
  <si>
    <t>LAS FLORES</t>
  </si>
  <si>
    <t>RENOVACIÓN|SN</t>
  </si>
  <si>
    <t>Las Flores</t>
  </si>
  <si>
    <t>0000142095</t>
  </si>
  <si>
    <t>111312</t>
  </si>
  <si>
    <t>CIRCUITO AVEIRO</t>
  </si>
  <si>
    <t>PORTO REAL</t>
  </si>
  <si>
    <t>Porto Real</t>
  </si>
  <si>
    <t>0000142135</t>
  </si>
  <si>
    <t>30288</t>
  </si>
  <si>
    <t>0000142409</t>
  </si>
  <si>
    <t>46569</t>
  </si>
  <si>
    <t>CARRETERA CELAYA SALVATIERRA</t>
  </si>
  <si>
    <t>GRANJAS SANTA MARIA</t>
  </si>
  <si>
    <t>CELAYA A SALVATIERRA|SN</t>
  </si>
  <si>
    <t>Las Granjas</t>
  </si>
  <si>
    <t>0000142824</t>
  </si>
  <si>
    <t>141648</t>
  </si>
  <si>
    <t>0000142752</t>
  </si>
  <si>
    <t>133855</t>
  </si>
  <si>
    <t>CERRADA DE LOS FLAMENCOS # 174</t>
  </si>
  <si>
    <t>RINCONADA ALAMOS</t>
  </si>
  <si>
    <t>DE LAS GOLONDRINAS|174</t>
  </si>
  <si>
    <t>0000142531</t>
  </si>
  <si>
    <t>132725</t>
  </si>
  <si>
    <t>24482.45</t>
  </si>
  <si>
    <t>CALLE SIN NOMBRE</t>
  </si>
  <si>
    <t>JALPA</t>
  </si>
  <si>
    <t>37888</t>
  </si>
  <si>
    <t>SIN NOMBRE|SN</t>
  </si>
  <si>
    <t>Jalpa</t>
  </si>
  <si>
    <t>0000142620</t>
  </si>
  <si>
    <t>20892</t>
  </si>
  <si>
    <t>CALLE JOSE MARIA MORELOS</t>
  </si>
  <si>
    <t>RANCHO LA CRUZ</t>
  </si>
  <si>
    <t>JOSE MARIA MORELOS|SN</t>
  </si>
  <si>
    <t>La Cruz</t>
  </si>
  <si>
    <t>0000142938</t>
  </si>
  <si>
    <t>17694</t>
  </si>
  <si>
    <t>B JUAREZ 16</t>
  </si>
  <si>
    <t>SAN MARTIN DE CAMARGO</t>
  </si>
  <si>
    <t>BENITO JUÁREZ|1</t>
  </si>
  <si>
    <t>San Martín de Camargo</t>
  </si>
  <si>
    <t>0000142377</t>
  </si>
  <si>
    <t>20404</t>
  </si>
  <si>
    <t>MINA DE SAN PEDRO 113</t>
  </si>
  <si>
    <t>SAN JUANICO 1A SECC</t>
  </si>
  <si>
    <t>MINA DE SAN PEDRO|113</t>
  </si>
  <si>
    <t>San Juanico 1a Secc</t>
  </si>
  <si>
    <t>0000142915</t>
  </si>
  <si>
    <t>18484</t>
  </si>
  <si>
    <t>3892.23</t>
  </si>
  <si>
    <t>LOS AZTECAS 624 7</t>
  </si>
  <si>
    <t>LOS AZTECAS|624</t>
  </si>
  <si>
    <t>0000142366</t>
  </si>
  <si>
    <t>84366</t>
  </si>
  <si>
    <t>11785.86</t>
  </si>
  <si>
    <t>ALLENDE</t>
  </si>
  <si>
    <t>ALLENDE|SN</t>
  </si>
  <si>
    <t>0000142200</t>
  </si>
  <si>
    <t>211668</t>
  </si>
  <si>
    <t>1269.65</t>
  </si>
  <si>
    <t>MARIO MORENO # 111</t>
  </si>
  <si>
    <t>LOS PIRULES</t>
  </si>
  <si>
    <t>MARIO MORENO|111</t>
  </si>
  <si>
    <t>Los Pirules</t>
  </si>
  <si>
    <t>0000142773</t>
  </si>
  <si>
    <t>33097</t>
  </si>
  <si>
    <t>JUAN MENDOZA 1</t>
  </si>
  <si>
    <t>SANTA CECILIA</t>
  </si>
  <si>
    <t>0000142642</t>
  </si>
  <si>
    <t>119877</t>
  </si>
  <si>
    <t>AMAPOLA</t>
  </si>
  <si>
    <t>AMAPOLA|SN</t>
  </si>
  <si>
    <t>0000142302</t>
  </si>
  <si>
    <t>96004</t>
  </si>
  <si>
    <t>2141.56</t>
  </si>
  <si>
    <t>SAN VICENTE</t>
  </si>
  <si>
    <t>MISIÓN DE SAN VICENTE|SN</t>
  </si>
  <si>
    <t>0000142551</t>
  </si>
  <si>
    <t>33203</t>
  </si>
  <si>
    <t>32507.46</t>
  </si>
  <si>
    <t>MIGUEL HIDALGO|SN</t>
  </si>
  <si>
    <t>0000142827</t>
  </si>
  <si>
    <t>55162</t>
  </si>
  <si>
    <t>818.96</t>
  </si>
  <si>
    <t>MIGUEL HIDALGO 103</t>
  </si>
  <si>
    <t>LOC URIREO</t>
  </si>
  <si>
    <t>38901</t>
  </si>
  <si>
    <t>MIGUEL HIDALGO|103</t>
  </si>
  <si>
    <t>0000142240</t>
  </si>
  <si>
    <t>67977</t>
  </si>
  <si>
    <t>2876.92</t>
  </si>
  <si>
    <t>REAL DE LEON</t>
  </si>
  <si>
    <t>REAL DE CELAYA</t>
  </si>
  <si>
    <t>REAL DE LEÓN|104</t>
  </si>
  <si>
    <t>0000142242</t>
  </si>
  <si>
    <t>241782</t>
  </si>
  <si>
    <t>13265.38</t>
  </si>
  <si>
    <t>CTO QUINTA JULIETAS</t>
  </si>
  <si>
    <t>QUINTA JULIETAS|142</t>
  </si>
  <si>
    <t>0000142359</t>
  </si>
  <si>
    <t>51025</t>
  </si>
  <si>
    <t>1800.00</t>
  </si>
  <si>
    <t>JORGE VILLAGOMEZ # 114 INT.1</t>
  </si>
  <si>
    <t>JORGE VILLAGÓMEZ|1</t>
  </si>
  <si>
    <t>0000142476</t>
  </si>
  <si>
    <t>12382</t>
  </si>
  <si>
    <t>1757.08</t>
  </si>
  <si>
    <t>0000142436</t>
  </si>
  <si>
    <t>CALLE GUADALUPE 106</t>
  </si>
  <si>
    <t>San José Agua Azul</t>
  </si>
  <si>
    <t>0000142633</t>
  </si>
  <si>
    <t>41262</t>
  </si>
  <si>
    <t>BOULEVARD FRIDA KAHLO</t>
  </si>
  <si>
    <t>HACIENDA NATURA</t>
  </si>
  <si>
    <t>FRIDA KAHLO|104</t>
  </si>
  <si>
    <t>Haciendas Natura</t>
  </si>
  <si>
    <t>0000142292</t>
  </si>
  <si>
    <t>91636</t>
  </si>
  <si>
    <t>14422.52</t>
  </si>
  <si>
    <t>0000142126</t>
  </si>
  <si>
    <t>0000142873</t>
  </si>
  <si>
    <t>746.47</t>
  </si>
  <si>
    <t>PASEO DE TAMARINDOS</t>
  </si>
  <si>
    <t>PASEO DE LOS TAMARINDOS|SN</t>
  </si>
  <si>
    <t>0000142185</t>
  </si>
  <si>
    <t>5125</t>
  </si>
  <si>
    <t>AND SALVADOR DIAZ MIRON 225 101</t>
  </si>
  <si>
    <t>EL TINTERO</t>
  </si>
  <si>
    <t>76134</t>
  </si>
  <si>
    <t>SALVADOR DÍAZ MIRÓN|225</t>
  </si>
  <si>
    <t>El Tintero</t>
  </si>
  <si>
    <t>0000142769</t>
  </si>
  <si>
    <t>SOLIDARIDAD 25</t>
  </si>
  <si>
    <t>SAN ISIDRO LA LOMA</t>
  </si>
  <si>
    <t>San Isidro (La Loma)</t>
  </si>
  <si>
    <t>0000142443</t>
  </si>
  <si>
    <t>0000142736</t>
  </si>
  <si>
    <t>CALLE 137 885</t>
  </si>
  <si>
    <t>97306</t>
  </si>
  <si>
    <t>102|885</t>
  </si>
  <si>
    <t>0000142781</t>
  </si>
  <si>
    <t>992.08</t>
  </si>
  <si>
    <t>IGNACIO COMONFORT 19 A</t>
  </si>
  <si>
    <t>SAN JOSE DEL VALLE</t>
  </si>
  <si>
    <t>63737</t>
  </si>
  <si>
    <t>NA</t>
  </si>
  <si>
    <t>BAHÍA DE BANDERAS</t>
  </si>
  <si>
    <t>NAYARIT</t>
  </si>
  <si>
    <t>0000142161</t>
  </si>
  <si>
    <t>159335</t>
  </si>
  <si>
    <t>Aceite Transmisión</t>
  </si>
  <si>
    <t>Limpieza Y Ajuste De Frenos</t>
  </si>
  <si>
    <t>Generador, Alternador</t>
  </si>
  <si>
    <t>Termostato</t>
  </si>
  <si>
    <t>Resorte</t>
  </si>
  <si>
    <t>Bomba De Gasolina</t>
  </si>
  <si>
    <t>Tanque De Gasolina</t>
  </si>
  <si>
    <t>Tubo Escape</t>
  </si>
  <si>
    <t>Antenas</t>
  </si>
  <si>
    <t>JTDBT923271125551</t>
  </si>
  <si>
    <t>2T1BE4EE8DC050159</t>
  </si>
  <si>
    <t>2T1BR32E28C870262</t>
  </si>
  <si>
    <t>2T1BU4EE0CC912856</t>
  </si>
  <si>
    <t>2T1BU4EE2AC379583</t>
  </si>
  <si>
    <t>2T1BU4EE2BC693915</t>
  </si>
  <si>
    <t>2T1BU4EE3CC871722</t>
  </si>
  <si>
    <t>2T1BU4EE5DC956160</t>
  </si>
  <si>
    <t>2T1BU4EE6BC620367</t>
  </si>
  <si>
    <t>2T1BU4EE7BC697006</t>
  </si>
  <si>
    <t>2T1BU4EE7BC742882</t>
  </si>
  <si>
    <t>2T1BU4EE7CC917908</t>
  </si>
  <si>
    <t>2T1BU4EE9CC755800</t>
  </si>
  <si>
    <t>2T1BU4EEXDC961886</t>
  </si>
  <si>
    <t>2T3WF4DV3AW019550</t>
  </si>
  <si>
    <t>2T3WK4DVXAW006189</t>
  </si>
  <si>
    <t>3MYDLBYV4KY512598</t>
  </si>
  <si>
    <t>3TMAZ5CN0HM028680</t>
  </si>
  <si>
    <t>3TMAZ5CN2GM001446</t>
  </si>
  <si>
    <t>3TMAZ5CN2HM026753</t>
  </si>
  <si>
    <t>3TMAZ5CN3GM002282</t>
  </si>
  <si>
    <t>3TMAZ5CN4GM025229</t>
  </si>
  <si>
    <t>3TMAZ5CN4HM041271</t>
  </si>
  <si>
    <t>3TMAZ5CN5GM022078</t>
  </si>
  <si>
    <t>3TMAZ5CN5HM026441</t>
  </si>
  <si>
    <t>3TMAZ5CN6HM028439</t>
  </si>
  <si>
    <t>3TMAZ5CN7JM067823</t>
  </si>
  <si>
    <t>3TMAZ5CN8JM070813</t>
  </si>
  <si>
    <t>3TMAZ5CN9GM016087</t>
  </si>
  <si>
    <t>3TMAZ5CNXGM010430</t>
  </si>
  <si>
    <t>3TMAZ5CNXGM016017</t>
  </si>
  <si>
    <t>3TMAZ5CNXHM048998</t>
  </si>
  <si>
    <t>3TMAZ5CNXJM071087</t>
  </si>
  <si>
    <t>3TMCZ5AN2HM062504</t>
  </si>
  <si>
    <t>3TMCZ5AN4HM050872</t>
  </si>
  <si>
    <t>3TMCZ5AN4HM052900</t>
  </si>
  <si>
    <t>3TMCZ5AN4JM141940</t>
  </si>
  <si>
    <t>3TMCZ5AN4KM191416</t>
  </si>
  <si>
    <t>3TMCZ5AN8HM103413</t>
  </si>
  <si>
    <t>3TMCZ5AN9GM033399</t>
  </si>
  <si>
    <t>3TMCZ5AN9HM099808</t>
  </si>
  <si>
    <t>3TMCZ5ANXGM015087</t>
  </si>
  <si>
    <t>4T1B11HK1KU173745</t>
  </si>
  <si>
    <t>4T1B11HK4JU001627</t>
  </si>
  <si>
    <t>4T1B11HK7JU596117</t>
  </si>
  <si>
    <t>4T1B11HK8KU680965</t>
  </si>
  <si>
    <t>4T1B11HK8KU800165</t>
  </si>
  <si>
    <t>4T1B11HKXJU088823</t>
  </si>
  <si>
    <t>5TDKZ3DC6KS969046</t>
  </si>
  <si>
    <t>5TDYK3DC3CS192986</t>
  </si>
  <si>
    <t>5TDYK3DC7GS693305</t>
  </si>
  <si>
    <t>5TDYK3DC8ES434626</t>
  </si>
  <si>
    <t>5TDYK3DCXGS728855</t>
  </si>
  <si>
    <t>5TDYY5G18ES052830</t>
  </si>
  <si>
    <t>5TDZZRFH8JS242693</t>
  </si>
  <si>
    <t>5TFAY5F15JX681727</t>
  </si>
  <si>
    <t>5YFBPRBE2LP053424</t>
  </si>
  <si>
    <t>5YFBPRHE0JP742124</t>
  </si>
  <si>
    <t>5YFBPRHE1HP622004</t>
  </si>
  <si>
    <t>5YFBPRHE1HP629728</t>
  </si>
  <si>
    <t>5YFBPRHE1KP878635</t>
  </si>
  <si>
    <t>5YFBPRHE5HP693951</t>
  </si>
  <si>
    <t>5YFBPRHE6HP590750</t>
  </si>
  <si>
    <t>el marca despues</t>
  </si>
  <si>
    <t>5YFBPRHE6HP598136</t>
  </si>
  <si>
    <t>5YFBPRHE6HP612293</t>
  </si>
  <si>
    <t>5YFBPRHE8HP626891</t>
  </si>
  <si>
    <t>5YFBU8HE0GP502096</t>
  </si>
  <si>
    <t>5YFBURHE1FP259158</t>
  </si>
  <si>
    <t>5YFBURHE3EP097595</t>
  </si>
  <si>
    <t>5YFBURHE3GP514474</t>
  </si>
  <si>
    <t>5YFBURHE5EP116194</t>
  </si>
  <si>
    <t>5YFBURHE5EP169123</t>
  </si>
  <si>
    <t>5YFBURHE5FP224560</t>
  </si>
  <si>
    <t>5YFBURHE5FP336257</t>
  </si>
  <si>
    <t>5YFBURHE6GP411890</t>
  </si>
  <si>
    <t>5YFBURHE6GP513559</t>
  </si>
  <si>
    <t>5YFBURHE7EP002164</t>
  </si>
  <si>
    <t>5YFBURHE8EP003419</t>
  </si>
  <si>
    <t>5YFBURHE8EP013741</t>
  </si>
  <si>
    <t>5YFBURHE8FP303317</t>
  </si>
  <si>
    <t>5YFBURHEXEP025048</t>
  </si>
  <si>
    <t>5YFBURHEXFP246439</t>
  </si>
  <si>
    <t>JTDBT9K36F1437399</t>
  </si>
  <si>
    <t>JTDBT9K36G1441521</t>
  </si>
  <si>
    <t>JTDBT9K36G1442295</t>
  </si>
  <si>
    <t>JTDKARFU7K3100120</t>
  </si>
  <si>
    <t>JTDKBRFU7H3024503</t>
  </si>
  <si>
    <t>JTDKN3DU1F1919372</t>
  </si>
  <si>
    <t>JTDKN3DU2A1269055</t>
  </si>
  <si>
    <t>JTDKN3DU6F1978448</t>
  </si>
  <si>
    <t>JTDKN3DU8F1902147</t>
  </si>
  <si>
    <t>JTFPX22P1K0088342</t>
  </si>
  <si>
    <t>JTFSX23P2K6202788</t>
  </si>
  <si>
    <t>JTFSX23P3K6199321</t>
  </si>
  <si>
    <t>JTFSX23P9K6198819</t>
  </si>
  <si>
    <t>JTMZD31V375075330</t>
  </si>
  <si>
    <t>MHKMF5CE0KK004289</t>
  </si>
  <si>
    <t>SE AGANDA CITA 17.01.22 FOLIO: 100249</t>
  </si>
  <si>
    <t>MHKMF5CE4JK001832</t>
  </si>
  <si>
    <t>MHKMF5CE5JK000981</t>
  </si>
  <si>
    <t>MHKMF5CE5JK001337</t>
  </si>
  <si>
    <t>MHKMF5CF6LK009541</t>
  </si>
  <si>
    <t>MHKMF5CFXKK007239</t>
  </si>
  <si>
    <t>MR0EX8CB0G1390522</t>
  </si>
  <si>
    <t>MR0EX8CB0G1390701</t>
  </si>
  <si>
    <t>MR0EX8CB3G1391938</t>
  </si>
  <si>
    <t>MR0EX8CB3G1391941</t>
  </si>
  <si>
    <t>MR0EX8CB4G1391592</t>
  </si>
  <si>
    <t>MR0EX8CB5J1402719</t>
  </si>
  <si>
    <t>MR0EX8CBXJ1402585</t>
  </si>
  <si>
    <t>MR0EX8DD0J0259023</t>
  </si>
  <si>
    <t>MR0EX8DD1J0177947</t>
  </si>
  <si>
    <t>MR0EX8DD1J0259497</t>
  </si>
  <si>
    <t>MR0EX8DD2J0178346</t>
  </si>
  <si>
    <t>MR0EX8DD2K0186657</t>
  </si>
  <si>
    <t>MR0EX8DD2K0262667</t>
  </si>
  <si>
    <t>MR0EX8DD3G0167946</t>
  </si>
  <si>
    <t>MR0EX8DD3K0265187</t>
  </si>
  <si>
    <t>MR0EX8DD4J0258005</t>
  </si>
  <si>
    <t>MR0EX8DD5K0185177</t>
  </si>
  <si>
    <t>MR0EX8DD6G0163714</t>
  </si>
  <si>
    <t>MR0EX8DD6G0164698</t>
  </si>
  <si>
    <t>MR0EX8DD6G0243918</t>
  </si>
  <si>
    <t>MR0EX8DD6K0181588</t>
  </si>
  <si>
    <t>MR0EX8DD7G0163320</t>
  </si>
  <si>
    <t>MR0EX8DD8J0258413</t>
  </si>
  <si>
    <t>MR0EX8DD9G0244027</t>
  </si>
  <si>
    <t>VNKKTUD31FA050315</t>
  </si>
  <si>
    <t>VNKKTUD33FA041261</t>
  </si>
  <si>
    <t>VNKKTUD35GA060640</t>
  </si>
  <si>
    <t>VNKKTUD3XGA061685</t>
  </si>
  <si>
    <t>VNKKTUD31FA027228</t>
  </si>
  <si>
    <t>2T1BR32E35C331564</t>
  </si>
  <si>
    <t>2T1BR32E55C463421</t>
  </si>
  <si>
    <t>SE MANDO WHATS ( MRS ) 2- numero fuera de servicio</t>
  </si>
  <si>
    <t>2T1BR32E47C769044</t>
  </si>
  <si>
    <t>JTMZD31VX66007504</t>
  </si>
  <si>
    <t>JTMZD35V475038880</t>
  </si>
  <si>
    <t>4T1BE46K69U839727</t>
  </si>
  <si>
    <t>Se envia Mrs / 4- Marcamos de la agencia y no contestan</t>
  </si>
  <si>
    <t>SE MANDI WHATS (MRS) 2- buzon 3- realizado en otra agencia ya que la unidad esta en quintana r</t>
  </si>
  <si>
    <t>MR0EX8CBXG1390706</t>
  </si>
  <si>
    <t>JYDBCRFE2P3008634</t>
  </si>
  <si>
    <t>JTDBCRFE5P3007847</t>
  </si>
  <si>
    <t>MR0EX8CB4J1400296</t>
  </si>
  <si>
    <t>5TDZK22C47S053439</t>
  </si>
  <si>
    <t>JTMRK4DV4C5109339</t>
  </si>
  <si>
    <t>5TDZK23C67S078888</t>
  </si>
  <si>
    <t>MHFAN1BY5P3039459</t>
  </si>
  <si>
    <t>5TFJU4GN6EX061238</t>
  </si>
  <si>
    <t>3TMCZ5AN7NM476857</t>
  </si>
  <si>
    <t>MR0EX8DD7K0184985</t>
  </si>
  <si>
    <t>5YFBPRHE5HP714795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</si>
</sst>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43" formatCode="_(* #,##0.00_);_(* \(#,##0.00\);_(* &quot;-&quot;??_);_(@_)"/>
    <numFmt numFmtId="164" formatCode="_-&quot;$&quot;* #,##0.00_-;\-&quot;$&quot;* #,##0.00_-;_-&quot;$&quot;* &quot;-&quot;??_-;_-@_-"/>
    <numFmt numFmtId="165" formatCode="_-* #,##0.00_-;\-* #,##0.00_-;_-* &quot;-&quot;??_-;_-@_-"/>
    <numFmt numFmtId="166" formatCode="0.0%"/>
    <numFmt numFmtId="167" formatCode="_-* #,##0_-;\-* #,##0_-;_-* &quot;-&quot;??_-;_-@_-"/>
    <numFmt numFmtId="168" formatCode="_-&quot;$&quot;* #,##0_-;\-&quot;$&quot;* #,##0_-;_-&quot;$&quot;* &quot;-&quot;??_-;_-@_-"/>
    <numFmt numFmtId="169" formatCode="yyyy/mm/dd;@"/>
    <numFmt numFmtId="170" formatCode="0.0"/>
    <numFmt numFmtId="171" formatCode="_-&quot;$&quot;* #,##0.0_-;\-&quot;$&quot;* #,##0.0_-;_-&quot;$&quot;* &quot;-&quot;??_-;_-@_-"/>
    <numFmt numFmtId="172" formatCode="#,##0.0"/>
    <numFmt numFmtId="173" formatCode="&quot;$&quot;#,##0.0"/>
    <numFmt numFmtId="174" formatCode="_(* #,##0.0_);_(* \(#,##0.0\);_(* &quot;-&quot;??_);_(@_)"/>
    <numFmt numFmtId="175" formatCode="&quot;$&quot;#,##0"/>
    <numFmt numFmtId="176" formatCode="_-* #,##0.0_-;\-* #,##0.0_-;_-* &quot;-&quot;??_-;_-@_-"/>
  </numFmts>
  <fonts count="80" x14ac:knownFonts="1">
    <font>
      <sz val="11"/>
      <color theme="1"/>
      <name val="Calibri"/>
      <family val="2"/>
      <scheme val="minor"/>
    </font>
    <font>
      <sz val="11"/>
      <color theme="1"/>
      <name val="Calibri"/>
      <family val="2"/>
      <scheme val="minor"/>
    </font>
    <font>
      <b/>
      <sz val="11"/>
      <color theme="1"/>
      <name val="Calibri"/>
      <family val="2"/>
      <scheme val="minor"/>
    </font>
    <font>
      <b/>
      <sz val="9"/>
      <color theme="1"/>
      <name val="Calibri"/>
      <family val="2"/>
      <scheme val="minor"/>
    </font>
    <font>
      <sz val="11"/>
      <name val="Calibri"/>
      <family val="2"/>
      <scheme val="minor"/>
    </font>
    <font>
      <b/>
      <sz val="12"/>
      <color theme="1" tint="0.34998626667073579"/>
      <name val="Calibri"/>
      <family val="2"/>
      <scheme val="minor"/>
    </font>
    <font>
      <sz val="8"/>
      <color theme="1" tint="0.34998626667073579"/>
      <name val="Calibri"/>
      <family val="2"/>
      <scheme val="minor"/>
    </font>
    <font>
      <b/>
      <sz val="8"/>
      <color theme="1" tint="0.499984740745262"/>
      <name val="Calibri"/>
      <family val="2"/>
      <scheme val="minor"/>
    </font>
    <font>
      <b/>
      <sz val="9"/>
      <color theme="1" tint="0.499984740745262"/>
      <name val="Calibri"/>
      <family val="2"/>
      <scheme val="minor"/>
    </font>
    <font>
      <b/>
      <sz val="16"/>
      <color theme="1" tint="0.499984740745262"/>
      <name val="Calibri"/>
      <family val="2"/>
      <scheme val="minor"/>
    </font>
    <font>
      <b/>
      <sz val="16"/>
      <color rgb="FFFFC000"/>
      <name val="Calibri"/>
      <family val="2"/>
      <scheme val="minor"/>
    </font>
    <font>
      <b/>
      <sz val="12"/>
      <color theme="0" tint="-0.499984740745262"/>
      <name val="Calibri"/>
      <family val="2"/>
      <scheme val="minor"/>
    </font>
    <font>
      <sz val="9"/>
      <color theme="0" tint="-0.34998626667073579"/>
      <name val="Calibri"/>
      <family val="2"/>
      <scheme val="minor"/>
    </font>
    <font>
      <b/>
      <sz val="9"/>
      <color theme="0" tint="-0.499984740745262"/>
      <name val="Calibri"/>
      <family val="2"/>
      <scheme val="minor"/>
    </font>
    <font>
      <sz val="9"/>
      <color theme="1"/>
      <name val="Calibri"/>
      <family val="2"/>
      <scheme val="minor"/>
    </font>
    <font>
      <b/>
      <sz val="8"/>
      <color theme="0" tint="-0.499984740745262"/>
      <name val="Calibri"/>
      <family val="2"/>
      <scheme val="minor"/>
    </font>
    <font>
      <sz val="11"/>
      <color theme="0" tint="-0.499984740745262"/>
      <name val="Calibri"/>
      <family val="2"/>
      <scheme val="minor"/>
    </font>
    <font>
      <b/>
      <sz val="11"/>
      <color theme="1" tint="0.499984740745262"/>
      <name val="Calibri"/>
      <family val="2"/>
      <scheme val="minor"/>
    </font>
    <font>
      <b/>
      <sz val="10"/>
      <color theme="1" tint="0.499984740745262"/>
      <name val="Calibri"/>
      <family val="2"/>
      <scheme val="minor"/>
    </font>
    <font>
      <sz val="8"/>
      <color theme="1" tint="0.499984740745262"/>
      <name val="Calibri"/>
      <family val="2"/>
      <scheme val="minor"/>
    </font>
    <font>
      <b/>
      <sz val="11"/>
      <color theme="0" tint="-0.499984740745262"/>
      <name val="Calibri"/>
      <family val="2"/>
      <scheme val="minor"/>
    </font>
    <font>
      <b/>
      <sz val="10"/>
      <color theme="0" tint="-0.499984740745262"/>
      <name val="Calibri"/>
      <family val="2"/>
      <scheme val="minor"/>
    </font>
    <font>
      <sz val="5"/>
      <color theme="2" tint="-9.9978637043366805E-2"/>
      <name val="Calibri"/>
      <family val="2"/>
      <scheme val="minor"/>
    </font>
    <font>
      <sz val="11"/>
      <color theme="0"/>
      <name val="Calibri"/>
      <family val="2"/>
      <scheme val="minor"/>
    </font>
    <font>
      <sz val="9"/>
      <color theme="0"/>
      <name val="Calibri"/>
      <family val="2"/>
      <scheme val="minor"/>
    </font>
    <font>
      <sz val="5"/>
      <color theme="0" tint="-0.14999847407452621"/>
      <name val="Calibri"/>
      <family val="2"/>
      <scheme val="minor"/>
    </font>
    <font>
      <b/>
      <sz val="14"/>
      <color theme="1" tint="0.499984740745262"/>
      <name val="Calibri"/>
      <family val="2"/>
      <scheme val="minor"/>
    </font>
    <font>
      <sz val="9"/>
      <name val="Calibri"/>
      <family val="2"/>
      <scheme val="minor"/>
    </font>
    <font>
      <sz val="11"/>
      <color rgb="FFFF0000"/>
      <name val="Calibri"/>
      <family val="2"/>
      <scheme val="minor"/>
    </font>
    <font>
      <sz val="9"/>
      <color rgb="FFFF0000"/>
      <name val="Calibri"/>
      <family val="2"/>
      <scheme val="minor"/>
    </font>
    <font>
      <b/>
      <sz val="9"/>
      <color rgb="FFFF0000"/>
      <name val="Calibri"/>
      <family val="2"/>
      <scheme val="minor"/>
    </font>
    <font>
      <sz val="8"/>
      <color theme="0" tint="-0.34998626667073579"/>
      <name val="Calibri"/>
      <family val="2"/>
      <scheme val="minor"/>
    </font>
    <font>
      <u/>
      <sz val="11"/>
      <color theme="10"/>
      <name val="Calibri"/>
      <family val="2"/>
      <scheme val="minor"/>
    </font>
    <font>
      <b/>
      <u/>
      <sz val="9"/>
      <color theme="0" tint="-0.499984740745262"/>
      <name val="Calibri"/>
      <family val="2"/>
      <scheme val="minor"/>
    </font>
    <font>
      <b/>
      <sz val="10"/>
      <color theme="1" tint="0.34998626667073579"/>
      <name val="Calibri"/>
      <family val="2"/>
      <scheme val="minor"/>
    </font>
    <font>
      <b/>
      <sz val="14"/>
      <color theme="1" tint="0.34998626667073579"/>
      <name val="Calibri"/>
      <family val="2"/>
      <scheme val="minor"/>
    </font>
    <font>
      <b/>
      <sz val="10"/>
      <color theme="0" tint="-0.34998626667073579"/>
      <name val="Calibri"/>
      <family val="2"/>
      <scheme val="minor"/>
    </font>
    <font>
      <sz val="9"/>
      <color theme="1" tint="0.499984740745262"/>
      <name val="Calibri"/>
      <family val="2"/>
      <scheme val="minor"/>
    </font>
    <font>
      <b/>
      <sz val="8"/>
      <color theme="0" tint="-0.34998626667073579"/>
      <name val="Calibri"/>
      <family val="2"/>
      <scheme val="minor"/>
    </font>
    <font>
      <b/>
      <u/>
      <sz val="9"/>
      <color theme="1" tint="0.499984740745262"/>
      <name val="Calibri"/>
      <family val="2"/>
      <scheme val="minor"/>
    </font>
    <font>
      <b/>
      <sz val="11"/>
      <color theme="0"/>
      <name val="Calibri"/>
      <family val="2"/>
      <scheme val="minor"/>
    </font>
    <font>
      <b/>
      <sz val="9"/>
      <color theme="0"/>
      <name val="Calibri"/>
      <family val="2"/>
      <scheme val="minor"/>
    </font>
    <font>
      <b/>
      <sz val="8"/>
      <color theme="0"/>
      <name val="Calibri"/>
      <family val="2"/>
      <scheme val="minor"/>
    </font>
    <font>
      <sz val="8"/>
      <color theme="0"/>
      <name val="Calibri"/>
      <family val="2"/>
      <scheme val="minor"/>
    </font>
    <font>
      <b/>
      <u/>
      <sz val="10"/>
      <color theme="1" tint="0.499984740745262"/>
      <name val="Calibri"/>
      <family val="2"/>
      <scheme val="minor"/>
    </font>
    <font>
      <b/>
      <sz val="9"/>
      <name val="Calibri"/>
      <family val="2"/>
      <scheme val="minor"/>
    </font>
    <font>
      <b/>
      <sz val="12"/>
      <color theme="1" tint="0.499984740745262"/>
      <name val="Calibri"/>
      <family val="2"/>
      <scheme val="minor"/>
    </font>
    <font>
      <b/>
      <sz val="20"/>
      <color theme="1" tint="0.499984740745262"/>
      <name val="Calibri"/>
      <family val="2"/>
      <scheme val="minor"/>
    </font>
    <font>
      <b/>
      <sz val="22"/>
      <color theme="0" tint="-0.499984740745262"/>
      <name val="Calibri"/>
      <family val="2"/>
      <scheme val="minor"/>
    </font>
    <font>
      <b/>
      <sz val="22"/>
      <color theme="1" tint="0.499984740745262"/>
      <name val="Calibri"/>
      <family val="2"/>
      <scheme val="minor"/>
    </font>
    <font>
      <b/>
      <sz val="20"/>
      <color rgb="FFFFC000"/>
      <name val="Calibri"/>
      <family val="2"/>
      <scheme val="minor"/>
    </font>
    <font>
      <b/>
      <sz val="10"/>
      <color rgb="FFFFC000"/>
      <name val="Calibri"/>
      <family val="2"/>
      <scheme val="minor"/>
    </font>
    <font>
      <b/>
      <sz val="8"/>
      <color rgb="FFFFC000"/>
      <name val="Calibri"/>
      <family val="2"/>
      <scheme val="minor"/>
    </font>
    <font>
      <b/>
      <sz val="9"/>
      <color rgb="FFFFC000"/>
      <name val="Calibri"/>
      <family val="2"/>
      <scheme val="minor"/>
    </font>
    <font>
      <sz val="10"/>
      <color theme="1"/>
      <name val="Calibri"/>
      <family val="2"/>
      <scheme val="minor"/>
    </font>
    <font>
      <sz val="8"/>
      <color theme="1"/>
      <name val="Calibri"/>
      <family val="2"/>
      <scheme val="minor"/>
    </font>
    <font>
      <sz val="8"/>
      <name val="Calibri"/>
      <family val="2"/>
      <scheme val="minor"/>
    </font>
    <font>
      <b/>
      <sz val="7"/>
      <color theme="1" tint="0.499984740745262"/>
      <name val="Calibri"/>
      <family val="2"/>
      <scheme val="minor"/>
    </font>
    <font>
      <b/>
      <sz val="8"/>
      <color theme="2" tint="-0.249977111117893"/>
      <name val="Calibri"/>
      <family val="2"/>
      <scheme val="minor"/>
    </font>
    <font>
      <b/>
      <sz val="18"/>
      <color theme="1" tint="0.499984740745262"/>
      <name val="Calibri"/>
      <family val="2"/>
      <scheme val="minor"/>
    </font>
    <font>
      <b/>
      <sz val="18"/>
      <color rgb="FFFFC000"/>
      <name val="Calibri"/>
      <family val="2"/>
      <scheme val="minor"/>
    </font>
    <font>
      <b/>
      <sz val="11"/>
      <color rgb="FFFFC000"/>
      <name val="Calibri"/>
      <family val="2"/>
      <scheme val="minor"/>
    </font>
    <font>
      <b/>
      <u/>
      <sz val="8"/>
      <color rgb="FFC00000"/>
      <name val="Calibri"/>
      <family val="2"/>
      <scheme val="minor"/>
    </font>
    <font>
      <b/>
      <i/>
      <sz val="5"/>
      <color theme="1" tint="0.499984740745262"/>
      <name val="Calibri"/>
      <family val="2"/>
      <scheme val="minor"/>
    </font>
    <font>
      <b/>
      <sz val="20"/>
      <color theme="0" tint="-0.499984740745262"/>
      <name val="Calibri"/>
      <family val="2"/>
      <scheme val="minor"/>
    </font>
    <font>
      <sz val="9"/>
      <color theme="0" tint="-0.499984740745262"/>
      <name val="Calibri"/>
      <family val="2"/>
      <scheme val="minor"/>
    </font>
    <font>
      <b/>
      <sz val="11"/>
      <color theme="7"/>
      <name val="Calibri"/>
      <family val="2"/>
      <scheme val="minor"/>
    </font>
    <font>
      <i/>
      <sz val="7"/>
      <color theme="0" tint="-0.499984740745262"/>
      <name val="Calibri"/>
      <family val="2"/>
      <scheme val="minor"/>
    </font>
    <font>
      <sz val="8"/>
      <color theme="0" tint="-0.499984740745262"/>
      <name val="Calibri"/>
      <family val="2"/>
      <scheme val="minor"/>
    </font>
    <font>
      <u/>
      <sz val="8"/>
      <color theme="0" tint="-0.499984740745262"/>
      <name val="Calibri"/>
      <family val="2"/>
      <scheme val="minor"/>
    </font>
    <font>
      <b/>
      <sz val="8"/>
      <name val="Calibri"/>
      <family val="2"/>
      <scheme val="minor"/>
    </font>
    <font>
      <b/>
      <sz val="7"/>
      <color theme="0" tint="-0.499984740745262"/>
      <name val="Calibri"/>
      <family val="2"/>
      <scheme val="minor"/>
    </font>
    <font>
      <b/>
      <sz val="10.5"/>
      <color theme="0" tint="-0.499984740745262"/>
      <name val="Calibri"/>
      <family val="2"/>
      <scheme val="minor"/>
    </font>
    <font>
      <sz val="10.5"/>
      <color theme="1"/>
      <name val="Calibri"/>
      <family val="2"/>
      <scheme val="minor"/>
    </font>
    <font>
      <b/>
      <sz val="11"/>
      <name val="Calibri"/>
      <family val="2"/>
      <scheme val="minor"/>
    </font>
    <font>
      <b/>
      <sz val="12"/>
      <name val="Calibri"/>
      <family val="2"/>
      <scheme val="minor"/>
    </font>
    <font>
      <b/>
      <i/>
      <sz val="5"/>
      <color theme="7"/>
      <name val="Calibri"/>
      <family val="2"/>
      <scheme val="minor"/>
    </font>
    <font>
      <b/>
      <sz val="9"/>
      <color theme="7"/>
      <name val="Calibri"/>
      <family val="2"/>
      <scheme val="minor"/>
    </font>
    <font>
      <b/>
      <sz val="8"/>
      <color theme="7"/>
      <name val="Calibri"/>
      <family val="2"/>
      <scheme val="minor"/>
    </font>
    <font>
      <sz val="11"/>
      <color theme="7"/>
      <name val="Calibri"/>
      <family val="2"/>
      <scheme val="minor"/>
    </font>
  </fonts>
  <fills count="16">
    <fill>
      <patternFill patternType="none"/>
    </fill>
    <fill>
      <patternFill patternType="gray125"/>
    </fill>
    <fill>
      <patternFill patternType="solid">
        <fgColor theme="7" tint="0.39997558519241921"/>
        <bgColor indexed="64"/>
      </patternFill>
    </fill>
    <fill>
      <patternFill patternType="solid">
        <fgColor rgb="FFFFD3C9"/>
        <bgColor indexed="64"/>
      </patternFill>
    </fill>
    <fill>
      <patternFill patternType="solid">
        <fgColor theme="0" tint="-4.9989318521683403E-2"/>
        <bgColor indexed="64"/>
      </patternFill>
    </fill>
    <fill>
      <patternFill patternType="solid">
        <fgColor rgb="FFF7F7F7"/>
        <bgColor indexed="64"/>
      </patternFill>
    </fill>
    <fill>
      <patternFill patternType="solid">
        <fgColor theme="0"/>
        <bgColor indexed="64"/>
      </patternFill>
    </fill>
    <fill>
      <patternFill patternType="solid">
        <fgColor theme="7" tint="0.79998168889431442"/>
        <bgColor indexed="64"/>
      </patternFill>
    </fill>
    <fill>
      <patternFill patternType="solid">
        <fgColor theme="0" tint="-0.14999847407452621"/>
        <bgColor indexed="64"/>
      </patternFill>
    </fill>
    <fill>
      <patternFill patternType="solid">
        <fgColor theme="1"/>
        <bgColor indexed="64"/>
      </patternFill>
    </fill>
    <fill>
      <patternFill patternType="solid">
        <fgColor rgb="FFCCFFCC"/>
        <bgColor indexed="64"/>
      </patternFill>
    </fill>
    <fill>
      <patternFill patternType="solid">
        <fgColor rgb="FFFFFFCC"/>
        <bgColor indexed="64"/>
      </patternFill>
    </fill>
    <fill>
      <patternFill patternType="solid">
        <fgColor rgb="FFFFFF00"/>
        <bgColor indexed="64"/>
      </patternFill>
    </fill>
    <fill>
      <patternFill patternType="solid">
        <fgColor rgb="FFE7FFFF"/>
        <bgColor indexed="64"/>
      </patternFill>
    </fill>
    <fill>
      <patternFill patternType="solid">
        <fgColor theme="7"/>
        <bgColor indexed="64"/>
      </patternFill>
    </fill>
    <fill>
      <patternFill patternType="solid">
        <fgColor rgb="FFFFC000"/>
        <bgColor indexed="64"/>
      </patternFill>
    </fill>
  </fills>
  <borders count="75">
    <border>
      <left/>
      <right/>
      <top/>
      <bottom/>
      <diagonal/>
    </border>
    <border>
      <left style="medium">
        <color theme="0" tint="-0.14999847407452621"/>
      </left>
      <right/>
      <top style="medium">
        <color theme="0" tint="-0.14999847407452621"/>
      </top>
      <bottom/>
      <diagonal/>
    </border>
    <border>
      <left/>
      <right style="medium">
        <color theme="0" tint="-0.14999847407452621"/>
      </right>
      <top style="medium">
        <color theme="0" tint="-0.14999847407452621"/>
      </top>
      <bottom/>
      <diagonal/>
    </border>
    <border>
      <left style="medium">
        <color theme="0" tint="-0.14999847407452621"/>
      </left>
      <right/>
      <top/>
      <bottom/>
      <diagonal/>
    </border>
    <border>
      <left/>
      <right style="medium">
        <color theme="0" tint="-0.14999847407452621"/>
      </right>
      <top/>
      <bottom/>
      <diagonal/>
    </border>
    <border>
      <left style="medium">
        <color theme="0" tint="-0.14999847407452621"/>
      </left>
      <right/>
      <top/>
      <bottom style="medium">
        <color theme="0" tint="-0.14999847407452621"/>
      </bottom>
      <diagonal/>
    </border>
    <border>
      <left/>
      <right style="medium">
        <color theme="0" tint="-0.14999847407452621"/>
      </right>
      <top/>
      <bottom style="medium">
        <color theme="0" tint="-0.14999847407452621"/>
      </bottom>
      <diagonal/>
    </border>
    <border>
      <left/>
      <right/>
      <top style="thin">
        <color theme="0" tint="-0.14999847407452621"/>
      </top>
      <bottom/>
      <diagonal/>
    </border>
    <border>
      <left style="thin">
        <color theme="0" tint="-0.14999847407452621"/>
      </left>
      <right/>
      <top style="thin">
        <color theme="0" tint="-0.14999847407452621"/>
      </top>
      <bottom/>
      <diagonal/>
    </border>
    <border>
      <left style="thin">
        <color theme="0" tint="-0.14999847407452621"/>
      </left>
      <right/>
      <top style="thin">
        <color theme="0" tint="-0.14999847407452621"/>
      </top>
      <bottom style="thin">
        <color theme="0" tint="-0.14999847407452621"/>
      </bottom>
      <diagonal/>
    </border>
    <border>
      <left style="thin">
        <color theme="0" tint="-0.14999847407452621"/>
      </left>
      <right/>
      <top/>
      <bottom style="thin">
        <color theme="0" tint="-0.14999847407452621"/>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right/>
      <top style="thin">
        <color theme="0" tint="-0.14999847407452621"/>
      </top>
      <bottom style="thin">
        <color theme="0" tint="-0.14999847407452621"/>
      </bottom>
      <diagonal/>
    </border>
    <border>
      <left/>
      <right/>
      <top/>
      <bottom style="thin">
        <color theme="0" tint="-0.14999847407452621"/>
      </bottom>
      <diagonal/>
    </border>
    <border>
      <left/>
      <right style="thin">
        <color theme="0" tint="-0.14999847407452621"/>
      </right>
      <top style="thin">
        <color theme="0" tint="-0.14999847407452621"/>
      </top>
      <bottom style="thin">
        <color theme="0" tint="-0.14999847407452621"/>
      </bottom>
      <diagonal/>
    </border>
    <border>
      <left/>
      <right style="thin">
        <color theme="0" tint="-0.14999847407452621"/>
      </right>
      <top/>
      <bottom style="thin">
        <color theme="0" tint="-0.14999847407452621"/>
      </bottom>
      <diagonal/>
    </border>
    <border>
      <left style="dotted">
        <color rgb="FFFFD3C9"/>
      </left>
      <right/>
      <top style="dotted">
        <color rgb="FFFFD3C9"/>
      </top>
      <bottom/>
      <diagonal/>
    </border>
    <border>
      <left/>
      <right style="dotted">
        <color rgb="FFFFD3C9"/>
      </right>
      <top style="dotted">
        <color rgb="FFFFD3C9"/>
      </top>
      <bottom/>
      <diagonal/>
    </border>
    <border>
      <left style="dotted">
        <color rgb="FFFFD3C9"/>
      </left>
      <right/>
      <top/>
      <bottom style="dotted">
        <color rgb="FFFFD3C9"/>
      </bottom>
      <diagonal/>
    </border>
    <border>
      <left/>
      <right style="dotted">
        <color rgb="FFFFD3C9"/>
      </right>
      <top/>
      <bottom style="dotted">
        <color rgb="FFFFD3C9"/>
      </bottom>
      <diagonal/>
    </border>
    <border>
      <left/>
      <right style="thin">
        <color theme="0" tint="-0.14999847407452621"/>
      </right>
      <top style="thin">
        <color theme="0" tint="-0.14999847407452621"/>
      </top>
      <bottom/>
      <diagonal/>
    </border>
    <border>
      <left style="thin">
        <color indexed="64"/>
      </left>
      <right style="thin">
        <color indexed="64"/>
      </right>
      <top style="thin">
        <color indexed="64"/>
      </top>
      <bottom style="thin">
        <color indexed="64"/>
      </bottom>
      <diagonal/>
    </border>
    <border>
      <left style="thin">
        <color theme="0" tint="-0.14999847407452621"/>
      </left>
      <right/>
      <top/>
      <bottom/>
      <diagonal/>
    </border>
    <border>
      <left/>
      <right style="thin">
        <color theme="0" tint="-0.14999847407452621"/>
      </right>
      <top/>
      <bottom/>
      <diagonal/>
    </border>
    <border>
      <left style="medium">
        <color theme="0" tint="-0.249977111117893"/>
      </left>
      <right/>
      <top style="medium">
        <color theme="0" tint="-0.249977111117893"/>
      </top>
      <bottom/>
      <diagonal/>
    </border>
    <border>
      <left/>
      <right style="medium">
        <color theme="0" tint="-0.249977111117893"/>
      </right>
      <top style="medium">
        <color theme="0" tint="-0.249977111117893"/>
      </top>
      <bottom/>
      <diagonal/>
    </border>
    <border>
      <left style="medium">
        <color theme="0" tint="-0.249977111117893"/>
      </left>
      <right/>
      <top/>
      <bottom/>
      <diagonal/>
    </border>
    <border>
      <left/>
      <right style="medium">
        <color theme="0" tint="-0.249977111117893"/>
      </right>
      <top/>
      <bottom/>
      <diagonal/>
    </border>
    <border>
      <left style="medium">
        <color theme="0" tint="-0.249977111117893"/>
      </left>
      <right/>
      <top/>
      <bottom style="medium">
        <color theme="0" tint="-0.249977111117893"/>
      </bottom>
      <diagonal/>
    </border>
    <border>
      <left/>
      <right style="medium">
        <color theme="0" tint="-0.249977111117893"/>
      </right>
      <top/>
      <bottom style="medium">
        <color theme="0" tint="-0.249977111117893"/>
      </bottom>
      <diagonal/>
    </border>
    <border>
      <left style="thin">
        <color theme="0" tint="-0.14999847407452621"/>
      </left>
      <right style="thin">
        <color theme="0" tint="-0.14999847407452621"/>
      </right>
      <top style="thin">
        <color theme="0" tint="-0.14999847407452621"/>
      </top>
      <bottom/>
      <diagonal/>
    </border>
    <border>
      <left/>
      <right/>
      <top style="medium">
        <color theme="0" tint="-0.14999847407452621"/>
      </top>
      <bottom/>
      <diagonal/>
    </border>
    <border>
      <left/>
      <right/>
      <top/>
      <bottom style="medium">
        <color theme="0" tint="-0.14999847407452621"/>
      </bottom>
      <diagonal/>
    </border>
    <border>
      <left style="medium">
        <color rgb="FFFFD3C9"/>
      </left>
      <right style="thin">
        <color theme="0" tint="-0.249977111117893"/>
      </right>
      <top/>
      <bottom style="thin">
        <color theme="0" tint="-0.249977111117893"/>
      </bottom>
      <diagonal/>
    </border>
    <border>
      <left style="thin">
        <color theme="0" tint="-0.249977111117893"/>
      </left>
      <right style="medium">
        <color rgb="FFFFD3C9"/>
      </right>
      <top/>
      <bottom style="thin">
        <color theme="0" tint="-0.249977111117893"/>
      </bottom>
      <diagonal/>
    </border>
    <border>
      <left style="medium">
        <color rgb="FFFFD3C9"/>
      </left>
      <right style="thin">
        <color theme="0" tint="-0.249977111117893"/>
      </right>
      <top style="thin">
        <color theme="0" tint="-0.249977111117893"/>
      </top>
      <bottom style="medium">
        <color rgb="FFFFD3C9"/>
      </bottom>
      <diagonal/>
    </border>
    <border>
      <left style="thin">
        <color theme="0" tint="-0.249977111117893"/>
      </left>
      <right style="medium">
        <color rgb="FFFFD3C9"/>
      </right>
      <top style="thin">
        <color theme="0" tint="-0.249977111117893"/>
      </top>
      <bottom style="medium">
        <color rgb="FFFFD3C9"/>
      </bottom>
      <diagonal/>
    </border>
    <border>
      <left style="medium">
        <color theme="2" tint="-9.9978637043366805E-2"/>
      </left>
      <right style="thin">
        <color theme="0" tint="-0.249977111117893"/>
      </right>
      <top style="medium">
        <color theme="2" tint="-9.9978637043366805E-2"/>
      </top>
      <bottom/>
      <diagonal/>
    </border>
    <border>
      <left style="thin">
        <color theme="0" tint="-0.249977111117893"/>
      </left>
      <right style="medium">
        <color theme="2" tint="-9.9978637043366805E-2"/>
      </right>
      <top style="medium">
        <color theme="2" tint="-9.9978637043366805E-2"/>
      </top>
      <bottom/>
      <diagonal/>
    </border>
    <border>
      <left style="medium">
        <color theme="2" tint="-9.9978637043366805E-2"/>
      </left>
      <right style="thin">
        <color theme="0" tint="-0.249977111117893"/>
      </right>
      <top/>
      <bottom style="medium">
        <color theme="2" tint="-9.9978637043366805E-2"/>
      </bottom>
      <diagonal/>
    </border>
    <border>
      <left style="thin">
        <color theme="0" tint="-0.249977111117893"/>
      </left>
      <right style="medium">
        <color theme="2" tint="-9.9978637043366805E-2"/>
      </right>
      <top/>
      <bottom style="medium">
        <color theme="2" tint="-9.9978637043366805E-2"/>
      </bottom>
      <diagonal/>
    </border>
    <border>
      <left style="medium">
        <color rgb="FFFFD3C9"/>
      </left>
      <right style="thin">
        <color theme="0" tint="-0.249977111117893"/>
      </right>
      <top/>
      <bottom/>
      <diagonal/>
    </border>
    <border>
      <left style="thin">
        <color theme="0" tint="-0.249977111117893"/>
      </left>
      <right style="medium">
        <color rgb="FFFFD3C9"/>
      </right>
      <top/>
      <bottom/>
      <diagonal/>
    </border>
    <border>
      <left style="medium">
        <color theme="0" tint="-0.14999847407452621"/>
      </left>
      <right/>
      <top style="dotted">
        <color theme="0" tint="-0.14999847407452621"/>
      </top>
      <bottom style="dotted">
        <color theme="0" tint="-0.14999847407452621"/>
      </bottom>
      <diagonal/>
    </border>
    <border>
      <left/>
      <right style="medium">
        <color theme="0" tint="-0.14999847407452621"/>
      </right>
      <top style="dotted">
        <color theme="0" tint="-0.14999847407452621"/>
      </top>
      <bottom style="dotted">
        <color theme="0" tint="-0.14999847407452621"/>
      </bottom>
      <diagonal/>
    </border>
    <border>
      <left style="dotted">
        <color theme="0" tint="-0.14999847407452621"/>
      </left>
      <right style="medium">
        <color theme="0" tint="-0.14999847407452621"/>
      </right>
      <top style="medium">
        <color theme="0" tint="-0.14999847407452621"/>
      </top>
      <bottom/>
      <diagonal/>
    </border>
    <border>
      <left style="dotted">
        <color theme="0" tint="-0.14999847407452621"/>
      </left>
      <right style="medium">
        <color theme="0" tint="-0.14999847407452621"/>
      </right>
      <top/>
      <bottom style="dotted">
        <color theme="0" tint="-0.14999847407452621"/>
      </bottom>
      <diagonal/>
    </border>
    <border>
      <left style="dotted">
        <color theme="0" tint="-0.14999847407452621"/>
      </left>
      <right style="medium">
        <color theme="0" tint="-0.14999847407452621"/>
      </right>
      <top style="dotted">
        <color theme="0" tint="-0.14999847407452621"/>
      </top>
      <bottom/>
      <diagonal/>
    </border>
    <border>
      <left style="dotted">
        <color theme="0" tint="-0.14999847407452621"/>
      </left>
      <right style="medium">
        <color theme="0" tint="-0.14999847407452621"/>
      </right>
      <top/>
      <bottom style="medium">
        <color theme="0" tint="-0.14999847407452621"/>
      </bottom>
      <diagonal/>
    </border>
    <border>
      <left style="dotted">
        <color theme="2"/>
      </left>
      <right/>
      <top/>
      <bottom style="dotted">
        <color theme="2"/>
      </bottom>
      <diagonal/>
    </border>
    <border>
      <left/>
      <right style="dotted">
        <color theme="2"/>
      </right>
      <top/>
      <bottom style="dotted">
        <color theme="2"/>
      </bottom>
      <diagonal/>
    </border>
    <border>
      <left style="dotted">
        <color theme="2"/>
      </left>
      <right/>
      <top style="dotted">
        <color theme="2"/>
      </top>
      <bottom/>
      <diagonal/>
    </border>
    <border>
      <left/>
      <right style="dotted">
        <color theme="2"/>
      </right>
      <top style="dotted">
        <color theme="2"/>
      </top>
      <bottom/>
      <diagonal/>
    </border>
    <border>
      <left/>
      <right style="thin">
        <color theme="0" tint="-0.249977111117893"/>
      </right>
      <top/>
      <bottom/>
      <diagonal/>
    </border>
    <border>
      <left style="thin">
        <color theme="0" tint="-0.249977111117893"/>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249977111117893"/>
      </left>
      <right/>
      <top/>
      <bottom style="thin">
        <color theme="0" tint="-0.249977111117893"/>
      </bottom>
      <diagonal/>
    </border>
    <border>
      <left/>
      <right style="thin">
        <color theme="0" tint="-0.249977111117893"/>
      </right>
      <top/>
      <bottom style="thin">
        <color theme="0" tint="-0.249977111117893"/>
      </bottom>
      <diagonal/>
    </border>
    <border>
      <left style="thin">
        <color theme="0" tint="-0.249977111117893"/>
      </left>
      <right/>
      <top style="thin">
        <color theme="0" tint="-0.249977111117893"/>
      </top>
      <bottom style="thin">
        <color theme="0" tint="-0.249977111117893"/>
      </bottom>
      <diagonal/>
    </border>
    <border>
      <left/>
      <right style="thin">
        <color theme="0" tint="-0.249977111117893"/>
      </right>
      <top style="thin">
        <color theme="0" tint="-0.249977111117893"/>
      </top>
      <bottom style="thin">
        <color theme="0" tint="-0.249977111117893"/>
      </bottom>
      <diagonal/>
    </border>
    <border>
      <left/>
      <right style="thin">
        <color theme="0" tint="-0.249977111117893"/>
      </right>
      <top style="medium">
        <color theme="0" tint="-0.249977111117893"/>
      </top>
      <bottom style="medium">
        <color theme="0" tint="-0.249977111117893"/>
      </bottom>
      <diagonal/>
    </border>
    <border>
      <left/>
      <right style="thin">
        <color theme="0" tint="-0.249977111117893"/>
      </right>
      <top/>
      <bottom style="medium">
        <color theme="0" tint="-0.249977111117893"/>
      </bottom>
      <diagonal/>
    </border>
    <border>
      <left style="thin">
        <color theme="0" tint="-0.249977111117893"/>
      </left>
      <right/>
      <top/>
      <bottom style="medium">
        <color theme="0" tint="-0.249977111117893"/>
      </bottom>
      <diagonal/>
    </border>
    <border>
      <left/>
      <right/>
      <top/>
      <bottom style="medium">
        <color theme="0" tint="-0.249977111117893"/>
      </bottom>
      <diagonal/>
    </border>
    <border>
      <left style="thin">
        <color theme="0" tint="-0.249977111117893"/>
      </left>
      <right style="thin">
        <color theme="0" tint="-0.249977111117893"/>
      </right>
      <top/>
      <bottom style="thin">
        <color theme="0" tint="-0.249977111117893"/>
      </bottom>
      <diagonal/>
    </border>
    <border>
      <left/>
      <right/>
      <top style="thin">
        <color theme="0" tint="-0.249977111117893"/>
      </top>
      <bottom style="thin">
        <color theme="0" tint="-0.249977111117893"/>
      </bottom>
      <diagonal/>
    </border>
    <border>
      <left/>
      <right/>
      <top style="thin">
        <color theme="0" tint="-0.249977111117893"/>
      </top>
      <bottom/>
      <diagonal/>
    </border>
    <border>
      <left/>
      <right/>
      <top/>
      <bottom style="thin">
        <color theme="0" tint="-0.249977111117893"/>
      </bottom>
      <diagonal/>
    </border>
    <border>
      <left style="thin">
        <color theme="0" tint="-4.9989318521683403E-2"/>
      </left>
      <right/>
      <top style="thin">
        <color theme="0" tint="-4.9989318521683403E-2"/>
      </top>
      <bottom style="thin">
        <color theme="0" tint="-4.9989318521683403E-2"/>
      </bottom>
      <diagonal/>
    </border>
    <border>
      <left/>
      <right/>
      <top style="thin">
        <color theme="0" tint="-4.9989318521683403E-2"/>
      </top>
      <bottom style="thin">
        <color theme="0" tint="-4.9989318521683403E-2"/>
      </bottom>
      <diagonal/>
    </border>
    <border>
      <left/>
      <right style="thin">
        <color theme="0" tint="-4.9989318521683403E-2"/>
      </right>
      <top style="thin">
        <color theme="0" tint="-4.9989318521683403E-2"/>
      </top>
      <bottom style="thin">
        <color theme="0" tint="-4.9989318521683403E-2"/>
      </bottom>
      <diagonal/>
    </border>
    <border>
      <left style="thin">
        <color theme="0" tint="-4.9989318521683403E-2"/>
      </left>
      <right/>
      <top/>
      <bottom/>
      <diagonal/>
    </border>
    <border>
      <left/>
      <right style="thin">
        <color theme="0" tint="-4.9989318521683403E-2"/>
      </right>
      <top/>
      <bottom/>
      <diagonal/>
    </border>
    <border>
      <left style="thin">
        <color indexed="64"/>
      </left>
      <right style="thin">
        <color indexed="64"/>
      </right>
      <top/>
      <bottom/>
      <diagonal/>
    </border>
    <border>
      <left style="thin">
        <color theme="2"/>
      </left>
      <right style="thin">
        <color theme="2"/>
      </right>
      <top style="thin">
        <color theme="2"/>
      </top>
      <bottom style="thin">
        <color theme="2"/>
      </bottom>
      <diagonal/>
    </border>
  </borders>
  <cellStyleXfs count="5">
    <xf numFmtId="0" fontId="0" fillId="0" borderId="0"/>
    <xf numFmtId="165" fontId="1" fillId="0" borderId="0" applyFont="0" applyFill="0" applyBorder="0" applyAlignment="0" applyProtection="0"/>
    <xf numFmtId="9" fontId="1" fillId="0" borderId="0" applyFont="0" applyFill="0" applyBorder="0" applyAlignment="0" applyProtection="0"/>
    <xf numFmtId="164" fontId="1" fillId="0" borderId="0" applyFont="0" applyFill="0" applyBorder="0" applyAlignment="0" applyProtection="0"/>
    <xf numFmtId="0" fontId="32" fillId="0" borderId="0" applyNumberFormat="0" applyFill="0" applyBorder="0" applyAlignment="0" applyProtection="0"/>
  </cellStyleXfs>
  <cellXfs count="487">
    <xf numFmtId="0" fontId="0" fillId="0" borderId="0" xfId="0"/>
    <xf numFmtId="166" fontId="0" fillId="0" borderId="0" xfId="2" applyNumberFormat="1" applyFont="1"/>
    <xf numFmtId="0" fontId="0" fillId="0" borderId="0" xfId="0" applyAlignment="1">
      <alignment horizontal="center" wrapText="1"/>
    </xf>
    <xf numFmtId="0" fontId="5" fillId="0" borderId="0" xfId="0" applyFont="1" applyAlignment="1">
      <alignment horizontal="left"/>
    </xf>
    <xf numFmtId="0" fontId="11" fillId="0" borderId="0" xfId="0" applyFont="1" applyAlignment="1">
      <alignment horizontal="left"/>
    </xf>
    <xf numFmtId="0" fontId="12" fillId="0" borderId="0" xfId="0" applyFont="1"/>
    <xf numFmtId="0" fontId="6" fillId="0" borderId="0" xfId="0" applyFont="1" applyAlignment="1">
      <alignment horizontal="left"/>
    </xf>
    <xf numFmtId="0" fontId="5" fillId="3" borderId="0" xfId="0" applyFont="1" applyFill="1" applyAlignment="1">
      <alignment horizontal="left"/>
    </xf>
    <xf numFmtId="0" fontId="13" fillId="0" borderId="0" xfId="0" applyFont="1" applyAlignment="1">
      <alignment horizontal="left"/>
    </xf>
    <xf numFmtId="0" fontId="14" fillId="0" borderId="0" xfId="0" applyFont="1"/>
    <xf numFmtId="0" fontId="11" fillId="3" borderId="0" xfId="0" applyFont="1" applyFill="1" applyAlignment="1">
      <alignment horizontal="left"/>
    </xf>
    <xf numFmtId="0" fontId="0" fillId="3" borderId="0" xfId="0" applyFill="1"/>
    <xf numFmtId="0" fontId="0" fillId="5" borderId="0" xfId="0" applyFill="1"/>
    <xf numFmtId="0" fontId="13" fillId="0" borderId="0" xfId="0" applyFont="1"/>
    <xf numFmtId="0" fontId="15" fillId="0" borderId="5" xfId="0" applyFont="1" applyBorder="1" applyAlignment="1">
      <alignment horizontal="right" vertical="center" wrapText="1"/>
    </xf>
    <xf numFmtId="0" fontId="16" fillId="0" borderId="0" xfId="0" applyFont="1"/>
    <xf numFmtId="0" fontId="15" fillId="5" borderId="5" xfId="0" applyFont="1" applyFill="1" applyBorder="1" applyAlignment="1">
      <alignment horizontal="right" vertical="center" wrapText="1"/>
    </xf>
    <xf numFmtId="0" fontId="0" fillId="6" borderId="0" xfId="0" applyFill="1"/>
    <xf numFmtId="166" fontId="0" fillId="0" borderId="0" xfId="0" applyNumberFormat="1"/>
    <xf numFmtId="165" fontId="0" fillId="0" borderId="0" xfId="0" applyNumberFormat="1"/>
    <xf numFmtId="0" fontId="15" fillId="6" borderId="0" xfId="0" applyFont="1" applyFill="1" applyAlignment="1">
      <alignment horizontal="right" vertical="center" wrapText="1"/>
    </xf>
    <xf numFmtId="166" fontId="13" fillId="6" borderId="0" xfId="2" applyNumberFormat="1" applyFont="1" applyFill="1" applyAlignment="1">
      <alignment horizontal="center" vertical="center" wrapText="1"/>
    </xf>
    <xf numFmtId="0" fontId="16" fillId="6" borderId="0" xfId="0" applyFont="1" applyFill="1"/>
    <xf numFmtId="0" fontId="7" fillId="6" borderId="0" xfId="0" applyFont="1" applyFill="1" applyAlignment="1">
      <alignment horizontal="left" indent="1"/>
    </xf>
    <xf numFmtId="166" fontId="8" fillId="6" borderId="0" xfId="2" applyNumberFormat="1" applyFont="1" applyFill="1" applyAlignment="1">
      <alignment horizontal="center"/>
    </xf>
    <xf numFmtId="0" fontId="19" fillId="0" borderId="0" xfId="0" applyFont="1"/>
    <xf numFmtId="0" fontId="7" fillId="0" borderId="0" xfId="0" applyFont="1" applyAlignment="1">
      <alignment horizontal="left" indent="1"/>
    </xf>
    <xf numFmtId="0" fontId="7" fillId="0" borderId="1" xfId="0" applyFont="1" applyBorder="1" applyAlignment="1">
      <alignment horizontal="left" vertical="center" wrapText="1"/>
    </xf>
    <xf numFmtId="0" fontId="20" fillId="0" borderId="0" xfId="0" applyFont="1" applyAlignment="1">
      <alignment horizontal="center"/>
    </xf>
    <xf numFmtId="0" fontId="20" fillId="0" borderId="0" xfId="0" applyFont="1" applyAlignment="1">
      <alignment horizontal="left"/>
    </xf>
    <xf numFmtId="0" fontId="22" fillId="0" borderId="0" xfId="0" applyFont="1"/>
    <xf numFmtId="0" fontId="6" fillId="0" borderId="0" xfId="0" applyFont="1"/>
    <xf numFmtId="0" fontId="24" fillId="0" borderId="0" xfId="0" applyFont="1"/>
    <xf numFmtId="166" fontId="24" fillId="0" borderId="0" xfId="2" applyNumberFormat="1" applyFont="1"/>
    <xf numFmtId="0" fontId="3" fillId="0" borderId="0" xfId="0" applyFont="1"/>
    <xf numFmtId="0" fontId="23" fillId="0" borderId="0" xfId="0" applyFont="1"/>
    <xf numFmtId="166" fontId="15" fillId="0" borderId="6" xfId="2" applyNumberFormat="1" applyFont="1" applyBorder="1" applyAlignment="1">
      <alignment horizontal="center" vertical="center" wrapText="1"/>
    </xf>
    <xf numFmtId="166" fontId="15" fillId="5" borderId="6" xfId="2" applyNumberFormat="1" applyFont="1" applyFill="1" applyBorder="1" applyAlignment="1">
      <alignment horizontal="center" vertical="center" wrapText="1"/>
    </xf>
    <xf numFmtId="165" fontId="15" fillId="0" borderId="6" xfId="1" applyFont="1" applyBorder="1" applyAlignment="1">
      <alignment horizontal="center" vertical="center" wrapText="1"/>
    </xf>
    <xf numFmtId="0" fontId="25" fillId="0" borderId="0" xfId="0" applyFont="1"/>
    <xf numFmtId="166" fontId="27" fillId="0" borderId="0" xfId="2" applyNumberFormat="1" applyFont="1"/>
    <xf numFmtId="0" fontId="4" fillId="0" borderId="0" xfId="0" applyFont="1"/>
    <xf numFmtId="0" fontId="4" fillId="0" borderId="0" xfId="0" applyFont="1" applyAlignment="1">
      <alignment horizontal="right"/>
    </xf>
    <xf numFmtId="0" fontId="28" fillId="0" borderId="0" xfId="0" applyFont="1"/>
    <xf numFmtId="0" fontId="28" fillId="6" borderId="0" xfId="0" applyFont="1" applyFill="1"/>
    <xf numFmtId="0" fontId="30" fillId="0" borderId="0" xfId="0" applyFont="1" applyAlignment="1">
      <alignment horizontal="center"/>
    </xf>
    <xf numFmtId="166" fontId="29" fillId="0" borderId="0" xfId="2" applyNumberFormat="1" applyFont="1"/>
    <xf numFmtId="169" fontId="0" fillId="0" borderId="0" xfId="0" applyNumberFormat="1"/>
    <xf numFmtId="170" fontId="0" fillId="0" borderId="0" xfId="0" applyNumberFormat="1"/>
    <xf numFmtId="3" fontId="0" fillId="0" borderId="0" xfId="0" applyNumberFormat="1"/>
    <xf numFmtId="0" fontId="0" fillId="0" borderId="0" xfId="0" applyAlignment="1">
      <alignment horizontal="center" vertical="center" wrapText="1"/>
    </xf>
    <xf numFmtId="169" fontId="0" fillId="0" borderId="0" xfId="0" applyNumberFormat="1" applyAlignment="1">
      <alignment horizontal="center" vertical="center" wrapText="1"/>
    </xf>
    <xf numFmtId="2" fontId="0" fillId="0" borderId="0" xfId="0" applyNumberFormat="1" applyAlignment="1">
      <alignment horizontal="center" vertical="center" wrapText="1"/>
    </xf>
    <xf numFmtId="3" fontId="0" fillId="0" borderId="0" xfId="0" applyNumberFormat="1" applyAlignment="1">
      <alignment horizontal="center" vertical="center" wrapText="1"/>
    </xf>
    <xf numFmtId="0" fontId="31" fillId="0" borderId="13" xfId="0" applyFont="1" applyBorder="1" applyAlignment="1">
      <alignment horizontal="center" vertical="top" wrapText="1"/>
    </xf>
    <xf numFmtId="0" fontId="6" fillId="0" borderId="0" xfId="0" applyFont="1" applyAlignment="1">
      <alignment horizontal="right"/>
    </xf>
    <xf numFmtId="0" fontId="20" fillId="3" borderId="0" xfId="0" applyFont="1" applyFill="1" applyAlignment="1">
      <alignment horizontal="right"/>
    </xf>
    <xf numFmtId="167" fontId="20" fillId="3" borderId="0" xfId="1" applyNumberFormat="1" applyFont="1" applyFill="1"/>
    <xf numFmtId="0" fontId="21" fillId="0" borderId="16" xfId="0" applyFont="1" applyBorder="1"/>
    <xf numFmtId="167" fontId="21" fillId="0" borderId="17" xfId="1" applyNumberFormat="1" applyFont="1" applyBorder="1"/>
    <xf numFmtId="0" fontId="34" fillId="0" borderId="18" xfId="0" applyFont="1" applyBorder="1"/>
    <xf numFmtId="167" fontId="34" fillId="0" borderId="19" xfId="1" applyNumberFormat="1" applyFont="1" applyBorder="1"/>
    <xf numFmtId="0" fontId="0" fillId="8" borderId="0" xfId="0" applyFill="1"/>
    <xf numFmtId="0" fontId="6" fillId="0" borderId="0" xfId="0" applyFont="1" applyAlignment="1">
      <alignment horizontal="center"/>
    </xf>
    <xf numFmtId="0" fontId="0" fillId="0" borderId="0" xfId="0" applyAlignment="1">
      <alignment horizontal="center"/>
    </xf>
    <xf numFmtId="0" fontId="0" fillId="0" borderId="0" xfId="0" pivotButton="1"/>
    <xf numFmtId="169" fontId="0" fillId="0" borderId="0" xfId="0" applyNumberFormat="1" applyAlignment="1">
      <alignment horizontal="center"/>
    </xf>
    <xf numFmtId="0" fontId="2" fillId="0" borderId="0" xfId="0" applyFont="1" applyAlignment="1">
      <alignment horizontal="center" vertical="center" wrapText="1"/>
    </xf>
    <xf numFmtId="169" fontId="2" fillId="0" borderId="0" xfId="0" applyNumberFormat="1" applyFont="1" applyAlignment="1">
      <alignment horizontal="center" vertical="center" wrapText="1"/>
    </xf>
    <xf numFmtId="0" fontId="11" fillId="0" borderId="0" xfId="0" applyFont="1" applyAlignment="1">
      <alignment horizontal="center"/>
    </xf>
    <xf numFmtId="0" fontId="36" fillId="0" borderId="0" xfId="0" applyFont="1"/>
    <xf numFmtId="172" fontId="0" fillId="0" borderId="0" xfId="0" applyNumberFormat="1"/>
    <xf numFmtId="0" fontId="0" fillId="0" borderId="0" xfId="0" applyAlignment="1">
      <alignment horizontal="center" vertical="center"/>
    </xf>
    <xf numFmtId="0" fontId="20" fillId="7" borderId="0" xfId="0" applyFont="1" applyFill="1" applyAlignment="1">
      <alignment horizontal="right"/>
    </xf>
    <xf numFmtId="167" fontId="20" fillId="7" borderId="0" xfId="1" applyNumberFormat="1" applyFont="1" applyFill="1"/>
    <xf numFmtId="0" fontId="17" fillId="0" borderId="0" xfId="0" applyFont="1" applyAlignment="1">
      <alignment horizontal="left"/>
    </xf>
    <xf numFmtId="0" fontId="21" fillId="0" borderId="0" xfId="0" applyFont="1" applyAlignment="1">
      <alignment vertical="center"/>
    </xf>
    <xf numFmtId="0" fontId="20" fillId="0" borderId="0" xfId="0" applyFont="1"/>
    <xf numFmtId="0" fontId="13" fillId="0" borderId="0" xfId="0" applyFont="1" applyAlignment="1">
      <alignment horizontal="center"/>
    </xf>
    <xf numFmtId="0" fontId="13" fillId="0" borderId="0" xfId="0" applyFont="1" applyAlignment="1">
      <alignment horizontal="center" vertical="center"/>
    </xf>
    <xf numFmtId="22" fontId="0" fillId="0" borderId="0" xfId="0" applyNumberFormat="1"/>
    <xf numFmtId="173" fontId="0" fillId="0" borderId="0" xfId="0" applyNumberFormat="1"/>
    <xf numFmtId="167" fontId="0" fillId="0" borderId="0" xfId="0" applyNumberFormat="1"/>
    <xf numFmtId="0" fontId="38" fillId="0" borderId="0" xfId="0" applyFont="1" applyAlignment="1">
      <alignment horizontal="left" vertical="center"/>
    </xf>
    <xf numFmtId="0" fontId="8" fillId="0" borderId="0" xfId="0" applyFont="1" applyAlignment="1">
      <alignment horizontal="center"/>
    </xf>
    <xf numFmtId="0" fontId="23" fillId="3" borderId="0" xfId="0" applyFont="1" applyFill="1"/>
    <xf numFmtId="0" fontId="28" fillId="3" borderId="0" xfId="0" applyFont="1" applyFill="1"/>
    <xf numFmtId="0" fontId="7" fillId="0" borderId="0" xfId="0" applyFont="1" applyAlignment="1">
      <alignment horizontal="left"/>
    </xf>
    <xf numFmtId="0" fontId="8" fillId="0" borderId="0" xfId="0" applyFont="1"/>
    <xf numFmtId="9" fontId="13" fillId="0" borderId="0" xfId="2" applyFont="1" applyAlignment="1">
      <alignment horizontal="center"/>
    </xf>
    <xf numFmtId="167" fontId="13" fillId="5" borderId="9" xfId="1" applyNumberFormat="1" applyFont="1" applyFill="1" applyBorder="1" applyAlignment="1">
      <alignment horizontal="center"/>
    </xf>
    <xf numFmtId="0" fontId="8" fillId="5" borderId="11" xfId="0" applyFont="1" applyFill="1" applyBorder="1" applyAlignment="1">
      <alignment horizontal="center"/>
    </xf>
    <xf numFmtId="0" fontId="8" fillId="0" borderId="11" xfId="0" applyFont="1" applyBorder="1" applyAlignment="1">
      <alignment horizontal="center"/>
    </xf>
    <xf numFmtId="166" fontId="7" fillId="5" borderId="11" xfId="2" applyNumberFormat="1" applyFont="1" applyFill="1" applyBorder="1" applyAlignment="1">
      <alignment horizontal="left" indent="1"/>
    </xf>
    <xf numFmtId="0" fontId="7" fillId="5" borderId="12" xfId="0" applyFont="1" applyFill="1" applyBorder="1" applyAlignment="1">
      <alignment horizontal="left" indent="1"/>
    </xf>
    <xf numFmtId="0" fontId="7" fillId="5" borderId="0" xfId="0" applyFont="1" applyFill="1" applyAlignment="1">
      <alignment horizontal="left" indent="1"/>
    </xf>
    <xf numFmtId="0" fontId="7" fillId="5" borderId="14" xfId="0" applyFont="1" applyFill="1" applyBorder="1" applyAlignment="1">
      <alignment horizontal="left" indent="1"/>
    </xf>
    <xf numFmtId="0" fontId="8" fillId="3" borderId="11" xfId="0" applyFont="1" applyFill="1" applyBorder="1" applyAlignment="1">
      <alignment horizontal="center"/>
    </xf>
    <xf numFmtId="0" fontId="39" fillId="0" borderId="0" xfId="4" applyFont="1" applyAlignment="1">
      <alignment vertical="center"/>
    </xf>
    <xf numFmtId="164" fontId="10" fillId="0" borderId="0" xfId="3" applyFont="1" applyAlignment="1">
      <alignment vertical="center"/>
    </xf>
    <xf numFmtId="0" fontId="0" fillId="5" borderId="12" xfId="0" applyFill="1" applyBorder="1"/>
    <xf numFmtId="171" fontId="26" fillId="5" borderId="0" xfId="3" applyNumberFormat="1" applyFont="1" applyFill="1" applyAlignment="1">
      <alignment vertical="center" wrapText="1"/>
    </xf>
    <xf numFmtId="166" fontId="15" fillId="5" borderId="0" xfId="2" applyNumberFormat="1" applyFont="1" applyFill="1" applyAlignment="1">
      <alignment horizontal="center" vertical="center" wrapText="1"/>
    </xf>
    <xf numFmtId="0" fontId="29" fillId="0" borderId="11" xfId="0" applyFont="1" applyBorder="1"/>
    <xf numFmtId="0" fontId="30" fillId="0" borderId="11" xfId="0" applyFont="1" applyBorder="1" applyAlignment="1">
      <alignment horizontal="center"/>
    </xf>
    <xf numFmtId="0" fontId="30" fillId="0" borderId="11" xfId="0" quotePrefix="1" applyFont="1" applyBorder="1" applyAlignment="1">
      <alignment horizontal="center"/>
    </xf>
    <xf numFmtId="166" fontId="29" fillId="0" borderId="11" xfId="2" applyNumberFormat="1" applyFont="1" applyBorder="1"/>
    <xf numFmtId="0" fontId="28" fillId="0" borderId="11" xfId="0" applyFont="1" applyBorder="1"/>
    <xf numFmtId="0" fontId="28" fillId="0" borderId="11" xfId="0" applyFont="1" applyBorder="1" applyAlignment="1">
      <alignment horizontal="right"/>
    </xf>
    <xf numFmtId="168" fontId="19" fillId="0" borderId="11" xfId="3" applyNumberFormat="1" applyFont="1" applyBorder="1"/>
    <xf numFmtId="166" fontId="7" fillId="0" borderId="2" xfId="0" applyNumberFormat="1" applyFont="1" applyBorder="1" applyAlignment="1">
      <alignment horizontal="center" vertical="center" wrapText="1"/>
    </xf>
    <xf numFmtId="0" fontId="0" fillId="0" borderId="9" xfId="0" applyBorder="1"/>
    <xf numFmtId="0" fontId="29" fillId="0" borderId="9" xfId="0" applyFont="1" applyBorder="1"/>
    <xf numFmtId="167" fontId="28" fillId="0" borderId="21" xfId="0" applyNumberFormat="1" applyFont="1" applyBorder="1"/>
    <xf numFmtId="168" fontId="19" fillId="0" borderId="21" xfId="3" applyNumberFormat="1" applyFont="1" applyBorder="1"/>
    <xf numFmtId="166" fontId="27" fillId="0" borderId="21" xfId="2" applyNumberFormat="1" applyFont="1" applyBorder="1"/>
    <xf numFmtId="0" fontId="41" fillId="9" borderId="21" xfId="0" applyFont="1" applyFill="1" applyBorder="1" applyAlignment="1">
      <alignment horizontal="center"/>
    </xf>
    <xf numFmtId="0" fontId="41" fillId="9" borderId="21" xfId="0" quotePrefix="1" applyFont="1" applyFill="1" applyBorder="1" applyAlignment="1">
      <alignment horizontal="center"/>
    </xf>
    <xf numFmtId="0" fontId="24" fillId="9" borderId="21" xfId="0" applyFont="1" applyFill="1" applyBorder="1"/>
    <xf numFmtId="0" fontId="23" fillId="9" borderId="21" xfId="0" applyFont="1" applyFill="1" applyBorder="1"/>
    <xf numFmtId="0" fontId="24" fillId="9" borderId="9" xfId="0" applyFont="1" applyFill="1" applyBorder="1" applyAlignment="1">
      <alignment horizontal="right"/>
    </xf>
    <xf numFmtId="0" fontId="40" fillId="9" borderId="21" xfId="0" applyFont="1" applyFill="1" applyBorder="1"/>
    <xf numFmtId="0" fontId="42" fillId="9" borderId="21" xfId="0" applyFont="1" applyFill="1" applyBorder="1"/>
    <xf numFmtId="0" fontId="43" fillId="9" borderId="21" xfId="0" applyFont="1" applyFill="1" applyBorder="1"/>
    <xf numFmtId="167" fontId="18" fillId="0" borderId="21" xfId="1" applyNumberFormat="1" applyFont="1" applyBorder="1"/>
    <xf numFmtId="166" fontId="7" fillId="0" borderId="9" xfId="2" applyNumberFormat="1" applyFont="1" applyBorder="1" applyAlignment="1">
      <alignment horizontal="left" indent="1"/>
    </xf>
    <xf numFmtId="0" fontId="45" fillId="0" borderId="0" xfId="0" applyFont="1" applyAlignment="1">
      <alignment horizontal="center"/>
    </xf>
    <xf numFmtId="0" fontId="0" fillId="0" borderId="22" xfId="0" applyBorder="1"/>
    <xf numFmtId="167" fontId="46" fillId="3" borderId="11" xfId="1" applyNumberFormat="1" applyFont="1" applyFill="1" applyBorder="1" applyAlignment="1">
      <alignment horizontal="center" vertical="center"/>
    </xf>
    <xf numFmtId="0" fontId="51" fillId="0" borderId="11" xfId="0" applyFont="1" applyBorder="1" applyAlignment="1">
      <alignment horizontal="center" vertical="center"/>
    </xf>
    <xf numFmtId="0" fontId="52" fillId="0" borderId="0" xfId="0" applyFont="1" applyAlignment="1">
      <alignment horizontal="left" vertical="center"/>
    </xf>
    <xf numFmtId="0" fontId="53" fillId="0" borderId="11" xfId="0" applyFont="1" applyBorder="1" applyAlignment="1">
      <alignment horizontal="center" vertical="center"/>
    </xf>
    <xf numFmtId="0" fontId="7" fillId="0" borderId="0" xfId="0" applyFont="1" applyAlignment="1">
      <alignment horizontal="center" vertical="center"/>
    </xf>
    <xf numFmtId="0" fontId="7" fillId="5" borderId="0" xfId="0" applyFont="1" applyFill="1" applyAlignment="1">
      <alignment horizontal="center" vertical="center"/>
    </xf>
    <xf numFmtId="9" fontId="7" fillId="5" borderId="0" xfId="2" applyFont="1" applyFill="1" applyAlignment="1">
      <alignment horizontal="center" vertical="center"/>
    </xf>
    <xf numFmtId="0" fontId="17" fillId="5" borderId="0" xfId="0" applyFont="1" applyFill="1" applyAlignment="1">
      <alignment horizontal="left"/>
    </xf>
    <xf numFmtId="9" fontId="52" fillId="5" borderId="0" xfId="2" applyFont="1" applyFill="1" applyAlignment="1">
      <alignment horizontal="center" vertical="center"/>
    </xf>
    <xf numFmtId="167" fontId="54" fillId="0" borderId="21" xfId="1" applyNumberFormat="1" applyFont="1" applyBorder="1"/>
    <xf numFmtId="174" fontId="55" fillId="12" borderId="21" xfId="0" applyNumberFormat="1" applyFont="1" applyFill="1" applyBorder="1"/>
    <xf numFmtId="43" fontId="55" fillId="12" borderId="21" xfId="0" applyNumberFormat="1" applyFont="1" applyFill="1" applyBorder="1"/>
    <xf numFmtId="0" fontId="55" fillId="0" borderId="0" xfId="0" applyFont="1"/>
    <xf numFmtId="43" fontId="55" fillId="12" borderId="0" xfId="0" applyNumberFormat="1" applyFont="1" applyFill="1"/>
    <xf numFmtId="43" fontId="0" fillId="0" borderId="0" xfId="0" applyNumberFormat="1"/>
    <xf numFmtId="168" fontId="26" fillId="5" borderId="0" xfId="3" applyNumberFormat="1" applyFont="1" applyFill="1" applyAlignment="1">
      <alignment vertical="center" wrapText="1"/>
    </xf>
    <xf numFmtId="0" fontId="15" fillId="5" borderId="28" xfId="0" applyFont="1" applyFill="1" applyBorder="1" applyAlignment="1">
      <alignment horizontal="right" vertical="center" wrapText="1"/>
    </xf>
    <xf numFmtId="166" fontId="15" fillId="5" borderId="29" xfId="2" applyNumberFormat="1" applyFont="1" applyFill="1" applyBorder="1" applyAlignment="1">
      <alignment horizontal="center" vertical="center" wrapText="1"/>
    </xf>
    <xf numFmtId="166" fontId="15" fillId="0" borderId="28" xfId="2" applyNumberFormat="1" applyFont="1" applyBorder="1" applyAlignment="1">
      <alignment horizontal="center" vertical="center" wrapText="1"/>
    </xf>
    <xf numFmtId="166" fontId="15" fillId="0" borderId="29" xfId="2" applyNumberFormat="1" applyFont="1" applyBorder="1" applyAlignment="1">
      <alignment horizontal="center" vertical="center" wrapText="1"/>
    </xf>
    <xf numFmtId="0" fontId="5" fillId="4" borderId="0" xfId="0" applyFont="1" applyFill="1" applyAlignment="1">
      <alignment horizontal="left"/>
    </xf>
    <xf numFmtId="0" fontId="45" fillId="0" borderId="0" xfId="0" applyFont="1"/>
    <xf numFmtId="0" fontId="43" fillId="0" borderId="0" xfId="0" applyFont="1"/>
    <xf numFmtId="168" fontId="43" fillId="0" borderId="0" xfId="0" applyNumberFormat="1" applyFont="1"/>
    <xf numFmtId="0" fontId="0" fillId="0" borderId="0" xfId="0" applyAlignment="1">
      <alignment horizontal="left"/>
    </xf>
    <xf numFmtId="0" fontId="0" fillId="0" borderId="0" xfId="0" applyAlignment="1">
      <alignment horizontal="left" indent="1"/>
    </xf>
    <xf numFmtId="0" fontId="6" fillId="0" borderId="0" xfId="0" applyFont="1" applyAlignment="1">
      <alignment horizontal="center" vertical="center"/>
    </xf>
    <xf numFmtId="0" fontId="0" fillId="0" borderId="0" xfId="0" applyAlignment="1">
      <alignment wrapText="1"/>
    </xf>
    <xf numFmtId="167" fontId="7" fillId="0" borderId="11" xfId="1" applyNumberFormat="1" applyFont="1" applyBorder="1" applyAlignment="1">
      <alignment horizontal="center"/>
    </xf>
    <xf numFmtId="175" fontId="0" fillId="0" borderId="0" xfId="0" applyNumberFormat="1" applyAlignment="1">
      <alignment horizontal="center" vertical="center" wrapText="1"/>
    </xf>
    <xf numFmtId="171" fontId="0" fillId="0" borderId="0" xfId="3" applyNumberFormat="1" applyFont="1"/>
    <xf numFmtId="164" fontId="21" fillId="0" borderId="17" xfId="3" applyFont="1" applyBorder="1"/>
    <xf numFmtId="167" fontId="7" fillId="0" borderId="30" xfId="1" applyNumberFormat="1" applyFont="1" applyBorder="1" applyAlignment="1">
      <alignment horizontal="center"/>
    </xf>
    <xf numFmtId="166" fontId="7" fillId="0" borderId="8" xfId="2" applyNumberFormat="1" applyFont="1" applyBorder="1" applyAlignment="1">
      <alignment horizontal="left" indent="1"/>
    </xf>
    <xf numFmtId="166" fontId="7" fillId="0" borderId="31" xfId="0" applyNumberFormat="1" applyFont="1" applyBorder="1" applyAlignment="1">
      <alignment horizontal="center" vertical="center" wrapText="1"/>
    </xf>
    <xf numFmtId="165" fontId="15" fillId="0" borderId="32" xfId="1" applyFont="1" applyBorder="1" applyAlignment="1">
      <alignment horizontal="center" vertical="center" wrapText="1"/>
    </xf>
    <xf numFmtId="166" fontId="7" fillId="5" borderId="35" xfId="2" applyNumberFormat="1" applyFont="1" applyFill="1" applyBorder="1" applyAlignment="1">
      <alignment horizontal="center" vertical="center"/>
    </xf>
    <xf numFmtId="166" fontId="7" fillId="5" borderId="36" xfId="2" applyNumberFormat="1" applyFont="1" applyFill="1" applyBorder="1" applyAlignment="1">
      <alignment horizontal="center" vertical="center"/>
    </xf>
    <xf numFmtId="166" fontId="7" fillId="5" borderId="33" xfId="2" applyNumberFormat="1" applyFont="1" applyFill="1" applyBorder="1" applyAlignment="1">
      <alignment horizontal="center" vertical="center"/>
    </xf>
    <xf numFmtId="166" fontId="7" fillId="5" borderId="34" xfId="2" applyNumberFormat="1" applyFont="1" applyFill="1" applyBorder="1" applyAlignment="1">
      <alignment horizontal="center" vertical="center"/>
    </xf>
    <xf numFmtId="167" fontId="13" fillId="0" borderId="25" xfId="1" applyNumberFormat="1" applyFont="1" applyBorder="1" applyAlignment="1">
      <alignment horizontal="center" vertical="top" wrapText="1"/>
    </xf>
    <xf numFmtId="168" fontId="15" fillId="0" borderId="24" xfId="3" applyNumberFormat="1" applyFont="1" applyBorder="1" applyAlignment="1">
      <alignment horizontal="center" vertical="top" wrapText="1"/>
    </xf>
    <xf numFmtId="0" fontId="15" fillId="0" borderId="1" xfId="0" applyFont="1" applyBorder="1" applyAlignment="1">
      <alignment horizontal="left" vertical="top" wrapText="1"/>
    </xf>
    <xf numFmtId="167" fontId="15" fillId="0" borderId="2" xfId="1" applyNumberFormat="1" applyFont="1" applyBorder="1" applyAlignment="1">
      <alignment vertical="top" wrapText="1"/>
    </xf>
    <xf numFmtId="0" fontId="16" fillId="5" borderId="0" xfId="0" applyFont="1" applyFill="1" applyAlignment="1">
      <alignment vertical="top"/>
    </xf>
    <xf numFmtId="0" fontId="15" fillId="5" borderId="24" xfId="0" applyFont="1" applyFill="1" applyBorder="1" applyAlignment="1">
      <alignment horizontal="left" vertical="top" wrapText="1"/>
    </xf>
    <xf numFmtId="167" fontId="15" fillId="5" borderId="25" xfId="1" applyNumberFormat="1" applyFont="1" applyFill="1" applyBorder="1" applyAlignment="1">
      <alignment horizontal="left" vertical="top" wrapText="1"/>
    </xf>
    <xf numFmtId="168" fontId="13" fillId="5" borderId="0" xfId="3" applyNumberFormat="1" applyFont="1" applyFill="1" applyAlignment="1">
      <alignment horizontal="center" vertical="top" wrapText="1"/>
    </xf>
    <xf numFmtId="0" fontId="15" fillId="5" borderId="1" xfId="0" applyFont="1" applyFill="1" applyBorder="1" applyAlignment="1">
      <alignment horizontal="left" vertical="top" wrapText="1"/>
    </xf>
    <xf numFmtId="167" fontId="15" fillId="5" borderId="2" xfId="1" applyNumberFormat="1" applyFont="1" applyFill="1" applyBorder="1" applyAlignment="1">
      <alignment horizontal="center" vertical="top" wrapText="1"/>
    </xf>
    <xf numFmtId="0" fontId="16" fillId="5" borderId="0" xfId="0" applyFont="1" applyFill="1" applyAlignment="1">
      <alignment vertical="center"/>
    </xf>
    <xf numFmtId="0" fontId="0" fillId="5" borderId="0" xfId="0" applyFill="1" applyAlignment="1">
      <alignment horizontal="center"/>
    </xf>
    <xf numFmtId="167" fontId="58" fillId="5" borderId="3" xfId="1" quotePrefix="1" applyNumberFormat="1" applyFont="1" applyFill="1" applyBorder="1" applyAlignment="1">
      <alignment horizontal="center" wrapText="1"/>
    </xf>
    <xf numFmtId="167" fontId="58" fillId="5" borderId="4" xfId="1" applyNumberFormat="1" applyFont="1" applyFill="1" applyBorder="1" applyAlignment="1">
      <alignment horizontal="center" wrapText="1"/>
    </xf>
    <xf numFmtId="166" fontId="13" fillId="0" borderId="5" xfId="0" applyNumberFormat="1" applyFont="1" applyBorder="1" applyAlignment="1">
      <alignment horizontal="center" vertical="center" wrapText="1"/>
    </xf>
    <xf numFmtId="166" fontId="13" fillId="0" borderId="3" xfId="0" applyNumberFormat="1" applyFont="1" applyBorder="1" applyAlignment="1">
      <alignment horizontal="center" vertical="center" wrapText="1"/>
    </xf>
    <xf numFmtId="0" fontId="7" fillId="0" borderId="1" xfId="0" applyFont="1" applyBorder="1" applyAlignment="1">
      <alignment horizontal="center" vertical="center" wrapText="1"/>
    </xf>
    <xf numFmtId="0" fontId="7" fillId="0" borderId="3" xfId="0" applyFont="1" applyBorder="1" applyAlignment="1">
      <alignment horizontal="center" vertical="center" wrapText="1"/>
    </xf>
    <xf numFmtId="166" fontId="7" fillId="0" borderId="45" xfId="0" applyNumberFormat="1" applyFont="1" applyBorder="1" applyAlignment="1">
      <alignment horizontal="center" vertical="center" wrapText="1"/>
    </xf>
    <xf numFmtId="166" fontId="61" fillId="0" borderId="46" xfId="0" applyNumberFormat="1" applyFont="1" applyBorder="1" applyAlignment="1">
      <alignment horizontal="center" vertical="center" wrapText="1"/>
    </xf>
    <xf numFmtId="166" fontId="7" fillId="0" borderId="47" xfId="0" applyNumberFormat="1" applyFont="1" applyBorder="1" applyAlignment="1">
      <alignment horizontal="center" vertical="center" wrapText="1"/>
    </xf>
    <xf numFmtId="166" fontId="61" fillId="0" borderId="48" xfId="0" applyNumberFormat="1" applyFont="1" applyBorder="1" applyAlignment="1">
      <alignment horizontal="center" vertical="center" wrapText="1"/>
    </xf>
    <xf numFmtId="166" fontId="7" fillId="3" borderId="41" xfId="2" applyNumberFormat="1" applyFont="1" applyFill="1" applyBorder="1" applyAlignment="1">
      <alignment horizontal="center" vertical="center"/>
    </xf>
    <xf numFmtId="166" fontId="7" fillId="3" borderId="42" xfId="2" applyNumberFormat="1" applyFont="1" applyFill="1" applyBorder="1" applyAlignment="1">
      <alignment horizontal="center" vertical="center"/>
    </xf>
    <xf numFmtId="0" fontId="31" fillId="0" borderId="0" xfId="0" applyFont="1" applyAlignment="1">
      <alignment horizontal="center" vertical="top" wrapText="1"/>
    </xf>
    <xf numFmtId="0" fontId="0" fillId="0" borderId="0" xfId="0" applyAlignment="1">
      <alignment vertical="center"/>
    </xf>
    <xf numFmtId="167" fontId="21" fillId="0" borderId="0" xfId="1" applyNumberFormat="1" applyFont="1" applyBorder="1" applyAlignment="1">
      <alignment vertical="center"/>
    </xf>
    <xf numFmtId="167" fontId="34" fillId="0" borderId="0" xfId="1" applyNumberFormat="1" applyFont="1" applyBorder="1" applyAlignment="1">
      <alignment vertical="center"/>
    </xf>
    <xf numFmtId="0" fontId="6" fillId="0" borderId="0" xfId="0" applyFont="1" applyAlignment="1">
      <alignment vertical="center"/>
    </xf>
    <xf numFmtId="0" fontId="2" fillId="0" borderId="0" xfId="0" applyFont="1"/>
    <xf numFmtId="167" fontId="0" fillId="0" borderId="0" xfId="1" applyNumberFormat="1" applyFont="1"/>
    <xf numFmtId="167" fontId="0" fillId="7" borderId="0" xfId="1" applyNumberFormat="1" applyFont="1" applyFill="1" applyAlignment="1">
      <alignment horizontal="center"/>
    </xf>
    <xf numFmtId="167" fontId="0" fillId="5" borderId="0" xfId="1" applyNumberFormat="1" applyFont="1" applyFill="1"/>
    <xf numFmtId="167" fontId="0" fillId="7" borderId="0" xfId="1" applyNumberFormat="1" applyFont="1" applyFill="1" applyAlignment="1">
      <alignment horizontal="center" vertical="center" wrapText="1"/>
    </xf>
    <xf numFmtId="167" fontId="0" fillId="5" borderId="0" xfId="1" applyNumberFormat="1" applyFont="1" applyFill="1" applyAlignment="1">
      <alignment horizontal="center" vertical="center" wrapText="1"/>
    </xf>
    <xf numFmtId="167" fontId="0" fillId="0" borderId="0" xfId="1" applyNumberFormat="1" applyFont="1" applyAlignment="1">
      <alignment horizontal="center"/>
    </xf>
    <xf numFmtId="0" fontId="63" fillId="0" borderId="0" xfId="0" applyFont="1" applyAlignment="1">
      <alignment horizontal="center" vertical="center" wrapText="1"/>
    </xf>
    <xf numFmtId="0" fontId="13" fillId="0" borderId="0" xfId="0" applyFont="1" applyAlignment="1">
      <alignment vertical="center"/>
    </xf>
    <xf numFmtId="9" fontId="64" fillId="0" borderId="0" xfId="2" applyFont="1" applyFill="1" applyBorder="1" applyAlignment="1">
      <alignment vertical="center"/>
    </xf>
    <xf numFmtId="9" fontId="65" fillId="0" borderId="0" xfId="2" applyFont="1" applyFill="1" applyBorder="1" applyAlignment="1">
      <alignment vertical="center"/>
    </xf>
    <xf numFmtId="0" fontId="33" fillId="0" borderId="0" xfId="4" applyFont="1" applyFill="1" applyBorder="1" applyAlignment="1">
      <alignment horizontal="left" vertical="center"/>
    </xf>
    <xf numFmtId="165" fontId="8" fillId="0" borderId="0" xfId="1" applyFont="1" applyFill="1" applyBorder="1" applyAlignment="1">
      <alignment horizontal="left" vertical="center"/>
    </xf>
    <xf numFmtId="167" fontId="61" fillId="0" borderId="0" xfId="1" applyNumberFormat="1" applyFont="1" applyFill="1" applyBorder="1" applyAlignment="1">
      <alignment horizontal="left" vertical="center"/>
    </xf>
    <xf numFmtId="0" fontId="0" fillId="4" borderId="0" xfId="0" applyFill="1"/>
    <xf numFmtId="0" fontId="7" fillId="4" borderId="60" xfId="0" applyFont="1" applyFill="1" applyBorder="1" applyAlignment="1">
      <alignment horizontal="center"/>
    </xf>
    <xf numFmtId="0" fontId="7" fillId="4" borderId="61" xfId="0" applyFont="1" applyFill="1" applyBorder="1" applyAlignment="1">
      <alignment horizontal="center"/>
    </xf>
    <xf numFmtId="2" fontId="7" fillId="4" borderId="62" xfId="0" applyNumberFormat="1" applyFont="1" applyFill="1" applyBorder="1" applyAlignment="1">
      <alignment horizontal="center"/>
    </xf>
    <xf numFmtId="0" fontId="8" fillId="4" borderId="63" xfId="0" applyFont="1" applyFill="1" applyBorder="1" applyAlignment="1">
      <alignment horizontal="center"/>
    </xf>
    <xf numFmtId="0" fontId="65" fillId="0" borderId="0" xfId="0" applyFont="1"/>
    <xf numFmtId="167" fontId="65" fillId="0" borderId="0" xfId="1" applyNumberFormat="1" applyFont="1" applyFill="1" applyBorder="1" applyAlignment="1">
      <alignment vertical="center"/>
    </xf>
    <xf numFmtId="0" fontId="68" fillId="0" borderId="0" xfId="0" applyFont="1"/>
    <xf numFmtId="0" fontId="69" fillId="0" borderId="0" xfId="4" applyFont="1" applyFill="1" applyBorder="1" applyAlignment="1">
      <alignment vertical="center"/>
    </xf>
    <xf numFmtId="167" fontId="68" fillId="0" borderId="0" xfId="1" applyNumberFormat="1" applyFont="1" applyFill="1" applyBorder="1" applyAlignment="1">
      <alignment vertical="center"/>
    </xf>
    <xf numFmtId="0" fontId="42" fillId="0" borderId="0" xfId="0" applyFont="1" applyAlignment="1">
      <alignment horizontal="center" vertical="center"/>
    </xf>
    <xf numFmtId="167" fontId="56" fillId="0" borderId="55" xfId="1" applyNumberFormat="1" applyFont="1" applyFill="1" applyBorder="1" applyAlignment="1">
      <alignment horizontal="left"/>
    </xf>
    <xf numFmtId="168" fontId="56" fillId="0" borderId="55" xfId="3" applyNumberFormat="1" applyFont="1" applyFill="1" applyBorder="1" applyAlignment="1">
      <alignment horizontal="left"/>
    </xf>
    <xf numFmtId="0" fontId="56" fillId="0" borderId="64" xfId="0" applyFont="1" applyBorder="1" applyAlignment="1">
      <alignment horizontal="left"/>
    </xf>
    <xf numFmtId="9" fontId="56" fillId="0" borderId="55" xfId="2" applyFont="1" applyFill="1" applyBorder="1" applyAlignment="1">
      <alignment horizontal="left"/>
    </xf>
    <xf numFmtId="9" fontId="56" fillId="0" borderId="58" xfId="2" applyFont="1" applyFill="1" applyBorder="1" applyAlignment="1">
      <alignment horizontal="left"/>
    </xf>
    <xf numFmtId="0" fontId="42" fillId="9" borderId="55" xfId="0" applyFont="1" applyFill="1" applyBorder="1" applyAlignment="1">
      <alignment horizontal="center" vertical="center"/>
    </xf>
    <xf numFmtId="0" fontId="70" fillId="0" borderId="0" xfId="0" applyFont="1" applyAlignment="1">
      <alignment horizontal="center" vertical="center"/>
    </xf>
    <xf numFmtId="167" fontId="56" fillId="0" borderId="0" xfId="1" applyNumberFormat="1" applyFont="1" applyFill="1" applyBorder="1" applyAlignment="1">
      <alignment horizontal="left"/>
    </xf>
    <xf numFmtId="167" fontId="56" fillId="0" borderId="0" xfId="1" applyNumberFormat="1" applyFont="1" applyFill="1" applyBorder="1" applyAlignment="1">
      <alignment vertical="center"/>
    </xf>
    <xf numFmtId="168" fontId="56" fillId="0" borderId="0" xfId="3" applyNumberFormat="1" applyFont="1" applyFill="1" applyBorder="1" applyAlignment="1">
      <alignment vertical="center"/>
    </xf>
    <xf numFmtId="166" fontId="56" fillId="0" borderId="0" xfId="2" applyNumberFormat="1" applyFont="1" applyFill="1" applyBorder="1" applyAlignment="1">
      <alignment horizontal="right" vertical="center"/>
    </xf>
    <xf numFmtId="166" fontId="56" fillId="0" borderId="55" xfId="2" applyNumberFormat="1" applyFont="1" applyFill="1" applyBorder="1" applyAlignment="1">
      <alignment horizontal="right"/>
    </xf>
    <xf numFmtId="167" fontId="68" fillId="0" borderId="55" xfId="1" applyNumberFormat="1" applyFont="1" applyFill="1" applyBorder="1" applyAlignment="1">
      <alignment vertical="center"/>
    </xf>
    <xf numFmtId="167" fontId="68" fillId="11" borderId="55" xfId="1" applyNumberFormat="1" applyFont="1" applyFill="1" applyBorder="1" applyAlignment="1">
      <alignment vertical="center"/>
    </xf>
    <xf numFmtId="168" fontId="68" fillId="11" borderId="55" xfId="3" applyNumberFormat="1" applyFont="1" applyFill="1" applyBorder="1" applyAlignment="1">
      <alignment vertical="center"/>
    </xf>
    <xf numFmtId="166" fontId="68" fillId="0" borderId="55" xfId="2" applyNumberFormat="1" applyFont="1" applyFill="1" applyBorder="1" applyAlignment="1">
      <alignment vertical="center"/>
    </xf>
    <xf numFmtId="0" fontId="15" fillId="0" borderId="55" xfId="0" applyFont="1" applyBorder="1" applyAlignment="1">
      <alignment horizontal="center" vertical="center"/>
    </xf>
    <xf numFmtId="0" fontId="67" fillId="0" borderId="0" xfId="0" applyFont="1" applyAlignment="1">
      <alignment vertical="top"/>
    </xf>
    <xf numFmtId="0" fontId="11" fillId="3" borderId="0" xfId="0" applyFont="1" applyFill="1"/>
    <xf numFmtId="0" fontId="5" fillId="4" borderId="0" xfId="0" applyFont="1" applyFill="1"/>
    <xf numFmtId="0" fontId="5" fillId="0" borderId="0" xfId="0" applyFont="1"/>
    <xf numFmtId="0" fontId="11" fillId="0" borderId="0" xfId="0" applyFont="1"/>
    <xf numFmtId="167" fontId="20" fillId="0" borderId="0" xfId="1" applyNumberFormat="1" applyFont="1" applyFill="1"/>
    <xf numFmtId="0" fontId="11" fillId="2" borderId="0" xfId="0" applyFont="1" applyFill="1"/>
    <xf numFmtId="0" fontId="37" fillId="7" borderId="0" xfId="0" applyFont="1" applyFill="1" applyAlignment="1">
      <alignment vertical="center" wrapText="1"/>
    </xf>
    <xf numFmtId="0" fontId="37" fillId="0" borderId="0" xfId="0" applyFont="1" applyAlignment="1">
      <alignment vertical="center" wrapText="1"/>
    </xf>
    <xf numFmtId="3" fontId="0" fillId="0" borderId="0" xfId="0" applyNumberFormat="1" applyAlignment="1">
      <alignment horizontal="center"/>
    </xf>
    <xf numFmtId="3" fontId="0" fillId="0" borderId="0" xfId="0" applyNumberFormat="1" applyAlignment="1">
      <alignment horizontal="center" vertical="center"/>
    </xf>
    <xf numFmtId="164" fontId="0" fillId="0" borderId="0" xfId="3" applyFont="1"/>
    <xf numFmtId="0" fontId="72" fillId="0" borderId="0" xfId="0" applyFont="1" applyAlignment="1">
      <alignment horizontal="left"/>
    </xf>
    <xf numFmtId="0" fontId="73" fillId="0" borderId="0" xfId="0" applyFont="1"/>
    <xf numFmtId="0" fontId="72" fillId="0" borderId="0" xfId="0" applyFont="1" applyAlignment="1">
      <alignment horizontal="center" vertical="center"/>
    </xf>
    <xf numFmtId="166" fontId="13" fillId="5" borderId="11" xfId="2" applyNumberFormat="1" applyFont="1" applyFill="1" applyBorder="1" applyAlignment="1">
      <alignment horizontal="center" vertical="center"/>
    </xf>
    <xf numFmtId="0" fontId="21" fillId="0" borderId="16" xfId="0" applyFont="1" applyBorder="1" applyAlignment="1">
      <alignment horizontal="left"/>
    </xf>
    <xf numFmtId="0" fontId="19" fillId="0" borderId="0" xfId="0" applyFont="1" applyAlignment="1">
      <alignment horizontal="left" indent="1"/>
    </xf>
    <xf numFmtId="0" fontId="11" fillId="3" borderId="0" xfId="0" applyFont="1" applyFill="1" applyAlignment="1">
      <alignment horizontal="center"/>
    </xf>
    <xf numFmtId="167" fontId="20" fillId="0" borderId="0" xfId="1" applyNumberFormat="1" applyFont="1" applyFill="1" applyBorder="1" applyAlignment="1">
      <alignment horizontal="center"/>
    </xf>
    <xf numFmtId="0" fontId="5" fillId="4" borderId="0" xfId="0" applyFont="1" applyFill="1" applyAlignment="1">
      <alignment horizontal="center"/>
    </xf>
    <xf numFmtId="167" fontId="20" fillId="0" borderId="0" xfId="1" applyNumberFormat="1" applyFont="1" applyFill="1" applyAlignment="1">
      <alignment horizontal="center"/>
    </xf>
    <xf numFmtId="171" fontId="0" fillId="0" borderId="0" xfId="3" applyNumberFormat="1" applyFont="1" applyAlignment="1">
      <alignment horizontal="center" vertical="center" wrapText="1"/>
    </xf>
    <xf numFmtId="176" fontId="0" fillId="0" borderId="0" xfId="1" applyNumberFormat="1" applyFont="1" applyAlignment="1">
      <alignment horizontal="center" vertical="center" wrapText="1"/>
    </xf>
    <xf numFmtId="176" fontId="0" fillId="0" borderId="0" xfId="1" applyNumberFormat="1" applyFont="1"/>
    <xf numFmtId="0" fontId="20" fillId="0" borderId="0" xfId="0" applyFont="1" applyAlignment="1">
      <alignment horizontal="center" vertical="center"/>
    </xf>
    <xf numFmtId="0" fontId="72" fillId="7" borderId="70" xfId="0" applyFont="1" applyFill="1" applyBorder="1" applyAlignment="1">
      <alignment horizontal="center" vertical="center"/>
    </xf>
    <xf numFmtId="0" fontId="72" fillId="5" borderId="68" xfId="0" applyFont="1" applyFill="1" applyBorder="1" applyAlignment="1">
      <alignment horizontal="center" vertical="center"/>
    </xf>
    <xf numFmtId="0" fontId="72" fillId="13" borderId="70" xfId="0" applyFont="1" applyFill="1" applyBorder="1" applyAlignment="1">
      <alignment horizontal="center" vertical="center"/>
    </xf>
    <xf numFmtId="166" fontId="13" fillId="13" borderId="11" xfId="2" applyNumberFormat="1" applyFont="1" applyFill="1" applyBorder="1" applyAlignment="1">
      <alignment horizontal="center" vertical="center"/>
    </xf>
    <xf numFmtId="0" fontId="21" fillId="0" borderId="18" xfId="0" applyFont="1" applyBorder="1"/>
    <xf numFmtId="167" fontId="21" fillId="0" borderId="19" xfId="1" applyNumberFormat="1" applyFont="1" applyBorder="1"/>
    <xf numFmtId="167" fontId="21" fillId="7" borderId="0" xfId="1" applyNumberFormat="1" applyFont="1" applyFill="1"/>
    <xf numFmtId="0" fontId="20" fillId="4" borderId="0" xfId="0" applyFont="1" applyFill="1" applyAlignment="1">
      <alignment horizontal="center" vertical="center"/>
    </xf>
    <xf numFmtId="166" fontId="13" fillId="4" borderId="11" xfId="2" applyNumberFormat="1" applyFont="1" applyFill="1" applyBorder="1" applyAlignment="1">
      <alignment vertical="center"/>
    </xf>
    <xf numFmtId="166" fontId="13" fillId="4" borderId="11" xfId="2" applyNumberFormat="1" applyFont="1" applyFill="1" applyBorder="1" applyAlignment="1">
      <alignment horizontal="center" vertical="center"/>
    </xf>
    <xf numFmtId="0" fontId="20" fillId="4" borderId="0" xfId="0" applyFont="1" applyFill="1" applyAlignment="1">
      <alignment horizontal="left"/>
    </xf>
    <xf numFmtId="0" fontId="21" fillId="0" borderId="18" xfId="0" applyFont="1" applyBorder="1" applyAlignment="1">
      <alignment horizontal="left"/>
    </xf>
    <xf numFmtId="0" fontId="21" fillId="7" borderId="0" xfId="0" applyFont="1" applyFill="1" applyAlignment="1">
      <alignment horizontal="left"/>
    </xf>
    <xf numFmtId="0" fontId="21" fillId="7" borderId="18" xfId="0" applyFont="1" applyFill="1" applyBorder="1"/>
    <xf numFmtId="167" fontId="21" fillId="7" borderId="19" xfId="1" applyNumberFormat="1" applyFont="1" applyFill="1" applyBorder="1"/>
    <xf numFmtId="167" fontId="4" fillId="14" borderId="73" xfId="0" applyNumberFormat="1" applyFont="1" applyFill="1" applyBorder="1"/>
    <xf numFmtId="168" fontId="56" fillId="14" borderId="21" xfId="3" applyNumberFormat="1" applyFont="1" applyFill="1" applyBorder="1"/>
    <xf numFmtId="0" fontId="30" fillId="9" borderId="73" xfId="0" applyFont="1" applyFill="1" applyBorder="1" applyAlignment="1">
      <alignment horizontal="center"/>
    </xf>
    <xf numFmtId="0" fontId="13" fillId="7" borderId="9" xfId="1" applyNumberFormat="1" applyFont="1" applyFill="1" applyBorder="1" applyAlignment="1">
      <alignment horizontal="center" vertical="center"/>
    </xf>
    <xf numFmtId="0" fontId="75" fillId="0" borderId="0" xfId="4" applyFont="1" applyFill="1" applyBorder="1" applyAlignment="1">
      <alignment vertical="center" wrapText="1"/>
    </xf>
    <xf numFmtId="0" fontId="0" fillId="15" borderId="0" xfId="0" applyFill="1"/>
    <xf numFmtId="0" fontId="76" fillId="0" borderId="0" xfId="0" applyFont="1" applyAlignment="1">
      <alignment horizontal="center" vertical="center" wrapText="1"/>
    </xf>
    <xf numFmtId="0" fontId="77" fillId="0" borderId="63" xfId="0" applyFont="1" applyBorder="1" applyAlignment="1">
      <alignment horizontal="center"/>
    </xf>
    <xf numFmtId="2" fontId="78" fillId="0" borderId="62" xfId="0" applyNumberFormat="1" applyFont="1" applyBorder="1" applyAlignment="1">
      <alignment horizontal="center"/>
    </xf>
    <xf numFmtId="0" fontId="79" fillId="0" borderId="0" xfId="0" applyFont="1"/>
    <xf numFmtId="0" fontId="78" fillId="0" borderId="61" xfId="0" applyFont="1" applyBorder="1" applyAlignment="1">
      <alignment horizontal="center"/>
    </xf>
    <xf numFmtId="0" fontId="78" fillId="0" borderId="60" xfId="0" applyFont="1" applyBorder="1" applyAlignment="1">
      <alignment horizontal="center"/>
    </xf>
    <xf numFmtId="0" fontId="67" fillId="7" borderId="0" xfId="0" applyFont="1" applyFill="1" applyAlignment="1">
      <alignment horizontal="center" vertical="center"/>
    </xf>
    <xf numFmtId="168" fontId="13" fillId="7" borderId="74" xfId="3" applyNumberFormat="1" applyFont="1" applyFill="1" applyBorder="1" applyAlignment="1">
      <alignment horizontal="center" vertical="center"/>
    </xf>
    <xf numFmtId="0" fontId="8" fillId="4" borderId="0" xfId="0" applyFont="1" applyFill="1" applyAlignment="1">
      <alignment horizontal="center"/>
    </xf>
    <xf numFmtId="0" fontId="77" fillId="0" borderId="0" xfId="0" applyFont="1" applyAlignment="1">
      <alignment horizontal="center"/>
    </xf>
    <xf numFmtId="0" fontId="13" fillId="7" borderId="11" xfId="2" applyNumberFormat="1" applyFont="1" applyFill="1" applyBorder="1" applyAlignment="1">
      <alignment horizontal="center" vertical="center"/>
    </xf>
    <xf numFmtId="0" fontId="21" fillId="7" borderId="71" xfId="0" applyFont="1" applyFill="1" applyBorder="1" applyAlignment="1">
      <alignment horizontal="center" vertical="center"/>
    </xf>
    <xf numFmtId="0" fontId="21" fillId="7" borderId="0" xfId="0" applyFont="1" applyFill="1" applyAlignment="1">
      <alignment horizontal="center" vertical="center"/>
    </xf>
    <xf numFmtId="0" fontId="0" fillId="14" borderId="0" xfId="0" applyFill="1" applyAlignment="1">
      <alignment horizontal="center"/>
    </xf>
    <xf numFmtId="0" fontId="74" fillId="14" borderId="0" xfId="4" applyFont="1" applyFill="1" applyBorder="1" applyAlignment="1">
      <alignment horizontal="center" vertical="center" wrapText="1"/>
    </xf>
    <xf numFmtId="0" fontId="20" fillId="7" borderId="0" xfId="0" applyFont="1" applyFill="1" applyAlignment="1">
      <alignment horizontal="center"/>
    </xf>
    <xf numFmtId="0" fontId="13" fillId="7" borderId="9" xfId="2" applyNumberFormat="1" applyFont="1" applyFill="1" applyBorder="1" applyAlignment="1">
      <alignment horizontal="center" vertical="center"/>
    </xf>
    <xf numFmtId="0" fontId="20" fillId="4" borderId="0" xfId="0" applyFont="1" applyFill="1" applyAlignment="1">
      <alignment horizontal="center"/>
    </xf>
    <xf numFmtId="166" fontId="13" fillId="5" borderId="9" xfId="2" applyNumberFormat="1" applyFont="1" applyFill="1" applyBorder="1" applyAlignment="1">
      <alignment horizontal="center" vertical="center"/>
    </xf>
    <xf numFmtId="166" fontId="13" fillId="5" borderId="14" xfId="2" applyNumberFormat="1" applyFont="1" applyFill="1" applyBorder="1" applyAlignment="1">
      <alignment horizontal="center" vertical="center"/>
    </xf>
    <xf numFmtId="166" fontId="13" fillId="13" borderId="9" xfId="2" applyNumberFormat="1" applyFont="1" applyFill="1" applyBorder="1" applyAlignment="1">
      <alignment horizontal="center" vertical="center"/>
    </xf>
    <xf numFmtId="166" fontId="13" fillId="13" borderId="12" xfId="2" applyNumberFormat="1" applyFont="1" applyFill="1" applyBorder="1" applyAlignment="1">
      <alignment horizontal="center" vertical="center"/>
    </xf>
    <xf numFmtId="0" fontId="13" fillId="0" borderId="9" xfId="0" applyFont="1" applyBorder="1" applyAlignment="1">
      <alignment horizontal="center" vertical="center"/>
    </xf>
    <xf numFmtId="0" fontId="13" fillId="0" borderId="12" xfId="0" applyFont="1" applyBorder="1" applyAlignment="1">
      <alignment horizontal="center" vertical="center"/>
    </xf>
    <xf numFmtId="0" fontId="13" fillId="0" borderId="14" xfId="0" applyFont="1" applyBorder="1" applyAlignment="1">
      <alignment horizontal="center" vertical="center"/>
    </xf>
    <xf numFmtId="0" fontId="11" fillId="3" borderId="0" xfId="0" applyFont="1" applyFill="1" applyAlignment="1">
      <alignment horizontal="left"/>
    </xf>
    <xf numFmtId="0" fontId="72" fillId="0" borderId="68" xfId="0" applyFont="1" applyBorder="1" applyAlignment="1">
      <alignment horizontal="center" vertical="center"/>
    </xf>
    <xf numFmtId="0" fontId="72" fillId="0" borderId="70" xfId="0" applyFont="1" applyBorder="1" applyAlignment="1">
      <alignment horizontal="center" vertical="center"/>
    </xf>
    <xf numFmtId="0" fontId="33" fillId="3" borderId="43" xfId="4" applyFont="1" applyFill="1" applyBorder="1" applyAlignment="1">
      <alignment horizontal="center"/>
    </xf>
    <xf numFmtId="0" fontId="33" fillId="3" borderId="44" xfId="4" applyFont="1" applyFill="1" applyBorder="1" applyAlignment="1">
      <alignment horizontal="center"/>
    </xf>
    <xf numFmtId="166" fontId="59" fillId="0" borderId="3" xfId="0" applyNumberFormat="1" applyFont="1" applyBorder="1" applyAlignment="1">
      <alignment horizontal="center" vertical="center" wrapText="1"/>
    </xf>
    <xf numFmtId="166" fontId="59" fillId="0" borderId="0" xfId="0" applyNumberFormat="1" applyFont="1" applyAlignment="1">
      <alignment horizontal="center" vertical="center" wrapText="1"/>
    </xf>
    <xf numFmtId="167" fontId="8" fillId="5" borderId="9" xfId="1" applyNumberFormat="1" applyFont="1" applyFill="1" applyBorder="1" applyAlignment="1">
      <alignment horizontal="center"/>
    </xf>
    <xf numFmtId="167" fontId="8" fillId="5" borderId="14" xfId="1" applyNumberFormat="1" applyFont="1" applyFill="1" applyBorder="1" applyAlignment="1">
      <alignment horizontal="center"/>
    </xf>
    <xf numFmtId="167" fontId="13" fillId="11" borderId="11" xfId="1" applyNumberFormat="1" applyFont="1" applyFill="1" applyBorder="1" applyAlignment="1">
      <alignment horizontal="center" vertical="center"/>
    </xf>
    <xf numFmtId="0" fontId="13" fillId="0" borderId="11" xfId="0" applyFont="1" applyBorder="1" applyAlignment="1">
      <alignment horizontal="center" vertical="center"/>
    </xf>
    <xf numFmtId="0" fontId="33" fillId="0" borderId="11" xfId="4" applyFont="1" applyBorder="1" applyAlignment="1">
      <alignment horizontal="center" vertical="center"/>
    </xf>
    <xf numFmtId="166" fontId="60" fillId="0" borderId="3" xfId="0" applyNumberFormat="1" applyFont="1" applyBorder="1" applyAlignment="1">
      <alignment horizontal="center" vertical="center" wrapText="1"/>
    </xf>
    <xf numFmtId="166" fontId="60" fillId="0" borderId="4" xfId="0" applyNumberFormat="1" applyFont="1" applyBorder="1" applyAlignment="1">
      <alignment horizontal="center" vertical="center" wrapText="1"/>
    </xf>
    <xf numFmtId="0" fontId="13" fillId="3" borderId="43" xfId="0" applyFont="1" applyFill="1" applyBorder="1" applyAlignment="1">
      <alignment horizontal="center"/>
    </xf>
    <xf numFmtId="0" fontId="13" fillId="3" borderId="44" xfId="0" applyFont="1" applyFill="1" applyBorder="1" applyAlignment="1">
      <alignment horizontal="center"/>
    </xf>
    <xf numFmtId="167" fontId="10" fillId="0" borderId="26" xfId="1" applyNumberFormat="1" applyFont="1" applyBorder="1" applyAlignment="1">
      <alignment horizontal="center" vertical="center" wrapText="1"/>
    </xf>
    <xf numFmtId="167" fontId="10" fillId="0" borderId="27" xfId="1" applyNumberFormat="1" applyFont="1" applyBorder="1" applyAlignment="1">
      <alignment horizontal="center" vertical="center" wrapText="1"/>
    </xf>
    <xf numFmtId="167" fontId="9" fillId="5" borderId="3" xfId="1" applyNumberFormat="1" applyFont="1" applyFill="1" applyBorder="1" applyAlignment="1">
      <alignment horizontal="center" vertical="center" wrapText="1"/>
    </xf>
    <xf numFmtId="167" fontId="9" fillId="5" borderId="4" xfId="1" applyNumberFormat="1" applyFont="1" applyFill="1" applyBorder="1" applyAlignment="1">
      <alignment horizontal="center" vertical="center" wrapText="1"/>
    </xf>
    <xf numFmtId="0" fontId="8" fillId="5" borderId="11" xfId="0" applyFont="1" applyFill="1" applyBorder="1" applyAlignment="1">
      <alignment horizontal="center"/>
    </xf>
    <xf numFmtId="167" fontId="8" fillId="5" borderId="11" xfId="1" applyNumberFormat="1" applyFont="1" applyFill="1" applyBorder="1" applyAlignment="1">
      <alignment horizontal="left" vertical="center"/>
    </xf>
    <xf numFmtId="0" fontId="33" fillId="0" borderId="0" xfId="4" applyFont="1" applyAlignment="1">
      <alignment horizontal="center"/>
    </xf>
    <xf numFmtId="0" fontId="13" fillId="0" borderId="0" xfId="0" applyFont="1" applyAlignment="1">
      <alignment horizontal="center"/>
    </xf>
    <xf numFmtId="167" fontId="10" fillId="0" borderId="3" xfId="1" applyNumberFormat="1" applyFont="1" applyBorder="1" applyAlignment="1">
      <alignment horizontal="center" vertical="center" wrapText="1"/>
    </xf>
    <xf numFmtId="167" fontId="10" fillId="0" borderId="4" xfId="1" applyNumberFormat="1" applyFont="1" applyBorder="1" applyAlignment="1">
      <alignment horizontal="center" vertical="center" wrapText="1"/>
    </xf>
    <xf numFmtId="0" fontId="23" fillId="0" borderId="0" xfId="0" applyFont="1" applyAlignment="1">
      <alignment horizontal="center"/>
    </xf>
    <xf numFmtId="167" fontId="26" fillId="5" borderId="26" xfId="1" applyNumberFormat="1" applyFont="1" applyFill="1" applyBorder="1" applyAlignment="1">
      <alignment horizontal="center" vertical="center" wrapText="1"/>
    </xf>
    <xf numFmtId="167" fontId="26" fillId="5" borderId="27" xfId="1" applyNumberFormat="1" applyFont="1" applyFill="1" applyBorder="1" applyAlignment="1">
      <alignment horizontal="center" vertical="center" wrapText="1"/>
    </xf>
    <xf numFmtId="0" fontId="8" fillId="0" borderId="0" xfId="0" applyFont="1" applyAlignment="1">
      <alignment horizontal="center" vertical="center"/>
    </xf>
    <xf numFmtId="0" fontId="7" fillId="11" borderId="9" xfId="0" applyFont="1" applyFill="1" applyBorder="1" applyAlignment="1">
      <alignment horizontal="center" vertical="center"/>
    </xf>
    <xf numFmtId="0" fontId="7" fillId="11" borderId="14" xfId="0" applyFont="1" applyFill="1" applyBorder="1" applyAlignment="1">
      <alignment horizontal="center" vertical="center"/>
    </xf>
    <xf numFmtId="0" fontId="49" fillId="11" borderId="22" xfId="1" applyNumberFormat="1" applyFont="1" applyFill="1" applyBorder="1" applyAlignment="1">
      <alignment horizontal="center" vertical="center"/>
    </xf>
    <xf numFmtId="0" fontId="49" fillId="11" borderId="23" xfId="1" applyNumberFormat="1" applyFont="1" applyFill="1" applyBorder="1" applyAlignment="1">
      <alignment horizontal="center" vertical="center"/>
    </xf>
    <xf numFmtId="0" fontId="49" fillId="11" borderId="10" xfId="1" applyNumberFormat="1" applyFont="1" applyFill="1" applyBorder="1" applyAlignment="1">
      <alignment horizontal="center" vertical="center"/>
    </xf>
    <xf numFmtId="0" fontId="49" fillId="11" borderId="15" xfId="1" applyNumberFormat="1" applyFont="1" applyFill="1" applyBorder="1" applyAlignment="1">
      <alignment horizontal="center" vertical="center"/>
    </xf>
    <xf numFmtId="0" fontId="48" fillId="10" borderId="8" xfId="1" applyNumberFormat="1" applyFont="1" applyFill="1" applyBorder="1" applyAlignment="1">
      <alignment horizontal="center" vertical="center"/>
    </xf>
    <xf numFmtId="0" fontId="48" fillId="10" borderId="20" xfId="1" applyNumberFormat="1" applyFont="1" applyFill="1" applyBorder="1" applyAlignment="1">
      <alignment horizontal="center" vertical="center"/>
    </xf>
    <xf numFmtId="0" fontId="48" fillId="10" borderId="22" xfId="1" applyNumberFormat="1" applyFont="1" applyFill="1" applyBorder="1" applyAlignment="1">
      <alignment horizontal="center" vertical="center"/>
    </xf>
    <xf numFmtId="0" fontId="48" fillId="10" borderId="23" xfId="1" applyNumberFormat="1" applyFont="1" applyFill="1" applyBorder="1" applyAlignment="1">
      <alignment horizontal="center" vertical="center"/>
    </xf>
    <xf numFmtId="0" fontId="48" fillId="10" borderId="10" xfId="1" applyNumberFormat="1" applyFont="1" applyFill="1" applyBorder="1" applyAlignment="1">
      <alignment horizontal="center" vertical="center"/>
    </xf>
    <xf numFmtId="0" fontId="48" fillId="10" borderId="15" xfId="1" applyNumberFormat="1" applyFont="1" applyFill="1" applyBorder="1" applyAlignment="1">
      <alignment horizontal="center" vertical="center"/>
    </xf>
    <xf numFmtId="0" fontId="18" fillId="3" borderId="9" xfId="0" applyFont="1" applyFill="1" applyBorder="1" applyAlignment="1">
      <alignment horizontal="right" vertical="center"/>
    </xf>
    <xf numFmtId="0" fontId="18" fillId="3" borderId="12" xfId="0" applyFont="1" applyFill="1" applyBorder="1" applyAlignment="1">
      <alignment horizontal="right" vertical="center"/>
    </xf>
    <xf numFmtId="0" fontId="8" fillId="0" borderId="11" xfId="0" applyFont="1" applyBorder="1" applyAlignment="1">
      <alignment horizontal="center"/>
    </xf>
    <xf numFmtId="0" fontId="8" fillId="3" borderId="9" xfId="0" applyFont="1" applyFill="1" applyBorder="1" applyAlignment="1">
      <alignment horizontal="center"/>
    </xf>
    <xf numFmtId="0" fontId="8" fillId="3" borderId="14" xfId="0" applyFont="1" applyFill="1" applyBorder="1" applyAlignment="1">
      <alignment horizontal="center"/>
    </xf>
    <xf numFmtId="167" fontId="15" fillId="0" borderId="9" xfId="1" applyNumberFormat="1" applyFont="1" applyBorder="1" applyAlignment="1">
      <alignment horizontal="left"/>
    </xf>
    <xf numFmtId="167" fontId="15" fillId="0" borderId="14" xfId="1" applyNumberFormat="1" applyFont="1" applyBorder="1" applyAlignment="1">
      <alignment horizontal="left"/>
    </xf>
    <xf numFmtId="167" fontId="15" fillId="0" borderId="8" xfId="1" applyNumberFormat="1" applyFont="1" applyBorder="1" applyAlignment="1">
      <alignment horizontal="left"/>
    </xf>
    <xf numFmtId="167" fontId="15" fillId="0" borderId="20" xfId="1" applyNumberFormat="1" applyFont="1" applyBorder="1" applyAlignment="1">
      <alignment horizontal="left"/>
    </xf>
    <xf numFmtId="167" fontId="15" fillId="0" borderId="11" xfId="1" applyNumberFormat="1" applyFont="1" applyBorder="1" applyAlignment="1">
      <alignment horizontal="left"/>
    </xf>
    <xf numFmtId="167" fontId="18" fillId="11" borderId="11" xfId="1" applyNumberFormat="1" applyFont="1" applyFill="1" applyBorder="1" applyAlignment="1">
      <alignment horizontal="center"/>
    </xf>
    <xf numFmtId="167" fontId="13" fillId="5" borderId="11" xfId="1" applyNumberFormat="1" applyFont="1" applyFill="1" applyBorder="1" applyAlignment="1">
      <alignment horizontal="center" vertical="center"/>
    </xf>
    <xf numFmtId="167" fontId="13" fillId="5" borderId="30" xfId="1" applyNumberFormat="1" applyFont="1" applyFill="1" applyBorder="1" applyAlignment="1">
      <alignment horizontal="center" vertical="center"/>
    </xf>
    <xf numFmtId="0" fontId="8" fillId="5" borderId="9" xfId="0" applyFont="1" applyFill="1" applyBorder="1" applyAlignment="1">
      <alignment horizontal="center"/>
    </xf>
    <xf numFmtId="0" fontId="8" fillId="5" borderId="12" xfId="0" applyFont="1" applyFill="1" applyBorder="1" applyAlignment="1">
      <alignment horizontal="center"/>
    </xf>
    <xf numFmtId="0" fontId="8" fillId="5" borderId="14" xfId="0" applyFont="1" applyFill="1" applyBorder="1" applyAlignment="1">
      <alignment horizontal="center"/>
    </xf>
    <xf numFmtId="166" fontId="59" fillId="0" borderId="4" xfId="0" applyNumberFormat="1" applyFont="1" applyBorder="1" applyAlignment="1">
      <alignment horizontal="center" vertical="center" wrapText="1"/>
    </xf>
    <xf numFmtId="0" fontId="8" fillId="3" borderId="37" xfId="0" applyFont="1" applyFill="1" applyBorder="1" applyAlignment="1">
      <alignment horizontal="center" vertical="center"/>
    </xf>
    <xf numFmtId="0" fontId="8" fillId="3" borderId="39" xfId="0" applyFont="1" applyFill="1" applyBorder="1" applyAlignment="1">
      <alignment horizontal="center" vertical="center"/>
    </xf>
    <xf numFmtId="0" fontId="39" fillId="0" borderId="9" xfId="4" applyFont="1" applyBorder="1" applyAlignment="1">
      <alignment horizontal="center"/>
    </xf>
    <xf numFmtId="0" fontId="39" fillId="0" borderId="12" xfId="4" applyFont="1" applyBorder="1" applyAlignment="1">
      <alignment horizontal="center"/>
    </xf>
    <xf numFmtId="0" fontId="39" fillId="0" borderId="14" xfId="4" applyFont="1" applyBorder="1" applyAlignment="1">
      <alignment horizontal="center"/>
    </xf>
    <xf numFmtId="0" fontId="7" fillId="10" borderId="9" xfId="0" applyFont="1" applyFill="1" applyBorder="1" applyAlignment="1">
      <alignment horizontal="center" vertical="center"/>
    </xf>
    <xf numFmtId="0" fontId="7" fillId="10" borderId="14" xfId="0" applyFont="1" applyFill="1" applyBorder="1" applyAlignment="1">
      <alignment horizontal="center" vertical="center"/>
    </xf>
    <xf numFmtId="0" fontId="33" fillId="0" borderId="9" xfId="4" applyFont="1" applyBorder="1" applyAlignment="1">
      <alignment horizontal="center" vertical="center"/>
    </xf>
    <xf numFmtId="0" fontId="33" fillId="0" borderId="14" xfId="4" applyFont="1" applyBorder="1" applyAlignment="1">
      <alignment horizontal="center" vertical="center"/>
    </xf>
    <xf numFmtId="0" fontId="8" fillId="3" borderId="38" xfId="0" applyFont="1" applyFill="1" applyBorder="1" applyAlignment="1">
      <alignment horizontal="center" vertical="center"/>
    </xf>
    <xf numFmtId="0" fontId="8" fillId="3" borderId="40" xfId="0" applyFont="1" applyFill="1" applyBorder="1" applyAlignment="1">
      <alignment horizontal="center" vertical="center"/>
    </xf>
    <xf numFmtId="167" fontId="57" fillId="11" borderId="11" xfId="1" quotePrefix="1" applyNumberFormat="1" applyFont="1" applyFill="1" applyBorder="1" applyAlignment="1">
      <alignment horizontal="left" vertical="center"/>
    </xf>
    <xf numFmtId="167" fontId="57" fillId="11" borderId="11" xfId="1" applyNumberFormat="1" applyFont="1" applyFill="1" applyBorder="1" applyAlignment="1">
      <alignment horizontal="left" vertical="center"/>
    </xf>
    <xf numFmtId="0" fontId="18" fillId="11" borderId="11" xfId="0" applyFont="1" applyFill="1" applyBorder="1" applyAlignment="1">
      <alignment horizontal="left"/>
    </xf>
    <xf numFmtId="0" fontId="72" fillId="13" borderId="68" xfId="0" applyFont="1" applyFill="1" applyBorder="1" applyAlignment="1">
      <alignment horizontal="center" vertical="center"/>
    </xf>
    <xf numFmtId="0" fontId="72" fillId="13" borderId="69" xfId="0" applyFont="1" applyFill="1" applyBorder="1" applyAlignment="1">
      <alignment horizontal="center" vertical="center"/>
    </xf>
    <xf numFmtId="0" fontId="72" fillId="5" borderId="71" xfId="0" applyFont="1" applyFill="1" applyBorder="1" applyAlignment="1">
      <alignment horizontal="center" vertical="center"/>
    </xf>
    <xf numFmtId="0" fontId="72" fillId="5" borderId="72" xfId="0" applyFont="1" applyFill="1" applyBorder="1" applyAlignment="1">
      <alignment horizontal="center" vertical="center"/>
    </xf>
    <xf numFmtId="167" fontId="8" fillId="5" borderId="30" xfId="1" applyNumberFormat="1" applyFont="1" applyFill="1" applyBorder="1" applyAlignment="1">
      <alignment horizontal="left" vertical="center"/>
    </xf>
    <xf numFmtId="0" fontId="7" fillId="4" borderId="11" xfId="0" applyFont="1" applyFill="1" applyBorder="1" applyAlignment="1">
      <alignment horizontal="left"/>
    </xf>
    <xf numFmtId="165" fontId="8" fillId="5" borderId="11" xfId="1" applyFont="1" applyFill="1" applyBorder="1" applyAlignment="1">
      <alignment horizontal="center" vertical="center"/>
    </xf>
    <xf numFmtId="0" fontId="15" fillId="0" borderId="55" xfId="0" applyFont="1" applyBorder="1" applyAlignment="1">
      <alignment horizontal="center" vertical="center"/>
    </xf>
    <xf numFmtId="9" fontId="68" fillId="0" borderId="55" xfId="2" applyFont="1" applyFill="1" applyBorder="1" applyAlignment="1">
      <alignment horizontal="left" vertical="center"/>
    </xf>
    <xf numFmtId="9" fontId="68" fillId="11" borderId="55" xfId="2" applyFont="1" applyFill="1" applyBorder="1" applyAlignment="1">
      <alignment horizontal="left" vertical="center"/>
    </xf>
    <xf numFmtId="0" fontId="68" fillId="0" borderId="55" xfId="0" applyFont="1" applyBorder="1" applyAlignment="1">
      <alignment horizontal="left" vertical="center"/>
    </xf>
    <xf numFmtId="3" fontId="8" fillId="5" borderId="11" xfId="0" applyNumberFormat="1" applyFont="1" applyFill="1" applyBorder="1" applyAlignment="1">
      <alignment horizontal="center"/>
    </xf>
    <xf numFmtId="3" fontId="8" fillId="5" borderId="9" xfId="0" applyNumberFormat="1" applyFont="1" applyFill="1" applyBorder="1" applyAlignment="1">
      <alignment horizontal="center"/>
    </xf>
    <xf numFmtId="3" fontId="8" fillId="5" borderId="14" xfId="0" applyNumberFormat="1" applyFont="1" applyFill="1" applyBorder="1" applyAlignment="1">
      <alignment horizontal="center"/>
    </xf>
    <xf numFmtId="0" fontId="8" fillId="4" borderId="11" xfId="0" applyFont="1" applyFill="1" applyBorder="1" applyAlignment="1">
      <alignment horizontal="center"/>
    </xf>
    <xf numFmtId="9" fontId="7" fillId="5" borderId="13" xfId="2" applyFont="1" applyFill="1" applyBorder="1" applyAlignment="1">
      <alignment horizontal="center" vertical="center"/>
    </xf>
    <xf numFmtId="0" fontId="18" fillId="3" borderId="12" xfId="0" applyFont="1" applyFill="1" applyBorder="1" applyAlignment="1">
      <alignment horizontal="center" vertical="center"/>
    </xf>
    <xf numFmtId="3" fontId="8" fillId="0" borderId="11" xfId="0" applyNumberFormat="1" applyFont="1" applyBorder="1" applyAlignment="1">
      <alignment horizontal="center"/>
    </xf>
    <xf numFmtId="0" fontId="18" fillId="0" borderId="0" xfId="0" applyFont="1" applyAlignment="1">
      <alignment horizontal="left"/>
    </xf>
    <xf numFmtId="3" fontId="8" fillId="3" borderId="11" xfId="0" applyNumberFormat="1" applyFont="1" applyFill="1" applyBorder="1" applyAlignment="1">
      <alignment horizontal="center"/>
    </xf>
    <xf numFmtId="165" fontId="8" fillId="3" borderId="11" xfId="1" applyFont="1" applyFill="1" applyBorder="1" applyAlignment="1">
      <alignment horizontal="center" vertical="center"/>
    </xf>
    <xf numFmtId="0" fontId="65" fillId="0" borderId="54" xfId="0" applyFont="1" applyBorder="1" applyAlignment="1">
      <alignment horizontal="center" vertical="center"/>
    </xf>
    <xf numFmtId="0" fontId="65" fillId="0" borderId="53" xfId="0" applyFont="1" applyBorder="1" applyAlignment="1">
      <alignment horizontal="center" vertical="center"/>
    </xf>
    <xf numFmtId="0" fontId="33" fillId="5" borderId="58" xfId="4" applyFont="1" applyFill="1" applyBorder="1" applyAlignment="1">
      <alignment horizontal="center" vertical="center"/>
    </xf>
    <xf numFmtId="0" fontId="33" fillId="5" borderId="59" xfId="4" applyFont="1" applyFill="1" applyBorder="1" applyAlignment="1">
      <alignment horizontal="center" vertical="center"/>
    </xf>
    <xf numFmtId="0" fontId="18" fillId="5" borderId="9" xfId="0" applyFont="1" applyFill="1" applyBorder="1" applyAlignment="1">
      <alignment horizontal="center" vertical="center"/>
    </xf>
    <xf numFmtId="0" fontId="18" fillId="5" borderId="12" xfId="0" applyFont="1" applyFill="1" applyBorder="1" applyAlignment="1">
      <alignment horizontal="center" vertical="center"/>
    </xf>
    <xf numFmtId="167" fontId="66" fillId="11" borderId="54" xfId="1" applyNumberFormat="1" applyFont="1" applyFill="1" applyBorder="1" applyAlignment="1">
      <alignment horizontal="center" vertical="center"/>
    </xf>
    <xf numFmtId="167" fontId="66" fillId="11" borderId="53" xfId="1" applyNumberFormat="1" applyFont="1" applyFill="1" applyBorder="1" applyAlignment="1">
      <alignment horizontal="center" vertical="center"/>
    </xf>
    <xf numFmtId="9" fontId="65" fillId="0" borderId="54" xfId="2" applyFont="1" applyFill="1" applyBorder="1" applyAlignment="1">
      <alignment horizontal="center" vertical="center"/>
    </xf>
    <xf numFmtId="9" fontId="65" fillId="0" borderId="53" xfId="2" applyFont="1" applyFill="1" applyBorder="1" applyAlignment="1">
      <alignment horizontal="center" vertical="center"/>
    </xf>
    <xf numFmtId="0" fontId="39" fillId="0" borderId="9" xfId="4" applyFont="1" applyBorder="1" applyAlignment="1">
      <alignment horizontal="center" vertical="center"/>
    </xf>
    <xf numFmtId="0" fontId="39" fillId="0" borderId="12" xfId="4" applyFont="1" applyBorder="1" applyAlignment="1">
      <alignment horizontal="center" vertical="center"/>
    </xf>
    <xf numFmtId="0" fontId="39" fillId="0" borderId="14" xfId="4" applyFont="1" applyBorder="1" applyAlignment="1">
      <alignment horizontal="center" vertical="center"/>
    </xf>
    <xf numFmtId="168" fontId="66" fillId="11" borderId="56" xfId="3" applyNumberFormat="1" applyFont="1" applyFill="1" applyBorder="1" applyAlignment="1">
      <alignment horizontal="center" vertical="center"/>
    </xf>
    <xf numFmtId="168" fontId="66" fillId="11" borderId="57" xfId="3" applyNumberFormat="1" applyFont="1" applyFill="1" applyBorder="1" applyAlignment="1">
      <alignment horizontal="center" vertical="center"/>
    </xf>
    <xf numFmtId="0" fontId="44" fillId="5" borderId="11" xfId="4" applyFont="1" applyFill="1" applyBorder="1" applyAlignment="1">
      <alignment horizontal="center" vertical="center"/>
    </xf>
    <xf numFmtId="0" fontId="43" fillId="0" borderId="66" xfId="0" applyFont="1" applyBorder="1" applyAlignment="1">
      <alignment horizontal="center"/>
    </xf>
    <xf numFmtId="0" fontId="43" fillId="0" borderId="0" xfId="0" applyFont="1" applyAlignment="1">
      <alignment horizontal="left" vertical="center"/>
    </xf>
    <xf numFmtId="167" fontId="68" fillId="0" borderId="58" xfId="1" applyNumberFormat="1" applyFont="1" applyBorder="1" applyAlignment="1">
      <alignment horizontal="right"/>
    </xf>
    <xf numFmtId="167" fontId="68" fillId="0" borderId="65" xfId="1" applyNumberFormat="1" applyFont="1" applyBorder="1" applyAlignment="1">
      <alignment horizontal="right"/>
    </xf>
    <xf numFmtId="167" fontId="68" fillId="0" borderId="59" xfId="1" applyNumberFormat="1" applyFont="1" applyBorder="1" applyAlignment="1">
      <alignment horizontal="right"/>
    </xf>
    <xf numFmtId="167" fontId="68" fillId="11" borderId="58" xfId="1" applyNumberFormat="1" applyFont="1" applyFill="1" applyBorder="1" applyAlignment="1">
      <alignment horizontal="right" vertical="center"/>
    </xf>
    <xf numFmtId="167" fontId="68" fillId="11" borderId="65" xfId="1" applyNumberFormat="1" applyFont="1" applyFill="1" applyBorder="1" applyAlignment="1">
      <alignment horizontal="right" vertical="center"/>
    </xf>
    <xf numFmtId="167" fontId="68" fillId="11" borderId="59" xfId="1" applyNumberFormat="1" applyFont="1" applyFill="1" applyBorder="1" applyAlignment="1">
      <alignment horizontal="right" vertical="center"/>
    </xf>
    <xf numFmtId="167" fontId="68" fillId="0" borderId="58" xfId="1" applyNumberFormat="1" applyFont="1" applyFill="1" applyBorder="1" applyAlignment="1">
      <alignment horizontal="right" vertical="center"/>
    </xf>
    <xf numFmtId="167" fontId="68" fillId="0" borderId="65" xfId="1" applyNumberFormat="1" applyFont="1" applyFill="1" applyBorder="1" applyAlignment="1">
      <alignment horizontal="right" vertical="center"/>
    </xf>
    <xf numFmtId="167" fontId="68" fillId="0" borderId="59" xfId="1" applyNumberFormat="1" applyFont="1" applyFill="1" applyBorder="1" applyAlignment="1">
      <alignment horizontal="right" vertical="center"/>
    </xf>
    <xf numFmtId="0" fontId="71" fillId="0" borderId="58" xfId="0" applyFont="1" applyBorder="1" applyAlignment="1">
      <alignment horizontal="center" vertical="center" wrapText="1"/>
    </xf>
    <xf numFmtId="0" fontId="71" fillId="0" borderId="59" xfId="0" applyFont="1" applyBorder="1" applyAlignment="1">
      <alignment horizontal="center" vertical="center" wrapText="1"/>
    </xf>
    <xf numFmtId="167" fontId="68" fillId="0" borderId="58" xfId="1" applyNumberFormat="1" applyFont="1" applyFill="1" applyBorder="1" applyAlignment="1">
      <alignment horizontal="center" vertical="center"/>
    </xf>
    <xf numFmtId="167" fontId="68" fillId="0" borderId="59" xfId="1" applyNumberFormat="1" applyFont="1" applyFill="1" applyBorder="1" applyAlignment="1">
      <alignment horizontal="center" vertical="center"/>
    </xf>
    <xf numFmtId="167" fontId="68" fillId="11" borderId="58" xfId="1" applyNumberFormat="1" applyFont="1" applyFill="1" applyBorder="1" applyAlignment="1">
      <alignment horizontal="center" vertical="center"/>
    </xf>
    <xf numFmtId="167" fontId="68" fillId="11" borderId="59" xfId="1" applyNumberFormat="1" applyFont="1" applyFill="1" applyBorder="1" applyAlignment="1">
      <alignment horizontal="center" vertical="center"/>
    </xf>
    <xf numFmtId="0" fontId="18" fillId="5" borderId="12" xfId="0" quotePrefix="1" applyFont="1" applyFill="1" applyBorder="1" applyAlignment="1">
      <alignment horizontal="center" vertical="center"/>
    </xf>
    <xf numFmtId="0" fontId="18" fillId="3" borderId="12" xfId="0" quotePrefix="1" applyFont="1" applyFill="1" applyBorder="1" applyAlignment="1">
      <alignment horizontal="center" vertical="center"/>
    </xf>
    <xf numFmtId="0" fontId="18" fillId="3" borderId="14" xfId="0" quotePrefix="1" applyFont="1" applyFill="1" applyBorder="1" applyAlignment="1">
      <alignment horizontal="center" vertical="center"/>
    </xf>
    <xf numFmtId="0" fontId="6" fillId="0" borderId="0" xfId="0" applyFont="1"/>
    <xf numFmtId="0" fontId="33" fillId="0" borderId="0" xfId="4" applyFont="1" applyFill="1" applyAlignment="1">
      <alignment horizontal="center"/>
    </xf>
    <xf numFmtId="0" fontId="5" fillId="4" borderId="0" xfId="0" applyFont="1" applyFill="1" applyAlignment="1">
      <alignment horizontal="left"/>
    </xf>
    <xf numFmtId="0" fontId="8" fillId="5" borderId="0" xfId="0" applyFont="1" applyFill="1" applyAlignment="1">
      <alignment horizontal="center"/>
    </xf>
    <xf numFmtId="0" fontId="62" fillId="0" borderId="51" xfId="4" applyFont="1" applyFill="1" applyBorder="1" applyAlignment="1">
      <alignment horizontal="center" vertical="center"/>
    </xf>
    <xf numFmtId="0" fontId="62" fillId="0" borderId="52" xfId="4" applyFont="1" applyFill="1" applyBorder="1" applyAlignment="1">
      <alignment horizontal="center" vertical="center"/>
    </xf>
    <xf numFmtId="0" fontId="62" fillId="0" borderId="49" xfId="4" applyFont="1" applyFill="1" applyBorder="1" applyAlignment="1">
      <alignment horizontal="center" vertical="center"/>
    </xf>
    <xf numFmtId="0" fontId="62" fillId="0" borderId="50" xfId="4" applyFont="1" applyFill="1" applyBorder="1" applyAlignment="1">
      <alignment horizontal="center" vertical="center"/>
    </xf>
    <xf numFmtId="167" fontId="50" fillId="5" borderId="11" xfId="1" applyNumberFormat="1" applyFont="1" applyFill="1" applyBorder="1" applyAlignment="1">
      <alignment horizontal="center" vertical="center"/>
    </xf>
    <xf numFmtId="0" fontId="72" fillId="7" borderId="0" xfId="0" applyFont="1" applyFill="1" applyAlignment="1">
      <alignment horizontal="center" vertical="center"/>
    </xf>
    <xf numFmtId="0" fontId="18" fillId="4" borderId="0" xfId="0" applyFont="1" applyFill="1" applyAlignment="1">
      <alignment horizontal="left" vertical="center"/>
    </xf>
    <xf numFmtId="167" fontId="47" fillId="0" borderId="8" xfId="1" applyNumberFormat="1" applyFont="1" applyBorder="1" applyAlignment="1">
      <alignment horizontal="center" vertical="center"/>
    </xf>
    <xf numFmtId="167" fontId="47" fillId="0" borderId="7" xfId="1" applyNumberFormat="1" applyFont="1" applyBorder="1" applyAlignment="1">
      <alignment horizontal="center" vertical="center"/>
    </xf>
    <xf numFmtId="167" fontId="47" fillId="0" borderId="20" xfId="1" applyNumberFormat="1" applyFont="1" applyBorder="1" applyAlignment="1">
      <alignment horizontal="center" vertical="center"/>
    </xf>
    <xf numFmtId="167" fontId="47" fillId="0" borderId="10" xfId="1" applyNumberFormat="1" applyFont="1" applyBorder="1" applyAlignment="1">
      <alignment horizontal="center" vertical="center"/>
    </xf>
    <xf numFmtId="167" fontId="47" fillId="0" borderId="13" xfId="1" applyNumberFormat="1" applyFont="1" applyBorder="1" applyAlignment="1">
      <alignment horizontal="center" vertical="center"/>
    </xf>
    <xf numFmtId="167" fontId="47" fillId="0" borderId="15" xfId="1" applyNumberFormat="1" applyFont="1" applyBorder="1" applyAlignment="1">
      <alignment horizontal="center" vertical="center"/>
    </xf>
    <xf numFmtId="168" fontId="68" fillId="11" borderId="58" xfId="3" applyNumberFormat="1" applyFont="1" applyFill="1" applyBorder="1" applyAlignment="1">
      <alignment horizontal="right" vertical="center"/>
    </xf>
    <xf numFmtId="168" fontId="68" fillId="11" borderId="65" xfId="3" applyNumberFormat="1" applyFont="1" applyFill="1" applyBorder="1" applyAlignment="1">
      <alignment horizontal="right" vertical="center"/>
    </xf>
    <xf numFmtId="168" fontId="68" fillId="11" borderId="59" xfId="3" applyNumberFormat="1" applyFont="1" applyFill="1" applyBorder="1" applyAlignment="1">
      <alignment horizontal="right" vertical="center"/>
    </xf>
    <xf numFmtId="166" fontId="68" fillId="0" borderId="58" xfId="2" applyNumberFormat="1" applyFont="1" applyFill="1" applyBorder="1" applyAlignment="1">
      <alignment horizontal="right" vertical="center"/>
    </xf>
    <xf numFmtId="166" fontId="68" fillId="0" borderId="65" xfId="2" applyNumberFormat="1" applyFont="1" applyFill="1" applyBorder="1" applyAlignment="1">
      <alignment horizontal="right" vertical="center"/>
    </xf>
    <xf numFmtId="166" fontId="68" fillId="0" borderId="59" xfId="2" applyNumberFormat="1" applyFont="1" applyFill="1" applyBorder="1" applyAlignment="1">
      <alignment horizontal="right" vertical="center"/>
    </xf>
    <xf numFmtId="168" fontId="68" fillId="11" borderId="58" xfId="3" applyNumberFormat="1" applyFont="1" applyFill="1" applyBorder="1" applyAlignment="1">
      <alignment horizontal="center" vertical="center"/>
    </xf>
    <xf numFmtId="168" fontId="68" fillId="11" borderId="59" xfId="3" applyNumberFormat="1" applyFont="1" applyFill="1" applyBorder="1" applyAlignment="1">
      <alignment horizontal="center" vertical="center"/>
    </xf>
    <xf numFmtId="166" fontId="68" fillId="0" borderId="58" xfId="2" applyNumberFormat="1" applyFont="1" applyFill="1" applyBorder="1" applyAlignment="1">
      <alignment horizontal="center" vertical="center"/>
    </xf>
    <xf numFmtId="166" fontId="68" fillId="0" borderId="65" xfId="2" applyNumberFormat="1" applyFont="1" applyFill="1" applyBorder="1" applyAlignment="1">
      <alignment horizontal="center" vertical="center"/>
    </xf>
    <xf numFmtId="0" fontId="15" fillId="0" borderId="58" xfId="0" applyFont="1" applyBorder="1" applyAlignment="1">
      <alignment horizontal="center" vertical="center" wrapText="1"/>
    </xf>
    <xf numFmtId="0" fontId="15" fillId="0" borderId="65" xfId="0" applyFont="1" applyBorder="1" applyAlignment="1">
      <alignment horizontal="center" vertical="center" wrapText="1"/>
    </xf>
    <xf numFmtId="0" fontId="15" fillId="0" borderId="59" xfId="0" applyFont="1" applyBorder="1" applyAlignment="1">
      <alignment horizontal="center" vertical="center" wrapText="1"/>
    </xf>
    <xf numFmtId="0" fontId="67" fillId="0" borderId="66" xfId="0" applyFont="1" applyBorder="1" applyAlignment="1">
      <alignment horizontal="center" vertical="top" wrapText="1"/>
    </xf>
    <xf numFmtId="0" fontId="67" fillId="0" borderId="0" xfId="0" applyFont="1" applyAlignment="1">
      <alignment horizontal="center" vertical="top" wrapText="1"/>
    </xf>
    <xf numFmtId="9" fontId="50" fillId="5" borderId="11" xfId="2" applyFont="1" applyFill="1" applyBorder="1" applyAlignment="1">
      <alignment horizontal="center" vertical="center"/>
    </xf>
    <xf numFmtId="0" fontId="13" fillId="5" borderId="11" xfId="0" applyFont="1" applyFill="1" applyBorder="1" applyAlignment="1">
      <alignment horizontal="center" vertical="center"/>
    </xf>
    <xf numFmtId="0" fontId="72" fillId="0" borderId="69" xfId="0" applyFont="1" applyBorder="1" applyAlignment="1">
      <alignment horizontal="center" vertical="center"/>
    </xf>
    <xf numFmtId="0" fontId="20" fillId="4" borderId="67" xfId="0" applyFont="1" applyFill="1" applyBorder="1" applyAlignment="1">
      <alignment horizontal="center" vertical="center"/>
    </xf>
    <xf numFmtId="0" fontId="0" fillId="0" borderId="0" xfId="0" applyAlignment="1">
      <alignment horizontal="center"/>
    </xf>
    <xf numFmtId="0" fontId="6" fillId="0" borderId="0" xfId="0" applyFont="1" applyAlignment="1">
      <alignment horizontal="left"/>
    </xf>
    <xf numFmtId="0" fontId="31" fillId="0" borderId="0" xfId="0" applyFont="1" applyAlignment="1">
      <alignment horizontal="center" vertical="top" wrapText="1"/>
    </xf>
    <xf numFmtId="0" fontId="31" fillId="0" borderId="13" xfId="0" applyFont="1" applyBorder="1" applyAlignment="1">
      <alignment horizontal="center" vertical="top" wrapText="1"/>
    </xf>
    <xf numFmtId="0" fontId="55" fillId="0" borderId="0" xfId="0" applyFont="1" applyAlignment="1">
      <alignment horizontal="center" vertical="center" wrapText="1"/>
    </xf>
    <xf numFmtId="0" fontId="37" fillId="7" borderId="0" xfId="0" applyFont="1" applyFill="1" applyAlignment="1">
      <alignment horizontal="center" vertical="center" wrapText="1"/>
    </xf>
    <xf numFmtId="0" fontId="11" fillId="2" borderId="0" xfId="0" applyFont="1" applyFill="1" applyAlignment="1">
      <alignment horizontal="left"/>
    </xf>
    <xf numFmtId="0" fontId="6" fillId="0" borderId="0" xfId="0" applyFont="1" applyAlignment="1">
      <alignment horizontal="center"/>
    </xf>
    <xf numFmtId="0" fontId="35" fillId="4" borderId="0" xfId="0" applyFont="1" applyFill="1" applyAlignment="1">
      <alignment horizontal="left"/>
    </xf>
    <xf numFmtId="0" fontId="5" fillId="3" borderId="0" xfId="0" applyFont="1" applyFill="1" applyAlignment="1">
      <alignment horizontal="left"/>
    </xf>
  </cellXfs>
  <cellStyles count="5">
    <cellStyle name="Comma" xfId="1" builtinId="3"/>
    <cellStyle name="Currency" xfId="3" builtinId="4"/>
    <cellStyle name="Hyperlink" xfId="4" builtinId="8"/>
    <cellStyle name="Normal" xfId="0" builtinId="0"/>
    <cellStyle name="Percent" xfId="2" builtinId="5"/>
  </cellStyles>
  <dxfs count="311">
    <dxf>
      <font>
        <b val="0"/>
        <i val="0"/>
        <strike val="0"/>
        <condense val="0"/>
        <extend val="0"/>
        <outline val="0"/>
        <shadow val="0"/>
        <u val="none"/>
        <vertAlign val="baseline"/>
        <sz val="11"/>
        <color theme="1"/>
        <name val="Calibri"/>
        <family val="2"/>
        <scheme val="minor"/>
      </font>
      <numFmt numFmtId="167" formatCode="_-* #,##0_-;\-* #,##0_-;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7" formatCode="_-* #,##0_-;\-* #,##0_-;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7" formatCode="_-* #,##0_-;\-* #,##0_-;_-* &quot;-&quot;??_-;_-@_-"/>
      <alignment horizontal="center" vertical="bottom" textRotation="0" wrapText="0" indent="0" justifyLastLine="0" shrinkToFit="0" readingOrder="0"/>
    </dxf>
    <dxf>
      <numFmt numFmtId="167" formatCode="_-* #,##0_-;\-* #,##0_-;_-* &quot;-&quot;??_-;_-@_-"/>
      <alignment horizontal="center" vertical="bottom" textRotation="0" wrapText="0" indent="0" justifyLastLine="0" shrinkToFit="0" readingOrder="0"/>
    </dxf>
    <dxf>
      <numFmt numFmtId="167" formatCode="_-* #,##0_-;\-* #,##0_-;_-* &quot;-&quot;??_-;_-@_-"/>
      <alignment horizontal="center" vertical="bottom" textRotation="0" wrapText="0" indent="0" justifyLastLine="0" shrinkToFit="0" readingOrder="0"/>
    </dxf>
    <dxf>
      <numFmt numFmtId="169" formatCode="yyyy/mm/dd;@"/>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alignment horizontal="general" vertical="center" textRotation="0" wrapText="0" indent="0" justifyLastLine="0" shrinkToFit="0" readingOrder="0"/>
    </dxf>
    <dxf>
      <alignment horizontal="general"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71" formatCode="_-&quot;$&quot;* #,##0.0_-;\-&quot;$&quot;* #,##0.0_-;_-&quot;$&quot;* &quot;-&quot;??_-;_-@_-"/>
    </dxf>
    <dxf>
      <font>
        <b val="0"/>
        <i val="0"/>
        <strike val="0"/>
        <condense val="0"/>
        <extend val="0"/>
        <outline val="0"/>
        <shadow val="0"/>
        <u val="none"/>
        <vertAlign val="baseline"/>
        <sz val="11"/>
        <color theme="1"/>
        <name val="Calibri"/>
        <family val="2"/>
        <scheme val="minor"/>
      </font>
      <numFmt numFmtId="171" formatCode="_-&quot;$&quot;* #,##0.0_-;\-&quot;$&quot;* #,##0.0_-;_-&quot;$&quot;* &quot;-&quot;??_-;_-@_-"/>
    </dxf>
    <dxf>
      <numFmt numFmtId="173" formatCode="&quot;$&quot;#,##0.0"/>
    </dxf>
    <dxf>
      <numFmt numFmtId="27" formatCode="m/d/yyyy\ h:mm"/>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72" formatCode="#,##0.0"/>
    </dxf>
    <dxf>
      <numFmt numFmtId="169" formatCode="yyyy/mm/dd;@"/>
    </dxf>
    <dxf>
      <alignment horizontal="center" vertical="bottom" textRotation="0" wrapText="0" indent="0" justifyLastLine="0" shrinkToFit="0" readingOrder="0"/>
    </dxf>
    <dxf>
      <alignment horizontal="center" vertical="bottom" textRotation="0" wrapText="0" indent="0" justifyLastLine="0" shrinkToFit="0" readingOrder="0"/>
    </dxf>
    <dxf>
      <numFmt numFmtId="3" formatCode="#,##0"/>
    </dxf>
    <dxf>
      <numFmt numFmtId="3" formatCode="#,##0"/>
    </dxf>
    <dxf>
      <numFmt numFmtId="3" formatCode="#,##0"/>
    </dxf>
    <dxf>
      <numFmt numFmtId="3" formatCode="#,##0"/>
    </dxf>
    <dxf>
      <numFmt numFmtId="3" formatCode="#,##0"/>
    </dxf>
    <dxf>
      <numFmt numFmtId="3" formatCode="#,##0"/>
    </dxf>
    <dxf>
      <numFmt numFmtId="169" formatCode="yyyy/mm/dd;@"/>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69" formatCode="yyyy/mm/dd;@"/>
      <alignment horizontal="center" vertical="bottom" textRotation="0" wrapText="0" indent="0" justifyLastLine="0" shrinkToFit="0" readingOrder="0"/>
    </dxf>
    <dxf>
      <numFmt numFmtId="169" formatCode="yyyy/mm/dd;@"/>
    </dxf>
    <dxf>
      <numFmt numFmtId="3" formatCode="#,##0"/>
    </dxf>
    <dxf>
      <numFmt numFmtId="3" formatCode="#,##0"/>
    </dxf>
    <dxf>
      <numFmt numFmtId="3" formatCode="#,##0"/>
    </dxf>
    <dxf>
      <numFmt numFmtId="3" formatCode="#,##0"/>
    </dxf>
    <dxf>
      <numFmt numFmtId="3" formatCode="#,##0"/>
    </dxf>
    <dxf>
      <numFmt numFmtId="3" formatCode="#,##0"/>
    </dxf>
    <dxf>
      <numFmt numFmtId="169" formatCode="yyyy/mm/dd;@"/>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69" formatCode="yyyy/mm/dd;@"/>
      <alignment horizontal="center" vertical="bottom" textRotation="0" wrapText="0" indent="0" justifyLastLine="0" shrinkToFit="0" readingOrder="0"/>
    </dxf>
    <dxf>
      <numFmt numFmtId="169" formatCode="yyyy/mm/dd;@"/>
    </dxf>
    <dxf>
      <numFmt numFmtId="3" formatCode="#,##0"/>
    </dxf>
    <dxf>
      <numFmt numFmtId="3" formatCode="#,##0"/>
    </dxf>
    <dxf>
      <numFmt numFmtId="3" formatCode="#,##0"/>
    </dxf>
    <dxf>
      <numFmt numFmtId="3" formatCode="#,##0"/>
    </dxf>
    <dxf>
      <font>
        <b val="0"/>
        <i val="0"/>
        <strike val="0"/>
        <condense val="0"/>
        <extend val="0"/>
        <outline val="0"/>
        <shadow val="0"/>
        <u val="none"/>
        <vertAlign val="baseline"/>
        <sz val="11"/>
        <color theme="1"/>
        <name val="Calibri"/>
        <family val="2"/>
        <scheme val="minor"/>
      </font>
    </dxf>
    <dxf>
      <numFmt numFmtId="3" formatCode="#,##0"/>
    </dxf>
    <dxf>
      <numFmt numFmtId="169" formatCode="yyyy/mm/dd;@"/>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69" formatCode="yyyy/mm/dd;@"/>
      <alignment horizontal="center" vertical="bottom" textRotation="0" wrapText="0" indent="0" justifyLastLine="0" shrinkToFit="0" readingOrder="0"/>
    </dxf>
    <dxf>
      <numFmt numFmtId="169" formatCode="yyyy/mm/dd;@"/>
    </dxf>
    <dxf>
      <numFmt numFmtId="3" formatCode="#,##0"/>
    </dxf>
    <dxf>
      <numFmt numFmtId="3" formatCode="#,##0"/>
    </dxf>
    <dxf>
      <numFmt numFmtId="3" formatCode="#,##0"/>
    </dxf>
    <dxf>
      <numFmt numFmtId="3" formatCode="#,##0"/>
    </dxf>
    <dxf>
      <numFmt numFmtId="3" formatCode="#,##0"/>
    </dxf>
    <dxf>
      <numFmt numFmtId="3" formatCode="#,##0"/>
    </dxf>
    <dxf>
      <numFmt numFmtId="169" formatCode="yyyy/mm/dd;@"/>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69" formatCode="yyyy/mm/dd;@"/>
      <alignment horizontal="center" vertical="bottom" textRotation="0" wrapText="0" indent="0" justifyLastLine="0" shrinkToFit="0" readingOrder="0"/>
    </dxf>
    <dxf>
      <numFmt numFmtId="169" formatCode="yyyy/mm/dd;@"/>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dxf>
    <dxf>
      <numFmt numFmtId="3" formatCode="#,##0"/>
    </dxf>
    <dxf>
      <font>
        <b val="0"/>
        <i val="0"/>
        <strike val="0"/>
        <condense val="0"/>
        <extend val="0"/>
        <outline val="0"/>
        <shadow val="0"/>
        <u val="none"/>
        <vertAlign val="baseline"/>
        <sz val="11"/>
        <color theme="1"/>
        <name val="Calibri"/>
        <family val="2"/>
        <scheme val="minor"/>
      </font>
    </dxf>
    <dxf>
      <numFmt numFmtId="3" formatCode="#,##0"/>
    </dxf>
    <dxf>
      <numFmt numFmtId="169" formatCode="yyyy/mm/dd;@"/>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69" formatCode="yyyy/mm/dd;@"/>
      <alignment horizontal="center" vertical="bottom" textRotation="0" wrapText="0" indent="0" justifyLastLine="0" shrinkToFit="0" readingOrder="0"/>
    </dxf>
    <dxf>
      <numFmt numFmtId="169" formatCode="yyyy/mm/dd;@"/>
    </dxf>
    <dxf>
      <numFmt numFmtId="3" formatCode="#,##0"/>
    </dxf>
    <dxf>
      <numFmt numFmtId="3" formatCode="#,##0"/>
    </dxf>
    <dxf>
      <numFmt numFmtId="3" formatCode="#,##0"/>
    </dxf>
    <dxf>
      <numFmt numFmtId="3" formatCode="#,##0"/>
    </dxf>
    <dxf>
      <font>
        <b val="0"/>
        <i val="0"/>
        <strike val="0"/>
        <condense val="0"/>
        <extend val="0"/>
        <outline val="0"/>
        <shadow val="0"/>
        <u val="none"/>
        <vertAlign val="baseline"/>
        <sz val="11"/>
        <color theme="1"/>
        <name val="Calibri"/>
        <family val="2"/>
        <scheme val="minor"/>
      </font>
    </dxf>
    <dxf>
      <numFmt numFmtId="3" formatCode="#,##0"/>
    </dxf>
    <dxf>
      <numFmt numFmtId="169" formatCode="yyyy/mm/dd;@"/>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69" formatCode="yyyy/mm/dd;@"/>
      <alignment horizontal="center" vertical="bottom" textRotation="0" wrapText="0" indent="0" justifyLastLine="0" shrinkToFit="0" readingOrder="0"/>
    </dxf>
    <dxf>
      <numFmt numFmtId="169" formatCode="yyyy/mm/dd;@"/>
    </dxf>
    <dxf>
      <numFmt numFmtId="3" formatCode="#,##0"/>
    </dxf>
    <dxf>
      <numFmt numFmtId="3" formatCode="#,##0"/>
    </dxf>
    <dxf>
      <numFmt numFmtId="3" formatCode="#,##0"/>
    </dxf>
    <dxf>
      <numFmt numFmtId="3" formatCode="#,##0"/>
    </dxf>
    <dxf>
      <numFmt numFmtId="3" formatCode="#,##0"/>
    </dxf>
    <dxf>
      <numFmt numFmtId="3" formatCode="#,##0"/>
    </dxf>
    <dxf>
      <numFmt numFmtId="169" formatCode="yyyy/mm/dd;@"/>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69" formatCode="yyyy/mm/dd;@"/>
      <alignment horizontal="center" vertical="bottom" textRotation="0" wrapText="0" indent="0" justifyLastLine="0" shrinkToFit="0" readingOrder="0"/>
    </dxf>
    <dxf>
      <numFmt numFmtId="169" formatCode="yyyy/mm/dd;@"/>
    </dxf>
    <dxf>
      <numFmt numFmtId="3" formatCode="#,##0"/>
    </dxf>
    <dxf>
      <numFmt numFmtId="3" formatCode="#,##0"/>
    </dxf>
    <dxf>
      <numFmt numFmtId="3" formatCode="#,##0"/>
    </dxf>
    <dxf>
      <numFmt numFmtId="3" formatCode="#,##0"/>
    </dxf>
    <dxf>
      <font>
        <b val="0"/>
        <i val="0"/>
        <strike val="0"/>
        <condense val="0"/>
        <extend val="0"/>
        <outline val="0"/>
        <shadow val="0"/>
        <u val="none"/>
        <vertAlign val="baseline"/>
        <sz val="11"/>
        <color theme="1"/>
        <name val="Calibri"/>
        <family val="2"/>
        <scheme val="minor"/>
      </font>
    </dxf>
    <dxf>
      <numFmt numFmtId="3" formatCode="#,##0"/>
    </dxf>
    <dxf>
      <numFmt numFmtId="169" formatCode="yyyy/mm/dd;@"/>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69" formatCode="yyyy/mm/dd;@"/>
      <alignment horizontal="center" vertical="bottom" textRotation="0" wrapText="0" indent="0" justifyLastLine="0" shrinkToFit="0" readingOrder="0"/>
    </dxf>
    <dxf>
      <numFmt numFmtId="169" formatCode="yyyy/mm/dd;@"/>
    </dxf>
    <dxf>
      <numFmt numFmtId="3" formatCode="#,##0"/>
    </dxf>
    <dxf>
      <numFmt numFmtId="3" formatCode="#,##0"/>
    </dxf>
    <dxf>
      <numFmt numFmtId="3" formatCode="#,##0"/>
    </dxf>
    <dxf>
      <numFmt numFmtId="3" formatCode="#,##0"/>
    </dxf>
    <dxf>
      <numFmt numFmtId="3" formatCode="#,##0"/>
    </dxf>
    <dxf>
      <numFmt numFmtId="3" formatCode="#,##0"/>
    </dxf>
    <dxf>
      <numFmt numFmtId="169" formatCode="yyyy/mm/dd;@"/>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69" formatCode="yyyy/mm/dd;@"/>
      <alignment horizontal="center" vertical="bottom" textRotation="0" wrapText="0" indent="0" justifyLastLine="0" shrinkToFit="0" readingOrder="0"/>
    </dxf>
    <dxf>
      <numFmt numFmtId="169" formatCode="yyyy/mm/dd;@"/>
    </dxf>
    <dxf>
      <numFmt numFmtId="3" formatCode="#,##0"/>
    </dxf>
    <dxf>
      <numFmt numFmtId="3" formatCode="#,##0"/>
    </dxf>
    <dxf>
      <numFmt numFmtId="3" formatCode="#,##0"/>
    </dxf>
    <dxf>
      <numFmt numFmtId="3" formatCode="#,##0"/>
    </dxf>
    <dxf>
      <numFmt numFmtId="3" formatCode="#,##0"/>
    </dxf>
    <dxf>
      <numFmt numFmtId="3" formatCode="#,##0"/>
    </dxf>
    <dxf>
      <numFmt numFmtId="169" formatCode="yyyy/mm/dd;@"/>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69" formatCode="yyyy/mm/dd;@"/>
      <alignment horizontal="center" vertical="bottom" textRotation="0" wrapText="0" indent="0" justifyLastLine="0" shrinkToFit="0" readingOrder="0"/>
    </dxf>
    <dxf>
      <numFmt numFmtId="169" formatCode="yyyy/mm/dd;@"/>
    </dxf>
    <dxf>
      <numFmt numFmtId="3" formatCode="#,##0"/>
    </dxf>
    <dxf>
      <numFmt numFmtId="3" formatCode="#,##0"/>
    </dxf>
    <dxf>
      <numFmt numFmtId="3" formatCode="#,##0"/>
    </dxf>
    <dxf>
      <numFmt numFmtId="3" formatCode="#,##0"/>
    </dxf>
    <dxf>
      <font>
        <b val="0"/>
        <i val="0"/>
        <strike val="0"/>
        <condense val="0"/>
        <extend val="0"/>
        <outline val="0"/>
        <shadow val="0"/>
        <u val="none"/>
        <vertAlign val="baseline"/>
        <sz val="11"/>
        <color theme="1"/>
        <name val="Calibri"/>
        <family val="2"/>
        <scheme val="minor"/>
      </font>
    </dxf>
    <dxf>
      <numFmt numFmtId="3" formatCode="#,##0"/>
    </dxf>
    <dxf>
      <numFmt numFmtId="169" formatCode="yyyy/mm/dd;@"/>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69" formatCode="yyyy/mm/dd;@"/>
      <alignment horizontal="center" vertical="bottom" textRotation="0" wrapText="0" indent="0" justifyLastLine="0" shrinkToFit="0" readingOrder="0"/>
    </dxf>
    <dxf>
      <numFmt numFmtId="169" formatCode="yyyy/mm/dd;@"/>
    </dxf>
    <dxf>
      <numFmt numFmtId="169" formatCode="yyyy/mm/dd;@"/>
    </dxf>
    <dxf>
      <numFmt numFmtId="3" formatCode="#,##0"/>
    </dxf>
    <dxf>
      <numFmt numFmtId="3" formatCode="#,##0"/>
    </dxf>
    <dxf>
      <numFmt numFmtId="3" formatCode="#,##0"/>
    </dxf>
    <dxf>
      <numFmt numFmtId="3" formatCode="#,##0"/>
    </dxf>
    <dxf>
      <font>
        <b val="0"/>
        <i val="0"/>
        <strike val="0"/>
        <condense val="0"/>
        <extend val="0"/>
        <outline val="0"/>
        <shadow val="0"/>
        <u val="none"/>
        <vertAlign val="baseline"/>
        <sz val="11"/>
        <color theme="1"/>
        <name val="Calibri"/>
        <family val="2"/>
        <scheme val="minor"/>
      </font>
    </dxf>
    <dxf>
      <numFmt numFmtId="3" formatCode="#,##0"/>
    </dxf>
    <dxf>
      <numFmt numFmtId="169" formatCode="yyyy/mm/dd;@"/>
    </dxf>
    <dxf>
      <numFmt numFmtId="3" formatCode="#,##0"/>
      <alignment horizontal="center" vertical="center" textRotation="0" wrapText="0" indent="0" justifyLastLine="0" shrinkToFit="0" readingOrder="0"/>
    </dxf>
    <dxf>
      <numFmt numFmtId="3" formatCode="#,##0"/>
      <alignment horizontal="center" vertical="bottom"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169" formatCode="yyyy/mm/dd;@"/>
    </dxf>
    <dxf>
      <alignment horizontal="center" vertical="center" textRotation="0" wrapText="0" indent="0" justifyLastLine="0" shrinkToFit="0" readingOrder="0"/>
    </dxf>
    <dxf>
      <numFmt numFmtId="169" formatCode="yyyy/mm/dd;@"/>
      <alignment horizontal="center" vertical="bottom" textRotation="0" wrapText="0" indent="0" justifyLastLine="0" shrinkToFit="0" readingOrder="0"/>
    </dxf>
    <dxf>
      <numFmt numFmtId="169" formatCode="yyyy/mm/dd;@"/>
    </dxf>
    <dxf>
      <numFmt numFmtId="3" formatCode="#,##0"/>
    </dxf>
    <dxf>
      <numFmt numFmtId="170" formatCode="0.0"/>
    </dxf>
    <dxf>
      <numFmt numFmtId="169" formatCode="yyyy/mm/dd;@"/>
    </dxf>
    <dxf>
      <numFmt numFmtId="169" formatCode="yyyy/mm/dd;@"/>
    </dxf>
    <dxf>
      <alignment horizontal="center" vertical="bottom" textRotation="0" wrapText="0" indent="0" justifyLastLine="0" shrinkToFit="0" readingOrder="0"/>
    </dxf>
    <dxf>
      <alignment horizontal="center" vertical="bottom" textRotation="0" wrapText="0" indent="0" justifyLastLine="0" shrinkToFit="0" readingOrder="0"/>
    </dxf>
    <dxf>
      <numFmt numFmtId="171" formatCode="_-&quot;$&quot;* #,##0.0_-;\-&quot;$&quot;* #,##0.0_-;_-&quot;$&quot;* &quot;-&quot;??_-;_-@_-"/>
    </dxf>
    <dxf>
      <numFmt numFmtId="176" formatCode="_-* #,##0.0_-;\-* #,##0.0_-;_-* &quot;-&quot;??_-;_-@_-"/>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1"/>
        <name val="Calibri"/>
        <family val="2"/>
        <scheme val="minor"/>
      </font>
    </dxf>
    <dxf>
      <fill>
        <patternFill patternType="solid">
          <bgColor theme="0" tint="-0.14999847407452621"/>
        </patternFill>
      </fill>
    </dxf>
    <dxf>
      <fill>
        <patternFill patternType="solid">
          <bgColor theme="0" tint="-0.14999847407452621"/>
        </patternFill>
      </fill>
    </dxf>
    <dxf>
      <numFmt numFmtId="167" formatCode="_-* #,##0_-;\-* #,##0_-;_-* &quot;-&quot;??_-;_-@_-"/>
    </dxf>
    <dxf>
      <fill>
        <patternFill>
          <bgColor theme="0" tint="-0.14999847407452621"/>
        </patternFill>
      </fill>
    </dxf>
    <dxf>
      <fill>
        <patternFill>
          <bgColor theme="0" tint="-0.14999847407452621"/>
        </patternFill>
      </fill>
    </dxf>
    <dxf>
      <fill>
        <patternFill>
          <bgColor theme="0" tint="-0.14999847407452621"/>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numFmt numFmtId="167" formatCode="_-* #,##0_-;\-* #,##0_-;_-* &quot;-&quot;??_-;_-@_-"/>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font>
        <b/>
      </font>
      <alignment horizontal="center" vertical="center" textRotation="0" wrapText="1" indent="0" justifyLastLine="0" shrinkToFit="0" readingOrder="0"/>
    </dxf>
    <dxf>
      <alignment horizontal="center" vertical="center" textRotation="0" wrapText="1" indent="0" justifyLastLine="0" shrinkToFit="0" readingOrder="0"/>
    </dxf>
    <dxf>
      <font>
        <b/>
      </font>
      <alignment horizontal="center" vertical="center" textRotation="0" wrapText="1" indent="0" justifyLastLine="0" shrinkToFit="0" readingOrder="0"/>
    </dxf>
    <dxf>
      <alignment horizontal="center" vertical="center" textRotation="0" wrapText="1" indent="0" justifyLastLine="0" shrinkToFit="0" readingOrder="0"/>
    </dxf>
    <dxf>
      <font>
        <b/>
      </font>
      <alignment horizontal="center" vertical="center" textRotation="0" wrapText="1" indent="0" justifyLastLine="0" shrinkToFit="0" readingOrder="0"/>
    </dxf>
    <dxf>
      <alignment horizontal="center" vertical="center" textRotation="0" wrapText="1" indent="0" justifyLastLine="0" shrinkToFit="0" readingOrder="0"/>
    </dxf>
    <dxf>
      <font>
        <b/>
      </font>
      <alignment horizontal="center" vertical="center" textRotation="0" wrapText="1" indent="0" justifyLastLine="0" shrinkToFit="0" readingOrder="0"/>
    </dxf>
    <dxf>
      <alignment horizontal="center" vertical="center" textRotation="0" wrapText="1" indent="0" justifyLastLine="0" shrinkToFit="0" readingOrder="0"/>
    </dxf>
    <dxf>
      <font>
        <b/>
      </font>
      <alignment horizontal="center" vertical="center" textRotation="0" wrapText="1" indent="0" justifyLastLine="0" shrinkToFit="0" readingOrder="0"/>
    </dxf>
    <dxf>
      <alignment horizontal="center" vertical="center" textRotation="0" wrapText="1" indent="0" justifyLastLine="0" shrinkToFit="0" readingOrder="0"/>
    </dxf>
    <dxf>
      <font>
        <b/>
      </font>
      <alignment horizontal="center" vertical="center" textRotation="0" wrapText="1" indent="0" justifyLastLine="0" shrinkToFit="0" readingOrder="0"/>
    </dxf>
    <dxf>
      <alignment horizontal="center" vertical="center" textRotation="0" wrapText="1" indent="0" justifyLastLine="0" shrinkToFit="0" readingOrder="0"/>
    </dxf>
    <dxf>
      <font>
        <b/>
      </font>
      <alignment horizontal="center" vertical="center" textRotation="0" wrapText="1" indent="0" justifyLastLine="0" shrinkToFit="0" readingOrder="0"/>
    </dxf>
    <dxf>
      <alignment horizontal="center" vertical="center" textRotation="0" wrapText="1" indent="0" justifyLastLine="0" shrinkToFit="0" readingOrder="0"/>
    </dxf>
    <dxf>
      <font>
        <b/>
      </font>
      <alignment horizontal="center" vertical="center" textRotation="0" wrapText="1" indent="0" justifyLastLine="0" shrinkToFit="0" readingOrder="0"/>
    </dxf>
    <dxf>
      <alignment horizontal="center" vertical="center" textRotation="0" wrapText="1" indent="0" justifyLastLine="0" shrinkToFit="0" readingOrder="0"/>
    </dxf>
    <dxf>
      <font>
        <b/>
      </font>
      <alignment horizontal="center" vertical="center" textRotation="0" wrapText="1" indent="0" justifyLastLine="0" shrinkToFit="0" readingOrder="0"/>
    </dxf>
    <dxf>
      <alignment horizontal="center" vertical="center" textRotation="0" wrapText="1" indent="0" justifyLastLine="0" shrinkToFit="0" readingOrder="0"/>
    </dxf>
    <dxf>
      <font>
        <b/>
      </font>
      <alignment horizontal="center" vertical="center" textRotation="0" wrapText="1" indent="0" justifyLastLine="0" shrinkToFit="0" readingOrder="0"/>
    </dxf>
    <dxf>
      <alignment horizontal="center" vertical="center" textRotation="0" wrapText="1" indent="0" justifyLastLine="0" shrinkToFit="0" readingOrder="0"/>
    </dxf>
    <dxf>
      <font>
        <b/>
      </font>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font>
        <b/>
      </font>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s>
  <tableStyles count="0" defaultTableStyle="TableStyleMedium2" defaultPivotStyle="PivotStyleLight16"/>
  <colors>
    <mruColors>
      <color rgb="FFF7F7F7"/>
      <color rgb="FFE7FFFF"/>
      <color rgb="FFFFD3C9"/>
      <color rgb="FFFFFFCC"/>
      <color rgb="FFFF9933"/>
      <color rgb="FFFFD54F"/>
      <color rgb="FFCCFFFF"/>
      <color rgb="FFC00000"/>
      <color rgb="FFCCFFCC"/>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onnections" Target="connections.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heetMetadata" Target="metadata.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pivotCacheDefinition" Target="pivotCache/pivotCacheDefinition1.xml"/><Relationship Id="rId40" Type="http://schemas.openxmlformats.org/officeDocument/2006/relationships/styles" Target="styles.xml"/><Relationship Id="rId45"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theme" Target="theme/theme1.xml"/><Relationship Id="rId46" Type="http://schemas.openxmlformats.org/officeDocument/2006/relationships/customXml" Target="../customXml/item3.xml"/><Relationship Id="rId20" Type="http://schemas.openxmlformats.org/officeDocument/2006/relationships/worksheet" Target="worksheets/sheet20.xml"/><Relationship Id="rId41"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7185100664861121E-2"/>
          <c:y val="0.17549557871525734"/>
          <c:w val="0.95827921675809047"/>
          <c:h val="0.61897008648882201"/>
        </c:manualLayout>
      </c:layout>
      <c:barChart>
        <c:barDir val="col"/>
        <c:grouping val="clustered"/>
        <c:varyColors val="0"/>
        <c:ser>
          <c:idx val="0"/>
          <c:order val="0"/>
          <c:tx>
            <c:v>Distr. Act.</c:v>
          </c:tx>
          <c:spPr>
            <a:pattFill prst="pct5">
              <a:fgClr>
                <a:srgbClr val="FFD3C9"/>
              </a:fgClr>
              <a:bgClr>
                <a:schemeClr val="bg1"/>
              </a:bgClr>
            </a:pattFill>
            <a:ln w="19050">
              <a:solidFill>
                <a:srgbClr val="C00000"/>
              </a:solid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700" b="1" i="0" u="none" strike="noStrike" kern="1200" baseline="0">
                    <a:solidFill>
                      <a:srgbClr val="FF3300"/>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'Reporte KPIs'!$AG$17:$AW$17</c:f>
              <c:strCache>
                <c:ptCount val="17"/>
                <c:pt idx="0">
                  <c:v>Total</c:v>
                </c:pt>
                <c:pt idx="1">
                  <c:v>0 a 6</c:v>
                </c:pt>
                <c:pt idx="2">
                  <c:v>7 a 12</c:v>
                </c:pt>
                <c:pt idx="3">
                  <c:v>13 a 18</c:v>
                </c:pt>
                <c:pt idx="4">
                  <c:v>19 a 24</c:v>
                </c:pt>
                <c:pt idx="5">
                  <c:v>25 a 30</c:v>
                </c:pt>
                <c:pt idx="6">
                  <c:v>31 a 36</c:v>
                </c:pt>
                <c:pt idx="7">
                  <c:v>37 a 42</c:v>
                </c:pt>
                <c:pt idx="8">
                  <c:v>43 a 48</c:v>
                </c:pt>
                <c:pt idx="9">
                  <c:v>49 a 54</c:v>
                </c:pt>
                <c:pt idx="10">
                  <c:v>55 a 60</c:v>
                </c:pt>
                <c:pt idx="11">
                  <c:v>61 a 66</c:v>
                </c:pt>
                <c:pt idx="12">
                  <c:v>67 a 72</c:v>
                </c:pt>
                <c:pt idx="13">
                  <c:v>73 a 78</c:v>
                </c:pt>
                <c:pt idx="14">
                  <c:v>79 a 84</c:v>
                </c:pt>
                <c:pt idx="15">
                  <c:v>85 a 90</c:v>
                </c:pt>
                <c:pt idx="16">
                  <c:v>Más de 90</c:v>
                </c:pt>
              </c:strCache>
            </c:strRef>
          </c:cat>
          <c:val>
            <c:numRef>
              <c:f>'Reporte KPIs'!$AG$18:$AW$18</c:f>
              <c:numCache>
                <c:formatCode>0.0%</c:formatCode>
                <c:ptCount val="17"/>
                <c:pt idx="0">
                  <c:v>0.34991789819376024</c:v>
                </c:pt>
                <c:pt idx="1">
                  <c:v>5.336426914153132E-2</c:v>
                </c:pt>
                <c:pt idx="2">
                  <c:v>0.58213256484149856</c:v>
                </c:pt>
                <c:pt idx="3">
                  <c:v>0.64305949008498586</c:v>
                </c:pt>
                <c:pt idx="4">
                  <c:v>0.56304985337243407</c:v>
                </c:pt>
                <c:pt idx="5">
                  <c:v>0.5298013245033113</c:v>
                </c:pt>
                <c:pt idx="6">
                  <c:v>0.42857142857142855</c:v>
                </c:pt>
                <c:pt idx="7">
                  <c:v>0.44974874371859297</c:v>
                </c:pt>
                <c:pt idx="8">
                  <c:v>0.42247191011235957</c:v>
                </c:pt>
                <c:pt idx="9">
                  <c:v>0.31598513011152418</c:v>
                </c:pt>
                <c:pt idx="10">
                  <c:v>0.26611226611226613</c:v>
                </c:pt>
                <c:pt idx="11">
                  <c:v>0.28136882129277568</c:v>
                </c:pt>
                <c:pt idx="12">
                  <c:v>0.25043177892918828</c:v>
                </c:pt>
                <c:pt idx="13">
                  <c:v>0.25078864353312302</c:v>
                </c:pt>
                <c:pt idx="14">
                  <c:v>0.21428571428571427</c:v>
                </c:pt>
                <c:pt idx="15">
                  <c:v>0.18588235294117647</c:v>
                </c:pt>
                <c:pt idx="16">
                  <c:v>0.18546365914786966</c:v>
                </c:pt>
              </c:numCache>
            </c:numRef>
          </c:val>
          <c:extLst>
            <c:ext xmlns:c16="http://schemas.microsoft.com/office/drawing/2014/chart" uri="{C3380CC4-5D6E-409C-BE32-E72D297353CC}">
              <c16:uniqueId val="{00000000-123D-4CFB-B666-BA0500CC2E0F}"/>
            </c:ext>
          </c:extLst>
        </c:ser>
        <c:ser>
          <c:idx val="1"/>
          <c:order val="1"/>
          <c:tx>
            <c:v>Distr. Ant.</c:v>
          </c:tx>
          <c:spPr>
            <a:pattFill prst="dotGrid">
              <a:fgClr>
                <a:srgbClr val="FFD3C9"/>
              </a:fgClr>
              <a:bgClr>
                <a:schemeClr val="bg1"/>
              </a:bgClr>
            </a:pattFill>
            <a:ln w="12700">
              <a:solidFill>
                <a:schemeClr val="accent2"/>
              </a:solid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700" b="1"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'Reporte KPIs'!$AG$17:$AW$17</c:f>
              <c:strCache>
                <c:ptCount val="17"/>
                <c:pt idx="0">
                  <c:v>Total</c:v>
                </c:pt>
                <c:pt idx="1">
                  <c:v>0 a 6</c:v>
                </c:pt>
                <c:pt idx="2">
                  <c:v>7 a 12</c:v>
                </c:pt>
                <c:pt idx="3">
                  <c:v>13 a 18</c:v>
                </c:pt>
                <c:pt idx="4">
                  <c:v>19 a 24</c:v>
                </c:pt>
                <c:pt idx="5">
                  <c:v>25 a 30</c:v>
                </c:pt>
                <c:pt idx="6">
                  <c:v>31 a 36</c:v>
                </c:pt>
                <c:pt idx="7">
                  <c:v>37 a 42</c:v>
                </c:pt>
                <c:pt idx="8">
                  <c:v>43 a 48</c:v>
                </c:pt>
                <c:pt idx="9">
                  <c:v>49 a 54</c:v>
                </c:pt>
                <c:pt idx="10">
                  <c:v>55 a 60</c:v>
                </c:pt>
                <c:pt idx="11">
                  <c:v>61 a 66</c:v>
                </c:pt>
                <c:pt idx="12">
                  <c:v>67 a 72</c:v>
                </c:pt>
                <c:pt idx="13">
                  <c:v>73 a 78</c:v>
                </c:pt>
                <c:pt idx="14">
                  <c:v>79 a 84</c:v>
                </c:pt>
                <c:pt idx="15">
                  <c:v>85 a 90</c:v>
                </c:pt>
                <c:pt idx="16">
                  <c:v>Más de 90</c:v>
                </c:pt>
              </c:strCache>
            </c:strRef>
          </c:cat>
          <c:val>
            <c:numRef>
              <c:f>'Reporte KPIs'!$AG$19:$AW$19</c:f>
              <c:numCache>
                <c:formatCode>0.0%</c:formatCode>
                <c:ptCount val="17"/>
                <c:pt idx="0">
                  <c:v>0.33905364878373878</c:v>
                </c:pt>
                <c:pt idx="1">
                  <c:v>0.10198300283286119</c:v>
                </c:pt>
                <c:pt idx="2">
                  <c:v>0.51319648093841641</c:v>
                </c:pt>
                <c:pt idx="3">
                  <c:v>0.58278145695364236</c:v>
                </c:pt>
                <c:pt idx="4">
                  <c:v>0.45945945945945948</c:v>
                </c:pt>
                <c:pt idx="5">
                  <c:v>0.47738693467336685</c:v>
                </c:pt>
                <c:pt idx="6">
                  <c:v>0.47415730337078654</c:v>
                </c:pt>
                <c:pt idx="7">
                  <c:v>0.37546468401486988</c:v>
                </c:pt>
                <c:pt idx="8">
                  <c:v>0.32640332640332642</c:v>
                </c:pt>
                <c:pt idx="9">
                  <c:v>0.32889733840304181</c:v>
                </c:pt>
                <c:pt idx="10">
                  <c:v>0.27979274611398963</c:v>
                </c:pt>
                <c:pt idx="11">
                  <c:v>0.2697160883280757</c:v>
                </c:pt>
                <c:pt idx="12">
                  <c:v>0.25324675324675322</c:v>
                </c:pt>
                <c:pt idx="13">
                  <c:v>0.1976470588235294</c:v>
                </c:pt>
                <c:pt idx="14">
                  <c:v>0.2206405693950178</c:v>
                </c:pt>
                <c:pt idx="15">
                  <c:v>0.20845921450151059</c:v>
                </c:pt>
                <c:pt idx="16">
                  <c:v>0.17357630979498861</c:v>
                </c:pt>
              </c:numCache>
            </c:numRef>
          </c:val>
          <c:extLst>
            <c:ext xmlns:c16="http://schemas.microsoft.com/office/drawing/2014/chart" uri="{C3380CC4-5D6E-409C-BE32-E72D297353CC}">
              <c16:uniqueId val="{00000001-123D-4CFB-B666-BA0500CC2E0F}"/>
            </c:ext>
          </c:extLst>
        </c:ser>
        <c:dLbls>
          <c:showLegendKey val="0"/>
          <c:showVal val="0"/>
          <c:showCatName val="0"/>
          <c:showSerName val="0"/>
          <c:showPercent val="0"/>
          <c:showBubbleSize val="0"/>
        </c:dLbls>
        <c:gapWidth val="39"/>
        <c:axId val="338609296"/>
        <c:axId val="338608640"/>
      </c:barChart>
      <c:lineChart>
        <c:grouping val="stacked"/>
        <c:varyColors val="0"/>
        <c:ser>
          <c:idx val="2"/>
          <c:order val="2"/>
          <c:tx>
            <c:v>Región</c:v>
          </c:tx>
          <c:spPr>
            <a:ln w="9525" cap="rnd">
              <a:solidFill>
                <a:schemeClr val="accent3"/>
              </a:solidFill>
              <a:round/>
            </a:ln>
            <a:effectLst/>
          </c:spPr>
          <c:marker>
            <c:symbol val="circle"/>
            <c:size val="5"/>
            <c:spPr>
              <a:solidFill>
                <a:schemeClr val="accent3"/>
              </a:solidFill>
              <a:ln w="9525">
                <a:solidFill>
                  <a:schemeClr val="bg1"/>
                </a:solidFill>
              </a:ln>
              <a:effectLst/>
            </c:spPr>
          </c:marker>
          <c:dLbls>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'Reporte KPIs'!$AG$17:$AW$17</c:f>
              <c:strCache>
                <c:ptCount val="17"/>
                <c:pt idx="0">
                  <c:v>Total</c:v>
                </c:pt>
                <c:pt idx="1">
                  <c:v>0 a 6</c:v>
                </c:pt>
                <c:pt idx="2">
                  <c:v>7 a 12</c:v>
                </c:pt>
                <c:pt idx="3">
                  <c:v>13 a 18</c:v>
                </c:pt>
                <c:pt idx="4">
                  <c:v>19 a 24</c:v>
                </c:pt>
                <c:pt idx="5">
                  <c:v>25 a 30</c:v>
                </c:pt>
                <c:pt idx="6">
                  <c:v>31 a 36</c:v>
                </c:pt>
                <c:pt idx="7">
                  <c:v>37 a 42</c:v>
                </c:pt>
                <c:pt idx="8">
                  <c:v>43 a 48</c:v>
                </c:pt>
                <c:pt idx="9">
                  <c:v>49 a 54</c:v>
                </c:pt>
                <c:pt idx="10">
                  <c:v>55 a 60</c:v>
                </c:pt>
                <c:pt idx="11">
                  <c:v>61 a 66</c:v>
                </c:pt>
                <c:pt idx="12">
                  <c:v>67 a 72</c:v>
                </c:pt>
                <c:pt idx="13">
                  <c:v>73 a 78</c:v>
                </c:pt>
                <c:pt idx="14">
                  <c:v>79 a 84</c:v>
                </c:pt>
                <c:pt idx="15">
                  <c:v>85 a 90</c:v>
                </c:pt>
                <c:pt idx="16">
                  <c:v>Más de 90</c:v>
                </c:pt>
              </c:strCache>
            </c:strRef>
          </c:cat>
          <c:val>
            <c:numRef>
              <c:f>'Reporte KPIs'!$AG$21:$AW$21</c:f>
              <c:numCache>
                <c:formatCode>0.0%</c:formatCode>
                <c:ptCount val="17"/>
                <c:pt idx="0">
                  <c:v>0.33658489907575229</c:v>
                </c:pt>
                <c:pt idx="1">
                  <c:v>0.11861448353438579</c:v>
                </c:pt>
                <c:pt idx="2">
                  <c:v>0.57114969263997339</c:v>
                </c:pt>
                <c:pt idx="3">
                  <c:v>0.59602131765138289</c:v>
                </c:pt>
                <c:pt idx="4">
                  <c:v>0.54759902447228992</c:v>
                </c:pt>
                <c:pt idx="5">
                  <c:v>0.51330722105051718</c:v>
                </c:pt>
                <c:pt idx="6">
                  <c:v>0.39162468172707082</c:v>
                </c:pt>
                <c:pt idx="7">
                  <c:v>0.43446096387272859</c:v>
                </c:pt>
                <c:pt idx="8">
                  <c:v>0.34483558994197294</c:v>
                </c:pt>
                <c:pt idx="9">
                  <c:v>0.30080709182323367</c:v>
                </c:pt>
                <c:pt idx="10">
                  <c:v>0.25935761708236138</c:v>
                </c:pt>
                <c:pt idx="11">
                  <c:v>0.23635049683830173</c:v>
                </c:pt>
                <c:pt idx="12">
                  <c:v>0.20180045011252815</c:v>
                </c:pt>
                <c:pt idx="13">
                  <c:v>0.19189339619552762</c:v>
                </c:pt>
                <c:pt idx="14">
                  <c:v>0.16846178394766237</c:v>
                </c:pt>
                <c:pt idx="15">
                  <c:v>0.16059421422986708</c:v>
                </c:pt>
                <c:pt idx="16">
                  <c:v>0.13975516647726885</c:v>
                </c:pt>
              </c:numCache>
            </c:numRef>
          </c:val>
          <c:smooth val="0"/>
          <c:extLst>
            <c:ext xmlns:c16="http://schemas.microsoft.com/office/drawing/2014/chart" uri="{C3380CC4-5D6E-409C-BE32-E72D297353CC}">
              <c16:uniqueId val="{00000000-6BCA-47AB-BF03-05A0F5B56CA2}"/>
            </c:ext>
          </c:extLst>
        </c:ser>
        <c:dLbls>
          <c:showLegendKey val="0"/>
          <c:showVal val="0"/>
          <c:showCatName val="0"/>
          <c:showSerName val="0"/>
          <c:showPercent val="0"/>
          <c:showBubbleSize val="0"/>
        </c:dLbls>
        <c:marker val="1"/>
        <c:smooth val="0"/>
        <c:axId val="789920176"/>
        <c:axId val="789913616"/>
      </c:lineChart>
      <c:catAx>
        <c:axId val="338609296"/>
        <c:scaling>
          <c:orientation val="minMax"/>
        </c:scaling>
        <c:delete val="0"/>
        <c:axPos val="b"/>
        <c:majorGridlines>
          <c:spPr>
            <a:ln w="9525" cap="flat" cmpd="sng" algn="ctr">
              <a:solidFill>
                <a:schemeClr val="bg1">
                  <a:lumMod val="95000"/>
                </a:schemeClr>
              </a:solidFill>
              <a:round/>
            </a:ln>
            <a:effectLst/>
          </c:spPr>
        </c:majorGridlines>
        <c:title>
          <c:tx>
            <c:rich>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s-MX" sz="700"/>
                  <a:t>Antigüedad</a:t>
                </a:r>
                <a:r>
                  <a:rPr lang="es-MX" sz="700" baseline="0"/>
                  <a:t> del Vehículo en meses</a:t>
                </a:r>
                <a:endParaRPr lang="es-MX" sz="700"/>
              </a:p>
            </c:rich>
          </c:tx>
          <c:layout>
            <c:manualLayout>
              <c:xMode val="edge"/>
              <c:yMode val="edge"/>
              <c:x val="0.36494683450208193"/>
              <c:y val="0.87508206303288028"/>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338608640"/>
        <c:crosses val="autoZero"/>
        <c:auto val="1"/>
        <c:lblAlgn val="ctr"/>
        <c:lblOffset val="100"/>
        <c:noMultiLvlLbl val="0"/>
      </c:catAx>
      <c:valAx>
        <c:axId val="338608640"/>
        <c:scaling>
          <c:orientation val="minMax"/>
        </c:scaling>
        <c:delete val="1"/>
        <c:axPos val="l"/>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s-MX" sz="700"/>
                  <a:t>Retención</a:t>
                </a:r>
              </a:p>
            </c:rich>
          </c:tx>
          <c:layout>
            <c:manualLayout>
              <c:xMode val="edge"/>
              <c:yMode val="edge"/>
              <c:x val="5.4299374645866592E-3"/>
              <c:y val="0.25924602587701123"/>
            </c:manualLayout>
          </c:layout>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out"/>
        <c:minorTickMark val="none"/>
        <c:tickLblPos val="nextTo"/>
        <c:crossAx val="338609296"/>
        <c:crosses val="autoZero"/>
        <c:crossBetween val="between"/>
      </c:valAx>
      <c:valAx>
        <c:axId val="789913616"/>
        <c:scaling>
          <c:orientation val="minMax"/>
        </c:scaling>
        <c:delete val="0"/>
        <c:axPos val="r"/>
        <c:numFmt formatCode="0.0%" sourceLinked="1"/>
        <c:majorTickMark val="out"/>
        <c:minorTickMark val="none"/>
        <c:tickLblPos val="nextTo"/>
        <c:spPr>
          <a:noFill/>
          <a:ln>
            <a:noFill/>
          </a:ln>
          <a:effectLst/>
        </c:spPr>
        <c:txPr>
          <a:bodyPr rot="-60000000" spcFirstLastPara="1" vertOverflow="ellipsis" vert="horz" wrap="square" anchor="ctr" anchorCtr="1"/>
          <a:lstStyle/>
          <a:p>
            <a:pPr>
              <a:defRPr sz="100" b="0" i="0" u="none" strike="noStrike" kern="1200" baseline="0">
                <a:solidFill>
                  <a:schemeClr val="bg1"/>
                </a:solidFill>
                <a:latin typeface="+mn-lt"/>
                <a:ea typeface="+mn-ea"/>
                <a:cs typeface="+mn-cs"/>
              </a:defRPr>
            </a:pPr>
            <a:endParaRPr lang="en-US"/>
          </a:p>
        </c:txPr>
        <c:crossAx val="789920176"/>
        <c:crosses val="max"/>
        <c:crossBetween val="between"/>
      </c:valAx>
      <c:catAx>
        <c:axId val="789920176"/>
        <c:scaling>
          <c:orientation val="minMax"/>
        </c:scaling>
        <c:delete val="1"/>
        <c:axPos val="b"/>
        <c:numFmt formatCode="General" sourceLinked="1"/>
        <c:majorTickMark val="out"/>
        <c:minorTickMark val="none"/>
        <c:tickLblPos val="nextTo"/>
        <c:crossAx val="789913616"/>
        <c:crosses val="autoZero"/>
        <c:auto val="1"/>
        <c:lblAlgn val="ctr"/>
        <c:lblOffset val="100"/>
        <c:noMultiLvlLbl val="0"/>
      </c:catAx>
      <c:spPr>
        <a:noFill/>
        <a:ln>
          <a:noFill/>
        </a:ln>
        <a:effectLst/>
      </c:spPr>
    </c:plotArea>
    <c:legend>
      <c:legendPos val="t"/>
      <c:layout>
        <c:manualLayout>
          <c:xMode val="edge"/>
          <c:yMode val="edge"/>
          <c:x val="0.7238330786871322"/>
          <c:y val="0.11715615674886608"/>
          <c:w val="0.25498866761302241"/>
          <c:h val="9.7208352956580021E-2"/>
        </c:manualLayout>
      </c:layout>
      <c:overlay val="0"/>
      <c:spPr>
        <a:solidFill>
          <a:schemeClr val="bg1"/>
        </a:solid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1.6289126990243898E-2"/>
          <c:y val="3.0495592099922746E-2"/>
          <c:w val="0.96742174601951225"/>
          <c:h val="0.79729236519608604"/>
        </c:manualLayout>
      </c:layout>
      <c:barChart>
        <c:barDir val="col"/>
        <c:grouping val="clustered"/>
        <c:varyColors val="0"/>
        <c:ser>
          <c:idx val="0"/>
          <c:order val="0"/>
          <c:tx>
            <c:strRef>
              <c:f>'Reporte KPIs'!$AF$66</c:f>
              <c:strCache>
                <c:ptCount val="1"/>
                <c:pt idx="0">
                  <c:v>Año Act. Marca</c:v>
                </c:pt>
              </c:strCache>
            </c:strRef>
          </c:tx>
          <c:spPr>
            <a:solidFill>
              <a:schemeClr val="tx2">
                <a:lumMod val="20000"/>
                <a:lumOff val="80000"/>
              </a:schemeClr>
            </a:solidFill>
            <a:ln>
              <a:noFill/>
            </a:ln>
            <a:effectLst/>
            <a:scene3d>
              <a:camera prst="orthographicFront"/>
              <a:lightRig rig="threePt" dir="t"/>
            </a:scene3d>
            <a:sp3d>
              <a:bevelT w="139700" h="139700"/>
            </a:sp3d>
          </c:spPr>
          <c:invertIfNegative val="0"/>
          <c:dLbls>
            <c:spPr>
              <a:noFill/>
              <a:ln>
                <a:noFill/>
              </a:ln>
              <a:effectLst/>
            </c:spPr>
            <c:txPr>
              <a:bodyPr rot="0" spcFirstLastPara="1" vertOverflow="clip" horzOverflow="clip"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'Reporte KPIs'!$AG$65:$AZ$65</c:f>
              <c:strCache>
                <c:ptCount val="20"/>
                <c:pt idx="0">
                  <c:v>0 - 6000</c:v>
                </c:pt>
                <c:pt idx="1">
                  <c:v>6001 - 12,000</c:v>
                </c:pt>
                <c:pt idx="2">
                  <c:v>12,001 - 18,000</c:v>
                </c:pt>
                <c:pt idx="3">
                  <c:v>18,001 - 24,000</c:v>
                </c:pt>
                <c:pt idx="4">
                  <c:v>24,001 - 30,000</c:v>
                </c:pt>
                <c:pt idx="5">
                  <c:v>30,001 - 36,000</c:v>
                </c:pt>
                <c:pt idx="6">
                  <c:v>36,001 - 42,000</c:v>
                </c:pt>
                <c:pt idx="7">
                  <c:v>42,001 - 48,000</c:v>
                </c:pt>
                <c:pt idx="8">
                  <c:v>48,001 - 54,000</c:v>
                </c:pt>
                <c:pt idx="9">
                  <c:v>54,001 - 60,000</c:v>
                </c:pt>
                <c:pt idx="10">
                  <c:v>60,001 - 66,000</c:v>
                </c:pt>
                <c:pt idx="11">
                  <c:v>66,001 - 72,000</c:v>
                </c:pt>
                <c:pt idx="12">
                  <c:v>72,001 - 78,000</c:v>
                </c:pt>
                <c:pt idx="13">
                  <c:v>78,001 - 84,000</c:v>
                </c:pt>
                <c:pt idx="14">
                  <c:v>84,001 - 90,000</c:v>
                </c:pt>
                <c:pt idx="15">
                  <c:v>90,001 - 96,000</c:v>
                </c:pt>
                <c:pt idx="16">
                  <c:v>96,001 - 102,000</c:v>
                </c:pt>
                <c:pt idx="17">
                  <c:v>102,001 - 108,000</c:v>
                </c:pt>
                <c:pt idx="18">
                  <c:v>108,001 - 114,000</c:v>
                </c:pt>
                <c:pt idx="19">
                  <c:v>&gt;114,000</c:v>
                </c:pt>
              </c:strCache>
            </c:strRef>
          </c:cat>
          <c:val>
            <c:numRef>
              <c:f>'Reporte KPIs'!$AG$66:$AZ$66</c:f>
              <c:numCache>
                <c:formatCode>_-* #,##0_-;\-* #,##0_-;_-* "-"??_-;_-@_-</c:formatCode>
                <c:ptCount val="20"/>
                <c:pt idx="0">
                  <c:v>521.20000000000005</c:v>
                </c:pt>
                <c:pt idx="1">
                  <c:v>1121.9066666666668</c:v>
                </c:pt>
                <c:pt idx="2">
                  <c:v>643.14666666666665</c:v>
                </c:pt>
                <c:pt idx="3">
                  <c:v>945.62666666666667</c:v>
                </c:pt>
                <c:pt idx="4">
                  <c:v>637.26666666666665</c:v>
                </c:pt>
                <c:pt idx="5">
                  <c:v>699.76</c:v>
                </c:pt>
                <c:pt idx="6">
                  <c:v>680.02666666666664</c:v>
                </c:pt>
                <c:pt idx="7">
                  <c:v>438.38666666666666</c:v>
                </c:pt>
                <c:pt idx="8">
                  <c:v>581.61333333333334</c:v>
                </c:pt>
                <c:pt idx="9">
                  <c:v>406.90666666666669</c:v>
                </c:pt>
                <c:pt idx="10">
                  <c:v>440.92</c:v>
                </c:pt>
                <c:pt idx="11">
                  <c:v>414.14666666666665</c:v>
                </c:pt>
                <c:pt idx="12">
                  <c:v>283.68</c:v>
                </c:pt>
                <c:pt idx="13">
                  <c:v>349.30666666666667</c:v>
                </c:pt>
                <c:pt idx="14">
                  <c:v>242.4</c:v>
                </c:pt>
                <c:pt idx="15">
                  <c:v>280.94666666666666</c:v>
                </c:pt>
                <c:pt idx="16">
                  <c:v>260.98666666666668</c:v>
                </c:pt>
                <c:pt idx="17">
                  <c:v>176.12</c:v>
                </c:pt>
                <c:pt idx="18">
                  <c:v>219.61333333333334</c:v>
                </c:pt>
                <c:pt idx="19">
                  <c:v>1713.2</c:v>
                </c:pt>
              </c:numCache>
            </c:numRef>
          </c:val>
          <c:extLst>
            <c:ext xmlns:c16="http://schemas.microsoft.com/office/drawing/2014/chart" uri="{C3380CC4-5D6E-409C-BE32-E72D297353CC}">
              <c16:uniqueId val="{00000000-BBE9-45DD-A642-DF7CBCEE0A8D}"/>
            </c:ext>
          </c:extLst>
        </c:ser>
        <c:ser>
          <c:idx val="1"/>
          <c:order val="1"/>
          <c:tx>
            <c:strRef>
              <c:f>'Reporte KPIs'!$AF$67</c:f>
              <c:strCache>
                <c:ptCount val="1"/>
                <c:pt idx="0">
                  <c:v>Año Act.</c:v>
                </c:pt>
              </c:strCache>
            </c:strRef>
          </c:tx>
          <c:spPr>
            <a:solidFill>
              <a:schemeClr val="accent1">
                <a:lumMod val="60000"/>
                <a:lumOff val="40000"/>
              </a:schemeClr>
            </a:solidFill>
            <a:ln>
              <a:noFill/>
            </a:ln>
            <a:effectLst/>
            <a:scene3d>
              <a:camera prst="orthographicFront"/>
              <a:lightRig rig="threePt" dir="t"/>
            </a:scene3d>
            <a:sp3d>
              <a:bevelT w="139700" h="139700"/>
            </a:sp3d>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'Reporte KPIs'!$AG$65:$AZ$65</c:f>
              <c:strCache>
                <c:ptCount val="20"/>
                <c:pt idx="0">
                  <c:v>0 - 6000</c:v>
                </c:pt>
                <c:pt idx="1">
                  <c:v>6001 - 12,000</c:v>
                </c:pt>
                <c:pt idx="2">
                  <c:v>12,001 - 18,000</c:v>
                </c:pt>
                <c:pt idx="3">
                  <c:v>18,001 - 24,000</c:v>
                </c:pt>
                <c:pt idx="4">
                  <c:v>24,001 - 30,000</c:v>
                </c:pt>
                <c:pt idx="5">
                  <c:v>30,001 - 36,000</c:v>
                </c:pt>
                <c:pt idx="6">
                  <c:v>36,001 - 42,000</c:v>
                </c:pt>
                <c:pt idx="7">
                  <c:v>42,001 - 48,000</c:v>
                </c:pt>
                <c:pt idx="8">
                  <c:v>48,001 - 54,000</c:v>
                </c:pt>
                <c:pt idx="9">
                  <c:v>54,001 - 60,000</c:v>
                </c:pt>
                <c:pt idx="10">
                  <c:v>60,001 - 66,000</c:v>
                </c:pt>
                <c:pt idx="11">
                  <c:v>66,001 - 72,000</c:v>
                </c:pt>
                <c:pt idx="12">
                  <c:v>72,001 - 78,000</c:v>
                </c:pt>
                <c:pt idx="13">
                  <c:v>78,001 - 84,000</c:v>
                </c:pt>
                <c:pt idx="14">
                  <c:v>84,001 - 90,000</c:v>
                </c:pt>
                <c:pt idx="15">
                  <c:v>90,001 - 96,000</c:v>
                </c:pt>
                <c:pt idx="16">
                  <c:v>96,001 - 102,000</c:v>
                </c:pt>
                <c:pt idx="17">
                  <c:v>102,001 - 108,000</c:v>
                </c:pt>
                <c:pt idx="18">
                  <c:v>108,001 - 114,000</c:v>
                </c:pt>
                <c:pt idx="19">
                  <c:v>&gt;114,000</c:v>
                </c:pt>
              </c:strCache>
            </c:strRef>
          </c:cat>
          <c:val>
            <c:numRef>
              <c:f>'Reporte KPIs'!$AG$67:$AZ$67</c:f>
              <c:numCache>
                <c:formatCode>_-* #,##0_-;\-* #,##0_-;_-* "-"??_-;_-@_-</c:formatCode>
                <c:ptCount val="20"/>
                <c:pt idx="0">
                  <c:v>173</c:v>
                </c:pt>
                <c:pt idx="1">
                  <c:v>562</c:v>
                </c:pt>
                <c:pt idx="2">
                  <c:v>274</c:v>
                </c:pt>
                <c:pt idx="3">
                  <c:v>539</c:v>
                </c:pt>
                <c:pt idx="4">
                  <c:v>324</c:v>
                </c:pt>
                <c:pt idx="5">
                  <c:v>386</c:v>
                </c:pt>
                <c:pt idx="6">
                  <c:v>427</c:v>
                </c:pt>
                <c:pt idx="7">
                  <c:v>256</c:v>
                </c:pt>
                <c:pt idx="8">
                  <c:v>372</c:v>
                </c:pt>
                <c:pt idx="9">
                  <c:v>239</c:v>
                </c:pt>
                <c:pt idx="10">
                  <c:v>285</c:v>
                </c:pt>
                <c:pt idx="11">
                  <c:v>269</c:v>
                </c:pt>
                <c:pt idx="12">
                  <c:v>194</c:v>
                </c:pt>
                <c:pt idx="13">
                  <c:v>277</c:v>
                </c:pt>
                <c:pt idx="14">
                  <c:v>171</c:v>
                </c:pt>
                <c:pt idx="15">
                  <c:v>194</c:v>
                </c:pt>
                <c:pt idx="16">
                  <c:v>196</c:v>
                </c:pt>
                <c:pt idx="17">
                  <c:v>120</c:v>
                </c:pt>
                <c:pt idx="18">
                  <c:v>187</c:v>
                </c:pt>
                <c:pt idx="19">
                  <c:v>1760</c:v>
                </c:pt>
              </c:numCache>
            </c:numRef>
          </c:val>
          <c:extLst>
            <c:ext xmlns:c16="http://schemas.microsoft.com/office/drawing/2014/chart" uri="{C3380CC4-5D6E-409C-BE32-E72D297353CC}">
              <c16:uniqueId val="{00000001-BBE9-45DD-A642-DF7CBCEE0A8D}"/>
            </c:ext>
          </c:extLst>
        </c:ser>
        <c:dLbls>
          <c:dLblPos val="outEnd"/>
          <c:showLegendKey val="0"/>
          <c:showVal val="1"/>
          <c:showCatName val="0"/>
          <c:showSerName val="0"/>
          <c:showPercent val="0"/>
          <c:showBubbleSize val="0"/>
        </c:dLbls>
        <c:gapWidth val="40"/>
        <c:overlap val="5"/>
        <c:axId val="489202232"/>
        <c:axId val="489199936"/>
      </c:barChart>
      <c:catAx>
        <c:axId val="4892022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500" b="0" i="0" u="none" strike="noStrike" kern="1200" cap="all" spc="120" normalizeH="0" baseline="0">
                <a:solidFill>
                  <a:schemeClr val="tx1">
                    <a:lumMod val="65000"/>
                    <a:lumOff val="35000"/>
                  </a:schemeClr>
                </a:solidFill>
                <a:latin typeface="+mn-lt"/>
                <a:ea typeface="+mn-ea"/>
                <a:cs typeface="+mn-cs"/>
              </a:defRPr>
            </a:pPr>
            <a:endParaRPr lang="en-US"/>
          </a:p>
        </c:txPr>
        <c:crossAx val="489199936"/>
        <c:crosses val="autoZero"/>
        <c:auto val="1"/>
        <c:lblAlgn val="ctr"/>
        <c:lblOffset val="100"/>
        <c:noMultiLvlLbl val="0"/>
      </c:catAx>
      <c:valAx>
        <c:axId val="489199936"/>
        <c:scaling>
          <c:orientation val="minMax"/>
        </c:scaling>
        <c:delete val="1"/>
        <c:axPos val="l"/>
        <c:numFmt formatCode="_-* #,##0_-;\-* #,##0_-;_-* &quot;-&quot;??_-;_-@_-" sourceLinked="1"/>
        <c:majorTickMark val="none"/>
        <c:minorTickMark val="none"/>
        <c:tickLblPos val="nextTo"/>
        <c:crossAx val="48920223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5479007282881489E-2"/>
          <c:y val="8.6582208915804842E-2"/>
          <c:w val="0.95712662641458435"/>
          <c:h val="0.74715506138622867"/>
        </c:manualLayout>
      </c:layout>
      <c:barChart>
        <c:barDir val="col"/>
        <c:grouping val="clustered"/>
        <c:varyColors val="0"/>
        <c:ser>
          <c:idx val="0"/>
          <c:order val="0"/>
          <c:tx>
            <c:v>Distr. Act.</c:v>
          </c:tx>
          <c:spPr>
            <a:pattFill prst="pct10">
              <a:fgClr>
                <a:schemeClr val="bg1">
                  <a:lumMod val="85000"/>
                </a:schemeClr>
              </a:fgClr>
              <a:bgClr>
                <a:schemeClr val="bg1"/>
              </a:bgClr>
            </a:pattFill>
            <a:ln w="19050">
              <a:solidFill>
                <a:schemeClr val="accent6"/>
              </a:solid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700" b="1" i="0" u="none" strike="noStrike" kern="1200" baseline="0">
                    <a:solidFill>
                      <a:schemeClr val="accent6"/>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'Reporte KPIs'!$AG$32:$AW$32</c:f>
              <c:strCache>
                <c:ptCount val="17"/>
                <c:pt idx="0">
                  <c:v>Total</c:v>
                </c:pt>
                <c:pt idx="1">
                  <c:v>0 a 6</c:v>
                </c:pt>
                <c:pt idx="2">
                  <c:v>7 a 12</c:v>
                </c:pt>
                <c:pt idx="3">
                  <c:v>13 a 18</c:v>
                </c:pt>
                <c:pt idx="4">
                  <c:v>19 a 24</c:v>
                </c:pt>
                <c:pt idx="5">
                  <c:v>25 a 30</c:v>
                </c:pt>
                <c:pt idx="6">
                  <c:v>31 a 36</c:v>
                </c:pt>
                <c:pt idx="7">
                  <c:v>37 a 42</c:v>
                </c:pt>
                <c:pt idx="8">
                  <c:v>43 a 48</c:v>
                </c:pt>
                <c:pt idx="9">
                  <c:v>49 a 54</c:v>
                </c:pt>
                <c:pt idx="10">
                  <c:v>55 a 60</c:v>
                </c:pt>
                <c:pt idx="11">
                  <c:v>61 a 66</c:v>
                </c:pt>
                <c:pt idx="12">
                  <c:v>67 a 72</c:v>
                </c:pt>
                <c:pt idx="13">
                  <c:v>73 a 78</c:v>
                </c:pt>
                <c:pt idx="14">
                  <c:v>79 a 84</c:v>
                </c:pt>
                <c:pt idx="15">
                  <c:v>85 a 90</c:v>
                </c:pt>
                <c:pt idx="16">
                  <c:v>Más de 90</c:v>
                </c:pt>
              </c:strCache>
            </c:strRef>
          </c:cat>
          <c:val>
            <c:numRef>
              <c:f>'Reporte KPIs'!$AG$33:$AW$33</c:f>
              <c:numCache>
                <c:formatCode>0.0%</c:formatCode>
                <c:ptCount val="17"/>
                <c:pt idx="0">
                  <c:v>0.65878489326765188</c:v>
                </c:pt>
                <c:pt idx="1">
                  <c:v>6.7285382830626447E-2</c:v>
                </c:pt>
                <c:pt idx="2">
                  <c:v>0.73775216138328525</c:v>
                </c:pt>
                <c:pt idx="3">
                  <c:v>1.0339943342776203</c:v>
                </c:pt>
                <c:pt idx="4">
                  <c:v>0.96480938416422291</c:v>
                </c:pt>
                <c:pt idx="5">
                  <c:v>0.91721854304635764</c:v>
                </c:pt>
                <c:pt idx="6">
                  <c:v>0.68339768339768336</c:v>
                </c:pt>
                <c:pt idx="7">
                  <c:v>0.66582914572864327</c:v>
                </c:pt>
                <c:pt idx="8">
                  <c:v>0.61123595505617978</c:v>
                </c:pt>
                <c:pt idx="9">
                  <c:v>0.48327137546468402</c:v>
                </c:pt>
                <c:pt idx="10">
                  <c:v>0.38253638253638256</c:v>
                </c:pt>
                <c:pt idx="11">
                  <c:v>0.39163498098859317</c:v>
                </c:pt>
                <c:pt idx="12">
                  <c:v>0.33506044905008636</c:v>
                </c:pt>
                <c:pt idx="13">
                  <c:v>0.32334384858044163</c:v>
                </c:pt>
                <c:pt idx="14">
                  <c:v>0.2943722943722944</c:v>
                </c:pt>
                <c:pt idx="15">
                  <c:v>0.28000000000000003</c:v>
                </c:pt>
                <c:pt idx="16">
                  <c:v>0.30827067669172931</c:v>
                </c:pt>
              </c:numCache>
            </c:numRef>
          </c:val>
          <c:extLst>
            <c:ext xmlns:c16="http://schemas.microsoft.com/office/drawing/2014/chart" uri="{C3380CC4-5D6E-409C-BE32-E72D297353CC}">
              <c16:uniqueId val="{00000000-C117-4FF5-9012-9F427C67BB25}"/>
            </c:ext>
          </c:extLst>
        </c:ser>
        <c:ser>
          <c:idx val="1"/>
          <c:order val="1"/>
          <c:tx>
            <c:v>Distr. Ant.</c:v>
          </c:tx>
          <c:spPr>
            <a:pattFill prst="wdDnDiag">
              <a:fgClr>
                <a:srgbClr val="E7FFFF"/>
              </a:fgClr>
              <a:bgClr>
                <a:schemeClr val="bg1"/>
              </a:bgClr>
            </a:pattFill>
            <a:ln>
              <a:solidFill>
                <a:schemeClr val="accent5"/>
              </a:solid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700" b="1" i="0" u="none" strike="noStrike" kern="1200" baseline="0">
                    <a:solidFill>
                      <a:schemeClr val="accent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'Reporte KPIs'!$AG$32:$AW$32</c:f>
              <c:strCache>
                <c:ptCount val="17"/>
                <c:pt idx="0">
                  <c:v>Total</c:v>
                </c:pt>
                <c:pt idx="1">
                  <c:v>0 a 6</c:v>
                </c:pt>
                <c:pt idx="2">
                  <c:v>7 a 12</c:v>
                </c:pt>
                <c:pt idx="3">
                  <c:v>13 a 18</c:v>
                </c:pt>
                <c:pt idx="4">
                  <c:v>19 a 24</c:v>
                </c:pt>
                <c:pt idx="5">
                  <c:v>25 a 30</c:v>
                </c:pt>
                <c:pt idx="6">
                  <c:v>31 a 36</c:v>
                </c:pt>
                <c:pt idx="7">
                  <c:v>37 a 42</c:v>
                </c:pt>
                <c:pt idx="8">
                  <c:v>43 a 48</c:v>
                </c:pt>
                <c:pt idx="9">
                  <c:v>49 a 54</c:v>
                </c:pt>
                <c:pt idx="10">
                  <c:v>55 a 60</c:v>
                </c:pt>
                <c:pt idx="11">
                  <c:v>61 a 66</c:v>
                </c:pt>
                <c:pt idx="12">
                  <c:v>67 a 72</c:v>
                </c:pt>
                <c:pt idx="13">
                  <c:v>73 a 78</c:v>
                </c:pt>
                <c:pt idx="14">
                  <c:v>79 a 84</c:v>
                </c:pt>
                <c:pt idx="15">
                  <c:v>85 a 90</c:v>
                </c:pt>
                <c:pt idx="16">
                  <c:v>Más de 90</c:v>
                </c:pt>
              </c:strCache>
            </c:strRef>
          </c:cat>
          <c:val>
            <c:numRef>
              <c:f>'Reporte KPIs'!$AG$34:$AW$34</c:f>
              <c:numCache>
                <c:formatCode>0.0%</c:formatCode>
                <c:ptCount val="17"/>
                <c:pt idx="0">
                  <c:v>0.599133622125958</c:v>
                </c:pt>
                <c:pt idx="1">
                  <c:v>0.1359773371104816</c:v>
                </c:pt>
                <c:pt idx="2">
                  <c:v>0.73313782991202348</c:v>
                </c:pt>
                <c:pt idx="3">
                  <c:v>0.92052980132450335</c:v>
                </c:pt>
                <c:pt idx="4">
                  <c:v>0.74131274131274127</c:v>
                </c:pt>
                <c:pt idx="5">
                  <c:v>0.68844221105527637</c:v>
                </c:pt>
                <c:pt idx="6">
                  <c:v>0.61573033707865166</c:v>
                </c:pt>
                <c:pt idx="7">
                  <c:v>0.53717472118959109</c:v>
                </c:pt>
                <c:pt idx="8">
                  <c:v>0.45114345114345117</c:v>
                </c:pt>
                <c:pt idx="9">
                  <c:v>0.45057034220532322</c:v>
                </c:pt>
                <c:pt idx="10">
                  <c:v>0.35924006908462869</c:v>
                </c:pt>
                <c:pt idx="11">
                  <c:v>0.3470031545741325</c:v>
                </c:pt>
                <c:pt idx="12">
                  <c:v>0.34199134199134201</c:v>
                </c:pt>
                <c:pt idx="13">
                  <c:v>0.28000000000000003</c:v>
                </c:pt>
                <c:pt idx="14">
                  <c:v>0.34519572953736655</c:v>
                </c:pt>
                <c:pt idx="15">
                  <c:v>0.30513595166163143</c:v>
                </c:pt>
                <c:pt idx="16">
                  <c:v>0.28883826879271068</c:v>
                </c:pt>
              </c:numCache>
            </c:numRef>
          </c:val>
          <c:extLst>
            <c:ext xmlns:c16="http://schemas.microsoft.com/office/drawing/2014/chart" uri="{C3380CC4-5D6E-409C-BE32-E72D297353CC}">
              <c16:uniqueId val="{00000001-C117-4FF5-9012-9F427C67BB25}"/>
            </c:ext>
          </c:extLst>
        </c:ser>
        <c:dLbls>
          <c:showLegendKey val="0"/>
          <c:showVal val="0"/>
          <c:showCatName val="0"/>
          <c:showSerName val="0"/>
          <c:showPercent val="0"/>
          <c:showBubbleSize val="0"/>
        </c:dLbls>
        <c:gapWidth val="39"/>
        <c:axId val="338609296"/>
        <c:axId val="338608640"/>
      </c:barChart>
      <c:lineChart>
        <c:grouping val="stacked"/>
        <c:varyColors val="0"/>
        <c:ser>
          <c:idx val="2"/>
          <c:order val="2"/>
          <c:tx>
            <c:v>Marca</c:v>
          </c:tx>
          <c:spPr>
            <a:ln w="3175" cap="rnd">
              <a:solidFill>
                <a:schemeClr val="accent3"/>
              </a:solidFill>
              <a:round/>
            </a:ln>
            <a:effectLst/>
          </c:spPr>
          <c:marker>
            <c:symbol val="circle"/>
            <c:size val="5"/>
            <c:spPr>
              <a:solidFill>
                <a:schemeClr val="bg1">
                  <a:lumMod val="85000"/>
                </a:schemeClr>
              </a:solidFill>
              <a:ln w="9525">
                <a:solidFill>
                  <a:schemeClr val="bg1">
                    <a:lumMod val="75000"/>
                  </a:schemeClr>
                </a:solidFill>
              </a:ln>
              <a:effectLst/>
            </c:spPr>
          </c:marker>
          <c:dLbls>
            <c:spPr>
              <a:solidFill>
                <a:schemeClr val="bg1">
                  <a:lumMod val="85000"/>
                </a:schemeClr>
              </a:solid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'Reporte KPIs'!$AG$32:$AW$32</c:f>
              <c:strCache>
                <c:ptCount val="17"/>
                <c:pt idx="0">
                  <c:v>Total</c:v>
                </c:pt>
                <c:pt idx="1">
                  <c:v>0 a 6</c:v>
                </c:pt>
                <c:pt idx="2">
                  <c:v>7 a 12</c:v>
                </c:pt>
                <c:pt idx="3">
                  <c:v>13 a 18</c:v>
                </c:pt>
                <c:pt idx="4">
                  <c:v>19 a 24</c:v>
                </c:pt>
                <c:pt idx="5">
                  <c:v>25 a 30</c:v>
                </c:pt>
                <c:pt idx="6">
                  <c:v>31 a 36</c:v>
                </c:pt>
                <c:pt idx="7">
                  <c:v>37 a 42</c:v>
                </c:pt>
                <c:pt idx="8">
                  <c:v>43 a 48</c:v>
                </c:pt>
                <c:pt idx="9">
                  <c:v>49 a 54</c:v>
                </c:pt>
                <c:pt idx="10">
                  <c:v>55 a 60</c:v>
                </c:pt>
                <c:pt idx="11">
                  <c:v>61 a 66</c:v>
                </c:pt>
                <c:pt idx="12">
                  <c:v>67 a 72</c:v>
                </c:pt>
                <c:pt idx="13">
                  <c:v>73 a 78</c:v>
                </c:pt>
                <c:pt idx="14">
                  <c:v>79 a 84</c:v>
                </c:pt>
                <c:pt idx="15">
                  <c:v>85 a 90</c:v>
                </c:pt>
                <c:pt idx="16">
                  <c:v>Más de 90</c:v>
                </c:pt>
              </c:strCache>
            </c:strRef>
          </c:cat>
          <c:val>
            <c:numRef>
              <c:f>'Reporte KPIs'!$AG$36:$AW$36</c:f>
              <c:numCache>
                <c:formatCode>0.0%</c:formatCode>
                <c:ptCount val="17"/>
                <c:pt idx="0">
                  <c:v>0.66394572308212851</c:v>
                </c:pt>
                <c:pt idx="1">
                  <c:v>0.12996013492793621</c:v>
                </c:pt>
                <c:pt idx="2">
                  <c:v>0.79883653527658161</c:v>
                </c:pt>
                <c:pt idx="3">
                  <c:v>0.86110515711407387</c:v>
                </c:pt>
                <c:pt idx="4">
                  <c:v>0.83047224201593572</c:v>
                </c:pt>
                <c:pt idx="5">
                  <c:v>0.77974740191934766</c:v>
                </c:pt>
                <c:pt idx="6">
                  <c:v>0.66014642281708458</c:v>
                </c:pt>
                <c:pt idx="7">
                  <c:v>0.68771032935508192</c:v>
                </c:pt>
                <c:pt idx="8">
                  <c:v>0.57995027309040514</c:v>
                </c:pt>
                <c:pt idx="9">
                  <c:v>0.51174291436978214</c:v>
                </c:pt>
                <c:pt idx="10">
                  <c:v>0.44751327104268279</c:v>
                </c:pt>
                <c:pt idx="11">
                  <c:v>0.40515401036901494</c:v>
                </c:pt>
                <c:pt idx="12">
                  <c:v>0.35450741726892354</c:v>
                </c:pt>
                <c:pt idx="13">
                  <c:v>0.33596748701738544</c:v>
                </c:pt>
                <c:pt idx="14">
                  <c:v>0.31221652638018693</c:v>
                </c:pt>
                <c:pt idx="15">
                  <c:v>0.28898917688406084</c:v>
                </c:pt>
                <c:pt idx="16">
                  <c:v>0.26405581135350625</c:v>
                </c:pt>
              </c:numCache>
            </c:numRef>
          </c:val>
          <c:smooth val="0"/>
          <c:extLst>
            <c:ext xmlns:c16="http://schemas.microsoft.com/office/drawing/2014/chart" uri="{C3380CC4-5D6E-409C-BE32-E72D297353CC}">
              <c16:uniqueId val="{00000000-8FF0-4942-971F-15D2F509B8EA}"/>
            </c:ext>
          </c:extLst>
        </c:ser>
        <c:dLbls>
          <c:showLegendKey val="0"/>
          <c:showVal val="0"/>
          <c:showCatName val="0"/>
          <c:showSerName val="0"/>
          <c:showPercent val="0"/>
          <c:showBubbleSize val="0"/>
        </c:dLbls>
        <c:marker val="1"/>
        <c:smooth val="0"/>
        <c:axId val="789871304"/>
        <c:axId val="789876224"/>
      </c:lineChart>
      <c:catAx>
        <c:axId val="338609296"/>
        <c:scaling>
          <c:orientation val="minMax"/>
        </c:scaling>
        <c:delete val="0"/>
        <c:axPos val="b"/>
        <c:majorGridlines>
          <c:spPr>
            <a:ln w="9525" cap="flat" cmpd="sng" algn="ctr">
              <a:solidFill>
                <a:schemeClr val="bg1">
                  <a:lumMod val="95000"/>
                </a:schemeClr>
              </a:solidFill>
              <a:round/>
            </a:ln>
            <a:effectLst/>
          </c:spPr>
        </c:majorGridlines>
        <c:title>
          <c:tx>
            <c:rich>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s-MX" sz="700"/>
                  <a:t>Antigüedad</a:t>
                </a:r>
                <a:r>
                  <a:rPr lang="es-MX" sz="700" baseline="0"/>
                  <a:t> del Vehículo en meses</a:t>
                </a:r>
                <a:endParaRPr lang="es-MX" sz="700"/>
              </a:p>
            </c:rich>
          </c:tx>
          <c:layout>
            <c:manualLayout>
              <c:xMode val="edge"/>
              <c:yMode val="edge"/>
              <c:x val="0.31813591965524946"/>
              <c:y val="0.913160509280940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338608640"/>
        <c:crosses val="autoZero"/>
        <c:auto val="1"/>
        <c:lblAlgn val="ctr"/>
        <c:lblOffset val="100"/>
        <c:noMultiLvlLbl val="0"/>
      </c:catAx>
      <c:valAx>
        <c:axId val="338608640"/>
        <c:scaling>
          <c:orientation val="minMax"/>
        </c:scaling>
        <c:delete val="1"/>
        <c:axPos val="l"/>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s-MX" sz="700"/>
                  <a:t>Retención</a:t>
                </a:r>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out"/>
        <c:minorTickMark val="none"/>
        <c:tickLblPos val="nextTo"/>
        <c:crossAx val="338609296"/>
        <c:crosses val="autoZero"/>
        <c:crossBetween val="between"/>
      </c:valAx>
      <c:valAx>
        <c:axId val="789876224"/>
        <c:scaling>
          <c:orientation val="minMax"/>
        </c:scaling>
        <c:delete val="0"/>
        <c:axPos val="r"/>
        <c:numFmt formatCode="0.0%" sourceLinked="1"/>
        <c:majorTickMark val="out"/>
        <c:minorTickMark val="none"/>
        <c:tickLblPos val="nextTo"/>
        <c:spPr>
          <a:noFill/>
          <a:ln>
            <a:noFill/>
          </a:ln>
          <a:effectLst/>
        </c:spPr>
        <c:txPr>
          <a:bodyPr rot="-60000000" spcFirstLastPara="1" vertOverflow="ellipsis" vert="horz" wrap="square" anchor="ctr" anchorCtr="1"/>
          <a:lstStyle/>
          <a:p>
            <a:pPr>
              <a:defRPr sz="100" b="0" i="0" u="none" strike="noStrike" kern="1200" baseline="0">
                <a:solidFill>
                  <a:schemeClr val="bg1"/>
                </a:solidFill>
                <a:latin typeface="+mn-lt"/>
                <a:ea typeface="+mn-ea"/>
                <a:cs typeface="+mn-cs"/>
              </a:defRPr>
            </a:pPr>
            <a:endParaRPr lang="en-US"/>
          </a:p>
        </c:txPr>
        <c:crossAx val="789871304"/>
        <c:crosses val="max"/>
        <c:crossBetween val="between"/>
      </c:valAx>
      <c:catAx>
        <c:axId val="789871304"/>
        <c:scaling>
          <c:orientation val="minMax"/>
        </c:scaling>
        <c:delete val="1"/>
        <c:axPos val="b"/>
        <c:numFmt formatCode="General" sourceLinked="1"/>
        <c:majorTickMark val="out"/>
        <c:minorTickMark val="none"/>
        <c:tickLblPos val="nextTo"/>
        <c:crossAx val="789876224"/>
        <c:crosses val="autoZero"/>
        <c:auto val="1"/>
        <c:lblAlgn val="ctr"/>
        <c:lblOffset val="100"/>
        <c:noMultiLvlLbl val="0"/>
      </c:catAx>
      <c:spPr>
        <a:noFill/>
        <a:ln>
          <a:noFill/>
        </a:ln>
        <a:effectLst/>
      </c:spPr>
    </c:plotArea>
    <c:legend>
      <c:legendPos val="t"/>
      <c:layout>
        <c:manualLayout>
          <c:xMode val="edge"/>
          <c:yMode val="edge"/>
          <c:x val="0.73199777058778992"/>
          <c:y val="6.2762879739494655E-3"/>
          <c:w val="0.25239494384991767"/>
          <c:h val="9.6763086906601195E-2"/>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r>
              <a:rPr lang="en-US" sz="800"/>
              <a:t>Oportunidades Perdidas (Vin's Activos)</a:t>
            </a:r>
          </a:p>
        </c:rich>
      </c:tx>
      <c:layout>
        <c:manualLayout>
          <c:xMode val="edge"/>
          <c:yMode val="edge"/>
          <c:x val="0.22294874090385547"/>
          <c:y val="1.7284224987877812E-2"/>
        </c:manualLayout>
      </c:layout>
      <c:overlay val="0"/>
      <c:spPr>
        <a:noFill/>
        <a:ln>
          <a:noFill/>
        </a:ln>
        <a:effectLst/>
      </c:spPr>
      <c:txPr>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5.2678134779274022E-2"/>
          <c:y val="0.2724815609453371"/>
          <c:w val="0.90065526981776978"/>
          <c:h val="0.49336915331072811"/>
        </c:manualLayout>
      </c:layout>
      <c:barChart>
        <c:barDir val="col"/>
        <c:grouping val="clustered"/>
        <c:varyColors val="0"/>
        <c:ser>
          <c:idx val="0"/>
          <c:order val="0"/>
          <c:tx>
            <c:strRef>
              <c:f>'Reporte KPIs'!$AF$113</c:f>
              <c:strCache>
                <c:ptCount val="1"/>
                <c:pt idx="0">
                  <c:v>Monto</c:v>
                </c:pt>
              </c:strCache>
            </c:strRef>
          </c:tx>
          <c:spPr>
            <a:solidFill>
              <a:schemeClr val="accent1">
                <a:lumMod val="40000"/>
                <a:lumOff val="60000"/>
              </a:schemeClr>
            </a:solidFill>
            <a:ln>
              <a:noFill/>
            </a:ln>
            <a:effectLst/>
            <a:scene3d>
              <a:camera prst="orthographicFront"/>
              <a:lightRig rig="threePt" dir="t"/>
            </a:scene3d>
            <a:sp3d>
              <a:bevelT w="139700" h="139700"/>
            </a:sp3d>
          </c:spPr>
          <c:invertIfNegative val="0"/>
          <c:dLbls>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('Reporte KPIs'!$AG$109,'Reporte KPIs'!$AH$109,'Reporte KPIs'!$AI$109)</c:f>
              <c:strCache>
                <c:ptCount val="3"/>
                <c:pt idx="0">
                  <c:v>Último Mes</c:v>
                </c:pt>
                <c:pt idx="1">
                  <c:v>Últimos 3 Meses</c:v>
                </c:pt>
                <c:pt idx="2">
                  <c:v>Total Clientes Activos</c:v>
                </c:pt>
              </c:strCache>
            </c:strRef>
          </c:cat>
          <c:val>
            <c:numRef>
              <c:f>'Reporte KPIs'!$AG$113:$AI$113</c:f>
              <c:numCache>
                <c:formatCode>_-"$"* #,##0_-;\-"$"* #,##0_-;_-"$"* "-"??_-;_-@_-</c:formatCode>
                <c:ptCount val="3"/>
                <c:pt idx="0">
                  <c:v>10298.709999999999</c:v>
                </c:pt>
                <c:pt idx="1">
                  <c:v>45227.000000000007</c:v>
                </c:pt>
                <c:pt idx="2">
                  <c:v>135408.93999999997</c:v>
                </c:pt>
              </c:numCache>
            </c:numRef>
          </c:val>
          <c:extLst>
            <c:ext xmlns:c16="http://schemas.microsoft.com/office/drawing/2014/chart" uri="{C3380CC4-5D6E-409C-BE32-E72D297353CC}">
              <c16:uniqueId val="{00000000-2829-4B92-91D8-D0E3C589CECA}"/>
            </c:ext>
          </c:extLst>
        </c:ser>
        <c:dLbls>
          <c:showLegendKey val="0"/>
          <c:showVal val="0"/>
          <c:showCatName val="0"/>
          <c:showSerName val="0"/>
          <c:showPercent val="0"/>
          <c:showBubbleSize val="0"/>
        </c:dLbls>
        <c:gapWidth val="40"/>
        <c:overlap val="-27"/>
        <c:axId val="609294504"/>
        <c:axId val="609293192"/>
      </c:barChart>
      <c:lineChart>
        <c:grouping val="standard"/>
        <c:varyColors val="0"/>
        <c:ser>
          <c:idx val="1"/>
          <c:order val="1"/>
          <c:tx>
            <c:strRef>
              <c:f>'Reporte KPIs'!$AF$114</c:f>
              <c:strCache>
                <c:ptCount val="1"/>
                <c:pt idx="0">
                  <c:v>% de Oportunidades Perdidas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rgbClr val="FF9933"/>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'Reporte KPIs'!$AG$114:$AI$114</c:f>
              <c:numCache>
                <c:formatCode>0.0%</c:formatCode>
                <c:ptCount val="3"/>
                <c:pt idx="0">
                  <c:v>6.7453625632377737E-3</c:v>
                </c:pt>
                <c:pt idx="1">
                  <c:v>1.4277869302580999E-2</c:v>
                </c:pt>
                <c:pt idx="2">
                  <c:v>1.6450648055832504E-2</c:v>
                </c:pt>
              </c:numCache>
            </c:numRef>
          </c:val>
          <c:smooth val="0"/>
          <c:extLst>
            <c:ext xmlns:c16="http://schemas.microsoft.com/office/drawing/2014/chart" uri="{C3380CC4-5D6E-409C-BE32-E72D297353CC}">
              <c16:uniqueId val="{00000001-2829-4B92-91D8-D0E3C589CECA}"/>
            </c:ext>
          </c:extLst>
        </c:ser>
        <c:dLbls>
          <c:showLegendKey val="0"/>
          <c:showVal val="0"/>
          <c:showCatName val="0"/>
          <c:showSerName val="0"/>
          <c:showPercent val="0"/>
          <c:showBubbleSize val="0"/>
        </c:dLbls>
        <c:marker val="1"/>
        <c:smooth val="0"/>
        <c:axId val="575062696"/>
        <c:axId val="575060072"/>
      </c:lineChart>
      <c:catAx>
        <c:axId val="609294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609293192"/>
        <c:crosses val="autoZero"/>
        <c:auto val="1"/>
        <c:lblAlgn val="ctr"/>
        <c:lblOffset val="100"/>
        <c:noMultiLvlLbl val="0"/>
      </c:catAx>
      <c:valAx>
        <c:axId val="609293192"/>
        <c:scaling>
          <c:orientation val="minMax"/>
          <c:min val="-1.0000000000000002E-2"/>
        </c:scaling>
        <c:delete val="0"/>
        <c:axPos val="l"/>
        <c:numFmt formatCode="_-&quot;$&quot;* #,##0_-;\-&quot;$&quot;* #,##0_-;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100" b="0" i="0" u="none" strike="noStrike" kern="1200" baseline="0">
                <a:solidFill>
                  <a:schemeClr val="bg1"/>
                </a:solidFill>
                <a:latin typeface="+mn-lt"/>
                <a:ea typeface="+mn-ea"/>
                <a:cs typeface="+mn-cs"/>
              </a:defRPr>
            </a:pPr>
            <a:endParaRPr lang="en-US"/>
          </a:p>
        </c:txPr>
        <c:crossAx val="609294504"/>
        <c:crosses val="autoZero"/>
        <c:crossBetween val="between"/>
      </c:valAx>
      <c:valAx>
        <c:axId val="575060072"/>
        <c:scaling>
          <c:orientation val="minMax"/>
        </c:scaling>
        <c:delete val="0"/>
        <c:axPos val="r"/>
        <c:numFmt formatCode="0.0%" sourceLinked="1"/>
        <c:majorTickMark val="out"/>
        <c:minorTickMark val="none"/>
        <c:tickLblPos val="nextTo"/>
        <c:spPr>
          <a:noFill/>
          <a:ln>
            <a:noFill/>
          </a:ln>
          <a:effectLst/>
        </c:spPr>
        <c:txPr>
          <a:bodyPr rot="-60000000" spcFirstLastPara="1" vertOverflow="ellipsis" vert="horz" wrap="square" anchor="ctr" anchorCtr="1"/>
          <a:lstStyle/>
          <a:p>
            <a:pPr>
              <a:defRPr sz="100" b="0" i="0" u="none" strike="noStrike" kern="1200" baseline="0">
                <a:solidFill>
                  <a:schemeClr val="bg1"/>
                </a:solidFill>
                <a:latin typeface="+mn-lt"/>
                <a:ea typeface="+mn-ea"/>
                <a:cs typeface="+mn-cs"/>
              </a:defRPr>
            </a:pPr>
            <a:endParaRPr lang="en-US"/>
          </a:p>
        </c:txPr>
        <c:crossAx val="575062696"/>
        <c:crosses val="max"/>
        <c:crossBetween val="between"/>
      </c:valAx>
      <c:catAx>
        <c:axId val="575062696"/>
        <c:scaling>
          <c:orientation val="minMax"/>
        </c:scaling>
        <c:delete val="1"/>
        <c:axPos val="b"/>
        <c:majorTickMark val="out"/>
        <c:minorTickMark val="none"/>
        <c:tickLblPos val="nextTo"/>
        <c:crossAx val="575060072"/>
        <c:crosses val="autoZero"/>
        <c:auto val="1"/>
        <c:lblAlgn val="ctr"/>
        <c:lblOffset val="100"/>
        <c:noMultiLvlLbl val="0"/>
      </c:catAx>
      <c:spPr>
        <a:noFill/>
        <a:ln>
          <a:noFill/>
        </a:ln>
        <a:effectLst/>
      </c:spPr>
    </c:plotArea>
    <c:legend>
      <c:legendPos val="b"/>
      <c:layout>
        <c:manualLayout>
          <c:xMode val="edge"/>
          <c:yMode val="edge"/>
          <c:x val="0.11408262225512228"/>
          <c:y val="0.85775780823110981"/>
          <c:w val="0.77183475548975544"/>
          <c:h val="0.1249582361110827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openxmlformats.org/officeDocument/2006/relationships/chart" Target="../charts/chart2.xml"/><Relationship Id="rId7" Type="http://schemas.openxmlformats.org/officeDocument/2006/relationships/chart" Target="../charts/chart3.xml"/><Relationship Id="rId2" Type="http://schemas.openxmlformats.org/officeDocument/2006/relationships/image" Target="../media/image1.jpeg"/><Relationship Id="rId1" Type="http://schemas.openxmlformats.org/officeDocument/2006/relationships/chart" Target="../charts/chart1.xml"/><Relationship Id="rId6" Type="http://schemas.openxmlformats.org/officeDocument/2006/relationships/hyperlink" Target="#ServSubsecuente"/><Relationship Id="rId11" Type="http://schemas.openxmlformats.org/officeDocument/2006/relationships/image" Target="../media/image3.svg"/><Relationship Id="rId5" Type="http://schemas.openxmlformats.org/officeDocument/2006/relationships/hyperlink" Target="#SiguientePrimerServ"/><Relationship Id="rId10" Type="http://schemas.openxmlformats.org/officeDocument/2006/relationships/image" Target="../media/image2.png"/><Relationship Id="rId4" Type="http://schemas.openxmlformats.org/officeDocument/2006/relationships/hyperlink" Target="#'BD Distribuidor'!A1"/><Relationship Id="rId9" Type="http://schemas.openxmlformats.org/officeDocument/2006/relationships/hyperlink" Target="#'Lista objetivo para Citas'!A1"/></Relationships>
</file>

<file path=xl/drawings/_rels/drawing3.xml.rels><?xml version="1.0" encoding="UTF-8" standalone="yes"?>
<Relationships xmlns="http://schemas.openxmlformats.org/package/2006/relationships"><Relationship Id="rId3" Type="http://schemas.openxmlformats.org/officeDocument/2006/relationships/image" Target="../media/image5.jpeg"/><Relationship Id="rId2" Type="http://schemas.openxmlformats.org/officeDocument/2006/relationships/hyperlink" Target="#home_LstObj"/><Relationship Id="rId1" Type="http://schemas.openxmlformats.org/officeDocument/2006/relationships/image" Target="../media/image4.jpeg"/></Relationships>
</file>

<file path=xl/drawings/_rels/drawing4.xml.rels><?xml version="1.0" encoding="UTF-8" standalone="yes"?>
<Relationships xmlns="http://schemas.openxmlformats.org/package/2006/relationships"><Relationship Id="rId3" Type="http://schemas.openxmlformats.org/officeDocument/2006/relationships/image" Target="../media/image5.jpeg"/><Relationship Id="rId2" Type="http://schemas.openxmlformats.org/officeDocument/2006/relationships/hyperlink" Target="#CLIENTES"/><Relationship Id="rId1" Type="http://schemas.openxmlformats.org/officeDocument/2006/relationships/image" Target="../media/image4.jpeg"/></Relationships>
</file>

<file path=xl/drawings/_rels/drawing5.xml.rels><?xml version="1.0" encoding="UTF-8" standalone="yes"?>
<Relationships xmlns="http://schemas.openxmlformats.org/package/2006/relationships"><Relationship Id="rId3" Type="http://schemas.openxmlformats.org/officeDocument/2006/relationships/image" Target="../media/image5.jpeg"/><Relationship Id="rId2" Type="http://schemas.openxmlformats.org/officeDocument/2006/relationships/hyperlink" Target="#Mes_a_Reportar_TasaPrimerServicio"/><Relationship Id="rId1" Type="http://schemas.openxmlformats.org/officeDocument/2006/relationships/image" Target="../media/image4.jpeg"/></Relationships>
</file>

<file path=xl/drawings/_rels/drawing6.x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hyperlink" Target="#Mes_a_Reportar_TasaPrimerServicio"/></Relationships>
</file>

<file path=xl/drawings/_rels/drawing7.xml.rels><?xml version="1.0" encoding="UTF-8" standalone="yes"?>
<Relationships xmlns="http://schemas.openxmlformats.org/package/2006/relationships"><Relationship Id="rId3" Type="http://schemas.openxmlformats.org/officeDocument/2006/relationships/image" Target="../media/image5.jpeg"/><Relationship Id="rId2" Type="http://schemas.openxmlformats.org/officeDocument/2006/relationships/hyperlink" Target="#Home_EficienciaRec"/><Relationship Id="rId1" Type="http://schemas.openxmlformats.org/officeDocument/2006/relationships/image" Target="../media/image6.jpeg"/></Relationships>
</file>

<file path=xl/drawings/_rels/drawing8.x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hyperlink" Target="#Home_EficienciaRec"/></Relationships>
</file>

<file path=xl/drawings/_rels/drawing9.xml.rels><?xml version="1.0" encoding="UTF-8" standalone="yes"?>
<Relationships xmlns="http://schemas.openxmlformats.org/package/2006/relationships"><Relationship Id="rId3" Type="http://schemas.openxmlformats.org/officeDocument/2006/relationships/image" Target="../media/image5.jpeg"/><Relationship Id="rId2" Type="http://schemas.openxmlformats.org/officeDocument/2006/relationships/hyperlink" Target="#Mes_a_Reportar_TasaPrimerServicio"/><Relationship Id="rId1" Type="http://schemas.openxmlformats.org/officeDocument/2006/relationships/image" Target="../media/image4.jpeg"/></Relationships>
</file>

<file path=xl/drawings/_rels/drawing10.xml.rels><?xml version="1.0" encoding="UTF-8" standalone="yes"?>
<Relationships xmlns="http://schemas.openxmlformats.org/package/2006/relationships"><Relationship Id="rId3" Type="http://schemas.openxmlformats.org/officeDocument/2006/relationships/image" Target="../media/image5.jpeg"/><Relationship Id="rId2" Type="http://schemas.openxmlformats.org/officeDocument/2006/relationships/hyperlink" Target="#Home_EficienciaRec"/><Relationship Id="rId1" Type="http://schemas.openxmlformats.org/officeDocument/2006/relationships/image" Target="../media/image7.jpeg"/></Relationships>
</file>

<file path=xl/drawings/_rels/drawing11.xml.rels><?xml version="1.0" encoding="UTF-8" standalone="yes"?>
<Relationships xmlns="http://schemas.openxmlformats.org/package/2006/relationships"><Relationship Id="rId3" Type="http://schemas.openxmlformats.org/officeDocument/2006/relationships/image" Target="../media/image5.jpeg"/><Relationship Id="rId2" Type="http://schemas.openxmlformats.org/officeDocument/2006/relationships/hyperlink" Target="#Mes_a_Reportar_TasaPrimerServicio"/><Relationship Id="rId1" Type="http://schemas.openxmlformats.org/officeDocument/2006/relationships/image" Target="../media/image4.jpeg"/></Relationships>
</file>

<file path=xl/drawings/_rels/drawing12.xml.rels><?xml version="1.0" encoding="UTF-8" standalone="yes"?>
<Relationships xmlns="http://schemas.openxmlformats.org/package/2006/relationships"><Relationship Id="rId3" Type="http://schemas.openxmlformats.org/officeDocument/2006/relationships/image" Target="../media/image5.jpeg"/><Relationship Id="rId2" Type="http://schemas.openxmlformats.org/officeDocument/2006/relationships/hyperlink" Target="#Home_EficienciaRec"/><Relationship Id="rId1" Type="http://schemas.openxmlformats.org/officeDocument/2006/relationships/image" Target="../media/image7.jpeg"/></Relationships>
</file>

<file path=xl/drawings/_rels/drawing13.xml.rels><?xml version="1.0" encoding="UTF-8" standalone="yes"?>
<Relationships xmlns="http://schemas.openxmlformats.org/package/2006/relationships"><Relationship Id="rId3" Type="http://schemas.openxmlformats.org/officeDocument/2006/relationships/image" Target="../media/image5.jpeg"/><Relationship Id="rId2" Type="http://schemas.openxmlformats.org/officeDocument/2006/relationships/hyperlink" Target="#Mes_a_Reportar_TasaPrimerServicio"/><Relationship Id="rId1" Type="http://schemas.openxmlformats.org/officeDocument/2006/relationships/image" Target="../media/image4.jpeg"/></Relationships>
</file>

<file path=xl/drawings/_rels/drawing14.xml.rels><?xml version="1.0" encoding="UTF-8" standalone="yes"?>
<Relationships xmlns="http://schemas.openxmlformats.org/package/2006/relationships"><Relationship Id="rId3" Type="http://schemas.openxmlformats.org/officeDocument/2006/relationships/image" Target="../media/image5.jpeg"/><Relationship Id="rId2" Type="http://schemas.openxmlformats.org/officeDocument/2006/relationships/hyperlink" Target="#Home_EficienciaRec"/><Relationship Id="rId1" Type="http://schemas.openxmlformats.org/officeDocument/2006/relationships/image" Target="../media/image7.jpeg"/></Relationships>
</file>

<file path=xl/drawings/_rels/drawing15.xml.rels><?xml version="1.0" encoding="UTF-8" standalone="yes"?>
<Relationships xmlns="http://schemas.openxmlformats.org/package/2006/relationships"><Relationship Id="rId3" Type="http://schemas.openxmlformats.org/officeDocument/2006/relationships/image" Target="../media/image5.jpeg"/><Relationship Id="rId2" Type="http://schemas.openxmlformats.org/officeDocument/2006/relationships/hyperlink" Target="#Mes_a_Reportar_TasaPrimerServicio"/><Relationship Id="rId1" Type="http://schemas.openxmlformats.org/officeDocument/2006/relationships/image" Target="../media/image4.jpeg"/></Relationships>
</file>

<file path=xl/drawings/_rels/drawing16.xml.rels><?xml version="1.0" encoding="UTF-8" standalone="yes"?>
<Relationships xmlns="http://schemas.openxmlformats.org/package/2006/relationships"><Relationship Id="rId3" Type="http://schemas.openxmlformats.org/officeDocument/2006/relationships/image" Target="../media/image5.jpeg"/><Relationship Id="rId2" Type="http://schemas.openxmlformats.org/officeDocument/2006/relationships/hyperlink" Target="#Home_EficienciaRec"/><Relationship Id="rId1" Type="http://schemas.openxmlformats.org/officeDocument/2006/relationships/image" Target="../media/image7.jpeg"/></Relationships>
</file>

<file path=xl/drawings/_rels/drawing17.xml.rels><?xml version="1.0" encoding="UTF-8" standalone="yes"?>
<Relationships xmlns="http://schemas.openxmlformats.org/package/2006/relationships"><Relationship Id="rId3" Type="http://schemas.openxmlformats.org/officeDocument/2006/relationships/image" Target="../media/image5.jpeg"/><Relationship Id="rId2" Type="http://schemas.openxmlformats.org/officeDocument/2006/relationships/hyperlink" Target="#Mes_a_Reportar_TasaPrimerServicio"/><Relationship Id="rId1" Type="http://schemas.openxmlformats.org/officeDocument/2006/relationships/image" Target="../media/image4.jpeg"/></Relationships>
</file>

<file path=xl/drawings/_rels/drawing18.xml.rels><?xml version="1.0" encoding="UTF-8" standalone="yes"?>
<Relationships xmlns="http://schemas.openxmlformats.org/package/2006/relationships"><Relationship Id="rId3" Type="http://schemas.openxmlformats.org/officeDocument/2006/relationships/image" Target="../media/image5.jpeg"/><Relationship Id="rId2" Type="http://schemas.openxmlformats.org/officeDocument/2006/relationships/hyperlink" Target="#Home_EficienciaRec"/><Relationship Id="rId1" Type="http://schemas.openxmlformats.org/officeDocument/2006/relationships/image" Target="../media/image7.jpeg"/></Relationships>
</file>

<file path=xl/drawings/_rels/drawing19.xml.rels><?xml version="1.0" encoding="UTF-8" standalone="yes"?>
<Relationships xmlns="http://schemas.openxmlformats.org/package/2006/relationships"><Relationship Id="rId3" Type="http://schemas.openxmlformats.org/officeDocument/2006/relationships/image" Target="../media/image5.jpeg"/><Relationship Id="rId2" Type="http://schemas.openxmlformats.org/officeDocument/2006/relationships/hyperlink" Target="#Mes_a_Reportar_TasaPrimerServicio"/><Relationship Id="rId1" Type="http://schemas.openxmlformats.org/officeDocument/2006/relationships/image" Target="../media/image4.jpeg"/></Relationships>
</file>

<file path=xl/drawings/_rels/drawing20.xml.rels><?xml version="1.0" encoding="UTF-8" standalone="yes"?>
<Relationships xmlns="http://schemas.openxmlformats.org/package/2006/relationships"><Relationship Id="rId3" Type="http://schemas.openxmlformats.org/officeDocument/2006/relationships/image" Target="../media/image5.jpeg"/><Relationship Id="rId2" Type="http://schemas.openxmlformats.org/officeDocument/2006/relationships/hyperlink" Target="#Home_EficienciaRec"/><Relationship Id="rId1" Type="http://schemas.openxmlformats.org/officeDocument/2006/relationships/image" Target="../media/image7.jpeg"/></Relationships>
</file>

<file path=xl/drawings/_rels/drawing21.xml.rels><?xml version="1.0" encoding="UTF-8" standalone="yes"?>
<Relationships xmlns="http://schemas.openxmlformats.org/package/2006/relationships"><Relationship Id="rId3" Type="http://schemas.openxmlformats.org/officeDocument/2006/relationships/image" Target="../media/image5.jpeg"/><Relationship Id="rId2" Type="http://schemas.openxmlformats.org/officeDocument/2006/relationships/hyperlink" Target="#Mes_a_Reportar_TasaPrimerServicio"/><Relationship Id="rId1" Type="http://schemas.openxmlformats.org/officeDocument/2006/relationships/image" Target="../media/image4.jpeg"/></Relationships>
</file>

<file path=xl/drawings/_rels/drawing22.xml.rels><?xml version="1.0" encoding="UTF-8" standalone="yes"?>
<Relationships xmlns="http://schemas.openxmlformats.org/package/2006/relationships"><Relationship Id="rId3" Type="http://schemas.openxmlformats.org/officeDocument/2006/relationships/image" Target="../media/image5.jpeg"/><Relationship Id="rId2" Type="http://schemas.openxmlformats.org/officeDocument/2006/relationships/hyperlink" Target="#Home_EficienciaRec"/><Relationship Id="rId1" Type="http://schemas.openxmlformats.org/officeDocument/2006/relationships/image" Target="../media/image7.jpeg"/></Relationships>
</file>

<file path=xl/drawings/_rels/drawing23.xml.rels><?xml version="1.0" encoding="UTF-8" standalone="yes"?>
<Relationships xmlns="http://schemas.openxmlformats.org/package/2006/relationships"><Relationship Id="rId3" Type="http://schemas.openxmlformats.org/officeDocument/2006/relationships/image" Target="../media/image5.jpeg"/><Relationship Id="rId2" Type="http://schemas.openxmlformats.org/officeDocument/2006/relationships/hyperlink" Target="#Mes_a_Reportar_TasaPrimerServicio"/><Relationship Id="rId1" Type="http://schemas.openxmlformats.org/officeDocument/2006/relationships/image" Target="../media/image4.jpeg"/></Relationships>
</file>

<file path=xl/drawings/_rels/drawing24.xml.rels><?xml version="1.0" encoding="UTF-8" standalone="yes"?>
<Relationships xmlns="http://schemas.openxmlformats.org/package/2006/relationships"><Relationship Id="rId3" Type="http://schemas.openxmlformats.org/officeDocument/2006/relationships/image" Target="../media/image5.jpeg"/><Relationship Id="rId2" Type="http://schemas.openxmlformats.org/officeDocument/2006/relationships/hyperlink" Target="#Home_EficienciaRec"/><Relationship Id="rId1" Type="http://schemas.openxmlformats.org/officeDocument/2006/relationships/image" Target="../media/image7.jpeg"/></Relationships>
</file>

<file path=xl/drawings/_rels/drawing25.xml.rels><?xml version="1.0" encoding="UTF-8" standalone="yes"?>
<Relationships xmlns="http://schemas.openxmlformats.org/package/2006/relationships"><Relationship Id="rId3" Type="http://schemas.openxmlformats.org/officeDocument/2006/relationships/image" Target="../media/image5.jpeg"/><Relationship Id="rId2" Type="http://schemas.openxmlformats.org/officeDocument/2006/relationships/hyperlink" Target="#Mes_a_Reportar_TasaPrimerServicio"/><Relationship Id="rId1" Type="http://schemas.openxmlformats.org/officeDocument/2006/relationships/image" Target="../media/image4.jpeg"/></Relationships>
</file>

<file path=xl/drawings/_rels/drawing26.xml.rels><?xml version="1.0" encoding="UTF-8" standalone="yes"?>
<Relationships xmlns="http://schemas.openxmlformats.org/package/2006/relationships"><Relationship Id="rId3" Type="http://schemas.openxmlformats.org/officeDocument/2006/relationships/image" Target="../media/image5.jpeg"/><Relationship Id="rId2" Type="http://schemas.openxmlformats.org/officeDocument/2006/relationships/hyperlink" Target="#Home_EficienciaRec"/><Relationship Id="rId1" Type="http://schemas.openxmlformats.org/officeDocument/2006/relationships/image" Target="../media/image7.jpeg"/></Relationships>
</file>

<file path=xl/drawings/_rels/drawing27.xml.rels><?xml version="1.0" encoding="UTF-8" standalone="yes"?>
<Relationships xmlns="http://schemas.openxmlformats.org/package/2006/relationships"><Relationship Id="rId3" Type="http://schemas.openxmlformats.org/officeDocument/2006/relationships/image" Target="../media/image5.jpeg"/><Relationship Id="rId2" Type="http://schemas.openxmlformats.org/officeDocument/2006/relationships/hyperlink" Target="#Mes_a_Reportar_TasaPrimerServicio"/><Relationship Id="rId1" Type="http://schemas.openxmlformats.org/officeDocument/2006/relationships/image" Target="../media/image4.jpeg"/></Relationships>
</file>

<file path=xl/drawings/_rels/drawing28.xml.rels><?xml version="1.0" encoding="UTF-8" standalone="yes"?>
<Relationships xmlns="http://schemas.openxmlformats.org/package/2006/relationships"><Relationship Id="rId3" Type="http://schemas.openxmlformats.org/officeDocument/2006/relationships/image" Target="../media/image5.jpeg"/><Relationship Id="rId2" Type="http://schemas.openxmlformats.org/officeDocument/2006/relationships/hyperlink" Target="#Home_EficienciaRec"/><Relationship Id="rId1" Type="http://schemas.openxmlformats.org/officeDocument/2006/relationships/image" Target="../media/image6.jpeg"/></Relationships>
</file>

<file path=xl/drawings/_rels/drawing29.xml.rels><?xml version="1.0" encoding="UTF-8" standalone="yes"?>
<Relationships xmlns="http://schemas.openxmlformats.org/package/2006/relationships"><Relationship Id="rId3" Type="http://schemas.openxmlformats.org/officeDocument/2006/relationships/image" Target="../media/image5.jpeg"/><Relationship Id="rId2" Type="http://schemas.openxmlformats.org/officeDocument/2006/relationships/hyperlink" Target="#Mes_a_Reportar_TasaPrimerServicio"/><Relationship Id="rId1" Type="http://schemas.openxmlformats.org/officeDocument/2006/relationships/image" Target="../media/image4.jpeg"/></Relationships>
</file>

<file path=xl/drawings/_rels/drawing30.xml.rels><?xml version="1.0" encoding="UTF-8" standalone="yes"?>
<Relationships xmlns="http://schemas.openxmlformats.org/package/2006/relationships"><Relationship Id="rId3" Type="http://schemas.openxmlformats.org/officeDocument/2006/relationships/image" Target="../media/image5.jpeg"/><Relationship Id="rId2" Type="http://schemas.openxmlformats.org/officeDocument/2006/relationships/hyperlink" Target="#Home_EficienciaRec"/><Relationship Id="rId1" Type="http://schemas.openxmlformats.org/officeDocument/2006/relationships/image" Target="../media/image6.jpeg"/></Relationships>
</file>

<file path=xl/drawings/_rels/drawing31.xml.rels><?xml version="1.0" encoding="UTF-8" standalone="yes"?>
<Relationships xmlns="http://schemas.openxmlformats.org/package/2006/relationships"><Relationship Id="rId3" Type="http://schemas.openxmlformats.org/officeDocument/2006/relationships/image" Target="../media/image5.jpeg"/><Relationship Id="rId2" Type="http://schemas.openxmlformats.org/officeDocument/2006/relationships/hyperlink" Target="#CLIENTES"/><Relationship Id="rId1" Type="http://schemas.openxmlformats.org/officeDocument/2006/relationships/image" Target="../media/image8.jpeg"/></Relationships>
</file>

<file path=xl/drawings/_rels/drawing32.xml.rels><?xml version="1.0" encoding="UTF-8" standalone="yes"?>
<Relationships xmlns="http://schemas.openxmlformats.org/package/2006/relationships"><Relationship Id="rId3" Type="http://schemas.openxmlformats.org/officeDocument/2006/relationships/image" Target="../media/image5.jpeg"/><Relationship Id="rId2" Type="http://schemas.openxmlformats.org/officeDocument/2006/relationships/hyperlink" Target="#'Reporte KPIs'!A1"/><Relationship Id="rId1" Type="http://schemas.openxmlformats.org/officeDocument/2006/relationships/image" Target="../media/image9.jpeg"/><Relationship Id="rId6" Type="http://schemas.openxmlformats.org/officeDocument/2006/relationships/image" Target="../media/image11.svg"/><Relationship Id="rId5" Type="http://schemas.openxmlformats.org/officeDocument/2006/relationships/image" Target="../media/image10.png"/><Relationship Id="rId4" Type="http://schemas.openxmlformats.org/officeDocument/2006/relationships/hyperlink" Target="#'Calidad Datos'!A1"/></Relationships>
</file>

<file path=xl/drawings/_rels/drawing33.xml.rels><?xml version="1.0" encoding="UTF-8" standalone="yes"?>
<Relationships xmlns="http://schemas.openxmlformats.org/package/2006/relationships"><Relationship Id="rId3" Type="http://schemas.openxmlformats.org/officeDocument/2006/relationships/image" Target="../media/image5.jpeg"/><Relationship Id="rId2" Type="http://schemas.openxmlformats.org/officeDocument/2006/relationships/hyperlink" Target="#MontoRepLigeras_Home"/><Relationship Id="rId1" Type="http://schemas.openxmlformats.org/officeDocument/2006/relationships/image" Target="../media/image9.jpeg"/></Relationships>
</file>

<file path=xl/drawings/_rels/drawing34.xml.rels><?xml version="1.0" encoding="UTF-8" standalone="yes"?>
<Relationships xmlns="http://schemas.openxmlformats.org/package/2006/relationships"><Relationship Id="rId3" Type="http://schemas.openxmlformats.org/officeDocument/2006/relationships/image" Target="../media/image5.jpeg"/><Relationship Id="rId2" Type="http://schemas.openxmlformats.org/officeDocument/2006/relationships/hyperlink" Target="#GanadosPerdidosHome"/><Relationship Id="rId1" Type="http://schemas.openxmlformats.org/officeDocument/2006/relationships/image" Target="../media/image9.jpeg"/></Relationships>
</file>

<file path=xl/drawings/_rels/drawing35.xml.rels><?xml version="1.0" encoding="UTF-8" standalone="yes"?>
<Relationships xmlns="http://schemas.openxmlformats.org/package/2006/relationships"><Relationship Id="rId3" Type="http://schemas.openxmlformats.org/officeDocument/2006/relationships/image" Target="../media/image5.jpeg"/><Relationship Id="rId2" Type="http://schemas.openxmlformats.org/officeDocument/2006/relationships/hyperlink" Target="#home_Campanias"/><Relationship Id="rId1" Type="http://schemas.openxmlformats.org/officeDocument/2006/relationships/image" Target="../media/image9.jpeg"/></Relationships>
</file>

<file path=xl/drawings/_rels/drawing36.x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hyperlink" Target="#'BD Distribuidor'!A1"/></Relationships>
</file>

<file path=xl/drawings/drawing1.xml><?xml version="1.0" encoding="utf-8"?>
<xdr:wsDr xmlns:xdr="http://schemas.openxmlformats.org/drawingml/2006/spreadsheetDrawing" xmlns:a="http://schemas.openxmlformats.org/drawingml/2006/main">
  <xdr:twoCellAnchor>
    <xdr:from>
      <xdr:col>0</xdr:col>
      <xdr:colOff>88990</xdr:colOff>
      <xdr:row>15</xdr:row>
      <xdr:rowOff>16329</xdr:rowOff>
    </xdr:from>
    <xdr:to>
      <xdr:col>20</xdr:col>
      <xdr:colOff>7766</xdr:colOff>
      <xdr:row>27</xdr:row>
      <xdr:rowOff>172036</xdr:rowOff>
    </xdr:to>
    <xdr:graphicFrame macro="">
      <xdr:nvGraphicFramePr>
        <xdr:cNvPr id="4" name="Chart 3">
          <a:extLst>
            <a:ext uri="{FF2B5EF4-FFF2-40B4-BE49-F238E27FC236}">
              <a16:creationId xmlns:a16="http://schemas.microsoft.com/office/drawing/2014/main" id="{7774256F-74C2-41A2-9D99-718A0733FE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76200</xdr:colOff>
      <xdr:row>0</xdr:row>
      <xdr:rowOff>19050</xdr:rowOff>
    </xdr:from>
    <xdr:to>
      <xdr:col>1</xdr:col>
      <xdr:colOff>553780</xdr:colOff>
      <xdr:row>3</xdr:row>
      <xdr:rowOff>15448</xdr:rowOff>
    </xdr:to>
    <xdr:pic>
      <xdr:nvPicPr>
        <xdr:cNvPr id="3" name="Picture 2">
          <a:extLst>
            <a:ext uri="{FF2B5EF4-FFF2-40B4-BE49-F238E27FC236}">
              <a16:creationId xmlns:a16="http://schemas.microsoft.com/office/drawing/2014/main" id="{F17622D5-BBD6-4120-A44D-C6498588E9FB}"/>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10324" t="13627" r="11650" b="11882"/>
        <a:stretch/>
      </xdr:blipFill>
      <xdr:spPr>
        <a:xfrm>
          <a:off x="76200" y="19050"/>
          <a:ext cx="481390" cy="405534"/>
        </a:xfrm>
        <a:prstGeom prst="rect">
          <a:avLst/>
        </a:prstGeom>
      </xdr:spPr>
    </xdr:pic>
    <xdr:clientData/>
  </xdr:twoCellAnchor>
  <xdr:twoCellAnchor>
    <xdr:from>
      <xdr:col>0</xdr:col>
      <xdr:colOff>87080</xdr:colOff>
      <xdr:row>61</xdr:row>
      <xdr:rowOff>23115</xdr:rowOff>
    </xdr:from>
    <xdr:to>
      <xdr:col>19</xdr:col>
      <xdr:colOff>586153</xdr:colOff>
      <xdr:row>69</xdr:row>
      <xdr:rowOff>156465</xdr:rowOff>
    </xdr:to>
    <xdr:graphicFrame macro="">
      <xdr:nvGraphicFramePr>
        <xdr:cNvPr id="2" name="Chart 1">
          <a:extLst>
            <a:ext uri="{FF2B5EF4-FFF2-40B4-BE49-F238E27FC236}">
              <a16:creationId xmlns:a16="http://schemas.microsoft.com/office/drawing/2014/main" id="{60AD6D09-7171-439C-A370-665F1CF387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absolute">
    <xdr:from>
      <xdr:col>18</xdr:col>
      <xdr:colOff>168911</xdr:colOff>
      <xdr:row>0</xdr:row>
      <xdr:rowOff>60519</xdr:rowOff>
    </xdr:from>
    <xdr:to>
      <xdr:col>18</xdr:col>
      <xdr:colOff>553086</xdr:colOff>
      <xdr:row>1</xdr:row>
      <xdr:rowOff>173794</xdr:rowOff>
    </xdr:to>
    <xdr:sp macro="" textlink="">
      <xdr:nvSpPr>
        <xdr:cNvPr id="7" name="Cylinder 6">
          <a:hlinkClick xmlns:r="http://schemas.openxmlformats.org/officeDocument/2006/relationships" r:id="rId4" tooltip="Clic aqui"/>
          <a:extLst>
            <a:ext uri="{FF2B5EF4-FFF2-40B4-BE49-F238E27FC236}">
              <a16:creationId xmlns:a16="http://schemas.microsoft.com/office/drawing/2014/main" id="{186E002D-50B8-44CF-8416-9A720AF6B593}"/>
            </a:ext>
          </a:extLst>
        </xdr:cNvPr>
        <xdr:cNvSpPr/>
      </xdr:nvSpPr>
      <xdr:spPr>
        <a:xfrm>
          <a:off x="7640321" y="56709"/>
          <a:ext cx="376555" cy="294983"/>
        </a:xfrm>
        <a:prstGeom prst="can">
          <a:avLst/>
        </a:prstGeom>
        <a:solidFill>
          <a:schemeClr val="bg1">
            <a:lumMod val="75000"/>
          </a:schemeClr>
        </a:solidFill>
        <a:ln>
          <a:solidFill>
            <a:srgbClr val="C00000"/>
          </a:solidFill>
        </a:ln>
        <a:effectLst>
          <a:outerShdw blurRad="76200" dir="18900000" sy="23000" kx="-1200000" algn="bl" rotWithShape="0">
            <a:prstClr val="black">
              <a:alpha val="2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en-US" sz="1050">
              <a:solidFill>
                <a:srgbClr val="C00000"/>
              </a:solidFill>
            </a:rPr>
            <a:t>BD</a:t>
          </a:r>
        </a:p>
      </xdr:txBody>
    </xdr:sp>
    <xdr:clientData/>
  </xdr:twoCellAnchor>
  <xdr:twoCellAnchor>
    <xdr:from>
      <xdr:col>21</xdr:col>
      <xdr:colOff>168727</xdr:colOff>
      <xdr:row>73</xdr:row>
      <xdr:rowOff>108854</xdr:rowOff>
    </xdr:from>
    <xdr:to>
      <xdr:col>21</xdr:col>
      <xdr:colOff>718456</xdr:colOff>
      <xdr:row>79</xdr:row>
      <xdr:rowOff>27214</xdr:rowOff>
    </xdr:to>
    <xdr:grpSp>
      <xdr:nvGrpSpPr>
        <xdr:cNvPr id="34" name="Group 33">
          <a:extLst>
            <a:ext uri="{FF2B5EF4-FFF2-40B4-BE49-F238E27FC236}">
              <a16:creationId xmlns:a16="http://schemas.microsoft.com/office/drawing/2014/main" id="{81C7E102-E338-35FA-FA7C-7E08B7488428}"/>
            </a:ext>
          </a:extLst>
        </xdr:cNvPr>
        <xdr:cNvGrpSpPr/>
      </xdr:nvGrpSpPr>
      <xdr:grpSpPr>
        <a:xfrm>
          <a:off x="8923844" y="11680744"/>
          <a:ext cx="549729" cy="874801"/>
          <a:chOff x="8153399" y="11571511"/>
          <a:chExt cx="549729" cy="881746"/>
        </a:xfrm>
      </xdr:grpSpPr>
      <xdr:sp macro="" textlink="">
        <xdr:nvSpPr>
          <xdr:cNvPr id="6" name="Cylinder 5">
            <a:hlinkClick xmlns:r="http://schemas.openxmlformats.org/officeDocument/2006/relationships" r:id="rId5" tooltip="Clic aqui"/>
            <a:extLst>
              <a:ext uri="{FF2B5EF4-FFF2-40B4-BE49-F238E27FC236}">
                <a16:creationId xmlns:a16="http://schemas.microsoft.com/office/drawing/2014/main" id="{9AF61B36-2A0A-4D83-816B-FED76505A5E5}"/>
              </a:ext>
            </a:extLst>
          </xdr:cNvPr>
          <xdr:cNvSpPr/>
        </xdr:nvSpPr>
        <xdr:spPr>
          <a:xfrm>
            <a:off x="8235043" y="11571511"/>
            <a:ext cx="364671" cy="353787"/>
          </a:xfrm>
          <a:prstGeom prst="can">
            <a:avLst/>
          </a:prstGeom>
          <a:solidFill>
            <a:schemeClr val="bg2">
              <a:lumMod val="90000"/>
            </a:schemeClr>
          </a:solidFill>
          <a:ln>
            <a:solidFill>
              <a:srgbClr val="C00000"/>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ctr"/>
            <a:r>
              <a:rPr lang="en-US" sz="900"/>
              <a:t>Clic</a:t>
            </a:r>
          </a:p>
        </xdr:txBody>
      </xdr:sp>
      <xdr:sp macro="" textlink="">
        <xdr:nvSpPr>
          <xdr:cNvPr id="9" name="TextBox 8">
            <a:hlinkClick xmlns:r="http://schemas.openxmlformats.org/officeDocument/2006/relationships" r:id="rId5" tooltip="Clic aqui"/>
            <a:extLst>
              <a:ext uri="{FF2B5EF4-FFF2-40B4-BE49-F238E27FC236}">
                <a16:creationId xmlns:a16="http://schemas.microsoft.com/office/drawing/2014/main" id="{3801E01C-0DA8-403B-BCBE-337BB6763028}"/>
              </a:ext>
            </a:extLst>
          </xdr:cNvPr>
          <xdr:cNvSpPr txBox="1"/>
        </xdr:nvSpPr>
        <xdr:spPr>
          <a:xfrm>
            <a:off x="8153399" y="11983161"/>
            <a:ext cx="549729" cy="470096"/>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700">
                <a:solidFill>
                  <a:schemeClr val="bg1"/>
                </a:solidFill>
              </a:rPr>
              <a:t>Próximos VINs</a:t>
            </a:r>
            <a:r>
              <a:rPr lang="en-US" sz="700" baseline="0">
                <a:solidFill>
                  <a:schemeClr val="bg1"/>
                </a:solidFill>
              </a:rPr>
              <a:t> 1er. Servicio</a:t>
            </a:r>
            <a:endParaRPr lang="en-US" sz="700">
              <a:solidFill>
                <a:schemeClr val="bg1"/>
              </a:solidFill>
            </a:endParaRPr>
          </a:p>
        </xdr:txBody>
      </xdr:sp>
    </xdr:grpSp>
    <xdr:clientData/>
  </xdr:twoCellAnchor>
  <xdr:twoCellAnchor>
    <xdr:from>
      <xdr:col>19</xdr:col>
      <xdr:colOff>489858</xdr:colOff>
      <xdr:row>98</xdr:row>
      <xdr:rowOff>16328</xdr:rowOff>
    </xdr:from>
    <xdr:to>
      <xdr:col>21</xdr:col>
      <xdr:colOff>512043</xdr:colOff>
      <xdr:row>104</xdr:row>
      <xdr:rowOff>114300</xdr:rowOff>
    </xdr:to>
    <xdr:grpSp>
      <xdr:nvGrpSpPr>
        <xdr:cNvPr id="33" name="Group 32">
          <a:extLst>
            <a:ext uri="{FF2B5EF4-FFF2-40B4-BE49-F238E27FC236}">
              <a16:creationId xmlns:a16="http://schemas.microsoft.com/office/drawing/2014/main" id="{A1FF24C1-A89E-1C9C-1583-C5A3E2D43550}"/>
            </a:ext>
          </a:extLst>
        </xdr:cNvPr>
        <xdr:cNvGrpSpPr/>
      </xdr:nvGrpSpPr>
      <xdr:grpSpPr>
        <a:xfrm>
          <a:off x="8593334" y="15629445"/>
          <a:ext cx="673826" cy="1201558"/>
          <a:chOff x="8017329" y="15610114"/>
          <a:chExt cx="669885" cy="1208315"/>
        </a:xfrm>
      </xdr:grpSpPr>
      <xdr:sp macro="" textlink="">
        <xdr:nvSpPr>
          <xdr:cNvPr id="12" name="Cylinder 11">
            <a:hlinkClick xmlns:r="http://schemas.openxmlformats.org/officeDocument/2006/relationships" r:id="rId6" tooltip="Clic aqui"/>
            <a:extLst>
              <a:ext uri="{FF2B5EF4-FFF2-40B4-BE49-F238E27FC236}">
                <a16:creationId xmlns:a16="http://schemas.microsoft.com/office/drawing/2014/main" id="{2CC33FB2-C7FD-41EC-98B2-443ED1D114D7}"/>
              </a:ext>
            </a:extLst>
          </xdr:cNvPr>
          <xdr:cNvSpPr/>
        </xdr:nvSpPr>
        <xdr:spPr>
          <a:xfrm>
            <a:off x="8115301" y="15610114"/>
            <a:ext cx="425930" cy="387288"/>
          </a:xfrm>
          <a:prstGeom prst="can">
            <a:avLst/>
          </a:prstGeom>
          <a:solidFill>
            <a:schemeClr val="bg2">
              <a:lumMod val="75000"/>
            </a:schemeClr>
          </a:solidFill>
          <a:ln>
            <a:solidFill>
              <a:srgbClr val="C00000"/>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ctr"/>
            <a:r>
              <a:rPr lang="en-US" sz="900"/>
              <a:t>Clic</a:t>
            </a:r>
          </a:p>
        </xdr:txBody>
      </xdr:sp>
      <xdr:sp macro="" textlink="">
        <xdr:nvSpPr>
          <xdr:cNvPr id="13" name="TextBox 12">
            <a:hlinkClick xmlns:r="http://schemas.openxmlformats.org/officeDocument/2006/relationships" r:id="rId6" tooltip="Clic aqui"/>
            <a:extLst>
              <a:ext uri="{FF2B5EF4-FFF2-40B4-BE49-F238E27FC236}">
                <a16:creationId xmlns:a16="http://schemas.microsoft.com/office/drawing/2014/main" id="{2C24570B-2F31-44BC-8776-5DF60DCD47BD}"/>
              </a:ext>
            </a:extLst>
          </xdr:cNvPr>
          <xdr:cNvSpPr txBox="1"/>
        </xdr:nvSpPr>
        <xdr:spPr>
          <a:xfrm>
            <a:off x="8017329" y="16072757"/>
            <a:ext cx="669885" cy="745672"/>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700">
                <a:solidFill>
                  <a:schemeClr val="bg1"/>
                </a:solidFill>
              </a:rPr>
              <a:t>Próximos VINs esperados para Recordatorio de Servicio</a:t>
            </a:r>
          </a:p>
        </xdr:txBody>
      </xdr:sp>
    </xdr:grpSp>
    <xdr:clientData/>
  </xdr:twoCellAnchor>
  <xdr:twoCellAnchor>
    <xdr:from>
      <xdr:col>0</xdr:col>
      <xdr:colOff>92484</xdr:colOff>
      <xdr:row>29</xdr:row>
      <xdr:rowOff>16343</xdr:rowOff>
    </xdr:from>
    <xdr:to>
      <xdr:col>19</xdr:col>
      <xdr:colOff>586153</xdr:colOff>
      <xdr:row>40</xdr:row>
      <xdr:rowOff>151326</xdr:rowOff>
    </xdr:to>
    <xdr:graphicFrame macro="">
      <xdr:nvGraphicFramePr>
        <xdr:cNvPr id="5" name="Chart 4">
          <a:extLst>
            <a:ext uri="{FF2B5EF4-FFF2-40B4-BE49-F238E27FC236}">
              <a16:creationId xmlns:a16="http://schemas.microsoft.com/office/drawing/2014/main" id="{CA195E07-05E1-444E-AAEA-FBC94E836F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11</xdr:col>
      <xdr:colOff>5446</xdr:colOff>
      <xdr:row>56</xdr:row>
      <xdr:rowOff>10885</xdr:rowOff>
    </xdr:from>
    <xdr:to>
      <xdr:col>15</xdr:col>
      <xdr:colOff>5446</xdr:colOff>
      <xdr:row>56</xdr:row>
      <xdr:rowOff>195942</xdr:rowOff>
    </xdr:to>
    <xdr:sp macro="" textlink="">
      <xdr:nvSpPr>
        <xdr:cNvPr id="10" name="Rectangle 9">
          <a:extLst>
            <a:ext uri="{FF2B5EF4-FFF2-40B4-BE49-F238E27FC236}">
              <a16:creationId xmlns:a16="http://schemas.microsoft.com/office/drawing/2014/main" id="{4126A159-FF4B-4633-B1EC-601B733A02CE}"/>
            </a:ext>
          </a:extLst>
        </xdr:cNvPr>
        <xdr:cNvSpPr/>
      </xdr:nvSpPr>
      <xdr:spPr>
        <a:xfrm>
          <a:off x="4397832" y="9100456"/>
          <a:ext cx="1861457" cy="185057"/>
        </a:xfrm>
        <a:prstGeom prst="rect">
          <a:avLst/>
        </a:prstGeom>
        <a:noFill/>
        <a:ln w="9525">
          <a:solidFill>
            <a:srgbClr val="FFC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000"/>
        </a:p>
      </xdr:txBody>
    </xdr:sp>
    <xdr:clientData/>
  </xdr:twoCellAnchor>
  <xdr:twoCellAnchor editAs="oneCell">
    <xdr:from>
      <xdr:col>11</xdr:col>
      <xdr:colOff>10884</xdr:colOff>
      <xdr:row>53</xdr:row>
      <xdr:rowOff>10885</xdr:rowOff>
    </xdr:from>
    <xdr:to>
      <xdr:col>15</xdr:col>
      <xdr:colOff>10884</xdr:colOff>
      <xdr:row>54</xdr:row>
      <xdr:rowOff>10885</xdr:rowOff>
    </xdr:to>
    <xdr:sp macro="" textlink="">
      <xdr:nvSpPr>
        <xdr:cNvPr id="14" name="Rectangle 13">
          <a:extLst>
            <a:ext uri="{FF2B5EF4-FFF2-40B4-BE49-F238E27FC236}">
              <a16:creationId xmlns:a16="http://schemas.microsoft.com/office/drawing/2014/main" id="{9E036939-3FBF-4555-AA1A-343453DB7C48}"/>
            </a:ext>
          </a:extLst>
        </xdr:cNvPr>
        <xdr:cNvSpPr/>
      </xdr:nvSpPr>
      <xdr:spPr>
        <a:xfrm>
          <a:off x="4403270" y="8534399"/>
          <a:ext cx="1861457" cy="185057"/>
        </a:xfrm>
        <a:prstGeom prst="rect">
          <a:avLst/>
        </a:prstGeom>
        <a:noFill/>
        <a:ln w="9525">
          <a:solidFill>
            <a:srgbClr val="FFC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41567</xdr:colOff>
      <xdr:row>15</xdr:row>
      <xdr:rowOff>82768</xdr:rowOff>
    </xdr:from>
    <xdr:to>
      <xdr:col>2</xdr:col>
      <xdr:colOff>93818</xdr:colOff>
      <xdr:row>16</xdr:row>
      <xdr:rowOff>71882</xdr:rowOff>
    </xdr:to>
    <xdr:sp macro="" textlink="">
      <xdr:nvSpPr>
        <xdr:cNvPr id="15" name="TextBox 14">
          <a:extLst>
            <a:ext uri="{FF2B5EF4-FFF2-40B4-BE49-F238E27FC236}">
              <a16:creationId xmlns:a16="http://schemas.microsoft.com/office/drawing/2014/main" id="{8A75F851-2CA0-4EED-8CBD-314FE0129DF6}"/>
            </a:ext>
          </a:extLst>
        </xdr:cNvPr>
        <xdr:cNvSpPr txBox="1"/>
      </xdr:nvSpPr>
      <xdr:spPr>
        <a:xfrm>
          <a:off x="140101" y="2237389"/>
          <a:ext cx="640174" cy="173045"/>
        </a:xfrm>
        <a:prstGeom prst="rect">
          <a:avLst/>
        </a:prstGeom>
        <a:solidFill>
          <a:schemeClr val="bg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680" b="1">
              <a:solidFill>
                <a:sysClr val="windowText" lastClr="000000"/>
              </a:solidFill>
            </a:rPr>
            <a:t>Ticket Prom.</a:t>
          </a:r>
        </a:p>
      </xdr:txBody>
    </xdr:sp>
    <xdr:clientData/>
  </xdr:twoCellAnchor>
  <xdr:twoCellAnchor>
    <xdr:from>
      <xdr:col>2</xdr:col>
      <xdr:colOff>103414</xdr:colOff>
      <xdr:row>15</xdr:row>
      <xdr:rowOff>81643</xdr:rowOff>
    </xdr:from>
    <xdr:to>
      <xdr:col>3</xdr:col>
      <xdr:colOff>9361</xdr:colOff>
      <xdr:row>16</xdr:row>
      <xdr:rowOff>70757</xdr:rowOff>
    </xdr:to>
    <xdr:sp macro="" textlink="'Reporte KPIs'!$AH$24">
      <xdr:nvSpPr>
        <xdr:cNvPr id="16" name="TextBox 15">
          <a:extLst>
            <a:ext uri="{FF2B5EF4-FFF2-40B4-BE49-F238E27FC236}">
              <a16:creationId xmlns:a16="http://schemas.microsoft.com/office/drawing/2014/main" id="{E15AA84D-11AD-4127-B454-CE87A1C1A99A}"/>
            </a:ext>
          </a:extLst>
        </xdr:cNvPr>
        <xdr:cNvSpPr txBox="1"/>
      </xdr:nvSpPr>
      <xdr:spPr>
        <a:xfrm>
          <a:off x="789214" y="2231572"/>
          <a:ext cx="493776" cy="174171"/>
        </a:xfrm>
        <a:prstGeom prst="rect">
          <a:avLst/>
        </a:prstGeom>
        <a:solidFill>
          <a:schemeClr val="bg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802B5C5-D32A-4D5D-8590-BAFE2ED39E08}" type="TxLink">
            <a:rPr lang="en-US" sz="580" b="1" i="0" u="none" strike="noStrike">
              <a:solidFill>
                <a:sysClr val="windowText" lastClr="000000"/>
              </a:solidFill>
              <a:latin typeface="Calibri"/>
              <a:cs typeface="Calibri"/>
            </a:rPr>
            <a:pPr algn="ctr"/>
            <a:t> $592 </a:t>
          </a:fld>
          <a:endParaRPr lang="en-US" sz="580" b="1">
            <a:solidFill>
              <a:sysClr val="windowText" lastClr="000000"/>
            </a:solidFill>
          </a:endParaRPr>
        </a:p>
      </xdr:txBody>
    </xdr:sp>
    <xdr:clientData/>
  </xdr:twoCellAnchor>
  <xdr:twoCellAnchor>
    <xdr:from>
      <xdr:col>3</xdr:col>
      <xdr:colOff>10886</xdr:colOff>
      <xdr:row>15</xdr:row>
      <xdr:rowOff>81640</xdr:rowOff>
    </xdr:from>
    <xdr:to>
      <xdr:col>4</xdr:col>
      <xdr:colOff>444791</xdr:colOff>
      <xdr:row>16</xdr:row>
      <xdr:rowOff>70754</xdr:rowOff>
    </xdr:to>
    <xdr:sp macro="" textlink="'Reporte KPIs'!$AI$24">
      <xdr:nvSpPr>
        <xdr:cNvPr id="17" name="TextBox 16">
          <a:extLst>
            <a:ext uri="{FF2B5EF4-FFF2-40B4-BE49-F238E27FC236}">
              <a16:creationId xmlns:a16="http://schemas.microsoft.com/office/drawing/2014/main" id="{B36C7D3A-E2E0-47D2-9407-0D23C494DBF3}"/>
            </a:ext>
          </a:extLst>
        </xdr:cNvPr>
        <xdr:cNvSpPr txBox="1"/>
      </xdr:nvSpPr>
      <xdr:spPr>
        <a:xfrm>
          <a:off x="1284515" y="2231569"/>
          <a:ext cx="493776" cy="174171"/>
        </a:xfrm>
        <a:prstGeom prst="rect">
          <a:avLst/>
        </a:prstGeom>
        <a:solidFill>
          <a:schemeClr val="bg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04B8916-CD1B-4E6B-AD39-658B02A9E58B}" type="TxLink">
            <a:rPr lang="en-US" sz="580" b="1" i="0" u="none" strike="noStrike">
              <a:solidFill>
                <a:sysClr val="windowText" lastClr="000000"/>
              </a:solidFill>
              <a:latin typeface="Calibri"/>
              <a:cs typeface="Calibri"/>
            </a:rPr>
            <a:pPr algn="ctr"/>
            <a:t> $1,453 </a:t>
          </a:fld>
          <a:endParaRPr lang="en-US" sz="580" b="1">
            <a:solidFill>
              <a:sysClr val="windowText" lastClr="000000"/>
            </a:solidFill>
          </a:endParaRPr>
        </a:p>
      </xdr:txBody>
    </xdr:sp>
    <xdr:clientData/>
  </xdr:twoCellAnchor>
  <xdr:twoCellAnchor>
    <xdr:from>
      <xdr:col>4</xdr:col>
      <xdr:colOff>446313</xdr:colOff>
      <xdr:row>15</xdr:row>
      <xdr:rowOff>83802</xdr:rowOff>
    </xdr:from>
    <xdr:to>
      <xdr:col>5</xdr:col>
      <xdr:colOff>352260</xdr:colOff>
      <xdr:row>16</xdr:row>
      <xdr:rowOff>72916</xdr:rowOff>
    </xdr:to>
    <xdr:sp macro="" textlink="'Reporte KPIs'!$AJ$24">
      <xdr:nvSpPr>
        <xdr:cNvPr id="18" name="TextBox 17">
          <a:extLst>
            <a:ext uri="{FF2B5EF4-FFF2-40B4-BE49-F238E27FC236}">
              <a16:creationId xmlns:a16="http://schemas.microsoft.com/office/drawing/2014/main" id="{1A29B768-9C34-4E4D-8871-2336FC23F038}"/>
            </a:ext>
          </a:extLst>
        </xdr:cNvPr>
        <xdr:cNvSpPr txBox="1"/>
      </xdr:nvSpPr>
      <xdr:spPr>
        <a:xfrm>
          <a:off x="1783097" y="2238423"/>
          <a:ext cx="493870" cy="173045"/>
        </a:xfrm>
        <a:prstGeom prst="rect">
          <a:avLst/>
        </a:prstGeom>
        <a:solidFill>
          <a:schemeClr val="bg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3383F82-ECFA-4BA5-9D1B-7D3802AE8787}" type="TxLink">
            <a:rPr lang="en-US" sz="580" b="1" i="0" u="none" strike="noStrike">
              <a:solidFill>
                <a:sysClr val="windowText" lastClr="000000"/>
              </a:solidFill>
              <a:latin typeface="Calibri"/>
              <a:cs typeface="Calibri"/>
            </a:rPr>
            <a:pPr algn="ctr"/>
            <a:t> $2,800 </a:t>
          </a:fld>
          <a:endParaRPr lang="en-US" sz="580" b="1">
            <a:solidFill>
              <a:sysClr val="windowText" lastClr="000000"/>
            </a:solidFill>
          </a:endParaRPr>
        </a:p>
      </xdr:txBody>
    </xdr:sp>
    <xdr:clientData/>
  </xdr:twoCellAnchor>
  <xdr:twoCellAnchor>
    <xdr:from>
      <xdr:col>5</xdr:col>
      <xdr:colOff>353785</xdr:colOff>
      <xdr:row>15</xdr:row>
      <xdr:rowOff>83799</xdr:rowOff>
    </xdr:from>
    <xdr:to>
      <xdr:col>7</xdr:col>
      <xdr:colOff>178946</xdr:colOff>
      <xdr:row>16</xdr:row>
      <xdr:rowOff>72913</xdr:rowOff>
    </xdr:to>
    <xdr:sp macro="" textlink="'Reporte KPIs'!$AK$24">
      <xdr:nvSpPr>
        <xdr:cNvPr id="19" name="TextBox 18">
          <a:extLst>
            <a:ext uri="{FF2B5EF4-FFF2-40B4-BE49-F238E27FC236}">
              <a16:creationId xmlns:a16="http://schemas.microsoft.com/office/drawing/2014/main" id="{2BCEA2E1-67BE-44D8-8C7B-6F75A592F34C}"/>
            </a:ext>
          </a:extLst>
        </xdr:cNvPr>
        <xdr:cNvSpPr txBox="1"/>
      </xdr:nvSpPr>
      <xdr:spPr>
        <a:xfrm>
          <a:off x="2278492" y="2238420"/>
          <a:ext cx="475488" cy="173045"/>
        </a:xfrm>
        <a:prstGeom prst="rect">
          <a:avLst/>
        </a:prstGeom>
        <a:solidFill>
          <a:schemeClr val="bg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006274E-47F3-47C7-B01F-3745100CCB24}" type="TxLink">
            <a:rPr lang="en-US" sz="580" b="1" i="0" u="none" strike="noStrike">
              <a:solidFill>
                <a:sysClr val="windowText" lastClr="000000"/>
              </a:solidFill>
              <a:latin typeface="Calibri"/>
              <a:cs typeface="Calibri"/>
            </a:rPr>
            <a:pPr algn="ctr"/>
            <a:t> $2,903 </a:t>
          </a:fld>
          <a:endParaRPr lang="en-US" sz="580" b="1">
            <a:solidFill>
              <a:sysClr val="windowText" lastClr="000000"/>
            </a:solidFill>
          </a:endParaRPr>
        </a:p>
      </xdr:txBody>
    </xdr:sp>
    <xdr:clientData/>
  </xdr:twoCellAnchor>
  <xdr:twoCellAnchor>
    <xdr:from>
      <xdr:col>7</xdr:col>
      <xdr:colOff>171741</xdr:colOff>
      <xdr:row>15</xdr:row>
      <xdr:rowOff>83521</xdr:rowOff>
    </xdr:from>
    <xdr:to>
      <xdr:col>8</xdr:col>
      <xdr:colOff>68450</xdr:colOff>
      <xdr:row>16</xdr:row>
      <xdr:rowOff>72635</xdr:rowOff>
    </xdr:to>
    <xdr:sp macro="" textlink="'Reporte KPIs'!$AL$24">
      <xdr:nvSpPr>
        <xdr:cNvPr id="20" name="TextBox 19">
          <a:extLst>
            <a:ext uri="{FF2B5EF4-FFF2-40B4-BE49-F238E27FC236}">
              <a16:creationId xmlns:a16="http://schemas.microsoft.com/office/drawing/2014/main" id="{B8D8711F-FCAC-4E77-949D-5209BC90D3C5}"/>
            </a:ext>
          </a:extLst>
        </xdr:cNvPr>
        <xdr:cNvSpPr txBox="1"/>
      </xdr:nvSpPr>
      <xdr:spPr>
        <a:xfrm>
          <a:off x="2746775" y="2238142"/>
          <a:ext cx="484632" cy="173045"/>
        </a:xfrm>
        <a:prstGeom prst="rect">
          <a:avLst/>
        </a:prstGeom>
        <a:solidFill>
          <a:schemeClr val="bg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86F93EA-81D6-46E9-82F2-E57A207CD8E0}" type="TxLink">
            <a:rPr lang="en-US" sz="580" b="1" i="0" u="none" strike="noStrike">
              <a:solidFill>
                <a:sysClr val="windowText" lastClr="000000"/>
              </a:solidFill>
              <a:latin typeface="Calibri"/>
              <a:cs typeface="Calibri"/>
            </a:rPr>
            <a:pPr algn="ctr"/>
            <a:t> $3,433 </a:t>
          </a:fld>
          <a:endParaRPr lang="en-US" sz="580" b="1">
            <a:solidFill>
              <a:sysClr val="windowText" lastClr="000000"/>
            </a:solidFill>
          </a:endParaRPr>
        </a:p>
      </xdr:txBody>
    </xdr:sp>
    <xdr:clientData/>
  </xdr:twoCellAnchor>
  <xdr:twoCellAnchor>
    <xdr:from>
      <xdr:col>8</xdr:col>
      <xdr:colOff>72644</xdr:colOff>
      <xdr:row>15</xdr:row>
      <xdr:rowOff>83518</xdr:rowOff>
    </xdr:from>
    <xdr:to>
      <xdr:col>8</xdr:col>
      <xdr:colOff>548132</xdr:colOff>
      <xdr:row>16</xdr:row>
      <xdr:rowOff>72632</xdr:rowOff>
    </xdr:to>
    <xdr:sp macro="" textlink="'Reporte KPIs'!$AM$24">
      <xdr:nvSpPr>
        <xdr:cNvPr id="21" name="TextBox 20">
          <a:extLst>
            <a:ext uri="{FF2B5EF4-FFF2-40B4-BE49-F238E27FC236}">
              <a16:creationId xmlns:a16="http://schemas.microsoft.com/office/drawing/2014/main" id="{7AF9E99F-FB64-4257-8AA1-AE8F7C121494}"/>
            </a:ext>
          </a:extLst>
        </xdr:cNvPr>
        <xdr:cNvSpPr txBox="1"/>
      </xdr:nvSpPr>
      <xdr:spPr>
        <a:xfrm>
          <a:off x="3235601" y="2238139"/>
          <a:ext cx="475488" cy="173045"/>
        </a:xfrm>
        <a:prstGeom prst="rect">
          <a:avLst/>
        </a:prstGeom>
        <a:solidFill>
          <a:schemeClr val="bg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EA173F1-56D5-4DF9-9589-F513425A7B65}" type="TxLink">
            <a:rPr lang="en-US" sz="580" b="1" i="0" u="none" strike="noStrike">
              <a:solidFill>
                <a:sysClr val="windowText" lastClr="000000"/>
              </a:solidFill>
              <a:latin typeface="Calibri"/>
              <a:cs typeface="Calibri"/>
            </a:rPr>
            <a:pPr algn="ctr"/>
            <a:t> $3,650 </a:t>
          </a:fld>
          <a:endParaRPr lang="en-US" sz="580" b="1">
            <a:solidFill>
              <a:sysClr val="windowText" lastClr="000000"/>
            </a:solidFill>
          </a:endParaRPr>
        </a:p>
      </xdr:txBody>
    </xdr:sp>
    <xdr:clientData/>
  </xdr:twoCellAnchor>
  <xdr:twoCellAnchor>
    <xdr:from>
      <xdr:col>8</xdr:col>
      <xdr:colOff>540918</xdr:colOff>
      <xdr:row>15</xdr:row>
      <xdr:rowOff>82396</xdr:rowOff>
    </xdr:from>
    <xdr:to>
      <xdr:col>10</xdr:col>
      <xdr:colOff>384461</xdr:colOff>
      <xdr:row>16</xdr:row>
      <xdr:rowOff>71510</xdr:rowOff>
    </xdr:to>
    <xdr:sp macro="" textlink="'Reporte KPIs'!$AN$24">
      <xdr:nvSpPr>
        <xdr:cNvPr id="22" name="TextBox 21">
          <a:extLst>
            <a:ext uri="{FF2B5EF4-FFF2-40B4-BE49-F238E27FC236}">
              <a16:creationId xmlns:a16="http://schemas.microsoft.com/office/drawing/2014/main" id="{B5DD743D-4953-45FA-AC9D-AA26559C46F6}"/>
            </a:ext>
          </a:extLst>
        </xdr:cNvPr>
        <xdr:cNvSpPr txBox="1"/>
      </xdr:nvSpPr>
      <xdr:spPr>
        <a:xfrm>
          <a:off x="3703875" y="2237017"/>
          <a:ext cx="493870" cy="173045"/>
        </a:xfrm>
        <a:prstGeom prst="rect">
          <a:avLst/>
        </a:prstGeom>
        <a:solidFill>
          <a:schemeClr val="bg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3F8B599-ED20-439C-93BC-6F4D53EBA123}" type="TxLink">
            <a:rPr lang="en-US" sz="580" b="1" i="0" u="none" strike="noStrike">
              <a:solidFill>
                <a:sysClr val="windowText" lastClr="000000"/>
              </a:solidFill>
              <a:latin typeface="Calibri"/>
              <a:cs typeface="Calibri"/>
            </a:rPr>
            <a:pPr algn="ctr"/>
            <a:t> $3,291 </a:t>
          </a:fld>
          <a:endParaRPr lang="en-US" sz="580" b="1">
            <a:solidFill>
              <a:sysClr val="windowText" lastClr="000000"/>
            </a:solidFill>
          </a:endParaRPr>
        </a:p>
      </xdr:txBody>
    </xdr:sp>
    <xdr:clientData/>
  </xdr:twoCellAnchor>
  <xdr:twoCellAnchor>
    <xdr:from>
      <xdr:col>10</xdr:col>
      <xdr:colOff>382703</xdr:colOff>
      <xdr:row>15</xdr:row>
      <xdr:rowOff>82393</xdr:rowOff>
    </xdr:from>
    <xdr:to>
      <xdr:col>11</xdr:col>
      <xdr:colOff>291183</xdr:colOff>
      <xdr:row>16</xdr:row>
      <xdr:rowOff>71507</xdr:rowOff>
    </xdr:to>
    <xdr:sp macro="" textlink="'Reporte KPIs'!$AO$24">
      <xdr:nvSpPr>
        <xdr:cNvPr id="23" name="TextBox 22">
          <a:extLst>
            <a:ext uri="{FF2B5EF4-FFF2-40B4-BE49-F238E27FC236}">
              <a16:creationId xmlns:a16="http://schemas.microsoft.com/office/drawing/2014/main" id="{8F09590B-1D24-4C1C-8127-D202FDC5CD98}"/>
            </a:ext>
          </a:extLst>
        </xdr:cNvPr>
        <xdr:cNvSpPr txBox="1"/>
      </xdr:nvSpPr>
      <xdr:spPr>
        <a:xfrm>
          <a:off x="4195987" y="2237014"/>
          <a:ext cx="496403" cy="173045"/>
        </a:xfrm>
        <a:prstGeom prst="rect">
          <a:avLst/>
        </a:prstGeom>
        <a:solidFill>
          <a:schemeClr val="bg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3C3849A-E7A3-4790-8DE0-C826E3A1D683}" type="TxLink">
            <a:rPr lang="en-US" sz="580" b="1" i="0" u="none" strike="noStrike">
              <a:solidFill>
                <a:sysClr val="windowText" lastClr="000000"/>
              </a:solidFill>
              <a:latin typeface="Calibri"/>
              <a:cs typeface="Calibri"/>
            </a:rPr>
            <a:pPr algn="ctr"/>
            <a:t> $3,930 </a:t>
          </a:fld>
          <a:endParaRPr lang="en-US" sz="580" b="1">
            <a:solidFill>
              <a:sysClr val="windowText" lastClr="000000"/>
            </a:solidFill>
          </a:endParaRPr>
        </a:p>
      </xdr:txBody>
    </xdr:sp>
    <xdr:clientData/>
  </xdr:twoCellAnchor>
  <xdr:twoCellAnchor>
    <xdr:from>
      <xdr:col>11</xdr:col>
      <xdr:colOff>280118</xdr:colOff>
      <xdr:row>15</xdr:row>
      <xdr:rowOff>81833</xdr:rowOff>
    </xdr:from>
    <xdr:to>
      <xdr:col>13</xdr:col>
      <xdr:colOff>123661</xdr:colOff>
      <xdr:row>16</xdr:row>
      <xdr:rowOff>70947</xdr:rowOff>
    </xdr:to>
    <xdr:sp macro="" textlink="'Reporte KPIs'!$AP$24">
      <xdr:nvSpPr>
        <xdr:cNvPr id="24" name="TextBox 23">
          <a:extLst>
            <a:ext uri="{FF2B5EF4-FFF2-40B4-BE49-F238E27FC236}">
              <a16:creationId xmlns:a16="http://schemas.microsoft.com/office/drawing/2014/main" id="{BAE92442-EAB9-4781-96A4-F7B801CF9B49}"/>
            </a:ext>
          </a:extLst>
        </xdr:cNvPr>
        <xdr:cNvSpPr txBox="1"/>
      </xdr:nvSpPr>
      <xdr:spPr>
        <a:xfrm>
          <a:off x="4681325" y="2236454"/>
          <a:ext cx="493870" cy="173045"/>
        </a:xfrm>
        <a:prstGeom prst="rect">
          <a:avLst/>
        </a:prstGeom>
        <a:solidFill>
          <a:schemeClr val="bg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451B148-C234-4B6D-8052-45902214C63B}" type="TxLink">
            <a:rPr lang="en-US" sz="580" b="1" i="0" u="none" strike="noStrike">
              <a:solidFill>
                <a:sysClr val="windowText" lastClr="000000"/>
              </a:solidFill>
              <a:latin typeface="Calibri"/>
              <a:cs typeface="Calibri"/>
            </a:rPr>
            <a:pPr algn="ctr"/>
            <a:t> $3,630 </a:t>
          </a:fld>
          <a:endParaRPr lang="en-US" sz="580" b="1">
            <a:solidFill>
              <a:sysClr val="windowText" lastClr="000000"/>
            </a:solidFill>
          </a:endParaRPr>
        </a:p>
      </xdr:txBody>
    </xdr:sp>
    <xdr:clientData/>
  </xdr:twoCellAnchor>
  <xdr:twoCellAnchor>
    <xdr:from>
      <xdr:col>13</xdr:col>
      <xdr:colOff>125186</xdr:colOff>
      <xdr:row>15</xdr:row>
      <xdr:rowOff>81830</xdr:rowOff>
    </xdr:from>
    <xdr:to>
      <xdr:col>14</xdr:col>
      <xdr:colOff>12751</xdr:colOff>
      <xdr:row>16</xdr:row>
      <xdr:rowOff>70944</xdr:rowOff>
    </xdr:to>
    <xdr:sp macro="" textlink="'Reporte KPIs'!$AQ$24">
      <xdr:nvSpPr>
        <xdr:cNvPr id="25" name="TextBox 24">
          <a:extLst>
            <a:ext uri="{FF2B5EF4-FFF2-40B4-BE49-F238E27FC236}">
              <a16:creationId xmlns:a16="http://schemas.microsoft.com/office/drawing/2014/main" id="{262770AD-311F-4600-BD1F-659C94EF1954}"/>
            </a:ext>
          </a:extLst>
        </xdr:cNvPr>
        <xdr:cNvSpPr txBox="1"/>
      </xdr:nvSpPr>
      <xdr:spPr>
        <a:xfrm>
          <a:off x="5176720" y="2236451"/>
          <a:ext cx="475488" cy="173045"/>
        </a:xfrm>
        <a:prstGeom prst="rect">
          <a:avLst/>
        </a:prstGeom>
        <a:solidFill>
          <a:schemeClr val="bg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078F33C-BA8C-46C4-B2F0-BDAFCDC40FFB}" type="TxLink">
            <a:rPr lang="en-US" sz="580" b="1" i="0" u="none" strike="noStrike">
              <a:solidFill>
                <a:sysClr val="windowText" lastClr="000000"/>
              </a:solidFill>
              <a:latin typeface="Calibri"/>
              <a:cs typeface="Calibri"/>
            </a:rPr>
            <a:pPr algn="ctr"/>
            <a:t> $4,101 </a:t>
          </a:fld>
          <a:endParaRPr lang="en-US" sz="580" b="1">
            <a:solidFill>
              <a:sysClr val="windowText" lastClr="000000"/>
            </a:solidFill>
          </a:endParaRPr>
        </a:p>
      </xdr:txBody>
    </xdr:sp>
    <xdr:clientData/>
  </xdr:twoCellAnchor>
  <xdr:twoCellAnchor>
    <xdr:from>
      <xdr:col>14</xdr:col>
      <xdr:colOff>12114</xdr:colOff>
      <xdr:row>15</xdr:row>
      <xdr:rowOff>81552</xdr:rowOff>
    </xdr:from>
    <xdr:to>
      <xdr:col>14</xdr:col>
      <xdr:colOff>496746</xdr:colOff>
      <xdr:row>16</xdr:row>
      <xdr:rowOff>70666</xdr:rowOff>
    </xdr:to>
    <xdr:sp macro="" textlink="'Reporte KPIs'!$AR$24">
      <xdr:nvSpPr>
        <xdr:cNvPr id="26" name="TextBox 25">
          <a:extLst>
            <a:ext uri="{FF2B5EF4-FFF2-40B4-BE49-F238E27FC236}">
              <a16:creationId xmlns:a16="http://schemas.microsoft.com/office/drawing/2014/main" id="{C7A973C7-D2C7-41D8-87D8-EE88FE3C3F4E}"/>
            </a:ext>
          </a:extLst>
        </xdr:cNvPr>
        <xdr:cNvSpPr txBox="1"/>
      </xdr:nvSpPr>
      <xdr:spPr>
        <a:xfrm>
          <a:off x="5651571" y="2236173"/>
          <a:ext cx="484632" cy="173045"/>
        </a:xfrm>
        <a:prstGeom prst="rect">
          <a:avLst/>
        </a:prstGeom>
        <a:solidFill>
          <a:schemeClr val="bg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047B52A-1CFD-4C8B-9ACD-FB128E01E8E7}" type="TxLink">
            <a:rPr lang="en-US" sz="580" b="1" i="0" u="none" strike="noStrike">
              <a:solidFill>
                <a:sysClr val="windowText" lastClr="000000"/>
              </a:solidFill>
              <a:latin typeface="Calibri"/>
              <a:cs typeface="Calibri"/>
            </a:rPr>
            <a:pPr algn="ctr"/>
            <a:t> $4,303 </a:t>
          </a:fld>
          <a:endParaRPr lang="en-US" sz="580" b="1">
            <a:solidFill>
              <a:sysClr val="windowText" lastClr="000000"/>
            </a:solidFill>
          </a:endParaRPr>
        </a:p>
      </xdr:txBody>
    </xdr:sp>
    <xdr:clientData/>
  </xdr:twoCellAnchor>
  <xdr:twoCellAnchor>
    <xdr:from>
      <xdr:col>14</xdr:col>
      <xdr:colOff>497656</xdr:colOff>
      <xdr:row>15</xdr:row>
      <xdr:rowOff>81549</xdr:rowOff>
    </xdr:from>
    <xdr:to>
      <xdr:col>16</xdr:col>
      <xdr:colOff>286687</xdr:colOff>
      <xdr:row>16</xdr:row>
      <xdr:rowOff>70663</xdr:rowOff>
    </xdr:to>
    <xdr:sp macro="" textlink="'Reporte KPIs'!$AS$24">
      <xdr:nvSpPr>
        <xdr:cNvPr id="27" name="TextBox 26">
          <a:extLst>
            <a:ext uri="{FF2B5EF4-FFF2-40B4-BE49-F238E27FC236}">
              <a16:creationId xmlns:a16="http://schemas.microsoft.com/office/drawing/2014/main" id="{D36D94F8-43A1-41B4-B03A-090E91808492}"/>
            </a:ext>
          </a:extLst>
        </xdr:cNvPr>
        <xdr:cNvSpPr txBox="1"/>
      </xdr:nvSpPr>
      <xdr:spPr>
        <a:xfrm>
          <a:off x="6137113" y="2236170"/>
          <a:ext cx="475488" cy="173045"/>
        </a:xfrm>
        <a:prstGeom prst="rect">
          <a:avLst/>
        </a:prstGeom>
        <a:solidFill>
          <a:schemeClr val="bg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225B8DA-578E-4B3B-B855-8E9568CA3EA4}" type="TxLink">
            <a:rPr lang="en-US" sz="580" b="1" i="0" u="none" strike="noStrike">
              <a:solidFill>
                <a:sysClr val="windowText" lastClr="000000"/>
              </a:solidFill>
              <a:latin typeface="Calibri"/>
              <a:cs typeface="Calibri"/>
            </a:rPr>
            <a:pPr algn="ctr"/>
            <a:t> $3,712 </a:t>
          </a:fld>
          <a:endParaRPr lang="en-US" sz="580" b="1">
            <a:solidFill>
              <a:sysClr val="windowText" lastClr="000000"/>
            </a:solidFill>
          </a:endParaRPr>
        </a:p>
      </xdr:txBody>
    </xdr:sp>
    <xdr:clientData/>
  </xdr:twoCellAnchor>
  <xdr:twoCellAnchor>
    <xdr:from>
      <xdr:col>16</xdr:col>
      <xdr:colOff>279473</xdr:colOff>
      <xdr:row>15</xdr:row>
      <xdr:rowOff>80427</xdr:rowOff>
    </xdr:from>
    <xdr:to>
      <xdr:col>17</xdr:col>
      <xdr:colOff>185421</xdr:colOff>
      <xdr:row>16</xdr:row>
      <xdr:rowOff>69541</xdr:rowOff>
    </xdr:to>
    <xdr:sp macro="" textlink="'Reporte KPIs'!$AT$24">
      <xdr:nvSpPr>
        <xdr:cNvPr id="28" name="TextBox 27">
          <a:extLst>
            <a:ext uri="{FF2B5EF4-FFF2-40B4-BE49-F238E27FC236}">
              <a16:creationId xmlns:a16="http://schemas.microsoft.com/office/drawing/2014/main" id="{14269A45-C7D8-4DAB-8186-E798D7F15573}"/>
            </a:ext>
          </a:extLst>
        </xdr:cNvPr>
        <xdr:cNvSpPr txBox="1"/>
      </xdr:nvSpPr>
      <xdr:spPr>
        <a:xfrm>
          <a:off x="6605387" y="2235048"/>
          <a:ext cx="493870" cy="173045"/>
        </a:xfrm>
        <a:prstGeom prst="rect">
          <a:avLst/>
        </a:prstGeom>
        <a:solidFill>
          <a:schemeClr val="bg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2175905-3F87-4290-9166-1DEE23141B2A}" type="TxLink">
            <a:rPr lang="en-US" sz="580" b="1" i="0" u="none" strike="noStrike">
              <a:solidFill>
                <a:sysClr val="windowText" lastClr="000000"/>
              </a:solidFill>
              <a:latin typeface="Calibri"/>
              <a:cs typeface="Calibri"/>
            </a:rPr>
            <a:pPr algn="ctr"/>
            <a:t> $3,915 </a:t>
          </a:fld>
          <a:endParaRPr lang="en-US" sz="580" b="1">
            <a:solidFill>
              <a:sysClr val="windowText" lastClr="000000"/>
            </a:solidFill>
          </a:endParaRPr>
        </a:p>
      </xdr:txBody>
    </xdr:sp>
    <xdr:clientData/>
  </xdr:twoCellAnchor>
  <xdr:twoCellAnchor>
    <xdr:from>
      <xdr:col>17</xdr:col>
      <xdr:colOff>183663</xdr:colOff>
      <xdr:row>15</xdr:row>
      <xdr:rowOff>80424</xdr:rowOff>
    </xdr:from>
    <xdr:to>
      <xdr:col>18</xdr:col>
      <xdr:colOff>92143</xdr:colOff>
      <xdr:row>16</xdr:row>
      <xdr:rowOff>69538</xdr:rowOff>
    </xdr:to>
    <xdr:sp macro="" textlink="'Reporte KPIs'!$AU$24">
      <xdr:nvSpPr>
        <xdr:cNvPr id="29" name="TextBox 28">
          <a:extLst>
            <a:ext uri="{FF2B5EF4-FFF2-40B4-BE49-F238E27FC236}">
              <a16:creationId xmlns:a16="http://schemas.microsoft.com/office/drawing/2014/main" id="{4E4AECB4-F352-4F12-81F3-62E654C8C2C0}"/>
            </a:ext>
          </a:extLst>
        </xdr:cNvPr>
        <xdr:cNvSpPr txBox="1"/>
      </xdr:nvSpPr>
      <xdr:spPr>
        <a:xfrm>
          <a:off x="7097499" y="2235045"/>
          <a:ext cx="496403" cy="173045"/>
        </a:xfrm>
        <a:prstGeom prst="rect">
          <a:avLst/>
        </a:prstGeom>
        <a:solidFill>
          <a:schemeClr val="bg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5DBAD26-03FE-4A19-95B8-2D6D54984E1A}" type="TxLink">
            <a:rPr lang="en-US" sz="580" b="1" i="0" u="none" strike="noStrike">
              <a:solidFill>
                <a:sysClr val="windowText" lastClr="000000"/>
              </a:solidFill>
              <a:latin typeface="Calibri"/>
              <a:cs typeface="Calibri"/>
            </a:rPr>
            <a:pPr algn="ctr"/>
            <a:t> $3,712 </a:t>
          </a:fld>
          <a:endParaRPr lang="en-US" sz="580" b="1">
            <a:solidFill>
              <a:sysClr val="windowText" lastClr="000000"/>
            </a:solidFill>
          </a:endParaRPr>
        </a:p>
      </xdr:txBody>
    </xdr:sp>
    <xdr:clientData/>
  </xdr:twoCellAnchor>
  <xdr:twoCellAnchor>
    <xdr:from>
      <xdr:col>18</xdr:col>
      <xdr:colOff>86989</xdr:colOff>
      <xdr:row>15</xdr:row>
      <xdr:rowOff>78463</xdr:rowOff>
    </xdr:from>
    <xdr:to>
      <xdr:col>18</xdr:col>
      <xdr:colOff>580859</xdr:colOff>
      <xdr:row>16</xdr:row>
      <xdr:rowOff>67577</xdr:rowOff>
    </xdr:to>
    <xdr:sp macro="" textlink="'Reporte KPIs'!$AV$24">
      <xdr:nvSpPr>
        <xdr:cNvPr id="30" name="TextBox 29">
          <a:extLst>
            <a:ext uri="{FF2B5EF4-FFF2-40B4-BE49-F238E27FC236}">
              <a16:creationId xmlns:a16="http://schemas.microsoft.com/office/drawing/2014/main" id="{9D0C666B-A693-4568-8A8C-56A784A431BA}"/>
            </a:ext>
          </a:extLst>
        </xdr:cNvPr>
        <xdr:cNvSpPr txBox="1"/>
      </xdr:nvSpPr>
      <xdr:spPr>
        <a:xfrm>
          <a:off x="7588748" y="2233084"/>
          <a:ext cx="493870" cy="173045"/>
        </a:xfrm>
        <a:prstGeom prst="rect">
          <a:avLst/>
        </a:prstGeom>
        <a:solidFill>
          <a:schemeClr val="bg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771D024-A008-47AB-848C-4738575F16F8}" type="TxLink">
            <a:rPr lang="en-US" sz="580" b="1" i="0" u="none" strike="noStrike">
              <a:solidFill>
                <a:sysClr val="windowText" lastClr="000000"/>
              </a:solidFill>
              <a:latin typeface="Calibri"/>
              <a:cs typeface="Calibri"/>
            </a:rPr>
            <a:pPr algn="ctr"/>
            <a:t> $3,528 </a:t>
          </a:fld>
          <a:endParaRPr lang="en-US" sz="580" b="1">
            <a:solidFill>
              <a:sysClr val="windowText" lastClr="000000"/>
            </a:solidFill>
          </a:endParaRPr>
        </a:p>
      </xdr:txBody>
    </xdr:sp>
    <xdr:clientData/>
  </xdr:twoCellAnchor>
  <xdr:twoCellAnchor>
    <xdr:from>
      <xdr:col>18</xdr:col>
      <xdr:colOff>579101</xdr:colOff>
      <xdr:row>15</xdr:row>
      <xdr:rowOff>78460</xdr:rowOff>
    </xdr:from>
    <xdr:to>
      <xdr:col>19</xdr:col>
      <xdr:colOff>487582</xdr:colOff>
      <xdr:row>16</xdr:row>
      <xdr:rowOff>67574</xdr:rowOff>
    </xdr:to>
    <xdr:sp macro="" textlink="'Reporte KPIs'!$AW$24">
      <xdr:nvSpPr>
        <xdr:cNvPr id="31" name="TextBox 30">
          <a:extLst>
            <a:ext uri="{FF2B5EF4-FFF2-40B4-BE49-F238E27FC236}">
              <a16:creationId xmlns:a16="http://schemas.microsoft.com/office/drawing/2014/main" id="{389B137E-11C0-4923-B77B-0914115085E4}"/>
            </a:ext>
          </a:extLst>
        </xdr:cNvPr>
        <xdr:cNvSpPr txBox="1"/>
      </xdr:nvSpPr>
      <xdr:spPr>
        <a:xfrm>
          <a:off x="8080860" y="2233081"/>
          <a:ext cx="496403" cy="173045"/>
        </a:xfrm>
        <a:prstGeom prst="rect">
          <a:avLst/>
        </a:prstGeom>
        <a:solidFill>
          <a:schemeClr val="bg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8FCE4F4-23E7-4134-9362-B9F609272176}" type="TxLink">
            <a:rPr lang="en-US" sz="580" b="1" i="0" u="none" strike="noStrike">
              <a:solidFill>
                <a:sysClr val="windowText" lastClr="000000"/>
              </a:solidFill>
              <a:latin typeface="Calibri"/>
              <a:cs typeface="Calibri"/>
            </a:rPr>
            <a:pPr algn="ctr"/>
            <a:t> $4,340 </a:t>
          </a:fld>
          <a:endParaRPr lang="en-US" sz="580" b="1">
            <a:solidFill>
              <a:sysClr val="windowText" lastClr="000000"/>
            </a:solidFill>
          </a:endParaRPr>
        </a:p>
      </xdr:txBody>
    </xdr:sp>
    <xdr:clientData/>
  </xdr:twoCellAnchor>
  <xdr:twoCellAnchor>
    <xdr:from>
      <xdr:col>14</xdr:col>
      <xdr:colOff>43539</xdr:colOff>
      <xdr:row>107</xdr:row>
      <xdr:rowOff>10885</xdr:rowOff>
    </xdr:from>
    <xdr:to>
      <xdr:col>20</xdr:col>
      <xdr:colOff>0</xdr:colOff>
      <xdr:row>115</xdr:row>
      <xdr:rowOff>118654</xdr:rowOff>
    </xdr:to>
    <xdr:graphicFrame macro="">
      <xdr:nvGraphicFramePr>
        <xdr:cNvPr id="37" name="Chart 36">
          <a:extLst>
            <a:ext uri="{FF2B5EF4-FFF2-40B4-BE49-F238E27FC236}">
              <a16:creationId xmlns:a16="http://schemas.microsoft.com/office/drawing/2014/main" id="{511684C0-9D2E-4530-AB57-39329F4C0F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21</xdr:col>
      <xdr:colOff>234044</xdr:colOff>
      <xdr:row>87</xdr:row>
      <xdr:rowOff>10887</xdr:rowOff>
    </xdr:from>
    <xdr:to>
      <xdr:col>21</xdr:col>
      <xdr:colOff>691244</xdr:colOff>
      <xdr:row>91</xdr:row>
      <xdr:rowOff>16330</xdr:rowOff>
    </xdr:to>
    <xdr:pic>
      <xdr:nvPicPr>
        <xdr:cNvPr id="32" name="Graphic 31" descr="Clipboard Checked with solid fill">
          <a:hlinkClick xmlns:r="http://schemas.openxmlformats.org/officeDocument/2006/relationships" r:id="rId9" tooltip="Clic aqui"/>
          <a:extLst>
            <a:ext uri="{FF2B5EF4-FFF2-40B4-BE49-F238E27FC236}">
              <a16:creationId xmlns:a16="http://schemas.microsoft.com/office/drawing/2014/main" id="{9F69AC23-2EA0-75D1-B781-58F5449730E5}"/>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8958944" y="13982701"/>
          <a:ext cx="457200" cy="457200"/>
        </a:xfrm>
        <a:prstGeom prst="rect">
          <a:avLst/>
        </a:prstGeom>
      </xdr:spPr>
    </xdr:pic>
    <xdr:clientData/>
  </xdr:twoCellAnchor>
</xdr:wsDr>
</file>

<file path=xl/drawings/drawing2.xml><?xml version="1.0" encoding="utf-8"?>
<c:userShapes xmlns:c="http://schemas.openxmlformats.org/drawingml/2006/chart">
  <cdr:relSizeAnchor xmlns:cdr="http://schemas.openxmlformats.org/drawingml/2006/chartDrawing">
    <cdr:from>
      <cdr:x>0.08434</cdr:x>
      <cdr:y>0.04735</cdr:y>
    </cdr:from>
    <cdr:to>
      <cdr:x>0.13776</cdr:x>
      <cdr:y>0.13426</cdr:y>
    </cdr:to>
    <cdr:sp macro="" textlink="">
      <cdr:nvSpPr>
        <cdr:cNvPr id="2" name="TextBox 1">
          <a:extLst xmlns:a="http://schemas.openxmlformats.org/drawingml/2006/main">
            <a:ext uri="{FF2B5EF4-FFF2-40B4-BE49-F238E27FC236}">
              <a16:creationId xmlns:a16="http://schemas.microsoft.com/office/drawing/2014/main" id="{E6C976E3-A3CF-400B-BBD3-A4B25DDF6580}"/>
            </a:ext>
          </a:extLst>
        </cdr:cNvPr>
        <cdr:cNvSpPr txBox="1"/>
      </cdr:nvSpPr>
      <cdr:spPr>
        <a:xfrm xmlns:a="http://schemas.openxmlformats.org/drawingml/2006/main">
          <a:off x="721807" y="99646"/>
          <a:ext cx="457200" cy="18288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600"/>
        </a:p>
      </cdr:txBody>
    </cdr:sp>
  </cdr:relSizeAnchor>
</c:userShapes>
</file>

<file path=xl/drawings/drawing3.xml><?xml version="1.0" encoding="utf-8"?>
<xdr:wsDr xmlns:xdr="http://schemas.openxmlformats.org/drawingml/2006/spreadsheetDrawing" xmlns:a="http://schemas.openxmlformats.org/drawingml/2006/main">
  <xdr:twoCellAnchor editAs="oneCell">
    <xdr:from>
      <xdr:col>0</xdr:col>
      <xdr:colOff>76200</xdr:colOff>
      <xdr:row>0</xdr:row>
      <xdr:rowOff>0</xdr:rowOff>
    </xdr:from>
    <xdr:to>
      <xdr:col>0</xdr:col>
      <xdr:colOff>553780</xdr:colOff>
      <xdr:row>2</xdr:row>
      <xdr:rowOff>20724</xdr:rowOff>
    </xdr:to>
    <xdr:pic>
      <xdr:nvPicPr>
        <xdr:cNvPr id="2" name="Picture 1">
          <a:extLst>
            <a:ext uri="{FF2B5EF4-FFF2-40B4-BE49-F238E27FC236}">
              <a16:creationId xmlns:a16="http://schemas.microsoft.com/office/drawing/2014/main" id="{3BF6D8CC-A779-466D-94AC-6D7D0BDFE9F1}"/>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0324" t="13627" r="11650" b="11882"/>
        <a:stretch/>
      </xdr:blipFill>
      <xdr:spPr>
        <a:xfrm>
          <a:off x="76200" y="0"/>
          <a:ext cx="477580" cy="386484"/>
        </a:xfrm>
        <a:prstGeom prst="rect">
          <a:avLst/>
        </a:prstGeom>
      </xdr:spPr>
    </xdr:pic>
    <xdr:clientData/>
  </xdr:twoCellAnchor>
  <xdr:oneCellAnchor>
    <xdr:from>
      <xdr:col>0</xdr:col>
      <xdr:colOff>76200</xdr:colOff>
      <xdr:row>0</xdr:row>
      <xdr:rowOff>19050</xdr:rowOff>
    </xdr:from>
    <xdr:ext cx="481390" cy="405534"/>
    <xdr:pic>
      <xdr:nvPicPr>
        <xdr:cNvPr id="3" name="Picture 2">
          <a:hlinkClick xmlns:r="http://schemas.openxmlformats.org/officeDocument/2006/relationships" r:id="rId2" tooltip="Regresar"/>
          <a:extLst>
            <a:ext uri="{FF2B5EF4-FFF2-40B4-BE49-F238E27FC236}">
              <a16:creationId xmlns:a16="http://schemas.microsoft.com/office/drawing/2014/main" id="{6281EC9D-283A-4E91-9DB0-3E83DDD35E2C}"/>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10324" t="13627" r="11650" b="11882"/>
        <a:stretch/>
      </xdr:blipFill>
      <xdr:spPr>
        <a:xfrm>
          <a:off x="76200" y="19050"/>
          <a:ext cx="481390" cy="405534"/>
        </a:xfrm>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twoCellAnchor editAs="oneCell">
    <xdr:from>
      <xdr:col>0</xdr:col>
      <xdr:colOff>76200</xdr:colOff>
      <xdr:row>0</xdr:row>
      <xdr:rowOff>0</xdr:rowOff>
    </xdr:from>
    <xdr:to>
      <xdr:col>0</xdr:col>
      <xdr:colOff>553780</xdr:colOff>
      <xdr:row>2</xdr:row>
      <xdr:rowOff>20724</xdr:rowOff>
    </xdr:to>
    <xdr:pic>
      <xdr:nvPicPr>
        <xdr:cNvPr id="2" name="Picture 1">
          <a:extLst>
            <a:ext uri="{FF2B5EF4-FFF2-40B4-BE49-F238E27FC236}">
              <a16:creationId xmlns:a16="http://schemas.microsoft.com/office/drawing/2014/main" id="{0CA0FD9A-8ECB-4636-871C-14F4F4C742A4}"/>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0324" t="13627" r="11650" b="11882"/>
        <a:stretch/>
      </xdr:blipFill>
      <xdr:spPr>
        <a:xfrm>
          <a:off x="76200" y="19050"/>
          <a:ext cx="481390" cy="405534"/>
        </a:xfrm>
        <a:prstGeom prst="rect">
          <a:avLst/>
        </a:prstGeom>
      </xdr:spPr>
    </xdr:pic>
    <xdr:clientData/>
  </xdr:twoCellAnchor>
  <xdr:oneCellAnchor>
    <xdr:from>
      <xdr:col>0</xdr:col>
      <xdr:colOff>76200</xdr:colOff>
      <xdr:row>0</xdr:row>
      <xdr:rowOff>19050</xdr:rowOff>
    </xdr:from>
    <xdr:ext cx="481390" cy="405534"/>
    <xdr:pic>
      <xdr:nvPicPr>
        <xdr:cNvPr id="5" name="Picture 4">
          <a:hlinkClick xmlns:r="http://schemas.openxmlformats.org/officeDocument/2006/relationships" r:id="rId2" tooltip="Regresar"/>
          <a:extLst>
            <a:ext uri="{FF2B5EF4-FFF2-40B4-BE49-F238E27FC236}">
              <a16:creationId xmlns:a16="http://schemas.microsoft.com/office/drawing/2014/main" id="{ABCAE974-0BE9-4216-B8EF-6BCA538FD38C}"/>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10324" t="13627" r="11650" b="11882"/>
        <a:stretch/>
      </xdr:blipFill>
      <xdr:spPr>
        <a:xfrm>
          <a:off x="76200" y="8915400"/>
          <a:ext cx="481390" cy="405534"/>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twoCellAnchor editAs="oneCell">
    <xdr:from>
      <xdr:col>1</xdr:col>
      <xdr:colOff>76200</xdr:colOff>
      <xdr:row>0</xdr:row>
      <xdr:rowOff>0</xdr:rowOff>
    </xdr:from>
    <xdr:to>
      <xdr:col>1</xdr:col>
      <xdr:colOff>553780</xdr:colOff>
      <xdr:row>2</xdr:row>
      <xdr:rowOff>20724</xdr:rowOff>
    </xdr:to>
    <xdr:pic>
      <xdr:nvPicPr>
        <xdr:cNvPr id="2" name="Picture 1">
          <a:extLst>
            <a:ext uri="{FF2B5EF4-FFF2-40B4-BE49-F238E27FC236}">
              <a16:creationId xmlns:a16="http://schemas.microsoft.com/office/drawing/2014/main" id="{8833817C-B367-4E06-A942-B68A36FFA954}"/>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0324" t="13627" r="11650" b="11882"/>
        <a:stretch/>
      </xdr:blipFill>
      <xdr:spPr>
        <a:xfrm>
          <a:off x="76200" y="0"/>
          <a:ext cx="481390" cy="390294"/>
        </a:xfrm>
        <a:prstGeom prst="rect">
          <a:avLst/>
        </a:prstGeom>
      </xdr:spPr>
    </xdr:pic>
    <xdr:clientData/>
  </xdr:twoCellAnchor>
  <xdr:oneCellAnchor>
    <xdr:from>
      <xdr:col>1</xdr:col>
      <xdr:colOff>76200</xdr:colOff>
      <xdr:row>0</xdr:row>
      <xdr:rowOff>19050</xdr:rowOff>
    </xdr:from>
    <xdr:ext cx="481390" cy="405534"/>
    <xdr:pic>
      <xdr:nvPicPr>
        <xdr:cNvPr id="3" name="Picture 2">
          <a:hlinkClick xmlns:r="http://schemas.openxmlformats.org/officeDocument/2006/relationships" r:id="rId2" tooltip="Regresar"/>
          <a:extLst>
            <a:ext uri="{FF2B5EF4-FFF2-40B4-BE49-F238E27FC236}">
              <a16:creationId xmlns:a16="http://schemas.microsoft.com/office/drawing/2014/main" id="{E59A2AFA-F59D-4B15-BB2F-B2775F57EBA4}"/>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10324" t="13627" r="11650" b="11882"/>
        <a:stretch/>
      </xdr:blipFill>
      <xdr:spPr>
        <a:xfrm>
          <a:off x="76200" y="19050"/>
          <a:ext cx="481390" cy="405534"/>
        </a:xfrm>
        <a:prstGeom prst="rect">
          <a:avLst/>
        </a:prstGeom>
      </xdr:spPr>
    </xdr:pic>
    <xdr:clientData/>
  </xdr:oneCellAnchor>
</xdr:wsDr>
</file>

<file path=xl/drawings/drawing6.xml><?xml version="1.0" encoding="utf-8"?>
<xdr:wsDr xmlns:xdr="http://schemas.openxmlformats.org/drawingml/2006/spreadsheetDrawing" xmlns:a="http://schemas.openxmlformats.org/drawingml/2006/main">
  <xdr:oneCellAnchor>
    <xdr:from>
      <xdr:col>0</xdr:col>
      <xdr:colOff>68580</xdr:colOff>
      <xdr:row>0</xdr:row>
      <xdr:rowOff>0</xdr:rowOff>
    </xdr:from>
    <xdr:ext cx="481390" cy="405534"/>
    <xdr:pic>
      <xdr:nvPicPr>
        <xdr:cNvPr id="3" name="Picture 2">
          <a:hlinkClick xmlns:r="http://schemas.openxmlformats.org/officeDocument/2006/relationships" r:id="rId1" tooltip="Regresar"/>
          <a:extLst>
            <a:ext uri="{FF2B5EF4-FFF2-40B4-BE49-F238E27FC236}">
              <a16:creationId xmlns:a16="http://schemas.microsoft.com/office/drawing/2014/main" id="{0F02762B-7623-47CE-962A-DDA3C2C5E9EC}"/>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10324" t="13627" r="11650" b="11882"/>
        <a:stretch/>
      </xdr:blipFill>
      <xdr:spPr>
        <a:xfrm>
          <a:off x="68580" y="0"/>
          <a:ext cx="481390" cy="405534"/>
        </a:xfrm>
        <a:prstGeom prst="rect">
          <a:avLst/>
        </a:prstGeom>
      </xdr:spPr>
    </xdr:pic>
    <xdr:clientData/>
  </xdr:oneCellAnchor>
</xdr:wsDr>
</file>

<file path=xl/drawings/drawing7.xml><?xml version="1.0" encoding="utf-8"?>
<xdr:wsDr xmlns:xdr="http://schemas.openxmlformats.org/drawingml/2006/spreadsheetDrawing" xmlns:a="http://schemas.openxmlformats.org/drawingml/2006/main">
  <xdr:twoCellAnchor editAs="oneCell">
    <xdr:from>
      <xdr:col>1</xdr:col>
      <xdr:colOff>76200</xdr:colOff>
      <xdr:row>0</xdr:row>
      <xdr:rowOff>0</xdr:rowOff>
    </xdr:from>
    <xdr:to>
      <xdr:col>1</xdr:col>
      <xdr:colOff>553780</xdr:colOff>
      <xdr:row>2</xdr:row>
      <xdr:rowOff>20724</xdr:rowOff>
    </xdr:to>
    <xdr:pic>
      <xdr:nvPicPr>
        <xdr:cNvPr id="2" name="Picture 1">
          <a:extLst>
            <a:ext uri="{FF2B5EF4-FFF2-40B4-BE49-F238E27FC236}">
              <a16:creationId xmlns:a16="http://schemas.microsoft.com/office/drawing/2014/main" id="{FA08514B-E0FB-4F1F-BA14-F1E6097C9E57}"/>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0324" t="13627" r="11650" b="11882"/>
        <a:stretch/>
      </xdr:blipFill>
      <xdr:spPr>
        <a:xfrm>
          <a:off x="190500" y="0"/>
          <a:ext cx="481390" cy="390294"/>
        </a:xfrm>
        <a:prstGeom prst="rect">
          <a:avLst/>
        </a:prstGeom>
      </xdr:spPr>
    </xdr:pic>
    <xdr:clientData/>
  </xdr:twoCellAnchor>
  <xdr:oneCellAnchor>
    <xdr:from>
      <xdr:col>1</xdr:col>
      <xdr:colOff>76200</xdr:colOff>
      <xdr:row>0</xdr:row>
      <xdr:rowOff>19050</xdr:rowOff>
    </xdr:from>
    <xdr:ext cx="481390" cy="405534"/>
    <xdr:pic>
      <xdr:nvPicPr>
        <xdr:cNvPr id="3" name="Picture 2">
          <a:hlinkClick xmlns:r="http://schemas.openxmlformats.org/officeDocument/2006/relationships" r:id="rId2" tooltip="Regresar"/>
          <a:extLst>
            <a:ext uri="{FF2B5EF4-FFF2-40B4-BE49-F238E27FC236}">
              <a16:creationId xmlns:a16="http://schemas.microsoft.com/office/drawing/2014/main" id="{FED780CA-6DD5-4D6E-B761-B785B534585A}"/>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10324" t="13627" r="11650" b="11882"/>
        <a:stretch/>
      </xdr:blipFill>
      <xdr:spPr>
        <a:xfrm>
          <a:off x="190500" y="19050"/>
          <a:ext cx="481390" cy="405534"/>
        </a:xfrm>
        <a:prstGeom prst="rect">
          <a:avLst/>
        </a:prstGeom>
      </xdr:spPr>
    </xdr:pic>
    <xdr:clientData/>
  </xdr:oneCellAnchor>
</xdr:wsDr>
</file>

<file path=xl/drawings/drawing8.xml><?xml version="1.0" encoding="utf-8"?>
<xdr:wsDr xmlns:xdr="http://schemas.openxmlformats.org/drawingml/2006/spreadsheetDrawing" xmlns:a="http://schemas.openxmlformats.org/drawingml/2006/main">
  <xdr:oneCellAnchor>
    <xdr:from>
      <xdr:col>0</xdr:col>
      <xdr:colOff>0</xdr:colOff>
      <xdr:row>0</xdr:row>
      <xdr:rowOff>0</xdr:rowOff>
    </xdr:from>
    <xdr:ext cx="481390" cy="405534"/>
    <xdr:pic>
      <xdr:nvPicPr>
        <xdr:cNvPr id="2" name="Picture 1">
          <a:hlinkClick xmlns:r="http://schemas.openxmlformats.org/officeDocument/2006/relationships" r:id="rId1" tooltip="Regresar"/>
          <a:extLst>
            <a:ext uri="{FF2B5EF4-FFF2-40B4-BE49-F238E27FC236}">
              <a16:creationId xmlns:a16="http://schemas.microsoft.com/office/drawing/2014/main" id="{B8BDAEE3-5625-4862-BD85-7F437777D6C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10324" t="13627" r="11650" b="11882"/>
        <a:stretch/>
      </xdr:blipFill>
      <xdr:spPr>
        <a:xfrm>
          <a:off x="0" y="0"/>
          <a:ext cx="481390" cy="405534"/>
        </a:xfrm>
        <a:prstGeom prst="rect">
          <a:avLst/>
        </a:prstGeom>
      </xdr:spPr>
    </xdr:pic>
    <xdr:clientData/>
  </xdr:oneCellAnchor>
</xdr:wsDr>
</file>

<file path=xl/drawings/drawing9.xml><?xml version="1.0" encoding="utf-8"?>
<xdr:wsDr xmlns:xdr="http://schemas.openxmlformats.org/drawingml/2006/spreadsheetDrawing" xmlns:a="http://schemas.openxmlformats.org/drawingml/2006/main">
  <xdr:twoCellAnchor editAs="oneCell">
    <xdr:from>
      <xdr:col>1</xdr:col>
      <xdr:colOff>76200</xdr:colOff>
      <xdr:row>0</xdr:row>
      <xdr:rowOff>0</xdr:rowOff>
    </xdr:from>
    <xdr:to>
      <xdr:col>1</xdr:col>
      <xdr:colOff>553780</xdr:colOff>
      <xdr:row>2</xdr:row>
      <xdr:rowOff>20724</xdr:rowOff>
    </xdr:to>
    <xdr:pic>
      <xdr:nvPicPr>
        <xdr:cNvPr id="2" name="Picture 1">
          <a:extLst>
            <a:ext uri="{FF2B5EF4-FFF2-40B4-BE49-F238E27FC236}">
              <a16:creationId xmlns:a16="http://schemas.microsoft.com/office/drawing/2014/main" id="{EC0D01D2-B369-4225-AB92-BA1770D5AC65}"/>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0324" t="13627" r="11650" b="11882"/>
        <a:stretch/>
      </xdr:blipFill>
      <xdr:spPr>
        <a:xfrm>
          <a:off x="190500" y="0"/>
          <a:ext cx="481390" cy="390294"/>
        </a:xfrm>
        <a:prstGeom prst="rect">
          <a:avLst/>
        </a:prstGeom>
      </xdr:spPr>
    </xdr:pic>
    <xdr:clientData/>
  </xdr:twoCellAnchor>
  <xdr:oneCellAnchor>
    <xdr:from>
      <xdr:col>1</xdr:col>
      <xdr:colOff>76200</xdr:colOff>
      <xdr:row>0</xdr:row>
      <xdr:rowOff>19050</xdr:rowOff>
    </xdr:from>
    <xdr:ext cx="481390" cy="405534"/>
    <xdr:pic>
      <xdr:nvPicPr>
        <xdr:cNvPr id="3" name="Picture 2">
          <a:hlinkClick xmlns:r="http://schemas.openxmlformats.org/officeDocument/2006/relationships" r:id="rId2" tooltip="Regresar"/>
          <a:extLst>
            <a:ext uri="{FF2B5EF4-FFF2-40B4-BE49-F238E27FC236}">
              <a16:creationId xmlns:a16="http://schemas.microsoft.com/office/drawing/2014/main" id="{162ED841-27A7-4B75-9702-EFC35A1C20DD}"/>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10324" t="13627" r="11650" b="11882"/>
        <a:stretch/>
      </xdr:blipFill>
      <xdr:spPr>
        <a:xfrm>
          <a:off x="190500" y="19050"/>
          <a:ext cx="481390" cy="405534"/>
        </a:xfrm>
        <a:prstGeom prst="rect">
          <a:avLst/>
        </a:prstGeom>
      </xdr:spPr>
    </xdr:pic>
    <xdr:clientData/>
  </xdr:oneCellAnchor>
</xdr:wsDr>
</file>

<file path=xl/drawings/drawing10.xml><?xml version="1.0" encoding="utf-8"?>
<xdr:wsDr xmlns:xdr="http://schemas.openxmlformats.org/drawingml/2006/spreadsheetDrawing" xmlns:a="http://schemas.openxmlformats.org/drawingml/2006/main">
  <xdr:twoCellAnchor editAs="oneCell">
    <xdr:from>
      <xdr:col>1</xdr:col>
      <xdr:colOff>76200</xdr:colOff>
      <xdr:row>0</xdr:row>
      <xdr:rowOff>0</xdr:rowOff>
    </xdr:from>
    <xdr:to>
      <xdr:col>1</xdr:col>
      <xdr:colOff>549970</xdr:colOff>
      <xdr:row>2</xdr:row>
      <xdr:rowOff>16914</xdr:rowOff>
    </xdr:to>
    <xdr:pic>
      <xdr:nvPicPr>
        <xdr:cNvPr id="2" name="Picture 1">
          <a:extLst>
            <a:ext uri="{FF2B5EF4-FFF2-40B4-BE49-F238E27FC236}">
              <a16:creationId xmlns:a16="http://schemas.microsoft.com/office/drawing/2014/main" id="{9E88B20D-EA30-4B7B-BB16-739EF79E2A63}"/>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0324" t="13627" r="11650" b="11882"/>
        <a:stretch/>
      </xdr:blipFill>
      <xdr:spPr>
        <a:xfrm>
          <a:off x="358140" y="0"/>
          <a:ext cx="481390" cy="390294"/>
        </a:xfrm>
        <a:prstGeom prst="rect">
          <a:avLst/>
        </a:prstGeom>
      </xdr:spPr>
    </xdr:pic>
    <xdr:clientData/>
  </xdr:twoCellAnchor>
  <xdr:oneCellAnchor>
    <xdr:from>
      <xdr:col>1</xdr:col>
      <xdr:colOff>76200</xdr:colOff>
      <xdr:row>0</xdr:row>
      <xdr:rowOff>19050</xdr:rowOff>
    </xdr:from>
    <xdr:ext cx="481390" cy="405534"/>
    <xdr:pic>
      <xdr:nvPicPr>
        <xdr:cNvPr id="3" name="Picture 2">
          <a:hlinkClick xmlns:r="http://schemas.openxmlformats.org/officeDocument/2006/relationships" r:id="rId2" tooltip="Regresar"/>
          <a:extLst>
            <a:ext uri="{FF2B5EF4-FFF2-40B4-BE49-F238E27FC236}">
              <a16:creationId xmlns:a16="http://schemas.microsoft.com/office/drawing/2014/main" id="{F85BE70F-9F58-451E-BFE6-9E159A6E30B9}"/>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10324" t="13627" r="11650" b="11882"/>
        <a:stretch/>
      </xdr:blipFill>
      <xdr:spPr>
        <a:xfrm>
          <a:off x="358140" y="19050"/>
          <a:ext cx="481390" cy="405534"/>
        </a:xfrm>
        <a:prstGeom prst="rect">
          <a:avLst/>
        </a:prstGeom>
      </xdr:spPr>
    </xdr:pic>
    <xdr:clientData/>
  </xdr:oneCellAnchor>
</xdr:wsDr>
</file>

<file path=xl/drawings/drawing11.xml><?xml version="1.0" encoding="utf-8"?>
<xdr:wsDr xmlns:xdr="http://schemas.openxmlformats.org/drawingml/2006/spreadsheetDrawing" xmlns:a="http://schemas.openxmlformats.org/drawingml/2006/main">
  <xdr:twoCellAnchor editAs="oneCell">
    <xdr:from>
      <xdr:col>1</xdr:col>
      <xdr:colOff>76200</xdr:colOff>
      <xdr:row>0</xdr:row>
      <xdr:rowOff>0</xdr:rowOff>
    </xdr:from>
    <xdr:to>
      <xdr:col>1</xdr:col>
      <xdr:colOff>553780</xdr:colOff>
      <xdr:row>2</xdr:row>
      <xdr:rowOff>20724</xdr:rowOff>
    </xdr:to>
    <xdr:pic>
      <xdr:nvPicPr>
        <xdr:cNvPr id="2" name="Picture 1">
          <a:extLst>
            <a:ext uri="{FF2B5EF4-FFF2-40B4-BE49-F238E27FC236}">
              <a16:creationId xmlns:a16="http://schemas.microsoft.com/office/drawing/2014/main" id="{46EE3002-BE3D-44A5-BE28-E89E6296676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0324" t="13627" r="11650" b="11882"/>
        <a:stretch/>
      </xdr:blipFill>
      <xdr:spPr>
        <a:xfrm>
          <a:off x="190500" y="0"/>
          <a:ext cx="481390" cy="390294"/>
        </a:xfrm>
        <a:prstGeom prst="rect">
          <a:avLst/>
        </a:prstGeom>
      </xdr:spPr>
    </xdr:pic>
    <xdr:clientData/>
  </xdr:twoCellAnchor>
  <xdr:oneCellAnchor>
    <xdr:from>
      <xdr:col>1</xdr:col>
      <xdr:colOff>76200</xdr:colOff>
      <xdr:row>0</xdr:row>
      <xdr:rowOff>19050</xdr:rowOff>
    </xdr:from>
    <xdr:ext cx="481390" cy="405534"/>
    <xdr:pic>
      <xdr:nvPicPr>
        <xdr:cNvPr id="3" name="Picture 2">
          <a:hlinkClick xmlns:r="http://schemas.openxmlformats.org/officeDocument/2006/relationships" r:id="rId2" tooltip="Regresar"/>
          <a:extLst>
            <a:ext uri="{FF2B5EF4-FFF2-40B4-BE49-F238E27FC236}">
              <a16:creationId xmlns:a16="http://schemas.microsoft.com/office/drawing/2014/main" id="{909764DF-81F0-4AE3-840B-5F7A3614E303}"/>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10324" t="13627" r="11650" b="11882"/>
        <a:stretch/>
      </xdr:blipFill>
      <xdr:spPr>
        <a:xfrm>
          <a:off x="190500" y="19050"/>
          <a:ext cx="481390" cy="405534"/>
        </a:xfrm>
        <a:prstGeom prst="rect">
          <a:avLst/>
        </a:prstGeom>
      </xdr:spPr>
    </xdr:pic>
    <xdr:clientData/>
  </xdr:oneCellAnchor>
</xdr:wsDr>
</file>

<file path=xl/drawings/drawing12.xml><?xml version="1.0" encoding="utf-8"?>
<xdr:wsDr xmlns:xdr="http://schemas.openxmlformats.org/drawingml/2006/spreadsheetDrawing" xmlns:a="http://schemas.openxmlformats.org/drawingml/2006/main">
  <xdr:twoCellAnchor editAs="oneCell">
    <xdr:from>
      <xdr:col>1</xdr:col>
      <xdr:colOff>76200</xdr:colOff>
      <xdr:row>0</xdr:row>
      <xdr:rowOff>0</xdr:rowOff>
    </xdr:from>
    <xdr:to>
      <xdr:col>1</xdr:col>
      <xdr:colOff>549970</xdr:colOff>
      <xdr:row>2</xdr:row>
      <xdr:rowOff>16914</xdr:rowOff>
    </xdr:to>
    <xdr:pic>
      <xdr:nvPicPr>
        <xdr:cNvPr id="2" name="Picture 1">
          <a:extLst>
            <a:ext uri="{FF2B5EF4-FFF2-40B4-BE49-F238E27FC236}">
              <a16:creationId xmlns:a16="http://schemas.microsoft.com/office/drawing/2014/main" id="{A2D4F041-C40F-48A6-AA79-355E9FC9F618}"/>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0324" t="13627" r="11650" b="11882"/>
        <a:stretch/>
      </xdr:blipFill>
      <xdr:spPr>
        <a:xfrm>
          <a:off x="358140" y="0"/>
          <a:ext cx="481390" cy="390294"/>
        </a:xfrm>
        <a:prstGeom prst="rect">
          <a:avLst/>
        </a:prstGeom>
      </xdr:spPr>
    </xdr:pic>
    <xdr:clientData/>
  </xdr:twoCellAnchor>
  <xdr:oneCellAnchor>
    <xdr:from>
      <xdr:col>1</xdr:col>
      <xdr:colOff>76200</xdr:colOff>
      <xdr:row>0</xdr:row>
      <xdr:rowOff>19050</xdr:rowOff>
    </xdr:from>
    <xdr:ext cx="481390" cy="405534"/>
    <xdr:pic>
      <xdr:nvPicPr>
        <xdr:cNvPr id="3" name="Picture 2">
          <a:hlinkClick xmlns:r="http://schemas.openxmlformats.org/officeDocument/2006/relationships" r:id="rId2" tooltip="Regresar"/>
          <a:extLst>
            <a:ext uri="{FF2B5EF4-FFF2-40B4-BE49-F238E27FC236}">
              <a16:creationId xmlns:a16="http://schemas.microsoft.com/office/drawing/2014/main" id="{56FE3A18-F5A5-4BB5-B146-34222F4CEDB1}"/>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10324" t="13627" r="11650" b="11882"/>
        <a:stretch/>
      </xdr:blipFill>
      <xdr:spPr>
        <a:xfrm>
          <a:off x="358140" y="19050"/>
          <a:ext cx="481390" cy="405534"/>
        </a:xfrm>
        <a:prstGeom prst="rect">
          <a:avLst/>
        </a:prstGeom>
      </xdr:spPr>
    </xdr:pic>
    <xdr:clientData/>
  </xdr:oneCellAnchor>
</xdr:wsDr>
</file>

<file path=xl/drawings/drawing13.xml><?xml version="1.0" encoding="utf-8"?>
<xdr:wsDr xmlns:xdr="http://schemas.openxmlformats.org/drawingml/2006/spreadsheetDrawing" xmlns:a="http://schemas.openxmlformats.org/drawingml/2006/main">
  <xdr:twoCellAnchor editAs="oneCell">
    <xdr:from>
      <xdr:col>1</xdr:col>
      <xdr:colOff>76200</xdr:colOff>
      <xdr:row>0</xdr:row>
      <xdr:rowOff>0</xdr:rowOff>
    </xdr:from>
    <xdr:to>
      <xdr:col>1</xdr:col>
      <xdr:colOff>553780</xdr:colOff>
      <xdr:row>2</xdr:row>
      <xdr:rowOff>20724</xdr:rowOff>
    </xdr:to>
    <xdr:pic>
      <xdr:nvPicPr>
        <xdr:cNvPr id="2" name="Picture 1">
          <a:extLst>
            <a:ext uri="{FF2B5EF4-FFF2-40B4-BE49-F238E27FC236}">
              <a16:creationId xmlns:a16="http://schemas.microsoft.com/office/drawing/2014/main" id="{60F39851-7674-4E47-AE32-CDF4EF6B14FA}"/>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0324" t="13627" r="11650" b="11882"/>
        <a:stretch/>
      </xdr:blipFill>
      <xdr:spPr>
        <a:xfrm>
          <a:off x="190500" y="0"/>
          <a:ext cx="481390" cy="390294"/>
        </a:xfrm>
        <a:prstGeom prst="rect">
          <a:avLst/>
        </a:prstGeom>
      </xdr:spPr>
    </xdr:pic>
    <xdr:clientData/>
  </xdr:twoCellAnchor>
  <xdr:oneCellAnchor>
    <xdr:from>
      <xdr:col>1</xdr:col>
      <xdr:colOff>76200</xdr:colOff>
      <xdr:row>0</xdr:row>
      <xdr:rowOff>19050</xdr:rowOff>
    </xdr:from>
    <xdr:ext cx="481390" cy="405534"/>
    <xdr:pic>
      <xdr:nvPicPr>
        <xdr:cNvPr id="3" name="Picture 2">
          <a:hlinkClick xmlns:r="http://schemas.openxmlformats.org/officeDocument/2006/relationships" r:id="rId2" tooltip="Regresar"/>
          <a:extLst>
            <a:ext uri="{FF2B5EF4-FFF2-40B4-BE49-F238E27FC236}">
              <a16:creationId xmlns:a16="http://schemas.microsoft.com/office/drawing/2014/main" id="{28A13C8F-4D4B-4FF7-80A9-6966ADDB02C7}"/>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10324" t="13627" r="11650" b="11882"/>
        <a:stretch/>
      </xdr:blipFill>
      <xdr:spPr>
        <a:xfrm>
          <a:off x="190500" y="19050"/>
          <a:ext cx="481390" cy="405534"/>
        </a:xfrm>
        <a:prstGeom prst="rect">
          <a:avLst/>
        </a:prstGeom>
      </xdr:spPr>
    </xdr:pic>
    <xdr:clientData/>
  </xdr:oneCellAnchor>
</xdr:wsDr>
</file>

<file path=xl/drawings/drawing14.xml><?xml version="1.0" encoding="utf-8"?>
<xdr:wsDr xmlns:xdr="http://schemas.openxmlformats.org/drawingml/2006/spreadsheetDrawing" xmlns:a="http://schemas.openxmlformats.org/drawingml/2006/main">
  <xdr:twoCellAnchor editAs="oneCell">
    <xdr:from>
      <xdr:col>1</xdr:col>
      <xdr:colOff>76200</xdr:colOff>
      <xdr:row>0</xdr:row>
      <xdr:rowOff>0</xdr:rowOff>
    </xdr:from>
    <xdr:to>
      <xdr:col>1</xdr:col>
      <xdr:colOff>549970</xdr:colOff>
      <xdr:row>2</xdr:row>
      <xdr:rowOff>16914</xdr:rowOff>
    </xdr:to>
    <xdr:pic>
      <xdr:nvPicPr>
        <xdr:cNvPr id="2" name="Picture 1">
          <a:extLst>
            <a:ext uri="{FF2B5EF4-FFF2-40B4-BE49-F238E27FC236}">
              <a16:creationId xmlns:a16="http://schemas.microsoft.com/office/drawing/2014/main" id="{6D6A8B1A-E591-45C0-A49D-9CEF16F20CAC}"/>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0324" t="13627" r="11650" b="11882"/>
        <a:stretch/>
      </xdr:blipFill>
      <xdr:spPr>
        <a:xfrm>
          <a:off x="358140" y="0"/>
          <a:ext cx="481390" cy="390294"/>
        </a:xfrm>
        <a:prstGeom prst="rect">
          <a:avLst/>
        </a:prstGeom>
      </xdr:spPr>
    </xdr:pic>
    <xdr:clientData/>
  </xdr:twoCellAnchor>
  <xdr:oneCellAnchor>
    <xdr:from>
      <xdr:col>1</xdr:col>
      <xdr:colOff>76200</xdr:colOff>
      <xdr:row>0</xdr:row>
      <xdr:rowOff>19050</xdr:rowOff>
    </xdr:from>
    <xdr:ext cx="481390" cy="405534"/>
    <xdr:pic>
      <xdr:nvPicPr>
        <xdr:cNvPr id="3" name="Picture 2">
          <a:hlinkClick xmlns:r="http://schemas.openxmlformats.org/officeDocument/2006/relationships" r:id="rId2" tooltip="Regresar"/>
          <a:extLst>
            <a:ext uri="{FF2B5EF4-FFF2-40B4-BE49-F238E27FC236}">
              <a16:creationId xmlns:a16="http://schemas.microsoft.com/office/drawing/2014/main" id="{EE204596-FCF4-47A1-AD1C-D49EA9B162A7}"/>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10324" t="13627" r="11650" b="11882"/>
        <a:stretch/>
      </xdr:blipFill>
      <xdr:spPr>
        <a:xfrm>
          <a:off x="358140" y="19050"/>
          <a:ext cx="481390" cy="405534"/>
        </a:xfrm>
        <a:prstGeom prst="rect">
          <a:avLst/>
        </a:prstGeom>
      </xdr:spPr>
    </xdr:pic>
    <xdr:clientData/>
  </xdr:oneCellAnchor>
</xdr:wsDr>
</file>

<file path=xl/drawings/drawing15.xml><?xml version="1.0" encoding="utf-8"?>
<xdr:wsDr xmlns:xdr="http://schemas.openxmlformats.org/drawingml/2006/spreadsheetDrawing" xmlns:a="http://schemas.openxmlformats.org/drawingml/2006/main">
  <xdr:twoCellAnchor editAs="oneCell">
    <xdr:from>
      <xdr:col>1</xdr:col>
      <xdr:colOff>76200</xdr:colOff>
      <xdr:row>0</xdr:row>
      <xdr:rowOff>0</xdr:rowOff>
    </xdr:from>
    <xdr:to>
      <xdr:col>1</xdr:col>
      <xdr:colOff>553780</xdr:colOff>
      <xdr:row>2</xdr:row>
      <xdr:rowOff>20724</xdr:rowOff>
    </xdr:to>
    <xdr:pic>
      <xdr:nvPicPr>
        <xdr:cNvPr id="2" name="Picture 1">
          <a:extLst>
            <a:ext uri="{FF2B5EF4-FFF2-40B4-BE49-F238E27FC236}">
              <a16:creationId xmlns:a16="http://schemas.microsoft.com/office/drawing/2014/main" id="{FAE50E1D-D4F5-4377-80C2-53CFEC704E28}"/>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0324" t="13627" r="11650" b="11882"/>
        <a:stretch/>
      </xdr:blipFill>
      <xdr:spPr>
        <a:xfrm>
          <a:off x="190500" y="0"/>
          <a:ext cx="481390" cy="390294"/>
        </a:xfrm>
        <a:prstGeom prst="rect">
          <a:avLst/>
        </a:prstGeom>
      </xdr:spPr>
    </xdr:pic>
    <xdr:clientData/>
  </xdr:twoCellAnchor>
  <xdr:oneCellAnchor>
    <xdr:from>
      <xdr:col>1</xdr:col>
      <xdr:colOff>76200</xdr:colOff>
      <xdr:row>0</xdr:row>
      <xdr:rowOff>19050</xdr:rowOff>
    </xdr:from>
    <xdr:ext cx="481390" cy="405534"/>
    <xdr:pic>
      <xdr:nvPicPr>
        <xdr:cNvPr id="3" name="Picture 2">
          <a:hlinkClick xmlns:r="http://schemas.openxmlformats.org/officeDocument/2006/relationships" r:id="rId2" tooltip="Regresar"/>
          <a:extLst>
            <a:ext uri="{FF2B5EF4-FFF2-40B4-BE49-F238E27FC236}">
              <a16:creationId xmlns:a16="http://schemas.microsoft.com/office/drawing/2014/main" id="{32BBDE0A-17F7-4813-A1C2-ABAC78E1F23F}"/>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10324" t="13627" r="11650" b="11882"/>
        <a:stretch/>
      </xdr:blipFill>
      <xdr:spPr>
        <a:xfrm>
          <a:off x="190500" y="19050"/>
          <a:ext cx="481390" cy="405534"/>
        </a:xfrm>
        <a:prstGeom prst="rect">
          <a:avLst/>
        </a:prstGeom>
      </xdr:spPr>
    </xdr:pic>
    <xdr:clientData/>
  </xdr:oneCellAnchor>
</xdr:wsDr>
</file>

<file path=xl/drawings/drawing16.xml><?xml version="1.0" encoding="utf-8"?>
<xdr:wsDr xmlns:xdr="http://schemas.openxmlformats.org/drawingml/2006/spreadsheetDrawing" xmlns:a="http://schemas.openxmlformats.org/drawingml/2006/main">
  <xdr:twoCellAnchor editAs="oneCell">
    <xdr:from>
      <xdr:col>1</xdr:col>
      <xdr:colOff>76200</xdr:colOff>
      <xdr:row>0</xdr:row>
      <xdr:rowOff>0</xdr:rowOff>
    </xdr:from>
    <xdr:to>
      <xdr:col>1</xdr:col>
      <xdr:colOff>549970</xdr:colOff>
      <xdr:row>2</xdr:row>
      <xdr:rowOff>16914</xdr:rowOff>
    </xdr:to>
    <xdr:pic>
      <xdr:nvPicPr>
        <xdr:cNvPr id="2" name="Picture 1">
          <a:extLst>
            <a:ext uri="{FF2B5EF4-FFF2-40B4-BE49-F238E27FC236}">
              <a16:creationId xmlns:a16="http://schemas.microsoft.com/office/drawing/2014/main" id="{EAE29834-B9BD-4229-B8EC-E808DC28822A}"/>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0324" t="13627" r="11650" b="11882"/>
        <a:stretch/>
      </xdr:blipFill>
      <xdr:spPr>
        <a:xfrm>
          <a:off x="358140" y="0"/>
          <a:ext cx="481390" cy="390294"/>
        </a:xfrm>
        <a:prstGeom prst="rect">
          <a:avLst/>
        </a:prstGeom>
      </xdr:spPr>
    </xdr:pic>
    <xdr:clientData/>
  </xdr:twoCellAnchor>
  <xdr:oneCellAnchor>
    <xdr:from>
      <xdr:col>1</xdr:col>
      <xdr:colOff>76200</xdr:colOff>
      <xdr:row>0</xdr:row>
      <xdr:rowOff>19050</xdr:rowOff>
    </xdr:from>
    <xdr:ext cx="481390" cy="405534"/>
    <xdr:pic>
      <xdr:nvPicPr>
        <xdr:cNvPr id="3" name="Picture 2">
          <a:hlinkClick xmlns:r="http://schemas.openxmlformats.org/officeDocument/2006/relationships" r:id="rId2" tooltip="Regresar"/>
          <a:extLst>
            <a:ext uri="{FF2B5EF4-FFF2-40B4-BE49-F238E27FC236}">
              <a16:creationId xmlns:a16="http://schemas.microsoft.com/office/drawing/2014/main" id="{5D94759C-BE85-4F63-98E4-48652B159AFB}"/>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10324" t="13627" r="11650" b="11882"/>
        <a:stretch/>
      </xdr:blipFill>
      <xdr:spPr>
        <a:xfrm>
          <a:off x="358140" y="19050"/>
          <a:ext cx="481390" cy="405534"/>
        </a:xfrm>
        <a:prstGeom prst="rect">
          <a:avLst/>
        </a:prstGeom>
      </xdr:spPr>
    </xdr:pic>
    <xdr:clientData/>
  </xdr:oneCellAnchor>
</xdr:wsDr>
</file>

<file path=xl/drawings/drawing17.xml><?xml version="1.0" encoding="utf-8"?>
<xdr:wsDr xmlns:xdr="http://schemas.openxmlformats.org/drawingml/2006/spreadsheetDrawing" xmlns:a="http://schemas.openxmlformats.org/drawingml/2006/main">
  <xdr:twoCellAnchor editAs="oneCell">
    <xdr:from>
      <xdr:col>1</xdr:col>
      <xdr:colOff>76200</xdr:colOff>
      <xdr:row>0</xdr:row>
      <xdr:rowOff>0</xdr:rowOff>
    </xdr:from>
    <xdr:to>
      <xdr:col>1</xdr:col>
      <xdr:colOff>553780</xdr:colOff>
      <xdr:row>2</xdr:row>
      <xdr:rowOff>20724</xdr:rowOff>
    </xdr:to>
    <xdr:pic>
      <xdr:nvPicPr>
        <xdr:cNvPr id="2" name="Picture 1">
          <a:extLst>
            <a:ext uri="{FF2B5EF4-FFF2-40B4-BE49-F238E27FC236}">
              <a16:creationId xmlns:a16="http://schemas.microsoft.com/office/drawing/2014/main" id="{CBF447F4-9F55-459C-8449-5B9ED76EC007}"/>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0324" t="13627" r="11650" b="11882"/>
        <a:stretch/>
      </xdr:blipFill>
      <xdr:spPr>
        <a:xfrm>
          <a:off x="190500" y="0"/>
          <a:ext cx="481390" cy="390294"/>
        </a:xfrm>
        <a:prstGeom prst="rect">
          <a:avLst/>
        </a:prstGeom>
      </xdr:spPr>
    </xdr:pic>
    <xdr:clientData/>
  </xdr:twoCellAnchor>
  <xdr:oneCellAnchor>
    <xdr:from>
      <xdr:col>1</xdr:col>
      <xdr:colOff>76200</xdr:colOff>
      <xdr:row>0</xdr:row>
      <xdr:rowOff>19050</xdr:rowOff>
    </xdr:from>
    <xdr:ext cx="481390" cy="405534"/>
    <xdr:pic>
      <xdr:nvPicPr>
        <xdr:cNvPr id="3" name="Picture 2">
          <a:hlinkClick xmlns:r="http://schemas.openxmlformats.org/officeDocument/2006/relationships" r:id="rId2" tooltip="Regresar"/>
          <a:extLst>
            <a:ext uri="{FF2B5EF4-FFF2-40B4-BE49-F238E27FC236}">
              <a16:creationId xmlns:a16="http://schemas.microsoft.com/office/drawing/2014/main" id="{FC6A7C8F-B19F-4F4F-B316-FA05ED334C53}"/>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10324" t="13627" r="11650" b="11882"/>
        <a:stretch/>
      </xdr:blipFill>
      <xdr:spPr>
        <a:xfrm>
          <a:off x="190500" y="19050"/>
          <a:ext cx="481390" cy="405534"/>
        </a:xfrm>
        <a:prstGeom prst="rect">
          <a:avLst/>
        </a:prstGeom>
      </xdr:spPr>
    </xdr:pic>
    <xdr:clientData/>
  </xdr:oneCellAnchor>
</xdr:wsDr>
</file>

<file path=xl/drawings/drawing18.xml><?xml version="1.0" encoding="utf-8"?>
<xdr:wsDr xmlns:xdr="http://schemas.openxmlformats.org/drawingml/2006/spreadsheetDrawing" xmlns:a="http://schemas.openxmlformats.org/drawingml/2006/main">
  <xdr:twoCellAnchor editAs="oneCell">
    <xdr:from>
      <xdr:col>1</xdr:col>
      <xdr:colOff>76200</xdr:colOff>
      <xdr:row>0</xdr:row>
      <xdr:rowOff>0</xdr:rowOff>
    </xdr:from>
    <xdr:to>
      <xdr:col>1</xdr:col>
      <xdr:colOff>549970</xdr:colOff>
      <xdr:row>2</xdr:row>
      <xdr:rowOff>16914</xdr:rowOff>
    </xdr:to>
    <xdr:pic>
      <xdr:nvPicPr>
        <xdr:cNvPr id="2" name="Picture 1">
          <a:extLst>
            <a:ext uri="{FF2B5EF4-FFF2-40B4-BE49-F238E27FC236}">
              <a16:creationId xmlns:a16="http://schemas.microsoft.com/office/drawing/2014/main" id="{8B5B721E-A00E-45F9-8E63-E0E903EE6AFB}"/>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0324" t="13627" r="11650" b="11882"/>
        <a:stretch/>
      </xdr:blipFill>
      <xdr:spPr>
        <a:xfrm>
          <a:off x="358140" y="0"/>
          <a:ext cx="481390" cy="390294"/>
        </a:xfrm>
        <a:prstGeom prst="rect">
          <a:avLst/>
        </a:prstGeom>
      </xdr:spPr>
    </xdr:pic>
    <xdr:clientData/>
  </xdr:twoCellAnchor>
  <xdr:oneCellAnchor>
    <xdr:from>
      <xdr:col>1</xdr:col>
      <xdr:colOff>76200</xdr:colOff>
      <xdr:row>0</xdr:row>
      <xdr:rowOff>19050</xdr:rowOff>
    </xdr:from>
    <xdr:ext cx="481390" cy="405534"/>
    <xdr:pic>
      <xdr:nvPicPr>
        <xdr:cNvPr id="3" name="Picture 2">
          <a:hlinkClick xmlns:r="http://schemas.openxmlformats.org/officeDocument/2006/relationships" r:id="rId2" tooltip="Regresar"/>
          <a:extLst>
            <a:ext uri="{FF2B5EF4-FFF2-40B4-BE49-F238E27FC236}">
              <a16:creationId xmlns:a16="http://schemas.microsoft.com/office/drawing/2014/main" id="{DBFD5438-A8BC-4D29-957C-DF9B568C6A6E}"/>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10324" t="13627" r="11650" b="11882"/>
        <a:stretch/>
      </xdr:blipFill>
      <xdr:spPr>
        <a:xfrm>
          <a:off x="358140" y="19050"/>
          <a:ext cx="481390" cy="405534"/>
        </a:xfrm>
        <a:prstGeom prst="rect">
          <a:avLst/>
        </a:prstGeom>
      </xdr:spPr>
    </xdr:pic>
    <xdr:clientData/>
  </xdr:oneCellAnchor>
</xdr:wsDr>
</file>

<file path=xl/drawings/drawing19.xml><?xml version="1.0" encoding="utf-8"?>
<xdr:wsDr xmlns:xdr="http://schemas.openxmlformats.org/drawingml/2006/spreadsheetDrawing" xmlns:a="http://schemas.openxmlformats.org/drawingml/2006/main">
  <xdr:twoCellAnchor editAs="oneCell">
    <xdr:from>
      <xdr:col>1</xdr:col>
      <xdr:colOff>76200</xdr:colOff>
      <xdr:row>0</xdr:row>
      <xdr:rowOff>0</xdr:rowOff>
    </xdr:from>
    <xdr:to>
      <xdr:col>1</xdr:col>
      <xdr:colOff>553780</xdr:colOff>
      <xdr:row>2</xdr:row>
      <xdr:rowOff>20724</xdr:rowOff>
    </xdr:to>
    <xdr:pic>
      <xdr:nvPicPr>
        <xdr:cNvPr id="2" name="Picture 1">
          <a:extLst>
            <a:ext uri="{FF2B5EF4-FFF2-40B4-BE49-F238E27FC236}">
              <a16:creationId xmlns:a16="http://schemas.microsoft.com/office/drawing/2014/main" id="{7C7FF3D8-3D8B-4FA5-A3CB-C93D2153ABE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0324" t="13627" r="11650" b="11882"/>
        <a:stretch/>
      </xdr:blipFill>
      <xdr:spPr>
        <a:xfrm>
          <a:off x="190500" y="0"/>
          <a:ext cx="481390" cy="390294"/>
        </a:xfrm>
        <a:prstGeom prst="rect">
          <a:avLst/>
        </a:prstGeom>
      </xdr:spPr>
    </xdr:pic>
    <xdr:clientData/>
  </xdr:twoCellAnchor>
  <xdr:oneCellAnchor>
    <xdr:from>
      <xdr:col>1</xdr:col>
      <xdr:colOff>76200</xdr:colOff>
      <xdr:row>0</xdr:row>
      <xdr:rowOff>19050</xdr:rowOff>
    </xdr:from>
    <xdr:ext cx="481390" cy="405534"/>
    <xdr:pic>
      <xdr:nvPicPr>
        <xdr:cNvPr id="3" name="Picture 2">
          <a:hlinkClick xmlns:r="http://schemas.openxmlformats.org/officeDocument/2006/relationships" r:id="rId2" tooltip="Regresar"/>
          <a:extLst>
            <a:ext uri="{FF2B5EF4-FFF2-40B4-BE49-F238E27FC236}">
              <a16:creationId xmlns:a16="http://schemas.microsoft.com/office/drawing/2014/main" id="{6591B5D6-57E9-4AC6-A9BB-5403A516F345}"/>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10324" t="13627" r="11650" b="11882"/>
        <a:stretch/>
      </xdr:blipFill>
      <xdr:spPr>
        <a:xfrm>
          <a:off x="190500" y="19050"/>
          <a:ext cx="481390" cy="405534"/>
        </a:xfrm>
        <a:prstGeom prst="rect">
          <a:avLst/>
        </a:prstGeom>
      </xdr:spPr>
    </xdr:pic>
    <xdr:clientData/>
  </xdr:oneCellAnchor>
</xdr:wsDr>
</file>

<file path=xl/drawings/drawing20.xml><?xml version="1.0" encoding="utf-8"?>
<xdr:wsDr xmlns:xdr="http://schemas.openxmlformats.org/drawingml/2006/spreadsheetDrawing" xmlns:a="http://schemas.openxmlformats.org/drawingml/2006/main">
  <xdr:twoCellAnchor editAs="oneCell">
    <xdr:from>
      <xdr:col>1</xdr:col>
      <xdr:colOff>76200</xdr:colOff>
      <xdr:row>0</xdr:row>
      <xdr:rowOff>0</xdr:rowOff>
    </xdr:from>
    <xdr:to>
      <xdr:col>1</xdr:col>
      <xdr:colOff>549970</xdr:colOff>
      <xdr:row>2</xdr:row>
      <xdr:rowOff>16914</xdr:rowOff>
    </xdr:to>
    <xdr:pic>
      <xdr:nvPicPr>
        <xdr:cNvPr id="2" name="Picture 1">
          <a:extLst>
            <a:ext uri="{FF2B5EF4-FFF2-40B4-BE49-F238E27FC236}">
              <a16:creationId xmlns:a16="http://schemas.microsoft.com/office/drawing/2014/main" id="{FD6D5EE6-255A-4240-9AD3-41610D684978}"/>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0324" t="13627" r="11650" b="11882"/>
        <a:stretch/>
      </xdr:blipFill>
      <xdr:spPr>
        <a:xfrm>
          <a:off x="358140" y="0"/>
          <a:ext cx="481390" cy="390294"/>
        </a:xfrm>
        <a:prstGeom prst="rect">
          <a:avLst/>
        </a:prstGeom>
      </xdr:spPr>
    </xdr:pic>
    <xdr:clientData/>
  </xdr:twoCellAnchor>
  <xdr:oneCellAnchor>
    <xdr:from>
      <xdr:col>1</xdr:col>
      <xdr:colOff>76200</xdr:colOff>
      <xdr:row>0</xdr:row>
      <xdr:rowOff>19050</xdr:rowOff>
    </xdr:from>
    <xdr:ext cx="481390" cy="405534"/>
    <xdr:pic>
      <xdr:nvPicPr>
        <xdr:cNvPr id="3" name="Picture 2">
          <a:hlinkClick xmlns:r="http://schemas.openxmlformats.org/officeDocument/2006/relationships" r:id="rId2" tooltip="Regresar"/>
          <a:extLst>
            <a:ext uri="{FF2B5EF4-FFF2-40B4-BE49-F238E27FC236}">
              <a16:creationId xmlns:a16="http://schemas.microsoft.com/office/drawing/2014/main" id="{594E44BF-FA9F-4077-B012-B47B7F38E4A7}"/>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10324" t="13627" r="11650" b="11882"/>
        <a:stretch/>
      </xdr:blipFill>
      <xdr:spPr>
        <a:xfrm>
          <a:off x="358140" y="19050"/>
          <a:ext cx="481390" cy="405534"/>
        </a:xfrm>
        <a:prstGeom prst="rect">
          <a:avLst/>
        </a:prstGeom>
      </xdr:spPr>
    </xdr:pic>
    <xdr:clientData/>
  </xdr:oneCellAnchor>
</xdr:wsDr>
</file>

<file path=xl/drawings/drawing21.xml><?xml version="1.0" encoding="utf-8"?>
<xdr:wsDr xmlns:xdr="http://schemas.openxmlformats.org/drawingml/2006/spreadsheetDrawing" xmlns:a="http://schemas.openxmlformats.org/drawingml/2006/main">
  <xdr:twoCellAnchor editAs="oneCell">
    <xdr:from>
      <xdr:col>1</xdr:col>
      <xdr:colOff>76200</xdr:colOff>
      <xdr:row>0</xdr:row>
      <xdr:rowOff>0</xdr:rowOff>
    </xdr:from>
    <xdr:to>
      <xdr:col>1</xdr:col>
      <xdr:colOff>553780</xdr:colOff>
      <xdr:row>2</xdr:row>
      <xdr:rowOff>20724</xdr:rowOff>
    </xdr:to>
    <xdr:pic>
      <xdr:nvPicPr>
        <xdr:cNvPr id="2" name="Picture 1">
          <a:extLst>
            <a:ext uri="{FF2B5EF4-FFF2-40B4-BE49-F238E27FC236}">
              <a16:creationId xmlns:a16="http://schemas.microsoft.com/office/drawing/2014/main" id="{C9AFA67D-0CEA-41FF-9C6C-CDFD61A67CE4}"/>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0324" t="13627" r="11650" b="11882"/>
        <a:stretch/>
      </xdr:blipFill>
      <xdr:spPr>
        <a:xfrm>
          <a:off x="190500" y="0"/>
          <a:ext cx="481390" cy="390294"/>
        </a:xfrm>
        <a:prstGeom prst="rect">
          <a:avLst/>
        </a:prstGeom>
      </xdr:spPr>
    </xdr:pic>
    <xdr:clientData/>
  </xdr:twoCellAnchor>
  <xdr:oneCellAnchor>
    <xdr:from>
      <xdr:col>1</xdr:col>
      <xdr:colOff>76200</xdr:colOff>
      <xdr:row>0</xdr:row>
      <xdr:rowOff>19050</xdr:rowOff>
    </xdr:from>
    <xdr:ext cx="481390" cy="405534"/>
    <xdr:pic>
      <xdr:nvPicPr>
        <xdr:cNvPr id="3" name="Picture 2">
          <a:hlinkClick xmlns:r="http://schemas.openxmlformats.org/officeDocument/2006/relationships" r:id="rId2" tooltip="Regresar"/>
          <a:extLst>
            <a:ext uri="{FF2B5EF4-FFF2-40B4-BE49-F238E27FC236}">
              <a16:creationId xmlns:a16="http://schemas.microsoft.com/office/drawing/2014/main" id="{36C1BA04-6753-4A54-99CD-71EB6E33A346}"/>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10324" t="13627" r="11650" b="11882"/>
        <a:stretch/>
      </xdr:blipFill>
      <xdr:spPr>
        <a:xfrm>
          <a:off x="190500" y="19050"/>
          <a:ext cx="481390" cy="405534"/>
        </a:xfrm>
        <a:prstGeom prst="rect">
          <a:avLst/>
        </a:prstGeom>
      </xdr:spPr>
    </xdr:pic>
    <xdr:clientData/>
  </xdr:oneCellAnchor>
</xdr:wsDr>
</file>

<file path=xl/drawings/drawing22.xml><?xml version="1.0" encoding="utf-8"?>
<xdr:wsDr xmlns:xdr="http://schemas.openxmlformats.org/drawingml/2006/spreadsheetDrawing" xmlns:a="http://schemas.openxmlformats.org/drawingml/2006/main">
  <xdr:twoCellAnchor editAs="oneCell">
    <xdr:from>
      <xdr:col>1</xdr:col>
      <xdr:colOff>76200</xdr:colOff>
      <xdr:row>0</xdr:row>
      <xdr:rowOff>0</xdr:rowOff>
    </xdr:from>
    <xdr:to>
      <xdr:col>1</xdr:col>
      <xdr:colOff>549970</xdr:colOff>
      <xdr:row>2</xdr:row>
      <xdr:rowOff>16914</xdr:rowOff>
    </xdr:to>
    <xdr:pic>
      <xdr:nvPicPr>
        <xdr:cNvPr id="2" name="Picture 1">
          <a:extLst>
            <a:ext uri="{FF2B5EF4-FFF2-40B4-BE49-F238E27FC236}">
              <a16:creationId xmlns:a16="http://schemas.microsoft.com/office/drawing/2014/main" id="{12F28707-480A-4151-8612-AECF284CF55D}"/>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0324" t="13627" r="11650" b="11882"/>
        <a:stretch/>
      </xdr:blipFill>
      <xdr:spPr>
        <a:xfrm>
          <a:off x="358140" y="0"/>
          <a:ext cx="481390" cy="390294"/>
        </a:xfrm>
        <a:prstGeom prst="rect">
          <a:avLst/>
        </a:prstGeom>
      </xdr:spPr>
    </xdr:pic>
    <xdr:clientData/>
  </xdr:twoCellAnchor>
  <xdr:oneCellAnchor>
    <xdr:from>
      <xdr:col>1</xdr:col>
      <xdr:colOff>76200</xdr:colOff>
      <xdr:row>0</xdr:row>
      <xdr:rowOff>19050</xdr:rowOff>
    </xdr:from>
    <xdr:ext cx="481390" cy="405534"/>
    <xdr:pic>
      <xdr:nvPicPr>
        <xdr:cNvPr id="3" name="Picture 2">
          <a:hlinkClick xmlns:r="http://schemas.openxmlformats.org/officeDocument/2006/relationships" r:id="rId2" tooltip="Regresar"/>
          <a:extLst>
            <a:ext uri="{FF2B5EF4-FFF2-40B4-BE49-F238E27FC236}">
              <a16:creationId xmlns:a16="http://schemas.microsoft.com/office/drawing/2014/main" id="{902FE6E9-0AF5-4D8D-917F-EDE1BA12310B}"/>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10324" t="13627" r="11650" b="11882"/>
        <a:stretch/>
      </xdr:blipFill>
      <xdr:spPr>
        <a:xfrm>
          <a:off x="358140" y="19050"/>
          <a:ext cx="481390" cy="405534"/>
        </a:xfrm>
        <a:prstGeom prst="rect">
          <a:avLst/>
        </a:prstGeom>
      </xdr:spPr>
    </xdr:pic>
    <xdr:clientData/>
  </xdr:oneCellAnchor>
</xdr:wsDr>
</file>

<file path=xl/drawings/drawing23.xml><?xml version="1.0" encoding="utf-8"?>
<xdr:wsDr xmlns:xdr="http://schemas.openxmlformats.org/drawingml/2006/spreadsheetDrawing" xmlns:a="http://schemas.openxmlformats.org/drawingml/2006/main">
  <xdr:twoCellAnchor editAs="oneCell">
    <xdr:from>
      <xdr:col>1</xdr:col>
      <xdr:colOff>76200</xdr:colOff>
      <xdr:row>0</xdr:row>
      <xdr:rowOff>0</xdr:rowOff>
    </xdr:from>
    <xdr:to>
      <xdr:col>1</xdr:col>
      <xdr:colOff>553780</xdr:colOff>
      <xdr:row>2</xdr:row>
      <xdr:rowOff>20724</xdr:rowOff>
    </xdr:to>
    <xdr:pic>
      <xdr:nvPicPr>
        <xdr:cNvPr id="2" name="Picture 1">
          <a:extLst>
            <a:ext uri="{FF2B5EF4-FFF2-40B4-BE49-F238E27FC236}">
              <a16:creationId xmlns:a16="http://schemas.microsoft.com/office/drawing/2014/main" id="{4395B928-886F-44B2-B497-90898F639DE8}"/>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0324" t="13627" r="11650" b="11882"/>
        <a:stretch/>
      </xdr:blipFill>
      <xdr:spPr>
        <a:xfrm>
          <a:off x="190500" y="0"/>
          <a:ext cx="481390" cy="390294"/>
        </a:xfrm>
        <a:prstGeom prst="rect">
          <a:avLst/>
        </a:prstGeom>
      </xdr:spPr>
    </xdr:pic>
    <xdr:clientData/>
  </xdr:twoCellAnchor>
  <xdr:oneCellAnchor>
    <xdr:from>
      <xdr:col>1</xdr:col>
      <xdr:colOff>76200</xdr:colOff>
      <xdr:row>0</xdr:row>
      <xdr:rowOff>19050</xdr:rowOff>
    </xdr:from>
    <xdr:ext cx="481390" cy="405534"/>
    <xdr:pic>
      <xdr:nvPicPr>
        <xdr:cNvPr id="3" name="Picture 2">
          <a:hlinkClick xmlns:r="http://schemas.openxmlformats.org/officeDocument/2006/relationships" r:id="rId2" tooltip="Regresar"/>
          <a:extLst>
            <a:ext uri="{FF2B5EF4-FFF2-40B4-BE49-F238E27FC236}">
              <a16:creationId xmlns:a16="http://schemas.microsoft.com/office/drawing/2014/main" id="{1EE5322F-180D-40A1-B935-F0E60C644D3B}"/>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10324" t="13627" r="11650" b="11882"/>
        <a:stretch/>
      </xdr:blipFill>
      <xdr:spPr>
        <a:xfrm>
          <a:off x="190500" y="19050"/>
          <a:ext cx="481390" cy="405534"/>
        </a:xfrm>
        <a:prstGeom prst="rect">
          <a:avLst/>
        </a:prstGeom>
      </xdr:spPr>
    </xdr:pic>
    <xdr:clientData/>
  </xdr:oneCellAnchor>
</xdr:wsDr>
</file>

<file path=xl/drawings/drawing24.xml><?xml version="1.0" encoding="utf-8"?>
<xdr:wsDr xmlns:xdr="http://schemas.openxmlformats.org/drawingml/2006/spreadsheetDrawing" xmlns:a="http://schemas.openxmlformats.org/drawingml/2006/main">
  <xdr:twoCellAnchor editAs="oneCell">
    <xdr:from>
      <xdr:col>1</xdr:col>
      <xdr:colOff>76200</xdr:colOff>
      <xdr:row>0</xdr:row>
      <xdr:rowOff>0</xdr:rowOff>
    </xdr:from>
    <xdr:to>
      <xdr:col>1</xdr:col>
      <xdr:colOff>549970</xdr:colOff>
      <xdr:row>2</xdr:row>
      <xdr:rowOff>16914</xdr:rowOff>
    </xdr:to>
    <xdr:pic>
      <xdr:nvPicPr>
        <xdr:cNvPr id="2" name="Picture 1">
          <a:extLst>
            <a:ext uri="{FF2B5EF4-FFF2-40B4-BE49-F238E27FC236}">
              <a16:creationId xmlns:a16="http://schemas.microsoft.com/office/drawing/2014/main" id="{8B4218B0-8C9F-46B8-9346-05D24DBEB157}"/>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0324" t="13627" r="11650" b="11882"/>
        <a:stretch/>
      </xdr:blipFill>
      <xdr:spPr>
        <a:xfrm>
          <a:off x="358140" y="0"/>
          <a:ext cx="481390" cy="390294"/>
        </a:xfrm>
        <a:prstGeom prst="rect">
          <a:avLst/>
        </a:prstGeom>
      </xdr:spPr>
    </xdr:pic>
    <xdr:clientData/>
  </xdr:twoCellAnchor>
  <xdr:oneCellAnchor>
    <xdr:from>
      <xdr:col>1</xdr:col>
      <xdr:colOff>76200</xdr:colOff>
      <xdr:row>0</xdr:row>
      <xdr:rowOff>19050</xdr:rowOff>
    </xdr:from>
    <xdr:ext cx="481390" cy="405534"/>
    <xdr:pic>
      <xdr:nvPicPr>
        <xdr:cNvPr id="3" name="Picture 2">
          <a:hlinkClick xmlns:r="http://schemas.openxmlformats.org/officeDocument/2006/relationships" r:id="rId2" tooltip="Regresar"/>
          <a:extLst>
            <a:ext uri="{FF2B5EF4-FFF2-40B4-BE49-F238E27FC236}">
              <a16:creationId xmlns:a16="http://schemas.microsoft.com/office/drawing/2014/main" id="{8FE88921-1930-4A39-BA37-72D804B4B2EC}"/>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10324" t="13627" r="11650" b="11882"/>
        <a:stretch/>
      </xdr:blipFill>
      <xdr:spPr>
        <a:xfrm>
          <a:off x="358140" y="19050"/>
          <a:ext cx="481390" cy="405534"/>
        </a:xfrm>
        <a:prstGeom prst="rect">
          <a:avLst/>
        </a:prstGeom>
      </xdr:spPr>
    </xdr:pic>
    <xdr:clientData/>
  </xdr:oneCellAnchor>
</xdr:wsDr>
</file>

<file path=xl/drawings/drawing25.xml><?xml version="1.0" encoding="utf-8"?>
<xdr:wsDr xmlns:xdr="http://schemas.openxmlformats.org/drawingml/2006/spreadsheetDrawing" xmlns:a="http://schemas.openxmlformats.org/drawingml/2006/main">
  <xdr:twoCellAnchor editAs="oneCell">
    <xdr:from>
      <xdr:col>1</xdr:col>
      <xdr:colOff>76200</xdr:colOff>
      <xdr:row>0</xdr:row>
      <xdr:rowOff>0</xdr:rowOff>
    </xdr:from>
    <xdr:to>
      <xdr:col>1</xdr:col>
      <xdr:colOff>553780</xdr:colOff>
      <xdr:row>2</xdr:row>
      <xdr:rowOff>20724</xdr:rowOff>
    </xdr:to>
    <xdr:pic>
      <xdr:nvPicPr>
        <xdr:cNvPr id="2" name="Picture 1">
          <a:extLst>
            <a:ext uri="{FF2B5EF4-FFF2-40B4-BE49-F238E27FC236}">
              <a16:creationId xmlns:a16="http://schemas.microsoft.com/office/drawing/2014/main" id="{4C306C08-E2A8-4A7C-9ACE-CC18A024DE7A}"/>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0324" t="13627" r="11650" b="11882"/>
        <a:stretch/>
      </xdr:blipFill>
      <xdr:spPr>
        <a:xfrm>
          <a:off x="190500" y="0"/>
          <a:ext cx="481390" cy="390294"/>
        </a:xfrm>
        <a:prstGeom prst="rect">
          <a:avLst/>
        </a:prstGeom>
      </xdr:spPr>
    </xdr:pic>
    <xdr:clientData/>
  </xdr:twoCellAnchor>
  <xdr:oneCellAnchor>
    <xdr:from>
      <xdr:col>1</xdr:col>
      <xdr:colOff>76200</xdr:colOff>
      <xdr:row>0</xdr:row>
      <xdr:rowOff>19050</xdr:rowOff>
    </xdr:from>
    <xdr:ext cx="481390" cy="405534"/>
    <xdr:pic>
      <xdr:nvPicPr>
        <xdr:cNvPr id="3" name="Picture 2">
          <a:hlinkClick xmlns:r="http://schemas.openxmlformats.org/officeDocument/2006/relationships" r:id="rId2" tooltip="Regresar"/>
          <a:extLst>
            <a:ext uri="{FF2B5EF4-FFF2-40B4-BE49-F238E27FC236}">
              <a16:creationId xmlns:a16="http://schemas.microsoft.com/office/drawing/2014/main" id="{ECCFA4A2-C1D4-4D82-926C-F0B854FB5025}"/>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10324" t="13627" r="11650" b="11882"/>
        <a:stretch/>
      </xdr:blipFill>
      <xdr:spPr>
        <a:xfrm>
          <a:off x="190500" y="19050"/>
          <a:ext cx="481390" cy="405534"/>
        </a:xfrm>
        <a:prstGeom prst="rect">
          <a:avLst/>
        </a:prstGeom>
      </xdr:spPr>
    </xdr:pic>
    <xdr:clientData/>
  </xdr:oneCellAnchor>
</xdr:wsDr>
</file>

<file path=xl/drawings/drawing26.xml><?xml version="1.0" encoding="utf-8"?>
<xdr:wsDr xmlns:xdr="http://schemas.openxmlformats.org/drawingml/2006/spreadsheetDrawing" xmlns:a="http://schemas.openxmlformats.org/drawingml/2006/main">
  <xdr:twoCellAnchor editAs="oneCell">
    <xdr:from>
      <xdr:col>1</xdr:col>
      <xdr:colOff>76200</xdr:colOff>
      <xdr:row>0</xdr:row>
      <xdr:rowOff>0</xdr:rowOff>
    </xdr:from>
    <xdr:to>
      <xdr:col>1</xdr:col>
      <xdr:colOff>549970</xdr:colOff>
      <xdr:row>2</xdr:row>
      <xdr:rowOff>16914</xdr:rowOff>
    </xdr:to>
    <xdr:pic>
      <xdr:nvPicPr>
        <xdr:cNvPr id="2" name="Picture 1">
          <a:extLst>
            <a:ext uri="{FF2B5EF4-FFF2-40B4-BE49-F238E27FC236}">
              <a16:creationId xmlns:a16="http://schemas.microsoft.com/office/drawing/2014/main" id="{DEFD88CC-F13A-4566-9C5E-276EC008E04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0324" t="13627" r="11650" b="11882"/>
        <a:stretch/>
      </xdr:blipFill>
      <xdr:spPr>
        <a:xfrm>
          <a:off x="358140" y="0"/>
          <a:ext cx="481390" cy="390294"/>
        </a:xfrm>
        <a:prstGeom prst="rect">
          <a:avLst/>
        </a:prstGeom>
      </xdr:spPr>
    </xdr:pic>
    <xdr:clientData/>
  </xdr:twoCellAnchor>
  <xdr:oneCellAnchor>
    <xdr:from>
      <xdr:col>1</xdr:col>
      <xdr:colOff>76200</xdr:colOff>
      <xdr:row>0</xdr:row>
      <xdr:rowOff>19050</xdr:rowOff>
    </xdr:from>
    <xdr:ext cx="481390" cy="405534"/>
    <xdr:pic>
      <xdr:nvPicPr>
        <xdr:cNvPr id="3" name="Picture 2">
          <a:hlinkClick xmlns:r="http://schemas.openxmlformats.org/officeDocument/2006/relationships" r:id="rId2" tooltip="Regresar"/>
          <a:extLst>
            <a:ext uri="{FF2B5EF4-FFF2-40B4-BE49-F238E27FC236}">
              <a16:creationId xmlns:a16="http://schemas.microsoft.com/office/drawing/2014/main" id="{8AF927A1-72F3-48C8-A859-B99732592FC6}"/>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10324" t="13627" r="11650" b="11882"/>
        <a:stretch/>
      </xdr:blipFill>
      <xdr:spPr>
        <a:xfrm>
          <a:off x="358140" y="19050"/>
          <a:ext cx="481390" cy="405534"/>
        </a:xfrm>
        <a:prstGeom prst="rect">
          <a:avLst/>
        </a:prstGeom>
      </xdr:spPr>
    </xdr:pic>
    <xdr:clientData/>
  </xdr:oneCellAnchor>
</xdr:wsDr>
</file>

<file path=xl/drawings/drawing27.xml><?xml version="1.0" encoding="utf-8"?>
<xdr:wsDr xmlns:xdr="http://schemas.openxmlformats.org/drawingml/2006/spreadsheetDrawing" xmlns:a="http://schemas.openxmlformats.org/drawingml/2006/main">
  <xdr:twoCellAnchor editAs="oneCell">
    <xdr:from>
      <xdr:col>1</xdr:col>
      <xdr:colOff>76200</xdr:colOff>
      <xdr:row>0</xdr:row>
      <xdr:rowOff>0</xdr:rowOff>
    </xdr:from>
    <xdr:to>
      <xdr:col>1</xdr:col>
      <xdr:colOff>553780</xdr:colOff>
      <xdr:row>2</xdr:row>
      <xdr:rowOff>20724</xdr:rowOff>
    </xdr:to>
    <xdr:pic>
      <xdr:nvPicPr>
        <xdr:cNvPr id="2" name="Picture 1">
          <a:extLst>
            <a:ext uri="{FF2B5EF4-FFF2-40B4-BE49-F238E27FC236}">
              <a16:creationId xmlns:a16="http://schemas.microsoft.com/office/drawing/2014/main" id="{103C04AD-9D15-46B8-8C75-B37A01669661}"/>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0324" t="13627" r="11650" b="11882"/>
        <a:stretch/>
      </xdr:blipFill>
      <xdr:spPr>
        <a:xfrm>
          <a:off x="190500" y="0"/>
          <a:ext cx="481390" cy="390294"/>
        </a:xfrm>
        <a:prstGeom prst="rect">
          <a:avLst/>
        </a:prstGeom>
      </xdr:spPr>
    </xdr:pic>
    <xdr:clientData/>
  </xdr:twoCellAnchor>
  <xdr:oneCellAnchor>
    <xdr:from>
      <xdr:col>1</xdr:col>
      <xdr:colOff>76200</xdr:colOff>
      <xdr:row>0</xdr:row>
      <xdr:rowOff>19050</xdr:rowOff>
    </xdr:from>
    <xdr:ext cx="481390" cy="405534"/>
    <xdr:pic>
      <xdr:nvPicPr>
        <xdr:cNvPr id="3" name="Picture 2">
          <a:hlinkClick xmlns:r="http://schemas.openxmlformats.org/officeDocument/2006/relationships" r:id="rId2" tooltip="Regresar"/>
          <a:extLst>
            <a:ext uri="{FF2B5EF4-FFF2-40B4-BE49-F238E27FC236}">
              <a16:creationId xmlns:a16="http://schemas.microsoft.com/office/drawing/2014/main" id="{DB888FF9-19D1-40A8-90FE-C3FACC3E7D83}"/>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10324" t="13627" r="11650" b="11882"/>
        <a:stretch/>
      </xdr:blipFill>
      <xdr:spPr>
        <a:xfrm>
          <a:off x="190500" y="19050"/>
          <a:ext cx="481390" cy="405534"/>
        </a:xfrm>
        <a:prstGeom prst="rect">
          <a:avLst/>
        </a:prstGeom>
      </xdr:spPr>
    </xdr:pic>
    <xdr:clientData/>
  </xdr:oneCellAnchor>
</xdr:wsDr>
</file>

<file path=xl/drawings/drawing28.xml><?xml version="1.0" encoding="utf-8"?>
<xdr:wsDr xmlns:xdr="http://schemas.openxmlformats.org/drawingml/2006/spreadsheetDrawing" xmlns:a="http://schemas.openxmlformats.org/drawingml/2006/main">
  <xdr:twoCellAnchor editAs="oneCell">
    <xdr:from>
      <xdr:col>1</xdr:col>
      <xdr:colOff>76200</xdr:colOff>
      <xdr:row>0</xdr:row>
      <xdr:rowOff>0</xdr:rowOff>
    </xdr:from>
    <xdr:to>
      <xdr:col>1</xdr:col>
      <xdr:colOff>549970</xdr:colOff>
      <xdr:row>2</xdr:row>
      <xdr:rowOff>16914</xdr:rowOff>
    </xdr:to>
    <xdr:pic>
      <xdr:nvPicPr>
        <xdr:cNvPr id="2" name="Picture 1">
          <a:extLst>
            <a:ext uri="{FF2B5EF4-FFF2-40B4-BE49-F238E27FC236}">
              <a16:creationId xmlns:a16="http://schemas.microsoft.com/office/drawing/2014/main" id="{C61D137B-21F7-43B5-97B6-04A61D45132A}"/>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0324" t="13627" r="11650" b="11882"/>
        <a:stretch/>
      </xdr:blipFill>
      <xdr:spPr>
        <a:xfrm>
          <a:off x="358140" y="0"/>
          <a:ext cx="481390" cy="390294"/>
        </a:xfrm>
        <a:prstGeom prst="rect">
          <a:avLst/>
        </a:prstGeom>
      </xdr:spPr>
    </xdr:pic>
    <xdr:clientData/>
  </xdr:twoCellAnchor>
  <xdr:oneCellAnchor>
    <xdr:from>
      <xdr:col>1</xdr:col>
      <xdr:colOff>76200</xdr:colOff>
      <xdr:row>0</xdr:row>
      <xdr:rowOff>19050</xdr:rowOff>
    </xdr:from>
    <xdr:ext cx="481390" cy="405534"/>
    <xdr:pic>
      <xdr:nvPicPr>
        <xdr:cNvPr id="3" name="Picture 2">
          <a:hlinkClick xmlns:r="http://schemas.openxmlformats.org/officeDocument/2006/relationships" r:id="rId2" tooltip="Regresar"/>
          <a:extLst>
            <a:ext uri="{FF2B5EF4-FFF2-40B4-BE49-F238E27FC236}">
              <a16:creationId xmlns:a16="http://schemas.microsoft.com/office/drawing/2014/main" id="{767C1545-A9D7-4CD1-ADC7-514C3A006996}"/>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10324" t="13627" r="11650" b="11882"/>
        <a:stretch/>
      </xdr:blipFill>
      <xdr:spPr>
        <a:xfrm>
          <a:off x="358140" y="19050"/>
          <a:ext cx="481390" cy="405534"/>
        </a:xfrm>
        <a:prstGeom prst="rect">
          <a:avLst/>
        </a:prstGeom>
      </xdr:spPr>
    </xdr:pic>
    <xdr:clientData/>
  </xdr:oneCellAnchor>
</xdr:wsDr>
</file>

<file path=xl/drawings/drawing29.xml><?xml version="1.0" encoding="utf-8"?>
<xdr:wsDr xmlns:xdr="http://schemas.openxmlformats.org/drawingml/2006/spreadsheetDrawing" xmlns:a="http://schemas.openxmlformats.org/drawingml/2006/main">
  <xdr:twoCellAnchor editAs="oneCell">
    <xdr:from>
      <xdr:col>1</xdr:col>
      <xdr:colOff>76200</xdr:colOff>
      <xdr:row>0</xdr:row>
      <xdr:rowOff>0</xdr:rowOff>
    </xdr:from>
    <xdr:to>
      <xdr:col>1</xdr:col>
      <xdr:colOff>553780</xdr:colOff>
      <xdr:row>2</xdr:row>
      <xdr:rowOff>20724</xdr:rowOff>
    </xdr:to>
    <xdr:pic>
      <xdr:nvPicPr>
        <xdr:cNvPr id="2" name="Picture 1">
          <a:extLst>
            <a:ext uri="{FF2B5EF4-FFF2-40B4-BE49-F238E27FC236}">
              <a16:creationId xmlns:a16="http://schemas.microsoft.com/office/drawing/2014/main" id="{CFA8776B-00BC-4656-8D41-EB8C76AD82E1}"/>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0324" t="13627" r="11650" b="11882"/>
        <a:stretch/>
      </xdr:blipFill>
      <xdr:spPr>
        <a:xfrm>
          <a:off x="190500" y="0"/>
          <a:ext cx="481390" cy="390294"/>
        </a:xfrm>
        <a:prstGeom prst="rect">
          <a:avLst/>
        </a:prstGeom>
      </xdr:spPr>
    </xdr:pic>
    <xdr:clientData/>
  </xdr:twoCellAnchor>
  <xdr:oneCellAnchor>
    <xdr:from>
      <xdr:col>1</xdr:col>
      <xdr:colOff>76200</xdr:colOff>
      <xdr:row>0</xdr:row>
      <xdr:rowOff>19050</xdr:rowOff>
    </xdr:from>
    <xdr:ext cx="481390" cy="405534"/>
    <xdr:pic>
      <xdr:nvPicPr>
        <xdr:cNvPr id="3" name="Picture 2">
          <a:hlinkClick xmlns:r="http://schemas.openxmlformats.org/officeDocument/2006/relationships" r:id="rId2" tooltip="Regresar"/>
          <a:extLst>
            <a:ext uri="{FF2B5EF4-FFF2-40B4-BE49-F238E27FC236}">
              <a16:creationId xmlns:a16="http://schemas.microsoft.com/office/drawing/2014/main" id="{94C401FF-C704-46CF-AB83-77C54E94FE34}"/>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10324" t="13627" r="11650" b="11882"/>
        <a:stretch/>
      </xdr:blipFill>
      <xdr:spPr>
        <a:xfrm>
          <a:off x="190500" y="19050"/>
          <a:ext cx="481390" cy="405534"/>
        </a:xfrm>
        <a:prstGeom prst="rect">
          <a:avLst/>
        </a:prstGeom>
      </xdr:spPr>
    </xdr:pic>
    <xdr:clientData/>
  </xdr:oneCellAnchor>
</xdr:wsDr>
</file>

<file path=xl/drawings/drawing30.xml><?xml version="1.0" encoding="utf-8"?>
<xdr:wsDr xmlns:xdr="http://schemas.openxmlformats.org/drawingml/2006/spreadsheetDrawing" xmlns:a="http://schemas.openxmlformats.org/drawingml/2006/main">
  <xdr:twoCellAnchor editAs="oneCell">
    <xdr:from>
      <xdr:col>1</xdr:col>
      <xdr:colOff>76200</xdr:colOff>
      <xdr:row>0</xdr:row>
      <xdr:rowOff>0</xdr:rowOff>
    </xdr:from>
    <xdr:to>
      <xdr:col>1</xdr:col>
      <xdr:colOff>553780</xdr:colOff>
      <xdr:row>2</xdr:row>
      <xdr:rowOff>20724</xdr:rowOff>
    </xdr:to>
    <xdr:pic>
      <xdr:nvPicPr>
        <xdr:cNvPr id="2" name="Picture 1">
          <a:extLst>
            <a:ext uri="{FF2B5EF4-FFF2-40B4-BE49-F238E27FC236}">
              <a16:creationId xmlns:a16="http://schemas.microsoft.com/office/drawing/2014/main" id="{9894F5E3-1F66-457D-A630-2DE332E38CBC}"/>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0324" t="13627" r="11650" b="11882"/>
        <a:stretch/>
      </xdr:blipFill>
      <xdr:spPr>
        <a:xfrm>
          <a:off x="358140" y="0"/>
          <a:ext cx="481390" cy="390294"/>
        </a:xfrm>
        <a:prstGeom prst="rect">
          <a:avLst/>
        </a:prstGeom>
      </xdr:spPr>
    </xdr:pic>
    <xdr:clientData/>
  </xdr:twoCellAnchor>
  <xdr:oneCellAnchor>
    <xdr:from>
      <xdr:col>1</xdr:col>
      <xdr:colOff>76200</xdr:colOff>
      <xdr:row>0</xdr:row>
      <xdr:rowOff>19050</xdr:rowOff>
    </xdr:from>
    <xdr:ext cx="481390" cy="405534"/>
    <xdr:pic>
      <xdr:nvPicPr>
        <xdr:cNvPr id="3" name="Picture 2">
          <a:hlinkClick xmlns:r="http://schemas.openxmlformats.org/officeDocument/2006/relationships" r:id="rId2" tooltip="Regresar"/>
          <a:extLst>
            <a:ext uri="{FF2B5EF4-FFF2-40B4-BE49-F238E27FC236}">
              <a16:creationId xmlns:a16="http://schemas.microsoft.com/office/drawing/2014/main" id="{BFDBF06A-0260-4701-8820-BC729E307073}"/>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10324" t="13627" r="11650" b="11882"/>
        <a:stretch/>
      </xdr:blipFill>
      <xdr:spPr>
        <a:xfrm>
          <a:off x="358140" y="19050"/>
          <a:ext cx="481390" cy="405534"/>
        </a:xfrm>
        <a:prstGeom prst="rect">
          <a:avLst/>
        </a:prstGeom>
      </xdr:spPr>
    </xdr:pic>
    <xdr:clientData/>
  </xdr:oneCellAnchor>
</xdr:wsDr>
</file>

<file path=xl/drawings/drawing31.xml><?xml version="1.0" encoding="utf-8"?>
<xdr:wsDr xmlns:xdr="http://schemas.openxmlformats.org/drawingml/2006/spreadsheetDrawing" xmlns:a="http://schemas.openxmlformats.org/drawingml/2006/main">
  <xdr:twoCellAnchor editAs="oneCell">
    <xdr:from>
      <xdr:col>0</xdr:col>
      <xdr:colOff>76200</xdr:colOff>
      <xdr:row>0</xdr:row>
      <xdr:rowOff>0</xdr:rowOff>
    </xdr:from>
    <xdr:to>
      <xdr:col>1</xdr:col>
      <xdr:colOff>268030</xdr:colOff>
      <xdr:row>2</xdr:row>
      <xdr:rowOff>20724</xdr:rowOff>
    </xdr:to>
    <xdr:pic>
      <xdr:nvPicPr>
        <xdr:cNvPr id="2" name="Picture 1">
          <a:extLst>
            <a:ext uri="{FF2B5EF4-FFF2-40B4-BE49-F238E27FC236}">
              <a16:creationId xmlns:a16="http://schemas.microsoft.com/office/drawing/2014/main" id="{4D4308DE-5F58-40C4-9FB5-234F6A2FFA3B}"/>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0324" t="13627" r="11650" b="11882"/>
        <a:stretch/>
      </xdr:blipFill>
      <xdr:spPr>
        <a:xfrm>
          <a:off x="76200" y="0"/>
          <a:ext cx="481390" cy="405534"/>
        </a:xfrm>
        <a:prstGeom prst="rect">
          <a:avLst/>
        </a:prstGeom>
      </xdr:spPr>
    </xdr:pic>
    <xdr:clientData/>
  </xdr:twoCellAnchor>
  <xdr:oneCellAnchor>
    <xdr:from>
      <xdr:col>0</xdr:col>
      <xdr:colOff>76200</xdr:colOff>
      <xdr:row>0</xdr:row>
      <xdr:rowOff>19050</xdr:rowOff>
    </xdr:from>
    <xdr:ext cx="481390" cy="405534"/>
    <xdr:pic>
      <xdr:nvPicPr>
        <xdr:cNvPr id="3" name="Picture 2">
          <a:hlinkClick xmlns:r="http://schemas.openxmlformats.org/officeDocument/2006/relationships" r:id="rId2" tooltip="Regresar"/>
          <a:extLst>
            <a:ext uri="{FF2B5EF4-FFF2-40B4-BE49-F238E27FC236}">
              <a16:creationId xmlns:a16="http://schemas.microsoft.com/office/drawing/2014/main" id="{62D1DC18-933E-4F2C-B5A1-46A7907F6ADD}"/>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10324" t="13627" r="11650" b="11882"/>
        <a:stretch/>
      </xdr:blipFill>
      <xdr:spPr>
        <a:xfrm>
          <a:off x="76200" y="19050"/>
          <a:ext cx="481390" cy="405534"/>
        </a:xfrm>
        <a:prstGeom prst="rect">
          <a:avLst/>
        </a:prstGeom>
      </xdr:spPr>
    </xdr:pic>
    <xdr:clientData/>
  </xdr:oneCellAnchor>
</xdr:wsDr>
</file>

<file path=xl/drawings/drawing32.xml><?xml version="1.0" encoding="utf-8"?>
<xdr:wsDr xmlns:xdr="http://schemas.openxmlformats.org/drawingml/2006/spreadsheetDrawing" xmlns:a="http://schemas.openxmlformats.org/drawingml/2006/main">
  <xdr:twoCellAnchor editAs="oneCell">
    <xdr:from>
      <xdr:col>0</xdr:col>
      <xdr:colOff>76200</xdr:colOff>
      <xdr:row>0</xdr:row>
      <xdr:rowOff>0</xdr:rowOff>
    </xdr:from>
    <xdr:to>
      <xdr:col>0</xdr:col>
      <xdr:colOff>553780</xdr:colOff>
      <xdr:row>1</xdr:row>
      <xdr:rowOff>211224</xdr:rowOff>
    </xdr:to>
    <xdr:pic>
      <xdr:nvPicPr>
        <xdr:cNvPr id="2" name="Picture 1">
          <a:extLst>
            <a:ext uri="{FF2B5EF4-FFF2-40B4-BE49-F238E27FC236}">
              <a16:creationId xmlns:a16="http://schemas.microsoft.com/office/drawing/2014/main" id="{108AFCF8-6DB3-4940-A99E-E64AE9744CD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0324" t="13627" r="11650" b="11882"/>
        <a:stretch/>
      </xdr:blipFill>
      <xdr:spPr>
        <a:xfrm>
          <a:off x="76200" y="0"/>
          <a:ext cx="481390" cy="390294"/>
        </a:xfrm>
        <a:prstGeom prst="rect">
          <a:avLst/>
        </a:prstGeom>
      </xdr:spPr>
    </xdr:pic>
    <xdr:clientData/>
  </xdr:twoCellAnchor>
  <xdr:oneCellAnchor>
    <xdr:from>
      <xdr:col>0</xdr:col>
      <xdr:colOff>76200</xdr:colOff>
      <xdr:row>0</xdr:row>
      <xdr:rowOff>19050</xdr:rowOff>
    </xdr:from>
    <xdr:ext cx="481390" cy="405534"/>
    <xdr:pic>
      <xdr:nvPicPr>
        <xdr:cNvPr id="3" name="Picture 2">
          <a:hlinkClick xmlns:r="http://schemas.openxmlformats.org/officeDocument/2006/relationships" r:id="rId2" tooltip="Regresar"/>
          <a:extLst>
            <a:ext uri="{FF2B5EF4-FFF2-40B4-BE49-F238E27FC236}">
              <a16:creationId xmlns:a16="http://schemas.microsoft.com/office/drawing/2014/main" id="{A25A0238-D453-4B8F-9FB5-3209A0E956FE}"/>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10324" t="13627" r="11650" b="11882"/>
        <a:stretch/>
      </xdr:blipFill>
      <xdr:spPr>
        <a:xfrm>
          <a:off x="76200" y="19050"/>
          <a:ext cx="481390" cy="405534"/>
        </a:xfrm>
        <a:prstGeom prst="rect">
          <a:avLst/>
        </a:prstGeom>
      </xdr:spPr>
    </xdr:pic>
    <xdr:clientData/>
  </xdr:oneCellAnchor>
  <xdr:twoCellAnchor>
    <xdr:from>
      <xdr:col>6</xdr:col>
      <xdr:colOff>937260</xdr:colOff>
      <xdr:row>0</xdr:row>
      <xdr:rowOff>0</xdr:rowOff>
    </xdr:from>
    <xdr:to>
      <xdr:col>8</xdr:col>
      <xdr:colOff>60960</xdr:colOff>
      <xdr:row>2</xdr:row>
      <xdr:rowOff>83820</xdr:rowOff>
    </xdr:to>
    <xdr:grpSp>
      <xdr:nvGrpSpPr>
        <xdr:cNvPr id="7" name="Group 6">
          <a:hlinkClick xmlns:r="http://schemas.openxmlformats.org/officeDocument/2006/relationships" r:id="rId4" tooltip="Clic aqui"/>
          <a:extLst>
            <a:ext uri="{FF2B5EF4-FFF2-40B4-BE49-F238E27FC236}">
              <a16:creationId xmlns:a16="http://schemas.microsoft.com/office/drawing/2014/main" id="{B0D9098C-1333-43F0-AF1F-2AAE3681B325}"/>
            </a:ext>
          </a:extLst>
        </xdr:cNvPr>
        <xdr:cNvGrpSpPr/>
      </xdr:nvGrpSpPr>
      <xdr:grpSpPr>
        <a:xfrm>
          <a:off x="7703820" y="0"/>
          <a:ext cx="1188720" cy="586740"/>
          <a:chOff x="7376160" y="0"/>
          <a:chExt cx="1188720" cy="586740"/>
        </a:xfrm>
      </xdr:grpSpPr>
      <xdr:pic>
        <xdr:nvPicPr>
          <xdr:cNvPr id="5" name="Graphic 4" descr="Warning">
            <a:extLst>
              <a:ext uri="{FF2B5EF4-FFF2-40B4-BE49-F238E27FC236}">
                <a16:creationId xmlns:a16="http://schemas.microsoft.com/office/drawing/2014/main" id="{0AE20226-5602-44BB-A27E-C71FCB8A1872}"/>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795260" y="0"/>
            <a:ext cx="419100" cy="419100"/>
          </a:xfrm>
          <a:prstGeom prst="rect">
            <a:avLst/>
          </a:prstGeom>
        </xdr:spPr>
      </xdr:pic>
      <xdr:sp macro="" textlink="">
        <xdr:nvSpPr>
          <xdr:cNvPr id="6" name="TextBox 5">
            <a:extLst>
              <a:ext uri="{FF2B5EF4-FFF2-40B4-BE49-F238E27FC236}">
                <a16:creationId xmlns:a16="http://schemas.microsoft.com/office/drawing/2014/main" id="{B1C12E8F-3901-4BEF-A55D-062EEE6A7C8B}"/>
              </a:ext>
            </a:extLst>
          </xdr:cNvPr>
          <xdr:cNvSpPr txBox="1"/>
        </xdr:nvSpPr>
        <xdr:spPr>
          <a:xfrm>
            <a:off x="7376160" y="403860"/>
            <a:ext cx="1188720" cy="1828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algn="ctr"/>
            <a:r>
              <a:rPr lang="en-US" sz="1000"/>
              <a:t>Revisión de Datos</a:t>
            </a:r>
          </a:p>
        </xdr:txBody>
      </xdr:sp>
    </xdr:grpSp>
    <xdr:clientData/>
  </xdr:twoCellAnchor>
</xdr:wsDr>
</file>

<file path=xl/drawings/drawing33.xml><?xml version="1.0" encoding="utf-8"?>
<xdr:wsDr xmlns:xdr="http://schemas.openxmlformats.org/drawingml/2006/spreadsheetDrawing" xmlns:a="http://schemas.openxmlformats.org/drawingml/2006/main">
  <xdr:twoCellAnchor editAs="oneCell">
    <xdr:from>
      <xdr:col>0</xdr:col>
      <xdr:colOff>76200</xdr:colOff>
      <xdr:row>0</xdr:row>
      <xdr:rowOff>0</xdr:rowOff>
    </xdr:from>
    <xdr:to>
      <xdr:col>0</xdr:col>
      <xdr:colOff>549970</xdr:colOff>
      <xdr:row>1</xdr:row>
      <xdr:rowOff>207414</xdr:rowOff>
    </xdr:to>
    <xdr:pic>
      <xdr:nvPicPr>
        <xdr:cNvPr id="2" name="Picture 1">
          <a:extLst>
            <a:ext uri="{FF2B5EF4-FFF2-40B4-BE49-F238E27FC236}">
              <a16:creationId xmlns:a16="http://schemas.microsoft.com/office/drawing/2014/main" id="{3FC054DA-2CC7-4238-99B3-300BBD312F3A}"/>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0324" t="13627" r="11650" b="11882"/>
        <a:stretch/>
      </xdr:blipFill>
      <xdr:spPr>
        <a:xfrm>
          <a:off x="76200" y="0"/>
          <a:ext cx="481390" cy="390294"/>
        </a:xfrm>
        <a:prstGeom prst="rect">
          <a:avLst/>
        </a:prstGeom>
      </xdr:spPr>
    </xdr:pic>
    <xdr:clientData/>
  </xdr:twoCellAnchor>
  <xdr:oneCellAnchor>
    <xdr:from>
      <xdr:col>0</xdr:col>
      <xdr:colOff>76200</xdr:colOff>
      <xdr:row>0</xdr:row>
      <xdr:rowOff>19050</xdr:rowOff>
    </xdr:from>
    <xdr:ext cx="481390" cy="405534"/>
    <xdr:pic>
      <xdr:nvPicPr>
        <xdr:cNvPr id="3" name="Picture 2">
          <a:hlinkClick xmlns:r="http://schemas.openxmlformats.org/officeDocument/2006/relationships" r:id="rId2" tooltip="Regresar"/>
          <a:extLst>
            <a:ext uri="{FF2B5EF4-FFF2-40B4-BE49-F238E27FC236}">
              <a16:creationId xmlns:a16="http://schemas.microsoft.com/office/drawing/2014/main" id="{DAA55F38-5466-4709-A2DC-A1EB783F9F85}"/>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10324" t="13627" r="11650" b="11882"/>
        <a:stretch/>
      </xdr:blipFill>
      <xdr:spPr>
        <a:xfrm>
          <a:off x="76200" y="19050"/>
          <a:ext cx="481390" cy="405534"/>
        </a:xfrm>
        <a:prstGeom prst="rect">
          <a:avLst/>
        </a:prstGeom>
      </xdr:spPr>
    </xdr:pic>
    <xdr:clientData/>
  </xdr:oneCellAnchor>
</xdr:wsDr>
</file>

<file path=xl/drawings/drawing34.xml><?xml version="1.0" encoding="utf-8"?>
<xdr:wsDr xmlns:xdr="http://schemas.openxmlformats.org/drawingml/2006/spreadsheetDrawing" xmlns:a="http://schemas.openxmlformats.org/drawingml/2006/main">
  <xdr:twoCellAnchor editAs="oneCell">
    <xdr:from>
      <xdr:col>0</xdr:col>
      <xdr:colOff>76200</xdr:colOff>
      <xdr:row>0</xdr:row>
      <xdr:rowOff>0</xdr:rowOff>
    </xdr:from>
    <xdr:to>
      <xdr:col>0</xdr:col>
      <xdr:colOff>549970</xdr:colOff>
      <xdr:row>1</xdr:row>
      <xdr:rowOff>207414</xdr:rowOff>
    </xdr:to>
    <xdr:pic>
      <xdr:nvPicPr>
        <xdr:cNvPr id="2" name="Picture 1">
          <a:extLst>
            <a:ext uri="{FF2B5EF4-FFF2-40B4-BE49-F238E27FC236}">
              <a16:creationId xmlns:a16="http://schemas.microsoft.com/office/drawing/2014/main" id="{F90FD353-1DD2-4553-A07B-FB3DDD204CBC}"/>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0324" t="13627" r="11650" b="11882"/>
        <a:stretch/>
      </xdr:blipFill>
      <xdr:spPr>
        <a:xfrm>
          <a:off x="76200" y="0"/>
          <a:ext cx="473770" cy="390294"/>
        </a:xfrm>
        <a:prstGeom prst="rect">
          <a:avLst/>
        </a:prstGeom>
      </xdr:spPr>
    </xdr:pic>
    <xdr:clientData/>
  </xdr:twoCellAnchor>
  <xdr:oneCellAnchor>
    <xdr:from>
      <xdr:col>0</xdr:col>
      <xdr:colOff>76200</xdr:colOff>
      <xdr:row>0</xdr:row>
      <xdr:rowOff>19050</xdr:rowOff>
    </xdr:from>
    <xdr:ext cx="481390" cy="405534"/>
    <xdr:pic>
      <xdr:nvPicPr>
        <xdr:cNvPr id="3" name="Picture 2">
          <a:hlinkClick xmlns:r="http://schemas.openxmlformats.org/officeDocument/2006/relationships" r:id="rId2" tooltip="Regresar"/>
          <a:extLst>
            <a:ext uri="{FF2B5EF4-FFF2-40B4-BE49-F238E27FC236}">
              <a16:creationId xmlns:a16="http://schemas.microsoft.com/office/drawing/2014/main" id="{BF515E84-182F-4A01-A1B5-F1A24A4FE325}"/>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10324" t="13627" r="11650" b="11882"/>
        <a:stretch/>
      </xdr:blipFill>
      <xdr:spPr>
        <a:xfrm>
          <a:off x="76200" y="19050"/>
          <a:ext cx="481390" cy="405534"/>
        </a:xfrm>
        <a:prstGeom prst="rect">
          <a:avLst/>
        </a:prstGeom>
      </xdr:spPr>
    </xdr:pic>
    <xdr:clientData/>
  </xdr:oneCellAnchor>
</xdr:wsDr>
</file>

<file path=xl/drawings/drawing35.xml><?xml version="1.0" encoding="utf-8"?>
<xdr:wsDr xmlns:xdr="http://schemas.openxmlformats.org/drawingml/2006/spreadsheetDrawing" xmlns:a="http://schemas.openxmlformats.org/drawingml/2006/main">
  <xdr:twoCellAnchor editAs="oneCell">
    <xdr:from>
      <xdr:col>0</xdr:col>
      <xdr:colOff>76200</xdr:colOff>
      <xdr:row>0</xdr:row>
      <xdr:rowOff>0</xdr:rowOff>
    </xdr:from>
    <xdr:to>
      <xdr:col>0</xdr:col>
      <xdr:colOff>549970</xdr:colOff>
      <xdr:row>2</xdr:row>
      <xdr:rowOff>24534</xdr:rowOff>
    </xdr:to>
    <xdr:pic>
      <xdr:nvPicPr>
        <xdr:cNvPr id="2" name="Picture 1">
          <a:extLst>
            <a:ext uri="{FF2B5EF4-FFF2-40B4-BE49-F238E27FC236}">
              <a16:creationId xmlns:a16="http://schemas.microsoft.com/office/drawing/2014/main" id="{BF000B23-7541-4FC1-8793-C7B843F542BE}"/>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0324" t="13627" r="11650" b="11882"/>
        <a:stretch/>
      </xdr:blipFill>
      <xdr:spPr>
        <a:xfrm>
          <a:off x="76200" y="0"/>
          <a:ext cx="473770" cy="390294"/>
        </a:xfrm>
        <a:prstGeom prst="rect">
          <a:avLst/>
        </a:prstGeom>
      </xdr:spPr>
    </xdr:pic>
    <xdr:clientData/>
  </xdr:twoCellAnchor>
  <xdr:oneCellAnchor>
    <xdr:from>
      <xdr:col>0</xdr:col>
      <xdr:colOff>76200</xdr:colOff>
      <xdr:row>0</xdr:row>
      <xdr:rowOff>19050</xdr:rowOff>
    </xdr:from>
    <xdr:ext cx="481390" cy="405534"/>
    <xdr:pic>
      <xdr:nvPicPr>
        <xdr:cNvPr id="3" name="Picture 2">
          <a:hlinkClick xmlns:r="http://schemas.openxmlformats.org/officeDocument/2006/relationships" r:id="rId2" tooltip="Regresar"/>
          <a:extLst>
            <a:ext uri="{FF2B5EF4-FFF2-40B4-BE49-F238E27FC236}">
              <a16:creationId xmlns:a16="http://schemas.microsoft.com/office/drawing/2014/main" id="{36E42333-9776-4526-8A97-ED1A50944FCC}"/>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10324" t="13627" r="11650" b="11882"/>
        <a:stretch/>
      </xdr:blipFill>
      <xdr:spPr>
        <a:xfrm>
          <a:off x="76200" y="19050"/>
          <a:ext cx="481390" cy="405534"/>
        </a:xfrm>
        <a:prstGeom prst="rect">
          <a:avLst/>
        </a:prstGeom>
      </xdr:spPr>
    </xdr:pic>
    <xdr:clientData/>
  </xdr:oneCellAnchor>
</xdr:wsDr>
</file>

<file path=xl/drawings/drawing36.xml><?xml version="1.0" encoding="utf-8"?>
<xdr:wsDr xmlns:xdr="http://schemas.openxmlformats.org/drawingml/2006/spreadsheetDrawing" xmlns:a="http://schemas.openxmlformats.org/drawingml/2006/main">
  <xdr:oneCellAnchor>
    <xdr:from>
      <xdr:col>1</xdr:col>
      <xdr:colOff>45720</xdr:colOff>
      <xdr:row>0</xdr:row>
      <xdr:rowOff>68580</xdr:rowOff>
    </xdr:from>
    <xdr:ext cx="481390" cy="405534"/>
    <xdr:pic>
      <xdr:nvPicPr>
        <xdr:cNvPr id="2" name="Picture 1">
          <a:hlinkClick xmlns:r="http://schemas.openxmlformats.org/officeDocument/2006/relationships" r:id="rId1" tooltip="Regresar"/>
          <a:extLst>
            <a:ext uri="{FF2B5EF4-FFF2-40B4-BE49-F238E27FC236}">
              <a16:creationId xmlns:a16="http://schemas.microsoft.com/office/drawing/2014/main" id="{C5BA4831-0A3D-4570-8633-34D3E78A90B3}"/>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10324" t="13627" r="11650" b="11882"/>
        <a:stretch/>
      </xdr:blipFill>
      <xdr:spPr>
        <a:xfrm>
          <a:off x="190500" y="68580"/>
          <a:ext cx="481390" cy="405534"/>
        </a:xfrm>
        <a:prstGeom prst="rect">
          <a:avLst/>
        </a:prstGeom>
      </xdr:spPr>
    </xdr:pic>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isela Ramón Moreno" refreshedDate="44992.457963078705" createdVersion="6" refreshedVersion="8" minRefreshableVersion="3" recordCount="31" xr:uid="{E9E1BF13-30BA-44C7-A0C4-7DC4F1210768}">
  <cacheSource type="external" connectionId="1"/>
  <cacheFields count="5">
    <cacheField name="Codigo Distribuidor" numFmtId="0">
      <sharedItems count="8">
        <s v="57040"/>
        <s v="57009" u="1"/>
        <s v="57005" u="1"/>
        <s v="57215" u="1"/>
        <s v="57001" u="1"/>
        <s v="57201" u="1"/>
        <s v="57004" u="1"/>
        <s v="57021" u="1"/>
      </sharedItems>
    </cacheField>
    <cacheField name="Campo Involucrado" numFmtId="0">
      <sharedItems count="7">
        <s v="Año Modelo"/>
        <s v="Modelo"/>
        <s v="VIN"/>
        <s v="E-Mail" u="1"/>
        <s v="Teléfono" u="1"/>
        <s v="Odómetro" u="1"/>
        <s v="Monto" u="1"/>
      </sharedItems>
    </cacheField>
    <cacheField name="Comentario" numFmtId="0">
      <sharedItems count="8">
        <s v="El año modelo no se capturó o se encuentra fuera de rango"/>
        <s v="El modelo no se capturó o no es válido"/>
        <s v="El VIN no existe como vendido. Por tanto se considera como un VIN NO Válido"/>
        <s v="La longitud del teléfono no es correcta, el teléfono capturado pudiera ser inválido" u="1"/>
        <s v="El monto del ticket es incorrecto" u="1"/>
        <s v="El correo electrónico pudiera ser inválido" u="1"/>
        <s v="El kilometraje del odómetro es incorrecto" u="1"/>
        <s v="La longitud del VIN es inválida por lo tanto se considera como un VIN NO Válido" u="1"/>
      </sharedItems>
    </cacheField>
    <cacheField name="VIN" numFmtId="0">
      <sharedItems count="11">
        <s v="3TMCZ5AN7NM476857"/>
        <s v="5TDZK22C47S053439"/>
        <s v="5TDZK23C67S078888"/>
        <s v="5TFJU4GN6EX061238"/>
        <s v="5YFBPRHE5HP714795"/>
        <s v="JTDBCRFE5P3007847"/>
        <s v="JTMRK4DV4C5109339"/>
        <s v="JYDBCRFE2P3008634"/>
        <s v="MHFAN1BY5P3039459"/>
        <s v="MR0EX8DD7K0184985"/>
        <s v="MR0EX8CB4J1400296"/>
      </sharedItems>
    </cacheField>
    <cacheField name="Campo" numFmtId="0">
      <sharedItems containsBlank="1" count="1484">
        <s v="(en blanco)"/>
        <s v="3TMCZ5AN7NM476857"/>
        <s v="5TDZK22C47S053439"/>
        <s v="5TDZK23C67S078888"/>
        <s v="5TFJU4GN6EX061238"/>
        <s v="5YFBPRHE5HP714795"/>
        <s v="JTDBCRFE5P3007847"/>
        <s v="JTMRK4DV4C5109339"/>
        <s v="JYDBCRFE2P3008634"/>
        <s v="MHFAN1BY5P3039459"/>
        <s v="MR0EX8CB4J1400296"/>
        <s v="MR0EX8DD7K0184985"/>
        <s v="JTMZD33VX86060428" u="1"/>
        <m u="1"/>
        <s v="2T1BU42E79C058462" u="1"/>
        <s v="8AJEX32G394016453" u="1"/>
        <s v="8AJEX32G464000967" u="1"/>
        <s v="5TDYK3DC2BS143468" u="1"/>
        <s v="2T1BR32E78C888952" u="1"/>
        <s v="5TDYZRAH4LS023087" u="1"/>
        <s v="630" u="1"/>
        <s v="1774197" u="1"/>
        <s v="2T1BR32E18C928040" u="1"/>
        <s v="685PTE" u="1"/>
        <s v="3TMCZ5AN8JM123974" u="1"/>
        <s v="5TDZK22C77S032942" u="1"/>
        <s v="752" u="1"/>
        <s v="632" u="1"/>
        <s v="5TDZT64A98S000091" u="1"/>
        <s v="JTEZT17R850021254" u="1"/>
        <s v="alan.agherrera@gmailcom" u="1"/>
        <s v="1102003" u="1"/>
        <s v="5TDZA23C84S199016" u="1"/>
        <s v="JTDKBRFU7H3579287" u="1"/>
        <s v="518" u="1"/>
        <s v="4T1BE46K49U911685" u="1"/>
        <s v="JTMBD31V065005400" u="1"/>
        <s v="4T1BE46K68U213660" u="1"/>
        <s v="2T1BR32E58C861460" u="1"/>
        <s v="JTEBU11F89K063866" u="1"/>
        <s v="2T3ZF33VX9W002832" u="1"/>
        <s v="5TDZK22C28S104213" u="1"/>
        <s v="JTMZD33V276023548" u="1"/>
        <s v="2T1KR32E05C387896" u="1"/>
        <s v="710" u="1"/>
        <s v="4T1BK46K37U522817" u="1"/>
        <s v="6/30/1905 12:00:00 AM" u="1"/>
        <s v="2T3WF4DV4AW018360" u="1"/>
        <s v="3HGRU5859LM006925" u="1"/>
        <s v="MR0EX8CB6G13921933" u="1"/>
        <s v="JTDBT923891324882" u="1"/>
        <s v="JTEGD20V540019462" u="1"/>
        <s v="JN8BT27T7HW042349" u="1"/>
        <s v="JTMZD33V766016500" u="1"/>
        <s v="9BRBA42E395033654" u="1"/>
        <s v="MR0EX8DD000246619" u="1"/>
        <s v="2T1BR32E46C641787" u="1"/>
        <s v="MR0EX8DD2G0184536" u="1"/>
        <s v="2T3C1RFV3LW073039" u="1"/>
        <s v="joseluis_hernandezrobles@hotma" u="1"/>
        <s v="MHKMF53F9JK022023" u="1"/>
        <s v="5TDZK22C59S231717" u="1"/>
        <s v="5TDZK22C07S069105" u="1"/>
        <s v="1HGRW1845KL010832" u="1"/>
        <s v="3TMJU62N97M039696" u="1"/>
        <s v="5TDZK22C07S078368" u="1"/>
        <s v="2T1BR32E17C822895" u="1"/>
        <s v="MR0EX32G700257533" u="1"/>
        <s v="3HGRM3850FG006299" u="1"/>
        <s v="MHKMF53F2HK021080" u="1"/>
        <s v="JTEBU11F78K037645" u="1"/>
        <s v="JTEZU14R070088855" u="1"/>
        <s v="3MTJU62N77M034769" u="1"/>
        <s v="MR0EX8CB661392078" u="1"/>
        <s v="TEM00000000000000" u="1"/>
        <s v="JTDKT923585196088" u="1"/>
        <s v="JTMZD31V875075145" u="1"/>
        <s v="JTMHX09J3C5006232" u="1"/>
        <s v="5TDZK22C28S103045" u="1"/>
        <s v="JTDKT9K30AS296900" u="1"/>
        <s v="JTEHT05J242053543" u="1"/>
        <s v="MR0HA8CD7J1087776" u="1"/>
        <s v="9BRBA42E395048395" u="1"/>
        <s v="5TDZA23C56S524515" u="1"/>
        <s v="JTMZD33V186062794" u="1"/>
        <s v="JTDKT923675125027" u="1"/>
        <s v="2T1BR32E88C889205" u="1"/>
        <s v="4T1BE46K27U006049" u="1"/>
        <s v="JTEZU14R960069686" u="1"/>
        <s v="JTDBT923281224369" u="1"/>
        <s v="JTFHX02P660007446" u="1"/>
        <s v="5TDZA22C04S156291" u="1"/>
        <s v="JTEZT17R470027717" u="1"/>
        <s v="8AJAM02694965093" u="1"/>
        <s v="4T1BK46K08V062761" u="1"/>
        <s v="JTDKBRF49G3526864" u="1"/>
        <s v="JTMZD31VX85089114" u="1"/>
        <s v="5TENX22NX9Z657424" u="1"/>
        <s v="MR0EX8DD7J0255292" u="1"/>
        <s v="MR0CX12GXF013004" u="1"/>
        <s v="8AJEX32G964002567" u="1"/>
        <s v="JTJJM7FX9A5006306" u="1"/>
        <s v="JTDBT923481243683" u="1"/>
        <s v="5TDZ423C15S384431" u="1"/>
        <s v="JTDKT923095233890" u="1"/>
        <s v="JTMHX09J9F4102277" u="1"/>
        <s v="JTDBT923881215692" u="1"/>
        <s v="5TDZK22C17S003386" u="1"/>
        <s v="5TETX22N79Z636795" u="1"/>
        <s v="2T1BU42EX9C168261" u="1"/>
        <s v="2T1BR32E65C506583" u="1"/>
        <s v="2T1BR32E66C709474" u="1"/>
        <s v="5NPE34AF2HH482573" u="1"/>
        <s v="JTDKT923895226234" u="1"/>
        <s v="2T1BU4EE9AC275883" u="1"/>
        <s v="JTDBT9K3X91449802" u="1"/>
        <s v="MR0EX8CBXJ1399610" u="1"/>
        <s v="2T1BU42E99C027987" u="1"/>
        <s v="JTDKBRFU8H3572977" u="1"/>
        <s v="8AJEX32G784010251" u="1"/>
        <s v="1773A" u="1"/>
        <s v="5TFRM5F14FX094361" u="1"/>
        <s v="JTEBU11F880106662" u="1"/>
        <s v="5TDXK3DC6CS208786" u="1"/>
        <s v="JTEZT14R740014508" u="1"/>
        <s v="5TDYKRFH6E0006081" u="1"/>
        <s v="5YFBURHE0EP001728" u="1"/>
        <s v="MR2B29F33H1091045" u="1"/>
        <s v="2T1KU42E39C015107" u="1"/>
        <s v="4T1B11HK7JU557091" u="1"/>
        <s v="ZXZXCVBFDZX" u="1"/>
        <s v="5TDKZRFH4JS243308" u="1"/>
        <s v="5TDZT64A08S000030" u="1"/>
        <s v="11L0066749" u="1"/>
        <s v="2T1BU4EE9AC292134" u="1"/>
        <s v="6 NTE" u="1"/>
        <s v="2T3DFREV4JW717491" u="1"/>
        <s v="LUCGM666XH3107953" u="1"/>
        <s v="MOVIL" u="1"/>
        <s v="1HGRW1897KL915896" u="1"/>
        <s v="3TMDZ5CN3GM004286" u="1"/>
        <s v="5TDZK23C79S231281" u="1"/>
        <s v="2T1BR32E97C735939" u="1"/>
        <s v="5TDZK23C69S238643" u="1"/>
        <s v="4T1B11HK3K3KU7687" u="1"/>
        <s v="JTDKBRFU7H3049594" u="1"/>
        <s v="KL2TJ516X8B214491" u="1"/>
        <s v="2T1BR32E97C854445" u="1"/>
        <s v="MR0CX3DD3N1322806" u="1"/>
        <s v="3TMJU62NX7M046348" u="1"/>
        <s v="5TFET54188X022117" u="1"/>
        <s v="JTMDJREV5GD031562" u="1"/>
        <s v="5TDZA23C36S501816" u="1"/>
        <s v="5TDYK3DC48S038222" u="1"/>
        <s v="5TDZK23CS95255935" u="1"/>
        <s v="2B7HB11X32K116373" u="1"/>
        <s v="5TDZK23C89S242001" u="1"/>
        <s v="JTDBT923871020237" u="1"/>
        <s v="JTDKT923285196565" u="1"/>
        <s v="2T1BU4EE6AC226687" u="1"/>
        <s v="JTDBT923571122613" u="1"/>
        <s v="JTMZD35V285084662" u="1"/>
        <s v="MR0FA8CD4J3900423" u="1"/>
        <s v="MHKMC13F8FK010523" u="1"/>
        <s v="3TMJU62N79M088415" u="1"/>
        <s v="5TDZA23C26S548772" u="1"/>
        <s v="4T1BE32KX20076469" u="1"/>
        <s v="5TDYZ3DCXHS895875" u="1"/>
        <s v="5TFDW5F1XHX590742" u="1"/>
        <s v="MR0EX8DD8J0254636" u="1"/>
        <s v="3GCNC9CX9DG222600" u="1"/>
        <s v="JTDBT923571161427" u="1"/>
        <s v="JTEBU11F68K048054" u="1"/>
        <s v="1354" u="1"/>
        <s v="JTMZD31V165005890" u="1"/>
        <s v="2T3YFREV8JW435047" u="1"/>
        <s v="5TDZA23C55S269234" u="1"/>
        <s v="4T1BK46K37U519660" u="1"/>
        <s v="MB2C22AC5JM284882" u="1"/>
        <s v="2T3WF4DV4AW019461" u="1"/>
        <s v="JTMZD31V766005709" u="1"/>
        <s v="MR0TX8CB6M0423872" u="1"/>
        <s v="JTEZU14RX70092704" u="1"/>
        <s v="2T1BR32E14C238279" u="1"/>
        <s v="4T1BE32K56U688195" u="1"/>
        <s v="3TMJU62N29M074048" u="1"/>
        <s v="JTDBT923694055893" u="1"/>
        <s v="VNKKL12334A073920" u="1"/>
        <s v="3MDDJBCV2KM316326" u="1"/>
        <s v="1FADP3F28DL367651" u="1"/>
        <s v="coronado_quintero_gerardo_r@ca" u="1"/>
        <s v="MROEX8DD600243949" u="1"/>
        <s v="1155440" u="1"/>
        <s v="MHKMF53F4JK024925" u="1"/>
        <s v="9BRBA42E295011208" u="1"/>
        <s v="JT4VN13D6M5043567" u="1"/>
        <s v="JTMHV09J9C4077284" u="1"/>
        <s v="5TDZK22C27S045369" u="1"/>
        <s v="4T1BE46K19U282175" u="1"/>
        <s v="5TBET38104S433762" u="1"/>
        <s v="5TCYK3DC5DS333543" u="1"/>
        <s v="MHFMC13F68K000894" u="1"/>
        <s v="257 NTE" u="1"/>
        <s v="4T1BE46K17U140485" u="1"/>
        <s v="3TMJU62N36M013142" u="1"/>
        <s v="JTDBT9K3XA1358360" u="1"/>
        <s v="JTMZD35V475040239" u="1"/>
        <s v="2T1BU4EE5AC212747" u="1"/>
        <s v="JTDBT923871063220" u="1"/>
        <s v="MROEX32G8CU003814" u="1"/>
        <s v="5TDZK23C19S260825" u="1"/>
        <s v="5TDZK3EHSB5041662" u="1"/>
        <s v="JTEGD20V050070451" u="1"/>
        <s v="5TDKY5G17AS026574" u="1"/>
        <s v="5TDZA22C04S028231" u="1"/>
        <s v="5TFHY5F18GX444022" u="1"/>
        <s v="JTDBT923071112555" u="1"/>
        <s v="5TBRU541X7S450508" u="1"/>
        <s v="5YFBPRHE6HPS89470" u="1"/>
        <s v="335 NTE" u="1"/>
        <s v="4T1BE46K59U338361" u="1"/>
        <s v="2T1BR32E98C930960" u="1"/>
        <s v="MHFMC13E38K007633" u="1"/>
        <s v="28" u="1"/>
        <s v="MHKMF5CFSLK012398" u="1"/>
        <s v="MR0EX8DD0G" u="1"/>
        <s v="3GLTA5AF0HL169582" u="1"/>
        <s v="3MYDLAYV7JY310007" u="1"/>
        <s v="8AJEX32G974006569" u="1"/>
        <s v="5TD2A22C265394842" u="1"/>
        <s v="9BRBA42E895009365" u="1"/>
        <s v="MR0EX8DD7K0263376" u="1"/>
        <s v="5TDZK22CX9S258590" u="1"/>
        <s v="5TDZK23C48S182457" u="1"/>
        <s v="JTMZD31V786058140" u="1"/>
        <s v="2T1BU42E89C166461" u="1"/>
        <s v="JTMZD31VX85095477" u="1"/>
        <s v="TEM00000000000001" u="1"/>
        <s v="4T1BE32K16U674116" u="1"/>
        <s v="4T1BK46K79U594039" u="1"/>
        <s v="2196237" u="1"/>
        <s v="4T1BE46K49U909533" u="1"/>
        <s v="5TDZA22C76S489087" u="1"/>
        <s v="4T1BF3EK4AU545711" u="1"/>
        <s v="JTDKBRFU2H3573140" u="1"/>
        <s v="24" u="1"/>
        <s v="2T3RFREVXJW717971" u="1"/>
        <s v="5TDZA22C65S361163" u="1"/>
        <s v="4T1BE46K77U684506" u="1"/>
        <s v="JTEBU4BF6AK071520" u="1"/>
        <s v="2T1BU42E29C031072" u="1"/>
        <s v="5TDZA23CX4S092856" u="1"/>
        <s v="1GY548KJ0FR651483" u="1"/>
        <s v="2T3RFREV8JW708816" u="1"/>
        <s v="5TDZA22C048170790" u="1"/>
        <s v="3TMJU62N89M076631" u="1"/>
        <s v="5TDZA22C25S362732" u="1"/>
        <s v="JTDBT9K30G1942132" u="1"/>
        <s v="6/25/1905 12:00:00 AM" u="1"/>
        <s v="3726" u="1"/>
        <s v="2T1BR32E482931207" u="1"/>
        <s v="355 0TE" u="1"/>
        <s v="MR0EX8DD1J0256339" u="1"/>
        <s v="JTDBT923281256545" u="1"/>
        <s v="MR0EX8DD260244368" u="1"/>
        <s v="1195500" u="1"/>
        <s v="JTMZD33V286064148" u="1"/>
        <s v="1GNSC8E0XCR148073" u="1"/>
        <s v="JTEGD20V350060643" u="1"/>
        <s v="2T3ZF9DV8AW019084" u="1"/>
        <s v="44" u="1"/>
        <s v="5TDYZ3DC7HS900806" u="1"/>
        <s v="5TEJV62N18Z503438" u="1"/>
        <s v="JTMZD31V086067441" u="1"/>
        <s v="2T1BR32E76C638382" u="1"/>
        <s v="5TDZK22C88S150757" u="1"/>
        <s v="5TDYZRFHXJS242092" u="1"/>
        <s v="2T3RFREW2GW430133" u="1"/>
        <s v="STDZA22C945083096" u="1"/>
        <s v="4T1BE46K17U595840" u="1"/>
        <s v="JTDBT923981252850" u="1"/>
        <s v="JTEGD20V440036186" u="1"/>
        <s v="2T3ZF33V59W001510" u="1"/>
        <s v="JTDBT923X91324060" u="1"/>
        <s v="8AJEX32G384010277" u="1"/>
        <s v="5TDYZRFHXJS242352" u="1"/>
        <s v="5TDZA23CX5S328990" u="1"/>
        <s v="4T1BE32K74U878593" u="1"/>
        <s v="JTMZD35V565017826" u="1"/>
        <s v="64" u="1"/>
        <s v="40" u="1"/>
        <s v="JTDBT923381234893" u="1"/>
        <s v="281" u="1"/>
        <s v="5TDYZ3DC3KS985537" u="1"/>
        <s v="282" u="1"/>
        <s v="5TDZK23C08S177644" u="1"/>
        <s v="JTDBT923481272035" u="1"/>
        <s v="HOMEOPATA_GONZALO@LIVE,COM" u="1"/>
        <s v="5TDKY5G11BS034767" u="1"/>
        <s v="MR0EX8CB2J1400006" u="1"/>
        <s v="MR2B29F33H1085763" u="1"/>
        <s v="2T1BR32EX5C374718" u="1"/>
        <s v="164" u="1"/>
        <s v="3TMCZ5AN9JM124292" u="1"/>
        <s v="4T1BK46K67U544973" u="1"/>
        <s v="167" u="1"/>
        <s v="JTMZD33V266010541" u="1"/>
        <s v="2T1BR32E05C478344" u="1"/>
        <s v="6/26/1905 12:00:00 AM" u="1"/>
        <s v="2T3ZF9DVXAW020897" u="1"/>
        <s v="4T1BE32K13U160584" u="1"/>
        <s v="8513916" u="1"/>
        <s v="alfonso@toyota" u="1"/>
        <s v="5TDZA23C96S503716" u="1"/>
        <s v="2T1BR32E86C669141" u="1"/>
        <s v="60" u="1"/>
        <s v="5TDZA22CX6S412309" u="1"/>
        <s v="5TDYK3DC9GS753578" u="1"/>
        <s v="120" u="1"/>
        <s v="241" u="1"/>
        <s v="3TMJU4GNXAM094839" u="1"/>
        <s v="123" u="1"/>
        <s v="124" u="1"/>
        <s v="125" u="1"/>
        <s v="JTDBT923471136079" u="1"/>
        <s v="JTMZD35V275042880" u="1"/>
        <s v="5TDZK23C78S104593" u="1"/>
        <s v="2T1BU4EE1AC252131" u="1"/>
        <s v="5YFBPRHE8HP-607175" u="1"/>
        <s v="5TDZK23C575017256" u="1"/>
        <s v="129" u="1"/>
        <s v="5TDZA23C26S494079" u="1"/>
        <s v="JTMZD35V365014634" u="1"/>
        <s v="4T1BE46K59U308907" u="1"/>
        <s v="JTEDS41A782005508" u="1"/>
        <s v="5TFRM5F16BX022572" u="1"/>
        <s v="JTMZD33V276021573" u="1"/>
        <s v="JTEHT05J862084802" u="1"/>
        <s v="2HGEH235IPH542507" u="1"/>
        <s v="5YFBP8HE0HP503633" u="1"/>
        <s v="MR2B29F37MJ220446" u="1"/>
        <s v="5FTHW5F16GX568897" u="1"/>
        <s v="80" u="1"/>
        <s v="JTDKN3DU4B1341598" u="1"/>
        <s v="SALSK25488A155209" u="1"/>
        <s v="2T1BR32E55C494233" u="1"/>
        <s v="440" u="1"/>
        <s v="8AJEX32G584014122" u="1"/>
        <s v="JTDKT923X65014253" u="1"/>
        <s v="JTMZD33V475070294" u="1"/>
        <s v="200" u="1"/>
        <s v="8AJEX32G194017116" u="1"/>
        <s v="JTDBT9K38K1431392" u="1"/>
        <s v="321" u="1"/>
        <s v="201" u="1"/>
        <s v="442" u="1"/>
        <s v="lui.alfredo.becerra.hurtado@gm" u="1"/>
        <s v="202" u="1"/>
        <s v="MR0EX8CB1J1400370" u="1"/>
        <s v="444" u="1"/>
        <s v="JTEES42AX82011614" u="1"/>
        <s v="2T1KR32E28C698055" u="1"/>
        <s v="5TDZK22C17S098760" u="1"/>
        <s v="204" u="1"/>
        <s v="205" u="1"/>
        <s v="5TDZA22C26S408920" u="1"/>
        <s v="5TDZA23C84S122291" u="1"/>
        <s v="79 SUR" u="1"/>
        <s v="207" u="1"/>
        <s v="328" u="1"/>
        <s v="6/27/1905 12:00:00 AM" u="1"/>
        <s v="4T1BE32K15U633242" u="1"/>
        <s v="JTDKT923695251617" u="1"/>
        <s v="2T3JFREV5GN430303" u="1"/>
        <s v="2T3JFREV8GW422075" u="1"/>
        <s v="5TDYZ3DC6JS907333" u="1"/>
        <s v="2C4RC1GG0FR657466" u="1"/>
        <s v="430 SUR" u="1"/>
        <s v="760" u="1"/>
        <s v="4T1GB10E8SU000118" u="1"/>
        <s v="JTMZD33V575074287" u="1"/>
        <s v="761" u="1"/>
        <s v="402" u="1"/>
        <s v="MHKMC13FXF0120108" u="1"/>
        <s v="5TFDW5F14FX471470" u="1"/>
        <s v="403" u="1"/>
        <s v="JHEBU4BF2AK074530" u="1"/>
        <s v="JTFPX22P460066083" u="1"/>
        <s v="JTEZU14R660066096" u="1"/>
        <s v="5YFBURHEXFP294622" u="1"/>
        <s v="5TDZK23C57S026894" u="1"/>
        <s v="JYDKN3DU012001820" u="1"/>
        <s v="MEX3G2608FT020328" u="1"/>
        <s v="2T1BU4EE4AC271577" u="1"/>
        <s v="4T1BK46K77U033255" u="1"/>
        <s v="JTEEW21A860003255" u="1"/>
        <s v="8AJEX32CX94019155" u="1"/>
        <s v="3TMCZ5AN9GM005862" u="1"/>
        <s v="MHKMC13F6DX065279" u="1"/>
        <s v="3N10N7AD0KK412037" u="1"/>
        <s v="4T1BF3EK2AU526106" u="1"/>
        <s v="1759" u="1"/>
        <s v="5TETX22N37Z350598" u="1"/>
        <s v="5TDZA23C46S560194" u="1"/>
        <s v="12 A" u="1"/>
        <s v="601" u="1"/>
        <s v="1411" u="1"/>
        <s v="1855191" u="1"/>
        <s v="5TDZK22C67S088144" u="1"/>
        <s v="5TDZK23C47S025994" u="1"/>
        <s v="5TDZA23C46S532296" u="1"/>
        <s v="2T1BU4EE4BC640890" u="1"/>
        <s v="2T1BU42E98C084553" u="1"/>
        <s v="966" u="1"/>
        <s v="4T1BK46K58U055563" u="1"/>
        <s v="9BRBA42EX95004149" u="1"/>
        <s v="JTDBT9K34A1355745" u="1"/>
        <s v="5TDGRKEL7MS015262" u="1"/>
        <s v="JTDKBRFU2H3575857" u="1"/>
        <s v="6/28/1905 12:00:00 AM" u="1"/>
        <s v="5TDZK23C98S179375" u="1"/>
        <s v="MRTDFX80060016757" u="1"/>
        <s v="2T1BR32EX7C759473" u="1"/>
        <s v="JTMZD31VX66017918" u="1"/>
        <s v="5TFUY5F15JX707692" u="1"/>
        <s v="MR2B29F32H1086872" u="1"/>
        <s v="3TMJU62N08M065718" u="1"/>
        <s v="922" u="1"/>
        <s v="362A" u="1"/>
        <s v="2T1BU4EE0LL910511" u="1"/>
        <s v="5TDZA22C65S275965" u="1"/>
        <s v="JTMHX09J8C5003200" u="1"/>
        <s v="2T1BU42E89C062486" u="1"/>
        <s v="1872" u="1"/>
        <s v="5TDZT34A97S295240" u="1"/>
        <s v="JTMHX09J8F4099985" u="1"/>
        <s v="MHFMC13EX8K000923" u="1"/>
        <s v="JTEGD20V540019848" u="1"/>
        <s v="3TMJU62N76M021373" u="1"/>
        <s v="2T1BR32E34C170129" u="1"/>
        <s v="MR2B29F35H1080838" u="1"/>
        <s v="JM1BL1SF1A1312721" u="1"/>
        <s v="JTDBT923971173967" u="1"/>
        <s v="3MYDLAYV8GX134917" u="1"/>
        <s v="JTDBT923994051353" u="1"/>
        <s v="4T1BE46K67U153961" u="1"/>
        <s v="5TDZA23C86S394407" u="1"/>
        <s v="NO TIENE@NO TIEN" u="1"/>
        <s v="MR0FA8CD3J3950570" u="1"/>
        <s v="1402" u="1"/>
        <s v="MROCX12G2F128338" u="1"/>
        <s v="JTEGD20V650070051" u="1"/>
        <s v="2T1BR32E27C778941" u="1"/>
        <s v="5TDZK23C37S070859" u="1"/>
        <s v="6651" u="1"/>
        <s v="4T1BE46K77U621633" u="1"/>
        <s v="1452" u="1"/>
        <s v="4949759" u="1"/>
        <s v="2T3JFREV5JW716403" u="1"/>
        <s v="JTEBT17R340028841" u="1"/>
        <s v="JTMZD35V165024059" u="1"/>
        <s v="5TDZA22C36S462808" u="1"/>
        <s v="4T1BF3EK8AU544559" u="1"/>
        <s v="JTMZD33V276022626" u="1"/>
        <s v="4T1B11HK3J4005054" u="1"/>
        <s v="4T1BF3EK6AU554443" u="1"/>
        <s v="6/29/1905 12:00:00 AM" u="1"/>
        <s v="3C4PDCGBOHT547649" u="1"/>
        <s v="anamartin83@hotmail" u="1"/>
        <s v="MR0EX8CB4H11396308" u="1"/>
        <s v="En Blanco" u="1"/>
        <s v="9863037" u="1"/>
        <s v="5TDZA22C05S374202" u="1"/>
        <s v="1NXBR32E56Z705818" u="1"/>
        <s v="5TDZK22C99S277082" u="1"/>
        <s v="5TDYK3DCXC5189406" u="1"/>
        <s v="5TDZA22C06S387582" u="1"/>
        <s v="JTEGD20V856000046" u="1"/>
        <s v="5TDZK22CX7S014662" u="1"/>
        <s v="4T1BB46KX8U031131" u="1"/>
        <s v="4T1BE46K18U777197" u="1"/>
        <s v="JTMZD31V375043641" u="1"/>
        <s v="5TDZA22C34S091582" u="1"/>
        <s v="NO TIENE" u="1"/>
        <s v="JTEZT17R340019636" u="1"/>
        <s v="4T1BE46K27U674157" u="1"/>
        <s v="5TFEV541X9X070116" u="1"/>
        <s v="5TDYK3DC7C5215895" u="1"/>
        <s v="5TDZA22C54S141835" u="1"/>
        <s v="JTDKARFU5G3502791" u="1"/>
        <s v="JTGEB73J5B9004026" u="1"/>
        <s v="JTMZD35V185096916" u="1"/>
        <s v="2T3DFREV7HWS79777" u="1"/>
        <s v="5TDZK23C59S242599" u="1"/>
        <s v="2T3DFREV6JW728976" u="1"/>
        <s v="1NXBU4EE8AZ292043" u="1"/>
        <s v="JTDBT923881217331" u="1"/>
        <s v="4T1BE46K67U648998" u="1"/>
        <s v="76 B" u="1"/>
        <s v="2T1BR32E96C656673" u="1"/>
        <s v="2T1BR32EX7C848217" u="1"/>
        <s v="2T3RFREV1JW723089" u="1"/>
        <s v="JTDBT923881245629" u="1"/>
        <s v="JTMZD31V986064571" u="1"/>
        <s v="JTEZT14R840019619" u="1"/>
        <s v="8AJEX32G374006356" u="1"/>
        <s v="1NXBV40E69Z027625" u="1"/>
        <s v="JTMHT09J4B4054323" u="1"/>
        <s v="5TDZK23C27S036671" u="1"/>
        <s v="NP@" u="1"/>
        <s v="2T1BU4EEXAC241886" u="1"/>
        <s v="KM 10" u="1"/>
        <s v="4T1BK46K57U529445" u="1"/>
        <s v="JTDBT923X84010695" u="1"/>
        <s v="N@" u="1"/>
        <s v="5TDZA23C86S475987" u="1"/>
        <s v="MR2B29F3XH1087056" u="1"/>
        <s v="275828VINGEN09205" u="1"/>
        <s v="5TFET541X9X027644" u="1"/>
        <s v="JTDBT923071173162" u="1"/>
        <s v="5TDDK3EH4C5516051" u="1"/>
        <s v="JTDBT923594043931" u="1"/>
        <s v="5YFBPRHE9JP750111" u="1"/>
        <s v="4T1B11HK3JU0050" u="1"/>
        <s v="5TDZK3H8AS001672" u="1"/>
        <s v="5TDZK23C67S071567" u="1"/>
        <s v="JTMHY05J9H4048808" u="1"/>
        <s v="JTDBT923791323321" u="1"/>
        <s v="PART" u="1"/>
        <s v="3TMLU42N58M015751" u="1"/>
        <s v="5TDZK23C57S017256" u="1"/>
        <s v="JTEBU11F68K026488" u="1"/>
        <s v="1844" u="1"/>
        <s v="JTMZD31V486062808" u="1"/>
        <s v="MHFMC13E39K001901" u="1"/>
        <s v="MHFMC13F78K001908" u="1"/>
        <s v="." u="1"/>
        <s v="5TDZA22C46S469718" u="1"/>
        <s v="409B" u="1"/>
        <s v="JTEDS43A792070776" u="1"/>
        <s v="JTDBT923X71080276" u="1"/>
        <s v="4T1BE46K07U655235" u="1"/>
        <s v="JTDBT923671018258" u="1"/>
        <s v="1497073" u="1"/>
        <s v="5TENX22N37Z399213" u="1"/>
        <s v="JTDBT9DJ3BDJ66614" u="1"/>
        <s v="5TDYK3DC0GS744918" u="1"/>
        <s v="JTMZD33V666014690" u="1"/>
        <s v="MR2B29F36H1089225" u="1"/>
        <s v="MR0EX8DD6K0184586" u="1"/>
        <s v="273WF4EV3DW020314" u="1"/>
        <s v="JTDKT923395233804" u="1"/>
        <s v="92 B" u="1"/>
        <s v="4T1BE46K49U900900" u="1"/>
        <s v="2T1BE40E89C028810" u="1"/>
        <s v="2T1BR32E96C691570" u="1"/>
        <s v="ZYFBPRHE3JP766823" u="1"/>
        <s v="5TDZK3EH6AS001296" u="1"/>
        <s v="8AJEX32G764002454" u="1"/>
        <s v="JTDBT923381204664" u="1"/>
        <s v="5NPDH4AE2FH539131" u="1"/>
        <s v="2C4RC1GG8CR339929" u="1"/>
        <s v="5TDZK22C67S035878" u="1"/>
        <s v="0" u="1"/>
        <s v="2T1KR32EX8C717497" u="1"/>
        <s v="3TMAZ5CN1LM128909" u="1"/>
        <s v="2T1KE42EX9C028496" u="1"/>
        <s v="5TDBA22C55S031967" u="1"/>
        <s v="JTMZD31V985085247" u="1"/>
        <s v="5TDKK4CC7AS335724" u="1"/>
        <s v="5TDYK4CC1AS295828" u="1"/>
        <s v="5TETU62N46Z282035" u="1"/>
        <s v="3TMAZ5CN9JM070951" u="1"/>
        <s v="8AJEX32G264004256" u="1"/>
        <s v="5TDBT44A37S278618" u="1"/>
        <s v="260 NTE" u="1"/>
        <s v="3TMJU62N96M028499" u="1"/>
        <s v="4T1BE32K36U115733" u="1"/>
        <s v="JTMZD31V485079002" u="1"/>
        <s v="JTMZD35V973049258" u="1"/>
        <s v="XX@" u="1"/>
        <s v="3TMCZ5AN9JM123837" u="1"/>
        <s v="2" u="1"/>
        <s v="JTDBT923871160420" u="1"/>
        <s v="JTEGD20V150080776" u="1"/>
        <s v="3MYDLAYV7HY196200" u="1"/>
        <s v="JTEDW21A760004117" u="1"/>
        <s v="2T1BR32E680880938" u="1"/>
        <s v="4T1BE46K27U572258" u="1"/>
        <s v="5TDYZ3DC5JS906626" u="1"/>
        <s v="VNKKL13314A105326" u="1"/>
        <s v="2T1CF28P5YC345910" u="1"/>
        <s v="MHKMF53E5JK015304" u="1"/>
        <s v="4033500" u="1"/>
        <s v="5TFEM5F14FX092690" u="1"/>
        <s v="JTDBT923271005099" u="1"/>
        <s v="8AJEX32GX84040504" u="1"/>
        <s v="MR0EX32G8DO252468" u="1"/>
        <s v="2T3ZFREV3JW408620" u="1"/>
        <s v="JTEHT05J542053813" u="1"/>
        <s v="JTMHX01J8H4136208" u="1"/>
        <s v="8AJEX32G984014530" u="1"/>
        <s v="4" u="1"/>
        <s v="4T1BF3EK0AU530493" u="1"/>
        <s v="JTMZD35V185092056" u="1"/>
        <s v="JTEZT17R240015092" u="1"/>
        <s v="17" u="1"/>
        <s v="8AJEX32G574006388" u="1"/>
        <s v="2T1BU42E09C174456" u="1"/>
        <s v="5TFHY5F17AX111503" u="1"/>
        <s v="MR0FZ29G701599731" u="1"/>
        <s v="2T1BU42E09C029305" u="1"/>
        <s v="3TMJU62N68M050057" u="1"/>
        <s v="2T1BR32E66C647851" u="1"/>
        <s v="JTEBU11F38K034788" u="1"/>
        <s v="JTEBU11F78K034695" u="1"/>
        <s v="5TDYK4CC2AS330053" u="1"/>
        <s v="263 PTE" u="1"/>
        <s v="JTDKBRFUXH3572916" u="1"/>
        <s v="2T1KR32E35C484297" u="1"/>
        <s v="5TDZA23C66S421426" u="1"/>
        <s v="JTDBT9K37A1353293" u="1"/>
        <s v="JTMZD33V186061533" u="1"/>
        <s v="2T1KR32E26C554258" u="1"/>
        <s v="5TDYK4CC8AS305562" u="1"/>
        <s v="5TDZK23C17S087286" u="1"/>
        <s v="9BRBA42E595029167" u="1"/>
        <s v="JTDBT923194056949" u="1"/>
        <s v="JTDBT923681223015" u="1"/>
        <s v="JTMZD33V466013635" u="1"/>
        <s v="2T1BR32EX6C594233" u="1"/>
        <s v="5KBRL6888JB801761" u="1"/>
        <s v="JTMZD31V385111566" u="1"/>
        <s v="1120395" u="1"/>
        <s v="jesusmartinez@rincondelmontero" u="1"/>
        <s v="JTDBT923381215972" u="1"/>
        <s v="2T1BR32E18C867434" u="1"/>
        <s v="5TDZA23CX4S116914" u="1"/>
        <s v="2T1BR32E37C741042" u="1"/>
        <s v="JTMZD35V285080000" u="1"/>
        <s v="3TMJU62N49M074018" u="1"/>
        <s v="JTMZD33V286062917" u="1"/>
        <s v="3TMJU62N59M084301" u="1"/>
        <s v="5TDZK23C87S031913" u="1"/>
        <s v="3TMCZ5AN6KM227994" u="1"/>
        <s v="2T1BU42E59C111689" u="1"/>
        <s v="MR0EX8DD9H0245315" u="1"/>
        <s v="21" u="1"/>
        <s v="2T1BR32E97C736802" u="1"/>
        <s v="5YFBURHE8GE475395" u="1"/>
        <s v="4T1BE46K38U779310" u="1"/>
        <s v="MR0EX8CB8J1001774" u="1"/>
        <s v="MHKMF53F3JK024320" u="1"/>
        <s v="2T1BR32E45C416915" u="1"/>
        <s v="1HGRW1891KL914792" u="1"/>
        <s v="2T1BU42E89C033649" u="1"/>
        <s v="9BRBA42E195001267" u="1"/>
        <s v="JTEBU11F79K059548" u="1"/>
        <s v="JTMHT09J9B4040286" u="1"/>
        <s v="JTMHX01J4H5083307" u="1"/>
        <s v="dora.eliaochoa-57@hotmail" u="1"/>
        <s v="3G1SF2ZA8CS101467" u="1"/>
        <s v="5TDKZ3DC0JS902778" u="1"/>
        <s v="5TDYZ3DC2JS901402" u="1"/>
        <s v="MHKMF53F7JK024191" u="1"/>
        <s v="89" u="1"/>
        <s v="3MYDLAYV1GY145176" u="1"/>
        <s v="KM 135" u="1"/>
        <s v="5TFDV54167X026669" u="1"/>
        <s v="5TEPX42N38Z483635" u="1"/>
        <s v="JTMHY05J884000331" u="1"/>
        <s v="4T1BF32K05U614453" u="1"/>
        <s v="emiliosolana.facturacion@hotma" u="1"/>
        <s v="8AJEX32G764003295" u="1"/>
        <s v="JTEHT05J552078714" u="1"/>
        <s v="176" u="1"/>
        <s v="5TDZA23C26S559075" u="1"/>
        <s v="8AJAM026849650270" u="1"/>
        <s v="7/1/1905 12:00:00 AM" u="1"/>
        <s v="8AJEX32GX94018748" u="1"/>
        <s v="7/2/1905 12:00:00 AM" u="1"/>
        <s v="7/3/1905 12:00:00 AM" u="1"/>
        <s v="179" u="1"/>
        <s v="JTDBT923X71125524" u="1"/>
        <s v="7/4/1905 12:00:00 AM" u="1"/>
        <s v="MHRMF53E56K003002" u="1"/>
        <s v="7/5/1905 12:00:00 AM" u="1"/>
        <s v="5TDZA23C64S104131" u="1"/>
        <s v="JTMZD35V375037428" u="1"/>
        <s v="MROEX8DDXGO165370" u="1"/>
        <s v="7/6/1905 12:00:00 AM" u="1"/>
        <s v="7/7/1905 12:00:00 AM" u="1"/>
        <s v="5TDZA23C25S337845" u="1"/>
        <s v="7/8/1905 12:00:00 AM" u="1"/>
        <s v="2T1BR32EX7C850663" u="1"/>
        <s v="7/9/1905 12:00:00 AM" u="1"/>
        <s v="JTDBT923171182162" u="1"/>
        <s v="JTDKT923X75075720" u="1"/>
        <s v="8AJEX32G084010088" u="1"/>
        <s v="130" u="1"/>
        <s v="2T1BR32EX7C38428" u="1"/>
        <s v="MHKMF53F5JK022391" u="1"/>
        <s v="3G1SF61673S204541" u="1"/>
        <s v="3MIBC11D87K192362" u="1"/>
        <s v="KNDPM3NA4H7217723" u="1"/>
        <s v="173 A" u="1"/>
        <s v="495" u="1"/>
        <s v="np@default" u="1"/>
        <s v="820 PTE" u="1"/>
        <s v="4T1BE46K47U107075" u="1"/>
        <s v="5TDZK23C08S141470" u="1"/>
        <s v="136" u="1"/>
        <s v="5TDZK22C79S229015" u="1"/>
        <s v="JTEES42A682030547" u="1"/>
        <s v="JTEHT05J762086153" u="1"/>
        <s v="257" u="1"/>
        <s v="1980" u="1"/>
        <s v="2207" u="1"/>
        <s v="1990" u="1"/>
        <s v="1045932" u="1"/>
        <s v="2T3ZF33V59W004293" u="1"/>
        <s v="JTDBT923481257907" u="1"/>
        <s v="MR2B29F30H1069584" u="1"/>
        <s v="2T1BU4EE2AC307783" u="1"/>
        <s v="2T1BUAEE2AC307783" u="1"/>
        <s v="2TBRFREV7HW578389" u="1"/>
        <s v="5TDZA23C06S512028" u="1"/>
        <s v="KM 35" u="1"/>
        <s v="46 PTE" u="1"/>
        <s v="WMWSU3105CT082627" u="1"/>
        <s v="4T1BE46K07U619223" u="1"/>
        <s v="MR2B29F34H1092172" u="1"/>
        <s v="5TDYK4CC3AS327971" u="1"/>
        <s v="331" u="1"/>
        <s v="5TDZA22C56S426604" u="1"/>
        <s v="3TMCZ5ANXJM122714" u="1"/>
        <s v="212" u="1"/>
        <s v="5TDZA23C36S494009" u="1"/>
        <s v="333" u="1"/>
        <s v="213" u="1"/>
        <s v="5TDKZ3DC0HS883028" u="1"/>
        <s v="5TDZK23C49S266229" u="1"/>
        <s v="5YFBURHE6GP426874" u="1"/>
        <s v="9BRBA42E595052464" u="1"/>
        <s v="215" u="1"/>
        <s v="800 0TE" u="1"/>
        <s v="2019149" u="1"/>
        <s v="217" u="1"/>
        <s v="5TETX22N16Z212248" u="1"/>
        <s v="2T1BE40E39C029069" u="1"/>
        <s v="JTFSX23PX86042667" u="1"/>
        <s v="339" u="1"/>
        <s v="JTMZD31V086061266" u="1"/>
        <s v="@" u="1"/>
        <s v="4T1BK46K08U069127" u="1"/>
        <s v="JTDBT923881241869" u="1"/>
        <s v="5TDBA22C46S067053" u="1"/>
        <s v="5TDBAZ2C46S067053" u="1"/>
        <s v="5TDZK23C37S043547" u="1"/>
        <s v="442 SUR" u="1"/>
        <s v="3TMJU4GNXAM094873" u="1"/>
        <s v="1110" u="1"/>
        <s v="774" u="1"/>
        <s v="2T1BR32EX4C184030" u="1"/>
        <s v="413" u="1"/>
        <s v="5TDYK3DC6BS071478" u="1"/>
        <s v="WAUHF28P65A118700" u="1"/>
        <s v="2T1BU42E39C149051" u="1"/>
        <s v="8AJAM026549650839" u="1"/>
        <s v="2T1BR32E77C828927" u="1"/>
        <s v="5TDZK22C69S226770" u="1"/>
        <s v="3TMJU4GN7AM095110" u="1"/>
        <s v="5TDYK4CC3AS333530" u="1"/>
        <s v="417" u="1"/>
        <s v="JTEGD20V756002340" u="1"/>
        <s v="5TDKK4CC5AS337858" u="1"/>
        <s v="5TDZA23C45S292326" u="1"/>
        <s v="1991" u="1"/>
        <s v="419" u="1"/>
        <s v="40 SUR" u="1"/>
        <s v="4T1BK46K28U057934" u="1"/>
        <s v="2T1BR32E78C858334" u="1"/>
        <s v="JTDBT923X84012849" u="1"/>
        <s v="1869" u="1"/>
        <s v="3N8CP5HD2JL475171" u="1"/>
        <s v="JTEEW44A682014897" u="1"/>
        <s v="850" u="1"/>
        <s v="1533492" u="1"/>
        <s v="5TDYZ3DC7JS901833" u="1"/>
        <s v="5TDZK22C98S175084" u="1"/>
        <s v="JM1BL1U59B1463358" u="1"/>
        <s v="2T1BU4EE3AC250588" u="1"/>
        <s v="TERES_1630QHOTMAIL.COM" u="1"/>
        <s v="2T1BR32E48C887273" u="1"/>
        <s v="5TDZA23CX6S541780" u="1"/>
        <s v="JTMZD35V085083218" u="1"/>
        <s v="TRABAJO" u="1"/>
        <s v="5TDZK23C29S267122" u="1"/>
        <s v="5TDZA22C16S487027" u="1"/>
        <s v="alfredo.sanchez@fumigacionessa" u="1"/>
        <s v="JTMZD35V785104811" u="1"/>
        <s v="5YFBPRHEXJP784560" u="1"/>
        <s v="810" u="1"/>
        <s v="7/10/1905 12:00:00 AM" u="1"/>
        <s v="5TDZK22C09S258579" u="1"/>
        <s v="3VWEF71K77M067356" u="1"/>
        <s v="5TDZA22C05S271068" u="1"/>
        <s v="2311" u="1"/>
        <s v="JTMZD33V566009030" u="1"/>
        <s v="3MYDLAYV2G4146206" u="1"/>
        <s v="8AJEX32G694022523" u="1"/>
        <s v="4T1BE46K88U757402" u="1"/>
        <s v="815" u="1"/>
        <s v="JTMZD31V965002719" u="1"/>
        <s v="5TDZA22C 6S511124" u="1"/>
        <s v="4781" u="1"/>
        <s v="8AJCX32G562000608" u="1"/>
        <s v="819" u="1"/>
        <s v="2T3ZF35V99W013236" u="1"/>
        <s v="8AJEX32G274008874" u="1"/>
        <s v="VSSBJ61P9AR018092" u="1"/>
        <s v="MR0EX8DD690168671" u="1"/>
        <s v="1741960" u="1"/>
        <s v="2T1BU4EE2CC806215" u="1"/>
        <s v="JTEDS43A182017084" u="1"/>
        <s v="JTMZD35V775055558" u="1"/>
        <s v="200000GEN09501" u="1"/>
        <s v="6711" u="1"/>
        <s v="1502" u="1"/>
        <s v="JTEGD20V550071921" u="1"/>
        <s v="JTFPX22P900030819" u="1"/>
        <s v="3121" u="1"/>
        <s v="JTEES42A292119291" u="1"/>
        <s v="5YFBPRHE8JP763285" u="1"/>
        <s v="4T1BK46KX7U520112" u="1"/>
        <s v="JTDBT923094057235" u="1"/>
        <s v="JTDBT923871154231" u="1"/>
        <s v="9BD578450G036905" u="1"/>
        <s v="5TFET54169X027754" u="1"/>
        <s v="5TDZK22C07S086647" u="1"/>
        <s v="1HGEM1155YL128482" u="1"/>
        <s v="7/11/1905 12:00:00 AM" u="1"/>
        <s v="ricardonahle@gmailcom" u="1"/>
        <s v="8AJEX32G494016865" u="1"/>
        <s v="MHKMF5CF7KK007246" u="1"/>
        <s v="5TDYK4CC8AS304623" u="1"/>
        <s v="MHKMF53E8JK014812" u="1"/>
        <s v="JTMZD33V375071825" u="1"/>
        <s v="5TDYZ3DC7JS961207" u="1"/>
        <s v="5TDZK22C69S268985" u="1"/>
        <s v="1993" u="1"/>
        <s v="JTEZU5JR6G5128094" u="1"/>
        <s v="MR2K29F3XH1078440" u="1"/>
        <s v="2T1BU4EEKC789911" u="1"/>
        <s v="JTEBU11F18K037303" u="1"/>
        <s v="3N1EB31S6DK322080" u="1"/>
        <s v="2T1KU42E39C033557" u="1"/>
        <s v="JTEGD20V440013541" u="1"/>
        <s v="MHKMC5CE9LK006785" u="1"/>
        <s v="JTEBU11F09K069774" u="1"/>
        <s v="3TMJU62N69M077499" u="1"/>
        <s v="5TDZA23C06S523904" u="1"/>
        <s v="9BRBA42E095033935" u="1"/>
        <s v="5TDZA22C36S526684" u="1"/>
        <s v="8AJEX32GX74005009" u="1"/>
        <s v="5YFBPRHE3JP766823" u="1"/>
        <s v="3MYDLAYV46Y132002" u="1"/>
        <s v="JTMZD35VX85094632" u="1"/>
        <s v="2T1BR32E96C664742" u="1"/>
        <s v="5TDXK3DC8FS567528" u="1"/>
        <s v="LUCGM6544K3104134" u="1"/>
        <s v="JTDKT923195236779" u="1"/>
        <s v="JTEGD20V650053279" u="1"/>
        <s v="97|" u="1"/>
        <s v="8713479" u="1"/>
        <s v="JTEBU11F68K006435" u="1"/>
        <s v="4T1BE46K27U523562" u="1"/>
        <s v="5KBYF5890LB800063" u="1"/>
        <s v="00000000000000" u="1"/>
        <s v="FC40" u="1"/>
        <s v="JTEBU11F68K011733" u="1"/>
        <s v="MROCX3DD2M1318436" u="1"/>
        <s v="4T1BF1FK9DU694090" u="1"/>
        <s v="SUR 70" u="1"/>
        <s v="1TDBT9K37G1442628" u="1"/>
        <s v="2T1BB46K29U095309" u="1"/>
        <s v="4T1BE46K49U871172" u="1"/>
        <s v="MB2C22AC4JM400671" u="1"/>
        <s v="5TDZK22C18S125425" u="1"/>
        <s v="JTDBT923781258016" u="1"/>
        <s v="MR0CX12G5ED116943" u="1"/>
        <s v="MR0EX32GF02655745" u="1"/>
        <s v="2T1KR32E53C026581" u="1"/>
        <s v="3996392" u="1"/>
        <s v="00000000000059316" u="1"/>
        <s v="3TMJU62N87M039513" u="1"/>
        <s v="2T1BR32E98C920980" u="1"/>
        <s v="8AJEX32G094022601" u="1"/>
        <s v="4T1BF1FK8CY139999" u="1"/>
        <s v="JTMZD35V5650214727" u="1"/>
        <s v="5TDYK3DS6FS594702" u="1"/>
        <s v="4T1BE46K58U217750" u="1"/>
        <s v="JTMHT09J8B4042532" u="1"/>
        <s v="TMCJU3AE0FJ616719" u="1"/>
        <s v="4T1BE46K27U550728" u="1"/>
        <s v="JTDKT923275032232" u="1"/>
        <s v="5TFRM5F16HX114628" u="1"/>
        <s v="5TFET54149X027655" u="1"/>
        <s v="2T1BU4EE5AC256182" u="1"/>
        <s v="JTDKT923995253104" u="1"/>
        <s v="2T1BR32E66C663435" u="1"/>
        <s v="5TDZA22C94S194151" u="1"/>
        <s v="4T1BE46K79U314756" u="1"/>
        <s v="MR0EX32G124257831" u="1"/>
        <s v="1N4AL11E75C372605" u="1"/>
        <s v="MR0HA8CD0J1088235" u="1"/>
        <s v="JTMZD35V465026629" u="1"/>
        <s v="JTMHX01J1H5083197" u="1"/>
        <s v="5TDYK3DC0DS6316407" u="1"/>
        <s v="JTMZD33V766001320" u="1"/>
        <s v="MR2B29F30H108S767" u="1"/>
        <s v="1125573" u="1"/>
        <s v="2983608" u="1"/>
        <s v="JTFSX23P6H173630" u="1"/>
        <s v="4T1BE46K77U679967" u="1"/>
        <s v="8AJEX32G684015425" u="1"/>
        <s v="lupita@lavidorama" u="1"/>
        <s v="5TDZK22C19S264486" u="1"/>
        <s v="JTDBT923991308433" u="1"/>
        <s v="VSSMG06K32R160120" u="1"/>
        <s v="5YFBBRBEXLP135806" u="1"/>
        <s v="JTDKBRFU2H3568861" u="1"/>
        <s v="MROEX8DD7H0174240" u="1"/>
        <s v="1995" u="1"/>
        <s v="MROEX3DD6L0003345" u="1"/>
        <s v="5TDZA22C06S540199" u="1"/>
        <s v="2T1KR32E96C561109" u="1"/>
        <s v="5TDXK3DC5DS320271" u="1"/>
        <s v="5TDZA23C365401862" u="1"/>
        <s v="8AJEX32G084014674" u="1"/>
        <s v="JTDBT923X81259564" u="1"/>
        <s v="5TDKZ3DC6JS904339" u="1"/>
        <s v="110 NTE" u="1"/>
        <s v="MR0EX8DD1J0255742" u="1"/>
        <s v="111 NTE" u="1"/>
        <s v="4T1BK46KX7U545169" u="1"/>
        <s v="5TDZRFH2FS064484" u="1"/>
        <s v="5TDZA23C46S491409" u="1"/>
        <s v="JTDKT923565023488" u="1"/>
        <s v="18" u="1"/>
        <s v="NA@" u="1"/>
        <s v="MCL2OLPFAQKA" u="1"/>
        <s v="mabocontructoradetorreon@hotma" u="1"/>
        <s v="5TDYK4CC1AS306374" u="1"/>
        <s v="1935879" u="1"/>
        <s v="5TDYZRFH4H8234726" u="1"/>
        <s v="5TFCZ5AN4MX269495" u="1"/>
        <s v="JTMBD31VX75077996" u="1"/>
        <s v="JTEBU14R870122025" u="1"/>
        <s v="2T1BU4EE2AC312367" u="1"/>
        <s v="1GNSC8KC8FR668179" u="1"/>
        <s v="2T1BR32E97C824359" u="1"/>
        <s v="FKMSKJUH544417777" u="1"/>
        <s v="JTMZD35V985084349" u="1"/>
        <s v="275 PTE" u="1"/>
        <s v="2C8GJ44L51R156449" u="1"/>
        <s v="1800000" u="1"/>
        <s v="1585632" u="1"/>
        <s v="1GNUKKE32AR275366" u="1"/>
        <s v="JTDBT923691313640" u="1"/>
        <s v="38" u="1"/>
        <s v="2T1BR32E38C874658" u="1"/>
        <s v="14" u="1"/>
        <s v="1996" u="1"/>
        <s v="3TMJU62N38M052476" u="1"/>
        <s v="1J4FJ78S6PL550506" u="1"/>
        <s v="2T1BR32E15C415981" u="1"/>
        <s v="4T1BE46KX7U588076" u="1"/>
        <s v="JTFPX22P680014164" u="1"/>
        <s v="JTEDGD20V05008951" u="1"/>
        <s v="4T1B61HK9JU664337" u="1"/>
        <s v="5TDZT34A45S258139" u="1"/>
        <s v="JTDBT923281261907" u="1"/>
        <s v="5YFBURHE1EP´031871" u="1"/>
        <s v="JTDKBRFU6T3584776" u="1"/>
        <s v="2T3KF9DVXAW020349" u="1"/>
        <s v="5YFBPRHE3JP738410" u="1"/>
        <s v="3145" u="1"/>
        <s v="000001GMM920917" u="1"/>
        <s v="JTMHT09J0B4053850" u="1"/>
        <s v="58" u="1"/>
        <s v="5TDZA22C35S295820" u="1"/>
        <s v="46" u="1"/>
        <s v="2T3ZFREV4JW418038" u="1"/>
        <s v="5TDYK4CC2AS337133" u="1"/>
        <s v="JTEGD20VX40033700" u="1"/>
        <s v="10" u="1"/>
        <s v="5TDDK3DC2BS016718" u="1"/>
        <s v="5TFBY5F14FX436977" u="1"/>
        <s v="3MYDLBYV9HY170817" u="1"/>
        <s v="JTMZD35V165028239" u="1"/>
        <s v="2T1BR32E05C487447" u="1"/>
        <s v="5TDYY5G16J5069636" u="1"/>
        <s v="JTDBT923994058402" u="1"/>
        <s v="JTMZD33V066016287" u="1"/>
        <s v="2T3RFREV5JW696365" u="1"/>
        <s v="MR0EX8CB0J1400358" u="1"/>
        <s v="8AJEX32G394022365" u="1"/>
        <s v="4T1BE46K67U672766" u="1"/>
        <s v="silva_aaron@hotmail,com" u="1"/>
        <s v="2T1BU40E496080597" u="1"/>
        <s v="5115" u="1"/>
        <s v="3HGRU5851KM013463" u="1"/>
        <s v="JTDBT923671047159" u="1"/>
        <s v="MR0EX8DD0K0263526" u="1"/>
        <s v="hectorjuliangarciaserrano@gmai" u="1"/>
        <s v="2T1BR32E46C608840" u="1"/>
        <s v="4T1BF3EK6AU510295" u="1"/>
        <s v="677 PTE" u="1"/>
        <s v="4T1BF3FK4B0583814" u="1"/>
        <s v="gabriel_rodriguez-mier@penoles" u="1"/>
        <s v="1010000" u="1"/>
        <s v="4T1B11HKSKU768131" u="1"/>
        <s v="5TDZA22C35S365221" u="1"/>
        <s v="5TDKK3DC6BS175491" u="1"/>
        <s v="JTDBT923194047684" u="1"/>
        <s v="5XXGV4L23GG031448" u="1"/>
        <s v="raulringondo@hotmail:com" u="1"/>
        <s v="MHKMF53GK002939F3" u="1"/>
        <s v="JTDBT923071171864" u="1"/>
        <s v="2T1KR32E95C388092" u="1"/>
        <s v="5YFBURHE4G510062" u="1"/>
        <s v="3TM-LU4EN-8EM13781" u="1"/>
        <s v="62" u="1"/>
        <s v="260" u="1"/>
        <s v="8AJEX32G084014075" u="1"/>
        <s v="9BRBA42E595009906" u="1"/>
        <s v="4T1BF3EK7AU003969" u="1"/>
        <s v="5TDYK3DCYF5613330" u="1"/>
        <s v="5TDZA23CX6S557719" u="1"/>
        <s v="5TDZK23C08S112258" u="1"/>
        <s v="WVWCA01550K002341" u="1"/>
        <s v="JTEES42A882041856" u="1"/>
        <s v="JTDBT923881264407" u="1"/>
        <s v="2T1KR38EX4C272812" u="1"/>
        <s v="5TDZK22CX7S056524" u="1"/>
        <s v="MEX5G2608FT092476" u="1"/>
        <s v="269" u="1"/>
        <s v="MP0EX32G8F0265384" u="1"/>
        <s v="13 SUR" u="1"/>
        <s v="1GNSK8KC9FR657979" u="1"/>
        <s v="2T1BU42E09C167328" u="1"/>
        <s v="4T1BE46K57U614938" u="1"/>
        <s v="5TFEV54119X069887" u="1"/>
        <s v="5TFHY5F11AX120570" u="1"/>
        <s v="5TDZK23C19S272246" u="1"/>
        <s v="JTMZD33V966001660" u="1"/>
        <s v="94" u="1"/>
        <s v="JTDBT923781260462" u="1"/>
        <s v="460" u="1"/>
        <s v="340" u="1"/>
        <s v="341" u="1"/>
        <s v="JTEBU11F29K068111" u="1"/>
        <s v="342" u="1"/>
        <s v="5TDZK22C37S079501" u="1"/>
        <s v="2T1BU42E49C038038" u="1"/>
        <s v="5YFBPRBE1LP004103" u="1"/>
        <s v="JTMBD31V566016676" u="1"/>
        <s v="@ NO PROPORCIONA MAIL" u="1"/>
        <s v="343" u="1"/>
        <s v="5TFRV54198X037527" u="1"/>
        <s v="224" u="1"/>
        <s v="JTMZD33V075042377" u="1"/>
        <s v="104" u="1"/>
        <s v="346" u="1"/>
        <s v="fact_quinteroconstrucciones@ho" u="1"/>
        <s v="226" u="1"/>
        <s v="4T1BE46K97U009661" u="1"/>
        <s v="MHFMC13F98K001103" u="1"/>
        <s v="14 BIS" u="1"/>
        <s v="107" u="1"/>
        <s v="JS27C82S7F6302571" u="1"/>
        <s v="JTDKN3DU4C5388270" u="1"/>
        <s v="469" u="1"/>
        <s v="108" u="1"/>
        <s v="5TDZA22C75S320153" u="1"/>
        <s v="5TDZA22C95S318355" u="1"/>
        <s v="229" u="1"/>
        <s v="4T4BF3EK3AR061499" u="1"/>
        <s v="MHFMC13F98K000890" u="1"/>
        <s v="JTDBT923381235090" u="1"/>
        <s v="ML3AB26J1GH005667" u="1"/>
        <s v="4T1BE46K57U158990" u="1"/>
        <s v="5TDZA22CX65573758" u="1"/>
        <s v="5TDZK22C48S105850" u="1"/>
        <s v="JTMZD31V175071499" u="1"/>
        <s v="5TDZK23C07S056398" u="1"/>
        <s v="JTDBT923471068527" u="1"/>
        <s v="JTDKT923065019736" u="1"/>
        <s v="1200" u="1"/>
        <s v="4820" u="1"/>
        <s v="JTDBT923771119504" u="1"/>
        <s v="2T1BU4EE8AC307352" u="1"/>
        <s v="5TDZK22C69S258795" u="1"/>
        <s v="2T1BU4EE9AC209785" u="1"/>
        <s v="JTMZD31V285092590" u="1"/>
        <s v="JTMZD33V966018054" u="1"/>
        <s v="MHFMC13E58K001168" u="1"/>
        <s v="JTDBT923194046860" u="1"/>
        <s v="JTEBU11F58K035067" u="1"/>
        <s v="JTDBT923171142390" u="1"/>
        <s v="1FABP15K15W194256" u="1"/>
        <s v="@NP" u="1"/>
        <s v="4T1G31AK4MU564255" u="1"/>
        <s v="JTMZD35V985087882" u="1"/>
        <s v="JTEGD20V340035966" u="1"/>
        <s v="4T1BE46K97U092587" u="1"/>
        <s v="JTMZD35V085079038" u="1"/>
        <s v="pasteleria_los_delfines@outloo" u="1"/>
        <s v="JTDKT923675071406" u="1"/>
        <s v="1HGCV2693JA901666" u="1"/>
        <s v="4T1BE46K37U631821" u="1"/>
        <s v="5TDZA23C45S344246" u="1"/>
        <s v="JTDBT923571169382" u="1"/>
        <s v="622" u="1"/>
        <s v="MR0EX8DD3J0256343" u="1"/>
        <s v="cyntia.arismendi@imeisa,mx" u="1"/>
        <s v="MR2K29F3XH1084464" u="1"/>
        <s v="745" u="1"/>
        <s v="2T1BU4EE0AC408885" u="1"/>
        <s v="JTEDS43A892077381" u="1"/>
        <s v="JTMZD35V375061843" u="1"/>
        <s v="JTDBT9K38LL024285" u="1"/>
        <s v="JTMZD35V985093181" u="1"/>
        <s v="2T3ZF32V39W007209" u="1"/>
        <s v="5TDZA22C66S543799" u="1"/>
        <s v="2T1BR32EX8C878335" u="1"/>
        <s v="5TDYK4CC9AS315856" u="1"/>
        <s v="MR0EX8CB6J1400381" u="1"/>
        <s v="JTDBT923381271779" u="1"/>
        <s v="JTDBT9K35A1357973" u="1"/>
        <s v="MR0EX8CB9G133483" u="1"/>
        <s v="2T1BR32E36C631414" u="1"/>
        <s v="JTJJM7FX5H5179010" u="1"/>
        <s v="JTDBT923671019961" u="1"/>
        <s v="S/N" u="1"/>
        <s v="5TBDV58197S466541" u="1"/>
        <s v="500 A" u="1"/>
        <s v="4020" u="1"/>
        <s v="JT4VN13D4M5041848" u="1"/>
        <s v="JTEGD20V640040272" u="1"/>
        <s v="JTMZD35VX65017630" u="1"/>
        <s v="4030" u="1"/>
        <s v="JEDS43A382063225" u="1"/>
        <s v="JTMHY05J395004184" u="1"/>
        <s v="2T1BR32E66C651592" u="1"/>
        <s v="JTDBT923381258658" u="1"/>
        <s v="MEX5G2601GT022142" u="1"/>
        <s v="MR0EX8CBXJ1400349" u="1"/>
        <s v="5TDYZ3DC8HS898841" u="1"/>
        <s v="5KBYF5893MB800088" u="1"/>
        <s v="MMBML45G9GH071080" u="1"/>
        <s v="JTMHX09J7C5006153" u="1"/>
        <s v="2T3KF9DVXBW084272" u="1"/>
        <s v="JTDBT9K30A1356990" u="1"/>
        <s v="6969785" u="1"/>
        <s v="5TDZA23C26S548206" u="1"/>
        <s v="JTMZD35V075065753" u="1"/>
        <s v="3MYDLAYV7JY307446" u="1"/>
        <s v="900" u="1"/>
        <s v="JTDKT923285189132" u="1"/>
        <s v="2T1BR32EX8C869120" u="1"/>
        <s v="4T1BE46K37U057768" u="1"/>
        <s v="5TDBK3EH2DS262494" u="1"/>
        <s v="JTMZD31V175057294" u="1"/>
        <s v="JTEZT17R960025461" u="1"/>
        <s v="2832" u="1"/>
        <s v="2T1BR32E27C777613" u="1"/>
        <s v="4T1BE46K78U743104" u="1"/>
        <s v="1T27DAM104093" u="1"/>
        <s v="NP@." u="1"/>
        <s v="5TDZA22C65S359994" u="1"/>
        <s v="JTDBT923X84010275" u="1"/>
        <s v="JTMZD35V865009915" u="1"/>
        <s v="JTMZD33V976045384" u="1"/>
        <s v="dulce.martinez@panamericansilv" u="1"/>
        <s v="3TMJU4GN1AM093577" u="1"/>
        <s v="1J4FJ68S1TL235486" u="1"/>
        <s v="JTEGD20V650063472" u="1"/>
        <s v="1139754" u="1"/>
        <s v="2T1BU42E09C149606" u="1"/>
        <s v="1606191" u="1"/>
        <s v="5TDZK23C19S281206" u="1"/>
        <s v="JTMZD31V166018732" u="1"/>
        <s v="2T1BR32EX8C934659" u="1"/>
        <s v="MR0FA8CD8J3950533" u="1"/>
        <s v="5TDYK3DC7F565111" u="1"/>
        <s v="46 B" u="1"/>
        <s v="JTMZD31V976029494" u="1"/>
        <s v="3VWFN11K87M121465" u="1"/>
        <s v="2T1BR32EX5C327818" u="1"/>
        <s v="4T1BF3EKXAU004730" u="1"/>
        <s v="4T1BE46K59U277657" u="1"/>
        <s v="5TDZT34A63S141031" u="1"/>
        <s v="3MMAZ5CN2UM026428" u="1"/>
        <s v="JTMZD31V975070973" u="1"/>
        <s v="5TDZK22CX8S141395" u="1"/>
        <s v="JTDBT923991322400" u="1"/>
        <s v="JTMHX01J9H4134774" u="1"/>
        <s v="JTDKBRFU8H3050141" u="1"/>
        <s v="JTMZD31V466004615" u="1"/>
        <s v="JTEDS43A882010990" u="1"/>
        <s v="3HGRU5851HM007797" u="1"/>
        <s v="JTDKBRFU5H3580499" u="1"/>
        <s v="JTJYARBZ5F2006418" u="1"/>
        <s v="8AJEX32G794021509" u="1"/>
        <s v="5TDZA22C34S033066" u="1"/>
        <s v="5TDZA23C44S159497" u="1"/>
        <s v="4T1BE46K97U010759" u="1"/>
        <s v="3NIEB31517R" u="1"/>
        <s v="JTDBT923571175473" u="1"/>
        <s v="JTMZD35V585087376" u="1"/>
        <s v="JTMZD31V766002406" u="1"/>
        <s v="JTMZD33V686065836" u="1"/>
        <s v="JTEDS41A382031667" u="1"/>
        <s v="edmundog" u="1"/>
        <s v="gilberto.salas@sandvik" u="1"/>
        <s v="JTDKT923085166349" u="1"/>
        <s v="2T1BR32E56C682204" u="1"/>
        <s v="JTDBT923471047984" u="1"/>
        <s v="5TDYZ3DC1HS897675" u="1"/>
        <s v="@sincorreo@sincorreo" u="1"/>
        <s v="5TFAW5F14FX457586" u="1"/>
        <s v="MR0EX8DD9J0255326" u="1"/>
        <s v="5TDZA22C75S244031" u="1"/>
        <s v="JTFHX02P280036168" u="1"/>
        <s v="4T1BE46K198U740673" u="1"/>
        <s v="JTMJ13FV6KU009062" u="1"/>
        <s v="3TMJU62N06M014880" u="1"/>
        <s v="2T1BE40E29C003823" u="1"/>
        <s v="JTFHX02P270022575" u="1"/>
        <s v="MHKMF53E0GH001156" u="1"/>
        <s v="NP@DEFAUL" u="1"/>
        <s v="JTMY23FVILJ033167" u="1"/>
        <s v="4TIBE46K97U030610" u="1"/>
        <s v="4T1BF3EK3AU002463" u="1"/>
        <s v="JTEZU14R470091998" u="1"/>
        <s v="MR0EN8DD4G02452001" u="1"/>
        <s v="JTDBT923791326218" u="1"/>
        <s v="JTFSX23P5A6074223" u="1"/>
        <s v="efrain.delatorre@promare,mx" u="1"/>
        <s v="3MYDLAYV76X118014" u="1"/>
        <s v="8AJEX32G884011641" u="1"/>
        <s v="8AJEX32G084014092" u="1"/>
        <s v="2T1BR32E48C876404" u="1"/>
        <s v="MR0EX8DD6K0184474" u="1"/>
        <s v="2C3KA63H96H367823" u="1"/>
        <s v="2T1BR32E78C859161" u="1"/>
        <s v="1NXBU4EE6AZ367581" u="1"/>
        <s v="4T1BE32K15U017279" u="1"/>
        <s v="JTMZD33V566015247" u="1"/>
        <s v="JTMZD35V565027255" u="1"/>
        <s v="MRHDG1840KP033406" u="1"/>
        <s v="5TDYK3DC6C5191332" u="1"/>
        <s v="4T3ZA3BB6AU037572" u="1"/>
        <s v="JTEGD20V956000234" u="1"/>
        <s v="1684" u="1"/>
        <s v="8AJEX32G684013934" u="1"/>
        <s v="JTDBT923271029015" u="1"/>
        <s v="MR0HA8CDXJ1088503" u="1"/>
        <s v="2T1BE4EE0AC031195" u="1"/>
        <s v="5TDZA22C35S324264" u="1"/>
        <s v="3G1TA5AF2HL115717" u="1"/>
        <s v="JTMZD35V375070851" u="1"/>
        <s v="2T1BR32E98C912104" u="1"/>
        <s v="JTEZU14R370088929" u="1"/>
        <s v="4T1BE46K27U665538" u="1"/>
        <s v="4T1BF3EK4AU545157" u="1"/>
        <s v="JTMZD33V385085760" u="1"/>
        <s v="2T1BR32F57C741429" u="1"/>
        <s v="2T1KR38EX3C143600" u="1"/>
        <s v="3HGRU5830LM009467" u="1"/>
        <s v="5TFEY5F19AX079723" u="1"/>
        <s v="5TDYK3DC4BS093601" u="1"/>
        <s v="5TDZK23C78S207674" u="1"/>
        <s v="5TDZK23C59S232624" u="1"/>
        <s v="JTDBT923181228221" u="1"/>
        <s v="JTEBU11F78K022191" u="1"/>
        <s v="5TDYK4CC0AS303899" u="1"/>
        <s v="5TDYZ3DC8LS023221" u="1"/>
        <s v="5TDZA22C36S471184" u="1"/>
        <s v="3N1CN4AD2CL808949" u="1"/>
        <s v="JTDBT923881252564" u="1"/>
        <s v="MR0EX8CB6J1400350" u="1"/>
        <s v="2T3ZF33V99W006256" u="1"/>
        <s v="JTMZD35V675066213" u="1"/>
        <s v="2004" u="1"/>
        <s v="2T1KR32E76C593802" u="1"/>
        <s v="facturacionalbercasaqua@hotmai" u="1"/>
        <s v="3KPC24B57JE037661" u="1"/>
        <s v="1047042" u="1"/>
        <s v="125 NTE" u="1"/>
        <s v="5TDZA22C26S441206" u="1"/>
        <s v="4T1F11AK1MM451090" u="1"/>
        <s v="JTDBT933X91298624" u="1"/>
        <s v="2T1BU4EE6CC941876" u="1"/>
        <s v="JTMJ13FV3KJ007339" u="1"/>
        <s v="2T1BE40E99C028914" u="1"/>
        <s v="5TDKK4CC9AS341590" u="1"/>
        <s v="8AJEX32G464003867" u="1"/>
        <s v="3TMJU62N59M082452" u="1"/>
        <s v="JTEDS43A282000553" u="1"/>
        <s v="4T1BK46KX8U562653" u="1"/>
        <s v="MR2B29F37H1082719" u="1"/>
        <s v="4T1BE46K69U847505" u="1"/>
        <s v="5TDZA23C74S082107" u="1"/>
        <s v="5TDZK22C88S146241" u="1"/>
        <s v="2T1BR32E24C172910" u="1"/>
        <s v="JTDBT923294058953" u="1"/>
        <s v="4T1BE46K69U299909" u="1"/>
        <s v="5YFBPRHE9JP781522" u="1"/>
        <s v="8AJEX32G864002382" u="1"/>
        <s v="5TFLU4EN4DX060793" u="1"/>
        <s v="4T1BK46K17U512481" u="1"/>
        <s v="JTMHX09J1F5063436" u="1"/>
        <s v="5" u="1"/>
        <s v="2T1BR32E95C554594" u="1"/>
        <s v="27" u="1"/>
        <s v="15" u="1"/>
        <s v="2T1BR32E13C130436" u="1"/>
        <s v="2T1BR32E87C804586" u="1"/>
        <s v="3TMLU4EN4CM086878" u="1"/>
        <s v="1HGRW1836LL903855" u="1"/>
        <s v="1N6AD0ER7GN787622" u="1"/>
        <s v="JTMZD33VX75041852" u="1"/>
        <s v="2T1BR32E75C376796" u="1"/>
        <s v="1407489" u="1"/>
        <s v="4T1B11HK2JU042807" u="1"/>
        <s v="JTDKBRFU0H3052644" u="1"/>
        <s v="JTMZD31V365003316" u="1"/>
        <s v="JTMHX01J9H4134659" u="1"/>
        <s v="5TDZK22C68S124626" u="1"/>
        <s v="17D0377368" u="1"/>
        <s v="JTEGD20V350083257" u="1"/>
        <s v="59" u="1"/>
        <s v="JTEDS43A982028205" u="1"/>
        <s v="769 NTE" u="1"/>
        <s v="5TDYK4CC9AS338957" u="1"/>
        <s v="35" u="1"/>
        <s v="JTDKT923495238218" u="1"/>
        <s v="5TDZK23C19S249159" u="1"/>
        <s v="11" u="1"/>
        <s v="5TDZZ3DC2H5807065" u="1"/>
        <s v="3A4F248929T585723" u="1"/>
        <s v="5TDZK22C39S269933" u="1"/>
        <s v="4T1BK46K99U092133" u="1"/>
        <s v="JTFSX23P076013290" u="1"/>
        <s v="MHFMC13E58K000537" u="1"/>
        <s v="5TDZK23C68S117951" u="1"/>
        <s v="4T1BE46K87U617400" u="1"/>
        <s v="JTMZD33V866015047" u="1"/>
        <s v="JTMBD31V485194233" u="1"/>
        <s v="JTDBT923171079629" u="1"/>
        <s v="cristina.deleon@colegioalemant" u="1"/>
        <s v="5TDZK23C07S002261" u="1"/>
        <s v="5TDKZRFH8JS240329" u="1"/>
        <s v="JTMZF4DV1AD027981" u="1"/>
        <s v="JTDKBRFU3H3047793" u="1"/>
        <s v="9" u="1"/>
        <s v="NP@XXXX" u="1"/>
        <s v="JTEGD20VX40044342" u="1"/>
        <s v="MR2B29F37H1084244" u="1"/>
        <s v="2T1BR32E06C560947" u="1"/>
        <s v="JTMHT09J095045820" u="1"/>
        <s v="43" u="1"/>
        <s v="2T3DF4EVXEM129331" u="1"/>
        <s v="229 0TE" u="1"/>
        <s v="3TMJU62N39M085138" u="1"/>
        <s v="mikya" u="1"/>
        <s v="4T4BE46K79R087591" u="1"/>
        <s v="JTMZD35V375059879" u="1"/>
        <s v="5TDZK23C37S032211" u="1"/>
        <s v="4T1BE32K15U075392" u="1"/>
        <s v="1151040" u="1"/>
        <s v="9BRBA42E795000561" u="1"/>
        <s v="JTDBT923581242302" u="1"/>
        <s v="5TDKK4CC8AS294682" u="1"/>
        <s v="5TDZK22C57S079810" u="1"/>
        <s v="660 0TE" u="1"/>
        <s v="5TDZA22C46S566353" u="1"/>
        <s v="JTMZD31VX65002115" u="1"/>
        <s v="2T1BU42EX9C149693" u="1"/>
        <s v="MHKMC13K9FK015239" u="1"/>
        <s v="2T1BR32E96C609997" u="1"/>
        <s v="JTDBT923X71186789" u="1"/>
        <s v="1GKS27KJ1FR160186" u="1"/>
        <s v="MAJFPIGD9DC118806" u="1"/>
        <s v="5YF-BPRHE-2HP62756" u="1"/>
        <s v="4T1BE46K57U581245" u="1"/>
        <s v="JTGEB73J1B9004024" u="1"/>
        <s v="JTEGD20VX50067718" u="1"/>
        <s v="lapatronadelosmariscos@hotmail" u="1"/>
        <s v="75" u="1"/>
        <s v="63" u="1"/>
        <s v="2T1BR32E76C638740" u="1"/>
        <s v="151" u="1"/>
        <s v="MR2K29F3XH1089275" u="1"/>
        <s v="lagunaservicioslagloria@hotmai" u="1"/>
        <s v="152" u="1"/>
        <s v="MR0EX32GF70263576" u="1"/>
        <s v="395" u="1"/>
        <s v="JTMZD33V465003080" u="1"/>
        <s v="275" u="1"/>
        <s v="JTDBT9K36G1494148" u="1"/>
        <s v="156" u="1"/>
        <s v="11111111111e+014" u="1"/>
        <s v="157" u="1"/>
        <s v="4TAVN52N3TZ151973" u="1"/>
        <s v="399" u="1"/>
        <s v="JTFSX23P386027850" u="1"/>
        <s v="5TDZK22C38S126012" u="1"/>
        <s v="JTFSX23P796049397" u="1"/>
        <s v="MR0CX12G8DD100792" u="1"/>
        <s v="5TDZA22C06S513200" u="1"/>
        <s v="JTMZD31V485111754" u="1"/>
        <s v="MHKMF53F86K007554" u="1"/>
        <s v="JTDBT923094057722" u="1"/>
        <s v="5TDZA23C14S186057" u="1"/>
        <s v="JTDBT9K31A1362698" u="1"/>
        <s v="1740771" u="1"/>
        <s v="5TDKKRFHXFS102824" u="1"/>
        <s v="2300109" u="1"/>
        <s v="230" u="1"/>
        <s v="JTMZD33V686055338" u="1"/>
        <s v="111" u="1"/>
        <s v="JTMZD33V085109142" u="1"/>
        <s v="MHKMF53F45K024777" u="1"/>
        <s v="8AJEX32G474008861" u="1"/>
        <s v="113" u="1"/>
        <s v="145 SUR" u="1"/>
        <s v="5TDYK3DC9BS072897" u="1"/>
        <s v="5TDZK23CX9S266316" u="1"/>
        <s v="5TDZA22C24S202882" u="1"/>
        <s v="4T1BE46K07U679096" u="1"/>
        <s v="235" u="1"/>
        <s v="JTMZD33V976044753" u="1"/>
        <s v="116" u="1"/>
        <s v="JTEBU11F49K059569" u="1"/>
        <s v="JTEBU11F79K069304" u="1"/>
        <s v="JM1BK12F881164256" u="1"/>
        <s v="117" u="1"/>
        <s v="JTDKT4K37A5302873" u="1"/>
        <s v="9BRBA42E395034478" u="1"/>
        <s v="MR0FA8CD3J3900722" u="1"/>
        <s v="10 SUR" u="1"/>
        <s v="JTEZT17R540016656" u="1"/>
        <s v="2T1BR32E47C845362" u="1"/>
        <s v="9BWAB45U0HP011932" u="1"/>
        <s v="2T3ZF9DV9AW019398" u="1"/>
        <s v="91" u="1"/>
        <s v="430" u="1"/>
        <s v="101 SUR" u="1"/>
        <s v="1GNSK8KC1FR195546" u="1"/>
        <s v="4T1BF32KX5U600379" u="1"/>
        <s v="431" u="1"/>
        <s v="311" u="1"/>
        <s v="JTEGD20V050051611" u="1"/>
        <s v="312" u="1"/>
        <s v="JTDKT923X75067973" u="1"/>
        <s v="5TDZK22CX7S044826" u="1"/>
        <s v="8AJEX32G974007284" u="1"/>
        <s v="313" u="1"/>
        <s v="NOTIENE@NOTIENE" u="1"/>
        <s v="JTMZD35V275037940" u="1"/>
        <s v="435" u="1"/>
        <s v="3BWJ4B9M4XM108457" u="1"/>
        <s v="3HGRM3855FG002796" u="1"/>
        <s v="469 SUR" u="1"/>
        <s v="2T1BU42E19C144446" u="1"/>
        <s v="5TDZK22C67S086541" u="1"/>
        <s v="JTDBT923171077377" u="1"/>
        <s v="318" u="1"/>
        <s v="HMKMF53E6G001744" u="1"/>
        <s v="439"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
  <r>
    <x v="0"/>
    <x v="0"/>
    <x v="0"/>
    <x v="0"/>
    <x v="0"/>
  </r>
  <r>
    <x v="0"/>
    <x v="0"/>
    <x v="0"/>
    <x v="1"/>
    <x v="0"/>
  </r>
  <r>
    <x v="0"/>
    <x v="0"/>
    <x v="0"/>
    <x v="2"/>
    <x v="0"/>
  </r>
  <r>
    <x v="0"/>
    <x v="0"/>
    <x v="0"/>
    <x v="3"/>
    <x v="0"/>
  </r>
  <r>
    <x v="0"/>
    <x v="0"/>
    <x v="0"/>
    <x v="4"/>
    <x v="0"/>
  </r>
  <r>
    <x v="0"/>
    <x v="0"/>
    <x v="0"/>
    <x v="5"/>
    <x v="0"/>
  </r>
  <r>
    <x v="0"/>
    <x v="0"/>
    <x v="0"/>
    <x v="6"/>
    <x v="0"/>
  </r>
  <r>
    <x v="0"/>
    <x v="0"/>
    <x v="0"/>
    <x v="7"/>
    <x v="0"/>
  </r>
  <r>
    <x v="0"/>
    <x v="0"/>
    <x v="0"/>
    <x v="8"/>
    <x v="0"/>
  </r>
  <r>
    <x v="0"/>
    <x v="0"/>
    <x v="0"/>
    <x v="9"/>
    <x v="0"/>
  </r>
  <r>
    <x v="0"/>
    <x v="1"/>
    <x v="1"/>
    <x v="0"/>
    <x v="0"/>
  </r>
  <r>
    <x v="0"/>
    <x v="1"/>
    <x v="1"/>
    <x v="1"/>
    <x v="0"/>
  </r>
  <r>
    <x v="0"/>
    <x v="1"/>
    <x v="1"/>
    <x v="2"/>
    <x v="0"/>
  </r>
  <r>
    <x v="0"/>
    <x v="1"/>
    <x v="1"/>
    <x v="3"/>
    <x v="0"/>
  </r>
  <r>
    <x v="0"/>
    <x v="1"/>
    <x v="1"/>
    <x v="4"/>
    <x v="0"/>
  </r>
  <r>
    <x v="0"/>
    <x v="1"/>
    <x v="1"/>
    <x v="5"/>
    <x v="0"/>
  </r>
  <r>
    <x v="0"/>
    <x v="1"/>
    <x v="1"/>
    <x v="6"/>
    <x v="0"/>
  </r>
  <r>
    <x v="0"/>
    <x v="1"/>
    <x v="1"/>
    <x v="7"/>
    <x v="0"/>
  </r>
  <r>
    <x v="0"/>
    <x v="1"/>
    <x v="1"/>
    <x v="8"/>
    <x v="0"/>
  </r>
  <r>
    <x v="0"/>
    <x v="1"/>
    <x v="1"/>
    <x v="9"/>
    <x v="0"/>
  </r>
  <r>
    <x v="0"/>
    <x v="2"/>
    <x v="2"/>
    <x v="0"/>
    <x v="1"/>
  </r>
  <r>
    <x v="0"/>
    <x v="2"/>
    <x v="2"/>
    <x v="1"/>
    <x v="2"/>
  </r>
  <r>
    <x v="0"/>
    <x v="2"/>
    <x v="2"/>
    <x v="2"/>
    <x v="3"/>
  </r>
  <r>
    <x v="0"/>
    <x v="2"/>
    <x v="2"/>
    <x v="3"/>
    <x v="4"/>
  </r>
  <r>
    <x v="0"/>
    <x v="2"/>
    <x v="2"/>
    <x v="4"/>
    <x v="5"/>
  </r>
  <r>
    <x v="0"/>
    <x v="2"/>
    <x v="2"/>
    <x v="5"/>
    <x v="6"/>
  </r>
  <r>
    <x v="0"/>
    <x v="2"/>
    <x v="2"/>
    <x v="6"/>
    <x v="7"/>
  </r>
  <r>
    <x v="0"/>
    <x v="2"/>
    <x v="2"/>
    <x v="7"/>
    <x v="8"/>
  </r>
  <r>
    <x v="0"/>
    <x v="2"/>
    <x v="2"/>
    <x v="8"/>
    <x v="9"/>
  </r>
  <r>
    <x v="0"/>
    <x v="2"/>
    <x v="2"/>
    <x v="10"/>
    <x v="10"/>
  </r>
  <r>
    <x v="0"/>
    <x v="2"/>
    <x v="2"/>
    <x v="9"/>
    <x v="1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0F19144-7011-419D-A9DD-F0C947ECCA5B}" name="PivotTable2" cacheId="4" applyNumberFormats="0" applyBorderFormats="0" applyFontFormats="0" applyPatternFormats="0" applyAlignmentFormats="0" applyWidthHeightFormats="1" dataCaption="Values" updatedVersion="8" minRefreshableVersion="3" useAutoFormatting="1" rowGrandTotals="0" itemPrintTitles="1" createdVersion="6" indent="0" outline="1" outlineData="1" multipleFieldFilters="0" rowHeaderCaption="Valor Inválido" fieldListSortAscending="1">
  <location ref="C33:D45" firstHeaderRow="1" firstDataRow="1" firstDataCol="1" rowPageCount="1" colPageCount="1"/>
  <pivotFields count="5">
    <pivotField showAll="0"/>
    <pivotField axis="axisPage" outline="0" showAll="0" defaultSubtotal="0">
      <items count="7">
        <item x="0"/>
        <item m="1" x="3"/>
        <item x="1"/>
        <item m="1" x="6"/>
        <item m="1" x="5"/>
        <item x="2"/>
        <item m="1" x="4"/>
      </items>
    </pivotField>
    <pivotField showAll="0"/>
    <pivotField showAll="0"/>
    <pivotField axis="axisRow" dataField="1" showAll="0" sortType="descending">
      <items count="1485">
        <item x="0"/>
        <item m="1" x="563"/>
        <item m="1" x="988"/>
        <item m="1" x="1021"/>
        <item m="1" x="1189"/>
        <item m="1" x="192"/>
        <item m="1" x="265"/>
        <item m="1" x="1336"/>
        <item m="1" x="1191"/>
        <item m="1" x="1342"/>
        <item m="1" x="960"/>
        <item m="1" x="1462"/>
        <item m="1" x="968"/>
        <item m="1" x="1187"/>
        <item m="1" x="473"/>
        <item m="1" x="350"/>
        <item m="1" x="376"/>
        <item m="1" x="561"/>
        <item m="1" x="338"/>
        <item m="1" x="1239"/>
        <item m="1" x="749"/>
        <item m="1" x="554"/>
        <item m="1" x="1307"/>
        <item m="1" x="1270"/>
        <item m="1" x="307"/>
        <item m="1" x="1001"/>
        <item m="1" x="1372"/>
        <item m="1" x="1329"/>
        <item m="1" x="183"/>
        <item m="1" x="66"/>
        <item m="1" x="636"/>
        <item m="1" x="22"/>
        <item m="1" x="1317"/>
        <item m="1" x="1177"/>
        <item m="1" x="452"/>
        <item m="1" x="439"/>
        <item m="1" x="1142"/>
        <item m="1" x="638"/>
        <item m="1" x="971"/>
        <item m="1" x="653"/>
        <item m="1" x="1016"/>
        <item m="1" x="56"/>
        <item m="1" x="1456"/>
        <item m="1" x="1254"/>
        <item m="1" x="793"/>
        <item m="1" x="345"/>
        <item m="1" x="1228"/>
        <item m="1" x="38"/>
        <item m="1" x="110"/>
        <item m="1" x="613"/>
        <item m="1" x="1155"/>
        <item m="1" x="910"/>
        <item m="1" x="111"/>
        <item m="1" x="1335"/>
        <item m="1" x="274"/>
        <item m="1" x="1404"/>
        <item m="1" x="769"/>
        <item m="1" x="781"/>
        <item m="1" x="1257"/>
        <item m="1" x="18"/>
        <item m="1" x="314"/>
        <item m="1" x="1330"/>
        <item m="1" x="86"/>
        <item m="1" x="1326"/>
        <item m="1" x="1393"/>
        <item m="1" x="499"/>
        <item m="1" x="868"/>
        <item m="1" x="555"/>
        <item m="1" x="142"/>
        <item m="1" x="648"/>
        <item m="1" x="961"/>
        <item m="1" x="147"/>
        <item m="1" x="1274"/>
        <item m="1" x="896"/>
        <item m="1" x="221"/>
        <item m="1" x="763"/>
        <item m="1" x="1200"/>
        <item m="1" x="301"/>
        <item m="1" x="630"/>
        <item m="1" x="422"/>
        <item m="1" x="500"/>
        <item m="1" x="694"/>
        <item m="1" x="1171"/>
        <item m="1" x="1136"/>
        <item m="1" x="1194"/>
        <item m="1" x="1279"/>
        <item m="1" x="611"/>
        <item m="1" x="1190"/>
        <item m="1" x="1051"/>
        <item m="1" x="608"/>
        <item m="1" x="1478"/>
        <item m="1" x="250"/>
        <item m="1" x="767"/>
        <item m="1" x="1065"/>
        <item m="1" x="645"/>
        <item m="1" x="14"/>
        <item m="1" x="655"/>
        <item m="1" x="432"/>
        <item m="1" x="235"/>
        <item m="1" x="117"/>
        <item m="1" x="1391"/>
        <item m="1" x="109"/>
        <item m="1" x="327"/>
        <item m="1" x="723"/>
        <item m="1" x="959"/>
        <item m="1" x="791"/>
        <item m="1" x="393"/>
        <item m="1" x="207"/>
        <item m="1" x="908"/>
        <item m="1" x="159"/>
        <item m="1" x="1102"/>
        <item m="1" x="1104"/>
        <item m="1" x="114"/>
        <item m="1" x="134"/>
        <item m="1" x="853"/>
        <item m="1" x="510"/>
        <item m="1" x="724"/>
        <item m="1" x="566"/>
        <item m="1" x="43"/>
        <item m="1" x="623"/>
        <item m="1" x="619"/>
        <item m="1" x="1297"/>
        <item m="1" x="1030"/>
        <item m="1" x="936"/>
        <item m="1" x="564"/>
        <item m="1" x="1280"/>
        <item m="1" x="1044"/>
        <item m="1" x="128"/>
        <item m="1" x="856"/>
        <item m="1" x="985"/>
        <item m="1" x="47"/>
        <item m="1" x="179"/>
        <item m="1" x="1134"/>
        <item m="1" x="282"/>
        <item m="1" x="720"/>
        <item m="1" x="1294"/>
        <item m="1" x="40"/>
        <item m="1" x="818"/>
        <item m="1" x="269"/>
        <item m="1" x="1458"/>
        <item m="1" x="309"/>
        <item m="1" x="1353"/>
        <item m="1" x="467"/>
        <item m="1" x="702"/>
        <item m="1" x="1272"/>
        <item m="1" x="1476"/>
        <item m="1" x="666"/>
        <item m="1" x="397"/>
        <item m="1" x="1186"/>
        <item m="1" x="771"/>
        <item m="1" x="320"/>
        <item m="1" x="760"/>
        <item m="1" x="1238"/>
        <item m="1" x="426"/>
        <item m="1" x="185"/>
        <item m="1" x="204"/>
        <item m="1" x="974"/>
        <item m="1" x="1377"/>
        <item m="1" x="640"/>
        <item m="1" x="1310"/>
        <item m="1" x="642"/>
        <item m="1" x="612"/>
        <item m="1" x="860"/>
        <item m="1" x="438"/>
        <item m="1" x="164"/>
        <item m="1" x="895"/>
        <item m="1" x="255"/>
        <item m="1" x="576"/>
        <item m="1" x="64"/>
        <item m="1" x="149"/>
        <item m="1" x="593"/>
        <item m="1" x="310"/>
        <item m="1" x="1382"/>
        <item m="1" x="371"/>
        <item m="1" x="238"/>
        <item m="1" x="577"/>
        <item m="1" x="184"/>
        <item m="1" x="287"/>
        <item m="1" x="541"/>
        <item m="1" x="1443"/>
        <item m="1" x="203"/>
        <item m="1" x="279"/>
        <item m="1" x="480"/>
        <item m="1" x="1236"/>
        <item m="1" x="198"/>
        <item m="1" x="87"/>
        <item m="1" x="876"/>
        <item m="1" x="904"/>
        <item m="1" x="588"/>
        <item m="1" x="1276"/>
        <item m="1" x="485"/>
        <item m="1" x="1172"/>
        <item m="1" x="1121"/>
        <item m="1" x="650"/>
        <item m="1" x="709"/>
        <item m="1" x="886"/>
        <item m="1" x="553"/>
        <item m="1" x="241"/>
        <item m="1" x="35"/>
        <item m="1" x="1092"/>
        <item m="1" x="1398"/>
        <item m="1" x="1052"/>
        <item m="1" x="1202"/>
        <item m="1" x="333"/>
        <item m="1" x="220"/>
        <item m="1" x="445"/>
        <item m="1" x="497"/>
        <item m="1" x="1008"/>
        <item m="1" x="37"/>
        <item m="1" x="1319"/>
        <item m="1" x="1314"/>
        <item m="1" x="455"/>
        <item m="1" x="924"/>
        <item m="1" x="248"/>
        <item m="1" x="1178"/>
        <item m="1" x="912"/>
        <item m="1" x="1359"/>
        <item m="1" x="811"/>
        <item m="1" x="1077"/>
        <item m="1" x="1218"/>
        <item m="1" x="1116"/>
        <item m="1" x="977"/>
        <item m="1" x="671"/>
        <item m="1" x="603"/>
        <item m="1" x="400"/>
        <item m="1" x="1245"/>
        <item m="1" x="1277"/>
        <item m="1" x="243"/>
        <item m="1" x="1017"/>
        <item m="1" x="465"/>
        <item m="1" x="1037"/>
        <item m="1" x="462"/>
        <item m="1" x="1201"/>
        <item m="1" x="754"/>
        <item m="1" x="1323"/>
        <item m="1" x="780"/>
        <item m="1" x="177"/>
        <item m="1" x="45"/>
        <item m="1" x="512"/>
        <item m="1" x="414"/>
        <item m="1" x="304"/>
        <item m="1" x="394"/>
        <item m="1" x="239"/>
        <item m="1" x="1355"/>
        <item m="1" x="834"/>
        <item m="1" x="945"/>
        <item m="1" x="1312"/>
        <item m="1" x="1244"/>
        <item m="1" x="112"/>
        <item m="1" x="756"/>
        <item m="1" x="997"/>
        <item m="1" x="775"/>
        <item m="1" x="569"/>
        <item m="1" x="1386"/>
        <item m="1" x="1308"/>
        <item m="1" x="213"/>
        <item m="1" x="123"/>
        <item m="1" x="546"/>
        <item m="1" x="17"/>
        <item m="1" x="765"/>
        <item m="1" x="1288"/>
        <item m="1" x="570"/>
        <item m="1" x="953"/>
        <item m="1" x="616"/>
        <item m="1" x="994"/>
        <item m="1" x="732"/>
        <item m="1" x="772"/>
        <item m="1" x="845"/>
        <item m="1" x="624"/>
        <item m="1" x="1137"/>
        <item m="1" x="1347"/>
        <item m="1" x="103"/>
        <item m="1" x="814"/>
        <item m="1" x="214"/>
        <item m="1" x="91"/>
        <item m="1" x="806"/>
        <item m="1" x="472"/>
        <item m="1" x="476"/>
        <item m="1" x="1423"/>
        <item m="1" x="935"/>
        <item m="1" x="798"/>
        <item m="1" x="256"/>
        <item m="1" x="365"/>
        <item m="1" x="1302"/>
        <item m="1" x="1216"/>
        <item m="1" x="482"/>
        <item m="1" x="991"/>
        <item m="1" x="1271"/>
        <item m="1" x="1023"/>
        <item m="1" x="461"/>
        <item m="1" x="1290"/>
        <item m="1" x="863"/>
        <item m="1" x="537"/>
        <item m="1" x="1389"/>
        <item m="1" x="488"/>
        <item m="1" x="734"/>
        <item m="1" x="430"/>
        <item m="1" x="1181"/>
        <item m="1" x="247"/>
        <item m="1" x="1135"/>
        <item m="1" x="1234"/>
        <item m="1" x="1085"/>
        <item m="1" x="242"/>
        <item m="1" x="911"/>
        <item m="1" x="1086"/>
        <item m="1" x="316"/>
        <item m="1" x="726"/>
        <item m="1" x="861"/>
        <item m="1" x="1427"/>
        <item m="1" x="692"/>
        <item m="1" x="331"/>
        <item m="1" x="1166"/>
        <item m="1" x="165"/>
        <item m="1" x="676"/>
        <item m="1" x="737"/>
        <item m="1" x="152"/>
        <item m="1" x="1217"/>
        <item m="1" x="776"/>
        <item m="1" x="1122"/>
        <item m="1" x="947"/>
        <item m="1" x="410"/>
        <item m="1" x="403"/>
        <item m="1" x="176"/>
        <item m="1" x="620"/>
        <item m="1" x="1315"/>
        <item m="1" x="32"/>
        <item m="1" x="446"/>
        <item m="1" x="515"/>
        <item m="1" x="313"/>
        <item m="1" x="251"/>
        <item m="1" x="286"/>
        <item m="1" x="794"/>
        <item m="1" x="1039"/>
        <item m="1" x="62"/>
        <item m="1" x="65"/>
        <item m="1" x="839"/>
        <item m="1" x="804"/>
        <item m="1" x="107"/>
        <item m="1" x="362"/>
        <item m="1" x="888"/>
        <item m="1" x="927"/>
        <item m="1" x="197"/>
        <item m="1" x="78"/>
        <item m="1" x="41"/>
        <item m="1" x="1064"/>
        <item m="1" x="1420"/>
        <item m="1" x="1354"/>
        <item m="1" x="1094"/>
        <item m="1" x="1387"/>
        <item m="1" x="61"/>
        <item m="1" x="562"/>
        <item m="1" x="1479"/>
        <item m="1" x="408"/>
        <item m="1" x="1341"/>
        <item m="1" x="770"/>
        <item m="1" x="1103"/>
        <item m="1" x="849"/>
        <item m="1" x="25"/>
        <item m="1" x="712"/>
        <item m="1" x="1316"/>
        <item m="1" x="275"/>
        <item m="1" x="789"/>
        <item m="1" x="474"/>
        <item m="1" x="478"/>
        <item m="1" x="1469"/>
        <item m="1" x="1045"/>
        <item m="1" x="232"/>
        <item m="1" x="1364"/>
        <item m="1" x="1096"/>
        <item m="1" x="1040"/>
        <item m="1" x="710"/>
        <item m="1" x="295"/>
        <item m="1" x="625"/>
        <item m="1" x="1350"/>
        <item m="1" x="210"/>
        <item m="1" x="1055"/>
        <item m="1" x="508"/>
        <item m="1" x="797"/>
        <item m="1" x="1381"/>
        <item m="1" x="758"/>
        <item m="1" x="453"/>
        <item m="1" x="409"/>
        <item m="1" x="233"/>
        <item m="1" x="741"/>
        <item m="1" x="329"/>
        <item m="1" x="530"/>
        <item m="1" x="390"/>
        <item m="1" x="1285"/>
        <item m="1" x="493"/>
        <item m="1" x="525"/>
        <item m="1" x="1358"/>
        <item m="1" x="143"/>
        <item m="1" x="326"/>
        <item m="1" x="1284"/>
        <item m="1" x="141"/>
        <item m="1" x="643"/>
        <item m="1" x="156"/>
        <item m="1" x="420"/>
        <item m="1" x="154"/>
        <item m="1" x="1441"/>
        <item m="1" x="557"/>
        <item m="1" x="524"/>
        <item m="1" x="946"/>
        <item m="1" x="132"/>
        <item m="1" x="28"/>
        <item m="1" x="1352"/>
        <item m="1" x="668"/>
        <item m="1" x="907"/>
        <item m="1" x="838"/>
        <item m="1" x="150"/>
        <item m="1" x="518"/>
        <item m="1" x="1053"/>
        <item m="1" x="486"/>
        <item m="1" x="1282"/>
        <item m="1" x="1054"/>
        <item m="1" x="609"/>
        <item m="1" x="215"/>
        <item m="1" x="121"/>
        <item m="1" x="335"/>
        <item m="1" x="1070"/>
        <item m="1" x="328"/>
        <item m="1" x="126"/>
        <item m="1" x="1031"/>
        <item m="1" x="742"/>
        <item m="1" x="389"/>
        <item m="1" x="874"/>
        <item m="1" x="768"/>
        <item m="1" x="677"/>
        <item m="1" x="816"/>
        <item m="1" x="396"/>
        <item m="1" x="698"/>
        <item m="1" x="1035"/>
        <item m="1" x="1253"/>
        <item m="1" x="939"/>
        <item m="1" x="897"/>
        <item m="1" x="351"/>
        <item m="1" x="573"/>
        <item m="1" x="819"/>
        <item m="1" x="505"/>
        <item m="1" x="284"/>
        <item m="1" x="15"/>
        <item m="1" x="1007"/>
        <item m="1" x="16"/>
        <item m="1" x="1309"/>
        <item m="1" x="1437"/>
        <item m="1" x="843"/>
        <item m="1" x="607"/>
        <item m="1" x="347"/>
        <item m="1" x="1267"/>
        <item m="1" x="925"/>
        <item m="1" x="810"/>
        <item m="1" x="558"/>
        <item m="1" x="673"/>
        <item m="1" x="119"/>
        <item m="1" x="1215"/>
        <item m="1" x="1321"/>
        <item m="1" x="1252"/>
        <item m="1" x="100"/>
        <item m="1" x="228"/>
        <item m="1" x="1470"/>
        <item m="1" x="601"/>
        <item m="1" x="864"/>
        <item m="1" x="596"/>
        <item m="1" x="679"/>
        <item m="1" x="837"/>
        <item m="1" x="862"/>
        <item m="1" x="656"/>
        <item m="1" x="194"/>
        <item m="1" x="54"/>
        <item m="1" x="1452"/>
        <item m="1" x="82"/>
        <item m="1" x="1036"/>
        <item m="1" x="626"/>
        <item m="1" x="743"/>
        <item m="1" x="1384"/>
        <item m="1" x="230"/>
        <item m="1" x="415"/>
        <item m="1" x="30"/>
        <item m="1" x="312"/>
        <item m="1" x="660"/>
        <item m="1" x="1250"/>
        <item m="1" x="1153"/>
        <item m="1" x="790"/>
        <item m="1" x="216"/>
        <item m="1" x="1029"/>
        <item m="1" x="519"/>
        <item m="1" x="835"/>
        <item m="1" x="1426"/>
        <item m="1" x="1480"/>
        <item m="1" x="1362"/>
        <item m="1" x="1110"/>
        <item m="1" x="696"/>
        <item m="1" x="1286"/>
        <item m="1" x="1108"/>
        <item m="1" x="1025"/>
        <item m="1" x="627"/>
        <item m="1" x="595"/>
        <item m="1" x="1268"/>
        <item m="1" x="89"/>
        <item m="1" x="263"/>
        <item m="1" x="982"/>
        <item m="1" x="1318"/>
        <item m="1" x="559"/>
        <item m="1" x="635"/>
        <item m="1" x="291"/>
        <item m="1" x="1090"/>
        <item m="1" x="1156"/>
        <item m="1" x="1139"/>
        <item m="1" x="1229"/>
        <item m="1" x="1097"/>
        <item m="1" x="324"/>
        <item m="1" x="102"/>
        <item m="1" x="721"/>
        <item m="1" x="296"/>
        <item m="1" x="160"/>
        <item m="1" x="171"/>
        <item m="1" x="1123"/>
        <item m="1" x="1220"/>
        <item m="1" x="1385"/>
        <item m="1" x="521"/>
        <item m="1" x="542"/>
        <item m="1" x="1144"/>
        <item m="1" x="1013"/>
        <item m="1" x="628"/>
        <item m="1" x="969"/>
        <item m="1" x="186"/>
        <item m="1" x="1101"/>
        <item m="1" x="889"/>
        <item m="1" x="1058"/>
        <item m="1" x="527"/>
        <item m="1" x="1248"/>
        <item m="1" x="157"/>
        <item m="1" x="208"/>
        <item m="1" x="836"/>
        <item m="1" x="583"/>
        <item m="1" x="106"/>
        <item m="1" x="496"/>
        <item m="1" x="755"/>
        <item m="1" x="502"/>
        <item m="1" x="1292"/>
        <item m="1" x="1043"/>
        <item m="1" x="50"/>
        <item m="1" x="442"/>
        <item m="1" x="280"/>
        <item m="1" x="928"/>
        <item m="1" x="1207"/>
        <item m="1" x="444"/>
        <item m="1" x="1003"/>
        <item m="1" x="540"/>
        <item m="1" x="683"/>
        <item m="1" x="1394"/>
        <item m="1" x="940"/>
        <item m="1" x="1182"/>
        <item m="1" x="513"/>
        <item m="1" x="782"/>
        <item m="1" x="283"/>
        <item m="1" x="1304"/>
        <item m="1" x="1164"/>
        <item m="1" x="1428"/>
        <item m="1" x="416"/>
        <item m="1" x="1140"/>
        <item m="1" x="1413"/>
        <item m="1" x="621"/>
        <item m="1" x="352"/>
        <item m="1" x="205"/>
        <item m="1" x="1098"/>
        <item m="1" x="1227"/>
        <item m="1" x="104"/>
        <item m="1" x="871"/>
        <item m="1" x="905"/>
        <item m="1" x="1170"/>
        <item m="1" x="158"/>
        <item m="1" x="551"/>
        <item m="1" x="1349"/>
        <item m="1" x="948"/>
        <item m="1" x="75"/>
        <item m="1" x="1119"/>
        <item m="1" x="85"/>
        <item m="1" x="372"/>
        <item m="1" x="113"/>
        <item m="1" x="909"/>
        <item m="1" x="348"/>
        <item m="1" x="1468"/>
        <item m="1" x="697"/>
        <item m="1" x="79"/>
        <item m="1" x="859"/>
        <item m="1" x="854"/>
        <item m="1" x="1062"/>
        <item m="1" x="614"/>
        <item m="1" x="1447"/>
        <item m="1" x="1109"/>
        <item m="1" x="875"/>
        <item m="1" x="880"/>
        <item m="1" x="531"/>
        <item m="1" x="172"/>
        <item m="1" x="1287"/>
        <item m="1" x="615"/>
        <item m="1" x="70"/>
        <item m="1" x="657"/>
        <item m="1" x="1448"/>
        <item m="1" x="122"/>
        <item m="1" x="39"/>
        <item m="1" x="958"/>
        <item m="1" x="249"/>
        <item m="1" x="1224"/>
        <item m="1" x="334"/>
        <item m="1" x="824"/>
        <item m="1" x="1311"/>
        <item m="1" x="539"/>
        <item m="1" x="1211"/>
        <item m="1" x="1130"/>
        <item m="1" x="1345"/>
        <item m="1" x="586"/>
        <item m="1" x="832"/>
        <item m="1" x="713"/>
        <item m="1" x="1042"/>
        <item m="1" x="360"/>
        <item m="1" x="785"/>
        <item m="1" x="1466"/>
        <item m="1" x="212"/>
        <item m="1" x="584"/>
        <item m="1" x="1115"/>
        <item m="1" x="268"/>
        <item m="1" x="1343"/>
        <item m="1" x="857"/>
        <item m="1" x="281"/>
        <item m="1" x="51"/>
        <item m="1" x="437"/>
        <item m="1" x="829"/>
        <item m="1" x="1150"/>
        <item m="1" x="872"/>
        <item m="1" x="1188"/>
        <item m="1" x="451"/>
        <item m="1" x="774"/>
        <item m="1" x="477"/>
        <item m="1" x="1265"/>
        <item m="1" x="995"/>
        <item m="1" x="1370"/>
        <item m="1" x="1400"/>
        <item m="1" x="80"/>
        <item m="1" x="599"/>
        <item m="1" x="674"/>
        <item m="1" x="714"/>
        <item m="1" x="337"/>
        <item m="1" x="124"/>
        <item m="1" x="504"/>
        <item m="1" x="605"/>
        <item m="1" x="484"/>
        <item m="1" x="92"/>
        <item m="1" x="1455"/>
        <item m="1" x="29"/>
        <item m="1" x="1175"/>
        <item m="1" x="71"/>
        <item m="1" x="1275"/>
        <item m="1" x="1246"/>
        <item m="1" x="388"/>
        <item m="1" x="88"/>
        <item m="1" x="182"/>
        <item m="1" x="1240"/>
        <item m="1" x="1235"/>
        <item m="1" x="90"/>
        <item m="1" x="978"/>
        <item m="1" x="1356"/>
        <item m="1" x="1419"/>
        <item m="1" x="1249"/>
        <item m="1" x="1421"/>
        <item m="1" x="750"/>
        <item m="1" x="36"/>
        <item m="1" x="1361"/>
        <item m="1" x="1067"/>
        <item m="1" x="957"/>
        <item m="1" x="670"/>
        <item m="1" x="752"/>
        <item m="1" x="273"/>
        <item m="1" x="174"/>
        <item m="1" x="1193"/>
        <item m="1" x="1174"/>
        <item m="1" x="1095"/>
        <item m="1" x="1105"/>
        <item m="1" x="1339"/>
        <item m="1" x="481"/>
        <item m="1" x="632"/>
        <item m="1" x="1210"/>
        <item m="1" x="578"/>
        <item m="1" x="1424"/>
        <item m="1" x="533"/>
        <item m="1" x="1222"/>
        <item m="1" x="180"/>
        <item m="1" x="234"/>
        <item m="1" x="76"/>
        <item m="1" x="813"/>
        <item m="1" x="1205"/>
        <item m="1" x="1198"/>
        <item m="1" x="568"/>
        <item m="1" x="503"/>
        <item m="1" x="1390"/>
        <item m="1" x="423"/>
        <item m="1" x="96"/>
        <item m="1" x="236"/>
        <item m="1" x="1004"/>
        <item m="1" x="1072"/>
        <item m="1" x="1435"/>
        <item m="1" x="622"/>
        <item m="1" x="84"/>
        <item m="1" x="306"/>
        <item m="1" x="336"/>
        <item m="1" x="463"/>
        <item m="1" x="42"/>
        <item m="1" x="641"/>
        <item m="1" x="266"/>
        <item m="1" x="847"/>
        <item m="1" x="1278"/>
        <item m="1" x="1411"/>
        <item m="1" x="629"/>
        <item m="1" x="349"/>
        <item m="1" x="808"/>
        <item m="1" x="1260"/>
        <item m="1" x="380"/>
        <item m="1" x="547"/>
        <item m="1" x="1433"/>
        <item m="1" x="1223"/>
        <item m="1" x="919"/>
        <item m="1" x="53"/>
        <item m="1" x="1360"/>
        <item m="1" x="1056"/>
        <item m="1" x="1106"/>
        <item m="1" x="1445"/>
        <item m="1" x="1184"/>
        <item m="1" x="1334"/>
        <item m="1" x="12"/>
        <item m="1" x="1167"/>
        <item m="1" x="1117"/>
        <item m="1" x="795"/>
        <item m="1" x="460"/>
        <item m="1" x="1000"/>
        <item m="1" x="604"/>
        <item m="1" x="491"/>
        <item m="1" x="1473"/>
        <item m="1" x="325"/>
        <item m="1" x="639"/>
        <item m="1" x="161"/>
        <item m="1" x="332"/>
        <item m="1" x="688"/>
        <item m="1" x="1380"/>
        <item m="1" x="1131"/>
        <item m="1" x="1273"/>
        <item m="1" x="916"/>
        <item m="1" x="206"/>
        <item m="1" x="288"/>
        <item m="1" x="1261"/>
        <item m="1" x="1221"/>
        <item m="1" x="1295"/>
        <item m="1" x="825"/>
        <item m="1" x="800"/>
        <item m="1" x="1183"/>
        <item m="1" x="963"/>
        <item m="1" x="1114"/>
        <item m="1" x="1133"/>
        <item m="1" x="1151"/>
        <item m="1" x="867"/>
        <item m="1" x="534"/>
        <item m="1" x="1357"/>
        <item m="1" x="1107"/>
        <item m="1" x="436"/>
        <item m="1" x="201"/>
        <item m="1" x="535"/>
        <item m="1" x="1089"/>
        <item m="1" x="1078"/>
        <item m="1" x="1392"/>
        <item m="1" x="1028"/>
        <item m="1" x="1378"/>
        <item m="1" x="1161"/>
        <item m="1" x="890"/>
        <item m="1" x="1247"/>
        <item m="1" x="67"/>
        <item m="1" x="1409"/>
        <item m="1" x="73"/>
        <item m="1" x="1141"/>
        <item m="1" x="55"/>
        <item m="1" x="646"/>
        <item m="1" x="191"/>
        <item m="1" x="689"/>
        <item m="1" x="514"/>
        <item m="1" x="950"/>
        <item m="1" x="509"/>
        <item m="1" x="1180"/>
        <item m="1" x="1369"/>
        <item m="1" x="1027"/>
        <item m="1" x="842"/>
        <item m="1" x="344"/>
        <item m="1" x="187"/>
        <item m="1" x="590"/>
        <item m="1" x="766"/>
        <item m="1" x="729"/>
        <item m="1" x="130"/>
        <item m="1" x="13"/>
        <item m="1" x="49"/>
        <item m="1" x="278"/>
        <item m="1" x="1482"/>
        <item m="1" x="757"/>
        <item m="1" x="83"/>
        <item m="1" x="1206"/>
        <item m="1" x="93"/>
        <item m="1" x="1283"/>
        <item m="1" x="1375"/>
        <item m="1" x="252"/>
        <item m="1" x="57"/>
        <item m="1" x="271"/>
        <item m="1" x="98"/>
        <item m="1" x="556"/>
        <item m="1" x="589"/>
        <item m="1" x="918"/>
        <item m="1" x="913"/>
        <item m="1" x="450"/>
        <item m="1" x="1397"/>
        <item m="1" x="914"/>
        <item m="1" x="923"/>
        <item m="1" x="1256"/>
        <item m="1" x="1199"/>
        <item m="1" x="272"/>
        <item m="1" x="873"/>
        <item m="1" x="1019"/>
        <item m="1" x="170"/>
        <item m="1" x="125"/>
        <item m="1" x="1395"/>
        <item m="1" x="1050"/>
        <item m="1" x="341"/>
        <item m="1" x="226"/>
        <item m="1" x="169"/>
        <item m="1" x="303"/>
        <item m="1" x="99"/>
        <item m="1" x="981"/>
        <item m="1" x="1196"/>
        <item m="1" x="1129"/>
        <item m="1" x="882"/>
        <item m="1" x="1081"/>
        <item m="1" x="384"/>
        <item m="1" x="1333"/>
        <item m="1" x="1143"/>
        <item m="1" x="1453"/>
        <item m="1" x="581"/>
        <item m="1" x="24"/>
        <item m="1" x="986"/>
        <item m="1" x="983"/>
        <item m="1" x="469"/>
        <item m="1" x="637"/>
        <item m="1" x="264"/>
        <item m="1" x="703"/>
        <item m="1" x="805"/>
        <item m="1" x="1032"/>
        <item m="1" x="901"/>
        <item m="1" x="898"/>
        <item m="1" x="374"/>
        <item m="1" x="516"/>
        <item m="1" x="943"/>
        <item m="1" x="448"/>
        <item m="1" x="193"/>
        <item m="1" x="131"/>
        <item m="1" x="375"/>
        <item m="1" x="951"/>
        <item m="1" x="975"/>
        <item m="1" x="850"/>
        <item m="1" x="822"/>
        <item m="1" x="1300"/>
        <item m="1" x="1383"/>
        <item m="1" x="954"/>
        <item m="1" x="580"/>
        <item m="1" x="1225"/>
        <item m="1" x="468"/>
        <item m="1" x="1126"/>
        <item m="1" x="1363"/>
        <item m="1" x="1298"/>
        <item m="1" x="59"/>
        <item m="1" x="1015"/>
        <item m="1" x="1401"/>
        <item m="1" x="707"/>
        <item m="1" x="470"/>
        <item m="1" x="1242"/>
        <item m="1" x="1112"/>
        <item m="1" x="1337"/>
        <item m="1" x="1125"/>
        <item m="1" x="1230"/>
        <item m="1" x="1010"/>
        <item m="1" x="1127"/>
        <item m="1" x="548"/>
        <item m="1" x="735"/>
        <item m="1" x="136"/>
        <item m="1" x="731"/>
        <item m="1" x="931"/>
        <item m="1" x="227"/>
        <item m="1" x="572"/>
        <item m="1" x="788"/>
        <item m="1" x="1005"/>
        <item m="1" x="138"/>
        <item m="1" x="796"/>
        <item m="1" x="528"/>
        <item m="1" x="354"/>
        <item m="1" x="680"/>
        <item m="1" x="803"/>
        <item m="1" x="691"/>
        <item m="1" x="678"/>
        <item m="1" x="695"/>
        <item m="1" x="684"/>
        <item m="1" x="466"/>
        <item m="1" x="686"/>
        <item m="1" x="634"/>
        <item m="1" x="799"/>
        <item m="1" x="190"/>
        <item m="1" x="356"/>
        <item m="1" x="693"/>
        <item m="1" x="690"/>
        <item m="1" x="370"/>
        <item m="1" x="681"/>
        <item m="1" x="419"/>
        <item m="1" x="46"/>
        <item m="1" x="1020"/>
        <item m="1" x="1075"/>
        <item m="1" x="1118"/>
        <item m="1" x="1407"/>
        <item m="1" x="672"/>
        <item m="1" x="952"/>
        <item m="1" x="1185"/>
        <item m="1" x="841"/>
        <item m="1" x="258"/>
        <item m="1" x="883"/>
        <item m="1" x="1145"/>
        <item m="1" x="1069"/>
        <item m="1" x="330"/>
        <item m="1" x="675"/>
        <item m="1" x="538"/>
        <item m="1" x="727"/>
        <item m="1" x="294"/>
        <item m="1" x="944"/>
        <item m="1" x="1084"/>
        <item m="1" x="381"/>
        <item m="1" x="764"/>
        <item m="1" x="715"/>
        <item m="1" x="1176"/>
        <item m="1" x="1057"/>
        <item m="1" x="1408"/>
        <item m="1" x="992"/>
        <item m="1" x="828"/>
        <item m="1" x="318"/>
        <item m="1" x="1080"/>
        <item m="1" x="970"/>
        <item m="1" x="779"/>
        <item m="1" x="762"/>
        <item m="1" x="1461"/>
        <item m="1" x="647"/>
        <item m="1" x="728"/>
        <item m="1" x="815"/>
        <item m="1" x="1074"/>
        <item m="1" x="987"/>
        <item m="1" x="964"/>
        <item m="1" x="315"/>
        <item m="1" x="120"/>
        <item m="1" x="761"/>
        <item m="1" x="34"/>
        <item m="1" x="428"/>
        <item m="1" x="26"/>
        <item m="1" x="1410"/>
        <item m="1" x="706"/>
        <item m="1" x="302"/>
        <item m="1" x="996"/>
        <item m="1" x="135"/>
        <item m="1" x="355"/>
        <item m="1" x="363"/>
        <item m="1" x="202"/>
        <item m="1" x="245"/>
        <item m="1" x="1477"/>
        <item m="1" x="1049"/>
        <item m="1" x="1474"/>
        <item m="1" x="342"/>
        <item m="1" x="1374"/>
        <item m="1" x="972"/>
        <item m="1" x="1454"/>
        <item m="1" x="1169"/>
        <item m="1" x="259"/>
        <item m="1" x="27"/>
        <item m="1" x="1414"/>
        <item m="1" x="449"/>
        <item m="1" x="747"/>
        <item m="1" x="606"/>
        <item m="1" x="1152"/>
        <item m="1" x="1124"/>
        <item m="1" x="1418"/>
        <item m="1" x="219"/>
        <item m="1" x="322"/>
        <item m="1" x="1083"/>
        <item m="1" x="1011"/>
        <item m="1" x="369"/>
        <item m="1" x="20"/>
        <item m="1" x="406"/>
        <item m="1" x="1471"/>
        <item m="1" x="812"/>
        <item m="1" x="289"/>
        <item m="1" x="364"/>
        <item m="1" x="1099"/>
        <item m="1" x="367"/>
        <item m="1" x="532"/>
        <item m="1" x="1076"/>
        <item m="1" x="1405"/>
        <item m="1" x="1450"/>
        <item m="1" x="1402"/>
        <item m="1" x="949"/>
        <item m="1" x="1079"/>
        <item m="1" x="1483"/>
        <item m="1" x="1059"/>
        <item m="1" x="323"/>
        <item m="1" x="1439"/>
        <item m="1" x="1328"/>
        <item m="1" x="759"/>
        <item m="1" x="377"/>
        <item m="1" x="270"/>
        <item m="1" x="1434"/>
        <item m="1" x="1344"/>
        <item m="1" x="744"/>
        <item m="1" x="1467"/>
        <item m="1" x="1018"/>
        <item m="1" x="942"/>
        <item m="1" x="617"/>
        <item m="1" x="807"/>
        <item m="1" x="1459"/>
        <item m="1" x="290"/>
        <item m="1" x="305"/>
        <item m="1" x="708"/>
        <item m="1" x="831"/>
        <item m="1" x="1061"/>
        <item m="1" x="552"/>
        <item m="1" x="1376"/>
        <item m="1" x="378"/>
        <item m="1" x="786"/>
        <item m="1" x="773"/>
        <item m="1" x="292"/>
        <item m="1" x="427"/>
        <item m="1" x="575"/>
        <item m="1" x="44"/>
        <item m="1" x="359"/>
        <item m="1" x="385"/>
        <item m="1" x="319"/>
        <item m="1" x="173"/>
        <item m="1" x="665"/>
        <item m="1" x="511"/>
        <item m="1" x="1325"/>
        <item m="1" x="682"/>
        <item m="1" x="1100"/>
        <item m="1" x="223"/>
        <item m="1" x="733"/>
        <item m="1" x="1412"/>
        <item m="1" x="456"/>
        <item m="1" x="802"/>
        <item m="1" x="1327"/>
        <item m="1" x="1464"/>
        <item m="1" x="783"/>
        <item m="1" x="353"/>
        <item m="1" x="1197"/>
        <item m="1" x="817"/>
        <item m="1" x="1033"/>
        <item m="1" x="23"/>
        <item m="1" x="1147"/>
        <item m="1" x="1388"/>
        <item m="1" x="1446"/>
        <item m="1" x="778"/>
        <item m="1" x="582"/>
        <item m="1" x="401"/>
        <item m="1" x="602"/>
        <item m="1" x="433"/>
        <item m="1" x="1438"/>
        <item m="1" x="1266"/>
        <item m="1" x="1444"/>
        <item m="1" x="1087"/>
        <item m="1" x="1063"/>
        <item m="1" x="413"/>
        <item m="1" x="1047"/>
        <item m="1" x="1460"/>
        <item m="1" x="1351"/>
        <item m="1" x="1301"/>
        <item m="1" x="357"/>
        <item m="1" x="346"/>
        <item m="1" x="1128"/>
        <item m="1" x="321"/>
        <item m="1" x="667"/>
        <item m="1" x="454"/>
        <item m="1" x="1348"/>
        <item m="1" x="404"/>
        <item m="1" x="1071"/>
        <item m="1" x="1148"/>
        <item m="1" x="1296"/>
        <item m="1" x="1432"/>
        <item m="1" x="990"/>
        <item m="1" x="738"/>
        <item m="1" x="1416"/>
        <item m="1" x="1403"/>
        <item m="1" x="739"/>
        <item m="1" x="745"/>
        <item m="1" x="1465"/>
        <item m="1" x="1346"/>
        <item m="1" x="498"/>
        <item m="1" x="751"/>
        <item m="1" x="405"/>
        <item m="1" x="1368"/>
        <item m="1" x="827"/>
        <item m="1" x="736"/>
        <item m="1" x="382"/>
        <item m="1" x="368"/>
        <item m="1" x="699"/>
        <item m="1" x="1060"/>
        <item m="1" x="705"/>
        <item m="1" x="1481"/>
        <item m="1" x="1034"/>
        <item m="1" x="711"/>
        <item m="1" x="1073"/>
        <item m="1" x="261"/>
        <item m="1" x="308"/>
        <item m="1" x="933"/>
        <item m="1" x="407"/>
        <item m="1" x="543"/>
        <item m="1" x="966"/>
        <item m="1" x="240"/>
        <item m="1" x="633"/>
        <item m="1" x="1165"/>
        <item m="1" x="31"/>
        <item m="1" x="471"/>
        <item m="1" x="457"/>
        <item m="1" x="753"/>
        <item m="1" x="1429"/>
        <item m="1" x="1068"/>
        <item m="1" x="922"/>
        <item m="1" x="893"/>
        <item m="1" x="746"/>
        <item m="1" x="921"/>
        <item m="1" x="1431"/>
        <item m="1" x="311"/>
        <item m="1" x="787"/>
        <item m="1" x="976"/>
        <item m="1" x="373"/>
        <item m="1" x="866"/>
        <item m="1" x="94"/>
        <item m="1" x="217"/>
        <item m="1" x="1163"/>
        <item m="1" x="211"/>
        <item m="1" x="257"/>
        <item m="1" x="740"/>
        <item m="1" x="153"/>
        <item m="1" x="366"/>
        <item m="1" x="115"/>
        <item m="1" x="1082"/>
        <item m="1" x="979"/>
        <item m="1" x="151"/>
        <item m="1" x="989"/>
        <item m="1" x="902"/>
        <item m="1" x="659"/>
        <item m="1" x="600"/>
        <item m="1" x="431"/>
        <item m="1" x="105"/>
        <item m="1" x="1154"/>
        <item m="1" x="526"/>
        <item m="1" x="69"/>
        <item m="1" x="701"/>
        <item m="1" x="1425"/>
        <item m="1" x="685"/>
        <item m="1" x="387"/>
        <item m="1" x="830"/>
        <item m="1" x="1399"/>
        <item m="1" x="490"/>
        <item m="1" x="658"/>
        <item m="1" x="1340"/>
        <item m="1" x="1208"/>
        <item m="1" x="391"/>
        <item m="1" x="163"/>
        <item m="1" x="383"/>
        <item m="1" x="592"/>
        <item m="1" x="821"/>
        <item m="1" x="209"/>
        <item m="1" x="421"/>
        <item m="1" x="155"/>
        <item m="1" x="885"/>
        <item m="1" x="260"/>
        <item m="1" x="700"/>
        <item m="1" x="464"/>
        <item m="1" x="730"/>
        <item m="1" x="229"/>
        <item m="1" x="520"/>
        <item m="1" x="937"/>
        <item m="1" x="317"/>
        <item m="1" x="1093"/>
        <item m="1" x="339"/>
        <item m="1" x="52"/>
        <item m="1" x="145"/>
        <item m="1" x="507"/>
        <item m="1" x="77"/>
        <item m="1" x="899"/>
        <item m="1" x="398"/>
        <item m="1" x="610"/>
        <item m="1" x="1415"/>
        <item m="1" x="412"/>
        <item m="1" x="429"/>
        <item m="1" x="1305"/>
        <item m="1" x="591"/>
        <item m="1" x="492"/>
        <item m="1" x="1251"/>
        <item m="1" x="1259"/>
        <item m="1" x="379"/>
        <item m="1" x="663"/>
        <item m="1" x="218"/>
        <item m="1" x="1132"/>
        <item m="1" x="917"/>
        <item m="1" x="1324"/>
        <item m="1" x="1366"/>
        <item m="1" x="722"/>
        <item m="1" x="920"/>
        <item m="1" x="425"/>
        <item m="1" x="127"/>
        <item m="1" x="852"/>
        <item m="1" x="1406"/>
        <item m="1" x="716"/>
        <item m="1" x="879"/>
        <item m="1" x="967"/>
        <item m="1" x="21"/>
        <item m="1" x="719"/>
        <item m="1" x="840"/>
        <item m="1" x="1179"/>
        <item m="1" x="965"/>
        <item m="1" x="175"/>
        <item m="1" x="598"/>
        <item m="1" x="68"/>
        <item m="1" x="809"/>
        <item m="1" x="1291"/>
        <item m="1" x="1219"/>
        <item m="1" x="560"/>
        <item m="1" x="567"/>
        <item m="1" x="748"/>
        <item m="1" x="1449"/>
        <item m="1" x="441"/>
        <item m="1" x="146"/>
        <item m="1" x="1157"/>
        <item m="1" x="664"/>
        <item m="1" x="1091"/>
        <item m="1" x="651"/>
        <item m="1" x="116"/>
        <item m="1" x="237"/>
        <item m="1" x="903"/>
        <item m="1" x="244"/>
        <item m="1" x="418"/>
        <item m="1" x="1367"/>
        <item m="1" x="579"/>
        <item m="1" x="81"/>
        <item m="1" x="1269"/>
        <item m="1" x="717"/>
        <item m="1" x="1231"/>
        <item m="1" x="545"/>
        <item m="1" x="1162"/>
        <item m="1" x="435"/>
        <item m="1" x="777"/>
        <item m="1" x="297"/>
        <item m="1" x="1472"/>
        <item m="1" x="447"/>
        <item m="1" x="483"/>
        <item m="1" x="792"/>
        <item m="1" x="894"/>
        <item m="1" x="1111"/>
        <item m="1" x="189"/>
        <item m="1" x="1120"/>
        <item m="1" x="246"/>
        <item m="1" x="1212"/>
        <item m="1" x="855"/>
        <item m="1" x="529"/>
        <item m="1" x="1264"/>
        <item m="1" x="1088"/>
        <item m="1" x="1173"/>
        <item m="1" x="298"/>
        <item m="1" x="662"/>
        <item m="1" x="487"/>
        <item m="1" x="475"/>
        <item m="1" x="293"/>
        <item m="1" x="1442"/>
        <item m="1" x="1203"/>
        <item m="1" x="97"/>
        <item m="1" x="571"/>
        <item m="1" x="1026"/>
        <item m="1" x="522"/>
        <item m="1" x="649"/>
        <item m="1" x="1457"/>
        <item m="1" x="195"/>
        <item m="1" x="1209"/>
        <item m="1" x="459"/>
        <item m="1" x="101"/>
        <item m="1" x="704"/>
        <item m="1" x="870"/>
        <item m="1" x="1396"/>
        <item m="1" x="1046"/>
        <item m="1" x="60"/>
        <item m="1" x="597"/>
        <item m="1" x="915"/>
        <item m="1" x="1371"/>
        <item m="1" x="74"/>
        <item m="1" x="489"/>
        <item m="1" x="1422"/>
        <item m="1" x="536"/>
        <item m="1" x="1226"/>
        <item m="1" x="1258"/>
        <item m="1" x="1192"/>
        <item m="1" x="865"/>
        <item m="1" x="652"/>
        <item m="1" x="993"/>
        <item m="1" x="1365"/>
        <item m="1" x="801"/>
        <item m="1" x="1009"/>
        <item m="1" x="479"/>
        <item m="1" x="166"/>
        <item m="1" x="254"/>
        <item m="1" x="108"/>
        <item m="1" x="833"/>
        <item m="1" x="851"/>
        <item m="1" x="891"/>
        <item m="1" x="225"/>
        <item m="1" x="644"/>
        <item m="1" x="998"/>
        <item m="1" x="168"/>
        <item m="1" x="1066"/>
        <item m="1" x="1213"/>
        <item m="1" x="984"/>
        <item m="1" x="1014"/>
        <item m="1" x="1255"/>
        <item m="1" x="549"/>
        <item m="1" x="231"/>
        <item m="1" x="926"/>
        <item m="1" x="140"/>
        <item m="1" x="1379"/>
        <item m="1" x="848"/>
        <item m="1" x="1289"/>
        <item m="1" x="844"/>
        <item m="1" x="1195"/>
        <item m="1" x="718"/>
        <item m="1" x="973"/>
        <item m="1" x="133"/>
        <item m="1" x="654"/>
        <item m="1" x="139"/>
        <item m="1" x="495"/>
        <item m="1" x="826"/>
        <item m="1" x="823"/>
        <item m="1" x="501"/>
        <item m="1" x="1475"/>
        <item m="1" x="661"/>
        <item m="1" x="188"/>
        <item m="1" x="585"/>
        <item m="1" x="1463"/>
        <item m="1" x="1417"/>
        <item m="1" x="1440"/>
        <item m="1" x="1002"/>
        <item m="1" x="687"/>
        <item m="1" x="544"/>
        <item m="1" x="669"/>
        <item m="1" x="424"/>
        <item m="1" x="1320"/>
        <item m="1" x="1149"/>
        <item m="1" x="118"/>
        <item m="1" x="618"/>
        <item m="1" x="222"/>
        <item m="1" x="299"/>
        <item m="1" x="1233"/>
        <item m="1" x="1313"/>
        <item m="1" x="820"/>
        <item m="1" x="929"/>
        <item m="1" x="1041"/>
        <item m="1" x="1332"/>
        <item m="1" x="63"/>
        <item m="1" x="506"/>
        <item m="1" x="58"/>
        <item m="1" x="494"/>
        <item m="1" x="253"/>
        <item m="1" x="725"/>
        <item m="1" x="1281"/>
        <item m="1" x="1012"/>
        <item m="1" x="48"/>
        <item m="1" x="1299"/>
        <item m="1" x="399"/>
        <item m="1" x="784"/>
        <item m="1" x="129"/>
        <item m="1" x="200"/>
        <item m="1" x="1430"/>
        <item m="1" x="1038"/>
        <item m="1" x="19"/>
        <item m="1" x="1338"/>
        <item m="1" x="343"/>
        <item m="1" x="1306"/>
        <item m="1" x="137"/>
        <item m="1" x="178"/>
        <item m="1" x="392"/>
        <item m="1" x="358"/>
        <item m="1" x="1138"/>
        <item m="1" x="1262"/>
        <item m="1" x="934"/>
        <item m="1" x="878"/>
        <item m="1" x="267"/>
        <item m="1" x="587"/>
        <item m="1" x="361"/>
        <item m="1" x="458"/>
        <item m="1" x="443"/>
        <item m="1" x="1022"/>
        <item m="1" x="631"/>
        <item m="1" x="877"/>
        <item m="1" x="1160"/>
        <item m="1" x="199"/>
        <item m="1" x="574"/>
        <item m="1" x="1263"/>
        <item m="1" x="285"/>
        <item m="1" x="930"/>
        <item m="1" x="1451"/>
        <item m="1" x="395"/>
        <item m="1" x="1214"/>
        <item m="1" x="1237"/>
        <item m="1" x="887"/>
        <item m="1" x="1241"/>
        <item m="1" x="1048"/>
        <item m="1" x="1293"/>
        <item m="1" x="411"/>
        <item m="1" x="523"/>
        <item m="1" x="1373"/>
        <item m="1" x="196"/>
        <item m="1" x="846"/>
        <item m="1" x="440"/>
        <item m="1" x="550"/>
        <item m="1" x="517"/>
        <item m="1" x="892"/>
        <item m="1" x="277"/>
        <item m="1" x="1204"/>
        <item m="1" x="72"/>
        <item m="1" x="1168"/>
        <item m="1" x="565"/>
        <item m="1" x="1331"/>
        <item m="1" x="980"/>
        <item m="1" x="1113"/>
        <item m="1" x="1024"/>
        <item m="1" x="941"/>
        <item m="1" x="955"/>
        <item m="1" x="938"/>
        <item m="1" x="434"/>
        <item m="1" x="1232"/>
        <item m="1" x="1322"/>
        <item m="1" x="906"/>
        <item m="1" x="962"/>
        <item m="1" x="386"/>
        <item m="1" x="1243"/>
        <item m="1" x="858"/>
        <item m="1" x="224"/>
        <item m="1" x="148"/>
        <item m="1" x="1006"/>
        <item m="1" x="1158"/>
        <item m="1" x="162"/>
        <item m="1" x="181"/>
        <item m="1" x="881"/>
        <item m="1" x="932"/>
        <item m="1" x="1146"/>
        <item m="1" x="417"/>
        <item m="1" x="869"/>
        <item m="1" x="900"/>
        <item m="1" x="1159"/>
        <item m="1" x="167"/>
        <item m="1" x="276"/>
        <item m="1" x="95"/>
        <item m="1" x="33"/>
        <item m="1" x="1436"/>
        <item m="1" x="262"/>
        <item m="1" x="300"/>
        <item m="1" x="340"/>
        <item m="1" x="884"/>
        <item m="1" x="999"/>
        <item m="1" x="144"/>
        <item m="1" x="1303"/>
        <item m="1" x="402"/>
        <item m="1" x="594"/>
        <item m="1" x="956"/>
        <item x="1"/>
        <item x="2"/>
        <item x="3"/>
        <item x="4"/>
        <item x="5"/>
        <item x="6"/>
        <item x="7"/>
        <item x="8"/>
        <item x="9"/>
        <item x="10"/>
        <item x="11"/>
        <item t="default"/>
      </items>
      <autoSortScope>
        <pivotArea dataOnly="0" outline="0" fieldPosition="0">
          <references count="1">
            <reference field="4294967294" count="1" selected="0">
              <x v="0"/>
            </reference>
          </references>
        </pivotArea>
      </autoSortScope>
    </pivotField>
  </pivotFields>
  <rowFields count="1">
    <field x="4"/>
  </rowFields>
  <rowItems count="12">
    <i>
      <x/>
    </i>
    <i>
      <x v="1480"/>
    </i>
    <i>
      <x v="1478"/>
    </i>
    <i>
      <x v="1482"/>
    </i>
    <i>
      <x v="1474"/>
    </i>
    <i>
      <x v="1479"/>
    </i>
    <i>
      <x v="1475"/>
    </i>
    <i>
      <x v="1481"/>
    </i>
    <i>
      <x v="1476"/>
    </i>
    <i>
      <x v="1473"/>
    </i>
    <i>
      <x v="1483"/>
    </i>
    <i>
      <x v="1477"/>
    </i>
  </rowItems>
  <colItems count="1">
    <i/>
  </colItems>
  <pageFields count="1">
    <pageField fld="1" hier="-1"/>
  </pageFields>
  <dataFields count="1">
    <dataField name="Count of Campo" fld="4" subtotal="count" baseField="0" baseItem="0"/>
  </dataFields>
  <formats count="3">
    <format dxfId="270">
      <pivotArea outline="0" collapsedLevelsAreSubtotals="1" fieldPosition="0"/>
    </format>
    <format dxfId="269">
      <pivotArea field="4" type="button" dataOnly="0" labelOnly="1" outline="0" axis="axisRow" fieldPosition="0"/>
    </format>
    <format dxfId="268">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5C5128B-6C63-4E20-B9DB-217F9F7EA866}" name="PivotTable1" cacheId="4" applyNumberFormats="0" applyBorderFormats="0" applyFontFormats="0" applyPatternFormats="0" applyAlignmentFormats="0" applyWidthHeightFormats="1" dataCaption="Values" updatedVersion="8" minRefreshableVersion="3" useAutoFormatting="1" rowGrandTotals="0" itemPrintTitles="1" createdVersion="6" indent="0" outline="1" outlineData="1" multipleFieldFilters="0" rowHeaderCaption="Distribuidor" fieldListSortAscending="1">
  <location ref="C8:E12" firstHeaderRow="1" firstDataRow="1" firstDataCol="2"/>
  <pivotFields count="5">
    <pivotField axis="axisRow" showAll="0">
      <items count="9">
        <item m="1" x="1"/>
        <item m="1" x="5"/>
        <item m="1" x="4"/>
        <item m="1" x="6"/>
        <item m="1" x="7"/>
        <item m="1" x="3"/>
        <item m="1" x="2"/>
        <item x="0"/>
        <item t="default"/>
      </items>
    </pivotField>
    <pivotField axis="axisRow" outline="0" showAll="0" defaultSubtotal="0">
      <items count="7">
        <item x="0"/>
        <item m="1" x="3"/>
        <item x="1"/>
        <item m="1" x="6"/>
        <item m="1" x="5"/>
        <item x="2"/>
        <item m="1" x="4"/>
      </items>
    </pivotField>
    <pivotField axis="axisRow" showAll="0" sortType="descending">
      <items count="9">
        <item x="0"/>
        <item m="1" x="5"/>
        <item m="1" x="6"/>
        <item x="1"/>
        <item m="1" x="4"/>
        <item m="1" x="7"/>
        <item x="2"/>
        <item m="1" x="3"/>
        <item t="default"/>
      </items>
      <autoSortScope>
        <pivotArea dataOnly="0" outline="0" fieldPosition="0">
          <references count="1">
            <reference field="4294967294" count="1" selected="0">
              <x v="0"/>
            </reference>
          </references>
        </pivotArea>
      </autoSortScope>
    </pivotField>
    <pivotField showAll="0"/>
    <pivotField dataField="1" showAll="0"/>
  </pivotFields>
  <rowFields count="3">
    <field x="0"/>
    <field x="1"/>
    <field x="2"/>
  </rowFields>
  <rowItems count="4">
    <i>
      <x v="7"/>
    </i>
    <i r="1">
      <x/>
      <x/>
    </i>
    <i r="1">
      <x v="2"/>
      <x v="3"/>
    </i>
    <i r="1">
      <x v="5"/>
      <x v="6"/>
    </i>
  </rowItems>
  <colItems count="1">
    <i/>
  </colItems>
  <dataFields count="1">
    <dataField name="Count of Campo" fld="4" subtotal="count" baseField="0" baseItem="0" numFmtId="167"/>
  </dataFields>
  <formats count="7">
    <format dxfId="277">
      <pivotArea outline="0" collapsedLevelsAreSubtotals="1" fieldPosition="0"/>
    </format>
    <format dxfId="276">
      <pivotArea field="0" type="button" dataOnly="0" labelOnly="1" outline="0" axis="axisRow" fieldPosition="0"/>
    </format>
    <format dxfId="275">
      <pivotArea field="2" type="button" dataOnly="0" labelOnly="1" outline="0" axis="axisRow" fieldPosition="2"/>
    </format>
    <format dxfId="274">
      <pivotArea dataOnly="0" labelOnly="1" outline="0" axis="axisValues" fieldPosition="0"/>
    </format>
    <format dxfId="273">
      <pivotArea field="0" type="button" dataOnly="0" labelOnly="1" outline="0" axis="axisRow" fieldPosition="0"/>
    </format>
    <format dxfId="272">
      <pivotArea field="2" type="button" dataOnly="0" labelOnly="1" outline="0" axis="axisRow" fieldPosition="2"/>
    </format>
    <format dxfId="27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ConceptosReporteServicio_1" backgroundRefresh="0" adjustColumnWidth="0" connectionId="4" xr16:uid="{D1DF443F-B825-4B22-8DC4-3FEE773D40A7}" autoFormatId="16" applyNumberFormats="0" applyBorderFormats="0" applyFontFormats="0" applyPatternFormats="0" applyAlignmentFormats="0" applyWidthHeightFormats="0">
  <queryTableRefresh nextId="14">
    <queryTableFields count="13">
      <queryTableField id="1" name="CadenaReporte" tableColumnId="1"/>
      <queryTableField id="2" name="MesProcesamiento" tableColumnId="2"/>
      <queryTableField id="3" name="AñoProcesamiento" tableColumnId="3"/>
      <queryTableField id="4" name="strMes" tableColumnId="4"/>
      <queryTableField id="5" name="Periodo" tableColumnId="5"/>
      <queryTableField id="6" name="ClaveDistribuidor" tableColumnId="6"/>
      <queryTableField id="7" name="Distribuidor" tableColumnId="7"/>
      <queryTableField id="8" name="Region" tableColumnId="8"/>
      <queryTableField id="9" name="Ciudad" tableColumnId="9"/>
      <queryTableField id="10" name="Concepto" tableColumnId="10"/>
      <queryTableField id="11" name="ValorNumerico" tableColumnId="11"/>
      <queryTableField id="12" name="ValorTexto" tableColumnId="12"/>
      <queryTableField id="13" name="ConceptosRptServicioID" tableColumnId="13"/>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ConceptosRptServicioMultiPeriodo" backgroundRefresh="0" adjustColumnWidth="0" connectionId="3" xr16:uid="{593D158D-7600-4950-BF48-BC615834F20F}" autoFormatId="16" applyNumberFormats="0" applyBorderFormats="0" applyFontFormats="0" applyPatternFormats="0" applyAlignmentFormats="0" applyWidthHeightFormats="0">
  <queryTableRefresh nextId="21">
    <queryTableFields count="19">
      <queryTableField id="1" name="CadenaReporte" tableColumnId="1"/>
      <queryTableField id="2" name="MesProcesamiento" tableColumnId="2"/>
      <queryTableField id="3" name="AñoProcesamiento" tableColumnId="3"/>
      <queryTableField id="4" name="strMes" tableColumnId="4"/>
      <queryTableField id="5" name="Periodo" tableColumnId="5"/>
      <queryTableField id="6" name="ClaveDistribuidor" tableColumnId="6"/>
      <queryTableField id="7" name="Distribuidor" tableColumnId="7"/>
      <queryTableField id="8" name="Region" tableColumnId="8"/>
      <queryTableField id="9" name="Ciudad" tableColumnId="9"/>
      <queryTableField id="10" name="Concepto" tableColumnId="10"/>
      <queryTableField id="11" name="strCol1" tableColumnId="11"/>
      <queryTableField id="12" name="strCol2" tableColumnId="12"/>
      <queryTableField id="13" name="strCol3" tableColumnId="13"/>
      <queryTableField id="14" name="strCol4" tableColumnId="14"/>
      <queryTableField id="15" name="strCol5" tableColumnId="15"/>
      <queryTableField id="17" name="strCol6" tableColumnId="17"/>
      <queryTableField id="18" name="ValorNumerico" tableColumnId="18"/>
      <queryTableField id="19" name="ValorTexto" tableColumnId="19"/>
      <queryTableField id="20" name="ConceptosRptServicioMultiPeriodoID" tableColumnId="20"/>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ListadoObjetivo" backgroundRefresh="0" adjustColumnWidth="0" connectionId="19" xr16:uid="{B6AE2C45-D4E8-4E64-A634-ACB670CA7DF2}" autoFormatId="16" applyNumberFormats="0" applyBorderFormats="0" applyFontFormats="0" applyPatternFormats="0" applyAlignmentFormats="0" applyWidthHeightFormats="0">
  <queryTableRefresh nextId="18">
    <queryTableFields count="17">
      <queryTableField id="1" name="Tipo de Seguimiento" tableColumnId="1"/>
      <queryTableField id="2" name="Primer Serv. o Recordatorio" tableColumnId="2"/>
      <queryTableField id="3" name="Acción a Realizar" tableColumnId="3"/>
      <queryTableField id="4" name="Código Distribuidor" tableColumnId="4"/>
      <queryTableField id="5" name="Master Dealer" tableColumnId="5"/>
      <queryTableField id="6" name="Mes Venta" tableColumnId="6"/>
      <queryTableField id="7" name="Mes CPUs" tableColumnId="7"/>
      <queryTableField id="8" name="VIN" tableColumnId="8"/>
      <queryTableField id="9" name="¿Es Empresa?" tableColumnId="9"/>
      <queryTableField id="10" name="Empresa" tableColumnId="10"/>
      <queryTableField id="11" name="Fecha Último Servicio" tableColumnId="11"/>
      <queryTableField id="12" name="Notas de Contacto" tableColumnId="12"/>
      <queryTableField id="13" name="Detalle Nota" tableColumnId="13"/>
      <queryTableField id="14" name="Acciones Pendientes Campañas" tableColumnId="14"/>
      <queryTableField id="15" name="Monto Pendiente Campañas" tableColumnId="15"/>
      <queryTableField id="16" name="Garantía Extendida" tableColumnId="16"/>
      <queryTableField id="17" name="Arrendamiento TFS" tableColumnId="17"/>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ListadoRptClientes" backgroundRefresh="0" adjustColumnWidth="0" connectionId="21" xr16:uid="{EF599820-9045-4B09-A001-454F02E8D3BE}" autoFormatId="16" applyNumberFormats="0" applyBorderFormats="0" applyFontFormats="0" applyPatternFormats="0" applyAlignmentFormats="0" applyWidthHeightFormats="0">
  <queryTableRefresh nextId="22">
    <queryTableFields count="15">
      <queryTableField id="9" name="Código Distribuidor Servicio" tableColumnId="9"/>
      <queryTableField id="10" name="Master Código Distribuidor Servicio" tableColumnId="10"/>
      <queryTableField id="1" name="Vin" tableColumnId="1"/>
      <queryTableField id="2" name="Fecha Último Servicio" tableColumnId="2"/>
      <queryTableField id="3" name="Fecha Venta VIN" tableColumnId="3"/>
      <queryTableField id="4" name="Edad Vin en Años" tableColumnId="4"/>
      <queryTableField id="5" name="Odómetro" tableColumnId="5"/>
      <queryTableField id="8" name="Distribuidor Venta" tableColumnId="8"/>
      <queryTableField id="14" name="Acciones Pendientes Campañas" tableColumnId="6"/>
      <queryTableField id="15" name="Monto Pendiente Campañas" tableColumnId="7"/>
      <queryTableField id="13" name="Rango de Distancia" tableColumnId="11"/>
      <queryTableField id="18" name="Notas de Contacto" tableColumnId="12"/>
      <queryTableField id="19" name="Detalle Nota" tableColumnId="13"/>
      <queryTableField id="20" name="Garantía Extendida" tableColumnId="14"/>
      <queryTableField id="21" name="Arrendamiento TFS" tableColumnId="15"/>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backgroundRefresh="0" adjustColumnWidth="0" connectionId="25" xr16:uid="{39A936ED-4D93-4AFB-BE6C-414B9E937588}" autoFormatId="16" applyNumberFormats="0" applyBorderFormats="0" applyFontFormats="0" applyPatternFormats="0" applyAlignmentFormats="0" applyWidthHeightFormats="0">
  <queryTableRefresh nextId="11">
    <queryTableFields count="10">
      <queryTableField id="1" name="Mes Venta" tableColumnId="1"/>
      <queryTableField id="2" name="Vin Vendido" tableColumnId="2"/>
      <queryTableField id="3" name="¿Vino a Servicio?" tableColumnId="3"/>
      <queryTableField id="4" name="Fecha Último Servicio" tableColumnId="4"/>
      <queryTableField id="5" name="Acciones Pendientes Campañas" tableColumnId="5"/>
      <queryTableField id="6" name="Monto Pendiente Campañas" tableColumnId="6"/>
      <queryTableField id="7" name="Notas de Contacto" tableColumnId="7"/>
      <queryTableField id="8" name="Detalle Nota" tableColumnId="8"/>
      <queryTableField id="9" name="Garantía Extendida" tableColumnId="9"/>
      <queryTableField id="10" name="Arrendamiento TFS" tableColumnId="10"/>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OutputBDVentaReciente" backgroundRefresh="0" adjustColumnWidth="0" connectionId="24" xr16:uid="{769112F5-9B55-4986-8856-BA3E68F45359}" autoFormatId="16" applyNumberFormats="0" applyBorderFormats="0" applyFontFormats="0" applyPatternFormats="0" applyAlignmentFormats="0" applyWidthHeightFormats="0">
  <queryTableRefresh nextId="22">
    <queryTableFields count="10">
      <queryTableField id="4" name="Vin" tableColumnId="4"/>
      <queryTableField id="8" name="Distribuidor Venta" tableColumnId="8"/>
      <queryTableField id="9" name="Fecha Venta" tableColumnId="9"/>
      <queryTableField id="10" name="Edad Vehículo en Meses" tableColumnId="10"/>
      <queryTableField id="16" name="Acciones Pendientes Campañas" tableColumnId="1"/>
      <queryTableField id="17" name="Monto Pendiente Campañas" tableColumnId="2"/>
      <queryTableField id="14" name="Notas de Contacto" tableColumnId="5"/>
      <queryTableField id="18" name="Detalle Nota" tableColumnId="3"/>
      <queryTableField id="20" name="Garantía Extendida" tableColumnId="6"/>
      <queryTableField id="21" name="Arrendamiento TFS" tableColumnId="7"/>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ListadoSoporteEficienciaRecordatorio" backgroundRefresh="0" adjustColumnWidth="0" connectionId="5" xr16:uid="{7F257B6E-DFE3-43A4-B55D-8F79951841DE}" autoFormatId="16" applyNumberFormats="0" applyBorderFormats="0" applyFontFormats="0" applyPatternFormats="0" applyAlignmentFormats="0" applyWidthHeightFormats="0">
  <queryTableRefresh nextId="19">
    <queryTableFields count="12">
      <queryTableField id="14" name="Master Dealer" tableColumnId="13"/>
      <queryTableField id="13" name="Clave Distribuidor" tableColumnId="12"/>
      <queryTableField id="1" name="CPUs" tableColumnId="1"/>
      <queryTableField id="2" name="Vin Vendido" tableColumnId="2"/>
      <queryTableField id="3" name="¿Vino a Servicio?" tableColumnId="3"/>
      <queryTableField id="4" name="Fecha Último Servicio" tableColumnId="4"/>
      <queryTableField id="5" name="Acciones Pendientes Campañas" tableColumnId="5"/>
      <queryTableField id="6" name="Monto Pendiente Campañas" tableColumnId="6"/>
      <queryTableField id="7" name="Notas de Contacto" tableColumnId="7"/>
      <queryTableField id="8" name="Detalle Nota" tableColumnId="8"/>
      <queryTableField id="9" name="Garantía Extendida" tableColumnId="9"/>
      <queryTableField id="18" name="Arrendamiento TFS" tableColumnId="10"/>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OutputBDServicioSubsecuente" backgroundRefresh="0" adjustColumnWidth="0" connectionId="23" xr16:uid="{B3436D04-10D1-400D-92CC-B72622553E88}" autoFormatId="16" applyNumberFormats="0" applyBorderFormats="0" applyFontFormats="0" applyPatternFormats="0" applyAlignmentFormats="0" applyWidthHeightFormats="0">
  <queryTableRefresh nextId="25">
    <queryTableFields count="11">
      <queryTableField id="11" name="Distribuidor Servicio" tableColumnId="11"/>
      <queryTableField id="5" name="MasterDealer" tableColumnId="5"/>
      <queryTableField id="12" name="Fecha Último Servicio" tableColumnId="12"/>
      <queryTableField id="6" name="Vin" tableColumnId="6"/>
      <queryTableField id="13" name="Tiempo Transcurrido en Meses" tableColumnId="13"/>
      <queryTableField id="19" name="Acciones Pendientes Campañas" tableColumnId="1"/>
      <queryTableField id="20" name="Monto Pendiente Campañas" tableColumnId="3"/>
      <queryTableField id="17" name="Notas de Contacto" tableColumnId="2"/>
      <queryTableField id="21" name="Detalle Nota" tableColumnId="4"/>
      <queryTableField id="23" name="Garantía Extendida" tableColumnId="7"/>
      <queryTableField id="24" name="Arrendamiento TFS" tableColumnId="8"/>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1" backgroundRefresh="0" adjustColumnWidth="0" connectionId="29" xr16:uid="{A3F6806B-849F-4459-A946-6A30B5C0C6BB}" autoFormatId="16" applyNumberFormats="0" applyBorderFormats="0" applyFontFormats="0" applyPatternFormats="0" applyAlignmentFormats="0" applyWidthHeightFormats="0">
  <queryTableRefresh nextId="11">
    <queryTableFields count="10">
      <queryTableField id="1" name="Mes Venta" tableColumnId="1"/>
      <queryTableField id="2" name="Vin Vendido" tableColumnId="2"/>
      <queryTableField id="3" name="¿Vino a Servicio?" tableColumnId="3"/>
      <queryTableField id="4" name="Fecha Último Servicio" tableColumnId="4"/>
      <queryTableField id="5" name="Acciones Pendientes Campañas" tableColumnId="5"/>
      <queryTableField id="6" name="Monto Pendiente Campañas" tableColumnId="6"/>
      <queryTableField id="7" name="Notas de Contacto" tableColumnId="7"/>
      <queryTableField id="8" name="Detalle Nota" tableColumnId="8"/>
      <queryTableField id="9" name="Garantía Extendida" tableColumnId="9"/>
      <queryTableField id="10" name="Arrendamiento TFS" tableColumnId="10"/>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ListadoSoporteEficienciaRecordatorio" backgroundRefresh="0" adjustColumnWidth="0" connectionId="9" xr16:uid="{6B8A09D4-1320-487E-A34C-76AF9680B250}" autoFormatId="16" applyNumberFormats="0" applyBorderFormats="0" applyFontFormats="0" applyPatternFormats="0" applyAlignmentFormats="0" applyWidthHeightFormats="0">
  <queryTableRefresh nextId="15">
    <queryTableFields count="12">
      <queryTableField id="10" name="Master Dealer" tableColumnId="10"/>
      <queryTableField id="11" name="Clave Distribuidor" tableColumnId="11"/>
      <queryTableField id="1" name="CPUs" tableColumnId="1"/>
      <queryTableField id="2" name="Vin Vendido" tableColumnId="2"/>
      <queryTableField id="3" name="¿Vino a Servicio?" tableColumnId="3"/>
      <queryTableField id="4" name="Fecha Último Servicio" tableColumnId="4"/>
      <queryTableField id="5" name="Acciones Pendientes Campañas" tableColumnId="5"/>
      <queryTableField id="6" name="Monto Pendiente Campañas" tableColumnId="6"/>
      <queryTableField id="7" name="Notas de Contacto" tableColumnId="7"/>
      <queryTableField id="8" name="Detalle Nota" tableColumnId="8"/>
      <queryTableField id="9" name="Garantía Extendida" tableColumnId="9"/>
      <queryTableField id="14" name="Arrendamiento TFS" tableColumnId="12"/>
    </queryTable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alData_1" backgroundRefresh="0" adjustColumnWidth="0" connectionId="30" xr16:uid="{8FBB71E0-0F74-4213-BF91-EDD23D97ACE8}" autoFormatId="16" applyNumberFormats="0" applyBorderFormats="0" applyFontFormats="0" applyPatternFormats="0" applyAlignmentFormats="0" applyWidthHeightFormats="0">
  <queryTableRefresh nextId="11">
    <queryTableFields count="10">
      <queryTableField id="1" name="Mes Venta" tableColumnId="1"/>
      <queryTableField id="2" name="Vin Vendido" tableColumnId="2"/>
      <queryTableField id="3" name="¿Vino a Servicio?" tableColumnId="3"/>
      <queryTableField id="4" name="Fecha Último Servicio" tableColumnId="4"/>
      <queryTableField id="5" name="Acciones Pendientes Campañas" tableColumnId="5"/>
      <queryTableField id="6" name="Monto Pendiente Campañas" tableColumnId="6"/>
      <queryTableField id="7" name="Notas de Contacto" tableColumnId="7"/>
      <queryTableField id="8" name="Detalle Nota" tableColumnId="8"/>
      <queryTableField id="9" name="Garantía Extendida" tableColumnId="9"/>
      <queryTableField id="10" name="Arrendamiento TFS" tableColumnId="10"/>
    </queryTableFields>
  </queryTableRefresh>
</queryTable>
</file>

<file path=xl/queryTables/queryTable12.xml><?xml version="1.0" encoding="utf-8"?>
<queryTable xmlns="http://schemas.openxmlformats.org/spreadsheetml/2006/main" xmlns:mc="http://schemas.openxmlformats.org/markup-compatibility/2006" xmlns:xr16="http://schemas.microsoft.com/office/spreadsheetml/2017/revision16" mc:Ignorable="xr16" name="ListadoSoporteEficienciaRecordatorio" backgroundRefresh="0" adjustColumnWidth="0" connectionId="10" xr16:uid="{DDFEB59D-DA0E-4892-BC31-797FC82B7BA1}" autoFormatId="16" applyNumberFormats="0" applyBorderFormats="0" applyFontFormats="0" applyPatternFormats="0" applyAlignmentFormats="0" applyWidthHeightFormats="0">
  <queryTableRefresh nextId="15">
    <queryTableFields count="12">
      <queryTableField id="10" name="Master Dealer" tableColumnId="10"/>
      <queryTableField id="11" name="Clave Distribuidor" tableColumnId="11"/>
      <queryTableField id="1" name="CPUs" tableColumnId="1"/>
      <queryTableField id="2" name="Vin Vendido" tableColumnId="2"/>
      <queryTableField id="3" name="¿Vino a Servicio?" tableColumnId="3"/>
      <queryTableField id="4" name="Fecha Último Servicio" tableColumnId="4"/>
      <queryTableField id="5" name="Acciones Pendientes Campañas" tableColumnId="5"/>
      <queryTableField id="6" name="Monto Pendiente Campañas" tableColumnId="6"/>
      <queryTableField id="7" name="Notas de Contacto" tableColumnId="7"/>
      <queryTableField id="8" name="Detalle Nota" tableColumnId="8"/>
      <queryTableField id="9" name="Garantía Extendida" tableColumnId="9"/>
      <queryTableField id="14" name="Arrendamiento TFS" tableColumnId="12"/>
    </queryTableFields>
  </queryTableRefresh>
</queryTable>
</file>

<file path=xl/queryTables/queryTable13.xml><?xml version="1.0" encoding="utf-8"?>
<queryTable xmlns="http://schemas.openxmlformats.org/spreadsheetml/2006/main" xmlns:mc="http://schemas.openxmlformats.org/markup-compatibility/2006" xmlns:xr16="http://schemas.microsoft.com/office/spreadsheetml/2017/revision16" mc:Ignorable="xr16" name="ExternalData_1" backgroundRefresh="0" adjustColumnWidth="0" connectionId="31" xr16:uid="{667C6560-4578-4E32-B8F2-53192C388858}" autoFormatId="16" applyNumberFormats="0" applyBorderFormats="0" applyFontFormats="0" applyPatternFormats="0" applyAlignmentFormats="0" applyWidthHeightFormats="0">
  <queryTableRefresh nextId="11">
    <queryTableFields count="10">
      <queryTableField id="1" name="Mes Venta" tableColumnId="1"/>
      <queryTableField id="2" name="Vin Vendido" tableColumnId="2"/>
      <queryTableField id="3" name="¿Vino a Servicio?" tableColumnId="3"/>
      <queryTableField id="4" name="Fecha Último Servicio" tableColumnId="4"/>
      <queryTableField id="5" name="Acciones Pendientes Campañas" tableColumnId="5"/>
      <queryTableField id="6" name="Monto Pendiente Campañas" tableColumnId="6"/>
      <queryTableField id="7" name="Notas de Contacto" tableColumnId="7"/>
      <queryTableField id="8" name="Detalle Nota" tableColumnId="8"/>
      <queryTableField id="9" name="Garantía Extendida" tableColumnId="9"/>
      <queryTableField id="10" name="Arrendamiento TFS" tableColumnId="10"/>
    </queryTableFields>
  </queryTableRefresh>
</queryTable>
</file>

<file path=xl/queryTables/queryTable14.xml><?xml version="1.0" encoding="utf-8"?>
<queryTable xmlns="http://schemas.openxmlformats.org/spreadsheetml/2006/main" xmlns:mc="http://schemas.openxmlformats.org/markup-compatibility/2006" xmlns:xr16="http://schemas.microsoft.com/office/spreadsheetml/2017/revision16" mc:Ignorable="xr16" name="ListadoSoporteEficienciaRecordatorio" backgroundRefresh="0" adjustColumnWidth="0" connectionId="11" xr16:uid="{FE7056AE-CA9A-457E-BF71-DE32690A5615}" autoFormatId="16" applyNumberFormats="0" applyBorderFormats="0" applyFontFormats="0" applyPatternFormats="0" applyAlignmentFormats="0" applyWidthHeightFormats="0">
  <queryTableRefresh nextId="15">
    <queryTableFields count="12">
      <queryTableField id="10" name="Master Dealer" tableColumnId="10"/>
      <queryTableField id="11" name="Clave Distribuidor" tableColumnId="11"/>
      <queryTableField id="1" name="CPUs" tableColumnId="1"/>
      <queryTableField id="2" name="Vin Vendido" tableColumnId="2"/>
      <queryTableField id="3" name="¿Vino a Servicio?" tableColumnId="3"/>
      <queryTableField id="4" name="Fecha Último Servicio" tableColumnId="4"/>
      <queryTableField id="5" name="Acciones Pendientes Campañas" tableColumnId="5"/>
      <queryTableField id="6" name="Monto Pendiente Campañas" tableColumnId="6"/>
      <queryTableField id="7" name="Notas de Contacto" tableColumnId="7"/>
      <queryTableField id="8" name="Detalle Nota" tableColumnId="8"/>
      <queryTableField id="9" name="Garantía Extendida" tableColumnId="9"/>
      <queryTableField id="14" name="Arrendamiento TFS" tableColumnId="12"/>
    </queryTableFields>
  </queryTableRefresh>
</queryTable>
</file>

<file path=xl/queryTables/queryTable15.xml><?xml version="1.0" encoding="utf-8"?>
<queryTable xmlns="http://schemas.openxmlformats.org/spreadsheetml/2006/main" xmlns:mc="http://schemas.openxmlformats.org/markup-compatibility/2006" xmlns:xr16="http://schemas.microsoft.com/office/spreadsheetml/2017/revision16" mc:Ignorable="xr16" name="ExternalData_1" backgroundRefresh="0" adjustColumnWidth="0" connectionId="32" xr16:uid="{529EB61A-B51D-4477-BDB1-926A13110FD9}" autoFormatId="16" applyNumberFormats="0" applyBorderFormats="0" applyFontFormats="0" applyPatternFormats="0" applyAlignmentFormats="0" applyWidthHeightFormats="0">
  <queryTableRefresh nextId="11">
    <queryTableFields count="10">
      <queryTableField id="1" name="Mes Venta" tableColumnId="1"/>
      <queryTableField id="2" name="Vin Vendido" tableColumnId="2"/>
      <queryTableField id="3" name="¿Vino a Servicio?" tableColumnId="3"/>
      <queryTableField id="4" name="Fecha Último Servicio" tableColumnId="4"/>
      <queryTableField id="5" name="Acciones Pendientes Campañas" tableColumnId="5"/>
      <queryTableField id="6" name="Monto Pendiente Campañas" tableColumnId="6"/>
      <queryTableField id="7" name="Notas de Contacto" tableColumnId="7"/>
      <queryTableField id="8" name="Detalle Nota" tableColumnId="8"/>
      <queryTableField id="9" name="Garantía Extendida" tableColumnId="9"/>
      <queryTableField id="10" name="Arrendamiento TFS" tableColumnId="10"/>
    </queryTableFields>
  </queryTableRefresh>
</queryTable>
</file>

<file path=xl/queryTables/queryTable16.xml><?xml version="1.0" encoding="utf-8"?>
<queryTable xmlns="http://schemas.openxmlformats.org/spreadsheetml/2006/main" xmlns:mc="http://schemas.openxmlformats.org/markup-compatibility/2006" xmlns:xr16="http://schemas.microsoft.com/office/spreadsheetml/2017/revision16" mc:Ignorable="xr16" name="ListadoSoporteEficienciaRecordatorio" backgroundRefresh="0" adjustColumnWidth="0" connectionId="12" xr16:uid="{52B261FE-D04F-499C-B0AD-73F0FBC98740}" autoFormatId="16" applyNumberFormats="0" applyBorderFormats="0" applyFontFormats="0" applyPatternFormats="0" applyAlignmentFormats="0" applyWidthHeightFormats="0">
  <queryTableRefresh nextId="15">
    <queryTableFields count="12">
      <queryTableField id="10" name="Master Dealer" tableColumnId="10"/>
      <queryTableField id="11" name="Clave Distribuidor" tableColumnId="11"/>
      <queryTableField id="1" name="CPUs" tableColumnId="1"/>
      <queryTableField id="2" name="Vin Vendido" tableColumnId="2"/>
      <queryTableField id="3" name="¿Vino a Servicio?" tableColumnId="3"/>
      <queryTableField id="4" name="Fecha Último Servicio" tableColumnId="4"/>
      <queryTableField id="5" name="Acciones Pendientes Campañas" tableColumnId="5"/>
      <queryTableField id="6" name="Monto Pendiente Campañas" tableColumnId="6"/>
      <queryTableField id="7" name="Notas de Contacto" tableColumnId="7"/>
      <queryTableField id="8" name="Detalle Nota" tableColumnId="8"/>
      <queryTableField id="9" name="Garantía Extendida" tableColumnId="9"/>
      <queryTableField id="14" name="Arrendamiento TFS" tableColumnId="12"/>
    </queryTableFields>
  </queryTableRefresh>
</queryTable>
</file>

<file path=xl/queryTables/queryTable17.xml><?xml version="1.0" encoding="utf-8"?>
<queryTable xmlns="http://schemas.openxmlformats.org/spreadsheetml/2006/main" xmlns:mc="http://schemas.openxmlformats.org/markup-compatibility/2006" xmlns:xr16="http://schemas.microsoft.com/office/spreadsheetml/2017/revision16" mc:Ignorable="xr16" name="ExternalData_1" backgroundRefresh="0" adjustColumnWidth="0" connectionId="33" xr16:uid="{6E567211-AA58-4B41-ABA0-1042941FE20F}" autoFormatId="16" applyNumberFormats="0" applyBorderFormats="0" applyFontFormats="0" applyPatternFormats="0" applyAlignmentFormats="0" applyWidthHeightFormats="0">
  <queryTableRefresh nextId="11">
    <queryTableFields count="10">
      <queryTableField id="1" name="Mes Venta" tableColumnId="1"/>
      <queryTableField id="2" name="Vin Vendido" tableColumnId="2"/>
      <queryTableField id="3" name="¿Vino a Servicio?" tableColumnId="3"/>
      <queryTableField id="4" name="Fecha Último Servicio" tableColumnId="4"/>
      <queryTableField id="5" name="Acciones Pendientes Campañas" tableColumnId="5"/>
      <queryTableField id="6" name="Monto Pendiente Campañas" tableColumnId="6"/>
      <queryTableField id="7" name="Notas de Contacto" tableColumnId="7"/>
      <queryTableField id="8" name="Detalle Nota" tableColumnId="8"/>
      <queryTableField id="9" name="Garantía Extendida" tableColumnId="9"/>
      <queryTableField id="10" name="Arrendamiento TFS" tableColumnId="10"/>
    </queryTableFields>
  </queryTableRefresh>
</queryTable>
</file>

<file path=xl/queryTables/queryTable18.xml><?xml version="1.0" encoding="utf-8"?>
<queryTable xmlns="http://schemas.openxmlformats.org/spreadsheetml/2006/main" xmlns:mc="http://schemas.openxmlformats.org/markup-compatibility/2006" xmlns:xr16="http://schemas.microsoft.com/office/spreadsheetml/2017/revision16" mc:Ignorable="xr16" name="ListadoSoporteEficienciaRecordatorio" backgroundRefresh="0" adjustColumnWidth="0" connectionId="13" xr16:uid="{4BAF4E37-ED98-4FF9-B794-0CC5E5633289}" autoFormatId="16" applyNumberFormats="0" applyBorderFormats="0" applyFontFormats="0" applyPatternFormats="0" applyAlignmentFormats="0" applyWidthHeightFormats="0">
  <queryTableRefresh nextId="15">
    <queryTableFields count="12">
      <queryTableField id="10" name="Master Dealer" tableColumnId="10"/>
      <queryTableField id="11" name="Clave Distribuidor" tableColumnId="11"/>
      <queryTableField id="1" name="CPUs" tableColumnId="1"/>
      <queryTableField id="2" name="Vin Vendido" tableColumnId="2"/>
      <queryTableField id="3" name="¿Vino a Servicio?" tableColumnId="3"/>
      <queryTableField id="4" name="Fecha Último Servicio" tableColumnId="4"/>
      <queryTableField id="5" name="Acciones Pendientes Campañas" tableColumnId="5"/>
      <queryTableField id="6" name="Monto Pendiente Campañas" tableColumnId="6"/>
      <queryTableField id="7" name="Notas de Contacto" tableColumnId="7"/>
      <queryTableField id="8" name="Detalle Nota" tableColumnId="8"/>
      <queryTableField id="9" name="Garantía Extendida" tableColumnId="9"/>
      <queryTableField id="14" name="Arrendamiento TFS" tableColumnId="12"/>
    </queryTableFields>
  </queryTableRefresh>
</queryTable>
</file>

<file path=xl/queryTables/queryTable19.xml><?xml version="1.0" encoding="utf-8"?>
<queryTable xmlns="http://schemas.openxmlformats.org/spreadsheetml/2006/main" xmlns:mc="http://schemas.openxmlformats.org/markup-compatibility/2006" xmlns:xr16="http://schemas.microsoft.com/office/spreadsheetml/2017/revision16" mc:Ignorable="xr16" name="ExternalData_1" backgroundRefresh="0" adjustColumnWidth="0" connectionId="34" xr16:uid="{5830DAB8-5A04-4221-8C81-9965826D84BA}" autoFormatId="16" applyNumberFormats="0" applyBorderFormats="0" applyFontFormats="0" applyPatternFormats="0" applyAlignmentFormats="0" applyWidthHeightFormats="0">
  <queryTableRefresh nextId="11">
    <queryTableFields count="10">
      <queryTableField id="1" name="Mes Venta" tableColumnId="1"/>
      <queryTableField id="2" name="Vin Vendido" tableColumnId="2"/>
      <queryTableField id="3" name="¿Vino a Servicio?" tableColumnId="3"/>
      <queryTableField id="4" name="Fecha Último Servicio" tableColumnId="4"/>
      <queryTableField id="5" name="Acciones Pendientes Campañas" tableColumnId="5"/>
      <queryTableField id="6" name="Monto Pendiente Campañas" tableColumnId="6"/>
      <queryTableField id="7" name="Notas de Contacto" tableColumnId="7"/>
      <queryTableField id="8" name="Detalle Nota" tableColumnId="8"/>
      <queryTableField id="9" name="Garantía Extendida" tableColumnId="9"/>
      <queryTableField id="10" name="Arrendamiento TFS" tableColumnId="10"/>
    </queryTableFields>
  </queryTableRefresh>
</queryTable>
</file>

<file path=xl/queryTables/queryTable20.xml><?xml version="1.0" encoding="utf-8"?>
<queryTable xmlns="http://schemas.openxmlformats.org/spreadsheetml/2006/main" xmlns:mc="http://schemas.openxmlformats.org/markup-compatibility/2006" xmlns:xr16="http://schemas.microsoft.com/office/spreadsheetml/2017/revision16" mc:Ignorable="xr16" name="ListadoSoporteEficienciaRecordatorio" backgroundRefresh="0" adjustColumnWidth="0" connectionId="14" xr16:uid="{1BD38C58-277E-4A61-A561-71AB80F94095}" autoFormatId="16" applyNumberFormats="0" applyBorderFormats="0" applyFontFormats="0" applyPatternFormats="0" applyAlignmentFormats="0" applyWidthHeightFormats="0">
  <queryTableRefresh nextId="15">
    <queryTableFields count="12">
      <queryTableField id="10" name="Master Dealer" tableColumnId="10"/>
      <queryTableField id="11" name="Clave Distribuidor" tableColumnId="11"/>
      <queryTableField id="1" name="CPUs" tableColumnId="1"/>
      <queryTableField id="2" name="Vin Vendido" tableColumnId="2"/>
      <queryTableField id="3" name="¿Vino a Servicio?" tableColumnId="3"/>
      <queryTableField id="4" name="Fecha Último Servicio" tableColumnId="4"/>
      <queryTableField id="5" name="Acciones Pendientes Campañas" tableColumnId="5"/>
      <queryTableField id="6" name="Monto Pendiente Campañas" tableColumnId="6"/>
      <queryTableField id="7" name="Notas de Contacto" tableColumnId="7"/>
      <queryTableField id="8" name="Detalle Nota" tableColumnId="8"/>
      <queryTableField id="9" name="Garantía Extendida" tableColumnId="9"/>
      <queryTableField id="14" name="Arrendamiento TFS" tableColumnId="12"/>
    </queryTableFields>
  </queryTableRefresh>
</queryTable>
</file>

<file path=xl/queryTables/queryTable21.xml><?xml version="1.0" encoding="utf-8"?>
<queryTable xmlns="http://schemas.openxmlformats.org/spreadsheetml/2006/main" xmlns:mc="http://schemas.openxmlformats.org/markup-compatibility/2006" xmlns:xr16="http://schemas.microsoft.com/office/spreadsheetml/2017/revision16" mc:Ignorable="xr16" name="ExternalData_1" backgroundRefresh="0" adjustColumnWidth="0" connectionId="35" xr16:uid="{A45E9E0D-8B83-4708-ADB0-F357A8A03FBB}" autoFormatId="16" applyNumberFormats="0" applyBorderFormats="0" applyFontFormats="0" applyPatternFormats="0" applyAlignmentFormats="0" applyWidthHeightFormats="0">
  <queryTableRefresh nextId="11">
    <queryTableFields count="10">
      <queryTableField id="1" name="Mes Venta" tableColumnId="1"/>
      <queryTableField id="2" name="Vin Vendido" tableColumnId="2"/>
      <queryTableField id="3" name="¿Vino a Servicio?" tableColumnId="3"/>
      <queryTableField id="4" name="Fecha Último Servicio" tableColumnId="4"/>
      <queryTableField id="5" name="Acciones Pendientes Campañas" tableColumnId="5"/>
      <queryTableField id="6" name="Monto Pendiente Campañas" tableColumnId="6"/>
      <queryTableField id="7" name="Notas de Contacto" tableColumnId="7"/>
      <queryTableField id="8" name="Detalle Nota" tableColumnId="8"/>
      <queryTableField id="9" name="Garantía Extendida" tableColumnId="9"/>
      <queryTableField id="10" name="Arrendamiento TFS" tableColumnId="10"/>
    </queryTableFields>
  </queryTableRefresh>
</queryTable>
</file>

<file path=xl/queryTables/queryTable22.xml><?xml version="1.0" encoding="utf-8"?>
<queryTable xmlns="http://schemas.openxmlformats.org/spreadsheetml/2006/main" xmlns:mc="http://schemas.openxmlformats.org/markup-compatibility/2006" xmlns:xr16="http://schemas.microsoft.com/office/spreadsheetml/2017/revision16" mc:Ignorable="xr16" name="ListadoSoporteEficienciaRecordatorio" backgroundRefresh="0" adjustColumnWidth="0" connectionId="15" xr16:uid="{90F2A8F0-E214-4BFE-9F11-802F6967DA5E}" autoFormatId="16" applyNumberFormats="0" applyBorderFormats="0" applyFontFormats="0" applyPatternFormats="0" applyAlignmentFormats="0" applyWidthHeightFormats="0">
  <queryTableRefresh nextId="15">
    <queryTableFields count="12">
      <queryTableField id="10" name="Master Dealer" tableColumnId="10"/>
      <queryTableField id="11" name="Clave Distribuidor" tableColumnId="11"/>
      <queryTableField id="1" name="CPUs" tableColumnId="1"/>
      <queryTableField id="2" name="Vin Vendido" tableColumnId="2"/>
      <queryTableField id="3" name="¿Vino a Servicio?" tableColumnId="3"/>
      <queryTableField id="4" name="Fecha Último Servicio" tableColumnId="4"/>
      <queryTableField id="5" name="Acciones Pendientes Campañas" tableColumnId="5"/>
      <queryTableField id="6" name="Monto Pendiente Campañas" tableColumnId="6"/>
      <queryTableField id="7" name="Notas de Contacto" tableColumnId="7"/>
      <queryTableField id="8" name="Detalle Nota" tableColumnId="8"/>
      <queryTableField id="9" name="Garantía Extendida" tableColumnId="9"/>
      <queryTableField id="14" name="Arrendamiento TFS" tableColumnId="12"/>
    </queryTableFields>
  </queryTableRefresh>
</queryTable>
</file>

<file path=xl/queryTables/queryTable23.xml><?xml version="1.0" encoding="utf-8"?>
<queryTable xmlns="http://schemas.openxmlformats.org/spreadsheetml/2006/main" xmlns:mc="http://schemas.openxmlformats.org/markup-compatibility/2006" xmlns:xr16="http://schemas.microsoft.com/office/spreadsheetml/2017/revision16" mc:Ignorable="xr16" name="ExternalData_1" backgroundRefresh="0" adjustColumnWidth="0" connectionId="36" xr16:uid="{2072D545-29F6-4761-BD68-CB9E4037B532}" autoFormatId="16" applyNumberFormats="0" applyBorderFormats="0" applyFontFormats="0" applyPatternFormats="0" applyAlignmentFormats="0" applyWidthHeightFormats="0">
  <queryTableRefresh nextId="11">
    <queryTableFields count="10">
      <queryTableField id="1" name="Mes Venta" tableColumnId="1"/>
      <queryTableField id="2" name="Vin Vendido" tableColumnId="2"/>
      <queryTableField id="3" name="¿Vino a Servicio?" tableColumnId="3"/>
      <queryTableField id="4" name="Fecha Último Servicio" tableColumnId="4"/>
      <queryTableField id="5" name="Acciones Pendientes Campañas" tableColumnId="5"/>
      <queryTableField id="6" name="Monto Pendiente Campañas" tableColumnId="6"/>
      <queryTableField id="7" name="Notas de Contacto" tableColumnId="7"/>
      <queryTableField id="8" name="Detalle Nota" tableColumnId="8"/>
      <queryTableField id="9" name="Garantía Extendida" tableColumnId="9"/>
      <queryTableField id="10" name="Arrendamiento TFS" tableColumnId="10"/>
    </queryTableFields>
  </queryTableRefresh>
</queryTable>
</file>

<file path=xl/queryTables/queryTable24.xml><?xml version="1.0" encoding="utf-8"?>
<queryTable xmlns="http://schemas.openxmlformats.org/spreadsheetml/2006/main" xmlns:mc="http://schemas.openxmlformats.org/markup-compatibility/2006" xmlns:xr16="http://schemas.microsoft.com/office/spreadsheetml/2017/revision16" mc:Ignorable="xr16" name="ListadoSoporteEficienciaRecordatorio" backgroundRefresh="0" adjustColumnWidth="0" connectionId="16" xr16:uid="{B76A0B4A-C7A3-4939-9DD5-1096535782E5}" autoFormatId="16" applyNumberFormats="0" applyBorderFormats="0" applyFontFormats="0" applyPatternFormats="0" applyAlignmentFormats="0" applyWidthHeightFormats="0">
  <queryTableRefresh nextId="15">
    <queryTableFields count="12">
      <queryTableField id="10" name="Master Dealer" tableColumnId="10"/>
      <queryTableField id="11" name="Clave Distribuidor" tableColumnId="11"/>
      <queryTableField id="1" name="CPUs" tableColumnId="1"/>
      <queryTableField id="2" name="Vin Vendido" tableColumnId="2"/>
      <queryTableField id="3" name="¿Vino a Servicio?" tableColumnId="3"/>
      <queryTableField id="4" name="Fecha Último Servicio" tableColumnId="4"/>
      <queryTableField id="5" name="Acciones Pendientes Campañas" tableColumnId="5"/>
      <queryTableField id="6" name="Monto Pendiente Campañas" tableColumnId="6"/>
      <queryTableField id="7" name="Notas de Contacto" tableColumnId="7"/>
      <queryTableField id="8" name="Detalle Nota" tableColumnId="8"/>
      <queryTableField id="9" name="Garantía Extendida" tableColumnId="9"/>
      <queryTableField id="14" name="Arrendamiento TFS" tableColumnId="12"/>
    </queryTableFields>
  </queryTableRefresh>
</queryTable>
</file>

<file path=xl/queryTables/queryTable25.xml><?xml version="1.0" encoding="utf-8"?>
<queryTable xmlns="http://schemas.openxmlformats.org/spreadsheetml/2006/main" xmlns:mc="http://schemas.openxmlformats.org/markup-compatibility/2006" xmlns:xr16="http://schemas.microsoft.com/office/spreadsheetml/2017/revision16" mc:Ignorable="xr16" name="ExternalData_1" backgroundRefresh="0" adjustColumnWidth="0" connectionId="26" xr16:uid="{07E4E335-0753-4C24-871C-953C12747A76}" autoFormatId="16" applyNumberFormats="0" applyBorderFormats="0" applyFontFormats="0" applyPatternFormats="0" applyAlignmentFormats="0" applyWidthHeightFormats="0">
  <queryTableRefresh nextId="11">
    <queryTableFields count="10">
      <queryTableField id="1" name="Mes Venta" tableColumnId="1"/>
      <queryTableField id="2" name="Vin Vendido" tableColumnId="2"/>
      <queryTableField id="3" name="¿Vino a Servicio?" tableColumnId="3"/>
      <queryTableField id="4" name="Fecha Último Servicio" tableColumnId="4"/>
      <queryTableField id="5" name="Acciones Pendientes Campañas" tableColumnId="5"/>
      <queryTableField id="6" name="Monto Pendiente Campañas" tableColumnId="6"/>
      <queryTableField id="7" name="Notas de Contacto" tableColumnId="7"/>
      <queryTableField id="8" name="Detalle Nota" tableColumnId="8"/>
      <queryTableField id="9" name="Garantía Extendida" tableColumnId="9"/>
      <queryTableField id="10" name="Arrendamiento TFS" tableColumnId="10"/>
    </queryTableFields>
  </queryTableRefresh>
</queryTable>
</file>

<file path=xl/queryTables/queryTable26.xml><?xml version="1.0" encoding="utf-8"?>
<queryTable xmlns="http://schemas.openxmlformats.org/spreadsheetml/2006/main" xmlns:mc="http://schemas.openxmlformats.org/markup-compatibility/2006" xmlns:xr16="http://schemas.microsoft.com/office/spreadsheetml/2017/revision16" mc:Ignorable="xr16" name="ListadoSoporteEficienciaRecordatorio" backgroundRefresh="0" adjustColumnWidth="0" connectionId="6" xr16:uid="{9C76A317-EA05-4C44-8903-CD92402F90EF}" autoFormatId="16" applyNumberFormats="0" applyBorderFormats="0" applyFontFormats="0" applyPatternFormats="0" applyAlignmentFormats="0" applyWidthHeightFormats="0">
  <queryTableRefresh nextId="15">
    <queryTableFields count="12">
      <queryTableField id="10" name="Master Dealer" tableColumnId="10"/>
      <queryTableField id="11" name="Clave Distribuidor" tableColumnId="11"/>
      <queryTableField id="1" name="CPUs" tableColumnId="1"/>
      <queryTableField id="2" name="Vin Vendido" tableColumnId="2"/>
      <queryTableField id="3" name="¿Vino a Servicio?" tableColumnId="3"/>
      <queryTableField id="4" name="Fecha Último Servicio" tableColumnId="4"/>
      <queryTableField id="5" name="Acciones Pendientes Campañas" tableColumnId="5"/>
      <queryTableField id="6" name="Monto Pendiente Campañas" tableColumnId="6"/>
      <queryTableField id="7" name="Notas de Contacto" tableColumnId="7"/>
      <queryTableField id="8" name="Detalle Nota" tableColumnId="8"/>
      <queryTableField id="9" name="Garantía Extendida" tableColumnId="9"/>
      <queryTableField id="14" name="Arrendamiento TFS" tableColumnId="12"/>
    </queryTableFields>
  </queryTableRefresh>
</queryTable>
</file>

<file path=xl/queryTables/queryTable27.xml><?xml version="1.0" encoding="utf-8"?>
<queryTable xmlns="http://schemas.openxmlformats.org/spreadsheetml/2006/main" xmlns:mc="http://schemas.openxmlformats.org/markup-compatibility/2006" xmlns:xr16="http://schemas.microsoft.com/office/spreadsheetml/2017/revision16" mc:Ignorable="xr16" name="ExternalData_1" backgroundRefresh="0" adjustColumnWidth="0" connectionId="27" xr16:uid="{03CC93CF-70F4-4CE0-8A7D-ADE996E8AA8E}" autoFormatId="16" applyNumberFormats="0" applyBorderFormats="0" applyFontFormats="0" applyPatternFormats="0" applyAlignmentFormats="0" applyWidthHeightFormats="0">
  <queryTableRefresh nextId="11">
    <queryTableFields count="10">
      <queryTableField id="1" name="Mes Venta" tableColumnId="1"/>
      <queryTableField id="2" name="Vin Vendido" tableColumnId="2"/>
      <queryTableField id="3" name="¿Vino a Servicio?" tableColumnId="3"/>
      <queryTableField id="4" name="Fecha Último Servicio" tableColumnId="4"/>
      <queryTableField id="5" name="Acciones Pendientes Campañas" tableColumnId="5"/>
      <queryTableField id="6" name="Monto Pendiente Campañas" tableColumnId="6"/>
      <queryTableField id="7" name="Notas de Contacto" tableColumnId="7"/>
      <queryTableField id="8" name="Detalle Nota" tableColumnId="8"/>
      <queryTableField id="9" name="Garantía Extendida" tableColumnId="9"/>
      <queryTableField id="10" name="Arrendamiento TFS" tableColumnId="10"/>
    </queryTableFields>
  </queryTableRefresh>
</queryTable>
</file>

<file path=xl/queryTables/queryTable28.xml><?xml version="1.0" encoding="utf-8"?>
<queryTable xmlns="http://schemas.openxmlformats.org/spreadsheetml/2006/main" xmlns:mc="http://schemas.openxmlformats.org/markup-compatibility/2006" xmlns:xr16="http://schemas.microsoft.com/office/spreadsheetml/2017/revision16" mc:Ignorable="xr16" name="ListadoSoporteEficienciaRecordatorio" backgroundRefresh="0" adjustColumnWidth="0" connectionId="7" xr16:uid="{0748A3E8-1AEF-4AC5-B64F-6ADDBB89A448}" autoFormatId="16" applyNumberFormats="0" applyBorderFormats="0" applyFontFormats="0" applyPatternFormats="0" applyAlignmentFormats="0" applyWidthHeightFormats="0">
  <queryTableRefresh nextId="15">
    <queryTableFields count="12">
      <queryTableField id="10" name="Master Dealer" tableColumnId="10"/>
      <queryTableField id="11" name="Clave Distribuidor" tableColumnId="11"/>
      <queryTableField id="1" name="CPUs" tableColumnId="1"/>
      <queryTableField id="2" name="Vin Vendido" tableColumnId="2"/>
      <queryTableField id="3" name="¿Vino a Servicio?" tableColumnId="3"/>
      <queryTableField id="4" name="Fecha Último Servicio" tableColumnId="4"/>
      <queryTableField id="5" name="Acciones Pendientes Campañas" tableColumnId="5"/>
      <queryTableField id="6" name="Monto Pendiente Campañas" tableColumnId="6"/>
      <queryTableField id="7" name="Notas de Contacto" tableColumnId="7"/>
      <queryTableField id="8" name="Detalle Nota" tableColumnId="8"/>
      <queryTableField id="9" name="Garantía Extendida" tableColumnId="9"/>
      <queryTableField id="14" name="Arrendamiento TFS" tableColumnId="12"/>
    </queryTableFields>
  </queryTableRefresh>
</queryTable>
</file>

<file path=xl/queryTables/queryTable29.xml><?xml version="1.0" encoding="utf-8"?>
<queryTable xmlns="http://schemas.openxmlformats.org/spreadsheetml/2006/main" xmlns:mc="http://schemas.openxmlformats.org/markup-compatibility/2006" xmlns:xr16="http://schemas.microsoft.com/office/spreadsheetml/2017/revision16" mc:Ignorable="xr16" name="ExternalData_1" backgroundRefresh="0" adjustColumnWidth="0" connectionId="28" xr16:uid="{ED7295D6-5478-46D7-AFE0-6B7E3C1F1B75}" autoFormatId="16" applyNumberFormats="0" applyBorderFormats="0" applyFontFormats="0" applyPatternFormats="0" applyAlignmentFormats="0" applyWidthHeightFormats="0">
  <queryTableRefresh nextId="11">
    <queryTableFields count="10">
      <queryTableField id="1" name="Mes Venta" tableColumnId="1"/>
      <queryTableField id="2" name="Vin Vendido" tableColumnId="2"/>
      <queryTableField id="3" name="¿Vino a Servicio?" tableColumnId="3"/>
      <queryTableField id="4" name="Fecha Último Servicio" tableColumnId="4"/>
      <queryTableField id="5" name="Acciones Pendientes Campañas" tableColumnId="5"/>
      <queryTableField id="6" name="Monto Pendiente Campañas" tableColumnId="6"/>
      <queryTableField id="7" name="Notas de Contacto" tableColumnId="7"/>
      <queryTableField id="8" name="Detalle Nota" tableColumnId="8"/>
      <queryTableField id="9" name="Garantía Extendida" tableColumnId="9"/>
      <queryTableField id="10" name="Arrendamiento TFS" tableColumnId="10"/>
    </queryTableFields>
  </queryTableRefresh>
</queryTable>
</file>

<file path=xl/queryTables/queryTable30.xml><?xml version="1.0" encoding="utf-8"?>
<queryTable xmlns="http://schemas.openxmlformats.org/spreadsheetml/2006/main" xmlns:mc="http://schemas.openxmlformats.org/markup-compatibility/2006" xmlns:xr16="http://schemas.microsoft.com/office/spreadsheetml/2017/revision16" mc:Ignorable="xr16" name="ListadoSoporteEficienciaRecordatorio" backgroundRefresh="0" adjustColumnWidth="0" connectionId="8" xr16:uid="{8BC32B74-DF01-480E-BC54-88356E71513C}" autoFormatId="16" applyNumberFormats="0" applyBorderFormats="0" applyFontFormats="0" applyPatternFormats="0" applyAlignmentFormats="0" applyWidthHeightFormats="0">
  <queryTableRefresh nextId="15">
    <queryTableFields count="12">
      <queryTableField id="10" name="Master Dealer" tableColumnId="10"/>
      <queryTableField id="11" name="Clave Distribuidor" tableColumnId="11"/>
      <queryTableField id="1" name="CPUs" tableColumnId="1"/>
      <queryTableField id="2" name="Vin Vendido" tableColumnId="2"/>
      <queryTableField id="3" name="¿Vino a Servicio?" tableColumnId="3"/>
      <queryTableField id="4" name="Fecha Último Servicio" tableColumnId="4"/>
      <queryTableField id="5" name="Acciones Pendientes Campañas" tableColumnId="5"/>
      <queryTableField id="6" name="Monto Pendiente Campañas" tableColumnId="6"/>
      <queryTableField id="7" name="Notas de Contacto" tableColumnId="7"/>
      <queryTableField id="8" name="Detalle Nota" tableColumnId="8"/>
      <queryTableField id="9" name="Garantía Extendida" tableColumnId="9"/>
      <queryTableField id="14" name="Arrendamiento TFS" tableColumnId="12"/>
    </queryTableFields>
  </queryTableRefresh>
</queryTable>
</file>

<file path=xl/queryTables/queryTable31.xml><?xml version="1.0" encoding="utf-8"?>
<queryTable xmlns="http://schemas.openxmlformats.org/spreadsheetml/2006/main" xmlns:mc="http://schemas.openxmlformats.org/markup-compatibility/2006" xmlns:xr16="http://schemas.microsoft.com/office/spreadsheetml/2017/revision16" mc:Ignorable="xr16" name="LIstadoInactivos" backgroundRefresh="0" adjustColumnWidth="0" connectionId="18" xr16:uid="{DCC442D4-5334-4BB6-96C1-BA9DFFB48CA7}" autoFormatId="16" applyNumberFormats="0" applyBorderFormats="0" applyFontFormats="0" applyPatternFormats="0" applyAlignmentFormats="0" applyWidthHeightFormats="0">
  <queryTableRefresh nextId="25">
    <queryTableFields count="14">
      <queryTableField id="10" name="Tipo" tableColumnId="10"/>
      <queryTableField id="2" name="Vin" tableColumnId="2"/>
      <queryTableField id="3" name="Fecha Último Servicio" tableColumnId="3"/>
      <queryTableField id="16" name="Acciones Pendientes Campañas" tableColumnId="7"/>
      <queryTableField id="17" name="Monto Pendiente Campañas" tableColumnId="8"/>
      <queryTableField id="4" name="Fecha Venta VIN" tableColumnId="4"/>
      <queryTableField id="5" name="Edad Vin en Años" tableColumnId="5"/>
      <queryTableField id="6" name="Odómetro" tableColumnId="6"/>
      <queryTableField id="9" name="Distribuidor Venta" tableColumnId="9"/>
      <queryTableField id="13" name="Notas de Contacto" tableColumnId="11"/>
      <queryTableField id="21" name="Detalle Nota" tableColumnId="12"/>
      <queryTableField id="12" name="Rango de Distancia" tableColumnId="1"/>
      <queryTableField id="23" name="Garantía Extendida" tableColumnId="13"/>
      <queryTableField id="24" name="Arrendamiento TFS" tableColumnId="14"/>
    </queryTableFields>
  </queryTableRefresh>
</queryTable>
</file>

<file path=xl/queryTables/queryTable32.xml><?xml version="1.0" encoding="utf-8"?>
<queryTable xmlns="http://schemas.openxmlformats.org/spreadsheetml/2006/main" xmlns:mc="http://schemas.openxmlformats.org/markup-compatibility/2006" xmlns:xr16="http://schemas.microsoft.com/office/spreadsheetml/2017/revision16" mc:Ignorable="xr16" name="OutputBDDealerServicio" backgroundRefresh="0" adjustColumnWidth="0" connectionId="22" xr16:uid="{D328D246-DF7F-4AC9-A5AF-64379D5158F8}" autoFormatId="16" applyNumberFormats="0" applyBorderFormats="0" applyFontFormats="0" applyPatternFormats="0" applyAlignmentFormats="0" applyWidthHeightFormats="0">
  <queryTableRefresh nextId="29">
    <queryTableFields count="25">
      <queryTableField id="25" name="Master Dealer" tableColumnId="25"/>
      <queryTableField id="1" name="Codigo Distribuidor" tableColumnId="1"/>
      <queryTableField id="2" name="Vin" tableColumnId="2"/>
      <queryTableField id="3" name="Distribuidor Venta" tableColumnId="3"/>
      <queryTableField id="4" name="Año Modelo" tableColumnId="4"/>
      <queryTableField id="5" name="Modelo" tableColumnId="5"/>
      <queryTableField id="6" name="Orden Reparación" tableColumnId="6"/>
      <queryTableField id="7" name="Fecha Servicio" tableColumnId="7"/>
      <queryTableField id="8" name="Tipo de Servicio" tableColumnId="8"/>
      <queryTableField id="9" name="Odómetro" tableColumnId="9"/>
      <queryTableField id="10" name="Monto Ticket" tableColumnId="10"/>
      <queryTableField id="13" name="Calle" tableColumnId="13"/>
      <queryTableField id="14" name="Colonia" tableColumnId="14"/>
      <queryTableField id="15" name="CP" tableColumnId="15"/>
      <queryTableField id="16" name="Ciudad o Municipio" tableColumnId="16"/>
      <queryTableField id="17" name="Estado" tableColumnId="17"/>
      <queryTableField id="18" name="¿Es un Vin Válido?" tableColumnId="18"/>
      <queryTableField id="19" name="Calle según Catálogo INEGI" tableColumnId="19"/>
      <queryTableField id="20" name="Colonia  según Catálogo INEGI" tableColumnId="20"/>
      <queryTableField id="21" name="CP según Catálogo INEGI" tableColumnId="21"/>
      <queryTableField id="22" name="Municipio según Catálogo INEGI" tableColumnId="22"/>
      <queryTableField id="23" name="Estado según Catálogo INEGI" tableColumnId="23"/>
      <queryTableField id="24" name="Comentarios Geolocalización" tableColumnId="24"/>
      <queryTableField id="27" name="Acciones Pendientes Campañas" tableColumnId="11"/>
      <queryTableField id="28" name="Monto Pendiente Campañas" tableColumnId="12"/>
    </queryTableFields>
  </queryTableRefresh>
</queryTable>
</file>

<file path=xl/queryTables/queryTable33.xml><?xml version="1.0" encoding="utf-8"?>
<queryTable xmlns="http://schemas.openxmlformats.org/spreadsheetml/2006/main" xmlns:mc="http://schemas.openxmlformats.org/markup-compatibility/2006" xmlns:xr16="http://schemas.microsoft.com/office/spreadsheetml/2017/revision16" mc:Ignorable="xr16" name="ListadoReparacionLigera" backgroundRefresh="0" adjustColumnWidth="0" connectionId="20" xr16:uid="{F97CF9E3-461A-4B4A-9002-2782852CE59C}" autoFormatId="16" applyNumberFormats="0" applyBorderFormats="0" applyFontFormats="0" applyPatternFormats="0" applyAlignmentFormats="0" applyWidthHeightFormats="0">
  <queryTableRefresh nextId="15">
    <queryTableFields count="7">
      <queryTableField id="6" name="Codigo Distribuidor" tableColumnId="6"/>
      <queryTableField id="7" name="Tipo de Reparación" tableColumnId="7"/>
      <queryTableField id="8" name="Detalle de la Reparación" tableColumnId="8"/>
      <queryTableField id="11" name="No. de Órdenes en el Periodo" tableColumnId="1"/>
      <queryTableField id="12" name="Monto Promedio en el Periodo" tableColumnId="2"/>
      <queryTableField id="13" name="No. de Órdenes en el Mes" tableColumnId="3"/>
      <queryTableField id="14" name="Monto Promedio en el Mes" tableColumnId="4"/>
    </queryTableFields>
  </queryTableRefresh>
</queryTable>
</file>

<file path=xl/queryTables/queryTable34.xml><?xml version="1.0" encoding="utf-8"?>
<queryTable xmlns="http://schemas.openxmlformats.org/spreadsheetml/2006/main" xmlns:mc="http://schemas.openxmlformats.org/markup-compatibility/2006" xmlns:xr16="http://schemas.microsoft.com/office/spreadsheetml/2017/revision16" mc:Ignorable="xr16" name="GanadosPerdidosDet" backgroundRefresh="0" adjustColumnWidth="0" connectionId="17" xr16:uid="{7FE52094-619A-4C9C-AB08-FFB608E7C058}" autoFormatId="16" applyNumberFormats="0" applyBorderFormats="0" applyFontFormats="0" applyPatternFormats="0" applyAlignmentFormats="0" applyWidthHeightFormats="0">
  <queryTableRefresh nextId="6">
    <queryTableFields count="5">
      <queryTableField id="1" name="Codigo Distribuidor" tableColumnId="1"/>
      <queryTableField id="2" name="Concepto" tableColumnId="2"/>
      <queryTableField id="3" name="Vin" tableColumnId="3"/>
      <queryTableField id="4" name="Campañas Acciones Pendientes" tableColumnId="4"/>
      <queryTableField id="5" name="Campañas MontoPen" tableColumnId="5"/>
    </queryTableFields>
  </queryTableRefresh>
</queryTable>
</file>

<file path=xl/queryTables/queryTable35.xml><?xml version="1.0" encoding="utf-8"?>
<queryTable xmlns="http://schemas.openxmlformats.org/spreadsheetml/2006/main" xmlns:mc="http://schemas.openxmlformats.org/markup-compatibility/2006" xmlns:xr16="http://schemas.microsoft.com/office/spreadsheetml/2017/revision16" mc:Ignorable="xr16" name="Campanias" backgroundRefresh="0" adjustColumnWidth="0" connectionId="2" xr16:uid="{6577E03C-5A01-4817-BDF6-BD794E49ACB6}" autoFormatId="16" applyNumberFormats="0" applyBorderFormats="0" applyFontFormats="0" applyPatternFormats="0" applyAlignmentFormats="0" applyWidthHeightFormats="0">
  <queryTableRefresh nextId="17">
    <queryTableFields count="11">
      <queryTableField id="1" name="Vin" tableColumnId="1"/>
      <queryTableField id="8" name="Estatus VIN" tableColumnId="8"/>
      <queryTableField id="2" name="Master Código Distribuidor" tableColumnId="2"/>
      <queryTableField id="3" name="Código Distribuidor Servicio" tableColumnId="3"/>
      <queryTableField id="4" name="Edad Vin en Meses" tableColumnId="4"/>
      <queryTableField id="5" name="Fecha Último Servicio" tableColumnId="5"/>
      <queryTableField id="12" name="Cant. Pendiente *" tableColumnId="6"/>
      <queryTableField id="13" name="Monto Pendiente *" tableColumnId="7"/>
      <queryTableField id="14" name="Notas de Contacto" tableColumnId="9"/>
      <queryTableField id="15" name="Detalle Nota" tableColumnId="10"/>
      <queryTableField id="16" name="Garantía Extendida" tableColumnId="11"/>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12.xml"/></Relationships>
</file>

<file path=xl/tables/_rels/table13.xml.rels><?xml version="1.0" encoding="UTF-8" standalone="yes"?>
<Relationships xmlns="http://schemas.openxmlformats.org/package/2006/relationships"><Relationship Id="rId1" Type="http://schemas.openxmlformats.org/officeDocument/2006/relationships/queryTable" Target="../queryTables/queryTable13.xml"/></Relationships>
</file>

<file path=xl/tables/_rels/table14.xml.rels><?xml version="1.0" encoding="UTF-8" standalone="yes"?>
<Relationships xmlns="http://schemas.openxmlformats.org/package/2006/relationships"><Relationship Id="rId1" Type="http://schemas.openxmlformats.org/officeDocument/2006/relationships/queryTable" Target="../queryTables/queryTable14.xml"/></Relationships>
</file>

<file path=xl/tables/_rels/table15.xml.rels><?xml version="1.0" encoding="UTF-8" standalone="yes"?>
<Relationships xmlns="http://schemas.openxmlformats.org/package/2006/relationships"><Relationship Id="rId1" Type="http://schemas.openxmlformats.org/officeDocument/2006/relationships/queryTable" Target="../queryTables/queryTable15.xml"/></Relationships>
</file>

<file path=xl/tables/_rels/table16.xml.rels><?xml version="1.0" encoding="UTF-8" standalone="yes"?>
<Relationships xmlns="http://schemas.openxmlformats.org/package/2006/relationships"><Relationship Id="rId1" Type="http://schemas.openxmlformats.org/officeDocument/2006/relationships/queryTable" Target="../queryTables/queryTable16.xml"/></Relationships>
</file>

<file path=xl/tables/_rels/table17.xml.rels><?xml version="1.0" encoding="UTF-8" standalone="yes"?>
<Relationships xmlns="http://schemas.openxmlformats.org/package/2006/relationships"><Relationship Id="rId1" Type="http://schemas.openxmlformats.org/officeDocument/2006/relationships/queryTable" Target="../queryTables/queryTable17.xml"/></Relationships>
</file>

<file path=xl/tables/_rels/table18.xml.rels><?xml version="1.0" encoding="UTF-8" standalone="yes"?>
<Relationships xmlns="http://schemas.openxmlformats.org/package/2006/relationships"><Relationship Id="rId1" Type="http://schemas.openxmlformats.org/officeDocument/2006/relationships/queryTable" Target="../queryTables/queryTable18.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19.xml"/></Relationships>
</file>

<file path=xl/tables/_rels/table20.xml.rels><?xml version="1.0" encoding="UTF-8" standalone="yes"?>
<Relationships xmlns="http://schemas.openxmlformats.org/package/2006/relationships"><Relationship Id="rId1" Type="http://schemas.openxmlformats.org/officeDocument/2006/relationships/queryTable" Target="../queryTables/queryTable20.xml"/></Relationships>
</file>

<file path=xl/tables/_rels/table21.xml.rels><?xml version="1.0" encoding="UTF-8" standalone="yes"?>
<Relationships xmlns="http://schemas.openxmlformats.org/package/2006/relationships"><Relationship Id="rId1" Type="http://schemas.openxmlformats.org/officeDocument/2006/relationships/queryTable" Target="../queryTables/queryTable21.xml"/></Relationships>
</file>

<file path=xl/tables/_rels/table22.xml.rels><?xml version="1.0" encoding="UTF-8" standalone="yes"?>
<Relationships xmlns="http://schemas.openxmlformats.org/package/2006/relationships"><Relationship Id="rId1" Type="http://schemas.openxmlformats.org/officeDocument/2006/relationships/queryTable" Target="../queryTables/queryTable22.xml"/></Relationships>
</file>

<file path=xl/tables/_rels/table23.xml.rels><?xml version="1.0" encoding="UTF-8" standalone="yes"?>
<Relationships xmlns="http://schemas.openxmlformats.org/package/2006/relationships"><Relationship Id="rId1" Type="http://schemas.openxmlformats.org/officeDocument/2006/relationships/queryTable" Target="../queryTables/queryTable23.xml"/></Relationships>
</file>

<file path=xl/tables/_rels/table24.xml.rels><?xml version="1.0" encoding="UTF-8" standalone="yes"?>
<Relationships xmlns="http://schemas.openxmlformats.org/package/2006/relationships"><Relationship Id="rId1" Type="http://schemas.openxmlformats.org/officeDocument/2006/relationships/queryTable" Target="../queryTables/queryTable24.xml"/></Relationships>
</file>

<file path=xl/tables/_rels/table25.xml.rels><?xml version="1.0" encoding="UTF-8" standalone="yes"?>
<Relationships xmlns="http://schemas.openxmlformats.org/package/2006/relationships"><Relationship Id="rId1" Type="http://schemas.openxmlformats.org/officeDocument/2006/relationships/queryTable" Target="../queryTables/queryTable25.xml"/></Relationships>
</file>

<file path=xl/tables/_rels/table26.xml.rels><?xml version="1.0" encoding="UTF-8" standalone="yes"?>
<Relationships xmlns="http://schemas.openxmlformats.org/package/2006/relationships"><Relationship Id="rId1" Type="http://schemas.openxmlformats.org/officeDocument/2006/relationships/queryTable" Target="../queryTables/queryTable26.xml"/></Relationships>
</file>

<file path=xl/tables/_rels/table27.xml.rels><?xml version="1.0" encoding="UTF-8" standalone="yes"?>
<Relationships xmlns="http://schemas.openxmlformats.org/package/2006/relationships"><Relationship Id="rId1" Type="http://schemas.openxmlformats.org/officeDocument/2006/relationships/queryTable" Target="../queryTables/queryTable27.xml"/></Relationships>
</file>

<file path=xl/tables/_rels/table28.xml.rels><?xml version="1.0" encoding="UTF-8" standalone="yes"?>
<Relationships xmlns="http://schemas.openxmlformats.org/package/2006/relationships"><Relationship Id="rId1" Type="http://schemas.openxmlformats.org/officeDocument/2006/relationships/queryTable" Target="../queryTables/queryTable28.xml"/></Relationships>
</file>

<file path=xl/tables/_rels/table29.xml.rels><?xml version="1.0" encoding="UTF-8" standalone="yes"?>
<Relationships xmlns="http://schemas.openxmlformats.org/package/2006/relationships"><Relationship Id="rId1" Type="http://schemas.openxmlformats.org/officeDocument/2006/relationships/queryTable" Target="../queryTables/queryTable29.xml"/></Relationships>
</file>

<file path=xl/tables/_rels/table30.xml.rels><?xml version="1.0" encoding="UTF-8" standalone="yes"?>
<Relationships xmlns="http://schemas.openxmlformats.org/package/2006/relationships"><Relationship Id="rId1" Type="http://schemas.openxmlformats.org/officeDocument/2006/relationships/queryTable" Target="../queryTables/queryTable30.xml"/></Relationships>
</file>

<file path=xl/tables/_rels/table31.xml.rels><?xml version="1.0" encoding="UTF-8" standalone="yes"?>
<Relationships xmlns="http://schemas.openxmlformats.org/package/2006/relationships"><Relationship Id="rId1" Type="http://schemas.openxmlformats.org/officeDocument/2006/relationships/queryTable" Target="../queryTables/queryTable31.xml"/></Relationships>
</file>

<file path=xl/tables/_rels/table32.xml.rels><?xml version="1.0" encoding="UTF-8" standalone="yes"?>
<Relationships xmlns="http://schemas.openxmlformats.org/package/2006/relationships"><Relationship Id="rId1" Type="http://schemas.openxmlformats.org/officeDocument/2006/relationships/queryTable" Target="../queryTables/queryTable32.xml"/></Relationships>
</file>

<file path=xl/tables/_rels/table33.xml.rels><?xml version="1.0" encoding="UTF-8" standalone="yes"?>
<Relationships xmlns="http://schemas.openxmlformats.org/package/2006/relationships"><Relationship Id="rId1" Type="http://schemas.openxmlformats.org/officeDocument/2006/relationships/queryTable" Target="../queryTables/queryTable33.xml"/></Relationships>
</file>

<file path=xl/tables/_rels/table34.xml.rels><?xml version="1.0" encoding="UTF-8" standalone="yes"?>
<Relationships xmlns="http://schemas.openxmlformats.org/package/2006/relationships"><Relationship Id="rId1" Type="http://schemas.openxmlformats.org/officeDocument/2006/relationships/queryTable" Target="../queryTables/queryTable34.xml"/></Relationships>
</file>

<file path=xl/tables/_rels/table35.xml.rels><?xml version="1.0" encoding="UTF-8" standalone="yes"?>
<Relationships xmlns="http://schemas.openxmlformats.org/package/2006/relationships"><Relationship Id="rId1" Type="http://schemas.openxmlformats.org/officeDocument/2006/relationships/queryTable" Target="../queryTables/queryTable3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E676DAD-A227-41C2-942F-A4F6B211BABD}" name="Table_ConceptosReporteServicio" displayName="Table_ConceptosReporteServicio" ref="B4:N483" tableType="queryTable" totalsRowShown="0">
  <autoFilter ref="B4:N483" xr:uid="{3E905DC9-508C-448C-BBAE-084FCD666EA6}"/>
  <sortState xmlns:xlrd2="http://schemas.microsoft.com/office/spreadsheetml/2017/richdata2" ref="B5:N483">
    <sortCondition ref="B4:B483"/>
  </sortState>
  <tableColumns count="13">
    <tableColumn id="1" xr3:uid="{0469BF67-3914-4A04-9520-A37E2859D4D2}" uniqueName="1" name="CadenaReporte" queryTableFieldId="1"/>
    <tableColumn id="2" xr3:uid="{6285AEC5-50C6-46FB-8956-1544227875ED}" uniqueName="2" name="MesProcesamiento" queryTableFieldId="2"/>
    <tableColumn id="3" xr3:uid="{C22C741B-63C1-415F-B281-F9661F95A619}" uniqueName="3" name="AñoProcesamiento" queryTableFieldId="3"/>
    <tableColumn id="4" xr3:uid="{291A9D89-0807-4A04-B96F-0A609090576E}" uniqueName="4" name="strMes" queryTableFieldId="4"/>
    <tableColumn id="5" xr3:uid="{C973F81C-8206-43A3-91F7-D2CAE80C619C}" uniqueName="5" name="Periodo" queryTableFieldId="5"/>
    <tableColumn id="6" xr3:uid="{266C41D3-28FA-43F8-A7B2-27CAC13A1AA2}" uniqueName="6" name="ClaveDistribuidor" queryTableFieldId="6"/>
    <tableColumn id="7" xr3:uid="{D10150D9-A5DF-43CE-BC0A-D921EE4A8170}" uniqueName="7" name="Distribuidor" queryTableFieldId="7"/>
    <tableColumn id="8" xr3:uid="{7C01E9D2-DF61-4BFC-B4A1-9EA38CBD9274}" uniqueName="8" name="Region" queryTableFieldId="8"/>
    <tableColumn id="9" xr3:uid="{E69A82C4-8E8E-4009-837B-517937D71048}" uniqueName="9" name="Ciudad" queryTableFieldId="9"/>
    <tableColumn id="10" xr3:uid="{F570D22C-17BF-4561-9809-9329D1D4F082}" uniqueName="10" name="Concepto" queryTableFieldId="10"/>
    <tableColumn id="11" xr3:uid="{83D33D76-BD83-4F72-9FCC-473C4AB75B48}" uniqueName="11" name="ValorNumerico" queryTableFieldId="11"/>
    <tableColumn id="12" xr3:uid="{4AFE85C3-866B-433D-B79B-FD68101C843D}" uniqueName="12" name="ValorTexto" queryTableFieldId="12"/>
    <tableColumn id="13" xr3:uid="{DC4F808F-05D9-411C-97AA-C16BE4E371B2}" uniqueName="13" name="ConceptosRptServicioID" queryTableFieldId="13"/>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8444622-7E4D-4D13-AF20-6472805E1986}" name="Table_ConceptosMultiPeriodo" displayName="Table_ConceptosMultiPeriodo" ref="R4:AJ1424" tableType="queryTable" totalsRowShown="0">
  <autoFilter ref="R4:AJ1424" xr:uid="{E406A94D-AFA3-4C71-B37F-2786F16545EE}"/>
  <tableColumns count="19">
    <tableColumn id="1" xr3:uid="{1886772B-9913-4A5D-BF8B-8C1A26F7BA54}" uniqueName="1" name="CadenaReporte" queryTableFieldId="1"/>
    <tableColumn id="2" xr3:uid="{05A17667-6425-4D89-B00F-55C695026143}" uniqueName="2" name="MesProcesamiento" queryTableFieldId="2" dataDxfId="267"/>
    <tableColumn id="3" xr3:uid="{1185E2E3-1B31-4658-9704-6BEEC98F9B85}" uniqueName="3" name="AñoProcesamiento" queryTableFieldId="3"/>
    <tableColumn id="4" xr3:uid="{BC35D752-CFCA-4781-8807-97D18B1AF44F}" uniqueName="4" name="strMes" queryTableFieldId="4"/>
    <tableColumn id="5" xr3:uid="{53D9FD2A-F3C0-4C41-A015-B826463492AC}" uniqueName="5" name="Periodo" queryTableFieldId="5"/>
    <tableColumn id="6" xr3:uid="{F55BA2EE-F82A-4046-A8B6-2A1B69B14123}" uniqueName="6" name="ClaveDistribuidor" queryTableFieldId="6"/>
    <tableColumn id="7" xr3:uid="{9C8811C4-B3D5-4706-8D2F-A1DB98EB8634}" uniqueName="7" name="Distribuidor" queryTableFieldId="7"/>
    <tableColumn id="8" xr3:uid="{EBCA1FC8-2EE5-4DFC-965E-50196919CA9A}" uniqueName="8" name="Region" queryTableFieldId="8"/>
    <tableColumn id="9" xr3:uid="{FA925122-4946-4665-AB1F-5242EF38FCEB}" uniqueName="9" name="Ciudad" queryTableFieldId="9"/>
    <tableColumn id="10" xr3:uid="{3F6248A2-2547-4051-8395-30A1CAC40C80}" uniqueName="10" name="Concepto" queryTableFieldId="10"/>
    <tableColumn id="11" xr3:uid="{BD100444-F044-401D-AFCD-F57F04E8D334}" uniqueName="11" name="strCol1" queryTableFieldId="11"/>
    <tableColumn id="12" xr3:uid="{A58E6B84-CDEB-45A9-85C8-272996EA59E8}" uniqueName="12" name="strCol2" queryTableFieldId="12"/>
    <tableColumn id="13" xr3:uid="{23616E0F-68E4-4244-97F7-028E055D5276}" uniqueName="13" name="strCol3" queryTableFieldId="13"/>
    <tableColumn id="14" xr3:uid="{583A12A6-DCA4-4F91-A3DD-F8186A7AACB5}" uniqueName="14" name="strCol4" queryTableFieldId="14"/>
    <tableColumn id="15" xr3:uid="{948AAD33-94FE-4FFC-8A2F-E9680A7E251C}" uniqueName="15" name="strCol5" queryTableFieldId="15"/>
    <tableColumn id="17" xr3:uid="{B3C994E6-770D-405F-A0E4-E9122774B2CB}" uniqueName="17" name="strCol6" queryTableFieldId="17"/>
    <tableColumn id="18" xr3:uid="{FDA42590-EAA6-4F86-BF2A-F26746F48617}" uniqueName="18" name="ValorNumerico" queryTableFieldId="18"/>
    <tableColumn id="19" xr3:uid="{D3147038-02F6-4239-B9F8-C057795B5B68}" uniqueName="19" name="ValorTexto" queryTableFieldId="19"/>
    <tableColumn id="20" xr3:uid="{5AEB05DD-978C-4105-92EF-3B0BE4C0ABA0}" uniqueName="20" name="ConceptosRptServicioMultiPeriodoID" queryTableFieldId="20"/>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 xr:uid="{D67936E9-5DA4-416B-937B-5DBF20997372}" name="Table_ListadoObjetivo" displayName="Table_ListadoObjetivo" ref="B10:R1375" tableType="queryTable" totalsRowShown="0" headerRowDxfId="310">
  <autoFilter ref="B10:R1375" xr:uid="{D67936E9-5DA4-416B-937B-5DBF20997372}"/>
  <tableColumns count="17">
    <tableColumn id="1" xr3:uid="{E898343F-A6D0-420E-ADAD-C72172C5E282}" uniqueName="1" name="Tipo de Seguimiento" queryTableFieldId="1"/>
    <tableColumn id="2" xr3:uid="{07B668CE-2D2F-4593-A857-9C92A02736C7}" uniqueName="2" name="Primer Serv. o Recordatorio" queryTableFieldId="2"/>
    <tableColumn id="3" xr3:uid="{01C7AB8B-D475-4A5E-BE04-DD8F16C0BFA6}" uniqueName="3" name="Acción a Realizar" queryTableFieldId="3"/>
    <tableColumn id="4" xr3:uid="{8E929C01-D085-4FE1-97F0-3156C7CBCBAB}" uniqueName="4" name="Código Distribuidor" queryTableFieldId="4" dataDxfId="266"/>
    <tableColumn id="5" xr3:uid="{BF783996-93FC-488D-8560-5B1E876C5120}" uniqueName="5" name="Master Dealer" queryTableFieldId="5" dataDxfId="265"/>
    <tableColumn id="6" xr3:uid="{11B7DB67-8659-473B-AAC1-57135DB75363}" uniqueName="6" name="Mes Venta" queryTableFieldId="6" dataDxfId="264"/>
    <tableColumn id="7" xr3:uid="{A13945B5-D0FF-41BF-B638-3B08E318C5C8}" uniqueName="7" name="Mes CPUs" queryTableFieldId="7" dataDxfId="263"/>
    <tableColumn id="8" xr3:uid="{34D09079-0273-4384-9ECF-CA11576DCB4B}" uniqueName="8" name="VIN" queryTableFieldId="8"/>
    <tableColumn id="9" xr3:uid="{0DF3296E-252F-4C04-8C3E-F7C7B8F4CD11}" uniqueName="9" name="¿Es Empresa?" queryTableFieldId="9"/>
    <tableColumn id="10" xr3:uid="{FC7E3391-1089-4528-A0E5-05FEE74337EF}" uniqueName="10" name="Empresa" queryTableFieldId="10"/>
    <tableColumn id="11" xr3:uid="{76185E94-350E-464A-A067-2147F5FB59E7}" uniqueName="11" name="Fecha Último Servicio" queryTableFieldId="11" dataDxfId="262"/>
    <tableColumn id="12" xr3:uid="{8B5710A8-6A80-43AE-8CA7-4B8E4756BD43}" uniqueName="12" name="Notas de Contacto" queryTableFieldId="12"/>
    <tableColumn id="13" xr3:uid="{316427A7-836A-47A6-A7AF-5A9FCBCC7C4B}" uniqueName="13" name="Detalle Nota" queryTableFieldId="13"/>
    <tableColumn id="14" xr3:uid="{35854882-6E17-4452-9210-51FA5516371E}" uniqueName="14" name="Acciones Pendientes Campañas" queryTableFieldId="14" dataDxfId="261" dataCellStyle="Comma"/>
    <tableColumn id="15" xr3:uid="{DBEC8ED0-3044-4B7B-8069-D501DC8F9380}" uniqueName="15" name="Monto Pendiente Campañas" queryTableFieldId="15" dataDxfId="260" dataCellStyle="Currency"/>
    <tableColumn id="16" xr3:uid="{6E62CF38-F06D-4995-86A5-C072B427FC40}" uniqueName="16" name="Garantía Extendida" queryTableFieldId="16" dataDxfId="259"/>
    <tableColumn id="17" xr3:uid="{B71B1F09-25A3-4B74-AAB7-B7DABD75D2B3}" uniqueName="17" name="Arrendamiento TFS" queryTableFieldId="17" dataDxfId="258"/>
  </tableColumns>
  <tableStyleInfo name="TableStyleMedium1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83656A2-6989-4F61-8C9D-3051CA3242C4}" name="Table_ListadoRptClientes" displayName="Table_ListadoRptClientes" ref="A11:O4023" tableType="queryTable" totalsRowShown="0" headerRowDxfId="309">
  <autoFilter ref="A11:O4023" xr:uid="{226F6812-15FC-432F-ADBD-5D589143FE80}"/>
  <sortState xmlns:xlrd2="http://schemas.microsoft.com/office/spreadsheetml/2017/richdata2" ref="A12:O4023">
    <sortCondition ref="F11:F4023"/>
  </sortState>
  <tableColumns count="15">
    <tableColumn id="9" xr3:uid="{81D374B9-B814-4039-A39A-C2A53895D5D7}" uniqueName="9" name="Código Distribuidor Servicio" queryTableFieldId="9"/>
    <tableColumn id="10" xr3:uid="{D37ADED0-AB28-408F-9454-C7FAAEFCE2B8}" uniqueName="10" name="Master Código Distribuidor Servicio" queryTableFieldId="10"/>
    <tableColumn id="1" xr3:uid="{84B7DF23-235E-4BA9-97A1-F7755F5A6D1F}" uniqueName="1" name="Vin" queryTableFieldId="1"/>
    <tableColumn id="2" xr3:uid="{08EA1A63-7E23-4187-9957-63BF303DCE65}" uniqueName="2" name="Fecha Último Servicio" queryTableFieldId="2" dataDxfId="257"/>
    <tableColumn id="3" xr3:uid="{AC495F97-A514-405E-9E50-A870EBCC0D65}" uniqueName="3" name="Fecha Venta VIN" queryTableFieldId="3" dataDxfId="256"/>
    <tableColumn id="4" xr3:uid="{359B54F0-278C-4526-80EC-C5186A12AD59}" uniqueName="4" name="Edad Vin en Años" queryTableFieldId="4" dataDxfId="255"/>
    <tableColumn id="5" xr3:uid="{20A61E66-BFFD-41BE-9271-D4C239ACB7E1}" uniqueName="5" name="Odómetro" queryTableFieldId="5" dataDxfId="254"/>
    <tableColumn id="8" xr3:uid="{091F9A09-1565-480A-AD34-0473A4786961}" uniqueName="8" name="Distribuidor Venta" queryTableFieldId="8"/>
    <tableColumn id="6" xr3:uid="{90107276-4C7C-4CDE-9303-FBF710B795A8}" uniqueName="6" name="Acciones Pendientes Campañas" queryTableFieldId="14"/>
    <tableColumn id="7" xr3:uid="{BBAB952E-9764-4394-B764-7A7EA1B5B3F9}" uniqueName="7" name="Monto Pendiente Campañas" queryTableFieldId="15"/>
    <tableColumn id="11" xr3:uid="{05ACEED8-E07A-4083-80EE-300151EBC958}" uniqueName="11" name="Rango de Distancia" queryTableFieldId="13"/>
    <tableColumn id="12" xr3:uid="{636E2916-8550-4AD7-963E-81B3D76A39D5}" uniqueName="12" name="Notas de Contacto" queryTableFieldId="18"/>
    <tableColumn id="13" xr3:uid="{9922EA15-4B65-4736-8AD8-FAB9C84C9AD5}" uniqueName="13" name="Detalle Nota" queryTableFieldId="19"/>
    <tableColumn id="14" xr3:uid="{7A6F3887-9F28-4A64-8154-EC2CE2CD1F79}" uniqueName="14" name="Garantía Extendida" queryTableFieldId="20"/>
    <tableColumn id="15" xr3:uid="{0FCEC45A-75C9-4897-9F3F-B910CE8C9FCD}" uniqueName="15" name="Arrendamiento TFS" queryTableFieldId="21"/>
  </tableColumns>
  <tableStyleInfo name="TableStyleMedium1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475D9C62-EF96-426E-B752-325274DB4619}" name="Table_TasaPrimerServicio" displayName="Table_TasaPrimerServicio" ref="B12:K65" tableType="queryTable" totalsRowShown="0" headerRowDxfId="308">
  <autoFilter ref="B12:K65" xr:uid="{47E8DB67-A677-4110-9C69-625B32878D38}"/>
  <sortState xmlns:xlrd2="http://schemas.microsoft.com/office/spreadsheetml/2017/richdata2" ref="B13:K65">
    <sortCondition descending="1" ref="E12:E65"/>
  </sortState>
  <tableColumns count="10">
    <tableColumn id="1" xr3:uid="{18B666A6-6D77-4000-A52A-F8C380F998AD}" uniqueName="1" name="Mes Venta" queryTableFieldId="1"/>
    <tableColumn id="2" xr3:uid="{5466CB41-8588-4E99-A90A-A9117C6567C0}" uniqueName="2" name="Vin Vendido" queryTableFieldId="2" dataDxfId="253"/>
    <tableColumn id="3" xr3:uid="{4D799906-D168-419E-8571-2CDB2BD494FD}" uniqueName="3" name="¿Vino a Servicio?" queryTableFieldId="3" dataDxfId="252"/>
    <tableColumn id="4" xr3:uid="{5EFF45B1-35E4-47AF-9E04-8302CCB1DEB6}" uniqueName="4" name="Fecha Último Servicio" queryTableFieldId="4"/>
    <tableColumn id="5" xr3:uid="{8144B541-801C-4B88-AF65-C77A58735B76}" uniqueName="5" name="Acciones Pendientes Campañas" queryTableFieldId="5"/>
    <tableColumn id="6" xr3:uid="{1AEF0E14-9F46-4F19-9D4C-79750829EC8F}" uniqueName="6" name="Monto Pendiente Campañas" queryTableFieldId="6"/>
    <tableColumn id="7" xr3:uid="{B7ACAA4C-BB5F-4655-A54F-1DBBCC2E2FD5}" uniqueName="7" name="Notas de Contacto" queryTableFieldId="7"/>
    <tableColumn id="8" xr3:uid="{E8E6A21B-6B86-4E5F-98E5-484FCD0BB459}" uniqueName="8" name="Detalle Nota" queryTableFieldId="8"/>
    <tableColumn id="9" xr3:uid="{9CFF7938-5A9C-4EC7-997B-86E5236C0B02}" uniqueName="9" name="Garantía Extendida" queryTableFieldId="9"/>
    <tableColumn id="10" xr3:uid="{C4C20769-903B-4FF3-B881-639F1C7B7F87}" uniqueName="10" name="Arrendamiento TFS" queryTableFieldId="10"/>
  </tableColumns>
  <tableStyleInfo name="TableStyleMedium1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1AC5B14E-5122-4914-BB46-02B85B7CDF78}" name="Table_OutputBDVentaReciente" displayName="Table_OutputBDVentaReciente" ref="B8:K406" tableType="queryTable" totalsRowShown="0" headerRowDxfId="307">
  <autoFilter ref="B8:K406" xr:uid="{A1BE0989-8103-4C31-882F-1932FFB0509A}"/>
  <sortState xmlns:xlrd2="http://schemas.microsoft.com/office/spreadsheetml/2017/richdata2" ref="B9:K406">
    <sortCondition descending="1" ref="E8:E406"/>
  </sortState>
  <tableColumns count="10">
    <tableColumn id="4" xr3:uid="{8991390C-A4C7-40CD-9086-983AB4F8609D}" uniqueName="4" name="Vin" queryTableFieldId="4"/>
    <tableColumn id="8" xr3:uid="{F3B7104B-7243-49A4-8755-76D87AC6E532}" uniqueName="8" name="Distribuidor Venta" queryTableFieldId="8" dataDxfId="251"/>
    <tableColumn id="9" xr3:uid="{7D549A71-171E-4C6F-8260-6E522FBBD99D}" uniqueName="9" name="Fecha Venta" queryTableFieldId="9" dataDxfId="250"/>
    <tableColumn id="10" xr3:uid="{E3C5927C-E1A3-4550-A63B-603A9B9C8B75}" uniqueName="10" name="Edad Vehículo en Meses" queryTableFieldId="10" dataDxfId="249"/>
    <tableColumn id="1" xr3:uid="{1E66755E-7031-4B3D-8192-36AD07409BAA}" uniqueName="1" name="Acciones Pendientes Campañas" queryTableFieldId="16" dataDxfId="248"/>
    <tableColumn id="2" xr3:uid="{DC2929F6-BCC8-46DA-8D20-C15584180ECE}" uniqueName="2" name="Monto Pendiente Campañas" queryTableFieldId="17" dataDxfId="247"/>
    <tableColumn id="5" xr3:uid="{619C9E73-8594-4EE0-8CD1-1A7CDA31A341}" uniqueName="5" name="Notas de Contacto" queryTableFieldId="14" dataDxfId="246"/>
    <tableColumn id="3" xr3:uid="{7B5AA61D-98B1-4B24-A4FB-E5E4D1BE78B3}" uniqueName="3" name="Detalle Nota" queryTableFieldId="18" dataDxfId="245"/>
    <tableColumn id="6" xr3:uid="{7CEAD7F1-CBEA-4731-BEEF-874E749D3387}" uniqueName="6" name="Garantía Extendida" queryTableFieldId="20" dataDxfId="244"/>
    <tableColumn id="7" xr3:uid="{38B0B416-1E8F-4BAD-898A-18BBE5E7AE9B}" uniqueName="7" name="Arrendamiento TFS" queryTableFieldId="21" dataDxfId="243"/>
  </tableColumns>
  <tableStyleInfo name="TableStyleMedium11"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1855CB3-C661-4753-9390-56F983EF96C4}" name="Table_EfRecordatorio1" displayName="Table_EfRecordatorio1" ref="B12:M592" tableType="queryTable" totalsRowShown="0" headerRowDxfId="306">
  <autoFilter ref="B12:M592" xr:uid="{606F8042-B017-48C6-8E27-35D4481822D2}"/>
  <sortState xmlns:xlrd2="http://schemas.microsoft.com/office/spreadsheetml/2017/richdata2" ref="B13:M592">
    <sortCondition descending="1" ref="G12:G592"/>
  </sortState>
  <tableColumns count="12">
    <tableColumn id="13" xr3:uid="{E976B757-07D7-4A31-86F6-F1EE82B5523A}" uniqueName="13" name="Master Dealer" queryTableFieldId="14" dataDxfId="242"/>
    <tableColumn id="12" xr3:uid="{DF9D2563-80C6-4160-AAFA-070B720391DB}" uniqueName="12" name="Clave Distribuidor" queryTableFieldId="13" dataDxfId="241"/>
    <tableColumn id="1" xr3:uid="{669365EE-DA3F-41F3-9AFC-D9F6D7949986}" uniqueName="1" name="CPUs" queryTableFieldId="1"/>
    <tableColumn id="2" xr3:uid="{33DDFACB-58BF-490D-88A4-ECC1CD0232F6}" uniqueName="2" name="Vin Vendido" queryTableFieldId="2"/>
    <tableColumn id="3" xr3:uid="{579E08A6-616A-4FF8-B6E5-A7DB1872B811}" uniqueName="3" name="¿Vino a Servicio?" queryTableFieldId="3"/>
    <tableColumn id="4" xr3:uid="{AA8792BA-88BE-4824-8AC2-326B8135808D}" uniqueName="4" name="Fecha Último Servicio" queryTableFieldId="4" dataDxfId="240"/>
    <tableColumn id="5" xr3:uid="{688C0926-688A-48DB-8006-1A02CCCC904C}" uniqueName="5" name="Acciones Pendientes Campañas" queryTableFieldId="5" dataDxfId="239"/>
    <tableColumn id="6" xr3:uid="{4D9D0ED8-9DF0-49F9-A77B-05B48DDEE3CF}" uniqueName="6" name="Monto Pendiente Campañas" queryTableFieldId="6" dataDxfId="238" dataCellStyle="Currency"/>
    <tableColumn id="7" xr3:uid="{63B945E5-0D81-47FD-8759-73779A873CC0}" uniqueName="7" name="Notas de Contacto" queryTableFieldId="7" dataDxfId="237"/>
    <tableColumn id="8" xr3:uid="{7B72C47F-B9FA-484D-932D-12A1E8EC8A2A}" uniqueName="8" name="Detalle Nota" queryTableFieldId="8" dataDxfId="236"/>
    <tableColumn id="9" xr3:uid="{088656D7-1612-406A-AB11-A7AE4E33602F}" uniqueName="9" name="Garantía Extendida" queryTableFieldId="9" dataDxfId="235"/>
    <tableColumn id="10" xr3:uid="{1AD72EF2-223F-4A14-9231-A2BB507256DA}" uniqueName="10" name="Arrendamiento TFS" queryTableFieldId="18" dataDxfId="234"/>
  </tableColumns>
  <tableStyleInfo name="TableStyleMedium11"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642F81A6-4C17-41C8-9C7D-41D1F7EC644E}" name="Table_OutputBDServicioSubsecuente" displayName="Table_OutputBDServicioSubsecuente" ref="B8:L756" tableType="queryTable" totalsRowShown="0" headerRowDxfId="305">
  <autoFilter ref="B8:L756" xr:uid="{7D479212-9AB9-415E-8C58-C419D8A7BFCE}"/>
  <sortState xmlns:xlrd2="http://schemas.microsoft.com/office/spreadsheetml/2017/richdata2" ref="B9:L756">
    <sortCondition descending="1" ref="F8:F756"/>
  </sortState>
  <tableColumns count="11">
    <tableColumn id="11" xr3:uid="{FBCA35C1-28EB-438E-9E7B-507CEBEF0C79}" uniqueName="11" name="Distribuidor Servicio" queryTableFieldId="11"/>
    <tableColumn id="5" xr3:uid="{6165C1F3-ECC8-4711-B174-EC77B39851F0}" uniqueName="5" name="MasterDealer" queryTableFieldId="5"/>
    <tableColumn id="12" xr3:uid="{682814C6-8811-42BF-8C95-642DDEC14B05}" uniqueName="12" name="Fecha Último Servicio" queryTableFieldId="12" dataDxfId="233"/>
    <tableColumn id="6" xr3:uid="{2644AE56-B7D1-472D-8FB0-0862C8814A7D}" uniqueName="6" name="VIN" queryTableFieldId="6"/>
    <tableColumn id="13" xr3:uid="{26E9C91F-BE44-46CA-B46B-100BD5F2F4CA}" uniqueName="13" name="Tiempo Transcurrido en Meses" queryTableFieldId="13"/>
    <tableColumn id="1" xr3:uid="{C2E5DCE6-13D3-4E66-8C48-2D62B28BD671}" uniqueName="1" name="Acciones Pendientes Campañas" queryTableFieldId="19"/>
    <tableColumn id="3" xr3:uid="{C883368B-A943-442A-ADBF-459246FAB446}" uniqueName="3" name="Monto Pendiente Campañas" queryTableFieldId="20"/>
    <tableColumn id="2" xr3:uid="{285A4765-9EAF-4C26-B656-26026D8A6D96}" uniqueName="2" name="Notas de Contacto" queryTableFieldId="17"/>
    <tableColumn id="4" xr3:uid="{A2376ACF-F26C-4E30-A3DC-C835C7E8F937}" uniqueName="4" name="Detalle Nota" queryTableFieldId="21"/>
    <tableColumn id="7" xr3:uid="{3D5A2BE5-368F-4DC8-A7D7-CF31D74221B9}" uniqueName="7" name="Garantía Extendida" queryTableFieldId="23"/>
    <tableColumn id="8" xr3:uid="{5335BA09-3209-4E74-8694-ACBF3CB362A7}" uniqueName="8" name="Arrendamiento TFS" queryTableFieldId="24"/>
  </tableColumns>
  <tableStyleInfo name="TableStyleMedium11"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711DC10-61C5-4C23-9801-C51E656ABEFE}" name="Table_TasaPrimerServicio2" displayName="Table_TasaPrimerServicio2" ref="B12:K63" tableType="queryTable" totalsRowShown="0" headerRowDxfId="304">
  <autoFilter ref="B12:K63" xr:uid="{84BCEDED-BD11-47AB-A775-3BD847E4D5A3}"/>
  <sortState xmlns:xlrd2="http://schemas.microsoft.com/office/spreadsheetml/2017/richdata2" ref="B13:K63">
    <sortCondition descending="1" ref="E12:E63"/>
  </sortState>
  <tableColumns count="10">
    <tableColumn id="1" xr3:uid="{C70148FE-C447-41A0-ADF0-DBD1AF1F187C}" uniqueName="1" name="Mes Venta" queryTableFieldId="1"/>
    <tableColumn id="2" xr3:uid="{7E64AA59-1A57-4201-A142-055624082C98}" uniqueName="2" name="Vin Vendido" queryTableFieldId="2" dataDxfId="232"/>
    <tableColumn id="3" xr3:uid="{F778EEFF-D27F-4170-AC07-3E337D20044A}" uniqueName="3" name="¿Vino a Servicio?" queryTableFieldId="3" dataDxfId="231"/>
    <tableColumn id="4" xr3:uid="{7F13D657-ADED-4752-BD9F-CEF94409A45B}" uniqueName="4" name="Fecha Último Servicio" queryTableFieldId="4" dataDxfId="230"/>
    <tableColumn id="5" xr3:uid="{42723A26-F307-437A-9304-94CB48EDC581}" uniqueName="5" name="Acciones Pendientes Campañas" queryTableFieldId="5" dataDxfId="229"/>
    <tableColumn id="6" xr3:uid="{0BF6E1A1-F558-406E-BB1C-DB3E6DF3A979}" uniqueName="6" name="Monto Pendiente Campañas" queryTableFieldId="6" dataDxfId="228"/>
    <tableColumn id="7" xr3:uid="{D6294E8D-0F67-4849-B464-474268DB5F22}" uniqueName="7" name="Notas de Contacto" queryTableFieldId="7" dataDxfId="227"/>
    <tableColumn id="8" xr3:uid="{5ED67951-B130-4C02-8625-324ACD164A94}" uniqueName="8" name="Detalle Nota" queryTableFieldId="8" dataDxfId="226"/>
    <tableColumn id="9" xr3:uid="{ED2F3C79-83C5-4B2E-92F2-D0A48A5F40EE}" uniqueName="9" name="Garantía Extendida" queryTableFieldId="9" dataDxfId="225"/>
    <tableColumn id="10" xr3:uid="{48B20E0E-1983-4737-A14D-D501538B5A89}" uniqueName="10" name="Arrendamiento TFS" queryTableFieldId="10" dataDxfId="224"/>
  </tableColumns>
  <tableStyleInfo name="TableStyleMedium11"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575C2AB6-0222-4D24-8C87-667841F4E2A8}" name="Table_EfRecordatorio2" displayName="Table_EfRecordatorio2" ref="B12:M610" tableType="queryTable" totalsRowShown="0" headerRowDxfId="303">
  <autoFilter ref="B12:M610" xr:uid="{129F9D09-1D7F-4816-A4A1-E88E1A9D4228}"/>
  <sortState xmlns:xlrd2="http://schemas.microsoft.com/office/spreadsheetml/2017/richdata2" ref="B13:M610">
    <sortCondition descending="1" ref="G12:G610"/>
  </sortState>
  <tableColumns count="12">
    <tableColumn id="10" xr3:uid="{C184DA77-A7A7-4D1C-AA8F-DA858B73F4AE}" uniqueName="10" name="Master Dealer" queryTableFieldId="10" dataDxfId="223"/>
    <tableColumn id="11" xr3:uid="{8D2230A9-5D5B-4090-8C6F-DF36A5B30DA1}" uniqueName="11" name="Clave Distribuidor" queryTableFieldId="11" dataDxfId="222"/>
    <tableColumn id="1" xr3:uid="{6F154A09-03D2-471F-BCA8-3ED4CBBA031A}" uniqueName="1" name="CPUs" queryTableFieldId="1"/>
    <tableColumn id="2" xr3:uid="{1B1EA6AE-4C2E-4646-8D8F-4C314867C5CD}" uniqueName="2" name="Vin Vendido" queryTableFieldId="2"/>
    <tableColumn id="3" xr3:uid="{A0C4F801-7220-429F-8303-B8A73FC1D5BC}" uniqueName="3" name="¿Vino a Servicio?" queryTableFieldId="3"/>
    <tableColumn id="4" xr3:uid="{2287C78B-C2FC-4837-B00E-D6D8FB942A74}" uniqueName="4" name="Fecha Último Servicio" queryTableFieldId="4" dataDxfId="221"/>
    <tableColumn id="5" xr3:uid="{7410C3DC-1EBD-40FB-93BB-31A89FAFEB0E}" uniqueName="5" name="Acciones Pendientes Campañas" queryTableFieldId="5" dataDxfId="220"/>
    <tableColumn id="6" xr3:uid="{54214651-8BF6-4DD1-B895-F79FFCD69343}" uniqueName="6" name="Monto Pendiente Campañas" queryTableFieldId="6" dataDxfId="219" dataCellStyle="Currency"/>
    <tableColumn id="7" xr3:uid="{C0F00B54-A8C5-4E58-88C5-303AD5FD85CD}" uniqueName="7" name="Notas de Contacto" queryTableFieldId="7" dataDxfId="218"/>
    <tableColumn id="8" xr3:uid="{B34C8A92-EAB3-4389-9299-0762F6B20EBD}" uniqueName="8" name="Detalle Nota" queryTableFieldId="8" dataDxfId="217"/>
    <tableColumn id="9" xr3:uid="{43A1911E-5099-4853-8960-22608DF4245D}" uniqueName="9" name="Garantía Extendida" queryTableFieldId="9" dataDxfId="216"/>
    <tableColumn id="12" xr3:uid="{B7904729-95EA-4006-B339-81493095B592}" uniqueName="12" name="Arrendamiento TFS" queryTableFieldId="14" dataDxfId="215"/>
  </tableColumns>
  <tableStyleInfo name="TableStyleMedium11"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A6E9DB44-F25B-4F7E-9F66-361871234617}" name="Table_TasaPrimerServicio3" displayName="Table_TasaPrimerServicio3" ref="B12:K57" tableType="queryTable" totalsRowShown="0" headerRowDxfId="302">
  <autoFilter ref="B12:K57" xr:uid="{7EE0C161-0EDD-4738-A947-6D8DA8684A90}"/>
  <sortState xmlns:xlrd2="http://schemas.microsoft.com/office/spreadsheetml/2017/richdata2" ref="B13:K57">
    <sortCondition descending="1" ref="E12:E57"/>
  </sortState>
  <tableColumns count="10">
    <tableColumn id="1" xr3:uid="{24939883-7BEA-447C-A8A4-BD15FDAFC2C4}" uniqueName="1" name="Mes Venta" queryTableFieldId="1"/>
    <tableColumn id="2" xr3:uid="{656DCB4E-1716-4FC2-9E1C-C2BF6C7CD539}" uniqueName="2" name="Vin Vendido" queryTableFieldId="2" dataDxfId="214"/>
    <tableColumn id="3" xr3:uid="{859AE531-FCBD-49D1-BB24-4C0FED4231CF}" uniqueName="3" name="¿Vino a Servicio?" queryTableFieldId="3" dataDxfId="213"/>
    <tableColumn id="4" xr3:uid="{FEE171E8-1BBF-4CA9-B6CC-640AAAD43982}" uniqueName="4" name="Fecha Último Servicio" queryTableFieldId="4" dataDxfId="212"/>
    <tableColumn id="5" xr3:uid="{5E66E7B5-172C-42AD-BFC9-915560892C4A}" uniqueName="5" name="Acciones Pendientes Campañas" queryTableFieldId="5" dataDxfId="211"/>
    <tableColumn id="6" xr3:uid="{0E00931E-925A-40DF-A0FB-3B766ECE1587}" uniqueName="6" name="Monto Pendiente Campañas" queryTableFieldId="6" dataDxfId="210"/>
    <tableColumn id="7" xr3:uid="{44A78568-E8F4-4F44-8755-F33700D823D0}" uniqueName="7" name="Notas de Contacto" queryTableFieldId="7" dataDxfId="209"/>
    <tableColumn id="8" xr3:uid="{DD35859C-EC60-450B-93C1-5B050C5B0B04}" uniqueName="8" name="Detalle Nota" queryTableFieldId="8" dataDxfId="208"/>
    <tableColumn id="9" xr3:uid="{F5E2EE17-AB8C-4DEA-B623-5CF0BDEC6638}" uniqueName="9" name="Garantía Extendida" queryTableFieldId="9" dataDxfId="207"/>
    <tableColumn id="10" xr3:uid="{8F6E125D-0651-4C98-8ED2-5DD21E845B74}" uniqueName="10" name="Arrendamiento TFS" queryTableFieldId="10" dataDxfId="206"/>
  </tableColumns>
  <tableStyleInfo name="TableStyleMedium11"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5DB670BD-B1DE-4A76-8A0F-DB4A4EB8CD4D}" name="Table_EfRecordatorio3" displayName="Table_EfRecordatorio3" ref="B12:M607" tableType="queryTable" totalsRowShown="0" headerRowDxfId="301">
  <autoFilter ref="B12:M607" xr:uid="{7C2B84D6-AE40-4D5F-9D62-AC8F961D84A6}"/>
  <tableColumns count="12">
    <tableColumn id="10" xr3:uid="{B27E85DB-AF0F-4C71-9036-602571F434A9}" uniqueName="10" name="Master Dealer" queryTableFieldId="10" dataDxfId="205"/>
    <tableColumn id="11" xr3:uid="{2B39D351-0715-4B63-8FD3-C043AE8D1A5E}" uniqueName="11" name="Clave Distribuidor" queryTableFieldId="11" dataDxfId="204"/>
    <tableColumn id="1" xr3:uid="{F97BE2C0-8F02-486E-8CA2-C1D3949C6BCC}" uniqueName="1" name="CPUs" queryTableFieldId="1"/>
    <tableColumn id="2" xr3:uid="{21B1B1A9-57CB-44DF-B41A-3FD9C35B8868}" uniqueName="2" name="Vin Vendido" queryTableFieldId="2"/>
    <tableColumn id="3" xr3:uid="{DE002795-D88A-4012-AE15-2BC540420052}" uniqueName="3" name="¿Vino a Servicio?" queryTableFieldId="3"/>
    <tableColumn id="4" xr3:uid="{27ACAFE1-EB85-41FF-8B4F-E5217BF2A033}" uniqueName="4" name="Fecha Último Servicio" queryTableFieldId="4" dataDxfId="203"/>
    <tableColumn id="5" xr3:uid="{C8274C86-A766-4912-A9E4-D7ED3C77E390}" uniqueName="5" name="Acciones Pendientes Campañas" queryTableFieldId="5" dataDxfId="202"/>
    <tableColumn id="6" xr3:uid="{6F5B1A7E-B104-4A72-AFC2-02AA78EC302C}" uniqueName="6" name="Monto Pendiente Campañas" queryTableFieldId="6" dataDxfId="201"/>
    <tableColumn id="7" xr3:uid="{C0B3F0C2-C001-41AE-9B35-332C055FF514}" uniqueName="7" name="Notas de Contacto" queryTableFieldId="7" dataDxfId="200"/>
    <tableColumn id="8" xr3:uid="{380CDF35-3653-4653-A657-86B35AD1849F}" uniqueName="8" name="Detalle Nota" queryTableFieldId="8" dataDxfId="199"/>
    <tableColumn id="9" xr3:uid="{911ABD15-7B40-46A9-BAAC-CDC6F76B73C8}" uniqueName="9" name="Garantía Extendida" queryTableFieldId="9" dataDxfId="198"/>
    <tableColumn id="12" xr3:uid="{2BA98A84-FE77-4015-93B1-79193653D93F}" uniqueName="12" name="Arrendamiento TFS" queryTableFieldId="14" dataDxfId="197"/>
  </tableColumns>
  <tableStyleInfo name="TableStyleMedium11"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EFEB4963-BEA0-452F-BFFD-8BA6BFBBCA5E}" name="Table_TasaPrimerServicio4" displayName="Table_TasaPrimerServicio4" ref="B12:K92" tableType="queryTable" totalsRowShown="0" headerRowDxfId="300">
  <autoFilter ref="B12:K92" xr:uid="{606C58B8-0DE4-4081-A97D-8038734565C2}"/>
  <sortState xmlns:xlrd2="http://schemas.microsoft.com/office/spreadsheetml/2017/richdata2" ref="B13:K92">
    <sortCondition descending="1" ref="E12:E92"/>
  </sortState>
  <tableColumns count="10">
    <tableColumn id="1" xr3:uid="{71A80E66-8834-4A79-8910-A38890518F67}" uniqueName="1" name="Mes Venta" queryTableFieldId="1"/>
    <tableColumn id="2" xr3:uid="{33943B19-F517-4FC2-8EB7-CA983DB04A8A}" uniqueName="2" name="Vin Vendido" queryTableFieldId="2" dataDxfId="196"/>
    <tableColumn id="3" xr3:uid="{1B57C6EA-EAC6-4BE8-BDA9-EA93AA5838C8}" uniqueName="3" name="¿Vino a Servicio?" queryTableFieldId="3" dataDxfId="195"/>
    <tableColumn id="4" xr3:uid="{3E37B320-30DB-4CFF-9EFC-2603369A5CB2}" uniqueName="4" name="Fecha Último Servicio" queryTableFieldId="4" dataDxfId="194"/>
    <tableColumn id="5" xr3:uid="{483E3FCE-47DD-4754-BB7D-BCD35908220C}" uniqueName="5" name="Acciones Pendientes Campañas" queryTableFieldId="5" dataDxfId="193"/>
    <tableColumn id="6" xr3:uid="{AF15DB04-7C61-474B-978B-22050C08149B}" uniqueName="6" name="Monto Pendiente Campañas" queryTableFieldId="6" dataDxfId="192"/>
    <tableColumn id="7" xr3:uid="{F0658507-68F9-4591-B74A-962BF37016F9}" uniqueName="7" name="Notas de Contacto" queryTableFieldId="7" dataDxfId="191"/>
    <tableColumn id="8" xr3:uid="{CAEAE171-B27A-4DF2-A368-749184E1820C}" uniqueName="8" name="Detalle Nota" queryTableFieldId="8" dataDxfId="190"/>
    <tableColumn id="9" xr3:uid="{0890539B-104A-4061-AE0E-CB42658BDAF2}" uniqueName="9" name="Garantía Extendida" queryTableFieldId="9" dataDxfId="189"/>
    <tableColumn id="10" xr3:uid="{BAC54612-3A79-4CC4-8B7C-0F6424FFFF9F}" uniqueName="10" name="Arrendamiento TFS" queryTableFieldId="10" dataDxfId="188"/>
  </tableColumns>
  <tableStyleInfo name="TableStyleMedium11"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EA172645-795E-456D-B5C5-0DF69F9C7A03}" name="Table_EfRecordatorio4" displayName="Table_EfRecordatorio4" ref="B12:M607" tableType="queryTable" totalsRowShown="0" headerRowDxfId="299">
  <autoFilter ref="B12:M607" xr:uid="{7F0E0A22-F0C4-4699-B6F1-BD3375AADF6E}"/>
  <tableColumns count="12">
    <tableColumn id="10" xr3:uid="{84B3C910-51AA-422D-B935-4FDC8BAAA147}" uniqueName="10" name="Master Dealer" queryTableFieldId="10" dataDxfId="187"/>
    <tableColumn id="11" xr3:uid="{A4D76F48-4D06-45CC-8B13-09370220E167}" uniqueName="11" name="Clave Distribuidor" queryTableFieldId="11" dataDxfId="186"/>
    <tableColumn id="1" xr3:uid="{10BB4E74-6C07-45F9-8519-07E1C8065011}" uniqueName="1" name="CPUs" queryTableFieldId="1"/>
    <tableColumn id="2" xr3:uid="{F147CD75-1BF2-4CF7-808D-676E273640ED}" uniqueName="2" name="Vin Vendido" queryTableFieldId="2"/>
    <tableColumn id="3" xr3:uid="{2AEE238E-8A33-4A8B-8058-3057F7B4CD18}" uniqueName="3" name="¿Vino a Servicio?" queryTableFieldId="3"/>
    <tableColumn id="4" xr3:uid="{04B261F5-6A93-4FA6-914B-139DD87AEB30}" uniqueName="4" name="Fecha Último Servicio" queryTableFieldId="4" dataDxfId="185"/>
    <tableColumn id="5" xr3:uid="{46AFC38D-9B20-4794-900D-FFBEA843B9C7}" uniqueName="5" name="Acciones Pendientes Campañas" queryTableFieldId="5" dataDxfId="184"/>
    <tableColumn id="6" xr3:uid="{C10002D4-8A9B-42F2-9925-54B2C9792799}" uniqueName="6" name="Monto Pendiente Campañas" queryTableFieldId="6" dataDxfId="183"/>
    <tableColumn id="7" xr3:uid="{721A7E81-CC64-4C98-841B-96268E0A9351}" uniqueName="7" name="Notas de Contacto" queryTableFieldId="7" dataDxfId="182"/>
    <tableColumn id="8" xr3:uid="{518289B7-D818-4F34-8100-709D64F8458A}" uniqueName="8" name="Detalle Nota" queryTableFieldId="8" dataDxfId="181"/>
    <tableColumn id="9" xr3:uid="{00E10605-F269-4448-BF0C-B0831B91EB41}" uniqueName="9" name="Garantía Extendida" queryTableFieldId="9" dataDxfId="180"/>
    <tableColumn id="12" xr3:uid="{803A76AA-E19F-4BDD-A052-F570D318E648}" uniqueName="12" name="Arrendamiento TFS" queryTableFieldId="14" dataDxfId="179"/>
  </tableColumns>
  <tableStyleInfo name="TableStyleMedium11"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2D12D0AD-6616-4DCE-A85E-D075DD68A310}" name="Table_TasaPrimerServicio5" displayName="Table_TasaPrimerServicio5" ref="B12:K61" tableType="queryTable" totalsRowShown="0" headerRowDxfId="298">
  <autoFilter ref="B12:K61" xr:uid="{647FB2A7-EBA2-45C0-AE07-90241488E251}"/>
  <sortState xmlns:xlrd2="http://schemas.microsoft.com/office/spreadsheetml/2017/richdata2" ref="B13:K61">
    <sortCondition descending="1" ref="E12:E61"/>
  </sortState>
  <tableColumns count="10">
    <tableColumn id="1" xr3:uid="{D3431A6C-C6F7-4987-9EA1-AE185EB48BFF}" uniqueName="1" name="Mes Venta" queryTableFieldId="1"/>
    <tableColumn id="2" xr3:uid="{729BA52D-C485-46A9-AB22-33CD2A3B9A84}" uniqueName="2" name="Vin Vendido" queryTableFieldId="2" dataDxfId="178"/>
    <tableColumn id="3" xr3:uid="{4D0F58C7-9917-4E1F-A9B4-843840812418}" uniqueName="3" name="¿Vino a Servicio?" queryTableFieldId="3" dataDxfId="177"/>
    <tableColumn id="4" xr3:uid="{FD1651D9-6FDF-4B80-AE5F-667E227BDE44}" uniqueName="4" name="Fecha Último Servicio" queryTableFieldId="4" dataDxfId="176"/>
    <tableColumn id="5" xr3:uid="{78F9D377-E799-4E0A-9787-613A9DB40E1A}" uniqueName="5" name="Acciones Pendientes Campañas" queryTableFieldId="5" dataDxfId="175"/>
    <tableColumn id="6" xr3:uid="{11A6C1F0-8195-4787-9A54-99F9C8D204C2}" uniqueName="6" name="Monto Pendiente Campañas" queryTableFieldId="6" dataDxfId="174"/>
    <tableColumn id="7" xr3:uid="{0385B38B-AAE5-4B98-B3F5-D3DB7D377A78}" uniqueName="7" name="Notas de Contacto" queryTableFieldId="7" dataDxfId="173"/>
    <tableColumn id="8" xr3:uid="{00AEA178-B642-4E07-98EE-90C38E5D9C76}" uniqueName="8" name="Detalle Nota" queryTableFieldId="8" dataDxfId="172"/>
    <tableColumn id="9" xr3:uid="{B1872FB9-09D7-49A4-9135-4D94A5506DD5}" uniqueName="9" name="Garantía Extendida" queryTableFieldId="9" dataDxfId="171"/>
    <tableColumn id="10" xr3:uid="{9A8ECDC4-6251-465A-B7A7-14ED968AB3FA}" uniqueName="10" name="Arrendamiento TFS" queryTableFieldId="10" dataDxfId="170"/>
  </tableColumns>
  <tableStyleInfo name="TableStyleMedium11"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7AAE65EF-F291-440B-8D54-5EDF47D29027}" name="Table_EfRecordatorio5" displayName="Table_EfRecordatorio5" ref="B12:M602" tableType="queryTable" totalsRowShown="0" headerRowDxfId="297">
  <autoFilter ref="B12:M602" xr:uid="{2E8A7515-9C3B-48AF-99D3-FB335FD0C0A5}"/>
  <tableColumns count="12">
    <tableColumn id="10" xr3:uid="{D8640183-EE92-441B-8265-99B403FA1918}" uniqueName="10" name="Master Dealer" queryTableFieldId="10" dataDxfId="169"/>
    <tableColumn id="11" xr3:uid="{EF2585F6-AF66-46DE-966D-8D119A928758}" uniqueName="11" name="Clave Distribuidor" queryTableFieldId="11" dataDxfId="168"/>
    <tableColumn id="1" xr3:uid="{2E9E0136-B236-4B6B-B0CE-B43B553A7D24}" uniqueName="1" name="CPUs" queryTableFieldId="1"/>
    <tableColumn id="2" xr3:uid="{54AD69D3-14B0-434C-AB9D-4FB240A8993C}" uniqueName="2" name="Vin Vendido" queryTableFieldId="2"/>
    <tableColumn id="3" xr3:uid="{E9BEB7C9-42A8-4C6D-82F9-46ED1B9EC5F4}" uniqueName="3" name="¿Vino a Servicio?" queryTableFieldId="3"/>
    <tableColumn id="4" xr3:uid="{9C5C342E-C9E2-44D9-BE66-946EC8832952}" uniqueName="4" name="Fecha Último Servicio" queryTableFieldId="4" dataDxfId="167"/>
    <tableColumn id="5" xr3:uid="{6B12F3AD-6C69-4BD7-B85C-245FFE1D1381}" uniqueName="5" name="Acciones Pendientes Campañas" queryTableFieldId="5" dataDxfId="166"/>
    <tableColumn id="6" xr3:uid="{EA572E3D-3E43-4BBB-8A9A-E6B3AA60BAE5}" uniqueName="6" name="Monto Pendiente Campañas" queryTableFieldId="6" dataDxfId="165" dataCellStyle="Currency"/>
    <tableColumn id="7" xr3:uid="{CCD8DE59-67ED-4F1E-AF58-C198E8D90A15}" uniqueName="7" name="Notas de Contacto" queryTableFieldId="7" dataDxfId="164"/>
    <tableColumn id="8" xr3:uid="{2BC24D1E-05B6-4E92-9262-216E2160218B}" uniqueName="8" name="Detalle Nota" queryTableFieldId="8" dataDxfId="163"/>
    <tableColumn id="9" xr3:uid="{DF154246-6361-4393-B7BE-5701B6A1EDE9}" uniqueName="9" name="Garantía Extendida" queryTableFieldId="9" dataDxfId="162"/>
    <tableColumn id="12" xr3:uid="{9B68F5F9-5C59-49C4-944E-7668FBB243C7}" uniqueName="12" name="Arrendamiento TFS" queryTableFieldId="14" dataDxfId="161"/>
  </tableColumns>
  <tableStyleInfo name="TableStyleMedium11"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F8472460-FC48-478C-ACF0-E16DC7FB9365}" name="Table_TasaPrimerServicio6" displayName="Table_TasaPrimerServicio6" ref="B12:K81" tableType="queryTable" totalsRowShown="0" headerRowDxfId="296">
  <autoFilter ref="B12:K81" xr:uid="{DC4A150D-35AC-4F7D-95D9-E0279E559D1C}"/>
  <sortState xmlns:xlrd2="http://schemas.microsoft.com/office/spreadsheetml/2017/richdata2" ref="B13:K81">
    <sortCondition descending="1" ref="E12:E81"/>
  </sortState>
  <tableColumns count="10">
    <tableColumn id="1" xr3:uid="{2D1E82E4-0F06-4FBE-B481-26DE929793B0}" uniqueName="1" name="Mes Venta" queryTableFieldId="1"/>
    <tableColumn id="2" xr3:uid="{EFE2D2C5-592A-421F-B7D1-87F8F77A579B}" uniqueName="2" name="Vin Vendido" queryTableFieldId="2" dataDxfId="160"/>
    <tableColumn id="3" xr3:uid="{08DE42F6-88D7-4BE5-922B-DE0A56903D21}" uniqueName="3" name="¿Vino a Servicio?" queryTableFieldId="3" dataDxfId="159"/>
    <tableColumn id="4" xr3:uid="{73C8F96A-0040-4B5F-AB14-8177672387F8}" uniqueName="4" name="Fecha Último Servicio" queryTableFieldId="4" dataDxfId="158"/>
    <tableColumn id="5" xr3:uid="{1040998A-8F9C-4A08-9F28-B9FCBD68F541}" uniqueName="5" name="Acciones Pendientes Campañas" queryTableFieldId="5" dataDxfId="157"/>
    <tableColumn id="6" xr3:uid="{5E52CB1A-82E6-4BC2-BB9D-AD38A1C05F40}" uniqueName="6" name="Monto Pendiente Campañas" queryTableFieldId="6" dataDxfId="156"/>
    <tableColumn id="7" xr3:uid="{B2ED67C5-8A74-41C3-B844-5910C4639570}" uniqueName="7" name="Notas de Contacto" queryTableFieldId="7" dataDxfId="155"/>
    <tableColumn id="8" xr3:uid="{0CC4C791-FD54-4C0C-9E56-EDB77D5638A5}" uniqueName="8" name="Detalle Nota" queryTableFieldId="8" dataDxfId="154"/>
    <tableColumn id="9" xr3:uid="{43494409-55A4-4F68-948D-27C6BB5CD579}" uniqueName="9" name="Garantía Extendida" queryTableFieldId="9" dataDxfId="153"/>
    <tableColumn id="10" xr3:uid="{82D968FF-A107-42B9-8808-801BC33F3BB8}" uniqueName="10" name="Arrendamiento TFS" queryTableFieldId="10" dataDxfId="152"/>
  </tableColumns>
  <tableStyleInfo name="TableStyleMedium11"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A96F5904-E20C-4CEF-9A83-C3B05C35983C}" name="Table_EfRecordatorio6" displayName="Table_EfRecordatorio6" ref="B12:M579" tableType="queryTable" totalsRowShown="0" headerRowDxfId="295">
  <autoFilter ref="B12:M579" xr:uid="{334949CE-5080-49A1-9467-1ED98CD49B27}"/>
  <tableColumns count="12">
    <tableColumn id="10" xr3:uid="{A97C7C36-F1D7-4F90-946F-BE77BE7D8714}" uniqueName="10" name="Master Dealer" queryTableFieldId="10" dataDxfId="151"/>
    <tableColumn id="11" xr3:uid="{9CE670AA-A3AE-4D68-A2F1-B6888D7D3BE7}" uniqueName="11" name="Clave Distribuidor" queryTableFieldId="11" dataDxfId="150"/>
    <tableColumn id="1" xr3:uid="{A6B50491-4D89-4A02-BE03-16CB99345C2E}" uniqueName="1" name="CPUs" queryTableFieldId="1"/>
    <tableColumn id="2" xr3:uid="{1720BDEB-0820-46A2-AB3D-C4FBCB95EAA3}" uniqueName="2" name="Vin Vendido" queryTableFieldId="2"/>
    <tableColumn id="3" xr3:uid="{532B130C-C377-4041-BB52-D5738BD2B819}" uniqueName="3" name="¿Vino a Servicio?" queryTableFieldId="3"/>
    <tableColumn id="4" xr3:uid="{0A4035D9-9094-48C1-80FB-468E75B25B29}" uniqueName="4" name="Fecha Último Servicio" queryTableFieldId="4" dataDxfId="149"/>
    <tableColumn id="5" xr3:uid="{9ECAF694-A40C-4FCA-B21E-FEFD9DEE2A2C}" uniqueName="5" name="Acciones Pendientes Campañas" queryTableFieldId="5" dataDxfId="148"/>
    <tableColumn id="6" xr3:uid="{1C26FBB8-6AC7-4AE5-BA47-E99059656BF2}" uniqueName="6" name="Monto Pendiente Campañas" queryTableFieldId="6" dataDxfId="147"/>
    <tableColumn id="7" xr3:uid="{B34C1ADF-2D89-4B69-AC98-EA468D369C34}" uniqueName="7" name="Notas de Contacto" queryTableFieldId="7" dataDxfId="146"/>
    <tableColumn id="8" xr3:uid="{E5464B54-E21E-4766-B7A2-679AE1A87554}" uniqueName="8" name="Detalle Nota" queryTableFieldId="8" dataDxfId="145"/>
    <tableColumn id="9" xr3:uid="{6515DBC1-898D-4EB2-97D0-D4CB38282C14}" uniqueName="9" name="Garantía Extendida" queryTableFieldId="9" dataDxfId="144"/>
    <tableColumn id="12" xr3:uid="{871100B5-DF38-43A9-B00B-F956E818326D}" uniqueName="12" name="Arrendamiento TFS" queryTableFieldId="14" dataDxfId="143"/>
  </tableColumns>
  <tableStyleInfo name="TableStyleMedium11"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7FBBFE6-F21C-4000-888B-CEE428BCC074}" name="Table_TasaPrimerServicio7" displayName="Table_TasaPrimerServicio7" ref="B12:K87" tableType="queryTable" totalsRowShown="0" headerRowDxfId="294">
  <autoFilter ref="B12:K87" xr:uid="{6BD4433F-E351-4D73-AAB1-4990A2D1A766}"/>
  <sortState xmlns:xlrd2="http://schemas.microsoft.com/office/spreadsheetml/2017/richdata2" ref="B13:K87">
    <sortCondition descending="1" ref="E12:E87"/>
  </sortState>
  <tableColumns count="10">
    <tableColumn id="1" xr3:uid="{31A3C003-9F90-4959-92E6-5E02F98F4A67}" uniqueName="1" name="Mes Venta" queryTableFieldId="1"/>
    <tableColumn id="2" xr3:uid="{649C711C-B535-4E7B-9B8E-1A5D4C5DB551}" uniqueName="2" name="Vin Vendido" queryTableFieldId="2" dataDxfId="142"/>
    <tableColumn id="3" xr3:uid="{12E5F596-5781-4B63-9DAB-FB7580DA6448}" uniqueName="3" name="¿Vino a Servicio?" queryTableFieldId="3" dataDxfId="141"/>
    <tableColumn id="4" xr3:uid="{4E93FEE2-8822-48B7-BCBA-9E73C711443B}" uniqueName="4" name="Fecha Último Servicio" queryTableFieldId="4" dataDxfId="140"/>
    <tableColumn id="5" xr3:uid="{248D7DE3-E3E9-4A33-A746-7C43F9BA73E1}" uniqueName="5" name="Acciones Pendientes Campañas" queryTableFieldId="5" dataDxfId="139"/>
    <tableColumn id="6" xr3:uid="{C9302ECE-97E6-4D8B-B9D8-EE3F0FC49E07}" uniqueName="6" name="Monto Pendiente Campañas" queryTableFieldId="6" dataDxfId="138"/>
    <tableColumn id="7" xr3:uid="{1BC89D6E-3FB3-4D11-8B60-21BE473D3920}" uniqueName="7" name="Notas de Contacto" queryTableFieldId="7" dataDxfId="137"/>
    <tableColumn id="8" xr3:uid="{8B965BA2-9B80-4F7D-8E11-A56581DA6898}" uniqueName="8" name="Detalle Nota" queryTableFieldId="8" dataDxfId="136"/>
    <tableColumn id="9" xr3:uid="{54999B4E-2A5E-444B-BC60-E4AED14AE10B}" uniqueName="9" name="Garantía Extendida" queryTableFieldId="9" dataDxfId="135"/>
    <tableColumn id="10" xr3:uid="{8C7E2A3B-110C-4B61-B2DF-83535DB7283D}" uniqueName="10" name="Arrendamiento TFS" queryTableFieldId="10" dataDxfId="134"/>
  </tableColumns>
  <tableStyleInfo name="TableStyleMedium11"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92B8D1EF-1634-4A83-8997-1F6CCF65C6A6}" name="Table_EfRecordatorio7" displayName="Table_EfRecordatorio7" ref="B12:M563" tableType="queryTable" totalsRowShown="0" headerRowDxfId="293">
  <autoFilter ref="B12:M563" xr:uid="{E24BD4F9-2A04-400F-9D01-8F532885D896}"/>
  <tableColumns count="12">
    <tableColumn id="10" xr3:uid="{C45747A8-47ED-4FF8-A71F-C6A8ADBFB377}" uniqueName="10" name="Master Dealer" queryTableFieldId="10" dataDxfId="133"/>
    <tableColumn id="11" xr3:uid="{E53FE26C-DDE9-4294-8698-FA1F6140B12B}" uniqueName="11" name="Clave Distribuidor" queryTableFieldId="11" dataDxfId="132"/>
    <tableColumn id="1" xr3:uid="{62C6793F-96FC-4C0F-9CEB-8C40304B5164}" uniqueName="1" name="CPUs" queryTableFieldId="1"/>
    <tableColumn id="2" xr3:uid="{30F97EB2-DFB5-4B00-8109-E139504A7DDA}" uniqueName="2" name="Vin Vendido" queryTableFieldId="2"/>
    <tableColumn id="3" xr3:uid="{B6AFD26F-733B-4C0C-827C-83D77DF604DE}" uniqueName="3" name="¿Vino a Servicio?" queryTableFieldId="3"/>
    <tableColumn id="4" xr3:uid="{AFB8DBC3-609F-4CBA-ABDF-D34677FB94A3}" uniqueName="4" name="Fecha Último Servicio" queryTableFieldId="4" dataDxfId="131"/>
    <tableColumn id="5" xr3:uid="{82993276-4B37-4D7A-9D66-BE05A258C94D}" uniqueName="5" name="Acciones Pendientes Campañas" queryTableFieldId="5" dataDxfId="130"/>
    <tableColumn id="6" xr3:uid="{F71A0D90-FE66-4683-B8C7-7ED66781D36D}" uniqueName="6" name="Monto Pendiente Campañas" queryTableFieldId="6" dataDxfId="129" dataCellStyle="Currency"/>
    <tableColumn id="7" xr3:uid="{5B5AC7E4-A8CA-4BA5-BFB3-E834890A7794}" uniqueName="7" name="Notas de Contacto" queryTableFieldId="7" dataDxfId="128"/>
    <tableColumn id="8" xr3:uid="{30AD8DCC-3D08-4893-A227-73ED68C1D341}" uniqueName="8" name="Detalle Nota" queryTableFieldId="8" dataDxfId="127"/>
    <tableColumn id="9" xr3:uid="{8101E797-9DAC-42F5-AE04-3DF4F03D3C54}" uniqueName="9" name="Garantía Extendida" queryTableFieldId="9" dataDxfId="126"/>
    <tableColumn id="12" xr3:uid="{4AC7ECF9-7BD5-4A33-8904-E2FEF5FD5F91}" uniqueName="12" name="Arrendamiento TFS" queryTableFieldId="14" dataDxfId="125"/>
  </tableColumns>
  <tableStyleInfo name="TableStyleMedium11"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6286FCD-AE01-4736-9E35-306FA80B1576}" name="Table_TasaPrimerServicio8" displayName="Table_TasaPrimerServicio8" ref="B12:K70" tableType="queryTable" totalsRowShown="0" headerRowDxfId="292">
  <autoFilter ref="B12:K70" xr:uid="{D0F26587-B00A-40CF-AF1A-7B8DEAC683D5}"/>
  <sortState xmlns:xlrd2="http://schemas.microsoft.com/office/spreadsheetml/2017/richdata2" ref="B13:K70">
    <sortCondition descending="1" ref="E12:E70"/>
  </sortState>
  <tableColumns count="10">
    <tableColumn id="1" xr3:uid="{9695D9F0-6FF2-4C19-A406-64123A2662EC}" uniqueName="1" name="Mes Venta" queryTableFieldId="1"/>
    <tableColumn id="2" xr3:uid="{9C25ABA7-6D50-4A7E-B76F-B72DD96B8549}" uniqueName="2" name="Vin Vendido" queryTableFieldId="2" dataDxfId="124"/>
    <tableColumn id="3" xr3:uid="{9384E9C6-8379-4E84-9A4F-321C625C629E}" uniqueName="3" name="¿Vino a Servicio?" queryTableFieldId="3" dataDxfId="123"/>
    <tableColumn id="4" xr3:uid="{6A171E87-8BA5-41BD-AB69-C07BA3691892}" uniqueName="4" name="Fecha Último Servicio" queryTableFieldId="4" dataDxfId="122"/>
    <tableColumn id="5" xr3:uid="{D51F2FB3-94F8-4FD9-8C20-5808EDA88334}" uniqueName="5" name="Acciones Pendientes Campañas" queryTableFieldId="5" dataDxfId="121"/>
    <tableColumn id="6" xr3:uid="{3F6F81AA-C08E-4EE9-A6E4-43365E4FE4F5}" uniqueName="6" name="Monto Pendiente Campañas" queryTableFieldId="6" dataDxfId="120"/>
    <tableColumn id="7" xr3:uid="{9F5A49F4-CF01-4E1F-AA2D-9F51A399F9E6}" uniqueName="7" name="Notas de Contacto" queryTableFieldId="7" dataDxfId="119"/>
    <tableColumn id="8" xr3:uid="{0705E782-0805-4E5B-B9C6-49DFC67F2CC9}" uniqueName="8" name="Detalle Nota" queryTableFieldId="8" dataDxfId="118"/>
    <tableColumn id="9" xr3:uid="{B4F4D77E-4CE3-4281-9476-105CCF5CDC73}" uniqueName="9" name="Garantía Extendida" queryTableFieldId="9" dataDxfId="117"/>
    <tableColumn id="10" xr3:uid="{347B8C3D-C897-4FC1-9EA8-30E872DA99F5}" uniqueName="10" name="Arrendamiento TFS" queryTableFieldId="10" dataDxfId="116"/>
  </tableColumns>
  <tableStyleInfo name="TableStyleMedium11"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185D220F-91AA-40DD-9295-D5A56DC969BA}" name="Table_EfRecordatorio8" displayName="Table_EfRecordatorio8" ref="B12:M575" tableType="queryTable" totalsRowShown="0" headerRowDxfId="291">
  <autoFilter ref="B12:M575" xr:uid="{A64C7975-32AE-4CD1-A154-23E39BF3160D}"/>
  <tableColumns count="12">
    <tableColumn id="10" xr3:uid="{9019A6AE-D831-41F3-BB8F-FBA4D04D50DF}" uniqueName="10" name="Master Dealer" queryTableFieldId="10" dataDxfId="115"/>
    <tableColumn id="11" xr3:uid="{316F1402-6068-4252-8181-5BC23B38F5AA}" uniqueName="11" name="Clave Distribuidor" queryTableFieldId="11" dataDxfId="114"/>
    <tableColumn id="1" xr3:uid="{D400A794-5239-48C8-B8DF-552198C2C6A1}" uniqueName="1" name="CPUs" queryTableFieldId="1"/>
    <tableColumn id="2" xr3:uid="{570D6FC2-17A6-461C-82AC-DAFDB5DAEEA2}" uniqueName="2" name="Vin Vendido" queryTableFieldId="2"/>
    <tableColumn id="3" xr3:uid="{6170F6EB-2754-405C-8EF7-1BDBD595B14F}" uniqueName="3" name="¿Vino a Servicio?" queryTableFieldId="3"/>
    <tableColumn id="4" xr3:uid="{B07A31E6-B313-43E6-BCD2-81A61A653EA3}" uniqueName="4" name="Fecha Último Servicio" queryTableFieldId="4" dataDxfId="113"/>
    <tableColumn id="5" xr3:uid="{D7D79002-62D8-4A57-B675-2169B66D41D3}" uniqueName="5" name="Acciones Pendientes Campañas" queryTableFieldId="5" dataDxfId="112"/>
    <tableColumn id="6" xr3:uid="{75F60778-3CB3-48FA-9897-872BEC630CB5}" uniqueName="6" name="Monto Pendiente Campañas" queryTableFieldId="6" dataDxfId="111" dataCellStyle="Currency"/>
    <tableColumn id="7" xr3:uid="{15F0575B-9C35-4578-ACDF-6BC774A4CA03}" uniqueName="7" name="Notas de Contacto" queryTableFieldId="7" dataDxfId="110"/>
    <tableColumn id="8" xr3:uid="{712E77EC-6378-43BA-919A-80286B91678C}" uniqueName="8" name="Detalle Nota" queryTableFieldId="8" dataDxfId="109"/>
    <tableColumn id="9" xr3:uid="{94D8C8C4-A199-43B8-B0B1-164A938BDAD7}" uniqueName="9" name="Garantía Extendida" queryTableFieldId="9" dataDxfId="108"/>
    <tableColumn id="12" xr3:uid="{C498DB85-5E67-4322-9C67-DABC8AA32ABF}" uniqueName="12" name="Arrendamiento TFS" queryTableFieldId="14" dataDxfId="107"/>
  </tableColumns>
  <tableStyleInfo name="TableStyleMedium11"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3A651AB0-FEA6-4EBC-9565-15CEDA4D76F1}" name="Table_TasaPrimerServicio9" displayName="Table_TasaPrimerServicio9" ref="B12:K83" tableType="queryTable" totalsRowShown="0" headerRowDxfId="290">
  <autoFilter ref="B12:K83" xr:uid="{587682BD-BD41-40D9-AB76-9B10C478A029}"/>
  <sortState xmlns:xlrd2="http://schemas.microsoft.com/office/spreadsheetml/2017/richdata2" ref="B13:K83">
    <sortCondition descending="1" ref="E12:E83"/>
  </sortState>
  <tableColumns count="10">
    <tableColumn id="1" xr3:uid="{756CFDC5-E971-4F62-83CA-14EDBA32E7E3}" uniqueName="1" name="Mes Venta" queryTableFieldId="1"/>
    <tableColumn id="2" xr3:uid="{D8E94A96-B969-4D24-B143-A11EB74A1120}" uniqueName="2" name="Vin Vendido" queryTableFieldId="2" dataDxfId="106"/>
    <tableColumn id="3" xr3:uid="{74FA19F7-C38F-4DFE-91CC-B58091C6D5C8}" uniqueName="3" name="¿Vino a Servicio?" queryTableFieldId="3" dataDxfId="105"/>
    <tableColumn id="4" xr3:uid="{E492BC2E-9077-4F84-9000-7AF6D728BBCD}" uniqueName="4" name="Fecha Último Servicio" queryTableFieldId="4" dataDxfId="104"/>
    <tableColumn id="5" xr3:uid="{70862815-5609-4188-B170-4FCD012F7818}" uniqueName="5" name="Acciones Pendientes Campañas" queryTableFieldId="5" dataDxfId="103"/>
    <tableColumn id="6" xr3:uid="{EBE39B90-DD2C-439D-997A-0A1B5E297722}" uniqueName="6" name="Monto Pendiente Campañas" queryTableFieldId="6" dataDxfId="102"/>
    <tableColumn id="7" xr3:uid="{50E80E16-F1D3-43B3-B167-C7ECA5C2574F}" uniqueName="7" name="Notas de Contacto" queryTableFieldId="7" dataDxfId="101"/>
    <tableColumn id="8" xr3:uid="{4C5BB9E3-2BC8-4E55-A10F-167DE2DD5216}" uniqueName="8" name="Detalle Nota" queryTableFieldId="8" dataDxfId="100"/>
    <tableColumn id="9" xr3:uid="{1D33BAFB-FDEB-4255-BC03-C07453D0DDAD}" uniqueName="9" name="Garantía Extendida" queryTableFieldId="9" dataDxfId="99"/>
    <tableColumn id="10" xr3:uid="{BB5B0A1D-ED62-4482-90EE-C85A68FE658A}" uniqueName="10" name="Arrendamiento TFS" queryTableFieldId="10" dataDxfId="98"/>
  </tableColumns>
  <tableStyleInfo name="TableStyleMedium11"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BF9640D1-958F-44E8-9197-FAED54B36F64}" name="Table_EfRecordatorio9" displayName="Table_EfRecordatorio9" ref="B12:M610" tableType="queryTable" totalsRowShown="0" headerRowDxfId="289">
  <autoFilter ref="B12:M610" xr:uid="{35F58BCF-B7BC-4F7A-A2F5-EBF372207717}"/>
  <tableColumns count="12">
    <tableColumn id="10" xr3:uid="{772FAA8C-D7C1-4783-AC91-34B508AB957D}" uniqueName="10" name="Master Dealer" queryTableFieldId="10" dataDxfId="97"/>
    <tableColumn id="11" xr3:uid="{F1A4E94F-B5F2-486B-BED7-B44831CA19C5}" uniqueName="11" name="Clave Distribuidor" queryTableFieldId="11" dataDxfId="96"/>
    <tableColumn id="1" xr3:uid="{C5DF1C91-27C4-4484-990F-2A3F3776958B}" uniqueName="1" name="CPUs" queryTableFieldId="1"/>
    <tableColumn id="2" xr3:uid="{54B40F0F-CE82-47F5-8B7D-66E7E6EE99B9}" uniqueName="2" name="Vin Vendido" queryTableFieldId="2"/>
    <tableColumn id="3" xr3:uid="{C802C9BF-E178-4D06-9857-BCA4FF45F835}" uniqueName="3" name="¿Vino a Servicio?" queryTableFieldId="3"/>
    <tableColumn id="4" xr3:uid="{4FC1BA24-1464-47E5-9B4A-3FDFD2ACBC7E}" uniqueName="4" name="Fecha Último Servicio" queryTableFieldId="4" dataDxfId="95"/>
    <tableColumn id="5" xr3:uid="{2DF7D916-F567-40AC-BCFD-97ACD6097CD7}" uniqueName="5" name="Acciones Pendientes Campañas" queryTableFieldId="5" dataDxfId="94"/>
    <tableColumn id="6" xr3:uid="{0DCE723E-31F0-4239-8D3F-0B91FD779C1A}" uniqueName="6" name="Monto Pendiente Campañas" queryTableFieldId="6" dataDxfId="93"/>
    <tableColumn id="7" xr3:uid="{306EA2F2-4767-453C-9A2E-CF0849103AFC}" uniqueName="7" name="Notas de Contacto" queryTableFieldId="7" dataDxfId="92"/>
    <tableColumn id="8" xr3:uid="{091F1CDF-B31A-4F79-9CB9-3992616AE3CB}" uniqueName="8" name="Detalle Nota" queryTableFieldId="8" dataDxfId="91"/>
    <tableColumn id="9" xr3:uid="{D01E284D-13B6-4B4F-96AF-D2BAA725CAC4}" uniqueName="9" name="Garantía Extendida" queryTableFieldId="9" dataDxfId="90"/>
    <tableColumn id="12" xr3:uid="{2D8D344B-6CD3-42A1-9794-2F7B745A928B}" uniqueName="12" name="Arrendamiento TFS" queryTableFieldId="14" dataDxfId="89"/>
  </tableColumns>
  <tableStyleInfo name="TableStyleMedium11"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A16C7427-EE3E-4FF4-A891-390CF4731027}" name="Table_TasaPrimerServicio10" displayName="Table_TasaPrimerServicio10" ref="B12:K61" tableType="queryTable" totalsRowShown="0" headerRowDxfId="288">
  <autoFilter ref="B12:K61" xr:uid="{FF16D866-7854-46EF-8F69-17FF65333F70}"/>
  <sortState xmlns:xlrd2="http://schemas.microsoft.com/office/spreadsheetml/2017/richdata2" ref="B13:K61">
    <sortCondition descending="1" ref="E12:E61"/>
  </sortState>
  <tableColumns count="10">
    <tableColumn id="1" xr3:uid="{5045DCD1-28A7-4397-BC85-E85C67B28416}" uniqueName="1" name="Mes Venta" queryTableFieldId="1"/>
    <tableColumn id="2" xr3:uid="{500999A3-E591-473E-89A5-57553CF48802}" uniqueName="2" name="Vin Vendido" queryTableFieldId="2" dataDxfId="88"/>
    <tableColumn id="3" xr3:uid="{A3B84371-E564-4C8D-8ABA-E5214CD07E6B}" uniqueName="3" name="¿Vino a Servicio?" queryTableFieldId="3" dataDxfId="87"/>
    <tableColumn id="4" xr3:uid="{E7BBF6B7-AB05-47DC-9AD3-325DEADC0140}" uniqueName="4" name="Fecha Último Servicio" queryTableFieldId="4" dataDxfId="86"/>
    <tableColumn id="5" xr3:uid="{12955257-1953-402D-92C4-2CB1507DFAD4}" uniqueName="5" name="Acciones Pendientes Campañas" queryTableFieldId="5" dataDxfId="85"/>
    <tableColumn id="6" xr3:uid="{991F5E12-358F-48CD-9C71-9D8B7F819B7D}" uniqueName="6" name="Monto Pendiente Campañas" queryTableFieldId="6" dataDxfId="84"/>
    <tableColumn id="7" xr3:uid="{574F9FD2-D21E-41AE-8C1B-FD92025F05CC}" uniqueName="7" name="Notas de Contacto" queryTableFieldId="7" dataDxfId="83"/>
    <tableColumn id="8" xr3:uid="{2F92457C-4957-4402-8A9E-49857F90F026}" uniqueName="8" name="Detalle Nota" queryTableFieldId="8" dataDxfId="82"/>
    <tableColumn id="9" xr3:uid="{F464AC05-72AE-42EA-88F7-0B1E15F7A9B9}" uniqueName="9" name="Garantía Extendida" queryTableFieldId="9" dataDxfId="81"/>
    <tableColumn id="10" xr3:uid="{ABE24BF9-D239-4773-BC1B-B614EF7A837A}" uniqueName="10" name="Arrendamiento TFS" queryTableFieldId="10" dataDxfId="80"/>
  </tableColumns>
  <tableStyleInfo name="TableStyleMedium11"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D37A0EFF-9527-4A7D-85D8-7A1D2A572EA4}" name="Table_EfRecordatorio10" displayName="Table_EfRecordatorio10" ref="B12:M569" tableType="queryTable" totalsRowShown="0" headerRowDxfId="287">
  <autoFilter ref="B12:M569" xr:uid="{D7A19EF2-20DF-4B87-870A-1D19FEB4006D}"/>
  <tableColumns count="12">
    <tableColumn id="10" xr3:uid="{D1C8D689-A984-4A6C-82D7-44F979D2C921}" uniqueName="10" name="Master Dealer" queryTableFieldId="10" dataDxfId="79"/>
    <tableColumn id="11" xr3:uid="{9DC4A468-95DE-44E8-BFC5-6A0D50B0EB82}" uniqueName="11" name="Clave Distribuidor" queryTableFieldId="11" dataDxfId="78"/>
    <tableColumn id="1" xr3:uid="{459149E9-27E1-4675-8C94-0A13C4F7B13B}" uniqueName="1" name="CPUs" queryTableFieldId="1"/>
    <tableColumn id="2" xr3:uid="{ED50D4B4-A4FD-44FF-B428-D63496B0D4CC}" uniqueName="2" name="Vin Vendido" queryTableFieldId="2"/>
    <tableColumn id="3" xr3:uid="{A4BD14B9-56AA-47A1-A436-BEC46DDFFB2A}" uniqueName="3" name="¿Vino a Servicio?" queryTableFieldId="3"/>
    <tableColumn id="4" xr3:uid="{FF21BED9-0C95-4771-9822-EFF797D23345}" uniqueName="4" name="Fecha Último Servicio" queryTableFieldId="4" dataDxfId="77"/>
    <tableColumn id="5" xr3:uid="{74CDEAED-15E7-43BD-952B-863505BD1A20}" uniqueName="5" name="Acciones Pendientes Campañas" queryTableFieldId="5" dataDxfId="76"/>
    <tableColumn id="6" xr3:uid="{F414D50F-9D1D-42B0-9985-CA3493580721}" uniqueName="6" name="Monto Pendiente Campañas" queryTableFieldId="6" dataDxfId="75" dataCellStyle="Currency"/>
    <tableColumn id="7" xr3:uid="{6E7BF0AA-4AEE-4771-ACE7-82E0EAE2B04D}" uniqueName="7" name="Notas de Contacto" queryTableFieldId="7" dataDxfId="74"/>
    <tableColumn id="8" xr3:uid="{7B125738-A07D-4ED6-B00A-9EACB1EB8C96}" uniqueName="8" name="Detalle Nota" queryTableFieldId="8" dataDxfId="73"/>
    <tableColumn id="9" xr3:uid="{6F60C755-D74C-40A9-9C91-8619916A68BD}" uniqueName="9" name="Garantía Extendida" queryTableFieldId="9" dataDxfId="72"/>
    <tableColumn id="12" xr3:uid="{5AC55A19-676A-4A1A-ABBC-DDBBD61534F6}" uniqueName="12" name="Arrendamiento TFS" queryTableFieldId="14" dataDxfId="71"/>
  </tableColumns>
  <tableStyleInfo name="TableStyleMedium11"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5814ECE5-A791-4B44-B08E-C2D1B382E145}" name="Table_TasaPrimerServicio11" displayName="Table_TasaPrimerServicio11" ref="B12:K55" tableType="queryTable" totalsRowShown="0" headerRowDxfId="286">
  <autoFilter ref="B12:K55" xr:uid="{FA707124-E517-4C3B-B48F-F8325203BA6B}"/>
  <sortState xmlns:xlrd2="http://schemas.microsoft.com/office/spreadsheetml/2017/richdata2" ref="B13:K55">
    <sortCondition descending="1" ref="E12:E55"/>
  </sortState>
  <tableColumns count="10">
    <tableColumn id="1" xr3:uid="{8A2EC0C2-4990-4B42-9DD2-343A933634A4}" uniqueName="1" name="Mes Venta" queryTableFieldId="1"/>
    <tableColumn id="2" xr3:uid="{447579E4-CE22-4DB2-82EA-85529F015215}" uniqueName="2" name="Vin Vendido" queryTableFieldId="2" dataDxfId="70"/>
    <tableColumn id="3" xr3:uid="{AF5E1D2F-9146-4F51-9964-ED506B65AEBC}" uniqueName="3" name="¿Vino a Servicio?" queryTableFieldId="3" dataDxfId="69"/>
    <tableColumn id="4" xr3:uid="{FF9A7479-332F-4E46-ADEC-0DAD0C9F1EE6}" uniqueName="4" name="Fecha Último Servicio" queryTableFieldId="4" dataDxfId="68"/>
    <tableColumn id="5" xr3:uid="{D9E7B835-F2DD-4F3C-9EF6-EAA4F34297F9}" uniqueName="5" name="Acciones Pendientes Campañas" queryTableFieldId="5" dataDxfId="67"/>
    <tableColumn id="6" xr3:uid="{032E8B7E-6D64-4DF9-AF27-87C8FD391795}" uniqueName="6" name="Monto Pendiente Campañas" queryTableFieldId="6" dataDxfId="66"/>
    <tableColumn id="7" xr3:uid="{46075C00-F6F5-46E7-8E2E-D98B90DBF59C}" uniqueName="7" name="Notas de Contacto" queryTableFieldId="7" dataDxfId="65"/>
    <tableColumn id="8" xr3:uid="{CE9C3DF2-7F49-4541-95EB-819B76BD7DAE}" uniqueName="8" name="Detalle Nota" queryTableFieldId="8" dataDxfId="64"/>
    <tableColumn id="9" xr3:uid="{3F0F81A9-4DDF-4AAF-B1AA-DA7F352C078C}" uniqueName="9" name="Garantía Extendida" queryTableFieldId="9" dataDxfId="63"/>
    <tableColumn id="10" xr3:uid="{5ECC3226-1D2B-45F3-8D55-5E8C21F17DCF}" uniqueName="10" name="Arrendamiento TFS" queryTableFieldId="10" dataDxfId="62"/>
  </tableColumns>
  <tableStyleInfo name="TableStyleMedium11"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2F66812E-1FF9-484F-A71A-7C768F05A8A4}" name="Table_EfRecordatorio11" displayName="Table_EfRecordatorio11" ref="B12:M572" tableType="queryTable" totalsRowShown="0" headerRowDxfId="285">
  <autoFilter ref="B12:M572" xr:uid="{ADADAF33-042A-49C9-87B1-4DD77640B482}"/>
  <sortState xmlns:xlrd2="http://schemas.microsoft.com/office/spreadsheetml/2017/richdata2" ref="B13:M572">
    <sortCondition descending="1" ref="G12:G572"/>
  </sortState>
  <tableColumns count="12">
    <tableColumn id="10" xr3:uid="{8875BB81-717E-4180-B936-294BB79D2037}" uniqueName="10" name="Master Dealer" queryTableFieldId="10" dataDxfId="61"/>
    <tableColumn id="11" xr3:uid="{4BC47ACD-1E8B-4A6C-8657-B81FD4BE8A13}" uniqueName="11" name="Clave Distribuidor" queryTableFieldId="11" dataDxfId="60"/>
    <tableColumn id="1" xr3:uid="{5C426534-2E72-4ABC-89F9-923C10703865}" uniqueName="1" name="CPUs" queryTableFieldId="1"/>
    <tableColumn id="2" xr3:uid="{AE183DD8-9681-437F-B4E8-28613D885BEC}" uniqueName="2" name="Vin Vendido" queryTableFieldId="2"/>
    <tableColumn id="3" xr3:uid="{2E78C58F-4054-4A19-8A6F-7ECC80530CC5}" uniqueName="3" name="¿Vino a Servicio?" queryTableFieldId="3"/>
    <tableColumn id="4" xr3:uid="{26A5FF92-899F-4824-9B4F-89E953187ADB}" uniqueName="4" name="Fecha Último Servicio" queryTableFieldId="4" dataDxfId="59"/>
    <tableColumn id="5" xr3:uid="{BAE3BE33-6505-4266-B765-B671F20CBE4F}" uniqueName="5" name="Acciones Pendientes Campañas" queryTableFieldId="5" dataDxfId="58"/>
    <tableColumn id="6" xr3:uid="{397186EF-BF07-4079-9F76-BA1A7B5C25AC}" uniqueName="6" name="Monto Pendiente Campañas" queryTableFieldId="6" dataDxfId="57"/>
    <tableColumn id="7" xr3:uid="{6B380CA3-84C0-414F-9C9B-253B01C684C7}" uniqueName="7" name="Notas de Contacto" queryTableFieldId="7" dataDxfId="56"/>
    <tableColumn id="8" xr3:uid="{AC5F933F-1972-4C1A-BECA-94FCA2B0B00A}" uniqueName="8" name="Detalle Nota" queryTableFieldId="8" dataDxfId="55"/>
    <tableColumn id="9" xr3:uid="{B652410E-71AF-4E96-AB3C-0C84A4B9CA9C}" uniqueName="9" name="Garantía Extendida" queryTableFieldId="9" dataDxfId="54"/>
    <tableColumn id="12" xr3:uid="{4AAC88F3-2A54-40F6-A3AB-DACEA65AAF67}" uniqueName="12" name="Arrendamiento TFS" queryTableFieldId="14" dataDxfId="53"/>
  </tableColumns>
  <tableStyleInfo name="TableStyleMedium11"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7F65179C-EB8A-4AA9-ACC1-0FC5E703F2A0}" name="Table_TasaPrimerServicio12" displayName="Table_TasaPrimerServicio12" ref="B12:K69" tableType="queryTable" totalsRowShown="0" headerRowDxfId="284">
  <autoFilter ref="B12:K69" xr:uid="{C4E65231-F32A-40CD-93B4-D45E25F74D5F}"/>
  <sortState xmlns:xlrd2="http://schemas.microsoft.com/office/spreadsheetml/2017/richdata2" ref="B13:K69">
    <sortCondition descending="1" ref="E12:E69"/>
  </sortState>
  <tableColumns count="10">
    <tableColumn id="1" xr3:uid="{E36FEBE7-A295-453D-A749-D83B47FD2CF8}" uniqueName="1" name="Mes Venta" queryTableFieldId="1"/>
    <tableColumn id="2" xr3:uid="{EFB27270-4DC0-4875-AE97-181525810A7F}" uniqueName="2" name="Vin Vendido" queryTableFieldId="2" dataDxfId="52"/>
    <tableColumn id="3" xr3:uid="{F0E188C0-7735-4BF1-9946-8E521455B76F}" uniqueName="3" name="¿Vino a Servicio?" queryTableFieldId="3" dataDxfId="51"/>
    <tableColumn id="4" xr3:uid="{E68876A0-CEA6-43E2-BAB9-9D72FFDCCFDD}" uniqueName="4" name="Fecha Último Servicio" queryTableFieldId="4" dataDxfId="50"/>
    <tableColumn id="5" xr3:uid="{DD026504-F789-417A-A4D0-AF527B1C59B7}" uniqueName="5" name="Acciones Pendientes Campañas" queryTableFieldId="5" dataDxfId="49"/>
    <tableColumn id="6" xr3:uid="{8D1DD1AD-95B0-4072-B5C2-A70B404CD7DB}" uniqueName="6" name="Monto Pendiente Campañas" queryTableFieldId="6" dataDxfId="48"/>
    <tableColumn id="7" xr3:uid="{21C670B1-1918-42C4-814E-8C68A8FBE674}" uniqueName="7" name="Notas de Contacto" queryTableFieldId="7" dataDxfId="47"/>
    <tableColumn id="8" xr3:uid="{160A4220-C86D-4A78-B004-AC14E098E5D9}" uniqueName="8" name="Detalle Nota" queryTableFieldId="8" dataDxfId="46"/>
    <tableColumn id="9" xr3:uid="{6140200C-E97D-4F73-95AF-F1ECD0910ADE}" uniqueName="9" name="Garantía Extendida" queryTableFieldId="9" dataDxfId="45"/>
    <tableColumn id="10" xr3:uid="{848FAB68-11F4-4454-A18E-E2011DECD023}" uniqueName="10" name="Arrendamiento TFS" queryTableFieldId="10" dataDxfId="44"/>
  </tableColumns>
  <tableStyleInfo name="TableStyleMedium11" showFirstColumn="0" showLastColumn="0"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45CA922C-5507-4AC3-99DC-3C95F6BED3E4}" name="Table_EfRecordatorio12" displayName="Table_EfRecordatorio12" ref="B12:M521" tableType="queryTable" totalsRowShown="0" headerRowDxfId="283">
  <autoFilter ref="B12:M521" xr:uid="{BAD9BEEE-8FA5-4205-BBC6-CF6D0B959339}"/>
  <tableColumns count="12">
    <tableColumn id="10" xr3:uid="{E6474ABB-E1B2-4A05-A1E2-EB24BDC6DD9D}" uniqueName="10" name="Master Dealer" queryTableFieldId="10" dataDxfId="43"/>
    <tableColumn id="11" xr3:uid="{17567ECA-27F7-41CB-960F-335601F7037A}" uniqueName="11" name="Clave Distribuidor" queryTableFieldId="11" dataDxfId="42"/>
    <tableColumn id="1" xr3:uid="{240760B3-F1E8-4ED9-981C-311EDBE0A6CC}" uniqueName="1" name="CPUs" queryTableFieldId="1"/>
    <tableColumn id="2" xr3:uid="{8453C54E-7A90-47A8-93AA-55344FCB5073}" uniqueName="2" name="Vin Vendido" queryTableFieldId="2"/>
    <tableColumn id="3" xr3:uid="{C7B435CD-BBCB-479F-BE13-0B6E7C2CB218}" uniqueName="3" name="¿Vino a Servicio?" queryTableFieldId="3"/>
    <tableColumn id="4" xr3:uid="{0CC5525C-C4E9-4171-BF70-96DB61A6951B}" uniqueName="4" name="Fecha Último Servicio" queryTableFieldId="4" dataDxfId="41"/>
    <tableColumn id="5" xr3:uid="{91316C5E-27E1-4D4C-8D6C-BD20114F45F6}" uniqueName="5" name="Acciones Pendientes Campañas" queryTableFieldId="5" dataDxfId="40"/>
    <tableColumn id="6" xr3:uid="{AE306FEE-75D2-48BE-A1EB-1D3DCF687894}" uniqueName="6" name="Monto Pendiente Campañas" queryTableFieldId="6" dataDxfId="39"/>
    <tableColumn id="7" xr3:uid="{4DE0C610-6E68-4FB7-844C-EC0B2D8B870F}" uniqueName="7" name="Notas de Contacto" queryTableFieldId="7" dataDxfId="38"/>
    <tableColumn id="8" xr3:uid="{D67AFD39-44A6-4825-9449-6512DAB09892}" uniqueName="8" name="Detalle Nota" queryTableFieldId="8" dataDxfId="37"/>
    <tableColumn id="9" xr3:uid="{8A135A7A-C546-4080-B356-28E4A8FAB4A3}" uniqueName="9" name="Garantía Extendida" queryTableFieldId="9" dataDxfId="36"/>
    <tableColumn id="12" xr3:uid="{62A6B5D0-6D5E-4393-8763-16448D479711}" uniqueName="12" name="Arrendamiento TFS" queryTableFieldId="14" dataDxfId="35"/>
  </tableColumns>
  <tableStyleInfo name="TableStyleMedium11" showFirstColumn="0" showLastColumn="0" showRowStripes="1"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6C05A690-6B96-45D2-8C4C-DA967A21A0EB}" name="Table_LIstadoInactivos" displayName="Table_LIstadoInactivos" ref="B16:O5042" tableType="queryTable" totalsRowShown="0" headerRowDxfId="282">
  <autoFilter ref="B16:O5042" xr:uid="{8ECD5AA9-B031-4496-9032-3D684624DC0E}"/>
  <sortState xmlns:xlrd2="http://schemas.microsoft.com/office/spreadsheetml/2017/richdata2" ref="B17:O5042">
    <sortCondition ref="H16:H5042"/>
  </sortState>
  <tableColumns count="14">
    <tableColumn id="10" xr3:uid="{4D80BFBA-5606-45C2-A2EF-63664F88BE4A}" uniqueName="10" name="Tipo" queryTableFieldId="10"/>
    <tableColumn id="2" xr3:uid="{BA284B6A-2DB3-4FAD-8CD3-812670622C11}" uniqueName="2" name="Vin" queryTableFieldId="2"/>
    <tableColumn id="3" xr3:uid="{0F1878C1-DCC9-458B-A68A-3DFC1CB54413}" uniqueName="3" name="Fecha Último Servicio" queryTableFieldId="3"/>
    <tableColumn id="7" xr3:uid="{CF53527D-72BA-491E-977D-345C28AB54D1}" uniqueName="7" name="Acciones Pendientes Campañas" queryTableFieldId="16" dataDxfId="34"/>
    <tableColumn id="8" xr3:uid="{C5E3CD5F-5C22-41A8-ADCA-51ED8025ADE5}" uniqueName="8" name="Monto Pendiente Campañas" queryTableFieldId="17" dataDxfId="33"/>
    <tableColumn id="4" xr3:uid="{DD8198E3-6F5C-4FB7-A08D-3F3E5A5F7BC0}" uniqueName="4" name="Fecha Venta VIN" queryTableFieldId="4" dataDxfId="32"/>
    <tableColumn id="5" xr3:uid="{2C9E0077-DFCA-4002-9EB8-B89DBD00D476}" uniqueName="5" name="Edad Vin en Años" queryTableFieldId="5" dataDxfId="31"/>
    <tableColumn id="6" xr3:uid="{DF1C333D-3372-4601-BCE1-C5664C234237}" uniqueName="6" name="Odómetro" queryTableFieldId="6" dataDxfId="30"/>
    <tableColumn id="9" xr3:uid="{18DBC77B-9076-4980-9BCB-DF7C7B653D56}" uniqueName="9" name="Distribuidor Venta" queryTableFieldId="9" dataDxfId="29"/>
    <tableColumn id="11" xr3:uid="{9AB3ED50-A3A5-4184-A172-185685A77BFE}" uniqueName="11" name="Notas de Contacto" queryTableFieldId="13" dataDxfId="28"/>
    <tableColumn id="12" xr3:uid="{6A559BEF-F973-42E1-940E-93B57FE597D4}" uniqueName="12" name="Detalle Nota" queryTableFieldId="21" dataDxfId="27"/>
    <tableColumn id="1" xr3:uid="{B6EDD1BE-3375-4487-B083-368614C8CA6F}" uniqueName="1" name="Rango de Distancia" queryTableFieldId="12" dataDxfId="26"/>
    <tableColumn id="13" xr3:uid="{CEEFEA56-3AC0-4FFE-8D04-D1093CAA1EDB}" uniqueName="13" name="Garantía Extendida" queryTableFieldId="23" dataDxfId="25"/>
    <tableColumn id="14" xr3:uid="{1CE322B4-70A2-420C-A530-99D5C2C9FA13}" uniqueName="14" name="Arrendamiento TFS" queryTableFieldId="24" dataDxfId="24"/>
  </tableColumns>
  <tableStyleInfo name="TableStyleMedium11" showFirstColumn="0" showLastColumn="0" showRowStripes="1" showColumnStripes="0"/>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2688166E-118E-4267-BD43-30FB1CC3319C}" name="Table_OutputBDDealerServicio" displayName="Table_OutputBDDealerServicio" ref="B9:Z742" tableType="queryTable" totalsRowShown="0" headerRowDxfId="281">
  <autoFilter ref="B9:Z742" xr:uid="{E14A9DE6-FC75-4411-80BB-A026BE9F8253}"/>
  <tableColumns count="25">
    <tableColumn id="25" xr3:uid="{928A769E-B5AD-42B0-87FC-C0E05F7D835E}" uniqueName="25" name="Master Dealer" queryTableFieldId="25"/>
    <tableColumn id="1" xr3:uid="{CDAD6088-4CBF-4409-AE00-95243D9207E7}" uniqueName="1" name="Codigo Distribuidor" queryTableFieldId="1"/>
    <tableColumn id="2" xr3:uid="{4CF5BDAE-3B84-48F5-A586-C61EB5A185AE}" uniqueName="2" name="Vin" queryTableFieldId="2"/>
    <tableColumn id="3" xr3:uid="{F1569386-B9CA-4C8C-807B-B1C92EC5A9EC}" uniqueName="3" name="Distribuidor Venta" queryTableFieldId="3"/>
    <tableColumn id="4" xr3:uid="{3EDEBFC5-255F-4367-8070-749BC5216E36}" uniqueName="4" name="Año Modelo" queryTableFieldId="4"/>
    <tableColumn id="5" xr3:uid="{40806329-9518-4210-A513-F10F4F822892}" uniqueName="5" name="Modelo" queryTableFieldId="5"/>
    <tableColumn id="6" xr3:uid="{201A4B53-FC37-470D-A9BF-408AB132C588}" uniqueName="6" name="Orden Reparación" queryTableFieldId="6"/>
    <tableColumn id="7" xr3:uid="{91969157-D15A-469D-A7B0-81AF665154D3}" uniqueName="7" name="Fecha Servicio" queryTableFieldId="7" dataDxfId="23"/>
    <tableColumn id="8" xr3:uid="{B7842D22-625B-45FB-AA5F-D078084E0D2D}" uniqueName="8" name="Tipo de Servicio" queryTableFieldId="8"/>
    <tableColumn id="9" xr3:uid="{DBE19645-4E5B-44AC-80A8-306DC3B7B409}" uniqueName="9" name="Odómetro" queryTableFieldId="9"/>
    <tableColumn id="10" xr3:uid="{B24FEC05-6F98-4BC4-8D52-45D9365EA08F}" uniqueName="10" name="Monto Ticket" queryTableFieldId="10" dataDxfId="22"/>
    <tableColumn id="13" xr3:uid="{B692C221-8EF3-4849-9723-C9DEE95471A0}" uniqueName="13" name="Calle" queryTableFieldId="13"/>
    <tableColumn id="14" xr3:uid="{C95DE670-A81F-4E06-87EB-117A610F9D2D}" uniqueName="14" name="Colonia" queryTableFieldId="14"/>
    <tableColumn id="15" xr3:uid="{A91C97E9-712C-4078-BB82-D22DA3CBFFF3}" uniqueName="15" name="CP" queryTableFieldId="15"/>
    <tableColumn id="16" xr3:uid="{92B03EC7-C579-4DE4-AC09-C3B30E1CFD81}" uniqueName="16" name="Ciudad o Municipio" queryTableFieldId="16"/>
    <tableColumn id="17" xr3:uid="{DB54DF2B-7FB8-4B65-B563-0540AEED6A69}" uniqueName="17" name="Estado" queryTableFieldId="17"/>
    <tableColumn id="18" xr3:uid="{CA3119E2-5434-4152-8049-D89DAA3EC38D}" uniqueName="18" name="¿Es un Vin Válido?" queryTableFieldId="18"/>
    <tableColumn id="19" xr3:uid="{D35580AC-5E39-479E-82EE-3CE8255F2668}" uniqueName="19" name="Calle según Catálogo INEGI" queryTableFieldId="19"/>
    <tableColumn id="20" xr3:uid="{ACA278C5-AA6B-41C8-935B-E22AF238D64E}" uniqueName="20" name="Colonia  según Catálogo INEGI" queryTableFieldId="20"/>
    <tableColumn id="21" xr3:uid="{C28DF860-16E5-42C1-AB5B-B711CB9AED56}" uniqueName="21" name="CP según Catálogo INEGI" queryTableFieldId="21"/>
    <tableColumn id="22" xr3:uid="{4DF6B2F8-4DA4-4447-A566-28D018F07C79}" uniqueName="22" name="Municipio según Catálogo INEGI" queryTableFieldId="22"/>
    <tableColumn id="23" xr3:uid="{502C7D9B-80FC-4337-BEC7-AEA219D6B18A}" uniqueName="23" name="Estado según Catálogo INEGI" queryTableFieldId="23"/>
    <tableColumn id="24" xr3:uid="{CDAB8E2C-3A85-49EC-9495-8F6D5A38825A}" uniqueName="24" name="Comentarios Geolocalización" queryTableFieldId="24"/>
    <tableColumn id="11" xr3:uid="{71922868-455B-409B-95C9-4E85116D666F}" uniqueName="11" name="Acciones Pendientes Campañas" queryTableFieldId="27"/>
    <tableColumn id="12" xr3:uid="{592CDA8E-BA0C-45E1-A3D2-F7C043C54647}" uniqueName="12" name="Monto Pendiente Campañas" queryTableFieldId="28"/>
  </tableColumns>
  <tableStyleInfo name="TableStyleMedium11" showFirstColumn="0" showLastColumn="0" showRowStripes="1" showColumnStripes="0"/>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9CA6E05D-1DD6-4FE9-A383-12794167D684}" name="Table_ListadoReparacionLigera" displayName="Table_ListadoReparacionLigera" ref="B11:H50" tableType="queryTable" totalsRowShown="0" headerRowDxfId="280">
  <autoFilter ref="B11:H50" xr:uid="{214778AC-64CD-4B7C-8848-17A05DBA271A}"/>
  <tableColumns count="7">
    <tableColumn id="6" xr3:uid="{2A390120-859A-4F70-91BF-ED2C0351AD69}" uniqueName="6" name="Codigo Distribuidor" queryTableFieldId="6"/>
    <tableColumn id="7" xr3:uid="{DD26F21F-B348-46D5-8AA4-886D54C7804E}" uniqueName="7" name="Tipo de Reparación" queryTableFieldId="7"/>
    <tableColumn id="8" xr3:uid="{F5954C2C-66AD-4AFD-978D-98B878FEEF4D}" uniqueName="8" name="Detalle de la Reparación" queryTableFieldId="8"/>
    <tableColumn id="1" xr3:uid="{8C650D0A-D441-48A8-8DDD-4984E2301F3F}" uniqueName="1" name="No. de Órdenes en el Periodo" queryTableFieldId="11"/>
    <tableColumn id="2" xr3:uid="{FE291E01-CBA8-43B3-B84A-15F51F250A1B}" uniqueName="2" name="Monto Promedio en el Periodo" queryTableFieldId="12" dataDxfId="21" dataCellStyle="Currency"/>
    <tableColumn id="3" xr3:uid="{795FE71E-0883-4BE5-BA57-D656DBAA037D}" uniqueName="3" name="No. de Órdenes en el Mes" queryTableFieldId="13"/>
    <tableColumn id="4" xr3:uid="{0C80043C-DC99-48B2-B6E0-B8C80FFFC23E}" uniqueName="4" name="Monto Promedio en el Mes" queryTableFieldId="14" dataDxfId="20" dataCellStyle="Currency"/>
  </tableColumns>
  <tableStyleInfo name="TableStyleMedium11" showFirstColumn="0" showLastColumn="0" showRowStripes="1" showColumnStripes="0"/>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D67B021B-C37B-4F73-B874-4FB739204CE1}" name="Table_GanadosPerdidosDet" displayName="Table_GanadosPerdidosDet" ref="B11:F54" tableType="queryTable" totalsRowShown="0" headerRowDxfId="279">
  <autoFilter ref="B11:F54" xr:uid="{FCF71465-5BEE-4624-9F17-6651BC6E144B}"/>
  <sortState xmlns:xlrd2="http://schemas.microsoft.com/office/spreadsheetml/2017/richdata2" ref="B12:F54">
    <sortCondition ref="C11:C54"/>
  </sortState>
  <tableColumns count="5">
    <tableColumn id="1" xr3:uid="{BFA531F2-21BF-46AE-84F1-EE0871A1DEB9}" uniqueName="1" name="Codigo Distribuidor" queryTableFieldId="1"/>
    <tableColumn id="2" xr3:uid="{910E793B-4DFF-4744-9042-E633A1A15B89}" uniqueName="2" name="Concepto" queryTableFieldId="2"/>
    <tableColumn id="3" xr3:uid="{E08190B0-5D84-457C-B229-29C2031A719F}" uniqueName="3" name="Vin" queryTableFieldId="3"/>
    <tableColumn id="4" xr3:uid="{12EEE31E-551F-4AD3-9785-6D867E2E658D}" uniqueName="4" name="Campañas Acciones Pendientes" queryTableFieldId="4" dataDxfId="19"/>
    <tableColumn id="5" xr3:uid="{09AC6FCE-43CE-49E9-9387-754C3DB4C4C8}" uniqueName="5" name="Campañas MontoPen" queryTableFieldId="5" dataDxfId="18"/>
  </tableColumns>
  <tableStyleInfo name="TableStyleMedium11" showFirstColumn="0" showLastColumn="0" showRowStripes="1" showColumnStripes="0"/>
</table>
</file>

<file path=xl/tables/table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D3DCB73A-B8D9-453A-8F14-935D218D5E7B}" name="Table_Campanias" displayName="Table_Campanias" ref="B8:L901" tableType="queryTable" totalsRowShown="0" headerRowDxfId="278">
  <autoFilter ref="B8:L901" xr:uid="{B3C4969F-5210-4AC8-938A-24B7EE811D07}"/>
  <sortState xmlns:xlrd2="http://schemas.microsoft.com/office/spreadsheetml/2017/richdata2" ref="B9:L901">
    <sortCondition descending="1" ref="G8:G901"/>
  </sortState>
  <tableColumns count="11">
    <tableColumn id="1" xr3:uid="{9A20ADA5-4B99-4158-976D-C63EA034B1A2}" uniqueName="1" name="Vin" queryTableFieldId="1"/>
    <tableColumn id="8" xr3:uid="{0279FAE2-6460-4F5E-97D1-11EE12E7DF28}" uniqueName="8" name="Estatus VIN" queryTableFieldId="8" dataDxfId="9"/>
    <tableColumn id="2" xr3:uid="{535F8F77-8196-41DD-A7CB-E5D63083ED10}" uniqueName="2" name="Master Código Distribuidor" queryTableFieldId="2" dataDxfId="8"/>
    <tableColumn id="3" xr3:uid="{97E84394-D6BF-4355-ABF0-AF454B5511E7}" uniqueName="3" name="Código Distribuidor Servicio" queryTableFieldId="3" dataDxfId="7"/>
    <tableColumn id="4" xr3:uid="{743BDF78-AC50-4417-B152-CFAB078477B6}" uniqueName="4" name="Edad Vin en Meses" queryTableFieldId="4" dataDxfId="6"/>
    <tableColumn id="5" xr3:uid="{9FEFA781-5F61-4A21-8938-CE62B2CAEEC1}" uniqueName="5" name="Fecha Último Servicio" queryTableFieldId="5" dataDxfId="5"/>
    <tableColumn id="6" xr3:uid="{0CE1C4AA-8211-494E-9DAA-5CC04B542BF3}" uniqueName="6" name="Cant. Pendiente *" queryTableFieldId="12" dataDxfId="4" dataCellStyle="Comma"/>
    <tableColumn id="7" xr3:uid="{3DDA7375-124C-447D-A0F6-1691377EC487}" uniqueName="7" name="Monto Pendiente *" queryTableFieldId="13" dataDxfId="3" dataCellStyle="Comma"/>
    <tableColumn id="9" xr3:uid="{9FC6DE57-D8CC-4B93-8D06-9E015FC136F0}" uniqueName="9" name="Notas de Contacto" queryTableFieldId="14" dataDxfId="2" dataCellStyle="Comma"/>
    <tableColumn id="10" xr3:uid="{FAB637DE-8EF8-483C-872D-48BA276FC229}" uniqueName="10" name="Detalle Nota" queryTableFieldId="15" dataDxfId="1" dataCellStyle="Comma"/>
    <tableColumn id="11" xr3:uid="{3CE6469B-348E-4D45-87B8-2D34098D626F}" uniqueName="11" name="Garantía Extendida" queryTableFieldId="16" dataDxfId="0" dataCellStyle="Comma"/>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drawing" Target="../drawings/drawing7.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drawing" Target="../drawings/drawing8.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drawing" Target="../drawings/drawing9.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drawing" Target="../drawings/drawing11.x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table" Target="../tables/table12.xml"/><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drawing" Target="../drawings/drawing13.xml"/><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2" Type="http://schemas.openxmlformats.org/officeDocument/2006/relationships/table" Target="../tables/table14.xml"/><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drawing" Target="../drawings/drawing15.xml"/><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2" Type="http://schemas.openxmlformats.org/officeDocument/2006/relationships/table" Target="../tables/table16.xml"/><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3" Type="http://schemas.openxmlformats.org/officeDocument/2006/relationships/table" Target="../tables/table17.xml"/><Relationship Id="rId2" Type="http://schemas.openxmlformats.org/officeDocument/2006/relationships/drawing" Target="../drawings/drawing17.xml"/><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3" Type="http://schemas.openxmlformats.org/officeDocument/2006/relationships/table" Target="../tables/table18.xml"/><Relationship Id="rId2" Type="http://schemas.openxmlformats.org/officeDocument/2006/relationships/drawing" Target="../drawings/drawing18.xml"/><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3" Type="http://schemas.openxmlformats.org/officeDocument/2006/relationships/table" Target="../tables/table19.xml"/><Relationship Id="rId2" Type="http://schemas.openxmlformats.org/officeDocument/2006/relationships/drawing" Target="../drawings/drawing19.xml"/><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2" Type="http://schemas.openxmlformats.org/officeDocument/2006/relationships/table" Target="../tables/table20.xml"/><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3" Type="http://schemas.openxmlformats.org/officeDocument/2006/relationships/table" Target="../tables/table21.xml"/><Relationship Id="rId2" Type="http://schemas.openxmlformats.org/officeDocument/2006/relationships/drawing" Target="../drawings/drawing21.xml"/><Relationship Id="rId1" Type="http://schemas.openxmlformats.org/officeDocument/2006/relationships/printerSettings" Target="../printerSettings/printerSettings14.bin"/></Relationships>
</file>

<file path=xl/worksheets/_rels/sheet22.xml.rels><?xml version="1.0" encoding="UTF-8" standalone="yes"?>
<Relationships xmlns="http://schemas.openxmlformats.org/package/2006/relationships"><Relationship Id="rId2" Type="http://schemas.openxmlformats.org/officeDocument/2006/relationships/table" Target="../tables/table22.xml"/><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3" Type="http://schemas.openxmlformats.org/officeDocument/2006/relationships/table" Target="../tables/table23.xml"/><Relationship Id="rId2" Type="http://schemas.openxmlformats.org/officeDocument/2006/relationships/drawing" Target="../drawings/drawing23.xml"/><Relationship Id="rId1" Type="http://schemas.openxmlformats.org/officeDocument/2006/relationships/printerSettings" Target="../printerSettings/printerSettings15.bin"/></Relationships>
</file>

<file path=xl/worksheets/_rels/sheet24.xml.rels><?xml version="1.0" encoding="UTF-8" standalone="yes"?>
<Relationships xmlns="http://schemas.openxmlformats.org/package/2006/relationships"><Relationship Id="rId2" Type="http://schemas.openxmlformats.org/officeDocument/2006/relationships/table" Target="../tables/table24.xml"/><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3" Type="http://schemas.openxmlformats.org/officeDocument/2006/relationships/table" Target="../tables/table25.xml"/><Relationship Id="rId2" Type="http://schemas.openxmlformats.org/officeDocument/2006/relationships/drawing" Target="../drawings/drawing25.xml"/><Relationship Id="rId1" Type="http://schemas.openxmlformats.org/officeDocument/2006/relationships/printerSettings" Target="../printerSettings/printerSettings16.bin"/></Relationships>
</file>

<file path=xl/worksheets/_rels/sheet26.xml.rels><?xml version="1.0" encoding="UTF-8" standalone="yes"?>
<Relationships xmlns="http://schemas.openxmlformats.org/package/2006/relationships"><Relationship Id="rId2" Type="http://schemas.openxmlformats.org/officeDocument/2006/relationships/table" Target="../tables/table26.xml"/><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3" Type="http://schemas.openxmlformats.org/officeDocument/2006/relationships/table" Target="../tables/table27.xml"/><Relationship Id="rId2" Type="http://schemas.openxmlformats.org/officeDocument/2006/relationships/drawing" Target="../drawings/drawing27.xml"/><Relationship Id="rId1" Type="http://schemas.openxmlformats.org/officeDocument/2006/relationships/printerSettings" Target="../printerSettings/printerSettings17.bin"/></Relationships>
</file>

<file path=xl/worksheets/_rels/sheet28.xml.rels><?xml version="1.0" encoding="UTF-8" standalone="yes"?>
<Relationships xmlns="http://schemas.openxmlformats.org/package/2006/relationships"><Relationship Id="rId2" Type="http://schemas.openxmlformats.org/officeDocument/2006/relationships/table" Target="../tables/table28.xml"/><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3" Type="http://schemas.openxmlformats.org/officeDocument/2006/relationships/table" Target="../tables/table29.xml"/><Relationship Id="rId2" Type="http://schemas.openxmlformats.org/officeDocument/2006/relationships/drawing" Target="../drawings/drawing29.xml"/><Relationship Id="rId1" Type="http://schemas.openxmlformats.org/officeDocument/2006/relationships/printerSettings" Target="../printerSettings/printerSettings18.bin"/></Relationships>
</file>

<file path=xl/worksheets/_rels/sheet30.xml.rels><?xml version="1.0" encoding="UTF-8" standalone="yes"?>
<Relationships xmlns="http://schemas.openxmlformats.org/package/2006/relationships"><Relationship Id="rId2" Type="http://schemas.openxmlformats.org/officeDocument/2006/relationships/table" Target="../tables/table30.xml"/><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3" Type="http://schemas.openxmlformats.org/officeDocument/2006/relationships/table" Target="../tables/table31.xml"/><Relationship Id="rId2" Type="http://schemas.openxmlformats.org/officeDocument/2006/relationships/drawing" Target="../drawings/drawing31.xml"/><Relationship Id="rId1" Type="http://schemas.openxmlformats.org/officeDocument/2006/relationships/printerSettings" Target="../printerSettings/printerSettings19.bin"/></Relationships>
</file>

<file path=xl/worksheets/_rels/sheet32.xml.rels><?xml version="1.0" encoding="UTF-8" standalone="yes"?>
<Relationships xmlns="http://schemas.openxmlformats.org/package/2006/relationships"><Relationship Id="rId2" Type="http://schemas.openxmlformats.org/officeDocument/2006/relationships/table" Target="../tables/table32.xml"/><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2" Type="http://schemas.openxmlformats.org/officeDocument/2006/relationships/table" Target="../tables/table33.xml"/><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2" Type="http://schemas.openxmlformats.org/officeDocument/2006/relationships/table" Target="../tables/table34.xml"/><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2" Type="http://schemas.openxmlformats.org/officeDocument/2006/relationships/table" Target="../tables/table35.xml"/><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3" Type="http://schemas.openxmlformats.org/officeDocument/2006/relationships/drawing" Target="../drawings/drawing36.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BI138"/>
  <sheetViews>
    <sheetView showGridLines="0" tabSelected="1" zoomScale="145" zoomScaleNormal="145" workbookViewId="0"/>
  </sheetViews>
  <sheetFormatPr defaultColWidth="9.109375" defaultRowHeight="14.4" x14ac:dyDescent="0.3"/>
  <cols>
    <col min="1" max="1" width="1.44140625" customWidth="1"/>
    <col min="2" max="3" width="8.5546875" customWidth="1"/>
    <col min="4" max="4" width="0.88671875" customWidth="1"/>
    <col min="5" max="6" width="8.5546875" customWidth="1"/>
    <col min="7" max="7" width="0.88671875" customWidth="1"/>
    <col min="8" max="9" width="8.5546875" customWidth="1"/>
    <col min="10" max="10" width="0.88671875" customWidth="1"/>
    <col min="11" max="12" width="8.5546875" customWidth="1"/>
    <col min="13" max="13" width="0.88671875" customWidth="1"/>
    <col min="14" max="14" width="8.5546875" customWidth="1"/>
    <col min="16" max="16" width="0.88671875" customWidth="1"/>
    <col min="17" max="20" width="8.5546875" customWidth="1"/>
    <col min="21" max="21" width="0.88671875" customWidth="1"/>
    <col min="22" max="23" width="12.77734375" customWidth="1"/>
    <col min="24" max="33" width="9.109375" customWidth="1"/>
    <col min="34" max="46" width="10.33203125" customWidth="1"/>
    <col min="47" max="47" width="9.21875" customWidth="1"/>
    <col min="48" max="57" width="9.109375" customWidth="1"/>
  </cols>
  <sheetData>
    <row r="1" spans="1:61" x14ac:dyDescent="0.3">
      <c r="C1" s="441" t="s">
        <v>7</v>
      </c>
      <c r="D1" s="441"/>
      <c r="E1" s="441" t="str">
        <f>BD!$G$5</f>
        <v>57040</v>
      </c>
      <c r="F1" s="441"/>
      <c r="G1" s="441"/>
      <c r="K1" s="31" t="s">
        <v>0</v>
      </c>
      <c r="L1" s="441" t="str">
        <f>PROPER(BD!$I$5)</f>
        <v>Centro</v>
      </c>
      <c r="M1" s="441"/>
      <c r="N1" s="441"/>
      <c r="Q1" s="445" t="s">
        <v>1828</v>
      </c>
      <c r="R1" s="446"/>
    </row>
    <row r="2" spans="1:61" x14ac:dyDescent="0.3">
      <c r="C2" s="441" t="s">
        <v>2</v>
      </c>
      <c r="D2" s="441"/>
      <c r="E2" s="441" t="str">
        <f>PROPER(BD!$H$5)</f>
        <v>Toyota Celaya</v>
      </c>
      <c r="F2" s="441"/>
      <c r="G2" s="441"/>
      <c r="K2" s="31" t="s">
        <v>1</v>
      </c>
      <c r="L2" s="441" t="str">
        <f>PROPER(BD!$J$5)</f>
        <v>Celaya</v>
      </c>
      <c r="M2" s="441"/>
      <c r="N2" s="441"/>
      <c r="Q2" s="447"/>
      <c r="R2" s="448"/>
    </row>
    <row r="3" spans="1:61" ht="5.0999999999999996" customHeight="1" x14ac:dyDescent="0.3"/>
    <row r="4" spans="1:61" ht="15.6" x14ac:dyDescent="0.3">
      <c r="B4" s="443" t="str">
        <f>CONCATENATE("Reporte de Servicio ",BD!$F$5)</f>
        <v>Reporte de Servicio Marzo 2022 a Febrero 2023</v>
      </c>
      <c r="C4" s="443"/>
      <c r="D4" s="443"/>
      <c r="E4" s="443"/>
      <c r="F4" s="443"/>
      <c r="G4" s="443"/>
      <c r="H4" s="443"/>
      <c r="I4" s="443"/>
      <c r="J4" s="443"/>
      <c r="K4" s="443"/>
      <c r="L4" s="443"/>
      <c r="M4" s="443"/>
      <c r="N4" s="443"/>
      <c r="O4" s="443"/>
      <c r="P4" s="443"/>
      <c r="Q4" s="443"/>
      <c r="R4" s="443"/>
      <c r="S4" s="443"/>
      <c r="T4" s="443"/>
      <c r="X4" s="35">
        <f>SUM(BH8:BH63)</f>
        <v>0</v>
      </c>
    </row>
    <row r="5" spans="1:61" ht="6.75" customHeight="1" x14ac:dyDescent="0.3">
      <c r="B5" s="3"/>
      <c r="C5" s="3"/>
      <c r="D5" s="3"/>
      <c r="E5" s="3"/>
      <c r="F5" s="3"/>
      <c r="G5" s="3"/>
      <c r="H5" s="3"/>
      <c r="I5" s="3"/>
      <c r="J5" s="3"/>
      <c r="K5" s="3"/>
      <c r="L5" s="3"/>
      <c r="M5" s="3"/>
      <c r="N5" s="3"/>
    </row>
    <row r="6" spans="1:61" ht="15.75" customHeight="1" x14ac:dyDescent="0.3">
      <c r="B6" s="10" t="s">
        <v>35</v>
      </c>
      <c r="C6" s="7"/>
      <c r="D6" s="7"/>
      <c r="E6" s="7"/>
      <c r="F6" s="7"/>
      <c r="G6" s="7"/>
      <c r="H6" s="7"/>
      <c r="I6" s="7"/>
      <c r="J6" s="7"/>
      <c r="K6" s="7"/>
      <c r="L6" s="7"/>
      <c r="M6" s="7"/>
      <c r="N6" s="7"/>
      <c r="O6" s="11"/>
      <c r="P6" s="11"/>
      <c r="Q6" s="11"/>
      <c r="R6" s="11"/>
      <c r="S6" s="11"/>
      <c r="T6" s="11"/>
      <c r="W6" s="337" t="s">
        <v>173</v>
      </c>
      <c r="X6" s="337"/>
    </row>
    <row r="7" spans="1:61" ht="5.0999999999999996" customHeight="1" x14ac:dyDescent="0.3">
      <c r="B7" s="4"/>
      <c r="C7" s="3"/>
      <c r="D7" s="3"/>
      <c r="E7" s="3"/>
      <c r="F7" s="3"/>
      <c r="G7" s="3"/>
      <c r="H7" s="3"/>
      <c r="I7" s="3"/>
      <c r="J7" s="3"/>
      <c r="K7" s="3"/>
      <c r="L7" s="3"/>
      <c r="M7" s="3"/>
      <c r="N7" s="3"/>
      <c r="W7" s="35"/>
      <c r="X7" s="35"/>
    </row>
    <row r="8" spans="1:61" ht="15" customHeight="1" thickBot="1" x14ac:dyDescent="0.35">
      <c r="B8" s="334" t="s">
        <v>141</v>
      </c>
      <c r="C8" s="334"/>
      <c r="D8" s="13"/>
      <c r="E8" s="334" t="s">
        <v>3</v>
      </c>
      <c r="F8" s="334"/>
      <c r="G8" s="13"/>
      <c r="H8" s="334" t="s">
        <v>1371</v>
      </c>
      <c r="I8" s="334"/>
      <c r="J8" s="5"/>
      <c r="K8" s="442" t="s">
        <v>2150</v>
      </c>
      <c r="L8" s="442"/>
      <c r="M8" s="5"/>
      <c r="N8" s="333" t="s">
        <v>34</v>
      </c>
      <c r="O8" s="333"/>
      <c r="Q8" s="334" t="s">
        <v>33</v>
      </c>
      <c r="R8" s="334"/>
      <c r="S8" s="444" t="s">
        <v>1362</v>
      </c>
      <c r="T8" s="444"/>
      <c r="W8" s="150"/>
      <c r="X8" s="150"/>
      <c r="BH8">
        <f>IF($B$10&lt;&gt;$AG$18,1,0)</f>
        <v>0</v>
      </c>
      <c r="BI8" t="s">
        <v>174</v>
      </c>
    </row>
    <row r="9" spans="1:61" ht="12" customHeight="1" x14ac:dyDescent="0.3">
      <c r="B9" s="27" t="s">
        <v>45</v>
      </c>
      <c r="C9" s="110">
        <f>_xlfn.IFNA(VLOOKUP(CONCATENATE(B8,B9),Table_ConceptosReporteServicio[],11,0),0)</f>
        <v>0.33905364878373878</v>
      </c>
      <c r="E9" s="27" t="s">
        <v>45</v>
      </c>
      <c r="F9" s="110">
        <f>_xlfn.IFNA(VLOOKUP(CONCATENATE(E8,E9),Table_ConceptosReporteServicio[],11,0),0)</f>
        <v>0.599133622125958</v>
      </c>
      <c r="H9" s="184" t="s">
        <v>45</v>
      </c>
      <c r="I9" s="186" t="s">
        <v>8</v>
      </c>
      <c r="J9" s="2"/>
      <c r="K9" s="184" t="s">
        <v>45</v>
      </c>
      <c r="L9" s="186" t="s">
        <v>8</v>
      </c>
      <c r="M9" s="2"/>
      <c r="N9" s="27" t="s">
        <v>45</v>
      </c>
      <c r="O9" s="110">
        <f>_xlfn.IFNA(VLOOKUP(CONCATENATE(N8,N9),Table_ConceptosReporteServicio[],11,0),0)</f>
        <v>0.69639468690702089</v>
      </c>
      <c r="Q9" s="27" t="s">
        <v>45</v>
      </c>
      <c r="R9" s="162">
        <f>_xlfn.IFNA(VLOOKUP(CONCATENATE(Q8,Q9),Table_ConceptosReporteServicio[],11,0),0)</f>
        <v>0.65160701000743959</v>
      </c>
      <c r="S9" s="370" t="s">
        <v>6</v>
      </c>
      <c r="T9" s="379" t="s">
        <v>8</v>
      </c>
      <c r="W9" s="150"/>
      <c r="X9" s="150"/>
      <c r="BH9">
        <f>IF($E$10&lt;&gt;$AG$33,1,0)</f>
        <v>0</v>
      </c>
      <c r="BI9" t="s">
        <v>175</v>
      </c>
    </row>
    <row r="10" spans="1:61" ht="12" customHeight="1" thickBot="1" x14ac:dyDescent="0.35">
      <c r="B10" s="323">
        <f>_xlfn.IFNA(VLOOKUP(B8,Table_ConceptosReporteServicio[],11,0),0)</f>
        <v>0.34991789819376024</v>
      </c>
      <c r="C10" s="324"/>
      <c r="E10" s="316">
        <f>_xlfn.IFNA(VLOOKUP(E8,Table_ConceptosReporteServicio[],11,0),0)</f>
        <v>0.65878489326765188</v>
      </c>
      <c r="F10" s="369"/>
      <c r="H10" s="183">
        <f>_xlfn.IFNA(VLOOKUP(_xlfn.CONCAT(H8,H9),Table_ConceptosReporteServicio[],11,0),0)</f>
        <v>0.54587869362363917</v>
      </c>
      <c r="I10" s="187">
        <f>_xlfn.IFNA(VLOOKUP(_xlfn.CONCAT(H8,I9),Table_ConceptosReporteServicio[],11,0),0)</f>
        <v>0.61285714285714288</v>
      </c>
      <c r="J10" s="2"/>
      <c r="K10" s="183">
        <f>_xlfn.IFNA(VLOOKUP(_xlfn.CONCAT(K8,K9),Table_ConceptosReporteServicio[],11,0),0)</f>
        <v>0.52919708029197077</v>
      </c>
      <c r="L10" s="187">
        <f>_xlfn.IFNA(VLOOKUP(_xlfn.CONCAT(K8,L9),Table_ConceptosReporteServicio[],11,0),0)</f>
        <v>0.60204081632653061</v>
      </c>
      <c r="M10" s="2"/>
      <c r="N10" s="323">
        <f>_xlfn.IFNA(VLOOKUP(N8,Table_ConceptosReporteServicio[],11,0),0)</f>
        <v>0.70385906040268453</v>
      </c>
      <c r="O10" s="324"/>
      <c r="Q10" s="316">
        <f>_xlfn.IFNA(VLOOKUP(Q8,Table_ConceptosReporteServicio[],11,0),0)</f>
        <v>0.66394572308212851</v>
      </c>
      <c r="R10" s="317"/>
      <c r="S10" s="371"/>
      <c r="T10" s="380"/>
      <c r="W10" s="150"/>
      <c r="X10" s="150"/>
      <c r="BH10">
        <f>IF($AG$21&lt;&gt;$T$11,1,0)</f>
        <v>0</v>
      </c>
      <c r="BI10" t="s">
        <v>218</v>
      </c>
    </row>
    <row r="11" spans="1:61" ht="12" customHeight="1" x14ac:dyDescent="0.3">
      <c r="B11" s="323"/>
      <c r="C11" s="324"/>
      <c r="E11" s="316"/>
      <c r="F11" s="369"/>
      <c r="H11" s="325" t="s">
        <v>1376</v>
      </c>
      <c r="I11" s="326"/>
      <c r="J11" s="2"/>
      <c r="K11" s="314" t="s">
        <v>2149</v>
      </c>
      <c r="L11" s="315"/>
      <c r="M11" s="2"/>
      <c r="N11" s="323"/>
      <c r="O11" s="324"/>
      <c r="Q11" s="316"/>
      <c r="R11" s="317"/>
      <c r="S11" s="166" t="s">
        <v>0</v>
      </c>
      <c r="T11" s="167">
        <f>_xlfn.IFNA(VLOOKUP(CONCATENATE($S$8,$S11,$T$9),Table_ConceptosReporteServicio[],11,0),0)</f>
        <v>0.33658489907575229</v>
      </c>
      <c r="W11" s="150"/>
      <c r="X11" s="150"/>
      <c r="BH11">
        <f>IF($I$10=0,1,0)</f>
        <v>0</v>
      </c>
      <c r="BI11" t="s">
        <v>1373</v>
      </c>
    </row>
    <row r="12" spans="1:61" ht="12" customHeight="1" x14ac:dyDescent="0.3">
      <c r="B12" s="323"/>
      <c r="C12" s="324"/>
      <c r="E12" s="316"/>
      <c r="F12" s="369"/>
      <c r="H12" s="185" t="s">
        <v>45</v>
      </c>
      <c r="I12" s="188" t="s">
        <v>8</v>
      </c>
      <c r="J12" s="2"/>
      <c r="K12" s="185" t="s">
        <v>45</v>
      </c>
      <c r="L12" s="188" t="s">
        <v>8</v>
      </c>
      <c r="M12" s="2"/>
      <c r="N12" s="323"/>
      <c r="O12" s="324"/>
      <c r="Q12" s="316"/>
      <c r="R12" s="317"/>
      <c r="S12" s="190" t="s">
        <v>6</v>
      </c>
      <c r="T12" s="191" t="s">
        <v>8</v>
      </c>
      <c r="W12" s="150"/>
      <c r="X12" s="150"/>
    </row>
    <row r="13" spans="1:61" ht="12" customHeight="1" thickBot="1" x14ac:dyDescent="0.35">
      <c r="B13" s="14" t="s">
        <v>9</v>
      </c>
      <c r="C13" s="38">
        <f>(B10-C9)*100</f>
        <v>1.0864249410021454</v>
      </c>
      <c r="D13" s="15"/>
      <c r="E13" s="14" t="s">
        <v>9</v>
      </c>
      <c r="F13" s="38">
        <f>(E10-F9)*100</f>
        <v>5.9651271141693885</v>
      </c>
      <c r="G13" s="15"/>
      <c r="H13" s="182">
        <f>_xlfn.IFNA(VLOOKUP(_xlfn.CONCAT(H11,H12),Table_ConceptosReporteServicio[],11,0),0)</f>
        <v>0.82115085536547439</v>
      </c>
      <c r="I13" s="189">
        <f>_xlfn.IFNA(VLOOKUP(_xlfn.CONCAT(H11,I12),Table_ConceptosReporteServicio[],11,0),0)</f>
        <v>0.88714285714285712</v>
      </c>
      <c r="J13" s="2"/>
      <c r="K13" s="182">
        <f>_xlfn.IFNA(VLOOKUP(_xlfn.CONCAT(K11,K12),Table_ConceptosReporteServicio[],11,0),0)</f>
        <v>0.64598540145985406</v>
      </c>
      <c r="L13" s="189">
        <f>_xlfn.IFNA(VLOOKUP(_xlfn.CONCAT(K11,L12),Table_ConceptosReporteServicio[],11,0),0)</f>
        <v>0.84353741496598644</v>
      </c>
      <c r="M13" s="2"/>
      <c r="N13" s="14" t="s">
        <v>9</v>
      </c>
      <c r="O13" s="38">
        <f>(N10-O9)*100</f>
        <v>0.74643734956636454</v>
      </c>
      <c r="Q13" s="14" t="s">
        <v>9</v>
      </c>
      <c r="R13" s="163">
        <f>(Q10-R9)*100</f>
        <v>1.2338713074688923</v>
      </c>
      <c r="S13" s="164" t="s">
        <v>1</v>
      </c>
      <c r="T13" s="165">
        <f>_xlfn.IFNA(VLOOKUP(CONCATENATE($S$8,$S13,$T$9),Table_ConceptosReporteServicio[],11,0),0)</f>
        <v>0.34991789819376024</v>
      </c>
      <c r="W13" s="150"/>
      <c r="X13" s="150"/>
      <c r="BH13">
        <f>IF(OR($K$10=0,$K$13=0,$L$10=0,$L$13=0),1,0)</f>
        <v>0</v>
      </c>
      <c r="BI13" t="s">
        <v>1374</v>
      </c>
    </row>
    <row r="14" spans="1:61" ht="3" customHeight="1" x14ac:dyDescent="0.3">
      <c r="W14" s="150"/>
      <c r="X14" s="150"/>
      <c r="BH14">
        <f>IF(OR($E$47&lt;&gt;SUM($AG$67:$BA$67),$E$47&lt;&gt;$E$57),1,0)</f>
        <v>0</v>
      </c>
      <c r="BI14" t="s">
        <v>176</v>
      </c>
    </row>
    <row r="15" spans="1:61" ht="15.6" x14ac:dyDescent="0.3">
      <c r="B15" s="10" t="s">
        <v>142</v>
      </c>
      <c r="C15" s="11"/>
      <c r="D15" s="11"/>
      <c r="E15" s="11"/>
      <c r="F15" s="11"/>
      <c r="G15" s="11"/>
      <c r="H15" s="11"/>
      <c r="I15" s="11"/>
      <c r="J15" s="11"/>
      <c r="K15" s="11"/>
      <c r="L15" s="11"/>
      <c r="M15" s="11"/>
      <c r="N15" s="11"/>
      <c r="O15" s="11"/>
      <c r="P15" s="11"/>
      <c r="Q15" s="11"/>
      <c r="R15" s="11"/>
      <c r="S15" s="11"/>
      <c r="T15" s="11"/>
      <c r="W15" s="150"/>
      <c r="X15" s="150"/>
      <c r="BH15">
        <f>IF(ROUND($H$47/$B$47,0)&lt;&gt;ROUND($B$10,0),1,0)</f>
        <v>0</v>
      </c>
      <c r="BI15" t="s">
        <v>228</v>
      </c>
    </row>
    <row r="16" spans="1:61" x14ac:dyDescent="0.3">
      <c r="A16" s="32"/>
      <c r="B16" s="9"/>
      <c r="C16" s="9"/>
      <c r="D16" s="9"/>
      <c r="E16" s="9"/>
      <c r="F16" s="9"/>
      <c r="G16" s="9"/>
      <c r="H16" s="9"/>
      <c r="I16" s="9"/>
      <c r="J16" s="9"/>
      <c r="K16" s="9"/>
      <c r="L16" s="9"/>
      <c r="M16" s="9"/>
      <c r="N16" s="9"/>
      <c r="O16" s="32"/>
      <c r="P16" s="32"/>
      <c r="Q16" s="32"/>
      <c r="R16" s="32"/>
      <c r="S16" s="32"/>
      <c r="T16" s="35"/>
      <c r="W16" s="150"/>
      <c r="X16" s="150"/>
      <c r="AR16" s="116" t="s">
        <v>65</v>
      </c>
      <c r="AS16" s="116" t="s">
        <v>66</v>
      </c>
      <c r="AT16" s="116" t="s">
        <v>67</v>
      </c>
      <c r="AU16" s="116" t="s">
        <v>68</v>
      </c>
      <c r="AV16" s="116" t="s">
        <v>69</v>
      </c>
      <c r="AW16" s="116" t="s">
        <v>70</v>
      </c>
      <c r="BH16">
        <f>IF(OR($H$47&gt;$K$47,$H$47&lt;&gt;'Listado Clientes Activos'!$H$7),1,0)</f>
        <v>0</v>
      </c>
      <c r="BI16" t="s">
        <v>177</v>
      </c>
    </row>
    <row r="17" spans="1:61" x14ac:dyDescent="0.3">
      <c r="A17" s="32"/>
      <c r="T17" s="35"/>
      <c r="U17" s="41"/>
      <c r="W17" s="150"/>
      <c r="X17" s="150"/>
      <c r="AF17" s="112"/>
      <c r="AG17" s="116" t="s">
        <v>20</v>
      </c>
      <c r="AH17" s="116" t="s">
        <v>23</v>
      </c>
      <c r="AI17" s="116" t="s">
        <v>24</v>
      </c>
      <c r="AJ17" s="116" t="s">
        <v>25</v>
      </c>
      <c r="AK17" s="116" t="s">
        <v>26</v>
      </c>
      <c r="AL17" s="116" t="s">
        <v>27</v>
      </c>
      <c r="AM17" s="117" t="s">
        <v>28</v>
      </c>
      <c r="AN17" s="116" t="s">
        <v>29</v>
      </c>
      <c r="AO17" s="116" t="s">
        <v>30</v>
      </c>
      <c r="AP17" s="116" t="s">
        <v>31</v>
      </c>
      <c r="AQ17" s="116" t="s">
        <v>32</v>
      </c>
      <c r="AR17" s="116" t="s">
        <v>1835</v>
      </c>
      <c r="AS17" s="116" t="s">
        <v>1836</v>
      </c>
      <c r="AT17" s="116" t="s">
        <v>1837</v>
      </c>
      <c r="AU17" s="116" t="s">
        <v>1838</v>
      </c>
      <c r="AV17" s="116" t="s">
        <v>1839</v>
      </c>
      <c r="AW17" s="116" t="s">
        <v>1840</v>
      </c>
      <c r="AX17" s="45"/>
      <c r="BH17">
        <f>IF(OR($K$47&lt;&gt;'Listado Clientes Activos'!$H$6,'Reporte KPIs'!$K$47&lt;&gt;'Reporte KPIs'!$AF$129),1,0)</f>
        <v>0</v>
      </c>
      <c r="BI17" t="s">
        <v>178</v>
      </c>
    </row>
    <row r="18" spans="1:61" x14ac:dyDescent="0.3">
      <c r="A18" s="32"/>
      <c r="T18" s="33"/>
      <c r="U18" s="41"/>
      <c r="W18" s="150"/>
      <c r="X18" s="150"/>
      <c r="AE18" t="s">
        <v>141</v>
      </c>
      <c r="AF18" s="120" t="s">
        <v>10</v>
      </c>
      <c r="AG18" s="115">
        <f>_xlfn.IFNA(VLOOKUP(CONCATENATE($B$15,$AF$18,AG$17),Table_ConceptosReporteServicio[],11,0),0)</f>
        <v>0.34991789819376024</v>
      </c>
      <c r="AH18" s="115">
        <f>_xlfn.IFNA(VLOOKUP(CONCATENATE($B$15,$AF$18,AH$17),Table_ConceptosReporteServicio[],11,0),0)</f>
        <v>5.336426914153132E-2</v>
      </c>
      <c r="AI18" s="115">
        <f>_xlfn.IFNA(VLOOKUP(CONCATENATE($B$15,$AF$18,AI$17),Table_ConceptosReporteServicio[],11,0),0)</f>
        <v>0.58213256484149856</v>
      </c>
      <c r="AJ18" s="115">
        <f>_xlfn.IFNA(VLOOKUP(CONCATENATE($B$15,$AF$18,AJ$17),Table_ConceptosReporteServicio[],11,0),0)</f>
        <v>0.64305949008498586</v>
      </c>
      <c r="AK18" s="115">
        <f>_xlfn.IFNA(VLOOKUP(CONCATENATE($B$15,$AF$18,AK$17),Table_ConceptosReporteServicio[],11,0),0)</f>
        <v>0.56304985337243407</v>
      </c>
      <c r="AL18" s="115">
        <f>_xlfn.IFNA(VLOOKUP(CONCATENATE($B$15,$AF$18,AL$17),Table_ConceptosReporteServicio[],11,0),0)</f>
        <v>0.5298013245033113</v>
      </c>
      <c r="AM18" s="115">
        <f>_xlfn.IFNA(VLOOKUP(CONCATENATE($B$15,$AF$18,AM$17),Table_ConceptosReporteServicio[],11,0),0)</f>
        <v>0.42857142857142855</v>
      </c>
      <c r="AN18" s="115">
        <f>_xlfn.IFNA(VLOOKUP(CONCATENATE($B$15,$AF$18,AN$17),Table_ConceptosReporteServicio[],11,0),0)</f>
        <v>0.44974874371859297</v>
      </c>
      <c r="AO18" s="115">
        <f>_xlfn.IFNA(VLOOKUP(CONCATENATE($B$15,$AF$18,AO$17),Table_ConceptosReporteServicio[],11,0),0)</f>
        <v>0.42247191011235957</v>
      </c>
      <c r="AP18" s="115">
        <f>_xlfn.IFNA(VLOOKUP(CONCATENATE($B$15,$AF$18,AP$17),Table_ConceptosReporteServicio[],11,0),0)</f>
        <v>0.31598513011152418</v>
      </c>
      <c r="AQ18" s="115">
        <f>_xlfn.IFNA(VLOOKUP(CONCATENATE($B$15,$AF$18,AQ$17),Table_ConceptosReporteServicio[],11,0),0)</f>
        <v>0.26611226611226613</v>
      </c>
      <c r="AR18" s="115">
        <f>_xlfn.IFNA(VLOOKUP(CONCATENATE($B$15,$AF$18,AR$16),Table_ConceptosReporteServicio[],11,0),0)</f>
        <v>0.28136882129277568</v>
      </c>
      <c r="AS18" s="115">
        <f>_xlfn.IFNA(VLOOKUP(CONCATENATE($B$15,$AF$18,AS$16),Table_ConceptosReporteServicio[],11,0),0)</f>
        <v>0.25043177892918828</v>
      </c>
      <c r="AT18" s="115">
        <f>_xlfn.IFNA(VLOOKUP(CONCATENATE($B$15,$AF$18,AT$16),Table_ConceptosReporteServicio[],11,0),0)</f>
        <v>0.25078864353312302</v>
      </c>
      <c r="AU18" s="115">
        <f>_xlfn.IFNA(VLOOKUP(CONCATENATE($B$15,$AF$18,AU$16),Table_ConceptosReporteServicio[],11,0),0)</f>
        <v>0.21428571428571427</v>
      </c>
      <c r="AV18" s="115">
        <f>_xlfn.IFNA(VLOOKUP(CONCATENATE($B$15,$AF$18,AV$16),Table_ConceptosReporteServicio[],11,0),0)</f>
        <v>0.18588235294117647</v>
      </c>
      <c r="AW18" s="115">
        <f>_xlfn.IFNA(VLOOKUP(CONCATENATE($B$15,$AF$18,AW$16),Table_ConceptosReporteServicio[],11,0),0)</f>
        <v>0.18546365914786966</v>
      </c>
      <c r="AX18" s="46"/>
      <c r="BH18">
        <f>IF(OR($N$47&lt;&gt;$AF$138,($N$54+$N$55+$N$56)&lt;&gt;'Listado Clientes Inactivos'!$J$9),1,0)</f>
        <v>0</v>
      </c>
      <c r="BI18" t="s">
        <v>179</v>
      </c>
    </row>
    <row r="19" spans="1:61" x14ac:dyDescent="0.3">
      <c r="A19" s="32"/>
      <c r="T19" s="35"/>
      <c r="U19" s="41"/>
      <c r="W19" s="150"/>
      <c r="X19" s="150"/>
      <c r="AE19" t="s">
        <v>141</v>
      </c>
      <c r="AF19" s="120" t="s">
        <v>223</v>
      </c>
      <c r="AG19" s="115">
        <f>C9</f>
        <v>0.33905364878373878</v>
      </c>
      <c r="AH19" s="115">
        <f>_xlfn.IFNA(VLOOKUP(CONCATENATE($B$15,$AF$19,AH$17),Table_ConceptosReporteServicio[],11,0),0)</f>
        <v>0.10198300283286119</v>
      </c>
      <c r="AI19" s="115">
        <f>_xlfn.IFNA(VLOOKUP(CONCATENATE($B$15,$AF$19,AI$17),Table_ConceptosReporteServicio[],11,0),0)</f>
        <v>0.51319648093841641</v>
      </c>
      <c r="AJ19" s="115">
        <f>_xlfn.IFNA(VLOOKUP(CONCATENATE($B$15,$AF$19,AJ$17),Table_ConceptosReporteServicio[],11,0),0)</f>
        <v>0.58278145695364236</v>
      </c>
      <c r="AK19" s="115">
        <f>_xlfn.IFNA(VLOOKUP(CONCATENATE($B$15,$AF$19,AK$17),Table_ConceptosReporteServicio[],11,0),0)</f>
        <v>0.45945945945945948</v>
      </c>
      <c r="AL19" s="115">
        <f>_xlfn.IFNA(VLOOKUP(CONCATENATE($B$15,$AF$19,AL$17),Table_ConceptosReporteServicio[],11,0),0)</f>
        <v>0.47738693467336685</v>
      </c>
      <c r="AM19" s="115">
        <f>_xlfn.IFNA(VLOOKUP(CONCATENATE($B$15,$AF$19,AM$17),Table_ConceptosReporteServicio[],11,0),0)</f>
        <v>0.47415730337078654</v>
      </c>
      <c r="AN19" s="115">
        <f>_xlfn.IFNA(VLOOKUP(CONCATENATE($B$15,$AF$19,AN$17),Table_ConceptosReporteServicio[],11,0),0)</f>
        <v>0.37546468401486988</v>
      </c>
      <c r="AO19" s="115">
        <f>_xlfn.IFNA(VLOOKUP(CONCATENATE($B$15,$AF$19,AO$17),Table_ConceptosReporteServicio[],11,0),0)</f>
        <v>0.32640332640332642</v>
      </c>
      <c r="AP19" s="115">
        <f>_xlfn.IFNA(VLOOKUP(CONCATENATE($B$15,$AF$19,AP$17),Table_ConceptosReporteServicio[],11,0),0)</f>
        <v>0.32889733840304181</v>
      </c>
      <c r="AQ19" s="115">
        <f>_xlfn.IFNA(VLOOKUP(CONCATENATE($B$15,$AF$19,AQ$17),Table_ConceptosReporteServicio[],11,0),0)</f>
        <v>0.27979274611398963</v>
      </c>
      <c r="AR19" s="115">
        <f>_xlfn.IFNA(VLOOKUP(CONCATENATE($B$15,$AF$19,AR$16),Table_ConceptosReporteServicio[],11,0),0)</f>
        <v>0.2697160883280757</v>
      </c>
      <c r="AS19" s="115">
        <f>_xlfn.IFNA(VLOOKUP(CONCATENATE($B$15,$AF$19,AS$16),Table_ConceptosReporteServicio[],11,0),0)</f>
        <v>0.25324675324675322</v>
      </c>
      <c r="AT19" s="115">
        <f>_xlfn.IFNA(VLOOKUP(CONCATENATE($B$15,$AF$19,AT$16),Table_ConceptosReporteServicio[],11,0),0)</f>
        <v>0.1976470588235294</v>
      </c>
      <c r="AU19" s="115">
        <f>_xlfn.IFNA(VLOOKUP(CONCATENATE($B$15,$AF$19,AU$16),Table_ConceptosReporteServicio[],11,0),0)</f>
        <v>0.2206405693950178</v>
      </c>
      <c r="AV19" s="115">
        <f>_xlfn.IFNA(VLOOKUP(CONCATENATE($B$15,$AF$19,AV$16),Table_ConceptosReporteServicio[],11,0),0)</f>
        <v>0.20845921450151059</v>
      </c>
      <c r="AW19" s="115">
        <f>_xlfn.IFNA(VLOOKUP(CONCATENATE($B$15,$AF$19,AW$16),Table_ConceptosReporteServicio[],11,0),0)</f>
        <v>0.17357630979498861</v>
      </c>
      <c r="AX19" s="46"/>
      <c r="BH19">
        <f>IF($N$77&lt;&gt;'(2) Primer Servicio'!$C$8/'(2) Primer Servicio'!$C$7,1,0)</f>
        <v>0</v>
      </c>
      <c r="BI19" t="s">
        <v>180</v>
      </c>
    </row>
    <row r="20" spans="1:61" x14ac:dyDescent="0.3">
      <c r="W20" s="150"/>
      <c r="X20" s="150"/>
      <c r="AE20" t="s">
        <v>141</v>
      </c>
      <c r="AF20" s="120" t="s">
        <v>225</v>
      </c>
      <c r="AG20" s="1">
        <v>1</v>
      </c>
      <c r="AH20" s="1">
        <v>1</v>
      </c>
      <c r="AI20" s="1">
        <v>1</v>
      </c>
      <c r="AJ20" s="1">
        <v>1</v>
      </c>
      <c r="AK20" s="1">
        <v>1</v>
      </c>
      <c r="AL20" s="1">
        <v>1</v>
      </c>
      <c r="AM20" s="1">
        <v>1</v>
      </c>
      <c r="AN20" s="1">
        <v>1</v>
      </c>
      <c r="AO20" s="1">
        <v>1</v>
      </c>
      <c r="AP20" s="1">
        <v>1</v>
      </c>
      <c r="AQ20" s="1">
        <v>1</v>
      </c>
      <c r="AR20" s="1">
        <v>1</v>
      </c>
      <c r="AS20" s="1">
        <v>1</v>
      </c>
      <c r="AT20" s="1">
        <v>1</v>
      </c>
      <c r="AU20" s="1">
        <v>1</v>
      </c>
      <c r="AV20" s="1">
        <v>1</v>
      </c>
      <c r="AW20" s="1">
        <v>1</v>
      </c>
      <c r="AX20" s="46"/>
      <c r="BH20">
        <f>IF($N$78&lt;&gt;'(3) Primer Servicio'!$C$8/'(3) Primer Servicio'!$C$7,1,0)</f>
        <v>0</v>
      </c>
      <c r="BI20" t="s">
        <v>181</v>
      </c>
    </row>
    <row r="21" spans="1:61" x14ac:dyDescent="0.3">
      <c r="W21" s="150"/>
      <c r="X21" s="150"/>
      <c r="AE21" t="s">
        <v>141</v>
      </c>
      <c r="AF21" s="120" t="s">
        <v>54</v>
      </c>
      <c r="AG21" s="115">
        <f>_xlfn.IFNA(VLOOKUP(CONCATENATE($B$15,$AF$21,AG$17,$L$1),Table_ConceptosReporteServicio[],11,0),0)</f>
        <v>0.33658489907575229</v>
      </c>
      <c r="AH21" s="115">
        <f>_xlfn.IFNA(VLOOKUP(CONCATENATE($B$15,$AF$21,AH$17,$L$1),Table_ConceptosReporteServicio[],11,0),0)</f>
        <v>0.11861448353438579</v>
      </c>
      <c r="AI21" s="115">
        <f>_xlfn.IFNA(VLOOKUP(CONCATENATE($B$15,$AF$21,AI$17,$L$1),Table_ConceptosReporteServicio[],11,0),0)</f>
        <v>0.57114969263997339</v>
      </c>
      <c r="AJ21" s="115">
        <f>_xlfn.IFNA(VLOOKUP(CONCATENATE($B$15,$AF$21,AJ$17,$L$1),Table_ConceptosReporteServicio[],11,0),0)</f>
        <v>0.59602131765138289</v>
      </c>
      <c r="AK21" s="115">
        <f>_xlfn.IFNA(VLOOKUP(CONCATENATE($B$15,$AF$21,AK$17,$L$1),Table_ConceptosReporteServicio[],11,0),0)</f>
        <v>0.54759902447228992</v>
      </c>
      <c r="AL21" s="115">
        <f>_xlfn.IFNA(VLOOKUP(CONCATENATE($B$15,$AF$21,AL$17,$L$1),Table_ConceptosReporteServicio[],11,0),0)</f>
        <v>0.51330722105051718</v>
      </c>
      <c r="AM21" s="115">
        <f>_xlfn.IFNA(VLOOKUP(CONCATENATE($B$15,$AF$21,AM$17,$L$1),Table_ConceptosReporteServicio[],11,0),0)</f>
        <v>0.39162468172707082</v>
      </c>
      <c r="AN21" s="115">
        <f>_xlfn.IFNA(VLOOKUP(CONCATENATE($B$15,$AF$21,AN$17,$L$1),Table_ConceptosReporteServicio[],11,0),0)</f>
        <v>0.43446096387272859</v>
      </c>
      <c r="AO21" s="115">
        <f>_xlfn.IFNA(VLOOKUP(CONCATENATE($B$15,$AF$21,AO$17,$L$1),Table_ConceptosReporteServicio[],11,0),0)</f>
        <v>0.34483558994197294</v>
      </c>
      <c r="AP21" s="115">
        <f>_xlfn.IFNA(VLOOKUP(CONCATENATE($B$15,$AF$21,AP$17,$L$1),Table_ConceptosReporteServicio[],11,0),0)</f>
        <v>0.30080709182323367</v>
      </c>
      <c r="AQ21" s="115">
        <f>_xlfn.IFNA(VLOOKUP(CONCATENATE($B$15,$AF$21,AQ$17,$L$1),Table_ConceptosReporteServicio[],11,0),0)</f>
        <v>0.25935761708236138</v>
      </c>
      <c r="AR21" s="115">
        <f>_xlfn.IFNA(VLOOKUP(CONCATENATE($B$15,$AF$21,AR$16,$L$1),Table_ConceptosReporteServicio[],11,0),0)</f>
        <v>0.23635049683830173</v>
      </c>
      <c r="AS21" s="115">
        <f>_xlfn.IFNA(VLOOKUP(CONCATENATE($B$15,$AF$21,AS$16,$L$1),Table_ConceptosReporteServicio[],11,0),0)</f>
        <v>0.20180045011252815</v>
      </c>
      <c r="AT21" s="115">
        <f>_xlfn.IFNA(VLOOKUP(CONCATENATE($B$15,$AF$21,AT$16,$L$1),Table_ConceptosReporteServicio[],11,0),0)</f>
        <v>0.19189339619552762</v>
      </c>
      <c r="AU21" s="115">
        <f>_xlfn.IFNA(VLOOKUP(CONCATENATE($B$15,$AF$21,AU$16,$L$1),Table_ConceptosReporteServicio[],11,0),0)</f>
        <v>0.16846178394766237</v>
      </c>
      <c r="AV21" s="115">
        <f>_xlfn.IFNA(VLOOKUP(CONCATENATE($B$15,$AF$21,AV$16,$L$1),Table_ConceptosReporteServicio[],11,0),0)</f>
        <v>0.16059421422986708</v>
      </c>
      <c r="AW21" s="115">
        <f>_xlfn.IFNA(VLOOKUP(CONCATENATE($B$15,$AF$21,AW$16,$L$1),Table_ConceptosReporteServicio[],11,0),0)</f>
        <v>0.13975516647726885</v>
      </c>
      <c r="AX21" s="46"/>
      <c r="BH21">
        <f>IF($N$79&lt;&gt;'(4) Primer Servicio'!$C$8/'(4) Primer Servicio'!$C$7,1,0)</f>
        <v>0</v>
      </c>
      <c r="BI21" t="s">
        <v>182</v>
      </c>
    </row>
    <row r="22" spans="1:61" x14ac:dyDescent="0.3">
      <c r="W22" s="150"/>
      <c r="X22" s="150"/>
      <c r="AF22" s="111"/>
      <c r="AG22" s="118" t="s">
        <v>152</v>
      </c>
      <c r="AH22" s="116" t="s">
        <v>23</v>
      </c>
      <c r="AI22" s="116" t="s">
        <v>24</v>
      </c>
      <c r="AJ22" s="116" t="s">
        <v>25</v>
      </c>
      <c r="AK22" s="116" t="s">
        <v>26</v>
      </c>
      <c r="AL22" s="116" t="s">
        <v>27</v>
      </c>
      <c r="AM22" s="117" t="s">
        <v>28</v>
      </c>
      <c r="AN22" s="116" t="s">
        <v>29</v>
      </c>
      <c r="AO22" s="116" t="s">
        <v>30</v>
      </c>
      <c r="AP22" s="116" t="s">
        <v>31</v>
      </c>
      <c r="AQ22" s="116" t="s">
        <v>32</v>
      </c>
      <c r="AR22" s="116" t="s">
        <v>1835</v>
      </c>
      <c r="AS22" s="116" t="s">
        <v>1836</v>
      </c>
      <c r="AT22" s="116" t="s">
        <v>1837</v>
      </c>
      <c r="AU22" s="116" t="s">
        <v>1838</v>
      </c>
      <c r="AV22" s="116" t="s">
        <v>1839</v>
      </c>
      <c r="AW22" s="116" t="s">
        <v>1840</v>
      </c>
      <c r="AX22" s="282" t="s">
        <v>657</v>
      </c>
      <c r="BH22">
        <f>IF($N$80&lt;&gt;'(5) Primer Servicio'!$C$8/'(5) Primer Servicio'!$C$7,1,0)</f>
        <v>0</v>
      </c>
      <c r="BI22" t="s">
        <v>183</v>
      </c>
    </row>
    <row r="23" spans="1:61" x14ac:dyDescent="0.3">
      <c r="W23" s="150"/>
      <c r="X23" s="150"/>
      <c r="AE23" t="s">
        <v>37</v>
      </c>
      <c r="AF23" s="111"/>
      <c r="AG23" s="119" t="s">
        <v>45</v>
      </c>
      <c r="AH23" s="113">
        <f>_xlfn.IFNA(VLOOKUP(CONCATENATE($AG$22,$AG$23,AH$22),Table_ConceptosReporteServicio[],11,0),0)</f>
        <v>0</v>
      </c>
      <c r="AI23" s="113">
        <f>_xlfn.IFNA(VLOOKUP(CONCATENATE($AG$22,$AG$23,AI$22),Table_ConceptosReporteServicio[],11,0),0)</f>
        <v>0</v>
      </c>
      <c r="AJ23" s="113">
        <f>_xlfn.IFNA(VLOOKUP(CONCATENATE($AG$22,$AG$23,AJ$22),Table_ConceptosReporteServicio[],11,0),0)</f>
        <v>2127.1279793756917</v>
      </c>
      <c r="AK23" s="113">
        <f>_xlfn.IFNA(VLOOKUP(CONCATENATE($AG$22,$AG$23,AK$22),Table_ConceptosReporteServicio[],11,0),0)</f>
        <v>2614.6901785511263</v>
      </c>
      <c r="AL23" s="113">
        <f>_xlfn.IFNA(VLOOKUP(CONCATENATE($AG$22,$AG$23,AL$22),Table_ConceptosReporteServicio[],11,0),0)</f>
        <v>2557.1940879866879</v>
      </c>
      <c r="AM23" s="113">
        <f>_xlfn.IFNA(VLOOKUP(CONCATENATE($AG$22,$AG$23,AM$22),Table_ConceptosReporteServicio[],11,0),0)</f>
        <v>2845.5656123848703</v>
      </c>
      <c r="AN23" s="113">
        <f>_xlfn.IFNA(VLOOKUP(CONCATENATE($AG$22,$AG$23,AN$22),Table_ConceptosReporteServicio[],11,0),0)</f>
        <v>2706.6364042374612</v>
      </c>
      <c r="AO23" s="113">
        <f>_xlfn.IFNA(VLOOKUP(CONCATENATE($AG$22,$AG$23,AO$22),Table_ConceptosReporteServicio[],11,0),0)</f>
        <v>2874.7457985356691</v>
      </c>
      <c r="AP23" s="113">
        <f>_xlfn.IFNA(VLOOKUP(CONCATENATE($AG$22,$AG$23,AP$22),Table_ConceptosReporteServicio[],11,0),0)</f>
        <v>3033.8465136102536</v>
      </c>
      <c r="AQ23" s="113">
        <f>_xlfn.IFNA(VLOOKUP(CONCATENATE($AG$22,$AG$23,AQ$22),Table_ConceptosReporteServicio[],11,0),0)</f>
        <v>2875.1099805550334</v>
      </c>
      <c r="AR23" s="113">
        <f>_xlfn.IFNA(VLOOKUP(CONCATENATE($AG$22,$AG$23,AR$16),Table_ConceptosReporteServicio[],11,0),0)</f>
        <v>2923.8447386546086</v>
      </c>
      <c r="AS23" s="113">
        <f>_xlfn.IFNA(VLOOKUP(CONCATENATE($AG$22,$AG$23,AS$16),Table_ConceptosReporteServicio[],11,0),0)</f>
        <v>2819.7914464190098</v>
      </c>
      <c r="AT23" s="113">
        <f>_xlfn.IFNA(VLOOKUP(CONCATENATE($AG$22,$AG$23,AT$16),Table_ConceptosReporteServicio[],11,0),0)</f>
        <v>3412.099184264368</v>
      </c>
      <c r="AU23" s="113">
        <f>_xlfn.IFNA(VLOOKUP(CONCATENATE($AG$22,$AG$23,AU$16),Table_ConceptosReporteServicio[],11,0),0)</f>
        <v>2618.5177264288072</v>
      </c>
      <c r="AV23" s="113">
        <f>_xlfn.IFNA(VLOOKUP(CONCATENATE($AG$22,$AG$23,AV$16),Table_ConceptosReporteServicio[],11,0),0)</f>
        <v>2902.5473682336674</v>
      </c>
      <c r="AW23" s="113">
        <f>_xlfn.IFNA(VLOOKUP(CONCATENATE($AG$22,$AG$23,AW$16),Table_ConceptosReporteServicio[],11,0),0)</f>
        <v>3680.8464106356028</v>
      </c>
      <c r="AX23" s="280"/>
      <c r="BH23">
        <f>IF($N$81&lt;&gt;'(6) Primer Servicio'!$C$8/'(6) Primer Servicio'!$C$7,1,0)</f>
        <v>0</v>
      </c>
      <c r="BI23" t="s">
        <v>184</v>
      </c>
    </row>
    <row r="24" spans="1:61" x14ac:dyDescent="0.3">
      <c r="W24" s="150"/>
      <c r="X24" s="150"/>
      <c r="AE24" t="s">
        <v>37</v>
      </c>
      <c r="AF24" s="111"/>
      <c r="AG24" s="119" t="s">
        <v>8</v>
      </c>
      <c r="AH24" s="114">
        <f>_xlfn.IFNA(VLOOKUP(CONCATENATE($AG$22,$AG$24,AH$22),Table_ConceptosReporteServicio[],11,0),0)</f>
        <v>591.89093137254918</v>
      </c>
      <c r="AI24" s="114">
        <f>_xlfn.IFNA(VLOOKUP(CONCATENATE($AG$22,$AG$24,AI$22),Table_ConceptosReporteServicio[],11,0),0)</f>
        <v>1453.2767471410345</v>
      </c>
      <c r="AJ24" s="114">
        <f>_xlfn.IFNA(VLOOKUP(CONCATENATE($AG$22,$AG$24,AJ$22),Table_ConceptosReporteServicio[],11,0),0)</f>
        <v>2799.9974331550757</v>
      </c>
      <c r="AK24" s="114">
        <f>_xlfn.IFNA(VLOOKUP(CONCATENATE($AG$22,$AG$24,AK$22),Table_ConceptosReporteServicio[],11,0),0)</f>
        <v>2903.0099756394634</v>
      </c>
      <c r="AL24" s="114">
        <f>_xlfn.IFNA(VLOOKUP(CONCATENATE($AG$22,$AG$24,AL$22),Table_ConceptosReporteServicio[],11,0),0)</f>
        <v>3433.3262929745947</v>
      </c>
      <c r="AM24" s="114">
        <f>_xlfn.IFNA(VLOOKUP(CONCATENATE($AG$22,$AG$24,AM$22),Table_ConceptosReporteServicio[],11,0),0)</f>
        <v>3650.2936486486446</v>
      </c>
      <c r="AN24" s="114">
        <f>_xlfn.IFNA(VLOOKUP(CONCATENATE($AG$22,$AG$24,AN$22),Table_ConceptosReporteServicio[],11,0),0)</f>
        <v>3290.7583638928072</v>
      </c>
      <c r="AO24" s="114">
        <f>_xlfn.IFNA(VLOOKUP(CONCATENATE($AG$22,$AG$24,AO$22),Table_ConceptosReporteServicio[],11,0),0)</f>
        <v>3929.8270376175547</v>
      </c>
      <c r="AP24" s="114">
        <f>_xlfn.IFNA(VLOOKUP(CONCATENATE($AG$22,$AG$24,AP$22),Table_ConceptosReporteServicio[],11,0),0)</f>
        <v>3630.0580904522599</v>
      </c>
      <c r="AQ24" s="114">
        <f>_xlfn.IFNA(VLOOKUP(CONCATENATE($AG$22,$AG$24,AQ$22),Table_ConceptosReporteServicio[],11,0),0)</f>
        <v>4100.9628773584882</v>
      </c>
      <c r="AR24" s="114">
        <f>_xlfn.IFNA(VLOOKUP(CONCATENATE($AG$22,$AG$24,AR$16),Table_ConceptosReporteServicio[],11,0),0)</f>
        <v>4303.0658823529411</v>
      </c>
      <c r="AS24" s="114">
        <f>_xlfn.IFNA(VLOOKUP(CONCATENATE($AG$22,$AG$24,AS$16),Table_ConceptosReporteServicio[],11,0),0)</f>
        <v>3712.0208461538427</v>
      </c>
      <c r="AT24" s="114">
        <f>_xlfn.IFNA(VLOOKUP(CONCATENATE($AG$22,$AG$24,AT$16),Table_ConceptosReporteServicio[],11,0),0)</f>
        <v>3915.3826695842417</v>
      </c>
      <c r="AU24" s="114">
        <f>_xlfn.IFNA(VLOOKUP(CONCATENATE($AG$22,$AG$24,AU$16),Table_ConceptosReporteServicio[],11,0),0)</f>
        <v>3712.0420952380914</v>
      </c>
      <c r="AV24" s="114">
        <f>_xlfn.IFNA(VLOOKUP(CONCATENATE($AG$22,$AG$24,AV$16),Table_ConceptosReporteServicio[],11,0),0)</f>
        <v>3528.3941810344795</v>
      </c>
      <c r="AW24" s="114">
        <f>_xlfn.IFNA(VLOOKUP(CONCATENATE($AG$22,$AG$24,AW$16),Table_ConceptosReporteServicio[],11,0),0)</f>
        <v>4340.4605653021299</v>
      </c>
      <c r="AX24" s="281">
        <f>_xlfn.IFNA(VLOOKUP(CONCATENATE(AX$22),Table_ConceptosReporteServicio[],11,0),0)</f>
        <v>3638.0942455702493</v>
      </c>
      <c r="BH24">
        <f>IF($N$82&lt;&gt;'(7) Primer Servicio'!$C$8/'(7) Primer Servicio'!$C$7,1,0)</f>
        <v>0</v>
      </c>
      <c r="BI24" t="s">
        <v>185</v>
      </c>
    </row>
    <row r="25" spans="1:61" x14ac:dyDescent="0.3">
      <c r="W25" s="150"/>
      <c r="X25" s="150"/>
      <c r="BH25">
        <f>IF($N$83&lt;&gt;'(8) Primer Servicio'!$C$8/'(8) Primer Servicio'!$C$7,1,0)</f>
        <v>0</v>
      </c>
      <c r="BI25" t="s">
        <v>186</v>
      </c>
    </row>
    <row r="26" spans="1:61" ht="5.4" customHeight="1" x14ac:dyDescent="0.3">
      <c r="W26" s="150"/>
      <c r="X26" s="150"/>
      <c r="BH26">
        <f>IF($N$84&lt;&gt;'(9) Primer Servicio'!$C$8/'(9) Primer Servicio'!$C$7,1,0)</f>
        <v>0</v>
      </c>
      <c r="BI26" t="s">
        <v>187</v>
      </c>
    </row>
    <row r="27" spans="1:61" ht="5.4" customHeight="1" x14ac:dyDescent="0.3">
      <c r="W27" s="150"/>
      <c r="X27" s="150"/>
      <c r="BH27">
        <f>IF($N$85&lt;&gt;'(10) Primer Servicio'!$C$8/'(10) Primer Servicio'!$C$7,1,0)</f>
        <v>0</v>
      </c>
      <c r="BI27" t="s">
        <v>188</v>
      </c>
    </row>
    <row r="28" spans="1:61" ht="16.05" customHeight="1" x14ac:dyDescent="0.3">
      <c r="W28" s="150"/>
      <c r="X28" s="150"/>
      <c r="AW28" s="109"/>
      <c r="BH28">
        <f>IF($N$86&lt;&gt;'(11) Primer Servicio'!$C$8/'(11) Primer Servicio'!$C$7,1,0)</f>
        <v>0</v>
      </c>
      <c r="BI28" t="s">
        <v>189</v>
      </c>
    </row>
    <row r="29" spans="1:61" ht="15.6" x14ac:dyDescent="0.3">
      <c r="B29" s="10" t="s">
        <v>48</v>
      </c>
      <c r="C29" s="11"/>
      <c r="D29" s="11"/>
      <c r="E29" s="11"/>
      <c r="F29" s="11"/>
      <c r="G29" s="11"/>
      <c r="H29" s="11"/>
      <c r="I29" s="11"/>
      <c r="J29" s="11"/>
      <c r="K29" s="11"/>
      <c r="L29" s="11"/>
      <c r="M29" s="11"/>
      <c r="N29" s="11"/>
      <c r="O29" s="11"/>
      <c r="P29" s="85"/>
      <c r="Q29" s="85"/>
      <c r="R29" s="85"/>
      <c r="S29" s="85"/>
      <c r="T29" s="85"/>
      <c r="W29" s="150"/>
      <c r="X29" s="150"/>
      <c r="BH29">
        <f>IF($N$87&lt;&gt;'(12) Primer Servicio'!$C$8/'(12) Primer Servicio'!$C$7,1,0)</f>
        <v>0</v>
      </c>
      <c r="BI29" t="s">
        <v>190</v>
      </c>
    </row>
    <row r="30" spans="1:61" x14ac:dyDescent="0.3">
      <c r="B30" s="41"/>
      <c r="C30" s="41"/>
      <c r="D30" s="41"/>
      <c r="E30" s="41"/>
      <c r="F30" s="41"/>
      <c r="G30" s="41"/>
      <c r="H30" s="41"/>
      <c r="I30" s="41"/>
      <c r="J30" s="41"/>
      <c r="K30" s="41"/>
      <c r="L30" s="41"/>
      <c r="M30" s="41"/>
      <c r="N30" s="41"/>
      <c r="O30" s="41"/>
      <c r="P30" s="35"/>
      <c r="Q30" s="35"/>
      <c r="R30" s="35"/>
      <c r="S30" s="35"/>
      <c r="T30" s="35"/>
      <c r="W30" s="150"/>
      <c r="X30" s="150"/>
      <c r="BH30">
        <f>IF($N$95&lt;&gt;'(2) Efectividad Rec'!$C$8/'(2) Efectividad Rec'!$C$7,1,0)</f>
        <v>0</v>
      </c>
      <c r="BI30" t="s">
        <v>191</v>
      </c>
    </row>
    <row r="31" spans="1:61" x14ac:dyDescent="0.3">
      <c r="T31" s="35"/>
      <c r="W31" s="150"/>
      <c r="X31" s="150"/>
      <c r="AF31" t="s">
        <v>3</v>
      </c>
      <c r="BH31">
        <f>IF($N$96&lt;&gt;'(3) Efectividad Rec'!$C$8/'(3) Efectividad Rec'!$C$7,1,0)</f>
        <v>0</v>
      </c>
      <c r="BI31" t="s">
        <v>192</v>
      </c>
    </row>
    <row r="32" spans="1:61" x14ac:dyDescent="0.3">
      <c r="T32" s="35"/>
      <c r="W32" s="150"/>
      <c r="X32" s="150"/>
      <c r="AF32" s="107"/>
      <c r="AG32" s="104" t="s">
        <v>20</v>
      </c>
      <c r="AH32" s="104" t="s">
        <v>23</v>
      </c>
      <c r="AI32" s="104" t="s">
        <v>24</v>
      </c>
      <c r="AJ32" s="104" t="s">
        <v>25</v>
      </c>
      <c r="AK32" s="104" t="s">
        <v>26</v>
      </c>
      <c r="AL32" s="104" t="s">
        <v>27</v>
      </c>
      <c r="AM32" s="105" t="s">
        <v>28</v>
      </c>
      <c r="AN32" s="104" t="s">
        <v>29</v>
      </c>
      <c r="AO32" s="104" t="s">
        <v>30</v>
      </c>
      <c r="AP32" s="104" t="s">
        <v>31</v>
      </c>
      <c r="AQ32" s="104" t="s">
        <v>32</v>
      </c>
      <c r="AR32" s="104" t="s">
        <v>1835</v>
      </c>
      <c r="AS32" s="103" t="s">
        <v>1836</v>
      </c>
      <c r="AT32" s="103" t="s">
        <v>1837</v>
      </c>
      <c r="AU32" s="107" t="s">
        <v>1838</v>
      </c>
      <c r="AV32" s="107" t="s">
        <v>1839</v>
      </c>
      <c r="AW32" s="107" t="s">
        <v>1840</v>
      </c>
      <c r="BH32">
        <f>IF($N$97&lt;&gt;'(4) Efectividad Rec'!$C$8/'(4) Efectividad Rec'!$C$7,1,0)</f>
        <v>0</v>
      </c>
      <c r="BI32" t="s">
        <v>193</v>
      </c>
    </row>
    <row r="33" spans="2:61" x14ac:dyDescent="0.3">
      <c r="T33" s="35"/>
      <c r="W33" s="150"/>
      <c r="X33" s="150"/>
      <c r="AF33" s="108" t="s">
        <v>10</v>
      </c>
      <c r="AG33" s="106">
        <f>_xlfn.IFNA(VLOOKUP(CONCATENATE($B$29,$AF$33,AG$32),Table_ConceptosReporteServicio[],11,0),0)</f>
        <v>0.65878489326765188</v>
      </c>
      <c r="AH33" s="106">
        <f>_xlfn.IFNA(VLOOKUP(CONCATENATE($B$29,$AF$33,AH$32),Table_ConceptosReporteServicio[],11,0),0)</f>
        <v>6.7285382830626447E-2</v>
      </c>
      <c r="AI33" s="106">
        <f>_xlfn.IFNA(VLOOKUP(CONCATENATE($B$29,$AF$33,AI$32),Table_ConceptosReporteServicio[],11,0),0)</f>
        <v>0.73775216138328525</v>
      </c>
      <c r="AJ33" s="106">
        <f>_xlfn.IFNA(VLOOKUP(CONCATENATE($B$29,$AF$33,AJ$32),Table_ConceptosReporteServicio[],11,0),0)</f>
        <v>1.0339943342776203</v>
      </c>
      <c r="AK33" s="106">
        <f>_xlfn.IFNA(VLOOKUP(CONCATENATE($B$29,$AF$33,AK$32),Table_ConceptosReporteServicio[],11,0),0)</f>
        <v>0.96480938416422291</v>
      </c>
      <c r="AL33" s="106">
        <f>_xlfn.IFNA(VLOOKUP(CONCATENATE($B$29,$AF$33,AL$32),Table_ConceptosReporteServicio[],11,0),0)</f>
        <v>0.91721854304635764</v>
      </c>
      <c r="AM33" s="106">
        <f>_xlfn.IFNA(VLOOKUP(CONCATENATE($B$29,$AF$33,AM$32),Table_ConceptosReporteServicio[],11,0),0)</f>
        <v>0.68339768339768336</v>
      </c>
      <c r="AN33" s="106">
        <f>_xlfn.IFNA(VLOOKUP(CONCATENATE($B$29,$AF$33,AN$32),Table_ConceptosReporteServicio[],11,0),0)</f>
        <v>0.66582914572864327</v>
      </c>
      <c r="AO33" s="106">
        <f>_xlfn.IFNA(VLOOKUP(CONCATENATE($B$29,$AF$33,AO$32),Table_ConceptosReporteServicio[],11,0),0)</f>
        <v>0.61123595505617978</v>
      </c>
      <c r="AP33" s="106">
        <f>_xlfn.IFNA(VLOOKUP(CONCATENATE($B$29,$AF$33,AP$32),Table_ConceptosReporteServicio[],11,0),0)</f>
        <v>0.48327137546468402</v>
      </c>
      <c r="AQ33" s="106">
        <f>_xlfn.IFNA(VLOOKUP(CONCATENATE($B$29,$AF$33,AQ$32),Table_ConceptosReporteServicio[],11,0),0)</f>
        <v>0.38253638253638256</v>
      </c>
      <c r="AR33" s="106">
        <f>_xlfn.IFNA(VLOOKUP(CONCATENATE($B$29,$AF$33,AR$16),Table_ConceptosReporteServicio[],11,0),0)</f>
        <v>0.39163498098859317</v>
      </c>
      <c r="AS33" s="106">
        <f>_xlfn.IFNA(VLOOKUP(CONCATENATE($B$29,$AF$33,AS$16),Table_ConceptosReporteServicio[],11,0),0)</f>
        <v>0.33506044905008636</v>
      </c>
      <c r="AT33" s="106">
        <f>_xlfn.IFNA(VLOOKUP(CONCATENATE($B$29,$AF$33,AT$16),Table_ConceptosReporteServicio[],11,0),0)</f>
        <v>0.32334384858044163</v>
      </c>
      <c r="AU33" s="106">
        <f>_xlfn.IFNA(VLOOKUP(CONCATENATE($B$29,$AF$33,AU$16),Table_ConceptosReporteServicio[],11,0),0)</f>
        <v>0.2943722943722944</v>
      </c>
      <c r="AV33" s="106">
        <f>_xlfn.IFNA(VLOOKUP(CONCATENATE($B$29,$AF$33,AV$16),Table_ConceptosReporteServicio[],11,0),0)</f>
        <v>0.28000000000000003</v>
      </c>
      <c r="AW33" s="106">
        <f>_xlfn.IFNA(VLOOKUP(CONCATENATE($B$29,$AF$33,AW$16),Table_ConceptosReporteServicio[],11,0),0)</f>
        <v>0.30827067669172931</v>
      </c>
      <c r="AX33" s="43"/>
      <c r="BH33">
        <f>IF($N$98&lt;&gt;'(5) Efectividad Rec'!$C$8/'(5) Efectividad Rec'!$C$7,1,0)</f>
        <v>0</v>
      </c>
      <c r="BI33" t="s">
        <v>194</v>
      </c>
    </row>
    <row r="34" spans="2:61" x14ac:dyDescent="0.3">
      <c r="B34" s="42"/>
      <c r="C34" s="40"/>
      <c r="D34" s="40"/>
      <c r="E34" s="40"/>
      <c r="F34" s="40"/>
      <c r="G34" s="40"/>
      <c r="H34" s="40"/>
      <c r="I34" s="40"/>
      <c r="J34" s="40"/>
      <c r="K34" s="40"/>
      <c r="L34" s="40"/>
      <c r="M34" s="40"/>
      <c r="N34" s="40"/>
      <c r="O34" s="40"/>
      <c r="P34" s="32"/>
      <c r="Q34" s="32"/>
      <c r="R34" s="35"/>
      <c r="S34" s="35"/>
      <c r="T34" s="35"/>
      <c r="W34" s="150"/>
      <c r="X34" s="150"/>
      <c r="AF34" s="108" t="s">
        <v>223</v>
      </c>
      <c r="AG34" s="106">
        <f>F9</f>
        <v>0.599133622125958</v>
      </c>
      <c r="AH34" s="106">
        <f>_xlfn.IFNA(VLOOKUP(CONCATENATE($B$29,$AF$34,AH$32),Table_ConceptosReporteServicio[],11,0),0)</f>
        <v>0.1359773371104816</v>
      </c>
      <c r="AI34" s="106">
        <f>_xlfn.IFNA(VLOOKUP(CONCATENATE($B$29,$AF$34,AI$32),Table_ConceptosReporteServicio[],11,0),0)</f>
        <v>0.73313782991202348</v>
      </c>
      <c r="AJ34" s="106">
        <f>_xlfn.IFNA(VLOOKUP(CONCATENATE($B$29,$AF$34,AJ$32),Table_ConceptosReporteServicio[],11,0),0)</f>
        <v>0.92052980132450335</v>
      </c>
      <c r="AK34" s="106">
        <f>_xlfn.IFNA(VLOOKUP(CONCATENATE($B$29,$AF$34,AK$32),Table_ConceptosReporteServicio[],11,0),0)</f>
        <v>0.74131274131274127</v>
      </c>
      <c r="AL34" s="106">
        <f>_xlfn.IFNA(VLOOKUP(CONCATENATE($B$29,$AF$34,AL$32),Table_ConceptosReporteServicio[],11,0),0)</f>
        <v>0.68844221105527637</v>
      </c>
      <c r="AM34" s="106">
        <f>_xlfn.IFNA(VLOOKUP(CONCATENATE($B$29,$AF$34,AM$32),Table_ConceptosReporteServicio[],11,0),0)</f>
        <v>0.61573033707865166</v>
      </c>
      <c r="AN34" s="106">
        <f>_xlfn.IFNA(VLOOKUP(CONCATENATE($B$29,$AF$34,AN$32),Table_ConceptosReporteServicio[],11,0),0)</f>
        <v>0.53717472118959109</v>
      </c>
      <c r="AO34" s="106">
        <f>_xlfn.IFNA(VLOOKUP(CONCATENATE($B$29,$AF$34,AO$32),Table_ConceptosReporteServicio[],11,0),0)</f>
        <v>0.45114345114345117</v>
      </c>
      <c r="AP34" s="106">
        <f>_xlfn.IFNA(VLOOKUP(CONCATENATE($B$29,$AF$34,AP$32),Table_ConceptosReporteServicio[],11,0),0)</f>
        <v>0.45057034220532322</v>
      </c>
      <c r="AQ34" s="106">
        <f>_xlfn.IFNA(VLOOKUP(CONCATENATE($B$29,$AF$34,AQ$32),Table_ConceptosReporteServicio[],11,0),0)</f>
        <v>0.35924006908462869</v>
      </c>
      <c r="AR34" s="106">
        <f>_xlfn.IFNA(VLOOKUP(CONCATENATE($B$29,$AF$34,AR$16),Table_ConceptosReporteServicio[],11,0),0)</f>
        <v>0.3470031545741325</v>
      </c>
      <c r="AS34" s="106">
        <f>_xlfn.IFNA(VLOOKUP(CONCATENATE($B$29,$AF$34,AS$16),Table_ConceptosReporteServicio[],11,0),0)</f>
        <v>0.34199134199134201</v>
      </c>
      <c r="AT34" s="106">
        <f>_xlfn.IFNA(VLOOKUP(CONCATENATE($B$29,$AF$34,AT$16),Table_ConceptosReporteServicio[],11,0),0)</f>
        <v>0.28000000000000003</v>
      </c>
      <c r="AU34" s="106">
        <f>_xlfn.IFNA(VLOOKUP(CONCATENATE($B$29,$AF$34,AU$16),Table_ConceptosReporteServicio[],11,0),0)</f>
        <v>0.34519572953736655</v>
      </c>
      <c r="AV34" s="106">
        <f>_xlfn.IFNA(VLOOKUP(CONCATENATE($B$29,$AF$34,AV$16),Table_ConceptosReporteServicio[],11,0),0)</f>
        <v>0.30513595166163143</v>
      </c>
      <c r="AW34" s="106">
        <f>_xlfn.IFNA(VLOOKUP(CONCATENATE($B$29,$AF$34,AW$16),Table_ConceptosReporteServicio[],11,0),0)</f>
        <v>0.28883826879271068</v>
      </c>
      <c r="AX34" s="43"/>
      <c r="BH34">
        <f>IF($N$99&lt;&gt;'(6) Efectividad Rec'!$C$8/'(6) Efectividad Rec'!$C$7,1,0)</f>
        <v>0</v>
      </c>
      <c r="BI34" t="s">
        <v>195</v>
      </c>
    </row>
    <row r="35" spans="2:61" x14ac:dyDescent="0.3">
      <c r="C35" s="9"/>
      <c r="D35" s="9"/>
      <c r="E35" s="9"/>
      <c r="F35" s="9"/>
      <c r="G35" s="9"/>
      <c r="H35" s="9"/>
      <c r="I35" s="9"/>
      <c r="J35" s="9"/>
      <c r="K35" s="9"/>
      <c r="L35" s="9"/>
      <c r="M35" s="9"/>
      <c r="N35" s="9"/>
      <c r="O35" s="9"/>
      <c r="P35" s="32"/>
      <c r="Q35" s="32"/>
      <c r="R35" s="35"/>
      <c r="S35" s="35"/>
      <c r="T35" s="35"/>
      <c r="W35" s="150"/>
      <c r="X35" s="150"/>
      <c r="AF35" s="108" t="s">
        <v>224</v>
      </c>
      <c r="AG35" s="106">
        <v>1</v>
      </c>
      <c r="AH35" s="106">
        <v>1</v>
      </c>
      <c r="AI35" s="106">
        <v>1</v>
      </c>
      <c r="AJ35" s="106">
        <v>1</v>
      </c>
      <c r="AK35" s="106">
        <v>1</v>
      </c>
      <c r="AL35" s="106">
        <v>1</v>
      </c>
      <c r="AM35" s="106">
        <v>1</v>
      </c>
      <c r="AN35" s="106">
        <v>1</v>
      </c>
      <c r="AO35" s="106">
        <v>1</v>
      </c>
      <c r="AP35" s="106">
        <v>1</v>
      </c>
      <c r="AQ35" s="106">
        <v>1</v>
      </c>
      <c r="AR35" s="106">
        <v>1</v>
      </c>
      <c r="AS35" s="106">
        <v>1</v>
      </c>
      <c r="AT35" s="106">
        <v>1</v>
      </c>
      <c r="AU35" s="106">
        <v>1</v>
      </c>
      <c r="AV35" s="106">
        <v>1</v>
      </c>
      <c r="AW35" s="106">
        <v>1</v>
      </c>
      <c r="AX35" s="46"/>
      <c r="BH35">
        <f>IF($N$100&lt;&gt;'(7) Efectividad Rec'!$C$8/'(7) Efectividad Rec'!$C$7,1,0)</f>
        <v>0</v>
      </c>
      <c r="BI35" t="s">
        <v>196</v>
      </c>
    </row>
    <row r="36" spans="2:61" x14ac:dyDescent="0.3">
      <c r="W36" s="150"/>
      <c r="X36" s="150"/>
      <c r="AF36" s="108" t="s">
        <v>11</v>
      </c>
      <c r="AG36" s="106">
        <f>_xlfn.IFNA(VLOOKUP(CONCATENATE($B$29,$AF$36,AG$32),Table_ConceptosReporteServicio[],11,0),0)</f>
        <v>0.66394572308212851</v>
      </c>
      <c r="AH36" s="106">
        <f>_xlfn.IFNA(VLOOKUP(CONCATENATE($B$29,$AF$36,AH$32),Table_ConceptosReporteServicio[],11,0),0)</f>
        <v>0.12996013492793621</v>
      </c>
      <c r="AI36" s="106">
        <f>_xlfn.IFNA(VLOOKUP(CONCATENATE($B$29,$AF$36,AI$32),Table_ConceptosReporteServicio[],11,0),0)</f>
        <v>0.79883653527658161</v>
      </c>
      <c r="AJ36" s="106">
        <f>_xlfn.IFNA(VLOOKUP(CONCATENATE($B$29,$AF$36,AJ$32),Table_ConceptosReporteServicio[],11,0),0)</f>
        <v>0.86110515711407387</v>
      </c>
      <c r="AK36" s="106">
        <f>_xlfn.IFNA(VLOOKUP(CONCATENATE($B$29,$AF$36,AK$32),Table_ConceptosReporteServicio[],11,0),0)</f>
        <v>0.83047224201593572</v>
      </c>
      <c r="AL36" s="106">
        <f>_xlfn.IFNA(VLOOKUP(CONCATENATE($B$29,$AF$36,AL$32),Table_ConceptosReporteServicio[],11,0),0)</f>
        <v>0.77974740191934766</v>
      </c>
      <c r="AM36" s="106">
        <f>_xlfn.IFNA(VLOOKUP(CONCATENATE($B$29,$AF$36,AM$32),Table_ConceptosReporteServicio[],11,0),0)</f>
        <v>0.66014642281708458</v>
      </c>
      <c r="AN36" s="106">
        <f>_xlfn.IFNA(VLOOKUP(CONCATENATE($B$29,$AF$36,AN$32),Table_ConceptosReporteServicio[],11,0),0)</f>
        <v>0.68771032935508192</v>
      </c>
      <c r="AO36" s="106">
        <f>_xlfn.IFNA(VLOOKUP(CONCATENATE($B$29,$AF$36,AO$32),Table_ConceptosReporteServicio[],11,0),0)</f>
        <v>0.57995027309040514</v>
      </c>
      <c r="AP36" s="106">
        <f>_xlfn.IFNA(VLOOKUP(CONCATENATE($B$29,$AF$36,AP$32),Table_ConceptosReporteServicio[],11,0),0)</f>
        <v>0.51174291436978214</v>
      </c>
      <c r="AQ36" s="106">
        <f>_xlfn.IFNA(VLOOKUP(CONCATENATE($B$29,$AF$36,AQ$32),Table_ConceptosReporteServicio[],11,0),0)</f>
        <v>0.44751327104268279</v>
      </c>
      <c r="AR36" s="106">
        <f>_xlfn.IFNA(VLOOKUP(CONCATENATE($B$29,$AF$36,AR$16),Table_ConceptosReporteServicio[],11,0),0)</f>
        <v>0.40515401036901494</v>
      </c>
      <c r="AS36" s="106">
        <f>_xlfn.IFNA(VLOOKUP(CONCATENATE($B$29,$AF$36,AS$16),Table_ConceptosReporteServicio[],11,0),0)</f>
        <v>0.35450741726892354</v>
      </c>
      <c r="AT36" s="106">
        <f>_xlfn.IFNA(VLOOKUP(CONCATENATE($B$29,$AF$36,AT$16),Table_ConceptosReporteServicio[],11,0),0)</f>
        <v>0.33596748701738544</v>
      </c>
      <c r="AU36" s="106">
        <f>_xlfn.IFNA(VLOOKUP(CONCATENATE($B$29,$AF$36,AU$16),Table_ConceptosReporteServicio[],11,0),0)</f>
        <v>0.31221652638018693</v>
      </c>
      <c r="AV36" s="106">
        <f>_xlfn.IFNA(VLOOKUP(CONCATENATE($B$29,$AF$36,AV$16),Table_ConceptosReporteServicio[],11,0),0)</f>
        <v>0.28898917688406084</v>
      </c>
      <c r="AW36" s="106">
        <f>_xlfn.IFNA(VLOOKUP(CONCATENATE($B$29,$AF$36,AW$16),Table_ConceptosReporteServicio[],11,0),0)</f>
        <v>0.26405581135350625</v>
      </c>
      <c r="AX36" s="46"/>
      <c r="BH36">
        <f>IF($N$101&lt;&gt;'(8) Efectividad Rec'!$C$8/'(8) Efectividad Rec'!$C$7,1,0)</f>
        <v>0</v>
      </c>
      <c r="BI36" t="s">
        <v>197</v>
      </c>
    </row>
    <row r="37" spans="2:61" x14ac:dyDescent="0.3">
      <c r="W37" s="150"/>
      <c r="X37" s="150"/>
      <c r="BH37">
        <f>IF($N$102&lt;&gt;'(9) Efectividad Rec'!$C$8/'(9) Efectividad Rec'!$C$7,1,0)</f>
        <v>0</v>
      </c>
      <c r="BI37" t="s">
        <v>198</v>
      </c>
    </row>
    <row r="38" spans="2:61" x14ac:dyDescent="0.3">
      <c r="W38" s="150"/>
      <c r="X38" s="150"/>
      <c r="BH38">
        <f>IF($N$103&lt;&gt;'(10) Efectividad Rec'!$C$8/'(10) Efectividad Rec'!$C$7,1,0)</f>
        <v>0</v>
      </c>
      <c r="BI38" t="s">
        <v>199</v>
      </c>
    </row>
    <row r="39" spans="2:61" x14ac:dyDescent="0.3">
      <c r="W39" s="150"/>
      <c r="X39" s="150"/>
      <c r="BH39">
        <f>IF($N$104&lt;&gt;'(11) Efectividad Rec'!$C$8/'(11) Efectividad Rec'!$C$7,1,0)</f>
        <v>0</v>
      </c>
      <c r="BI39" t="s">
        <v>200</v>
      </c>
    </row>
    <row r="40" spans="2:61" ht="5.4" customHeight="1" x14ac:dyDescent="0.3">
      <c r="W40" s="150"/>
      <c r="X40" s="150"/>
      <c r="BH40">
        <f>IF($N$105&lt;&gt;'(12) Efectividad Rec'!$C$8/'(12) Efectividad Rec'!$C$7,1,0)</f>
        <v>0</v>
      </c>
      <c r="BI40" t="s">
        <v>201</v>
      </c>
    </row>
    <row r="41" spans="2:61" ht="16.05" customHeight="1" x14ac:dyDescent="0.3">
      <c r="W41" s="150"/>
      <c r="X41" s="150"/>
      <c r="BH41">
        <f>IF($S$55&lt;&gt;'Ganados Perdidos'!$D$7,1,0)</f>
        <v>0</v>
      </c>
      <c r="BI41" t="s">
        <v>202</v>
      </c>
    </row>
    <row r="42" spans="2:61" ht="15.75" customHeight="1" x14ac:dyDescent="0.3">
      <c r="B42" s="10" t="s">
        <v>14</v>
      </c>
      <c r="C42" s="11"/>
      <c r="D42" s="11"/>
      <c r="E42" s="11"/>
      <c r="F42" s="11"/>
      <c r="G42" s="11"/>
      <c r="H42" s="11"/>
      <c r="I42" s="11"/>
      <c r="J42" s="11"/>
      <c r="K42" s="11"/>
      <c r="L42" s="11"/>
      <c r="M42" s="11"/>
      <c r="N42" s="11"/>
      <c r="O42" s="11"/>
      <c r="P42" s="11"/>
      <c r="Q42" s="11"/>
      <c r="R42" s="11"/>
      <c r="S42" s="11"/>
      <c r="T42" s="11"/>
      <c r="W42" s="150"/>
      <c r="X42" s="150"/>
      <c r="BH42">
        <f>IF($Q$55&lt;&gt;'Ganados Perdidos'!$D$8,1,0)</f>
        <v>0</v>
      </c>
      <c r="BI42" t="s">
        <v>203</v>
      </c>
    </row>
    <row r="43" spans="2:61" ht="5.4" customHeight="1" x14ac:dyDescent="0.3">
      <c r="B43" s="4"/>
      <c r="Q43" s="211"/>
      <c r="R43" s="211"/>
      <c r="S43" s="286"/>
      <c r="T43" s="286"/>
      <c r="W43" s="150"/>
      <c r="X43" s="150"/>
      <c r="BH43">
        <f>IF(ROUND($H$120,0)&lt;&gt;ROUND('Reparaciones Ligeras'!$C$7,0),1,0)</f>
        <v>0</v>
      </c>
      <c r="BI43" t="s">
        <v>205</v>
      </c>
    </row>
    <row r="44" spans="2:61" s="9" customFormat="1" ht="12" customHeight="1" x14ac:dyDescent="0.3">
      <c r="B44" s="8"/>
      <c r="E44" s="84"/>
      <c r="F44" s="84"/>
      <c r="G44" s="84"/>
      <c r="H44" s="340" t="s">
        <v>13</v>
      </c>
      <c r="I44" s="340"/>
      <c r="J44" s="340"/>
      <c r="K44" s="340"/>
      <c r="L44" s="340"/>
      <c r="M44" s="340"/>
      <c r="N44" s="340"/>
      <c r="O44" s="340"/>
      <c r="Q44" s="294" t="s">
        <v>15</v>
      </c>
      <c r="R44" s="294"/>
      <c r="S44" s="295" t="s">
        <v>2821</v>
      </c>
      <c r="T44" s="295"/>
      <c r="U44" s="204"/>
      <c r="W44" s="88"/>
      <c r="X44" s="150"/>
      <c r="Y44" s="150"/>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s="9">
        <f>IF(OR(AH24=0,AI24=0,AJ24=0,AK24=0,AL24=0,AM24=0,AN24=0,AO24=0,AP24=0,AQ24=0,AR24=0,AS24=0,AT24=0,AU24=0,AV24=0,AW24=0), 1, 0)</f>
        <v>0</v>
      </c>
      <c r="BI44" s="9" t="s">
        <v>1841</v>
      </c>
    </row>
    <row r="45" spans="2:61" ht="15" thickBot="1" x14ac:dyDescent="0.35">
      <c r="B45" s="334" t="s">
        <v>226</v>
      </c>
      <c r="C45" s="334"/>
      <c r="D45" s="13"/>
      <c r="E45" s="334" t="s">
        <v>227</v>
      </c>
      <c r="F45" s="334"/>
      <c r="G45" s="13"/>
      <c r="H45" s="333" t="s">
        <v>165</v>
      </c>
      <c r="I45" s="333"/>
      <c r="J45" s="15"/>
      <c r="K45" s="333" t="s">
        <v>166</v>
      </c>
      <c r="L45" s="333"/>
      <c r="M45" s="15"/>
      <c r="N45" s="333" t="s">
        <v>4</v>
      </c>
      <c r="O45" s="333"/>
      <c r="Q45" s="215" t="s">
        <v>6</v>
      </c>
      <c r="R45" s="215" t="s">
        <v>36</v>
      </c>
      <c r="S45" s="287" t="s">
        <v>6</v>
      </c>
      <c r="T45" s="287" t="s">
        <v>36</v>
      </c>
      <c r="U45" s="208"/>
      <c r="W45" s="84"/>
      <c r="X45" s="150"/>
      <c r="Y45" s="150"/>
      <c r="BH45">
        <f>IF(OR(AH24&gt;=10000,AI24&gt;=10000,AJ24&gt;=10000,AK24&gt;=10000,AL24&gt;=10000,AM24&gt;=10000,AN24&gt;=10000,AO24&gt;=10000,AP24&gt;=10000,AQ24&gt;=10000,AR24&gt;=10000,AS24&gt;=10000,AT24&gt;=10000,AU24&gt;=10000,AV24&gt;=10000,AW24&gt;=10000), 1, 0)</f>
        <v>0</v>
      </c>
      <c r="BI45" t="s">
        <v>1842</v>
      </c>
    </row>
    <row r="46" spans="2:61" ht="15" thickBot="1" x14ac:dyDescent="0.35">
      <c r="B46" s="170" t="s">
        <v>45</v>
      </c>
      <c r="C46" s="171">
        <f>_xlfn.IFNA(VLOOKUP(CONCATENATE(B45,B46),Table_ConceptosReporteServicio[],11,0),0)</f>
        <v>6002</v>
      </c>
      <c r="D46" s="172"/>
      <c r="E46" s="173" t="s">
        <v>45</v>
      </c>
      <c r="F46" s="174">
        <f>_xlfn.IFNA(VLOOKUP(CONCATENATE(E45,E46),Table_ConceptosReporteServicio[],11,0),0)</f>
        <v>7255</v>
      </c>
      <c r="G46" s="175"/>
      <c r="H46" s="169" t="s">
        <v>45</v>
      </c>
      <c r="I46" s="168">
        <f>_xlfn.IFNA(VLOOKUP(CONCATENATE(H45,H46),Table_ConceptosReporteServicio[],11,0),0)</f>
        <v>2035</v>
      </c>
      <c r="J46" s="172"/>
      <c r="K46" s="176" t="s">
        <v>45</v>
      </c>
      <c r="L46" s="177">
        <f>_xlfn.IFNA(VLOOKUP(CONCATENATE(K45,K46),Table_ConceptosReporteServicio[],11,0),0)</f>
        <v>3596</v>
      </c>
      <c r="M46" s="172"/>
      <c r="N46" s="170" t="s">
        <v>45</v>
      </c>
      <c r="O46" s="171">
        <f>_xlfn.IFNA(VLOOKUP(CONCATENATE(N45,N46),Table_ConceptosReporteServicio[],11,0),0)</f>
        <v>4716</v>
      </c>
      <c r="Q46" s="213" t="s">
        <v>16</v>
      </c>
      <c r="R46" s="214">
        <f>_xlfn.IFNA(VLOOKUP(CONCATENATE(Q44,Q46),Table_ConceptosReporteServicio[],11,0),0)</f>
        <v>1.8550193631149683</v>
      </c>
      <c r="S46" s="290" t="s">
        <v>16</v>
      </c>
      <c r="T46" s="288">
        <f>_xlfn.IFNA(VLOOKUP(CONCATENATE(S44,S46),Table_ConceptosReporteServicio[],11,0),0)</f>
        <v>1.2313280730606389</v>
      </c>
      <c r="U46" s="209"/>
      <c r="W46" s="87"/>
      <c r="X46" s="150"/>
      <c r="Y46" s="150"/>
      <c r="AF46" s="9"/>
      <c r="AG46" s="9"/>
      <c r="AH46" s="9"/>
      <c r="AI46" s="9"/>
      <c r="AJ46" s="9"/>
      <c r="AK46" s="9"/>
      <c r="AL46" s="9"/>
      <c r="AM46" s="9"/>
      <c r="AN46" s="9"/>
      <c r="AO46" s="9"/>
      <c r="AP46" s="9"/>
      <c r="AQ46" s="9"/>
      <c r="AR46" s="9"/>
      <c r="AS46" s="9"/>
      <c r="AT46" s="9"/>
      <c r="AU46" s="9"/>
      <c r="AV46" s="9"/>
      <c r="AW46" s="9"/>
      <c r="AX46" s="9"/>
      <c r="BH46">
        <f>IF(OR(K47&lt;&gt;L111,I111&gt;J111,J111&gt;L111,I112&gt;J112,J112&gt;L112), 1,0)</f>
        <v>0</v>
      </c>
      <c r="BI46" t="s">
        <v>1853</v>
      </c>
    </row>
    <row r="47" spans="2:61" ht="14.4" customHeight="1" thickBot="1" x14ac:dyDescent="0.35">
      <c r="B47" s="335">
        <f>_xlfn.IFNA(VLOOKUP(B45,Table_ConceptosReporteServicio[],11,0),0)</f>
        <v>6090</v>
      </c>
      <c r="C47" s="336"/>
      <c r="D47" s="12"/>
      <c r="E47" s="338">
        <f>_xlfn.IFNA(VLOOKUP(E45,Table_ConceptosReporteServicio[],11,0),0)</f>
        <v>7224</v>
      </c>
      <c r="F47" s="339"/>
      <c r="G47" s="143"/>
      <c r="H47" s="327">
        <f>_xlfn.IFNA(VLOOKUP(H45,Table_ConceptosReporteServicio[],11,0),0)</f>
        <v>2131</v>
      </c>
      <c r="I47" s="328"/>
      <c r="J47" s="12"/>
      <c r="K47" s="329">
        <f>_xlfn.IFNA(VLOOKUP(K45,Table_ConceptosReporteServicio[],11,0),0)</f>
        <v>4012</v>
      </c>
      <c r="L47" s="330"/>
      <c r="M47" s="12"/>
      <c r="N47" s="335">
        <f>_xlfn.IFNA(VLOOKUP(N45,Table_ConceptosReporteServicio[],11,0),0)</f>
        <v>5026</v>
      </c>
      <c r="O47" s="336"/>
      <c r="Q47" s="212" t="s">
        <v>0</v>
      </c>
      <c r="R47" s="214">
        <f>_xlfn.IFNA(VLOOKUP(CONCATENATE(Q44,Q47),Table_ConceptosReporteServicio[],11,0),0)</f>
        <v>1.7921521082138259</v>
      </c>
      <c r="S47" s="291" t="s">
        <v>0</v>
      </c>
      <c r="T47" s="288">
        <f>_xlfn.IFNA(VLOOKUP(CONCATENATE(S44,S47),Table_ConceptosReporteServicio[],11,0),0)</f>
        <v>0.78580295930122013</v>
      </c>
      <c r="U47" s="210"/>
      <c r="W47" s="87"/>
      <c r="X47" s="151"/>
      <c r="Y47" s="150"/>
      <c r="Z47" s="9"/>
      <c r="AA47" s="9"/>
      <c r="AB47" s="9"/>
      <c r="AC47" s="9"/>
      <c r="AD47" s="9"/>
      <c r="AE47" s="9"/>
      <c r="AY47" s="9"/>
      <c r="AZ47" s="9"/>
      <c r="BA47" s="9"/>
      <c r="BB47" s="9"/>
      <c r="BC47" s="9"/>
      <c r="BD47" s="9"/>
      <c r="BE47" s="9"/>
      <c r="BF47" s="9"/>
      <c r="BG47" s="9"/>
      <c r="BH47">
        <f>IF(OR(I113&gt;J113,J113&gt;L113,I114&gt;J114,J114&gt;L114,L113&gt;B111,L114&gt;B113),1,0)</f>
        <v>0</v>
      </c>
      <c r="BI47" t="s">
        <v>1854</v>
      </c>
    </row>
    <row r="48" spans="2:61" ht="15" customHeight="1" thickBot="1" x14ac:dyDescent="0.35">
      <c r="B48" s="335"/>
      <c r="C48" s="336"/>
      <c r="D48" s="12"/>
      <c r="E48" s="338"/>
      <c r="F48" s="339"/>
      <c r="G48" s="101"/>
      <c r="H48" s="327"/>
      <c r="I48" s="328"/>
      <c r="J48" s="179"/>
      <c r="K48" s="180" t="s">
        <v>1372</v>
      </c>
      <c r="L48" s="181">
        <f>_xlfn.IFNA(VLOOKUP(CONCATENATE(K45,K48),Table_ConceptosReporteServicio[],11,0),0)</f>
        <v>857</v>
      </c>
      <c r="M48" s="12"/>
      <c r="N48" s="335"/>
      <c r="O48" s="336"/>
      <c r="Q48" s="212" t="s">
        <v>1</v>
      </c>
      <c r="R48" s="214">
        <f>_xlfn.IFNA(VLOOKUP(CONCATENATE(Q44,Q48),Table_ConceptosReporteServicio[],11,0),0)</f>
        <v>1.8005982053838485</v>
      </c>
      <c r="S48" s="291" t="s">
        <v>1</v>
      </c>
      <c r="T48" s="288">
        <f>_xlfn.IFNA(VLOOKUP(CONCATENATE(S44,S48),Table_ConceptosReporteServicio[],11,0),0)</f>
        <v>1.1862068965517241</v>
      </c>
      <c r="U48" s="209"/>
      <c r="W48" s="87"/>
      <c r="X48" s="151"/>
      <c r="Y48" s="150"/>
      <c r="BH48">
        <v>0</v>
      </c>
      <c r="BI48" t="s">
        <v>1952</v>
      </c>
    </row>
    <row r="49" spans="2:61" ht="15.75" customHeight="1" thickBot="1" x14ac:dyDescent="0.35">
      <c r="B49" s="14" t="s">
        <v>17</v>
      </c>
      <c r="C49" s="36">
        <f>IFERROR((B47/C46)-1,0)</f>
        <v>1.4661779406864417E-2</v>
      </c>
      <c r="D49" s="178"/>
      <c r="E49" s="144" t="s">
        <v>17</v>
      </c>
      <c r="F49" s="145">
        <f>IFERROR((E47/F46)-1,0)</f>
        <v>-4.2729152308752516E-3</v>
      </c>
      <c r="G49" s="102"/>
      <c r="H49" s="146" t="s">
        <v>17</v>
      </c>
      <c r="I49" s="147">
        <f>IFERROR((H47/I46)-1,0)</f>
        <v>4.7174447174447076E-2</v>
      </c>
      <c r="J49" s="178"/>
      <c r="K49" s="16" t="s">
        <v>17</v>
      </c>
      <c r="L49" s="37">
        <f>IFERROR((K47/L46)-1,0)</f>
        <v>0.11568409343715236</v>
      </c>
      <c r="M49" s="178"/>
      <c r="N49" s="14" t="s">
        <v>17</v>
      </c>
      <c r="O49" s="36">
        <f>IFERROR((N47/O46)-1,0)</f>
        <v>6.5733672603901505E-2</v>
      </c>
      <c r="Q49" s="212" t="s">
        <v>10</v>
      </c>
      <c r="R49" s="214">
        <f>_xlfn.IFNA(VLOOKUP(CONCATENATE(Q44,Q49),Table_ConceptosReporteServicio[],11,0),0)</f>
        <v>1.8005982053838485</v>
      </c>
      <c r="S49" s="291" t="s">
        <v>10</v>
      </c>
      <c r="T49" s="288">
        <f>_xlfn.IFNA(VLOOKUP(CONCATENATE(S44,S49),Table_ConceptosReporteServicio[],11,0),0)</f>
        <v>1.1862068965517241</v>
      </c>
      <c r="U49" s="210"/>
      <c r="W49" s="87"/>
      <c r="X49" s="151"/>
      <c r="Y49" s="150"/>
      <c r="BH49">
        <f>IF(SUM(Q76:Q87) = 0,1,0)</f>
        <v>0</v>
      </c>
      <c r="BI49" t="s">
        <v>2153</v>
      </c>
    </row>
    <row r="50" spans="2:61" s="17" customFormat="1" ht="6.6" customHeight="1" x14ac:dyDescent="0.3">
      <c r="B50" s="20"/>
      <c r="C50" s="21"/>
      <c r="D50" s="22"/>
      <c r="E50" s="20"/>
      <c r="F50" s="21"/>
      <c r="G50" s="22"/>
      <c r="H50" s="20"/>
      <c r="I50" s="21"/>
      <c r="J50" s="22"/>
      <c r="K50" s="20"/>
      <c r="L50" s="21"/>
      <c r="M50" s="22"/>
      <c r="N50" s="23"/>
      <c r="O50" s="24"/>
      <c r="P50"/>
      <c r="Q50" s="211"/>
      <c r="R50" s="211"/>
      <c r="S50" s="289"/>
      <c r="T50" s="289"/>
      <c r="W50" s="151"/>
      <c r="X50" s="1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s="17">
        <f>IF(SUM(R76:R87) = 0,1,0)</f>
        <v>0</v>
      </c>
      <c r="BI50" s="17" t="s">
        <v>2587</v>
      </c>
    </row>
    <row r="51" spans="2:61" ht="15.75" customHeight="1" x14ac:dyDescent="0.3">
      <c r="B51" s="10" t="s">
        <v>47</v>
      </c>
      <c r="C51" s="11"/>
      <c r="D51" s="11"/>
      <c r="E51" s="11"/>
      <c r="F51" s="11"/>
      <c r="G51" s="11"/>
      <c r="H51" s="11"/>
      <c r="I51" s="11"/>
      <c r="J51" s="11"/>
      <c r="K51" s="11"/>
      <c r="L51" s="11"/>
      <c r="M51" s="11"/>
      <c r="N51" s="11"/>
      <c r="O51" s="11"/>
      <c r="P51" s="11"/>
      <c r="Q51" s="11"/>
      <c r="R51" s="11"/>
      <c r="S51" s="11"/>
      <c r="T51" s="11"/>
      <c r="W51" s="151"/>
      <c r="X51" s="150"/>
      <c r="BH51">
        <f>IF(OR('(1) Primer Servicio'!C7-'(1) Primer Servicio'!C8-'(1) Primer Servicio'!C9-'(1) Primer Servicio'!C10&lt;&gt;0,
'(2) Primer Servicio'!C7-'(2) Primer Servicio'!C8-'(2) Primer Servicio'!C9-'(2) Primer Servicio'!C10&lt;&gt;0,
'(3) Primer Servicio'!C7-'(3) Primer Servicio'!C8-'(3) Primer Servicio'!C9-'(3) Primer Servicio'!C10&lt;&gt;0,
'(4) Primer Servicio'!C7-'(4) Primer Servicio'!C8-'(4) Primer Servicio'!C9-'(4) Primer Servicio'!C10&lt;&gt;0,
'(5) Primer Servicio'!C7-'(5) Primer Servicio'!C8-'(5) Primer Servicio'!C9-'(5) Primer Servicio'!C10&lt;&gt;0,
'(6) Primer Servicio'!C7-'(6) Primer Servicio'!C8-'(6) Primer Servicio'!C9-'(6) Primer Servicio'!C10&lt;&gt;0,
'(7) Primer Servicio'!C7-'(7) Primer Servicio'!C8-'(7) Primer Servicio'!C9-'(7) Primer Servicio'!C10&lt;&gt;0,
'(8) Primer Servicio'!C7-'(8) Primer Servicio'!C8-'(8) Primer Servicio'!C9-'(8) Primer Servicio'!C10&lt;&gt;0,
'(9) Primer Servicio'!C7-'(9) Primer Servicio'!C8-'(9) Primer Servicio'!C9-'(9) Primer Servicio'!C10&lt;&gt;0,
'(10) Primer Servicio'!C7-'(10) Primer Servicio'!C8-'(10) Primer Servicio'!C9-'(10) Primer Servicio'!C10&lt;&gt;0,
'(11) Primer Servicio'!C7-'(11) Primer Servicio'!C8-'(11) Primer Servicio'!C9-'(11) Primer Servicio'!C10&lt;&gt;0,
'(12) Primer Servicio'!C7-'(12) Primer Servicio'!C8-'(12) Primer Servicio'!C9-'(12) Primer Servicio'!C10&lt;&gt;0), 1, 0)</f>
        <v>0</v>
      </c>
      <c r="BI51" t="s">
        <v>2588</v>
      </c>
    </row>
    <row r="52" spans="2:61" ht="5.4" customHeight="1" x14ac:dyDescent="0.3">
      <c r="B52" s="4"/>
      <c r="W52" s="151"/>
      <c r="X52" s="150"/>
      <c r="AE52" s="17"/>
      <c r="AF52" s="17"/>
      <c r="AG52" s="17"/>
      <c r="AH52" s="17"/>
      <c r="AI52" s="17"/>
      <c r="AJ52" s="17"/>
      <c r="AK52" s="17"/>
      <c r="AL52" s="17"/>
      <c r="AM52" s="17"/>
      <c r="AN52" s="17"/>
      <c r="AO52" s="17"/>
      <c r="AP52" s="17"/>
      <c r="AQ52" s="17"/>
      <c r="AR52" s="17"/>
      <c r="AS52" s="17"/>
      <c r="AT52" s="17"/>
      <c r="AU52" s="17"/>
      <c r="AV52" s="17"/>
      <c r="AW52" s="17"/>
      <c r="BG52" s="17"/>
      <c r="BH52">
        <f>IF(SUM(O94:O105) = 0,1,0)</f>
        <v>0</v>
      </c>
      <c r="BI52" t="s">
        <v>2589</v>
      </c>
    </row>
    <row r="53" spans="2:61" s="9" customFormat="1" ht="12" customHeight="1" x14ac:dyDescent="0.3">
      <c r="B53" s="366" t="s">
        <v>22</v>
      </c>
      <c r="C53" s="367"/>
      <c r="D53" s="367"/>
      <c r="E53" s="367"/>
      <c r="F53" s="368"/>
      <c r="G53" s="88"/>
      <c r="H53" s="355" t="s">
        <v>168</v>
      </c>
      <c r="I53" s="355"/>
      <c r="J53" s="355"/>
      <c r="K53" s="355"/>
      <c r="L53" s="331" t="s">
        <v>233</v>
      </c>
      <c r="M53" s="331"/>
      <c r="N53" s="331"/>
      <c r="O53" s="331"/>
      <c r="P53" s="88"/>
      <c r="Q53" s="372" t="s">
        <v>156</v>
      </c>
      <c r="R53" s="373"/>
      <c r="S53" s="373"/>
      <c r="T53" s="374"/>
      <c r="V53" s="149"/>
      <c r="W53" s="151"/>
      <c r="X53" s="150"/>
      <c r="Y53" s="17"/>
      <c r="Z53" s="17"/>
      <c r="AA53" s="17"/>
      <c r="AB53" s="17"/>
      <c r="AC53" s="17"/>
      <c r="AD53" s="17"/>
      <c r="AE53"/>
      <c r="AF53"/>
      <c r="AG53"/>
      <c r="AH53"/>
      <c r="AI53"/>
      <c r="AJ53"/>
      <c r="AK53"/>
      <c r="AL53"/>
      <c r="AM53"/>
      <c r="AN53"/>
      <c r="AO53"/>
      <c r="AP53"/>
      <c r="AQ53"/>
      <c r="AR53"/>
      <c r="AS53"/>
      <c r="AT53"/>
      <c r="AU53"/>
      <c r="AV53"/>
      <c r="AW53"/>
      <c r="AX53" s="17"/>
      <c r="AY53" s="17"/>
      <c r="AZ53" s="17"/>
      <c r="BA53" s="17"/>
      <c r="BB53" s="17"/>
      <c r="BC53" s="17"/>
      <c r="BD53" s="17"/>
      <c r="BE53" s="17"/>
      <c r="BF53" s="17"/>
      <c r="BG53"/>
      <c r="BH53" s="9">
        <v>0</v>
      </c>
      <c r="BI53" s="9" t="s">
        <v>1843</v>
      </c>
    </row>
    <row r="54" spans="2:61" x14ac:dyDescent="0.3">
      <c r="B54" s="91" t="s">
        <v>6</v>
      </c>
      <c r="C54" s="331" t="s">
        <v>45</v>
      </c>
      <c r="D54" s="331"/>
      <c r="E54" s="97" t="s">
        <v>8</v>
      </c>
      <c r="F54" s="91" t="s">
        <v>143</v>
      </c>
      <c r="G54" s="78"/>
      <c r="H54" s="92" t="s">
        <v>45</v>
      </c>
      <c r="I54" s="356" t="s">
        <v>8</v>
      </c>
      <c r="J54" s="357"/>
      <c r="K54" s="92" t="s">
        <v>143</v>
      </c>
      <c r="L54" s="383" t="s">
        <v>234</v>
      </c>
      <c r="M54" s="383"/>
      <c r="N54" s="363">
        <f>_xlfn.IFNA(VLOOKUP(CONCATENATE($L$53,L54),Table_ConceptosReporteServicio[],11,0),0)</f>
        <v>649</v>
      </c>
      <c r="O54" s="363"/>
      <c r="P54" s="84"/>
      <c r="Q54" s="341" t="s">
        <v>153</v>
      </c>
      <c r="R54" s="342"/>
      <c r="S54" s="375" t="s">
        <v>155</v>
      </c>
      <c r="T54" s="376"/>
      <c r="V54" s="149"/>
      <c r="W54" s="151"/>
      <c r="X54" s="150"/>
      <c r="BH54">
        <v>0</v>
      </c>
      <c r="BI54" t="s">
        <v>1844</v>
      </c>
    </row>
    <row r="55" spans="2:61" ht="15" customHeight="1" x14ac:dyDescent="0.3">
      <c r="B55" s="94" t="s">
        <v>0</v>
      </c>
      <c r="C55" s="318">
        <f>_xlfn.IFNA(VLOOKUP(CONCATENATE($B$53,B55,$C$54),Table_ConceptosReporteServicio[],11,0),0)</f>
        <v>8115</v>
      </c>
      <c r="D55" s="319"/>
      <c r="E55" s="90">
        <f>_xlfn.IFNA(VLOOKUP(CONCATENATE($B$53,B55),Table_ConceptosReporteServicio[],11,0),0)</f>
        <v>8266</v>
      </c>
      <c r="F55" s="93">
        <f t="shared" ref="F55:F57" si="0">(E55/C55)/12</f>
        <v>8.4883959745327586E-2</v>
      </c>
      <c r="G55" s="78"/>
      <c r="H55" s="156">
        <f>_xlfn.IFNA(VLOOKUP(CONCATENATE($H$53,B55,$H$54),Table_ConceptosReporteServicio[],11,0),0)</f>
        <v>2416</v>
      </c>
      <c r="I55" s="358">
        <f>_xlfn.IFNA(VLOOKUP(CONCATENATE($H$53,B55),Table_ConceptosReporteServicio[],11,0),0)</f>
        <v>2440</v>
      </c>
      <c r="J55" s="359"/>
      <c r="K55" s="125">
        <f t="shared" ref="K55:K57" si="1">(I55/H55)-1</f>
        <v>9.9337748344370258E-3</v>
      </c>
      <c r="L55" s="332" t="s">
        <v>235</v>
      </c>
      <c r="M55" s="332"/>
      <c r="N55" s="364">
        <f>_xlfn.IFNA(VLOOKUP(CONCATENATE($L$53,L55),Table_ConceptosReporteServicio[],11,0),0)</f>
        <v>391</v>
      </c>
      <c r="O55" s="364"/>
      <c r="P55" s="89"/>
      <c r="Q55" s="343">
        <f>_xlfn.IFNA(VLOOKUP($Q$54,Table_ConceptosReporteServicio[],11,0),0)</f>
        <v>20</v>
      </c>
      <c r="R55" s="344"/>
      <c r="S55" s="347">
        <f>_xlfn.IFNA(VLOOKUP($S$54,Table_ConceptosReporteServicio[],11,0),0)</f>
        <v>23</v>
      </c>
      <c r="T55" s="348"/>
      <c r="W55" s="151"/>
      <c r="X55" s="150"/>
      <c r="AE55" s="9"/>
      <c r="AF55" s="9"/>
      <c r="AG55" s="9"/>
      <c r="AH55" s="9"/>
      <c r="AI55" s="9"/>
      <c r="AJ55" s="9"/>
      <c r="AK55" s="9"/>
      <c r="AL55" s="9"/>
      <c r="AM55" s="9"/>
      <c r="AN55" s="9"/>
      <c r="AO55" s="9"/>
      <c r="AP55" s="9"/>
      <c r="AQ55" s="9"/>
      <c r="AR55" s="9"/>
      <c r="AS55" s="9"/>
      <c r="AT55" s="9"/>
      <c r="AU55" s="9"/>
      <c r="AV55" s="9"/>
      <c r="AW55" s="9"/>
      <c r="BG55" s="9"/>
      <c r="BH55">
        <v>0</v>
      </c>
      <c r="BI55" t="s">
        <v>1845</v>
      </c>
    </row>
    <row r="56" spans="2:61" ht="15" customHeight="1" x14ac:dyDescent="0.3">
      <c r="B56" s="95" t="s">
        <v>1</v>
      </c>
      <c r="C56" s="318">
        <f>_xlfn.IFNA(VLOOKUP(CONCATENATE($B$53,B56,$C$54),Table_ConceptosReporteServicio[],11,0),0)</f>
        <v>7255</v>
      </c>
      <c r="D56" s="319"/>
      <c r="E56" s="90">
        <f>_xlfn.IFNA(VLOOKUP(CONCATENATE($B$53,B56),Table_ConceptosReporteServicio[],11,0),0)</f>
        <v>7224</v>
      </c>
      <c r="F56" s="93">
        <f t="shared" si="0"/>
        <v>8.2977257064093729E-2</v>
      </c>
      <c r="G56" s="78"/>
      <c r="H56" s="160">
        <f>_xlfn.IFNA(VLOOKUP(CONCATENATE($H$53,B56,$H$54),Table_ConceptosReporteServicio[],11,0),0)</f>
        <v>2035</v>
      </c>
      <c r="I56" s="360">
        <f>_xlfn.IFNA(VLOOKUP(CONCATENATE($H$53,B56),Table_ConceptosReporteServicio[],11,0),0)</f>
        <v>2131</v>
      </c>
      <c r="J56" s="361"/>
      <c r="K56" s="161">
        <f t="shared" si="1"/>
        <v>4.7174447174447076E-2</v>
      </c>
      <c r="L56" s="388" t="s">
        <v>236</v>
      </c>
      <c r="M56" s="388"/>
      <c r="N56" s="365">
        <f>_xlfn.IFNA(VLOOKUP(CONCATENATE($L$53,L56),Table_ConceptosReporteServicio[],11,0),0)</f>
        <v>3986</v>
      </c>
      <c r="O56" s="365"/>
      <c r="P56" s="89"/>
      <c r="Q56" s="343"/>
      <c r="R56" s="344"/>
      <c r="S56" s="349"/>
      <c r="T56" s="350"/>
      <c r="W56" s="151"/>
      <c r="X56" s="150"/>
      <c r="Y56" s="149"/>
      <c r="Z56" s="9"/>
      <c r="AA56" s="9"/>
      <c r="AB56" s="9"/>
      <c r="AC56" s="9"/>
      <c r="AD56" s="9"/>
      <c r="AX56" s="9"/>
      <c r="AY56" s="9"/>
      <c r="AZ56" s="9"/>
      <c r="BA56" s="9"/>
      <c r="BB56" s="9"/>
      <c r="BC56" s="9"/>
      <c r="BD56" s="9"/>
      <c r="BE56" s="9"/>
      <c r="BF56" s="9"/>
      <c r="BH56">
        <v>0</v>
      </c>
      <c r="BI56" t="s">
        <v>1846</v>
      </c>
    </row>
    <row r="57" spans="2:61" ht="15.75" customHeight="1" x14ac:dyDescent="0.3">
      <c r="B57" s="96" t="s">
        <v>10</v>
      </c>
      <c r="C57" s="318">
        <f>_xlfn.IFNA(VLOOKUP(CONCATENATE($B$53,B57,$C$54),Table_ConceptosReporteServicio[],11,0),0)</f>
        <v>7255</v>
      </c>
      <c r="D57" s="319"/>
      <c r="E57" s="90">
        <f>_xlfn.IFNA(VLOOKUP(CONCATENATE($B$53,B57),Table_ConceptosReporteServicio[],11,0),0)</f>
        <v>7224</v>
      </c>
      <c r="F57" s="93">
        <f t="shared" si="0"/>
        <v>8.2977257064093729E-2</v>
      </c>
      <c r="G57" s="78"/>
      <c r="H57" s="156">
        <f>_xlfn.IFNA(VLOOKUP(CONCATENATE($H$53,B57,$H$54),Table_ConceptosReporteServicio[],11,0),0)</f>
        <v>2035</v>
      </c>
      <c r="I57" s="362">
        <f>_xlfn.IFNA(VLOOKUP(CONCATENATE($H$53,B57),Table_ConceptosReporteServicio[],11,0),0)</f>
        <v>2131</v>
      </c>
      <c r="J57" s="362"/>
      <c r="K57" s="125">
        <f t="shared" si="1"/>
        <v>4.7174447174447076E-2</v>
      </c>
      <c r="L57" s="381" t="s">
        <v>1369</v>
      </c>
      <c r="M57" s="382"/>
      <c r="N57" s="320">
        <f>_xlfn.IFNA(VLOOKUP(CONCATENATE($L$53,L57),Table_ConceptosReporteServicio[],11,0),0)</f>
        <v>98</v>
      </c>
      <c r="O57" s="320"/>
      <c r="P57" s="89"/>
      <c r="Q57" s="345"/>
      <c r="R57" s="346"/>
      <c r="S57" s="351"/>
      <c r="T57" s="352"/>
      <c r="W57" s="151"/>
      <c r="X57" s="150"/>
      <c r="Y57" s="126"/>
      <c r="BH57">
        <v>0</v>
      </c>
      <c r="BI57" t="s">
        <v>1847</v>
      </c>
    </row>
    <row r="58" spans="2:61" s="17" customFormat="1" ht="3" customHeight="1" x14ac:dyDescent="0.3">
      <c r="B58" s="20"/>
      <c r="C58" s="21"/>
      <c r="D58" s="22"/>
      <c r="E58" s="20"/>
      <c r="F58" s="21"/>
      <c r="G58" s="22"/>
      <c r="H58" s="20"/>
      <c r="I58" s="21"/>
      <c r="J58" s="22"/>
      <c r="K58" s="20"/>
      <c r="L58" s="21"/>
      <c r="M58" s="22"/>
      <c r="N58" s="23"/>
      <c r="O58" s="24"/>
      <c r="P58"/>
      <c r="Q58" s="26"/>
      <c r="W58" s="151"/>
      <c r="X58" s="150"/>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s="17">
        <v>0</v>
      </c>
      <c r="BI58" s="17" t="s">
        <v>207</v>
      </c>
    </row>
    <row r="59" spans="2:61" s="17" customFormat="1" ht="3" customHeight="1" x14ac:dyDescent="0.3">
      <c r="B59" s="20"/>
      <c r="C59" s="21"/>
      <c r="D59" s="22"/>
      <c r="E59" s="20"/>
      <c r="F59" s="21"/>
      <c r="G59" s="22"/>
      <c r="H59" s="20"/>
      <c r="I59" s="21"/>
      <c r="J59" s="22"/>
      <c r="K59" s="20"/>
      <c r="L59" s="21"/>
      <c r="M59" s="22"/>
      <c r="N59" s="23"/>
      <c r="O59" s="24"/>
      <c r="P59"/>
      <c r="W59" s="151"/>
      <c r="X59" s="150"/>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s="17">
        <v>0</v>
      </c>
      <c r="BI59" s="17" t="s">
        <v>1848</v>
      </c>
    </row>
    <row r="60" spans="2:61" s="17" customFormat="1" ht="3" customHeight="1" x14ac:dyDescent="0.3">
      <c r="B60" s="20"/>
      <c r="C60" s="21"/>
      <c r="D60" s="22"/>
      <c r="E60" s="20"/>
      <c r="F60" s="21"/>
      <c r="G60" s="22"/>
      <c r="H60" s="20"/>
      <c r="I60" s="21"/>
      <c r="J60" s="22"/>
      <c r="K60" s="20"/>
      <c r="L60" s="21"/>
      <c r="M60" s="22"/>
      <c r="N60" s="23"/>
      <c r="O60" s="24"/>
      <c r="P60" s="43"/>
      <c r="Q60" s="44"/>
      <c r="R60" s="44"/>
      <c r="S60" s="44"/>
      <c r="T60" s="44"/>
      <c r="W60" s="151"/>
      <c r="X60" s="150"/>
      <c r="Y60"/>
      <c r="Z60"/>
      <c r="AA60"/>
      <c r="AB60"/>
      <c r="AC60"/>
      <c r="AD60"/>
      <c r="AX60"/>
      <c r="AY60"/>
      <c r="AZ60"/>
      <c r="BA60"/>
      <c r="BB60"/>
      <c r="BC60"/>
      <c r="BD60"/>
      <c r="BE60"/>
      <c r="BF60"/>
      <c r="BH60" s="17">
        <f>IF($N$10=0,1,0)</f>
        <v>0</v>
      </c>
      <c r="BI60" s="17" t="s">
        <v>1375</v>
      </c>
    </row>
    <row r="61" spans="2:61" ht="15.6" x14ac:dyDescent="0.3">
      <c r="B61" s="311" t="s">
        <v>21</v>
      </c>
      <c r="C61" s="311"/>
      <c r="D61" s="311"/>
      <c r="E61" s="311"/>
      <c r="F61" s="311"/>
      <c r="G61" s="311"/>
      <c r="H61" s="311"/>
      <c r="I61" s="311"/>
      <c r="J61" s="311"/>
      <c r="K61" s="311"/>
      <c r="L61" s="311"/>
      <c r="M61" s="311"/>
      <c r="N61" s="311"/>
      <c r="O61" s="311"/>
      <c r="P61" s="86"/>
      <c r="Q61" s="353" t="s">
        <v>154</v>
      </c>
      <c r="R61" s="354"/>
      <c r="S61" s="354"/>
      <c r="T61" s="128">
        <f>_xlfn.IFNA(VLOOKUP(CONCATENATE($B$61,$Q$61),Table_ConceptosReporteServicio[],11,0),0)</f>
        <v>19</v>
      </c>
      <c r="U61" s="127"/>
      <c r="W61" s="151"/>
      <c r="X61" s="150"/>
      <c r="Y61" s="17"/>
      <c r="Z61" s="17"/>
      <c r="AA61" s="17"/>
      <c r="AB61" s="17"/>
      <c r="AC61" s="17"/>
      <c r="AD61" s="17"/>
      <c r="AE61" s="17"/>
      <c r="AF61" s="17"/>
      <c r="AG61" s="17"/>
      <c r="AH61" s="17"/>
      <c r="AI61" s="17"/>
      <c r="AJ61" s="17"/>
      <c r="AK61" s="17"/>
      <c r="AL61" s="17"/>
      <c r="AM61" s="17"/>
      <c r="AN61" s="17"/>
      <c r="AO61" s="17"/>
      <c r="AP61" s="17"/>
      <c r="AQ61" s="17"/>
      <c r="AR61" s="17"/>
      <c r="AS61" s="17"/>
      <c r="AT61" s="17"/>
      <c r="AU61" s="17"/>
      <c r="AV61" s="17"/>
      <c r="AW61" s="17"/>
      <c r="AX61" s="17"/>
      <c r="AY61" s="17"/>
      <c r="AZ61" s="17"/>
      <c r="BA61" s="17"/>
      <c r="BB61" s="17"/>
      <c r="BC61" s="17"/>
      <c r="BD61" s="17"/>
      <c r="BE61" s="17"/>
      <c r="BF61" s="17"/>
      <c r="BG61" s="17"/>
      <c r="BH61">
        <f>IF($E$10&lt;&gt;$K$47/$B$47,1,0)</f>
        <v>0</v>
      </c>
      <c r="BI61" t="s">
        <v>229</v>
      </c>
    </row>
    <row r="62" spans="2:61" x14ac:dyDescent="0.3">
      <c r="B62" s="18"/>
      <c r="C62" s="1"/>
      <c r="D62" s="1"/>
      <c r="E62" s="1"/>
      <c r="F62" s="1"/>
      <c r="G62" s="1"/>
      <c r="H62" s="1"/>
      <c r="I62" s="1"/>
      <c r="J62" s="1"/>
      <c r="K62" s="1"/>
      <c r="L62" s="1"/>
      <c r="M62" s="1"/>
      <c r="N62" s="1"/>
      <c r="P62" s="43"/>
      <c r="Q62" s="43"/>
      <c r="R62" s="43"/>
      <c r="S62" s="43"/>
      <c r="T62" s="43"/>
      <c r="W62" s="151"/>
      <c r="X62" s="150"/>
      <c r="Y62" s="17"/>
      <c r="Z62" s="17"/>
      <c r="AA62" s="17"/>
      <c r="AB62" s="17"/>
      <c r="AC62" s="17"/>
      <c r="AD62" s="17"/>
      <c r="AE62" s="17"/>
      <c r="AF62" s="17"/>
      <c r="AG62" s="17"/>
      <c r="AH62" s="17"/>
      <c r="AI62" s="17"/>
      <c r="AJ62" s="17"/>
      <c r="AK62" s="17"/>
      <c r="AL62" s="17"/>
      <c r="AM62" s="17"/>
      <c r="AN62" s="17"/>
      <c r="AO62" s="17"/>
      <c r="AP62" s="17"/>
      <c r="AQ62" s="17"/>
      <c r="AR62" s="17"/>
      <c r="AS62" s="17"/>
      <c r="AT62" s="17"/>
      <c r="AU62" s="17"/>
      <c r="AV62" s="17"/>
      <c r="AW62" s="17"/>
      <c r="AX62" s="17"/>
      <c r="AY62" s="17"/>
      <c r="AZ62" s="17"/>
      <c r="BA62" s="17"/>
      <c r="BB62" s="17"/>
      <c r="BC62" s="17"/>
      <c r="BD62" s="17"/>
      <c r="BE62" s="17"/>
      <c r="BF62" s="17"/>
      <c r="BG62" s="17"/>
      <c r="BH62">
        <f>IF($I$13=0,1,0)</f>
        <v>0</v>
      </c>
      <c r="BI62" t="s">
        <v>1833</v>
      </c>
    </row>
    <row r="63" spans="2:61" x14ac:dyDescent="0.3">
      <c r="R63" s="43"/>
      <c r="S63" s="43"/>
      <c r="T63" s="43"/>
      <c r="W63" s="151"/>
      <c r="X63" s="150"/>
      <c r="Y63" s="17"/>
      <c r="Z63" s="17"/>
      <c r="AA63" s="17"/>
      <c r="AB63" s="17"/>
      <c r="AC63" s="17"/>
      <c r="AD63" s="17"/>
      <c r="AX63" s="17"/>
      <c r="AY63" s="17"/>
      <c r="AZ63" s="17"/>
      <c r="BA63" s="17"/>
      <c r="BB63" s="17"/>
      <c r="BC63" s="17"/>
      <c r="BD63" s="17"/>
      <c r="BE63" s="17"/>
      <c r="BF63" s="17"/>
      <c r="BH63">
        <f>IF(OR(B111&lt;&gt;Campañas!H7,'Reporte KPIs'!B113&lt;&gt;Campañas!I7),1,0)</f>
        <v>0</v>
      </c>
      <c r="BI63" t="s">
        <v>1834</v>
      </c>
    </row>
    <row r="64" spans="2:61" x14ac:dyDescent="0.3">
      <c r="R64" s="43"/>
      <c r="S64" s="43"/>
      <c r="T64" s="43"/>
      <c r="W64" s="151"/>
      <c r="X64" s="150"/>
      <c r="AF64" t="s">
        <v>12</v>
      </c>
    </row>
    <row r="65" spans="1:53" x14ac:dyDescent="0.3">
      <c r="R65" s="43"/>
      <c r="S65" s="43"/>
      <c r="T65" s="43"/>
      <c r="W65" s="151"/>
      <c r="X65" s="150"/>
      <c r="AF65" s="122" t="s">
        <v>12</v>
      </c>
      <c r="AG65" s="122" t="s">
        <v>59</v>
      </c>
      <c r="AH65" s="122" t="s">
        <v>64</v>
      </c>
      <c r="AI65" s="122" t="s">
        <v>60</v>
      </c>
      <c r="AJ65" s="122" t="s">
        <v>61</v>
      </c>
      <c r="AK65" s="122" t="s">
        <v>71</v>
      </c>
      <c r="AL65" s="122" t="s">
        <v>72</v>
      </c>
      <c r="AM65" s="122" t="s">
        <v>73</v>
      </c>
      <c r="AN65" s="122" t="s">
        <v>62</v>
      </c>
      <c r="AO65" s="122" t="s">
        <v>63</v>
      </c>
      <c r="AP65" s="122" t="s">
        <v>74</v>
      </c>
      <c r="AQ65" s="122" t="s">
        <v>84</v>
      </c>
      <c r="AR65" s="122" t="s">
        <v>83</v>
      </c>
      <c r="AS65" s="122" t="s">
        <v>85</v>
      </c>
      <c r="AT65" s="122" t="s">
        <v>145</v>
      </c>
      <c r="AU65" s="123" t="s">
        <v>146</v>
      </c>
      <c r="AV65" s="123" t="s">
        <v>147</v>
      </c>
      <c r="AW65" s="123" t="s">
        <v>150</v>
      </c>
      <c r="AX65" s="123" t="s">
        <v>151</v>
      </c>
      <c r="AY65" s="123" t="s">
        <v>149</v>
      </c>
      <c r="AZ65" s="123" t="s">
        <v>148</v>
      </c>
    </row>
    <row r="66" spans="1:53" x14ac:dyDescent="0.3">
      <c r="C66" s="19"/>
      <c r="P66" s="43"/>
      <c r="Q66" s="43"/>
      <c r="R66" s="43"/>
      <c r="S66" s="43"/>
      <c r="T66" s="43"/>
      <c r="W66" s="151"/>
      <c r="X66" s="150"/>
      <c r="AF66" s="121" t="s">
        <v>163</v>
      </c>
      <c r="AG66" s="124">
        <f>_xlfn.IFNA(VLOOKUP(CONCATENATE($B$61,$AF$66,AG$65),Table_ConceptosReporteServicio[],11,0),0)</f>
        <v>521.20000000000005</v>
      </c>
      <c r="AH66" s="124">
        <f>_xlfn.IFNA(VLOOKUP(CONCATENATE($B$61,$AF$66,AH$65),Table_ConceptosReporteServicio[],11,0),0)</f>
        <v>1121.9066666666668</v>
      </c>
      <c r="AI66" s="124">
        <f>_xlfn.IFNA(VLOOKUP(CONCATENATE($B$61,$AF$66,AI$65),Table_ConceptosReporteServicio[],11,0),0)</f>
        <v>643.14666666666665</v>
      </c>
      <c r="AJ66" s="124">
        <f>_xlfn.IFNA(VLOOKUP(CONCATENATE($B$61,$AF$66,AJ$65),Table_ConceptosReporteServicio[],11,0),0)</f>
        <v>945.62666666666667</v>
      </c>
      <c r="AK66" s="124">
        <f>_xlfn.IFNA(VLOOKUP(CONCATENATE($B$61,$AF$66,AK$65),Table_ConceptosReporteServicio[],11,0),0)</f>
        <v>637.26666666666665</v>
      </c>
      <c r="AL66" s="124">
        <f>_xlfn.IFNA(VLOOKUP(CONCATENATE($B$61,$AF$66,AL$65),Table_ConceptosReporteServicio[],11,0),0)</f>
        <v>699.76</v>
      </c>
      <c r="AM66" s="124">
        <f>_xlfn.IFNA(VLOOKUP(CONCATENATE($B$61,$AF$66,AM$65),Table_ConceptosReporteServicio[],11,0),0)</f>
        <v>680.02666666666664</v>
      </c>
      <c r="AN66" s="124">
        <f>_xlfn.IFNA(VLOOKUP(CONCATENATE($B$61,$AF$66,AN$65),Table_ConceptosReporteServicio[],11,0),0)</f>
        <v>438.38666666666666</v>
      </c>
      <c r="AO66" s="124">
        <f>_xlfn.IFNA(VLOOKUP(CONCATENATE($B$61,$AF$66,AO$65),Table_ConceptosReporteServicio[],11,0),0)</f>
        <v>581.61333333333334</v>
      </c>
      <c r="AP66" s="124">
        <f>_xlfn.IFNA(VLOOKUP(CONCATENATE($B$61,$AF$66,AP$65),Table_ConceptosReporteServicio[],11,0),0)</f>
        <v>406.90666666666669</v>
      </c>
      <c r="AQ66" s="124">
        <f>_xlfn.IFNA(VLOOKUP(CONCATENATE($B$61,$AF$66,AQ$65),Table_ConceptosReporteServicio[],11,0),0)</f>
        <v>440.92</v>
      </c>
      <c r="AR66" s="124">
        <f>_xlfn.IFNA(VLOOKUP(CONCATENATE($B$61,$AF$66,AR$65),Table_ConceptosReporteServicio[],11,0),0)</f>
        <v>414.14666666666665</v>
      </c>
      <c r="AS66" s="124">
        <f>_xlfn.IFNA(VLOOKUP(CONCATENATE($B$61,$AF$66,AS$65),Table_ConceptosReporteServicio[],11,0),0)</f>
        <v>283.68</v>
      </c>
      <c r="AT66" s="124">
        <f>_xlfn.IFNA(VLOOKUP(CONCATENATE($B$61,$AF$66,AT$65),Table_ConceptosReporteServicio[],11,0),0)</f>
        <v>349.30666666666667</v>
      </c>
      <c r="AU66" s="124">
        <f>_xlfn.IFNA(VLOOKUP(CONCATENATE($B$61,$AF$66,AU$65),Table_ConceptosReporteServicio[],11,0),0)</f>
        <v>242.4</v>
      </c>
      <c r="AV66" s="124">
        <f>_xlfn.IFNA(VLOOKUP(CONCATENATE($B$61,$AF$66,AV$65),Table_ConceptosReporteServicio[],11,0),0)</f>
        <v>280.94666666666666</v>
      </c>
      <c r="AW66" s="124">
        <f>_xlfn.IFNA(VLOOKUP(CONCATENATE($B$61,$AF$66,AW$65),Table_ConceptosReporteServicio[],11,0),0)</f>
        <v>260.98666666666668</v>
      </c>
      <c r="AX66" s="124">
        <f>_xlfn.IFNA(VLOOKUP(CONCATENATE($B$61,$AF$66,AX$65),Table_ConceptosReporteServicio[],11,0),0)</f>
        <v>176.12</v>
      </c>
      <c r="AY66" s="124">
        <f>_xlfn.IFNA(VLOOKUP(CONCATENATE($B$61,$AF$66,AY$65),Table_ConceptosReporteServicio[],11,0),0)</f>
        <v>219.61333333333334</v>
      </c>
      <c r="AZ66" s="124">
        <f>_xlfn.IFNA(VLOOKUP(CONCATENATE($B$61,$AF$66,AZ$65),Table_ConceptosReporteServicio[],11,0),0)</f>
        <v>1713.2</v>
      </c>
    </row>
    <row r="67" spans="1:53" x14ac:dyDescent="0.3">
      <c r="P67" s="43"/>
      <c r="Q67" s="43"/>
      <c r="R67" s="43"/>
      <c r="S67" s="43"/>
      <c r="T67" s="43"/>
      <c r="AF67" s="121" t="s">
        <v>8</v>
      </c>
      <c r="AG67" s="124">
        <f>_xlfn.IFNA(VLOOKUP(CONCATENATE($B$61,$AF$67,AG$65),Table_ConceptosReporteServicio[],11,0),0)</f>
        <v>173</v>
      </c>
      <c r="AH67" s="124">
        <f>_xlfn.IFNA(VLOOKUP(CONCATENATE($B$61,$AF$67,AH$65),Table_ConceptosReporteServicio[],11,0),0)</f>
        <v>562</v>
      </c>
      <c r="AI67" s="124">
        <f>_xlfn.IFNA(VLOOKUP(CONCATENATE($B$61,$AF$67,AI$65),Table_ConceptosReporteServicio[],11,0),0)</f>
        <v>274</v>
      </c>
      <c r="AJ67" s="124">
        <f>_xlfn.IFNA(VLOOKUP(CONCATENATE($B$61,$AF$67,AJ$65),Table_ConceptosReporteServicio[],11,0),0)</f>
        <v>539</v>
      </c>
      <c r="AK67" s="124">
        <f>_xlfn.IFNA(VLOOKUP(CONCATENATE($B$61,$AF$67,AK$65),Table_ConceptosReporteServicio[],11,0),0)</f>
        <v>324</v>
      </c>
      <c r="AL67" s="124">
        <f>_xlfn.IFNA(VLOOKUP(CONCATENATE($B$61,$AF$67,AL$65),Table_ConceptosReporteServicio[],11,0),0)</f>
        <v>386</v>
      </c>
      <c r="AM67" s="124">
        <f>_xlfn.IFNA(VLOOKUP(CONCATENATE($B$61,$AF$67,AM$65),Table_ConceptosReporteServicio[],11,0),0)</f>
        <v>427</v>
      </c>
      <c r="AN67" s="124">
        <f>_xlfn.IFNA(VLOOKUP(CONCATENATE($B$61,$AF$67,AN$65),Table_ConceptosReporteServicio[],11,0),0)</f>
        <v>256</v>
      </c>
      <c r="AO67" s="124">
        <f>_xlfn.IFNA(VLOOKUP(CONCATENATE($B$61,$AF$67,AO$65),Table_ConceptosReporteServicio[],11,0),0)</f>
        <v>372</v>
      </c>
      <c r="AP67" s="124">
        <f>_xlfn.IFNA(VLOOKUP(CONCATENATE($B$61,$AF$67,AP$65),Table_ConceptosReporteServicio[],11,0),0)</f>
        <v>239</v>
      </c>
      <c r="AQ67" s="124">
        <f>_xlfn.IFNA(VLOOKUP(CONCATENATE($B$61,$AF$67,AQ$65),Table_ConceptosReporteServicio[],11,0),0)</f>
        <v>285</v>
      </c>
      <c r="AR67" s="124">
        <f>_xlfn.IFNA(VLOOKUP(CONCATENATE($B$61,$AF$67,AR$65),Table_ConceptosReporteServicio[],11,0),0)</f>
        <v>269</v>
      </c>
      <c r="AS67" s="124">
        <f>_xlfn.IFNA(VLOOKUP(CONCATENATE($B$61,$AF$67,AS$65),Table_ConceptosReporteServicio[],11,0),0)</f>
        <v>194</v>
      </c>
      <c r="AT67" s="124">
        <f>_xlfn.IFNA(VLOOKUP(CONCATENATE($B$61,$AF$67,AT$65),Table_ConceptosReporteServicio[],11,0),0)</f>
        <v>277</v>
      </c>
      <c r="AU67" s="124">
        <f>_xlfn.IFNA(VLOOKUP(CONCATENATE($B$61,$AF$67,AU$65),Table_ConceptosReporteServicio[],11,0),0)</f>
        <v>171</v>
      </c>
      <c r="AV67" s="124">
        <f>_xlfn.IFNA(VLOOKUP(CONCATENATE($B$61,$AF$67,AV$65),Table_ConceptosReporteServicio[],11,0),0)</f>
        <v>194</v>
      </c>
      <c r="AW67" s="124">
        <f>_xlfn.IFNA(VLOOKUP(CONCATENATE($B$61,$AF$67,AW$65),Table_ConceptosReporteServicio[],11,0),0)</f>
        <v>196</v>
      </c>
      <c r="AX67" s="124">
        <f>_xlfn.IFNA(VLOOKUP(CONCATENATE($B$61,$AF$67,AX$65),Table_ConceptosReporteServicio[],11,0),0)</f>
        <v>120</v>
      </c>
      <c r="AY67" s="124">
        <f>_xlfn.IFNA(VLOOKUP(CONCATENATE($B$61,$AF$67,AY$65),Table_ConceptosReporteServicio[],11,0),0)</f>
        <v>187</v>
      </c>
      <c r="AZ67" s="124">
        <f>_xlfn.IFNA(VLOOKUP(CONCATENATE($B$61,$AF$67,AZ$65),Table_ConceptosReporteServicio[],11,0),0)</f>
        <v>1760</v>
      </c>
      <c r="BA67" s="82">
        <f>T61</f>
        <v>19</v>
      </c>
    </row>
    <row r="68" spans="1:53" x14ac:dyDescent="0.3">
      <c r="P68" s="43"/>
      <c r="Q68" s="43"/>
      <c r="R68" s="43"/>
      <c r="S68" s="43"/>
      <c r="T68" s="43"/>
      <c r="AF68" s="121" t="s">
        <v>45</v>
      </c>
      <c r="AG68" s="137">
        <f>_xlfn.IFNA(VLOOKUP(CONCATENATE($B$61,$AF$68,AG$65),Table_ConceptosReporteServicio[],11,0),0)</f>
        <v>0</v>
      </c>
      <c r="AH68" s="137">
        <f>_xlfn.IFNA(VLOOKUP(CONCATENATE($B$61,$AF$68,AH$65),Table_ConceptosReporteServicio[],11,0),0)</f>
        <v>0</v>
      </c>
      <c r="AI68" s="137">
        <f>_xlfn.IFNA(VLOOKUP(CONCATENATE($B$61,$AF$68,AI$65),Table_ConceptosReporteServicio[],11,0),0)</f>
        <v>0</v>
      </c>
      <c r="AJ68" s="137">
        <f>_xlfn.IFNA(VLOOKUP(CONCATENATE($B$61,$AF$68,AJ$65),Table_ConceptosReporteServicio[],11,0),0)</f>
        <v>0</v>
      </c>
      <c r="AK68" s="137">
        <f>_xlfn.IFNA(VLOOKUP(CONCATENATE($B$61,$AF$68,AK$65),Table_ConceptosReporteServicio[],11,0),0)</f>
        <v>0</v>
      </c>
      <c r="AL68" s="137">
        <f>_xlfn.IFNA(VLOOKUP(CONCATENATE($B$61,$AF$68,AL$65),Table_ConceptosReporteServicio[],11,0),0)</f>
        <v>0</v>
      </c>
      <c r="AM68" s="137">
        <f>_xlfn.IFNA(VLOOKUP(CONCATENATE($B$61,$AF$68,AM$65),Table_ConceptosReporteServicio[],11,0),0)</f>
        <v>0</v>
      </c>
      <c r="AN68" s="137">
        <f>_xlfn.IFNA(VLOOKUP(CONCATENATE($B$61,$AF$68,AN$65),Table_ConceptosReporteServicio[],11,0),0)</f>
        <v>0</v>
      </c>
      <c r="AO68" s="137">
        <f>_xlfn.IFNA(VLOOKUP(CONCATENATE($B$61,$AF$68,AO$65),Table_ConceptosReporteServicio[],11,0),0)</f>
        <v>0</v>
      </c>
      <c r="AP68" s="137">
        <f>_xlfn.IFNA(VLOOKUP(CONCATENATE($B$61,$AF$68,AP$65),Table_ConceptosReporteServicio[],11,0),0)</f>
        <v>0</v>
      </c>
      <c r="AQ68" s="137">
        <f>_xlfn.IFNA(VLOOKUP(CONCATENATE($B$61,$AF$68,AQ$65),Table_ConceptosReporteServicio[],11,0),0)</f>
        <v>0</v>
      </c>
      <c r="AR68" s="137">
        <f>_xlfn.IFNA(VLOOKUP(CONCATENATE($B$61,$AF$68,AR$65),Table_ConceptosReporteServicio[],11,0),0)</f>
        <v>0</v>
      </c>
      <c r="AS68" s="137">
        <f>_xlfn.IFNA(VLOOKUP(CONCATENATE($B$61,$AF$68,AS$65),Table_ConceptosReporteServicio[],11,0),0)</f>
        <v>0</v>
      </c>
      <c r="AT68" s="137">
        <f>_xlfn.IFNA(VLOOKUP(CONCATENATE($B$61,$AF$68,AT$65),Table_ConceptosReporteServicio[],11,0),0)</f>
        <v>0</v>
      </c>
      <c r="AU68" s="137">
        <f>_xlfn.IFNA(VLOOKUP(CONCATENATE($B$61,$AF$68,AU$65),Table_ConceptosReporteServicio[],11,0),0)</f>
        <v>0</v>
      </c>
      <c r="AV68" s="137">
        <f>_xlfn.IFNA(VLOOKUP(CONCATENATE($B$61,$AF$68,AV$65),Table_ConceptosReporteServicio[],11,0),0)</f>
        <v>0</v>
      </c>
      <c r="AW68" s="137">
        <f>_xlfn.IFNA(VLOOKUP(CONCATENATE($B$61,$AF$68,AW$65),Table_ConceptosReporteServicio[],11,0),0)</f>
        <v>0</v>
      </c>
      <c r="AX68" s="137">
        <f>_xlfn.IFNA(VLOOKUP(CONCATENATE($B$61,$AF$68,AX$65),Table_ConceptosReporteServicio[],11,0),0)</f>
        <v>0</v>
      </c>
      <c r="AY68" s="137">
        <f>_xlfn.IFNA(VLOOKUP(CONCATENATE($B$61,$AF$68,AY$65),Table_ConceptosReporteServicio[],11,0),0)</f>
        <v>0</v>
      </c>
      <c r="AZ68" s="137">
        <f>_xlfn.IFNA(VLOOKUP(CONCATENATE($B$61,$AF$68,AZ$65),Table_ConceptosReporteServicio[],11,0),0)</f>
        <v>0</v>
      </c>
    </row>
    <row r="69" spans="1:53" x14ac:dyDescent="0.3">
      <c r="P69" s="43"/>
      <c r="Q69" s="43"/>
      <c r="R69" s="43"/>
      <c r="S69" s="43"/>
      <c r="T69" s="43"/>
    </row>
    <row r="70" spans="1:53" x14ac:dyDescent="0.3">
      <c r="P70" s="43"/>
      <c r="Q70" s="43"/>
      <c r="R70" s="43"/>
      <c r="S70" s="43"/>
      <c r="T70" s="43"/>
    </row>
    <row r="71" spans="1:53" ht="3" customHeight="1" x14ac:dyDescent="0.3"/>
    <row r="72" spans="1:53" ht="15.6" x14ac:dyDescent="0.3">
      <c r="B72" s="311" t="s">
        <v>38</v>
      </c>
      <c r="C72" s="311"/>
      <c r="D72" s="311"/>
      <c r="E72" s="311"/>
      <c r="F72" s="311"/>
      <c r="G72" s="311"/>
      <c r="H72" s="311"/>
      <c r="I72" s="311"/>
      <c r="J72" s="311"/>
      <c r="K72" s="311"/>
      <c r="L72" s="311"/>
      <c r="M72" s="311"/>
      <c r="N72" s="311"/>
      <c r="O72" s="311"/>
      <c r="P72" s="11"/>
      <c r="Q72" s="11"/>
      <c r="R72" s="11"/>
      <c r="S72" s="11"/>
      <c r="T72" s="11"/>
    </row>
    <row r="73" spans="1:53" ht="7.05" customHeight="1" x14ac:dyDescent="0.3">
      <c r="B73" s="251"/>
      <c r="C73" s="251"/>
      <c r="D73" s="251"/>
      <c r="E73" s="251"/>
      <c r="F73" s="251"/>
      <c r="G73" s="251"/>
      <c r="H73" s="251"/>
      <c r="I73" s="251"/>
      <c r="J73" s="251"/>
      <c r="K73" s="251"/>
      <c r="L73" s="251"/>
      <c r="M73" s="251"/>
      <c r="N73" s="251"/>
      <c r="O73" s="251"/>
      <c r="P73" s="252"/>
      <c r="Q73" s="252"/>
      <c r="R73" s="292" t="s">
        <v>2591</v>
      </c>
      <c r="S73" s="292"/>
      <c r="T73" s="292"/>
    </row>
    <row r="74" spans="1:53" x14ac:dyDescent="0.3">
      <c r="B74" s="312" t="s">
        <v>39</v>
      </c>
      <c r="C74" s="313"/>
      <c r="D74" s="253"/>
      <c r="E74" s="312" t="s">
        <v>46</v>
      </c>
      <c r="F74" s="313"/>
      <c r="G74" s="253"/>
      <c r="H74" s="312" t="s">
        <v>41</v>
      </c>
      <c r="I74" s="475"/>
      <c r="J74" s="475"/>
      <c r="K74" s="313"/>
      <c r="L74" s="384" t="s">
        <v>42</v>
      </c>
      <c r="M74" s="385"/>
      <c r="N74" s="267" t="s">
        <v>2151</v>
      </c>
      <c r="O74" s="386" t="s">
        <v>42</v>
      </c>
      <c r="P74" s="387"/>
      <c r="Q74" s="266" t="s">
        <v>2152</v>
      </c>
      <c r="R74" s="265" t="s">
        <v>2583</v>
      </c>
      <c r="S74" s="297" t="s">
        <v>2590</v>
      </c>
      <c r="T74" s="298"/>
    </row>
    <row r="75" spans="1:53" ht="3" customHeight="1" x14ac:dyDescent="0.3">
      <c r="B75" s="28"/>
      <c r="C75" s="28"/>
      <c r="D75" s="29"/>
      <c r="E75" s="28"/>
      <c r="F75" s="28"/>
      <c r="G75" s="29"/>
      <c r="H75" s="28"/>
      <c r="I75" s="28"/>
      <c r="J75" s="29"/>
      <c r="K75" s="28"/>
      <c r="L75" s="264"/>
      <c r="M75" s="264"/>
      <c r="N75" s="264"/>
      <c r="O75" s="264"/>
      <c r="P75" s="72"/>
      <c r="Q75" s="264"/>
      <c r="R75" s="264"/>
    </row>
    <row r="76" spans="1:53" x14ac:dyDescent="0.3">
      <c r="A76" s="30">
        <v>1</v>
      </c>
      <c r="B76" s="322" t="str">
        <f>_xlfn.IFNA(VLOOKUP(CONCATENATE($B$72,A76,$N$74),Table_ConceptosMultiPeriodo[],12,0),0)</f>
        <v>Febrero</v>
      </c>
      <c r="C76" s="322"/>
      <c r="D76" s="8"/>
      <c r="E76" s="321" t="str">
        <f>_xlfn.IFNA(VLOOKUP(CONCATENATE($B$72,A76,$N$74),Table_ConceptosMultiPeriodo[],13,0),0)</f>
        <v>Agosto 2022</v>
      </c>
      <c r="F76" s="321"/>
      <c r="G76" s="8"/>
      <c r="H76" s="308" t="str">
        <f>_xlfn.IFNA(VLOOKUP(CONCATENATE($B$72,A76,$N$74),Table_ConceptosMultiPeriodo[],14,0),0)</f>
        <v>Agosto 2022 - Febrero 2023</v>
      </c>
      <c r="I76" s="309"/>
      <c r="J76" s="309"/>
      <c r="K76" s="310"/>
      <c r="L76" s="306" t="str">
        <f>_xlfn.IFNA(VLOOKUP(CONCATENATE($B$72,A76,$N$74),Table_ConceptosMultiPeriodo[],15,0),0)</f>
        <v>25 / 53</v>
      </c>
      <c r="M76" s="307"/>
      <c r="N76" s="268">
        <f>_xlfn.IFNA(VLOOKUP(CONCATENATE($B$72,A76,$N$74),Table_ConceptosMultiPeriodo[],17,0),0)</f>
        <v>0.47169811320754718</v>
      </c>
      <c r="O76" s="304" t="str">
        <f>_xlfn.IFNA(VLOOKUP(CONCATENATE($B$72,A76,$Q$74),Table_ConceptosMultiPeriodo[],15,0),0)</f>
        <v>31 / 53</v>
      </c>
      <c r="P76" s="305"/>
      <c r="Q76" s="254">
        <f>_xlfn.IFNA(VLOOKUP(CONCATENATE($B$72,A76,$Q$74),Table_ConceptosMultiPeriodo[],17,0),0)</f>
        <v>0.58490566037735847</v>
      </c>
      <c r="R76" s="283">
        <f>'(1) Primer Servicio'!$C$10</f>
        <v>22</v>
      </c>
      <c r="S76" s="293">
        <f>R76*$AX$24</f>
        <v>80038.073402545488</v>
      </c>
      <c r="T76" s="293"/>
    </row>
    <row r="77" spans="1:53" x14ac:dyDescent="0.3">
      <c r="A77" s="30">
        <v>2</v>
      </c>
      <c r="B77" s="322" t="str">
        <f>_xlfn.IFNA(VLOOKUP(CONCATENATE($B$72,A77,$N$74),Table_ConceptosMultiPeriodo[],12,0),0)</f>
        <v>Enero</v>
      </c>
      <c r="C77" s="322"/>
      <c r="D77" s="8"/>
      <c r="E77" s="321" t="str">
        <f>_xlfn.IFNA(VLOOKUP(CONCATENATE($B$72,A77,$N$74),Table_ConceptosMultiPeriodo[],13,0),0)</f>
        <v>Julio 2022</v>
      </c>
      <c r="F77" s="321"/>
      <c r="G77" s="8"/>
      <c r="H77" s="308" t="str">
        <f>_xlfn.IFNA(VLOOKUP(CONCATENATE($B$72,A77,$N$74),Table_ConceptosMultiPeriodo[],14,0),0)</f>
        <v>Julio 2022 - Enero 2023</v>
      </c>
      <c r="I77" s="309"/>
      <c r="J77" s="309"/>
      <c r="K77" s="310"/>
      <c r="L77" s="306" t="str">
        <f>_xlfn.IFNA(VLOOKUP(CONCATENATE($B$72,A77,$N$74),Table_ConceptosMultiPeriodo[],15,0),0)</f>
        <v>25 / 51</v>
      </c>
      <c r="M77" s="307"/>
      <c r="N77" s="268">
        <f>_xlfn.IFNA(VLOOKUP(CONCATENATE($B$72,A77,$N$74),Table_ConceptosMultiPeriodo[],17,0),0)</f>
        <v>0.49019607843137253</v>
      </c>
      <c r="O77" s="304" t="str">
        <f>_xlfn.IFNA(VLOOKUP(CONCATENATE($B$72,A77,$Q$74),Table_ConceptosMultiPeriodo[],15,0),0)</f>
        <v>38 / 51</v>
      </c>
      <c r="P77" s="305"/>
      <c r="Q77" s="254">
        <f>_xlfn.IFNA(VLOOKUP(CONCATENATE($B$72,A77,$Q$74),Table_ConceptosMultiPeriodo[],17,0),0)</f>
        <v>0.74509803921568629</v>
      </c>
      <c r="R77" s="283">
        <f>'(2) Primer Servicio'!$C$10</f>
        <v>13</v>
      </c>
      <c r="S77" s="293">
        <f t="shared" ref="S77:S87" si="2">R77*$AX$24</f>
        <v>47295.225192413243</v>
      </c>
      <c r="T77" s="293"/>
    </row>
    <row r="78" spans="1:53" x14ac:dyDescent="0.3">
      <c r="A78" s="30">
        <v>3</v>
      </c>
      <c r="B78" s="322" t="str">
        <f>_xlfn.IFNA(VLOOKUP(CONCATENATE($B$72,A78,$N$74),Table_ConceptosMultiPeriodo[],12,0),0)</f>
        <v>Diciembre</v>
      </c>
      <c r="C78" s="322"/>
      <c r="D78" s="8"/>
      <c r="E78" s="321" t="str">
        <f>_xlfn.IFNA(VLOOKUP(CONCATENATE($B$72,A78,$N$74),Table_ConceptosMultiPeriodo[],13,0),0)</f>
        <v>Junio 2022</v>
      </c>
      <c r="F78" s="321"/>
      <c r="G78" s="8"/>
      <c r="H78" s="308" t="str">
        <f>_xlfn.IFNA(VLOOKUP(CONCATENATE($B$72,A78,$N$74),Table_ConceptosMultiPeriodo[],14,0),0)</f>
        <v>Junio 2022 - Diciembre 2022</v>
      </c>
      <c r="I78" s="309"/>
      <c r="J78" s="309"/>
      <c r="K78" s="310"/>
      <c r="L78" s="306" t="str">
        <f>_xlfn.IFNA(VLOOKUP(CONCATENATE($B$72,A78,$N$74),Table_ConceptosMultiPeriodo[],15,0),0)</f>
        <v>27 / 45</v>
      </c>
      <c r="M78" s="307"/>
      <c r="N78" s="268">
        <f>_xlfn.IFNA(VLOOKUP(CONCATENATE($B$72,A78,$N$74),Table_ConceptosMultiPeriodo[],17,0),0)</f>
        <v>0.6</v>
      </c>
      <c r="O78" s="304" t="str">
        <f>_xlfn.IFNA(VLOOKUP(CONCATENATE($B$72,A78,$Q$74),Table_ConceptosMultiPeriodo[],15,0),0)</f>
        <v>37 / 45</v>
      </c>
      <c r="P78" s="305"/>
      <c r="Q78" s="254">
        <f>_xlfn.IFNA(VLOOKUP(CONCATENATE($B$72,A78,$Q$74),Table_ConceptosMultiPeriodo[],17,0),0)</f>
        <v>0.82222222222222219</v>
      </c>
      <c r="R78" s="283">
        <f>'(3) Primer Servicio'!$C$10</f>
        <v>8</v>
      </c>
      <c r="S78" s="293">
        <f t="shared" si="2"/>
        <v>29104.753964561995</v>
      </c>
      <c r="T78" s="293"/>
    </row>
    <row r="79" spans="1:53" x14ac:dyDescent="0.3">
      <c r="A79" s="30">
        <v>4</v>
      </c>
      <c r="B79" s="377" t="str">
        <f>_xlfn.IFNA(VLOOKUP(CONCATENATE($B$72,A79,$N$74),Table_ConceptosMultiPeriodo[],12,0),0)</f>
        <v>Noviembre</v>
      </c>
      <c r="C79" s="378"/>
      <c r="D79" s="8"/>
      <c r="E79" s="321" t="str">
        <f>_xlfn.IFNA(VLOOKUP(CONCATENATE($B$72,A79,$N$74),Table_ConceptosMultiPeriodo[],13,0),0)</f>
        <v>Mayo 2022</v>
      </c>
      <c r="F79" s="321"/>
      <c r="G79" s="8"/>
      <c r="H79" s="308" t="str">
        <f>_xlfn.IFNA(VLOOKUP(CONCATENATE($B$72,A79,$N$74),Table_ConceptosMultiPeriodo[],14,0),0)</f>
        <v>Mayo 2022 - Noviembre 2022</v>
      </c>
      <c r="I79" s="309"/>
      <c r="J79" s="309"/>
      <c r="K79" s="310"/>
      <c r="L79" s="306" t="str">
        <f>_xlfn.IFNA(VLOOKUP(CONCATENATE($B$72,A79,$N$74),Table_ConceptosMultiPeriodo[],15,0),0)</f>
        <v>47 / 80</v>
      </c>
      <c r="M79" s="307"/>
      <c r="N79" s="268">
        <f>_xlfn.IFNA(VLOOKUP(CONCATENATE($B$72,A79,$N$74),Table_ConceptosMultiPeriodo[],17,0),0)</f>
        <v>0.58750000000000002</v>
      </c>
      <c r="O79" s="304" t="str">
        <f>_xlfn.IFNA(VLOOKUP(CONCATENATE($B$72,A79,$Q$74),Table_ConceptosMultiPeriodo[],15,0),0)</f>
        <v>66 / 80</v>
      </c>
      <c r="P79" s="305"/>
      <c r="Q79" s="254">
        <f>_xlfn.IFNA(VLOOKUP(CONCATENATE($B$72,A79,$Q$74),Table_ConceptosMultiPeriodo[],17,0),0)</f>
        <v>0.82499999999999996</v>
      </c>
      <c r="R79" s="283">
        <f>'(4) Primer Servicio'!$C$10</f>
        <v>14</v>
      </c>
      <c r="S79" s="293">
        <f t="shared" si="2"/>
        <v>50933.319437983489</v>
      </c>
      <c r="T79" s="293"/>
    </row>
    <row r="80" spans="1:53" x14ac:dyDescent="0.3">
      <c r="A80" s="30">
        <v>5</v>
      </c>
      <c r="B80" s="377" t="str">
        <f>_xlfn.IFNA(VLOOKUP(CONCATENATE($B$72,A80,$N$74),Table_ConceptosMultiPeriodo[],12,0),0)</f>
        <v>Octubre</v>
      </c>
      <c r="C80" s="378"/>
      <c r="D80" s="8"/>
      <c r="E80" s="321" t="str">
        <f>_xlfn.IFNA(VLOOKUP(CONCATENATE($B$72,A80,$N$74),Table_ConceptosMultiPeriodo[],13,0),0)</f>
        <v>Abril 2022</v>
      </c>
      <c r="F80" s="321"/>
      <c r="G80" s="8"/>
      <c r="H80" s="308" t="str">
        <f>_xlfn.IFNA(VLOOKUP(CONCATENATE($B$72,A80,$N$74),Table_ConceptosMultiPeriodo[],14,0),0)</f>
        <v>Abril 2022 - Octubre 2022</v>
      </c>
      <c r="I80" s="309"/>
      <c r="J80" s="309"/>
      <c r="K80" s="310"/>
      <c r="L80" s="306" t="str">
        <f>_xlfn.IFNA(VLOOKUP(CONCATENATE($B$72,A80,$N$74),Table_ConceptosMultiPeriodo[],15,0),0)</f>
        <v>32 / 49</v>
      </c>
      <c r="M80" s="307"/>
      <c r="N80" s="268">
        <f>_xlfn.IFNA(VLOOKUP(CONCATENATE($B$72,A80,$N$74),Table_ConceptosMultiPeriodo[],17,0),0)</f>
        <v>0.65306122448979587</v>
      </c>
      <c r="O80" s="304" t="str">
        <f>_xlfn.IFNA(VLOOKUP(CONCATENATE($B$72,A80,$Q$74),Table_ConceptosMultiPeriodo[],15,0),0)</f>
        <v>44 / 49</v>
      </c>
      <c r="P80" s="305"/>
      <c r="Q80" s="254">
        <f>_xlfn.IFNA(VLOOKUP(CONCATENATE($B$72,A80,$Q$74),Table_ConceptosMultiPeriodo[],17,0),0)</f>
        <v>0.89795918367346939</v>
      </c>
      <c r="R80" s="283">
        <f>'(5) Primer Servicio'!$C$10</f>
        <v>5</v>
      </c>
      <c r="S80" s="293">
        <f t="shared" si="2"/>
        <v>18190.471227851245</v>
      </c>
      <c r="T80" s="293"/>
    </row>
    <row r="81" spans="1:22" x14ac:dyDescent="0.3">
      <c r="A81" s="30">
        <v>6</v>
      </c>
      <c r="B81" s="377" t="str">
        <f>_xlfn.IFNA(VLOOKUP(CONCATENATE($B$72,A81,$N$74),Table_ConceptosMultiPeriodo[],12,0),0)</f>
        <v>Septiembre</v>
      </c>
      <c r="C81" s="378"/>
      <c r="D81" s="8"/>
      <c r="E81" s="321" t="str">
        <f>_xlfn.IFNA(VLOOKUP(CONCATENATE($B$72,A81,$N$74),Table_ConceptosMultiPeriodo[],13,0),0)</f>
        <v>Marzo 2022</v>
      </c>
      <c r="F81" s="321"/>
      <c r="G81" s="8"/>
      <c r="H81" s="308" t="str">
        <f>_xlfn.IFNA(VLOOKUP(CONCATENATE($B$72,A81,$N$74),Table_ConceptosMultiPeriodo[],14,0),0)</f>
        <v>Marzo 2022 - Septiembre 2022</v>
      </c>
      <c r="I81" s="309"/>
      <c r="J81" s="309"/>
      <c r="K81" s="310"/>
      <c r="L81" s="306" t="str">
        <f>_xlfn.IFNA(VLOOKUP(CONCATENATE($B$72,A81,$N$74),Table_ConceptosMultiPeriodo[],15,0),0)</f>
        <v>46 / 69</v>
      </c>
      <c r="M81" s="307"/>
      <c r="N81" s="268">
        <f>_xlfn.IFNA(VLOOKUP(CONCATENATE($B$72,A81,$N$74),Table_ConceptosMultiPeriodo[],17,0),0)</f>
        <v>0.66666666666666663</v>
      </c>
      <c r="O81" s="304" t="str">
        <f>_xlfn.IFNA(VLOOKUP(CONCATENATE($B$72,A81,$Q$74),Table_ConceptosMultiPeriodo[],15,0),0)</f>
        <v>63 / 69</v>
      </c>
      <c r="P81" s="305"/>
      <c r="Q81" s="254">
        <f>_xlfn.IFNA(VLOOKUP(CONCATENATE($B$72,A81,$Q$74),Table_ConceptosMultiPeriodo[],17,0),0)</f>
        <v>0.91304347826086951</v>
      </c>
      <c r="R81" s="283">
        <f>'(6) Primer Servicio'!$C$10</f>
        <v>6</v>
      </c>
      <c r="S81" s="293">
        <f t="shared" si="2"/>
        <v>21828.565473421495</v>
      </c>
      <c r="T81" s="293"/>
    </row>
    <row r="82" spans="1:22" x14ac:dyDescent="0.3">
      <c r="A82" s="30">
        <v>7</v>
      </c>
      <c r="B82" s="377" t="str">
        <f>_xlfn.IFNA(VLOOKUP(CONCATENATE($B$72,A82,$N$74),Table_ConceptosMultiPeriodo[],12,0),0)</f>
        <v>Agosto</v>
      </c>
      <c r="C82" s="378"/>
      <c r="D82" s="8"/>
      <c r="E82" s="321" t="str">
        <f>_xlfn.IFNA(VLOOKUP(CONCATENATE($B$72,A82,$N$74),Table_ConceptosMultiPeriodo[],13,0),0)</f>
        <v>Febrero 2022</v>
      </c>
      <c r="F82" s="321"/>
      <c r="G82" s="8"/>
      <c r="H82" s="308" t="str">
        <f>_xlfn.IFNA(VLOOKUP(CONCATENATE($B$72,A82,$N$74),Table_ConceptosMultiPeriodo[],14,0),0)</f>
        <v>Febrero 2022 - Agosto 2022</v>
      </c>
      <c r="I82" s="309"/>
      <c r="J82" s="309"/>
      <c r="K82" s="310"/>
      <c r="L82" s="306" t="str">
        <f>_xlfn.IFNA(VLOOKUP(CONCATENATE($B$72,A82,$N$74),Table_ConceptosMultiPeriodo[],15,0),0)</f>
        <v>46 / 75</v>
      </c>
      <c r="M82" s="307"/>
      <c r="N82" s="268">
        <f>_xlfn.IFNA(VLOOKUP(CONCATENATE($B$72,A82,$N$74),Table_ConceptosMultiPeriodo[],17,0),0)</f>
        <v>0.61333333333333329</v>
      </c>
      <c r="O82" s="304" t="str">
        <f>_xlfn.IFNA(VLOOKUP(CONCATENATE($B$72,A82,$Q$74),Table_ConceptosMultiPeriodo[],15,0),0)</f>
        <v>71 / 75</v>
      </c>
      <c r="P82" s="305"/>
      <c r="Q82" s="254">
        <f>_xlfn.IFNA(VLOOKUP(CONCATENATE($B$72,A82,$Q$74),Table_ConceptosMultiPeriodo[],17,0),0)</f>
        <v>0.94666666666666666</v>
      </c>
      <c r="R82" s="283">
        <f>'(7) Primer Servicio'!$C$10</f>
        <v>4</v>
      </c>
      <c r="S82" s="293">
        <f t="shared" si="2"/>
        <v>14552.376982280997</v>
      </c>
      <c r="T82" s="293"/>
    </row>
    <row r="83" spans="1:22" x14ac:dyDescent="0.3">
      <c r="A83" s="30">
        <v>8</v>
      </c>
      <c r="B83" s="322" t="str">
        <f>_xlfn.IFNA(VLOOKUP(CONCATENATE($B$72,A83,$N$74),Table_ConceptosMultiPeriodo[],12,0),0)</f>
        <v>Julio</v>
      </c>
      <c r="C83" s="322"/>
      <c r="D83" s="8"/>
      <c r="E83" s="321" t="str">
        <f>_xlfn.IFNA(VLOOKUP(CONCATENATE($B$72,A83,$N$74),Table_ConceptosMultiPeriodo[],13,0),0)</f>
        <v>Enero 2022</v>
      </c>
      <c r="F83" s="321"/>
      <c r="G83" s="8"/>
      <c r="H83" s="308" t="str">
        <f>_xlfn.IFNA(VLOOKUP(CONCATENATE($B$72,A83,$N$74),Table_ConceptosMultiPeriodo[],14,0),0)</f>
        <v>Enero 2022 - Julio 2022</v>
      </c>
      <c r="I83" s="309"/>
      <c r="J83" s="309"/>
      <c r="K83" s="310"/>
      <c r="L83" s="306" t="str">
        <f>_xlfn.IFNA(VLOOKUP(CONCATENATE($B$72,A83,$N$74),Table_ConceptosMultiPeriodo[],15,0),0)</f>
        <v>34 / 58</v>
      </c>
      <c r="M83" s="307"/>
      <c r="N83" s="268">
        <f>_xlfn.IFNA(VLOOKUP(CONCATENATE($B$72,A83,$N$74),Table_ConceptosMultiPeriodo[],17,0),0)</f>
        <v>0.58620689655172409</v>
      </c>
      <c r="O83" s="304" t="str">
        <f>_xlfn.IFNA(VLOOKUP(CONCATENATE($B$72,A83,$Q$74),Table_ConceptosMultiPeriodo[],15,0),0)</f>
        <v>54 / 58</v>
      </c>
      <c r="P83" s="305"/>
      <c r="Q83" s="254">
        <f>_xlfn.IFNA(VLOOKUP(CONCATENATE($B$72,A83,$Q$74),Table_ConceptosMultiPeriodo[],17,0),0)</f>
        <v>0.93103448275862066</v>
      </c>
      <c r="R83" s="283">
        <f>'(8) Primer Servicio'!$C$10</f>
        <v>4</v>
      </c>
      <c r="S83" s="293">
        <f t="shared" si="2"/>
        <v>14552.376982280997</v>
      </c>
      <c r="T83" s="293"/>
    </row>
    <row r="84" spans="1:22" x14ac:dyDescent="0.3">
      <c r="A84" s="30">
        <v>9</v>
      </c>
      <c r="B84" s="322" t="str">
        <f>_xlfn.IFNA(VLOOKUP(CONCATENATE($B$72,A84,$N$74),Table_ConceptosMultiPeriodo[],12,0),0)</f>
        <v>Junio</v>
      </c>
      <c r="C84" s="322"/>
      <c r="D84" s="8"/>
      <c r="E84" s="321" t="str">
        <f>_xlfn.IFNA(VLOOKUP(CONCATENATE($B$72,A84,$N$74),Table_ConceptosMultiPeriodo[],13,0),0)</f>
        <v>Diciembre 2021</v>
      </c>
      <c r="F84" s="321"/>
      <c r="G84" s="8"/>
      <c r="H84" s="308" t="str">
        <f>_xlfn.IFNA(VLOOKUP(CONCATENATE($B$72,A84,$N$74),Table_ConceptosMultiPeriodo[],14,0),0)</f>
        <v>Diciembre 2021 - Junio 2022</v>
      </c>
      <c r="I84" s="309"/>
      <c r="J84" s="309"/>
      <c r="K84" s="310"/>
      <c r="L84" s="306" t="str">
        <f>_xlfn.IFNA(VLOOKUP(CONCATENATE($B$72,A84,$N$74),Table_ConceptosMultiPeriodo[],15,0),0)</f>
        <v>51 / 71</v>
      </c>
      <c r="M84" s="307"/>
      <c r="N84" s="268">
        <f>_xlfn.IFNA(VLOOKUP(CONCATENATE($B$72,A84,$N$74),Table_ConceptosMultiPeriodo[],17,0),0)</f>
        <v>0.71830985915492962</v>
      </c>
      <c r="O84" s="304" t="str">
        <f>_xlfn.IFNA(VLOOKUP(CONCATENATE($B$72,A84,$Q$74),Table_ConceptosMultiPeriodo[],15,0),0)</f>
        <v>65 / 71</v>
      </c>
      <c r="P84" s="305"/>
      <c r="Q84" s="254">
        <f>_xlfn.IFNA(VLOOKUP(CONCATENATE($B$72,A84,$Q$74),Table_ConceptosMultiPeriodo[],17,0),0)</f>
        <v>0.91549295774647887</v>
      </c>
      <c r="R84" s="283">
        <f>'(9) Primer Servicio'!$C$10</f>
        <v>6</v>
      </c>
      <c r="S84" s="293">
        <f t="shared" si="2"/>
        <v>21828.565473421495</v>
      </c>
      <c r="T84" s="293"/>
    </row>
    <row r="85" spans="1:22" x14ac:dyDescent="0.3">
      <c r="A85" s="30">
        <v>10</v>
      </c>
      <c r="B85" s="322" t="str">
        <f>_xlfn.IFNA(VLOOKUP(CONCATENATE($B$72,A85,$N$74),Table_ConceptosMultiPeriodo[],12,0),0)</f>
        <v>Mayo</v>
      </c>
      <c r="C85" s="322"/>
      <c r="D85" s="8"/>
      <c r="E85" s="321" t="str">
        <f>_xlfn.IFNA(VLOOKUP(CONCATENATE($B$72,A85,$N$74),Table_ConceptosMultiPeriodo[],13,0),0)</f>
        <v>Noviembre 2021</v>
      </c>
      <c r="F85" s="321"/>
      <c r="G85" s="8"/>
      <c r="H85" s="308" t="str">
        <f>_xlfn.IFNA(VLOOKUP(CONCATENATE($B$72,A85,$N$74),Table_ConceptosMultiPeriodo[],14,0),0)</f>
        <v>Noviembre 2021 - Mayo 2022</v>
      </c>
      <c r="I85" s="309"/>
      <c r="J85" s="309"/>
      <c r="K85" s="310"/>
      <c r="L85" s="306" t="str">
        <f>_xlfn.IFNA(VLOOKUP(CONCATENATE($B$72,A85,$N$74),Table_ConceptosMultiPeriodo[],15,0),0)</f>
        <v>31 / 49</v>
      </c>
      <c r="M85" s="307"/>
      <c r="N85" s="268">
        <f>_xlfn.IFNA(VLOOKUP(CONCATENATE($B$72,A85,$N$74),Table_ConceptosMultiPeriodo[],17,0),0)</f>
        <v>0.63265306122448983</v>
      </c>
      <c r="O85" s="304" t="str">
        <f>_xlfn.IFNA(VLOOKUP(CONCATENATE($B$72,A85,$Q$74),Table_ConceptosMultiPeriodo[],15,0),0)</f>
        <v>43 / 49</v>
      </c>
      <c r="P85" s="305"/>
      <c r="Q85" s="254">
        <f>_xlfn.IFNA(VLOOKUP(CONCATENATE($B$72,A85,$Q$74),Table_ConceptosMultiPeriodo[],17,0),0)</f>
        <v>0.87755102040816324</v>
      </c>
      <c r="R85" s="283">
        <f>'(10) Primer Servicio'!$C$10</f>
        <v>6</v>
      </c>
      <c r="S85" s="293">
        <f t="shared" si="2"/>
        <v>21828.565473421495</v>
      </c>
      <c r="T85" s="293"/>
    </row>
    <row r="86" spans="1:22" x14ac:dyDescent="0.3">
      <c r="A86" s="30">
        <v>11</v>
      </c>
      <c r="B86" s="322" t="str">
        <f>_xlfn.IFNA(VLOOKUP(CONCATENATE($B$72,A86,$N$74),Table_ConceptosMultiPeriodo[],12,0),0)</f>
        <v>Abril</v>
      </c>
      <c r="C86" s="322"/>
      <c r="D86" s="8"/>
      <c r="E86" s="321" t="str">
        <f>_xlfn.IFNA(VLOOKUP(CONCATENATE($B$72,A86,$N$74),Table_ConceptosMultiPeriodo[],13,0),0)</f>
        <v>Octubre 2021</v>
      </c>
      <c r="F86" s="321"/>
      <c r="G86" s="8"/>
      <c r="H86" s="308" t="str">
        <f>_xlfn.IFNA(VLOOKUP(CONCATENATE($B$72,A86,$N$74),Table_ConceptosMultiPeriodo[],14,0),0)</f>
        <v>Octubre 2021 - Abril 2022</v>
      </c>
      <c r="I86" s="309"/>
      <c r="J86" s="309"/>
      <c r="K86" s="310"/>
      <c r="L86" s="306" t="str">
        <f>_xlfn.IFNA(VLOOKUP(CONCATENATE($B$72,A86,$N$74),Table_ConceptosMultiPeriodo[],15,0),0)</f>
        <v>28 / 43</v>
      </c>
      <c r="M86" s="307"/>
      <c r="N86" s="268">
        <f>_xlfn.IFNA(VLOOKUP(CONCATENATE($B$72,A86,$N$74),Table_ConceptosMultiPeriodo[],17,0),0)</f>
        <v>0.65116279069767447</v>
      </c>
      <c r="O86" s="304" t="str">
        <f>_xlfn.IFNA(VLOOKUP(CONCATENATE($B$72,A86,$Q$74),Table_ConceptosMultiPeriodo[],15,0),0)</f>
        <v>38 / 43</v>
      </c>
      <c r="P86" s="305"/>
      <c r="Q86" s="254">
        <f>_xlfn.IFNA(VLOOKUP(CONCATENATE($B$72,A86,$Q$74),Table_ConceptosMultiPeriodo[],17,0),0)</f>
        <v>0.88372093023255816</v>
      </c>
      <c r="R86" s="283">
        <f>'(11) Primer Servicio'!$C$10</f>
        <v>5</v>
      </c>
      <c r="S86" s="293">
        <f t="shared" si="2"/>
        <v>18190.471227851245</v>
      </c>
      <c r="T86" s="293"/>
    </row>
    <row r="87" spans="1:22" x14ac:dyDescent="0.3">
      <c r="A87" s="30">
        <v>12</v>
      </c>
      <c r="B87" s="322" t="str">
        <f>_xlfn.IFNA(VLOOKUP(CONCATENATE($B$72,A87,$N$74),Table_ConceptosMultiPeriodo[],12,0),0)</f>
        <v>Marzo</v>
      </c>
      <c r="C87" s="322"/>
      <c r="D87" s="8"/>
      <c r="E87" s="321" t="str">
        <f>_xlfn.IFNA(VLOOKUP(CONCATENATE($B$72,A87,$N$74),Table_ConceptosMultiPeriodo[],13,0),0)</f>
        <v>Septiembre 2021</v>
      </c>
      <c r="F87" s="321"/>
      <c r="G87" s="8"/>
      <c r="H87" s="308" t="str">
        <f>_xlfn.IFNA(VLOOKUP(CONCATENATE($B$72,A87,$N$74),Table_ConceptosMultiPeriodo[],14,0),0)</f>
        <v>Septiembre 2021 - Marzo 2022</v>
      </c>
      <c r="I87" s="309"/>
      <c r="J87" s="309"/>
      <c r="K87" s="310"/>
      <c r="L87" s="306" t="str">
        <f>_xlfn.IFNA(VLOOKUP(CONCATENATE($B$72,A87,$N$74),Table_ConceptosMultiPeriodo[],15,0),0)</f>
        <v>38 / 57</v>
      </c>
      <c r="M87" s="307"/>
      <c r="N87" s="268">
        <f>_xlfn.IFNA(VLOOKUP(CONCATENATE($B$72,A87,$N$74),Table_ConceptosMultiPeriodo[],17,0),0)</f>
        <v>0.66666666666666663</v>
      </c>
      <c r="O87" s="304" t="str">
        <f>_xlfn.IFNA(VLOOKUP(CONCATENATE($B$72,A87,$Q$74),Table_ConceptosMultiPeriodo[],15,0),0)</f>
        <v>52 / 57</v>
      </c>
      <c r="P87" s="305"/>
      <c r="Q87" s="254">
        <f>_xlfn.IFNA(VLOOKUP(CONCATENATE($B$72,A87,$Q$74),Table_ConceptosMultiPeriodo[],17,0),0)</f>
        <v>0.91228070175438591</v>
      </c>
      <c r="R87" s="283">
        <f>'(12) Primer Servicio'!$C$10</f>
        <v>5</v>
      </c>
      <c r="S87" s="293">
        <f t="shared" si="2"/>
        <v>18190.471227851245</v>
      </c>
      <c r="T87" s="293"/>
    </row>
    <row r="88" spans="1:22" ht="4.05" customHeight="1" x14ac:dyDescent="0.3">
      <c r="B88" s="4"/>
      <c r="C88" s="4"/>
      <c r="D88" s="4"/>
      <c r="E88" s="4"/>
      <c r="F88" s="4"/>
      <c r="G88" s="4"/>
      <c r="H88" s="4"/>
      <c r="I88" s="4"/>
      <c r="J88" s="4"/>
      <c r="K88" s="4"/>
      <c r="L88" s="4"/>
      <c r="M88" s="4"/>
      <c r="N88" s="4"/>
      <c r="O88" s="4"/>
      <c r="V88" s="285"/>
    </row>
    <row r="89" spans="1:22" ht="10.199999999999999" customHeight="1" x14ac:dyDescent="0.3">
      <c r="V89" s="299"/>
    </row>
    <row r="90" spans="1:22" ht="15.6" x14ac:dyDescent="0.3">
      <c r="B90" s="311" t="s">
        <v>44</v>
      </c>
      <c r="C90" s="311"/>
      <c r="D90" s="311"/>
      <c r="E90" s="311"/>
      <c r="F90" s="311"/>
      <c r="G90" s="311"/>
      <c r="H90" s="311"/>
      <c r="I90" s="311"/>
      <c r="J90" s="311"/>
      <c r="K90" s="311"/>
      <c r="L90" s="311"/>
      <c r="M90" s="311"/>
      <c r="N90" s="311"/>
      <c r="O90" s="311"/>
      <c r="P90" s="11"/>
      <c r="Q90" s="11"/>
      <c r="R90" s="11"/>
      <c r="S90" s="11"/>
      <c r="T90" s="11"/>
      <c r="V90" s="299"/>
    </row>
    <row r="91" spans="1:22" ht="7.05" customHeight="1" x14ac:dyDescent="0.3">
      <c r="B91" s="4"/>
      <c r="C91" s="4"/>
      <c r="D91" s="4"/>
      <c r="E91" s="4"/>
      <c r="F91" s="4"/>
      <c r="G91" s="4"/>
      <c r="H91" s="4"/>
      <c r="I91" s="4"/>
      <c r="J91" s="4"/>
      <c r="K91" s="4"/>
      <c r="L91" s="4"/>
      <c r="M91" s="4"/>
      <c r="N91" s="4"/>
      <c r="O91" s="292" t="s">
        <v>2591</v>
      </c>
      <c r="P91" s="292"/>
      <c r="Q91" s="292"/>
      <c r="R91" s="292"/>
      <c r="S91" s="292"/>
      <c r="V91" s="299"/>
    </row>
    <row r="92" spans="1:22" ht="14.4" customHeight="1" x14ac:dyDescent="0.3">
      <c r="B92" s="303" t="s">
        <v>39</v>
      </c>
      <c r="C92" s="303"/>
      <c r="D92" s="275"/>
      <c r="E92" s="303" t="s">
        <v>40</v>
      </c>
      <c r="F92" s="303"/>
      <c r="G92" s="275"/>
      <c r="H92" s="303" t="s">
        <v>41</v>
      </c>
      <c r="I92" s="303"/>
      <c r="J92" s="303"/>
      <c r="K92" s="303"/>
      <c r="L92" s="303" t="s">
        <v>42</v>
      </c>
      <c r="M92" s="303"/>
      <c r="N92" s="272" t="s">
        <v>43</v>
      </c>
      <c r="O92" s="450" t="s">
        <v>2583</v>
      </c>
      <c r="P92" s="450"/>
      <c r="Q92" s="301" t="s">
        <v>2590</v>
      </c>
      <c r="R92" s="301"/>
      <c r="S92" s="301"/>
      <c r="T92" s="284"/>
      <c r="U92" s="284"/>
      <c r="V92" s="300" t="s">
        <v>2554</v>
      </c>
    </row>
    <row r="93" spans="1:22" ht="3.6" customHeight="1" x14ac:dyDescent="0.3">
      <c r="B93" s="78"/>
      <c r="C93" s="78"/>
      <c r="D93" s="8"/>
      <c r="E93" s="78"/>
      <c r="F93" s="78"/>
      <c r="G93" s="8"/>
      <c r="H93" s="8"/>
      <c r="I93" s="8"/>
      <c r="J93" s="8"/>
      <c r="K93" s="8"/>
      <c r="L93" s="8"/>
      <c r="M93" s="8"/>
      <c r="N93" s="78"/>
      <c r="O93" s="78"/>
      <c r="T93" s="284"/>
      <c r="U93" s="284"/>
      <c r="V93" s="300"/>
    </row>
    <row r="94" spans="1:22" ht="14.4" customHeight="1" x14ac:dyDescent="0.3">
      <c r="A94" s="39">
        <v>1</v>
      </c>
      <c r="B94" s="322" t="str">
        <f>_xlfn.IFNA(VLOOKUP(CONCATENATE($B$90,A94),Table_ConceptosMultiPeriodo[],12,0),"Sin Dato Histórico")</f>
        <v>Febrero</v>
      </c>
      <c r="C94" s="322"/>
      <c r="D94" s="79"/>
      <c r="E94" s="321" t="str">
        <f>_xlfn.IFNA(VLOOKUP(CONCATENATE($B$90,A94),Table_ConceptosMultiPeriodo[],13,0),"Sin Dato Histórico")</f>
        <v>Agosto 2022</v>
      </c>
      <c r="F94" s="321"/>
      <c r="G94" s="79"/>
      <c r="H94" s="308" t="str">
        <f>_xlfn.IFNA(VLOOKUP(CONCATENATE($B$90,A94),Table_ConceptosMultiPeriodo[],14,0),"Sin Dato Histórico")</f>
        <v>Septiembre 2022 - Febrero 2023</v>
      </c>
      <c r="I94" s="309"/>
      <c r="J94" s="309"/>
      <c r="K94" s="310"/>
      <c r="L94" s="273" t="str">
        <f>_xlfn.IFNA(VLOOKUP(CONCATENATE($B$90,A94),Table_ConceptosMultiPeriodo[],15,0),0)</f>
        <v>351 / 580</v>
      </c>
      <c r="M94" s="273"/>
      <c r="N94" s="274">
        <f>_xlfn.IFNA(VLOOKUP(CONCATENATE($B$90,A94),Table_ConceptosMultiPeriodo[],17,0),0)</f>
        <v>0.60517241379310349</v>
      </c>
      <c r="O94" s="296">
        <f>'(1) Efectividad Rec'!$C$9</f>
        <v>201</v>
      </c>
      <c r="P94" s="302"/>
      <c r="Q94" s="293">
        <f>O94*$AX$24</f>
        <v>731256.94335962005</v>
      </c>
      <c r="R94" s="293"/>
      <c r="S94" s="293"/>
      <c r="T94" s="284"/>
      <c r="U94" s="284"/>
      <c r="V94" s="300"/>
    </row>
    <row r="95" spans="1:22" x14ac:dyDescent="0.3">
      <c r="A95" s="39">
        <v>2</v>
      </c>
      <c r="B95" s="322" t="str">
        <f>_xlfn.IFNA(VLOOKUP(CONCATENATE($B$90,A95),Table_ConceptosMultiPeriodo[],12,0),"Sin Dato Histórico")</f>
        <v>Enero</v>
      </c>
      <c r="C95" s="322"/>
      <c r="D95" s="79"/>
      <c r="E95" s="321" t="str">
        <f>_xlfn.IFNA(VLOOKUP(CONCATENATE($B$90,A95),Table_ConceptosMultiPeriodo[],13,0),"Sin Dato Histórico")</f>
        <v>Julio 2022</v>
      </c>
      <c r="F95" s="321"/>
      <c r="G95" s="79"/>
      <c r="H95" s="308" t="str">
        <f>_xlfn.IFNA(VLOOKUP(CONCATENATE($B$90,A95),Table_ConceptosMultiPeriodo[],14,0),"Sin Dato Histórico")</f>
        <v>Agosto 2022 - Enero 2023</v>
      </c>
      <c r="I95" s="309"/>
      <c r="J95" s="309"/>
      <c r="K95" s="310"/>
      <c r="L95" s="273" t="str">
        <f>_xlfn.IFNA(VLOOKUP(CONCATENATE($B$90,A95),Table_ConceptosMultiPeriodo[],15,0),0)</f>
        <v>415 / 598</v>
      </c>
      <c r="M95" s="273"/>
      <c r="N95" s="274">
        <f>_xlfn.IFNA(VLOOKUP(CONCATENATE($B$90,A95),Table_ConceptosMultiPeriodo[],17,0),0)</f>
        <v>0.69397993311036787</v>
      </c>
      <c r="O95" s="296">
        <f>'(2) Efectividad Rec'!$C$9</f>
        <v>165</v>
      </c>
      <c r="P95" s="302"/>
      <c r="Q95" s="293">
        <f t="shared" ref="Q95:Q105" si="3">O95*$AX$24</f>
        <v>600285.55051909119</v>
      </c>
      <c r="R95" s="293"/>
      <c r="S95" s="293"/>
    </row>
    <row r="96" spans="1:22" x14ac:dyDescent="0.3">
      <c r="A96" s="39">
        <v>3</v>
      </c>
      <c r="B96" s="322" t="str">
        <f>_xlfn.IFNA(VLOOKUP(CONCATENATE($B$90,A96),Table_ConceptosMultiPeriodo[],12,0),"Sin Dato Histórico")</f>
        <v>Diciembre</v>
      </c>
      <c r="C96" s="322"/>
      <c r="D96" s="79"/>
      <c r="E96" s="321" t="str">
        <f>_xlfn.IFNA(VLOOKUP(CONCATENATE($B$90,A96),Table_ConceptosMultiPeriodo[],13,0),"Sin Dato Histórico")</f>
        <v>Junio 2022</v>
      </c>
      <c r="F96" s="321"/>
      <c r="G96" s="79"/>
      <c r="H96" s="308" t="str">
        <f>_xlfn.IFNA(VLOOKUP(CONCATENATE($B$90,A96),Table_ConceptosMultiPeriodo[],14,0),"Sin Dato Histórico")</f>
        <v>Julio 2022 - Diciembre 2022</v>
      </c>
      <c r="I96" s="309"/>
      <c r="J96" s="309"/>
      <c r="K96" s="310"/>
      <c r="L96" s="273" t="str">
        <f>_xlfn.IFNA(VLOOKUP(CONCATENATE($B$90,A96),Table_ConceptosMultiPeriodo[],15,0),0)</f>
        <v>438 / 595</v>
      </c>
      <c r="M96" s="273"/>
      <c r="N96" s="274">
        <f>_xlfn.IFNA(VLOOKUP(CONCATENATE($B$90,A96),Table_ConceptosMultiPeriodo[],17,0),0)</f>
        <v>0.73613445378151265</v>
      </c>
      <c r="O96" s="296">
        <f>'(3) Efectividad Rec'!$C$9</f>
        <v>132</v>
      </c>
      <c r="P96" s="296"/>
      <c r="Q96" s="293">
        <f t="shared" si="3"/>
        <v>480228.4404152729</v>
      </c>
      <c r="R96" s="293"/>
      <c r="S96" s="293"/>
    </row>
    <row r="97" spans="1:35" x14ac:dyDescent="0.3">
      <c r="A97" s="39">
        <v>4</v>
      </c>
      <c r="B97" s="322" t="str">
        <f>_xlfn.IFNA(VLOOKUP(CONCATENATE($B$90,A97),Table_ConceptosMultiPeriodo[],12,0),"Sin Dato Histórico")</f>
        <v>Noviembre</v>
      </c>
      <c r="C97" s="322"/>
      <c r="D97" s="79"/>
      <c r="E97" s="321" t="str">
        <f>_xlfn.IFNA(VLOOKUP(CONCATENATE($B$90,A97),Table_ConceptosMultiPeriodo[],13,0),"Sin Dato Histórico")</f>
        <v>Mayo 2022</v>
      </c>
      <c r="F97" s="321"/>
      <c r="G97" s="79"/>
      <c r="H97" s="308" t="str">
        <f>_xlfn.IFNA(VLOOKUP(CONCATENATE($B$90,A97),Table_ConceptosMultiPeriodo[],14,0),"Sin Dato Histórico")</f>
        <v>Junio 2022 - Noviembre 2022</v>
      </c>
      <c r="I97" s="309"/>
      <c r="J97" s="309"/>
      <c r="K97" s="310"/>
      <c r="L97" s="273" t="str">
        <f>_xlfn.IFNA(VLOOKUP(CONCATENATE($B$90,A97),Table_ConceptosMultiPeriodo[],15,0),0)</f>
        <v>432 / 595</v>
      </c>
      <c r="M97" s="273"/>
      <c r="N97" s="274">
        <f>_xlfn.IFNA(VLOOKUP(CONCATENATE($B$90,A97),Table_ConceptosMultiPeriodo[],17,0),0)</f>
        <v>0.7260504201680672</v>
      </c>
      <c r="O97" s="296">
        <f>'(4) Efectividad Rec'!$C$9</f>
        <v>134</v>
      </c>
      <c r="P97" s="296"/>
      <c r="Q97" s="293">
        <f t="shared" si="3"/>
        <v>487504.62890641339</v>
      </c>
      <c r="R97" s="293"/>
      <c r="S97" s="293"/>
    </row>
    <row r="98" spans="1:35" x14ac:dyDescent="0.3">
      <c r="A98" s="39">
        <v>5</v>
      </c>
      <c r="B98" s="322" t="str">
        <f>_xlfn.IFNA(VLOOKUP(CONCATENATE($B$90,A98),Table_ConceptosMultiPeriodo[],12,0),"Sin Dato Histórico")</f>
        <v>Octubre</v>
      </c>
      <c r="C98" s="322"/>
      <c r="D98" s="79"/>
      <c r="E98" s="321" t="str">
        <f>_xlfn.IFNA(VLOOKUP(CONCATENATE($B$90,A98),Table_ConceptosMultiPeriodo[],13,0),"Sin Dato Histórico")</f>
        <v>Abril 2022</v>
      </c>
      <c r="F98" s="321"/>
      <c r="G98" s="79"/>
      <c r="H98" s="308" t="str">
        <f>_xlfn.IFNA(VLOOKUP(CONCATENATE($B$90,A98),Table_ConceptosMultiPeriodo[],14,0),"Sin Dato Histórico")</f>
        <v>Mayo 2022 - Octubre 2022</v>
      </c>
      <c r="I98" s="309"/>
      <c r="J98" s="309"/>
      <c r="K98" s="310"/>
      <c r="L98" s="273" t="str">
        <f>_xlfn.IFNA(VLOOKUP(CONCATENATE($B$90,A98),Table_ConceptosMultiPeriodo[],15,0),0)</f>
        <v>426 / 590</v>
      </c>
      <c r="M98" s="273"/>
      <c r="N98" s="274">
        <f>_xlfn.IFNA(VLOOKUP(CONCATENATE($B$90,A98),Table_ConceptosMultiPeriodo[],17,0),0)</f>
        <v>0.7220338983050848</v>
      </c>
      <c r="O98" s="296">
        <f>'(5) Efectividad Rec'!$C$9</f>
        <v>138</v>
      </c>
      <c r="P98" s="296"/>
      <c r="Q98" s="293">
        <f t="shared" si="3"/>
        <v>502057.00588869443</v>
      </c>
      <c r="R98" s="293"/>
      <c r="S98" s="293"/>
    </row>
    <row r="99" spans="1:35" x14ac:dyDescent="0.3">
      <c r="A99" s="39">
        <v>6</v>
      </c>
      <c r="B99" s="322" t="str">
        <f>_xlfn.IFNA(VLOOKUP(CONCATENATE($B$90,A99),Table_ConceptosMultiPeriodo[],12,0),"Sin Dato Histórico")</f>
        <v>Septiembre</v>
      </c>
      <c r="C99" s="322"/>
      <c r="D99" s="79"/>
      <c r="E99" s="321" t="str">
        <f>_xlfn.IFNA(VLOOKUP(CONCATENATE($B$90,A99),Table_ConceptosMultiPeriodo[],13,0),"Sin Dato Histórico")</f>
        <v>Marzo 2022</v>
      </c>
      <c r="F99" s="321"/>
      <c r="G99" s="79"/>
      <c r="H99" s="308" t="str">
        <f>_xlfn.IFNA(VLOOKUP(CONCATENATE($B$90,A99),Table_ConceptosMultiPeriodo[],14,0),"Sin Dato Histórico")</f>
        <v>Abril 2022 - Septiembre 2022</v>
      </c>
      <c r="I99" s="309"/>
      <c r="J99" s="309"/>
      <c r="K99" s="310"/>
      <c r="L99" s="273" t="str">
        <f>_xlfn.IFNA(VLOOKUP(CONCATENATE($B$90,A99),Table_ConceptosMultiPeriodo[],15,0),0)</f>
        <v>455 / 567</v>
      </c>
      <c r="M99" s="273"/>
      <c r="N99" s="274">
        <f>_xlfn.IFNA(VLOOKUP(CONCATENATE($B$90,A99),Table_ConceptosMultiPeriodo[],17,0),0)</f>
        <v>0.80246913580246915</v>
      </c>
      <c r="O99" s="296">
        <f>'(6) Efectividad Rec'!$C$9</f>
        <v>96</v>
      </c>
      <c r="P99" s="296"/>
      <c r="Q99" s="293">
        <f t="shared" si="3"/>
        <v>349257.04757474392</v>
      </c>
      <c r="R99" s="293"/>
      <c r="S99" s="293"/>
    </row>
    <row r="100" spans="1:35" x14ac:dyDescent="0.3">
      <c r="A100" s="39">
        <v>7</v>
      </c>
      <c r="B100" s="322" t="str">
        <f>_xlfn.IFNA(VLOOKUP(CONCATENATE($B$90,A100),Table_ConceptosMultiPeriodo[],12,0),"Sin Dato Histórico")</f>
        <v>Agosto</v>
      </c>
      <c r="C100" s="322"/>
      <c r="D100" s="79"/>
      <c r="E100" s="321" t="str">
        <f>_xlfn.IFNA(VLOOKUP(CONCATENATE($B$90,A100),Table_ConceptosMultiPeriodo[],13,0),"Sin Dato Histórico")</f>
        <v>Febrero 2022</v>
      </c>
      <c r="F100" s="321"/>
      <c r="G100" s="79"/>
      <c r="H100" s="308" t="str">
        <f>_xlfn.IFNA(VLOOKUP(CONCATENATE($B$90,A100),Table_ConceptosMultiPeriodo[],14,0),"Sin Dato Histórico")</f>
        <v>Marzo 2022 - Agosto 2022</v>
      </c>
      <c r="I100" s="309"/>
      <c r="J100" s="309"/>
      <c r="K100" s="310"/>
      <c r="L100" s="273" t="str">
        <f>_xlfn.IFNA(VLOOKUP(CONCATENATE($B$90,A100),Table_ConceptosMultiPeriodo[],15,0),0)</f>
        <v>436 / 551</v>
      </c>
      <c r="M100" s="273"/>
      <c r="N100" s="274">
        <f>_xlfn.IFNA(VLOOKUP(CONCATENATE($B$90,A100),Table_ConceptosMultiPeriodo[],17,0),0)</f>
        <v>0.79128856624319421</v>
      </c>
      <c r="O100" s="296">
        <f>'(7) Efectividad Rec'!$C$9</f>
        <v>85</v>
      </c>
      <c r="P100" s="296"/>
      <c r="Q100" s="293">
        <f t="shared" si="3"/>
        <v>309238.01087347121</v>
      </c>
      <c r="R100" s="293"/>
      <c r="S100" s="293"/>
    </row>
    <row r="101" spans="1:35" x14ac:dyDescent="0.3">
      <c r="A101" s="39">
        <v>8</v>
      </c>
      <c r="B101" s="322" t="str">
        <f>_xlfn.IFNA(VLOOKUP(CONCATENATE($B$90,A101),Table_ConceptosMultiPeriodo[],12,0),"Sin Dato Histórico")</f>
        <v>Julio</v>
      </c>
      <c r="C101" s="322"/>
      <c r="D101" s="79"/>
      <c r="E101" s="321" t="str">
        <f>_xlfn.IFNA(VLOOKUP(CONCATENATE($B$90,A101),Table_ConceptosMultiPeriodo[],13,0),"Sin Dato Histórico")</f>
        <v>Enero 2022</v>
      </c>
      <c r="F101" s="321"/>
      <c r="G101" s="79"/>
      <c r="H101" s="308" t="str">
        <f>_xlfn.IFNA(VLOOKUP(CONCATENATE($B$90,A101),Table_ConceptosMultiPeriodo[],14,0),"Sin Dato Histórico")</f>
        <v>Febrero 2022 - Julio 2022</v>
      </c>
      <c r="I101" s="309"/>
      <c r="J101" s="309"/>
      <c r="K101" s="310"/>
      <c r="L101" s="273" t="str">
        <f>_xlfn.IFNA(VLOOKUP(CONCATENATE($B$90,A101),Table_ConceptosMultiPeriodo[],15,0),0)</f>
        <v>460 / 563</v>
      </c>
      <c r="M101" s="273"/>
      <c r="N101" s="274">
        <f>_xlfn.IFNA(VLOOKUP(CONCATENATE($B$90,A101),Table_ConceptosMultiPeriodo[],17,0),0)</f>
        <v>0.81705150976909413</v>
      </c>
      <c r="O101" s="296">
        <f>'(8) Efectividad Rec'!$C$9</f>
        <v>75</v>
      </c>
      <c r="P101" s="296"/>
      <c r="Q101" s="293">
        <f t="shared" si="3"/>
        <v>272857.06841776869</v>
      </c>
      <c r="R101" s="293"/>
      <c r="S101" s="293"/>
    </row>
    <row r="102" spans="1:35" x14ac:dyDescent="0.3">
      <c r="A102" s="39">
        <v>9</v>
      </c>
      <c r="B102" s="322" t="str">
        <f>_xlfn.IFNA(VLOOKUP(CONCATENATE($B$90,A102),Table_ConceptosMultiPeriodo[],12,0),"Sin Dato Histórico")</f>
        <v>Junio</v>
      </c>
      <c r="C102" s="322"/>
      <c r="D102" s="79"/>
      <c r="E102" s="321" t="str">
        <f>_xlfn.IFNA(VLOOKUP(CONCATENATE($B$90,A102),Table_ConceptosMultiPeriodo[],13,0),"Sin Dato Histórico")</f>
        <v>Diciembre 2021</v>
      </c>
      <c r="F102" s="321"/>
      <c r="G102" s="79"/>
      <c r="H102" s="308" t="str">
        <f>_xlfn.IFNA(VLOOKUP(CONCATENATE($B$90,A102),Table_ConceptosMultiPeriodo[],14,0),"Sin Dato Histórico")</f>
        <v>Enero 2022 - Junio 2022</v>
      </c>
      <c r="I102" s="309"/>
      <c r="J102" s="309"/>
      <c r="K102" s="310"/>
      <c r="L102" s="273" t="str">
        <f>_xlfn.IFNA(VLOOKUP(CONCATENATE($B$90,A102),Table_ConceptosMultiPeriodo[],15,0),0)</f>
        <v>474 / 598</v>
      </c>
      <c r="M102" s="273"/>
      <c r="N102" s="274">
        <f>_xlfn.IFNA(VLOOKUP(CONCATENATE($B$90,A102),Table_ConceptosMultiPeriodo[],17,0),0)</f>
        <v>0.79264214046822745</v>
      </c>
      <c r="O102" s="296">
        <f>'(9) Efectividad Rec'!$C$9</f>
        <v>103</v>
      </c>
      <c r="P102" s="296"/>
      <c r="Q102" s="293">
        <f t="shared" si="3"/>
        <v>374723.7072937357</v>
      </c>
      <c r="R102" s="293"/>
      <c r="S102" s="293"/>
    </row>
    <row r="103" spans="1:35" x14ac:dyDescent="0.3">
      <c r="A103" s="39">
        <v>10</v>
      </c>
      <c r="B103" s="322" t="str">
        <f>_xlfn.IFNA(VLOOKUP(CONCATENATE($B$90,A103),Table_ConceptosMultiPeriodo[],12,0),"Sin Dato Histórico")</f>
        <v>Mayo</v>
      </c>
      <c r="C103" s="322"/>
      <c r="D103" s="79"/>
      <c r="E103" s="321" t="str">
        <f>_xlfn.IFNA(VLOOKUP(CONCATENATE($B$90,A103),Table_ConceptosMultiPeriodo[],13,0),"Sin Dato Histórico")</f>
        <v>Noviembre 2021</v>
      </c>
      <c r="F103" s="321"/>
      <c r="G103" s="79"/>
      <c r="H103" s="308" t="str">
        <f>_xlfn.IFNA(VLOOKUP(CONCATENATE($B$90,A103),Table_ConceptosMultiPeriodo[],14,0),"Sin Dato Histórico")</f>
        <v>Diciembre 2021 - Mayo 2022</v>
      </c>
      <c r="I103" s="309"/>
      <c r="J103" s="309"/>
      <c r="K103" s="310"/>
      <c r="L103" s="273" t="str">
        <f>_xlfn.IFNA(VLOOKUP(CONCATENATE($B$90,A103),Table_ConceptosMultiPeriodo[],15,0),0)</f>
        <v>463 / 557</v>
      </c>
      <c r="M103" s="273"/>
      <c r="N103" s="274">
        <f>_xlfn.IFNA(VLOOKUP(CONCATENATE($B$90,A103),Table_ConceptosMultiPeriodo[],17,0),0)</f>
        <v>0.83123877917414724</v>
      </c>
      <c r="O103" s="296">
        <f>'(10) Efectividad Rec'!$C$9</f>
        <v>73</v>
      </c>
      <c r="P103" s="296"/>
      <c r="Q103" s="293">
        <f t="shared" si="3"/>
        <v>265580.8799266282</v>
      </c>
      <c r="R103" s="293"/>
      <c r="S103" s="293"/>
    </row>
    <row r="104" spans="1:35" x14ac:dyDescent="0.3">
      <c r="A104" s="39">
        <v>11</v>
      </c>
      <c r="B104" s="322" t="str">
        <f>_xlfn.IFNA(VLOOKUP(CONCATENATE($B$90,A104),Table_ConceptosMultiPeriodo[],12,0),"Sin Dato Histórico")</f>
        <v>Abril</v>
      </c>
      <c r="C104" s="322"/>
      <c r="D104" s="79"/>
      <c r="E104" s="321" t="str">
        <f>_xlfn.IFNA(VLOOKUP(CONCATENATE($B$90,A104),Table_ConceptosMultiPeriodo[],13,0),"Sin Dato Histórico")</f>
        <v>Octubre 2021</v>
      </c>
      <c r="F104" s="321"/>
      <c r="G104" s="79"/>
      <c r="H104" s="308" t="str">
        <f>_xlfn.IFNA(VLOOKUP(CONCATENATE($B$90,A104),Table_ConceptosMultiPeriodo[],14,0),"Sin Dato Histórico")</f>
        <v>Noviembre 2021 - Abril 2022</v>
      </c>
      <c r="I104" s="309"/>
      <c r="J104" s="309"/>
      <c r="K104" s="310"/>
      <c r="L104" s="273" t="str">
        <f>_xlfn.IFNA(VLOOKUP(CONCATENATE($B$90,A104),Table_ConceptosMultiPeriodo[],15,0),0)</f>
        <v>472 / 560</v>
      </c>
      <c r="M104" s="273"/>
      <c r="N104" s="274">
        <f>_xlfn.IFNA(VLOOKUP(CONCATENATE($B$90,A104),Table_ConceptosMultiPeriodo[],17,0),0)</f>
        <v>0.84285714285714286</v>
      </c>
      <c r="O104" s="296">
        <f>'(11) Efectividad Rec'!$C$9</f>
        <v>62</v>
      </c>
      <c r="P104" s="296"/>
      <c r="Q104" s="293">
        <f t="shared" si="3"/>
        <v>225561.84322535546</v>
      </c>
      <c r="R104" s="293"/>
      <c r="S104" s="293"/>
    </row>
    <row r="105" spans="1:35" x14ac:dyDescent="0.3">
      <c r="A105" s="39">
        <v>12</v>
      </c>
      <c r="B105" s="322" t="str">
        <f>_xlfn.IFNA(VLOOKUP(CONCATENATE($B$90,A105),Table_ConceptosMultiPeriodo[],12,0),"Sin Dato Histórico")</f>
        <v>Marzo</v>
      </c>
      <c r="C105" s="322"/>
      <c r="D105" s="79"/>
      <c r="E105" s="321" t="str">
        <f>_xlfn.IFNA(VLOOKUP(CONCATENATE($B$90,A105),Table_ConceptosMultiPeriodo[],13,0),"Sin Dato Histórico")</f>
        <v>Septiembre 2021</v>
      </c>
      <c r="F105" s="321"/>
      <c r="G105" s="79"/>
      <c r="H105" s="308" t="str">
        <f>_xlfn.IFNA(VLOOKUP(CONCATENATE($B$90,A105),Table_ConceptosMultiPeriodo[],14,0),"Sin Dato Histórico")</f>
        <v>Octubre 2021 - Marzo 2022</v>
      </c>
      <c r="I105" s="309"/>
      <c r="J105" s="309"/>
      <c r="K105" s="310"/>
      <c r="L105" s="273" t="str">
        <f>_xlfn.IFNA(VLOOKUP(CONCATENATE($B$90,A105),Table_ConceptosMultiPeriodo[],15,0),0)</f>
        <v>412 / 509</v>
      </c>
      <c r="M105" s="273"/>
      <c r="N105" s="274">
        <f>_xlfn.IFNA(VLOOKUP(CONCATENATE($B$90,A105),Table_ConceptosMultiPeriodo[],17,0),0)</f>
        <v>0.80943025540275049</v>
      </c>
      <c r="O105" s="296">
        <f>'(12) Efectividad Rec'!$C$9</f>
        <v>67</v>
      </c>
      <c r="P105" s="296"/>
      <c r="Q105" s="293">
        <f t="shared" si="3"/>
        <v>243752.31445320669</v>
      </c>
      <c r="R105" s="293"/>
      <c r="S105" s="293"/>
    </row>
    <row r="106" spans="1:35" ht="4.8" customHeight="1" x14ac:dyDescent="0.3">
      <c r="B106" s="4"/>
      <c r="C106" s="4"/>
      <c r="D106" s="4"/>
      <c r="E106" s="4"/>
      <c r="F106" s="4"/>
      <c r="G106" s="4"/>
      <c r="H106" s="4"/>
      <c r="I106" s="4"/>
      <c r="J106" s="4"/>
      <c r="K106" s="4"/>
      <c r="L106" s="4"/>
      <c r="M106" s="4"/>
      <c r="N106" s="4"/>
      <c r="O106" s="4"/>
    </row>
    <row r="107" spans="1:35" ht="15.6" x14ac:dyDescent="0.3">
      <c r="B107" s="311" t="s">
        <v>1828</v>
      </c>
      <c r="C107" s="311"/>
      <c r="D107" s="311"/>
      <c r="E107" s="311"/>
      <c r="F107" s="311"/>
      <c r="G107" s="311"/>
      <c r="H107" s="311"/>
      <c r="I107" s="311"/>
      <c r="J107" s="311"/>
      <c r="K107" s="311"/>
      <c r="L107" s="311"/>
      <c r="M107" s="311"/>
      <c r="N107" s="311"/>
      <c r="O107" s="311"/>
      <c r="P107" s="11"/>
      <c r="Q107" s="11"/>
      <c r="R107" s="11"/>
      <c r="S107" s="11"/>
      <c r="T107" s="11"/>
      <c r="U107" s="11"/>
      <c r="V107" s="11"/>
      <c r="AF107" t="str">
        <f>B109</f>
        <v>Acciones de Servicio</v>
      </c>
    </row>
    <row r="108" spans="1:35" s="15" customFormat="1" ht="7.95" customHeight="1" x14ac:dyDescent="0.3">
      <c r="B108" s="4"/>
      <c r="C108" s="4"/>
      <c r="D108" s="4"/>
      <c r="E108" s="4"/>
      <c r="F108" s="4"/>
      <c r="G108" s="4"/>
      <c r="H108" s="4"/>
      <c r="I108" s="4"/>
      <c r="J108" s="4"/>
      <c r="K108" s="4"/>
      <c r="L108" s="4"/>
      <c r="M108" s="4"/>
      <c r="N108" s="4"/>
      <c r="O108" s="4"/>
    </row>
    <row r="109" spans="1:35" s="15" customFormat="1" ht="15" customHeight="1" x14ac:dyDescent="0.3">
      <c r="B109" s="407" t="s">
        <v>1828</v>
      </c>
      <c r="C109" s="408"/>
      <c r="D109" s="4"/>
      <c r="E109" s="476" t="s">
        <v>1945</v>
      </c>
      <c r="F109" s="476"/>
      <c r="G109" s="476"/>
      <c r="H109" s="476"/>
      <c r="I109" s="476"/>
      <c r="J109" s="476"/>
      <c r="K109" s="476"/>
      <c r="L109" s="476"/>
      <c r="M109" s="476"/>
      <c r="N109" s="476"/>
      <c r="O109" s="4"/>
      <c r="AF109" s="227" t="str">
        <f>E110</f>
        <v>Conceptos</v>
      </c>
      <c r="AG109" s="227" t="str">
        <f>I110</f>
        <v>Último Mes</v>
      </c>
      <c r="AH109" s="227" t="str">
        <f>J110</f>
        <v>Últimos 3 Meses</v>
      </c>
      <c r="AI109" s="227" t="str">
        <f>L110</f>
        <v>Total Clientes Activos</v>
      </c>
    </row>
    <row r="110" spans="1:35" s="15" customFormat="1" ht="15" customHeight="1" x14ac:dyDescent="0.3">
      <c r="B110" s="405" t="s">
        <v>1832</v>
      </c>
      <c r="C110" s="406"/>
      <c r="D110" s="4"/>
      <c r="E110" s="391" t="s">
        <v>1849</v>
      </c>
      <c r="F110" s="391"/>
      <c r="G110" s="391"/>
      <c r="H110" s="391"/>
      <c r="I110" s="238" t="s">
        <v>1856</v>
      </c>
      <c r="J110" s="432" t="s">
        <v>1857</v>
      </c>
      <c r="K110" s="433"/>
      <c r="L110" s="468" t="s">
        <v>1855</v>
      </c>
      <c r="M110" s="469"/>
      <c r="N110" s="470"/>
      <c r="O110" s="228"/>
      <c r="P110" s="218"/>
      <c r="Q110" s="218"/>
      <c r="R110" s="218"/>
      <c r="S110" s="218"/>
      <c r="T110" s="218"/>
      <c r="AF110" s="224" t="str">
        <f t="shared" ref="AF110:AF114" si="4">E111</f>
        <v>Vin's Activos que asistieron al taller</v>
      </c>
      <c r="AG110" s="222">
        <f>_xlfn.IFNA(VLOOKUP(_xlfn.CONCAT($AF$107,AF110,$AG$109),Table_ConceptosReporteServicio[],11,0),0)</f>
        <v>593</v>
      </c>
      <c r="AH110" s="222">
        <f>_xlfn.IFNA(VLOOKUP(_xlfn.CONCAT($AF$107,AF110,$AH$109),Table_ConceptosReporteServicio[],11,0),0)</f>
        <v>1821</v>
      </c>
      <c r="AI110" s="222">
        <f>_xlfn.IFNA(VLOOKUP(_xlfn.CONCAT($AF$107,AF110,$AI$109),Table_ConceptosReporteServicio[],11,0),0)</f>
        <v>4012</v>
      </c>
    </row>
    <row r="111" spans="1:35" s="15" customFormat="1" ht="15" customHeight="1" x14ac:dyDescent="0.3">
      <c r="B111" s="411">
        <f>Campañas!H7</f>
        <v>1100</v>
      </c>
      <c r="C111" s="412"/>
      <c r="D111" s="4"/>
      <c r="E111" s="394" t="s">
        <v>1943</v>
      </c>
      <c r="F111" s="394"/>
      <c r="G111" s="394"/>
      <c r="H111" s="394"/>
      <c r="I111" s="234">
        <f>VLOOKUP(E111,$AF$110:$AI$114,2,0)</f>
        <v>593</v>
      </c>
      <c r="J111" s="434">
        <f>VLOOKUP(E111,$AF$110:$AI$114,3,0)</f>
        <v>1821</v>
      </c>
      <c r="K111" s="435"/>
      <c r="L111" s="423">
        <f>VLOOKUP(E111,$AF$110:$AI$114,4,0)</f>
        <v>4012</v>
      </c>
      <c r="M111" s="424"/>
      <c r="N111" s="425"/>
      <c r="O111" s="229"/>
      <c r="P111" s="218"/>
      <c r="Q111" s="218"/>
      <c r="R111" s="218"/>
      <c r="S111" s="218"/>
      <c r="T111" s="218"/>
      <c r="AF111" s="225" t="str">
        <f t="shared" si="4"/>
        <v>Vin's Activos con Acciones pendientes</v>
      </c>
      <c r="AG111" s="222">
        <f>_xlfn.IFNA(VLOOKUP(_xlfn.CONCAT($AF$107,AF111,$AG$109),Table_ConceptosReporteServicio[],11,0),0)</f>
        <v>4</v>
      </c>
      <c r="AH111" s="222">
        <f>_xlfn.IFNA(VLOOKUP(_xlfn.CONCAT($AF$107,AF111,$AH$109),Table_ConceptosReporteServicio[],11,0),0)</f>
        <v>26</v>
      </c>
      <c r="AI111" s="222">
        <f>_xlfn.IFNA(VLOOKUP(_xlfn.CONCAT($AF$107,AF111,$AI$109),Table_ConceptosReporteServicio[],11,0),0)</f>
        <v>66</v>
      </c>
    </row>
    <row r="112" spans="1:35" s="15" customFormat="1" ht="15" customHeight="1" x14ac:dyDescent="0.3">
      <c r="B112" s="413" t="s">
        <v>1829</v>
      </c>
      <c r="C112" s="414"/>
      <c r="D112" s="205"/>
      <c r="E112" s="393" t="s">
        <v>1944</v>
      </c>
      <c r="F112" s="393"/>
      <c r="G112" s="393"/>
      <c r="H112" s="393"/>
      <c r="I112" s="235">
        <f t="shared" ref="I112:I114" si="5">VLOOKUP(E112,$AF$110:$AI$114,2,0)</f>
        <v>4</v>
      </c>
      <c r="J112" s="436">
        <f>VLOOKUP(E112,$AF$110:$AI$114,3,0)</f>
        <v>26</v>
      </c>
      <c r="K112" s="437"/>
      <c r="L112" s="426">
        <f>VLOOKUP(E112,$AF$110:$AI$114,4,0)</f>
        <v>66</v>
      </c>
      <c r="M112" s="427"/>
      <c r="N112" s="428"/>
      <c r="O112" s="230"/>
      <c r="P112" s="219"/>
      <c r="Q112" s="219"/>
      <c r="R112" s="219"/>
      <c r="S112" s="218"/>
      <c r="T112" s="218"/>
      <c r="AF112" s="225" t="str">
        <f t="shared" si="4"/>
        <v>Acciones de Servicio pendientes</v>
      </c>
      <c r="AG112" s="222">
        <f>_xlfn.IFNA(VLOOKUP(_xlfn.CONCAT($AF$107,AF112,$AG$109),Table_ConceptosReporteServicio[],11,0),0)</f>
        <v>4</v>
      </c>
      <c r="AH112" s="222">
        <f>_xlfn.IFNA(VLOOKUP(_xlfn.CONCAT($AF$107,AF112,$AH$109),Table_ConceptosReporteServicio[],11,0),0)</f>
        <v>29</v>
      </c>
      <c r="AI112" s="222">
        <f>_xlfn.IFNA(VLOOKUP(_xlfn.CONCAT($AF$107,AF112,$AI$109),Table_ConceptosReporteServicio[],11,0),0)</f>
        <v>73</v>
      </c>
    </row>
    <row r="113" spans="2:35" s="15" customFormat="1" ht="15" customHeight="1" x14ac:dyDescent="0.3">
      <c r="B113" s="418">
        <f>Campañas!I7</f>
        <v>2250106.889999995</v>
      </c>
      <c r="C113" s="419"/>
      <c r="D113" s="206"/>
      <c r="E113" s="392" t="s">
        <v>1850</v>
      </c>
      <c r="F113" s="392"/>
      <c r="G113" s="392"/>
      <c r="H113" s="392"/>
      <c r="I113" s="234">
        <f t="shared" si="5"/>
        <v>4</v>
      </c>
      <c r="J113" s="434">
        <f>VLOOKUP(E113,$AF$110:$AI$114,3,0)</f>
        <v>29</v>
      </c>
      <c r="K113" s="435"/>
      <c r="L113" s="429">
        <f>VLOOKUP(E113,$AF$110:$AI$114,4,0)</f>
        <v>73</v>
      </c>
      <c r="M113" s="430"/>
      <c r="N113" s="431"/>
      <c r="O113" s="230"/>
      <c r="P113" s="220"/>
      <c r="Q113" s="220"/>
      <c r="R113" s="220"/>
      <c r="S113" s="218"/>
      <c r="T113" s="218"/>
      <c r="AF113" s="226" t="str">
        <f t="shared" si="4"/>
        <v>Monto</v>
      </c>
      <c r="AG113" s="223">
        <f>_xlfn.IFNA(VLOOKUP(_xlfn.CONCAT($AF$107,AF113,$AG$109),Table_ConceptosReporteServicio[],11,0),0)</f>
        <v>10298.709999999999</v>
      </c>
      <c r="AH113" s="223">
        <f>_xlfn.IFNA(VLOOKUP(_xlfn.CONCAT($AF$107,AF113,$AH$109),Table_ConceptosReporteServicio[],11,0),0)</f>
        <v>45227.000000000007</v>
      </c>
      <c r="AI113" s="223">
        <f>_xlfn.IFNA(VLOOKUP(_xlfn.CONCAT($AF$107,AF113,$AI$109),Table_ConceptosReporteServicio[],11,0),0)</f>
        <v>135408.93999999997</v>
      </c>
    </row>
    <row r="114" spans="2:35" s="15" customFormat="1" ht="15" customHeight="1" x14ac:dyDescent="0.3">
      <c r="B114" s="471" t="s">
        <v>1831</v>
      </c>
      <c r="C114" s="471"/>
      <c r="D114" s="206"/>
      <c r="E114" s="393" t="s">
        <v>1851</v>
      </c>
      <c r="F114" s="393"/>
      <c r="G114" s="393"/>
      <c r="H114" s="393"/>
      <c r="I114" s="236">
        <f t="shared" si="5"/>
        <v>10298.709999999999</v>
      </c>
      <c r="J114" s="464">
        <f>VLOOKUP(E114,$AF$110:$AI$114,3,0)</f>
        <v>45227.000000000007</v>
      </c>
      <c r="K114" s="465"/>
      <c r="L114" s="458">
        <f>VLOOKUP(E114,$AF$110:$AI$114,4,0)</f>
        <v>135408.93999999997</v>
      </c>
      <c r="M114" s="459"/>
      <c r="N114" s="460"/>
      <c r="O114" s="231"/>
      <c r="P114" s="220"/>
      <c r="Q114" s="220"/>
      <c r="R114" s="220"/>
      <c r="S114" s="218"/>
      <c r="T114" s="218"/>
      <c r="AF114" s="226" t="str">
        <f t="shared" si="4"/>
        <v>% de Oportunidades Perdidas</v>
      </c>
      <c r="AG114" s="233">
        <f>AG111/AG110</f>
        <v>6.7453625632377737E-3</v>
      </c>
      <c r="AH114" s="233">
        <f t="shared" ref="AH114:AI114" si="6">AH111/AH110</f>
        <v>1.4277869302580999E-2</v>
      </c>
      <c r="AI114" s="233">
        <f t="shared" si="6"/>
        <v>1.6450648055832504E-2</v>
      </c>
    </row>
    <row r="115" spans="2:35" s="15" customFormat="1" ht="15" customHeight="1" x14ac:dyDescent="0.3">
      <c r="B115" s="472"/>
      <c r="C115" s="472"/>
      <c r="D115" s="206"/>
      <c r="E115" s="392" t="s">
        <v>1852</v>
      </c>
      <c r="F115" s="392"/>
      <c r="G115" s="392"/>
      <c r="H115" s="392"/>
      <c r="I115" s="237">
        <f>I112/I111</f>
        <v>6.7453625632377737E-3</v>
      </c>
      <c r="J115" s="466">
        <f>J112/J111</f>
        <v>1.4277869302580999E-2</v>
      </c>
      <c r="K115" s="467"/>
      <c r="L115" s="461">
        <f>L112/L111</f>
        <v>1.6450648055832504E-2</v>
      </c>
      <c r="M115" s="462"/>
      <c r="N115" s="463"/>
      <c r="O115" s="232"/>
      <c r="P115" s="220"/>
      <c r="Q115" s="220"/>
      <c r="R115" s="220"/>
      <c r="S115" s="218"/>
      <c r="T115" s="218"/>
    </row>
    <row r="116" spans="2:35" s="15" customFormat="1" ht="10.050000000000001" customHeight="1" x14ac:dyDescent="0.3">
      <c r="B116" s="239"/>
      <c r="C116" s="239"/>
      <c r="D116" s="206"/>
      <c r="E116" s="207"/>
      <c r="F116" s="207"/>
      <c r="G116" s="216"/>
      <c r="H116" s="217"/>
      <c r="I116" s="421"/>
      <c r="J116" s="421"/>
      <c r="K116" s="421"/>
      <c r="L116" s="422"/>
      <c r="M116" s="422"/>
      <c r="N116" s="422"/>
      <c r="O116" s="221"/>
      <c r="P116" s="217"/>
      <c r="Q116" s="217"/>
      <c r="R116" s="217"/>
      <c r="S116" s="216"/>
      <c r="T116" s="216"/>
    </row>
    <row r="117" spans="2:35" ht="15.6" x14ac:dyDescent="0.3">
      <c r="B117" s="311" t="s">
        <v>111</v>
      </c>
      <c r="C117" s="311"/>
      <c r="D117" s="311"/>
      <c r="E117" s="311"/>
      <c r="F117" s="311"/>
      <c r="G117" s="311"/>
      <c r="H117" s="311"/>
      <c r="I117" s="311"/>
      <c r="J117" s="311"/>
      <c r="K117" s="311"/>
      <c r="L117" s="311"/>
      <c r="M117" s="311"/>
      <c r="N117" s="311"/>
      <c r="O117" s="311"/>
      <c r="P117" s="11"/>
      <c r="Q117" s="11"/>
      <c r="R117" s="11"/>
      <c r="S117" s="11"/>
      <c r="T117" s="11"/>
    </row>
    <row r="118" spans="2:35" ht="3.6" customHeight="1" x14ac:dyDescent="0.3">
      <c r="B118" s="4"/>
      <c r="C118" s="4"/>
      <c r="D118" s="4"/>
      <c r="E118" s="4"/>
      <c r="F118" s="4"/>
      <c r="G118" s="4"/>
      <c r="H118" s="4"/>
      <c r="I118" s="4"/>
      <c r="J118" s="4"/>
      <c r="K118" s="4"/>
      <c r="L118" s="4"/>
      <c r="M118" s="4"/>
      <c r="N118" s="4"/>
      <c r="O118" s="4"/>
    </row>
    <row r="119" spans="2:35" ht="14.4" customHeight="1" x14ac:dyDescent="0.3">
      <c r="B119" s="474" t="s">
        <v>112</v>
      </c>
      <c r="C119" s="474"/>
      <c r="D119" s="474"/>
      <c r="E119" s="474"/>
      <c r="F119" s="474"/>
      <c r="G119" s="76"/>
      <c r="H119" s="415" t="s">
        <v>136</v>
      </c>
      <c r="I119" s="416"/>
      <c r="J119" s="416"/>
      <c r="K119" s="416"/>
      <c r="L119" s="417"/>
      <c r="M119" s="98"/>
      <c r="N119" s="420" t="s">
        <v>144</v>
      </c>
      <c r="O119" s="420"/>
      <c r="P119" s="420"/>
      <c r="Q119" s="420"/>
      <c r="R119" s="420"/>
    </row>
    <row r="120" spans="2:35" ht="14.4" customHeight="1" x14ac:dyDescent="0.3">
      <c r="B120" s="473">
        <f>_xlfn.IFNA(VLOOKUP(B119,Table_ConceptosReporteServicio[],11,0),0)</f>
        <v>0.99975074775672979</v>
      </c>
      <c r="C120" s="473"/>
      <c r="D120" s="473"/>
      <c r="E120" s="473"/>
      <c r="F120" s="473"/>
      <c r="G120" s="77"/>
      <c r="H120" s="452">
        <f>_xlfn.IFNA(VLOOKUP(H119,Table_ConceptosReporteServicio[],11,0),0)</f>
        <v>6275.9638934223958</v>
      </c>
      <c r="I120" s="453"/>
      <c r="J120" s="453"/>
      <c r="K120" s="453"/>
      <c r="L120" s="454"/>
      <c r="M120" s="99"/>
      <c r="N120" s="449">
        <f>_xlfn.IFNA(VLOOKUP(N119,Table_ConceptosReporteServicio[],11,0),0)</f>
        <v>23626</v>
      </c>
      <c r="O120" s="449"/>
      <c r="P120" s="449"/>
      <c r="Q120" s="449"/>
      <c r="R120" s="449"/>
    </row>
    <row r="121" spans="2:35" ht="14.4" customHeight="1" x14ac:dyDescent="0.3">
      <c r="B121" s="473"/>
      <c r="C121" s="473"/>
      <c r="D121" s="473"/>
      <c r="E121" s="473"/>
      <c r="F121" s="473"/>
      <c r="G121" s="77"/>
      <c r="H121" s="455"/>
      <c r="I121" s="456"/>
      <c r="J121" s="456"/>
      <c r="K121" s="456"/>
      <c r="L121" s="457"/>
      <c r="M121" s="99"/>
      <c r="N121" s="449"/>
      <c r="O121" s="449"/>
      <c r="P121" s="449"/>
      <c r="Q121" s="449"/>
      <c r="R121" s="449"/>
    </row>
    <row r="122" spans="2:35" ht="6.6" customHeight="1" x14ac:dyDescent="0.3">
      <c r="B122" s="4"/>
      <c r="C122" s="4"/>
      <c r="D122" s="4"/>
      <c r="E122" s="4"/>
      <c r="F122" s="4"/>
      <c r="G122" s="4"/>
      <c r="H122" s="4"/>
      <c r="I122" s="4"/>
      <c r="J122" s="4"/>
      <c r="K122" s="4"/>
      <c r="L122" s="4"/>
      <c r="M122" s="4"/>
      <c r="N122" s="4"/>
      <c r="O122" s="4"/>
    </row>
    <row r="123" spans="2:35" ht="15.6" customHeight="1" x14ac:dyDescent="0.3">
      <c r="B123" s="451" t="s">
        <v>134</v>
      </c>
      <c r="C123" s="451"/>
      <c r="D123" s="451"/>
      <c r="E123" s="451"/>
      <c r="F123" s="451"/>
      <c r="G123" s="451"/>
      <c r="H123" s="451"/>
      <c r="I123" s="451"/>
      <c r="J123" s="451"/>
      <c r="K123" s="451"/>
      <c r="L123" s="451"/>
      <c r="M123" s="451"/>
      <c r="N123" s="451"/>
      <c r="O123" s="451"/>
      <c r="P123" s="451"/>
      <c r="Q123" s="451"/>
      <c r="R123" s="451"/>
      <c r="S123" s="451"/>
      <c r="T123" s="451"/>
    </row>
    <row r="124" spans="2:35" ht="9.6" customHeight="1" x14ac:dyDescent="0.3">
      <c r="B124" s="75"/>
      <c r="C124" s="75"/>
      <c r="D124" s="75"/>
      <c r="E124" s="399">
        <f>E126/(E126+G126+L126+Q126+T126)</f>
        <v>3.3649052841475575E-2</v>
      </c>
      <c r="F124" s="399"/>
      <c r="G124" s="135"/>
      <c r="H124" s="399">
        <f>G126/(E126+G126+L126+Q126+T126)</f>
        <v>0.22582253240279163</v>
      </c>
      <c r="I124" s="399"/>
      <c r="J124" s="399"/>
      <c r="K124" s="399"/>
      <c r="L124" s="399">
        <f>L126/(E126+G126+L126+Q126+T126)</f>
        <v>0.14456630109670987</v>
      </c>
      <c r="M124" s="399"/>
      <c r="N124" s="399"/>
      <c r="O124" s="399"/>
      <c r="P124" s="399"/>
      <c r="Q124" s="399">
        <f>Q126/(E126+G126+L126+Q126+T126)</f>
        <v>0.38359920239282153</v>
      </c>
      <c r="R124" s="399"/>
      <c r="S124" s="399"/>
      <c r="T124" s="136">
        <f>T126/(E126+G126+L126+Q126+T126)</f>
        <v>0.21236291126620141</v>
      </c>
    </row>
    <row r="125" spans="2:35" ht="18.600000000000001" customHeight="1" x14ac:dyDescent="0.3">
      <c r="E125" s="409" t="s">
        <v>157</v>
      </c>
      <c r="F125" s="410"/>
      <c r="G125" s="400" t="s">
        <v>158</v>
      </c>
      <c r="H125" s="400"/>
      <c r="I125" s="400"/>
      <c r="J125" s="400"/>
      <c r="K125" s="400"/>
      <c r="L125" s="438" t="s">
        <v>159</v>
      </c>
      <c r="M125" s="438"/>
      <c r="N125" s="438"/>
      <c r="O125" s="438"/>
      <c r="P125" s="100"/>
      <c r="Q125" s="439" t="s">
        <v>160</v>
      </c>
      <c r="R125" s="439"/>
      <c r="S125" s="440"/>
      <c r="T125" s="129" t="s">
        <v>161</v>
      </c>
    </row>
    <row r="126" spans="2:35" x14ac:dyDescent="0.3">
      <c r="B126" s="398" t="s">
        <v>133</v>
      </c>
      <c r="C126" s="398"/>
      <c r="D126" s="88"/>
      <c r="E126" s="390" t="str">
        <f>_xlfn.IFNA(VLOOKUP(CONCATENATE($B$123,B126),Table_ConceptosMultiPeriodo[],11,0),0)</f>
        <v>135</v>
      </c>
      <c r="F126" s="390"/>
      <c r="G126" s="404" t="str">
        <f>_xlfn.IFNA(VLOOKUP(CONCATENATE($B$123,B126),Table_ConceptosMultiPeriodo[],12,0),0)</f>
        <v>906</v>
      </c>
      <c r="H126" s="404"/>
      <c r="I126" s="404"/>
      <c r="J126" s="404"/>
      <c r="K126" s="404"/>
      <c r="L126" s="390" t="str">
        <f>_xlfn.IFNA(VLOOKUP(CONCATENATE($B$123,B126),Table_ConceptosMultiPeriodo[],13,0),0)</f>
        <v>580</v>
      </c>
      <c r="M126" s="390"/>
      <c r="N126" s="390"/>
      <c r="O126" s="390"/>
      <c r="P126" s="390"/>
      <c r="Q126" s="404" t="str">
        <f>_xlfn.IFNA(VLOOKUP(CONCATENATE($B$123,B126),Table_ConceptosMultiPeriodo[],14,0),0)</f>
        <v>1539</v>
      </c>
      <c r="R126" s="404"/>
      <c r="S126" s="404"/>
      <c r="T126" s="131" t="str">
        <f>_xlfn.IFNA(VLOOKUP(CONCATENATE($B$123,B126),Table_ConceptosMultiPeriodo[],15,0),0)</f>
        <v>852</v>
      </c>
      <c r="V126" s="19"/>
    </row>
    <row r="127" spans="2:35" ht="5.4" customHeight="1" x14ac:dyDescent="0.3"/>
    <row r="128" spans="2:35" x14ac:dyDescent="0.3">
      <c r="B128" s="402" t="s">
        <v>230</v>
      </c>
      <c r="C128" s="402"/>
      <c r="D128" s="402"/>
      <c r="E128" s="402"/>
    </row>
    <row r="129" spans="2:59" s="132" customFormat="1" ht="9.6" customHeight="1" x14ac:dyDescent="0.3">
      <c r="E129" s="399">
        <f>(E133+E132+E131+E130)/(E133+E132+E131+E130+G130+G131+G132+G133+L130+L131+L132+L133+Q133+Q132+Q131+Q130+T130+T131+T132+T133)</f>
        <v>2.6064464783127735E-2</v>
      </c>
      <c r="F129" s="399"/>
      <c r="G129" s="133"/>
      <c r="H129" s="399">
        <f>(G130+G131+G132+G133)/(E133+E132+E131+E130+G130+G131+G132+G133+L130+L131+L132+L133+Q133+Q132+Q131+Q130+T130+T131+T132+T133)</f>
        <v>0.14245921209709511</v>
      </c>
      <c r="I129" s="399"/>
      <c r="J129" s="399"/>
      <c r="K129" s="399"/>
      <c r="L129" s="399">
        <f>(L130+L131+L132+L133)/(E133+E132+E131+E130+G130+G131+G132+G133+L130+L131+L132+L133+Q133+Q132+Q131+Q130+T130+T131+T132+T133)</f>
        <v>9.9880620771985673E-2</v>
      </c>
      <c r="M129" s="399"/>
      <c r="N129" s="399"/>
      <c r="O129" s="399"/>
      <c r="P129" s="134"/>
      <c r="Q129" s="399">
        <f>(Q130+Q131+Q132+Q133)/(E133+E132+E131+E130+G130+G131+G132+G133+L130+L131+L132+L133+Q133+Q132+Q131+Q130+T130+T131+T132+T133)</f>
        <v>0.30501392757660167</v>
      </c>
      <c r="R129" s="399"/>
      <c r="S129" s="399"/>
      <c r="T129" s="136">
        <f>(T130+T131+T132+T133)/(E133+E132+E131+E130+G130+G131+G132+G133+L130+L131+L132+L133+Q133+Q132+Q131+Q130+T130+T131+T132+T133)</f>
        <v>0.4265817747711898</v>
      </c>
      <c r="W129"/>
      <c r="X129"/>
      <c r="Y129"/>
      <c r="Z129"/>
      <c r="AA129"/>
      <c r="AB129"/>
      <c r="AC129"/>
      <c r="AD129"/>
      <c r="AE129"/>
      <c r="AF129" s="138">
        <f>T126+Q126+L126+G126+E126</f>
        <v>4012</v>
      </c>
      <c r="AG129"/>
      <c r="AH129"/>
      <c r="AI129"/>
      <c r="AJ129"/>
      <c r="AK129"/>
      <c r="AL129"/>
      <c r="AM129"/>
      <c r="AN129"/>
      <c r="AO129"/>
      <c r="AP129"/>
      <c r="AQ129"/>
      <c r="AR129"/>
      <c r="AS129"/>
      <c r="AT129"/>
      <c r="AU129"/>
      <c r="AV129"/>
      <c r="AW129"/>
      <c r="AX129"/>
      <c r="AY129"/>
      <c r="AZ129"/>
      <c r="BA129"/>
      <c r="BB129"/>
      <c r="BC129"/>
      <c r="BD129"/>
      <c r="BE129"/>
      <c r="BF129"/>
      <c r="BG129"/>
    </row>
    <row r="130" spans="2:59" x14ac:dyDescent="0.3">
      <c r="B130" s="389" t="s">
        <v>1363</v>
      </c>
      <c r="C130" s="389"/>
      <c r="E130" s="395" t="str">
        <f>_xlfn.IFNA(VLOOKUP(CONCATENATE($B$123,$B$128,B130),Table_ConceptosMultiPeriodo[],11,0),0)</f>
        <v>1</v>
      </c>
      <c r="F130" s="395"/>
      <c r="G130" s="403" t="str">
        <f>_xlfn.IFNA(VLOOKUP(CONCATENATE($B$123,$B$128,B130),Table_ConceptosMultiPeriodo[],12,0),0)</f>
        <v>3</v>
      </c>
      <c r="H130" s="403"/>
      <c r="I130" s="403"/>
      <c r="J130" s="403"/>
      <c r="K130" s="403"/>
      <c r="L130" s="395" t="str">
        <f>_xlfn.IFNA(VLOOKUP(CONCATENATE($B$123,$B$128,B130),Table_ConceptosMultiPeriodo[],13,0),0)</f>
        <v>5</v>
      </c>
      <c r="M130" s="395"/>
      <c r="N130" s="395"/>
      <c r="O130" s="395"/>
      <c r="P130" s="395"/>
      <c r="Q130" s="401" t="str">
        <f>_xlfn.IFNA(VLOOKUP(CONCATENATE($B$123,$B$128,B130),Table_ConceptosMultiPeriodo[],14,0),0)</f>
        <v>43</v>
      </c>
      <c r="R130" s="401"/>
      <c r="S130" s="401"/>
      <c r="T130" s="131" t="str">
        <f>_xlfn.IFNA(VLOOKUP(CONCATENATE($B$123,$B$128,B130),Table_ConceptosMultiPeriodo[],15,0),0)</f>
        <v>34</v>
      </c>
    </row>
    <row r="131" spans="2:59" x14ac:dyDescent="0.3">
      <c r="B131" s="389" t="s">
        <v>231</v>
      </c>
      <c r="C131" s="389"/>
      <c r="E131" s="396" t="str">
        <f>_xlfn.IFNA(VLOOKUP(CONCATENATE($B$123,$B$128,B131),Table_ConceptosMultiPeriodo[],11,0),0)</f>
        <v>4</v>
      </c>
      <c r="F131" s="397"/>
      <c r="G131" s="403" t="str">
        <f>_xlfn.IFNA(VLOOKUP(CONCATENATE($B$123,$B$128,B131),Table_ConceptosMultiPeriodo[],12,0),0)</f>
        <v>2</v>
      </c>
      <c r="H131" s="403"/>
      <c r="I131" s="403"/>
      <c r="J131" s="403"/>
      <c r="K131" s="403"/>
      <c r="L131" s="395" t="str">
        <f>_xlfn.IFNA(VLOOKUP(CONCATENATE($B$123,$B$128,B131),Table_ConceptosMultiPeriodo[],13,0),0)</f>
        <v>4</v>
      </c>
      <c r="M131" s="395"/>
      <c r="N131" s="395"/>
      <c r="O131" s="395"/>
      <c r="P131" s="395"/>
      <c r="Q131" s="401" t="str">
        <f>_xlfn.IFNA(VLOOKUP(CONCATENATE($B$123,$B$128,B131),Table_ConceptosMultiPeriodo[],14,0),0)</f>
        <v>42</v>
      </c>
      <c r="R131" s="401"/>
      <c r="S131" s="401"/>
      <c r="T131" s="131" t="str">
        <f>_xlfn.IFNA(VLOOKUP(CONCATENATE($B$123,$B$128,B131),Table_ConceptosMultiPeriodo[],15,0),0)</f>
        <v>48</v>
      </c>
      <c r="BG131" s="132"/>
    </row>
    <row r="132" spans="2:59" x14ac:dyDescent="0.3">
      <c r="B132" s="389" t="s">
        <v>232</v>
      </c>
      <c r="C132" s="389"/>
      <c r="E132" s="396" t="str">
        <f>_xlfn.IFNA(VLOOKUP(CONCATENATE($B$123,$B$128,B132),Table_ConceptosMultiPeriodo[],11,0),0)</f>
        <v>0</v>
      </c>
      <c r="F132" s="397"/>
      <c r="G132" s="403" t="str">
        <f>_xlfn.IFNA(VLOOKUP(CONCATENATE($B$123,$B$128,B132),Table_ConceptosMultiPeriodo[],12,0),0)</f>
        <v>4</v>
      </c>
      <c r="H132" s="403"/>
      <c r="I132" s="403"/>
      <c r="J132" s="403"/>
      <c r="K132" s="403"/>
      <c r="L132" s="395" t="str">
        <f>_xlfn.IFNA(VLOOKUP(CONCATENATE($B$123,$B$128,B132),Table_ConceptosMultiPeriodo[],13,0),0)</f>
        <v>7</v>
      </c>
      <c r="M132" s="395"/>
      <c r="N132" s="395"/>
      <c r="O132" s="395"/>
      <c r="P132" s="395"/>
      <c r="Q132" s="401" t="str">
        <f>_xlfn.IFNA(VLOOKUP(CONCATENATE($B$123,$B$128,B132),Table_ConceptosMultiPeriodo[],14,0),0)</f>
        <v>24</v>
      </c>
      <c r="R132" s="401"/>
      <c r="S132" s="401"/>
      <c r="T132" s="131" t="str">
        <f>_xlfn.IFNA(VLOOKUP(CONCATENATE($B$123,$B$128,B132),Table_ConceptosMultiPeriodo[],15,0),0)</f>
        <v>68</v>
      </c>
      <c r="W132" s="132"/>
      <c r="X132" s="132"/>
      <c r="Y132" s="132"/>
      <c r="Z132" s="132"/>
      <c r="AA132" s="132"/>
      <c r="AB132" s="132"/>
      <c r="AC132" s="132"/>
      <c r="AD132" s="132"/>
      <c r="AE132" s="132"/>
      <c r="AF132" s="132"/>
      <c r="AG132" s="132"/>
      <c r="AH132" s="132"/>
      <c r="AI132" s="132"/>
      <c r="AJ132" s="132"/>
      <c r="AK132" s="132"/>
      <c r="AL132" s="132"/>
      <c r="AM132" s="132"/>
      <c r="AN132" s="132"/>
      <c r="AO132" s="132"/>
      <c r="AP132" s="132"/>
      <c r="AQ132" s="132"/>
      <c r="AR132" s="132"/>
      <c r="AS132" s="132"/>
      <c r="AT132" s="132"/>
      <c r="AU132" s="132"/>
      <c r="AV132" s="132"/>
      <c r="AW132" s="132"/>
      <c r="AX132" s="132"/>
      <c r="AY132" s="132"/>
      <c r="AZ132" s="132"/>
      <c r="BA132" s="132"/>
      <c r="BB132" s="132"/>
      <c r="BC132" s="132"/>
      <c r="BD132" s="132"/>
      <c r="BE132" s="132"/>
      <c r="BF132" s="132"/>
    </row>
    <row r="133" spans="2:59" x14ac:dyDescent="0.3">
      <c r="B133" s="389" t="s">
        <v>1364</v>
      </c>
      <c r="C133" s="389"/>
      <c r="E133" s="396" t="str">
        <f>_xlfn.IFNA(VLOOKUP(CONCATENATE($B$123,$B$128,B133),Table_ConceptosMultiPeriodo[],11,0),0)</f>
        <v>126</v>
      </c>
      <c r="F133" s="397"/>
      <c r="G133" s="403" t="str">
        <f>_xlfn.IFNA(VLOOKUP(CONCATENATE($B$123,$B$128,B133),Table_ConceptosMultiPeriodo[],12,0),0)</f>
        <v>707</v>
      </c>
      <c r="H133" s="403"/>
      <c r="I133" s="403"/>
      <c r="J133" s="403"/>
      <c r="K133" s="403"/>
      <c r="L133" s="395" t="str">
        <f>_xlfn.IFNA(VLOOKUP(CONCATENATE($B$123,$B$128,B133),Table_ConceptosMultiPeriodo[],13,0),0)</f>
        <v>486</v>
      </c>
      <c r="M133" s="395"/>
      <c r="N133" s="395"/>
      <c r="O133" s="395"/>
      <c r="P133" s="395"/>
      <c r="Q133" s="401" t="str">
        <f>_xlfn.IFNA(VLOOKUP(CONCATENATE($B$123,$B$128,B133),Table_ConceptosMultiPeriodo[],14,0),0)</f>
        <v>1424</v>
      </c>
      <c r="R133" s="401"/>
      <c r="S133" s="401"/>
      <c r="T133" s="131" t="str">
        <f>_xlfn.IFNA(VLOOKUP(CONCATENATE($B$123,$B$128,B133),Table_ConceptosMultiPeriodo[],15,0),0)</f>
        <v>1994</v>
      </c>
      <c r="AF133" s="139">
        <f>T130+Q130+L130+G130+E130</f>
        <v>86</v>
      </c>
    </row>
    <row r="134" spans="2:59" ht="4.8" customHeight="1" x14ac:dyDescent="0.3">
      <c r="B134" s="84"/>
      <c r="C134" s="84"/>
      <c r="AF134" s="139">
        <f>T131+Q131+L131+G131+E131</f>
        <v>100</v>
      </c>
    </row>
    <row r="135" spans="2:59" x14ac:dyDescent="0.3">
      <c r="B135" s="83" t="s">
        <v>135</v>
      </c>
      <c r="C135" s="83"/>
      <c r="D135" s="83"/>
      <c r="E135" s="83"/>
      <c r="F135" s="83"/>
      <c r="G135" s="83"/>
      <c r="H135" s="83"/>
      <c r="I135" s="83"/>
      <c r="J135" s="83"/>
      <c r="K135" s="83"/>
      <c r="L135" s="83"/>
      <c r="M135" s="83"/>
      <c r="N135" s="83"/>
      <c r="O135" s="83"/>
      <c r="AF135" s="139">
        <f>T132+Q132+L132+G132+E132</f>
        <v>103</v>
      </c>
    </row>
    <row r="136" spans="2:59" x14ac:dyDescent="0.3">
      <c r="B136" s="130" t="s">
        <v>162</v>
      </c>
      <c r="AF136" s="139">
        <f>T133+Q133+L133+G133+E133</f>
        <v>4737</v>
      </c>
    </row>
    <row r="137" spans="2:59" x14ac:dyDescent="0.3">
      <c r="AF137" s="140"/>
    </row>
    <row r="138" spans="2:59" x14ac:dyDescent="0.3">
      <c r="AF138" s="141">
        <f>SUM(AF133:AF136)</f>
        <v>5026</v>
      </c>
      <c r="AH138" s="142"/>
    </row>
  </sheetData>
  <sheetProtection algorithmName="SHA-512" hashValue="Q61oeUf7RKWrOW/iyomqAO+N1q5lU/NbvxeUxjY82fmetyT7Dx7EKGv0hjHQf9pIpnsr4oHB6phO3/rtGQ/7NQ==" saltValue="6jzwkW+ypT215sSNV0H/PA==" spinCount="100000" sheet="1" objects="1" scenarios="1" formatCells="0" formatColumns="0" formatRows="0" sort="0" autoFilter="0" pivotTables="0"/>
  <mergeCells count="287">
    <mergeCell ref="E85:F85"/>
    <mergeCell ref="L86:M86"/>
    <mergeCell ref="L87:M87"/>
    <mergeCell ref="B87:C87"/>
    <mergeCell ref="B105:C105"/>
    <mergeCell ref="E103:F103"/>
    <mergeCell ref="B102:C102"/>
    <mergeCell ref="E102:F102"/>
    <mergeCell ref="B101:C101"/>
    <mergeCell ref="E101:F101"/>
    <mergeCell ref="B100:C100"/>
    <mergeCell ref="E100:F100"/>
    <mergeCell ref="B123:T123"/>
    <mergeCell ref="H120:L121"/>
    <mergeCell ref="E98:F98"/>
    <mergeCell ref="E114:H114"/>
    <mergeCell ref="E115:H115"/>
    <mergeCell ref="L114:N114"/>
    <mergeCell ref="L115:N115"/>
    <mergeCell ref="J114:K114"/>
    <mergeCell ref="J115:K115"/>
    <mergeCell ref="L110:N110"/>
    <mergeCell ref="B104:C104"/>
    <mergeCell ref="B114:C115"/>
    <mergeCell ref="J113:K113"/>
    <mergeCell ref="B103:C103"/>
    <mergeCell ref="E105:F105"/>
    <mergeCell ref="B120:F121"/>
    <mergeCell ref="B119:F119"/>
    <mergeCell ref="E109:N109"/>
    <mergeCell ref="B84:C84"/>
    <mergeCell ref="E87:F87"/>
    <mergeCell ref="B94:C94"/>
    <mergeCell ref="B90:O90"/>
    <mergeCell ref="B85:C85"/>
    <mergeCell ref="E86:F86"/>
    <mergeCell ref="N120:R121"/>
    <mergeCell ref="B98:C98"/>
    <mergeCell ref="O86:P86"/>
    <mergeCell ref="O87:P87"/>
    <mergeCell ref="H95:K95"/>
    <mergeCell ref="H94:K94"/>
    <mergeCell ref="H96:K96"/>
    <mergeCell ref="H97:K97"/>
    <mergeCell ref="O92:P92"/>
    <mergeCell ref="H84:K84"/>
    <mergeCell ref="H85:K85"/>
    <mergeCell ref="H86:K86"/>
    <mergeCell ref="H87:K87"/>
    <mergeCell ref="B86:C86"/>
    <mergeCell ref="E92:F92"/>
    <mergeCell ref="B92:C92"/>
    <mergeCell ref="B97:C97"/>
    <mergeCell ref="E97:F97"/>
    <mergeCell ref="C2:D2"/>
    <mergeCell ref="E1:G1"/>
    <mergeCell ref="E2:G2"/>
    <mergeCell ref="L1:N1"/>
    <mergeCell ref="L2:N2"/>
    <mergeCell ref="B8:C8"/>
    <mergeCell ref="E8:F8"/>
    <mergeCell ref="H8:I8"/>
    <mergeCell ref="N8:O8"/>
    <mergeCell ref="K8:L8"/>
    <mergeCell ref="B4:T4"/>
    <mergeCell ref="S8:T8"/>
    <mergeCell ref="Q8:R8"/>
    <mergeCell ref="Q1:R2"/>
    <mergeCell ref="C1:D1"/>
    <mergeCell ref="G126:K126"/>
    <mergeCell ref="B110:C110"/>
    <mergeCell ref="B109:C109"/>
    <mergeCell ref="E125:F125"/>
    <mergeCell ref="Q124:S124"/>
    <mergeCell ref="E124:F124"/>
    <mergeCell ref="L124:P124"/>
    <mergeCell ref="B107:O107"/>
    <mergeCell ref="B111:C111"/>
    <mergeCell ref="B112:C112"/>
    <mergeCell ref="H119:L119"/>
    <mergeCell ref="B113:C113"/>
    <mergeCell ref="N119:R119"/>
    <mergeCell ref="I116:K116"/>
    <mergeCell ref="L116:N116"/>
    <mergeCell ref="Q126:S126"/>
    <mergeCell ref="L111:N111"/>
    <mergeCell ref="L112:N112"/>
    <mergeCell ref="L113:N113"/>
    <mergeCell ref="J110:K110"/>
    <mergeCell ref="J111:K111"/>
    <mergeCell ref="J112:K112"/>
    <mergeCell ref="L125:O125"/>
    <mergeCell ref="Q125:S125"/>
    <mergeCell ref="B117:O117"/>
    <mergeCell ref="E104:F104"/>
    <mergeCell ref="H98:K98"/>
    <mergeCell ref="H99:K99"/>
    <mergeCell ref="H100:K100"/>
    <mergeCell ref="H101:K101"/>
    <mergeCell ref="H102:K102"/>
    <mergeCell ref="L132:P132"/>
    <mergeCell ref="Q132:S132"/>
    <mergeCell ref="H129:K129"/>
    <mergeCell ref="L129:O129"/>
    <mergeCell ref="Q129:S129"/>
    <mergeCell ref="L130:P130"/>
    <mergeCell ref="L131:P131"/>
    <mergeCell ref="H103:K103"/>
    <mergeCell ref="H104:K104"/>
    <mergeCell ref="H105:K105"/>
    <mergeCell ref="Q104:S104"/>
    <mergeCell ref="Q105:S105"/>
    <mergeCell ref="O103:P103"/>
    <mergeCell ref="O104:P104"/>
    <mergeCell ref="O105:P105"/>
    <mergeCell ref="O102:P102"/>
    <mergeCell ref="L126:P126"/>
    <mergeCell ref="L133:P133"/>
    <mergeCell ref="Q131:S131"/>
    <mergeCell ref="Q133:S133"/>
    <mergeCell ref="Q130:S130"/>
    <mergeCell ref="E133:F133"/>
    <mergeCell ref="B128:E128"/>
    <mergeCell ref="G130:K130"/>
    <mergeCell ref="G131:K131"/>
    <mergeCell ref="G133:K133"/>
    <mergeCell ref="B132:C132"/>
    <mergeCell ref="E132:F132"/>
    <mergeCell ref="E129:F129"/>
    <mergeCell ref="G132:K132"/>
    <mergeCell ref="B133:C133"/>
    <mergeCell ref="B82:C82"/>
    <mergeCell ref="B83:C83"/>
    <mergeCell ref="B95:C95"/>
    <mergeCell ref="E95:F95"/>
    <mergeCell ref="E82:F82"/>
    <mergeCell ref="E83:F83"/>
    <mergeCell ref="E84:F84"/>
    <mergeCell ref="B130:C130"/>
    <mergeCell ref="B131:C131"/>
    <mergeCell ref="E126:F126"/>
    <mergeCell ref="E110:H110"/>
    <mergeCell ref="E113:H113"/>
    <mergeCell ref="E112:H112"/>
    <mergeCell ref="E111:H111"/>
    <mergeCell ref="B96:C96"/>
    <mergeCell ref="E96:F96"/>
    <mergeCell ref="E130:F130"/>
    <mergeCell ref="B99:C99"/>
    <mergeCell ref="E99:F99"/>
    <mergeCell ref="E131:F131"/>
    <mergeCell ref="B126:C126"/>
    <mergeCell ref="H124:K124"/>
    <mergeCell ref="E94:F94"/>
    <mergeCell ref="G125:K125"/>
    <mergeCell ref="B80:C80"/>
    <mergeCell ref="T9:T10"/>
    <mergeCell ref="B81:C81"/>
    <mergeCell ref="E80:F80"/>
    <mergeCell ref="E78:F78"/>
    <mergeCell ref="B78:C78"/>
    <mergeCell ref="B79:C79"/>
    <mergeCell ref="B77:C77"/>
    <mergeCell ref="E77:F77"/>
    <mergeCell ref="E79:F79"/>
    <mergeCell ref="H77:K77"/>
    <mergeCell ref="H78:K78"/>
    <mergeCell ref="H79:K79"/>
    <mergeCell ref="H80:K80"/>
    <mergeCell ref="H81:K81"/>
    <mergeCell ref="E81:F81"/>
    <mergeCell ref="L57:M57"/>
    <mergeCell ref="C56:D56"/>
    <mergeCell ref="L53:O53"/>
    <mergeCell ref="L54:M54"/>
    <mergeCell ref="L74:M74"/>
    <mergeCell ref="O74:P74"/>
    <mergeCell ref="L56:M56"/>
    <mergeCell ref="H74:K74"/>
    <mergeCell ref="W6:X6"/>
    <mergeCell ref="E47:F48"/>
    <mergeCell ref="H45:I45"/>
    <mergeCell ref="H44:O44"/>
    <mergeCell ref="Q54:R54"/>
    <mergeCell ref="Q55:R57"/>
    <mergeCell ref="S55:T57"/>
    <mergeCell ref="Q61:S61"/>
    <mergeCell ref="H53:K53"/>
    <mergeCell ref="I54:J54"/>
    <mergeCell ref="I55:J55"/>
    <mergeCell ref="I56:J56"/>
    <mergeCell ref="I57:J57"/>
    <mergeCell ref="N54:O54"/>
    <mergeCell ref="N55:O55"/>
    <mergeCell ref="N56:O56"/>
    <mergeCell ref="N47:O48"/>
    <mergeCell ref="B53:F53"/>
    <mergeCell ref="C55:D55"/>
    <mergeCell ref="B10:C12"/>
    <mergeCell ref="E10:F12"/>
    <mergeCell ref="S9:S10"/>
    <mergeCell ref="Q53:T53"/>
    <mergeCell ref="S54:T54"/>
    <mergeCell ref="B72:O72"/>
    <mergeCell ref="B74:C74"/>
    <mergeCell ref="E74:F74"/>
    <mergeCell ref="K11:L11"/>
    <mergeCell ref="H76:K76"/>
    <mergeCell ref="Q10:R12"/>
    <mergeCell ref="B61:O61"/>
    <mergeCell ref="C57:D57"/>
    <mergeCell ref="N57:O57"/>
    <mergeCell ref="E76:F76"/>
    <mergeCell ref="B76:C76"/>
    <mergeCell ref="L76:M76"/>
    <mergeCell ref="O76:P76"/>
    <mergeCell ref="N10:O12"/>
    <mergeCell ref="H11:I11"/>
    <mergeCell ref="H47:I48"/>
    <mergeCell ref="K47:L47"/>
    <mergeCell ref="C54:D54"/>
    <mergeCell ref="L55:M55"/>
    <mergeCell ref="N45:O45"/>
    <mergeCell ref="B45:C45"/>
    <mergeCell ref="B47:C48"/>
    <mergeCell ref="K45:L45"/>
    <mergeCell ref="E45:F45"/>
    <mergeCell ref="H92:K92"/>
    <mergeCell ref="L92:M92"/>
    <mergeCell ref="O77:P77"/>
    <mergeCell ref="O78:P78"/>
    <mergeCell ref="O79:P79"/>
    <mergeCell ref="O80:P80"/>
    <mergeCell ref="O81:P81"/>
    <mergeCell ref="O82:P82"/>
    <mergeCell ref="O83:P83"/>
    <mergeCell ref="O84:P84"/>
    <mergeCell ref="O85:P85"/>
    <mergeCell ref="L77:M77"/>
    <mergeCell ref="L78:M78"/>
    <mergeCell ref="L79:M79"/>
    <mergeCell ref="L80:M80"/>
    <mergeCell ref="L81:M81"/>
    <mergeCell ref="L82:M82"/>
    <mergeCell ref="L83:M83"/>
    <mergeCell ref="L84:M84"/>
    <mergeCell ref="L85:M85"/>
    <mergeCell ref="H82:K82"/>
    <mergeCell ref="H83:K83"/>
    <mergeCell ref="V89:V91"/>
    <mergeCell ref="V92:V94"/>
    <mergeCell ref="Q92:S92"/>
    <mergeCell ref="Q94:S94"/>
    <mergeCell ref="Q95:S95"/>
    <mergeCell ref="Q96:S96"/>
    <mergeCell ref="O94:P94"/>
    <mergeCell ref="O95:P95"/>
    <mergeCell ref="O96:P96"/>
    <mergeCell ref="O97:P97"/>
    <mergeCell ref="O98:P98"/>
    <mergeCell ref="O99:P99"/>
    <mergeCell ref="O100:P100"/>
    <mergeCell ref="O101:P101"/>
    <mergeCell ref="O91:S91"/>
    <mergeCell ref="S74:T74"/>
    <mergeCell ref="S76:T76"/>
    <mergeCell ref="S77:T77"/>
    <mergeCell ref="S78:T78"/>
    <mergeCell ref="S79:T79"/>
    <mergeCell ref="S80:T80"/>
    <mergeCell ref="S81:T81"/>
    <mergeCell ref="S82:T82"/>
    <mergeCell ref="S83:T83"/>
    <mergeCell ref="R73:T73"/>
    <mergeCell ref="Q97:S97"/>
    <mergeCell ref="Q98:S98"/>
    <mergeCell ref="Q99:S99"/>
    <mergeCell ref="Q100:S100"/>
    <mergeCell ref="Q101:S101"/>
    <mergeCell ref="Q102:S102"/>
    <mergeCell ref="Q103:S103"/>
    <mergeCell ref="Q44:R44"/>
    <mergeCell ref="S44:T44"/>
    <mergeCell ref="S84:T84"/>
    <mergeCell ref="S85:T85"/>
    <mergeCell ref="S86:T86"/>
    <mergeCell ref="S87:T87"/>
  </mergeCells>
  <conditionalFormatting sqref="W67:W106 W8:W38 W117:W141 W50:W62 X44:X49 BH8:BH63">
    <cfRule type="cellIs" dxfId="17" priority="14" operator="greaterThan">
      <formula>0</formula>
    </cfRule>
  </conditionalFormatting>
  <conditionalFormatting sqref="W40:W43">
    <cfRule type="cellIs" dxfId="16" priority="13" operator="greaterThan">
      <formula>0</formula>
    </cfRule>
  </conditionalFormatting>
  <conditionalFormatting sqref="W39">
    <cfRule type="cellIs" dxfId="15" priority="12" operator="greaterThan">
      <formula>0</formula>
    </cfRule>
  </conditionalFormatting>
  <conditionalFormatting sqref="W63">
    <cfRule type="cellIs" dxfId="14" priority="9" operator="greaterThan">
      <formula>0</formula>
    </cfRule>
  </conditionalFormatting>
  <conditionalFormatting sqref="W64">
    <cfRule type="cellIs" dxfId="13" priority="8" operator="greaterThan">
      <formula>0</formula>
    </cfRule>
  </conditionalFormatting>
  <conditionalFormatting sqref="W65">
    <cfRule type="cellIs" dxfId="12" priority="7" operator="greaterThan">
      <formula>0</formula>
    </cfRule>
  </conditionalFormatting>
  <conditionalFormatting sqref="W66">
    <cfRule type="cellIs" dxfId="11" priority="6" operator="greaterThan">
      <formula>0</formula>
    </cfRule>
  </conditionalFormatting>
  <conditionalFormatting sqref="W107:W116">
    <cfRule type="cellIs" dxfId="10" priority="1" operator="greaterThan">
      <formula>0</formula>
    </cfRule>
  </conditionalFormatting>
  <hyperlinks>
    <hyperlink ref="B76:C76" location="'(1) Primer Servicio'!Listado_de_Clientes_Activos" tooltip="Clic aqui" display="'(1) Primer Servicio'!Listado_de_Clientes_Activos" xr:uid="{4F95E4FC-CB29-416F-8284-CCD5C2ADBCBC}"/>
    <hyperlink ref="B77:C77" location="'(2) Primer Servicio'!Listado_de_Clientes_Activos" tooltip="Clic aqui" display="'(2) Primer Servicio'!Listado_de_Clientes_Activos" xr:uid="{2DF90809-05B9-43C2-A1C6-1F1541E7E778}"/>
    <hyperlink ref="B78:C78" location="'(3) Primer Servicio'!Listado_de_Clientes_Activos" tooltip="Clic aqui" display="'(3) Primer Servicio'!Listado_de_Clientes_Activos" xr:uid="{32232729-6671-4AFE-9D6C-3CA52BCF4D15}"/>
    <hyperlink ref="B83:C83" location="'(8) Primer Servicio'!Listado_de_Clientes_Activos" tooltip="Clic aqui" display="'(8) Primer Servicio'!Listado_de_Clientes_Activos" xr:uid="{33ECD98D-ED7E-46D0-97BB-5E58FA595706}"/>
    <hyperlink ref="B84:C84" location="'(9) Primer Servicio'!Listado_Primer_Servicio" tooltip="Clic aqui" display="'(9) Primer Servicio'!Listado_Primer_Servicio" xr:uid="{42AAD8EC-D8CF-4C0C-A506-35638CD0E70E}"/>
    <hyperlink ref="B85:C85" location="'(10) Primer Servicio'!Listado_Primer_Servicio" tooltip="Clic aqui" display="'(10) Primer Servicio'!Listado_Primer_Servicio" xr:uid="{8AB4072E-39B3-4A78-9CED-E1792D8C5C87}"/>
    <hyperlink ref="B86:C86" location="'(11) Primer Servicio'!Listado_de_Clientes_Activos" tooltip="Clic aqui" display="'(11) Primer Servicio'!Listado_de_Clientes_Activos" xr:uid="{8E6E515C-277A-46B6-86EB-C41D60E3B95B}"/>
    <hyperlink ref="B87:C87" location="'(12) Primer Servicio'!Listado_de_Clientes_Activos" tooltip="Clic aqui" display="'(12) Primer Servicio'!Listado_de_Clientes_Activos" xr:uid="{D40E5CBF-D1D0-40E3-AA58-83A34D3D54F6}"/>
    <hyperlink ref="B94:C94" location="'(1) Efectividad Rec'!A1" tooltip="Clic aqui" display="'(1) Efectividad Rec'!A1" xr:uid="{8912B2FB-9C53-46A8-9821-8D4DD43F9E1B}"/>
    <hyperlink ref="B95:C95" location="'(2) Efectividad Rec'!A1" tooltip="Clic aqui" display="'(2) Efectividad Rec'!A1" xr:uid="{8DE24C31-9217-4A2F-AFE9-767B5911CD13}"/>
    <hyperlink ref="B96:C96" location="'(3) Efectividad Rec'!A1" tooltip="Clic aqui" display="'(3) Efectividad Rec'!A1" xr:uid="{70F0B998-24DC-4802-9118-82DFC98B003B}"/>
    <hyperlink ref="B97:C97" location="'(4) Efectividad Rec'!A1" tooltip="Clic aqui" display="'(4) Efectividad Rec'!A1" xr:uid="{07D82D91-F504-4548-BBA1-0CD8C87DAB5D}"/>
    <hyperlink ref="B98:C98" location="'(5) Efectividad Rec'!A1" tooltip="Clic aqui" display="'(5) Efectividad Rec'!A1" xr:uid="{F4FFEE06-55D2-4FC5-8F6F-B19ABA4CCFEE}"/>
    <hyperlink ref="B99:C99" location="'(6) Efectividad Rec'!A1" tooltip="Clic aqui" display="'(6) Efectividad Rec'!A1" xr:uid="{7B60E74B-8F9F-40A4-8D1D-D45F5389A79B}"/>
    <hyperlink ref="B100:C100" location="'(7) Efectividad Rec'!A1" tooltip="Clic aqui" display="'(7) Efectividad Rec'!A1" xr:uid="{2EE0FBBD-EF8D-4678-BC6F-9C4486E9C757}"/>
    <hyperlink ref="B101:C101" location="'(8) Efectividad Rec'!A1" tooltip="Clic aqui" display="'(8) Efectividad Rec'!A1" xr:uid="{CC0A5EC4-603E-45F2-8D2D-04774A990DD5}"/>
    <hyperlink ref="B102:C102" location="'(9) Efectividad Rec'!A1" tooltip="Clic aqui" display="'(9) Efectividad Rec'!A1" xr:uid="{7D5DAC47-1ADF-499F-A58C-A3D2CEACFCAB}"/>
    <hyperlink ref="B103:C103" location="'(10) Efectividad Rec'!A1" tooltip="Clic aqui" display="'(10) Efectividad Rec'!A1" xr:uid="{23C7FD27-127F-4F19-9DCC-19F38D2FED24}"/>
    <hyperlink ref="B104:C104" location="'(11) Efectividad Rec'!A1" tooltip="Clic aqui" display="'(11) Efectividad Rec'!A1" xr:uid="{66393AB0-AB26-4F09-9FB1-C101EBC89F5B}"/>
    <hyperlink ref="B105:C105" location="'(12) Efectividad Rec'!A1" tooltip="Clic aqui" display="'(12) Efectividad Rec'!A1" xr:uid="{393841BD-14BE-4372-90F9-2820F942A6D8}"/>
    <hyperlink ref="N45:O45" location="Inactivos" tooltip="Clic aqui" display="Inactivos" xr:uid="{DDB50C41-2F46-4F5E-AF12-868D64B02C78}"/>
    <hyperlink ref="K45:L45" location="'Listado Clientes Activos'!A1" tooltip="Clic aqui" display="Activos" xr:uid="{8DA1A3D0-0410-430F-AF8C-E74B3261A089}"/>
    <hyperlink ref="H119" location="'Reparaciones Ligeras'!A1" tooltip="Clic Aqui" display="Monto Prom. Venta Items Reparaciones Ligeras" xr:uid="{22D6CC56-0F2F-4B20-BF7A-0CCB5306320F}"/>
    <hyperlink ref="N119:R119" location="'Reparaciones Ligeras'!A1" tooltip="Clic Aqui" display="Número Venta Items Reparaciones Ligeras" xr:uid="{32C853A2-D3D0-477B-B6A8-88DC4F7CB122}"/>
    <hyperlink ref="H45:I45" location="Listado_de_Clientes_Activos" tooltip="Clic aqui" display="Activos Puros" xr:uid="{E0435C51-721A-423D-87E5-6CBEC9A29432}"/>
    <hyperlink ref="Q53:T53" location="'Ganados Perdidos'!A1" tooltip="Clic aqui" display="Clientes Perdidos / Conquistados por el Distr." xr:uid="{43AD11B7-0A26-46BB-9067-E866F10244E0}"/>
    <hyperlink ref="N8:O8" location="Home_EficienciaRec" tooltip="Clic aqui" display="Ef. Recordatorio Serv." xr:uid="{797CE97B-9F46-492E-B47B-4238C5AC158C}"/>
    <hyperlink ref="Q1" location="Vines_Acampañados" display="Campañas" xr:uid="{FFD9451D-689F-4A3C-AB23-8762D96A3EA1}"/>
    <hyperlink ref="Q1:R2" location="home_Campanias" tooltip="Clic aqui" display="Acciones de Servicio" xr:uid="{62EEADC7-A2D0-4213-A2B3-7727386EB931}"/>
    <hyperlink ref="B109:C109" location="Vines_Acampañados" tooltip="Clic aqui" display="Acciones de Servicio" xr:uid="{7444080E-5578-4D9B-92A2-CEBD184FC914}"/>
    <hyperlink ref="K8:L8" location="home_Tasa1erSevTotal" tooltip="Clic" display="Tasa 1er. Serv. Total" xr:uid="{2DF22C4D-DE68-4F0E-AD00-0CCE965C9274}"/>
    <hyperlink ref="K11:L11" location="home_Tasa1erSevPura" tooltip="Clic aqui" display="Tasa 1er. Serv. Pura" xr:uid="{D398C86E-09B9-49A0-B9D5-C915C6552ED5}"/>
    <hyperlink ref="B80:C80" location="'(5) Primer Servicio'!Listado_de_Clientes_Activos" tooltip="Clic aqui" display="'(5) Primer Servicio'!Listado_de_Clientes_Activos" xr:uid="{6A9B7199-4B64-4B86-9860-28E772EF8A4B}"/>
    <hyperlink ref="B79:C79" location="'(4) Primer Servicio'!Listado_de_Clientes_Activos" tooltip="Clic aqui" display="'(4) Primer Servicio'!Listado_de_Clientes_Activos" xr:uid="{3ED32D8E-774C-429D-B482-F2ADD9D97967}"/>
    <hyperlink ref="B82:C82" location="'(7) Primer Servicio'!Listado_de_Clientes_Activos" tooltip="Clic aqui" display="'(7) Primer Servicio'!Listado_de_Clientes_Activos" xr:uid="{64A630A7-4A60-4532-818F-DF0584BEB4C7}"/>
    <hyperlink ref="B81:C81" location="'(6) Primer Servicio'!Listado_de_Clientes_Activos" tooltip="Clic aqui" display="'(6) Primer Servicio'!Listado_de_Clientes_Activos" xr:uid="{77E7493A-369E-4B5D-977C-A39C4F635127}"/>
    <hyperlink ref="V92" location="'Lista objetivo para Citas'!A1" tooltip="Clic aqui" display="Lista Objetivo para Citas" xr:uid="{79109265-D837-41A7-A907-CAB07BA3BEB5}"/>
  </hyperlinks>
  <pageMargins left="0.7" right="0.7" top="0.75" bottom="0.75" header="0.3" footer="0.3"/>
  <pageSetup scale="71" fitToHeight="0" orientation="portrait" r:id="rId1"/>
  <headerFooter>
    <oddHeader>&amp;L&amp;9&amp;K01+049Reporte de Servicio Toyota</oddHeader>
  </headerFooter>
  <drawing r:id="rId2"/>
  <extLst>
    <ext xmlns:x14="http://schemas.microsoft.com/office/spreadsheetml/2009/9/main" uri="{78C0D931-6437-407d-A8EE-F0AAD7539E65}">
      <x14:conditionalFormattings>
        <x14:conditionalFormatting xmlns:xm="http://schemas.microsoft.com/office/excel/2006/main">
          <x14:cfRule type="iconSet" priority="82" id="{D99F81B1-E2A0-4052-88C2-E710FB30CDA6}">
            <x14:iconSet iconSet="3Triangles" custom="1">
              <x14:cfvo type="percent">
                <xm:f>0</xm:f>
              </x14:cfvo>
              <x14:cfvo type="num">
                <xm:f>0</xm:f>
              </x14:cfvo>
              <x14:cfvo type="num" gte="0">
                <xm:f>0</xm:f>
              </x14:cfvo>
              <x14:cfIcon iconSet="3Triangles" iconId="0"/>
              <x14:cfIcon iconSet="3Triangles" iconId="1"/>
              <x14:cfIcon iconSet="3Triangles" iconId="2"/>
            </x14:iconSet>
          </x14:cfRule>
          <xm:sqref>C13</xm:sqref>
        </x14:conditionalFormatting>
        <x14:conditionalFormatting xmlns:xm="http://schemas.microsoft.com/office/excel/2006/main">
          <x14:cfRule type="iconSet" priority="81" id="{2660782D-D511-47B5-B197-69CAF2E8065B}">
            <x14:iconSet iconSet="3Triangles" custom="1">
              <x14:cfvo type="percent">
                <xm:f>0</xm:f>
              </x14:cfvo>
              <x14:cfvo type="num">
                <xm:f>0</xm:f>
              </x14:cfvo>
              <x14:cfvo type="num" gte="0">
                <xm:f>0</xm:f>
              </x14:cfvo>
              <x14:cfIcon iconSet="3Triangles" iconId="0"/>
              <x14:cfIcon iconSet="3Triangles" iconId="1"/>
              <x14:cfIcon iconSet="3Triangles" iconId="2"/>
            </x14:iconSet>
          </x14:cfRule>
          <xm:sqref>F13</xm:sqref>
        </x14:conditionalFormatting>
        <x14:conditionalFormatting xmlns:xm="http://schemas.microsoft.com/office/excel/2006/main">
          <x14:cfRule type="iconSet" priority="76" id="{44C6FB84-D4BE-4936-8B71-2993FE13BA2F}">
            <x14:iconSet iconSet="3Triangles" custom="1">
              <x14:cfvo type="percent">
                <xm:f>0</xm:f>
              </x14:cfvo>
              <x14:cfvo type="num">
                <xm:f>0</xm:f>
              </x14:cfvo>
              <x14:cfvo type="num" gte="0">
                <xm:f>0</xm:f>
              </x14:cfvo>
              <x14:cfIcon iconSet="3Triangles" iconId="0"/>
              <x14:cfIcon iconSet="3Triangles" iconId="1"/>
              <x14:cfIcon iconSet="3Triangles" iconId="2"/>
            </x14:iconSet>
          </x14:cfRule>
          <xm:sqref>C49:C50</xm:sqref>
        </x14:conditionalFormatting>
        <x14:conditionalFormatting xmlns:xm="http://schemas.microsoft.com/office/excel/2006/main">
          <x14:cfRule type="iconSet" priority="75" id="{0E31FA44-1368-4B64-AB67-B6AA8BFDFA73}">
            <x14:iconSet iconSet="3Triangles" custom="1">
              <x14:cfvo type="percent">
                <xm:f>0</xm:f>
              </x14:cfvo>
              <x14:cfvo type="num">
                <xm:f>0</xm:f>
              </x14:cfvo>
              <x14:cfvo type="num" gte="0">
                <xm:f>0</xm:f>
              </x14:cfvo>
              <x14:cfIcon iconSet="3Triangles" iconId="0"/>
              <x14:cfIcon iconSet="3Triangles" iconId="1"/>
              <x14:cfIcon iconSet="3Triangles" iconId="2"/>
            </x14:iconSet>
          </x14:cfRule>
          <xm:sqref>F50</xm:sqref>
        </x14:conditionalFormatting>
        <x14:conditionalFormatting xmlns:xm="http://schemas.microsoft.com/office/excel/2006/main">
          <x14:cfRule type="iconSet" priority="74" id="{8723800A-2FC7-43B9-9C15-3F732BE1F3F7}">
            <x14:iconSet iconSet="3Triangles" custom="1">
              <x14:cfvo type="percent">
                <xm:f>0</xm:f>
              </x14:cfvo>
              <x14:cfvo type="num">
                <xm:f>0</xm:f>
              </x14:cfvo>
              <x14:cfvo type="num" gte="0">
                <xm:f>0</xm:f>
              </x14:cfvo>
              <x14:cfIcon iconSet="3Triangles" iconId="0"/>
              <x14:cfIcon iconSet="3Triangles" iconId="1"/>
              <x14:cfIcon iconSet="3Triangles" iconId="2"/>
            </x14:iconSet>
          </x14:cfRule>
          <xm:sqref>I49:I50</xm:sqref>
        </x14:conditionalFormatting>
        <x14:conditionalFormatting xmlns:xm="http://schemas.microsoft.com/office/excel/2006/main">
          <x14:cfRule type="iconSet" priority="73" id="{A0FE45FF-5DE3-46D6-AB58-7387E6CCBF06}">
            <x14:iconSet iconSet="3Triangles" custom="1">
              <x14:cfvo type="percent">
                <xm:f>0</xm:f>
              </x14:cfvo>
              <x14:cfvo type="num">
                <xm:f>0</xm:f>
              </x14:cfvo>
              <x14:cfvo type="num" gte="0">
                <xm:f>0</xm:f>
              </x14:cfvo>
              <x14:cfIcon iconSet="3Triangles" iconId="2"/>
              <x14:cfIcon iconSet="3Triangles" iconId="1"/>
              <x14:cfIcon iconSet="3Triangles" iconId="0"/>
            </x14:iconSet>
          </x14:cfRule>
          <xm:sqref>L50</xm:sqref>
        </x14:conditionalFormatting>
        <x14:conditionalFormatting xmlns:xm="http://schemas.microsoft.com/office/excel/2006/main">
          <x14:cfRule type="iconSet" priority="72" id="{385E24CA-E884-4C92-BD22-9DAB57844064}">
            <x14:iconSet iconSet="3Triangles" custom="1">
              <x14:cfvo type="percent">
                <xm:f>0</xm:f>
              </x14:cfvo>
              <x14:cfvo type="num">
                <xm:f>0</xm:f>
              </x14:cfvo>
              <x14:cfvo type="num" gte="0">
                <xm:f>0</xm:f>
              </x14:cfvo>
              <x14:cfIcon iconSet="3Triangles" iconId="0"/>
              <x14:cfIcon iconSet="3Triangles" iconId="1"/>
              <x14:cfIcon iconSet="3Triangles" iconId="2"/>
            </x14:iconSet>
          </x14:cfRule>
          <xm:sqref>C60</xm:sqref>
        </x14:conditionalFormatting>
        <x14:conditionalFormatting xmlns:xm="http://schemas.microsoft.com/office/excel/2006/main">
          <x14:cfRule type="iconSet" priority="71" id="{3B498D67-385F-42D4-86AB-A19FB5EC6493}">
            <x14:iconSet iconSet="3Triangles" custom="1">
              <x14:cfvo type="percent">
                <xm:f>0</xm:f>
              </x14:cfvo>
              <x14:cfvo type="num">
                <xm:f>0</xm:f>
              </x14:cfvo>
              <x14:cfvo type="num" gte="0">
                <xm:f>0</xm:f>
              </x14:cfvo>
              <x14:cfIcon iconSet="3Triangles" iconId="0"/>
              <x14:cfIcon iconSet="3Triangles" iconId="1"/>
              <x14:cfIcon iconSet="3Triangles" iconId="2"/>
            </x14:iconSet>
          </x14:cfRule>
          <xm:sqref>F60</xm:sqref>
        </x14:conditionalFormatting>
        <x14:conditionalFormatting xmlns:xm="http://schemas.microsoft.com/office/excel/2006/main">
          <x14:cfRule type="iconSet" priority="70" id="{DCEFD528-40AD-41F2-8E42-DBA98BD114B9}">
            <x14:iconSet iconSet="3Triangles" custom="1">
              <x14:cfvo type="percent">
                <xm:f>0</xm:f>
              </x14:cfvo>
              <x14:cfvo type="num">
                <xm:f>0</xm:f>
              </x14:cfvo>
              <x14:cfvo type="num" gte="0">
                <xm:f>0</xm:f>
              </x14:cfvo>
              <x14:cfIcon iconSet="3Triangles" iconId="0"/>
              <x14:cfIcon iconSet="3Triangles" iconId="1"/>
              <x14:cfIcon iconSet="3Triangles" iconId="2"/>
            </x14:iconSet>
          </x14:cfRule>
          <xm:sqref>I60</xm:sqref>
        </x14:conditionalFormatting>
        <x14:conditionalFormatting xmlns:xm="http://schemas.microsoft.com/office/excel/2006/main">
          <x14:cfRule type="iconSet" priority="69" id="{7363A994-D41A-4B4B-9F94-9E2C260AAC2F}">
            <x14:iconSet iconSet="3Triangles" custom="1">
              <x14:cfvo type="percent">
                <xm:f>0</xm:f>
              </x14:cfvo>
              <x14:cfvo type="num">
                <xm:f>0</xm:f>
              </x14:cfvo>
              <x14:cfvo type="num" gte="0">
                <xm:f>0</xm:f>
              </x14:cfvo>
              <x14:cfIcon iconSet="3Triangles" iconId="2"/>
              <x14:cfIcon iconSet="3Triangles" iconId="1"/>
              <x14:cfIcon iconSet="3Triangles" iconId="0"/>
            </x14:iconSet>
          </x14:cfRule>
          <xm:sqref>L60</xm:sqref>
        </x14:conditionalFormatting>
        <x14:conditionalFormatting xmlns:xm="http://schemas.microsoft.com/office/excel/2006/main">
          <x14:cfRule type="iconSet" priority="49" id="{4BE06833-ED58-43BF-A72D-B6A1D87ED692}">
            <x14:iconSet iconSet="3Triangles" custom="1">
              <x14:cfvo type="percent">
                <xm:f>0</xm:f>
              </x14:cfvo>
              <x14:cfvo type="num">
                <xm:f>0</xm:f>
              </x14:cfvo>
              <x14:cfvo type="num" gte="0">
                <xm:f>0</xm:f>
              </x14:cfvo>
              <x14:cfIcon iconSet="3Triangles" iconId="0"/>
              <x14:cfIcon iconSet="3Triangles" iconId="1"/>
              <x14:cfIcon iconSet="3Triangles" iconId="2"/>
            </x14:iconSet>
          </x14:cfRule>
          <xm:sqref>C59</xm:sqref>
        </x14:conditionalFormatting>
        <x14:conditionalFormatting xmlns:xm="http://schemas.microsoft.com/office/excel/2006/main">
          <x14:cfRule type="iconSet" priority="48" id="{E10D27CD-D13E-48B1-B5C4-CCCC22EAE6B0}">
            <x14:iconSet iconSet="3Triangles" custom="1">
              <x14:cfvo type="percent">
                <xm:f>0</xm:f>
              </x14:cfvo>
              <x14:cfvo type="num">
                <xm:f>0</xm:f>
              </x14:cfvo>
              <x14:cfvo type="num" gte="0">
                <xm:f>0</xm:f>
              </x14:cfvo>
              <x14:cfIcon iconSet="3Triangles" iconId="0"/>
              <x14:cfIcon iconSet="3Triangles" iconId="1"/>
              <x14:cfIcon iconSet="3Triangles" iconId="2"/>
            </x14:iconSet>
          </x14:cfRule>
          <xm:sqref>F59</xm:sqref>
        </x14:conditionalFormatting>
        <x14:conditionalFormatting xmlns:xm="http://schemas.microsoft.com/office/excel/2006/main">
          <x14:cfRule type="iconSet" priority="47" id="{845A7CD2-824E-4D91-876C-D47BC16ABE00}">
            <x14:iconSet iconSet="3Triangles" custom="1">
              <x14:cfvo type="percent">
                <xm:f>0</xm:f>
              </x14:cfvo>
              <x14:cfvo type="num">
                <xm:f>0</xm:f>
              </x14:cfvo>
              <x14:cfvo type="num" gte="0">
                <xm:f>0</xm:f>
              </x14:cfvo>
              <x14:cfIcon iconSet="3Triangles" iconId="0"/>
              <x14:cfIcon iconSet="3Triangles" iconId="1"/>
              <x14:cfIcon iconSet="3Triangles" iconId="2"/>
            </x14:iconSet>
          </x14:cfRule>
          <xm:sqref>I59</xm:sqref>
        </x14:conditionalFormatting>
        <x14:conditionalFormatting xmlns:xm="http://schemas.microsoft.com/office/excel/2006/main">
          <x14:cfRule type="iconSet" priority="46" id="{D39BBD8A-CF2F-4523-A176-3B8601F3141C}">
            <x14:iconSet iconSet="3Triangles" custom="1">
              <x14:cfvo type="percent">
                <xm:f>0</xm:f>
              </x14:cfvo>
              <x14:cfvo type="num">
                <xm:f>0</xm:f>
              </x14:cfvo>
              <x14:cfvo type="num" gte="0">
                <xm:f>0</xm:f>
              </x14:cfvo>
              <x14:cfIcon iconSet="3Triangles" iconId="2"/>
              <x14:cfIcon iconSet="3Triangles" iconId="1"/>
              <x14:cfIcon iconSet="3Triangles" iconId="0"/>
            </x14:iconSet>
          </x14:cfRule>
          <xm:sqref>L59</xm:sqref>
        </x14:conditionalFormatting>
        <x14:conditionalFormatting xmlns:xm="http://schemas.microsoft.com/office/excel/2006/main">
          <x14:cfRule type="iconSet" priority="45" id="{C7F05655-57FD-448F-A51F-C44DF333D6E3}">
            <x14:iconSet iconSet="3Triangles" custom="1">
              <x14:cfvo type="percent">
                <xm:f>0</xm:f>
              </x14:cfvo>
              <x14:cfvo type="num">
                <xm:f>0</xm:f>
              </x14:cfvo>
              <x14:cfvo type="num" gte="0">
                <xm:f>0</xm:f>
              </x14:cfvo>
              <x14:cfIcon iconSet="3Triangles" iconId="0"/>
              <x14:cfIcon iconSet="3Triangles" iconId="1"/>
              <x14:cfIcon iconSet="3Triangles" iconId="2"/>
            </x14:iconSet>
          </x14:cfRule>
          <xm:sqref>C58</xm:sqref>
        </x14:conditionalFormatting>
        <x14:conditionalFormatting xmlns:xm="http://schemas.microsoft.com/office/excel/2006/main">
          <x14:cfRule type="iconSet" priority="44" id="{E0D07D1F-0A8D-401C-97E5-8235195E2F85}">
            <x14:iconSet iconSet="3Triangles" custom="1">
              <x14:cfvo type="percent">
                <xm:f>0</xm:f>
              </x14:cfvo>
              <x14:cfvo type="num">
                <xm:f>0</xm:f>
              </x14:cfvo>
              <x14:cfvo type="num" gte="0">
                <xm:f>0</xm:f>
              </x14:cfvo>
              <x14:cfIcon iconSet="3Triangles" iconId="0"/>
              <x14:cfIcon iconSet="3Triangles" iconId="1"/>
              <x14:cfIcon iconSet="3Triangles" iconId="2"/>
            </x14:iconSet>
          </x14:cfRule>
          <xm:sqref>F58</xm:sqref>
        </x14:conditionalFormatting>
        <x14:conditionalFormatting xmlns:xm="http://schemas.microsoft.com/office/excel/2006/main">
          <x14:cfRule type="iconSet" priority="43" id="{0839F597-14C7-488C-B5E8-2C55C2F4B2CC}">
            <x14:iconSet iconSet="3Triangles" custom="1">
              <x14:cfvo type="percent">
                <xm:f>0</xm:f>
              </x14:cfvo>
              <x14:cfvo type="num">
                <xm:f>0</xm:f>
              </x14:cfvo>
              <x14:cfvo type="num" gte="0">
                <xm:f>0</xm:f>
              </x14:cfvo>
              <x14:cfIcon iconSet="3Triangles" iconId="0"/>
              <x14:cfIcon iconSet="3Triangles" iconId="1"/>
              <x14:cfIcon iconSet="3Triangles" iconId="2"/>
            </x14:iconSet>
          </x14:cfRule>
          <xm:sqref>I58</xm:sqref>
        </x14:conditionalFormatting>
        <x14:conditionalFormatting xmlns:xm="http://schemas.microsoft.com/office/excel/2006/main">
          <x14:cfRule type="iconSet" priority="42" id="{4DF5A6BE-5B96-44A3-BBFD-3F52304C2014}">
            <x14:iconSet iconSet="3Triangles" custom="1">
              <x14:cfvo type="percent">
                <xm:f>0</xm:f>
              </x14:cfvo>
              <x14:cfvo type="num">
                <xm:f>0</xm:f>
              </x14:cfvo>
              <x14:cfvo type="num" gte="0">
                <xm:f>0</xm:f>
              </x14:cfvo>
              <x14:cfIcon iconSet="3Triangles" iconId="2"/>
              <x14:cfIcon iconSet="3Triangles" iconId="1"/>
              <x14:cfIcon iconSet="3Triangles" iconId="0"/>
            </x14:iconSet>
          </x14:cfRule>
          <xm:sqref>L58</xm:sqref>
        </x14:conditionalFormatting>
        <x14:conditionalFormatting xmlns:xm="http://schemas.microsoft.com/office/excel/2006/main">
          <x14:cfRule type="iconSet" priority="41" id="{509E0D77-2593-4F3D-8D9F-3FC2E6389B5D}">
            <x14:iconSet iconSet="3Triangles" custom="1">
              <x14:cfvo type="percent">
                <xm:f>0</xm:f>
              </x14:cfvo>
              <x14:cfvo type="num">
                <xm:f>0</xm:f>
              </x14:cfvo>
              <x14:cfvo type="num" gte="0">
                <xm:f>0</xm:f>
              </x14:cfvo>
              <x14:cfIcon iconSet="3Triangles" iconId="2"/>
              <x14:cfIcon iconSet="3Triangles" iconId="1"/>
              <x14:cfIcon iconSet="3Triangles" iconId="0"/>
            </x14:iconSet>
          </x14:cfRule>
          <xm:sqref>O49</xm:sqref>
        </x14:conditionalFormatting>
        <x14:conditionalFormatting xmlns:xm="http://schemas.microsoft.com/office/excel/2006/main">
          <x14:cfRule type="iconSet" priority="40" id="{A629A31A-8E98-41B7-8DCD-5FDE085B9D83}">
            <x14:iconSet iconSet="3Triangles" custom="1">
              <x14:cfvo type="percent">
                <xm:f>0</xm:f>
              </x14:cfvo>
              <x14:cfvo type="num">
                <xm:f>0</xm:f>
              </x14:cfvo>
              <x14:cfvo type="num" gte="0">
                <xm:f>0</xm:f>
              </x14:cfvo>
              <x14:cfIcon iconSet="3Triangles" iconId="0"/>
              <x14:cfIcon iconSet="3Triangles" iconId="1"/>
              <x14:cfIcon iconSet="3Triangles" iconId="2"/>
            </x14:iconSet>
          </x14:cfRule>
          <xm:sqref>L49</xm:sqref>
        </x14:conditionalFormatting>
        <x14:conditionalFormatting xmlns:xm="http://schemas.microsoft.com/office/excel/2006/main">
          <x14:cfRule type="iconSet" priority="19" id="{AF076C33-812B-4BF7-B957-333536F08FD6}">
            <x14:iconSet iconSet="3Triangles" custom="1">
              <x14:cfvo type="percent">
                <xm:f>0</xm:f>
              </x14:cfvo>
              <x14:cfvo type="num">
                <xm:f>0</xm:f>
              </x14:cfvo>
              <x14:cfvo type="num" gte="0">
                <xm:f>0</xm:f>
              </x14:cfvo>
              <x14:cfIcon iconSet="3Triangles" iconId="0"/>
              <x14:cfIcon iconSet="3Triangles" iconId="1"/>
              <x14:cfIcon iconSet="3Triangles" iconId="2"/>
            </x14:iconSet>
          </x14:cfRule>
          <xm:sqref>G49</xm:sqref>
        </x14:conditionalFormatting>
        <x14:conditionalFormatting xmlns:xm="http://schemas.microsoft.com/office/excel/2006/main">
          <x14:cfRule type="iconSet" priority="18" id="{3E0DE91A-61EA-4D5A-A995-49E595419065}">
            <x14:iconSet iconSet="3Triangles" custom="1">
              <x14:cfvo type="percent">
                <xm:f>0</xm:f>
              </x14:cfvo>
              <x14:cfvo type="num">
                <xm:f>0</xm:f>
              </x14:cfvo>
              <x14:cfvo type="num" gte="0">
                <xm:f>0</xm:f>
              </x14:cfvo>
              <x14:cfIcon iconSet="3Triangles" iconId="0"/>
              <x14:cfIcon iconSet="3Triangles" iconId="1"/>
              <x14:cfIcon iconSet="3Triangles" iconId="2"/>
            </x14:iconSet>
          </x14:cfRule>
          <xm:sqref>H49</xm:sqref>
        </x14:conditionalFormatting>
        <x14:conditionalFormatting xmlns:xm="http://schemas.microsoft.com/office/excel/2006/main">
          <x14:cfRule type="iconSet" priority="83" id="{7B89F8E6-7E19-4F9B-B196-2CD6C8463788}">
            <x14:iconSet iconSet="3Triangles">
              <x14:cfvo type="percent">
                <xm:f>0</xm:f>
              </x14:cfvo>
              <x14:cfvo type="num">
                <xm:f>#REF!</xm:f>
              </x14:cfvo>
              <x14:cfvo type="num" gte="0">
                <xm:f>#REF!</xm:f>
              </x14:cfvo>
            </x14:iconSet>
          </x14:cfRule>
          <xm:sqref>I55:I57</xm:sqref>
        </x14:conditionalFormatting>
        <x14:conditionalFormatting xmlns:xm="http://schemas.microsoft.com/office/excel/2006/main">
          <x14:cfRule type="iconSet" priority="84" id="{C47B482E-5444-4567-AAB6-82E6B04D6B7B}">
            <x14:iconSet iconSet="3Triangles">
              <x14:cfvo type="percent">
                <xm:f>0</xm:f>
              </x14:cfvo>
              <x14:cfvo type="num">
                <xm:f>#REF!</xm:f>
              </x14:cfvo>
              <x14:cfvo type="num" gte="0">
                <xm:f>#REF!</xm:f>
              </x14:cfvo>
            </x14:iconSet>
          </x14:cfRule>
          <xm:sqref>E55:E57</xm:sqref>
        </x14:conditionalFormatting>
        <x14:conditionalFormatting xmlns:xm="http://schemas.microsoft.com/office/excel/2006/main">
          <x14:cfRule type="iconSet" priority="85" id="{413456FC-9D39-4717-90F9-D550D6901CEC}">
            <x14:iconSet iconSet="3Triangles">
              <x14:cfvo type="percent">
                <xm:f>0</xm:f>
              </x14:cfvo>
              <x14:cfvo type="num">
                <xm:f>#REF!</xm:f>
              </x14:cfvo>
              <x14:cfvo type="num" gte="0">
                <xm:f>#REF!</xm:f>
              </x14:cfvo>
            </x14:iconSet>
          </x14:cfRule>
          <xm:sqref>N55:N57</xm:sqref>
        </x14:conditionalFormatting>
        <x14:conditionalFormatting xmlns:xm="http://schemas.microsoft.com/office/excel/2006/main">
          <x14:cfRule type="iconSet" priority="16" id="{FCB5766B-4A00-4D1A-A8AB-54253DA68C60}">
            <x14:iconSet iconSet="3Triangles" custom="1">
              <x14:cfvo type="percent">
                <xm:f>0</xm:f>
              </x14:cfvo>
              <x14:cfvo type="num">
                <xm:f>0</xm:f>
              </x14:cfvo>
              <x14:cfvo type="num" gte="0">
                <xm:f>0</xm:f>
              </x14:cfvo>
              <x14:cfIcon iconSet="3Triangles" iconId="0"/>
              <x14:cfIcon iconSet="3Triangles" iconId="1"/>
              <x14:cfIcon iconSet="3Triangles" iconId="2"/>
            </x14:iconSet>
          </x14:cfRule>
          <xm:sqref>F49</xm:sqref>
        </x14:conditionalFormatting>
        <x14:conditionalFormatting xmlns:xm="http://schemas.microsoft.com/office/excel/2006/main">
          <x14:cfRule type="iconSet" priority="4" id="{A6530F29-8BB7-4B25-9F0B-51881E7A2F28}">
            <x14:iconSet iconSet="3Triangles" custom="1">
              <x14:cfvo type="percent">
                <xm:f>0</xm:f>
              </x14:cfvo>
              <x14:cfvo type="num">
                <xm:f>0</xm:f>
              </x14:cfvo>
              <x14:cfvo type="num" gte="0">
                <xm:f>0</xm:f>
              </x14:cfvo>
              <x14:cfIcon iconSet="3Triangles" iconId="0"/>
              <x14:cfIcon iconSet="3Triangles" iconId="1"/>
              <x14:cfIcon iconSet="3Triangles" iconId="2"/>
            </x14:iconSet>
          </x14:cfRule>
          <xm:sqref>R13</xm:sqref>
        </x14:conditionalFormatting>
        <x14:conditionalFormatting xmlns:xm="http://schemas.microsoft.com/office/excel/2006/main">
          <x14:cfRule type="iconSet" priority="3" id="{054F7AAF-D0C5-46D8-86CF-565790F3BD01}">
            <x14:iconSet iconSet="3Triangles" custom="1">
              <x14:cfvo type="percent">
                <xm:f>0</xm:f>
              </x14:cfvo>
              <x14:cfvo type="num">
                <xm:f>0</xm:f>
              </x14:cfvo>
              <x14:cfvo type="num" gte="0">
                <xm:f>0</xm:f>
              </x14:cfvo>
              <x14:cfIcon iconSet="3Triangles" iconId="0"/>
              <x14:cfIcon iconSet="3Triangles" iconId="1"/>
              <x14:cfIcon iconSet="3Triangles" iconId="2"/>
            </x14:iconSet>
          </x14:cfRule>
          <xm:sqref>O13</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41BAA1-AC92-4B69-AFA4-ABD703257A62}">
  <dimension ref="B1:AJ1424"/>
  <sheetViews>
    <sheetView workbookViewId="0">
      <selection activeCell="E22" sqref="E22"/>
    </sheetView>
  </sheetViews>
  <sheetFormatPr defaultRowHeight="14.4" x14ac:dyDescent="0.3"/>
  <cols>
    <col min="2" max="13" width="5.77734375" customWidth="1"/>
    <col min="14" max="14" width="7.88671875" customWidth="1"/>
    <col min="18" max="37" width="5.77734375" customWidth="1"/>
  </cols>
  <sheetData>
    <row r="1" spans="2:36" x14ac:dyDescent="0.3">
      <c r="B1" s="477" t="s">
        <v>75</v>
      </c>
      <c r="C1" s="477"/>
      <c r="D1" s="477"/>
      <c r="E1" s="477"/>
      <c r="F1" s="477"/>
      <c r="G1" s="477"/>
      <c r="H1" s="477"/>
      <c r="I1" s="477"/>
      <c r="J1" s="477"/>
      <c r="K1" s="477"/>
      <c r="L1" s="477"/>
      <c r="M1" s="477"/>
      <c r="N1" s="477"/>
    </row>
    <row r="3" spans="2:36" x14ac:dyDescent="0.3">
      <c r="B3">
        <v>1</v>
      </c>
      <c r="C3">
        <v>2</v>
      </c>
      <c r="D3">
        <v>3</v>
      </c>
      <c r="E3">
        <v>4</v>
      </c>
      <c r="F3">
        <v>5</v>
      </c>
      <c r="G3">
        <v>6</v>
      </c>
      <c r="H3">
        <v>7</v>
      </c>
      <c r="I3">
        <v>8</v>
      </c>
      <c r="J3">
        <v>9</v>
      </c>
      <c r="K3">
        <v>10</v>
      </c>
      <c r="L3">
        <v>11</v>
      </c>
      <c r="M3">
        <v>12</v>
      </c>
      <c r="N3">
        <v>13</v>
      </c>
      <c r="R3">
        <v>1</v>
      </c>
      <c r="S3">
        <v>2</v>
      </c>
      <c r="T3">
        <v>3</v>
      </c>
      <c r="U3">
        <v>4</v>
      </c>
      <c r="V3">
        <v>5</v>
      </c>
      <c r="W3">
        <v>6</v>
      </c>
      <c r="X3">
        <v>7</v>
      </c>
      <c r="Y3">
        <v>8</v>
      </c>
      <c r="Z3">
        <v>9</v>
      </c>
      <c r="AA3">
        <v>10</v>
      </c>
      <c r="AB3">
        <v>11</v>
      </c>
      <c r="AC3">
        <v>12</v>
      </c>
      <c r="AD3">
        <v>13</v>
      </c>
      <c r="AE3">
        <v>14</v>
      </c>
      <c r="AF3">
        <v>15</v>
      </c>
      <c r="AG3">
        <v>16</v>
      </c>
      <c r="AH3">
        <v>17</v>
      </c>
      <c r="AI3">
        <v>18</v>
      </c>
      <c r="AJ3">
        <v>19</v>
      </c>
    </row>
    <row r="4" spans="2:36" x14ac:dyDescent="0.3">
      <c r="B4" t="s">
        <v>56</v>
      </c>
      <c r="C4" t="s">
        <v>50</v>
      </c>
      <c r="D4" t="s">
        <v>51</v>
      </c>
      <c r="E4" t="s">
        <v>52</v>
      </c>
      <c r="F4" t="s">
        <v>41</v>
      </c>
      <c r="G4" t="s">
        <v>53</v>
      </c>
      <c r="H4" t="s">
        <v>2</v>
      </c>
      <c r="I4" t="s">
        <v>54</v>
      </c>
      <c r="J4" t="s">
        <v>1</v>
      </c>
      <c r="K4" t="s">
        <v>55</v>
      </c>
      <c r="L4" t="s">
        <v>57</v>
      </c>
      <c r="M4" t="s">
        <v>58</v>
      </c>
      <c r="N4" t="s">
        <v>49</v>
      </c>
      <c r="R4" t="s">
        <v>56</v>
      </c>
      <c r="S4" s="34" t="s">
        <v>50</v>
      </c>
      <c r="T4" t="s">
        <v>51</v>
      </c>
      <c r="U4" t="s">
        <v>52</v>
      </c>
      <c r="V4" t="s">
        <v>41</v>
      </c>
      <c r="W4" t="s">
        <v>53</v>
      </c>
      <c r="X4" t="s">
        <v>2</v>
      </c>
      <c r="Y4" t="s">
        <v>54</v>
      </c>
      <c r="Z4" t="s">
        <v>1</v>
      </c>
      <c r="AA4" t="s">
        <v>55</v>
      </c>
      <c r="AB4" t="s">
        <v>76</v>
      </c>
      <c r="AC4" t="s">
        <v>77</v>
      </c>
      <c r="AD4" t="s">
        <v>78</v>
      </c>
      <c r="AE4" t="s">
        <v>79</v>
      </c>
      <c r="AF4" t="s">
        <v>80</v>
      </c>
      <c r="AG4" t="s">
        <v>81</v>
      </c>
      <c r="AH4" t="s">
        <v>57</v>
      </c>
      <c r="AI4" t="s">
        <v>58</v>
      </c>
      <c r="AJ4" t="s">
        <v>82</v>
      </c>
    </row>
    <row r="5" spans="2:36" x14ac:dyDescent="0.3">
      <c r="B5" t="s">
        <v>2135</v>
      </c>
      <c r="C5">
        <v>2</v>
      </c>
      <c r="D5">
        <v>2023</v>
      </c>
      <c r="E5" t="s">
        <v>606</v>
      </c>
      <c r="F5" t="s">
        <v>2830</v>
      </c>
      <c r="G5" t="s">
        <v>2831</v>
      </c>
      <c r="H5" t="s">
        <v>2832</v>
      </c>
      <c r="I5" t="s">
        <v>2812</v>
      </c>
      <c r="J5" t="s">
        <v>2833</v>
      </c>
      <c r="K5" t="s">
        <v>2135</v>
      </c>
      <c r="L5">
        <v>10298.709999999999</v>
      </c>
      <c r="M5" t="s">
        <v>2913</v>
      </c>
      <c r="N5">
        <v>23924</v>
      </c>
      <c r="R5" t="s">
        <v>2429</v>
      </c>
      <c r="S5" s="34">
        <v>2</v>
      </c>
      <c r="T5">
        <v>2023</v>
      </c>
      <c r="U5" t="s">
        <v>606</v>
      </c>
      <c r="V5" t="s">
        <v>2830</v>
      </c>
      <c r="W5" t="s">
        <v>2831</v>
      </c>
      <c r="X5" t="s">
        <v>2832</v>
      </c>
      <c r="Y5" t="s">
        <v>2812</v>
      </c>
      <c r="Z5" t="s">
        <v>2833</v>
      </c>
      <c r="AA5" t="s">
        <v>2426</v>
      </c>
      <c r="AB5" t="s">
        <v>588</v>
      </c>
      <c r="AC5" t="s">
        <v>603</v>
      </c>
      <c r="AD5" t="s">
        <v>2576</v>
      </c>
      <c r="AE5" t="s">
        <v>2815</v>
      </c>
      <c r="AF5" t="s">
        <v>2834</v>
      </c>
      <c r="AH5">
        <v>0.71830985915492962</v>
      </c>
      <c r="AI5" t="s">
        <v>568</v>
      </c>
      <c r="AJ5">
        <v>441</v>
      </c>
    </row>
    <row r="6" spans="2:36" x14ac:dyDescent="0.3">
      <c r="B6" t="s">
        <v>2138</v>
      </c>
      <c r="C6">
        <v>2</v>
      </c>
      <c r="D6">
        <v>2023</v>
      </c>
      <c r="E6" t="s">
        <v>606</v>
      </c>
      <c r="F6" t="s">
        <v>2830</v>
      </c>
      <c r="G6" t="s">
        <v>2831</v>
      </c>
      <c r="H6" t="s">
        <v>2832</v>
      </c>
      <c r="I6" t="s">
        <v>2812</v>
      </c>
      <c r="J6" t="s">
        <v>2833</v>
      </c>
      <c r="K6" t="s">
        <v>2138</v>
      </c>
      <c r="L6">
        <v>24783.519999999997</v>
      </c>
      <c r="M6" t="s">
        <v>2916</v>
      </c>
      <c r="N6">
        <v>24131</v>
      </c>
      <c r="R6" t="s">
        <v>2438</v>
      </c>
      <c r="S6" s="34">
        <v>2</v>
      </c>
      <c r="T6">
        <v>2023</v>
      </c>
      <c r="U6" t="s">
        <v>606</v>
      </c>
      <c r="V6" t="s">
        <v>2830</v>
      </c>
      <c r="W6" t="s">
        <v>2831</v>
      </c>
      <c r="X6" t="s">
        <v>2832</v>
      </c>
      <c r="Y6" t="s">
        <v>2812</v>
      </c>
      <c r="Z6" t="s">
        <v>2833</v>
      </c>
      <c r="AA6" t="s">
        <v>2426</v>
      </c>
      <c r="AB6" t="s">
        <v>86</v>
      </c>
      <c r="AC6" t="s">
        <v>605</v>
      </c>
      <c r="AD6" t="s">
        <v>2835</v>
      </c>
      <c r="AE6" t="s">
        <v>2836</v>
      </c>
      <c r="AF6" t="s">
        <v>2837</v>
      </c>
      <c r="AH6">
        <v>0.49019607843137253</v>
      </c>
      <c r="AI6" t="s">
        <v>568</v>
      </c>
      <c r="AJ6">
        <v>539</v>
      </c>
    </row>
    <row r="7" spans="2:36" x14ac:dyDescent="0.3">
      <c r="B7" t="s">
        <v>2136</v>
      </c>
      <c r="C7">
        <v>2</v>
      </c>
      <c r="D7">
        <v>2023</v>
      </c>
      <c r="E7" t="s">
        <v>606</v>
      </c>
      <c r="F7" t="s">
        <v>2830</v>
      </c>
      <c r="G7" t="s">
        <v>2831</v>
      </c>
      <c r="H7" t="s">
        <v>2832</v>
      </c>
      <c r="I7" t="s">
        <v>2812</v>
      </c>
      <c r="J7" t="s">
        <v>2833</v>
      </c>
      <c r="K7" t="s">
        <v>2136</v>
      </c>
      <c r="L7">
        <v>24783.519999999997</v>
      </c>
      <c r="M7" t="s">
        <v>2914</v>
      </c>
      <c r="N7">
        <v>23925</v>
      </c>
      <c r="R7" t="s">
        <v>2428</v>
      </c>
      <c r="S7" s="34">
        <v>2</v>
      </c>
      <c r="T7">
        <v>2023</v>
      </c>
      <c r="U7" t="s">
        <v>606</v>
      </c>
      <c r="V7" t="s">
        <v>2830</v>
      </c>
      <c r="W7" t="s">
        <v>2831</v>
      </c>
      <c r="X7" t="s">
        <v>2832</v>
      </c>
      <c r="Y7" t="s">
        <v>2812</v>
      </c>
      <c r="Z7" t="s">
        <v>2833</v>
      </c>
      <c r="AA7" t="s">
        <v>2426</v>
      </c>
      <c r="AB7" t="s">
        <v>612</v>
      </c>
      <c r="AC7" t="s">
        <v>607</v>
      </c>
      <c r="AD7" t="s">
        <v>2518</v>
      </c>
      <c r="AE7" t="s">
        <v>2542</v>
      </c>
      <c r="AF7" t="s">
        <v>2838</v>
      </c>
      <c r="AH7">
        <v>0.66666666666666663</v>
      </c>
      <c r="AI7" t="s">
        <v>568</v>
      </c>
      <c r="AJ7">
        <v>540</v>
      </c>
    </row>
    <row r="8" spans="2:36" x14ac:dyDescent="0.3">
      <c r="B8" t="s">
        <v>2139</v>
      </c>
      <c r="C8">
        <v>2</v>
      </c>
      <c r="D8">
        <v>2023</v>
      </c>
      <c r="E8" t="s">
        <v>606</v>
      </c>
      <c r="F8" t="s">
        <v>2830</v>
      </c>
      <c r="G8" t="s">
        <v>2831</v>
      </c>
      <c r="H8" t="s">
        <v>2832</v>
      </c>
      <c r="I8" t="s">
        <v>2812</v>
      </c>
      <c r="J8" t="s">
        <v>2833</v>
      </c>
      <c r="K8" t="s">
        <v>2139</v>
      </c>
      <c r="L8">
        <v>10144.77</v>
      </c>
      <c r="M8" t="s">
        <v>2917</v>
      </c>
      <c r="N8">
        <v>24132</v>
      </c>
      <c r="R8" t="s">
        <v>2425</v>
      </c>
      <c r="S8" s="34">
        <v>2</v>
      </c>
      <c r="T8">
        <v>2023</v>
      </c>
      <c r="U8" t="s">
        <v>606</v>
      </c>
      <c r="V8" t="s">
        <v>2830</v>
      </c>
      <c r="W8" t="s">
        <v>2831</v>
      </c>
      <c r="X8" t="s">
        <v>2832</v>
      </c>
      <c r="Y8" t="s">
        <v>2812</v>
      </c>
      <c r="Z8" t="s">
        <v>2833</v>
      </c>
      <c r="AA8" t="s">
        <v>2426</v>
      </c>
      <c r="AB8" t="s">
        <v>587</v>
      </c>
      <c r="AC8" t="s">
        <v>615</v>
      </c>
      <c r="AD8" t="s">
        <v>2600</v>
      </c>
      <c r="AE8" t="s">
        <v>2839</v>
      </c>
      <c r="AF8" t="s">
        <v>2840</v>
      </c>
      <c r="AH8">
        <v>0.61333333333333329</v>
      </c>
      <c r="AI8" t="s">
        <v>568</v>
      </c>
      <c r="AJ8">
        <v>541</v>
      </c>
    </row>
    <row r="9" spans="2:36" x14ac:dyDescent="0.3">
      <c r="B9" t="s">
        <v>2137</v>
      </c>
      <c r="C9">
        <v>2</v>
      </c>
      <c r="D9">
        <v>2023</v>
      </c>
      <c r="E9" t="s">
        <v>606</v>
      </c>
      <c r="F9" t="s">
        <v>2830</v>
      </c>
      <c r="G9" t="s">
        <v>2831</v>
      </c>
      <c r="H9" t="s">
        <v>2832</v>
      </c>
      <c r="I9" t="s">
        <v>2812</v>
      </c>
      <c r="J9" t="s">
        <v>2833</v>
      </c>
      <c r="K9" t="s">
        <v>2137</v>
      </c>
      <c r="L9">
        <v>10144.77</v>
      </c>
      <c r="M9" t="s">
        <v>2915</v>
      </c>
      <c r="N9">
        <v>23926</v>
      </c>
      <c r="R9" t="s">
        <v>2449</v>
      </c>
      <c r="S9" s="34">
        <v>2</v>
      </c>
      <c r="T9">
        <v>2023</v>
      </c>
      <c r="U9" t="s">
        <v>606</v>
      </c>
      <c r="V9" t="s">
        <v>2830</v>
      </c>
      <c r="W9" t="s">
        <v>2831</v>
      </c>
      <c r="X9" t="s">
        <v>2832</v>
      </c>
      <c r="Y9" t="s">
        <v>2812</v>
      </c>
      <c r="Z9" t="s">
        <v>2833</v>
      </c>
      <c r="AA9" t="s">
        <v>2426</v>
      </c>
      <c r="AB9" t="s">
        <v>616</v>
      </c>
      <c r="AC9" t="s">
        <v>610</v>
      </c>
      <c r="AD9" t="s">
        <v>2575</v>
      </c>
      <c r="AE9" t="s">
        <v>2820</v>
      </c>
      <c r="AF9" t="s">
        <v>2841</v>
      </c>
      <c r="AH9">
        <v>0.63265306122448983</v>
      </c>
      <c r="AI9" t="s">
        <v>568</v>
      </c>
      <c r="AJ9">
        <v>588</v>
      </c>
    </row>
    <row r="10" spans="2:36" x14ac:dyDescent="0.3">
      <c r="B10" t="s">
        <v>2140</v>
      </c>
      <c r="C10">
        <v>2</v>
      </c>
      <c r="D10">
        <v>2023</v>
      </c>
      <c r="E10" t="s">
        <v>606</v>
      </c>
      <c r="F10" t="s">
        <v>2830</v>
      </c>
      <c r="G10" t="s">
        <v>2831</v>
      </c>
      <c r="H10" t="s">
        <v>2832</v>
      </c>
      <c r="I10" t="s">
        <v>2812</v>
      </c>
      <c r="J10" t="s">
        <v>2833</v>
      </c>
      <c r="K10" t="s">
        <v>2140</v>
      </c>
      <c r="L10">
        <v>14033.909999999996</v>
      </c>
      <c r="M10" t="s">
        <v>2918</v>
      </c>
      <c r="N10">
        <v>24247</v>
      </c>
      <c r="R10" t="s">
        <v>2427</v>
      </c>
      <c r="S10" s="34">
        <v>2</v>
      </c>
      <c r="T10">
        <v>2023</v>
      </c>
      <c r="U10" t="s">
        <v>606</v>
      </c>
      <c r="V10" t="s">
        <v>2830</v>
      </c>
      <c r="W10" t="s">
        <v>2831</v>
      </c>
      <c r="X10" t="s">
        <v>2832</v>
      </c>
      <c r="Y10" t="s">
        <v>2812</v>
      </c>
      <c r="Z10" t="s">
        <v>2833</v>
      </c>
      <c r="AA10" t="s">
        <v>2426</v>
      </c>
      <c r="AB10" t="s">
        <v>580</v>
      </c>
      <c r="AC10" t="s">
        <v>618</v>
      </c>
      <c r="AD10" t="s">
        <v>2842</v>
      </c>
      <c r="AE10" t="s">
        <v>2843</v>
      </c>
      <c r="AF10" t="s">
        <v>2844</v>
      </c>
      <c r="AH10">
        <v>0.65306122448979587</v>
      </c>
      <c r="AI10" t="s">
        <v>568</v>
      </c>
      <c r="AJ10">
        <v>589</v>
      </c>
    </row>
    <row r="11" spans="2:36" x14ac:dyDescent="0.3">
      <c r="B11" t="s">
        <v>2129</v>
      </c>
      <c r="C11">
        <v>2</v>
      </c>
      <c r="D11">
        <v>2023</v>
      </c>
      <c r="E11" t="s">
        <v>606</v>
      </c>
      <c r="F11" t="s">
        <v>2830</v>
      </c>
      <c r="G11" t="s">
        <v>2831</v>
      </c>
      <c r="H11" t="s">
        <v>2832</v>
      </c>
      <c r="I11" t="s">
        <v>2812</v>
      </c>
      <c r="J11" t="s">
        <v>2833</v>
      </c>
      <c r="K11" t="s">
        <v>2129</v>
      </c>
      <c r="L11">
        <v>4</v>
      </c>
      <c r="M11" t="s">
        <v>2913</v>
      </c>
      <c r="N11">
        <v>23468</v>
      </c>
      <c r="R11" t="s">
        <v>2431</v>
      </c>
      <c r="S11" s="34">
        <v>2</v>
      </c>
      <c r="T11">
        <v>2023</v>
      </c>
      <c r="U11" t="s">
        <v>606</v>
      </c>
      <c r="V11" t="s">
        <v>2830</v>
      </c>
      <c r="W11" t="s">
        <v>2831</v>
      </c>
      <c r="X11" t="s">
        <v>2832</v>
      </c>
      <c r="Y11" t="s">
        <v>2812</v>
      </c>
      <c r="Z11" t="s">
        <v>2833</v>
      </c>
      <c r="AA11" t="s">
        <v>2426</v>
      </c>
      <c r="AB11" t="s">
        <v>604</v>
      </c>
      <c r="AC11" t="s">
        <v>617</v>
      </c>
      <c r="AD11" t="s">
        <v>2601</v>
      </c>
      <c r="AE11" t="s">
        <v>2845</v>
      </c>
      <c r="AF11" t="s">
        <v>2846</v>
      </c>
      <c r="AH11">
        <v>0.66666666666666663</v>
      </c>
      <c r="AI11" t="s">
        <v>568</v>
      </c>
      <c r="AJ11">
        <v>698</v>
      </c>
    </row>
    <row r="12" spans="2:36" x14ac:dyDescent="0.3">
      <c r="B12" t="s">
        <v>2132</v>
      </c>
      <c r="C12">
        <v>2</v>
      </c>
      <c r="D12">
        <v>2023</v>
      </c>
      <c r="E12" t="s">
        <v>606</v>
      </c>
      <c r="F12" t="s">
        <v>2830</v>
      </c>
      <c r="G12" t="s">
        <v>2831</v>
      </c>
      <c r="H12" t="s">
        <v>2832</v>
      </c>
      <c r="I12" t="s">
        <v>2812</v>
      </c>
      <c r="J12" t="s">
        <v>2833</v>
      </c>
      <c r="K12" t="s">
        <v>2132</v>
      </c>
      <c r="L12">
        <v>13</v>
      </c>
      <c r="M12" t="s">
        <v>2916</v>
      </c>
      <c r="N12">
        <v>23675</v>
      </c>
      <c r="R12" t="s">
        <v>2437</v>
      </c>
      <c r="S12" s="34">
        <v>2</v>
      </c>
      <c r="T12">
        <v>2023</v>
      </c>
      <c r="U12" t="s">
        <v>606</v>
      </c>
      <c r="V12" t="s">
        <v>2830</v>
      </c>
      <c r="W12" t="s">
        <v>2831</v>
      </c>
      <c r="X12" t="s">
        <v>2832</v>
      </c>
      <c r="Y12" t="s">
        <v>2812</v>
      </c>
      <c r="Z12" t="s">
        <v>2833</v>
      </c>
      <c r="AA12" t="s">
        <v>2426</v>
      </c>
      <c r="AB12" t="s">
        <v>570</v>
      </c>
      <c r="AC12" t="s">
        <v>620</v>
      </c>
      <c r="AD12" t="s">
        <v>2847</v>
      </c>
      <c r="AE12" t="s">
        <v>2848</v>
      </c>
      <c r="AF12" t="s">
        <v>2849</v>
      </c>
      <c r="AH12">
        <v>0.58750000000000002</v>
      </c>
      <c r="AI12" t="s">
        <v>568</v>
      </c>
      <c r="AJ12">
        <v>699</v>
      </c>
    </row>
    <row r="13" spans="2:36" x14ac:dyDescent="0.3">
      <c r="B13" t="s">
        <v>2130</v>
      </c>
      <c r="C13">
        <v>2</v>
      </c>
      <c r="D13">
        <v>2023</v>
      </c>
      <c r="E13" t="s">
        <v>606</v>
      </c>
      <c r="F13" t="s">
        <v>2830</v>
      </c>
      <c r="G13" t="s">
        <v>2831</v>
      </c>
      <c r="H13" t="s">
        <v>2832</v>
      </c>
      <c r="I13" t="s">
        <v>2812</v>
      </c>
      <c r="J13" t="s">
        <v>2833</v>
      </c>
      <c r="K13" t="s">
        <v>2130</v>
      </c>
      <c r="L13">
        <v>13</v>
      </c>
      <c r="M13" t="s">
        <v>2914</v>
      </c>
      <c r="N13">
        <v>23469</v>
      </c>
      <c r="R13" t="s">
        <v>2444</v>
      </c>
      <c r="S13" s="34">
        <v>2</v>
      </c>
      <c r="T13">
        <v>2023</v>
      </c>
      <c r="U13" t="s">
        <v>606</v>
      </c>
      <c r="V13" t="s">
        <v>2830</v>
      </c>
      <c r="W13" t="s">
        <v>2831</v>
      </c>
      <c r="X13" t="s">
        <v>2832</v>
      </c>
      <c r="Y13" t="s">
        <v>2812</v>
      </c>
      <c r="Z13" t="s">
        <v>2833</v>
      </c>
      <c r="AA13" t="s">
        <v>2426</v>
      </c>
      <c r="AB13" t="s">
        <v>614</v>
      </c>
      <c r="AC13" t="s">
        <v>609</v>
      </c>
      <c r="AD13" t="s">
        <v>2578</v>
      </c>
      <c r="AE13" t="s">
        <v>2814</v>
      </c>
      <c r="AF13" t="s">
        <v>2850</v>
      </c>
      <c r="AH13">
        <v>0.65116279069767447</v>
      </c>
      <c r="AI13" t="s">
        <v>568</v>
      </c>
      <c r="AJ13">
        <v>920</v>
      </c>
    </row>
    <row r="14" spans="2:36" x14ac:dyDescent="0.3">
      <c r="B14" t="s">
        <v>2133</v>
      </c>
      <c r="C14">
        <v>2</v>
      </c>
      <c r="D14">
        <v>2023</v>
      </c>
      <c r="E14" t="s">
        <v>606</v>
      </c>
      <c r="F14" t="s">
        <v>2830</v>
      </c>
      <c r="G14" t="s">
        <v>2831</v>
      </c>
      <c r="H14" t="s">
        <v>2832</v>
      </c>
      <c r="I14" t="s">
        <v>2812</v>
      </c>
      <c r="J14" t="s">
        <v>2833</v>
      </c>
      <c r="K14" t="s">
        <v>2133</v>
      </c>
      <c r="L14">
        <v>12</v>
      </c>
      <c r="M14" t="s">
        <v>2917</v>
      </c>
      <c r="N14">
        <v>23676</v>
      </c>
      <c r="R14" t="s">
        <v>2450</v>
      </c>
      <c r="S14" s="34">
        <v>2</v>
      </c>
      <c r="T14">
        <v>2023</v>
      </c>
      <c r="U14" t="s">
        <v>606</v>
      </c>
      <c r="V14" t="s">
        <v>2830</v>
      </c>
      <c r="W14" t="s">
        <v>2831</v>
      </c>
      <c r="X14" t="s">
        <v>2832</v>
      </c>
      <c r="Y14" t="s">
        <v>2812</v>
      </c>
      <c r="Z14" t="s">
        <v>2833</v>
      </c>
      <c r="AA14" t="s">
        <v>2426</v>
      </c>
      <c r="AB14" t="s">
        <v>608</v>
      </c>
      <c r="AC14" t="s">
        <v>621</v>
      </c>
      <c r="AD14" t="s">
        <v>2851</v>
      </c>
      <c r="AE14" t="s">
        <v>2852</v>
      </c>
      <c r="AF14" t="s">
        <v>2853</v>
      </c>
      <c r="AH14">
        <v>0.6</v>
      </c>
      <c r="AI14" t="s">
        <v>568</v>
      </c>
      <c r="AJ14">
        <v>921</v>
      </c>
    </row>
    <row r="15" spans="2:36" x14ac:dyDescent="0.3">
      <c r="B15" t="s">
        <v>2131</v>
      </c>
      <c r="C15">
        <v>2</v>
      </c>
      <c r="D15">
        <v>2023</v>
      </c>
      <c r="E15" t="s">
        <v>606</v>
      </c>
      <c r="F15" t="s">
        <v>2830</v>
      </c>
      <c r="G15" t="s">
        <v>2831</v>
      </c>
      <c r="H15" t="s">
        <v>2832</v>
      </c>
      <c r="I15" t="s">
        <v>2812</v>
      </c>
      <c r="J15" t="s">
        <v>2833</v>
      </c>
      <c r="K15" t="s">
        <v>2131</v>
      </c>
      <c r="L15">
        <v>12</v>
      </c>
      <c r="M15" t="s">
        <v>2915</v>
      </c>
      <c r="N15">
        <v>23470</v>
      </c>
      <c r="R15" t="s">
        <v>2430</v>
      </c>
      <c r="S15" s="34">
        <v>2</v>
      </c>
      <c r="T15">
        <v>2023</v>
      </c>
      <c r="U15" t="s">
        <v>606</v>
      </c>
      <c r="V15" t="s">
        <v>2830</v>
      </c>
      <c r="W15" t="s">
        <v>2831</v>
      </c>
      <c r="X15" t="s">
        <v>2832</v>
      </c>
      <c r="Y15" t="s">
        <v>2812</v>
      </c>
      <c r="Z15" t="s">
        <v>2833</v>
      </c>
      <c r="AA15" t="s">
        <v>2426</v>
      </c>
      <c r="AB15" t="s">
        <v>619</v>
      </c>
      <c r="AC15" t="s">
        <v>613</v>
      </c>
      <c r="AD15" t="s">
        <v>2602</v>
      </c>
      <c r="AE15" t="s">
        <v>2813</v>
      </c>
      <c r="AF15" t="s">
        <v>2854</v>
      </c>
      <c r="AH15">
        <v>0.58620689655172409</v>
      </c>
      <c r="AI15" t="s">
        <v>568</v>
      </c>
      <c r="AJ15">
        <v>945</v>
      </c>
    </row>
    <row r="16" spans="2:36" x14ac:dyDescent="0.3">
      <c r="B16" t="s">
        <v>2134</v>
      </c>
      <c r="C16">
        <v>2</v>
      </c>
      <c r="D16">
        <v>2023</v>
      </c>
      <c r="E16" t="s">
        <v>606</v>
      </c>
      <c r="F16" t="s">
        <v>2830</v>
      </c>
      <c r="G16" t="s">
        <v>2831</v>
      </c>
      <c r="H16" t="s">
        <v>2832</v>
      </c>
      <c r="I16" t="s">
        <v>2812</v>
      </c>
      <c r="J16" t="s">
        <v>2833</v>
      </c>
      <c r="K16" t="s">
        <v>2134</v>
      </c>
      <c r="L16">
        <v>14</v>
      </c>
      <c r="M16" t="s">
        <v>2918</v>
      </c>
      <c r="N16">
        <v>23791</v>
      </c>
      <c r="R16" t="s">
        <v>2443</v>
      </c>
      <c r="S16" s="34">
        <v>2</v>
      </c>
      <c r="T16">
        <v>2023</v>
      </c>
      <c r="U16" t="s">
        <v>606</v>
      </c>
      <c r="V16" t="s">
        <v>2830</v>
      </c>
      <c r="W16" t="s">
        <v>2831</v>
      </c>
      <c r="X16" t="s">
        <v>2832</v>
      </c>
      <c r="Y16" t="s">
        <v>2812</v>
      </c>
      <c r="Z16" t="s">
        <v>2833</v>
      </c>
      <c r="AA16" t="s">
        <v>2426</v>
      </c>
      <c r="AB16" t="s">
        <v>577</v>
      </c>
      <c r="AC16" t="s">
        <v>606</v>
      </c>
      <c r="AD16" t="s">
        <v>2592</v>
      </c>
      <c r="AE16" t="s">
        <v>2855</v>
      </c>
      <c r="AF16" t="s">
        <v>2856</v>
      </c>
      <c r="AH16">
        <v>0.47169811320754718</v>
      </c>
      <c r="AI16" t="s">
        <v>568</v>
      </c>
      <c r="AJ16">
        <v>1212</v>
      </c>
    </row>
    <row r="17" spans="2:36" x14ac:dyDescent="0.3">
      <c r="B17" t="s">
        <v>2141</v>
      </c>
      <c r="C17">
        <v>2</v>
      </c>
      <c r="D17">
        <v>2023</v>
      </c>
      <c r="E17" t="s">
        <v>606</v>
      </c>
      <c r="F17" t="s">
        <v>2830</v>
      </c>
      <c r="G17" t="s">
        <v>2831</v>
      </c>
      <c r="H17" t="s">
        <v>2832</v>
      </c>
      <c r="I17" t="s">
        <v>2812</v>
      </c>
      <c r="J17" t="s">
        <v>2833</v>
      </c>
      <c r="K17" t="s">
        <v>2141</v>
      </c>
      <c r="L17">
        <v>0</v>
      </c>
      <c r="M17" t="s">
        <v>2919</v>
      </c>
      <c r="N17">
        <v>24380</v>
      </c>
      <c r="R17" t="s">
        <v>2440</v>
      </c>
      <c r="S17" s="34">
        <v>2</v>
      </c>
      <c r="T17">
        <v>2023</v>
      </c>
      <c r="U17" t="s">
        <v>606</v>
      </c>
      <c r="V17" t="s">
        <v>2830</v>
      </c>
      <c r="W17" t="s">
        <v>2831</v>
      </c>
      <c r="X17" t="s">
        <v>2832</v>
      </c>
      <c r="Y17" t="s">
        <v>2812</v>
      </c>
      <c r="Z17" t="s">
        <v>2833</v>
      </c>
      <c r="AA17" t="s">
        <v>2433</v>
      </c>
      <c r="AB17" t="s">
        <v>86</v>
      </c>
      <c r="AC17" t="s">
        <v>605</v>
      </c>
      <c r="AD17" t="s">
        <v>2835</v>
      </c>
      <c r="AE17" t="s">
        <v>2836</v>
      </c>
      <c r="AF17" t="s">
        <v>2857</v>
      </c>
      <c r="AH17">
        <v>0.74509803921568629</v>
      </c>
      <c r="AI17" t="s">
        <v>568</v>
      </c>
      <c r="AJ17">
        <v>1763</v>
      </c>
    </row>
    <row r="18" spans="2:36" x14ac:dyDescent="0.3">
      <c r="B18" t="s">
        <v>2144</v>
      </c>
      <c r="C18">
        <v>2</v>
      </c>
      <c r="D18">
        <v>2023</v>
      </c>
      <c r="E18" t="s">
        <v>606</v>
      </c>
      <c r="F18" t="s">
        <v>2830</v>
      </c>
      <c r="G18" t="s">
        <v>2831</v>
      </c>
      <c r="H18" t="s">
        <v>2832</v>
      </c>
      <c r="I18" t="s">
        <v>2812</v>
      </c>
      <c r="J18" t="s">
        <v>2833</v>
      </c>
      <c r="K18" t="s">
        <v>2144</v>
      </c>
      <c r="L18">
        <v>0</v>
      </c>
      <c r="M18" t="s">
        <v>2920</v>
      </c>
      <c r="N18">
        <v>24587</v>
      </c>
      <c r="R18" t="s">
        <v>2432</v>
      </c>
      <c r="S18" s="34">
        <v>2</v>
      </c>
      <c r="T18">
        <v>2023</v>
      </c>
      <c r="U18" t="s">
        <v>606</v>
      </c>
      <c r="V18" t="s">
        <v>2830</v>
      </c>
      <c r="W18" t="s">
        <v>2831</v>
      </c>
      <c r="X18" t="s">
        <v>2832</v>
      </c>
      <c r="Y18" t="s">
        <v>2812</v>
      </c>
      <c r="Z18" t="s">
        <v>2833</v>
      </c>
      <c r="AA18" t="s">
        <v>2433</v>
      </c>
      <c r="AB18" t="s">
        <v>612</v>
      </c>
      <c r="AC18" t="s">
        <v>607</v>
      </c>
      <c r="AD18" t="s">
        <v>2518</v>
      </c>
      <c r="AE18" t="s">
        <v>2542</v>
      </c>
      <c r="AF18" t="s">
        <v>2858</v>
      </c>
      <c r="AH18">
        <v>0.91228070175438591</v>
      </c>
      <c r="AI18" t="s">
        <v>568</v>
      </c>
      <c r="AJ18">
        <v>1764</v>
      </c>
    </row>
    <row r="19" spans="2:36" x14ac:dyDescent="0.3">
      <c r="B19" t="s">
        <v>2142</v>
      </c>
      <c r="C19">
        <v>2</v>
      </c>
      <c r="D19">
        <v>2023</v>
      </c>
      <c r="E19" t="s">
        <v>606</v>
      </c>
      <c r="F19" t="s">
        <v>2830</v>
      </c>
      <c r="G19" t="s">
        <v>2831</v>
      </c>
      <c r="H19" t="s">
        <v>2832</v>
      </c>
      <c r="I19" t="s">
        <v>2812</v>
      </c>
      <c r="J19" t="s">
        <v>2833</v>
      </c>
      <c r="K19" t="s">
        <v>2142</v>
      </c>
      <c r="L19">
        <v>0</v>
      </c>
      <c r="M19" t="s">
        <v>2920</v>
      </c>
      <c r="N19">
        <v>24381</v>
      </c>
      <c r="R19" t="s">
        <v>2447</v>
      </c>
      <c r="S19" s="34">
        <v>2</v>
      </c>
      <c r="T19">
        <v>2023</v>
      </c>
      <c r="U19" t="s">
        <v>606</v>
      </c>
      <c r="V19" t="s">
        <v>2830</v>
      </c>
      <c r="W19" t="s">
        <v>2831</v>
      </c>
      <c r="X19" t="s">
        <v>2832</v>
      </c>
      <c r="Y19" t="s">
        <v>2812</v>
      </c>
      <c r="Z19" t="s">
        <v>2833</v>
      </c>
      <c r="AA19" t="s">
        <v>2433</v>
      </c>
      <c r="AB19" t="s">
        <v>587</v>
      </c>
      <c r="AC19" t="s">
        <v>615</v>
      </c>
      <c r="AD19" t="s">
        <v>2600</v>
      </c>
      <c r="AE19" t="s">
        <v>2839</v>
      </c>
      <c r="AF19" t="s">
        <v>2859</v>
      </c>
      <c r="AH19">
        <v>0.94666666666666666</v>
      </c>
      <c r="AI19" t="s">
        <v>568</v>
      </c>
      <c r="AJ19">
        <v>1765</v>
      </c>
    </row>
    <row r="20" spans="2:36" x14ac:dyDescent="0.3">
      <c r="B20" t="s">
        <v>2145</v>
      </c>
      <c r="C20">
        <v>2</v>
      </c>
      <c r="D20">
        <v>2023</v>
      </c>
      <c r="E20" t="s">
        <v>606</v>
      </c>
      <c r="F20" t="s">
        <v>2830</v>
      </c>
      <c r="G20" t="s">
        <v>2831</v>
      </c>
      <c r="H20" t="s">
        <v>2832</v>
      </c>
      <c r="I20" t="s">
        <v>2812</v>
      </c>
      <c r="J20" t="s">
        <v>2833</v>
      </c>
      <c r="K20" t="s">
        <v>2145</v>
      </c>
      <c r="L20">
        <v>0</v>
      </c>
      <c r="M20" t="s">
        <v>2921</v>
      </c>
      <c r="N20">
        <v>24588</v>
      </c>
      <c r="R20" t="s">
        <v>2436</v>
      </c>
      <c r="S20" s="34">
        <v>2</v>
      </c>
      <c r="T20">
        <v>2023</v>
      </c>
      <c r="U20" t="s">
        <v>606</v>
      </c>
      <c r="V20" t="s">
        <v>2830</v>
      </c>
      <c r="W20" t="s">
        <v>2831</v>
      </c>
      <c r="X20" t="s">
        <v>2832</v>
      </c>
      <c r="Y20" t="s">
        <v>2812</v>
      </c>
      <c r="Z20" t="s">
        <v>2833</v>
      </c>
      <c r="AA20" t="s">
        <v>2433</v>
      </c>
      <c r="AB20" t="s">
        <v>604</v>
      </c>
      <c r="AC20" t="s">
        <v>617</v>
      </c>
      <c r="AD20" t="s">
        <v>2601</v>
      </c>
      <c r="AE20" t="s">
        <v>2845</v>
      </c>
      <c r="AF20" t="s">
        <v>2860</v>
      </c>
      <c r="AH20">
        <v>0.91304347826086951</v>
      </c>
      <c r="AI20" t="s">
        <v>568</v>
      </c>
      <c r="AJ20">
        <v>1795</v>
      </c>
    </row>
    <row r="21" spans="2:36" x14ac:dyDescent="0.3">
      <c r="B21" t="s">
        <v>2143</v>
      </c>
      <c r="C21">
        <v>2</v>
      </c>
      <c r="D21">
        <v>2023</v>
      </c>
      <c r="E21" t="s">
        <v>606</v>
      </c>
      <c r="F21" t="s">
        <v>2830</v>
      </c>
      <c r="G21" t="s">
        <v>2831</v>
      </c>
      <c r="H21" t="s">
        <v>2832</v>
      </c>
      <c r="I21" t="s">
        <v>2812</v>
      </c>
      <c r="J21" t="s">
        <v>2833</v>
      </c>
      <c r="K21" t="s">
        <v>2143</v>
      </c>
      <c r="L21">
        <v>0</v>
      </c>
      <c r="M21" t="s">
        <v>2921</v>
      </c>
      <c r="N21">
        <v>24382</v>
      </c>
      <c r="R21" t="s">
        <v>2439</v>
      </c>
      <c r="S21" s="34">
        <v>2</v>
      </c>
      <c r="T21">
        <v>2023</v>
      </c>
      <c r="U21" t="s">
        <v>606</v>
      </c>
      <c r="V21" t="s">
        <v>2830</v>
      </c>
      <c r="W21" t="s">
        <v>2831</v>
      </c>
      <c r="X21" t="s">
        <v>2832</v>
      </c>
      <c r="Y21" t="s">
        <v>2812</v>
      </c>
      <c r="Z21" t="s">
        <v>2833</v>
      </c>
      <c r="AA21" t="s">
        <v>2433</v>
      </c>
      <c r="AB21" t="s">
        <v>570</v>
      </c>
      <c r="AC21" t="s">
        <v>620</v>
      </c>
      <c r="AD21" t="s">
        <v>2847</v>
      </c>
      <c r="AE21" t="s">
        <v>2848</v>
      </c>
      <c r="AF21" t="s">
        <v>2861</v>
      </c>
      <c r="AH21">
        <v>0.82499999999999996</v>
      </c>
      <c r="AI21" t="s">
        <v>568</v>
      </c>
      <c r="AJ21">
        <v>1796</v>
      </c>
    </row>
    <row r="22" spans="2:36" x14ac:dyDescent="0.3">
      <c r="B22" t="s">
        <v>2146</v>
      </c>
      <c r="C22">
        <v>2</v>
      </c>
      <c r="D22">
        <v>2023</v>
      </c>
      <c r="E22" t="s">
        <v>606</v>
      </c>
      <c r="F22" t="s">
        <v>2830</v>
      </c>
      <c r="G22" t="s">
        <v>2831</v>
      </c>
      <c r="H22" t="s">
        <v>2832</v>
      </c>
      <c r="I22" t="s">
        <v>2812</v>
      </c>
      <c r="J22" t="s">
        <v>2833</v>
      </c>
      <c r="K22" t="s">
        <v>2146</v>
      </c>
      <c r="L22">
        <v>0</v>
      </c>
      <c r="M22" t="s">
        <v>2921</v>
      </c>
      <c r="N22">
        <v>24703</v>
      </c>
      <c r="R22" t="s">
        <v>2441</v>
      </c>
      <c r="S22" s="34">
        <v>2</v>
      </c>
      <c r="T22">
        <v>2023</v>
      </c>
      <c r="U22" t="s">
        <v>606</v>
      </c>
      <c r="V22" t="s">
        <v>2830</v>
      </c>
      <c r="W22" t="s">
        <v>2831</v>
      </c>
      <c r="X22" t="s">
        <v>2832</v>
      </c>
      <c r="Y22" t="s">
        <v>2812</v>
      </c>
      <c r="Z22" t="s">
        <v>2833</v>
      </c>
      <c r="AA22" t="s">
        <v>2433</v>
      </c>
      <c r="AB22" t="s">
        <v>616</v>
      </c>
      <c r="AC22" t="s">
        <v>610</v>
      </c>
      <c r="AD22" t="s">
        <v>2575</v>
      </c>
      <c r="AE22" t="s">
        <v>2820</v>
      </c>
      <c r="AF22" t="s">
        <v>2862</v>
      </c>
      <c r="AH22">
        <v>0.87755102040816324</v>
      </c>
      <c r="AI22" t="s">
        <v>568</v>
      </c>
      <c r="AJ22">
        <v>1902</v>
      </c>
    </row>
    <row r="23" spans="2:36" x14ac:dyDescent="0.3">
      <c r="B23" t="s">
        <v>1942</v>
      </c>
      <c r="C23">
        <v>2</v>
      </c>
      <c r="D23">
        <v>2023</v>
      </c>
      <c r="E23" t="s">
        <v>606</v>
      </c>
      <c r="F23" t="s">
        <v>2830</v>
      </c>
      <c r="G23" t="s">
        <v>2831</v>
      </c>
      <c r="H23" t="s">
        <v>2832</v>
      </c>
      <c r="I23" t="s">
        <v>2812</v>
      </c>
      <c r="J23" t="s">
        <v>2833</v>
      </c>
      <c r="K23" t="s">
        <v>1942</v>
      </c>
      <c r="L23">
        <v>0</v>
      </c>
      <c r="M23" t="s">
        <v>568</v>
      </c>
      <c r="N23">
        <v>22790</v>
      </c>
      <c r="R23" t="s">
        <v>2448</v>
      </c>
      <c r="S23" s="34">
        <v>2</v>
      </c>
      <c r="T23">
        <v>2023</v>
      </c>
      <c r="U23" t="s">
        <v>606</v>
      </c>
      <c r="V23" t="s">
        <v>2830</v>
      </c>
      <c r="W23" t="s">
        <v>2831</v>
      </c>
      <c r="X23" t="s">
        <v>2832</v>
      </c>
      <c r="Y23" t="s">
        <v>2812</v>
      </c>
      <c r="Z23" t="s">
        <v>2833</v>
      </c>
      <c r="AA23" t="s">
        <v>2433</v>
      </c>
      <c r="AB23" t="s">
        <v>580</v>
      </c>
      <c r="AC23" t="s">
        <v>618</v>
      </c>
      <c r="AD23" t="s">
        <v>2842</v>
      </c>
      <c r="AE23" t="s">
        <v>2843</v>
      </c>
      <c r="AF23" t="s">
        <v>2863</v>
      </c>
      <c r="AH23">
        <v>0.89795918367346939</v>
      </c>
      <c r="AI23" t="s">
        <v>568</v>
      </c>
      <c r="AJ23">
        <v>1903</v>
      </c>
    </row>
    <row r="24" spans="2:36" x14ac:dyDescent="0.3">
      <c r="B24" t="s">
        <v>1936</v>
      </c>
      <c r="C24">
        <v>2</v>
      </c>
      <c r="D24">
        <v>2023</v>
      </c>
      <c r="E24" t="s">
        <v>606</v>
      </c>
      <c r="F24" t="s">
        <v>2830</v>
      </c>
      <c r="G24" t="s">
        <v>2831</v>
      </c>
      <c r="H24" t="s">
        <v>2832</v>
      </c>
      <c r="I24" t="s">
        <v>2812</v>
      </c>
      <c r="J24" t="s">
        <v>2833</v>
      </c>
      <c r="K24" t="s">
        <v>1936</v>
      </c>
      <c r="L24">
        <v>0</v>
      </c>
      <c r="M24" t="s">
        <v>568</v>
      </c>
      <c r="N24">
        <v>22796</v>
      </c>
      <c r="R24" t="s">
        <v>2435</v>
      </c>
      <c r="S24" s="34">
        <v>2</v>
      </c>
      <c r="T24">
        <v>2023</v>
      </c>
      <c r="U24" t="s">
        <v>606</v>
      </c>
      <c r="V24" t="s">
        <v>2830</v>
      </c>
      <c r="W24" t="s">
        <v>2831</v>
      </c>
      <c r="X24" t="s">
        <v>2832</v>
      </c>
      <c r="Y24" t="s">
        <v>2812</v>
      </c>
      <c r="Z24" t="s">
        <v>2833</v>
      </c>
      <c r="AA24" t="s">
        <v>2433</v>
      </c>
      <c r="AB24" t="s">
        <v>619</v>
      </c>
      <c r="AC24" t="s">
        <v>613</v>
      </c>
      <c r="AD24" t="s">
        <v>2602</v>
      </c>
      <c r="AE24" t="s">
        <v>2813</v>
      </c>
      <c r="AF24" t="s">
        <v>2864</v>
      </c>
      <c r="AH24">
        <v>0.93103448275862066</v>
      </c>
      <c r="AI24" t="s">
        <v>568</v>
      </c>
      <c r="AJ24">
        <v>1970</v>
      </c>
    </row>
    <row r="25" spans="2:36" x14ac:dyDescent="0.3">
      <c r="B25" t="s">
        <v>1939</v>
      </c>
      <c r="C25">
        <v>2</v>
      </c>
      <c r="D25">
        <v>2023</v>
      </c>
      <c r="E25" t="s">
        <v>606</v>
      </c>
      <c r="F25" t="s">
        <v>2830</v>
      </c>
      <c r="G25" t="s">
        <v>2831</v>
      </c>
      <c r="H25" t="s">
        <v>2832</v>
      </c>
      <c r="I25" t="s">
        <v>2812</v>
      </c>
      <c r="J25" t="s">
        <v>2833</v>
      </c>
      <c r="K25" t="s">
        <v>1939</v>
      </c>
      <c r="L25">
        <v>0</v>
      </c>
      <c r="M25" t="s">
        <v>568</v>
      </c>
      <c r="N25">
        <v>22792</v>
      </c>
      <c r="R25" t="s">
        <v>2434</v>
      </c>
      <c r="S25" s="34">
        <v>2</v>
      </c>
      <c r="T25">
        <v>2023</v>
      </c>
      <c r="U25" t="s">
        <v>606</v>
      </c>
      <c r="V25" t="s">
        <v>2830</v>
      </c>
      <c r="W25" t="s">
        <v>2831</v>
      </c>
      <c r="X25" t="s">
        <v>2832</v>
      </c>
      <c r="Y25" t="s">
        <v>2812</v>
      </c>
      <c r="Z25" t="s">
        <v>2833</v>
      </c>
      <c r="AA25" t="s">
        <v>2433</v>
      </c>
      <c r="AB25" t="s">
        <v>588</v>
      </c>
      <c r="AC25" t="s">
        <v>603</v>
      </c>
      <c r="AD25" t="s">
        <v>2576</v>
      </c>
      <c r="AE25" t="s">
        <v>2815</v>
      </c>
      <c r="AF25" t="s">
        <v>2865</v>
      </c>
      <c r="AH25">
        <v>0.91549295774647887</v>
      </c>
      <c r="AI25" t="s">
        <v>568</v>
      </c>
      <c r="AJ25">
        <v>2048</v>
      </c>
    </row>
    <row r="26" spans="2:36" x14ac:dyDescent="0.3">
      <c r="B26" t="s">
        <v>1940</v>
      </c>
      <c r="C26">
        <v>2</v>
      </c>
      <c r="D26">
        <v>2023</v>
      </c>
      <c r="E26" t="s">
        <v>606</v>
      </c>
      <c r="F26" t="s">
        <v>2830</v>
      </c>
      <c r="G26" t="s">
        <v>2831</v>
      </c>
      <c r="H26" t="s">
        <v>2832</v>
      </c>
      <c r="I26" t="s">
        <v>2812</v>
      </c>
      <c r="J26" t="s">
        <v>2833</v>
      </c>
      <c r="K26" t="s">
        <v>1940</v>
      </c>
      <c r="L26">
        <v>73</v>
      </c>
      <c r="M26" t="s">
        <v>568</v>
      </c>
      <c r="N26">
        <v>22794</v>
      </c>
      <c r="R26" t="s">
        <v>2446</v>
      </c>
      <c r="S26" s="34">
        <v>2</v>
      </c>
      <c r="T26">
        <v>2023</v>
      </c>
      <c r="U26" t="s">
        <v>606</v>
      </c>
      <c r="V26" t="s">
        <v>2830</v>
      </c>
      <c r="W26" t="s">
        <v>2831</v>
      </c>
      <c r="X26" t="s">
        <v>2832</v>
      </c>
      <c r="Y26" t="s">
        <v>2812</v>
      </c>
      <c r="Z26" t="s">
        <v>2833</v>
      </c>
      <c r="AA26" t="s">
        <v>2433</v>
      </c>
      <c r="AB26" t="s">
        <v>614</v>
      </c>
      <c r="AC26" t="s">
        <v>609</v>
      </c>
      <c r="AD26" t="s">
        <v>2578</v>
      </c>
      <c r="AE26" t="s">
        <v>2814</v>
      </c>
      <c r="AF26" t="s">
        <v>2866</v>
      </c>
      <c r="AH26">
        <v>0.88372093023255816</v>
      </c>
      <c r="AI26" t="s">
        <v>568</v>
      </c>
      <c r="AJ26">
        <v>2089</v>
      </c>
    </row>
    <row r="27" spans="2:36" x14ac:dyDescent="0.3">
      <c r="B27" t="s">
        <v>1934</v>
      </c>
      <c r="C27">
        <v>2</v>
      </c>
      <c r="D27">
        <v>2023</v>
      </c>
      <c r="E27" t="s">
        <v>606</v>
      </c>
      <c r="F27" t="s">
        <v>2830</v>
      </c>
      <c r="G27" t="s">
        <v>2831</v>
      </c>
      <c r="H27" t="s">
        <v>2832</v>
      </c>
      <c r="I27" t="s">
        <v>2812</v>
      </c>
      <c r="J27" t="s">
        <v>2833</v>
      </c>
      <c r="K27" t="s">
        <v>1934</v>
      </c>
      <c r="L27">
        <v>4</v>
      </c>
      <c r="M27" t="s">
        <v>568</v>
      </c>
      <c r="N27">
        <v>22797</v>
      </c>
      <c r="R27" t="s">
        <v>2442</v>
      </c>
      <c r="S27" s="34">
        <v>2</v>
      </c>
      <c r="T27">
        <v>2023</v>
      </c>
      <c r="U27" t="s">
        <v>606</v>
      </c>
      <c r="V27" t="s">
        <v>2830</v>
      </c>
      <c r="W27" t="s">
        <v>2831</v>
      </c>
      <c r="X27" t="s">
        <v>2832</v>
      </c>
      <c r="Y27" t="s">
        <v>2812</v>
      </c>
      <c r="Z27" t="s">
        <v>2833</v>
      </c>
      <c r="AA27" t="s">
        <v>2433</v>
      </c>
      <c r="AB27" t="s">
        <v>608</v>
      </c>
      <c r="AC27" t="s">
        <v>621</v>
      </c>
      <c r="AD27" t="s">
        <v>2851</v>
      </c>
      <c r="AE27" t="s">
        <v>2852</v>
      </c>
      <c r="AF27" t="s">
        <v>2867</v>
      </c>
      <c r="AH27">
        <v>0.82222222222222219</v>
      </c>
      <c r="AI27" t="s">
        <v>568</v>
      </c>
      <c r="AJ27">
        <v>2090</v>
      </c>
    </row>
    <row r="28" spans="2:36" x14ac:dyDescent="0.3">
      <c r="B28" t="s">
        <v>1937</v>
      </c>
      <c r="C28">
        <v>2</v>
      </c>
      <c r="D28">
        <v>2023</v>
      </c>
      <c r="E28" t="s">
        <v>606</v>
      </c>
      <c r="F28" t="s">
        <v>2830</v>
      </c>
      <c r="G28" t="s">
        <v>2831</v>
      </c>
      <c r="H28" t="s">
        <v>2832</v>
      </c>
      <c r="I28" t="s">
        <v>2812</v>
      </c>
      <c r="J28" t="s">
        <v>2833</v>
      </c>
      <c r="K28" t="s">
        <v>1937</v>
      </c>
      <c r="L28">
        <v>29</v>
      </c>
      <c r="M28" t="s">
        <v>568</v>
      </c>
      <c r="N28">
        <v>22803</v>
      </c>
      <c r="R28" t="s">
        <v>2445</v>
      </c>
      <c r="S28" s="34">
        <v>2</v>
      </c>
      <c r="T28">
        <v>2023</v>
      </c>
      <c r="U28" t="s">
        <v>606</v>
      </c>
      <c r="V28" t="s">
        <v>2830</v>
      </c>
      <c r="W28" t="s">
        <v>2831</v>
      </c>
      <c r="X28" t="s">
        <v>2832</v>
      </c>
      <c r="Y28" t="s">
        <v>2812</v>
      </c>
      <c r="Z28" t="s">
        <v>2833</v>
      </c>
      <c r="AA28" t="s">
        <v>2433</v>
      </c>
      <c r="AB28" t="s">
        <v>577</v>
      </c>
      <c r="AC28" t="s">
        <v>606</v>
      </c>
      <c r="AD28" t="s">
        <v>2592</v>
      </c>
      <c r="AE28" t="s">
        <v>2855</v>
      </c>
      <c r="AF28" t="s">
        <v>2868</v>
      </c>
      <c r="AH28">
        <v>0.58490566037735847</v>
      </c>
      <c r="AI28" t="s">
        <v>568</v>
      </c>
      <c r="AJ28">
        <v>2511</v>
      </c>
    </row>
    <row r="29" spans="2:36" x14ac:dyDescent="0.3">
      <c r="B29" t="s">
        <v>1941</v>
      </c>
      <c r="C29">
        <v>2</v>
      </c>
      <c r="D29">
        <v>2023</v>
      </c>
      <c r="E29" t="s">
        <v>606</v>
      </c>
      <c r="F29" t="s">
        <v>2830</v>
      </c>
      <c r="G29" t="s">
        <v>2831</v>
      </c>
      <c r="H29" t="s">
        <v>2832</v>
      </c>
      <c r="I29" t="s">
        <v>2812</v>
      </c>
      <c r="J29" t="s">
        <v>2833</v>
      </c>
      <c r="K29" t="s">
        <v>1941</v>
      </c>
      <c r="L29">
        <v>135408.93999999997</v>
      </c>
      <c r="M29" t="s">
        <v>568</v>
      </c>
      <c r="N29">
        <v>22791</v>
      </c>
      <c r="R29" t="s">
        <v>627</v>
      </c>
      <c r="S29" s="34">
        <v>2</v>
      </c>
      <c r="T29">
        <v>2023</v>
      </c>
      <c r="U29" t="s">
        <v>606</v>
      </c>
      <c r="V29" t="s">
        <v>2830</v>
      </c>
      <c r="W29" t="s">
        <v>2831</v>
      </c>
      <c r="X29" t="s">
        <v>2832</v>
      </c>
      <c r="Y29" t="s">
        <v>2812</v>
      </c>
      <c r="Z29" t="s">
        <v>2833</v>
      </c>
      <c r="AA29" t="s">
        <v>623</v>
      </c>
      <c r="AB29" t="s">
        <v>86</v>
      </c>
      <c r="AC29" t="s">
        <v>605</v>
      </c>
      <c r="AD29" t="s">
        <v>2835</v>
      </c>
      <c r="AE29" t="s">
        <v>2869</v>
      </c>
      <c r="AF29" t="s">
        <v>2870</v>
      </c>
      <c r="AH29">
        <v>0.69397993311036787</v>
      </c>
      <c r="AI29" t="s">
        <v>568</v>
      </c>
      <c r="AJ29">
        <v>2585</v>
      </c>
    </row>
    <row r="30" spans="2:36" x14ac:dyDescent="0.3">
      <c r="B30" t="s">
        <v>1935</v>
      </c>
      <c r="C30">
        <v>2</v>
      </c>
      <c r="D30">
        <v>2023</v>
      </c>
      <c r="E30" t="s">
        <v>606</v>
      </c>
      <c r="F30" t="s">
        <v>2830</v>
      </c>
      <c r="G30" t="s">
        <v>2831</v>
      </c>
      <c r="H30" t="s">
        <v>2832</v>
      </c>
      <c r="I30" t="s">
        <v>2812</v>
      </c>
      <c r="J30" t="s">
        <v>2833</v>
      </c>
      <c r="K30" t="s">
        <v>1935</v>
      </c>
      <c r="L30">
        <v>10298.709999999999</v>
      </c>
      <c r="M30" t="s">
        <v>568</v>
      </c>
      <c r="N30">
        <v>22798</v>
      </c>
      <c r="R30" t="s">
        <v>627</v>
      </c>
      <c r="S30" s="34">
        <v>2</v>
      </c>
      <c r="T30">
        <v>2023</v>
      </c>
      <c r="U30" t="s">
        <v>606</v>
      </c>
      <c r="V30" t="s">
        <v>2830</v>
      </c>
      <c r="W30" t="s">
        <v>2831</v>
      </c>
      <c r="X30" t="s">
        <v>2832</v>
      </c>
      <c r="Y30" t="s">
        <v>2812</v>
      </c>
      <c r="Z30" t="s">
        <v>2833</v>
      </c>
      <c r="AA30" t="s">
        <v>623</v>
      </c>
      <c r="AB30" t="s">
        <v>86</v>
      </c>
      <c r="AC30" t="s">
        <v>605</v>
      </c>
      <c r="AD30" t="s">
        <v>2835</v>
      </c>
      <c r="AE30" t="s">
        <v>2869</v>
      </c>
      <c r="AF30" t="s">
        <v>2870</v>
      </c>
      <c r="AH30">
        <v>0.69397993311036787</v>
      </c>
      <c r="AI30" t="s">
        <v>568</v>
      </c>
      <c r="AJ30">
        <v>2660</v>
      </c>
    </row>
    <row r="31" spans="2:36" x14ac:dyDescent="0.3">
      <c r="B31" t="s">
        <v>1938</v>
      </c>
      <c r="C31">
        <v>2</v>
      </c>
      <c r="D31">
        <v>2023</v>
      </c>
      <c r="E31" t="s">
        <v>606</v>
      </c>
      <c r="F31" t="s">
        <v>2830</v>
      </c>
      <c r="G31" t="s">
        <v>2831</v>
      </c>
      <c r="H31" t="s">
        <v>2832</v>
      </c>
      <c r="I31" t="s">
        <v>2812</v>
      </c>
      <c r="J31" t="s">
        <v>2833</v>
      </c>
      <c r="K31" t="s">
        <v>1938</v>
      </c>
      <c r="L31">
        <v>45227.000000000007</v>
      </c>
      <c r="M31" t="s">
        <v>568</v>
      </c>
      <c r="N31">
        <v>22804</v>
      </c>
      <c r="R31" t="s">
        <v>627</v>
      </c>
      <c r="S31" s="34">
        <v>2</v>
      </c>
      <c r="T31">
        <v>2023</v>
      </c>
      <c r="U31" t="s">
        <v>606</v>
      </c>
      <c r="V31" t="s">
        <v>2830</v>
      </c>
      <c r="W31" t="s">
        <v>2831</v>
      </c>
      <c r="X31" t="s">
        <v>2832</v>
      </c>
      <c r="Y31" t="s">
        <v>2812</v>
      </c>
      <c r="Z31" t="s">
        <v>2833</v>
      </c>
      <c r="AA31" t="s">
        <v>623</v>
      </c>
      <c r="AB31" t="s">
        <v>86</v>
      </c>
      <c r="AC31" t="s">
        <v>605</v>
      </c>
      <c r="AD31" t="s">
        <v>2835</v>
      </c>
      <c r="AE31" t="s">
        <v>2869</v>
      </c>
      <c r="AF31" t="s">
        <v>2870</v>
      </c>
      <c r="AH31">
        <v>0.69397993311036787</v>
      </c>
      <c r="AI31" t="s">
        <v>568</v>
      </c>
      <c r="AJ31">
        <v>2735</v>
      </c>
    </row>
    <row r="32" spans="2:36" x14ac:dyDescent="0.3">
      <c r="B32" t="s">
        <v>1951</v>
      </c>
      <c r="C32">
        <v>2</v>
      </c>
      <c r="D32">
        <v>2023</v>
      </c>
      <c r="E32" t="s">
        <v>606</v>
      </c>
      <c r="F32" t="s">
        <v>2830</v>
      </c>
      <c r="G32" t="s">
        <v>2831</v>
      </c>
      <c r="H32" t="s">
        <v>2832</v>
      </c>
      <c r="I32" t="s">
        <v>2812</v>
      </c>
      <c r="J32" t="s">
        <v>2833</v>
      </c>
      <c r="K32" t="s">
        <v>1951</v>
      </c>
      <c r="L32">
        <v>66</v>
      </c>
      <c r="M32" t="s">
        <v>568</v>
      </c>
      <c r="N32">
        <v>22795</v>
      </c>
      <c r="R32" t="s">
        <v>627</v>
      </c>
      <c r="S32" s="34">
        <v>2</v>
      </c>
      <c r="T32">
        <v>2023</v>
      </c>
      <c r="U32" t="s">
        <v>606</v>
      </c>
      <c r="V32" t="s">
        <v>2830</v>
      </c>
      <c r="W32" t="s">
        <v>2831</v>
      </c>
      <c r="X32" t="s">
        <v>2832</v>
      </c>
      <c r="Y32" t="s">
        <v>2812</v>
      </c>
      <c r="Z32" t="s">
        <v>2833</v>
      </c>
      <c r="AA32" t="s">
        <v>623</v>
      </c>
      <c r="AB32" t="s">
        <v>86</v>
      </c>
      <c r="AC32" t="s">
        <v>605</v>
      </c>
      <c r="AD32" t="s">
        <v>2835</v>
      </c>
      <c r="AE32" t="s">
        <v>2869</v>
      </c>
      <c r="AF32" t="s">
        <v>2870</v>
      </c>
      <c r="AH32">
        <v>0.69397993311036787</v>
      </c>
      <c r="AI32" t="s">
        <v>568</v>
      </c>
      <c r="AJ32">
        <v>2810</v>
      </c>
    </row>
    <row r="33" spans="2:36" x14ac:dyDescent="0.3">
      <c r="B33" t="s">
        <v>1949</v>
      </c>
      <c r="C33">
        <v>2</v>
      </c>
      <c r="D33">
        <v>2023</v>
      </c>
      <c r="E33" t="s">
        <v>606</v>
      </c>
      <c r="F33" t="s">
        <v>2830</v>
      </c>
      <c r="G33" t="s">
        <v>2831</v>
      </c>
      <c r="H33" t="s">
        <v>2832</v>
      </c>
      <c r="I33" t="s">
        <v>2812</v>
      </c>
      <c r="J33" t="s">
        <v>2833</v>
      </c>
      <c r="K33" t="s">
        <v>1949</v>
      </c>
      <c r="L33">
        <v>4</v>
      </c>
      <c r="M33" t="s">
        <v>568</v>
      </c>
      <c r="N33">
        <v>22799</v>
      </c>
      <c r="R33" t="s">
        <v>627</v>
      </c>
      <c r="S33" s="34">
        <v>2</v>
      </c>
      <c r="T33">
        <v>2023</v>
      </c>
      <c r="U33" t="s">
        <v>606</v>
      </c>
      <c r="V33" t="s">
        <v>2830</v>
      </c>
      <c r="W33" t="s">
        <v>2831</v>
      </c>
      <c r="X33" t="s">
        <v>2832</v>
      </c>
      <c r="Y33" t="s">
        <v>2812</v>
      </c>
      <c r="Z33" t="s">
        <v>2833</v>
      </c>
      <c r="AA33" t="s">
        <v>623</v>
      </c>
      <c r="AB33" t="s">
        <v>86</v>
      </c>
      <c r="AC33" t="s">
        <v>605</v>
      </c>
      <c r="AD33" t="s">
        <v>2835</v>
      </c>
      <c r="AE33" t="s">
        <v>2869</v>
      </c>
      <c r="AF33" t="s">
        <v>2870</v>
      </c>
      <c r="AH33">
        <v>0.69397993311036787</v>
      </c>
      <c r="AI33" t="s">
        <v>568</v>
      </c>
      <c r="AJ33">
        <v>2885</v>
      </c>
    </row>
    <row r="34" spans="2:36" x14ac:dyDescent="0.3">
      <c r="B34" t="s">
        <v>1950</v>
      </c>
      <c r="C34">
        <v>2</v>
      </c>
      <c r="D34">
        <v>2023</v>
      </c>
      <c r="E34" t="s">
        <v>606</v>
      </c>
      <c r="F34" t="s">
        <v>2830</v>
      </c>
      <c r="G34" t="s">
        <v>2831</v>
      </c>
      <c r="H34" t="s">
        <v>2832</v>
      </c>
      <c r="I34" t="s">
        <v>2812</v>
      </c>
      <c r="J34" t="s">
        <v>2833</v>
      </c>
      <c r="K34" t="s">
        <v>1950</v>
      </c>
      <c r="L34">
        <v>26</v>
      </c>
      <c r="M34" t="s">
        <v>568</v>
      </c>
      <c r="N34">
        <v>22802</v>
      </c>
      <c r="R34" t="s">
        <v>627</v>
      </c>
      <c r="S34" s="34">
        <v>2</v>
      </c>
      <c r="T34">
        <v>2023</v>
      </c>
      <c r="U34" t="s">
        <v>606</v>
      </c>
      <c r="V34" t="s">
        <v>2830</v>
      </c>
      <c r="W34" t="s">
        <v>2831</v>
      </c>
      <c r="X34" t="s">
        <v>2832</v>
      </c>
      <c r="Y34" t="s">
        <v>2812</v>
      </c>
      <c r="Z34" t="s">
        <v>2833</v>
      </c>
      <c r="AA34" t="s">
        <v>623</v>
      </c>
      <c r="AB34" t="s">
        <v>86</v>
      </c>
      <c r="AC34" t="s">
        <v>605</v>
      </c>
      <c r="AD34" t="s">
        <v>2835</v>
      </c>
      <c r="AE34" t="s">
        <v>2869</v>
      </c>
      <c r="AF34" t="s">
        <v>2870</v>
      </c>
      <c r="AH34">
        <v>0.69397993311036787</v>
      </c>
      <c r="AI34" t="s">
        <v>568</v>
      </c>
      <c r="AJ34">
        <v>2960</v>
      </c>
    </row>
    <row r="35" spans="2:36" x14ac:dyDescent="0.3">
      <c r="B35" t="s">
        <v>1948</v>
      </c>
      <c r="C35">
        <v>2</v>
      </c>
      <c r="D35">
        <v>2023</v>
      </c>
      <c r="E35" t="s">
        <v>606</v>
      </c>
      <c r="F35" t="s">
        <v>2830</v>
      </c>
      <c r="G35" t="s">
        <v>2831</v>
      </c>
      <c r="H35" t="s">
        <v>2832</v>
      </c>
      <c r="I35" t="s">
        <v>2812</v>
      </c>
      <c r="J35" t="s">
        <v>2833</v>
      </c>
      <c r="K35" t="s">
        <v>1948</v>
      </c>
      <c r="L35">
        <v>4012</v>
      </c>
      <c r="M35" t="s">
        <v>568</v>
      </c>
      <c r="N35">
        <v>22793</v>
      </c>
      <c r="R35" t="s">
        <v>627</v>
      </c>
      <c r="S35" s="34">
        <v>2</v>
      </c>
      <c r="T35">
        <v>2023</v>
      </c>
      <c r="U35" t="s">
        <v>606</v>
      </c>
      <c r="V35" t="s">
        <v>2830</v>
      </c>
      <c r="W35" t="s">
        <v>2831</v>
      </c>
      <c r="X35" t="s">
        <v>2832</v>
      </c>
      <c r="Y35" t="s">
        <v>2812</v>
      </c>
      <c r="Z35" t="s">
        <v>2833</v>
      </c>
      <c r="AA35" t="s">
        <v>623</v>
      </c>
      <c r="AB35" t="s">
        <v>86</v>
      </c>
      <c r="AC35" t="s">
        <v>605</v>
      </c>
      <c r="AD35" t="s">
        <v>2835</v>
      </c>
      <c r="AE35" t="s">
        <v>2869</v>
      </c>
      <c r="AF35" t="s">
        <v>2870</v>
      </c>
      <c r="AH35">
        <v>0.69397993311036787</v>
      </c>
      <c r="AI35" t="s">
        <v>568</v>
      </c>
      <c r="AJ35">
        <v>3035</v>
      </c>
    </row>
    <row r="36" spans="2:36" x14ac:dyDescent="0.3">
      <c r="B36" t="s">
        <v>1946</v>
      </c>
      <c r="C36">
        <v>2</v>
      </c>
      <c r="D36">
        <v>2023</v>
      </c>
      <c r="E36" t="s">
        <v>606</v>
      </c>
      <c r="F36" t="s">
        <v>2830</v>
      </c>
      <c r="G36" t="s">
        <v>2831</v>
      </c>
      <c r="H36" t="s">
        <v>2832</v>
      </c>
      <c r="I36" t="s">
        <v>2812</v>
      </c>
      <c r="J36" t="s">
        <v>2833</v>
      </c>
      <c r="K36" t="s">
        <v>1946</v>
      </c>
      <c r="L36">
        <v>593</v>
      </c>
      <c r="M36" t="s">
        <v>568</v>
      </c>
      <c r="N36">
        <v>22800</v>
      </c>
      <c r="R36" t="s">
        <v>627</v>
      </c>
      <c r="S36" s="34">
        <v>2</v>
      </c>
      <c r="T36">
        <v>2023</v>
      </c>
      <c r="U36" t="s">
        <v>606</v>
      </c>
      <c r="V36" t="s">
        <v>2830</v>
      </c>
      <c r="W36" t="s">
        <v>2831</v>
      </c>
      <c r="X36" t="s">
        <v>2832</v>
      </c>
      <c r="Y36" t="s">
        <v>2812</v>
      </c>
      <c r="Z36" t="s">
        <v>2833</v>
      </c>
      <c r="AA36" t="s">
        <v>623</v>
      </c>
      <c r="AB36" t="s">
        <v>86</v>
      </c>
      <c r="AC36" t="s">
        <v>605</v>
      </c>
      <c r="AD36" t="s">
        <v>2835</v>
      </c>
      <c r="AE36" t="s">
        <v>2869</v>
      </c>
      <c r="AF36" t="s">
        <v>2870</v>
      </c>
      <c r="AH36">
        <v>0.69397993311036787</v>
      </c>
      <c r="AI36" t="s">
        <v>568</v>
      </c>
      <c r="AJ36">
        <v>3110</v>
      </c>
    </row>
    <row r="37" spans="2:36" x14ac:dyDescent="0.3">
      <c r="B37" t="s">
        <v>1947</v>
      </c>
      <c r="C37">
        <v>2</v>
      </c>
      <c r="D37">
        <v>2023</v>
      </c>
      <c r="E37" t="s">
        <v>606</v>
      </c>
      <c r="F37" t="s">
        <v>2830</v>
      </c>
      <c r="G37" t="s">
        <v>2831</v>
      </c>
      <c r="H37" t="s">
        <v>2832</v>
      </c>
      <c r="I37" t="s">
        <v>2812</v>
      </c>
      <c r="J37" t="s">
        <v>2833</v>
      </c>
      <c r="K37" t="s">
        <v>1947</v>
      </c>
      <c r="L37">
        <v>1821</v>
      </c>
      <c r="M37" t="s">
        <v>568</v>
      </c>
      <c r="N37">
        <v>22801</v>
      </c>
      <c r="R37" t="s">
        <v>627</v>
      </c>
      <c r="S37" s="34">
        <v>2</v>
      </c>
      <c r="T37">
        <v>2023</v>
      </c>
      <c r="U37" t="s">
        <v>606</v>
      </c>
      <c r="V37" t="s">
        <v>2830</v>
      </c>
      <c r="W37" t="s">
        <v>2831</v>
      </c>
      <c r="X37" t="s">
        <v>2832</v>
      </c>
      <c r="Y37" t="s">
        <v>2812</v>
      </c>
      <c r="Z37" t="s">
        <v>2833</v>
      </c>
      <c r="AA37" t="s">
        <v>623</v>
      </c>
      <c r="AB37" t="s">
        <v>86</v>
      </c>
      <c r="AC37" t="s">
        <v>605</v>
      </c>
      <c r="AD37" t="s">
        <v>2835</v>
      </c>
      <c r="AE37" t="s">
        <v>2869</v>
      </c>
      <c r="AF37" t="s">
        <v>2870</v>
      </c>
      <c r="AH37">
        <v>0.69397993311036787</v>
      </c>
      <c r="AI37" t="s">
        <v>568</v>
      </c>
      <c r="AJ37">
        <v>3185</v>
      </c>
    </row>
    <row r="38" spans="2:36" x14ac:dyDescent="0.3">
      <c r="B38" t="s">
        <v>165</v>
      </c>
      <c r="C38">
        <v>2</v>
      </c>
      <c r="D38">
        <v>2023</v>
      </c>
      <c r="E38" t="s">
        <v>606</v>
      </c>
      <c r="F38" t="s">
        <v>2830</v>
      </c>
      <c r="G38" t="s">
        <v>2831</v>
      </c>
      <c r="H38" t="s">
        <v>2832</v>
      </c>
      <c r="I38" t="s">
        <v>2812</v>
      </c>
      <c r="J38" t="s">
        <v>2833</v>
      </c>
      <c r="K38" t="s">
        <v>668</v>
      </c>
      <c r="L38">
        <v>2131</v>
      </c>
      <c r="M38" t="s">
        <v>568</v>
      </c>
      <c r="N38">
        <v>2296</v>
      </c>
      <c r="R38" t="s">
        <v>627</v>
      </c>
      <c r="S38" s="34">
        <v>2</v>
      </c>
      <c r="T38">
        <v>2023</v>
      </c>
      <c r="U38" t="s">
        <v>606</v>
      </c>
      <c r="V38" t="s">
        <v>2830</v>
      </c>
      <c r="W38" t="s">
        <v>2831</v>
      </c>
      <c r="X38" t="s">
        <v>2832</v>
      </c>
      <c r="Y38" t="s">
        <v>2812</v>
      </c>
      <c r="Z38" t="s">
        <v>2833</v>
      </c>
      <c r="AA38" t="s">
        <v>623</v>
      </c>
      <c r="AB38" t="s">
        <v>86</v>
      </c>
      <c r="AC38" t="s">
        <v>605</v>
      </c>
      <c r="AD38" t="s">
        <v>2835</v>
      </c>
      <c r="AE38" t="s">
        <v>2869</v>
      </c>
      <c r="AF38" t="s">
        <v>2870</v>
      </c>
      <c r="AH38">
        <v>0.69397993311036787</v>
      </c>
      <c r="AI38" t="s">
        <v>568</v>
      </c>
      <c r="AJ38">
        <v>3260</v>
      </c>
    </row>
    <row r="39" spans="2:36" x14ac:dyDescent="0.3">
      <c r="B39" t="s">
        <v>1818</v>
      </c>
      <c r="C39">
        <v>2</v>
      </c>
      <c r="D39">
        <v>2023</v>
      </c>
      <c r="E39" t="s">
        <v>606</v>
      </c>
      <c r="F39" t="s">
        <v>2830</v>
      </c>
      <c r="G39" t="s">
        <v>2831</v>
      </c>
      <c r="H39" t="s">
        <v>2832</v>
      </c>
      <c r="I39" t="s">
        <v>2812</v>
      </c>
      <c r="J39" t="s">
        <v>2833</v>
      </c>
      <c r="K39" t="s">
        <v>1819</v>
      </c>
      <c r="L39">
        <v>523</v>
      </c>
      <c r="M39" t="s">
        <v>568</v>
      </c>
      <c r="N39">
        <v>2371</v>
      </c>
      <c r="R39" t="s">
        <v>627</v>
      </c>
      <c r="S39" s="34">
        <v>2</v>
      </c>
      <c r="T39">
        <v>2023</v>
      </c>
      <c r="U39" t="s">
        <v>606</v>
      </c>
      <c r="V39" t="s">
        <v>2830</v>
      </c>
      <c r="W39" t="s">
        <v>2831</v>
      </c>
      <c r="X39" t="s">
        <v>2832</v>
      </c>
      <c r="Y39" t="s">
        <v>2812</v>
      </c>
      <c r="Z39" t="s">
        <v>2833</v>
      </c>
      <c r="AA39" t="s">
        <v>623</v>
      </c>
      <c r="AB39" t="s">
        <v>86</v>
      </c>
      <c r="AC39" t="s">
        <v>605</v>
      </c>
      <c r="AD39" t="s">
        <v>2835</v>
      </c>
      <c r="AE39" t="s">
        <v>2869</v>
      </c>
      <c r="AF39" t="s">
        <v>2870</v>
      </c>
      <c r="AH39">
        <v>0.69397993311036787</v>
      </c>
      <c r="AI39" t="s">
        <v>568</v>
      </c>
      <c r="AJ39">
        <v>3335</v>
      </c>
    </row>
    <row r="40" spans="2:36" x14ac:dyDescent="0.3">
      <c r="B40" t="s">
        <v>669</v>
      </c>
      <c r="C40">
        <v>2</v>
      </c>
      <c r="D40">
        <v>2023</v>
      </c>
      <c r="E40" t="s">
        <v>606</v>
      </c>
      <c r="F40" t="s">
        <v>2830</v>
      </c>
      <c r="G40" t="s">
        <v>2831</v>
      </c>
      <c r="H40" t="s">
        <v>2832</v>
      </c>
      <c r="I40" t="s">
        <v>2812</v>
      </c>
      <c r="J40" t="s">
        <v>2833</v>
      </c>
      <c r="K40" t="s">
        <v>670</v>
      </c>
      <c r="L40">
        <v>2035</v>
      </c>
      <c r="M40" t="s">
        <v>568</v>
      </c>
      <c r="N40">
        <v>2446</v>
      </c>
      <c r="R40" t="s">
        <v>627</v>
      </c>
      <c r="S40" s="34">
        <v>2</v>
      </c>
      <c r="T40">
        <v>2023</v>
      </c>
      <c r="U40" t="s">
        <v>606</v>
      </c>
      <c r="V40" t="s">
        <v>2830</v>
      </c>
      <c r="W40" t="s">
        <v>2831</v>
      </c>
      <c r="X40" t="s">
        <v>2832</v>
      </c>
      <c r="Y40" t="s">
        <v>2812</v>
      </c>
      <c r="Z40" t="s">
        <v>2833</v>
      </c>
      <c r="AA40" t="s">
        <v>623</v>
      </c>
      <c r="AB40" t="s">
        <v>86</v>
      </c>
      <c r="AC40" t="s">
        <v>605</v>
      </c>
      <c r="AD40" t="s">
        <v>2835</v>
      </c>
      <c r="AE40" t="s">
        <v>2869</v>
      </c>
      <c r="AF40" t="s">
        <v>2870</v>
      </c>
      <c r="AH40">
        <v>0.69397993311036787</v>
      </c>
      <c r="AI40" t="s">
        <v>568</v>
      </c>
      <c r="AJ40">
        <v>3410</v>
      </c>
    </row>
    <row r="41" spans="2:36" x14ac:dyDescent="0.3">
      <c r="B41" t="s">
        <v>166</v>
      </c>
      <c r="C41">
        <v>2</v>
      </c>
      <c r="D41">
        <v>2023</v>
      </c>
      <c r="E41" t="s">
        <v>606</v>
      </c>
      <c r="F41" t="s">
        <v>2830</v>
      </c>
      <c r="G41" t="s">
        <v>2831</v>
      </c>
      <c r="H41" t="s">
        <v>2832</v>
      </c>
      <c r="I41" t="s">
        <v>2812</v>
      </c>
      <c r="J41" t="s">
        <v>2833</v>
      </c>
      <c r="K41" t="s">
        <v>671</v>
      </c>
      <c r="L41">
        <v>4012</v>
      </c>
      <c r="M41" t="s">
        <v>568</v>
      </c>
      <c r="N41">
        <v>2544</v>
      </c>
      <c r="R41" t="s">
        <v>627</v>
      </c>
      <c r="S41" s="34">
        <v>2</v>
      </c>
      <c r="T41">
        <v>2023</v>
      </c>
      <c r="U41" t="s">
        <v>606</v>
      </c>
      <c r="V41" t="s">
        <v>2830</v>
      </c>
      <c r="W41" t="s">
        <v>2831</v>
      </c>
      <c r="X41" t="s">
        <v>2832</v>
      </c>
      <c r="Y41" t="s">
        <v>2812</v>
      </c>
      <c r="Z41" t="s">
        <v>2833</v>
      </c>
      <c r="AA41" t="s">
        <v>623</v>
      </c>
      <c r="AB41" t="s">
        <v>86</v>
      </c>
      <c r="AC41" t="s">
        <v>605</v>
      </c>
      <c r="AD41" t="s">
        <v>2835</v>
      </c>
      <c r="AE41" t="s">
        <v>2869</v>
      </c>
      <c r="AF41" t="s">
        <v>2870</v>
      </c>
      <c r="AH41">
        <v>0.69397993311036787</v>
      </c>
      <c r="AI41" t="s">
        <v>568</v>
      </c>
      <c r="AJ41">
        <v>3485</v>
      </c>
    </row>
    <row r="42" spans="2:36" x14ac:dyDescent="0.3">
      <c r="B42" t="s">
        <v>1820</v>
      </c>
      <c r="C42">
        <v>2</v>
      </c>
      <c r="D42">
        <v>2023</v>
      </c>
      <c r="E42" t="s">
        <v>606</v>
      </c>
      <c r="F42" t="s">
        <v>2830</v>
      </c>
      <c r="G42" t="s">
        <v>2831</v>
      </c>
      <c r="H42" t="s">
        <v>2832</v>
      </c>
      <c r="I42" t="s">
        <v>2812</v>
      </c>
      <c r="J42" t="s">
        <v>2833</v>
      </c>
      <c r="K42" t="s">
        <v>1821</v>
      </c>
      <c r="L42">
        <v>857</v>
      </c>
      <c r="M42" t="s">
        <v>568</v>
      </c>
      <c r="N42">
        <v>2619</v>
      </c>
      <c r="R42" t="s">
        <v>627</v>
      </c>
      <c r="S42" s="34">
        <v>2</v>
      </c>
      <c r="T42">
        <v>2023</v>
      </c>
      <c r="U42" t="s">
        <v>606</v>
      </c>
      <c r="V42" t="s">
        <v>2830</v>
      </c>
      <c r="W42" t="s">
        <v>2831</v>
      </c>
      <c r="X42" t="s">
        <v>2832</v>
      </c>
      <c r="Y42" t="s">
        <v>2812</v>
      </c>
      <c r="Z42" t="s">
        <v>2833</v>
      </c>
      <c r="AA42" t="s">
        <v>623</v>
      </c>
      <c r="AB42" t="s">
        <v>86</v>
      </c>
      <c r="AC42" t="s">
        <v>605</v>
      </c>
      <c r="AD42" t="s">
        <v>2835</v>
      </c>
      <c r="AE42" t="s">
        <v>2869</v>
      </c>
      <c r="AF42" t="s">
        <v>2870</v>
      </c>
      <c r="AH42">
        <v>0.69397993311036787</v>
      </c>
      <c r="AI42" t="s">
        <v>568</v>
      </c>
      <c r="AJ42">
        <v>3560</v>
      </c>
    </row>
    <row r="43" spans="2:36" x14ac:dyDescent="0.3">
      <c r="B43" t="s">
        <v>672</v>
      </c>
      <c r="C43">
        <v>2</v>
      </c>
      <c r="D43">
        <v>2023</v>
      </c>
      <c r="E43" t="s">
        <v>606</v>
      </c>
      <c r="F43" t="s">
        <v>2830</v>
      </c>
      <c r="G43" t="s">
        <v>2831</v>
      </c>
      <c r="H43" t="s">
        <v>2832</v>
      </c>
      <c r="I43" t="s">
        <v>2812</v>
      </c>
      <c r="J43" t="s">
        <v>2833</v>
      </c>
      <c r="K43" t="s">
        <v>673</v>
      </c>
      <c r="L43">
        <v>3596</v>
      </c>
      <c r="M43" t="s">
        <v>568</v>
      </c>
      <c r="N43">
        <v>2691</v>
      </c>
      <c r="R43" t="s">
        <v>627</v>
      </c>
      <c r="S43" s="34">
        <v>2</v>
      </c>
      <c r="T43">
        <v>2023</v>
      </c>
      <c r="U43" t="s">
        <v>606</v>
      </c>
      <c r="V43" t="s">
        <v>2830</v>
      </c>
      <c r="W43" t="s">
        <v>2831</v>
      </c>
      <c r="X43" t="s">
        <v>2832</v>
      </c>
      <c r="Y43" t="s">
        <v>2812</v>
      </c>
      <c r="Z43" t="s">
        <v>2833</v>
      </c>
      <c r="AA43" t="s">
        <v>623</v>
      </c>
      <c r="AB43" t="s">
        <v>86</v>
      </c>
      <c r="AC43" t="s">
        <v>605</v>
      </c>
      <c r="AD43" t="s">
        <v>2835</v>
      </c>
      <c r="AE43" t="s">
        <v>2869</v>
      </c>
      <c r="AF43" t="s">
        <v>2870</v>
      </c>
      <c r="AH43">
        <v>0.69397993311036787</v>
      </c>
      <c r="AI43" t="s">
        <v>568</v>
      </c>
      <c r="AJ43">
        <v>3635</v>
      </c>
    </row>
    <row r="44" spans="2:36" x14ac:dyDescent="0.3">
      <c r="B44" t="s">
        <v>155</v>
      </c>
      <c r="C44">
        <v>2</v>
      </c>
      <c r="D44">
        <v>2023</v>
      </c>
      <c r="E44" t="s">
        <v>606</v>
      </c>
      <c r="F44" t="s">
        <v>2830</v>
      </c>
      <c r="G44" t="s">
        <v>2831</v>
      </c>
      <c r="H44" t="s">
        <v>2832</v>
      </c>
      <c r="I44" t="s">
        <v>2812</v>
      </c>
      <c r="J44" t="s">
        <v>2833</v>
      </c>
      <c r="K44" t="s">
        <v>652</v>
      </c>
      <c r="L44">
        <v>23</v>
      </c>
      <c r="M44" t="s">
        <v>568</v>
      </c>
      <c r="N44">
        <v>1464</v>
      </c>
      <c r="R44" t="s">
        <v>627</v>
      </c>
      <c r="S44" s="34">
        <v>2</v>
      </c>
      <c r="T44">
        <v>2023</v>
      </c>
      <c r="U44" t="s">
        <v>606</v>
      </c>
      <c r="V44" t="s">
        <v>2830</v>
      </c>
      <c r="W44" t="s">
        <v>2831</v>
      </c>
      <c r="X44" t="s">
        <v>2832</v>
      </c>
      <c r="Y44" t="s">
        <v>2812</v>
      </c>
      <c r="Z44" t="s">
        <v>2833</v>
      </c>
      <c r="AA44" t="s">
        <v>623</v>
      </c>
      <c r="AB44" t="s">
        <v>86</v>
      </c>
      <c r="AC44" t="s">
        <v>605</v>
      </c>
      <c r="AD44" t="s">
        <v>2835</v>
      </c>
      <c r="AE44" t="s">
        <v>2869</v>
      </c>
      <c r="AF44" t="s">
        <v>2870</v>
      </c>
      <c r="AH44">
        <v>0.69397993311036787</v>
      </c>
      <c r="AI44" t="s">
        <v>568</v>
      </c>
      <c r="AJ44">
        <v>3710</v>
      </c>
    </row>
    <row r="45" spans="2:36" x14ac:dyDescent="0.3">
      <c r="B45" t="s">
        <v>2824</v>
      </c>
      <c r="C45">
        <v>2</v>
      </c>
      <c r="D45">
        <v>2023</v>
      </c>
      <c r="E45" t="s">
        <v>606</v>
      </c>
      <c r="F45" t="s">
        <v>2830</v>
      </c>
      <c r="G45" t="s">
        <v>2831</v>
      </c>
      <c r="H45" t="s">
        <v>2832</v>
      </c>
      <c r="I45" t="s">
        <v>2812</v>
      </c>
      <c r="J45" t="s">
        <v>2833</v>
      </c>
      <c r="K45" t="s">
        <v>2825</v>
      </c>
      <c r="L45">
        <v>1.1862068965517241</v>
      </c>
      <c r="M45" t="s">
        <v>568</v>
      </c>
      <c r="N45">
        <v>5305</v>
      </c>
      <c r="R45" t="s">
        <v>627</v>
      </c>
      <c r="S45" s="34">
        <v>2</v>
      </c>
      <c r="T45">
        <v>2023</v>
      </c>
      <c r="U45" t="s">
        <v>606</v>
      </c>
      <c r="V45" t="s">
        <v>2830</v>
      </c>
      <c r="W45" t="s">
        <v>2831</v>
      </c>
      <c r="X45" t="s">
        <v>2832</v>
      </c>
      <c r="Y45" t="s">
        <v>2812</v>
      </c>
      <c r="Z45" t="s">
        <v>2833</v>
      </c>
      <c r="AA45" t="s">
        <v>623</v>
      </c>
      <c r="AB45" t="s">
        <v>86</v>
      </c>
      <c r="AC45" t="s">
        <v>605</v>
      </c>
      <c r="AD45" t="s">
        <v>2835</v>
      </c>
      <c r="AE45" t="s">
        <v>2869</v>
      </c>
      <c r="AF45" t="s">
        <v>2870</v>
      </c>
      <c r="AH45">
        <v>0.69397993311036787</v>
      </c>
      <c r="AI45" t="s">
        <v>568</v>
      </c>
      <c r="AJ45">
        <v>3785</v>
      </c>
    </row>
    <row r="46" spans="2:36" x14ac:dyDescent="0.3">
      <c r="B46" t="s">
        <v>2822</v>
      </c>
      <c r="C46">
        <v>2</v>
      </c>
      <c r="D46">
        <v>2023</v>
      </c>
      <c r="E46" t="s">
        <v>606</v>
      </c>
      <c r="F46" t="s">
        <v>2830</v>
      </c>
      <c r="G46" t="s">
        <v>2831</v>
      </c>
      <c r="H46" t="s">
        <v>2832</v>
      </c>
      <c r="I46" t="s">
        <v>2812</v>
      </c>
      <c r="J46" t="s">
        <v>2833</v>
      </c>
      <c r="K46" t="s">
        <v>2823</v>
      </c>
      <c r="L46">
        <v>1.1862068965517241</v>
      </c>
      <c r="M46" t="s">
        <v>568</v>
      </c>
      <c r="N46">
        <v>5230</v>
      </c>
      <c r="R46" t="s">
        <v>627</v>
      </c>
      <c r="S46" s="34">
        <v>2</v>
      </c>
      <c r="T46">
        <v>2023</v>
      </c>
      <c r="U46" t="s">
        <v>606</v>
      </c>
      <c r="V46" t="s">
        <v>2830</v>
      </c>
      <c r="W46" t="s">
        <v>2831</v>
      </c>
      <c r="X46" t="s">
        <v>2832</v>
      </c>
      <c r="Y46" t="s">
        <v>2812</v>
      </c>
      <c r="Z46" t="s">
        <v>2833</v>
      </c>
      <c r="AA46" t="s">
        <v>623</v>
      </c>
      <c r="AB46" t="s">
        <v>86</v>
      </c>
      <c r="AC46" t="s">
        <v>605</v>
      </c>
      <c r="AD46" t="s">
        <v>2835</v>
      </c>
      <c r="AE46" t="s">
        <v>2869</v>
      </c>
      <c r="AF46" t="s">
        <v>2870</v>
      </c>
      <c r="AH46">
        <v>0.69397993311036787</v>
      </c>
      <c r="AI46" t="s">
        <v>568</v>
      </c>
      <c r="AJ46">
        <v>3860</v>
      </c>
    </row>
    <row r="47" spans="2:36" x14ac:dyDescent="0.3">
      <c r="B47" t="s">
        <v>2828</v>
      </c>
      <c r="C47">
        <v>2</v>
      </c>
      <c r="D47">
        <v>2023</v>
      </c>
      <c r="E47" t="s">
        <v>606</v>
      </c>
      <c r="F47" t="s">
        <v>2830</v>
      </c>
      <c r="G47" t="s">
        <v>254</v>
      </c>
      <c r="H47" t="s">
        <v>11</v>
      </c>
      <c r="I47" t="s">
        <v>254</v>
      </c>
      <c r="J47" t="s">
        <v>254</v>
      </c>
      <c r="K47" t="s">
        <v>2829</v>
      </c>
      <c r="L47">
        <v>1.2313280730606389</v>
      </c>
      <c r="M47" t="s">
        <v>568</v>
      </c>
      <c r="N47">
        <v>5417</v>
      </c>
      <c r="R47" t="s">
        <v>627</v>
      </c>
      <c r="S47" s="34">
        <v>2</v>
      </c>
      <c r="T47">
        <v>2023</v>
      </c>
      <c r="U47" t="s">
        <v>606</v>
      </c>
      <c r="V47" t="s">
        <v>2830</v>
      </c>
      <c r="W47" t="s">
        <v>2831</v>
      </c>
      <c r="X47" t="s">
        <v>2832</v>
      </c>
      <c r="Y47" t="s">
        <v>2812</v>
      </c>
      <c r="Z47" t="s">
        <v>2833</v>
      </c>
      <c r="AA47" t="s">
        <v>623</v>
      </c>
      <c r="AB47" t="s">
        <v>86</v>
      </c>
      <c r="AC47" t="s">
        <v>605</v>
      </c>
      <c r="AD47" t="s">
        <v>2835</v>
      </c>
      <c r="AE47" t="s">
        <v>2869</v>
      </c>
      <c r="AF47" t="s">
        <v>2870</v>
      </c>
      <c r="AH47">
        <v>0.69397993311036787</v>
      </c>
      <c r="AI47" t="s">
        <v>568</v>
      </c>
      <c r="AJ47">
        <v>3935</v>
      </c>
    </row>
    <row r="48" spans="2:36" x14ac:dyDescent="0.3">
      <c r="B48" t="s">
        <v>2826</v>
      </c>
      <c r="C48">
        <v>2</v>
      </c>
      <c r="D48">
        <v>2023</v>
      </c>
      <c r="E48" t="s">
        <v>606</v>
      </c>
      <c r="F48" t="s">
        <v>2830</v>
      </c>
      <c r="G48" t="s">
        <v>2831</v>
      </c>
      <c r="H48" t="s">
        <v>2832</v>
      </c>
      <c r="I48" t="s">
        <v>2812</v>
      </c>
      <c r="J48" t="s">
        <v>2833</v>
      </c>
      <c r="K48" t="s">
        <v>2827</v>
      </c>
      <c r="L48">
        <v>0.78580295930122013</v>
      </c>
      <c r="M48" t="s">
        <v>568</v>
      </c>
      <c r="N48">
        <v>5380</v>
      </c>
      <c r="R48" t="s">
        <v>627</v>
      </c>
      <c r="S48" s="34">
        <v>2</v>
      </c>
      <c r="T48">
        <v>2023</v>
      </c>
      <c r="U48" t="s">
        <v>606</v>
      </c>
      <c r="V48" t="s">
        <v>2830</v>
      </c>
      <c r="W48" t="s">
        <v>2831</v>
      </c>
      <c r="X48" t="s">
        <v>2832</v>
      </c>
      <c r="Y48" t="s">
        <v>2812</v>
      </c>
      <c r="Z48" t="s">
        <v>2833</v>
      </c>
      <c r="AA48" t="s">
        <v>623</v>
      </c>
      <c r="AB48" t="s">
        <v>86</v>
      </c>
      <c r="AC48" t="s">
        <v>605</v>
      </c>
      <c r="AD48" t="s">
        <v>2835</v>
      </c>
      <c r="AE48" t="s">
        <v>2869</v>
      </c>
      <c r="AF48" t="s">
        <v>2870</v>
      </c>
      <c r="AH48">
        <v>0.69397993311036787</v>
      </c>
      <c r="AI48" t="s">
        <v>568</v>
      </c>
      <c r="AJ48">
        <v>4010</v>
      </c>
    </row>
    <row r="49" spans="2:36" x14ac:dyDescent="0.3">
      <c r="B49" t="s">
        <v>227</v>
      </c>
      <c r="C49">
        <v>2</v>
      </c>
      <c r="D49">
        <v>2023</v>
      </c>
      <c r="E49" t="s">
        <v>606</v>
      </c>
      <c r="F49" t="s">
        <v>2830</v>
      </c>
      <c r="G49" t="s">
        <v>2831</v>
      </c>
      <c r="H49" t="s">
        <v>2832</v>
      </c>
      <c r="I49" t="s">
        <v>2812</v>
      </c>
      <c r="J49" t="s">
        <v>2833</v>
      </c>
      <c r="K49" t="s">
        <v>654</v>
      </c>
      <c r="L49">
        <v>7224</v>
      </c>
      <c r="M49" t="s">
        <v>568</v>
      </c>
      <c r="N49">
        <v>1698</v>
      </c>
      <c r="R49" t="s">
        <v>627</v>
      </c>
      <c r="S49" s="34">
        <v>2</v>
      </c>
      <c r="T49">
        <v>2023</v>
      </c>
      <c r="U49" t="s">
        <v>606</v>
      </c>
      <c r="V49" t="s">
        <v>2830</v>
      </c>
      <c r="W49" t="s">
        <v>2831</v>
      </c>
      <c r="X49" t="s">
        <v>2832</v>
      </c>
      <c r="Y49" t="s">
        <v>2812</v>
      </c>
      <c r="Z49" t="s">
        <v>2833</v>
      </c>
      <c r="AA49" t="s">
        <v>623</v>
      </c>
      <c r="AB49" t="s">
        <v>86</v>
      </c>
      <c r="AC49" t="s">
        <v>605</v>
      </c>
      <c r="AD49" t="s">
        <v>2835</v>
      </c>
      <c r="AE49" t="s">
        <v>2869</v>
      </c>
      <c r="AF49" t="s">
        <v>2870</v>
      </c>
      <c r="AH49">
        <v>0.69397993311036787</v>
      </c>
      <c r="AI49" t="s">
        <v>568</v>
      </c>
      <c r="AJ49">
        <v>4085</v>
      </c>
    </row>
    <row r="50" spans="2:36" x14ac:dyDescent="0.3">
      <c r="B50" t="s">
        <v>655</v>
      </c>
      <c r="C50">
        <v>2</v>
      </c>
      <c r="D50">
        <v>2023</v>
      </c>
      <c r="E50" t="s">
        <v>606</v>
      </c>
      <c r="F50" t="s">
        <v>2830</v>
      </c>
      <c r="G50" t="s">
        <v>2831</v>
      </c>
      <c r="H50" t="s">
        <v>2832</v>
      </c>
      <c r="I50" t="s">
        <v>2812</v>
      </c>
      <c r="J50" t="s">
        <v>2833</v>
      </c>
      <c r="K50" t="s">
        <v>656</v>
      </c>
      <c r="L50">
        <v>7255</v>
      </c>
      <c r="M50" t="s">
        <v>568</v>
      </c>
      <c r="N50">
        <v>1773</v>
      </c>
      <c r="R50" t="s">
        <v>627</v>
      </c>
      <c r="S50" s="34">
        <v>2</v>
      </c>
      <c r="T50">
        <v>2023</v>
      </c>
      <c r="U50" t="s">
        <v>606</v>
      </c>
      <c r="V50" t="s">
        <v>2830</v>
      </c>
      <c r="W50" t="s">
        <v>2831</v>
      </c>
      <c r="X50" t="s">
        <v>2832</v>
      </c>
      <c r="Y50" t="s">
        <v>2812</v>
      </c>
      <c r="Z50" t="s">
        <v>2833</v>
      </c>
      <c r="AA50" t="s">
        <v>623</v>
      </c>
      <c r="AB50" t="s">
        <v>86</v>
      </c>
      <c r="AC50" t="s">
        <v>605</v>
      </c>
      <c r="AD50" t="s">
        <v>2835</v>
      </c>
      <c r="AE50" t="s">
        <v>2869</v>
      </c>
      <c r="AF50" t="s">
        <v>2870</v>
      </c>
      <c r="AH50">
        <v>0.69397993311036787</v>
      </c>
      <c r="AI50" t="s">
        <v>568</v>
      </c>
      <c r="AJ50">
        <v>4160</v>
      </c>
    </row>
    <row r="51" spans="2:36" x14ac:dyDescent="0.3">
      <c r="B51" t="s">
        <v>1092</v>
      </c>
      <c r="C51">
        <v>2</v>
      </c>
      <c r="D51">
        <v>2023</v>
      </c>
      <c r="E51" t="s">
        <v>606</v>
      </c>
      <c r="F51" t="s">
        <v>2830</v>
      </c>
      <c r="G51" t="s">
        <v>11</v>
      </c>
      <c r="H51" t="s">
        <v>11</v>
      </c>
      <c r="I51" t="s">
        <v>254</v>
      </c>
      <c r="J51" t="s">
        <v>254</v>
      </c>
      <c r="K51" t="s">
        <v>1093</v>
      </c>
      <c r="L51">
        <v>1713.2</v>
      </c>
      <c r="M51" t="s">
        <v>148</v>
      </c>
      <c r="N51">
        <v>12174</v>
      </c>
      <c r="R51" t="s">
        <v>627</v>
      </c>
      <c r="S51" s="34">
        <v>2</v>
      </c>
      <c r="T51">
        <v>2023</v>
      </c>
      <c r="U51" t="s">
        <v>606</v>
      </c>
      <c r="V51" t="s">
        <v>2830</v>
      </c>
      <c r="W51" t="s">
        <v>2831</v>
      </c>
      <c r="X51" t="s">
        <v>2832</v>
      </c>
      <c r="Y51" t="s">
        <v>2812</v>
      </c>
      <c r="Z51" t="s">
        <v>2833</v>
      </c>
      <c r="AA51" t="s">
        <v>623</v>
      </c>
      <c r="AB51" t="s">
        <v>86</v>
      </c>
      <c r="AC51" t="s">
        <v>605</v>
      </c>
      <c r="AD51" t="s">
        <v>2835</v>
      </c>
      <c r="AE51" t="s">
        <v>2869</v>
      </c>
      <c r="AF51" t="s">
        <v>2870</v>
      </c>
      <c r="AH51">
        <v>0.69397993311036787</v>
      </c>
      <c r="AI51" t="s">
        <v>568</v>
      </c>
      <c r="AJ51">
        <v>4235</v>
      </c>
    </row>
    <row r="52" spans="2:36" x14ac:dyDescent="0.3">
      <c r="B52" t="s">
        <v>1080</v>
      </c>
      <c r="C52">
        <v>2</v>
      </c>
      <c r="D52">
        <v>2023</v>
      </c>
      <c r="E52" t="s">
        <v>606</v>
      </c>
      <c r="F52" t="s">
        <v>2830</v>
      </c>
      <c r="G52" t="s">
        <v>11</v>
      </c>
      <c r="H52" t="s">
        <v>11</v>
      </c>
      <c r="I52" t="s">
        <v>254</v>
      </c>
      <c r="J52" t="s">
        <v>254</v>
      </c>
      <c r="K52" t="s">
        <v>1081</v>
      </c>
      <c r="L52">
        <v>521.20000000000005</v>
      </c>
      <c r="M52" t="s">
        <v>59</v>
      </c>
      <c r="N52">
        <v>12175</v>
      </c>
      <c r="R52" t="s">
        <v>627</v>
      </c>
      <c r="S52" s="34">
        <v>2</v>
      </c>
      <c r="T52">
        <v>2023</v>
      </c>
      <c r="U52" t="s">
        <v>606</v>
      </c>
      <c r="V52" t="s">
        <v>2830</v>
      </c>
      <c r="W52" t="s">
        <v>2831</v>
      </c>
      <c r="X52" t="s">
        <v>2832</v>
      </c>
      <c r="Y52" t="s">
        <v>2812</v>
      </c>
      <c r="Z52" t="s">
        <v>2833</v>
      </c>
      <c r="AA52" t="s">
        <v>623</v>
      </c>
      <c r="AB52" t="s">
        <v>86</v>
      </c>
      <c r="AC52" t="s">
        <v>605</v>
      </c>
      <c r="AD52" t="s">
        <v>2835</v>
      </c>
      <c r="AE52" t="s">
        <v>2869</v>
      </c>
      <c r="AF52" t="s">
        <v>2870</v>
      </c>
      <c r="AH52">
        <v>0.69397993311036787</v>
      </c>
      <c r="AI52" t="s">
        <v>568</v>
      </c>
      <c r="AJ52">
        <v>4310</v>
      </c>
    </row>
    <row r="53" spans="2:36" x14ac:dyDescent="0.3">
      <c r="B53" t="s">
        <v>1094</v>
      </c>
      <c r="C53">
        <v>2</v>
      </c>
      <c r="D53">
        <v>2023</v>
      </c>
      <c r="E53" t="s">
        <v>606</v>
      </c>
      <c r="F53" t="s">
        <v>2830</v>
      </c>
      <c r="G53" t="s">
        <v>11</v>
      </c>
      <c r="H53" t="s">
        <v>11</v>
      </c>
      <c r="I53" t="s">
        <v>254</v>
      </c>
      <c r="J53" t="s">
        <v>254</v>
      </c>
      <c r="K53" t="s">
        <v>1095</v>
      </c>
      <c r="L53">
        <v>417.45945945945948</v>
      </c>
      <c r="M53" t="s">
        <v>1033</v>
      </c>
      <c r="N53">
        <v>12176</v>
      </c>
      <c r="R53" t="s">
        <v>627</v>
      </c>
      <c r="S53" s="34">
        <v>2</v>
      </c>
      <c r="T53">
        <v>2023</v>
      </c>
      <c r="U53" t="s">
        <v>606</v>
      </c>
      <c r="V53" t="s">
        <v>2830</v>
      </c>
      <c r="W53" t="s">
        <v>2831</v>
      </c>
      <c r="X53" t="s">
        <v>2832</v>
      </c>
      <c r="Y53" t="s">
        <v>2812</v>
      </c>
      <c r="Z53" t="s">
        <v>2833</v>
      </c>
      <c r="AA53" t="s">
        <v>623</v>
      </c>
      <c r="AB53" t="s">
        <v>86</v>
      </c>
      <c r="AC53" t="s">
        <v>605</v>
      </c>
      <c r="AD53" t="s">
        <v>2835</v>
      </c>
      <c r="AE53" t="s">
        <v>2869</v>
      </c>
      <c r="AF53" t="s">
        <v>2870</v>
      </c>
      <c r="AH53">
        <v>0.69397993311036787</v>
      </c>
      <c r="AI53" t="s">
        <v>568</v>
      </c>
      <c r="AJ53">
        <v>4385</v>
      </c>
    </row>
    <row r="54" spans="2:36" x14ac:dyDescent="0.3">
      <c r="B54" t="s">
        <v>1060</v>
      </c>
      <c r="C54">
        <v>2</v>
      </c>
      <c r="D54">
        <v>2023</v>
      </c>
      <c r="E54" t="s">
        <v>606</v>
      </c>
      <c r="F54" t="s">
        <v>2830</v>
      </c>
      <c r="G54" t="s">
        <v>11</v>
      </c>
      <c r="H54" t="s">
        <v>11</v>
      </c>
      <c r="I54" t="s">
        <v>254</v>
      </c>
      <c r="J54" t="s">
        <v>254</v>
      </c>
      <c r="K54" t="s">
        <v>1061</v>
      </c>
      <c r="L54">
        <v>176.12</v>
      </c>
      <c r="M54" t="s">
        <v>151</v>
      </c>
      <c r="N54">
        <v>12177</v>
      </c>
      <c r="R54" t="s">
        <v>627</v>
      </c>
      <c r="S54" s="34">
        <v>2</v>
      </c>
      <c r="T54">
        <v>2023</v>
      </c>
      <c r="U54" t="s">
        <v>606</v>
      </c>
      <c r="V54" t="s">
        <v>2830</v>
      </c>
      <c r="W54" t="s">
        <v>2831</v>
      </c>
      <c r="X54" t="s">
        <v>2832</v>
      </c>
      <c r="Y54" t="s">
        <v>2812</v>
      </c>
      <c r="Z54" t="s">
        <v>2833</v>
      </c>
      <c r="AA54" t="s">
        <v>623</v>
      </c>
      <c r="AB54" t="s">
        <v>86</v>
      </c>
      <c r="AC54" t="s">
        <v>605</v>
      </c>
      <c r="AD54" t="s">
        <v>2835</v>
      </c>
      <c r="AE54" t="s">
        <v>2869</v>
      </c>
      <c r="AF54" t="s">
        <v>2870</v>
      </c>
      <c r="AH54">
        <v>0.69397993311036787</v>
      </c>
      <c r="AI54" t="s">
        <v>568</v>
      </c>
      <c r="AJ54">
        <v>4460</v>
      </c>
    </row>
    <row r="55" spans="2:36" x14ac:dyDescent="0.3">
      <c r="B55" t="s">
        <v>1096</v>
      </c>
      <c r="C55">
        <v>2</v>
      </c>
      <c r="D55">
        <v>2023</v>
      </c>
      <c r="E55" t="s">
        <v>606</v>
      </c>
      <c r="F55" t="s">
        <v>2830</v>
      </c>
      <c r="G55" t="s">
        <v>11</v>
      </c>
      <c r="H55" t="s">
        <v>11</v>
      </c>
      <c r="I55" t="s">
        <v>254</v>
      </c>
      <c r="J55" t="s">
        <v>254</v>
      </c>
      <c r="K55" t="s">
        <v>1097</v>
      </c>
      <c r="L55">
        <v>219.61333333333334</v>
      </c>
      <c r="M55" t="s">
        <v>149</v>
      </c>
      <c r="N55">
        <v>12178</v>
      </c>
      <c r="R55" t="s">
        <v>627</v>
      </c>
      <c r="S55" s="34">
        <v>2</v>
      </c>
      <c r="T55">
        <v>2023</v>
      </c>
      <c r="U55" t="s">
        <v>606</v>
      </c>
      <c r="V55" t="s">
        <v>2830</v>
      </c>
      <c r="W55" t="s">
        <v>2831</v>
      </c>
      <c r="X55" t="s">
        <v>2832</v>
      </c>
      <c r="Y55" t="s">
        <v>2812</v>
      </c>
      <c r="Z55" t="s">
        <v>2833</v>
      </c>
      <c r="AA55" t="s">
        <v>623</v>
      </c>
      <c r="AB55" t="s">
        <v>86</v>
      </c>
      <c r="AC55" t="s">
        <v>605</v>
      </c>
      <c r="AD55" t="s">
        <v>2835</v>
      </c>
      <c r="AE55" t="s">
        <v>2869</v>
      </c>
      <c r="AF55" t="s">
        <v>2870</v>
      </c>
      <c r="AH55">
        <v>0.69397993311036787</v>
      </c>
      <c r="AI55" t="s">
        <v>568</v>
      </c>
      <c r="AJ55">
        <v>4535</v>
      </c>
    </row>
    <row r="56" spans="2:36" x14ac:dyDescent="0.3">
      <c r="B56" t="s">
        <v>1082</v>
      </c>
      <c r="C56">
        <v>2</v>
      </c>
      <c r="D56">
        <v>2023</v>
      </c>
      <c r="E56" t="s">
        <v>606</v>
      </c>
      <c r="F56" t="s">
        <v>2830</v>
      </c>
      <c r="G56" t="s">
        <v>11</v>
      </c>
      <c r="H56" t="s">
        <v>11</v>
      </c>
      <c r="I56" t="s">
        <v>254</v>
      </c>
      <c r="J56" t="s">
        <v>254</v>
      </c>
      <c r="K56" t="s">
        <v>1083</v>
      </c>
      <c r="L56">
        <v>643.14666666666665</v>
      </c>
      <c r="M56" t="s">
        <v>60</v>
      </c>
      <c r="N56">
        <v>12179</v>
      </c>
      <c r="R56" t="s">
        <v>627</v>
      </c>
      <c r="S56" s="34">
        <v>2</v>
      </c>
      <c r="T56">
        <v>2023</v>
      </c>
      <c r="U56" t="s">
        <v>606</v>
      </c>
      <c r="V56" t="s">
        <v>2830</v>
      </c>
      <c r="W56" t="s">
        <v>2831</v>
      </c>
      <c r="X56" t="s">
        <v>2832</v>
      </c>
      <c r="Y56" t="s">
        <v>2812</v>
      </c>
      <c r="Z56" t="s">
        <v>2833</v>
      </c>
      <c r="AA56" t="s">
        <v>623</v>
      </c>
      <c r="AB56" t="s">
        <v>86</v>
      </c>
      <c r="AC56" t="s">
        <v>605</v>
      </c>
      <c r="AD56" t="s">
        <v>2835</v>
      </c>
      <c r="AE56" t="s">
        <v>2869</v>
      </c>
      <c r="AF56" t="s">
        <v>2870</v>
      </c>
      <c r="AH56">
        <v>0.69397993311036787</v>
      </c>
      <c r="AI56" t="s">
        <v>568</v>
      </c>
      <c r="AJ56">
        <v>4610</v>
      </c>
    </row>
    <row r="57" spans="2:36" x14ac:dyDescent="0.3">
      <c r="B57" t="s">
        <v>1084</v>
      </c>
      <c r="C57">
        <v>2</v>
      </c>
      <c r="D57">
        <v>2023</v>
      </c>
      <c r="E57" t="s">
        <v>606</v>
      </c>
      <c r="F57" t="s">
        <v>2830</v>
      </c>
      <c r="G57" t="s">
        <v>11</v>
      </c>
      <c r="H57" t="s">
        <v>11</v>
      </c>
      <c r="I57" t="s">
        <v>254</v>
      </c>
      <c r="J57" t="s">
        <v>254</v>
      </c>
      <c r="K57" t="s">
        <v>1085</v>
      </c>
      <c r="L57">
        <v>945.62666666666667</v>
      </c>
      <c r="M57" t="s">
        <v>61</v>
      </c>
      <c r="N57">
        <v>12180</v>
      </c>
      <c r="R57" t="s">
        <v>627</v>
      </c>
      <c r="S57" s="34">
        <v>2</v>
      </c>
      <c r="T57">
        <v>2023</v>
      </c>
      <c r="U57" t="s">
        <v>606</v>
      </c>
      <c r="V57" t="s">
        <v>2830</v>
      </c>
      <c r="W57" t="s">
        <v>2831</v>
      </c>
      <c r="X57" t="s">
        <v>2832</v>
      </c>
      <c r="Y57" t="s">
        <v>2812</v>
      </c>
      <c r="Z57" t="s">
        <v>2833</v>
      </c>
      <c r="AA57" t="s">
        <v>623</v>
      </c>
      <c r="AB57" t="s">
        <v>86</v>
      </c>
      <c r="AC57" t="s">
        <v>605</v>
      </c>
      <c r="AD57" t="s">
        <v>2835</v>
      </c>
      <c r="AE57" t="s">
        <v>2869</v>
      </c>
      <c r="AF57" t="s">
        <v>2870</v>
      </c>
      <c r="AH57">
        <v>0.69397993311036787</v>
      </c>
      <c r="AI57" t="s">
        <v>568</v>
      </c>
      <c r="AJ57">
        <v>4685</v>
      </c>
    </row>
    <row r="58" spans="2:36" x14ac:dyDescent="0.3">
      <c r="B58" t="s">
        <v>1062</v>
      </c>
      <c r="C58">
        <v>2</v>
      </c>
      <c r="D58">
        <v>2023</v>
      </c>
      <c r="E58" t="s">
        <v>606</v>
      </c>
      <c r="F58" t="s">
        <v>2830</v>
      </c>
      <c r="G58" t="s">
        <v>11</v>
      </c>
      <c r="H58" t="s">
        <v>11</v>
      </c>
      <c r="I58" t="s">
        <v>254</v>
      </c>
      <c r="J58" t="s">
        <v>254</v>
      </c>
      <c r="K58" t="s">
        <v>1063</v>
      </c>
      <c r="L58">
        <v>637.26666666666665</v>
      </c>
      <c r="M58" t="s">
        <v>71</v>
      </c>
      <c r="N58">
        <v>12181</v>
      </c>
      <c r="R58" t="s">
        <v>627</v>
      </c>
      <c r="S58" s="34">
        <v>2</v>
      </c>
      <c r="T58">
        <v>2023</v>
      </c>
      <c r="U58" t="s">
        <v>606</v>
      </c>
      <c r="V58" t="s">
        <v>2830</v>
      </c>
      <c r="W58" t="s">
        <v>2831</v>
      </c>
      <c r="X58" t="s">
        <v>2832</v>
      </c>
      <c r="Y58" t="s">
        <v>2812</v>
      </c>
      <c r="Z58" t="s">
        <v>2833</v>
      </c>
      <c r="AA58" t="s">
        <v>623</v>
      </c>
      <c r="AB58" t="s">
        <v>86</v>
      </c>
      <c r="AC58" t="s">
        <v>605</v>
      </c>
      <c r="AD58" t="s">
        <v>2835</v>
      </c>
      <c r="AE58" t="s">
        <v>2869</v>
      </c>
      <c r="AF58" t="s">
        <v>2870</v>
      </c>
      <c r="AH58">
        <v>0.69397993311036787</v>
      </c>
      <c r="AI58" t="s">
        <v>568</v>
      </c>
      <c r="AJ58">
        <v>4760</v>
      </c>
    </row>
    <row r="59" spans="2:36" x14ac:dyDescent="0.3">
      <c r="B59" t="s">
        <v>1072</v>
      </c>
      <c r="C59">
        <v>2</v>
      </c>
      <c r="D59">
        <v>2023</v>
      </c>
      <c r="E59" t="s">
        <v>606</v>
      </c>
      <c r="F59" t="s">
        <v>2830</v>
      </c>
      <c r="G59" t="s">
        <v>11</v>
      </c>
      <c r="H59" t="s">
        <v>11</v>
      </c>
      <c r="I59" t="s">
        <v>254</v>
      </c>
      <c r="J59" t="s">
        <v>254</v>
      </c>
      <c r="K59" t="s">
        <v>1073</v>
      </c>
      <c r="L59">
        <v>699.76</v>
      </c>
      <c r="M59" t="s">
        <v>72</v>
      </c>
      <c r="N59">
        <v>12182</v>
      </c>
      <c r="R59" t="s">
        <v>627</v>
      </c>
      <c r="S59" s="34">
        <v>2</v>
      </c>
      <c r="T59">
        <v>2023</v>
      </c>
      <c r="U59" t="s">
        <v>606</v>
      </c>
      <c r="V59" t="s">
        <v>2830</v>
      </c>
      <c r="W59" t="s">
        <v>2831</v>
      </c>
      <c r="X59" t="s">
        <v>2832</v>
      </c>
      <c r="Y59" t="s">
        <v>2812</v>
      </c>
      <c r="Z59" t="s">
        <v>2833</v>
      </c>
      <c r="AA59" t="s">
        <v>623</v>
      </c>
      <c r="AB59" t="s">
        <v>86</v>
      </c>
      <c r="AC59" t="s">
        <v>605</v>
      </c>
      <c r="AD59" t="s">
        <v>2835</v>
      </c>
      <c r="AE59" t="s">
        <v>2869</v>
      </c>
      <c r="AF59" t="s">
        <v>2870</v>
      </c>
      <c r="AH59">
        <v>0.69397993311036787</v>
      </c>
      <c r="AI59" t="s">
        <v>568</v>
      </c>
      <c r="AJ59">
        <v>4835</v>
      </c>
    </row>
    <row r="60" spans="2:36" x14ac:dyDescent="0.3">
      <c r="B60" t="s">
        <v>1064</v>
      </c>
      <c r="C60">
        <v>2</v>
      </c>
      <c r="D60">
        <v>2023</v>
      </c>
      <c r="E60" t="s">
        <v>606</v>
      </c>
      <c r="F60" t="s">
        <v>2830</v>
      </c>
      <c r="G60" t="s">
        <v>11</v>
      </c>
      <c r="H60" t="s">
        <v>11</v>
      </c>
      <c r="I60" t="s">
        <v>254</v>
      </c>
      <c r="J60" t="s">
        <v>254</v>
      </c>
      <c r="K60" t="s">
        <v>1065</v>
      </c>
      <c r="L60">
        <v>680.02666666666664</v>
      </c>
      <c r="M60" t="s">
        <v>73</v>
      </c>
      <c r="N60">
        <v>12183</v>
      </c>
      <c r="R60" t="s">
        <v>627</v>
      </c>
      <c r="S60" s="34">
        <v>2</v>
      </c>
      <c r="T60">
        <v>2023</v>
      </c>
      <c r="U60" t="s">
        <v>606</v>
      </c>
      <c r="V60" t="s">
        <v>2830</v>
      </c>
      <c r="W60" t="s">
        <v>2831</v>
      </c>
      <c r="X60" t="s">
        <v>2832</v>
      </c>
      <c r="Y60" t="s">
        <v>2812</v>
      </c>
      <c r="Z60" t="s">
        <v>2833</v>
      </c>
      <c r="AA60" t="s">
        <v>623</v>
      </c>
      <c r="AB60" t="s">
        <v>86</v>
      </c>
      <c r="AC60" t="s">
        <v>605</v>
      </c>
      <c r="AD60" t="s">
        <v>2835</v>
      </c>
      <c r="AE60" t="s">
        <v>2869</v>
      </c>
      <c r="AF60" t="s">
        <v>2870</v>
      </c>
      <c r="AH60">
        <v>0.69397993311036787</v>
      </c>
      <c r="AI60" t="s">
        <v>568</v>
      </c>
      <c r="AJ60">
        <v>4910</v>
      </c>
    </row>
    <row r="61" spans="2:36" x14ac:dyDescent="0.3">
      <c r="B61" t="s">
        <v>1074</v>
      </c>
      <c r="C61">
        <v>2</v>
      </c>
      <c r="D61">
        <v>2023</v>
      </c>
      <c r="E61" t="s">
        <v>606</v>
      </c>
      <c r="F61" t="s">
        <v>2830</v>
      </c>
      <c r="G61" t="s">
        <v>11</v>
      </c>
      <c r="H61" t="s">
        <v>11</v>
      </c>
      <c r="I61" t="s">
        <v>254</v>
      </c>
      <c r="J61" t="s">
        <v>254</v>
      </c>
      <c r="K61" t="s">
        <v>1075</v>
      </c>
      <c r="L61">
        <v>438.38666666666666</v>
      </c>
      <c r="M61" t="s">
        <v>62</v>
      </c>
      <c r="N61">
        <v>12184</v>
      </c>
      <c r="R61" t="s">
        <v>627</v>
      </c>
      <c r="S61" s="34">
        <v>2</v>
      </c>
      <c r="T61">
        <v>2023</v>
      </c>
      <c r="U61" t="s">
        <v>606</v>
      </c>
      <c r="V61" t="s">
        <v>2830</v>
      </c>
      <c r="W61" t="s">
        <v>2831</v>
      </c>
      <c r="X61" t="s">
        <v>2832</v>
      </c>
      <c r="Y61" t="s">
        <v>2812</v>
      </c>
      <c r="Z61" t="s">
        <v>2833</v>
      </c>
      <c r="AA61" t="s">
        <v>623</v>
      </c>
      <c r="AB61" t="s">
        <v>86</v>
      </c>
      <c r="AC61" t="s">
        <v>605</v>
      </c>
      <c r="AD61" t="s">
        <v>2835</v>
      </c>
      <c r="AE61" t="s">
        <v>2869</v>
      </c>
      <c r="AF61" t="s">
        <v>2870</v>
      </c>
      <c r="AH61">
        <v>0.69397993311036787</v>
      </c>
      <c r="AI61" t="s">
        <v>568</v>
      </c>
      <c r="AJ61">
        <v>4985</v>
      </c>
    </row>
    <row r="62" spans="2:36" x14ac:dyDescent="0.3">
      <c r="B62" t="s">
        <v>1098</v>
      </c>
      <c r="C62">
        <v>2</v>
      </c>
      <c r="D62">
        <v>2023</v>
      </c>
      <c r="E62" t="s">
        <v>606</v>
      </c>
      <c r="F62" t="s">
        <v>2830</v>
      </c>
      <c r="G62" t="s">
        <v>11</v>
      </c>
      <c r="H62" t="s">
        <v>11</v>
      </c>
      <c r="I62" t="s">
        <v>254</v>
      </c>
      <c r="J62" t="s">
        <v>254</v>
      </c>
      <c r="K62" t="s">
        <v>1099</v>
      </c>
      <c r="L62">
        <v>581.61333333333334</v>
      </c>
      <c r="M62" t="s">
        <v>63</v>
      </c>
      <c r="N62">
        <v>12185</v>
      </c>
      <c r="R62" t="s">
        <v>627</v>
      </c>
      <c r="S62" s="34">
        <v>2</v>
      </c>
      <c r="T62">
        <v>2023</v>
      </c>
      <c r="U62" t="s">
        <v>606</v>
      </c>
      <c r="V62" t="s">
        <v>2830</v>
      </c>
      <c r="W62" t="s">
        <v>2831</v>
      </c>
      <c r="X62" t="s">
        <v>2832</v>
      </c>
      <c r="Y62" t="s">
        <v>2812</v>
      </c>
      <c r="Z62" t="s">
        <v>2833</v>
      </c>
      <c r="AA62" t="s">
        <v>623</v>
      </c>
      <c r="AB62" t="s">
        <v>86</v>
      </c>
      <c r="AC62" t="s">
        <v>605</v>
      </c>
      <c r="AD62" t="s">
        <v>2835</v>
      </c>
      <c r="AE62" t="s">
        <v>2869</v>
      </c>
      <c r="AF62" t="s">
        <v>2870</v>
      </c>
      <c r="AH62">
        <v>0.69397993311036787</v>
      </c>
      <c r="AI62" t="s">
        <v>568</v>
      </c>
      <c r="AJ62">
        <v>5060</v>
      </c>
    </row>
    <row r="63" spans="2:36" x14ac:dyDescent="0.3">
      <c r="B63" t="s">
        <v>1076</v>
      </c>
      <c r="C63">
        <v>2</v>
      </c>
      <c r="D63">
        <v>2023</v>
      </c>
      <c r="E63" t="s">
        <v>606</v>
      </c>
      <c r="F63" t="s">
        <v>2830</v>
      </c>
      <c r="G63" t="s">
        <v>11</v>
      </c>
      <c r="H63" t="s">
        <v>11</v>
      </c>
      <c r="I63" t="s">
        <v>254</v>
      </c>
      <c r="J63" t="s">
        <v>254</v>
      </c>
      <c r="K63" t="s">
        <v>1077</v>
      </c>
      <c r="L63">
        <v>406.90666666666669</v>
      </c>
      <c r="M63" t="s">
        <v>74</v>
      </c>
      <c r="N63">
        <v>12186</v>
      </c>
      <c r="R63" t="s">
        <v>627</v>
      </c>
      <c r="S63" s="34">
        <v>2</v>
      </c>
      <c r="T63">
        <v>2023</v>
      </c>
      <c r="U63" t="s">
        <v>606</v>
      </c>
      <c r="V63" t="s">
        <v>2830</v>
      </c>
      <c r="W63" t="s">
        <v>2831</v>
      </c>
      <c r="X63" t="s">
        <v>2832</v>
      </c>
      <c r="Y63" t="s">
        <v>2812</v>
      </c>
      <c r="Z63" t="s">
        <v>2833</v>
      </c>
      <c r="AA63" t="s">
        <v>623</v>
      </c>
      <c r="AB63" t="s">
        <v>86</v>
      </c>
      <c r="AC63" t="s">
        <v>605</v>
      </c>
      <c r="AD63" t="s">
        <v>2835</v>
      </c>
      <c r="AE63" t="s">
        <v>2869</v>
      </c>
      <c r="AF63" t="s">
        <v>2870</v>
      </c>
      <c r="AH63">
        <v>0.69397993311036787</v>
      </c>
      <c r="AI63" t="s">
        <v>568</v>
      </c>
      <c r="AJ63">
        <v>5135</v>
      </c>
    </row>
    <row r="64" spans="2:36" x14ac:dyDescent="0.3">
      <c r="B64" t="s">
        <v>1066</v>
      </c>
      <c r="C64">
        <v>2</v>
      </c>
      <c r="D64">
        <v>2023</v>
      </c>
      <c r="E64" t="s">
        <v>606</v>
      </c>
      <c r="F64" t="s">
        <v>2830</v>
      </c>
      <c r="G64" t="s">
        <v>11</v>
      </c>
      <c r="H64" t="s">
        <v>11</v>
      </c>
      <c r="I64" t="s">
        <v>254</v>
      </c>
      <c r="J64" t="s">
        <v>254</v>
      </c>
      <c r="K64" t="s">
        <v>1067</v>
      </c>
      <c r="L64">
        <v>440.92</v>
      </c>
      <c r="M64" t="s">
        <v>84</v>
      </c>
      <c r="N64">
        <v>12187</v>
      </c>
      <c r="R64" t="s">
        <v>627</v>
      </c>
      <c r="S64" s="34">
        <v>2</v>
      </c>
      <c r="T64">
        <v>2023</v>
      </c>
      <c r="U64" t="s">
        <v>606</v>
      </c>
      <c r="V64" t="s">
        <v>2830</v>
      </c>
      <c r="W64" t="s">
        <v>2831</v>
      </c>
      <c r="X64" t="s">
        <v>2832</v>
      </c>
      <c r="Y64" t="s">
        <v>2812</v>
      </c>
      <c r="Z64" t="s">
        <v>2833</v>
      </c>
      <c r="AA64" t="s">
        <v>623</v>
      </c>
      <c r="AB64" t="s">
        <v>86</v>
      </c>
      <c r="AC64" t="s">
        <v>605</v>
      </c>
      <c r="AD64" t="s">
        <v>2835</v>
      </c>
      <c r="AE64" t="s">
        <v>2869</v>
      </c>
      <c r="AF64" t="s">
        <v>2870</v>
      </c>
      <c r="AH64">
        <v>0.69397993311036787</v>
      </c>
      <c r="AI64" t="s">
        <v>568</v>
      </c>
      <c r="AJ64">
        <v>5210</v>
      </c>
    </row>
    <row r="65" spans="2:36" x14ac:dyDescent="0.3">
      <c r="B65" t="s">
        <v>1086</v>
      </c>
      <c r="C65">
        <v>2</v>
      </c>
      <c r="D65">
        <v>2023</v>
      </c>
      <c r="E65" t="s">
        <v>606</v>
      </c>
      <c r="F65" t="s">
        <v>2830</v>
      </c>
      <c r="G65" t="s">
        <v>11</v>
      </c>
      <c r="H65" t="s">
        <v>11</v>
      </c>
      <c r="I65" t="s">
        <v>254</v>
      </c>
      <c r="J65" t="s">
        <v>254</v>
      </c>
      <c r="K65" t="s">
        <v>1087</v>
      </c>
      <c r="L65">
        <v>1121.9066666666668</v>
      </c>
      <c r="M65" t="s">
        <v>64</v>
      </c>
      <c r="N65">
        <v>12188</v>
      </c>
      <c r="R65" t="s">
        <v>627</v>
      </c>
      <c r="S65" s="34">
        <v>2</v>
      </c>
      <c r="T65">
        <v>2023</v>
      </c>
      <c r="U65" t="s">
        <v>606</v>
      </c>
      <c r="V65" t="s">
        <v>2830</v>
      </c>
      <c r="W65" t="s">
        <v>2831</v>
      </c>
      <c r="X65" t="s">
        <v>2832</v>
      </c>
      <c r="Y65" t="s">
        <v>2812</v>
      </c>
      <c r="Z65" t="s">
        <v>2833</v>
      </c>
      <c r="AA65" t="s">
        <v>623</v>
      </c>
      <c r="AB65" t="s">
        <v>86</v>
      </c>
      <c r="AC65" t="s">
        <v>605</v>
      </c>
      <c r="AD65" t="s">
        <v>2835</v>
      </c>
      <c r="AE65" t="s">
        <v>2869</v>
      </c>
      <c r="AF65" t="s">
        <v>2870</v>
      </c>
      <c r="AH65">
        <v>0.69397993311036787</v>
      </c>
      <c r="AI65" t="s">
        <v>568</v>
      </c>
      <c r="AJ65">
        <v>5285</v>
      </c>
    </row>
    <row r="66" spans="2:36" x14ac:dyDescent="0.3">
      <c r="B66" t="s">
        <v>1088</v>
      </c>
      <c r="C66">
        <v>2</v>
      </c>
      <c r="D66">
        <v>2023</v>
      </c>
      <c r="E66" t="s">
        <v>606</v>
      </c>
      <c r="F66" t="s">
        <v>2830</v>
      </c>
      <c r="G66" t="s">
        <v>11</v>
      </c>
      <c r="H66" t="s">
        <v>11</v>
      </c>
      <c r="I66" t="s">
        <v>254</v>
      </c>
      <c r="J66" t="s">
        <v>254</v>
      </c>
      <c r="K66" t="s">
        <v>1089</v>
      </c>
      <c r="L66">
        <v>414.14666666666665</v>
      </c>
      <c r="M66" t="s">
        <v>83</v>
      </c>
      <c r="N66">
        <v>12189</v>
      </c>
      <c r="R66" t="s">
        <v>627</v>
      </c>
      <c r="S66" s="34">
        <v>2</v>
      </c>
      <c r="T66">
        <v>2023</v>
      </c>
      <c r="U66" t="s">
        <v>606</v>
      </c>
      <c r="V66" t="s">
        <v>2830</v>
      </c>
      <c r="W66" t="s">
        <v>2831</v>
      </c>
      <c r="X66" t="s">
        <v>2832</v>
      </c>
      <c r="Y66" t="s">
        <v>2812</v>
      </c>
      <c r="Z66" t="s">
        <v>2833</v>
      </c>
      <c r="AA66" t="s">
        <v>623</v>
      </c>
      <c r="AB66" t="s">
        <v>86</v>
      </c>
      <c r="AC66" t="s">
        <v>605</v>
      </c>
      <c r="AD66" t="s">
        <v>2835</v>
      </c>
      <c r="AE66" t="s">
        <v>2869</v>
      </c>
      <c r="AF66" t="s">
        <v>2870</v>
      </c>
      <c r="AH66">
        <v>0.69397993311036787</v>
      </c>
      <c r="AI66" t="s">
        <v>568</v>
      </c>
      <c r="AJ66">
        <v>5360</v>
      </c>
    </row>
    <row r="67" spans="2:36" x14ac:dyDescent="0.3">
      <c r="B67" t="s">
        <v>1068</v>
      </c>
      <c r="C67">
        <v>2</v>
      </c>
      <c r="D67">
        <v>2023</v>
      </c>
      <c r="E67" t="s">
        <v>606</v>
      </c>
      <c r="F67" t="s">
        <v>2830</v>
      </c>
      <c r="G67" t="s">
        <v>11</v>
      </c>
      <c r="H67" t="s">
        <v>11</v>
      </c>
      <c r="I67" t="s">
        <v>254</v>
      </c>
      <c r="J67" t="s">
        <v>254</v>
      </c>
      <c r="K67" t="s">
        <v>1069</v>
      </c>
      <c r="L67">
        <v>283.68</v>
      </c>
      <c r="M67" t="s">
        <v>85</v>
      </c>
      <c r="N67">
        <v>12190</v>
      </c>
      <c r="R67" t="s">
        <v>627</v>
      </c>
      <c r="S67" s="34">
        <v>2</v>
      </c>
      <c r="T67">
        <v>2023</v>
      </c>
      <c r="U67" t="s">
        <v>606</v>
      </c>
      <c r="V67" t="s">
        <v>2830</v>
      </c>
      <c r="W67" t="s">
        <v>2831</v>
      </c>
      <c r="X67" t="s">
        <v>2832</v>
      </c>
      <c r="Y67" t="s">
        <v>2812</v>
      </c>
      <c r="Z67" t="s">
        <v>2833</v>
      </c>
      <c r="AA67" t="s">
        <v>623</v>
      </c>
      <c r="AB67" t="s">
        <v>86</v>
      </c>
      <c r="AC67" t="s">
        <v>605</v>
      </c>
      <c r="AD67" t="s">
        <v>2835</v>
      </c>
      <c r="AE67" t="s">
        <v>2869</v>
      </c>
      <c r="AF67" t="s">
        <v>2870</v>
      </c>
      <c r="AH67">
        <v>0.69397993311036787</v>
      </c>
      <c r="AI67" t="s">
        <v>568</v>
      </c>
      <c r="AJ67">
        <v>5435</v>
      </c>
    </row>
    <row r="68" spans="2:36" x14ac:dyDescent="0.3">
      <c r="B68" t="s">
        <v>1078</v>
      </c>
      <c r="C68">
        <v>2</v>
      </c>
      <c r="D68">
        <v>2023</v>
      </c>
      <c r="E68" t="s">
        <v>606</v>
      </c>
      <c r="F68" t="s">
        <v>2830</v>
      </c>
      <c r="G68" t="s">
        <v>11</v>
      </c>
      <c r="H68" t="s">
        <v>11</v>
      </c>
      <c r="I68" t="s">
        <v>254</v>
      </c>
      <c r="J68" t="s">
        <v>254</v>
      </c>
      <c r="K68" t="s">
        <v>1079</v>
      </c>
      <c r="L68">
        <v>349.30666666666667</v>
      </c>
      <c r="M68" t="s">
        <v>145</v>
      </c>
      <c r="N68">
        <v>12191</v>
      </c>
      <c r="R68" t="s">
        <v>627</v>
      </c>
      <c r="S68" s="34">
        <v>2</v>
      </c>
      <c r="T68">
        <v>2023</v>
      </c>
      <c r="U68" t="s">
        <v>606</v>
      </c>
      <c r="V68" t="s">
        <v>2830</v>
      </c>
      <c r="W68" t="s">
        <v>2831</v>
      </c>
      <c r="X68" t="s">
        <v>2832</v>
      </c>
      <c r="Y68" t="s">
        <v>2812</v>
      </c>
      <c r="Z68" t="s">
        <v>2833</v>
      </c>
      <c r="AA68" t="s">
        <v>623</v>
      </c>
      <c r="AB68" t="s">
        <v>86</v>
      </c>
      <c r="AC68" t="s">
        <v>605</v>
      </c>
      <c r="AD68" t="s">
        <v>2835</v>
      </c>
      <c r="AE68" t="s">
        <v>2869</v>
      </c>
      <c r="AF68" t="s">
        <v>2870</v>
      </c>
      <c r="AH68">
        <v>0.69397993311036787</v>
      </c>
      <c r="AI68" t="s">
        <v>568</v>
      </c>
      <c r="AJ68">
        <v>5510</v>
      </c>
    </row>
    <row r="69" spans="2:36" x14ac:dyDescent="0.3">
      <c r="B69" t="s">
        <v>1090</v>
      </c>
      <c r="C69">
        <v>2</v>
      </c>
      <c r="D69">
        <v>2023</v>
      </c>
      <c r="E69" t="s">
        <v>606</v>
      </c>
      <c r="F69" t="s">
        <v>2830</v>
      </c>
      <c r="G69" t="s">
        <v>11</v>
      </c>
      <c r="H69" t="s">
        <v>11</v>
      </c>
      <c r="I69" t="s">
        <v>254</v>
      </c>
      <c r="J69" t="s">
        <v>254</v>
      </c>
      <c r="K69" t="s">
        <v>1091</v>
      </c>
      <c r="L69">
        <v>242.4</v>
      </c>
      <c r="M69" t="s">
        <v>146</v>
      </c>
      <c r="N69">
        <v>12192</v>
      </c>
      <c r="R69" t="s">
        <v>627</v>
      </c>
      <c r="S69" s="34">
        <v>2</v>
      </c>
      <c r="T69">
        <v>2023</v>
      </c>
      <c r="U69" t="s">
        <v>606</v>
      </c>
      <c r="V69" t="s">
        <v>2830</v>
      </c>
      <c r="W69" t="s">
        <v>2831</v>
      </c>
      <c r="X69" t="s">
        <v>2832</v>
      </c>
      <c r="Y69" t="s">
        <v>2812</v>
      </c>
      <c r="Z69" t="s">
        <v>2833</v>
      </c>
      <c r="AA69" t="s">
        <v>623</v>
      </c>
      <c r="AB69" t="s">
        <v>86</v>
      </c>
      <c r="AC69" t="s">
        <v>605</v>
      </c>
      <c r="AD69" t="s">
        <v>2835</v>
      </c>
      <c r="AE69" t="s">
        <v>2869</v>
      </c>
      <c r="AF69" t="s">
        <v>2870</v>
      </c>
      <c r="AH69">
        <v>0.69397993311036787</v>
      </c>
      <c r="AI69" t="s">
        <v>568</v>
      </c>
      <c r="AJ69">
        <v>5585</v>
      </c>
    </row>
    <row r="70" spans="2:36" x14ac:dyDescent="0.3">
      <c r="B70" t="s">
        <v>1070</v>
      </c>
      <c r="C70">
        <v>2</v>
      </c>
      <c r="D70">
        <v>2023</v>
      </c>
      <c r="E70" t="s">
        <v>606</v>
      </c>
      <c r="F70" t="s">
        <v>2830</v>
      </c>
      <c r="G70" t="s">
        <v>11</v>
      </c>
      <c r="H70" t="s">
        <v>11</v>
      </c>
      <c r="I70" t="s">
        <v>254</v>
      </c>
      <c r="J70" t="s">
        <v>254</v>
      </c>
      <c r="K70" t="s">
        <v>1071</v>
      </c>
      <c r="L70">
        <v>280.94666666666666</v>
      </c>
      <c r="M70" t="s">
        <v>147</v>
      </c>
      <c r="N70">
        <v>12193</v>
      </c>
      <c r="R70" t="s">
        <v>627</v>
      </c>
      <c r="S70" s="34">
        <v>2</v>
      </c>
      <c r="T70">
        <v>2023</v>
      </c>
      <c r="U70" t="s">
        <v>606</v>
      </c>
      <c r="V70" t="s">
        <v>2830</v>
      </c>
      <c r="W70" t="s">
        <v>2831</v>
      </c>
      <c r="X70" t="s">
        <v>2832</v>
      </c>
      <c r="Y70" t="s">
        <v>2812</v>
      </c>
      <c r="Z70" t="s">
        <v>2833</v>
      </c>
      <c r="AA70" t="s">
        <v>623</v>
      </c>
      <c r="AB70" t="s">
        <v>86</v>
      </c>
      <c r="AC70" t="s">
        <v>605</v>
      </c>
      <c r="AD70" t="s">
        <v>2835</v>
      </c>
      <c r="AE70" t="s">
        <v>2869</v>
      </c>
      <c r="AF70" t="s">
        <v>2870</v>
      </c>
      <c r="AH70">
        <v>0.69397993311036787</v>
      </c>
      <c r="AI70" t="s">
        <v>568</v>
      </c>
      <c r="AJ70">
        <v>5660</v>
      </c>
    </row>
    <row r="71" spans="2:36" x14ac:dyDescent="0.3">
      <c r="B71" t="s">
        <v>1100</v>
      </c>
      <c r="C71">
        <v>2</v>
      </c>
      <c r="D71">
        <v>2023</v>
      </c>
      <c r="E71" t="s">
        <v>606</v>
      </c>
      <c r="F71" t="s">
        <v>2830</v>
      </c>
      <c r="G71" t="s">
        <v>11</v>
      </c>
      <c r="H71" t="s">
        <v>11</v>
      </c>
      <c r="I71" t="s">
        <v>254</v>
      </c>
      <c r="J71" t="s">
        <v>254</v>
      </c>
      <c r="K71" t="s">
        <v>1101</v>
      </c>
      <c r="L71">
        <v>260.98666666666668</v>
      </c>
      <c r="M71" t="s">
        <v>150</v>
      </c>
      <c r="N71">
        <v>12194</v>
      </c>
      <c r="R71" t="s">
        <v>627</v>
      </c>
      <c r="S71" s="34">
        <v>2</v>
      </c>
      <c r="T71">
        <v>2023</v>
      </c>
      <c r="U71" t="s">
        <v>606</v>
      </c>
      <c r="V71" t="s">
        <v>2830</v>
      </c>
      <c r="W71" t="s">
        <v>2831</v>
      </c>
      <c r="X71" t="s">
        <v>2832</v>
      </c>
      <c r="Y71" t="s">
        <v>2812</v>
      </c>
      <c r="Z71" t="s">
        <v>2833</v>
      </c>
      <c r="AA71" t="s">
        <v>623</v>
      </c>
      <c r="AB71" t="s">
        <v>86</v>
      </c>
      <c r="AC71" t="s">
        <v>605</v>
      </c>
      <c r="AD71" t="s">
        <v>2835</v>
      </c>
      <c r="AE71" t="s">
        <v>2869</v>
      </c>
      <c r="AF71" t="s">
        <v>2870</v>
      </c>
      <c r="AH71">
        <v>0.69397993311036787</v>
      </c>
      <c r="AI71" t="s">
        <v>568</v>
      </c>
      <c r="AJ71">
        <v>5735</v>
      </c>
    </row>
    <row r="72" spans="2:36" x14ac:dyDescent="0.3">
      <c r="B72" t="s">
        <v>1027</v>
      </c>
      <c r="C72">
        <v>2</v>
      </c>
      <c r="D72">
        <v>2023</v>
      </c>
      <c r="E72" t="s">
        <v>606</v>
      </c>
      <c r="F72" t="s">
        <v>2830</v>
      </c>
      <c r="G72" t="s">
        <v>2831</v>
      </c>
      <c r="H72" t="s">
        <v>2832</v>
      </c>
      <c r="I72" t="s">
        <v>2812</v>
      </c>
      <c r="J72" t="s">
        <v>2833</v>
      </c>
      <c r="K72" t="s">
        <v>1028</v>
      </c>
      <c r="L72">
        <v>1760</v>
      </c>
      <c r="M72" t="s">
        <v>148</v>
      </c>
      <c r="N72">
        <v>10673</v>
      </c>
      <c r="R72" t="s">
        <v>627</v>
      </c>
      <c r="S72" s="34">
        <v>2</v>
      </c>
      <c r="T72">
        <v>2023</v>
      </c>
      <c r="U72" t="s">
        <v>606</v>
      </c>
      <c r="V72" t="s">
        <v>2830</v>
      </c>
      <c r="W72" t="s">
        <v>2831</v>
      </c>
      <c r="X72" t="s">
        <v>2832</v>
      </c>
      <c r="Y72" t="s">
        <v>2812</v>
      </c>
      <c r="Z72" t="s">
        <v>2833</v>
      </c>
      <c r="AA72" t="s">
        <v>623</v>
      </c>
      <c r="AB72" t="s">
        <v>86</v>
      </c>
      <c r="AC72" t="s">
        <v>605</v>
      </c>
      <c r="AD72" t="s">
        <v>2835</v>
      </c>
      <c r="AE72" t="s">
        <v>2869</v>
      </c>
      <c r="AF72" t="s">
        <v>2870</v>
      </c>
      <c r="AH72">
        <v>0.69397993311036787</v>
      </c>
      <c r="AI72" t="s">
        <v>568</v>
      </c>
      <c r="AJ72">
        <v>5810</v>
      </c>
    </row>
    <row r="73" spans="2:36" x14ac:dyDescent="0.3">
      <c r="B73" t="s">
        <v>1046</v>
      </c>
      <c r="C73">
        <v>2</v>
      </c>
      <c r="D73">
        <v>2023</v>
      </c>
      <c r="E73" t="s">
        <v>606</v>
      </c>
      <c r="F73" t="s">
        <v>2830</v>
      </c>
      <c r="G73" t="s">
        <v>2831</v>
      </c>
      <c r="H73" t="s">
        <v>2832</v>
      </c>
      <c r="I73" t="s">
        <v>2812</v>
      </c>
      <c r="J73" t="s">
        <v>2833</v>
      </c>
      <c r="K73" t="s">
        <v>1047</v>
      </c>
      <c r="L73">
        <v>173</v>
      </c>
      <c r="M73" t="s">
        <v>59</v>
      </c>
      <c r="N73">
        <v>10748</v>
      </c>
      <c r="R73" t="s">
        <v>627</v>
      </c>
      <c r="S73" s="34">
        <v>2</v>
      </c>
      <c r="T73">
        <v>2023</v>
      </c>
      <c r="U73" t="s">
        <v>606</v>
      </c>
      <c r="V73" t="s">
        <v>2830</v>
      </c>
      <c r="W73" t="s">
        <v>2831</v>
      </c>
      <c r="X73" t="s">
        <v>2832</v>
      </c>
      <c r="Y73" t="s">
        <v>2812</v>
      </c>
      <c r="Z73" t="s">
        <v>2833</v>
      </c>
      <c r="AA73" t="s">
        <v>623</v>
      </c>
      <c r="AB73" t="s">
        <v>86</v>
      </c>
      <c r="AC73" t="s">
        <v>605</v>
      </c>
      <c r="AD73" t="s">
        <v>2835</v>
      </c>
      <c r="AE73" t="s">
        <v>2869</v>
      </c>
      <c r="AF73" t="s">
        <v>2870</v>
      </c>
      <c r="AH73">
        <v>0.69397993311036787</v>
      </c>
      <c r="AI73" t="s">
        <v>568</v>
      </c>
      <c r="AJ73">
        <v>5885</v>
      </c>
    </row>
    <row r="74" spans="2:36" x14ac:dyDescent="0.3">
      <c r="B74" t="s">
        <v>2905</v>
      </c>
      <c r="C74">
        <v>2</v>
      </c>
      <c r="D74">
        <v>2023</v>
      </c>
      <c r="E74" t="s">
        <v>606</v>
      </c>
      <c r="F74" t="s">
        <v>2830</v>
      </c>
      <c r="G74" t="s">
        <v>2831</v>
      </c>
      <c r="H74" t="s">
        <v>2832</v>
      </c>
      <c r="I74" t="s">
        <v>2812</v>
      </c>
      <c r="J74" t="s">
        <v>2833</v>
      </c>
      <c r="K74" t="s">
        <v>2906</v>
      </c>
      <c r="L74">
        <v>19</v>
      </c>
      <c r="M74" t="s">
        <v>1033</v>
      </c>
      <c r="N74">
        <v>10805</v>
      </c>
      <c r="R74" t="s">
        <v>627</v>
      </c>
      <c r="S74" s="34">
        <v>2</v>
      </c>
      <c r="T74">
        <v>2023</v>
      </c>
      <c r="U74" t="s">
        <v>606</v>
      </c>
      <c r="V74" t="s">
        <v>2830</v>
      </c>
      <c r="W74" t="s">
        <v>2831</v>
      </c>
      <c r="X74" t="s">
        <v>2832</v>
      </c>
      <c r="Y74" t="s">
        <v>2812</v>
      </c>
      <c r="Z74" t="s">
        <v>2833</v>
      </c>
      <c r="AA74" t="s">
        <v>623</v>
      </c>
      <c r="AB74" t="s">
        <v>86</v>
      </c>
      <c r="AC74" t="s">
        <v>605</v>
      </c>
      <c r="AD74" t="s">
        <v>2835</v>
      </c>
      <c r="AE74" t="s">
        <v>2869</v>
      </c>
      <c r="AF74" t="s">
        <v>2870</v>
      </c>
      <c r="AH74">
        <v>0.69397993311036787</v>
      </c>
      <c r="AI74" t="s">
        <v>568</v>
      </c>
      <c r="AJ74">
        <v>5960</v>
      </c>
    </row>
    <row r="75" spans="2:36" x14ac:dyDescent="0.3">
      <c r="B75" t="s">
        <v>1038</v>
      </c>
      <c r="C75">
        <v>2</v>
      </c>
      <c r="D75">
        <v>2023</v>
      </c>
      <c r="E75" t="s">
        <v>606</v>
      </c>
      <c r="F75" t="s">
        <v>2830</v>
      </c>
      <c r="G75" t="s">
        <v>2831</v>
      </c>
      <c r="H75" t="s">
        <v>2832</v>
      </c>
      <c r="I75" t="s">
        <v>2812</v>
      </c>
      <c r="J75" t="s">
        <v>2833</v>
      </c>
      <c r="K75" t="s">
        <v>1039</v>
      </c>
      <c r="L75">
        <v>120</v>
      </c>
      <c r="M75" t="s">
        <v>151</v>
      </c>
      <c r="N75">
        <v>10860</v>
      </c>
      <c r="R75" t="s">
        <v>627</v>
      </c>
      <c r="S75" s="34">
        <v>2</v>
      </c>
      <c r="T75">
        <v>2023</v>
      </c>
      <c r="U75" t="s">
        <v>606</v>
      </c>
      <c r="V75" t="s">
        <v>2830</v>
      </c>
      <c r="W75" t="s">
        <v>2831</v>
      </c>
      <c r="X75" t="s">
        <v>2832</v>
      </c>
      <c r="Y75" t="s">
        <v>2812</v>
      </c>
      <c r="Z75" t="s">
        <v>2833</v>
      </c>
      <c r="AA75" t="s">
        <v>623</v>
      </c>
      <c r="AB75" t="s">
        <v>86</v>
      </c>
      <c r="AC75" t="s">
        <v>605</v>
      </c>
      <c r="AD75" t="s">
        <v>2835</v>
      </c>
      <c r="AE75" t="s">
        <v>2869</v>
      </c>
      <c r="AF75" t="s">
        <v>2870</v>
      </c>
      <c r="AH75">
        <v>0.69397993311036787</v>
      </c>
      <c r="AI75" t="s">
        <v>568</v>
      </c>
      <c r="AJ75">
        <v>6035</v>
      </c>
    </row>
    <row r="76" spans="2:36" x14ac:dyDescent="0.3">
      <c r="B76" t="s">
        <v>1054</v>
      </c>
      <c r="C76">
        <v>2</v>
      </c>
      <c r="D76">
        <v>2023</v>
      </c>
      <c r="E76" t="s">
        <v>606</v>
      </c>
      <c r="F76" t="s">
        <v>2830</v>
      </c>
      <c r="G76" t="s">
        <v>2831</v>
      </c>
      <c r="H76" t="s">
        <v>2832</v>
      </c>
      <c r="I76" t="s">
        <v>2812</v>
      </c>
      <c r="J76" t="s">
        <v>2833</v>
      </c>
      <c r="K76" t="s">
        <v>1055</v>
      </c>
      <c r="L76">
        <v>187</v>
      </c>
      <c r="M76" t="s">
        <v>149</v>
      </c>
      <c r="N76">
        <v>10935</v>
      </c>
      <c r="R76" t="s">
        <v>627</v>
      </c>
      <c r="S76" s="34">
        <v>2</v>
      </c>
      <c r="T76">
        <v>2023</v>
      </c>
      <c r="U76" t="s">
        <v>606</v>
      </c>
      <c r="V76" t="s">
        <v>2830</v>
      </c>
      <c r="W76" t="s">
        <v>2831</v>
      </c>
      <c r="X76" t="s">
        <v>2832</v>
      </c>
      <c r="Y76" t="s">
        <v>2812</v>
      </c>
      <c r="Z76" t="s">
        <v>2833</v>
      </c>
      <c r="AA76" t="s">
        <v>623</v>
      </c>
      <c r="AB76" t="s">
        <v>86</v>
      </c>
      <c r="AC76" t="s">
        <v>605</v>
      </c>
      <c r="AD76" t="s">
        <v>2835</v>
      </c>
      <c r="AE76" t="s">
        <v>2869</v>
      </c>
      <c r="AF76" t="s">
        <v>2870</v>
      </c>
      <c r="AH76">
        <v>0.69397993311036787</v>
      </c>
      <c r="AI76" t="s">
        <v>568</v>
      </c>
      <c r="AJ76">
        <v>6110</v>
      </c>
    </row>
    <row r="77" spans="2:36" x14ac:dyDescent="0.3">
      <c r="B77" t="s">
        <v>1023</v>
      </c>
      <c r="C77">
        <v>2</v>
      </c>
      <c r="D77">
        <v>2023</v>
      </c>
      <c r="E77" t="s">
        <v>606</v>
      </c>
      <c r="F77" t="s">
        <v>2830</v>
      </c>
      <c r="G77" t="s">
        <v>2831</v>
      </c>
      <c r="H77" t="s">
        <v>2832</v>
      </c>
      <c r="I77" t="s">
        <v>2812</v>
      </c>
      <c r="J77" t="s">
        <v>2833</v>
      </c>
      <c r="K77" t="s">
        <v>1024</v>
      </c>
      <c r="L77">
        <v>274</v>
      </c>
      <c r="M77" t="s">
        <v>60</v>
      </c>
      <c r="N77">
        <v>11010</v>
      </c>
      <c r="R77" t="s">
        <v>627</v>
      </c>
      <c r="S77" s="34">
        <v>2</v>
      </c>
      <c r="T77">
        <v>2023</v>
      </c>
      <c r="U77" t="s">
        <v>606</v>
      </c>
      <c r="V77" t="s">
        <v>2830</v>
      </c>
      <c r="W77" t="s">
        <v>2831</v>
      </c>
      <c r="X77" t="s">
        <v>2832</v>
      </c>
      <c r="Y77" t="s">
        <v>2812</v>
      </c>
      <c r="Z77" t="s">
        <v>2833</v>
      </c>
      <c r="AA77" t="s">
        <v>623</v>
      </c>
      <c r="AB77" t="s">
        <v>86</v>
      </c>
      <c r="AC77" t="s">
        <v>605</v>
      </c>
      <c r="AD77" t="s">
        <v>2835</v>
      </c>
      <c r="AE77" t="s">
        <v>2869</v>
      </c>
      <c r="AF77" t="s">
        <v>2870</v>
      </c>
      <c r="AH77">
        <v>0.69397993311036787</v>
      </c>
      <c r="AI77" t="s">
        <v>568</v>
      </c>
      <c r="AJ77">
        <v>6185</v>
      </c>
    </row>
    <row r="78" spans="2:36" x14ac:dyDescent="0.3">
      <c r="B78" t="s">
        <v>1052</v>
      </c>
      <c r="C78">
        <v>2</v>
      </c>
      <c r="D78">
        <v>2023</v>
      </c>
      <c r="E78" t="s">
        <v>606</v>
      </c>
      <c r="F78" t="s">
        <v>2830</v>
      </c>
      <c r="G78" t="s">
        <v>2831</v>
      </c>
      <c r="H78" t="s">
        <v>2832</v>
      </c>
      <c r="I78" t="s">
        <v>2812</v>
      </c>
      <c r="J78" t="s">
        <v>2833</v>
      </c>
      <c r="K78" t="s">
        <v>1053</v>
      </c>
      <c r="L78">
        <v>539</v>
      </c>
      <c r="M78" t="s">
        <v>61</v>
      </c>
      <c r="N78">
        <v>11085</v>
      </c>
      <c r="R78" t="s">
        <v>627</v>
      </c>
      <c r="S78" s="34">
        <v>2</v>
      </c>
      <c r="T78">
        <v>2023</v>
      </c>
      <c r="U78" t="s">
        <v>606</v>
      </c>
      <c r="V78" t="s">
        <v>2830</v>
      </c>
      <c r="W78" t="s">
        <v>2831</v>
      </c>
      <c r="X78" t="s">
        <v>2832</v>
      </c>
      <c r="Y78" t="s">
        <v>2812</v>
      </c>
      <c r="Z78" t="s">
        <v>2833</v>
      </c>
      <c r="AA78" t="s">
        <v>623</v>
      </c>
      <c r="AB78" t="s">
        <v>86</v>
      </c>
      <c r="AC78" t="s">
        <v>605</v>
      </c>
      <c r="AD78" t="s">
        <v>2835</v>
      </c>
      <c r="AE78" t="s">
        <v>2869</v>
      </c>
      <c r="AF78" t="s">
        <v>2870</v>
      </c>
      <c r="AH78">
        <v>0.69397993311036787</v>
      </c>
      <c r="AI78" t="s">
        <v>568</v>
      </c>
      <c r="AJ78">
        <v>6260</v>
      </c>
    </row>
    <row r="79" spans="2:36" x14ac:dyDescent="0.3">
      <c r="B79" t="s">
        <v>1021</v>
      </c>
      <c r="C79">
        <v>2</v>
      </c>
      <c r="D79">
        <v>2023</v>
      </c>
      <c r="E79" t="s">
        <v>606</v>
      </c>
      <c r="F79" t="s">
        <v>2830</v>
      </c>
      <c r="G79" t="s">
        <v>2831</v>
      </c>
      <c r="H79" t="s">
        <v>2832</v>
      </c>
      <c r="I79" t="s">
        <v>2812</v>
      </c>
      <c r="J79" t="s">
        <v>2833</v>
      </c>
      <c r="K79" t="s">
        <v>1022</v>
      </c>
      <c r="L79">
        <v>324</v>
      </c>
      <c r="M79" t="s">
        <v>71</v>
      </c>
      <c r="N79">
        <v>11160</v>
      </c>
      <c r="R79" t="s">
        <v>627</v>
      </c>
      <c r="S79" s="34">
        <v>2</v>
      </c>
      <c r="T79">
        <v>2023</v>
      </c>
      <c r="U79" t="s">
        <v>606</v>
      </c>
      <c r="V79" t="s">
        <v>2830</v>
      </c>
      <c r="W79" t="s">
        <v>2831</v>
      </c>
      <c r="X79" t="s">
        <v>2832</v>
      </c>
      <c r="Y79" t="s">
        <v>2812</v>
      </c>
      <c r="Z79" t="s">
        <v>2833</v>
      </c>
      <c r="AA79" t="s">
        <v>623</v>
      </c>
      <c r="AB79" t="s">
        <v>86</v>
      </c>
      <c r="AC79" t="s">
        <v>605</v>
      </c>
      <c r="AD79" t="s">
        <v>2835</v>
      </c>
      <c r="AE79" t="s">
        <v>2869</v>
      </c>
      <c r="AF79" t="s">
        <v>2870</v>
      </c>
      <c r="AH79">
        <v>0.69397993311036787</v>
      </c>
      <c r="AI79" t="s">
        <v>568</v>
      </c>
      <c r="AJ79">
        <v>6335</v>
      </c>
    </row>
    <row r="80" spans="2:36" x14ac:dyDescent="0.3">
      <c r="B80" t="s">
        <v>1058</v>
      </c>
      <c r="C80">
        <v>2</v>
      </c>
      <c r="D80">
        <v>2023</v>
      </c>
      <c r="E80" t="s">
        <v>606</v>
      </c>
      <c r="F80" t="s">
        <v>2830</v>
      </c>
      <c r="G80" t="s">
        <v>2831</v>
      </c>
      <c r="H80" t="s">
        <v>2832</v>
      </c>
      <c r="I80" t="s">
        <v>2812</v>
      </c>
      <c r="J80" t="s">
        <v>2833</v>
      </c>
      <c r="K80" t="s">
        <v>1059</v>
      </c>
      <c r="L80">
        <v>386</v>
      </c>
      <c r="M80" t="s">
        <v>72</v>
      </c>
      <c r="N80">
        <v>11235</v>
      </c>
      <c r="R80" t="s">
        <v>627</v>
      </c>
      <c r="S80" s="34">
        <v>2</v>
      </c>
      <c r="T80">
        <v>2023</v>
      </c>
      <c r="U80" t="s">
        <v>606</v>
      </c>
      <c r="V80" t="s">
        <v>2830</v>
      </c>
      <c r="W80" t="s">
        <v>2831</v>
      </c>
      <c r="X80" t="s">
        <v>2832</v>
      </c>
      <c r="Y80" t="s">
        <v>2812</v>
      </c>
      <c r="Z80" t="s">
        <v>2833</v>
      </c>
      <c r="AA80" t="s">
        <v>623</v>
      </c>
      <c r="AB80" t="s">
        <v>86</v>
      </c>
      <c r="AC80" t="s">
        <v>605</v>
      </c>
      <c r="AD80" t="s">
        <v>2835</v>
      </c>
      <c r="AE80" t="s">
        <v>2869</v>
      </c>
      <c r="AF80" t="s">
        <v>2870</v>
      </c>
      <c r="AH80">
        <v>0.69397993311036787</v>
      </c>
      <c r="AI80" t="s">
        <v>568</v>
      </c>
      <c r="AJ80">
        <v>6410</v>
      </c>
    </row>
    <row r="81" spans="2:36" x14ac:dyDescent="0.3">
      <c r="B81" t="s">
        <v>1031</v>
      </c>
      <c r="C81">
        <v>2</v>
      </c>
      <c r="D81">
        <v>2023</v>
      </c>
      <c r="E81" t="s">
        <v>606</v>
      </c>
      <c r="F81" t="s">
        <v>2830</v>
      </c>
      <c r="G81" t="s">
        <v>2831</v>
      </c>
      <c r="H81" t="s">
        <v>2832</v>
      </c>
      <c r="I81" t="s">
        <v>2812</v>
      </c>
      <c r="J81" t="s">
        <v>2833</v>
      </c>
      <c r="K81" t="s">
        <v>1032</v>
      </c>
      <c r="L81">
        <v>427</v>
      </c>
      <c r="M81" t="s">
        <v>73</v>
      </c>
      <c r="N81">
        <v>11310</v>
      </c>
      <c r="R81" t="s">
        <v>627</v>
      </c>
      <c r="S81" s="34">
        <v>2</v>
      </c>
      <c r="T81">
        <v>2023</v>
      </c>
      <c r="U81" t="s">
        <v>606</v>
      </c>
      <c r="V81" t="s">
        <v>2830</v>
      </c>
      <c r="W81" t="s">
        <v>2831</v>
      </c>
      <c r="X81" t="s">
        <v>2832</v>
      </c>
      <c r="Y81" t="s">
        <v>2812</v>
      </c>
      <c r="Z81" t="s">
        <v>2833</v>
      </c>
      <c r="AA81" t="s">
        <v>623</v>
      </c>
      <c r="AB81" t="s">
        <v>86</v>
      </c>
      <c r="AC81" t="s">
        <v>605</v>
      </c>
      <c r="AD81" t="s">
        <v>2835</v>
      </c>
      <c r="AE81" t="s">
        <v>2869</v>
      </c>
      <c r="AF81" t="s">
        <v>2870</v>
      </c>
      <c r="AH81">
        <v>0.69397993311036787</v>
      </c>
      <c r="AI81" t="s">
        <v>568</v>
      </c>
      <c r="AJ81">
        <v>6485</v>
      </c>
    </row>
    <row r="82" spans="2:36" x14ac:dyDescent="0.3">
      <c r="B82" t="s">
        <v>1048</v>
      </c>
      <c r="C82">
        <v>2</v>
      </c>
      <c r="D82">
        <v>2023</v>
      </c>
      <c r="E82" t="s">
        <v>606</v>
      </c>
      <c r="F82" t="s">
        <v>2830</v>
      </c>
      <c r="G82" t="s">
        <v>2831</v>
      </c>
      <c r="H82" t="s">
        <v>2832</v>
      </c>
      <c r="I82" t="s">
        <v>2812</v>
      </c>
      <c r="J82" t="s">
        <v>2833</v>
      </c>
      <c r="K82" t="s">
        <v>1049</v>
      </c>
      <c r="L82">
        <v>256</v>
      </c>
      <c r="M82" t="s">
        <v>62</v>
      </c>
      <c r="N82">
        <v>11385</v>
      </c>
      <c r="R82" t="s">
        <v>627</v>
      </c>
      <c r="S82" s="34">
        <v>2</v>
      </c>
      <c r="T82">
        <v>2023</v>
      </c>
      <c r="U82" t="s">
        <v>606</v>
      </c>
      <c r="V82" t="s">
        <v>2830</v>
      </c>
      <c r="W82" t="s">
        <v>2831</v>
      </c>
      <c r="X82" t="s">
        <v>2832</v>
      </c>
      <c r="Y82" t="s">
        <v>2812</v>
      </c>
      <c r="Z82" t="s">
        <v>2833</v>
      </c>
      <c r="AA82" t="s">
        <v>623</v>
      </c>
      <c r="AB82" t="s">
        <v>86</v>
      </c>
      <c r="AC82" t="s">
        <v>605</v>
      </c>
      <c r="AD82" t="s">
        <v>2835</v>
      </c>
      <c r="AE82" t="s">
        <v>2869</v>
      </c>
      <c r="AF82" t="s">
        <v>2870</v>
      </c>
      <c r="AH82">
        <v>0.69397993311036787</v>
      </c>
      <c r="AI82" t="s">
        <v>568</v>
      </c>
      <c r="AJ82">
        <v>6560</v>
      </c>
    </row>
    <row r="83" spans="2:36" x14ac:dyDescent="0.3">
      <c r="B83" t="s">
        <v>1050</v>
      </c>
      <c r="C83">
        <v>2</v>
      </c>
      <c r="D83">
        <v>2023</v>
      </c>
      <c r="E83" t="s">
        <v>606</v>
      </c>
      <c r="F83" t="s">
        <v>2830</v>
      </c>
      <c r="G83" t="s">
        <v>2831</v>
      </c>
      <c r="H83" t="s">
        <v>2832</v>
      </c>
      <c r="I83" t="s">
        <v>2812</v>
      </c>
      <c r="J83" t="s">
        <v>2833</v>
      </c>
      <c r="K83" t="s">
        <v>1051</v>
      </c>
      <c r="L83">
        <v>372</v>
      </c>
      <c r="M83" t="s">
        <v>63</v>
      </c>
      <c r="N83">
        <v>11460</v>
      </c>
      <c r="R83" t="s">
        <v>627</v>
      </c>
      <c r="S83" s="34">
        <v>2</v>
      </c>
      <c r="T83">
        <v>2023</v>
      </c>
      <c r="U83" t="s">
        <v>606</v>
      </c>
      <c r="V83" t="s">
        <v>2830</v>
      </c>
      <c r="W83" t="s">
        <v>2831</v>
      </c>
      <c r="X83" t="s">
        <v>2832</v>
      </c>
      <c r="Y83" t="s">
        <v>2812</v>
      </c>
      <c r="Z83" t="s">
        <v>2833</v>
      </c>
      <c r="AA83" t="s">
        <v>623</v>
      </c>
      <c r="AB83" t="s">
        <v>86</v>
      </c>
      <c r="AC83" t="s">
        <v>605</v>
      </c>
      <c r="AD83" t="s">
        <v>2835</v>
      </c>
      <c r="AE83" t="s">
        <v>2869</v>
      </c>
      <c r="AF83" t="s">
        <v>2870</v>
      </c>
      <c r="AH83">
        <v>0.69397993311036787</v>
      </c>
      <c r="AI83" t="s">
        <v>568</v>
      </c>
      <c r="AJ83">
        <v>6635</v>
      </c>
    </row>
    <row r="84" spans="2:36" x14ac:dyDescent="0.3">
      <c r="B84" t="s">
        <v>1042</v>
      </c>
      <c r="C84">
        <v>2</v>
      </c>
      <c r="D84">
        <v>2023</v>
      </c>
      <c r="E84" t="s">
        <v>606</v>
      </c>
      <c r="F84" t="s">
        <v>2830</v>
      </c>
      <c r="G84" t="s">
        <v>2831</v>
      </c>
      <c r="H84" t="s">
        <v>2832</v>
      </c>
      <c r="I84" t="s">
        <v>2812</v>
      </c>
      <c r="J84" t="s">
        <v>2833</v>
      </c>
      <c r="K84" t="s">
        <v>1043</v>
      </c>
      <c r="L84">
        <v>239</v>
      </c>
      <c r="M84" t="s">
        <v>74</v>
      </c>
      <c r="N84">
        <v>11535</v>
      </c>
      <c r="R84" t="s">
        <v>627</v>
      </c>
      <c r="S84" s="34">
        <v>2</v>
      </c>
      <c r="T84">
        <v>2023</v>
      </c>
      <c r="U84" t="s">
        <v>606</v>
      </c>
      <c r="V84" t="s">
        <v>2830</v>
      </c>
      <c r="W84" t="s">
        <v>2831</v>
      </c>
      <c r="X84" t="s">
        <v>2832</v>
      </c>
      <c r="Y84" t="s">
        <v>2812</v>
      </c>
      <c r="Z84" t="s">
        <v>2833</v>
      </c>
      <c r="AA84" t="s">
        <v>623</v>
      </c>
      <c r="AB84" t="s">
        <v>86</v>
      </c>
      <c r="AC84" t="s">
        <v>605</v>
      </c>
      <c r="AD84" t="s">
        <v>2835</v>
      </c>
      <c r="AE84" t="s">
        <v>2869</v>
      </c>
      <c r="AF84" t="s">
        <v>2870</v>
      </c>
      <c r="AH84">
        <v>0.69397993311036787</v>
      </c>
      <c r="AI84" t="s">
        <v>568</v>
      </c>
      <c r="AJ84">
        <v>6710</v>
      </c>
    </row>
    <row r="85" spans="2:36" x14ac:dyDescent="0.3">
      <c r="B85" t="s">
        <v>1019</v>
      </c>
      <c r="C85">
        <v>2</v>
      </c>
      <c r="D85">
        <v>2023</v>
      </c>
      <c r="E85" t="s">
        <v>606</v>
      </c>
      <c r="F85" t="s">
        <v>2830</v>
      </c>
      <c r="G85" t="s">
        <v>2831</v>
      </c>
      <c r="H85" t="s">
        <v>2832</v>
      </c>
      <c r="I85" t="s">
        <v>2812</v>
      </c>
      <c r="J85" t="s">
        <v>2833</v>
      </c>
      <c r="K85" t="s">
        <v>1020</v>
      </c>
      <c r="L85">
        <v>285</v>
      </c>
      <c r="M85" t="s">
        <v>84</v>
      </c>
      <c r="N85">
        <v>11610</v>
      </c>
      <c r="R85" t="s">
        <v>627</v>
      </c>
      <c r="S85" s="34">
        <v>2</v>
      </c>
      <c r="T85">
        <v>2023</v>
      </c>
      <c r="U85" t="s">
        <v>606</v>
      </c>
      <c r="V85" t="s">
        <v>2830</v>
      </c>
      <c r="W85" t="s">
        <v>2831</v>
      </c>
      <c r="X85" t="s">
        <v>2832</v>
      </c>
      <c r="Y85" t="s">
        <v>2812</v>
      </c>
      <c r="Z85" t="s">
        <v>2833</v>
      </c>
      <c r="AA85" t="s">
        <v>623</v>
      </c>
      <c r="AB85" t="s">
        <v>86</v>
      </c>
      <c r="AC85" t="s">
        <v>605</v>
      </c>
      <c r="AD85" t="s">
        <v>2835</v>
      </c>
      <c r="AE85" t="s">
        <v>2869</v>
      </c>
      <c r="AF85" t="s">
        <v>2870</v>
      </c>
      <c r="AH85">
        <v>0.69397993311036787</v>
      </c>
      <c r="AI85" t="s">
        <v>568</v>
      </c>
      <c r="AJ85">
        <v>6785</v>
      </c>
    </row>
    <row r="86" spans="2:36" x14ac:dyDescent="0.3">
      <c r="B86" t="s">
        <v>1029</v>
      </c>
      <c r="C86">
        <v>2</v>
      </c>
      <c r="D86">
        <v>2023</v>
      </c>
      <c r="E86" t="s">
        <v>606</v>
      </c>
      <c r="F86" t="s">
        <v>2830</v>
      </c>
      <c r="G86" t="s">
        <v>2831</v>
      </c>
      <c r="H86" t="s">
        <v>2832</v>
      </c>
      <c r="I86" t="s">
        <v>2812</v>
      </c>
      <c r="J86" t="s">
        <v>2833</v>
      </c>
      <c r="K86" t="s">
        <v>1030</v>
      </c>
      <c r="L86">
        <v>562</v>
      </c>
      <c r="M86" t="s">
        <v>64</v>
      </c>
      <c r="N86">
        <v>11685</v>
      </c>
      <c r="R86" t="s">
        <v>627</v>
      </c>
      <c r="S86" s="34">
        <v>2</v>
      </c>
      <c r="T86">
        <v>2023</v>
      </c>
      <c r="U86" t="s">
        <v>606</v>
      </c>
      <c r="V86" t="s">
        <v>2830</v>
      </c>
      <c r="W86" t="s">
        <v>2831</v>
      </c>
      <c r="X86" t="s">
        <v>2832</v>
      </c>
      <c r="Y86" t="s">
        <v>2812</v>
      </c>
      <c r="Z86" t="s">
        <v>2833</v>
      </c>
      <c r="AA86" t="s">
        <v>623</v>
      </c>
      <c r="AB86" t="s">
        <v>86</v>
      </c>
      <c r="AC86" t="s">
        <v>605</v>
      </c>
      <c r="AD86" t="s">
        <v>2835</v>
      </c>
      <c r="AE86" t="s">
        <v>2869</v>
      </c>
      <c r="AF86" t="s">
        <v>2870</v>
      </c>
      <c r="AH86">
        <v>0.69397993311036787</v>
      </c>
      <c r="AI86" t="s">
        <v>568</v>
      </c>
      <c r="AJ86">
        <v>6860</v>
      </c>
    </row>
    <row r="87" spans="2:36" x14ac:dyDescent="0.3">
      <c r="B87" t="s">
        <v>1056</v>
      </c>
      <c r="C87">
        <v>2</v>
      </c>
      <c r="D87">
        <v>2023</v>
      </c>
      <c r="E87" t="s">
        <v>606</v>
      </c>
      <c r="F87" t="s">
        <v>2830</v>
      </c>
      <c r="G87" t="s">
        <v>2831</v>
      </c>
      <c r="H87" t="s">
        <v>2832</v>
      </c>
      <c r="I87" t="s">
        <v>2812</v>
      </c>
      <c r="J87" t="s">
        <v>2833</v>
      </c>
      <c r="K87" t="s">
        <v>1057</v>
      </c>
      <c r="L87">
        <v>269</v>
      </c>
      <c r="M87" t="s">
        <v>83</v>
      </c>
      <c r="N87">
        <v>11760</v>
      </c>
      <c r="R87" t="s">
        <v>627</v>
      </c>
      <c r="S87" s="34">
        <v>2</v>
      </c>
      <c r="T87">
        <v>2023</v>
      </c>
      <c r="U87" t="s">
        <v>606</v>
      </c>
      <c r="V87" t="s">
        <v>2830</v>
      </c>
      <c r="W87" t="s">
        <v>2831</v>
      </c>
      <c r="X87" t="s">
        <v>2832</v>
      </c>
      <c r="Y87" t="s">
        <v>2812</v>
      </c>
      <c r="Z87" t="s">
        <v>2833</v>
      </c>
      <c r="AA87" t="s">
        <v>623</v>
      </c>
      <c r="AB87" t="s">
        <v>86</v>
      </c>
      <c r="AC87" t="s">
        <v>605</v>
      </c>
      <c r="AD87" t="s">
        <v>2835</v>
      </c>
      <c r="AE87" t="s">
        <v>2869</v>
      </c>
      <c r="AF87" t="s">
        <v>2870</v>
      </c>
      <c r="AH87">
        <v>0.69397993311036787</v>
      </c>
      <c r="AI87" t="s">
        <v>568</v>
      </c>
      <c r="AJ87">
        <v>6935</v>
      </c>
    </row>
    <row r="88" spans="2:36" x14ac:dyDescent="0.3">
      <c r="B88" t="s">
        <v>1036</v>
      </c>
      <c r="C88">
        <v>2</v>
      </c>
      <c r="D88">
        <v>2023</v>
      </c>
      <c r="E88" t="s">
        <v>606</v>
      </c>
      <c r="F88" t="s">
        <v>2830</v>
      </c>
      <c r="G88" t="s">
        <v>2831</v>
      </c>
      <c r="H88" t="s">
        <v>2832</v>
      </c>
      <c r="I88" t="s">
        <v>2812</v>
      </c>
      <c r="J88" t="s">
        <v>2833</v>
      </c>
      <c r="K88" t="s">
        <v>1037</v>
      </c>
      <c r="L88">
        <v>194</v>
      </c>
      <c r="M88" t="s">
        <v>85</v>
      </c>
      <c r="N88">
        <v>11835</v>
      </c>
      <c r="R88" t="s">
        <v>627</v>
      </c>
      <c r="S88" s="34">
        <v>2</v>
      </c>
      <c r="T88">
        <v>2023</v>
      </c>
      <c r="U88" t="s">
        <v>606</v>
      </c>
      <c r="V88" t="s">
        <v>2830</v>
      </c>
      <c r="W88" t="s">
        <v>2831</v>
      </c>
      <c r="X88" t="s">
        <v>2832</v>
      </c>
      <c r="Y88" t="s">
        <v>2812</v>
      </c>
      <c r="Z88" t="s">
        <v>2833</v>
      </c>
      <c r="AA88" t="s">
        <v>623</v>
      </c>
      <c r="AB88" t="s">
        <v>86</v>
      </c>
      <c r="AC88" t="s">
        <v>605</v>
      </c>
      <c r="AD88" t="s">
        <v>2835</v>
      </c>
      <c r="AE88" t="s">
        <v>2869</v>
      </c>
      <c r="AF88" t="s">
        <v>2870</v>
      </c>
      <c r="AH88">
        <v>0.69397993311036787</v>
      </c>
      <c r="AI88" t="s">
        <v>568</v>
      </c>
      <c r="AJ88">
        <v>7010</v>
      </c>
    </row>
    <row r="89" spans="2:36" x14ac:dyDescent="0.3">
      <c r="B89" t="s">
        <v>1040</v>
      </c>
      <c r="C89">
        <v>2</v>
      </c>
      <c r="D89">
        <v>2023</v>
      </c>
      <c r="E89" t="s">
        <v>606</v>
      </c>
      <c r="F89" t="s">
        <v>2830</v>
      </c>
      <c r="G89" t="s">
        <v>2831</v>
      </c>
      <c r="H89" t="s">
        <v>2832</v>
      </c>
      <c r="I89" t="s">
        <v>2812</v>
      </c>
      <c r="J89" t="s">
        <v>2833</v>
      </c>
      <c r="K89" t="s">
        <v>1041</v>
      </c>
      <c r="L89">
        <v>277</v>
      </c>
      <c r="M89" t="s">
        <v>145</v>
      </c>
      <c r="N89">
        <v>11910</v>
      </c>
      <c r="R89" t="s">
        <v>627</v>
      </c>
      <c r="S89" s="34">
        <v>2</v>
      </c>
      <c r="T89">
        <v>2023</v>
      </c>
      <c r="U89" t="s">
        <v>606</v>
      </c>
      <c r="V89" t="s">
        <v>2830</v>
      </c>
      <c r="W89" t="s">
        <v>2831</v>
      </c>
      <c r="X89" t="s">
        <v>2832</v>
      </c>
      <c r="Y89" t="s">
        <v>2812</v>
      </c>
      <c r="Z89" t="s">
        <v>2833</v>
      </c>
      <c r="AA89" t="s">
        <v>623</v>
      </c>
      <c r="AB89" t="s">
        <v>86</v>
      </c>
      <c r="AC89" t="s">
        <v>605</v>
      </c>
      <c r="AD89" t="s">
        <v>2835</v>
      </c>
      <c r="AE89" t="s">
        <v>2869</v>
      </c>
      <c r="AF89" t="s">
        <v>2870</v>
      </c>
      <c r="AH89">
        <v>0.69397993311036787</v>
      </c>
      <c r="AI89" t="s">
        <v>568</v>
      </c>
      <c r="AJ89">
        <v>7085</v>
      </c>
    </row>
    <row r="90" spans="2:36" x14ac:dyDescent="0.3">
      <c r="B90" t="s">
        <v>1034</v>
      </c>
      <c r="C90">
        <v>2</v>
      </c>
      <c r="D90">
        <v>2023</v>
      </c>
      <c r="E90" t="s">
        <v>606</v>
      </c>
      <c r="F90" t="s">
        <v>2830</v>
      </c>
      <c r="G90" t="s">
        <v>2831</v>
      </c>
      <c r="H90" t="s">
        <v>2832</v>
      </c>
      <c r="I90" t="s">
        <v>2812</v>
      </c>
      <c r="J90" t="s">
        <v>2833</v>
      </c>
      <c r="K90" t="s">
        <v>1035</v>
      </c>
      <c r="L90">
        <v>171</v>
      </c>
      <c r="M90" t="s">
        <v>146</v>
      </c>
      <c r="N90">
        <v>11985</v>
      </c>
      <c r="R90" t="s">
        <v>627</v>
      </c>
      <c r="S90" s="34">
        <v>2</v>
      </c>
      <c r="T90">
        <v>2023</v>
      </c>
      <c r="U90" t="s">
        <v>606</v>
      </c>
      <c r="V90" t="s">
        <v>2830</v>
      </c>
      <c r="W90" t="s">
        <v>2831</v>
      </c>
      <c r="X90" t="s">
        <v>2832</v>
      </c>
      <c r="Y90" t="s">
        <v>2812</v>
      </c>
      <c r="Z90" t="s">
        <v>2833</v>
      </c>
      <c r="AA90" t="s">
        <v>623</v>
      </c>
      <c r="AB90" t="s">
        <v>86</v>
      </c>
      <c r="AC90" t="s">
        <v>605</v>
      </c>
      <c r="AD90" t="s">
        <v>2835</v>
      </c>
      <c r="AE90" t="s">
        <v>2869</v>
      </c>
      <c r="AF90" t="s">
        <v>2870</v>
      </c>
      <c r="AH90">
        <v>0.69397993311036787</v>
      </c>
      <c r="AI90" t="s">
        <v>568</v>
      </c>
      <c r="AJ90">
        <v>7160</v>
      </c>
    </row>
    <row r="91" spans="2:36" x14ac:dyDescent="0.3">
      <c r="B91" t="s">
        <v>1025</v>
      </c>
      <c r="C91">
        <v>2</v>
      </c>
      <c r="D91">
        <v>2023</v>
      </c>
      <c r="E91" t="s">
        <v>606</v>
      </c>
      <c r="F91" t="s">
        <v>2830</v>
      </c>
      <c r="G91" t="s">
        <v>2831</v>
      </c>
      <c r="H91" t="s">
        <v>2832</v>
      </c>
      <c r="I91" t="s">
        <v>2812</v>
      </c>
      <c r="J91" t="s">
        <v>2833</v>
      </c>
      <c r="K91" t="s">
        <v>1026</v>
      </c>
      <c r="L91">
        <v>194</v>
      </c>
      <c r="M91" t="s">
        <v>147</v>
      </c>
      <c r="N91">
        <v>12060</v>
      </c>
      <c r="R91" t="s">
        <v>627</v>
      </c>
      <c r="S91" s="34">
        <v>2</v>
      </c>
      <c r="T91">
        <v>2023</v>
      </c>
      <c r="U91" t="s">
        <v>606</v>
      </c>
      <c r="V91" t="s">
        <v>2830</v>
      </c>
      <c r="W91" t="s">
        <v>2831</v>
      </c>
      <c r="X91" t="s">
        <v>2832</v>
      </c>
      <c r="Y91" t="s">
        <v>2812</v>
      </c>
      <c r="Z91" t="s">
        <v>2833</v>
      </c>
      <c r="AA91" t="s">
        <v>623</v>
      </c>
      <c r="AB91" t="s">
        <v>86</v>
      </c>
      <c r="AC91" t="s">
        <v>605</v>
      </c>
      <c r="AD91" t="s">
        <v>2835</v>
      </c>
      <c r="AE91" t="s">
        <v>2869</v>
      </c>
      <c r="AF91" t="s">
        <v>2870</v>
      </c>
      <c r="AH91">
        <v>0.69397993311036787</v>
      </c>
      <c r="AI91" t="s">
        <v>568</v>
      </c>
      <c r="AJ91">
        <v>7235</v>
      </c>
    </row>
    <row r="92" spans="2:36" x14ac:dyDescent="0.3">
      <c r="B92" t="s">
        <v>1044</v>
      </c>
      <c r="C92">
        <v>2</v>
      </c>
      <c r="D92">
        <v>2023</v>
      </c>
      <c r="E92" t="s">
        <v>606</v>
      </c>
      <c r="F92" t="s">
        <v>2830</v>
      </c>
      <c r="G92" t="s">
        <v>2831</v>
      </c>
      <c r="H92" t="s">
        <v>2832</v>
      </c>
      <c r="I92" t="s">
        <v>2812</v>
      </c>
      <c r="J92" t="s">
        <v>2833</v>
      </c>
      <c r="K92" t="s">
        <v>1045</v>
      </c>
      <c r="L92">
        <v>196</v>
      </c>
      <c r="M92" t="s">
        <v>150</v>
      </c>
      <c r="N92">
        <v>12135</v>
      </c>
      <c r="R92" t="s">
        <v>627</v>
      </c>
      <c r="S92" s="34">
        <v>2</v>
      </c>
      <c r="T92">
        <v>2023</v>
      </c>
      <c r="U92" t="s">
        <v>606</v>
      </c>
      <c r="V92" t="s">
        <v>2830</v>
      </c>
      <c r="W92" t="s">
        <v>2831</v>
      </c>
      <c r="X92" t="s">
        <v>2832</v>
      </c>
      <c r="Y92" t="s">
        <v>2812</v>
      </c>
      <c r="Z92" t="s">
        <v>2833</v>
      </c>
      <c r="AA92" t="s">
        <v>623</v>
      </c>
      <c r="AB92" t="s">
        <v>86</v>
      </c>
      <c r="AC92" t="s">
        <v>605</v>
      </c>
      <c r="AD92" t="s">
        <v>2835</v>
      </c>
      <c r="AE92" t="s">
        <v>2869</v>
      </c>
      <c r="AF92" t="s">
        <v>2870</v>
      </c>
      <c r="AH92">
        <v>0.69397993311036787</v>
      </c>
      <c r="AI92" t="s">
        <v>568</v>
      </c>
      <c r="AJ92">
        <v>7310</v>
      </c>
    </row>
    <row r="93" spans="2:36" x14ac:dyDescent="0.3">
      <c r="B93" t="s">
        <v>1124</v>
      </c>
      <c r="C93">
        <v>2</v>
      </c>
      <c r="D93">
        <v>2023</v>
      </c>
      <c r="E93" t="s">
        <v>606</v>
      </c>
      <c r="F93" t="s">
        <v>2830</v>
      </c>
      <c r="G93" t="s">
        <v>2831</v>
      </c>
      <c r="H93" t="s">
        <v>2832</v>
      </c>
      <c r="I93" t="s">
        <v>2812</v>
      </c>
      <c r="J93" t="s">
        <v>2833</v>
      </c>
      <c r="K93" t="s">
        <v>1125</v>
      </c>
      <c r="L93">
        <v>1419</v>
      </c>
      <c r="M93" t="s">
        <v>148</v>
      </c>
      <c r="N93">
        <v>12231</v>
      </c>
      <c r="R93" t="s">
        <v>627</v>
      </c>
      <c r="S93" s="34">
        <v>2</v>
      </c>
      <c r="T93">
        <v>2023</v>
      </c>
      <c r="U93" t="s">
        <v>606</v>
      </c>
      <c r="V93" t="s">
        <v>2830</v>
      </c>
      <c r="W93" t="s">
        <v>2831</v>
      </c>
      <c r="X93" t="s">
        <v>2832</v>
      </c>
      <c r="Y93" t="s">
        <v>2812</v>
      </c>
      <c r="Z93" t="s">
        <v>2833</v>
      </c>
      <c r="AA93" t="s">
        <v>623</v>
      </c>
      <c r="AB93" t="s">
        <v>86</v>
      </c>
      <c r="AC93" t="s">
        <v>605</v>
      </c>
      <c r="AD93" t="s">
        <v>2835</v>
      </c>
      <c r="AE93" t="s">
        <v>2869</v>
      </c>
      <c r="AF93" t="s">
        <v>2870</v>
      </c>
      <c r="AH93">
        <v>0.69397993311036787</v>
      </c>
      <c r="AI93" t="s">
        <v>568</v>
      </c>
      <c r="AJ93">
        <v>7385</v>
      </c>
    </row>
    <row r="94" spans="2:36" x14ac:dyDescent="0.3">
      <c r="B94" t="s">
        <v>1114</v>
      </c>
      <c r="C94">
        <v>2</v>
      </c>
      <c r="D94">
        <v>2023</v>
      </c>
      <c r="E94" t="s">
        <v>606</v>
      </c>
      <c r="F94" t="s">
        <v>2830</v>
      </c>
      <c r="G94" t="s">
        <v>2831</v>
      </c>
      <c r="H94" t="s">
        <v>2832</v>
      </c>
      <c r="I94" t="s">
        <v>2812</v>
      </c>
      <c r="J94" t="s">
        <v>2833</v>
      </c>
      <c r="K94" t="s">
        <v>1115</v>
      </c>
      <c r="L94">
        <v>178</v>
      </c>
      <c r="M94" t="s">
        <v>59</v>
      </c>
      <c r="N94">
        <v>12306</v>
      </c>
      <c r="R94" t="s">
        <v>627</v>
      </c>
      <c r="S94" s="34">
        <v>2</v>
      </c>
      <c r="T94">
        <v>2023</v>
      </c>
      <c r="U94" t="s">
        <v>606</v>
      </c>
      <c r="V94" t="s">
        <v>2830</v>
      </c>
      <c r="W94" t="s">
        <v>2831</v>
      </c>
      <c r="X94" t="s">
        <v>2832</v>
      </c>
      <c r="Y94" t="s">
        <v>2812</v>
      </c>
      <c r="Z94" t="s">
        <v>2833</v>
      </c>
      <c r="AA94" t="s">
        <v>623</v>
      </c>
      <c r="AB94" t="s">
        <v>86</v>
      </c>
      <c r="AC94" t="s">
        <v>605</v>
      </c>
      <c r="AD94" t="s">
        <v>2835</v>
      </c>
      <c r="AE94" t="s">
        <v>2869</v>
      </c>
      <c r="AF94" t="s">
        <v>2870</v>
      </c>
      <c r="AH94">
        <v>0.69397993311036787</v>
      </c>
      <c r="AI94" t="s">
        <v>568</v>
      </c>
      <c r="AJ94">
        <v>7460</v>
      </c>
    </row>
    <row r="95" spans="2:36" x14ac:dyDescent="0.3">
      <c r="B95" t="s">
        <v>2548</v>
      </c>
      <c r="C95">
        <v>2</v>
      </c>
      <c r="D95">
        <v>2023</v>
      </c>
      <c r="E95" t="s">
        <v>606</v>
      </c>
      <c r="F95" t="s">
        <v>2830</v>
      </c>
      <c r="G95" t="s">
        <v>2831</v>
      </c>
      <c r="H95" t="s">
        <v>2832</v>
      </c>
      <c r="I95" t="s">
        <v>2812</v>
      </c>
      <c r="J95" t="s">
        <v>2833</v>
      </c>
      <c r="K95" t="s">
        <v>2549</v>
      </c>
      <c r="L95">
        <v>1684</v>
      </c>
      <c r="M95" t="s">
        <v>1033</v>
      </c>
      <c r="N95">
        <v>12376</v>
      </c>
      <c r="R95" t="s">
        <v>627</v>
      </c>
      <c r="S95" s="34">
        <v>2</v>
      </c>
      <c r="T95">
        <v>2023</v>
      </c>
      <c r="U95" t="s">
        <v>606</v>
      </c>
      <c r="V95" t="s">
        <v>2830</v>
      </c>
      <c r="W95" t="s">
        <v>2831</v>
      </c>
      <c r="X95" t="s">
        <v>2832</v>
      </c>
      <c r="Y95" t="s">
        <v>2812</v>
      </c>
      <c r="Z95" t="s">
        <v>2833</v>
      </c>
      <c r="AA95" t="s">
        <v>623</v>
      </c>
      <c r="AB95" t="s">
        <v>86</v>
      </c>
      <c r="AC95" t="s">
        <v>605</v>
      </c>
      <c r="AD95" t="s">
        <v>2835</v>
      </c>
      <c r="AE95" t="s">
        <v>2869</v>
      </c>
      <c r="AF95" t="s">
        <v>2870</v>
      </c>
      <c r="AH95">
        <v>0.69397993311036787</v>
      </c>
      <c r="AI95" t="s">
        <v>568</v>
      </c>
      <c r="AJ95">
        <v>7535</v>
      </c>
    </row>
    <row r="96" spans="2:36" x14ac:dyDescent="0.3">
      <c r="B96" t="s">
        <v>1108</v>
      </c>
      <c r="C96">
        <v>2</v>
      </c>
      <c r="D96">
        <v>2023</v>
      </c>
      <c r="E96" t="s">
        <v>606</v>
      </c>
      <c r="F96" t="s">
        <v>2830</v>
      </c>
      <c r="G96" t="s">
        <v>2831</v>
      </c>
      <c r="H96" t="s">
        <v>2832</v>
      </c>
      <c r="I96" t="s">
        <v>2812</v>
      </c>
      <c r="J96" t="s">
        <v>2833</v>
      </c>
      <c r="K96" t="s">
        <v>1109</v>
      </c>
      <c r="L96">
        <v>92</v>
      </c>
      <c r="M96" t="s">
        <v>151</v>
      </c>
      <c r="N96">
        <v>12439</v>
      </c>
      <c r="R96" t="s">
        <v>627</v>
      </c>
      <c r="S96" s="34">
        <v>2</v>
      </c>
      <c r="T96">
        <v>2023</v>
      </c>
      <c r="U96" t="s">
        <v>606</v>
      </c>
      <c r="V96" t="s">
        <v>2830</v>
      </c>
      <c r="W96" t="s">
        <v>2831</v>
      </c>
      <c r="X96" t="s">
        <v>2832</v>
      </c>
      <c r="Y96" t="s">
        <v>2812</v>
      </c>
      <c r="Z96" t="s">
        <v>2833</v>
      </c>
      <c r="AA96" t="s">
        <v>623</v>
      </c>
      <c r="AB96" t="s">
        <v>86</v>
      </c>
      <c r="AC96" t="s">
        <v>605</v>
      </c>
      <c r="AD96" t="s">
        <v>2835</v>
      </c>
      <c r="AE96" t="s">
        <v>2869</v>
      </c>
      <c r="AF96" t="s">
        <v>2870</v>
      </c>
      <c r="AH96">
        <v>0.69397993311036787</v>
      </c>
      <c r="AI96" t="s">
        <v>568</v>
      </c>
      <c r="AJ96">
        <v>7610</v>
      </c>
    </row>
    <row r="97" spans="2:36" x14ac:dyDescent="0.3">
      <c r="B97" t="s">
        <v>1112</v>
      </c>
      <c r="C97">
        <v>2</v>
      </c>
      <c r="D97">
        <v>2023</v>
      </c>
      <c r="E97" t="s">
        <v>606</v>
      </c>
      <c r="F97" t="s">
        <v>2830</v>
      </c>
      <c r="G97" t="s">
        <v>2831</v>
      </c>
      <c r="H97" t="s">
        <v>2832</v>
      </c>
      <c r="I97" t="s">
        <v>2812</v>
      </c>
      <c r="J97" t="s">
        <v>2833</v>
      </c>
      <c r="K97" t="s">
        <v>1113</v>
      </c>
      <c r="L97">
        <v>134</v>
      </c>
      <c r="M97" t="s">
        <v>149</v>
      </c>
      <c r="N97">
        <v>12514</v>
      </c>
      <c r="R97" t="s">
        <v>627</v>
      </c>
      <c r="S97" s="34">
        <v>2</v>
      </c>
      <c r="T97">
        <v>2023</v>
      </c>
      <c r="U97" t="s">
        <v>606</v>
      </c>
      <c r="V97" t="s">
        <v>2830</v>
      </c>
      <c r="W97" t="s">
        <v>2831</v>
      </c>
      <c r="X97" t="s">
        <v>2832</v>
      </c>
      <c r="Y97" t="s">
        <v>2812</v>
      </c>
      <c r="Z97" t="s">
        <v>2833</v>
      </c>
      <c r="AA97" t="s">
        <v>623</v>
      </c>
      <c r="AB97" t="s">
        <v>86</v>
      </c>
      <c r="AC97" t="s">
        <v>605</v>
      </c>
      <c r="AD97" t="s">
        <v>2835</v>
      </c>
      <c r="AE97" t="s">
        <v>2869</v>
      </c>
      <c r="AF97" t="s">
        <v>2870</v>
      </c>
      <c r="AH97">
        <v>0.69397993311036787</v>
      </c>
      <c r="AI97" t="s">
        <v>568</v>
      </c>
      <c r="AJ97">
        <v>7685</v>
      </c>
    </row>
    <row r="98" spans="2:36" x14ac:dyDescent="0.3">
      <c r="B98" t="s">
        <v>1122</v>
      </c>
      <c r="C98">
        <v>2</v>
      </c>
      <c r="D98">
        <v>2023</v>
      </c>
      <c r="E98" t="s">
        <v>606</v>
      </c>
      <c r="F98" t="s">
        <v>2830</v>
      </c>
      <c r="G98" t="s">
        <v>2831</v>
      </c>
      <c r="H98" t="s">
        <v>2832</v>
      </c>
      <c r="I98" t="s">
        <v>2812</v>
      </c>
      <c r="J98" t="s">
        <v>2833</v>
      </c>
      <c r="K98" t="s">
        <v>1123</v>
      </c>
      <c r="L98">
        <v>186</v>
      </c>
      <c r="M98" t="s">
        <v>60</v>
      </c>
      <c r="N98">
        <v>12589</v>
      </c>
      <c r="R98" t="s">
        <v>627</v>
      </c>
      <c r="S98" s="34">
        <v>2</v>
      </c>
      <c r="T98">
        <v>2023</v>
      </c>
      <c r="U98" t="s">
        <v>606</v>
      </c>
      <c r="V98" t="s">
        <v>2830</v>
      </c>
      <c r="W98" t="s">
        <v>2831</v>
      </c>
      <c r="X98" t="s">
        <v>2832</v>
      </c>
      <c r="Y98" t="s">
        <v>2812</v>
      </c>
      <c r="Z98" t="s">
        <v>2833</v>
      </c>
      <c r="AA98" t="s">
        <v>623</v>
      </c>
      <c r="AB98" t="s">
        <v>86</v>
      </c>
      <c r="AC98" t="s">
        <v>605</v>
      </c>
      <c r="AD98" t="s">
        <v>2835</v>
      </c>
      <c r="AE98" t="s">
        <v>2869</v>
      </c>
      <c r="AF98" t="s">
        <v>2870</v>
      </c>
      <c r="AH98">
        <v>0.69397993311036787</v>
      </c>
      <c r="AI98" t="s">
        <v>568</v>
      </c>
      <c r="AJ98">
        <v>7760</v>
      </c>
    </row>
    <row r="99" spans="2:36" x14ac:dyDescent="0.3">
      <c r="B99" t="s">
        <v>1110</v>
      </c>
      <c r="C99">
        <v>2</v>
      </c>
      <c r="D99">
        <v>2023</v>
      </c>
      <c r="E99" t="s">
        <v>606</v>
      </c>
      <c r="F99" t="s">
        <v>2830</v>
      </c>
      <c r="G99" t="s">
        <v>2831</v>
      </c>
      <c r="H99" t="s">
        <v>2832</v>
      </c>
      <c r="I99" t="s">
        <v>2812</v>
      </c>
      <c r="J99" t="s">
        <v>2833</v>
      </c>
      <c r="K99" t="s">
        <v>1111</v>
      </c>
      <c r="L99">
        <v>410</v>
      </c>
      <c r="M99" t="s">
        <v>61</v>
      </c>
      <c r="N99">
        <v>12664</v>
      </c>
      <c r="R99" t="s">
        <v>627</v>
      </c>
      <c r="S99" s="34">
        <v>2</v>
      </c>
      <c r="T99">
        <v>2023</v>
      </c>
      <c r="U99" t="s">
        <v>606</v>
      </c>
      <c r="V99" t="s">
        <v>2830</v>
      </c>
      <c r="W99" t="s">
        <v>2831</v>
      </c>
      <c r="X99" t="s">
        <v>2832</v>
      </c>
      <c r="Y99" t="s">
        <v>2812</v>
      </c>
      <c r="Z99" t="s">
        <v>2833</v>
      </c>
      <c r="AA99" t="s">
        <v>623</v>
      </c>
      <c r="AB99" t="s">
        <v>86</v>
      </c>
      <c r="AC99" t="s">
        <v>605</v>
      </c>
      <c r="AD99" t="s">
        <v>2835</v>
      </c>
      <c r="AE99" t="s">
        <v>2869</v>
      </c>
      <c r="AF99" t="s">
        <v>2870</v>
      </c>
      <c r="AH99">
        <v>0.69397993311036787</v>
      </c>
      <c r="AI99" t="s">
        <v>568</v>
      </c>
      <c r="AJ99">
        <v>7835</v>
      </c>
    </row>
    <row r="100" spans="2:36" x14ac:dyDescent="0.3">
      <c r="B100" t="s">
        <v>1106</v>
      </c>
      <c r="C100">
        <v>2</v>
      </c>
      <c r="D100">
        <v>2023</v>
      </c>
      <c r="E100" t="s">
        <v>606</v>
      </c>
      <c r="F100" t="s">
        <v>2830</v>
      </c>
      <c r="G100" t="s">
        <v>2831</v>
      </c>
      <c r="H100" t="s">
        <v>2832</v>
      </c>
      <c r="I100" t="s">
        <v>2812</v>
      </c>
      <c r="J100" t="s">
        <v>2833</v>
      </c>
      <c r="K100" t="s">
        <v>1107</v>
      </c>
      <c r="L100">
        <v>248</v>
      </c>
      <c r="M100" t="s">
        <v>71</v>
      </c>
      <c r="N100">
        <v>12739</v>
      </c>
      <c r="R100" t="s">
        <v>627</v>
      </c>
      <c r="S100" s="34">
        <v>2</v>
      </c>
      <c r="T100">
        <v>2023</v>
      </c>
      <c r="U100" t="s">
        <v>606</v>
      </c>
      <c r="V100" t="s">
        <v>2830</v>
      </c>
      <c r="W100" t="s">
        <v>2831</v>
      </c>
      <c r="X100" t="s">
        <v>2832</v>
      </c>
      <c r="Y100" t="s">
        <v>2812</v>
      </c>
      <c r="Z100" t="s">
        <v>2833</v>
      </c>
      <c r="AA100" t="s">
        <v>623</v>
      </c>
      <c r="AB100" t="s">
        <v>86</v>
      </c>
      <c r="AC100" t="s">
        <v>605</v>
      </c>
      <c r="AD100" t="s">
        <v>2835</v>
      </c>
      <c r="AE100" t="s">
        <v>2869</v>
      </c>
      <c r="AF100" t="s">
        <v>2870</v>
      </c>
      <c r="AH100">
        <v>0.69397993311036787</v>
      </c>
      <c r="AI100" t="s">
        <v>568</v>
      </c>
      <c r="AJ100">
        <v>7910</v>
      </c>
    </row>
    <row r="101" spans="2:36" x14ac:dyDescent="0.3">
      <c r="B101" t="s">
        <v>1102</v>
      </c>
      <c r="C101">
        <v>2</v>
      </c>
      <c r="D101">
        <v>2023</v>
      </c>
      <c r="E101" t="s">
        <v>606</v>
      </c>
      <c r="F101" t="s">
        <v>2830</v>
      </c>
      <c r="G101" t="s">
        <v>2831</v>
      </c>
      <c r="H101" t="s">
        <v>2832</v>
      </c>
      <c r="I101" t="s">
        <v>2812</v>
      </c>
      <c r="J101" t="s">
        <v>2833</v>
      </c>
      <c r="K101" t="s">
        <v>1103</v>
      </c>
      <c r="L101">
        <v>311</v>
      </c>
      <c r="M101" t="s">
        <v>72</v>
      </c>
      <c r="N101">
        <v>12814</v>
      </c>
      <c r="R101" t="s">
        <v>627</v>
      </c>
      <c r="S101" s="34">
        <v>2</v>
      </c>
      <c r="T101">
        <v>2023</v>
      </c>
      <c r="U101" t="s">
        <v>606</v>
      </c>
      <c r="V101" t="s">
        <v>2830</v>
      </c>
      <c r="W101" t="s">
        <v>2831</v>
      </c>
      <c r="X101" t="s">
        <v>2832</v>
      </c>
      <c r="Y101" t="s">
        <v>2812</v>
      </c>
      <c r="Z101" t="s">
        <v>2833</v>
      </c>
      <c r="AA101" t="s">
        <v>623</v>
      </c>
      <c r="AB101" t="s">
        <v>86</v>
      </c>
      <c r="AC101" t="s">
        <v>605</v>
      </c>
      <c r="AD101" t="s">
        <v>2835</v>
      </c>
      <c r="AE101" t="s">
        <v>2869</v>
      </c>
      <c r="AF101" t="s">
        <v>2870</v>
      </c>
      <c r="AH101">
        <v>0.69397993311036787</v>
      </c>
      <c r="AI101" t="s">
        <v>568</v>
      </c>
      <c r="AJ101">
        <v>7985</v>
      </c>
    </row>
    <row r="102" spans="2:36" x14ac:dyDescent="0.3">
      <c r="B102" t="s">
        <v>1120</v>
      </c>
      <c r="C102">
        <v>2</v>
      </c>
      <c r="D102">
        <v>2023</v>
      </c>
      <c r="E102" t="s">
        <v>606</v>
      </c>
      <c r="F102" t="s">
        <v>2830</v>
      </c>
      <c r="G102" t="s">
        <v>2831</v>
      </c>
      <c r="H102" t="s">
        <v>2832</v>
      </c>
      <c r="I102" t="s">
        <v>2812</v>
      </c>
      <c r="J102" t="s">
        <v>2833</v>
      </c>
      <c r="K102" t="s">
        <v>1121</v>
      </c>
      <c r="L102">
        <v>274</v>
      </c>
      <c r="M102" t="s">
        <v>73</v>
      </c>
      <c r="N102">
        <v>12889</v>
      </c>
      <c r="R102" t="s">
        <v>627</v>
      </c>
      <c r="S102" s="34">
        <v>2</v>
      </c>
      <c r="T102">
        <v>2023</v>
      </c>
      <c r="U102" t="s">
        <v>606</v>
      </c>
      <c r="V102" t="s">
        <v>2830</v>
      </c>
      <c r="W102" t="s">
        <v>2831</v>
      </c>
      <c r="X102" t="s">
        <v>2832</v>
      </c>
      <c r="Y102" t="s">
        <v>2812</v>
      </c>
      <c r="Z102" t="s">
        <v>2833</v>
      </c>
      <c r="AA102" t="s">
        <v>623</v>
      </c>
      <c r="AB102" t="s">
        <v>86</v>
      </c>
      <c r="AC102" t="s">
        <v>605</v>
      </c>
      <c r="AD102" t="s">
        <v>2835</v>
      </c>
      <c r="AE102" t="s">
        <v>2869</v>
      </c>
      <c r="AF102" t="s">
        <v>2870</v>
      </c>
      <c r="AH102">
        <v>0.69397993311036787</v>
      </c>
      <c r="AI102" t="s">
        <v>568</v>
      </c>
      <c r="AJ102">
        <v>8060</v>
      </c>
    </row>
    <row r="103" spans="2:36" x14ac:dyDescent="0.3">
      <c r="B103" t="s">
        <v>1132</v>
      </c>
      <c r="C103">
        <v>2</v>
      </c>
      <c r="D103">
        <v>2023</v>
      </c>
      <c r="E103" t="s">
        <v>606</v>
      </c>
      <c r="F103" t="s">
        <v>2830</v>
      </c>
      <c r="G103" t="s">
        <v>2831</v>
      </c>
      <c r="H103" t="s">
        <v>2832</v>
      </c>
      <c r="I103" t="s">
        <v>2812</v>
      </c>
      <c r="J103" t="s">
        <v>2833</v>
      </c>
      <c r="K103" t="s">
        <v>1133</v>
      </c>
      <c r="L103">
        <v>185</v>
      </c>
      <c r="M103" t="s">
        <v>62</v>
      </c>
      <c r="N103">
        <v>12964</v>
      </c>
      <c r="R103" t="s">
        <v>627</v>
      </c>
      <c r="S103" s="34">
        <v>2</v>
      </c>
      <c r="T103">
        <v>2023</v>
      </c>
      <c r="U103" t="s">
        <v>606</v>
      </c>
      <c r="V103" t="s">
        <v>2830</v>
      </c>
      <c r="W103" t="s">
        <v>2831</v>
      </c>
      <c r="X103" t="s">
        <v>2832</v>
      </c>
      <c r="Y103" t="s">
        <v>2812</v>
      </c>
      <c r="Z103" t="s">
        <v>2833</v>
      </c>
      <c r="AA103" t="s">
        <v>623</v>
      </c>
      <c r="AB103" t="s">
        <v>86</v>
      </c>
      <c r="AC103" t="s">
        <v>605</v>
      </c>
      <c r="AD103" t="s">
        <v>2835</v>
      </c>
      <c r="AE103" t="s">
        <v>2869</v>
      </c>
      <c r="AF103" t="s">
        <v>2870</v>
      </c>
      <c r="AH103">
        <v>0.69397993311036787</v>
      </c>
      <c r="AI103" t="s">
        <v>568</v>
      </c>
      <c r="AJ103">
        <v>8135</v>
      </c>
    </row>
    <row r="104" spans="2:36" x14ac:dyDescent="0.3">
      <c r="B104" t="s">
        <v>1140</v>
      </c>
      <c r="C104">
        <v>2</v>
      </c>
      <c r="D104">
        <v>2023</v>
      </c>
      <c r="E104" t="s">
        <v>606</v>
      </c>
      <c r="F104" t="s">
        <v>2830</v>
      </c>
      <c r="G104" t="s">
        <v>2831</v>
      </c>
      <c r="H104" t="s">
        <v>2832</v>
      </c>
      <c r="I104" t="s">
        <v>2812</v>
      </c>
      <c r="J104" t="s">
        <v>2833</v>
      </c>
      <c r="K104" t="s">
        <v>1141</v>
      </c>
      <c r="L104">
        <v>313</v>
      </c>
      <c r="M104" t="s">
        <v>63</v>
      </c>
      <c r="N104">
        <v>13039</v>
      </c>
      <c r="R104" t="s">
        <v>627</v>
      </c>
      <c r="S104" s="34">
        <v>2</v>
      </c>
      <c r="T104">
        <v>2023</v>
      </c>
      <c r="U104" t="s">
        <v>606</v>
      </c>
      <c r="V104" t="s">
        <v>2830</v>
      </c>
      <c r="W104" t="s">
        <v>2831</v>
      </c>
      <c r="X104" t="s">
        <v>2832</v>
      </c>
      <c r="Y104" t="s">
        <v>2812</v>
      </c>
      <c r="Z104" t="s">
        <v>2833</v>
      </c>
      <c r="AA104" t="s">
        <v>623</v>
      </c>
      <c r="AB104" t="s">
        <v>86</v>
      </c>
      <c r="AC104" t="s">
        <v>605</v>
      </c>
      <c r="AD104" t="s">
        <v>2835</v>
      </c>
      <c r="AE104" t="s">
        <v>2869</v>
      </c>
      <c r="AF104" t="s">
        <v>2870</v>
      </c>
      <c r="AH104">
        <v>0.69397993311036787</v>
      </c>
      <c r="AI104" t="s">
        <v>568</v>
      </c>
      <c r="AJ104">
        <v>8210</v>
      </c>
    </row>
    <row r="105" spans="2:36" x14ac:dyDescent="0.3">
      <c r="B105" t="s">
        <v>1134</v>
      </c>
      <c r="C105">
        <v>2</v>
      </c>
      <c r="D105">
        <v>2023</v>
      </c>
      <c r="E105" t="s">
        <v>606</v>
      </c>
      <c r="F105" t="s">
        <v>2830</v>
      </c>
      <c r="G105" t="s">
        <v>2831</v>
      </c>
      <c r="H105" t="s">
        <v>2832</v>
      </c>
      <c r="I105" t="s">
        <v>2812</v>
      </c>
      <c r="J105" t="s">
        <v>2833</v>
      </c>
      <c r="K105" t="s">
        <v>1135</v>
      </c>
      <c r="L105">
        <v>195</v>
      </c>
      <c r="M105" t="s">
        <v>74</v>
      </c>
      <c r="N105">
        <v>13114</v>
      </c>
      <c r="R105" t="s">
        <v>627</v>
      </c>
      <c r="S105" s="34">
        <v>2</v>
      </c>
      <c r="T105">
        <v>2023</v>
      </c>
      <c r="U105" t="s">
        <v>606</v>
      </c>
      <c r="V105" t="s">
        <v>2830</v>
      </c>
      <c r="W105" t="s">
        <v>2831</v>
      </c>
      <c r="X105" t="s">
        <v>2832</v>
      </c>
      <c r="Y105" t="s">
        <v>2812</v>
      </c>
      <c r="Z105" t="s">
        <v>2833</v>
      </c>
      <c r="AA105" t="s">
        <v>623</v>
      </c>
      <c r="AB105" t="s">
        <v>86</v>
      </c>
      <c r="AC105" t="s">
        <v>605</v>
      </c>
      <c r="AD105" t="s">
        <v>2835</v>
      </c>
      <c r="AE105" t="s">
        <v>2869</v>
      </c>
      <c r="AF105" t="s">
        <v>2870</v>
      </c>
      <c r="AH105">
        <v>0.69397993311036787</v>
      </c>
      <c r="AI105" t="s">
        <v>568</v>
      </c>
      <c r="AJ105">
        <v>8285</v>
      </c>
    </row>
    <row r="106" spans="2:36" x14ac:dyDescent="0.3">
      <c r="B106" t="s">
        <v>1118</v>
      </c>
      <c r="C106">
        <v>2</v>
      </c>
      <c r="D106">
        <v>2023</v>
      </c>
      <c r="E106" t="s">
        <v>606</v>
      </c>
      <c r="F106" t="s">
        <v>2830</v>
      </c>
      <c r="G106" t="s">
        <v>2831</v>
      </c>
      <c r="H106" t="s">
        <v>2832</v>
      </c>
      <c r="I106" t="s">
        <v>2812</v>
      </c>
      <c r="J106" t="s">
        <v>2833</v>
      </c>
      <c r="K106" t="s">
        <v>1119</v>
      </c>
      <c r="L106">
        <v>227</v>
      </c>
      <c r="M106" t="s">
        <v>84</v>
      </c>
      <c r="N106">
        <v>13189</v>
      </c>
      <c r="R106" t="s">
        <v>627</v>
      </c>
      <c r="S106" s="34">
        <v>2</v>
      </c>
      <c r="T106">
        <v>2023</v>
      </c>
      <c r="U106" t="s">
        <v>606</v>
      </c>
      <c r="V106" t="s">
        <v>2830</v>
      </c>
      <c r="W106" t="s">
        <v>2831</v>
      </c>
      <c r="X106" t="s">
        <v>2832</v>
      </c>
      <c r="Y106" t="s">
        <v>2812</v>
      </c>
      <c r="Z106" t="s">
        <v>2833</v>
      </c>
      <c r="AA106" t="s">
        <v>623</v>
      </c>
      <c r="AB106" t="s">
        <v>86</v>
      </c>
      <c r="AC106" t="s">
        <v>605</v>
      </c>
      <c r="AD106" t="s">
        <v>2835</v>
      </c>
      <c r="AE106" t="s">
        <v>2869</v>
      </c>
      <c r="AF106" t="s">
        <v>2870</v>
      </c>
      <c r="AH106">
        <v>0.69397993311036787</v>
      </c>
      <c r="AI106" t="s">
        <v>568</v>
      </c>
      <c r="AJ106">
        <v>8360</v>
      </c>
    </row>
    <row r="107" spans="2:36" x14ac:dyDescent="0.3">
      <c r="B107" t="s">
        <v>1128</v>
      </c>
      <c r="C107">
        <v>2</v>
      </c>
      <c r="D107">
        <v>2023</v>
      </c>
      <c r="E107" t="s">
        <v>606</v>
      </c>
      <c r="F107" t="s">
        <v>2830</v>
      </c>
      <c r="G107" t="s">
        <v>2831</v>
      </c>
      <c r="H107" t="s">
        <v>2832</v>
      </c>
      <c r="I107" t="s">
        <v>2812</v>
      </c>
      <c r="J107" t="s">
        <v>2833</v>
      </c>
      <c r="K107" t="s">
        <v>1129</v>
      </c>
      <c r="L107">
        <v>458</v>
      </c>
      <c r="M107" t="s">
        <v>64</v>
      </c>
      <c r="N107">
        <v>13264</v>
      </c>
      <c r="R107" t="s">
        <v>627</v>
      </c>
      <c r="S107" s="34">
        <v>2</v>
      </c>
      <c r="T107">
        <v>2023</v>
      </c>
      <c r="U107" t="s">
        <v>606</v>
      </c>
      <c r="V107" t="s">
        <v>2830</v>
      </c>
      <c r="W107" t="s">
        <v>2831</v>
      </c>
      <c r="X107" t="s">
        <v>2832</v>
      </c>
      <c r="Y107" t="s">
        <v>2812</v>
      </c>
      <c r="Z107" t="s">
        <v>2833</v>
      </c>
      <c r="AA107" t="s">
        <v>623</v>
      </c>
      <c r="AB107" t="s">
        <v>86</v>
      </c>
      <c r="AC107" t="s">
        <v>605</v>
      </c>
      <c r="AD107" t="s">
        <v>2835</v>
      </c>
      <c r="AE107" t="s">
        <v>2869</v>
      </c>
      <c r="AF107" t="s">
        <v>2870</v>
      </c>
      <c r="AH107">
        <v>0.69397993311036787</v>
      </c>
      <c r="AI107" t="s">
        <v>568</v>
      </c>
      <c r="AJ107">
        <v>8435</v>
      </c>
    </row>
    <row r="108" spans="2:36" x14ac:dyDescent="0.3">
      <c r="B108" t="s">
        <v>1116</v>
      </c>
      <c r="C108">
        <v>2</v>
      </c>
      <c r="D108">
        <v>2023</v>
      </c>
      <c r="E108" t="s">
        <v>606</v>
      </c>
      <c r="F108" t="s">
        <v>2830</v>
      </c>
      <c r="G108" t="s">
        <v>2831</v>
      </c>
      <c r="H108" t="s">
        <v>2832</v>
      </c>
      <c r="I108" t="s">
        <v>2812</v>
      </c>
      <c r="J108" t="s">
        <v>2833</v>
      </c>
      <c r="K108" t="s">
        <v>1117</v>
      </c>
      <c r="L108">
        <v>204</v>
      </c>
      <c r="M108" t="s">
        <v>83</v>
      </c>
      <c r="N108">
        <v>13339</v>
      </c>
      <c r="R108" t="s">
        <v>627</v>
      </c>
      <c r="S108" s="34">
        <v>2</v>
      </c>
      <c r="T108">
        <v>2023</v>
      </c>
      <c r="U108" t="s">
        <v>606</v>
      </c>
      <c r="V108" t="s">
        <v>2830</v>
      </c>
      <c r="W108" t="s">
        <v>2831</v>
      </c>
      <c r="X108" t="s">
        <v>2832</v>
      </c>
      <c r="Y108" t="s">
        <v>2812</v>
      </c>
      <c r="Z108" t="s">
        <v>2833</v>
      </c>
      <c r="AA108" t="s">
        <v>623</v>
      </c>
      <c r="AB108" t="s">
        <v>86</v>
      </c>
      <c r="AC108" t="s">
        <v>605</v>
      </c>
      <c r="AD108" t="s">
        <v>2835</v>
      </c>
      <c r="AE108" t="s">
        <v>2869</v>
      </c>
      <c r="AF108" t="s">
        <v>2870</v>
      </c>
      <c r="AH108">
        <v>0.69397993311036787</v>
      </c>
      <c r="AI108" t="s">
        <v>568</v>
      </c>
      <c r="AJ108">
        <v>8510</v>
      </c>
    </row>
    <row r="109" spans="2:36" x14ac:dyDescent="0.3">
      <c r="B109" t="s">
        <v>1138</v>
      </c>
      <c r="C109">
        <v>2</v>
      </c>
      <c r="D109">
        <v>2023</v>
      </c>
      <c r="E109" t="s">
        <v>606</v>
      </c>
      <c r="F109" t="s">
        <v>2830</v>
      </c>
      <c r="G109" t="s">
        <v>2831</v>
      </c>
      <c r="H109" t="s">
        <v>2832</v>
      </c>
      <c r="I109" t="s">
        <v>2812</v>
      </c>
      <c r="J109" t="s">
        <v>2833</v>
      </c>
      <c r="K109" t="s">
        <v>1139</v>
      </c>
      <c r="L109">
        <v>103</v>
      </c>
      <c r="M109" t="s">
        <v>85</v>
      </c>
      <c r="N109">
        <v>13414</v>
      </c>
      <c r="R109" t="s">
        <v>627</v>
      </c>
      <c r="S109" s="34">
        <v>2</v>
      </c>
      <c r="T109">
        <v>2023</v>
      </c>
      <c r="U109" t="s">
        <v>606</v>
      </c>
      <c r="V109" t="s">
        <v>2830</v>
      </c>
      <c r="W109" t="s">
        <v>2831</v>
      </c>
      <c r="X109" t="s">
        <v>2832</v>
      </c>
      <c r="Y109" t="s">
        <v>2812</v>
      </c>
      <c r="Z109" t="s">
        <v>2833</v>
      </c>
      <c r="AA109" t="s">
        <v>623</v>
      </c>
      <c r="AB109" t="s">
        <v>86</v>
      </c>
      <c r="AC109" t="s">
        <v>605</v>
      </c>
      <c r="AD109" t="s">
        <v>2835</v>
      </c>
      <c r="AE109" t="s">
        <v>2869</v>
      </c>
      <c r="AF109" t="s">
        <v>2870</v>
      </c>
      <c r="AH109">
        <v>0.69397993311036787</v>
      </c>
      <c r="AI109" t="s">
        <v>568</v>
      </c>
      <c r="AJ109">
        <v>8585</v>
      </c>
    </row>
    <row r="110" spans="2:36" x14ac:dyDescent="0.3">
      <c r="B110" t="s">
        <v>1130</v>
      </c>
      <c r="C110">
        <v>2</v>
      </c>
      <c r="D110">
        <v>2023</v>
      </c>
      <c r="E110" t="s">
        <v>606</v>
      </c>
      <c r="F110" t="s">
        <v>2830</v>
      </c>
      <c r="G110" t="s">
        <v>2831</v>
      </c>
      <c r="H110" t="s">
        <v>2832</v>
      </c>
      <c r="I110" t="s">
        <v>2812</v>
      </c>
      <c r="J110" t="s">
        <v>2833</v>
      </c>
      <c r="K110" t="s">
        <v>1131</v>
      </c>
      <c r="L110">
        <v>201</v>
      </c>
      <c r="M110" t="s">
        <v>145</v>
      </c>
      <c r="N110">
        <v>13489</v>
      </c>
      <c r="R110" t="s">
        <v>627</v>
      </c>
      <c r="S110" s="34">
        <v>2</v>
      </c>
      <c r="T110">
        <v>2023</v>
      </c>
      <c r="U110" t="s">
        <v>606</v>
      </c>
      <c r="V110" t="s">
        <v>2830</v>
      </c>
      <c r="W110" t="s">
        <v>2831</v>
      </c>
      <c r="X110" t="s">
        <v>2832</v>
      </c>
      <c r="Y110" t="s">
        <v>2812</v>
      </c>
      <c r="Z110" t="s">
        <v>2833</v>
      </c>
      <c r="AA110" t="s">
        <v>623</v>
      </c>
      <c r="AB110" t="s">
        <v>86</v>
      </c>
      <c r="AC110" t="s">
        <v>605</v>
      </c>
      <c r="AD110" t="s">
        <v>2835</v>
      </c>
      <c r="AE110" t="s">
        <v>2869</v>
      </c>
      <c r="AF110" t="s">
        <v>2870</v>
      </c>
      <c r="AH110">
        <v>0.69397993311036787</v>
      </c>
      <c r="AI110" t="s">
        <v>568</v>
      </c>
      <c r="AJ110">
        <v>8660</v>
      </c>
    </row>
    <row r="111" spans="2:36" x14ac:dyDescent="0.3">
      <c r="B111" t="s">
        <v>1104</v>
      </c>
      <c r="C111">
        <v>2</v>
      </c>
      <c r="D111">
        <v>2023</v>
      </c>
      <c r="E111" t="s">
        <v>606</v>
      </c>
      <c r="F111" t="s">
        <v>2830</v>
      </c>
      <c r="G111" t="s">
        <v>2831</v>
      </c>
      <c r="H111" t="s">
        <v>2832</v>
      </c>
      <c r="I111" t="s">
        <v>2812</v>
      </c>
      <c r="J111" t="s">
        <v>2833</v>
      </c>
      <c r="K111" t="s">
        <v>1105</v>
      </c>
      <c r="L111">
        <v>111</v>
      </c>
      <c r="M111" t="s">
        <v>146</v>
      </c>
      <c r="N111">
        <v>13564</v>
      </c>
      <c r="R111" t="s">
        <v>627</v>
      </c>
      <c r="S111" s="34">
        <v>2</v>
      </c>
      <c r="T111">
        <v>2023</v>
      </c>
      <c r="U111" t="s">
        <v>606</v>
      </c>
      <c r="V111" t="s">
        <v>2830</v>
      </c>
      <c r="W111" t="s">
        <v>2831</v>
      </c>
      <c r="X111" t="s">
        <v>2832</v>
      </c>
      <c r="Y111" t="s">
        <v>2812</v>
      </c>
      <c r="Z111" t="s">
        <v>2833</v>
      </c>
      <c r="AA111" t="s">
        <v>623</v>
      </c>
      <c r="AB111" t="s">
        <v>86</v>
      </c>
      <c r="AC111" t="s">
        <v>605</v>
      </c>
      <c r="AD111" t="s">
        <v>2835</v>
      </c>
      <c r="AE111" t="s">
        <v>2869</v>
      </c>
      <c r="AF111" t="s">
        <v>2870</v>
      </c>
      <c r="AH111">
        <v>0.69397993311036787</v>
      </c>
      <c r="AI111" t="s">
        <v>568</v>
      </c>
      <c r="AJ111">
        <v>8735</v>
      </c>
    </row>
    <row r="112" spans="2:36" x14ac:dyDescent="0.3">
      <c r="B112" t="s">
        <v>1126</v>
      </c>
      <c r="C112">
        <v>2</v>
      </c>
      <c r="D112">
        <v>2023</v>
      </c>
      <c r="E112" t="s">
        <v>606</v>
      </c>
      <c r="F112" t="s">
        <v>2830</v>
      </c>
      <c r="G112" t="s">
        <v>2831</v>
      </c>
      <c r="H112" t="s">
        <v>2832</v>
      </c>
      <c r="I112" t="s">
        <v>2812</v>
      </c>
      <c r="J112" t="s">
        <v>2833</v>
      </c>
      <c r="K112" t="s">
        <v>1127</v>
      </c>
      <c r="L112">
        <v>179</v>
      </c>
      <c r="M112" t="s">
        <v>147</v>
      </c>
      <c r="N112">
        <v>13639</v>
      </c>
      <c r="R112" t="s">
        <v>627</v>
      </c>
      <c r="S112" s="34">
        <v>2</v>
      </c>
      <c r="T112">
        <v>2023</v>
      </c>
      <c r="U112" t="s">
        <v>606</v>
      </c>
      <c r="V112" t="s">
        <v>2830</v>
      </c>
      <c r="W112" t="s">
        <v>2831</v>
      </c>
      <c r="X112" t="s">
        <v>2832</v>
      </c>
      <c r="Y112" t="s">
        <v>2812</v>
      </c>
      <c r="Z112" t="s">
        <v>2833</v>
      </c>
      <c r="AA112" t="s">
        <v>623</v>
      </c>
      <c r="AB112" t="s">
        <v>86</v>
      </c>
      <c r="AC112" t="s">
        <v>605</v>
      </c>
      <c r="AD112" t="s">
        <v>2835</v>
      </c>
      <c r="AE112" t="s">
        <v>2869</v>
      </c>
      <c r="AF112" t="s">
        <v>2870</v>
      </c>
      <c r="AH112">
        <v>0.69397993311036787</v>
      </c>
      <c r="AI112" t="s">
        <v>568</v>
      </c>
      <c r="AJ112">
        <v>8810</v>
      </c>
    </row>
    <row r="113" spans="2:36" x14ac:dyDescent="0.3">
      <c r="B113" t="s">
        <v>1136</v>
      </c>
      <c r="C113">
        <v>2</v>
      </c>
      <c r="D113">
        <v>2023</v>
      </c>
      <c r="E113" t="s">
        <v>606</v>
      </c>
      <c r="F113" t="s">
        <v>2830</v>
      </c>
      <c r="G113" t="s">
        <v>2831</v>
      </c>
      <c r="H113" t="s">
        <v>2832</v>
      </c>
      <c r="I113" t="s">
        <v>2812</v>
      </c>
      <c r="J113" t="s">
        <v>2833</v>
      </c>
      <c r="K113" t="s">
        <v>1137</v>
      </c>
      <c r="L113">
        <v>143</v>
      </c>
      <c r="M113" t="s">
        <v>150</v>
      </c>
      <c r="N113">
        <v>13714</v>
      </c>
      <c r="R113" t="s">
        <v>627</v>
      </c>
      <c r="S113" s="34">
        <v>2</v>
      </c>
      <c r="T113">
        <v>2023</v>
      </c>
      <c r="U113" t="s">
        <v>606</v>
      </c>
      <c r="V113" t="s">
        <v>2830</v>
      </c>
      <c r="W113" t="s">
        <v>2831</v>
      </c>
      <c r="X113" t="s">
        <v>2832</v>
      </c>
      <c r="Y113" t="s">
        <v>2812</v>
      </c>
      <c r="Z113" t="s">
        <v>2833</v>
      </c>
      <c r="AA113" t="s">
        <v>623</v>
      </c>
      <c r="AB113" t="s">
        <v>86</v>
      </c>
      <c r="AC113" t="s">
        <v>605</v>
      </c>
      <c r="AD113" t="s">
        <v>2835</v>
      </c>
      <c r="AE113" t="s">
        <v>2869</v>
      </c>
      <c r="AF113" t="s">
        <v>2870</v>
      </c>
      <c r="AH113">
        <v>0.69397993311036787</v>
      </c>
      <c r="AI113" t="s">
        <v>568</v>
      </c>
      <c r="AJ113">
        <v>8885</v>
      </c>
    </row>
    <row r="114" spans="2:36" x14ac:dyDescent="0.3">
      <c r="B114" t="s">
        <v>2907</v>
      </c>
      <c r="C114">
        <v>2</v>
      </c>
      <c r="D114">
        <v>2023</v>
      </c>
      <c r="E114" t="s">
        <v>606</v>
      </c>
      <c r="F114" t="s">
        <v>2830</v>
      </c>
      <c r="G114" t="s">
        <v>2831</v>
      </c>
      <c r="H114" t="s">
        <v>2832</v>
      </c>
      <c r="I114" t="s">
        <v>2812</v>
      </c>
      <c r="J114" t="s">
        <v>2833</v>
      </c>
      <c r="K114" t="s">
        <v>2908</v>
      </c>
      <c r="L114">
        <v>19</v>
      </c>
      <c r="M114" t="s">
        <v>1033</v>
      </c>
      <c r="N114">
        <v>13773</v>
      </c>
      <c r="R114" t="s">
        <v>627</v>
      </c>
      <c r="S114" s="34">
        <v>2</v>
      </c>
      <c r="T114">
        <v>2023</v>
      </c>
      <c r="U114" t="s">
        <v>606</v>
      </c>
      <c r="V114" t="s">
        <v>2830</v>
      </c>
      <c r="W114" t="s">
        <v>2831</v>
      </c>
      <c r="X114" t="s">
        <v>2832</v>
      </c>
      <c r="Y114" t="s">
        <v>2812</v>
      </c>
      <c r="Z114" t="s">
        <v>2833</v>
      </c>
      <c r="AA114" t="s">
        <v>623</v>
      </c>
      <c r="AB114" t="s">
        <v>86</v>
      </c>
      <c r="AC114" t="s">
        <v>605</v>
      </c>
      <c r="AD114" t="s">
        <v>2835</v>
      </c>
      <c r="AE114" t="s">
        <v>2869</v>
      </c>
      <c r="AF114" t="s">
        <v>2870</v>
      </c>
      <c r="AH114">
        <v>0.69397993311036787</v>
      </c>
      <c r="AI114" t="s">
        <v>568</v>
      </c>
      <c r="AJ114">
        <v>8960</v>
      </c>
    </row>
    <row r="115" spans="2:36" x14ac:dyDescent="0.3">
      <c r="B115" t="s">
        <v>1230</v>
      </c>
      <c r="C115">
        <v>2</v>
      </c>
      <c r="D115">
        <v>2023</v>
      </c>
      <c r="E115" t="s">
        <v>606</v>
      </c>
      <c r="F115" t="s">
        <v>2830</v>
      </c>
      <c r="G115" t="s">
        <v>2831</v>
      </c>
      <c r="H115" t="s">
        <v>2832</v>
      </c>
      <c r="I115" t="s">
        <v>2812</v>
      </c>
      <c r="J115" t="s">
        <v>2833</v>
      </c>
      <c r="K115" t="s">
        <v>1231</v>
      </c>
      <c r="L115">
        <v>4553.3423920454379</v>
      </c>
      <c r="M115" t="s">
        <v>148</v>
      </c>
      <c r="N115">
        <v>16926</v>
      </c>
      <c r="R115" t="s">
        <v>627</v>
      </c>
      <c r="S115" s="34">
        <v>2</v>
      </c>
      <c r="T115">
        <v>2023</v>
      </c>
      <c r="U115" t="s">
        <v>606</v>
      </c>
      <c r="V115" t="s">
        <v>2830</v>
      </c>
      <c r="W115" t="s">
        <v>2831</v>
      </c>
      <c r="X115" t="s">
        <v>2832</v>
      </c>
      <c r="Y115" t="s">
        <v>2812</v>
      </c>
      <c r="Z115" t="s">
        <v>2833</v>
      </c>
      <c r="AA115" t="s">
        <v>623</v>
      </c>
      <c r="AB115" t="s">
        <v>86</v>
      </c>
      <c r="AC115" t="s">
        <v>605</v>
      </c>
      <c r="AD115" t="s">
        <v>2835</v>
      </c>
      <c r="AE115" t="s">
        <v>2869</v>
      </c>
      <c r="AF115" t="s">
        <v>2870</v>
      </c>
      <c r="AH115">
        <v>0.69397993311036787</v>
      </c>
      <c r="AI115" t="s">
        <v>568</v>
      </c>
      <c r="AJ115">
        <v>9035</v>
      </c>
    </row>
    <row r="116" spans="2:36" x14ac:dyDescent="0.3">
      <c r="B116" t="s">
        <v>1248</v>
      </c>
      <c r="C116">
        <v>2</v>
      </c>
      <c r="D116">
        <v>2023</v>
      </c>
      <c r="E116" t="s">
        <v>606</v>
      </c>
      <c r="F116" t="s">
        <v>2830</v>
      </c>
      <c r="G116" t="s">
        <v>2831</v>
      </c>
      <c r="H116" t="s">
        <v>2832</v>
      </c>
      <c r="I116" t="s">
        <v>2812</v>
      </c>
      <c r="J116" t="s">
        <v>2833</v>
      </c>
      <c r="K116" t="s">
        <v>1249</v>
      </c>
      <c r="L116">
        <v>1959.6624855491318</v>
      </c>
      <c r="M116" t="s">
        <v>59</v>
      </c>
      <c r="N116">
        <v>17001</v>
      </c>
      <c r="R116" t="s">
        <v>627</v>
      </c>
      <c r="S116" s="34">
        <v>2</v>
      </c>
      <c r="T116">
        <v>2023</v>
      </c>
      <c r="U116" t="s">
        <v>606</v>
      </c>
      <c r="V116" t="s">
        <v>2830</v>
      </c>
      <c r="W116" t="s">
        <v>2831</v>
      </c>
      <c r="X116" t="s">
        <v>2832</v>
      </c>
      <c r="Y116" t="s">
        <v>2812</v>
      </c>
      <c r="Z116" t="s">
        <v>2833</v>
      </c>
      <c r="AA116" t="s">
        <v>623</v>
      </c>
      <c r="AB116" t="s">
        <v>86</v>
      </c>
      <c r="AC116" t="s">
        <v>605</v>
      </c>
      <c r="AD116" t="s">
        <v>2835</v>
      </c>
      <c r="AE116" t="s">
        <v>2869</v>
      </c>
      <c r="AF116" t="s">
        <v>2870</v>
      </c>
      <c r="AH116">
        <v>0.69397993311036787</v>
      </c>
      <c r="AI116" t="s">
        <v>568</v>
      </c>
      <c r="AJ116">
        <v>9110</v>
      </c>
    </row>
    <row r="117" spans="2:36" x14ac:dyDescent="0.3">
      <c r="B117" t="s">
        <v>2911</v>
      </c>
      <c r="C117">
        <v>2</v>
      </c>
      <c r="D117">
        <v>2023</v>
      </c>
      <c r="E117" t="s">
        <v>606</v>
      </c>
      <c r="F117" t="s">
        <v>2830</v>
      </c>
      <c r="G117" t="s">
        <v>2831</v>
      </c>
      <c r="H117" t="s">
        <v>2832</v>
      </c>
      <c r="I117" t="s">
        <v>2812</v>
      </c>
      <c r="J117" t="s">
        <v>2833</v>
      </c>
      <c r="K117" t="s">
        <v>2912</v>
      </c>
      <c r="L117">
        <v>3696.8494736842104</v>
      </c>
      <c r="M117" t="s">
        <v>1033</v>
      </c>
      <c r="N117">
        <v>17058</v>
      </c>
      <c r="R117" t="s">
        <v>627</v>
      </c>
      <c r="S117" s="34">
        <v>2</v>
      </c>
      <c r="T117">
        <v>2023</v>
      </c>
      <c r="U117" t="s">
        <v>606</v>
      </c>
      <c r="V117" t="s">
        <v>2830</v>
      </c>
      <c r="W117" t="s">
        <v>2831</v>
      </c>
      <c r="X117" t="s">
        <v>2832</v>
      </c>
      <c r="Y117" t="s">
        <v>2812</v>
      </c>
      <c r="Z117" t="s">
        <v>2833</v>
      </c>
      <c r="AA117" t="s">
        <v>623</v>
      </c>
      <c r="AB117" t="s">
        <v>86</v>
      </c>
      <c r="AC117" t="s">
        <v>605</v>
      </c>
      <c r="AD117" t="s">
        <v>2835</v>
      </c>
      <c r="AE117" t="s">
        <v>2869</v>
      </c>
      <c r="AF117" t="s">
        <v>2870</v>
      </c>
      <c r="AH117">
        <v>0.69397993311036787</v>
      </c>
      <c r="AI117" t="s">
        <v>568</v>
      </c>
      <c r="AJ117">
        <v>9185</v>
      </c>
    </row>
    <row r="118" spans="2:36" x14ac:dyDescent="0.3">
      <c r="B118" t="s">
        <v>1240</v>
      </c>
      <c r="C118">
        <v>2</v>
      </c>
      <c r="D118">
        <v>2023</v>
      </c>
      <c r="E118" t="s">
        <v>606</v>
      </c>
      <c r="F118" t="s">
        <v>2830</v>
      </c>
      <c r="G118" t="s">
        <v>2831</v>
      </c>
      <c r="H118" t="s">
        <v>2832</v>
      </c>
      <c r="I118" t="s">
        <v>2812</v>
      </c>
      <c r="J118" t="s">
        <v>2833</v>
      </c>
      <c r="K118" t="s">
        <v>1241</v>
      </c>
      <c r="L118">
        <v>4974.6759999999977</v>
      </c>
      <c r="M118" t="s">
        <v>151</v>
      </c>
      <c r="N118">
        <v>17113</v>
      </c>
      <c r="R118" t="s">
        <v>627</v>
      </c>
      <c r="S118" s="34">
        <v>2</v>
      </c>
      <c r="T118">
        <v>2023</v>
      </c>
      <c r="U118" t="s">
        <v>606</v>
      </c>
      <c r="V118" t="s">
        <v>2830</v>
      </c>
      <c r="W118" t="s">
        <v>2831</v>
      </c>
      <c r="X118" t="s">
        <v>2832</v>
      </c>
      <c r="Y118" t="s">
        <v>2812</v>
      </c>
      <c r="Z118" t="s">
        <v>2833</v>
      </c>
      <c r="AA118" t="s">
        <v>623</v>
      </c>
      <c r="AB118" t="s">
        <v>86</v>
      </c>
      <c r="AC118" t="s">
        <v>605</v>
      </c>
      <c r="AD118" t="s">
        <v>2835</v>
      </c>
      <c r="AE118" t="s">
        <v>2869</v>
      </c>
      <c r="AF118" t="s">
        <v>2870</v>
      </c>
      <c r="AH118">
        <v>0.69397993311036787</v>
      </c>
      <c r="AI118" t="s">
        <v>568</v>
      </c>
      <c r="AJ118">
        <v>9260</v>
      </c>
    </row>
    <row r="119" spans="2:36" x14ac:dyDescent="0.3">
      <c r="B119" t="s">
        <v>1256</v>
      </c>
      <c r="C119">
        <v>2</v>
      </c>
      <c r="D119">
        <v>2023</v>
      </c>
      <c r="E119" t="s">
        <v>606</v>
      </c>
      <c r="F119" t="s">
        <v>2830</v>
      </c>
      <c r="G119" t="s">
        <v>2831</v>
      </c>
      <c r="H119" t="s">
        <v>2832</v>
      </c>
      <c r="I119" t="s">
        <v>2812</v>
      </c>
      <c r="J119" t="s">
        <v>2833</v>
      </c>
      <c r="K119" t="s">
        <v>1257</v>
      </c>
      <c r="L119">
        <v>3633.2895187165764</v>
      </c>
      <c r="M119" t="s">
        <v>149</v>
      </c>
      <c r="N119">
        <v>17188</v>
      </c>
      <c r="R119" t="s">
        <v>627</v>
      </c>
      <c r="S119" s="34">
        <v>2</v>
      </c>
      <c r="T119">
        <v>2023</v>
      </c>
      <c r="U119" t="s">
        <v>606</v>
      </c>
      <c r="V119" t="s">
        <v>2830</v>
      </c>
      <c r="W119" t="s">
        <v>2831</v>
      </c>
      <c r="X119" t="s">
        <v>2832</v>
      </c>
      <c r="Y119" t="s">
        <v>2812</v>
      </c>
      <c r="Z119" t="s">
        <v>2833</v>
      </c>
      <c r="AA119" t="s">
        <v>623</v>
      </c>
      <c r="AB119" t="s">
        <v>86</v>
      </c>
      <c r="AC119" t="s">
        <v>605</v>
      </c>
      <c r="AD119" t="s">
        <v>2835</v>
      </c>
      <c r="AE119" t="s">
        <v>2869</v>
      </c>
      <c r="AF119" t="s">
        <v>2870</v>
      </c>
      <c r="AH119">
        <v>0.69397993311036787</v>
      </c>
      <c r="AI119" t="s">
        <v>568</v>
      </c>
      <c r="AJ119">
        <v>9335</v>
      </c>
    </row>
    <row r="120" spans="2:36" x14ac:dyDescent="0.3">
      <c r="B120" t="s">
        <v>1226</v>
      </c>
      <c r="C120">
        <v>2</v>
      </c>
      <c r="D120">
        <v>2023</v>
      </c>
      <c r="E120" t="s">
        <v>606</v>
      </c>
      <c r="F120" t="s">
        <v>2830</v>
      </c>
      <c r="G120" t="s">
        <v>2831</v>
      </c>
      <c r="H120" t="s">
        <v>2832</v>
      </c>
      <c r="I120" t="s">
        <v>2812</v>
      </c>
      <c r="J120" t="s">
        <v>2833</v>
      </c>
      <c r="K120" t="s">
        <v>1227</v>
      </c>
      <c r="L120">
        <v>2780.2574087591202</v>
      </c>
      <c r="M120" t="s">
        <v>60</v>
      </c>
      <c r="N120">
        <v>17263</v>
      </c>
      <c r="R120" t="s">
        <v>627</v>
      </c>
      <c r="S120" s="34">
        <v>2</v>
      </c>
      <c r="T120">
        <v>2023</v>
      </c>
      <c r="U120" t="s">
        <v>606</v>
      </c>
      <c r="V120" t="s">
        <v>2830</v>
      </c>
      <c r="W120" t="s">
        <v>2831</v>
      </c>
      <c r="X120" t="s">
        <v>2832</v>
      </c>
      <c r="Y120" t="s">
        <v>2812</v>
      </c>
      <c r="Z120" t="s">
        <v>2833</v>
      </c>
      <c r="AA120" t="s">
        <v>623</v>
      </c>
      <c r="AB120" t="s">
        <v>86</v>
      </c>
      <c r="AC120" t="s">
        <v>605</v>
      </c>
      <c r="AD120" t="s">
        <v>2835</v>
      </c>
      <c r="AE120" t="s">
        <v>2869</v>
      </c>
      <c r="AF120" t="s">
        <v>2870</v>
      </c>
      <c r="AH120">
        <v>0.69397993311036787</v>
      </c>
      <c r="AI120" t="s">
        <v>568</v>
      </c>
      <c r="AJ120">
        <v>9410</v>
      </c>
    </row>
    <row r="121" spans="2:36" x14ac:dyDescent="0.3">
      <c r="B121" t="s">
        <v>1254</v>
      </c>
      <c r="C121">
        <v>2</v>
      </c>
      <c r="D121">
        <v>2023</v>
      </c>
      <c r="E121" t="s">
        <v>606</v>
      </c>
      <c r="F121" t="s">
        <v>2830</v>
      </c>
      <c r="G121" t="s">
        <v>2831</v>
      </c>
      <c r="H121" t="s">
        <v>2832</v>
      </c>
      <c r="I121" t="s">
        <v>2812</v>
      </c>
      <c r="J121" t="s">
        <v>2833</v>
      </c>
      <c r="K121" t="s">
        <v>1255</v>
      </c>
      <c r="L121">
        <v>3006.8869758812575</v>
      </c>
      <c r="M121" t="s">
        <v>61</v>
      </c>
      <c r="N121">
        <v>17338</v>
      </c>
      <c r="R121" t="s">
        <v>627</v>
      </c>
      <c r="S121" s="34">
        <v>2</v>
      </c>
      <c r="T121">
        <v>2023</v>
      </c>
      <c r="U121" t="s">
        <v>606</v>
      </c>
      <c r="V121" t="s">
        <v>2830</v>
      </c>
      <c r="W121" t="s">
        <v>2831</v>
      </c>
      <c r="X121" t="s">
        <v>2832</v>
      </c>
      <c r="Y121" t="s">
        <v>2812</v>
      </c>
      <c r="Z121" t="s">
        <v>2833</v>
      </c>
      <c r="AA121" t="s">
        <v>623</v>
      </c>
      <c r="AB121" t="s">
        <v>86</v>
      </c>
      <c r="AC121" t="s">
        <v>605</v>
      </c>
      <c r="AD121" t="s">
        <v>2835</v>
      </c>
      <c r="AE121" t="s">
        <v>2869</v>
      </c>
      <c r="AF121" t="s">
        <v>2870</v>
      </c>
      <c r="AH121">
        <v>0.69397993311036787</v>
      </c>
      <c r="AI121" t="s">
        <v>568</v>
      </c>
      <c r="AJ121">
        <v>9485</v>
      </c>
    </row>
    <row r="122" spans="2:36" x14ac:dyDescent="0.3">
      <c r="B122" t="s">
        <v>1224</v>
      </c>
      <c r="C122">
        <v>2</v>
      </c>
      <c r="D122">
        <v>2023</v>
      </c>
      <c r="E122" t="s">
        <v>606</v>
      </c>
      <c r="F122" t="s">
        <v>2830</v>
      </c>
      <c r="G122" t="s">
        <v>2831</v>
      </c>
      <c r="H122" t="s">
        <v>2832</v>
      </c>
      <c r="I122" t="s">
        <v>2812</v>
      </c>
      <c r="J122" t="s">
        <v>2833</v>
      </c>
      <c r="K122" t="s">
        <v>1225</v>
      </c>
      <c r="L122">
        <v>2849.6403086419691</v>
      </c>
      <c r="M122" t="s">
        <v>71</v>
      </c>
      <c r="N122">
        <v>17413</v>
      </c>
      <c r="R122" t="s">
        <v>627</v>
      </c>
      <c r="S122" s="34">
        <v>2</v>
      </c>
      <c r="T122">
        <v>2023</v>
      </c>
      <c r="U122" t="s">
        <v>606</v>
      </c>
      <c r="V122" t="s">
        <v>2830</v>
      </c>
      <c r="W122" t="s">
        <v>2831</v>
      </c>
      <c r="X122" t="s">
        <v>2832</v>
      </c>
      <c r="Y122" t="s">
        <v>2812</v>
      </c>
      <c r="Z122" t="s">
        <v>2833</v>
      </c>
      <c r="AA122" t="s">
        <v>623</v>
      </c>
      <c r="AB122" t="s">
        <v>86</v>
      </c>
      <c r="AC122" t="s">
        <v>605</v>
      </c>
      <c r="AD122" t="s">
        <v>2835</v>
      </c>
      <c r="AE122" t="s">
        <v>2869</v>
      </c>
      <c r="AF122" t="s">
        <v>2870</v>
      </c>
      <c r="AH122">
        <v>0.69397993311036787</v>
      </c>
      <c r="AI122" t="s">
        <v>568</v>
      </c>
      <c r="AJ122">
        <v>9560</v>
      </c>
    </row>
    <row r="123" spans="2:36" x14ac:dyDescent="0.3">
      <c r="B123" t="s">
        <v>1260</v>
      </c>
      <c r="C123">
        <v>2</v>
      </c>
      <c r="D123">
        <v>2023</v>
      </c>
      <c r="E123" t="s">
        <v>606</v>
      </c>
      <c r="F123" t="s">
        <v>2830</v>
      </c>
      <c r="G123" t="s">
        <v>2831</v>
      </c>
      <c r="H123" t="s">
        <v>2832</v>
      </c>
      <c r="I123" t="s">
        <v>2812</v>
      </c>
      <c r="J123" t="s">
        <v>2833</v>
      </c>
      <c r="K123" t="s">
        <v>1261</v>
      </c>
      <c r="L123">
        <v>2761.0465284974021</v>
      </c>
      <c r="M123" t="s">
        <v>72</v>
      </c>
      <c r="N123">
        <v>17488</v>
      </c>
      <c r="R123" t="s">
        <v>627</v>
      </c>
      <c r="S123" s="34">
        <v>2</v>
      </c>
      <c r="T123">
        <v>2023</v>
      </c>
      <c r="U123" t="s">
        <v>606</v>
      </c>
      <c r="V123" t="s">
        <v>2830</v>
      </c>
      <c r="W123" t="s">
        <v>2831</v>
      </c>
      <c r="X123" t="s">
        <v>2832</v>
      </c>
      <c r="Y123" t="s">
        <v>2812</v>
      </c>
      <c r="Z123" t="s">
        <v>2833</v>
      </c>
      <c r="AA123" t="s">
        <v>623</v>
      </c>
      <c r="AB123" t="s">
        <v>86</v>
      </c>
      <c r="AC123" t="s">
        <v>605</v>
      </c>
      <c r="AD123" t="s">
        <v>2835</v>
      </c>
      <c r="AE123" t="s">
        <v>2869</v>
      </c>
      <c r="AF123" t="s">
        <v>2870</v>
      </c>
      <c r="AH123">
        <v>0.69397993311036787</v>
      </c>
      <c r="AI123" t="s">
        <v>568</v>
      </c>
      <c r="AJ123">
        <v>9635</v>
      </c>
    </row>
    <row r="124" spans="2:36" x14ac:dyDescent="0.3">
      <c r="B124" t="s">
        <v>1234</v>
      </c>
      <c r="C124">
        <v>2</v>
      </c>
      <c r="D124">
        <v>2023</v>
      </c>
      <c r="E124" t="s">
        <v>606</v>
      </c>
      <c r="F124" t="s">
        <v>2830</v>
      </c>
      <c r="G124" t="s">
        <v>2831</v>
      </c>
      <c r="H124" t="s">
        <v>2832</v>
      </c>
      <c r="I124" t="s">
        <v>2812</v>
      </c>
      <c r="J124" t="s">
        <v>2833</v>
      </c>
      <c r="K124" t="s">
        <v>1235</v>
      </c>
      <c r="L124">
        <v>4147.5940515222374</v>
      </c>
      <c r="M124" t="s">
        <v>73</v>
      </c>
      <c r="N124">
        <v>17563</v>
      </c>
      <c r="R124" t="s">
        <v>627</v>
      </c>
      <c r="S124" s="34">
        <v>2</v>
      </c>
      <c r="T124">
        <v>2023</v>
      </c>
      <c r="U124" t="s">
        <v>606</v>
      </c>
      <c r="V124" t="s">
        <v>2830</v>
      </c>
      <c r="W124" t="s">
        <v>2831</v>
      </c>
      <c r="X124" t="s">
        <v>2832</v>
      </c>
      <c r="Y124" t="s">
        <v>2812</v>
      </c>
      <c r="Z124" t="s">
        <v>2833</v>
      </c>
      <c r="AA124" t="s">
        <v>623</v>
      </c>
      <c r="AB124" t="s">
        <v>86</v>
      </c>
      <c r="AC124" t="s">
        <v>605</v>
      </c>
      <c r="AD124" t="s">
        <v>2835</v>
      </c>
      <c r="AE124" t="s">
        <v>2869</v>
      </c>
      <c r="AF124" t="s">
        <v>2870</v>
      </c>
      <c r="AH124">
        <v>0.69397993311036787</v>
      </c>
      <c r="AI124" t="s">
        <v>568</v>
      </c>
      <c r="AJ124">
        <v>9710</v>
      </c>
    </row>
    <row r="125" spans="2:36" x14ac:dyDescent="0.3">
      <c r="B125" t="s">
        <v>1250</v>
      </c>
      <c r="C125">
        <v>2</v>
      </c>
      <c r="D125">
        <v>2023</v>
      </c>
      <c r="E125" t="s">
        <v>606</v>
      </c>
      <c r="F125" t="s">
        <v>2830</v>
      </c>
      <c r="G125" t="s">
        <v>2831</v>
      </c>
      <c r="H125" t="s">
        <v>2832</v>
      </c>
      <c r="I125" t="s">
        <v>2812</v>
      </c>
      <c r="J125" t="s">
        <v>2833</v>
      </c>
      <c r="K125" t="s">
        <v>1251</v>
      </c>
      <c r="L125">
        <v>3622.7124999999951</v>
      </c>
      <c r="M125" t="s">
        <v>62</v>
      </c>
      <c r="N125">
        <v>17638</v>
      </c>
      <c r="R125" t="s">
        <v>627</v>
      </c>
      <c r="S125" s="34">
        <v>2</v>
      </c>
      <c r="T125">
        <v>2023</v>
      </c>
      <c r="U125" t="s">
        <v>606</v>
      </c>
      <c r="V125" t="s">
        <v>2830</v>
      </c>
      <c r="W125" t="s">
        <v>2831</v>
      </c>
      <c r="X125" t="s">
        <v>2832</v>
      </c>
      <c r="Y125" t="s">
        <v>2812</v>
      </c>
      <c r="Z125" t="s">
        <v>2833</v>
      </c>
      <c r="AA125" t="s">
        <v>623</v>
      </c>
      <c r="AB125" t="s">
        <v>86</v>
      </c>
      <c r="AC125" t="s">
        <v>605</v>
      </c>
      <c r="AD125" t="s">
        <v>2835</v>
      </c>
      <c r="AE125" t="s">
        <v>2869</v>
      </c>
      <c r="AF125" t="s">
        <v>2870</v>
      </c>
      <c r="AH125">
        <v>0.69397993311036787</v>
      </c>
      <c r="AI125" t="s">
        <v>568</v>
      </c>
      <c r="AJ125">
        <v>9785</v>
      </c>
    </row>
    <row r="126" spans="2:36" x14ac:dyDescent="0.3">
      <c r="B126" t="s">
        <v>1252</v>
      </c>
      <c r="C126">
        <v>2</v>
      </c>
      <c r="D126">
        <v>2023</v>
      </c>
      <c r="E126" t="s">
        <v>606</v>
      </c>
      <c r="F126" t="s">
        <v>2830</v>
      </c>
      <c r="G126" t="s">
        <v>2831</v>
      </c>
      <c r="H126" t="s">
        <v>2832</v>
      </c>
      <c r="I126" t="s">
        <v>2812</v>
      </c>
      <c r="J126" t="s">
        <v>2833</v>
      </c>
      <c r="K126" t="s">
        <v>1253</v>
      </c>
      <c r="L126">
        <v>3127.6692473118228</v>
      </c>
      <c r="M126" t="s">
        <v>63</v>
      </c>
      <c r="N126">
        <v>17713</v>
      </c>
      <c r="R126" t="s">
        <v>627</v>
      </c>
      <c r="S126" s="34">
        <v>2</v>
      </c>
      <c r="T126">
        <v>2023</v>
      </c>
      <c r="U126" t="s">
        <v>606</v>
      </c>
      <c r="V126" t="s">
        <v>2830</v>
      </c>
      <c r="W126" t="s">
        <v>2831</v>
      </c>
      <c r="X126" t="s">
        <v>2832</v>
      </c>
      <c r="Y126" t="s">
        <v>2812</v>
      </c>
      <c r="Z126" t="s">
        <v>2833</v>
      </c>
      <c r="AA126" t="s">
        <v>623</v>
      </c>
      <c r="AB126" t="s">
        <v>86</v>
      </c>
      <c r="AC126" t="s">
        <v>605</v>
      </c>
      <c r="AD126" t="s">
        <v>2835</v>
      </c>
      <c r="AE126" t="s">
        <v>2869</v>
      </c>
      <c r="AF126" t="s">
        <v>2870</v>
      </c>
      <c r="AH126">
        <v>0.69397993311036787</v>
      </c>
      <c r="AI126" t="s">
        <v>568</v>
      </c>
      <c r="AJ126">
        <v>9860</v>
      </c>
    </row>
    <row r="127" spans="2:36" x14ac:dyDescent="0.3">
      <c r="B127" t="s">
        <v>1244</v>
      </c>
      <c r="C127">
        <v>2</v>
      </c>
      <c r="D127">
        <v>2023</v>
      </c>
      <c r="E127" t="s">
        <v>606</v>
      </c>
      <c r="F127" t="s">
        <v>2830</v>
      </c>
      <c r="G127" t="s">
        <v>2831</v>
      </c>
      <c r="H127" t="s">
        <v>2832</v>
      </c>
      <c r="I127" t="s">
        <v>2812</v>
      </c>
      <c r="J127" t="s">
        <v>2833</v>
      </c>
      <c r="K127" t="s">
        <v>1245</v>
      </c>
      <c r="L127">
        <v>3251.610167364011</v>
      </c>
      <c r="M127" t="s">
        <v>74</v>
      </c>
      <c r="N127">
        <v>17788</v>
      </c>
      <c r="R127" t="s">
        <v>627</v>
      </c>
      <c r="S127" s="34">
        <v>2</v>
      </c>
      <c r="T127">
        <v>2023</v>
      </c>
      <c r="U127" t="s">
        <v>606</v>
      </c>
      <c r="V127" t="s">
        <v>2830</v>
      </c>
      <c r="W127" t="s">
        <v>2831</v>
      </c>
      <c r="X127" t="s">
        <v>2832</v>
      </c>
      <c r="Y127" t="s">
        <v>2812</v>
      </c>
      <c r="Z127" t="s">
        <v>2833</v>
      </c>
      <c r="AA127" t="s">
        <v>623</v>
      </c>
      <c r="AB127" t="s">
        <v>86</v>
      </c>
      <c r="AC127" t="s">
        <v>605</v>
      </c>
      <c r="AD127" t="s">
        <v>2835</v>
      </c>
      <c r="AE127" t="s">
        <v>2869</v>
      </c>
      <c r="AF127" t="s">
        <v>2870</v>
      </c>
      <c r="AH127">
        <v>0.69397993311036787</v>
      </c>
      <c r="AI127" t="s">
        <v>568</v>
      </c>
      <c r="AJ127">
        <v>9935</v>
      </c>
    </row>
    <row r="128" spans="2:36" x14ac:dyDescent="0.3">
      <c r="B128" t="s">
        <v>1222</v>
      </c>
      <c r="C128">
        <v>2</v>
      </c>
      <c r="D128">
        <v>2023</v>
      </c>
      <c r="E128" t="s">
        <v>606</v>
      </c>
      <c r="F128" t="s">
        <v>2830</v>
      </c>
      <c r="G128" t="s">
        <v>2831</v>
      </c>
      <c r="H128" t="s">
        <v>2832</v>
      </c>
      <c r="I128" t="s">
        <v>2812</v>
      </c>
      <c r="J128" t="s">
        <v>2833</v>
      </c>
      <c r="K128" t="s">
        <v>1223</v>
      </c>
      <c r="L128">
        <v>3696.4677543859625</v>
      </c>
      <c r="M128" t="s">
        <v>84</v>
      </c>
      <c r="N128">
        <v>17863</v>
      </c>
      <c r="R128" t="s">
        <v>627</v>
      </c>
      <c r="S128" s="34">
        <v>2</v>
      </c>
      <c r="T128">
        <v>2023</v>
      </c>
      <c r="U128" t="s">
        <v>606</v>
      </c>
      <c r="V128" t="s">
        <v>2830</v>
      </c>
      <c r="W128" t="s">
        <v>2831</v>
      </c>
      <c r="X128" t="s">
        <v>2832</v>
      </c>
      <c r="Y128" t="s">
        <v>2812</v>
      </c>
      <c r="Z128" t="s">
        <v>2833</v>
      </c>
      <c r="AA128" t="s">
        <v>623</v>
      </c>
      <c r="AB128" t="s">
        <v>86</v>
      </c>
      <c r="AC128" t="s">
        <v>605</v>
      </c>
      <c r="AD128" t="s">
        <v>2835</v>
      </c>
      <c r="AE128" t="s">
        <v>2869</v>
      </c>
      <c r="AF128" t="s">
        <v>2870</v>
      </c>
      <c r="AH128">
        <v>0.69397993311036787</v>
      </c>
      <c r="AI128" t="s">
        <v>568</v>
      </c>
      <c r="AJ128">
        <v>10010</v>
      </c>
    </row>
    <row r="129" spans="2:36" x14ac:dyDescent="0.3">
      <c r="B129" t="s">
        <v>1232</v>
      </c>
      <c r="C129">
        <v>2</v>
      </c>
      <c r="D129">
        <v>2023</v>
      </c>
      <c r="E129" t="s">
        <v>606</v>
      </c>
      <c r="F129" t="s">
        <v>2830</v>
      </c>
      <c r="G129" t="s">
        <v>2831</v>
      </c>
      <c r="H129" t="s">
        <v>2832</v>
      </c>
      <c r="I129" t="s">
        <v>2812</v>
      </c>
      <c r="J129" t="s">
        <v>2833</v>
      </c>
      <c r="K129" t="s">
        <v>1233</v>
      </c>
      <c r="L129">
        <v>2008.8949644128002</v>
      </c>
      <c r="M129" t="s">
        <v>64</v>
      </c>
      <c r="N129">
        <v>17938</v>
      </c>
      <c r="R129" t="s">
        <v>627</v>
      </c>
      <c r="S129" s="34">
        <v>2</v>
      </c>
      <c r="T129">
        <v>2023</v>
      </c>
      <c r="U129" t="s">
        <v>606</v>
      </c>
      <c r="V129" t="s">
        <v>2830</v>
      </c>
      <c r="W129" t="s">
        <v>2831</v>
      </c>
      <c r="X129" t="s">
        <v>2832</v>
      </c>
      <c r="Y129" t="s">
        <v>2812</v>
      </c>
      <c r="Z129" t="s">
        <v>2833</v>
      </c>
      <c r="AA129" t="s">
        <v>623</v>
      </c>
      <c r="AB129" t="s">
        <v>86</v>
      </c>
      <c r="AC129" t="s">
        <v>605</v>
      </c>
      <c r="AD129" t="s">
        <v>2835</v>
      </c>
      <c r="AE129" t="s">
        <v>2869</v>
      </c>
      <c r="AF129" t="s">
        <v>2870</v>
      </c>
      <c r="AH129">
        <v>0.69397993311036787</v>
      </c>
      <c r="AI129" t="s">
        <v>568</v>
      </c>
      <c r="AJ129">
        <v>10085</v>
      </c>
    </row>
    <row r="130" spans="2:36" x14ac:dyDescent="0.3">
      <c r="B130" t="s">
        <v>1258</v>
      </c>
      <c r="C130">
        <v>2</v>
      </c>
      <c r="D130">
        <v>2023</v>
      </c>
      <c r="E130" t="s">
        <v>606</v>
      </c>
      <c r="F130" t="s">
        <v>2830</v>
      </c>
      <c r="G130" t="s">
        <v>2831</v>
      </c>
      <c r="H130" t="s">
        <v>2832</v>
      </c>
      <c r="I130" t="s">
        <v>2812</v>
      </c>
      <c r="J130" t="s">
        <v>2833</v>
      </c>
      <c r="K130" t="s">
        <v>1259</v>
      </c>
      <c r="L130">
        <v>3117.4969144981378</v>
      </c>
      <c r="M130" t="s">
        <v>83</v>
      </c>
      <c r="N130">
        <v>18013</v>
      </c>
      <c r="R130" t="s">
        <v>627</v>
      </c>
      <c r="S130" s="34">
        <v>2</v>
      </c>
      <c r="T130">
        <v>2023</v>
      </c>
      <c r="U130" t="s">
        <v>606</v>
      </c>
      <c r="V130" t="s">
        <v>2830</v>
      </c>
      <c r="W130" t="s">
        <v>2831</v>
      </c>
      <c r="X130" t="s">
        <v>2832</v>
      </c>
      <c r="Y130" t="s">
        <v>2812</v>
      </c>
      <c r="Z130" t="s">
        <v>2833</v>
      </c>
      <c r="AA130" t="s">
        <v>623</v>
      </c>
      <c r="AB130" t="s">
        <v>86</v>
      </c>
      <c r="AC130" t="s">
        <v>605</v>
      </c>
      <c r="AD130" t="s">
        <v>2835</v>
      </c>
      <c r="AE130" t="s">
        <v>2869</v>
      </c>
      <c r="AF130" t="s">
        <v>2870</v>
      </c>
      <c r="AH130">
        <v>0.69397993311036787</v>
      </c>
      <c r="AI130" t="s">
        <v>568</v>
      </c>
      <c r="AJ130">
        <v>10160</v>
      </c>
    </row>
    <row r="131" spans="2:36" x14ac:dyDescent="0.3">
      <c r="B131" t="s">
        <v>1238</v>
      </c>
      <c r="C131">
        <v>2</v>
      </c>
      <c r="D131">
        <v>2023</v>
      </c>
      <c r="E131" t="s">
        <v>606</v>
      </c>
      <c r="F131" t="s">
        <v>2830</v>
      </c>
      <c r="G131" t="s">
        <v>2831</v>
      </c>
      <c r="H131" t="s">
        <v>2832</v>
      </c>
      <c r="I131" t="s">
        <v>2812</v>
      </c>
      <c r="J131" t="s">
        <v>2833</v>
      </c>
      <c r="K131" t="s">
        <v>1239</v>
      </c>
      <c r="L131">
        <v>4326.9278350515424</v>
      </c>
      <c r="M131" t="s">
        <v>85</v>
      </c>
      <c r="N131">
        <v>18088</v>
      </c>
      <c r="R131" t="s">
        <v>627</v>
      </c>
      <c r="S131" s="34">
        <v>2</v>
      </c>
      <c r="T131">
        <v>2023</v>
      </c>
      <c r="U131" t="s">
        <v>606</v>
      </c>
      <c r="V131" t="s">
        <v>2830</v>
      </c>
      <c r="W131" t="s">
        <v>2831</v>
      </c>
      <c r="X131" t="s">
        <v>2832</v>
      </c>
      <c r="Y131" t="s">
        <v>2812</v>
      </c>
      <c r="Z131" t="s">
        <v>2833</v>
      </c>
      <c r="AA131" t="s">
        <v>623</v>
      </c>
      <c r="AB131" t="s">
        <v>86</v>
      </c>
      <c r="AC131" t="s">
        <v>605</v>
      </c>
      <c r="AD131" t="s">
        <v>2835</v>
      </c>
      <c r="AE131" t="s">
        <v>2869</v>
      </c>
      <c r="AF131" t="s">
        <v>2870</v>
      </c>
      <c r="AH131">
        <v>0.69397993311036787</v>
      </c>
      <c r="AI131" t="s">
        <v>568</v>
      </c>
      <c r="AJ131">
        <v>10235</v>
      </c>
    </row>
    <row r="132" spans="2:36" x14ac:dyDescent="0.3">
      <c r="B132" t="s">
        <v>1242</v>
      </c>
      <c r="C132">
        <v>2</v>
      </c>
      <c r="D132">
        <v>2023</v>
      </c>
      <c r="E132" t="s">
        <v>606</v>
      </c>
      <c r="F132" t="s">
        <v>2830</v>
      </c>
      <c r="G132" t="s">
        <v>2831</v>
      </c>
      <c r="H132" t="s">
        <v>2832</v>
      </c>
      <c r="I132" t="s">
        <v>2812</v>
      </c>
      <c r="J132" t="s">
        <v>2833</v>
      </c>
      <c r="K132" t="s">
        <v>1243</v>
      </c>
      <c r="L132">
        <v>5071.1155595667824</v>
      </c>
      <c r="M132" t="s">
        <v>145</v>
      </c>
      <c r="N132">
        <v>18163</v>
      </c>
      <c r="R132" t="s">
        <v>627</v>
      </c>
      <c r="S132" s="34">
        <v>2</v>
      </c>
      <c r="T132">
        <v>2023</v>
      </c>
      <c r="U132" t="s">
        <v>606</v>
      </c>
      <c r="V132" t="s">
        <v>2830</v>
      </c>
      <c r="W132" t="s">
        <v>2831</v>
      </c>
      <c r="X132" t="s">
        <v>2832</v>
      </c>
      <c r="Y132" t="s">
        <v>2812</v>
      </c>
      <c r="Z132" t="s">
        <v>2833</v>
      </c>
      <c r="AA132" t="s">
        <v>623</v>
      </c>
      <c r="AB132" t="s">
        <v>86</v>
      </c>
      <c r="AC132" t="s">
        <v>605</v>
      </c>
      <c r="AD132" t="s">
        <v>2835</v>
      </c>
      <c r="AE132" t="s">
        <v>2869</v>
      </c>
      <c r="AF132" t="s">
        <v>2870</v>
      </c>
      <c r="AH132">
        <v>0.69397993311036787</v>
      </c>
      <c r="AI132" t="s">
        <v>568</v>
      </c>
      <c r="AJ132">
        <v>10310</v>
      </c>
    </row>
    <row r="133" spans="2:36" x14ac:dyDescent="0.3">
      <c r="B133" t="s">
        <v>1236</v>
      </c>
      <c r="C133">
        <v>2</v>
      </c>
      <c r="D133">
        <v>2023</v>
      </c>
      <c r="E133" t="s">
        <v>606</v>
      </c>
      <c r="F133" t="s">
        <v>2830</v>
      </c>
      <c r="G133" t="s">
        <v>2831</v>
      </c>
      <c r="H133" t="s">
        <v>2832</v>
      </c>
      <c r="I133" t="s">
        <v>2812</v>
      </c>
      <c r="J133" t="s">
        <v>2833</v>
      </c>
      <c r="K133" t="s">
        <v>1237</v>
      </c>
      <c r="L133">
        <v>3895.7828654970754</v>
      </c>
      <c r="M133" t="s">
        <v>146</v>
      </c>
      <c r="N133">
        <v>18238</v>
      </c>
      <c r="R133" t="s">
        <v>627</v>
      </c>
      <c r="S133" s="34">
        <v>2</v>
      </c>
      <c r="T133">
        <v>2023</v>
      </c>
      <c r="U133" t="s">
        <v>606</v>
      </c>
      <c r="V133" t="s">
        <v>2830</v>
      </c>
      <c r="W133" t="s">
        <v>2831</v>
      </c>
      <c r="X133" t="s">
        <v>2832</v>
      </c>
      <c r="Y133" t="s">
        <v>2812</v>
      </c>
      <c r="Z133" t="s">
        <v>2833</v>
      </c>
      <c r="AA133" t="s">
        <v>623</v>
      </c>
      <c r="AB133" t="s">
        <v>86</v>
      </c>
      <c r="AC133" t="s">
        <v>605</v>
      </c>
      <c r="AD133" t="s">
        <v>2835</v>
      </c>
      <c r="AE133" t="s">
        <v>2869</v>
      </c>
      <c r="AF133" t="s">
        <v>2870</v>
      </c>
      <c r="AH133">
        <v>0.69397993311036787</v>
      </c>
      <c r="AI133" t="s">
        <v>568</v>
      </c>
      <c r="AJ133">
        <v>10385</v>
      </c>
    </row>
    <row r="134" spans="2:36" x14ac:dyDescent="0.3">
      <c r="B134" t="s">
        <v>1228</v>
      </c>
      <c r="C134">
        <v>2</v>
      </c>
      <c r="D134">
        <v>2023</v>
      </c>
      <c r="E134" t="s">
        <v>606</v>
      </c>
      <c r="F134" t="s">
        <v>2830</v>
      </c>
      <c r="G134" t="s">
        <v>2831</v>
      </c>
      <c r="H134" t="s">
        <v>2832</v>
      </c>
      <c r="I134" t="s">
        <v>2812</v>
      </c>
      <c r="J134" t="s">
        <v>2833</v>
      </c>
      <c r="K134" t="s">
        <v>1229</v>
      </c>
      <c r="L134">
        <v>3720.9413917525731</v>
      </c>
      <c r="M134" t="s">
        <v>147</v>
      </c>
      <c r="N134">
        <v>18313</v>
      </c>
      <c r="R134" t="s">
        <v>627</v>
      </c>
      <c r="S134" s="34">
        <v>2</v>
      </c>
      <c r="T134">
        <v>2023</v>
      </c>
      <c r="U134" t="s">
        <v>606</v>
      </c>
      <c r="V134" t="s">
        <v>2830</v>
      </c>
      <c r="W134" t="s">
        <v>2831</v>
      </c>
      <c r="X134" t="s">
        <v>2832</v>
      </c>
      <c r="Y134" t="s">
        <v>2812</v>
      </c>
      <c r="Z134" t="s">
        <v>2833</v>
      </c>
      <c r="AA134" t="s">
        <v>623</v>
      </c>
      <c r="AB134" t="s">
        <v>86</v>
      </c>
      <c r="AC134" t="s">
        <v>605</v>
      </c>
      <c r="AD134" t="s">
        <v>2835</v>
      </c>
      <c r="AE134" t="s">
        <v>2869</v>
      </c>
      <c r="AF134" t="s">
        <v>2870</v>
      </c>
      <c r="AH134">
        <v>0.69397993311036787</v>
      </c>
      <c r="AI134" t="s">
        <v>568</v>
      </c>
      <c r="AJ134">
        <v>10460</v>
      </c>
    </row>
    <row r="135" spans="2:36" x14ac:dyDescent="0.3">
      <c r="B135" t="s">
        <v>1246</v>
      </c>
      <c r="C135">
        <v>2</v>
      </c>
      <c r="D135">
        <v>2023</v>
      </c>
      <c r="E135" t="s">
        <v>606</v>
      </c>
      <c r="F135" t="s">
        <v>2830</v>
      </c>
      <c r="G135" t="s">
        <v>2831</v>
      </c>
      <c r="H135" t="s">
        <v>2832</v>
      </c>
      <c r="I135" t="s">
        <v>2812</v>
      </c>
      <c r="J135" t="s">
        <v>2833</v>
      </c>
      <c r="K135" t="s">
        <v>1247</v>
      </c>
      <c r="L135">
        <v>4684.6115816326537</v>
      </c>
      <c r="M135" t="s">
        <v>150</v>
      </c>
      <c r="N135">
        <v>18388</v>
      </c>
      <c r="R135" t="s">
        <v>627</v>
      </c>
      <c r="S135" s="34">
        <v>2</v>
      </c>
      <c r="T135">
        <v>2023</v>
      </c>
      <c r="U135" t="s">
        <v>606</v>
      </c>
      <c r="V135" t="s">
        <v>2830</v>
      </c>
      <c r="W135" t="s">
        <v>2831</v>
      </c>
      <c r="X135" t="s">
        <v>2832</v>
      </c>
      <c r="Y135" t="s">
        <v>2812</v>
      </c>
      <c r="Z135" t="s">
        <v>2833</v>
      </c>
      <c r="AA135" t="s">
        <v>623</v>
      </c>
      <c r="AB135" t="s">
        <v>86</v>
      </c>
      <c r="AC135" t="s">
        <v>605</v>
      </c>
      <c r="AD135" t="s">
        <v>2835</v>
      </c>
      <c r="AE135" t="s">
        <v>2869</v>
      </c>
      <c r="AF135" t="s">
        <v>2870</v>
      </c>
      <c r="AH135">
        <v>0.69397993311036787</v>
      </c>
      <c r="AI135" t="s">
        <v>568</v>
      </c>
      <c r="AJ135">
        <v>10535</v>
      </c>
    </row>
    <row r="136" spans="2:36" x14ac:dyDescent="0.3">
      <c r="B136" t="s">
        <v>1284</v>
      </c>
      <c r="C136">
        <v>2</v>
      </c>
      <c r="D136">
        <v>2023</v>
      </c>
      <c r="E136" t="s">
        <v>606</v>
      </c>
      <c r="F136" t="s">
        <v>2830</v>
      </c>
      <c r="G136" t="s">
        <v>2831</v>
      </c>
      <c r="H136" t="s">
        <v>2832</v>
      </c>
      <c r="I136" t="s">
        <v>2812</v>
      </c>
      <c r="J136" t="s">
        <v>2833</v>
      </c>
      <c r="K136" t="s">
        <v>1285</v>
      </c>
      <c r="L136">
        <v>4361.0106789250558</v>
      </c>
      <c r="M136" t="s">
        <v>148</v>
      </c>
      <c r="N136">
        <v>18463</v>
      </c>
      <c r="R136" t="s">
        <v>629</v>
      </c>
      <c r="S136" s="34">
        <v>2</v>
      </c>
      <c r="T136">
        <v>2023</v>
      </c>
      <c r="U136" t="s">
        <v>606</v>
      </c>
      <c r="V136" t="s">
        <v>2830</v>
      </c>
      <c r="W136" t="s">
        <v>2831</v>
      </c>
      <c r="X136" t="s">
        <v>2832</v>
      </c>
      <c r="Y136" t="s">
        <v>2812</v>
      </c>
      <c r="Z136" t="s">
        <v>2833</v>
      </c>
      <c r="AA136" t="s">
        <v>623</v>
      </c>
      <c r="AB136" t="s">
        <v>569</v>
      </c>
      <c r="AC136" t="s">
        <v>606</v>
      </c>
      <c r="AD136" t="s">
        <v>611</v>
      </c>
      <c r="AE136" t="s">
        <v>611</v>
      </c>
      <c r="AF136" t="s">
        <v>2871</v>
      </c>
      <c r="AH136">
        <v>0.70385906040268453</v>
      </c>
      <c r="AI136" t="s">
        <v>568</v>
      </c>
      <c r="AJ136">
        <v>10677</v>
      </c>
    </row>
    <row r="137" spans="2:36" x14ac:dyDescent="0.3">
      <c r="B137" t="s">
        <v>1274</v>
      </c>
      <c r="C137">
        <v>2</v>
      </c>
      <c r="D137">
        <v>2023</v>
      </c>
      <c r="E137" t="s">
        <v>606</v>
      </c>
      <c r="F137" t="s">
        <v>2830</v>
      </c>
      <c r="G137" t="s">
        <v>2831</v>
      </c>
      <c r="H137" t="s">
        <v>2832</v>
      </c>
      <c r="I137" t="s">
        <v>2812</v>
      </c>
      <c r="J137" t="s">
        <v>2833</v>
      </c>
      <c r="K137" t="s">
        <v>1275</v>
      </c>
      <c r="L137">
        <v>1885.0864606741575</v>
      </c>
      <c r="M137" t="s">
        <v>59</v>
      </c>
      <c r="N137">
        <v>18538</v>
      </c>
      <c r="R137" t="s">
        <v>628</v>
      </c>
      <c r="S137" s="34">
        <v>2</v>
      </c>
      <c r="T137">
        <v>2023</v>
      </c>
      <c r="U137" t="s">
        <v>606</v>
      </c>
      <c r="V137" t="s">
        <v>2830</v>
      </c>
      <c r="W137" t="s">
        <v>2831</v>
      </c>
      <c r="X137" t="s">
        <v>2832</v>
      </c>
      <c r="Y137" t="s">
        <v>2812</v>
      </c>
      <c r="Z137" t="s">
        <v>2833</v>
      </c>
      <c r="AA137" t="s">
        <v>623</v>
      </c>
      <c r="AB137" t="s">
        <v>577</v>
      </c>
      <c r="AC137" t="s">
        <v>606</v>
      </c>
      <c r="AD137" t="s">
        <v>2592</v>
      </c>
      <c r="AE137" t="s">
        <v>2872</v>
      </c>
      <c r="AF137" t="s">
        <v>2873</v>
      </c>
      <c r="AH137">
        <v>0.60517241379310349</v>
      </c>
      <c r="AI137" t="s">
        <v>568</v>
      </c>
      <c r="AJ137">
        <v>10721</v>
      </c>
    </row>
    <row r="138" spans="2:36" x14ac:dyDescent="0.3">
      <c r="B138" t="s">
        <v>2552</v>
      </c>
      <c r="C138">
        <v>2</v>
      </c>
      <c r="D138">
        <v>2023</v>
      </c>
      <c r="E138" t="s">
        <v>606</v>
      </c>
      <c r="F138" t="s">
        <v>2830</v>
      </c>
      <c r="G138" t="s">
        <v>2831</v>
      </c>
      <c r="H138" t="s">
        <v>2832</v>
      </c>
      <c r="I138" t="s">
        <v>2812</v>
      </c>
      <c r="J138" t="s">
        <v>2833</v>
      </c>
      <c r="K138" t="s">
        <v>2553</v>
      </c>
      <c r="L138">
        <v>1528.3028044571936</v>
      </c>
      <c r="M138" t="s">
        <v>1033</v>
      </c>
      <c r="N138">
        <v>18608</v>
      </c>
      <c r="R138" t="s">
        <v>629</v>
      </c>
      <c r="S138" s="34">
        <v>2</v>
      </c>
      <c r="T138">
        <v>2023</v>
      </c>
      <c r="U138" t="s">
        <v>606</v>
      </c>
      <c r="V138" t="s">
        <v>2830</v>
      </c>
      <c r="W138" t="s">
        <v>2831</v>
      </c>
      <c r="X138" t="s">
        <v>2832</v>
      </c>
      <c r="Y138" t="s">
        <v>2812</v>
      </c>
      <c r="Z138" t="s">
        <v>2833</v>
      </c>
      <c r="AA138" t="s">
        <v>623</v>
      </c>
      <c r="AB138" t="s">
        <v>569</v>
      </c>
      <c r="AC138" t="s">
        <v>606</v>
      </c>
      <c r="AD138" t="s">
        <v>611</v>
      </c>
      <c r="AE138" t="s">
        <v>611</v>
      </c>
      <c r="AF138" t="s">
        <v>2871</v>
      </c>
      <c r="AH138">
        <v>0.70385906040268453</v>
      </c>
      <c r="AI138" t="s">
        <v>568</v>
      </c>
      <c r="AJ138">
        <v>10827</v>
      </c>
    </row>
    <row r="139" spans="2:36" x14ac:dyDescent="0.3">
      <c r="B139" t="s">
        <v>1268</v>
      </c>
      <c r="C139">
        <v>2</v>
      </c>
      <c r="D139">
        <v>2023</v>
      </c>
      <c r="E139" t="s">
        <v>606</v>
      </c>
      <c r="F139" t="s">
        <v>2830</v>
      </c>
      <c r="G139" t="s">
        <v>2831</v>
      </c>
      <c r="H139" t="s">
        <v>2832</v>
      </c>
      <c r="I139" t="s">
        <v>2812</v>
      </c>
      <c r="J139" t="s">
        <v>2833</v>
      </c>
      <c r="K139" t="s">
        <v>1269</v>
      </c>
      <c r="L139">
        <v>4244.3708695652176</v>
      </c>
      <c r="M139" t="s">
        <v>151</v>
      </c>
      <c r="N139">
        <v>18671</v>
      </c>
      <c r="R139" t="s">
        <v>628</v>
      </c>
      <c r="S139" s="34">
        <v>2</v>
      </c>
      <c r="T139">
        <v>2023</v>
      </c>
      <c r="U139" t="s">
        <v>606</v>
      </c>
      <c r="V139" t="s">
        <v>2830</v>
      </c>
      <c r="W139" t="s">
        <v>2831</v>
      </c>
      <c r="X139" t="s">
        <v>2832</v>
      </c>
      <c r="Y139" t="s">
        <v>2812</v>
      </c>
      <c r="Z139" t="s">
        <v>2833</v>
      </c>
      <c r="AA139" t="s">
        <v>623</v>
      </c>
      <c r="AB139" t="s">
        <v>577</v>
      </c>
      <c r="AC139" t="s">
        <v>606</v>
      </c>
      <c r="AD139" t="s">
        <v>2592</v>
      </c>
      <c r="AE139" t="s">
        <v>2872</v>
      </c>
      <c r="AF139" t="s">
        <v>2873</v>
      </c>
      <c r="AH139">
        <v>0.60517241379310349</v>
      </c>
      <c r="AI139" t="s">
        <v>568</v>
      </c>
      <c r="AJ139">
        <v>10871</v>
      </c>
    </row>
    <row r="140" spans="2:36" x14ac:dyDescent="0.3">
      <c r="B140" t="s">
        <v>1272</v>
      </c>
      <c r="C140">
        <v>2</v>
      </c>
      <c r="D140">
        <v>2023</v>
      </c>
      <c r="E140" t="s">
        <v>606</v>
      </c>
      <c r="F140" t="s">
        <v>2830</v>
      </c>
      <c r="G140" t="s">
        <v>2831</v>
      </c>
      <c r="H140" t="s">
        <v>2832</v>
      </c>
      <c r="I140" t="s">
        <v>2812</v>
      </c>
      <c r="J140" t="s">
        <v>2833</v>
      </c>
      <c r="K140" t="s">
        <v>1273</v>
      </c>
      <c r="L140">
        <v>3720.8805970149242</v>
      </c>
      <c r="M140" t="s">
        <v>149</v>
      </c>
      <c r="N140">
        <v>18746</v>
      </c>
      <c r="R140" t="s">
        <v>629</v>
      </c>
      <c r="S140" s="34">
        <v>2</v>
      </c>
      <c r="T140">
        <v>2023</v>
      </c>
      <c r="U140" t="s">
        <v>606</v>
      </c>
      <c r="V140" t="s">
        <v>2830</v>
      </c>
      <c r="W140" t="s">
        <v>2831</v>
      </c>
      <c r="X140" t="s">
        <v>2832</v>
      </c>
      <c r="Y140" t="s">
        <v>2812</v>
      </c>
      <c r="Z140" t="s">
        <v>2833</v>
      </c>
      <c r="AA140" t="s">
        <v>623</v>
      </c>
      <c r="AB140" t="s">
        <v>569</v>
      </c>
      <c r="AC140" t="s">
        <v>606</v>
      </c>
      <c r="AD140" t="s">
        <v>611</v>
      </c>
      <c r="AE140" t="s">
        <v>611</v>
      </c>
      <c r="AF140" t="s">
        <v>2871</v>
      </c>
      <c r="AH140">
        <v>0.70385906040268453</v>
      </c>
      <c r="AI140" t="s">
        <v>568</v>
      </c>
      <c r="AJ140">
        <v>10977</v>
      </c>
    </row>
    <row r="141" spans="2:36" x14ac:dyDescent="0.3">
      <c r="B141" t="s">
        <v>1282</v>
      </c>
      <c r="C141">
        <v>2</v>
      </c>
      <c r="D141">
        <v>2023</v>
      </c>
      <c r="E141" t="s">
        <v>606</v>
      </c>
      <c r="F141" t="s">
        <v>2830</v>
      </c>
      <c r="G141" t="s">
        <v>2831</v>
      </c>
      <c r="H141" t="s">
        <v>2832</v>
      </c>
      <c r="I141" t="s">
        <v>2812</v>
      </c>
      <c r="J141" t="s">
        <v>2833</v>
      </c>
      <c r="K141" t="s">
        <v>1283</v>
      </c>
      <c r="L141">
        <v>2900.0737297297292</v>
      </c>
      <c r="M141" t="s">
        <v>60</v>
      </c>
      <c r="N141">
        <v>18821</v>
      </c>
      <c r="R141" t="s">
        <v>628</v>
      </c>
      <c r="S141" s="34">
        <v>2</v>
      </c>
      <c r="T141">
        <v>2023</v>
      </c>
      <c r="U141" t="s">
        <v>606</v>
      </c>
      <c r="V141" t="s">
        <v>2830</v>
      </c>
      <c r="W141" t="s">
        <v>2831</v>
      </c>
      <c r="X141" t="s">
        <v>2832</v>
      </c>
      <c r="Y141" t="s">
        <v>2812</v>
      </c>
      <c r="Z141" t="s">
        <v>2833</v>
      </c>
      <c r="AA141" t="s">
        <v>623</v>
      </c>
      <c r="AB141" t="s">
        <v>577</v>
      </c>
      <c r="AC141" t="s">
        <v>606</v>
      </c>
      <c r="AD141" t="s">
        <v>2592</v>
      </c>
      <c r="AE141" t="s">
        <v>2872</v>
      </c>
      <c r="AF141" t="s">
        <v>2873</v>
      </c>
      <c r="AH141">
        <v>0.60517241379310349</v>
      </c>
      <c r="AI141" t="s">
        <v>568</v>
      </c>
      <c r="AJ141">
        <v>11021</v>
      </c>
    </row>
    <row r="142" spans="2:36" x14ac:dyDescent="0.3">
      <c r="B142" t="s">
        <v>1270</v>
      </c>
      <c r="C142">
        <v>2</v>
      </c>
      <c r="D142">
        <v>2023</v>
      </c>
      <c r="E142" t="s">
        <v>606</v>
      </c>
      <c r="F142" t="s">
        <v>2830</v>
      </c>
      <c r="G142" t="s">
        <v>2831</v>
      </c>
      <c r="H142" t="s">
        <v>2832</v>
      </c>
      <c r="I142" t="s">
        <v>2812</v>
      </c>
      <c r="J142" t="s">
        <v>2833</v>
      </c>
      <c r="K142" t="s">
        <v>1271</v>
      </c>
      <c r="L142">
        <v>2772.2915892420533</v>
      </c>
      <c r="M142" t="s">
        <v>61</v>
      </c>
      <c r="N142">
        <v>18896</v>
      </c>
      <c r="R142" t="s">
        <v>629</v>
      </c>
      <c r="S142" s="34">
        <v>2</v>
      </c>
      <c r="T142">
        <v>2023</v>
      </c>
      <c r="U142" t="s">
        <v>606</v>
      </c>
      <c r="V142" t="s">
        <v>2830</v>
      </c>
      <c r="W142" t="s">
        <v>2831</v>
      </c>
      <c r="X142" t="s">
        <v>2832</v>
      </c>
      <c r="Y142" t="s">
        <v>2812</v>
      </c>
      <c r="Z142" t="s">
        <v>2833</v>
      </c>
      <c r="AA142" t="s">
        <v>623</v>
      </c>
      <c r="AB142" t="s">
        <v>569</v>
      </c>
      <c r="AC142" t="s">
        <v>606</v>
      </c>
      <c r="AD142" t="s">
        <v>611</v>
      </c>
      <c r="AE142" t="s">
        <v>611</v>
      </c>
      <c r="AF142" t="s">
        <v>2871</v>
      </c>
      <c r="AH142">
        <v>0.70385906040268453</v>
      </c>
      <c r="AI142" t="s">
        <v>568</v>
      </c>
      <c r="AJ142">
        <v>11127</v>
      </c>
    </row>
    <row r="143" spans="2:36" x14ac:dyDescent="0.3">
      <c r="B143" t="s">
        <v>1266</v>
      </c>
      <c r="C143">
        <v>2</v>
      </c>
      <c r="D143">
        <v>2023</v>
      </c>
      <c r="E143" t="s">
        <v>606</v>
      </c>
      <c r="F143" t="s">
        <v>2830</v>
      </c>
      <c r="G143" t="s">
        <v>2831</v>
      </c>
      <c r="H143" t="s">
        <v>2832</v>
      </c>
      <c r="I143" t="s">
        <v>2812</v>
      </c>
      <c r="J143" t="s">
        <v>2833</v>
      </c>
      <c r="K143" t="s">
        <v>1267</v>
      </c>
      <c r="L143">
        <v>2779.9549186991881</v>
      </c>
      <c r="M143" t="s">
        <v>71</v>
      </c>
      <c r="N143">
        <v>18971</v>
      </c>
      <c r="R143" t="s">
        <v>628</v>
      </c>
      <c r="S143" s="34">
        <v>2</v>
      </c>
      <c r="T143">
        <v>2023</v>
      </c>
      <c r="U143" t="s">
        <v>606</v>
      </c>
      <c r="V143" t="s">
        <v>2830</v>
      </c>
      <c r="W143" t="s">
        <v>2831</v>
      </c>
      <c r="X143" t="s">
        <v>2832</v>
      </c>
      <c r="Y143" t="s">
        <v>2812</v>
      </c>
      <c r="Z143" t="s">
        <v>2833</v>
      </c>
      <c r="AA143" t="s">
        <v>623</v>
      </c>
      <c r="AB143" t="s">
        <v>577</v>
      </c>
      <c r="AC143" t="s">
        <v>606</v>
      </c>
      <c r="AD143" t="s">
        <v>2592</v>
      </c>
      <c r="AE143" t="s">
        <v>2872</v>
      </c>
      <c r="AF143" t="s">
        <v>2873</v>
      </c>
      <c r="AH143">
        <v>0.60517241379310349</v>
      </c>
      <c r="AI143" t="s">
        <v>568</v>
      </c>
      <c r="AJ143">
        <v>11171</v>
      </c>
    </row>
    <row r="144" spans="2:36" x14ac:dyDescent="0.3">
      <c r="B144" t="s">
        <v>1262</v>
      </c>
      <c r="C144">
        <v>2</v>
      </c>
      <c r="D144">
        <v>2023</v>
      </c>
      <c r="E144" t="s">
        <v>606</v>
      </c>
      <c r="F144" t="s">
        <v>2830</v>
      </c>
      <c r="G144" t="s">
        <v>2831</v>
      </c>
      <c r="H144" t="s">
        <v>2832</v>
      </c>
      <c r="I144" t="s">
        <v>2812</v>
      </c>
      <c r="J144" t="s">
        <v>2833</v>
      </c>
      <c r="K144" t="s">
        <v>1263</v>
      </c>
      <c r="L144">
        <v>2789.9700967741924</v>
      </c>
      <c r="M144" t="s">
        <v>72</v>
      </c>
      <c r="N144">
        <v>19046</v>
      </c>
      <c r="R144" t="s">
        <v>629</v>
      </c>
      <c r="S144" s="34">
        <v>2</v>
      </c>
      <c r="T144">
        <v>2023</v>
      </c>
      <c r="U144" t="s">
        <v>606</v>
      </c>
      <c r="V144" t="s">
        <v>2830</v>
      </c>
      <c r="W144" t="s">
        <v>2831</v>
      </c>
      <c r="X144" t="s">
        <v>2832</v>
      </c>
      <c r="Y144" t="s">
        <v>2812</v>
      </c>
      <c r="Z144" t="s">
        <v>2833</v>
      </c>
      <c r="AA144" t="s">
        <v>623</v>
      </c>
      <c r="AB144" t="s">
        <v>569</v>
      </c>
      <c r="AC144" t="s">
        <v>606</v>
      </c>
      <c r="AD144" t="s">
        <v>611</v>
      </c>
      <c r="AE144" t="s">
        <v>611</v>
      </c>
      <c r="AF144" t="s">
        <v>2871</v>
      </c>
      <c r="AH144">
        <v>0.70385906040268453</v>
      </c>
      <c r="AI144" t="s">
        <v>568</v>
      </c>
      <c r="AJ144">
        <v>11277</v>
      </c>
    </row>
    <row r="145" spans="2:36" x14ac:dyDescent="0.3">
      <c r="B145" t="s">
        <v>1280</v>
      </c>
      <c r="C145">
        <v>2</v>
      </c>
      <c r="D145">
        <v>2023</v>
      </c>
      <c r="E145" t="s">
        <v>606</v>
      </c>
      <c r="F145" t="s">
        <v>2830</v>
      </c>
      <c r="G145" t="s">
        <v>2831</v>
      </c>
      <c r="H145" t="s">
        <v>2832</v>
      </c>
      <c r="I145" t="s">
        <v>2812</v>
      </c>
      <c r="J145" t="s">
        <v>2833</v>
      </c>
      <c r="K145" t="s">
        <v>1281</v>
      </c>
      <c r="L145">
        <v>3620.7419780219725</v>
      </c>
      <c r="M145" t="s">
        <v>73</v>
      </c>
      <c r="N145">
        <v>19121</v>
      </c>
      <c r="R145" t="s">
        <v>628</v>
      </c>
      <c r="S145" s="34">
        <v>2</v>
      </c>
      <c r="T145">
        <v>2023</v>
      </c>
      <c r="U145" t="s">
        <v>606</v>
      </c>
      <c r="V145" t="s">
        <v>2830</v>
      </c>
      <c r="W145" t="s">
        <v>2831</v>
      </c>
      <c r="X145" t="s">
        <v>2832</v>
      </c>
      <c r="Y145" t="s">
        <v>2812</v>
      </c>
      <c r="Z145" t="s">
        <v>2833</v>
      </c>
      <c r="AA145" t="s">
        <v>623</v>
      </c>
      <c r="AB145" t="s">
        <v>577</v>
      </c>
      <c r="AC145" t="s">
        <v>606</v>
      </c>
      <c r="AD145" t="s">
        <v>2592</v>
      </c>
      <c r="AE145" t="s">
        <v>2872</v>
      </c>
      <c r="AF145" t="s">
        <v>2873</v>
      </c>
      <c r="AH145">
        <v>0.60517241379310349</v>
      </c>
      <c r="AI145" t="s">
        <v>568</v>
      </c>
      <c r="AJ145">
        <v>11321</v>
      </c>
    </row>
    <row r="146" spans="2:36" x14ac:dyDescent="0.3">
      <c r="B146" t="s">
        <v>1292</v>
      </c>
      <c r="C146">
        <v>2</v>
      </c>
      <c r="D146">
        <v>2023</v>
      </c>
      <c r="E146" t="s">
        <v>606</v>
      </c>
      <c r="F146" t="s">
        <v>2830</v>
      </c>
      <c r="G146" t="s">
        <v>2831</v>
      </c>
      <c r="H146" t="s">
        <v>2832</v>
      </c>
      <c r="I146" t="s">
        <v>2812</v>
      </c>
      <c r="J146" t="s">
        <v>2833</v>
      </c>
      <c r="K146" t="s">
        <v>1293</v>
      </c>
      <c r="L146">
        <v>3358.0148648648637</v>
      </c>
      <c r="M146" t="s">
        <v>62</v>
      </c>
      <c r="N146">
        <v>19196</v>
      </c>
      <c r="R146" t="s">
        <v>629</v>
      </c>
      <c r="S146" s="34">
        <v>2</v>
      </c>
      <c r="T146">
        <v>2023</v>
      </c>
      <c r="U146" t="s">
        <v>606</v>
      </c>
      <c r="V146" t="s">
        <v>2830</v>
      </c>
      <c r="W146" t="s">
        <v>2831</v>
      </c>
      <c r="X146" t="s">
        <v>2832</v>
      </c>
      <c r="Y146" t="s">
        <v>2812</v>
      </c>
      <c r="Z146" t="s">
        <v>2833</v>
      </c>
      <c r="AA146" t="s">
        <v>623</v>
      </c>
      <c r="AB146" t="s">
        <v>569</v>
      </c>
      <c r="AC146" t="s">
        <v>606</v>
      </c>
      <c r="AD146" t="s">
        <v>611</v>
      </c>
      <c r="AE146" t="s">
        <v>611</v>
      </c>
      <c r="AF146" t="s">
        <v>2871</v>
      </c>
      <c r="AH146">
        <v>0.70385906040268453</v>
      </c>
      <c r="AI146" t="s">
        <v>568</v>
      </c>
      <c r="AJ146">
        <v>11427</v>
      </c>
    </row>
    <row r="147" spans="2:36" x14ac:dyDescent="0.3">
      <c r="B147" t="s">
        <v>1300</v>
      </c>
      <c r="C147">
        <v>2</v>
      </c>
      <c r="D147">
        <v>2023</v>
      </c>
      <c r="E147" t="s">
        <v>606</v>
      </c>
      <c r="F147" t="s">
        <v>2830</v>
      </c>
      <c r="G147" t="s">
        <v>2831</v>
      </c>
      <c r="H147" t="s">
        <v>2832</v>
      </c>
      <c r="I147" t="s">
        <v>2812</v>
      </c>
      <c r="J147" t="s">
        <v>2833</v>
      </c>
      <c r="K147" t="s">
        <v>1301</v>
      </c>
      <c r="L147">
        <v>2674.8753525641027</v>
      </c>
      <c r="M147" t="s">
        <v>63</v>
      </c>
      <c r="N147">
        <v>19271</v>
      </c>
      <c r="R147" t="s">
        <v>628</v>
      </c>
      <c r="S147" s="34">
        <v>2</v>
      </c>
      <c r="T147">
        <v>2023</v>
      </c>
      <c r="U147" t="s">
        <v>606</v>
      </c>
      <c r="V147" t="s">
        <v>2830</v>
      </c>
      <c r="W147" t="s">
        <v>2831</v>
      </c>
      <c r="X147" t="s">
        <v>2832</v>
      </c>
      <c r="Y147" t="s">
        <v>2812</v>
      </c>
      <c r="Z147" t="s">
        <v>2833</v>
      </c>
      <c r="AA147" t="s">
        <v>623</v>
      </c>
      <c r="AB147" t="s">
        <v>577</v>
      </c>
      <c r="AC147" t="s">
        <v>606</v>
      </c>
      <c r="AD147" t="s">
        <v>2592</v>
      </c>
      <c r="AE147" t="s">
        <v>2872</v>
      </c>
      <c r="AF147" t="s">
        <v>2873</v>
      </c>
      <c r="AH147">
        <v>0.60517241379310349</v>
      </c>
      <c r="AI147" t="s">
        <v>568</v>
      </c>
      <c r="AJ147">
        <v>11471</v>
      </c>
    </row>
    <row r="148" spans="2:36" x14ac:dyDescent="0.3">
      <c r="B148" t="s">
        <v>1294</v>
      </c>
      <c r="C148">
        <v>2</v>
      </c>
      <c r="D148">
        <v>2023</v>
      </c>
      <c r="E148" t="s">
        <v>606</v>
      </c>
      <c r="F148" t="s">
        <v>2830</v>
      </c>
      <c r="G148" t="s">
        <v>2831</v>
      </c>
      <c r="H148" t="s">
        <v>2832</v>
      </c>
      <c r="I148" t="s">
        <v>2812</v>
      </c>
      <c r="J148" t="s">
        <v>2833</v>
      </c>
      <c r="K148" t="s">
        <v>1295</v>
      </c>
      <c r="L148">
        <v>3122.4170256410252</v>
      </c>
      <c r="M148" t="s">
        <v>74</v>
      </c>
      <c r="N148">
        <v>19346</v>
      </c>
      <c r="R148" t="s">
        <v>629</v>
      </c>
      <c r="S148" s="34">
        <v>2</v>
      </c>
      <c r="T148">
        <v>2023</v>
      </c>
      <c r="U148" t="s">
        <v>606</v>
      </c>
      <c r="V148" t="s">
        <v>2830</v>
      </c>
      <c r="W148" t="s">
        <v>2831</v>
      </c>
      <c r="X148" t="s">
        <v>2832</v>
      </c>
      <c r="Y148" t="s">
        <v>2812</v>
      </c>
      <c r="Z148" t="s">
        <v>2833</v>
      </c>
      <c r="AA148" t="s">
        <v>623</v>
      </c>
      <c r="AB148" t="s">
        <v>569</v>
      </c>
      <c r="AC148" t="s">
        <v>606</v>
      </c>
      <c r="AD148" t="s">
        <v>611</v>
      </c>
      <c r="AE148" t="s">
        <v>611</v>
      </c>
      <c r="AF148" t="s">
        <v>2871</v>
      </c>
      <c r="AH148">
        <v>0.70385906040268453</v>
      </c>
      <c r="AI148" t="s">
        <v>568</v>
      </c>
      <c r="AJ148">
        <v>11577</v>
      </c>
    </row>
    <row r="149" spans="2:36" x14ac:dyDescent="0.3">
      <c r="B149" t="s">
        <v>1278</v>
      </c>
      <c r="C149">
        <v>2</v>
      </c>
      <c r="D149">
        <v>2023</v>
      </c>
      <c r="E149" t="s">
        <v>606</v>
      </c>
      <c r="F149" t="s">
        <v>2830</v>
      </c>
      <c r="G149" t="s">
        <v>2831</v>
      </c>
      <c r="H149" t="s">
        <v>2832</v>
      </c>
      <c r="I149" t="s">
        <v>2812</v>
      </c>
      <c r="J149" t="s">
        <v>2833</v>
      </c>
      <c r="K149" t="s">
        <v>1279</v>
      </c>
      <c r="L149">
        <v>3352.3034666666649</v>
      </c>
      <c r="M149" t="s">
        <v>84</v>
      </c>
      <c r="N149">
        <v>19421</v>
      </c>
      <c r="R149" t="s">
        <v>628</v>
      </c>
      <c r="S149" s="34">
        <v>2</v>
      </c>
      <c r="T149">
        <v>2023</v>
      </c>
      <c r="U149" t="s">
        <v>606</v>
      </c>
      <c r="V149" t="s">
        <v>2830</v>
      </c>
      <c r="W149" t="s">
        <v>2831</v>
      </c>
      <c r="X149" t="s">
        <v>2832</v>
      </c>
      <c r="Y149" t="s">
        <v>2812</v>
      </c>
      <c r="Z149" t="s">
        <v>2833</v>
      </c>
      <c r="AA149" t="s">
        <v>623</v>
      </c>
      <c r="AB149" t="s">
        <v>577</v>
      </c>
      <c r="AC149" t="s">
        <v>606</v>
      </c>
      <c r="AD149" t="s">
        <v>2592</v>
      </c>
      <c r="AE149" t="s">
        <v>2872</v>
      </c>
      <c r="AF149" t="s">
        <v>2873</v>
      </c>
      <c r="AH149">
        <v>0.60517241379310349</v>
      </c>
      <c r="AI149" t="s">
        <v>568</v>
      </c>
      <c r="AJ149">
        <v>11621</v>
      </c>
    </row>
    <row r="150" spans="2:36" x14ac:dyDescent="0.3">
      <c r="B150" t="s">
        <v>1288</v>
      </c>
      <c r="C150">
        <v>2</v>
      </c>
      <c r="D150">
        <v>2023</v>
      </c>
      <c r="E150" t="s">
        <v>606</v>
      </c>
      <c r="F150" t="s">
        <v>2830</v>
      </c>
      <c r="G150" t="s">
        <v>2831</v>
      </c>
      <c r="H150" t="s">
        <v>2832</v>
      </c>
      <c r="I150" t="s">
        <v>2812</v>
      </c>
      <c r="J150" t="s">
        <v>2833</v>
      </c>
      <c r="K150" t="s">
        <v>1289</v>
      </c>
      <c r="L150">
        <v>1935.2938512035009</v>
      </c>
      <c r="M150" t="s">
        <v>64</v>
      </c>
      <c r="N150">
        <v>19496</v>
      </c>
      <c r="R150" t="s">
        <v>629</v>
      </c>
      <c r="S150" s="34">
        <v>2</v>
      </c>
      <c r="T150">
        <v>2023</v>
      </c>
      <c r="U150" t="s">
        <v>606</v>
      </c>
      <c r="V150" t="s">
        <v>2830</v>
      </c>
      <c r="W150" t="s">
        <v>2831</v>
      </c>
      <c r="X150" t="s">
        <v>2832</v>
      </c>
      <c r="Y150" t="s">
        <v>2812</v>
      </c>
      <c r="Z150" t="s">
        <v>2833</v>
      </c>
      <c r="AA150" t="s">
        <v>623</v>
      </c>
      <c r="AB150" t="s">
        <v>569</v>
      </c>
      <c r="AC150" t="s">
        <v>606</v>
      </c>
      <c r="AD150" t="s">
        <v>611</v>
      </c>
      <c r="AE150" t="s">
        <v>611</v>
      </c>
      <c r="AF150" t="s">
        <v>2871</v>
      </c>
      <c r="AH150">
        <v>0.70385906040268453</v>
      </c>
      <c r="AI150" t="s">
        <v>568</v>
      </c>
      <c r="AJ150">
        <v>11727</v>
      </c>
    </row>
    <row r="151" spans="2:36" x14ac:dyDescent="0.3">
      <c r="B151" t="s">
        <v>1276</v>
      </c>
      <c r="C151">
        <v>2</v>
      </c>
      <c r="D151">
        <v>2023</v>
      </c>
      <c r="E151" t="s">
        <v>606</v>
      </c>
      <c r="F151" t="s">
        <v>2830</v>
      </c>
      <c r="G151" t="s">
        <v>2831</v>
      </c>
      <c r="H151" t="s">
        <v>2832</v>
      </c>
      <c r="I151" t="s">
        <v>2812</v>
      </c>
      <c r="J151" t="s">
        <v>2833</v>
      </c>
      <c r="K151" t="s">
        <v>1277</v>
      </c>
      <c r="L151">
        <v>3029.6953960396008</v>
      </c>
      <c r="M151" t="s">
        <v>83</v>
      </c>
      <c r="N151">
        <v>19571</v>
      </c>
      <c r="R151" t="s">
        <v>628</v>
      </c>
      <c r="S151" s="34">
        <v>2</v>
      </c>
      <c r="T151">
        <v>2023</v>
      </c>
      <c r="U151" t="s">
        <v>606</v>
      </c>
      <c r="V151" t="s">
        <v>2830</v>
      </c>
      <c r="W151" t="s">
        <v>2831</v>
      </c>
      <c r="X151" t="s">
        <v>2832</v>
      </c>
      <c r="Y151" t="s">
        <v>2812</v>
      </c>
      <c r="Z151" t="s">
        <v>2833</v>
      </c>
      <c r="AA151" t="s">
        <v>623</v>
      </c>
      <c r="AB151" t="s">
        <v>577</v>
      </c>
      <c r="AC151" t="s">
        <v>606</v>
      </c>
      <c r="AD151" t="s">
        <v>2592</v>
      </c>
      <c r="AE151" t="s">
        <v>2872</v>
      </c>
      <c r="AF151" t="s">
        <v>2873</v>
      </c>
      <c r="AH151">
        <v>0.60517241379310349</v>
      </c>
      <c r="AI151" t="s">
        <v>568</v>
      </c>
      <c r="AJ151">
        <v>11771</v>
      </c>
    </row>
    <row r="152" spans="2:36" x14ac:dyDescent="0.3">
      <c r="B152" t="s">
        <v>1298</v>
      </c>
      <c r="C152">
        <v>2</v>
      </c>
      <c r="D152">
        <v>2023</v>
      </c>
      <c r="E152" t="s">
        <v>606</v>
      </c>
      <c r="F152" t="s">
        <v>2830</v>
      </c>
      <c r="G152" t="s">
        <v>2831</v>
      </c>
      <c r="H152" t="s">
        <v>2832</v>
      </c>
      <c r="I152" t="s">
        <v>2812</v>
      </c>
      <c r="J152" t="s">
        <v>2833</v>
      </c>
      <c r="K152" t="s">
        <v>1299</v>
      </c>
      <c r="L152">
        <v>4306.9786407767006</v>
      </c>
      <c r="M152" t="s">
        <v>85</v>
      </c>
      <c r="N152">
        <v>19646</v>
      </c>
      <c r="R152" t="s">
        <v>629</v>
      </c>
      <c r="S152" s="34">
        <v>2</v>
      </c>
      <c r="T152">
        <v>2023</v>
      </c>
      <c r="U152" t="s">
        <v>606</v>
      </c>
      <c r="V152" t="s">
        <v>2830</v>
      </c>
      <c r="W152" t="s">
        <v>2831</v>
      </c>
      <c r="X152" t="s">
        <v>2832</v>
      </c>
      <c r="Y152" t="s">
        <v>2812</v>
      </c>
      <c r="Z152" t="s">
        <v>2833</v>
      </c>
      <c r="AA152" t="s">
        <v>623</v>
      </c>
      <c r="AB152" t="s">
        <v>569</v>
      </c>
      <c r="AC152" t="s">
        <v>606</v>
      </c>
      <c r="AD152" t="s">
        <v>611</v>
      </c>
      <c r="AE152" t="s">
        <v>611</v>
      </c>
      <c r="AF152" t="s">
        <v>2871</v>
      </c>
      <c r="AH152">
        <v>0.70385906040268453</v>
      </c>
      <c r="AI152" t="s">
        <v>568</v>
      </c>
      <c r="AJ152">
        <v>11877</v>
      </c>
    </row>
    <row r="153" spans="2:36" x14ac:dyDescent="0.3">
      <c r="B153" t="s">
        <v>1290</v>
      </c>
      <c r="C153">
        <v>2</v>
      </c>
      <c r="D153">
        <v>2023</v>
      </c>
      <c r="E153" t="s">
        <v>606</v>
      </c>
      <c r="F153" t="s">
        <v>2830</v>
      </c>
      <c r="G153" t="s">
        <v>2831</v>
      </c>
      <c r="H153" t="s">
        <v>2832</v>
      </c>
      <c r="I153" t="s">
        <v>2812</v>
      </c>
      <c r="J153" t="s">
        <v>2833</v>
      </c>
      <c r="K153" t="s">
        <v>1291</v>
      </c>
      <c r="L153">
        <v>4586.7878606965169</v>
      </c>
      <c r="M153" t="s">
        <v>145</v>
      </c>
      <c r="N153">
        <v>19721</v>
      </c>
      <c r="R153" t="s">
        <v>628</v>
      </c>
      <c r="S153" s="34">
        <v>2</v>
      </c>
      <c r="T153">
        <v>2023</v>
      </c>
      <c r="U153" t="s">
        <v>606</v>
      </c>
      <c r="V153" t="s">
        <v>2830</v>
      </c>
      <c r="W153" t="s">
        <v>2831</v>
      </c>
      <c r="X153" t="s">
        <v>2832</v>
      </c>
      <c r="Y153" t="s">
        <v>2812</v>
      </c>
      <c r="Z153" t="s">
        <v>2833</v>
      </c>
      <c r="AA153" t="s">
        <v>623</v>
      </c>
      <c r="AB153" t="s">
        <v>577</v>
      </c>
      <c r="AC153" t="s">
        <v>606</v>
      </c>
      <c r="AD153" t="s">
        <v>2592</v>
      </c>
      <c r="AE153" t="s">
        <v>2872</v>
      </c>
      <c r="AF153" t="s">
        <v>2873</v>
      </c>
      <c r="AH153">
        <v>0.60517241379310349</v>
      </c>
      <c r="AI153" t="s">
        <v>568</v>
      </c>
      <c r="AJ153">
        <v>11921</v>
      </c>
    </row>
    <row r="154" spans="2:36" x14ac:dyDescent="0.3">
      <c r="B154" t="s">
        <v>1264</v>
      </c>
      <c r="C154">
        <v>2</v>
      </c>
      <c r="D154">
        <v>2023</v>
      </c>
      <c r="E154" t="s">
        <v>606</v>
      </c>
      <c r="F154" t="s">
        <v>2830</v>
      </c>
      <c r="G154" t="s">
        <v>2831</v>
      </c>
      <c r="H154" t="s">
        <v>2832</v>
      </c>
      <c r="I154" t="s">
        <v>2812</v>
      </c>
      <c r="J154" t="s">
        <v>2833</v>
      </c>
      <c r="K154" t="s">
        <v>1265</v>
      </c>
      <c r="L154">
        <v>4235.8008108108115</v>
      </c>
      <c r="M154" t="s">
        <v>146</v>
      </c>
      <c r="N154">
        <v>19796</v>
      </c>
      <c r="R154" t="s">
        <v>629</v>
      </c>
      <c r="S154" s="34">
        <v>2</v>
      </c>
      <c r="T154">
        <v>2023</v>
      </c>
      <c r="U154" t="s">
        <v>606</v>
      </c>
      <c r="V154" t="s">
        <v>2830</v>
      </c>
      <c r="W154" t="s">
        <v>2831</v>
      </c>
      <c r="X154" t="s">
        <v>2832</v>
      </c>
      <c r="Y154" t="s">
        <v>2812</v>
      </c>
      <c r="Z154" t="s">
        <v>2833</v>
      </c>
      <c r="AA154" t="s">
        <v>623</v>
      </c>
      <c r="AB154" t="s">
        <v>569</v>
      </c>
      <c r="AC154" t="s">
        <v>606</v>
      </c>
      <c r="AD154" t="s">
        <v>611</v>
      </c>
      <c r="AE154" t="s">
        <v>611</v>
      </c>
      <c r="AF154" t="s">
        <v>2871</v>
      </c>
      <c r="AH154">
        <v>0.70385906040268453</v>
      </c>
      <c r="AI154" t="s">
        <v>568</v>
      </c>
      <c r="AJ154">
        <v>12027</v>
      </c>
    </row>
    <row r="155" spans="2:36" x14ac:dyDescent="0.3">
      <c r="B155" t="s">
        <v>1286</v>
      </c>
      <c r="C155">
        <v>2</v>
      </c>
      <c r="D155">
        <v>2023</v>
      </c>
      <c r="E155" t="s">
        <v>606</v>
      </c>
      <c r="F155" t="s">
        <v>2830</v>
      </c>
      <c r="G155" t="s">
        <v>2831</v>
      </c>
      <c r="H155" t="s">
        <v>2832</v>
      </c>
      <c r="I155" t="s">
        <v>2812</v>
      </c>
      <c r="J155" t="s">
        <v>2833</v>
      </c>
      <c r="K155" t="s">
        <v>1287</v>
      </c>
      <c r="L155">
        <v>3546.5441011235948</v>
      </c>
      <c r="M155" t="s">
        <v>147</v>
      </c>
      <c r="N155">
        <v>19871</v>
      </c>
      <c r="R155" t="s">
        <v>628</v>
      </c>
      <c r="S155" s="34">
        <v>2</v>
      </c>
      <c r="T155">
        <v>2023</v>
      </c>
      <c r="U155" t="s">
        <v>606</v>
      </c>
      <c r="V155" t="s">
        <v>2830</v>
      </c>
      <c r="W155" t="s">
        <v>2831</v>
      </c>
      <c r="X155" t="s">
        <v>2832</v>
      </c>
      <c r="Y155" t="s">
        <v>2812</v>
      </c>
      <c r="Z155" t="s">
        <v>2833</v>
      </c>
      <c r="AA155" t="s">
        <v>623</v>
      </c>
      <c r="AB155" t="s">
        <v>577</v>
      </c>
      <c r="AC155" t="s">
        <v>606</v>
      </c>
      <c r="AD155" t="s">
        <v>2592</v>
      </c>
      <c r="AE155" t="s">
        <v>2872</v>
      </c>
      <c r="AF155" t="s">
        <v>2873</v>
      </c>
      <c r="AH155">
        <v>0.60517241379310349</v>
      </c>
      <c r="AI155" t="s">
        <v>568</v>
      </c>
      <c r="AJ155">
        <v>12071</v>
      </c>
    </row>
    <row r="156" spans="2:36" x14ac:dyDescent="0.3">
      <c r="B156" t="s">
        <v>1296</v>
      </c>
      <c r="C156">
        <v>2</v>
      </c>
      <c r="D156">
        <v>2023</v>
      </c>
      <c r="E156" t="s">
        <v>606</v>
      </c>
      <c r="F156" t="s">
        <v>2830</v>
      </c>
      <c r="G156" t="s">
        <v>2831</v>
      </c>
      <c r="H156" t="s">
        <v>2832</v>
      </c>
      <c r="I156" t="s">
        <v>2812</v>
      </c>
      <c r="J156" t="s">
        <v>2833</v>
      </c>
      <c r="K156" t="s">
        <v>1297</v>
      </c>
      <c r="L156">
        <v>4295.263309859155</v>
      </c>
      <c r="M156" t="s">
        <v>150</v>
      </c>
      <c r="N156">
        <v>19946</v>
      </c>
      <c r="R156" t="s">
        <v>629</v>
      </c>
      <c r="S156" s="34">
        <v>2</v>
      </c>
      <c r="T156">
        <v>2023</v>
      </c>
      <c r="U156" t="s">
        <v>606</v>
      </c>
      <c r="V156" t="s">
        <v>2830</v>
      </c>
      <c r="W156" t="s">
        <v>2831</v>
      </c>
      <c r="X156" t="s">
        <v>2832</v>
      </c>
      <c r="Y156" t="s">
        <v>2812</v>
      </c>
      <c r="Z156" t="s">
        <v>2833</v>
      </c>
      <c r="AA156" t="s">
        <v>623</v>
      </c>
      <c r="AB156" t="s">
        <v>569</v>
      </c>
      <c r="AC156" t="s">
        <v>606</v>
      </c>
      <c r="AD156" t="s">
        <v>611</v>
      </c>
      <c r="AE156" t="s">
        <v>611</v>
      </c>
      <c r="AF156" t="s">
        <v>2871</v>
      </c>
      <c r="AH156">
        <v>0.70385906040268453</v>
      </c>
      <c r="AI156" t="s">
        <v>568</v>
      </c>
      <c r="AJ156">
        <v>12177</v>
      </c>
    </row>
    <row r="157" spans="2:36" x14ac:dyDescent="0.3">
      <c r="B157" t="s">
        <v>1302</v>
      </c>
      <c r="C157">
        <v>2</v>
      </c>
      <c r="D157">
        <v>2023</v>
      </c>
      <c r="E157" t="s">
        <v>606</v>
      </c>
      <c r="F157" t="s">
        <v>2830</v>
      </c>
      <c r="G157" t="s">
        <v>2831</v>
      </c>
      <c r="H157" t="s">
        <v>2832</v>
      </c>
      <c r="I157" t="s">
        <v>2812</v>
      </c>
      <c r="J157" t="s">
        <v>2833</v>
      </c>
      <c r="K157" t="s">
        <v>1303</v>
      </c>
      <c r="L157">
        <v>591.89093137254918</v>
      </c>
      <c r="M157" t="s">
        <v>23</v>
      </c>
      <c r="N157">
        <v>20593</v>
      </c>
      <c r="R157" t="s">
        <v>628</v>
      </c>
      <c r="S157" s="34">
        <v>2</v>
      </c>
      <c r="T157">
        <v>2023</v>
      </c>
      <c r="U157" t="s">
        <v>606</v>
      </c>
      <c r="V157" t="s">
        <v>2830</v>
      </c>
      <c r="W157" t="s">
        <v>2831</v>
      </c>
      <c r="X157" t="s">
        <v>2832</v>
      </c>
      <c r="Y157" t="s">
        <v>2812</v>
      </c>
      <c r="Z157" t="s">
        <v>2833</v>
      </c>
      <c r="AA157" t="s">
        <v>623</v>
      </c>
      <c r="AB157" t="s">
        <v>577</v>
      </c>
      <c r="AC157" t="s">
        <v>606</v>
      </c>
      <c r="AD157" t="s">
        <v>2592</v>
      </c>
      <c r="AE157" t="s">
        <v>2872</v>
      </c>
      <c r="AF157" t="s">
        <v>2873</v>
      </c>
      <c r="AH157">
        <v>0.60517241379310349</v>
      </c>
      <c r="AI157" t="s">
        <v>568</v>
      </c>
      <c r="AJ157">
        <v>12221</v>
      </c>
    </row>
    <row r="158" spans="2:36" x14ac:dyDescent="0.3">
      <c r="B158" t="s">
        <v>1304</v>
      </c>
      <c r="C158">
        <v>2</v>
      </c>
      <c r="D158">
        <v>2023</v>
      </c>
      <c r="E158" t="s">
        <v>606</v>
      </c>
      <c r="F158" t="s">
        <v>2830</v>
      </c>
      <c r="G158" t="s">
        <v>2831</v>
      </c>
      <c r="H158" t="s">
        <v>2832</v>
      </c>
      <c r="I158" t="s">
        <v>2812</v>
      </c>
      <c r="J158" t="s">
        <v>2833</v>
      </c>
      <c r="K158" t="s">
        <v>1305</v>
      </c>
      <c r="L158">
        <v>2799.9974331550757</v>
      </c>
      <c r="M158" t="s">
        <v>25</v>
      </c>
      <c r="N158">
        <v>20594</v>
      </c>
      <c r="R158" t="s">
        <v>629</v>
      </c>
      <c r="S158" s="34">
        <v>2</v>
      </c>
      <c r="T158">
        <v>2023</v>
      </c>
      <c r="U158" t="s">
        <v>606</v>
      </c>
      <c r="V158" t="s">
        <v>2830</v>
      </c>
      <c r="W158" t="s">
        <v>2831</v>
      </c>
      <c r="X158" t="s">
        <v>2832</v>
      </c>
      <c r="Y158" t="s">
        <v>2812</v>
      </c>
      <c r="Z158" t="s">
        <v>2833</v>
      </c>
      <c r="AA158" t="s">
        <v>623</v>
      </c>
      <c r="AB158" t="s">
        <v>569</v>
      </c>
      <c r="AC158" t="s">
        <v>606</v>
      </c>
      <c r="AD158" t="s">
        <v>611</v>
      </c>
      <c r="AE158" t="s">
        <v>611</v>
      </c>
      <c r="AF158" t="s">
        <v>2871</v>
      </c>
      <c r="AH158">
        <v>0.70385906040268453</v>
      </c>
      <c r="AI158" t="s">
        <v>568</v>
      </c>
      <c r="AJ158">
        <v>12327</v>
      </c>
    </row>
    <row r="159" spans="2:36" x14ac:dyDescent="0.3">
      <c r="B159" t="s">
        <v>1306</v>
      </c>
      <c r="C159">
        <v>2</v>
      </c>
      <c r="D159">
        <v>2023</v>
      </c>
      <c r="E159" t="s">
        <v>606</v>
      </c>
      <c r="F159" t="s">
        <v>2830</v>
      </c>
      <c r="G159" t="s">
        <v>2831</v>
      </c>
      <c r="H159" t="s">
        <v>2832</v>
      </c>
      <c r="I159" t="s">
        <v>2812</v>
      </c>
      <c r="J159" t="s">
        <v>2833</v>
      </c>
      <c r="K159" t="s">
        <v>1307</v>
      </c>
      <c r="L159">
        <v>2903.0099756394634</v>
      </c>
      <c r="M159" t="s">
        <v>26</v>
      </c>
      <c r="N159">
        <v>20595</v>
      </c>
      <c r="R159" t="s">
        <v>628</v>
      </c>
      <c r="S159" s="34">
        <v>2</v>
      </c>
      <c r="T159">
        <v>2023</v>
      </c>
      <c r="U159" t="s">
        <v>606</v>
      </c>
      <c r="V159" t="s">
        <v>2830</v>
      </c>
      <c r="W159" t="s">
        <v>2831</v>
      </c>
      <c r="X159" t="s">
        <v>2832</v>
      </c>
      <c r="Y159" t="s">
        <v>2812</v>
      </c>
      <c r="Z159" t="s">
        <v>2833</v>
      </c>
      <c r="AA159" t="s">
        <v>623</v>
      </c>
      <c r="AB159" t="s">
        <v>577</v>
      </c>
      <c r="AC159" t="s">
        <v>606</v>
      </c>
      <c r="AD159" t="s">
        <v>2592</v>
      </c>
      <c r="AE159" t="s">
        <v>2872</v>
      </c>
      <c r="AF159" t="s">
        <v>2873</v>
      </c>
      <c r="AH159">
        <v>0.60517241379310349</v>
      </c>
      <c r="AI159" t="s">
        <v>568</v>
      </c>
      <c r="AJ159">
        <v>12371</v>
      </c>
    </row>
    <row r="160" spans="2:36" x14ac:dyDescent="0.3">
      <c r="B160" t="s">
        <v>1308</v>
      </c>
      <c r="C160">
        <v>2</v>
      </c>
      <c r="D160">
        <v>2023</v>
      </c>
      <c r="E160" t="s">
        <v>606</v>
      </c>
      <c r="F160" t="s">
        <v>2830</v>
      </c>
      <c r="G160" t="s">
        <v>2831</v>
      </c>
      <c r="H160" t="s">
        <v>2832</v>
      </c>
      <c r="I160" t="s">
        <v>2812</v>
      </c>
      <c r="J160" t="s">
        <v>2833</v>
      </c>
      <c r="K160" t="s">
        <v>1309</v>
      </c>
      <c r="L160">
        <v>3433.3262929745947</v>
      </c>
      <c r="M160" t="s">
        <v>27</v>
      </c>
      <c r="N160">
        <v>20596</v>
      </c>
      <c r="R160" t="s">
        <v>629</v>
      </c>
      <c r="S160" s="34">
        <v>2</v>
      </c>
      <c r="T160">
        <v>2023</v>
      </c>
      <c r="U160" t="s">
        <v>606</v>
      </c>
      <c r="V160" t="s">
        <v>2830</v>
      </c>
      <c r="W160" t="s">
        <v>2831</v>
      </c>
      <c r="X160" t="s">
        <v>2832</v>
      </c>
      <c r="Y160" t="s">
        <v>2812</v>
      </c>
      <c r="Z160" t="s">
        <v>2833</v>
      </c>
      <c r="AA160" t="s">
        <v>623</v>
      </c>
      <c r="AB160" t="s">
        <v>569</v>
      </c>
      <c r="AC160" t="s">
        <v>606</v>
      </c>
      <c r="AD160" t="s">
        <v>611</v>
      </c>
      <c r="AE160" t="s">
        <v>611</v>
      </c>
      <c r="AF160" t="s">
        <v>2871</v>
      </c>
      <c r="AH160">
        <v>0.70385906040268453</v>
      </c>
      <c r="AI160" t="s">
        <v>568</v>
      </c>
      <c r="AJ160">
        <v>12477</v>
      </c>
    </row>
    <row r="161" spans="2:36" x14ac:dyDescent="0.3">
      <c r="B161" t="s">
        <v>1310</v>
      </c>
      <c r="C161">
        <v>2</v>
      </c>
      <c r="D161">
        <v>2023</v>
      </c>
      <c r="E161" t="s">
        <v>606</v>
      </c>
      <c r="F161" t="s">
        <v>2830</v>
      </c>
      <c r="G161" t="s">
        <v>2831</v>
      </c>
      <c r="H161" t="s">
        <v>2832</v>
      </c>
      <c r="I161" t="s">
        <v>2812</v>
      </c>
      <c r="J161" t="s">
        <v>2833</v>
      </c>
      <c r="K161" t="s">
        <v>1311</v>
      </c>
      <c r="L161">
        <v>3650.2936486486446</v>
      </c>
      <c r="M161" t="s">
        <v>28</v>
      </c>
      <c r="N161">
        <v>20597</v>
      </c>
      <c r="R161" t="s">
        <v>628</v>
      </c>
      <c r="S161" s="34">
        <v>2</v>
      </c>
      <c r="T161">
        <v>2023</v>
      </c>
      <c r="U161" t="s">
        <v>606</v>
      </c>
      <c r="V161" t="s">
        <v>2830</v>
      </c>
      <c r="W161" t="s">
        <v>2831</v>
      </c>
      <c r="X161" t="s">
        <v>2832</v>
      </c>
      <c r="Y161" t="s">
        <v>2812</v>
      </c>
      <c r="Z161" t="s">
        <v>2833</v>
      </c>
      <c r="AA161" t="s">
        <v>623</v>
      </c>
      <c r="AB161" t="s">
        <v>577</v>
      </c>
      <c r="AC161" t="s">
        <v>606</v>
      </c>
      <c r="AD161" t="s">
        <v>2592</v>
      </c>
      <c r="AE161" t="s">
        <v>2872</v>
      </c>
      <c r="AF161" t="s">
        <v>2873</v>
      </c>
      <c r="AH161">
        <v>0.60517241379310349</v>
      </c>
      <c r="AI161" t="s">
        <v>568</v>
      </c>
      <c r="AJ161">
        <v>12521</v>
      </c>
    </row>
    <row r="162" spans="2:36" x14ac:dyDescent="0.3">
      <c r="B162" t="s">
        <v>1312</v>
      </c>
      <c r="C162">
        <v>2</v>
      </c>
      <c r="D162">
        <v>2023</v>
      </c>
      <c r="E162" t="s">
        <v>606</v>
      </c>
      <c r="F162" t="s">
        <v>2830</v>
      </c>
      <c r="G162" t="s">
        <v>2831</v>
      </c>
      <c r="H162" t="s">
        <v>2832</v>
      </c>
      <c r="I162" t="s">
        <v>2812</v>
      </c>
      <c r="J162" t="s">
        <v>2833</v>
      </c>
      <c r="K162" t="s">
        <v>1313</v>
      </c>
      <c r="L162">
        <v>3290.7583638928072</v>
      </c>
      <c r="M162" t="s">
        <v>29</v>
      </c>
      <c r="N162">
        <v>20598</v>
      </c>
      <c r="R162" t="s">
        <v>629</v>
      </c>
      <c r="S162" s="34">
        <v>2</v>
      </c>
      <c r="T162">
        <v>2023</v>
      </c>
      <c r="U162" t="s">
        <v>606</v>
      </c>
      <c r="V162" t="s">
        <v>2830</v>
      </c>
      <c r="W162" t="s">
        <v>2831</v>
      </c>
      <c r="X162" t="s">
        <v>2832</v>
      </c>
      <c r="Y162" t="s">
        <v>2812</v>
      </c>
      <c r="Z162" t="s">
        <v>2833</v>
      </c>
      <c r="AA162" t="s">
        <v>623</v>
      </c>
      <c r="AB162" t="s">
        <v>569</v>
      </c>
      <c r="AC162" t="s">
        <v>606</v>
      </c>
      <c r="AD162" t="s">
        <v>611</v>
      </c>
      <c r="AE162" t="s">
        <v>611</v>
      </c>
      <c r="AF162" t="s">
        <v>2871</v>
      </c>
      <c r="AH162">
        <v>0.70385906040268453</v>
      </c>
      <c r="AI162" t="s">
        <v>568</v>
      </c>
      <c r="AJ162">
        <v>12627</v>
      </c>
    </row>
    <row r="163" spans="2:36" x14ac:dyDescent="0.3">
      <c r="B163" t="s">
        <v>1314</v>
      </c>
      <c r="C163">
        <v>2</v>
      </c>
      <c r="D163">
        <v>2023</v>
      </c>
      <c r="E163" t="s">
        <v>606</v>
      </c>
      <c r="F163" t="s">
        <v>2830</v>
      </c>
      <c r="G163" t="s">
        <v>2831</v>
      </c>
      <c r="H163" t="s">
        <v>2832</v>
      </c>
      <c r="I163" t="s">
        <v>2812</v>
      </c>
      <c r="J163" t="s">
        <v>2833</v>
      </c>
      <c r="K163" t="s">
        <v>1315</v>
      </c>
      <c r="L163">
        <v>3929.8270376175547</v>
      </c>
      <c r="M163" t="s">
        <v>30</v>
      </c>
      <c r="N163">
        <v>20599</v>
      </c>
      <c r="R163" t="s">
        <v>628</v>
      </c>
      <c r="S163" s="34">
        <v>2</v>
      </c>
      <c r="T163">
        <v>2023</v>
      </c>
      <c r="U163" t="s">
        <v>606</v>
      </c>
      <c r="V163" t="s">
        <v>2830</v>
      </c>
      <c r="W163" t="s">
        <v>2831</v>
      </c>
      <c r="X163" t="s">
        <v>2832</v>
      </c>
      <c r="Y163" t="s">
        <v>2812</v>
      </c>
      <c r="Z163" t="s">
        <v>2833</v>
      </c>
      <c r="AA163" t="s">
        <v>623</v>
      </c>
      <c r="AB163" t="s">
        <v>577</v>
      </c>
      <c r="AC163" t="s">
        <v>606</v>
      </c>
      <c r="AD163" t="s">
        <v>2592</v>
      </c>
      <c r="AE163" t="s">
        <v>2872</v>
      </c>
      <c r="AF163" t="s">
        <v>2873</v>
      </c>
      <c r="AH163">
        <v>0.60517241379310349</v>
      </c>
      <c r="AI163" t="s">
        <v>568</v>
      </c>
      <c r="AJ163">
        <v>12671</v>
      </c>
    </row>
    <row r="164" spans="2:36" x14ac:dyDescent="0.3">
      <c r="B164" t="s">
        <v>1316</v>
      </c>
      <c r="C164">
        <v>2</v>
      </c>
      <c r="D164">
        <v>2023</v>
      </c>
      <c r="E164" t="s">
        <v>606</v>
      </c>
      <c r="F164" t="s">
        <v>2830</v>
      </c>
      <c r="G164" t="s">
        <v>2831</v>
      </c>
      <c r="H164" t="s">
        <v>2832</v>
      </c>
      <c r="I164" t="s">
        <v>2812</v>
      </c>
      <c r="J164" t="s">
        <v>2833</v>
      </c>
      <c r="K164" t="s">
        <v>1317</v>
      </c>
      <c r="L164">
        <v>3630.0580904522599</v>
      </c>
      <c r="M164" t="s">
        <v>31</v>
      </c>
      <c r="N164">
        <v>20600</v>
      </c>
      <c r="R164" t="s">
        <v>629</v>
      </c>
      <c r="S164" s="34">
        <v>2</v>
      </c>
      <c r="T164">
        <v>2023</v>
      </c>
      <c r="U164" t="s">
        <v>606</v>
      </c>
      <c r="V164" t="s">
        <v>2830</v>
      </c>
      <c r="W164" t="s">
        <v>2831</v>
      </c>
      <c r="X164" t="s">
        <v>2832</v>
      </c>
      <c r="Y164" t="s">
        <v>2812</v>
      </c>
      <c r="Z164" t="s">
        <v>2833</v>
      </c>
      <c r="AA164" t="s">
        <v>623</v>
      </c>
      <c r="AB164" t="s">
        <v>569</v>
      </c>
      <c r="AC164" t="s">
        <v>606</v>
      </c>
      <c r="AD164" t="s">
        <v>611</v>
      </c>
      <c r="AE164" t="s">
        <v>611</v>
      </c>
      <c r="AF164" t="s">
        <v>2871</v>
      </c>
      <c r="AH164">
        <v>0.70385906040268453</v>
      </c>
      <c r="AI164" t="s">
        <v>568</v>
      </c>
      <c r="AJ164">
        <v>12777</v>
      </c>
    </row>
    <row r="165" spans="2:36" x14ac:dyDescent="0.3">
      <c r="B165" t="s">
        <v>1318</v>
      </c>
      <c r="C165">
        <v>2</v>
      </c>
      <c r="D165">
        <v>2023</v>
      </c>
      <c r="E165" t="s">
        <v>606</v>
      </c>
      <c r="F165" t="s">
        <v>2830</v>
      </c>
      <c r="G165" t="s">
        <v>2831</v>
      </c>
      <c r="H165" t="s">
        <v>2832</v>
      </c>
      <c r="I165" t="s">
        <v>2812</v>
      </c>
      <c r="J165" t="s">
        <v>2833</v>
      </c>
      <c r="K165" t="s">
        <v>1319</v>
      </c>
      <c r="L165">
        <v>4100.9628773584882</v>
      </c>
      <c r="M165" t="s">
        <v>32</v>
      </c>
      <c r="N165">
        <v>20601</v>
      </c>
      <c r="R165" t="s">
        <v>628</v>
      </c>
      <c r="S165" s="34">
        <v>2</v>
      </c>
      <c r="T165">
        <v>2023</v>
      </c>
      <c r="U165" t="s">
        <v>606</v>
      </c>
      <c r="V165" t="s">
        <v>2830</v>
      </c>
      <c r="W165" t="s">
        <v>2831</v>
      </c>
      <c r="X165" t="s">
        <v>2832</v>
      </c>
      <c r="Y165" t="s">
        <v>2812</v>
      </c>
      <c r="Z165" t="s">
        <v>2833</v>
      </c>
      <c r="AA165" t="s">
        <v>623</v>
      </c>
      <c r="AB165" t="s">
        <v>577</v>
      </c>
      <c r="AC165" t="s">
        <v>606</v>
      </c>
      <c r="AD165" t="s">
        <v>2592</v>
      </c>
      <c r="AE165" t="s">
        <v>2872</v>
      </c>
      <c r="AF165" t="s">
        <v>2873</v>
      </c>
      <c r="AH165">
        <v>0.60517241379310349</v>
      </c>
      <c r="AI165" t="s">
        <v>568</v>
      </c>
      <c r="AJ165">
        <v>12821</v>
      </c>
    </row>
    <row r="166" spans="2:36" x14ac:dyDescent="0.3">
      <c r="B166" t="s">
        <v>1320</v>
      </c>
      <c r="C166">
        <v>2</v>
      </c>
      <c r="D166">
        <v>2023</v>
      </c>
      <c r="E166" t="s">
        <v>606</v>
      </c>
      <c r="F166" t="s">
        <v>2830</v>
      </c>
      <c r="G166" t="s">
        <v>2831</v>
      </c>
      <c r="H166" t="s">
        <v>2832</v>
      </c>
      <c r="I166" t="s">
        <v>2812</v>
      </c>
      <c r="J166" t="s">
        <v>2833</v>
      </c>
      <c r="K166" t="s">
        <v>1321</v>
      </c>
      <c r="L166">
        <v>4303.0658823529411</v>
      </c>
      <c r="M166" t="s">
        <v>65</v>
      </c>
      <c r="N166">
        <v>20602</v>
      </c>
      <c r="R166" t="s">
        <v>629</v>
      </c>
      <c r="S166" s="34">
        <v>2</v>
      </c>
      <c r="T166">
        <v>2023</v>
      </c>
      <c r="U166" t="s">
        <v>606</v>
      </c>
      <c r="V166" t="s">
        <v>2830</v>
      </c>
      <c r="W166" t="s">
        <v>2831</v>
      </c>
      <c r="X166" t="s">
        <v>2832</v>
      </c>
      <c r="Y166" t="s">
        <v>2812</v>
      </c>
      <c r="Z166" t="s">
        <v>2833</v>
      </c>
      <c r="AA166" t="s">
        <v>623</v>
      </c>
      <c r="AB166" t="s">
        <v>569</v>
      </c>
      <c r="AC166" t="s">
        <v>606</v>
      </c>
      <c r="AD166" t="s">
        <v>611</v>
      </c>
      <c r="AE166" t="s">
        <v>611</v>
      </c>
      <c r="AF166" t="s">
        <v>2871</v>
      </c>
      <c r="AH166">
        <v>0.70385906040268453</v>
      </c>
      <c r="AI166" t="s">
        <v>568</v>
      </c>
      <c r="AJ166">
        <v>12927</v>
      </c>
    </row>
    <row r="167" spans="2:36" x14ac:dyDescent="0.3">
      <c r="B167" t="s">
        <v>1322</v>
      </c>
      <c r="C167">
        <v>2</v>
      </c>
      <c r="D167">
        <v>2023</v>
      </c>
      <c r="E167" t="s">
        <v>606</v>
      </c>
      <c r="F167" t="s">
        <v>2830</v>
      </c>
      <c r="G167" t="s">
        <v>2831</v>
      </c>
      <c r="H167" t="s">
        <v>2832</v>
      </c>
      <c r="I167" t="s">
        <v>2812</v>
      </c>
      <c r="J167" t="s">
        <v>2833</v>
      </c>
      <c r="K167" t="s">
        <v>1323</v>
      </c>
      <c r="L167">
        <v>3712.0208461538427</v>
      </c>
      <c r="M167" t="s">
        <v>66</v>
      </c>
      <c r="N167">
        <v>20603</v>
      </c>
      <c r="R167" t="s">
        <v>628</v>
      </c>
      <c r="S167" s="34">
        <v>2</v>
      </c>
      <c r="T167">
        <v>2023</v>
      </c>
      <c r="U167" t="s">
        <v>606</v>
      </c>
      <c r="V167" t="s">
        <v>2830</v>
      </c>
      <c r="W167" t="s">
        <v>2831</v>
      </c>
      <c r="X167" t="s">
        <v>2832</v>
      </c>
      <c r="Y167" t="s">
        <v>2812</v>
      </c>
      <c r="Z167" t="s">
        <v>2833</v>
      </c>
      <c r="AA167" t="s">
        <v>623</v>
      </c>
      <c r="AB167" t="s">
        <v>577</v>
      </c>
      <c r="AC167" t="s">
        <v>606</v>
      </c>
      <c r="AD167" t="s">
        <v>2592</v>
      </c>
      <c r="AE167" t="s">
        <v>2872</v>
      </c>
      <c r="AF167" t="s">
        <v>2873</v>
      </c>
      <c r="AH167">
        <v>0.60517241379310349</v>
      </c>
      <c r="AI167" t="s">
        <v>568</v>
      </c>
      <c r="AJ167">
        <v>12971</v>
      </c>
    </row>
    <row r="168" spans="2:36" x14ac:dyDescent="0.3">
      <c r="B168" t="s">
        <v>1324</v>
      </c>
      <c r="C168">
        <v>2</v>
      </c>
      <c r="D168">
        <v>2023</v>
      </c>
      <c r="E168" t="s">
        <v>606</v>
      </c>
      <c r="F168" t="s">
        <v>2830</v>
      </c>
      <c r="G168" t="s">
        <v>2831</v>
      </c>
      <c r="H168" t="s">
        <v>2832</v>
      </c>
      <c r="I168" t="s">
        <v>2812</v>
      </c>
      <c r="J168" t="s">
        <v>2833</v>
      </c>
      <c r="K168" t="s">
        <v>1325</v>
      </c>
      <c r="L168">
        <v>1453.2767471410345</v>
      </c>
      <c r="M168" t="s">
        <v>24</v>
      </c>
      <c r="N168">
        <v>20604</v>
      </c>
      <c r="R168" t="s">
        <v>629</v>
      </c>
      <c r="S168" s="34">
        <v>2</v>
      </c>
      <c r="T168">
        <v>2023</v>
      </c>
      <c r="U168" t="s">
        <v>606</v>
      </c>
      <c r="V168" t="s">
        <v>2830</v>
      </c>
      <c r="W168" t="s">
        <v>2831</v>
      </c>
      <c r="X168" t="s">
        <v>2832</v>
      </c>
      <c r="Y168" t="s">
        <v>2812</v>
      </c>
      <c r="Z168" t="s">
        <v>2833</v>
      </c>
      <c r="AA168" t="s">
        <v>623</v>
      </c>
      <c r="AB168" t="s">
        <v>569</v>
      </c>
      <c r="AC168" t="s">
        <v>606</v>
      </c>
      <c r="AD168" t="s">
        <v>611</v>
      </c>
      <c r="AE168" t="s">
        <v>611</v>
      </c>
      <c r="AF168" t="s">
        <v>2871</v>
      </c>
      <c r="AH168">
        <v>0.70385906040268453</v>
      </c>
      <c r="AI168" t="s">
        <v>568</v>
      </c>
      <c r="AJ168">
        <v>13077</v>
      </c>
    </row>
    <row r="169" spans="2:36" x14ac:dyDescent="0.3">
      <c r="B169" t="s">
        <v>1326</v>
      </c>
      <c r="C169">
        <v>2</v>
      </c>
      <c r="D169">
        <v>2023</v>
      </c>
      <c r="E169" t="s">
        <v>606</v>
      </c>
      <c r="F169" t="s">
        <v>2830</v>
      </c>
      <c r="G169" t="s">
        <v>2831</v>
      </c>
      <c r="H169" t="s">
        <v>2832</v>
      </c>
      <c r="I169" t="s">
        <v>2812</v>
      </c>
      <c r="J169" t="s">
        <v>2833</v>
      </c>
      <c r="K169" t="s">
        <v>1327</v>
      </c>
      <c r="L169">
        <v>3915.3826695842417</v>
      </c>
      <c r="M169" t="s">
        <v>67</v>
      </c>
      <c r="N169">
        <v>20605</v>
      </c>
      <c r="R169" t="s">
        <v>628</v>
      </c>
      <c r="S169" s="34">
        <v>2</v>
      </c>
      <c r="T169">
        <v>2023</v>
      </c>
      <c r="U169" t="s">
        <v>606</v>
      </c>
      <c r="V169" t="s">
        <v>2830</v>
      </c>
      <c r="W169" t="s">
        <v>2831</v>
      </c>
      <c r="X169" t="s">
        <v>2832</v>
      </c>
      <c r="Y169" t="s">
        <v>2812</v>
      </c>
      <c r="Z169" t="s">
        <v>2833</v>
      </c>
      <c r="AA169" t="s">
        <v>623</v>
      </c>
      <c r="AB169" t="s">
        <v>577</v>
      </c>
      <c r="AC169" t="s">
        <v>606</v>
      </c>
      <c r="AD169" t="s">
        <v>2592</v>
      </c>
      <c r="AE169" t="s">
        <v>2872</v>
      </c>
      <c r="AF169" t="s">
        <v>2873</v>
      </c>
      <c r="AH169">
        <v>0.60517241379310349</v>
      </c>
      <c r="AI169" t="s">
        <v>568</v>
      </c>
      <c r="AJ169">
        <v>13121</v>
      </c>
    </row>
    <row r="170" spans="2:36" x14ac:dyDescent="0.3">
      <c r="B170" t="s">
        <v>1328</v>
      </c>
      <c r="C170">
        <v>2</v>
      </c>
      <c r="D170">
        <v>2023</v>
      </c>
      <c r="E170" t="s">
        <v>606</v>
      </c>
      <c r="F170" t="s">
        <v>2830</v>
      </c>
      <c r="G170" t="s">
        <v>2831</v>
      </c>
      <c r="H170" t="s">
        <v>2832</v>
      </c>
      <c r="I170" t="s">
        <v>2812</v>
      </c>
      <c r="J170" t="s">
        <v>2833</v>
      </c>
      <c r="K170" t="s">
        <v>1329</v>
      </c>
      <c r="L170">
        <v>3712.0420952380914</v>
      </c>
      <c r="M170" t="s">
        <v>68</v>
      </c>
      <c r="N170">
        <v>20606</v>
      </c>
      <c r="R170" t="s">
        <v>629</v>
      </c>
      <c r="S170" s="34">
        <v>2</v>
      </c>
      <c r="T170">
        <v>2023</v>
      </c>
      <c r="U170" t="s">
        <v>606</v>
      </c>
      <c r="V170" t="s">
        <v>2830</v>
      </c>
      <c r="W170" t="s">
        <v>2831</v>
      </c>
      <c r="X170" t="s">
        <v>2832</v>
      </c>
      <c r="Y170" t="s">
        <v>2812</v>
      </c>
      <c r="Z170" t="s">
        <v>2833</v>
      </c>
      <c r="AA170" t="s">
        <v>623</v>
      </c>
      <c r="AB170" t="s">
        <v>569</v>
      </c>
      <c r="AC170" t="s">
        <v>606</v>
      </c>
      <c r="AD170" t="s">
        <v>611</v>
      </c>
      <c r="AE170" t="s">
        <v>611</v>
      </c>
      <c r="AF170" t="s">
        <v>2871</v>
      </c>
      <c r="AH170">
        <v>0.70385906040268453</v>
      </c>
      <c r="AI170" t="s">
        <v>568</v>
      </c>
      <c r="AJ170">
        <v>13227</v>
      </c>
    </row>
    <row r="171" spans="2:36" x14ac:dyDescent="0.3">
      <c r="B171" t="s">
        <v>1330</v>
      </c>
      <c r="C171">
        <v>2</v>
      </c>
      <c r="D171">
        <v>2023</v>
      </c>
      <c r="E171" t="s">
        <v>606</v>
      </c>
      <c r="F171" t="s">
        <v>2830</v>
      </c>
      <c r="G171" t="s">
        <v>2831</v>
      </c>
      <c r="H171" t="s">
        <v>2832</v>
      </c>
      <c r="I171" t="s">
        <v>2812</v>
      </c>
      <c r="J171" t="s">
        <v>2833</v>
      </c>
      <c r="K171" t="s">
        <v>1331</v>
      </c>
      <c r="L171">
        <v>3528.3941810344795</v>
      </c>
      <c r="M171" t="s">
        <v>69</v>
      </c>
      <c r="N171">
        <v>20607</v>
      </c>
      <c r="R171" t="s">
        <v>628</v>
      </c>
      <c r="S171" s="34">
        <v>2</v>
      </c>
      <c r="T171">
        <v>2023</v>
      </c>
      <c r="U171" t="s">
        <v>606</v>
      </c>
      <c r="V171" t="s">
        <v>2830</v>
      </c>
      <c r="W171" t="s">
        <v>2831</v>
      </c>
      <c r="X171" t="s">
        <v>2832</v>
      </c>
      <c r="Y171" t="s">
        <v>2812</v>
      </c>
      <c r="Z171" t="s">
        <v>2833</v>
      </c>
      <c r="AA171" t="s">
        <v>623</v>
      </c>
      <c r="AB171" t="s">
        <v>577</v>
      </c>
      <c r="AC171" t="s">
        <v>606</v>
      </c>
      <c r="AD171" t="s">
        <v>2592</v>
      </c>
      <c r="AE171" t="s">
        <v>2872</v>
      </c>
      <c r="AF171" t="s">
        <v>2873</v>
      </c>
      <c r="AH171">
        <v>0.60517241379310349</v>
      </c>
      <c r="AI171" t="s">
        <v>568</v>
      </c>
      <c r="AJ171">
        <v>13271</v>
      </c>
    </row>
    <row r="172" spans="2:36" x14ac:dyDescent="0.3">
      <c r="B172" t="s">
        <v>1332</v>
      </c>
      <c r="C172">
        <v>2</v>
      </c>
      <c r="D172">
        <v>2023</v>
      </c>
      <c r="E172" t="s">
        <v>606</v>
      </c>
      <c r="F172" t="s">
        <v>2830</v>
      </c>
      <c r="G172" t="s">
        <v>2831</v>
      </c>
      <c r="H172" t="s">
        <v>2832</v>
      </c>
      <c r="I172" t="s">
        <v>2812</v>
      </c>
      <c r="J172" t="s">
        <v>2833</v>
      </c>
      <c r="K172" t="s">
        <v>1333</v>
      </c>
      <c r="L172">
        <v>4340.4605653021299</v>
      </c>
      <c r="M172" t="s">
        <v>70</v>
      </c>
      <c r="N172">
        <v>20608</v>
      </c>
      <c r="R172" t="s">
        <v>629</v>
      </c>
      <c r="S172" s="34">
        <v>2</v>
      </c>
      <c r="T172">
        <v>2023</v>
      </c>
      <c r="U172" t="s">
        <v>606</v>
      </c>
      <c r="V172" t="s">
        <v>2830</v>
      </c>
      <c r="W172" t="s">
        <v>2831</v>
      </c>
      <c r="X172" t="s">
        <v>2832</v>
      </c>
      <c r="Y172" t="s">
        <v>2812</v>
      </c>
      <c r="Z172" t="s">
        <v>2833</v>
      </c>
      <c r="AA172" t="s">
        <v>623</v>
      </c>
      <c r="AB172" t="s">
        <v>569</v>
      </c>
      <c r="AC172" t="s">
        <v>606</v>
      </c>
      <c r="AD172" t="s">
        <v>611</v>
      </c>
      <c r="AE172" t="s">
        <v>611</v>
      </c>
      <c r="AF172" t="s">
        <v>2871</v>
      </c>
      <c r="AH172">
        <v>0.70385906040268453</v>
      </c>
      <c r="AI172" t="s">
        <v>568</v>
      </c>
      <c r="AJ172">
        <v>13377</v>
      </c>
    </row>
    <row r="173" spans="2:36" x14ac:dyDescent="0.3">
      <c r="B173" t="s">
        <v>1334</v>
      </c>
      <c r="C173">
        <v>2</v>
      </c>
      <c r="D173">
        <v>2023</v>
      </c>
      <c r="E173" t="s">
        <v>606</v>
      </c>
      <c r="F173" t="s">
        <v>2830</v>
      </c>
      <c r="G173" t="s">
        <v>2831</v>
      </c>
      <c r="H173" t="s">
        <v>2832</v>
      </c>
      <c r="I173" t="s">
        <v>2812</v>
      </c>
      <c r="J173" t="s">
        <v>2833</v>
      </c>
      <c r="K173" t="s">
        <v>1335</v>
      </c>
      <c r="L173">
        <v>2127.1279793756917</v>
      </c>
      <c r="M173" t="s">
        <v>25</v>
      </c>
      <c r="N173">
        <v>21717</v>
      </c>
      <c r="R173" t="s">
        <v>628</v>
      </c>
      <c r="S173" s="34">
        <v>2</v>
      </c>
      <c r="T173">
        <v>2023</v>
      </c>
      <c r="U173" t="s">
        <v>606</v>
      </c>
      <c r="V173" t="s">
        <v>2830</v>
      </c>
      <c r="W173" t="s">
        <v>2831</v>
      </c>
      <c r="X173" t="s">
        <v>2832</v>
      </c>
      <c r="Y173" t="s">
        <v>2812</v>
      </c>
      <c r="Z173" t="s">
        <v>2833</v>
      </c>
      <c r="AA173" t="s">
        <v>623</v>
      </c>
      <c r="AB173" t="s">
        <v>577</v>
      </c>
      <c r="AC173" t="s">
        <v>606</v>
      </c>
      <c r="AD173" t="s">
        <v>2592</v>
      </c>
      <c r="AE173" t="s">
        <v>2872</v>
      </c>
      <c r="AF173" t="s">
        <v>2873</v>
      </c>
      <c r="AH173">
        <v>0.60517241379310349</v>
      </c>
      <c r="AI173" t="s">
        <v>568</v>
      </c>
      <c r="AJ173">
        <v>13421</v>
      </c>
    </row>
    <row r="174" spans="2:36" x14ac:dyDescent="0.3">
      <c r="B174" t="s">
        <v>1336</v>
      </c>
      <c r="C174">
        <v>2</v>
      </c>
      <c r="D174">
        <v>2023</v>
      </c>
      <c r="E174" t="s">
        <v>606</v>
      </c>
      <c r="F174" t="s">
        <v>2830</v>
      </c>
      <c r="G174" t="s">
        <v>2831</v>
      </c>
      <c r="H174" t="s">
        <v>2832</v>
      </c>
      <c r="I174" t="s">
        <v>2812</v>
      </c>
      <c r="J174" t="s">
        <v>2833</v>
      </c>
      <c r="K174" t="s">
        <v>1337</v>
      </c>
      <c r="L174">
        <v>2614.6901785511263</v>
      </c>
      <c r="M174" t="s">
        <v>26</v>
      </c>
      <c r="N174">
        <v>21718</v>
      </c>
      <c r="R174" t="s">
        <v>629</v>
      </c>
      <c r="S174" s="34">
        <v>2</v>
      </c>
      <c r="T174">
        <v>2023</v>
      </c>
      <c r="U174" t="s">
        <v>606</v>
      </c>
      <c r="V174" t="s">
        <v>2830</v>
      </c>
      <c r="W174" t="s">
        <v>2831</v>
      </c>
      <c r="X174" t="s">
        <v>2832</v>
      </c>
      <c r="Y174" t="s">
        <v>2812</v>
      </c>
      <c r="Z174" t="s">
        <v>2833</v>
      </c>
      <c r="AA174" t="s">
        <v>623</v>
      </c>
      <c r="AB174" t="s">
        <v>569</v>
      </c>
      <c r="AC174" t="s">
        <v>606</v>
      </c>
      <c r="AD174" t="s">
        <v>611</v>
      </c>
      <c r="AE174" t="s">
        <v>611</v>
      </c>
      <c r="AF174" t="s">
        <v>2871</v>
      </c>
      <c r="AH174">
        <v>0.70385906040268453</v>
      </c>
      <c r="AI174" t="s">
        <v>568</v>
      </c>
      <c r="AJ174">
        <v>13527</v>
      </c>
    </row>
    <row r="175" spans="2:36" x14ac:dyDescent="0.3">
      <c r="B175" t="s">
        <v>1338</v>
      </c>
      <c r="C175">
        <v>2</v>
      </c>
      <c r="D175">
        <v>2023</v>
      </c>
      <c r="E175" t="s">
        <v>606</v>
      </c>
      <c r="F175" t="s">
        <v>2830</v>
      </c>
      <c r="G175" t="s">
        <v>2831</v>
      </c>
      <c r="H175" t="s">
        <v>2832</v>
      </c>
      <c r="I175" t="s">
        <v>2812</v>
      </c>
      <c r="J175" t="s">
        <v>2833</v>
      </c>
      <c r="K175" t="s">
        <v>1339</v>
      </c>
      <c r="L175">
        <v>2557.1940879866879</v>
      </c>
      <c r="M175" t="s">
        <v>27</v>
      </c>
      <c r="N175">
        <v>21719</v>
      </c>
      <c r="R175" t="s">
        <v>628</v>
      </c>
      <c r="S175" s="34">
        <v>2</v>
      </c>
      <c r="T175">
        <v>2023</v>
      </c>
      <c r="U175" t="s">
        <v>606</v>
      </c>
      <c r="V175" t="s">
        <v>2830</v>
      </c>
      <c r="W175" t="s">
        <v>2831</v>
      </c>
      <c r="X175" t="s">
        <v>2832</v>
      </c>
      <c r="Y175" t="s">
        <v>2812</v>
      </c>
      <c r="Z175" t="s">
        <v>2833</v>
      </c>
      <c r="AA175" t="s">
        <v>623</v>
      </c>
      <c r="AB175" t="s">
        <v>577</v>
      </c>
      <c r="AC175" t="s">
        <v>606</v>
      </c>
      <c r="AD175" t="s">
        <v>2592</v>
      </c>
      <c r="AE175" t="s">
        <v>2872</v>
      </c>
      <c r="AF175" t="s">
        <v>2873</v>
      </c>
      <c r="AH175">
        <v>0.60517241379310349</v>
      </c>
      <c r="AI175" t="s">
        <v>568</v>
      </c>
      <c r="AJ175">
        <v>13571</v>
      </c>
    </row>
    <row r="176" spans="2:36" x14ac:dyDescent="0.3">
      <c r="B176" t="s">
        <v>1340</v>
      </c>
      <c r="C176">
        <v>2</v>
      </c>
      <c r="D176">
        <v>2023</v>
      </c>
      <c r="E176" t="s">
        <v>606</v>
      </c>
      <c r="F176" t="s">
        <v>2830</v>
      </c>
      <c r="G176" t="s">
        <v>2831</v>
      </c>
      <c r="H176" t="s">
        <v>2832</v>
      </c>
      <c r="I176" t="s">
        <v>2812</v>
      </c>
      <c r="J176" t="s">
        <v>2833</v>
      </c>
      <c r="K176" t="s">
        <v>1341</v>
      </c>
      <c r="L176">
        <v>2845.5656123848703</v>
      </c>
      <c r="M176" t="s">
        <v>28</v>
      </c>
      <c r="N176">
        <v>21720</v>
      </c>
      <c r="R176" t="s">
        <v>629</v>
      </c>
      <c r="S176" s="34">
        <v>2</v>
      </c>
      <c r="T176">
        <v>2023</v>
      </c>
      <c r="U176" t="s">
        <v>606</v>
      </c>
      <c r="V176" t="s">
        <v>2830</v>
      </c>
      <c r="W176" t="s">
        <v>2831</v>
      </c>
      <c r="X176" t="s">
        <v>2832</v>
      </c>
      <c r="Y176" t="s">
        <v>2812</v>
      </c>
      <c r="Z176" t="s">
        <v>2833</v>
      </c>
      <c r="AA176" t="s">
        <v>623</v>
      </c>
      <c r="AB176" t="s">
        <v>569</v>
      </c>
      <c r="AC176" t="s">
        <v>606</v>
      </c>
      <c r="AD176" t="s">
        <v>611</v>
      </c>
      <c r="AE176" t="s">
        <v>611</v>
      </c>
      <c r="AF176" t="s">
        <v>2871</v>
      </c>
      <c r="AH176">
        <v>0.70385906040268453</v>
      </c>
      <c r="AI176" t="s">
        <v>568</v>
      </c>
      <c r="AJ176">
        <v>13677</v>
      </c>
    </row>
    <row r="177" spans="2:36" x14ac:dyDescent="0.3">
      <c r="B177" t="s">
        <v>1342</v>
      </c>
      <c r="C177">
        <v>2</v>
      </c>
      <c r="D177">
        <v>2023</v>
      </c>
      <c r="E177" t="s">
        <v>606</v>
      </c>
      <c r="F177" t="s">
        <v>2830</v>
      </c>
      <c r="G177" t="s">
        <v>2831</v>
      </c>
      <c r="H177" t="s">
        <v>2832</v>
      </c>
      <c r="I177" t="s">
        <v>2812</v>
      </c>
      <c r="J177" t="s">
        <v>2833</v>
      </c>
      <c r="K177" t="s">
        <v>1343</v>
      </c>
      <c r="L177">
        <v>2706.6364042374612</v>
      </c>
      <c r="M177" t="s">
        <v>29</v>
      </c>
      <c r="N177">
        <v>21721</v>
      </c>
      <c r="R177" t="s">
        <v>628</v>
      </c>
      <c r="S177" s="34">
        <v>2</v>
      </c>
      <c r="T177">
        <v>2023</v>
      </c>
      <c r="U177" t="s">
        <v>606</v>
      </c>
      <c r="V177" t="s">
        <v>2830</v>
      </c>
      <c r="W177" t="s">
        <v>2831</v>
      </c>
      <c r="X177" t="s">
        <v>2832</v>
      </c>
      <c r="Y177" t="s">
        <v>2812</v>
      </c>
      <c r="Z177" t="s">
        <v>2833</v>
      </c>
      <c r="AA177" t="s">
        <v>623</v>
      </c>
      <c r="AB177" t="s">
        <v>577</v>
      </c>
      <c r="AC177" t="s">
        <v>606</v>
      </c>
      <c r="AD177" t="s">
        <v>2592</v>
      </c>
      <c r="AE177" t="s">
        <v>2872</v>
      </c>
      <c r="AF177" t="s">
        <v>2873</v>
      </c>
      <c r="AH177">
        <v>0.60517241379310349</v>
      </c>
      <c r="AI177" t="s">
        <v>568</v>
      </c>
      <c r="AJ177">
        <v>13721</v>
      </c>
    </row>
    <row r="178" spans="2:36" x14ac:dyDescent="0.3">
      <c r="B178" t="s">
        <v>1344</v>
      </c>
      <c r="C178">
        <v>2</v>
      </c>
      <c r="D178">
        <v>2023</v>
      </c>
      <c r="E178" t="s">
        <v>606</v>
      </c>
      <c r="F178" t="s">
        <v>2830</v>
      </c>
      <c r="G178" t="s">
        <v>2831</v>
      </c>
      <c r="H178" t="s">
        <v>2832</v>
      </c>
      <c r="I178" t="s">
        <v>2812</v>
      </c>
      <c r="J178" t="s">
        <v>2833</v>
      </c>
      <c r="K178" t="s">
        <v>1345</v>
      </c>
      <c r="L178">
        <v>2874.7457985356691</v>
      </c>
      <c r="M178" t="s">
        <v>30</v>
      </c>
      <c r="N178">
        <v>21722</v>
      </c>
      <c r="R178" t="s">
        <v>629</v>
      </c>
      <c r="S178" s="34">
        <v>2</v>
      </c>
      <c r="T178">
        <v>2023</v>
      </c>
      <c r="U178" t="s">
        <v>606</v>
      </c>
      <c r="V178" t="s">
        <v>2830</v>
      </c>
      <c r="W178" t="s">
        <v>2831</v>
      </c>
      <c r="X178" t="s">
        <v>2832</v>
      </c>
      <c r="Y178" t="s">
        <v>2812</v>
      </c>
      <c r="Z178" t="s">
        <v>2833</v>
      </c>
      <c r="AA178" t="s">
        <v>623</v>
      </c>
      <c r="AB178" t="s">
        <v>569</v>
      </c>
      <c r="AC178" t="s">
        <v>606</v>
      </c>
      <c r="AD178" t="s">
        <v>611</v>
      </c>
      <c r="AE178" t="s">
        <v>611</v>
      </c>
      <c r="AF178" t="s">
        <v>2871</v>
      </c>
      <c r="AH178">
        <v>0.70385906040268453</v>
      </c>
      <c r="AI178" t="s">
        <v>568</v>
      </c>
      <c r="AJ178">
        <v>13827</v>
      </c>
    </row>
    <row r="179" spans="2:36" x14ac:dyDescent="0.3">
      <c r="B179" t="s">
        <v>1346</v>
      </c>
      <c r="C179">
        <v>2</v>
      </c>
      <c r="D179">
        <v>2023</v>
      </c>
      <c r="E179" t="s">
        <v>606</v>
      </c>
      <c r="F179" t="s">
        <v>2830</v>
      </c>
      <c r="G179" t="s">
        <v>2831</v>
      </c>
      <c r="H179" t="s">
        <v>2832</v>
      </c>
      <c r="I179" t="s">
        <v>2812</v>
      </c>
      <c r="J179" t="s">
        <v>2833</v>
      </c>
      <c r="K179" t="s">
        <v>1347</v>
      </c>
      <c r="L179">
        <v>3033.8465136102536</v>
      </c>
      <c r="M179" t="s">
        <v>31</v>
      </c>
      <c r="N179">
        <v>21723</v>
      </c>
      <c r="R179" t="s">
        <v>628</v>
      </c>
      <c r="S179" s="34">
        <v>2</v>
      </c>
      <c r="T179">
        <v>2023</v>
      </c>
      <c r="U179" t="s">
        <v>606</v>
      </c>
      <c r="V179" t="s">
        <v>2830</v>
      </c>
      <c r="W179" t="s">
        <v>2831</v>
      </c>
      <c r="X179" t="s">
        <v>2832</v>
      </c>
      <c r="Y179" t="s">
        <v>2812</v>
      </c>
      <c r="Z179" t="s">
        <v>2833</v>
      </c>
      <c r="AA179" t="s">
        <v>623</v>
      </c>
      <c r="AB179" t="s">
        <v>577</v>
      </c>
      <c r="AC179" t="s">
        <v>606</v>
      </c>
      <c r="AD179" t="s">
        <v>2592</v>
      </c>
      <c r="AE179" t="s">
        <v>2872</v>
      </c>
      <c r="AF179" t="s">
        <v>2873</v>
      </c>
      <c r="AH179">
        <v>0.60517241379310349</v>
      </c>
      <c r="AI179" t="s">
        <v>568</v>
      </c>
      <c r="AJ179">
        <v>13871</v>
      </c>
    </row>
    <row r="180" spans="2:36" x14ac:dyDescent="0.3">
      <c r="B180" t="s">
        <v>1348</v>
      </c>
      <c r="C180">
        <v>2</v>
      </c>
      <c r="D180">
        <v>2023</v>
      </c>
      <c r="E180" t="s">
        <v>606</v>
      </c>
      <c r="F180" t="s">
        <v>2830</v>
      </c>
      <c r="G180" t="s">
        <v>2831</v>
      </c>
      <c r="H180" t="s">
        <v>2832</v>
      </c>
      <c r="I180" t="s">
        <v>2812</v>
      </c>
      <c r="J180" t="s">
        <v>2833</v>
      </c>
      <c r="K180" t="s">
        <v>1349</v>
      </c>
      <c r="L180">
        <v>2875.1099805550334</v>
      </c>
      <c r="M180" t="s">
        <v>32</v>
      </c>
      <c r="N180">
        <v>21724</v>
      </c>
      <c r="R180" t="s">
        <v>629</v>
      </c>
      <c r="S180" s="34">
        <v>2</v>
      </c>
      <c r="T180">
        <v>2023</v>
      </c>
      <c r="U180" t="s">
        <v>606</v>
      </c>
      <c r="V180" t="s">
        <v>2830</v>
      </c>
      <c r="W180" t="s">
        <v>2831</v>
      </c>
      <c r="X180" t="s">
        <v>2832</v>
      </c>
      <c r="Y180" t="s">
        <v>2812</v>
      </c>
      <c r="Z180" t="s">
        <v>2833</v>
      </c>
      <c r="AA180" t="s">
        <v>623</v>
      </c>
      <c r="AB180" t="s">
        <v>569</v>
      </c>
      <c r="AC180" t="s">
        <v>606</v>
      </c>
      <c r="AD180" t="s">
        <v>611</v>
      </c>
      <c r="AE180" t="s">
        <v>611</v>
      </c>
      <c r="AF180" t="s">
        <v>2871</v>
      </c>
      <c r="AH180">
        <v>0.70385906040268453</v>
      </c>
      <c r="AI180" t="s">
        <v>568</v>
      </c>
      <c r="AJ180">
        <v>13977</v>
      </c>
    </row>
    <row r="181" spans="2:36" x14ac:dyDescent="0.3">
      <c r="B181" t="s">
        <v>1350</v>
      </c>
      <c r="C181">
        <v>2</v>
      </c>
      <c r="D181">
        <v>2023</v>
      </c>
      <c r="E181" t="s">
        <v>606</v>
      </c>
      <c r="F181" t="s">
        <v>2830</v>
      </c>
      <c r="G181" t="s">
        <v>2831</v>
      </c>
      <c r="H181" t="s">
        <v>2832</v>
      </c>
      <c r="I181" t="s">
        <v>2812</v>
      </c>
      <c r="J181" t="s">
        <v>2833</v>
      </c>
      <c r="K181" t="s">
        <v>1351</v>
      </c>
      <c r="L181">
        <v>2923.8447386546086</v>
      </c>
      <c r="M181" t="s">
        <v>65</v>
      </c>
      <c r="N181">
        <v>21725</v>
      </c>
      <c r="R181" t="s">
        <v>628</v>
      </c>
      <c r="S181" s="34">
        <v>2</v>
      </c>
      <c r="T181">
        <v>2023</v>
      </c>
      <c r="U181" t="s">
        <v>606</v>
      </c>
      <c r="V181" t="s">
        <v>2830</v>
      </c>
      <c r="W181" t="s">
        <v>2831</v>
      </c>
      <c r="X181" t="s">
        <v>2832</v>
      </c>
      <c r="Y181" t="s">
        <v>2812</v>
      </c>
      <c r="Z181" t="s">
        <v>2833</v>
      </c>
      <c r="AA181" t="s">
        <v>623</v>
      </c>
      <c r="AB181" t="s">
        <v>577</v>
      </c>
      <c r="AC181" t="s">
        <v>606</v>
      </c>
      <c r="AD181" t="s">
        <v>2592</v>
      </c>
      <c r="AE181" t="s">
        <v>2872</v>
      </c>
      <c r="AF181" t="s">
        <v>2873</v>
      </c>
      <c r="AH181">
        <v>0.60517241379310349</v>
      </c>
      <c r="AI181" t="s">
        <v>568</v>
      </c>
      <c r="AJ181">
        <v>14021</v>
      </c>
    </row>
    <row r="182" spans="2:36" x14ac:dyDescent="0.3">
      <c r="B182" t="s">
        <v>1352</v>
      </c>
      <c r="C182">
        <v>2</v>
      </c>
      <c r="D182">
        <v>2023</v>
      </c>
      <c r="E182" t="s">
        <v>606</v>
      </c>
      <c r="F182" t="s">
        <v>2830</v>
      </c>
      <c r="G182" t="s">
        <v>2831</v>
      </c>
      <c r="H182" t="s">
        <v>2832</v>
      </c>
      <c r="I182" t="s">
        <v>2812</v>
      </c>
      <c r="J182" t="s">
        <v>2833</v>
      </c>
      <c r="K182" t="s">
        <v>1353</v>
      </c>
      <c r="L182">
        <v>2819.7914464190098</v>
      </c>
      <c r="M182" t="s">
        <v>66</v>
      </c>
      <c r="N182">
        <v>21726</v>
      </c>
      <c r="R182" t="s">
        <v>629</v>
      </c>
      <c r="S182" s="34">
        <v>2</v>
      </c>
      <c r="T182">
        <v>2023</v>
      </c>
      <c r="U182" t="s">
        <v>606</v>
      </c>
      <c r="V182" t="s">
        <v>2830</v>
      </c>
      <c r="W182" t="s">
        <v>2831</v>
      </c>
      <c r="X182" t="s">
        <v>2832</v>
      </c>
      <c r="Y182" t="s">
        <v>2812</v>
      </c>
      <c r="Z182" t="s">
        <v>2833</v>
      </c>
      <c r="AA182" t="s">
        <v>623</v>
      </c>
      <c r="AB182" t="s">
        <v>569</v>
      </c>
      <c r="AC182" t="s">
        <v>606</v>
      </c>
      <c r="AD182" t="s">
        <v>611</v>
      </c>
      <c r="AE182" t="s">
        <v>611</v>
      </c>
      <c r="AF182" t="s">
        <v>2871</v>
      </c>
      <c r="AH182">
        <v>0.70385906040268453</v>
      </c>
      <c r="AI182" t="s">
        <v>568</v>
      </c>
      <c r="AJ182">
        <v>14127</v>
      </c>
    </row>
    <row r="183" spans="2:36" x14ac:dyDescent="0.3">
      <c r="B183" t="s">
        <v>1354</v>
      </c>
      <c r="C183">
        <v>2</v>
      </c>
      <c r="D183">
        <v>2023</v>
      </c>
      <c r="E183" t="s">
        <v>606</v>
      </c>
      <c r="F183" t="s">
        <v>2830</v>
      </c>
      <c r="G183" t="s">
        <v>2831</v>
      </c>
      <c r="H183" t="s">
        <v>2832</v>
      </c>
      <c r="I183" t="s">
        <v>2812</v>
      </c>
      <c r="J183" t="s">
        <v>2833</v>
      </c>
      <c r="K183" t="s">
        <v>1355</v>
      </c>
      <c r="L183">
        <v>3412.099184264368</v>
      </c>
      <c r="M183" t="s">
        <v>67</v>
      </c>
      <c r="N183">
        <v>21727</v>
      </c>
      <c r="R183" t="s">
        <v>628</v>
      </c>
      <c r="S183" s="34">
        <v>2</v>
      </c>
      <c r="T183">
        <v>2023</v>
      </c>
      <c r="U183" t="s">
        <v>606</v>
      </c>
      <c r="V183" t="s">
        <v>2830</v>
      </c>
      <c r="W183" t="s">
        <v>2831</v>
      </c>
      <c r="X183" t="s">
        <v>2832</v>
      </c>
      <c r="Y183" t="s">
        <v>2812</v>
      </c>
      <c r="Z183" t="s">
        <v>2833</v>
      </c>
      <c r="AA183" t="s">
        <v>623</v>
      </c>
      <c r="AB183" t="s">
        <v>577</v>
      </c>
      <c r="AC183" t="s">
        <v>606</v>
      </c>
      <c r="AD183" t="s">
        <v>2592</v>
      </c>
      <c r="AE183" t="s">
        <v>2872</v>
      </c>
      <c r="AF183" t="s">
        <v>2873</v>
      </c>
      <c r="AH183">
        <v>0.60517241379310349</v>
      </c>
      <c r="AI183" t="s">
        <v>568</v>
      </c>
      <c r="AJ183">
        <v>14171</v>
      </c>
    </row>
    <row r="184" spans="2:36" x14ac:dyDescent="0.3">
      <c r="B184" t="s">
        <v>1356</v>
      </c>
      <c r="C184">
        <v>2</v>
      </c>
      <c r="D184">
        <v>2023</v>
      </c>
      <c r="E184" t="s">
        <v>606</v>
      </c>
      <c r="F184" t="s">
        <v>2830</v>
      </c>
      <c r="G184" t="s">
        <v>2831</v>
      </c>
      <c r="H184" t="s">
        <v>2832</v>
      </c>
      <c r="I184" t="s">
        <v>2812</v>
      </c>
      <c r="J184" t="s">
        <v>2833</v>
      </c>
      <c r="K184" t="s">
        <v>1357</v>
      </c>
      <c r="L184">
        <v>2618.5177264288072</v>
      </c>
      <c r="M184" t="s">
        <v>68</v>
      </c>
      <c r="N184">
        <v>21728</v>
      </c>
      <c r="R184" t="s">
        <v>629</v>
      </c>
      <c r="S184" s="34">
        <v>2</v>
      </c>
      <c r="T184">
        <v>2023</v>
      </c>
      <c r="U184" t="s">
        <v>606</v>
      </c>
      <c r="V184" t="s">
        <v>2830</v>
      </c>
      <c r="W184" t="s">
        <v>2831</v>
      </c>
      <c r="X184" t="s">
        <v>2832</v>
      </c>
      <c r="Y184" t="s">
        <v>2812</v>
      </c>
      <c r="Z184" t="s">
        <v>2833</v>
      </c>
      <c r="AA184" t="s">
        <v>623</v>
      </c>
      <c r="AB184" t="s">
        <v>569</v>
      </c>
      <c r="AC184" t="s">
        <v>606</v>
      </c>
      <c r="AD184" t="s">
        <v>611</v>
      </c>
      <c r="AE184" t="s">
        <v>611</v>
      </c>
      <c r="AF184" t="s">
        <v>2871</v>
      </c>
      <c r="AH184">
        <v>0.70385906040268453</v>
      </c>
      <c r="AI184" t="s">
        <v>568</v>
      </c>
      <c r="AJ184">
        <v>14277</v>
      </c>
    </row>
    <row r="185" spans="2:36" x14ac:dyDescent="0.3">
      <c r="B185" t="s">
        <v>1358</v>
      </c>
      <c r="C185">
        <v>2</v>
      </c>
      <c r="D185">
        <v>2023</v>
      </c>
      <c r="E185" t="s">
        <v>606</v>
      </c>
      <c r="F185" t="s">
        <v>2830</v>
      </c>
      <c r="G185" t="s">
        <v>2831</v>
      </c>
      <c r="H185" t="s">
        <v>2832</v>
      </c>
      <c r="I185" t="s">
        <v>2812</v>
      </c>
      <c r="J185" t="s">
        <v>2833</v>
      </c>
      <c r="K185" t="s">
        <v>1359</v>
      </c>
      <c r="L185">
        <v>2902.5473682336674</v>
      </c>
      <c r="M185" t="s">
        <v>69</v>
      </c>
      <c r="N185">
        <v>21729</v>
      </c>
      <c r="R185" t="s">
        <v>628</v>
      </c>
      <c r="S185" s="34">
        <v>2</v>
      </c>
      <c r="T185">
        <v>2023</v>
      </c>
      <c r="U185" t="s">
        <v>606</v>
      </c>
      <c r="V185" t="s">
        <v>2830</v>
      </c>
      <c r="W185" t="s">
        <v>2831</v>
      </c>
      <c r="X185" t="s">
        <v>2832</v>
      </c>
      <c r="Y185" t="s">
        <v>2812</v>
      </c>
      <c r="Z185" t="s">
        <v>2833</v>
      </c>
      <c r="AA185" t="s">
        <v>623</v>
      </c>
      <c r="AB185" t="s">
        <v>577</v>
      </c>
      <c r="AC185" t="s">
        <v>606</v>
      </c>
      <c r="AD185" t="s">
        <v>2592</v>
      </c>
      <c r="AE185" t="s">
        <v>2872</v>
      </c>
      <c r="AF185" t="s">
        <v>2873</v>
      </c>
      <c r="AH185">
        <v>0.60517241379310349</v>
      </c>
      <c r="AI185" t="s">
        <v>568</v>
      </c>
      <c r="AJ185">
        <v>14321</v>
      </c>
    </row>
    <row r="186" spans="2:36" x14ac:dyDescent="0.3">
      <c r="B186" t="s">
        <v>1360</v>
      </c>
      <c r="C186">
        <v>2</v>
      </c>
      <c r="D186">
        <v>2023</v>
      </c>
      <c r="E186" t="s">
        <v>606</v>
      </c>
      <c r="F186" t="s">
        <v>2830</v>
      </c>
      <c r="G186" t="s">
        <v>2831</v>
      </c>
      <c r="H186" t="s">
        <v>2832</v>
      </c>
      <c r="I186" t="s">
        <v>2812</v>
      </c>
      <c r="J186" t="s">
        <v>2833</v>
      </c>
      <c r="K186" t="s">
        <v>1361</v>
      </c>
      <c r="L186">
        <v>3680.8464106356028</v>
      </c>
      <c r="M186" t="s">
        <v>70</v>
      </c>
      <c r="N186">
        <v>21730</v>
      </c>
      <c r="R186" t="s">
        <v>629</v>
      </c>
      <c r="S186" s="34">
        <v>2</v>
      </c>
      <c r="T186">
        <v>2023</v>
      </c>
      <c r="U186" t="s">
        <v>606</v>
      </c>
      <c r="V186" t="s">
        <v>2830</v>
      </c>
      <c r="W186" t="s">
        <v>2831</v>
      </c>
      <c r="X186" t="s">
        <v>2832</v>
      </c>
      <c r="Y186" t="s">
        <v>2812</v>
      </c>
      <c r="Z186" t="s">
        <v>2833</v>
      </c>
      <c r="AA186" t="s">
        <v>623</v>
      </c>
      <c r="AB186" t="s">
        <v>569</v>
      </c>
      <c r="AC186" t="s">
        <v>606</v>
      </c>
      <c r="AD186" t="s">
        <v>611</v>
      </c>
      <c r="AE186" t="s">
        <v>611</v>
      </c>
      <c r="AF186" t="s">
        <v>2871</v>
      </c>
      <c r="AH186">
        <v>0.70385906040268453</v>
      </c>
      <c r="AI186" t="s">
        <v>568</v>
      </c>
      <c r="AJ186">
        <v>14427</v>
      </c>
    </row>
    <row r="187" spans="2:36" x14ac:dyDescent="0.3">
      <c r="B187" t="s">
        <v>1142</v>
      </c>
      <c r="C187">
        <v>2</v>
      </c>
      <c r="D187">
        <v>2023</v>
      </c>
      <c r="E187" t="s">
        <v>606</v>
      </c>
      <c r="F187" t="s">
        <v>2830</v>
      </c>
      <c r="G187" t="s">
        <v>2831</v>
      </c>
      <c r="H187" t="s">
        <v>2832</v>
      </c>
      <c r="I187" t="s">
        <v>2812</v>
      </c>
      <c r="J187" t="s">
        <v>2833</v>
      </c>
      <c r="K187" t="s">
        <v>1143</v>
      </c>
      <c r="L187">
        <v>4549.7245633187886</v>
      </c>
      <c r="M187" t="s">
        <v>148</v>
      </c>
      <c r="N187">
        <v>14808</v>
      </c>
      <c r="R187" t="s">
        <v>628</v>
      </c>
      <c r="S187" s="34">
        <v>2</v>
      </c>
      <c r="T187">
        <v>2023</v>
      </c>
      <c r="U187" t="s">
        <v>606</v>
      </c>
      <c r="V187" t="s">
        <v>2830</v>
      </c>
      <c r="W187" t="s">
        <v>2831</v>
      </c>
      <c r="X187" t="s">
        <v>2832</v>
      </c>
      <c r="Y187" t="s">
        <v>2812</v>
      </c>
      <c r="Z187" t="s">
        <v>2833</v>
      </c>
      <c r="AA187" t="s">
        <v>623</v>
      </c>
      <c r="AB187" t="s">
        <v>577</v>
      </c>
      <c r="AC187" t="s">
        <v>606</v>
      </c>
      <c r="AD187" t="s">
        <v>2592</v>
      </c>
      <c r="AE187" t="s">
        <v>2872</v>
      </c>
      <c r="AF187" t="s">
        <v>2873</v>
      </c>
      <c r="AH187">
        <v>0.60517241379310349</v>
      </c>
      <c r="AI187" t="s">
        <v>568</v>
      </c>
      <c r="AJ187">
        <v>14471</v>
      </c>
    </row>
    <row r="188" spans="2:36" x14ac:dyDescent="0.3">
      <c r="B188" t="s">
        <v>1144</v>
      </c>
      <c r="C188">
        <v>2</v>
      </c>
      <c r="D188">
        <v>2023</v>
      </c>
      <c r="E188" t="s">
        <v>606</v>
      </c>
      <c r="F188" t="s">
        <v>2830</v>
      </c>
      <c r="G188" t="s">
        <v>2831</v>
      </c>
      <c r="H188" t="s">
        <v>2832</v>
      </c>
      <c r="I188" t="s">
        <v>2812</v>
      </c>
      <c r="J188" t="s">
        <v>2833</v>
      </c>
      <c r="K188" t="s">
        <v>1145</v>
      </c>
      <c r="L188">
        <v>2447.0819999999976</v>
      </c>
      <c r="M188" t="s">
        <v>59</v>
      </c>
      <c r="N188">
        <v>14501</v>
      </c>
      <c r="R188" t="s">
        <v>629</v>
      </c>
      <c r="S188" s="34">
        <v>2</v>
      </c>
      <c r="T188">
        <v>2023</v>
      </c>
      <c r="U188" t="s">
        <v>606</v>
      </c>
      <c r="V188" t="s">
        <v>2830</v>
      </c>
      <c r="W188" t="s">
        <v>2831</v>
      </c>
      <c r="X188" t="s">
        <v>2832</v>
      </c>
      <c r="Y188" t="s">
        <v>2812</v>
      </c>
      <c r="Z188" t="s">
        <v>2833</v>
      </c>
      <c r="AA188" t="s">
        <v>623</v>
      </c>
      <c r="AB188" t="s">
        <v>569</v>
      </c>
      <c r="AC188" t="s">
        <v>606</v>
      </c>
      <c r="AD188" t="s">
        <v>611</v>
      </c>
      <c r="AE188" t="s">
        <v>611</v>
      </c>
      <c r="AF188" t="s">
        <v>2871</v>
      </c>
      <c r="AH188">
        <v>0.70385906040268453</v>
      </c>
      <c r="AI188" t="s">
        <v>568</v>
      </c>
      <c r="AJ188">
        <v>14577</v>
      </c>
    </row>
    <row r="189" spans="2:36" x14ac:dyDescent="0.3">
      <c r="B189" t="s">
        <v>2909</v>
      </c>
      <c r="C189">
        <v>2</v>
      </c>
      <c r="D189">
        <v>2023</v>
      </c>
      <c r="E189" t="s">
        <v>606</v>
      </c>
      <c r="F189" t="s">
        <v>2830</v>
      </c>
      <c r="G189" t="s">
        <v>2831</v>
      </c>
      <c r="H189" t="s">
        <v>2832</v>
      </c>
      <c r="I189" t="s">
        <v>2812</v>
      </c>
      <c r="J189" t="s">
        <v>2833</v>
      </c>
      <c r="K189" t="s">
        <v>2910</v>
      </c>
      <c r="L189">
        <v>723.91147435897415</v>
      </c>
      <c r="M189" t="s">
        <v>1033</v>
      </c>
      <c r="N189">
        <v>14134</v>
      </c>
      <c r="R189" t="s">
        <v>628</v>
      </c>
      <c r="S189" s="34">
        <v>2</v>
      </c>
      <c r="T189">
        <v>2023</v>
      </c>
      <c r="U189" t="s">
        <v>606</v>
      </c>
      <c r="V189" t="s">
        <v>2830</v>
      </c>
      <c r="W189" t="s">
        <v>2831</v>
      </c>
      <c r="X189" t="s">
        <v>2832</v>
      </c>
      <c r="Y189" t="s">
        <v>2812</v>
      </c>
      <c r="Z189" t="s">
        <v>2833</v>
      </c>
      <c r="AA189" t="s">
        <v>623</v>
      </c>
      <c r="AB189" t="s">
        <v>577</v>
      </c>
      <c r="AC189" t="s">
        <v>606</v>
      </c>
      <c r="AD189" t="s">
        <v>2592</v>
      </c>
      <c r="AE189" t="s">
        <v>2872</v>
      </c>
      <c r="AF189" t="s">
        <v>2873</v>
      </c>
      <c r="AH189">
        <v>0.60517241379310349</v>
      </c>
      <c r="AI189" t="s">
        <v>568</v>
      </c>
      <c r="AJ189">
        <v>14621</v>
      </c>
    </row>
    <row r="190" spans="2:36" x14ac:dyDescent="0.3">
      <c r="B190" t="s">
        <v>1146</v>
      </c>
      <c r="C190">
        <v>2</v>
      </c>
      <c r="D190">
        <v>2023</v>
      </c>
      <c r="E190" t="s">
        <v>606</v>
      </c>
      <c r="F190" t="s">
        <v>2830</v>
      </c>
      <c r="G190" t="s">
        <v>2831</v>
      </c>
      <c r="H190" t="s">
        <v>2832</v>
      </c>
      <c r="I190" t="s">
        <v>2812</v>
      </c>
      <c r="J190" t="s">
        <v>2833</v>
      </c>
      <c r="K190" t="s">
        <v>1147</v>
      </c>
      <c r="L190">
        <v>4533.945290322582</v>
      </c>
      <c r="M190" t="s">
        <v>151</v>
      </c>
      <c r="N190">
        <v>14635</v>
      </c>
      <c r="R190" t="s">
        <v>629</v>
      </c>
      <c r="S190" s="34">
        <v>2</v>
      </c>
      <c r="T190">
        <v>2023</v>
      </c>
      <c r="U190" t="s">
        <v>606</v>
      </c>
      <c r="V190" t="s">
        <v>2830</v>
      </c>
      <c r="W190" t="s">
        <v>2831</v>
      </c>
      <c r="X190" t="s">
        <v>2832</v>
      </c>
      <c r="Y190" t="s">
        <v>2812</v>
      </c>
      <c r="Z190" t="s">
        <v>2833</v>
      </c>
      <c r="AA190" t="s">
        <v>623</v>
      </c>
      <c r="AB190" t="s">
        <v>569</v>
      </c>
      <c r="AC190" t="s">
        <v>606</v>
      </c>
      <c r="AD190" t="s">
        <v>611</v>
      </c>
      <c r="AE190" t="s">
        <v>611</v>
      </c>
      <c r="AF190" t="s">
        <v>2871</v>
      </c>
      <c r="AH190">
        <v>0.70385906040268453</v>
      </c>
      <c r="AI190" t="s">
        <v>568</v>
      </c>
      <c r="AJ190">
        <v>14727</v>
      </c>
    </row>
    <row r="191" spans="2:36" x14ac:dyDescent="0.3">
      <c r="B191" t="s">
        <v>1148</v>
      </c>
      <c r="C191">
        <v>2</v>
      </c>
      <c r="D191">
        <v>2023</v>
      </c>
      <c r="E191" t="s">
        <v>606</v>
      </c>
      <c r="F191" t="s">
        <v>2830</v>
      </c>
      <c r="G191" t="s">
        <v>2831</v>
      </c>
      <c r="H191" t="s">
        <v>2832</v>
      </c>
      <c r="I191" t="s">
        <v>2812</v>
      </c>
      <c r="J191" t="s">
        <v>2833</v>
      </c>
      <c r="K191" t="s">
        <v>1149</v>
      </c>
      <c r="L191">
        <v>3408.5519480519447</v>
      </c>
      <c r="M191" t="s">
        <v>149</v>
      </c>
      <c r="N191">
        <v>14040</v>
      </c>
      <c r="R191" t="s">
        <v>628</v>
      </c>
      <c r="S191" s="34">
        <v>2</v>
      </c>
      <c r="T191">
        <v>2023</v>
      </c>
      <c r="U191" t="s">
        <v>606</v>
      </c>
      <c r="V191" t="s">
        <v>2830</v>
      </c>
      <c r="W191" t="s">
        <v>2831</v>
      </c>
      <c r="X191" t="s">
        <v>2832</v>
      </c>
      <c r="Y191" t="s">
        <v>2812</v>
      </c>
      <c r="Z191" t="s">
        <v>2833</v>
      </c>
      <c r="AA191" t="s">
        <v>623</v>
      </c>
      <c r="AB191" t="s">
        <v>577</v>
      </c>
      <c r="AC191" t="s">
        <v>606</v>
      </c>
      <c r="AD191" t="s">
        <v>2592</v>
      </c>
      <c r="AE191" t="s">
        <v>2872</v>
      </c>
      <c r="AF191" t="s">
        <v>2873</v>
      </c>
      <c r="AH191">
        <v>0.60517241379310349</v>
      </c>
      <c r="AI191" t="s">
        <v>568</v>
      </c>
      <c r="AJ191">
        <v>14771</v>
      </c>
    </row>
    <row r="192" spans="2:36" x14ac:dyDescent="0.3">
      <c r="B192" t="s">
        <v>1150</v>
      </c>
      <c r="C192">
        <v>2</v>
      </c>
      <c r="D192">
        <v>2023</v>
      </c>
      <c r="E192" t="s">
        <v>606</v>
      </c>
      <c r="F192" t="s">
        <v>2830</v>
      </c>
      <c r="G192" t="s">
        <v>2831</v>
      </c>
      <c r="H192" t="s">
        <v>2832</v>
      </c>
      <c r="I192" t="s">
        <v>2812</v>
      </c>
      <c r="J192" t="s">
        <v>2833</v>
      </c>
      <c r="K192" t="s">
        <v>1151</v>
      </c>
      <c r="L192">
        <v>2592.2733956386242</v>
      </c>
      <c r="M192" t="s">
        <v>60</v>
      </c>
      <c r="N192">
        <v>15149</v>
      </c>
      <c r="R192" t="s">
        <v>629</v>
      </c>
      <c r="S192" s="34">
        <v>2</v>
      </c>
      <c r="T192">
        <v>2023</v>
      </c>
      <c r="U192" t="s">
        <v>606</v>
      </c>
      <c r="V192" t="s">
        <v>2830</v>
      </c>
      <c r="W192" t="s">
        <v>2831</v>
      </c>
      <c r="X192" t="s">
        <v>2832</v>
      </c>
      <c r="Y192" t="s">
        <v>2812</v>
      </c>
      <c r="Z192" t="s">
        <v>2833</v>
      </c>
      <c r="AA192" t="s">
        <v>623</v>
      </c>
      <c r="AB192" t="s">
        <v>569</v>
      </c>
      <c r="AC192" t="s">
        <v>606</v>
      </c>
      <c r="AD192" t="s">
        <v>611</v>
      </c>
      <c r="AE192" t="s">
        <v>611</v>
      </c>
      <c r="AF192" t="s">
        <v>2871</v>
      </c>
      <c r="AH192">
        <v>0.70385906040268453</v>
      </c>
      <c r="AI192" t="s">
        <v>568</v>
      </c>
      <c r="AJ192">
        <v>14877</v>
      </c>
    </row>
    <row r="193" spans="2:36" x14ac:dyDescent="0.3">
      <c r="B193" t="s">
        <v>1152</v>
      </c>
      <c r="C193">
        <v>2</v>
      </c>
      <c r="D193">
        <v>2023</v>
      </c>
      <c r="E193" t="s">
        <v>606</v>
      </c>
      <c r="F193" t="s">
        <v>2830</v>
      </c>
      <c r="G193" t="s">
        <v>2831</v>
      </c>
      <c r="H193" t="s">
        <v>2832</v>
      </c>
      <c r="I193" t="s">
        <v>2812</v>
      </c>
      <c r="J193" t="s">
        <v>2833</v>
      </c>
      <c r="K193" t="s">
        <v>1153</v>
      </c>
      <c r="L193">
        <v>3068.3482255389681</v>
      </c>
      <c r="M193" t="s">
        <v>61</v>
      </c>
      <c r="N193">
        <v>15161</v>
      </c>
      <c r="R193" t="s">
        <v>628</v>
      </c>
      <c r="S193" s="34">
        <v>2</v>
      </c>
      <c r="T193">
        <v>2023</v>
      </c>
      <c r="U193" t="s">
        <v>606</v>
      </c>
      <c r="V193" t="s">
        <v>2830</v>
      </c>
      <c r="W193" t="s">
        <v>2831</v>
      </c>
      <c r="X193" t="s">
        <v>2832</v>
      </c>
      <c r="Y193" t="s">
        <v>2812</v>
      </c>
      <c r="Z193" t="s">
        <v>2833</v>
      </c>
      <c r="AA193" t="s">
        <v>623</v>
      </c>
      <c r="AB193" t="s">
        <v>577</v>
      </c>
      <c r="AC193" t="s">
        <v>606</v>
      </c>
      <c r="AD193" t="s">
        <v>2592</v>
      </c>
      <c r="AE193" t="s">
        <v>2872</v>
      </c>
      <c r="AF193" t="s">
        <v>2873</v>
      </c>
      <c r="AH193">
        <v>0.60517241379310349</v>
      </c>
      <c r="AI193" t="s">
        <v>568</v>
      </c>
      <c r="AJ193">
        <v>14921</v>
      </c>
    </row>
    <row r="194" spans="2:36" x14ac:dyDescent="0.3">
      <c r="B194" t="s">
        <v>1154</v>
      </c>
      <c r="C194">
        <v>2</v>
      </c>
      <c r="D194">
        <v>2023</v>
      </c>
      <c r="E194" t="s">
        <v>606</v>
      </c>
      <c r="F194" t="s">
        <v>2830</v>
      </c>
      <c r="G194" t="s">
        <v>2831</v>
      </c>
      <c r="H194" t="s">
        <v>2832</v>
      </c>
      <c r="I194" t="s">
        <v>2812</v>
      </c>
      <c r="J194" t="s">
        <v>2833</v>
      </c>
      <c r="K194" t="s">
        <v>1155</v>
      </c>
      <c r="L194">
        <v>2765.2790394088624</v>
      </c>
      <c r="M194" t="s">
        <v>71</v>
      </c>
      <c r="N194">
        <v>15124</v>
      </c>
      <c r="R194" t="s">
        <v>629</v>
      </c>
      <c r="S194" s="34">
        <v>2</v>
      </c>
      <c r="T194">
        <v>2023</v>
      </c>
      <c r="U194" t="s">
        <v>606</v>
      </c>
      <c r="V194" t="s">
        <v>2830</v>
      </c>
      <c r="W194" t="s">
        <v>2831</v>
      </c>
      <c r="X194" t="s">
        <v>2832</v>
      </c>
      <c r="Y194" t="s">
        <v>2812</v>
      </c>
      <c r="Z194" t="s">
        <v>2833</v>
      </c>
      <c r="AA194" t="s">
        <v>623</v>
      </c>
      <c r="AB194" t="s">
        <v>569</v>
      </c>
      <c r="AC194" t="s">
        <v>606</v>
      </c>
      <c r="AD194" t="s">
        <v>611</v>
      </c>
      <c r="AE194" t="s">
        <v>611</v>
      </c>
      <c r="AF194" t="s">
        <v>2871</v>
      </c>
      <c r="AH194">
        <v>0.70385906040268453</v>
      </c>
      <c r="AI194" t="s">
        <v>568</v>
      </c>
      <c r="AJ194">
        <v>15027</v>
      </c>
    </row>
    <row r="195" spans="2:36" x14ac:dyDescent="0.3">
      <c r="B195" t="s">
        <v>1156</v>
      </c>
      <c r="C195">
        <v>2</v>
      </c>
      <c r="D195">
        <v>2023</v>
      </c>
      <c r="E195" t="s">
        <v>606</v>
      </c>
      <c r="F195" t="s">
        <v>2830</v>
      </c>
      <c r="G195" t="s">
        <v>2831</v>
      </c>
      <c r="H195" t="s">
        <v>2832</v>
      </c>
      <c r="I195" t="s">
        <v>2812</v>
      </c>
      <c r="J195" t="s">
        <v>2833</v>
      </c>
      <c r="K195" t="s">
        <v>1157</v>
      </c>
      <c r="L195">
        <v>2703.0206516853873</v>
      </c>
      <c r="M195" t="s">
        <v>72</v>
      </c>
      <c r="N195">
        <v>14813</v>
      </c>
      <c r="R195" t="s">
        <v>628</v>
      </c>
      <c r="S195" s="34">
        <v>2</v>
      </c>
      <c r="T195">
        <v>2023</v>
      </c>
      <c r="U195" t="s">
        <v>606</v>
      </c>
      <c r="V195" t="s">
        <v>2830</v>
      </c>
      <c r="W195" t="s">
        <v>2831</v>
      </c>
      <c r="X195" t="s">
        <v>2832</v>
      </c>
      <c r="Y195" t="s">
        <v>2812</v>
      </c>
      <c r="Z195" t="s">
        <v>2833</v>
      </c>
      <c r="AA195" t="s">
        <v>623</v>
      </c>
      <c r="AB195" t="s">
        <v>577</v>
      </c>
      <c r="AC195" t="s">
        <v>606</v>
      </c>
      <c r="AD195" t="s">
        <v>2592</v>
      </c>
      <c r="AE195" t="s">
        <v>2872</v>
      </c>
      <c r="AF195" t="s">
        <v>2873</v>
      </c>
      <c r="AH195">
        <v>0.60517241379310349</v>
      </c>
      <c r="AI195" t="s">
        <v>568</v>
      </c>
      <c r="AJ195">
        <v>15071</v>
      </c>
    </row>
    <row r="196" spans="2:36" x14ac:dyDescent="0.3">
      <c r="B196" t="s">
        <v>1158</v>
      </c>
      <c r="C196">
        <v>2</v>
      </c>
      <c r="D196">
        <v>2023</v>
      </c>
      <c r="E196" t="s">
        <v>606</v>
      </c>
      <c r="F196" t="s">
        <v>2830</v>
      </c>
      <c r="G196" t="s">
        <v>2831</v>
      </c>
      <c r="H196" t="s">
        <v>2832</v>
      </c>
      <c r="I196" t="s">
        <v>2812</v>
      </c>
      <c r="J196" t="s">
        <v>2833</v>
      </c>
      <c r="K196" t="s">
        <v>1159</v>
      </c>
      <c r="L196">
        <v>4011.1073116089519</v>
      </c>
      <c r="M196" t="s">
        <v>73</v>
      </c>
      <c r="N196">
        <v>14026</v>
      </c>
      <c r="R196" t="s">
        <v>629</v>
      </c>
      <c r="S196" s="34">
        <v>2</v>
      </c>
      <c r="T196">
        <v>2023</v>
      </c>
      <c r="U196" t="s">
        <v>606</v>
      </c>
      <c r="V196" t="s">
        <v>2830</v>
      </c>
      <c r="W196" t="s">
        <v>2831</v>
      </c>
      <c r="X196" t="s">
        <v>2832</v>
      </c>
      <c r="Y196" t="s">
        <v>2812</v>
      </c>
      <c r="Z196" t="s">
        <v>2833</v>
      </c>
      <c r="AA196" t="s">
        <v>623</v>
      </c>
      <c r="AB196" t="s">
        <v>569</v>
      </c>
      <c r="AC196" t="s">
        <v>606</v>
      </c>
      <c r="AD196" t="s">
        <v>611</v>
      </c>
      <c r="AE196" t="s">
        <v>611</v>
      </c>
      <c r="AF196" t="s">
        <v>2871</v>
      </c>
      <c r="AH196">
        <v>0.70385906040268453</v>
      </c>
      <c r="AI196" t="s">
        <v>568</v>
      </c>
      <c r="AJ196">
        <v>15177</v>
      </c>
    </row>
    <row r="197" spans="2:36" x14ac:dyDescent="0.3">
      <c r="B197" t="s">
        <v>1160</v>
      </c>
      <c r="C197">
        <v>2</v>
      </c>
      <c r="D197">
        <v>2023</v>
      </c>
      <c r="E197" t="s">
        <v>606</v>
      </c>
      <c r="F197" t="s">
        <v>2830</v>
      </c>
      <c r="G197" t="s">
        <v>2831</v>
      </c>
      <c r="H197" t="s">
        <v>2832</v>
      </c>
      <c r="I197" t="s">
        <v>2812</v>
      </c>
      <c r="J197" t="s">
        <v>2833</v>
      </c>
      <c r="K197" t="s">
        <v>1161</v>
      </c>
      <c r="L197">
        <v>3428.9958146964796</v>
      </c>
      <c r="M197" t="s">
        <v>62</v>
      </c>
      <c r="N197">
        <v>13825</v>
      </c>
      <c r="R197" t="s">
        <v>628</v>
      </c>
      <c r="S197" s="34">
        <v>2</v>
      </c>
      <c r="T197">
        <v>2023</v>
      </c>
      <c r="U197" t="s">
        <v>606</v>
      </c>
      <c r="V197" t="s">
        <v>2830</v>
      </c>
      <c r="W197" t="s">
        <v>2831</v>
      </c>
      <c r="X197" t="s">
        <v>2832</v>
      </c>
      <c r="Y197" t="s">
        <v>2812</v>
      </c>
      <c r="Z197" t="s">
        <v>2833</v>
      </c>
      <c r="AA197" t="s">
        <v>623</v>
      </c>
      <c r="AB197" t="s">
        <v>577</v>
      </c>
      <c r="AC197" t="s">
        <v>606</v>
      </c>
      <c r="AD197" t="s">
        <v>2592</v>
      </c>
      <c r="AE197" t="s">
        <v>2872</v>
      </c>
      <c r="AF197" t="s">
        <v>2873</v>
      </c>
      <c r="AH197">
        <v>0.60517241379310349</v>
      </c>
      <c r="AI197" t="s">
        <v>568</v>
      </c>
      <c r="AJ197">
        <v>15221</v>
      </c>
    </row>
    <row r="198" spans="2:36" x14ac:dyDescent="0.3">
      <c r="B198" t="s">
        <v>1162</v>
      </c>
      <c r="C198">
        <v>2</v>
      </c>
      <c r="D198">
        <v>2023</v>
      </c>
      <c r="E198" t="s">
        <v>606</v>
      </c>
      <c r="F198" t="s">
        <v>2830</v>
      </c>
      <c r="G198" t="s">
        <v>2831</v>
      </c>
      <c r="H198" t="s">
        <v>2832</v>
      </c>
      <c r="I198" t="s">
        <v>2812</v>
      </c>
      <c r="J198" t="s">
        <v>2833</v>
      </c>
      <c r="K198" t="s">
        <v>1163</v>
      </c>
      <c r="L198">
        <v>3508.4391071428522</v>
      </c>
      <c r="M198" t="s">
        <v>63</v>
      </c>
      <c r="N198">
        <v>13957</v>
      </c>
      <c r="R198" t="s">
        <v>629</v>
      </c>
      <c r="S198" s="34">
        <v>2</v>
      </c>
      <c r="T198">
        <v>2023</v>
      </c>
      <c r="U198" t="s">
        <v>606</v>
      </c>
      <c r="V198" t="s">
        <v>2830</v>
      </c>
      <c r="W198" t="s">
        <v>2831</v>
      </c>
      <c r="X198" t="s">
        <v>2832</v>
      </c>
      <c r="Y198" t="s">
        <v>2812</v>
      </c>
      <c r="Z198" t="s">
        <v>2833</v>
      </c>
      <c r="AA198" t="s">
        <v>623</v>
      </c>
      <c r="AB198" t="s">
        <v>569</v>
      </c>
      <c r="AC198" t="s">
        <v>606</v>
      </c>
      <c r="AD198" t="s">
        <v>611</v>
      </c>
      <c r="AE198" t="s">
        <v>611</v>
      </c>
      <c r="AF198" t="s">
        <v>2871</v>
      </c>
      <c r="AH198">
        <v>0.70385906040268453</v>
      </c>
      <c r="AI198" t="s">
        <v>568</v>
      </c>
      <c r="AJ198">
        <v>15327</v>
      </c>
    </row>
    <row r="199" spans="2:36" x14ac:dyDescent="0.3">
      <c r="B199" t="s">
        <v>1164</v>
      </c>
      <c r="C199">
        <v>2</v>
      </c>
      <c r="D199">
        <v>2023</v>
      </c>
      <c r="E199" t="s">
        <v>606</v>
      </c>
      <c r="F199" t="s">
        <v>2830</v>
      </c>
      <c r="G199" t="s">
        <v>2831</v>
      </c>
      <c r="H199" t="s">
        <v>2832</v>
      </c>
      <c r="I199" t="s">
        <v>2812</v>
      </c>
      <c r="J199" t="s">
        <v>2833</v>
      </c>
      <c r="K199" t="s">
        <v>1165</v>
      </c>
      <c r="L199">
        <v>3207.1986274509759</v>
      </c>
      <c r="M199" t="s">
        <v>74</v>
      </c>
      <c r="N199">
        <v>15136</v>
      </c>
      <c r="R199" t="s">
        <v>628</v>
      </c>
      <c r="S199" s="34">
        <v>2</v>
      </c>
      <c r="T199">
        <v>2023</v>
      </c>
      <c r="U199" t="s">
        <v>606</v>
      </c>
      <c r="V199" t="s">
        <v>2830</v>
      </c>
      <c r="W199" t="s">
        <v>2831</v>
      </c>
      <c r="X199" t="s">
        <v>2832</v>
      </c>
      <c r="Y199" t="s">
        <v>2812</v>
      </c>
      <c r="Z199" t="s">
        <v>2833</v>
      </c>
      <c r="AA199" t="s">
        <v>623</v>
      </c>
      <c r="AB199" t="s">
        <v>577</v>
      </c>
      <c r="AC199" t="s">
        <v>606</v>
      </c>
      <c r="AD199" t="s">
        <v>2592</v>
      </c>
      <c r="AE199" t="s">
        <v>2872</v>
      </c>
      <c r="AF199" t="s">
        <v>2873</v>
      </c>
      <c r="AH199">
        <v>0.60517241379310349</v>
      </c>
      <c r="AI199" t="s">
        <v>568</v>
      </c>
      <c r="AJ199">
        <v>15371</v>
      </c>
    </row>
    <row r="200" spans="2:36" x14ac:dyDescent="0.3">
      <c r="B200" t="s">
        <v>1166</v>
      </c>
      <c r="C200">
        <v>2</v>
      </c>
      <c r="D200">
        <v>2023</v>
      </c>
      <c r="E200" t="s">
        <v>606</v>
      </c>
      <c r="F200" t="s">
        <v>2830</v>
      </c>
      <c r="G200" t="s">
        <v>2831</v>
      </c>
      <c r="H200" t="s">
        <v>2832</v>
      </c>
      <c r="I200" t="s">
        <v>2812</v>
      </c>
      <c r="J200" t="s">
        <v>2833</v>
      </c>
      <c r="K200" t="s">
        <v>1167</v>
      </c>
      <c r="L200">
        <v>3749.7734218289065</v>
      </c>
      <c r="M200" t="s">
        <v>84</v>
      </c>
      <c r="N200">
        <v>14975</v>
      </c>
      <c r="R200" t="s">
        <v>629</v>
      </c>
      <c r="S200" s="34">
        <v>2</v>
      </c>
      <c r="T200">
        <v>2023</v>
      </c>
      <c r="U200" t="s">
        <v>606</v>
      </c>
      <c r="V200" t="s">
        <v>2830</v>
      </c>
      <c r="W200" t="s">
        <v>2831</v>
      </c>
      <c r="X200" t="s">
        <v>2832</v>
      </c>
      <c r="Y200" t="s">
        <v>2812</v>
      </c>
      <c r="Z200" t="s">
        <v>2833</v>
      </c>
      <c r="AA200" t="s">
        <v>623</v>
      </c>
      <c r="AB200" t="s">
        <v>569</v>
      </c>
      <c r="AC200" t="s">
        <v>606</v>
      </c>
      <c r="AD200" t="s">
        <v>611</v>
      </c>
      <c r="AE200" t="s">
        <v>611</v>
      </c>
      <c r="AF200" t="s">
        <v>2871</v>
      </c>
      <c r="AH200">
        <v>0.70385906040268453</v>
      </c>
      <c r="AI200" t="s">
        <v>568</v>
      </c>
      <c r="AJ200">
        <v>15477</v>
      </c>
    </row>
    <row r="201" spans="2:36" x14ac:dyDescent="0.3">
      <c r="B201" t="s">
        <v>1168</v>
      </c>
      <c r="C201">
        <v>2</v>
      </c>
      <c r="D201">
        <v>2023</v>
      </c>
      <c r="E201" t="s">
        <v>606</v>
      </c>
      <c r="F201" t="s">
        <v>2830</v>
      </c>
      <c r="G201" t="s">
        <v>2831</v>
      </c>
      <c r="H201" t="s">
        <v>2832</v>
      </c>
      <c r="I201" t="s">
        <v>2812</v>
      </c>
      <c r="J201" t="s">
        <v>2833</v>
      </c>
      <c r="K201" t="s">
        <v>1169</v>
      </c>
      <c r="L201">
        <v>2038.0715023474127</v>
      </c>
      <c r="M201" t="s">
        <v>64</v>
      </c>
      <c r="N201">
        <v>14979</v>
      </c>
      <c r="R201" t="s">
        <v>628</v>
      </c>
      <c r="S201" s="34">
        <v>2</v>
      </c>
      <c r="T201">
        <v>2023</v>
      </c>
      <c r="U201" t="s">
        <v>606</v>
      </c>
      <c r="V201" t="s">
        <v>2830</v>
      </c>
      <c r="W201" t="s">
        <v>2831</v>
      </c>
      <c r="X201" t="s">
        <v>2832</v>
      </c>
      <c r="Y201" t="s">
        <v>2812</v>
      </c>
      <c r="Z201" t="s">
        <v>2833</v>
      </c>
      <c r="AA201" t="s">
        <v>623</v>
      </c>
      <c r="AB201" t="s">
        <v>577</v>
      </c>
      <c r="AC201" t="s">
        <v>606</v>
      </c>
      <c r="AD201" t="s">
        <v>2592</v>
      </c>
      <c r="AE201" t="s">
        <v>2872</v>
      </c>
      <c r="AF201" t="s">
        <v>2873</v>
      </c>
      <c r="AH201">
        <v>0.60517241379310349</v>
      </c>
      <c r="AI201" t="s">
        <v>568</v>
      </c>
      <c r="AJ201">
        <v>15521</v>
      </c>
    </row>
    <row r="202" spans="2:36" x14ac:dyDescent="0.3">
      <c r="B202" t="s">
        <v>1170</v>
      </c>
      <c r="C202">
        <v>2</v>
      </c>
      <c r="D202">
        <v>2023</v>
      </c>
      <c r="E202" t="s">
        <v>606</v>
      </c>
      <c r="F202" t="s">
        <v>2830</v>
      </c>
      <c r="G202" t="s">
        <v>2831</v>
      </c>
      <c r="H202" t="s">
        <v>2832</v>
      </c>
      <c r="I202" t="s">
        <v>2812</v>
      </c>
      <c r="J202" t="s">
        <v>2833</v>
      </c>
      <c r="K202" t="s">
        <v>1171</v>
      </c>
      <c r="L202">
        <v>3030.1566562499979</v>
      </c>
      <c r="M202" t="s">
        <v>83</v>
      </c>
      <c r="N202">
        <v>15241</v>
      </c>
      <c r="R202" t="s">
        <v>629</v>
      </c>
      <c r="S202" s="34">
        <v>2</v>
      </c>
      <c r="T202">
        <v>2023</v>
      </c>
      <c r="U202" t="s">
        <v>606</v>
      </c>
      <c r="V202" t="s">
        <v>2830</v>
      </c>
      <c r="W202" t="s">
        <v>2831</v>
      </c>
      <c r="X202" t="s">
        <v>2832</v>
      </c>
      <c r="Y202" t="s">
        <v>2812</v>
      </c>
      <c r="Z202" t="s">
        <v>2833</v>
      </c>
      <c r="AA202" t="s">
        <v>623</v>
      </c>
      <c r="AB202" t="s">
        <v>569</v>
      </c>
      <c r="AC202" t="s">
        <v>606</v>
      </c>
      <c r="AD202" t="s">
        <v>611</v>
      </c>
      <c r="AE202" t="s">
        <v>611</v>
      </c>
      <c r="AF202" t="s">
        <v>2871</v>
      </c>
      <c r="AH202">
        <v>0.70385906040268453</v>
      </c>
      <c r="AI202" t="s">
        <v>568</v>
      </c>
      <c r="AJ202">
        <v>15627</v>
      </c>
    </row>
    <row r="203" spans="2:36" x14ac:dyDescent="0.3">
      <c r="B203" t="s">
        <v>1172</v>
      </c>
      <c r="C203">
        <v>2</v>
      </c>
      <c r="D203">
        <v>2023</v>
      </c>
      <c r="E203" t="s">
        <v>606</v>
      </c>
      <c r="F203" t="s">
        <v>2830</v>
      </c>
      <c r="G203" t="s">
        <v>2831</v>
      </c>
      <c r="H203" t="s">
        <v>2832</v>
      </c>
      <c r="I203" t="s">
        <v>2812</v>
      </c>
      <c r="J203" t="s">
        <v>2833</v>
      </c>
      <c r="K203" t="s">
        <v>1173</v>
      </c>
      <c r="L203">
        <v>4354.6206985294075</v>
      </c>
      <c r="M203" t="s">
        <v>85</v>
      </c>
      <c r="N203">
        <v>14789</v>
      </c>
      <c r="R203" t="s">
        <v>628</v>
      </c>
      <c r="S203" s="34">
        <v>2</v>
      </c>
      <c r="T203">
        <v>2023</v>
      </c>
      <c r="U203" t="s">
        <v>606</v>
      </c>
      <c r="V203" t="s">
        <v>2830</v>
      </c>
      <c r="W203" t="s">
        <v>2831</v>
      </c>
      <c r="X203" t="s">
        <v>2832</v>
      </c>
      <c r="Y203" t="s">
        <v>2812</v>
      </c>
      <c r="Z203" t="s">
        <v>2833</v>
      </c>
      <c r="AA203" t="s">
        <v>623</v>
      </c>
      <c r="AB203" t="s">
        <v>577</v>
      </c>
      <c r="AC203" t="s">
        <v>606</v>
      </c>
      <c r="AD203" t="s">
        <v>2592</v>
      </c>
      <c r="AE203" t="s">
        <v>2872</v>
      </c>
      <c r="AF203" t="s">
        <v>2873</v>
      </c>
      <c r="AH203">
        <v>0.60517241379310349</v>
      </c>
      <c r="AI203" t="s">
        <v>568</v>
      </c>
      <c r="AJ203">
        <v>15671</v>
      </c>
    </row>
    <row r="204" spans="2:36" x14ac:dyDescent="0.3">
      <c r="B204" t="s">
        <v>1174</v>
      </c>
      <c r="C204">
        <v>2</v>
      </c>
      <c r="D204">
        <v>2023</v>
      </c>
      <c r="E204" t="s">
        <v>606</v>
      </c>
      <c r="F204" t="s">
        <v>2830</v>
      </c>
      <c r="G204" t="s">
        <v>2831</v>
      </c>
      <c r="H204" t="s">
        <v>2832</v>
      </c>
      <c r="I204" t="s">
        <v>2812</v>
      </c>
      <c r="J204" t="s">
        <v>2833</v>
      </c>
      <c r="K204" t="s">
        <v>1175</v>
      </c>
      <c r="L204">
        <v>4652.2104907975418</v>
      </c>
      <c r="M204" t="s">
        <v>145</v>
      </c>
      <c r="N204">
        <v>15046</v>
      </c>
      <c r="R204" t="s">
        <v>629</v>
      </c>
      <c r="S204" s="34">
        <v>2</v>
      </c>
      <c r="T204">
        <v>2023</v>
      </c>
      <c r="U204" t="s">
        <v>606</v>
      </c>
      <c r="V204" t="s">
        <v>2830</v>
      </c>
      <c r="W204" t="s">
        <v>2831</v>
      </c>
      <c r="X204" t="s">
        <v>2832</v>
      </c>
      <c r="Y204" t="s">
        <v>2812</v>
      </c>
      <c r="Z204" t="s">
        <v>2833</v>
      </c>
      <c r="AA204" t="s">
        <v>623</v>
      </c>
      <c r="AB204" t="s">
        <v>569</v>
      </c>
      <c r="AC204" t="s">
        <v>606</v>
      </c>
      <c r="AD204" t="s">
        <v>611</v>
      </c>
      <c r="AE204" t="s">
        <v>611</v>
      </c>
      <c r="AF204" t="s">
        <v>2871</v>
      </c>
      <c r="AH204">
        <v>0.70385906040268453</v>
      </c>
      <c r="AI204" t="s">
        <v>568</v>
      </c>
      <c r="AJ204">
        <v>15777</v>
      </c>
    </row>
    <row r="205" spans="2:36" x14ac:dyDescent="0.3">
      <c r="B205" t="s">
        <v>1176</v>
      </c>
      <c r="C205">
        <v>2</v>
      </c>
      <c r="D205">
        <v>2023</v>
      </c>
      <c r="E205" t="s">
        <v>606</v>
      </c>
      <c r="F205" t="s">
        <v>2830</v>
      </c>
      <c r="G205" t="s">
        <v>2831</v>
      </c>
      <c r="H205" t="s">
        <v>2832</v>
      </c>
      <c r="I205" t="s">
        <v>2812</v>
      </c>
      <c r="J205" t="s">
        <v>2833</v>
      </c>
      <c r="K205" t="s">
        <v>1177</v>
      </c>
      <c r="L205">
        <v>3688.480186915885</v>
      </c>
      <c r="M205" t="s">
        <v>146</v>
      </c>
      <c r="N205">
        <v>14076</v>
      </c>
      <c r="R205" t="s">
        <v>628</v>
      </c>
      <c r="S205" s="34">
        <v>2</v>
      </c>
      <c r="T205">
        <v>2023</v>
      </c>
      <c r="U205" t="s">
        <v>606</v>
      </c>
      <c r="V205" t="s">
        <v>2830</v>
      </c>
      <c r="W205" t="s">
        <v>2831</v>
      </c>
      <c r="X205" t="s">
        <v>2832</v>
      </c>
      <c r="Y205" t="s">
        <v>2812</v>
      </c>
      <c r="Z205" t="s">
        <v>2833</v>
      </c>
      <c r="AA205" t="s">
        <v>623</v>
      </c>
      <c r="AB205" t="s">
        <v>577</v>
      </c>
      <c r="AC205" t="s">
        <v>606</v>
      </c>
      <c r="AD205" t="s">
        <v>2592</v>
      </c>
      <c r="AE205" t="s">
        <v>2872</v>
      </c>
      <c r="AF205" t="s">
        <v>2873</v>
      </c>
      <c r="AH205">
        <v>0.60517241379310349</v>
      </c>
      <c r="AI205" t="s">
        <v>568</v>
      </c>
      <c r="AJ205">
        <v>15821</v>
      </c>
    </row>
    <row r="206" spans="2:36" x14ac:dyDescent="0.3">
      <c r="B206" t="s">
        <v>1178</v>
      </c>
      <c r="C206">
        <v>2</v>
      </c>
      <c r="D206">
        <v>2023</v>
      </c>
      <c r="E206" t="s">
        <v>606</v>
      </c>
      <c r="F206" t="s">
        <v>2830</v>
      </c>
      <c r="G206" t="s">
        <v>2831</v>
      </c>
      <c r="H206" t="s">
        <v>2832</v>
      </c>
      <c r="I206" t="s">
        <v>2812</v>
      </c>
      <c r="J206" t="s">
        <v>2833</v>
      </c>
      <c r="K206" t="s">
        <v>1179</v>
      </c>
      <c r="L206">
        <v>3570.2379835390907</v>
      </c>
      <c r="M206" t="s">
        <v>147</v>
      </c>
      <c r="N206">
        <v>15142</v>
      </c>
      <c r="R206" t="s">
        <v>629</v>
      </c>
      <c r="S206" s="34">
        <v>2</v>
      </c>
      <c r="T206">
        <v>2023</v>
      </c>
      <c r="U206" t="s">
        <v>606</v>
      </c>
      <c r="V206" t="s">
        <v>2830</v>
      </c>
      <c r="W206" t="s">
        <v>2831</v>
      </c>
      <c r="X206" t="s">
        <v>2832</v>
      </c>
      <c r="Y206" t="s">
        <v>2812</v>
      </c>
      <c r="Z206" t="s">
        <v>2833</v>
      </c>
      <c r="AA206" t="s">
        <v>623</v>
      </c>
      <c r="AB206" t="s">
        <v>569</v>
      </c>
      <c r="AC206" t="s">
        <v>606</v>
      </c>
      <c r="AD206" t="s">
        <v>611</v>
      </c>
      <c r="AE206" t="s">
        <v>611</v>
      </c>
      <c r="AF206" t="s">
        <v>2871</v>
      </c>
      <c r="AH206">
        <v>0.70385906040268453</v>
      </c>
      <c r="AI206" t="s">
        <v>568</v>
      </c>
      <c r="AJ206">
        <v>15927</v>
      </c>
    </row>
    <row r="207" spans="2:36" x14ac:dyDescent="0.3">
      <c r="B207" t="s">
        <v>1180</v>
      </c>
      <c r="C207">
        <v>2</v>
      </c>
      <c r="D207">
        <v>2023</v>
      </c>
      <c r="E207" t="s">
        <v>606</v>
      </c>
      <c r="F207" t="s">
        <v>2830</v>
      </c>
      <c r="G207" t="s">
        <v>2831</v>
      </c>
      <c r="H207" t="s">
        <v>2832</v>
      </c>
      <c r="I207" t="s">
        <v>2812</v>
      </c>
      <c r="J207" t="s">
        <v>2833</v>
      </c>
      <c r="K207" t="s">
        <v>1181</v>
      </c>
      <c r="L207">
        <v>4352.0275416666673</v>
      </c>
      <c r="M207" t="s">
        <v>150</v>
      </c>
      <c r="N207">
        <v>14933</v>
      </c>
      <c r="R207" t="s">
        <v>628</v>
      </c>
      <c r="S207" s="34">
        <v>2</v>
      </c>
      <c r="T207">
        <v>2023</v>
      </c>
      <c r="U207" t="s">
        <v>606</v>
      </c>
      <c r="V207" t="s">
        <v>2830</v>
      </c>
      <c r="W207" t="s">
        <v>2831</v>
      </c>
      <c r="X207" t="s">
        <v>2832</v>
      </c>
      <c r="Y207" t="s">
        <v>2812</v>
      </c>
      <c r="Z207" t="s">
        <v>2833</v>
      </c>
      <c r="AA207" t="s">
        <v>623</v>
      </c>
      <c r="AB207" t="s">
        <v>577</v>
      </c>
      <c r="AC207" t="s">
        <v>606</v>
      </c>
      <c r="AD207" t="s">
        <v>2592</v>
      </c>
      <c r="AE207" t="s">
        <v>2872</v>
      </c>
      <c r="AF207" t="s">
        <v>2873</v>
      </c>
      <c r="AH207">
        <v>0.60517241379310349</v>
      </c>
      <c r="AI207" t="s">
        <v>568</v>
      </c>
      <c r="AJ207">
        <v>15971</v>
      </c>
    </row>
    <row r="208" spans="2:36" x14ac:dyDescent="0.3">
      <c r="B208" t="s">
        <v>1182</v>
      </c>
      <c r="C208">
        <v>2</v>
      </c>
      <c r="D208">
        <v>2023</v>
      </c>
      <c r="E208" t="s">
        <v>606</v>
      </c>
      <c r="F208" t="s">
        <v>2830</v>
      </c>
      <c r="G208" t="s">
        <v>2831</v>
      </c>
      <c r="H208" t="s">
        <v>2832</v>
      </c>
      <c r="I208" t="s">
        <v>2812</v>
      </c>
      <c r="J208" t="s">
        <v>2833</v>
      </c>
      <c r="K208" t="s">
        <v>1183</v>
      </c>
      <c r="L208">
        <v>4102.0479473039377</v>
      </c>
      <c r="M208" t="s">
        <v>148</v>
      </c>
      <c r="N208">
        <v>16360</v>
      </c>
      <c r="R208" t="s">
        <v>629</v>
      </c>
      <c r="S208" s="34">
        <v>2</v>
      </c>
      <c r="T208">
        <v>2023</v>
      </c>
      <c r="U208" t="s">
        <v>606</v>
      </c>
      <c r="V208" t="s">
        <v>2830</v>
      </c>
      <c r="W208" t="s">
        <v>2831</v>
      </c>
      <c r="X208" t="s">
        <v>2832</v>
      </c>
      <c r="Y208" t="s">
        <v>2812</v>
      </c>
      <c r="Z208" t="s">
        <v>2833</v>
      </c>
      <c r="AA208" t="s">
        <v>623</v>
      </c>
      <c r="AB208" t="s">
        <v>569</v>
      </c>
      <c r="AC208" t="s">
        <v>606</v>
      </c>
      <c r="AD208" t="s">
        <v>611</v>
      </c>
      <c r="AE208" t="s">
        <v>611</v>
      </c>
      <c r="AF208" t="s">
        <v>2871</v>
      </c>
      <c r="AH208">
        <v>0.70385906040268453</v>
      </c>
      <c r="AI208" t="s">
        <v>568</v>
      </c>
      <c r="AJ208">
        <v>16077</v>
      </c>
    </row>
    <row r="209" spans="2:36" x14ac:dyDescent="0.3">
      <c r="B209" t="s">
        <v>1184</v>
      </c>
      <c r="C209">
        <v>2</v>
      </c>
      <c r="D209">
        <v>2023</v>
      </c>
      <c r="E209" t="s">
        <v>606</v>
      </c>
      <c r="F209" t="s">
        <v>2830</v>
      </c>
      <c r="G209" t="s">
        <v>2831</v>
      </c>
      <c r="H209" t="s">
        <v>2832</v>
      </c>
      <c r="I209" t="s">
        <v>2812</v>
      </c>
      <c r="J209" t="s">
        <v>2833</v>
      </c>
      <c r="K209" t="s">
        <v>1185</v>
      </c>
      <c r="L209">
        <v>1997.0350476190472</v>
      </c>
      <c r="M209" t="s">
        <v>59</v>
      </c>
      <c r="N209">
        <v>16053</v>
      </c>
      <c r="R209" t="s">
        <v>628</v>
      </c>
      <c r="S209" s="34">
        <v>2</v>
      </c>
      <c r="T209">
        <v>2023</v>
      </c>
      <c r="U209" t="s">
        <v>606</v>
      </c>
      <c r="V209" t="s">
        <v>2830</v>
      </c>
      <c r="W209" t="s">
        <v>2831</v>
      </c>
      <c r="X209" t="s">
        <v>2832</v>
      </c>
      <c r="Y209" t="s">
        <v>2812</v>
      </c>
      <c r="Z209" t="s">
        <v>2833</v>
      </c>
      <c r="AA209" t="s">
        <v>623</v>
      </c>
      <c r="AB209" t="s">
        <v>577</v>
      </c>
      <c r="AC209" t="s">
        <v>606</v>
      </c>
      <c r="AD209" t="s">
        <v>2592</v>
      </c>
      <c r="AE209" t="s">
        <v>2872</v>
      </c>
      <c r="AF209" t="s">
        <v>2873</v>
      </c>
      <c r="AH209">
        <v>0.60517241379310349</v>
      </c>
      <c r="AI209" t="s">
        <v>568</v>
      </c>
      <c r="AJ209">
        <v>16121</v>
      </c>
    </row>
    <row r="210" spans="2:36" x14ac:dyDescent="0.3">
      <c r="B210" t="s">
        <v>2550</v>
      </c>
      <c r="C210">
        <v>2</v>
      </c>
      <c r="D210">
        <v>2023</v>
      </c>
      <c r="E210" t="s">
        <v>606</v>
      </c>
      <c r="F210" t="s">
        <v>2830</v>
      </c>
      <c r="G210" t="s">
        <v>2831</v>
      </c>
      <c r="H210" t="s">
        <v>2832</v>
      </c>
      <c r="I210" t="s">
        <v>2812</v>
      </c>
      <c r="J210" t="s">
        <v>2833</v>
      </c>
      <c r="K210" t="s">
        <v>2551</v>
      </c>
      <c r="L210">
        <v>1229.4166157567799</v>
      </c>
      <c r="M210" t="s">
        <v>1033</v>
      </c>
      <c r="N210">
        <v>15680</v>
      </c>
      <c r="R210" t="s">
        <v>629</v>
      </c>
      <c r="S210" s="34">
        <v>2</v>
      </c>
      <c r="T210">
        <v>2023</v>
      </c>
      <c r="U210" t="s">
        <v>606</v>
      </c>
      <c r="V210" t="s">
        <v>2830</v>
      </c>
      <c r="W210" t="s">
        <v>2831</v>
      </c>
      <c r="X210" t="s">
        <v>2832</v>
      </c>
      <c r="Y210" t="s">
        <v>2812</v>
      </c>
      <c r="Z210" t="s">
        <v>2833</v>
      </c>
      <c r="AA210" t="s">
        <v>623</v>
      </c>
      <c r="AB210" t="s">
        <v>569</v>
      </c>
      <c r="AC210" t="s">
        <v>606</v>
      </c>
      <c r="AD210" t="s">
        <v>611</v>
      </c>
      <c r="AE210" t="s">
        <v>611</v>
      </c>
      <c r="AF210" t="s">
        <v>2871</v>
      </c>
      <c r="AH210">
        <v>0.70385906040268453</v>
      </c>
      <c r="AI210" t="s">
        <v>568</v>
      </c>
      <c r="AJ210">
        <v>16227</v>
      </c>
    </row>
    <row r="211" spans="2:36" x14ac:dyDescent="0.3">
      <c r="B211" t="s">
        <v>1186</v>
      </c>
      <c r="C211">
        <v>2</v>
      </c>
      <c r="D211">
        <v>2023</v>
      </c>
      <c r="E211" t="s">
        <v>606</v>
      </c>
      <c r="F211" t="s">
        <v>2830</v>
      </c>
      <c r="G211" t="s">
        <v>2831</v>
      </c>
      <c r="H211" t="s">
        <v>2832</v>
      </c>
      <c r="I211" t="s">
        <v>2812</v>
      </c>
      <c r="J211" t="s">
        <v>2833</v>
      </c>
      <c r="K211" t="s">
        <v>1187</v>
      </c>
      <c r="L211">
        <v>4024.0806603773585</v>
      </c>
      <c r="M211" t="s">
        <v>151</v>
      </c>
      <c r="N211">
        <v>16188</v>
      </c>
      <c r="R211" t="s">
        <v>628</v>
      </c>
      <c r="S211" s="34">
        <v>2</v>
      </c>
      <c r="T211">
        <v>2023</v>
      </c>
      <c r="U211" t="s">
        <v>606</v>
      </c>
      <c r="V211" t="s">
        <v>2830</v>
      </c>
      <c r="W211" t="s">
        <v>2831</v>
      </c>
      <c r="X211" t="s">
        <v>2832</v>
      </c>
      <c r="Y211" t="s">
        <v>2812</v>
      </c>
      <c r="Z211" t="s">
        <v>2833</v>
      </c>
      <c r="AA211" t="s">
        <v>623</v>
      </c>
      <c r="AB211" t="s">
        <v>577</v>
      </c>
      <c r="AC211" t="s">
        <v>606</v>
      </c>
      <c r="AD211" t="s">
        <v>2592</v>
      </c>
      <c r="AE211" t="s">
        <v>2872</v>
      </c>
      <c r="AF211" t="s">
        <v>2873</v>
      </c>
      <c r="AH211">
        <v>0.60517241379310349</v>
      </c>
      <c r="AI211" t="s">
        <v>568</v>
      </c>
      <c r="AJ211">
        <v>16271</v>
      </c>
    </row>
    <row r="212" spans="2:36" x14ac:dyDescent="0.3">
      <c r="B212" t="s">
        <v>1188</v>
      </c>
      <c r="C212">
        <v>2</v>
      </c>
      <c r="D212">
        <v>2023</v>
      </c>
      <c r="E212" t="s">
        <v>606</v>
      </c>
      <c r="F212" t="s">
        <v>2830</v>
      </c>
      <c r="G212" t="s">
        <v>2831</v>
      </c>
      <c r="H212" t="s">
        <v>2832</v>
      </c>
      <c r="I212" t="s">
        <v>2812</v>
      </c>
      <c r="J212" t="s">
        <v>2833</v>
      </c>
      <c r="K212" t="s">
        <v>1189</v>
      </c>
      <c r="L212">
        <v>3439.1281935483871</v>
      </c>
      <c r="M212" t="s">
        <v>149</v>
      </c>
      <c r="N212">
        <v>15583</v>
      </c>
      <c r="R212" t="s">
        <v>629</v>
      </c>
      <c r="S212" s="34">
        <v>2</v>
      </c>
      <c r="T212">
        <v>2023</v>
      </c>
      <c r="U212" t="s">
        <v>606</v>
      </c>
      <c r="V212" t="s">
        <v>2830</v>
      </c>
      <c r="W212" t="s">
        <v>2831</v>
      </c>
      <c r="X212" t="s">
        <v>2832</v>
      </c>
      <c r="Y212" t="s">
        <v>2812</v>
      </c>
      <c r="Z212" t="s">
        <v>2833</v>
      </c>
      <c r="AA212" t="s">
        <v>623</v>
      </c>
      <c r="AB212" t="s">
        <v>569</v>
      </c>
      <c r="AC212" t="s">
        <v>606</v>
      </c>
      <c r="AD212" t="s">
        <v>611</v>
      </c>
      <c r="AE212" t="s">
        <v>611</v>
      </c>
      <c r="AF212" t="s">
        <v>2871</v>
      </c>
      <c r="AH212">
        <v>0.70385906040268453</v>
      </c>
      <c r="AI212" t="s">
        <v>568</v>
      </c>
      <c r="AJ212">
        <v>16377</v>
      </c>
    </row>
    <row r="213" spans="2:36" x14ac:dyDescent="0.3">
      <c r="B213" t="s">
        <v>1190</v>
      </c>
      <c r="C213">
        <v>2</v>
      </c>
      <c r="D213">
        <v>2023</v>
      </c>
      <c r="E213" t="s">
        <v>606</v>
      </c>
      <c r="F213" t="s">
        <v>2830</v>
      </c>
      <c r="G213" t="s">
        <v>2831</v>
      </c>
      <c r="H213" t="s">
        <v>2832</v>
      </c>
      <c r="I213" t="s">
        <v>2812</v>
      </c>
      <c r="J213" t="s">
        <v>2833</v>
      </c>
      <c r="K213" t="s">
        <v>1191</v>
      </c>
      <c r="L213">
        <v>2850.5095067264565</v>
      </c>
      <c r="M213" t="s">
        <v>60</v>
      </c>
      <c r="N213">
        <v>16706</v>
      </c>
      <c r="R213" t="s">
        <v>628</v>
      </c>
      <c r="S213" s="34">
        <v>2</v>
      </c>
      <c r="T213">
        <v>2023</v>
      </c>
      <c r="U213" t="s">
        <v>606</v>
      </c>
      <c r="V213" t="s">
        <v>2830</v>
      </c>
      <c r="W213" t="s">
        <v>2831</v>
      </c>
      <c r="X213" t="s">
        <v>2832</v>
      </c>
      <c r="Y213" t="s">
        <v>2812</v>
      </c>
      <c r="Z213" t="s">
        <v>2833</v>
      </c>
      <c r="AA213" t="s">
        <v>623</v>
      </c>
      <c r="AB213" t="s">
        <v>577</v>
      </c>
      <c r="AC213" t="s">
        <v>606</v>
      </c>
      <c r="AD213" t="s">
        <v>2592</v>
      </c>
      <c r="AE213" t="s">
        <v>2872</v>
      </c>
      <c r="AF213" t="s">
        <v>2873</v>
      </c>
      <c r="AH213">
        <v>0.60517241379310349</v>
      </c>
      <c r="AI213" t="s">
        <v>568</v>
      </c>
      <c r="AJ213">
        <v>16421</v>
      </c>
    </row>
    <row r="214" spans="2:36" x14ac:dyDescent="0.3">
      <c r="B214" t="s">
        <v>1192</v>
      </c>
      <c r="C214">
        <v>2</v>
      </c>
      <c r="D214">
        <v>2023</v>
      </c>
      <c r="E214" t="s">
        <v>606</v>
      </c>
      <c r="F214" t="s">
        <v>2830</v>
      </c>
      <c r="G214" t="s">
        <v>2831</v>
      </c>
      <c r="H214" t="s">
        <v>2832</v>
      </c>
      <c r="I214" t="s">
        <v>2812</v>
      </c>
      <c r="J214" t="s">
        <v>2833</v>
      </c>
      <c r="K214" t="s">
        <v>1193</v>
      </c>
      <c r="L214">
        <v>2729.3549559471389</v>
      </c>
      <c r="M214" t="s">
        <v>61</v>
      </c>
      <c r="N214">
        <v>16718</v>
      </c>
      <c r="R214" t="s">
        <v>629</v>
      </c>
      <c r="S214" s="34">
        <v>2</v>
      </c>
      <c r="T214">
        <v>2023</v>
      </c>
      <c r="U214" t="s">
        <v>606</v>
      </c>
      <c r="V214" t="s">
        <v>2830</v>
      </c>
      <c r="W214" t="s">
        <v>2831</v>
      </c>
      <c r="X214" t="s">
        <v>2832</v>
      </c>
      <c r="Y214" t="s">
        <v>2812</v>
      </c>
      <c r="Z214" t="s">
        <v>2833</v>
      </c>
      <c r="AA214" t="s">
        <v>623</v>
      </c>
      <c r="AB214" t="s">
        <v>569</v>
      </c>
      <c r="AC214" t="s">
        <v>606</v>
      </c>
      <c r="AD214" t="s">
        <v>611</v>
      </c>
      <c r="AE214" t="s">
        <v>611</v>
      </c>
      <c r="AF214" t="s">
        <v>2871</v>
      </c>
      <c r="AH214">
        <v>0.70385906040268453</v>
      </c>
      <c r="AI214" t="s">
        <v>568</v>
      </c>
      <c r="AJ214">
        <v>16527</v>
      </c>
    </row>
    <row r="215" spans="2:36" x14ac:dyDescent="0.3">
      <c r="B215" t="s">
        <v>1194</v>
      </c>
      <c r="C215">
        <v>2</v>
      </c>
      <c r="D215">
        <v>2023</v>
      </c>
      <c r="E215" t="s">
        <v>606</v>
      </c>
      <c r="F215" t="s">
        <v>2830</v>
      </c>
      <c r="G215" t="s">
        <v>2831</v>
      </c>
      <c r="H215" t="s">
        <v>2832</v>
      </c>
      <c r="I215" t="s">
        <v>2812</v>
      </c>
      <c r="J215" t="s">
        <v>2833</v>
      </c>
      <c r="K215" t="s">
        <v>1195</v>
      </c>
      <c r="L215">
        <v>2671.4405685618708</v>
      </c>
      <c r="M215" t="s">
        <v>71</v>
      </c>
      <c r="N215">
        <v>16685</v>
      </c>
      <c r="R215" t="s">
        <v>628</v>
      </c>
      <c r="S215" s="34">
        <v>2</v>
      </c>
      <c r="T215">
        <v>2023</v>
      </c>
      <c r="U215" t="s">
        <v>606</v>
      </c>
      <c r="V215" t="s">
        <v>2830</v>
      </c>
      <c r="W215" t="s">
        <v>2831</v>
      </c>
      <c r="X215" t="s">
        <v>2832</v>
      </c>
      <c r="Y215" t="s">
        <v>2812</v>
      </c>
      <c r="Z215" t="s">
        <v>2833</v>
      </c>
      <c r="AA215" t="s">
        <v>623</v>
      </c>
      <c r="AB215" t="s">
        <v>577</v>
      </c>
      <c r="AC215" t="s">
        <v>606</v>
      </c>
      <c r="AD215" t="s">
        <v>2592</v>
      </c>
      <c r="AE215" t="s">
        <v>2872</v>
      </c>
      <c r="AF215" t="s">
        <v>2873</v>
      </c>
      <c r="AH215">
        <v>0.60517241379310349</v>
      </c>
      <c r="AI215" t="s">
        <v>568</v>
      </c>
      <c r="AJ215">
        <v>16571</v>
      </c>
    </row>
    <row r="216" spans="2:36" x14ac:dyDescent="0.3">
      <c r="B216" t="s">
        <v>1196</v>
      </c>
      <c r="C216">
        <v>2</v>
      </c>
      <c r="D216">
        <v>2023</v>
      </c>
      <c r="E216" t="s">
        <v>606</v>
      </c>
      <c r="F216" t="s">
        <v>2830</v>
      </c>
      <c r="G216" t="s">
        <v>2831</v>
      </c>
      <c r="H216" t="s">
        <v>2832</v>
      </c>
      <c r="I216" t="s">
        <v>2812</v>
      </c>
      <c r="J216" t="s">
        <v>2833</v>
      </c>
      <c r="K216" t="s">
        <v>1197</v>
      </c>
      <c r="L216">
        <v>2683.9659189189169</v>
      </c>
      <c r="M216" t="s">
        <v>72</v>
      </c>
      <c r="N216">
        <v>16366</v>
      </c>
      <c r="R216" t="s">
        <v>629</v>
      </c>
      <c r="S216" s="34">
        <v>2</v>
      </c>
      <c r="T216">
        <v>2023</v>
      </c>
      <c r="U216" t="s">
        <v>606</v>
      </c>
      <c r="V216" t="s">
        <v>2830</v>
      </c>
      <c r="W216" t="s">
        <v>2831</v>
      </c>
      <c r="X216" t="s">
        <v>2832</v>
      </c>
      <c r="Y216" t="s">
        <v>2812</v>
      </c>
      <c r="Z216" t="s">
        <v>2833</v>
      </c>
      <c r="AA216" t="s">
        <v>623</v>
      </c>
      <c r="AB216" t="s">
        <v>569</v>
      </c>
      <c r="AC216" t="s">
        <v>606</v>
      </c>
      <c r="AD216" t="s">
        <v>611</v>
      </c>
      <c r="AE216" t="s">
        <v>611</v>
      </c>
      <c r="AF216" t="s">
        <v>2871</v>
      </c>
      <c r="AH216">
        <v>0.70385906040268453</v>
      </c>
      <c r="AI216" t="s">
        <v>568</v>
      </c>
      <c r="AJ216">
        <v>16677</v>
      </c>
    </row>
    <row r="217" spans="2:36" x14ac:dyDescent="0.3">
      <c r="B217" t="s">
        <v>1198</v>
      </c>
      <c r="C217">
        <v>2</v>
      </c>
      <c r="D217">
        <v>2023</v>
      </c>
      <c r="E217" t="s">
        <v>606</v>
      </c>
      <c r="F217" t="s">
        <v>2830</v>
      </c>
      <c r="G217" t="s">
        <v>2831</v>
      </c>
      <c r="H217" t="s">
        <v>2832</v>
      </c>
      <c r="I217" t="s">
        <v>2812</v>
      </c>
      <c r="J217" t="s">
        <v>2833</v>
      </c>
      <c r="K217" t="s">
        <v>1199</v>
      </c>
      <c r="L217">
        <v>3506.4141503267942</v>
      </c>
      <c r="M217" t="s">
        <v>73</v>
      </c>
      <c r="N217">
        <v>15567</v>
      </c>
      <c r="R217" t="s">
        <v>628</v>
      </c>
      <c r="S217" s="34">
        <v>2</v>
      </c>
      <c r="T217">
        <v>2023</v>
      </c>
      <c r="U217" t="s">
        <v>606</v>
      </c>
      <c r="V217" t="s">
        <v>2830</v>
      </c>
      <c r="W217" t="s">
        <v>2831</v>
      </c>
      <c r="X217" t="s">
        <v>2832</v>
      </c>
      <c r="Y217" t="s">
        <v>2812</v>
      </c>
      <c r="Z217" t="s">
        <v>2833</v>
      </c>
      <c r="AA217" t="s">
        <v>623</v>
      </c>
      <c r="AB217" t="s">
        <v>577</v>
      </c>
      <c r="AC217" t="s">
        <v>606</v>
      </c>
      <c r="AD217" t="s">
        <v>2592</v>
      </c>
      <c r="AE217" t="s">
        <v>2872</v>
      </c>
      <c r="AF217" t="s">
        <v>2873</v>
      </c>
      <c r="AH217">
        <v>0.60517241379310349</v>
      </c>
      <c r="AI217" t="s">
        <v>568</v>
      </c>
      <c r="AJ217">
        <v>16721</v>
      </c>
    </row>
    <row r="218" spans="2:36" x14ac:dyDescent="0.3">
      <c r="B218" t="s">
        <v>1200</v>
      </c>
      <c r="C218">
        <v>2</v>
      </c>
      <c r="D218">
        <v>2023</v>
      </c>
      <c r="E218" t="s">
        <v>606</v>
      </c>
      <c r="F218" t="s">
        <v>2830</v>
      </c>
      <c r="G218" t="s">
        <v>2831</v>
      </c>
      <c r="H218" t="s">
        <v>2832</v>
      </c>
      <c r="I218" t="s">
        <v>2812</v>
      </c>
      <c r="J218" t="s">
        <v>2833</v>
      </c>
      <c r="K218" t="s">
        <v>1201</v>
      </c>
      <c r="L218">
        <v>3195.1858035714258</v>
      </c>
      <c r="M218" t="s">
        <v>62</v>
      </c>
      <c r="N218">
        <v>15364</v>
      </c>
      <c r="R218" t="s">
        <v>629</v>
      </c>
      <c r="S218" s="34">
        <v>2</v>
      </c>
      <c r="T218">
        <v>2023</v>
      </c>
      <c r="U218" t="s">
        <v>606</v>
      </c>
      <c r="V218" t="s">
        <v>2830</v>
      </c>
      <c r="W218" t="s">
        <v>2831</v>
      </c>
      <c r="X218" t="s">
        <v>2832</v>
      </c>
      <c r="Y218" t="s">
        <v>2812</v>
      </c>
      <c r="Z218" t="s">
        <v>2833</v>
      </c>
      <c r="AA218" t="s">
        <v>623</v>
      </c>
      <c r="AB218" t="s">
        <v>569</v>
      </c>
      <c r="AC218" t="s">
        <v>606</v>
      </c>
      <c r="AD218" t="s">
        <v>611</v>
      </c>
      <c r="AE218" t="s">
        <v>611</v>
      </c>
      <c r="AF218" t="s">
        <v>2871</v>
      </c>
      <c r="AH218">
        <v>0.70385906040268453</v>
      </c>
      <c r="AI218" t="s">
        <v>568</v>
      </c>
      <c r="AJ218">
        <v>16827</v>
      </c>
    </row>
    <row r="219" spans="2:36" x14ac:dyDescent="0.3">
      <c r="B219" t="s">
        <v>1202</v>
      </c>
      <c r="C219">
        <v>2</v>
      </c>
      <c r="D219">
        <v>2023</v>
      </c>
      <c r="E219" t="s">
        <v>606</v>
      </c>
      <c r="F219" t="s">
        <v>2830</v>
      </c>
      <c r="G219" t="s">
        <v>2831</v>
      </c>
      <c r="H219" t="s">
        <v>2832</v>
      </c>
      <c r="I219" t="s">
        <v>2812</v>
      </c>
      <c r="J219" t="s">
        <v>2833</v>
      </c>
      <c r="K219" t="s">
        <v>1203</v>
      </c>
      <c r="L219">
        <v>2588.3930704225345</v>
      </c>
      <c r="M219" t="s">
        <v>63</v>
      </c>
      <c r="N219">
        <v>15499</v>
      </c>
      <c r="R219" t="s">
        <v>628</v>
      </c>
      <c r="S219" s="34">
        <v>2</v>
      </c>
      <c r="T219">
        <v>2023</v>
      </c>
      <c r="U219" t="s">
        <v>606</v>
      </c>
      <c r="V219" t="s">
        <v>2830</v>
      </c>
      <c r="W219" t="s">
        <v>2831</v>
      </c>
      <c r="X219" t="s">
        <v>2832</v>
      </c>
      <c r="Y219" t="s">
        <v>2812</v>
      </c>
      <c r="Z219" t="s">
        <v>2833</v>
      </c>
      <c r="AA219" t="s">
        <v>623</v>
      </c>
      <c r="AB219" t="s">
        <v>577</v>
      </c>
      <c r="AC219" t="s">
        <v>606</v>
      </c>
      <c r="AD219" t="s">
        <v>2592</v>
      </c>
      <c r="AE219" t="s">
        <v>2872</v>
      </c>
      <c r="AF219" t="s">
        <v>2873</v>
      </c>
      <c r="AH219">
        <v>0.60517241379310349</v>
      </c>
      <c r="AI219" t="s">
        <v>568</v>
      </c>
      <c r="AJ219">
        <v>16871</v>
      </c>
    </row>
    <row r="220" spans="2:36" x14ac:dyDescent="0.3">
      <c r="B220" t="s">
        <v>1204</v>
      </c>
      <c r="C220">
        <v>2</v>
      </c>
      <c r="D220">
        <v>2023</v>
      </c>
      <c r="E220" t="s">
        <v>606</v>
      </c>
      <c r="F220" t="s">
        <v>2830</v>
      </c>
      <c r="G220" t="s">
        <v>2831</v>
      </c>
      <c r="H220" t="s">
        <v>2832</v>
      </c>
      <c r="I220" t="s">
        <v>2812</v>
      </c>
      <c r="J220" t="s">
        <v>2833</v>
      </c>
      <c r="K220" t="s">
        <v>1205</v>
      </c>
      <c r="L220">
        <v>3027.85906504065</v>
      </c>
      <c r="M220" t="s">
        <v>74</v>
      </c>
      <c r="N220">
        <v>16694</v>
      </c>
      <c r="R220" t="s">
        <v>629</v>
      </c>
      <c r="S220" s="34">
        <v>2</v>
      </c>
      <c r="T220">
        <v>2023</v>
      </c>
      <c r="U220" t="s">
        <v>606</v>
      </c>
      <c r="V220" t="s">
        <v>2830</v>
      </c>
      <c r="W220" t="s">
        <v>2831</v>
      </c>
      <c r="X220" t="s">
        <v>2832</v>
      </c>
      <c r="Y220" t="s">
        <v>2812</v>
      </c>
      <c r="Z220" t="s">
        <v>2833</v>
      </c>
      <c r="AA220" t="s">
        <v>623</v>
      </c>
      <c r="AB220" t="s">
        <v>569</v>
      </c>
      <c r="AC220" t="s">
        <v>606</v>
      </c>
      <c r="AD220" t="s">
        <v>611</v>
      </c>
      <c r="AE220" t="s">
        <v>611</v>
      </c>
      <c r="AF220" t="s">
        <v>2871</v>
      </c>
      <c r="AH220">
        <v>0.70385906040268453</v>
      </c>
      <c r="AI220" t="s">
        <v>568</v>
      </c>
      <c r="AJ220">
        <v>16977</v>
      </c>
    </row>
    <row r="221" spans="2:36" x14ac:dyDescent="0.3">
      <c r="B221" t="s">
        <v>1206</v>
      </c>
      <c r="C221">
        <v>2</v>
      </c>
      <c r="D221">
        <v>2023</v>
      </c>
      <c r="E221" t="s">
        <v>606</v>
      </c>
      <c r="F221" t="s">
        <v>2830</v>
      </c>
      <c r="G221" t="s">
        <v>2831</v>
      </c>
      <c r="H221" t="s">
        <v>2832</v>
      </c>
      <c r="I221" t="s">
        <v>2812</v>
      </c>
      <c r="J221" t="s">
        <v>2833</v>
      </c>
      <c r="K221" t="s">
        <v>1207</v>
      </c>
      <c r="L221">
        <v>3200.5665354330686</v>
      </c>
      <c r="M221" t="s">
        <v>84</v>
      </c>
      <c r="N221">
        <v>16534</v>
      </c>
      <c r="R221" t="s">
        <v>628</v>
      </c>
      <c r="S221" s="34">
        <v>2</v>
      </c>
      <c r="T221">
        <v>2023</v>
      </c>
      <c r="U221" t="s">
        <v>606</v>
      </c>
      <c r="V221" t="s">
        <v>2830</v>
      </c>
      <c r="W221" t="s">
        <v>2831</v>
      </c>
      <c r="X221" t="s">
        <v>2832</v>
      </c>
      <c r="Y221" t="s">
        <v>2812</v>
      </c>
      <c r="Z221" t="s">
        <v>2833</v>
      </c>
      <c r="AA221" t="s">
        <v>623</v>
      </c>
      <c r="AB221" t="s">
        <v>577</v>
      </c>
      <c r="AC221" t="s">
        <v>606</v>
      </c>
      <c r="AD221" t="s">
        <v>2592</v>
      </c>
      <c r="AE221" t="s">
        <v>2872</v>
      </c>
      <c r="AF221" t="s">
        <v>2873</v>
      </c>
      <c r="AH221">
        <v>0.60517241379310349</v>
      </c>
      <c r="AI221" t="s">
        <v>568</v>
      </c>
      <c r="AJ221">
        <v>17021</v>
      </c>
    </row>
    <row r="222" spans="2:36" x14ac:dyDescent="0.3">
      <c r="B222" t="s">
        <v>1208</v>
      </c>
      <c r="C222">
        <v>2</v>
      </c>
      <c r="D222">
        <v>2023</v>
      </c>
      <c r="E222" t="s">
        <v>606</v>
      </c>
      <c r="F222" t="s">
        <v>2830</v>
      </c>
      <c r="G222" t="s">
        <v>2831</v>
      </c>
      <c r="H222" t="s">
        <v>2832</v>
      </c>
      <c r="I222" t="s">
        <v>2812</v>
      </c>
      <c r="J222" t="s">
        <v>2833</v>
      </c>
      <c r="K222" t="s">
        <v>1209</v>
      </c>
      <c r="L222">
        <v>2053.6686254980059</v>
      </c>
      <c r="M222" t="s">
        <v>64</v>
      </c>
      <c r="N222">
        <v>16537</v>
      </c>
      <c r="R222" t="s">
        <v>629</v>
      </c>
      <c r="S222" s="34">
        <v>2</v>
      </c>
      <c r="T222">
        <v>2023</v>
      </c>
      <c r="U222" t="s">
        <v>606</v>
      </c>
      <c r="V222" t="s">
        <v>2830</v>
      </c>
      <c r="W222" t="s">
        <v>2831</v>
      </c>
      <c r="X222" t="s">
        <v>2832</v>
      </c>
      <c r="Y222" t="s">
        <v>2812</v>
      </c>
      <c r="Z222" t="s">
        <v>2833</v>
      </c>
      <c r="AA222" t="s">
        <v>623</v>
      </c>
      <c r="AB222" t="s">
        <v>569</v>
      </c>
      <c r="AC222" t="s">
        <v>606</v>
      </c>
      <c r="AD222" t="s">
        <v>611</v>
      </c>
      <c r="AE222" t="s">
        <v>611</v>
      </c>
      <c r="AF222" t="s">
        <v>2871</v>
      </c>
      <c r="AH222">
        <v>0.70385906040268453</v>
      </c>
      <c r="AI222" t="s">
        <v>568</v>
      </c>
      <c r="AJ222">
        <v>17127</v>
      </c>
    </row>
    <row r="223" spans="2:36" x14ac:dyDescent="0.3">
      <c r="B223" t="s">
        <v>1210</v>
      </c>
      <c r="C223">
        <v>2</v>
      </c>
      <c r="D223">
        <v>2023</v>
      </c>
      <c r="E223" t="s">
        <v>606</v>
      </c>
      <c r="F223" t="s">
        <v>2830</v>
      </c>
      <c r="G223" t="s">
        <v>2831</v>
      </c>
      <c r="H223" t="s">
        <v>2832</v>
      </c>
      <c r="I223" t="s">
        <v>2812</v>
      </c>
      <c r="J223" t="s">
        <v>2833</v>
      </c>
      <c r="K223" t="s">
        <v>1211</v>
      </c>
      <c r="L223">
        <v>3174.2933777777785</v>
      </c>
      <c r="M223" t="s">
        <v>83</v>
      </c>
      <c r="N223">
        <v>16800</v>
      </c>
      <c r="R223" t="s">
        <v>628</v>
      </c>
      <c r="S223" s="34">
        <v>2</v>
      </c>
      <c r="T223">
        <v>2023</v>
      </c>
      <c r="U223" t="s">
        <v>606</v>
      </c>
      <c r="V223" t="s">
        <v>2830</v>
      </c>
      <c r="W223" t="s">
        <v>2831</v>
      </c>
      <c r="X223" t="s">
        <v>2832</v>
      </c>
      <c r="Y223" t="s">
        <v>2812</v>
      </c>
      <c r="Z223" t="s">
        <v>2833</v>
      </c>
      <c r="AA223" t="s">
        <v>623</v>
      </c>
      <c r="AB223" t="s">
        <v>577</v>
      </c>
      <c r="AC223" t="s">
        <v>606</v>
      </c>
      <c r="AD223" t="s">
        <v>2592</v>
      </c>
      <c r="AE223" t="s">
        <v>2872</v>
      </c>
      <c r="AF223" t="s">
        <v>2873</v>
      </c>
      <c r="AH223">
        <v>0.60517241379310349</v>
      </c>
      <c r="AI223" t="s">
        <v>568</v>
      </c>
      <c r="AJ223">
        <v>17171</v>
      </c>
    </row>
    <row r="224" spans="2:36" x14ac:dyDescent="0.3">
      <c r="B224" t="s">
        <v>1212</v>
      </c>
      <c r="C224">
        <v>2</v>
      </c>
      <c r="D224">
        <v>2023</v>
      </c>
      <c r="E224" t="s">
        <v>606</v>
      </c>
      <c r="F224" t="s">
        <v>2830</v>
      </c>
      <c r="G224" t="s">
        <v>2831</v>
      </c>
      <c r="H224" t="s">
        <v>2832</v>
      </c>
      <c r="I224" t="s">
        <v>2812</v>
      </c>
      <c r="J224" t="s">
        <v>2833</v>
      </c>
      <c r="K224" t="s">
        <v>1213</v>
      </c>
      <c r="L224">
        <v>4077.5944531250007</v>
      </c>
      <c r="M224" t="s">
        <v>85</v>
      </c>
      <c r="N224">
        <v>16342</v>
      </c>
      <c r="R224" t="s">
        <v>629</v>
      </c>
      <c r="S224" s="34">
        <v>2</v>
      </c>
      <c r="T224">
        <v>2023</v>
      </c>
      <c r="U224" t="s">
        <v>606</v>
      </c>
      <c r="V224" t="s">
        <v>2830</v>
      </c>
      <c r="W224" t="s">
        <v>2831</v>
      </c>
      <c r="X224" t="s">
        <v>2832</v>
      </c>
      <c r="Y224" t="s">
        <v>2812</v>
      </c>
      <c r="Z224" t="s">
        <v>2833</v>
      </c>
      <c r="AA224" t="s">
        <v>623</v>
      </c>
      <c r="AB224" t="s">
        <v>569</v>
      </c>
      <c r="AC224" t="s">
        <v>606</v>
      </c>
      <c r="AD224" t="s">
        <v>611</v>
      </c>
      <c r="AE224" t="s">
        <v>611</v>
      </c>
      <c r="AF224" t="s">
        <v>2871</v>
      </c>
      <c r="AH224">
        <v>0.70385906040268453</v>
      </c>
      <c r="AI224" t="s">
        <v>568</v>
      </c>
      <c r="AJ224">
        <v>17277</v>
      </c>
    </row>
    <row r="225" spans="2:36" x14ac:dyDescent="0.3">
      <c r="B225" t="s">
        <v>1214</v>
      </c>
      <c r="C225">
        <v>2</v>
      </c>
      <c r="D225">
        <v>2023</v>
      </c>
      <c r="E225" t="s">
        <v>606</v>
      </c>
      <c r="F225" t="s">
        <v>2830</v>
      </c>
      <c r="G225" t="s">
        <v>2831</v>
      </c>
      <c r="H225" t="s">
        <v>2832</v>
      </c>
      <c r="I225" t="s">
        <v>2812</v>
      </c>
      <c r="J225" t="s">
        <v>2833</v>
      </c>
      <c r="K225" t="s">
        <v>1215</v>
      </c>
      <c r="L225">
        <v>4420.7823214285718</v>
      </c>
      <c r="M225" t="s">
        <v>145</v>
      </c>
      <c r="N225">
        <v>16605</v>
      </c>
      <c r="R225" t="s">
        <v>628</v>
      </c>
      <c r="S225" s="34">
        <v>2</v>
      </c>
      <c r="T225">
        <v>2023</v>
      </c>
      <c r="U225" t="s">
        <v>606</v>
      </c>
      <c r="V225" t="s">
        <v>2830</v>
      </c>
      <c r="W225" t="s">
        <v>2831</v>
      </c>
      <c r="X225" t="s">
        <v>2832</v>
      </c>
      <c r="Y225" t="s">
        <v>2812</v>
      </c>
      <c r="Z225" t="s">
        <v>2833</v>
      </c>
      <c r="AA225" t="s">
        <v>623</v>
      </c>
      <c r="AB225" t="s">
        <v>577</v>
      </c>
      <c r="AC225" t="s">
        <v>606</v>
      </c>
      <c r="AD225" t="s">
        <v>2592</v>
      </c>
      <c r="AE225" t="s">
        <v>2872</v>
      </c>
      <c r="AF225" t="s">
        <v>2873</v>
      </c>
      <c r="AH225">
        <v>0.60517241379310349</v>
      </c>
      <c r="AI225" t="s">
        <v>568</v>
      </c>
      <c r="AJ225">
        <v>17321</v>
      </c>
    </row>
    <row r="226" spans="2:36" x14ac:dyDescent="0.3">
      <c r="B226" t="s">
        <v>1216</v>
      </c>
      <c r="C226">
        <v>2</v>
      </c>
      <c r="D226">
        <v>2023</v>
      </c>
      <c r="E226" t="s">
        <v>606</v>
      </c>
      <c r="F226" t="s">
        <v>2830</v>
      </c>
      <c r="G226" t="s">
        <v>2831</v>
      </c>
      <c r="H226" t="s">
        <v>2832</v>
      </c>
      <c r="I226" t="s">
        <v>2812</v>
      </c>
      <c r="J226" t="s">
        <v>2833</v>
      </c>
      <c r="K226" t="s">
        <v>1217</v>
      </c>
      <c r="L226">
        <v>3875.8459374999998</v>
      </c>
      <c r="M226" t="s">
        <v>146</v>
      </c>
      <c r="N226">
        <v>15619</v>
      </c>
      <c r="R226" t="s">
        <v>629</v>
      </c>
      <c r="S226" s="34">
        <v>2</v>
      </c>
      <c r="T226">
        <v>2023</v>
      </c>
      <c r="U226" t="s">
        <v>606</v>
      </c>
      <c r="V226" t="s">
        <v>2830</v>
      </c>
      <c r="W226" t="s">
        <v>2831</v>
      </c>
      <c r="X226" t="s">
        <v>2832</v>
      </c>
      <c r="Y226" t="s">
        <v>2812</v>
      </c>
      <c r="Z226" t="s">
        <v>2833</v>
      </c>
      <c r="AA226" t="s">
        <v>623</v>
      </c>
      <c r="AB226" t="s">
        <v>569</v>
      </c>
      <c r="AC226" t="s">
        <v>606</v>
      </c>
      <c r="AD226" t="s">
        <v>611</v>
      </c>
      <c r="AE226" t="s">
        <v>611</v>
      </c>
      <c r="AF226" t="s">
        <v>2871</v>
      </c>
      <c r="AH226">
        <v>0.70385906040268453</v>
      </c>
      <c r="AI226" t="s">
        <v>568</v>
      </c>
      <c r="AJ226">
        <v>17427</v>
      </c>
    </row>
    <row r="227" spans="2:36" x14ac:dyDescent="0.3">
      <c r="B227" t="s">
        <v>1218</v>
      </c>
      <c r="C227">
        <v>2</v>
      </c>
      <c r="D227">
        <v>2023</v>
      </c>
      <c r="E227" t="s">
        <v>606</v>
      </c>
      <c r="F227" t="s">
        <v>2830</v>
      </c>
      <c r="G227" t="s">
        <v>2831</v>
      </c>
      <c r="H227" t="s">
        <v>2832</v>
      </c>
      <c r="I227" t="s">
        <v>2812</v>
      </c>
      <c r="J227" t="s">
        <v>2833</v>
      </c>
      <c r="K227" t="s">
        <v>1219</v>
      </c>
      <c r="L227">
        <v>3319.1915656565652</v>
      </c>
      <c r="M227" t="s">
        <v>147</v>
      </c>
      <c r="N227">
        <v>16703</v>
      </c>
      <c r="R227" t="s">
        <v>628</v>
      </c>
      <c r="S227" s="34">
        <v>2</v>
      </c>
      <c r="T227">
        <v>2023</v>
      </c>
      <c r="U227" t="s">
        <v>606</v>
      </c>
      <c r="V227" t="s">
        <v>2830</v>
      </c>
      <c r="W227" t="s">
        <v>2831</v>
      </c>
      <c r="X227" t="s">
        <v>2832</v>
      </c>
      <c r="Y227" t="s">
        <v>2812</v>
      </c>
      <c r="Z227" t="s">
        <v>2833</v>
      </c>
      <c r="AA227" t="s">
        <v>623</v>
      </c>
      <c r="AB227" t="s">
        <v>577</v>
      </c>
      <c r="AC227" t="s">
        <v>606</v>
      </c>
      <c r="AD227" t="s">
        <v>2592</v>
      </c>
      <c r="AE227" t="s">
        <v>2872</v>
      </c>
      <c r="AF227" t="s">
        <v>2873</v>
      </c>
      <c r="AH227">
        <v>0.60517241379310349</v>
      </c>
      <c r="AI227" t="s">
        <v>568</v>
      </c>
      <c r="AJ227">
        <v>17471</v>
      </c>
    </row>
    <row r="228" spans="2:36" x14ac:dyDescent="0.3">
      <c r="B228" t="s">
        <v>1220</v>
      </c>
      <c r="C228">
        <v>2</v>
      </c>
      <c r="D228">
        <v>2023</v>
      </c>
      <c r="E228" t="s">
        <v>606</v>
      </c>
      <c r="F228" t="s">
        <v>2830</v>
      </c>
      <c r="G228" t="s">
        <v>2831</v>
      </c>
      <c r="H228" t="s">
        <v>2832</v>
      </c>
      <c r="I228" t="s">
        <v>2812</v>
      </c>
      <c r="J228" t="s">
        <v>2833</v>
      </c>
      <c r="K228" t="s">
        <v>1221</v>
      </c>
      <c r="L228">
        <v>3943.8530864197537</v>
      </c>
      <c r="M228" t="s">
        <v>150</v>
      </c>
      <c r="N228">
        <v>16490</v>
      </c>
      <c r="R228" t="s">
        <v>629</v>
      </c>
      <c r="S228" s="34">
        <v>2</v>
      </c>
      <c r="T228">
        <v>2023</v>
      </c>
      <c r="U228" t="s">
        <v>606</v>
      </c>
      <c r="V228" t="s">
        <v>2830</v>
      </c>
      <c r="W228" t="s">
        <v>2831</v>
      </c>
      <c r="X228" t="s">
        <v>2832</v>
      </c>
      <c r="Y228" t="s">
        <v>2812</v>
      </c>
      <c r="Z228" t="s">
        <v>2833</v>
      </c>
      <c r="AA228" t="s">
        <v>623</v>
      </c>
      <c r="AB228" t="s">
        <v>569</v>
      </c>
      <c r="AC228" t="s">
        <v>606</v>
      </c>
      <c r="AD228" t="s">
        <v>611</v>
      </c>
      <c r="AE228" t="s">
        <v>611</v>
      </c>
      <c r="AF228" t="s">
        <v>2871</v>
      </c>
      <c r="AH228">
        <v>0.70385906040268453</v>
      </c>
      <c r="AI228" t="s">
        <v>568</v>
      </c>
      <c r="AJ228">
        <v>17577</v>
      </c>
    </row>
    <row r="229" spans="2:36" x14ac:dyDescent="0.3">
      <c r="B229" t="s">
        <v>34</v>
      </c>
      <c r="C229">
        <v>2</v>
      </c>
      <c r="D229">
        <v>2023</v>
      </c>
      <c r="E229" t="s">
        <v>606</v>
      </c>
      <c r="F229" t="s">
        <v>2830</v>
      </c>
      <c r="G229" t="s">
        <v>2831</v>
      </c>
      <c r="H229" t="s">
        <v>2832</v>
      </c>
      <c r="I229" t="s">
        <v>2812</v>
      </c>
      <c r="J229" t="s">
        <v>2833</v>
      </c>
      <c r="K229" t="s">
        <v>623</v>
      </c>
      <c r="L229">
        <v>0.70385906040268453</v>
      </c>
      <c r="M229" t="s">
        <v>568</v>
      </c>
      <c r="N229">
        <v>1187</v>
      </c>
      <c r="R229" t="s">
        <v>628</v>
      </c>
      <c r="S229" s="34">
        <v>2</v>
      </c>
      <c r="T229">
        <v>2023</v>
      </c>
      <c r="U229" t="s">
        <v>606</v>
      </c>
      <c r="V229" t="s">
        <v>2830</v>
      </c>
      <c r="W229" t="s">
        <v>2831</v>
      </c>
      <c r="X229" t="s">
        <v>2832</v>
      </c>
      <c r="Y229" t="s">
        <v>2812</v>
      </c>
      <c r="Z229" t="s">
        <v>2833</v>
      </c>
      <c r="AA229" t="s">
        <v>623</v>
      </c>
      <c r="AB229" t="s">
        <v>577</v>
      </c>
      <c r="AC229" t="s">
        <v>606</v>
      </c>
      <c r="AD229" t="s">
        <v>2592</v>
      </c>
      <c r="AE229" t="s">
        <v>2872</v>
      </c>
      <c r="AF229" t="s">
        <v>2873</v>
      </c>
      <c r="AH229">
        <v>0.60517241379310349</v>
      </c>
      <c r="AI229" t="s">
        <v>568</v>
      </c>
      <c r="AJ229">
        <v>17621</v>
      </c>
    </row>
    <row r="230" spans="2:36" x14ac:dyDescent="0.3">
      <c r="B230" t="s">
        <v>648</v>
      </c>
      <c r="C230">
        <v>2</v>
      </c>
      <c r="D230">
        <v>2023</v>
      </c>
      <c r="E230" t="s">
        <v>606</v>
      </c>
      <c r="F230" t="s">
        <v>2830</v>
      </c>
      <c r="G230" t="s">
        <v>2831</v>
      </c>
      <c r="H230" t="s">
        <v>2832</v>
      </c>
      <c r="I230" t="s">
        <v>2812</v>
      </c>
      <c r="J230" t="s">
        <v>2833</v>
      </c>
      <c r="K230" t="s">
        <v>649</v>
      </c>
      <c r="L230">
        <v>0.69639468690702089</v>
      </c>
      <c r="M230" t="s">
        <v>568</v>
      </c>
      <c r="N230">
        <v>1109</v>
      </c>
      <c r="R230" t="s">
        <v>629</v>
      </c>
      <c r="S230" s="34">
        <v>2</v>
      </c>
      <c r="T230">
        <v>2023</v>
      </c>
      <c r="U230" t="s">
        <v>606</v>
      </c>
      <c r="V230" t="s">
        <v>2830</v>
      </c>
      <c r="W230" t="s">
        <v>2831</v>
      </c>
      <c r="X230" t="s">
        <v>2832</v>
      </c>
      <c r="Y230" t="s">
        <v>2812</v>
      </c>
      <c r="Z230" t="s">
        <v>2833</v>
      </c>
      <c r="AA230" t="s">
        <v>623</v>
      </c>
      <c r="AB230" t="s">
        <v>569</v>
      </c>
      <c r="AC230" t="s">
        <v>606</v>
      </c>
      <c r="AD230" t="s">
        <v>611</v>
      </c>
      <c r="AE230" t="s">
        <v>611</v>
      </c>
      <c r="AF230" t="s">
        <v>2871</v>
      </c>
      <c r="AH230">
        <v>0.70385906040268453</v>
      </c>
      <c r="AI230" t="s">
        <v>568</v>
      </c>
      <c r="AJ230">
        <v>17727</v>
      </c>
    </row>
    <row r="231" spans="2:36" x14ac:dyDescent="0.3">
      <c r="B231" t="s">
        <v>4</v>
      </c>
      <c r="C231">
        <v>2</v>
      </c>
      <c r="D231">
        <v>2023</v>
      </c>
      <c r="E231" t="s">
        <v>606</v>
      </c>
      <c r="F231" t="s">
        <v>2830</v>
      </c>
      <c r="G231" t="s">
        <v>2831</v>
      </c>
      <c r="H231" t="s">
        <v>2832</v>
      </c>
      <c r="I231" t="s">
        <v>2812</v>
      </c>
      <c r="J231" t="s">
        <v>2833</v>
      </c>
      <c r="K231" t="s">
        <v>674</v>
      </c>
      <c r="L231">
        <v>5026</v>
      </c>
      <c r="M231" t="s">
        <v>568</v>
      </c>
      <c r="N231">
        <v>2739</v>
      </c>
      <c r="R231" t="s">
        <v>628</v>
      </c>
      <c r="S231" s="34">
        <v>2</v>
      </c>
      <c r="T231">
        <v>2023</v>
      </c>
      <c r="U231" t="s">
        <v>606</v>
      </c>
      <c r="V231" t="s">
        <v>2830</v>
      </c>
      <c r="W231" t="s">
        <v>2831</v>
      </c>
      <c r="X231" t="s">
        <v>2832</v>
      </c>
      <c r="Y231" t="s">
        <v>2812</v>
      </c>
      <c r="Z231" t="s">
        <v>2833</v>
      </c>
      <c r="AA231" t="s">
        <v>623</v>
      </c>
      <c r="AB231" t="s">
        <v>577</v>
      </c>
      <c r="AC231" t="s">
        <v>606</v>
      </c>
      <c r="AD231" t="s">
        <v>2592</v>
      </c>
      <c r="AE231" t="s">
        <v>2872</v>
      </c>
      <c r="AF231" t="s">
        <v>2873</v>
      </c>
      <c r="AH231">
        <v>0.60517241379310349</v>
      </c>
      <c r="AI231" t="s">
        <v>568</v>
      </c>
      <c r="AJ231">
        <v>17771</v>
      </c>
    </row>
    <row r="232" spans="2:36" x14ac:dyDescent="0.3">
      <c r="B232" t="s">
        <v>677</v>
      </c>
      <c r="C232">
        <v>2</v>
      </c>
      <c r="D232">
        <v>2023</v>
      </c>
      <c r="E232" t="s">
        <v>606</v>
      </c>
      <c r="F232" t="s">
        <v>2830</v>
      </c>
      <c r="G232" t="s">
        <v>2831</v>
      </c>
      <c r="H232" t="s">
        <v>2832</v>
      </c>
      <c r="I232" t="s">
        <v>2812</v>
      </c>
      <c r="J232" t="s">
        <v>2833</v>
      </c>
      <c r="K232" t="s">
        <v>678</v>
      </c>
      <c r="L232">
        <v>649</v>
      </c>
      <c r="M232" t="s">
        <v>568</v>
      </c>
      <c r="N232">
        <v>2930</v>
      </c>
      <c r="R232" t="s">
        <v>629</v>
      </c>
      <c r="S232" s="34">
        <v>2</v>
      </c>
      <c r="T232">
        <v>2023</v>
      </c>
      <c r="U232" t="s">
        <v>606</v>
      </c>
      <c r="V232" t="s">
        <v>2830</v>
      </c>
      <c r="W232" t="s">
        <v>2831</v>
      </c>
      <c r="X232" t="s">
        <v>2832</v>
      </c>
      <c r="Y232" t="s">
        <v>2812</v>
      </c>
      <c r="Z232" t="s">
        <v>2833</v>
      </c>
      <c r="AA232" t="s">
        <v>623</v>
      </c>
      <c r="AB232" t="s">
        <v>569</v>
      </c>
      <c r="AC232" t="s">
        <v>606</v>
      </c>
      <c r="AD232" t="s">
        <v>611</v>
      </c>
      <c r="AE232" t="s">
        <v>611</v>
      </c>
      <c r="AF232" t="s">
        <v>2871</v>
      </c>
      <c r="AH232">
        <v>0.70385906040268453</v>
      </c>
      <c r="AI232" t="s">
        <v>568</v>
      </c>
      <c r="AJ232">
        <v>17877</v>
      </c>
    </row>
    <row r="233" spans="2:36" x14ac:dyDescent="0.3">
      <c r="B233" t="s">
        <v>679</v>
      </c>
      <c r="C233">
        <v>2</v>
      </c>
      <c r="D233">
        <v>2023</v>
      </c>
      <c r="E233" t="s">
        <v>606</v>
      </c>
      <c r="F233" t="s">
        <v>2830</v>
      </c>
      <c r="G233" t="s">
        <v>2831</v>
      </c>
      <c r="H233" t="s">
        <v>2832</v>
      </c>
      <c r="I233" t="s">
        <v>2812</v>
      </c>
      <c r="J233" t="s">
        <v>2833</v>
      </c>
      <c r="K233" t="s">
        <v>680</v>
      </c>
      <c r="L233">
        <v>391</v>
      </c>
      <c r="M233" t="s">
        <v>568</v>
      </c>
      <c r="N233">
        <v>3005</v>
      </c>
      <c r="R233" t="s">
        <v>628</v>
      </c>
      <c r="S233" s="34">
        <v>2</v>
      </c>
      <c r="T233">
        <v>2023</v>
      </c>
      <c r="U233" t="s">
        <v>606</v>
      </c>
      <c r="V233" t="s">
        <v>2830</v>
      </c>
      <c r="W233" t="s">
        <v>2831</v>
      </c>
      <c r="X233" t="s">
        <v>2832</v>
      </c>
      <c r="Y233" t="s">
        <v>2812</v>
      </c>
      <c r="Z233" t="s">
        <v>2833</v>
      </c>
      <c r="AA233" t="s">
        <v>623</v>
      </c>
      <c r="AB233" t="s">
        <v>577</v>
      </c>
      <c r="AC233" t="s">
        <v>606</v>
      </c>
      <c r="AD233" t="s">
        <v>2592</v>
      </c>
      <c r="AE233" t="s">
        <v>2872</v>
      </c>
      <c r="AF233" t="s">
        <v>2873</v>
      </c>
      <c r="AH233">
        <v>0.60517241379310349</v>
      </c>
      <c r="AI233" t="s">
        <v>568</v>
      </c>
      <c r="AJ233">
        <v>17921</v>
      </c>
    </row>
    <row r="234" spans="2:36" x14ac:dyDescent="0.3">
      <c r="B234" t="s">
        <v>1822</v>
      </c>
      <c r="C234">
        <v>2</v>
      </c>
      <c r="D234">
        <v>2023</v>
      </c>
      <c r="E234" t="s">
        <v>606</v>
      </c>
      <c r="F234" t="s">
        <v>2830</v>
      </c>
      <c r="G234" t="s">
        <v>2831</v>
      </c>
      <c r="H234" t="s">
        <v>2832</v>
      </c>
      <c r="I234" t="s">
        <v>2812</v>
      </c>
      <c r="J234" t="s">
        <v>2833</v>
      </c>
      <c r="K234" t="s">
        <v>1823</v>
      </c>
      <c r="L234">
        <v>98</v>
      </c>
      <c r="M234" t="s">
        <v>568</v>
      </c>
      <c r="N234">
        <v>3155</v>
      </c>
      <c r="R234" t="s">
        <v>629</v>
      </c>
      <c r="S234" s="34">
        <v>2</v>
      </c>
      <c r="T234">
        <v>2023</v>
      </c>
      <c r="U234" t="s">
        <v>606</v>
      </c>
      <c r="V234" t="s">
        <v>2830</v>
      </c>
      <c r="W234" t="s">
        <v>2831</v>
      </c>
      <c r="X234" t="s">
        <v>2832</v>
      </c>
      <c r="Y234" t="s">
        <v>2812</v>
      </c>
      <c r="Z234" t="s">
        <v>2833</v>
      </c>
      <c r="AA234" t="s">
        <v>623</v>
      </c>
      <c r="AB234" t="s">
        <v>569</v>
      </c>
      <c r="AC234" t="s">
        <v>606</v>
      </c>
      <c r="AD234" t="s">
        <v>611</v>
      </c>
      <c r="AE234" t="s">
        <v>611</v>
      </c>
      <c r="AF234" t="s">
        <v>2871</v>
      </c>
      <c r="AH234">
        <v>0.70385906040268453</v>
      </c>
      <c r="AI234" t="s">
        <v>568</v>
      </c>
      <c r="AJ234">
        <v>18027</v>
      </c>
    </row>
    <row r="235" spans="2:36" x14ac:dyDescent="0.3">
      <c r="B235" t="s">
        <v>681</v>
      </c>
      <c r="C235">
        <v>2</v>
      </c>
      <c r="D235">
        <v>2023</v>
      </c>
      <c r="E235" t="s">
        <v>606</v>
      </c>
      <c r="F235" t="s">
        <v>2830</v>
      </c>
      <c r="G235" t="s">
        <v>2831</v>
      </c>
      <c r="H235" t="s">
        <v>2832</v>
      </c>
      <c r="I235" t="s">
        <v>2812</v>
      </c>
      <c r="J235" t="s">
        <v>2833</v>
      </c>
      <c r="K235" t="s">
        <v>682</v>
      </c>
      <c r="L235">
        <v>3986</v>
      </c>
      <c r="M235" t="s">
        <v>568</v>
      </c>
      <c r="N235">
        <v>3080</v>
      </c>
      <c r="R235" t="s">
        <v>628</v>
      </c>
      <c r="S235" s="34">
        <v>2</v>
      </c>
      <c r="T235">
        <v>2023</v>
      </c>
      <c r="U235" t="s">
        <v>606</v>
      </c>
      <c r="V235" t="s">
        <v>2830</v>
      </c>
      <c r="W235" t="s">
        <v>2831</v>
      </c>
      <c r="X235" t="s">
        <v>2832</v>
      </c>
      <c r="Y235" t="s">
        <v>2812</v>
      </c>
      <c r="Z235" t="s">
        <v>2833</v>
      </c>
      <c r="AA235" t="s">
        <v>623</v>
      </c>
      <c r="AB235" t="s">
        <v>577</v>
      </c>
      <c r="AC235" t="s">
        <v>606</v>
      </c>
      <c r="AD235" t="s">
        <v>2592</v>
      </c>
      <c r="AE235" t="s">
        <v>2872</v>
      </c>
      <c r="AF235" t="s">
        <v>2873</v>
      </c>
      <c r="AH235">
        <v>0.60517241379310349</v>
      </c>
      <c r="AI235" t="s">
        <v>568</v>
      </c>
      <c r="AJ235">
        <v>18071</v>
      </c>
    </row>
    <row r="236" spans="2:36" x14ac:dyDescent="0.3">
      <c r="B236" t="s">
        <v>675</v>
      </c>
      <c r="C236">
        <v>2</v>
      </c>
      <c r="D236">
        <v>2023</v>
      </c>
      <c r="E236" t="s">
        <v>606</v>
      </c>
      <c r="F236" t="s">
        <v>2830</v>
      </c>
      <c r="G236" t="s">
        <v>2831</v>
      </c>
      <c r="H236" t="s">
        <v>2832</v>
      </c>
      <c r="I236" t="s">
        <v>2812</v>
      </c>
      <c r="J236" t="s">
        <v>2833</v>
      </c>
      <c r="K236" t="s">
        <v>676</v>
      </c>
      <c r="L236">
        <v>4716</v>
      </c>
      <c r="M236" t="s">
        <v>568</v>
      </c>
      <c r="N236">
        <v>2814</v>
      </c>
      <c r="R236" t="s">
        <v>629</v>
      </c>
      <c r="S236" s="34">
        <v>2</v>
      </c>
      <c r="T236">
        <v>2023</v>
      </c>
      <c r="U236" t="s">
        <v>606</v>
      </c>
      <c r="V236" t="s">
        <v>2830</v>
      </c>
      <c r="W236" t="s">
        <v>2831</v>
      </c>
      <c r="X236" t="s">
        <v>2832</v>
      </c>
      <c r="Y236" t="s">
        <v>2812</v>
      </c>
      <c r="Z236" t="s">
        <v>2833</v>
      </c>
      <c r="AA236" t="s">
        <v>623</v>
      </c>
      <c r="AB236" t="s">
        <v>569</v>
      </c>
      <c r="AC236" t="s">
        <v>606</v>
      </c>
      <c r="AD236" t="s">
        <v>611</v>
      </c>
      <c r="AE236" t="s">
        <v>611</v>
      </c>
      <c r="AF236" t="s">
        <v>2871</v>
      </c>
      <c r="AH236">
        <v>0.70385906040268453</v>
      </c>
      <c r="AI236" t="s">
        <v>568</v>
      </c>
      <c r="AJ236">
        <v>18177</v>
      </c>
    </row>
    <row r="237" spans="2:36" x14ac:dyDescent="0.3">
      <c r="B237" t="s">
        <v>136</v>
      </c>
      <c r="C237">
        <v>2</v>
      </c>
      <c r="D237">
        <v>2023</v>
      </c>
      <c r="E237" t="s">
        <v>606</v>
      </c>
      <c r="F237" t="s">
        <v>2830</v>
      </c>
      <c r="G237" t="s">
        <v>2831</v>
      </c>
      <c r="H237" t="s">
        <v>2832</v>
      </c>
      <c r="I237" t="s">
        <v>2812</v>
      </c>
      <c r="J237" t="s">
        <v>2833</v>
      </c>
      <c r="K237" t="s">
        <v>140</v>
      </c>
      <c r="L237">
        <v>6275.9638934223958</v>
      </c>
      <c r="M237" t="s">
        <v>568</v>
      </c>
      <c r="N237">
        <v>1315</v>
      </c>
      <c r="R237" t="s">
        <v>628</v>
      </c>
      <c r="S237" s="34">
        <v>2</v>
      </c>
      <c r="T237">
        <v>2023</v>
      </c>
      <c r="U237" t="s">
        <v>606</v>
      </c>
      <c r="V237" t="s">
        <v>2830</v>
      </c>
      <c r="W237" t="s">
        <v>2831</v>
      </c>
      <c r="X237" t="s">
        <v>2832</v>
      </c>
      <c r="Y237" t="s">
        <v>2812</v>
      </c>
      <c r="Z237" t="s">
        <v>2833</v>
      </c>
      <c r="AA237" t="s">
        <v>623</v>
      </c>
      <c r="AB237" t="s">
        <v>577</v>
      </c>
      <c r="AC237" t="s">
        <v>606</v>
      </c>
      <c r="AD237" t="s">
        <v>2592</v>
      </c>
      <c r="AE237" t="s">
        <v>2872</v>
      </c>
      <c r="AF237" t="s">
        <v>2873</v>
      </c>
      <c r="AH237">
        <v>0.60517241379310349</v>
      </c>
      <c r="AI237" t="s">
        <v>568</v>
      </c>
      <c r="AJ237">
        <v>18221</v>
      </c>
    </row>
    <row r="238" spans="2:36" x14ac:dyDescent="0.3">
      <c r="B238" t="s">
        <v>144</v>
      </c>
      <c r="C238">
        <v>2</v>
      </c>
      <c r="D238">
        <v>2023</v>
      </c>
      <c r="E238" t="s">
        <v>606</v>
      </c>
      <c r="F238" t="s">
        <v>2830</v>
      </c>
      <c r="G238" t="s">
        <v>2831</v>
      </c>
      <c r="H238" t="s">
        <v>2832</v>
      </c>
      <c r="I238" t="s">
        <v>2812</v>
      </c>
      <c r="J238" t="s">
        <v>2833</v>
      </c>
      <c r="K238" t="s">
        <v>651</v>
      </c>
      <c r="L238">
        <v>23626</v>
      </c>
      <c r="M238" t="s">
        <v>568</v>
      </c>
      <c r="N238">
        <v>1389</v>
      </c>
      <c r="R238" t="s">
        <v>629</v>
      </c>
      <c r="S238" s="34">
        <v>2</v>
      </c>
      <c r="T238">
        <v>2023</v>
      </c>
      <c r="U238" t="s">
        <v>606</v>
      </c>
      <c r="V238" t="s">
        <v>2830</v>
      </c>
      <c r="W238" t="s">
        <v>2831</v>
      </c>
      <c r="X238" t="s">
        <v>2832</v>
      </c>
      <c r="Y238" t="s">
        <v>2812</v>
      </c>
      <c r="Z238" t="s">
        <v>2833</v>
      </c>
      <c r="AA238" t="s">
        <v>623</v>
      </c>
      <c r="AB238" t="s">
        <v>569</v>
      </c>
      <c r="AC238" t="s">
        <v>606</v>
      </c>
      <c r="AD238" t="s">
        <v>611</v>
      </c>
      <c r="AE238" t="s">
        <v>611</v>
      </c>
      <c r="AF238" t="s">
        <v>2871</v>
      </c>
      <c r="AH238">
        <v>0.70385906040268453</v>
      </c>
      <c r="AI238" t="s">
        <v>568</v>
      </c>
      <c r="AJ238">
        <v>18327</v>
      </c>
    </row>
    <row r="239" spans="2:36" x14ac:dyDescent="0.3">
      <c r="B239" t="s">
        <v>153</v>
      </c>
      <c r="C239">
        <v>2</v>
      </c>
      <c r="D239">
        <v>2023</v>
      </c>
      <c r="E239" t="s">
        <v>606</v>
      </c>
      <c r="F239" t="s">
        <v>2830</v>
      </c>
      <c r="G239" t="s">
        <v>2831</v>
      </c>
      <c r="H239" t="s">
        <v>2832</v>
      </c>
      <c r="I239" t="s">
        <v>2812</v>
      </c>
      <c r="J239" t="s">
        <v>2833</v>
      </c>
      <c r="K239" t="s">
        <v>653</v>
      </c>
      <c r="L239">
        <v>20</v>
      </c>
      <c r="M239" t="s">
        <v>568</v>
      </c>
      <c r="N239">
        <v>1539</v>
      </c>
      <c r="R239" t="s">
        <v>628</v>
      </c>
      <c r="S239" s="34">
        <v>2</v>
      </c>
      <c r="T239">
        <v>2023</v>
      </c>
      <c r="U239" t="s">
        <v>606</v>
      </c>
      <c r="V239" t="s">
        <v>2830</v>
      </c>
      <c r="W239" t="s">
        <v>2831</v>
      </c>
      <c r="X239" t="s">
        <v>2832</v>
      </c>
      <c r="Y239" t="s">
        <v>2812</v>
      </c>
      <c r="Z239" t="s">
        <v>2833</v>
      </c>
      <c r="AA239" t="s">
        <v>623</v>
      </c>
      <c r="AB239" t="s">
        <v>577</v>
      </c>
      <c r="AC239" t="s">
        <v>606</v>
      </c>
      <c r="AD239" t="s">
        <v>2592</v>
      </c>
      <c r="AE239" t="s">
        <v>2872</v>
      </c>
      <c r="AF239" t="s">
        <v>2873</v>
      </c>
      <c r="AH239">
        <v>0.60517241379310349</v>
      </c>
      <c r="AI239" t="s">
        <v>568</v>
      </c>
      <c r="AJ239">
        <v>18371</v>
      </c>
    </row>
    <row r="240" spans="2:36" x14ac:dyDescent="0.3">
      <c r="B240" t="s">
        <v>725</v>
      </c>
      <c r="C240">
        <v>2</v>
      </c>
      <c r="D240">
        <v>2023</v>
      </c>
      <c r="E240" t="s">
        <v>606</v>
      </c>
      <c r="F240" t="s">
        <v>2830</v>
      </c>
      <c r="G240" t="s">
        <v>2831</v>
      </c>
      <c r="H240" t="s">
        <v>2832</v>
      </c>
      <c r="I240" t="s">
        <v>2812</v>
      </c>
      <c r="J240" t="s">
        <v>2833</v>
      </c>
      <c r="K240" t="s">
        <v>726</v>
      </c>
      <c r="L240">
        <v>2131</v>
      </c>
      <c r="M240" t="s">
        <v>568</v>
      </c>
      <c r="N240">
        <v>4403</v>
      </c>
      <c r="R240" t="s">
        <v>629</v>
      </c>
      <c r="S240" s="34">
        <v>2</v>
      </c>
      <c r="T240">
        <v>2023</v>
      </c>
      <c r="U240" t="s">
        <v>606</v>
      </c>
      <c r="V240" t="s">
        <v>2830</v>
      </c>
      <c r="W240" t="s">
        <v>2831</v>
      </c>
      <c r="X240" t="s">
        <v>2832</v>
      </c>
      <c r="Y240" t="s">
        <v>2812</v>
      </c>
      <c r="Z240" t="s">
        <v>2833</v>
      </c>
      <c r="AA240" t="s">
        <v>623</v>
      </c>
      <c r="AB240" t="s">
        <v>569</v>
      </c>
      <c r="AC240" t="s">
        <v>606</v>
      </c>
      <c r="AD240" t="s">
        <v>611</v>
      </c>
      <c r="AE240" t="s">
        <v>611</v>
      </c>
      <c r="AF240" t="s">
        <v>2871</v>
      </c>
      <c r="AH240">
        <v>0.70385906040268453</v>
      </c>
      <c r="AI240" t="s">
        <v>568</v>
      </c>
      <c r="AJ240">
        <v>18477</v>
      </c>
    </row>
    <row r="241" spans="2:36" x14ac:dyDescent="0.3">
      <c r="B241" t="s">
        <v>733</v>
      </c>
      <c r="C241">
        <v>2</v>
      </c>
      <c r="D241">
        <v>2023</v>
      </c>
      <c r="E241" t="s">
        <v>606</v>
      </c>
      <c r="F241" t="s">
        <v>2830</v>
      </c>
      <c r="G241" t="s">
        <v>2831</v>
      </c>
      <c r="H241" t="s">
        <v>2832</v>
      </c>
      <c r="I241" t="s">
        <v>2812</v>
      </c>
      <c r="J241" t="s">
        <v>2833</v>
      </c>
      <c r="K241" t="s">
        <v>734</v>
      </c>
      <c r="L241">
        <v>2035</v>
      </c>
      <c r="M241" t="s">
        <v>568</v>
      </c>
      <c r="N241">
        <v>4629</v>
      </c>
      <c r="R241" t="s">
        <v>628</v>
      </c>
      <c r="S241" s="34">
        <v>2</v>
      </c>
      <c r="T241">
        <v>2023</v>
      </c>
      <c r="U241" t="s">
        <v>606</v>
      </c>
      <c r="V241" t="s">
        <v>2830</v>
      </c>
      <c r="W241" t="s">
        <v>2831</v>
      </c>
      <c r="X241" t="s">
        <v>2832</v>
      </c>
      <c r="Y241" t="s">
        <v>2812</v>
      </c>
      <c r="Z241" t="s">
        <v>2833</v>
      </c>
      <c r="AA241" t="s">
        <v>623</v>
      </c>
      <c r="AB241" t="s">
        <v>577</v>
      </c>
      <c r="AC241" t="s">
        <v>606</v>
      </c>
      <c r="AD241" t="s">
        <v>2592</v>
      </c>
      <c r="AE241" t="s">
        <v>2872</v>
      </c>
      <c r="AF241" t="s">
        <v>2873</v>
      </c>
      <c r="AH241">
        <v>0.60517241379310349</v>
      </c>
      <c r="AI241" t="s">
        <v>568</v>
      </c>
      <c r="AJ241">
        <v>18521</v>
      </c>
    </row>
    <row r="242" spans="2:36" x14ac:dyDescent="0.3">
      <c r="B242" t="s">
        <v>723</v>
      </c>
      <c r="C242">
        <v>2</v>
      </c>
      <c r="D242">
        <v>2023</v>
      </c>
      <c r="E242" t="s">
        <v>606</v>
      </c>
      <c r="F242" t="s">
        <v>2830</v>
      </c>
      <c r="G242" t="s">
        <v>2831</v>
      </c>
      <c r="H242" t="s">
        <v>2832</v>
      </c>
      <c r="I242" t="s">
        <v>2812</v>
      </c>
      <c r="J242" t="s">
        <v>2833</v>
      </c>
      <c r="K242" t="s">
        <v>724</v>
      </c>
      <c r="L242">
        <v>2131</v>
      </c>
      <c r="M242" t="s">
        <v>568</v>
      </c>
      <c r="N242">
        <v>4326</v>
      </c>
      <c r="R242" t="s">
        <v>629</v>
      </c>
      <c r="S242" s="34">
        <v>2</v>
      </c>
      <c r="T242">
        <v>2023</v>
      </c>
      <c r="U242" t="s">
        <v>606</v>
      </c>
      <c r="V242" t="s">
        <v>2830</v>
      </c>
      <c r="W242" t="s">
        <v>2831</v>
      </c>
      <c r="X242" t="s">
        <v>2832</v>
      </c>
      <c r="Y242" t="s">
        <v>2812</v>
      </c>
      <c r="Z242" t="s">
        <v>2833</v>
      </c>
      <c r="AA242" t="s">
        <v>623</v>
      </c>
      <c r="AB242" t="s">
        <v>569</v>
      </c>
      <c r="AC242" t="s">
        <v>606</v>
      </c>
      <c r="AD242" t="s">
        <v>611</v>
      </c>
      <c r="AE242" t="s">
        <v>611</v>
      </c>
      <c r="AF242" t="s">
        <v>2871</v>
      </c>
      <c r="AH242">
        <v>0.70385906040268453</v>
      </c>
      <c r="AI242" t="s">
        <v>568</v>
      </c>
      <c r="AJ242">
        <v>18627</v>
      </c>
    </row>
    <row r="243" spans="2:36" x14ac:dyDescent="0.3">
      <c r="B243" t="s">
        <v>731</v>
      </c>
      <c r="C243">
        <v>2</v>
      </c>
      <c r="D243">
        <v>2023</v>
      </c>
      <c r="E243" t="s">
        <v>606</v>
      </c>
      <c r="F243" t="s">
        <v>2830</v>
      </c>
      <c r="G243" t="s">
        <v>2831</v>
      </c>
      <c r="H243" t="s">
        <v>2832</v>
      </c>
      <c r="I243" t="s">
        <v>2812</v>
      </c>
      <c r="J243" t="s">
        <v>2833</v>
      </c>
      <c r="K243" t="s">
        <v>732</v>
      </c>
      <c r="L243">
        <v>2035</v>
      </c>
      <c r="M243" t="s">
        <v>568</v>
      </c>
      <c r="N243">
        <v>4552</v>
      </c>
      <c r="R243" t="s">
        <v>628</v>
      </c>
      <c r="S243" s="34">
        <v>2</v>
      </c>
      <c r="T243">
        <v>2023</v>
      </c>
      <c r="U243" t="s">
        <v>606</v>
      </c>
      <c r="V243" t="s">
        <v>2830</v>
      </c>
      <c r="W243" t="s">
        <v>2831</v>
      </c>
      <c r="X243" t="s">
        <v>2832</v>
      </c>
      <c r="Y243" t="s">
        <v>2812</v>
      </c>
      <c r="Z243" t="s">
        <v>2833</v>
      </c>
      <c r="AA243" t="s">
        <v>623</v>
      </c>
      <c r="AB243" t="s">
        <v>577</v>
      </c>
      <c r="AC243" t="s">
        <v>606</v>
      </c>
      <c r="AD243" t="s">
        <v>2592</v>
      </c>
      <c r="AE243" t="s">
        <v>2872</v>
      </c>
      <c r="AF243" t="s">
        <v>2873</v>
      </c>
      <c r="AH243">
        <v>0.60517241379310349</v>
      </c>
      <c r="AI243" t="s">
        <v>568</v>
      </c>
      <c r="AJ243">
        <v>18671</v>
      </c>
    </row>
    <row r="244" spans="2:36" x14ac:dyDescent="0.3">
      <c r="B244" t="s">
        <v>729</v>
      </c>
      <c r="C244">
        <v>2</v>
      </c>
      <c r="D244">
        <v>2023</v>
      </c>
      <c r="E244" t="s">
        <v>606</v>
      </c>
      <c r="F244" t="s">
        <v>2830</v>
      </c>
      <c r="G244" t="s">
        <v>254</v>
      </c>
      <c r="H244" t="s">
        <v>11</v>
      </c>
      <c r="I244" t="s">
        <v>254</v>
      </c>
      <c r="J244" t="s">
        <v>254</v>
      </c>
      <c r="K244" t="s">
        <v>730</v>
      </c>
      <c r="L244">
        <v>268282</v>
      </c>
      <c r="M244" t="s">
        <v>568</v>
      </c>
      <c r="N244">
        <v>4515</v>
      </c>
      <c r="R244" t="s">
        <v>629</v>
      </c>
      <c r="S244" s="34">
        <v>2</v>
      </c>
      <c r="T244">
        <v>2023</v>
      </c>
      <c r="U244" t="s">
        <v>606</v>
      </c>
      <c r="V244" t="s">
        <v>2830</v>
      </c>
      <c r="W244" t="s">
        <v>2831</v>
      </c>
      <c r="X244" t="s">
        <v>2832</v>
      </c>
      <c r="Y244" t="s">
        <v>2812</v>
      </c>
      <c r="Z244" t="s">
        <v>2833</v>
      </c>
      <c r="AA244" t="s">
        <v>623</v>
      </c>
      <c r="AB244" t="s">
        <v>569</v>
      </c>
      <c r="AC244" t="s">
        <v>606</v>
      </c>
      <c r="AD244" t="s">
        <v>611</v>
      </c>
      <c r="AE244" t="s">
        <v>611</v>
      </c>
      <c r="AF244" t="s">
        <v>2871</v>
      </c>
      <c r="AH244">
        <v>0.70385906040268453</v>
      </c>
      <c r="AI244" t="s">
        <v>568</v>
      </c>
      <c r="AJ244">
        <v>18777</v>
      </c>
    </row>
    <row r="245" spans="2:36" x14ac:dyDescent="0.3">
      <c r="B245" t="s">
        <v>737</v>
      </c>
      <c r="C245">
        <v>2</v>
      </c>
      <c r="D245">
        <v>2023</v>
      </c>
      <c r="E245" t="s">
        <v>606</v>
      </c>
      <c r="F245" t="s">
        <v>2830</v>
      </c>
      <c r="G245" t="s">
        <v>254</v>
      </c>
      <c r="H245" t="s">
        <v>11</v>
      </c>
      <c r="I245" t="s">
        <v>254</v>
      </c>
      <c r="J245" t="s">
        <v>254</v>
      </c>
      <c r="K245" t="s">
        <v>738</v>
      </c>
      <c r="L245">
        <v>264497</v>
      </c>
      <c r="M245" t="s">
        <v>568</v>
      </c>
      <c r="N245">
        <v>4741</v>
      </c>
      <c r="R245" t="s">
        <v>628</v>
      </c>
      <c r="S245" s="34">
        <v>2</v>
      </c>
      <c r="T245">
        <v>2023</v>
      </c>
      <c r="U245" t="s">
        <v>606</v>
      </c>
      <c r="V245" t="s">
        <v>2830</v>
      </c>
      <c r="W245" t="s">
        <v>2831</v>
      </c>
      <c r="X245" t="s">
        <v>2832</v>
      </c>
      <c r="Y245" t="s">
        <v>2812</v>
      </c>
      <c r="Z245" t="s">
        <v>2833</v>
      </c>
      <c r="AA245" t="s">
        <v>623</v>
      </c>
      <c r="AB245" t="s">
        <v>577</v>
      </c>
      <c r="AC245" t="s">
        <v>606</v>
      </c>
      <c r="AD245" t="s">
        <v>2592</v>
      </c>
      <c r="AE245" t="s">
        <v>2872</v>
      </c>
      <c r="AF245" t="s">
        <v>2873</v>
      </c>
      <c r="AH245">
        <v>0.60517241379310349</v>
      </c>
      <c r="AI245" t="s">
        <v>568</v>
      </c>
      <c r="AJ245">
        <v>18821</v>
      </c>
    </row>
    <row r="246" spans="2:36" x14ac:dyDescent="0.3">
      <c r="B246" t="s">
        <v>727</v>
      </c>
      <c r="C246">
        <v>2</v>
      </c>
      <c r="D246">
        <v>2023</v>
      </c>
      <c r="E246" t="s">
        <v>606</v>
      </c>
      <c r="F246" t="s">
        <v>2830</v>
      </c>
      <c r="G246" t="s">
        <v>2831</v>
      </c>
      <c r="H246" t="s">
        <v>2832</v>
      </c>
      <c r="I246" t="s">
        <v>2812</v>
      </c>
      <c r="J246" t="s">
        <v>2833</v>
      </c>
      <c r="K246" t="s">
        <v>728</v>
      </c>
      <c r="L246">
        <v>2440</v>
      </c>
      <c r="M246" t="s">
        <v>568</v>
      </c>
      <c r="N246">
        <v>4478</v>
      </c>
      <c r="R246" t="s">
        <v>629</v>
      </c>
      <c r="S246" s="34">
        <v>2</v>
      </c>
      <c r="T246">
        <v>2023</v>
      </c>
      <c r="U246" t="s">
        <v>606</v>
      </c>
      <c r="V246" t="s">
        <v>2830</v>
      </c>
      <c r="W246" t="s">
        <v>2831</v>
      </c>
      <c r="X246" t="s">
        <v>2832</v>
      </c>
      <c r="Y246" t="s">
        <v>2812</v>
      </c>
      <c r="Z246" t="s">
        <v>2833</v>
      </c>
      <c r="AA246" t="s">
        <v>623</v>
      </c>
      <c r="AB246" t="s">
        <v>569</v>
      </c>
      <c r="AC246" t="s">
        <v>606</v>
      </c>
      <c r="AD246" t="s">
        <v>611</v>
      </c>
      <c r="AE246" t="s">
        <v>611</v>
      </c>
      <c r="AF246" t="s">
        <v>2871</v>
      </c>
      <c r="AH246">
        <v>0.70385906040268453</v>
      </c>
      <c r="AI246" t="s">
        <v>568</v>
      </c>
      <c r="AJ246">
        <v>18927</v>
      </c>
    </row>
    <row r="247" spans="2:36" x14ac:dyDescent="0.3">
      <c r="B247" t="s">
        <v>735</v>
      </c>
      <c r="C247">
        <v>2</v>
      </c>
      <c r="D247">
        <v>2023</v>
      </c>
      <c r="E247" t="s">
        <v>606</v>
      </c>
      <c r="F247" t="s">
        <v>2830</v>
      </c>
      <c r="G247" t="s">
        <v>2831</v>
      </c>
      <c r="H247" t="s">
        <v>2832</v>
      </c>
      <c r="I247" t="s">
        <v>2812</v>
      </c>
      <c r="J247" t="s">
        <v>2833</v>
      </c>
      <c r="K247" t="s">
        <v>736</v>
      </c>
      <c r="L247">
        <v>2416</v>
      </c>
      <c r="M247" t="s">
        <v>568</v>
      </c>
      <c r="N247">
        <v>4704</v>
      </c>
      <c r="R247" t="s">
        <v>628</v>
      </c>
      <c r="S247" s="34">
        <v>2</v>
      </c>
      <c r="T247">
        <v>2023</v>
      </c>
      <c r="U247" t="s">
        <v>606</v>
      </c>
      <c r="V247" t="s">
        <v>2830</v>
      </c>
      <c r="W247" t="s">
        <v>2831</v>
      </c>
      <c r="X247" t="s">
        <v>2832</v>
      </c>
      <c r="Y247" t="s">
        <v>2812</v>
      </c>
      <c r="Z247" t="s">
        <v>2833</v>
      </c>
      <c r="AA247" t="s">
        <v>623</v>
      </c>
      <c r="AB247" t="s">
        <v>577</v>
      </c>
      <c r="AC247" t="s">
        <v>606</v>
      </c>
      <c r="AD247" t="s">
        <v>2592</v>
      </c>
      <c r="AE247" t="s">
        <v>2872</v>
      </c>
      <c r="AF247" t="s">
        <v>2873</v>
      </c>
      <c r="AH247">
        <v>0.60517241379310349</v>
      </c>
      <c r="AI247" t="s">
        <v>568</v>
      </c>
      <c r="AJ247">
        <v>18971</v>
      </c>
    </row>
    <row r="248" spans="2:36" x14ac:dyDescent="0.3">
      <c r="B248" t="s">
        <v>693</v>
      </c>
      <c r="C248">
        <v>2</v>
      </c>
      <c r="D248">
        <v>2023</v>
      </c>
      <c r="E248" t="s">
        <v>606</v>
      </c>
      <c r="F248" t="s">
        <v>2830</v>
      </c>
      <c r="G248" t="s">
        <v>2831</v>
      </c>
      <c r="H248" t="s">
        <v>2832</v>
      </c>
      <c r="I248" t="s">
        <v>2812</v>
      </c>
      <c r="J248" t="s">
        <v>2833</v>
      </c>
      <c r="K248" t="s">
        <v>694</v>
      </c>
      <c r="L248">
        <v>7224</v>
      </c>
      <c r="M248" t="s">
        <v>568</v>
      </c>
      <c r="N248">
        <v>3499</v>
      </c>
      <c r="R248" t="s">
        <v>629</v>
      </c>
      <c r="S248" s="34">
        <v>2</v>
      </c>
      <c r="T248">
        <v>2023</v>
      </c>
      <c r="U248" t="s">
        <v>606</v>
      </c>
      <c r="V248" t="s">
        <v>2830</v>
      </c>
      <c r="W248" t="s">
        <v>2831</v>
      </c>
      <c r="X248" t="s">
        <v>2832</v>
      </c>
      <c r="Y248" t="s">
        <v>2812</v>
      </c>
      <c r="Z248" t="s">
        <v>2833</v>
      </c>
      <c r="AA248" t="s">
        <v>623</v>
      </c>
      <c r="AB248" t="s">
        <v>569</v>
      </c>
      <c r="AC248" t="s">
        <v>606</v>
      </c>
      <c r="AD248" t="s">
        <v>611</v>
      </c>
      <c r="AE248" t="s">
        <v>611</v>
      </c>
      <c r="AF248" t="s">
        <v>2871</v>
      </c>
      <c r="AH248">
        <v>0.70385906040268453</v>
      </c>
      <c r="AI248" t="s">
        <v>568</v>
      </c>
      <c r="AJ248">
        <v>19077</v>
      </c>
    </row>
    <row r="249" spans="2:36" x14ac:dyDescent="0.3">
      <c r="B249" t="s">
        <v>701</v>
      </c>
      <c r="C249">
        <v>2</v>
      </c>
      <c r="D249">
        <v>2023</v>
      </c>
      <c r="E249" t="s">
        <v>606</v>
      </c>
      <c r="F249" t="s">
        <v>2830</v>
      </c>
      <c r="G249" t="s">
        <v>2831</v>
      </c>
      <c r="H249" t="s">
        <v>2832</v>
      </c>
      <c r="I249" t="s">
        <v>2812</v>
      </c>
      <c r="J249" t="s">
        <v>2833</v>
      </c>
      <c r="K249" t="s">
        <v>702</v>
      </c>
      <c r="L249">
        <v>7255</v>
      </c>
      <c r="M249" t="s">
        <v>568</v>
      </c>
      <c r="N249">
        <v>3725</v>
      </c>
      <c r="R249" t="s">
        <v>628</v>
      </c>
      <c r="S249" s="34">
        <v>2</v>
      </c>
      <c r="T249">
        <v>2023</v>
      </c>
      <c r="U249" t="s">
        <v>606</v>
      </c>
      <c r="V249" t="s">
        <v>2830</v>
      </c>
      <c r="W249" t="s">
        <v>2831</v>
      </c>
      <c r="X249" t="s">
        <v>2832</v>
      </c>
      <c r="Y249" t="s">
        <v>2812</v>
      </c>
      <c r="Z249" t="s">
        <v>2833</v>
      </c>
      <c r="AA249" t="s">
        <v>623</v>
      </c>
      <c r="AB249" t="s">
        <v>577</v>
      </c>
      <c r="AC249" t="s">
        <v>606</v>
      </c>
      <c r="AD249" t="s">
        <v>2592</v>
      </c>
      <c r="AE249" t="s">
        <v>2872</v>
      </c>
      <c r="AF249" t="s">
        <v>2873</v>
      </c>
      <c r="AH249">
        <v>0.60517241379310349</v>
      </c>
      <c r="AI249" t="s">
        <v>568</v>
      </c>
      <c r="AJ249">
        <v>19121</v>
      </c>
    </row>
    <row r="250" spans="2:36" x14ac:dyDescent="0.3">
      <c r="B250" t="s">
        <v>691</v>
      </c>
      <c r="C250">
        <v>2</v>
      </c>
      <c r="D250">
        <v>2023</v>
      </c>
      <c r="E250" t="s">
        <v>606</v>
      </c>
      <c r="F250" t="s">
        <v>2830</v>
      </c>
      <c r="G250" t="s">
        <v>2831</v>
      </c>
      <c r="H250" t="s">
        <v>2832</v>
      </c>
      <c r="I250" t="s">
        <v>2812</v>
      </c>
      <c r="J250" t="s">
        <v>2833</v>
      </c>
      <c r="K250" t="s">
        <v>692</v>
      </c>
      <c r="L250">
        <v>7224</v>
      </c>
      <c r="M250" t="s">
        <v>568</v>
      </c>
      <c r="N250">
        <v>3422</v>
      </c>
      <c r="R250" t="s">
        <v>629</v>
      </c>
      <c r="S250" s="34">
        <v>2</v>
      </c>
      <c r="T250">
        <v>2023</v>
      </c>
      <c r="U250" t="s">
        <v>606</v>
      </c>
      <c r="V250" t="s">
        <v>2830</v>
      </c>
      <c r="W250" t="s">
        <v>2831</v>
      </c>
      <c r="X250" t="s">
        <v>2832</v>
      </c>
      <c r="Y250" t="s">
        <v>2812</v>
      </c>
      <c r="Z250" t="s">
        <v>2833</v>
      </c>
      <c r="AA250" t="s">
        <v>623</v>
      </c>
      <c r="AB250" t="s">
        <v>569</v>
      </c>
      <c r="AC250" t="s">
        <v>606</v>
      </c>
      <c r="AD250" t="s">
        <v>611</v>
      </c>
      <c r="AE250" t="s">
        <v>611</v>
      </c>
      <c r="AF250" t="s">
        <v>2871</v>
      </c>
      <c r="AH250">
        <v>0.70385906040268453</v>
      </c>
      <c r="AI250" t="s">
        <v>568</v>
      </c>
      <c r="AJ250">
        <v>19227</v>
      </c>
    </row>
    <row r="251" spans="2:36" x14ac:dyDescent="0.3">
      <c r="B251" t="s">
        <v>699</v>
      </c>
      <c r="C251">
        <v>2</v>
      </c>
      <c r="D251">
        <v>2023</v>
      </c>
      <c r="E251" t="s">
        <v>606</v>
      </c>
      <c r="F251" t="s">
        <v>2830</v>
      </c>
      <c r="G251" t="s">
        <v>2831</v>
      </c>
      <c r="H251" t="s">
        <v>2832</v>
      </c>
      <c r="I251" t="s">
        <v>2812</v>
      </c>
      <c r="J251" t="s">
        <v>2833</v>
      </c>
      <c r="K251" t="s">
        <v>700</v>
      </c>
      <c r="L251">
        <v>7255</v>
      </c>
      <c r="M251" t="s">
        <v>568</v>
      </c>
      <c r="N251">
        <v>3648</v>
      </c>
      <c r="R251" t="s">
        <v>628</v>
      </c>
      <c r="S251" s="34">
        <v>2</v>
      </c>
      <c r="T251">
        <v>2023</v>
      </c>
      <c r="U251" t="s">
        <v>606</v>
      </c>
      <c r="V251" t="s">
        <v>2830</v>
      </c>
      <c r="W251" t="s">
        <v>2831</v>
      </c>
      <c r="X251" t="s">
        <v>2832</v>
      </c>
      <c r="Y251" t="s">
        <v>2812</v>
      </c>
      <c r="Z251" t="s">
        <v>2833</v>
      </c>
      <c r="AA251" t="s">
        <v>623</v>
      </c>
      <c r="AB251" t="s">
        <v>577</v>
      </c>
      <c r="AC251" t="s">
        <v>606</v>
      </c>
      <c r="AD251" t="s">
        <v>2592</v>
      </c>
      <c r="AE251" t="s">
        <v>2872</v>
      </c>
      <c r="AF251" t="s">
        <v>2873</v>
      </c>
      <c r="AH251">
        <v>0.60517241379310349</v>
      </c>
      <c r="AI251" t="s">
        <v>568</v>
      </c>
      <c r="AJ251">
        <v>19271</v>
      </c>
    </row>
    <row r="252" spans="2:36" x14ac:dyDescent="0.3">
      <c r="B252" t="s">
        <v>697</v>
      </c>
      <c r="C252">
        <v>2</v>
      </c>
      <c r="D252">
        <v>2023</v>
      </c>
      <c r="E252" t="s">
        <v>606</v>
      </c>
      <c r="F252" t="s">
        <v>2830</v>
      </c>
      <c r="G252" t="s">
        <v>254</v>
      </c>
      <c r="H252" t="s">
        <v>11</v>
      </c>
      <c r="I252" t="s">
        <v>254</v>
      </c>
      <c r="J252" t="s">
        <v>254</v>
      </c>
      <c r="K252" t="s">
        <v>698</v>
      </c>
      <c r="L252">
        <v>844563</v>
      </c>
      <c r="M252" t="s">
        <v>568</v>
      </c>
      <c r="N252">
        <v>3611</v>
      </c>
      <c r="R252" t="s">
        <v>629</v>
      </c>
      <c r="S252" s="34">
        <v>2</v>
      </c>
      <c r="T252">
        <v>2023</v>
      </c>
      <c r="U252" t="s">
        <v>606</v>
      </c>
      <c r="V252" t="s">
        <v>2830</v>
      </c>
      <c r="W252" t="s">
        <v>2831</v>
      </c>
      <c r="X252" t="s">
        <v>2832</v>
      </c>
      <c r="Y252" t="s">
        <v>2812</v>
      </c>
      <c r="Z252" t="s">
        <v>2833</v>
      </c>
      <c r="AA252" t="s">
        <v>623</v>
      </c>
      <c r="AB252" t="s">
        <v>569</v>
      </c>
      <c r="AC252" t="s">
        <v>606</v>
      </c>
      <c r="AD252" t="s">
        <v>611</v>
      </c>
      <c r="AE252" t="s">
        <v>611</v>
      </c>
      <c r="AF252" t="s">
        <v>2871</v>
      </c>
      <c r="AH252">
        <v>0.70385906040268453</v>
      </c>
      <c r="AI252" t="s">
        <v>568</v>
      </c>
      <c r="AJ252">
        <v>19377</v>
      </c>
    </row>
    <row r="253" spans="2:36" x14ac:dyDescent="0.3">
      <c r="B253" t="s">
        <v>705</v>
      </c>
      <c r="C253">
        <v>2</v>
      </c>
      <c r="D253">
        <v>2023</v>
      </c>
      <c r="E253" t="s">
        <v>606</v>
      </c>
      <c r="F253" t="s">
        <v>2830</v>
      </c>
      <c r="G253" t="s">
        <v>254</v>
      </c>
      <c r="H253" t="s">
        <v>11</v>
      </c>
      <c r="I253" t="s">
        <v>254</v>
      </c>
      <c r="J253" t="s">
        <v>254</v>
      </c>
      <c r="K253" t="s">
        <v>706</v>
      </c>
      <c r="L253">
        <v>833683</v>
      </c>
      <c r="M253" t="s">
        <v>568</v>
      </c>
      <c r="N253">
        <v>3837</v>
      </c>
      <c r="R253" t="s">
        <v>628</v>
      </c>
      <c r="S253" s="34">
        <v>2</v>
      </c>
      <c r="T253">
        <v>2023</v>
      </c>
      <c r="U253" t="s">
        <v>606</v>
      </c>
      <c r="V253" t="s">
        <v>2830</v>
      </c>
      <c r="W253" t="s">
        <v>2831</v>
      </c>
      <c r="X253" t="s">
        <v>2832</v>
      </c>
      <c r="Y253" t="s">
        <v>2812</v>
      </c>
      <c r="Z253" t="s">
        <v>2833</v>
      </c>
      <c r="AA253" t="s">
        <v>623</v>
      </c>
      <c r="AB253" t="s">
        <v>577</v>
      </c>
      <c r="AC253" t="s">
        <v>606</v>
      </c>
      <c r="AD253" t="s">
        <v>2592</v>
      </c>
      <c r="AE253" t="s">
        <v>2872</v>
      </c>
      <c r="AF253" t="s">
        <v>2873</v>
      </c>
      <c r="AH253">
        <v>0.60517241379310349</v>
      </c>
      <c r="AI253" t="s">
        <v>568</v>
      </c>
      <c r="AJ253">
        <v>19421</v>
      </c>
    </row>
    <row r="254" spans="2:36" x14ac:dyDescent="0.3">
      <c r="B254" t="s">
        <v>695</v>
      </c>
      <c r="C254">
        <v>2</v>
      </c>
      <c r="D254">
        <v>2023</v>
      </c>
      <c r="E254" t="s">
        <v>606</v>
      </c>
      <c r="F254" t="s">
        <v>2830</v>
      </c>
      <c r="G254" t="s">
        <v>2831</v>
      </c>
      <c r="H254" t="s">
        <v>2832</v>
      </c>
      <c r="I254" t="s">
        <v>2812</v>
      </c>
      <c r="J254" t="s">
        <v>2833</v>
      </c>
      <c r="K254" t="s">
        <v>696</v>
      </c>
      <c r="L254">
        <v>8266</v>
      </c>
      <c r="M254" t="s">
        <v>568</v>
      </c>
      <c r="N254">
        <v>3574</v>
      </c>
      <c r="R254" t="s">
        <v>629</v>
      </c>
      <c r="S254" s="34">
        <v>2</v>
      </c>
      <c r="T254">
        <v>2023</v>
      </c>
      <c r="U254" t="s">
        <v>606</v>
      </c>
      <c r="V254" t="s">
        <v>2830</v>
      </c>
      <c r="W254" t="s">
        <v>2831</v>
      </c>
      <c r="X254" t="s">
        <v>2832</v>
      </c>
      <c r="Y254" t="s">
        <v>2812</v>
      </c>
      <c r="Z254" t="s">
        <v>2833</v>
      </c>
      <c r="AA254" t="s">
        <v>623</v>
      </c>
      <c r="AB254" t="s">
        <v>569</v>
      </c>
      <c r="AC254" t="s">
        <v>606</v>
      </c>
      <c r="AD254" t="s">
        <v>611</v>
      </c>
      <c r="AE254" t="s">
        <v>611</v>
      </c>
      <c r="AF254" t="s">
        <v>2871</v>
      </c>
      <c r="AH254">
        <v>0.70385906040268453</v>
      </c>
      <c r="AI254" t="s">
        <v>568</v>
      </c>
      <c r="AJ254">
        <v>19527</v>
      </c>
    </row>
    <row r="255" spans="2:36" x14ac:dyDescent="0.3">
      <c r="B255" t="s">
        <v>703</v>
      </c>
      <c r="C255">
        <v>2</v>
      </c>
      <c r="D255">
        <v>2023</v>
      </c>
      <c r="E255" t="s">
        <v>606</v>
      </c>
      <c r="F255" t="s">
        <v>2830</v>
      </c>
      <c r="G255" t="s">
        <v>2831</v>
      </c>
      <c r="H255" t="s">
        <v>2832</v>
      </c>
      <c r="I255" t="s">
        <v>2812</v>
      </c>
      <c r="J255" t="s">
        <v>2833</v>
      </c>
      <c r="K255" t="s">
        <v>704</v>
      </c>
      <c r="L255">
        <v>8115</v>
      </c>
      <c r="M255" t="s">
        <v>568</v>
      </c>
      <c r="N255">
        <v>3800</v>
      </c>
      <c r="R255" t="s">
        <v>628</v>
      </c>
      <c r="S255" s="34">
        <v>2</v>
      </c>
      <c r="T255">
        <v>2023</v>
      </c>
      <c r="U255" t="s">
        <v>606</v>
      </c>
      <c r="V255" t="s">
        <v>2830</v>
      </c>
      <c r="W255" t="s">
        <v>2831</v>
      </c>
      <c r="X255" t="s">
        <v>2832</v>
      </c>
      <c r="Y255" t="s">
        <v>2812</v>
      </c>
      <c r="Z255" t="s">
        <v>2833</v>
      </c>
      <c r="AA255" t="s">
        <v>623</v>
      </c>
      <c r="AB255" t="s">
        <v>577</v>
      </c>
      <c r="AC255" t="s">
        <v>606</v>
      </c>
      <c r="AD255" t="s">
        <v>2592</v>
      </c>
      <c r="AE255" t="s">
        <v>2872</v>
      </c>
      <c r="AF255" t="s">
        <v>2873</v>
      </c>
      <c r="AH255">
        <v>0.60517241379310349</v>
      </c>
      <c r="AI255" t="s">
        <v>568</v>
      </c>
      <c r="AJ255">
        <v>19571</v>
      </c>
    </row>
    <row r="256" spans="2:36" x14ac:dyDescent="0.3">
      <c r="B256" t="s">
        <v>1810</v>
      </c>
      <c r="C256">
        <v>2</v>
      </c>
      <c r="D256">
        <v>2023</v>
      </c>
      <c r="E256" t="s">
        <v>606</v>
      </c>
      <c r="F256" t="s">
        <v>2830</v>
      </c>
      <c r="G256" t="s">
        <v>2831</v>
      </c>
      <c r="H256" t="s">
        <v>2832</v>
      </c>
      <c r="I256" t="s">
        <v>2812</v>
      </c>
      <c r="J256" t="s">
        <v>2833</v>
      </c>
      <c r="K256" t="s">
        <v>1811</v>
      </c>
      <c r="L256">
        <v>0.61285714285714288</v>
      </c>
      <c r="M256" t="s">
        <v>568</v>
      </c>
      <c r="N256">
        <v>339</v>
      </c>
      <c r="R256" t="s">
        <v>629</v>
      </c>
      <c r="S256" s="34">
        <v>2</v>
      </c>
      <c r="T256">
        <v>2023</v>
      </c>
      <c r="U256" t="s">
        <v>606</v>
      </c>
      <c r="V256" t="s">
        <v>2830</v>
      </c>
      <c r="W256" t="s">
        <v>2831</v>
      </c>
      <c r="X256" t="s">
        <v>2832</v>
      </c>
      <c r="Y256" t="s">
        <v>2812</v>
      </c>
      <c r="Z256" t="s">
        <v>2833</v>
      </c>
      <c r="AA256" t="s">
        <v>623</v>
      </c>
      <c r="AB256" t="s">
        <v>569</v>
      </c>
      <c r="AC256" t="s">
        <v>606</v>
      </c>
      <c r="AD256" t="s">
        <v>611</v>
      </c>
      <c r="AE256" t="s">
        <v>611</v>
      </c>
      <c r="AF256" t="s">
        <v>2871</v>
      </c>
      <c r="AH256">
        <v>0.70385906040268453</v>
      </c>
      <c r="AI256" t="s">
        <v>568</v>
      </c>
      <c r="AJ256">
        <v>19677</v>
      </c>
    </row>
    <row r="257" spans="2:36" x14ac:dyDescent="0.3">
      <c r="B257" t="s">
        <v>1812</v>
      </c>
      <c r="C257">
        <v>2</v>
      </c>
      <c r="D257">
        <v>2023</v>
      </c>
      <c r="E257" t="s">
        <v>606</v>
      </c>
      <c r="F257" t="s">
        <v>2830</v>
      </c>
      <c r="G257" t="s">
        <v>2831</v>
      </c>
      <c r="H257" t="s">
        <v>2832</v>
      </c>
      <c r="I257" t="s">
        <v>2812</v>
      </c>
      <c r="J257" t="s">
        <v>2833</v>
      </c>
      <c r="K257" t="s">
        <v>1813</v>
      </c>
      <c r="L257">
        <v>0.54587869362363917</v>
      </c>
      <c r="M257" t="s">
        <v>568</v>
      </c>
      <c r="N257">
        <v>414</v>
      </c>
      <c r="R257" t="s">
        <v>628</v>
      </c>
      <c r="S257" s="34">
        <v>2</v>
      </c>
      <c r="T257">
        <v>2023</v>
      </c>
      <c r="U257" t="s">
        <v>606</v>
      </c>
      <c r="V257" t="s">
        <v>2830</v>
      </c>
      <c r="W257" t="s">
        <v>2831</v>
      </c>
      <c r="X257" t="s">
        <v>2832</v>
      </c>
      <c r="Y257" t="s">
        <v>2812</v>
      </c>
      <c r="Z257" t="s">
        <v>2833</v>
      </c>
      <c r="AA257" t="s">
        <v>623</v>
      </c>
      <c r="AB257" t="s">
        <v>577</v>
      </c>
      <c r="AC257" t="s">
        <v>606</v>
      </c>
      <c r="AD257" t="s">
        <v>2592</v>
      </c>
      <c r="AE257" t="s">
        <v>2872</v>
      </c>
      <c r="AF257" t="s">
        <v>2873</v>
      </c>
      <c r="AH257">
        <v>0.60517241379310349</v>
      </c>
      <c r="AI257" t="s">
        <v>568</v>
      </c>
      <c r="AJ257">
        <v>19721</v>
      </c>
    </row>
    <row r="258" spans="2:36" x14ac:dyDescent="0.3">
      <c r="B258" t="s">
        <v>1814</v>
      </c>
      <c r="C258">
        <v>2</v>
      </c>
      <c r="D258">
        <v>2023</v>
      </c>
      <c r="E258" t="s">
        <v>606</v>
      </c>
      <c r="F258" t="s">
        <v>2830</v>
      </c>
      <c r="G258" t="s">
        <v>2831</v>
      </c>
      <c r="H258" t="s">
        <v>2832</v>
      </c>
      <c r="I258" t="s">
        <v>2812</v>
      </c>
      <c r="J258" t="s">
        <v>2833</v>
      </c>
      <c r="K258" t="s">
        <v>1815</v>
      </c>
      <c r="L258">
        <v>0.88714285714285712</v>
      </c>
      <c r="M258" t="s">
        <v>568</v>
      </c>
      <c r="N258">
        <v>639</v>
      </c>
      <c r="R258" t="s">
        <v>629</v>
      </c>
      <c r="S258" s="34">
        <v>2</v>
      </c>
      <c r="T258">
        <v>2023</v>
      </c>
      <c r="U258" t="s">
        <v>606</v>
      </c>
      <c r="V258" t="s">
        <v>2830</v>
      </c>
      <c r="W258" t="s">
        <v>2831</v>
      </c>
      <c r="X258" t="s">
        <v>2832</v>
      </c>
      <c r="Y258" t="s">
        <v>2812</v>
      </c>
      <c r="Z258" t="s">
        <v>2833</v>
      </c>
      <c r="AA258" t="s">
        <v>623</v>
      </c>
      <c r="AB258" t="s">
        <v>569</v>
      </c>
      <c r="AC258" t="s">
        <v>606</v>
      </c>
      <c r="AD258" t="s">
        <v>611</v>
      </c>
      <c r="AE258" t="s">
        <v>611</v>
      </c>
      <c r="AF258" t="s">
        <v>2871</v>
      </c>
      <c r="AH258">
        <v>0.70385906040268453</v>
      </c>
      <c r="AI258" t="s">
        <v>568</v>
      </c>
      <c r="AJ258">
        <v>19827</v>
      </c>
    </row>
    <row r="259" spans="2:36" x14ac:dyDescent="0.3">
      <c r="B259" t="s">
        <v>1816</v>
      </c>
      <c r="C259">
        <v>2</v>
      </c>
      <c r="D259">
        <v>2023</v>
      </c>
      <c r="E259" t="s">
        <v>606</v>
      </c>
      <c r="F259" t="s">
        <v>2830</v>
      </c>
      <c r="G259" t="s">
        <v>2831</v>
      </c>
      <c r="H259" t="s">
        <v>2832</v>
      </c>
      <c r="I259" t="s">
        <v>2812</v>
      </c>
      <c r="J259" t="s">
        <v>2833</v>
      </c>
      <c r="K259" t="s">
        <v>1817</v>
      </c>
      <c r="L259">
        <v>0.82115085536547439</v>
      </c>
      <c r="M259" t="s">
        <v>568</v>
      </c>
      <c r="N259">
        <v>714</v>
      </c>
      <c r="R259" t="s">
        <v>628</v>
      </c>
      <c r="S259" s="34">
        <v>2</v>
      </c>
      <c r="T259">
        <v>2023</v>
      </c>
      <c r="U259" t="s">
        <v>606</v>
      </c>
      <c r="V259" t="s">
        <v>2830</v>
      </c>
      <c r="W259" t="s">
        <v>2831</v>
      </c>
      <c r="X259" t="s">
        <v>2832</v>
      </c>
      <c r="Y259" t="s">
        <v>2812</v>
      </c>
      <c r="Z259" t="s">
        <v>2833</v>
      </c>
      <c r="AA259" t="s">
        <v>623</v>
      </c>
      <c r="AB259" t="s">
        <v>577</v>
      </c>
      <c r="AC259" t="s">
        <v>606</v>
      </c>
      <c r="AD259" t="s">
        <v>2592</v>
      </c>
      <c r="AE259" t="s">
        <v>2872</v>
      </c>
      <c r="AF259" t="s">
        <v>2873</v>
      </c>
      <c r="AH259">
        <v>0.60517241379310349</v>
      </c>
      <c r="AI259" t="s">
        <v>568</v>
      </c>
      <c r="AJ259">
        <v>19871</v>
      </c>
    </row>
    <row r="260" spans="2:36" x14ac:dyDescent="0.3">
      <c r="B260" t="s">
        <v>33</v>
      </c>
      <c r="C260">
        <v>2</v>
      </c>
      <c r="D260">
        <v>2023</v>
      </c>
      <c r="E260" t="s">
        <v>606</v>
      </c>
      <c r="F260" t="s">
        <v>2830</v>
      </c>
      <c r="G260" t="s">
        <v>568</v>
      </c>
      <c r="H260" t="s">
        <v>11</v>
      </c>
      <c r="I260" t="s">
        <v>568</v>
      </c>
      <c r="J260" t="s">
        <v>568</v>
      </c>
      <c r="K260" t="s">
        <v>645</v>
      </c>
      <c r="L260">
        <v>0.66394572308212851</v>
      </c>
      <c r="M260" t="s">
        <v>568</v>
      </c>
      <c r="N260">
        <v>1051</v>
      </c>
      <c r="R260" t="s">
        <v>629</v>
      </c>
      <c r="S260" s="34">
        <v>2</v>
      </c>
      <c r="T260">
        <v>2023</v>
      </c>
      <c r="U260" t="s">
        <v>606</v>
      </c>
      <c r="V260" t="s">
        <v>2830</v>
      </c>
      <c r="W260" t="s">
        <v>2831</v>
      </c>
      <c r="X260" t="s">
        <v>2832</v>
      </c>
      <c r="Y260" t="s">
        <v>2812</v>
      </c>
      <c r="Z260" t="s">
        <v>2833</v>
      </c>
      <c r="AA260" t="s">
        <v>623</v>
      </c>
      <c r="AB260" t="s">
        <v>569</v>
      </c>
      <c r="AC260" t="s">
        <v>606</v>
      </c>
      <c r="AD260" t="s">
        <v>611</v>
      </c>
      <c r="AE260" t="s">
        <v>611</v>
      </c>
      <c r="AF260" t="s">
        <v>2871</v>
      </c>
      <c r="AH260">
        <v>0.70385906040268453</v>
      </c>
      <c r="AI260" t="s">
        <v>568</v>
      </c>
      <c r="AJ260">
        <v>19977</v>
      </c>
    </row>
    <row r="261" spans="2:36" x14ac:dyDescent="0.3">
      <c r="B261" t="s">
        <v>646</v>
      </c>
      <c r="C261">
        <v>2</v>
      </c>
      <c r="D261">
        <v>2023</v>
      </c>
      <c r="E261" t="s">
        <v>606</v>
      </c>
      <c r="F261" t="s">
        <v>2830</v>
      </c>
      <c r="G261" t="s">
        <v>568</v>
      </c>
      <c r="H261" t="s">
        <v>11</v>
      </c>
      <c r="I261" t="s">
        <v>568</v>
      </c>
      <c r="J261" t="s">
        <v>568</v>
      </c>
      <c r="K261" t="s">
        <v>647</v>
      </c>
      <c r="L261">
        <v>0.65160701000743959</v>
      </c>
      <c r="M261" t="s">
        <v>568</v>
      </c>
      <c r="N261">
        <v>1052</v>
      </c>
      <c r="R261" t="s">
        <v>628</v>
      </c>
      <c r="S261" s="34">
        <v>2</v>
      </c>
      <c r="T261">
        <v>2023</v>
      </c>
      <c r="U261" t="s">
        <v>606</v>
      </c>
      <c r="V261" t="s">
        <v>2830</v>
      </c>
      <c r="W261" t="s">
        <v>2831</v>
      </c>
      <c r="X261" t="s">
        <v>2832</v>
      </c>
      <c r="Y261" t="s">
        <v>2812</v>
      </c>
      <c r="Z261" t="s">
        <v>2833</v>
      </c>
      <c r="AA261" t="s">
        <v>623</v>
      </c>
      <c r="AB261" t="s">
        <v>577</v>
      </c>
      <c r="AC261" t="s">
        <v>606</v>
      </c>
      <c r="AD261" t="s">
        <v>2592</v>
      </c>
      <c r="AE261" t="s">
        <v>2872</v>
      </c>
      <c r="AF261" t="s">
        <v>2873</v>
      </c>
      <c r="AH261">
        <v>0.60517241379310349</v>
      </c>
      <c r="AI261" t="s">
        <v>568</v>
      </c>
      <c r="AJ261">
        <v>20021</v>
      </c>
    </row>
    <row r="262" spans="2:36" x14ac:dyDescent="0.3">
      <c r="B262" t="s">
        <v>141</v>
      </c>
      <c r="C262">
        <v>2</v>
      </c>
      <c r="D262">
        <v>2023</v>
      </c>
      <c r="E262" t="s">
        <v>606</v>
      </c>
      <c r="F262" t="s">
        <v>2830</v>
      </c>
      <c r="G262" t="s">
        <v>2831</v>
      </c>
      <c r="H262" t="s">
        <v>2832</v>
      </c>
      <c r="I262" t="s">
        <v>2812</v>
      </c>
      <c r="J262" t="s">
        <v>2833</v>
      </c>
      <c r="K262" t="s">
        <v>639</v>
      </c>
      <c r="L262">
        <v>0.34991789819376024</v>
      </c>
      <c r="M262" t="s">
        <v>568</v>
      </c>
      <c r="N262">
        <v>49</v>
      </c>
      <c r="R262" t="s">
        <v>629</v>
      </c>
      <c r="S262" s="34">
        <v>2</v>
      </c>
      <c r="T262">
        <v>2023</v>
      </c>
      <c r="U262" t="s">
        <v>606</v>
      </c>
      <c r="V262" t="s">
        <v>2830</v>
      </c>
      <c r="W262" t="s">
        <v>2831</v>
      </c>
      <c r="X262" t="s">
        <v>2832</v>
      </c>
      <c r="Y262" t="s">
        <v>2812</v>
      </c>
      <c r="Z262" t="s">
        <v>2833</v>
      </c>
      <c r="AA262" t="s">
        <v>623</v>
      </c>
      <c r="AB262" t="s">
        <v>569</v>
      </c>
      <c r="AC262" t="s">
        <v>606</v>
      </c>
      <c r="AD262" t="s">
        <v>611</v>
      </c>
      <c r="AE262" t="s">
        <v>611</v>
      </c>
      <c r="AF262" t="s">
        <v>2871</v>
      </c>
      <c r="AH262">
        <v>0.70385906040268453</v>
      </c>
      <c r="AI262" t="s">
        <v>568</v>
      </c>
      <c r="AJ262">
        <v>20127</v>
      </c>
    </row>
    <row r="263" spans="2:36" x14ac:dyDescent="0.3">
      <c r="B263" t="s">
        <v>749</v>
      </c>
      <c r="C263">
        <v>2</v>
      </c>
      <c r="D263">
        <v>2023</v>
      </c>
      <c r="E263" t="s">
        <v>606</v>
      </c>
      <c r="F263" t="s">
        <v>2830</v>
      </c>
      <c r="G263" t="s">
        <v>2831</v>
      </c>
      <c r="H263" t="s">
        <v>2832</v>
      </c>
      <c r="I263" t="s">
        <v>2812</v>
      </c>
      <c r="J263" t="s">
        <v>2833</v>
      </c>
      <c r="K263" t="s">
        <v>750</v>
      </c>
      <c r="L263">
        <v>5.336426914153132E-2</v>
      </c>
      <c r="M263" t="s">
        <v>23</v>
      </c>
      <c r="N263">
        <v>5531</v>
      </c>
      <c r="R263" t="s">
        <v>628</v>
      </c>
      <c r="S263" s="34">
        <v>2</v>
      </c>
      <c r="T263">
        <v>2023</v>
      </c>
      <c r="U263" t="s">
        <v>606</v>
      </c>
      <c r="V263" t="s">
        <v>2830</v>
      </c>
      <c r="W263" t="s">
        <v>2831</v>
      </c>
      <c r="X263" t="s">
        <v>2832</v>
      </c>
      <c r="Y263" t="s">
        <v>2812</v>
      </c>
      <c r="Z263" t="s">
        <v>2833</v>
      </c>
      <c r="AA263" t="s">
        <v>623</v>
      </c>
      <c r="AB263" t="s">
        <v>577</v>
      </c>
      <c r="AC263" t="s">
        <v>606</v>
      </c>
      <c r="AD263" t="s">
        <v>2592</v>
      </c>
      <c r="AE263" t="s">
        <v>2872</v>
      </c>
      <c r="AF263" t="s">
        <v>2873</v>
      </c>
      <c r="AH263">
        <v>0.60517241379310349</v>
      </c>
      <c r="AI263" t="s">
        <v>568</v>
      </c>
      <c r="AJ263">
        <v>20171</v>
      </c>
    </row>
    <row r="264" spans="2:36" x14ac:dyDescent="0.3">
      <c r="B264" t="s">
        <v>753</v>
      </c>
      <c r="C264">
        <v>2</v>
      </c>
      <c r="D264">
        <v>2023</v>
      </c>
      <c r="E264" t="s">
        <v>606</v>
      </c>
      <c r="F264" t="s">
        <v>2830</v>
      </c>
      <c r="G264" t="s">
        <v>2831</v>
      </c>
      <c r="H264" t="s">
        <v>2832</v>
      </c>
      <c r="I264" t="s">
        <v>2812</v>
      </c>
      <c r="J264" t="s">
        <v>2833</v>
      </c>
      <c r="K264" t="s">
        <v>754</v>
      </c>
      <c r="L264">
        <v>0.64305949008498586</v>
      </c>
      <c r="M264" t="s">
        <v>25</v>
      </c>
      <c r="N264">
        <v>5681</v>
      </c>
      <c r="R264" t="s">
        <v>629</v>
      </c>
      <c r="S264" s="34">
        <v>2</v>
      </c>
      <c r="T264">
        <v>2023</v>
      </c>
      <c r="U264" t="s">
        <v>606</v>
      </c>
      <c r="V264" t="s">
        <v>2830</v>
      </c>
      <c r="W264" t="s">
        <v>2831</v>
      </c>
      <c r="X264" t="s">
        <v>2832</v>
      </c>
      <c r="Y264" t="s">
        <v>2812</v>
      </c>
      <c r="Z264" t="s">
        <v>2833</v>
      </c>
      <c r="AA264" t="s">
        <v>623</v>
      </c>
      <c r="AB264" t="s">
        <v>569</v>
      </c>
      <c r="AC264" t="s">
        <v>606</v>
      </c>
      <c r="AD264" t="s">
        <v>611</v>
      </c>
      <c r="AE264" t="s">
        <v>611</v>
      </c>
      <c r="AF264" t="s">
        <v>2871</v>
      </c>
      <c r="AH264">
        <v>0.70385906040268453</v>
      </c>
      <c r="AI264" t="s">
        <v>568</v>
      </c>
      <c r="AJ264">
        <v>20277</v>
      </c>
    </row>
    <row r="265" spans="2:36" x14ac:dyDescent="0.3">
      <c r="B265" t="s">
        <v>755</v>
      </c>
      <c r="C265">
        <v>2</v>
      </c>
      <c r="D265">
        <v>2023</v>
      </c>
      <c r="E265" t="s">
        <v>606</v>
      </c>
      <c r="F265" t="s">
        <v>2830</v>
      </c>
      <c r="G265" t="s">
        <v>2831</v>
      </c>
      <c r="H265" t="s">
        <v>2832</v>
      </c>
      <c r="I265" t="s">
        <v>2812</v>
      </c>
      <c r="J265" t="s">
        <v>2833</v>
      </c>
      <c r="K265" t="s">
        <v>756</v>
      </c>
      <c r="L265">
        <v>0.56304985337243407</v>
      </c>
      <c r="M265" t="s">
        <v>26</v>
      </c>
      <c r="N265">
        <v>5756</v>
      </c>
      <c r="R265" t="s">
        <v>628</v>
      </c>
      <c r="S265" s="34">
        <v>2</v>
      </c>
      <c r="T265">
        <v>2023</v>
      </c>
      <c r="U265" t="s">
        <v>606</v>
      </c>
      <c r="V265" t="s">
        <v>2830</v>
      </c>
      <c r="W265" t="s">
        <v>2831</v>
      </c>
      <c r="X265" t="s">
        <v>2832</v>
      </c>
      <c r="Y265" t="s">
        <v>2812</v>
      </c>
      <c r="Z265" t="s">
        <v>2833</v>
      </c>
      <c r="AA265" t="s">
        <v>623</v>
      </c>
      <c r="AB265" t="s">
        <v>577</v>
      </c>
      <c r="AC265" t="s">
        <v>606</v>
      </c>
      <c r="AD265" t="s">
        <v>2592</v>
      </c>
      <c r="AE265" t="s">
        <v>2872</v>
      </c>
      <c r="AF265" t="s">
        <v>2873</v>
      </c>
      <c r="AH265">
        <v>0.60517241379310349</v>
      </c>
      <c r="AI265" t="s">
        <v>568</v>
      </c>
      <c r="AJ265">
        <v>20321</v>
      </c>
    </row>
    <row r="266" spans="2:36" x14ac:dyDescent="0.3">
      <c r="B266" t="s">
        <v>757</v>
      </c>
      <c r="C266">
        <v>2</v>
      </c>
      <c r="D266">
        <v>2023</v>
      </c>
      <c r="E266" t="s">
        <v>606</v>
      </c>
      <c r="F266" t="s">
        <v>2830</v>
      </c>
      <c r="G266" t="s">
        <v>2831</v>
      </c>
      <c r="H266" t="s">
        <v>2832</v>
      </c>
      <c r="I266" t="s">
        <v>2812</v>
      </c>
      <c r="J266" t="s">
        <v>2833</v>
      </c>
      <c r="K266" t="s">
        <v>758</v>
      </c>
      <c r="L266">
        <v>0.5298013245033113</v>
      </c>
      <c r="M266" t="s">
        <v>27</v>
      </c>
      <c r="N266">
        <v>5831</v>
      </c>
      <c r="R266" t="s">
        <v>629</v>
      </c>
      <c r="S266" s="34">
        <v>2</v>
      </c>
      <c r="T266">
        <v>2023</v>
      </c>
      <c r="U266" t="s">
        <v>606</v>
      </c>
      <c r="V266" t="s">
        <v>2830</v>
      </c>
      <c r="W266" t="s">
        <v>2831</v>
      </c>
      <c r="X266" t="s">
        <v>2832</v>
      </c>
      <c r="Y266" t="s">
        <v>2812</v>
      </c>
      <c r="Z266" t="s">
        <v>2833</v>
      </c>
      <c r="AA266" t="s">
        <v>623</v>
      </c>
      <c r="AB266" t="s">
        <v>569</v>
      </c>
      <c r="AC266" t="s">
        <v>606</v>
      </c>
      <c r="AD266" t="s">
        <v>611</v>
      </c>
      <c r="AE266" t="s">
        <v>611</v>
      </c>
      <c r="AF266" t="s">
        <v>2871</v>
      </c>
      <c r="AH266">
        <v>0.70385906040268453</v>
      </c>
      <c r="AI266" t="s">
        <v>568</v>
      </c>
      <c r="AJ266">
        <v>20427</v>
      </c>
    </row>
    <row r="267" spans="2:36" x14ac:dyDescent="0.3">
      <c r="B267" t="s">
        <v>759</v>
      </c>
      <c r="C267">
        <v>2</v>
      </c>
      <c r="D267">
        <v>2023</v>
      </c>
      <c r="E267" t="s">
        <v>606</v>
      </c>
      <c r="F267" t="s">
        <v>2830</v>
      </c>
      <c r="G267" t="s">
        <v>2831</v>
      </c>
      <c r="H267" t="s">
        <v>2832</v>
      </c>
      <c r="I267" t="s">
        <v>2812</v>
      </c>
      <c r="J267" t="s">
        <v>2833</v>
      </c>
      <c r="K267" t="s">
        <v>760</v>
      </c>
      <c r="L267">
        <v>0.42857142857142855</v>
      </c>
      <c r="M267" t="s">
        <v>28</v>
      </c>
      <c r="N267">
        <v>5906</v>
      </c>
      <c r="R267" t="s">
        <v>628</v>
      </c>
      <c r="S267" s="34">
        <v>2</v>
      </c>
      <c r="T267">
        <v>2023</v>
      </c>
      <c r="U267" t="s">
        <v>606</v>
      </c>
      <c r="V267" t="s">
        <v>2830</v>
      </c>
      <c r="W267" t="s">
        <v>2831</v>
      </c>
      <c r="X267" t="s">
        <v>2832</v>
      </c>
      <c r="Y267" t="s">
        <v>2812</v>
      </c>
      <c r="Z267" t="s">
        <v>2833</v>
      </c>
      <c r="AA267" t="s">
        <v>623</v>
      </c>
      <c r="AB267" t="s">
        <v>577</v>
      </c>
      <c r="AC267" t="s">
        <v>606</v>
      </c>
      <c r="AD267" t="s">
        <v>2592</v>
      </c>
      <c r="AE267" t="s">
        <v>2872</v>
      </c>
      <c r="AF267" t="s">
        <v>2873</v>
      </c>
      <c r="AH267">
        <v>0.60517241379310349</v>
      </c>
      <c r="AI267" t="s">
        <v>568</v>
      </c>
      <c r="AJ267">
        <v>20471</v>
      </c>
    </row>
    <row r="268" spans="2:36" x14ac:dyDescent="0.3">
      <c r="B268" t="s">
        <v>761</v>
      </c>
      <c r="C268">
        <v>2</v>
      </c>
      <c r="D268">
        <v>2023</v>
      </c>
      <c r="E268" t="s">
        <v>606</v>
      </c>
      <c r="F268" t="s">
        <v>2830</v>
      </c>
      <c r="G268" t="s">
        <v>2831</v>
      </c>
      <c r="H268" t="s">
        <v>2832</v>
      </c>
      <c r="I268" t="s">
        <v>2812</v>
      </c>
      <c r="J268" t="s">
        <v>2833</v>
      </c>
      <c r="K268" t="s">
        <v>762</v>
      </c>
      <c r="L268">
        <v>0.44974874371859297</v>
      </c>
      <c r="M268" t="s">
        <v>29</v>
      </c>
      <c r="N268">
        <v>5981</v>
      </c>
      <c r="R268" t="s">
        <v>629</v>
      </c>
      <c r="S268" s="34">
        <v>2</v>
      </c>
      <c r="T268">
        <v>2023</v>
      </c>
      <c r="U268" t="s">
        <v>606</v>
      </c>
      <c r="V268" t="s">
        <v>2830</v>
      </c>
      <c r="W268" t="s">
        <v>2831</v>
      </c>
      <c r="X268" t="s">
        <v>2832</v>
      </c>
      <c r="Y268" t="s">
        <v>2812</v>
      </c>
      <c r="Z268" t="s">
        <v>2833</v>
      </c>
      <c r="AA268" t="s">
        <v>623</v>
      </c>
      <c r="AB268" t="s">
        <v>569</v>
      </c>
      <c r="AC268" t="s">
        <v>606</v>
      </c>
      <c r="AD268" t="s">
        <v>611</v>
      </c>
      <c r="AE268" t="s">
        <v>611</v>
      </c>
      <c r="AF268" t="s">
        <v>2871</v>
      </c>
      <c r="AH268">
        <v>0.70385906040268453</v>
      </c>
      <c r="AI268" t="s">
        <v>568</v>
      </c>
      <c r="AJ268">
        <v>20577</v>
      </c>
    </row>
    <row r="269" spans="2:36" x14ac:dyDescent="0.3">
      <c r="B269" t="s">
        <v>763</v>
      </c>
      <c r="C269">
        <v>2</v>
      </c>
      <c r="D269">
        <v>2023</v>
      </c>
      <c r="E269" t="s">
        <v>606</v>
      </c>
      <c r="F269" t="s">
        <v>2830</v>
      </c>
      <c r="G269" t="s">
        <v>2831</v>
      </c>
      <c r="H269" t="s">
        <v>2832</v>
      </c>
      <c r="I269" t="s">
        <v>2812</v>
      </c>
      <c r="J269" t="s">
        <v>2833</v>
      </c>
      <c r="K269" t="s">
        <v>764</v>
      </c>
      <c r="L269">
        <v>0.42247191011235957</v>
      </c>
      <c r="M269" t="s">
        <v>30</v>
      </c>
      <c r="N269">
        <v>6056</v>
      </c>
      <c r="R269" t="s">
        <v>628</v>
      </c>
      <c r="S269" s="34">
        <v>2</v>
      </c>
      <c r="T269">
        <v>2023</v>
      </c>
      <c r="U269" t="s">
        <v>606</v>
      </c>
      <c r="V269" t="s">
        <v>2830</v>
      </c>
      <c r="W269" t="s">
        <v>2831</v>
      </c>
      <c r="X269" t="s">
        <v>2832</v>
      </c>
      <c r="Y269" t="s">
        <v>2812</v>
      </c>
      <c r="Z269" t="s">
        <v>2833</v>
      </c>
      <c r="AA269" t="s">
        <v>623</v>
      </c>
      <c r="AB269" t="s">
        <v>577</v>
      </c>
      <c r="AC269" t="s">
        <v>606</v>
      </c>
      <c r="AD269" t="s">
        <v>2592</v>
      </c>
      <c r="AE269" t="s">
        <v>2872</v>
      </c>
      <c r="AF269" t="s">
        <v>2873</v>
      </c>
      <c r="AH269">
        <v>0.60517241379310349</v>
      </c>
      <c r="AI269" t="s">
        <v>568</v>
      </c>
      <c r="AJ269">
        <v>20621</v>
      </c>
    </row>
    <row r="270" spans="2:36" x14ac:dyDescent="0.3">
      <c r="B270" t="s">
        <v>765</v>
      </c>
      <c r="C270">
        <v>2</v>
      </c>
      <c r="D270">
        <v>2023</v>
      </c>
      <c r="E270" t="s">
        <v>606</v>
      </c>
      <c r="F270" t="s">
        <v>2830</v>
      </c>
      <c r="G270" t="s">
        <v>2831</v>
      </c>
      <c r="H270" t="s">
        <v>2832</v>
      </c>
      <c r="I270" t="s">
        <v>2812</v>
      </c>
      <c r="J270" t="s">
        <v>2833</v>
      </c>
      <c r="K270" t="s">
        <v>766</v>
      </c>
      <c r="L270">
        <v>0.31598513011152418</v>
      </c>
      <c r="M270" t="s">
        <v>31</v>
      </c>
      <c r="N270">
        <v>6131</v>
      </c>
      <c r="R270" t="s">
        <v>629</v>
      </c>
      <c r="S270" s="34">
        <v>2</v>
      </c>
      <c r="T270">
        <v>2023</v>
      </c>
      <c r="U270" t="s">
        <v>606</v>
      </c>
      <c r="V270" t="s">
        <v>2830</v>
      </c>
      <c r="W270" t="s">
        <v>2831</v>
      </c>
      <c r="X270" t="s">
        <v>2832</v>
      </c>
      <c r="Y270" t="s">
        <v>2812</v>
      </c>
      <c r="Z270" t="s">
        <v>2833</v>
      </c>
      <c r="AA270" t="s">
        <v>623</v>
      </c>
      <c r="AB270" t="s">
        <v>569</v>
      </c>
      <c r="AC270" t="s">
        <v>606</v>
      </c>
      <c r="AD270" t="s">
        <v>611</v>
      </c>
      <c r="AE270" t="s">
        <v>611</v>
      </c>
      <c r="AF270" t="s">
        <v>2871</v>
      </c>
      <c r="AH270">
        <v>0.70385906040268453</v>
      </c>
      <c r="AI270" t="s">
        <v>568</v>
      </c>
      <c r="AJ270">
        <v>20727</v>
      </c>
    </row>
    <row r="271" spans="2:36" x14ac:dyDescent="0.3">
      <c r="B271" t="s">
        <v>767</v>
      </c>
      <c r="C271">
        <v>2</v>
      </c>
      <c r="D271">
        <v>2023</v>
      </c>
      <c r="E271" t="s">
        <v>606</v>
      </c>
      <c r="F271" t="s">
        <v>2830</v>
      </c>
      <c r="G271" t="s">
        <v>2831</v>
      </c>
      <c r="H271" t="s">
        <v>2832</v>
      </c>
      <c r="I271" t="s">
        <v>2812</v>
      </c>
      <c r="J271" t="s">
        <v>2833</v>
      </c>
      <c r="K271" t="s">
        <v>768</v>
      </c>
      <c r="L271">
        <v>0.26611226611226613</v>
      </c>
      <c r="M271" t="s">
        <v>32</v>
      </c>
      <c r="N271">
        <v>6206</v>
      </c>
      <c r="R271" t="s">
        <v>628</v>
      </c>
      <c r="S271" s="34">
        <v>2</v>
      </c>
      <c r="T271">
        <v>2023</v>
      </c>
      <c r="U271" t="s">
        <v>606</v>
      </c>
      <c r="V271" t="s">
        <v>2830</v>
      </c>
      <c r="W271" t="s">
        <v>2831</v>
      </c>
      <c r="X271" t="s">
        <v>2832</v>
      </c>
      <c r="Y271" t="s">
        <v>2812</v>
      </c>
      <c r="Z271" t="s">
        <v>2833</v>
      </c>
      <c r="AA271" t="s">
        <v>623</v>
      </c>
      <c r="AB271" t="s">
        <v>577</v>
      </c>
      <c r="AC271" t="s">
        <v>606</v>
      </c>
      <c r="AD271" t="s">
        <v>2592</v>
      </c>
      <c r="AE271" t="s">
        <v>2872</v>
      </c>
      <c r="AF271" t="s">
        <v>2873</v>
      </c>
      <c r="AH271">
        <v>0.60517241379310349</v>
      </c>
      <c r="AI271" t="s">
        <v>568</v>
      </c>
      <c r="AJ271">
        <v>20771</v>
      </c>
    </row>
    <row r="272" spans="2:36" x14ac:dyDescent="0.3">
      <c r="B272" t="s">
        <v>769</v>
      </c>
      <c r="C272">
        <v>2</v>
      </c>
      <c r="D272">
        <v>2023</v>
      </c>
      <c r="E272" t="s">
        <v>606</v>
      </c>
      <c r="F272" t="s">
        <v>2830</v>
      </c>
      <c r="G272" t="s">
        <v>2831</v>
      </c>
      <c r="H272" t="s">
        <v>2832</v>
      </c>
      <c r="I272" t="s">
        <v>2812</v>
      </c>
      <c r="J272" t="s">
        <v>2833</v>
      </c>
      <c r="K272" t="s">
        <v>770</v>
      </c>
      <c r="L272">
        <v>0.28136882129277568</v>
      </c>
      <c r="M272" t="s">
        <v>65</v>
      </c>
      <c r="N272">
        <v>6281</v>
      </c>
      <c r="R272" t="s">
        <v>629</v>
      </c>
      <c r="S272" s="34">
        <v>2</v>
      </c>
      <c r="T272">
        <v>2023</v>
      </c>
      <c r="U272" t="s">
        <v>606</v>
      </c>
      <c r="V272" t="s">
        <v>2830</v>
      </c>
      <c r="W272" t="s">
        <v>2831</v>
      </c>
      <c r="X272" t="s">
        <v>2832</v>
      </c>
      <c r="Y272" t="s">
        <v>2812</v>
      </c>
      <c r="Z272" t="s">
        <v>2833</v>
      </c>
      <c r="AA272" t="s">
        <v>623</v>
      </c>
      <c r="AB272" t="s">
        <v>569</v>
      </c>
      <c r="AC272" t="s">
        <v>606</v>
      </c>
      <c r="AD272" t="s">
        <v>611</v>
      </c>
      <c r="AE272" t="s">
        <v>611</v>
      </c>
      <c r="AF272" t="s">
        <v>2871</v>
      </c>
      <c r="AH272">
        <v>0.70385906040268453</v>
      </c>
      <c r="AI272" t="s">
        <v>568</v>
      </c>
      <c r="AJ272">
        <v>20877</v>
      </c>
    </row>
    <row r="273" spans="2:36" x14ac:dyDescent="0.3">
      <c r="B273" t="s">
        <v>771</v>
      </c>
      <c r="C273">
        <v>2</v>
      </c>
      <c r="D273">
        <v>2023</v>
      </c>
      <c r="E273" t="s">
        <v>606</v>
      </c>
      <c r="F273" t="s">
        <v>2830</v>
      </c>
      <c r="G273" t="s">
        <v>2831</v>
      </c>
      <c r="H273" t="s">
        <v>2832</v>
      </c>
      <c r="I273" t="s">
        <v>2812</v>
      </c>
      <c r="J273" t="s">
        <v>2833</v>
      </c>
      <c r="K273" t="s">
        <v>772</v>
      </c>
      <c r="L273">
        <v>0.25043177892918828</v>
      </c>
      <c r="M273" t="s">
        <v>66</v>
      </c>
      <c r="N273">
        <v>6356</v>
      </c>
      <c r="R273" t="s">
        <v>628</v>
      </c>
      <c r="S273" s="34">
        <v>2</v>
      </c>
      <c r="T273">
        <v>2023</v>
      </c>
      <c r="U273" t="s">
        <v>606</v>
      </c>
      <c r="V273" t="s">
        <v>2830</v>
      </c>
      <c r="W273" t="s">
        <v>2831</v>
      </c>
      <c r="X273" t="s">
        <v>2832</v>
      </c>
      <c r="Y273" t="s">
        <v>2812</v>
      </c>
      <c r="Z273" t="s">
        <v>2833</v>
      </c>
      <c r="AA273" t="s">
        <v>623</v>
      </c>
      <c r="AB273" t="s">
        <v>577</v>
      </c>
      <c r="AC273" t="s">
        <v>606</v>
      </c>
      <c r="AD273" t="s">
        <v>2592</v>
      </c>
      <c r="AE273" t="s">
        <v>2872</v>
      </c>
      <c r="AF273" t="s">
        <v>2873</v>
      </c>
      <c r="AH273">
        <v>0.60517241379310349</v>
      </c>
      <c r="AI273" t="s">
        <v>568</v>
      </c>
      <c r="AJ273">
        <v>20921</v>
      </c>
    </row>
    <row r="274" spans="2:36" x14ac:dyDescent="0.3">
      <c r="B274" t="s">
        <v>751</v>
      </c>
      <c r="C274">
        <v>2</v>
      </c>
      <c r="D274">
        <v>2023</v>
      </c>
      <c r="E274" t="s">
        <v>606</v>
      </c>
      <c r="F274" t="s">
        <v>2830</v>
      </c>
      <c r="G274" t="s">
        <v>2831</v>
      </c>
      <c r="H274" t="s">
        <v>2832</v>
      </c>
      <c r="I274" t="s">
        <v>2812</v>
      </c>
      <c r="J274" t="s">
        <v>2833</v>
      </c>
      <c r="K274" t="s">
        <v>752</v>
      </c>
      <c r="L274">
        <v>0.58213256484149856</v>
      </c>
      <c r="M274" t="s">
        <v>24</v>
      </c>
      <c r="N274">
        <v>5606</v>
      </c>
      <c r="R274" t="s">
        <v>629</v>
      </c>
      <c r="S274" s="34">
        <v>2</v>
      </c>
      <c r="T274">
        <v>2023</v>
      </c>
      <c r="U274" t="s">
        <v>606</v>
      </c>
      <c r="V274" t="s">
        <v>2830</v>
      </c>
      <c r="W274" t="s">
        <v>2831</v>
      </c>
      <c r="X274" t="s">
        <v>2832</v>
      </c>
      <c r="Y274" t="s">
        <v>2812</v>
      </c>
      <c r="Z274" t="s">
        <v>2833</v>
      </c>
      <c r="AA274" t="s">
        <v>623</v>
      </c>
      <c r="AB274" t="s">
        <v>569</v>
      </c>
      <c r="AC274" t="s">
        <v>606</v>
      </c>
      <c r="AD274" t="s">
        <v>611</v>
      </c>
      <c r="AE274" t="s">
        <v>611</v>
      </c>
      <c r="AF274" t="s">
        <v>2871</v>
      </c>
      <c r="AH274">
        <v>0.70385906040268453</v>
      </c>
      <c r="AI274" t="s">
        <v>568</v>
      </c>
      <c r="AJ274">
        <v>21027</v>
      </c>
    </row>
    <row r="275" spans="2:36" x14ac:dyDescent="0.3">
      <c r="B275" t="s">
        <v>773</v>
      </c>
      <c r="C275">
        <v>2</v>
      </c>
      <c r="D275">
        <v>2023</v>
      </c>
      <c r="E275" t="s">
        <v>606</v>
      </c>
      <c r="F275" t="s">
        <v>2830</v>
      </c>
      <c r="G275" t="s">
        <v>2831</v>
      </c>
      <c r="H275" t="s">
        <v>2832</v>
      </c>
      <c r="I275" t="s">
        <v>2812</v>
      </c>
      <c r="J275" t="s">
        <v>2833</v>
      </c>
      <c r="K275" t="s">
        <v>774</v>
      </c>
      <c r="L275">
        <v>0.25078864353312302</v>
      </c>
      <c r="M275" t="s">
        <v>67</v>
      </c>
      <c r="N275">
        <v>6431</v>
      </c>
      <c r="R275" t="s">
        <v>628</v>
      </c>
      <c r="S275" s="34">
        <v>2</v>
      </c>
      <c r="T275">
        <v>2023</v>
      </c>
      <c r="U275" t="s">
        <v>606</v>
      </c>
      <c r="V275" t="s">
        <v>2830</v>
      </c>
      <c r="W275" t="s">
        <v>2831</v>
      </c>
      <c r="X275" t="s">
        <v>2832</v>
      </c>
      <c r="Y275" t="s">
        <v>2812</v>
      </c>
      <c r="Z275" t="s">
        <v>2833</v>
      </c>
      <c r="AA275" t="s">
        <v>623</v>
      </c>
      <c r="AB275" t="s">
        <v>577</v>
      </c>
      <c r="AC275" t="s">
        <v>606</v>
      </c>
      <c r="AD275" t="s">
        <v>2592</v>
      </c>
      <c r="AE275" t="s">
        <v>2872</v>
      </c>
      <c r="AF275" t="s">
        <v>2873</v>
      </c>
      <c r="AH275">
        <v>0.60517241379310349</v>
      </c>
      <c r="AI275" t="s">
        <v>568</v>
      </c>
      <c r="AJ275">
        <v>21071</v>
      </c>
    </row>
    <row r="276" spans="2:36" x14ac:dyDescent="0.3">
      <c r="B276" t="s">
        <v>775</v>
      </c>
      <c r="C276">
        <v>2</v>
      </c>
      <c r="D276">
        <v>2023</v>
      </c>
      <c r="E276" t="s">
        <v>606</v>
      </c>
      <c r="F276" t="s">
        <v>2830</v>
      </c>
      <c r="G276" t="s">
        <v>2831</v>
      </c>
      <c r="H276" t="s">
        <v>2832</v>
      </c>
      <c r="I276" t="s">
        <v>2812</v>
      </c>
      <c r="J276" t="s">
        <v>2833</v>
      </c>
      <c r="K276" t="s">
        <v>776</v>
      </c>
      <c r="L276">
        <v>0.21428571428571427</v>
      </c>
      <c r="M276" t="s">
        <v>68</v>
      </c>
      <c r="N276">
        <v>6506</v>
      </c>
      <c r="R276" t="s">
        <v>629</v>
      </c>
      <c r="S276" s="34">
        <v>2</v>
      </c>
      <c r="T276">
        <v>2023</v>
      </c>
      <c r="U276" t="s">
        <v>606</v>
      </c>
      <c r="V276" t="s">
        <v>2830</v>
      </c>
      <c r="W276" t="s">
        <v>2831</v>
      </c>
      <c r="X276" t="s">
        <v>2832</v>
      </c>
      <c r="Y276" t="s">
        <v>2812</v>
      </c>
      <c r="Z276" t="s">
        <v>2833</v>
      </c>
      <c r="AA276" t="s">
        <v>623</v>
      </c>
      <c r="AB276" t="s">
        <v>569</v>
      </c>
      <c r="AC276" t="s">
        <v>606</v>
      </c>
      <c r="AD276" t="s">
        <v>611</v>
      </c>
      <c r="AE276" t="s">
        <v>611</v>
      </c>
      <c r="AF276" t="s">
        <v>2871</v>
      </c>
      <c r="AH276">
        <v>0.70385906040268453</v>
      </c>
      <c r="AI276" t="s">
        <v>568</v>
      </c>
      <c r="AJ276">
        <v>21177</v>
      </c>
    </row>
    <row r="277" spans="2:36" x14ac:dyDescent="0.3">
      <c r="B277" t="s">
        <v>777</v>
      </c>
      <c r="C277">
        <v>2</v>
      </c>
      <c r="D277">
        <v>2023</v>
      </c>
      <c r="E277" t="s">
        <v>606</v>
      </c>
      <c r="F277" t="s">
        <v>2830</v>
      </c>
      <c r="G277" t="s">
        <v>2831</v>
      </c>
      <c r="H277" t="s">
        <v>2832</v>
      </c>
      <c r="I277" t="s">
        <v>2812</v>
      </c>
      <c r="J277" t="s">
        <v>2833</v>
      </c>
      <c r="K277" t="s">
        <v>778</v>
      </c>
      <c r="L277">
        <v>0.18588235294117647</v>
      </c>
      <c r="M277" t="s">
        <v>69</v>
      </c>
      <c r="N277">
        <v>6581</v>
      </c>
      <c r="R277" t="s">
        <v>628</v>
      </c>
      <c r="S277" s="34">
        <v>2</v>
      </c>
      <c r="T277">
        <v>2023</v>
      </c>
      <c r="U277" t="s">
        <v>606</v>
      </c>
      <c r="V277" t="s">
        <v>2830</v>
      </c>
      <c r="W277" t="s">
        <v>2831</v>
      </c>
      <c r="X277" t="s">
        <v>2832</v>
      </c>
      <c r="Y277" t="s">
        <v>2812</v>
      </c>
      <c r="Z277" t="s">
        <v>2833</v>
      </c>
      <c r="AA277" t="s">
        <v>623</v>
      </c>
      <c r="AB277" t="s">
        <v>577</v>
      </c>
      <c r="AC277" t="s">
        <v>606</v>
      </c>
      <c r="AD277" t="s">
        <v>2592</v>
      </c>
      <c r="AE277" t="s">
        <v>2872</v>
      </c>
      <c r="AF277" t="s">
        <v>2873</v>
      </c>
      <c r="AH277">
        <v>0.60517241379310349</v>
      </c>
      <c r="AI277" t="s">
        <v>568</v>
      </c>
      <c r="AJ277">
        <v>21221</v>
      </c>
    </row>
    <row r="278" spans="2:36" x14ac:dyDescent="0.3">
      <c r="B278" t="s">
        <v>779</v>
      </c>
      <c r="C278">
        <v>2</v>
      </c>
      <c r="D278">
        <v>2023</v>
      </c>
      <c r="E278" t="s">
        <v>606</v>
      </c>
      <c r="F278" t="s">
        <v>2830</v>
      </c>
      <c r="G278" t="s">
        <v>2831</v>
      </c>
      <c r="H278" t="s">
        <v>2832</v>
      </c>
      <c r="I278" t="s">
        <v>2812</v>
      </c>
      <c r="J278" t="s">
        <v>2833</v>
      </c>
      <c r="K278" t="s">
        <v>780</v>
      </c>
      <c r="L278">
        <v>0.18546365914786966</v>
      </c>
      <c r="M278" t="s">
        <v>70</v>
      </c>
      <c r="N278">
        <v>6656</v>
      </c>
      <c r="R278" t="s">
        <v>629</v>
      </c>
      <c r="S278" s="34">
        <v>2</v>
      </c>
      <c r="T278">
        <v>2023</v>
      </c>
      <c r="U278" t="s">
        <v>606</v>
      </c>
      <c r="V278" t="s">
        <v>2830</v>
      </c>
      <c r="W278" t="s">
        <v>2831</v>
      </c>
      <c r="X278" t="s">
        <v>2832</v>
      </c>
      <c r="Y278" t="s">
        <v>2812</v>
      </c>
      <c r="Z278" t="s">
        <v>2833</v>
      </c>
      <c r="AA278" t="s">
        <v>623</v>
      </c>
      <c r="AB278" t="s">
        <v>569</v>
      </c>
      <c r="AC278" t="s">
        <v>606</v>
      </c>
      <c r="AD278" t="s">
        <v>611</v>
      </c>
      <c r="AE278" t="s">
        <v>611</v>
      </c>
      <c r="AF278" t="s">
        <v>2871</v>
      </c>
      <c r="AH278">
        <v>0.70385906040268453</v>
      </c>
      <c r="AI278" t="s">
        <v>568</v>
      </c>
      <c r="AJ278">
        <v>21327</v>
      </c>
    </row>
    <row r="279" spans="2:36" x14ac:dyDescent="0.3">
      <c r="B279" t="s">
        <v>783</v>
      </c>
      <c r="C279">
        <v>2</v>
      </c>
      <c r="D279">
        <v>2023</v>
      </c>
      <c r="E279" t="s">
        <v>606</v>
      </c>
      <c r="F279" t="s">
        <v>2830</v>
      </c>
      <c r="G279" t="s">
        <v>2831</v>
      </c>
      <c r="H279" t="s">
        <v>2832</v>
      </c>
      <c r="I279" t="s">
        <v>2812</v>
      </c>
      <c r="J279" t="s">
        <v>2833</v>
      </c>
      <c r="K279" t="s">
        <v>784</v>
      </c>
      <c r="L279">
        <v>0.10198300283286119</v>
      </c>
      <c r="M279" t="s">
        <v>23</v>
      </c>
      <c r="N279">
        <v>6806</v>
      </c>
      <c r="R279" t="s">
        <v>628</v>
      </c>
      <c r="S279" s="34">
        <v>2</v>
      </c>
      <c r="T279">
        <v>2023</v>
      </c>
      <c r="U279" t="s">
        <v>606</v>
      </c>
      <c r="V279" t="s">
        <v>2830</v>
      </c>
      <c r="W279" t="s">
        <v>2831</v>
      </c>
      <c r="X279" t="s">
        <v>2832</v>
      </c>
      <c r="Y279" t="s">
        <v>2812</v>
      </c>
      <c r="Z279" t="s">
        <v>2833</v>
      </c>
      <c r="AA279" t="s">
        <v>623</v>
      </c>
      <c r="AB279" t="s">
        <v>577</v>
      </c>
      <c r="AC279" t="s">
        <v>606</v>
      </c>
      <c r="AD279" t="s">
        <v>2592</v>
      </c>
      <c r="AE279" t="s">
        <v>2872</v>
      </c>
      <c r="AF279" t="s">
        <v>2873</v>
      </c>
      <c r="AH279">
        <v>0.60517241379310349</v>
      </c>
      <c r="AI279" t="s">
        <v>568</v>
      </c>
      <c r="AJ279">
        <v>21371</v>
      </c>
    </row>
    <row r="280" spans="2:36" x14ac:dyDescent="0.3">
      <c r="B280" t="s">
        <v>787</v>
      </c>
      <c r="C280">
        <v>2</v>
      </c>
      <c r="D280">
        <v>2023</v>
      </c>
      <c r="E280" t="s">
        <v>606</v>
      </c>
      <c r="F280" t="s">
        <v>2830</v>
      </c>
      <c r="G280" t="s">
        <v>2831</v>
      </c>
      <c r="H280" t="s">
        <v>2832</v>
      </c>
      <c r="I280" t="s">
        <v>2812</v>
      </c>
      <c r="J280" t="s">
        <v>2833</v>
      </c>
      <c r="K280" t="s">
        <v>788</v>
      </c>
      <c r="L280">
        <v>0.58278145695364236</v>
      </c>
      <c r="M280" t="s">
        <v>25</v>
      </c>
      <c r="N280">
        <v>6956</v>
      </c>
      <c r="R280" t="s">
        <v>629</v>
      </c>
      <c r="S280" s="34">
        <v>2</v>
      </c>
      <c r="T280">
        <v>2023</v>
      </c>
      <c r="U280" t="s">
        <v>606</v>
      </c>
      <c r="V280" t="s">
        <v>2830</v>
      </c>
      <c r="W280" t="s">
        <v>2831</v>
      </c>
      <c r="X280" t="s">
        <v>2832</v>
      </c>
      <c r="Y280" t="s">
        <v>2812</v>
      </c>
      <c r="Z280" t="s">
        <v>2833</v>
      </c>
      <c r="AA280" t="s">
        <v>623</v>
      </c>
      <c r="AB280" t="s">
        <v>569</v>
      </c>
      <c r="AC280" t="s">
        <v>606</v>
      </c>
      <c r="AD280" t="s">
        <v>611</v>
      </c>
      <c r="AE280" t="s">
        <v>611</v>
      </c>
      <c r="AF280" t="s">
        <v>2871</v>
      </c>
      <c r="AH280">
        <v>0.70385906040268453</v>
      </c>
      <c r="AI280" t="s">
        <v>568</v>
      </c>
      <c r="AJ280">
        <v>21477</v>
      </c>
    </row>
    <row r="281" spans="2:36" x14ac:dyDescent="0.3">
      <c r="B281" t="s">
        <v>789</v>
      </c>
      <c r="C281">
        <v>2</v>
      </c>
      <c r="D281">
        <v>2023</v>
      </c>
      <c r="E281" t="s">
        <v>606</v>
      </c>
      <c r="F281" t="s">
        <v>2830</v>
      </c>
      <c r="G281" t="s">
        <v>2831</v>
      </c>
      <c r="H281" t="s">
        <v>2832</v>
      </c>
      <c r="I281" t="s">
        <v>2812</v>
      </c>
      <c r="J281" t="s">
        <v>2833</v>
      </c>
      <c r="K281" t="s">
        <v>790</v>
      </c>
      <c r="L281">
        <v>0.45945945945945948</v>
      </c>
      <c r="M281" t="s">
        <v>26</v>
      </c>
      <c r="N281">
        <v>7031</v>
      </c>
      <c r="R281" t="s">
        <v>628</v>
      </c>
      <c r="S281" s="34">
        <v>2</v>
      </c>
      <c r="T281">
        <v>2023</v>
      </c>
      <c r="U281" t="s">
        <v>606</v>
      </c>
      <c r="V281" t="s">
        <v>2830</v>
      </c>
      <c r="W281" t="s">
        <v>2831</v>
      </c>
      <c r="X281" t="s">
        <v>2832</v>
      </c>
      <c r="Y281" t="s">
        <v>2812</v>
      </c>
      <c r="Z281" t="s">
        <v>2833</v>
      </c>
      <c r="AA281" t="s">
        <v>623</v>
      </c>
      <c r="AB281" t="s">
        <v>577</v>
      </c>
      <c r="AC281" t="s">
        <v>606</v>
      </c>
      <c r="AD281" t="s">
        <v>2592</v>
      </c>
      <c r="AE281" t="s">
        <v>2872</v>
      </c>
      <c r="AF281" t="s">
        <v>2873</v>
      </c>
      <c r="AH281">
        <v>0.60517241379310349</v>
      </c>
      <c r="AI281" t="s">
        <v>568</v>
      </c>
      <c r="AJ281">
        <v>21521</v>
      </c>
    </row>
    <row r="282" spans="2:36" x14ac:dyDescent="0.3">
      <c r="B282" t="s">
        <v>791</v>
      </c>
      <c r="C282">
        <v>2</v>
      </c>
      <c r="D282">
        <v>2023</v>
      </c>
      <c r="E282" t="s">
        <v>606</v>
      </c>
      <c r="F282" t="s">
        <v>2830</v>
      </c>
      <c r="G282" t="s">
        <v>2831</v>
      </c>
      <c r="H282" t="s">
        <v>2832</v>
      </c>
      <c r="I282" t="s">
        <v>2812</v>
      </c>
      <c r="J282" t="s">
        <v>2833</v>
      </c>
      <c r="K282" t="s">
        <v>792</v>
      </c>
      <c r="L282">
        <v>0.47738693467336685</v>
      </c>
      <c r="M282" t="s">
        <v>27</v>
      </c>
      <c r="N282">
        <v>7106</v>
      </c>
      <c r="R282" t="s">
        <v>629</v>
      </c>
      <c r="S282" s="34">
        <v>2</v>
      </c>
      <c r="T282">
        <v>2023</v>
      </c>
      <c r="U282" t="s">
        <v>606</v>
      </c>
      <c r="V282" t="s">
        <v>2830</v>
      </c>
      <c r="W282" t="s">
        <v>2831</v>
      </c>
      <c r="X282" t="s">
        <v>2832</v>
      </c>
      <c r="Y282" t="s">
        <v>2812</v>
      </c>
      <c r="Z282" t="s">
        <v>2833</v>
      </c>
      <c r="AA282" t="s">
        <v>623</v>
      </c>
      <c r="AB282" t="s">
        <v>569</v>
      </c>
      <c r="AC282" t="s">
        <v>606</v>
      </c>
      <c r="AD282" t="s">
        <v>611</v>
      </c>
      <c r="AE282" t="s">
        <v>611</v>
      </c>
      <c r="AF282" t="s">
        <v>2871</v>
      </c>
      <c r="AH282">
        <v>0.70385906040268453</v>
      </c>
      <c r="AI282" t="s">
        <v>568</v>
      </c>
      <c r="AJ282">
        <v>21627</v>
      </c>
    </row>
    <row r="283" spans="2:36" x14ac:dyDescent="0.3">
      <c r="B283" t="s">
        <v>793</v>
      </c>
      <c r="C283">
        <v>2</v>
      </c>
      <c r="D283">
        <v>2023</v>
      </c>
      <c r="E283" t="s">
        <v>606</v>
      </c>
      <c r="F283" t="s">
        <v>2830</v>
      </c>
      <c r="G283" t="s">
        <v>2831</v>
      </c>
      <c r="H283" t="s">
        <v>2832</v>
      </c>
      <c r="I283" t="s">
        <v>2812</v>
      </c>
      <c r="J283" t="s">
        <v>2833</v>
      </c>
      <c r="K283" t="s">
        <v>794</v>
      </c>
      <c r="L283">
        <v>0.47415730337078654</v>
      </c>
      <c r="M283" t="s">
        <v>28</v>
      </c>
      <c r="N283">
        <v>7181</v>
      </c>
      <c r="R283" t="s">
        <v>628</v>
      </c>
      <c r="S283" s="34">
        <v>2</v>
      </c>
      <c r="T283">
        <v>2023</v>
      </c>
      <c r="U283" t="s">
        <v>606</v>
      </c>
      <c r="V283" t="s">
        <v>2830</v>
      </c>
      <c r="W283" t="s">
        <v>2831</v>
      </c>
      <c r="X283" t="s">
        <v>2832</v>
      </c>
      <c r="Y283" t="s">
        <v>2812</v>
      </c>
      <c r="Z283" t="s">
        <v>2833</v>
      </c>
      <c r="AA283" t="s">
        <v>623</v>
      </c>
      <c r="AB283" t="s">
        <v>577</v>
      </c>
      <c r="AC283" t="s">
        <v>606</v>
      </c>
      <c r="AD283" t="s">
        <v>2592</v>
      </c>
      <c r="AE283" t="s">
        <v>2872</v>
      </c>
      <c r="AF283" t="s">
        <v>2873</v>
      </c>
      <c r="AH283">
        <v>0.60517241379310349</v>
      </c>
      <c r="AI283" t="s">
        <v>568</v>
      </c>
      <c r="AJ283">
        <v>21671</v>
      </c>
    </row>
    <row r="284" spans="2:36" x14ac:dyDescent="0.3">
      <c r="B284" t="s">
        <v>795</v>
      </c>
      <c r="C284">
        <v>2</v>
      </c>
      <c r="D284">
        <v>2023</v>
      </c>
      <c r="E284" t="s">
        <v>606</v>
      </c>
      <c r="F284" t="s">
        <v>2830</v>
      </c>
      <c r="G284" t="s">
        <v>2831</v>
      </c>
      <c r="H284" t="s">
        <v>2832</v>
      </c>
      <c r="I284" t="s">
        <v>2812</v>
      </c>
      <c r="J284" t="s">
        <v>2833</v>
      </c>
      <c r="K284" t="s">
        <v>796</v>
      </c>
      <c r="L284">
        <v>0.37546468401486988</v>
      </c>
      <c r="M284" t="s">
        <v>29</v>
      </c>
      <c r="N284">
        <v>7256</v>
      </c>
      <c r="R284" t="s">
        <v>629</v>
      </c>
      <c r="S284" s="34">
        <v>2</v>
      </c>
      <c r="T284">
        <v>2023</v>
      </c>
      <c r="U284" t="s">
        <v>606</v>
      </c>
      <c r="V284" t="s">
        <v>2830</v>
      </c>
      <c r="W284" t="s">
        <v>2831</v>
      </c>
      <c r="X284" t="s">
        <v>2832</v>
      </c>
      <c r="Y284" t="s">
        <v>2812</v>
      </c>
      <c r="Z284" t="s">
        <v>2833</v>
      </c>
      <c r="AA284" t="s">
        <v>623</v>
      </c>
      <c r="AB284" t="s">
        <v>569</v>
      </c>
      <c r="AC284" t="s">
        <v>606</v>
      </c>
      <c r="AD284" t="s">
        <v>611</v>
      </c>
      <c r="AE284" t="s">
        <v>611</v>
      </c>
      <c r="AF284" t="s">
        <v>2871</v>
      </c>
      <c r="AH284">
        <v>0.70385906040268453</v>
      </c>
      <c r="AI284" t="s">
        <v>568</v>
      </c>
      <c r="AJ284">
        <v>21777</v>
      </c>
    </row>
    <row r="285" spans="2:36" x14ac:dyDescent="0.3">
      <c r="B285" t="s">
        <v>797</v>
      </c>
      <c r="C285">
        <v>2</v>
      </c>
      <c r="D285">
        <v>2023</v>
      </c>
      <c r="E285" t="s">
        <v>606</v>
      </c>
      <c r="F285" t="s">
        <v>2830</v>
      </c>
      <c r="G285" t="s">
        <v>2831</v>
      </c>
      <c r="H285" t="s">
        <v>2832</v>
      </c>
      <c r="I285" t="s">
        <v>2812</v>
      </c>
      <c r="J285" t="s">
        <v>2833</v>
      </c>
      <c r="K285" t="s">
        <v>798</v>
      </c>
      <c r="L285">
        <v>0.32640332640332642</v>
      </c>
      <c r="M285" t="s">
        <v>30</v>
      </c>
      <c r="N285">
        <v>7331</v>
      </c>
      <c r="R285" t="s">
        <v>628</v>
      </c>
      <c r="S285" s="34">
        <v>2</v>
      </c>
      <c r="T285">
        <v>2023</v>
      </c>
      <c r="U285" t="s">
        <v>606</v>
      </c>
      <c r="V285" t="s">
        <v>2830</v>
      </c>
      <c r="W285" t="s">
        <v>2831</v>
      </c>
      <c r="X285" t="s">
        <v>2832</v>
      </c>
      <c r="Y285" t="s">
        <v>2812</v>
      </c>
      <c r="Z285" t="s">
        <v>2833</v>
      </c>
      <c r="AA285" t="s">
        <v>623</v>
      </c>
      <c r="AB285" t="s">
        <v>577</v>
      </c>
      <c r="AC285" t="s">
        <v>606</v>
      </c>
      <c r="AD285" t="s">
        <v>2592</v>
      </c>
      <c r="AE285" t="s">
        <v>2872</v>
      </c>
      <c r="AF285" t="s">
        <v>2873</v>
      </c>
      <c r="AH285">
        <v>0.60517241379310349</v>
      </c>
      <c r="AI285" t="s">
        <v>568</v>
      </c>
      <c r="AJ285">
        <v>21821</v>
      </c>
    </row>
    <row r="286" spans="2:36" x14ac:dyDescent="0.3">
      <c r="B286" t="s">
        <v>799</v>
      </c>
      <c r="C286">
        <v>2</v>
      </c>
      <c r="D286">
        <v>2023</v>
      </c>
      <c r="E286" t="s">
        <v>606</v>
      </c>
      <c r="F286" t="s">
        <v>2830</v>
      </c>
      <c r="G286" t="s">
        <v>2831</v>
      </c>
      <c r="H286" t="s">
        <v>2832</v>
      </c>
      <c r="I286" t="s">
        <v>2812</v>
      </c>
      <c r="J286" t="s">
        <v>2833</v>
      </c>
      <c r="K286" t="s">
        <v>800</v>
      </c>
      <c r="L286">
        <v>0.32889733840304181</v>
      </c>
      <c r="M286" t="s">
        <v>31</v>
      </c>
      <c r="N286">
        <v>7406</v>
      </c>
      <c r="R286" t="s">
        <v>629</v>
      </c>
      <c r="S286" s="34">
        <v>2</v>
      </c>
      <c r="T286">
        <v>2023</v>
      </c>
      <c r="U286" t="s">
        <v>606</v>
      </c>
      <c r="V286" t="s">
        <v>2830</v>
      </c>
      <c r="W286" t="s">
        <v>2831</v>
      </c>
      <c r="X286" t="s">
        <v>2832</v>
      </c>
      <c r="Y286" t="s">
        <v>2812</v>
      </c>
      <c r="Z286" t="s">
        <v>2833</v>
      </c>
      <c r="AA286" t="s">
        <v>623</v>
      </c>
      <c r="AB286" t="s">
        <v>569</v>
      </c>
      <c r="AC286" t="s">
        <v>606</v>
      </c>
      <c r="AD286" t="s">
        <v>611</v>
      </c>
      <c r="AE286" t="s">
        <v>611</v>
      </c>
      <c r="AF286" t="s">
        <v>2871</v>
      </c>
      <c r="AH286">
        <v>0.70385906040268453</v>
      </c>
      <c r="AI286" t="s">
        <v>568</v>
      </c>
      <c r="AJ286">
        <v>21927</v>
      </c>
    </row>
    <row r="287" spans="2:36" x14ac:dyDescent="0.3">
      <c r="B287" t="s">
        <v>801</v>
      </c>
      <c r="C287">
        <v>2</v>
      </c>
      <c r="D287">
        <v>2023</v>
      </c>
      <c r="E287" t="s">
        <v>606</v>
      </c>
      <c r="F287" t="s">
        <v>2830</v>
      </c>
      <c r="G287" t="s">
        <v>2831</v>
      </c>
      <c r="H287" t="s">
        <v>2832</v>
      </c>
      <c r="I287" t="s">
        <v>2812</v>
      </c>
      <c r="J287" t="s">
        <v>2833</v>
      </c>
      <c r="K287" t="s">
        <v>802</v>
      </c>
      <c r="L287">
        <v>0.27979274611398963</v>
      </c>
      <c r="M287" t="s">
        <v>32</v>
      </c>
      <c r="N287">
        <v>7481</v>
      </c>
      <c r="R287" t="s">
        <v>628</v>
      </c>
      <c r="S287" s="34">
        <v>2</v>
      </c>
      <c r="T287">
        <v>2023</v>
      </c>
      <c r="U287" t="s">
        <v>606</v>
      </c>
      <c r="V287" t="s">
        <v>2830</v>
      </c>
      <c r="W287" t="s">
        <v>2831</v>
      </c>
      <c r="X287" t="s">
        <v>2832</v>
      </c>
      <c r="Y287" t="s">
        <v>2812</v>
      </c>
      <c r="Z287" t="s">
        <v>2833</v>
      </c>
      <c r="AA287" t="s">
        <v>623</v>
      </c>
      <c r="AB287" t="s">
        <v>577</v>
      </c>
      <c r="AC287" t="s">
        <v>606</v>
      </c>
      <c r="AD287" t="s">
        <v>2592</v>
      </c>
      <c r="AE287" t="s">
        <v>2872</v>
      </c>
      <c r="AF287" t="s">
        <v>2873</v>
      </c>
      <c r="AH287">
        <v>0.60517241379310349</v>
      </c>
      <c r="AI287" t="s">
        <v>568</v>
      </c>
      <c r="AJ287">
        <v>21971</v>
      </c>
    </row>
    <row r="288" spans="2:36" x14ac:dyDescent="0.3">
      <c r="B288" t="s">
        <v>803</v>
      </c>
      <c r="C288">
        <v>2</v>
      </c>
      <c r="D288">
        <v>2023</v>
      </c>
      <c r="E288" t="s">
        <v>606</v>
      </c>
      <c r="F288" t="s">
        <v>2830</v>
      </c>
      <c r="G288" t="s">
        <v>2831</v>
      </c>
      <c r="H288" t="s">
        <v>2832</v>
      </c>
      <c r="I288" t="s">
        <v>2812</v>
      </c>
      <c r="J288" t="s">
        <v>2833</v>
      </c>
      <c r="K288" t="s">
        <v>804</v>
      </c>
      <c r="L288">
        <v>0.2697160883280757</v>
      </c>
      <c r="M288" t="s">
        <v>65</v>
      </c>
      <c r="N288">
        <v>7556</v>
      </c>
      <c r="R288" t="s">
        <v>629</v>
      </c>
      <c r="S288" s="34">
        <v>2</v>
      </c>
      <c r="T288">
        <v>2023</v>
      </c>
      <c r="U288" t="s">
        <v>606</v>
      </c>
      <c r="V288" t="s">
        <v>2830</v>
      </c>
      <c r="W288" t="s">
        <v>2831</v>
      </c>
      <c r="X288" t="s">
        <v>2832</v>
      </c>
      <c r="Y288" t="s">
        <v>2812</v>
      </c>
      <c r="Z288" t="s">
        <v>2833</v>
      </c>
      <c r="AA288" t="s">
        <v>623</v>
      </c>
      <c r="AB288" t="s">
        <v>569</v>
      </c>
      <c r="AC288" t="s">
        <v>606</v>
      </c>
      <c r="AD288" t="s">
        <v>611</v>
      </c>
      <c r="AE288" t="s">
        <v>611</v>
      </c>
      <c r="AF288" t="s">
        <v>2871</v>
      </c>
      <c r="AH288">
        <v>0.70385906040268453</v>
      </c>
      <c r="AI288" t="s">
        <v>568</v>
      </c>
      <c r="AJ288">
        <v>22077</v>
      </c>
    </row>
    <row r="289" spans="2:36" x14ac:dyDescent="0.3">
      <c r="B289" t="s">
        <v>805</v>
      </c>
      <c r="C289">
        <v>2</v>
      </c>
      <c r="D289">
        <v>2023</v>
      </c>
      <c r="E289" t="s">
        <v>606</v>
      </c>
      <c r="F289" t="s">
        <v>2830</v>
      </c>
      <c r="G289" t="s">
        <v>2831</v>
      </c>
      <c r="H289" t="s">
        <v>2832</v>
      </c>
      <c r="I289" t="s">
        <v>2812</v>
      </c>
      <c r="J289" t="s">
        <v>2833</v>
      </c>
      <c r="K289" t="s">
        <v>806</v>
      </c>
      <c r="L289">
        <v>0.25324675324675322</v>
      </c>
      <c r="M289" t="s">
        <v>66</v>
      </c>
      <c r="N289">
        <v>7631</v>
      </c>
      <c r="R289" t="s">
        <v>628</v>
      </c>
      <c r="S289" s="34">
        <v>2</v>
      </c>
      <c r="T289">
        <v>2023</v>
      </c>
      <c r="U289" t="s">
        <v>606</v>
      </c>
      <c r="V289" t="s">
        <v>2830</v>
      </c>
      <c r="W289" t="s">
        <v>2831</v>
      </c>
      <c r="X289" t="s">
        <v>2832</v>
      </c>
      <c r="Y289" t="s">
        <v>2812</v>
      </c>
      <c r="Z289" t="s">
        <v>2833</v>
      </c>
      <c r="AA289" t="s">
        <v>623</v>
      </c>
      <c r="AB289" t="s">
        <v>577</v>
      </c>
      <c r="AC289" t="s">
        <v>606</v>
      </c>
      <c r="AD289" t="s">
        <v>2592</v>
      </c>
      <c r="AE289" t="s">
        <v>2872</v>
      </c>
      <c r="AF289" t="s">
        <v>2873</v>
      </c>
      <c r="AH289">
        <v>0.60517241379310349</v>
      </c>
      <c r="AI289" t="s">
        <v>568</v>
      </c>
      <c r="AJ289">
        <v>22121</v>
      </c>
    </row>
    <row r="290" spans="2:36" x14ac:dyDescent="0.3">
      <c r="B290" t="s">
        <v>785</v>
      </c>
      <c r="C290">
        <v>2</v>
      </c>
      <c r="D290">
        <v>2023</v>
      </c>
      <c r="E290" t="s">
        <v>606</v>
      </c>
      <c r="F290" t="s">
        <v>2830</v>
      </c>
      <c r="G290" t="s">
        <v>2831</v>
      </c>
      <c r="H290" t="s">
        <v>2832</v>
      </c>
      <c r="I290" t="s">
        <v>2812</v>
      </c>
      <c r="J290" t="s">
        <v>2833</v>
      </c>
      <c r="K290" t="s">
        <v>786</v>
      </c>
      <c r="L290">
        <v>0.51319648093841641</v>
      </c>
      <c r="M290" t="s">
        <v>24</v>
      </c>
      <c r="N290">
        <v>6881</v>
      </c>
      <c r="R290" t="s">
        <v>629</v>
      </c>
      <c r="S290" s="34">
        <v>2</v>
      </c>
      <c r="T290">
        <v>2023</v>
      </c>
      <c r="U290" t="s">
        <v>606</v>
      </c>
      <c r="V290" t="s">
        <v>2830</v>
      </c>
      <c r="W290" t="s">
        <v>2831</v>
      </c>
      <c r="X290" t="s">
        <v>2832</v>
      </c>
      <c r="Y290" t="s">
        <v>2812</v>
      </c>
      <c r="Z290" t="s">
        <v>2833</v>
      </c>
      <c r="AA290" t="s">
        <v>623</v>
      </c>
      <c r="AB290" t="s">
        <v>569</v>
      </c>
      <c r="AC290" t="s">
        <v>606</v>
      </c>
      <c r="AD290" t="s">
        <v>611</v>
      </c>
      <c r="AE290" t="s">
        <v>611</v>
      </c>
      <c r="AF290" t="s">
        <v>2871</v>
      </c>
      <c r="AH290">
        <v>0.70385906040268453</v>
      </c>
      <c r="AI290" t="s">
        <v>568</v>
      </c>
      <c r="AJ290">
        <v>22227</v>
      </c>
    </row>
    <row r="291" spans="2:36" x14ac:dyDescent="0.3">
      <c r="B291" t="s">
        <v>807</v>
      </c>
      <c r="C291">
        <v>2</v>
      </c>
      <c r="D291">
        <v>2023</v>
      </c>
      <c r="E291" t="s">
        <v>606</v>
      </c>
      <c r="F291" t="s">
        <v>2830</v>
      </c>
      <c r="G291" t="s">
        <v>2831</v>
      </c>
      <c r="H291" t="s">
        <v>2832</v>
      </c>
      <c r="I291" t="s">
        <v>2812</v>
      </c>
      <c r="J291" t="s">
        <v>2833</v>
      </c>
      <c r="K291" t="s">
        <v>808</v>
      </c>
      <c r="L291">
        <v>0.1976470588235294</v>
      </c>
      <c r="M291" t="s">
        <v>67</v>
      </c>
      <c r="N291">
        <v>7706</v>
      </c>
      <c r="R291" t="s">
        <v>628</v>
      </c>
      <c r="S291" s="34">
        <v>2</v>
      </c>
      <c r="T291">
        <v>2023</v>
      </c>
      <c r="U291" t="s">
        <v>606</v>
      </c>
      <c r="V291" t="s">
        <v>2830</v>
      </c>
      <c r="W291" t="s">
        <v>2831</v>
      </c>
      <c r="X291" t="s">
        <v>2832</v>
      </c>
      <c r="Y291" t="s">
        <v>2812</v>
      </c>
      <c r="Z291" t="s">
        <v>2833</v>
      </c>
      <c r="AA291" t="s">
        <v>623</v>
      </c>
      <c r="AB291" t="s">
        <v>577</v>
      </c>
      <c r="AC291" t="s">
        <v>606</v>
      </c>
      <c r="AD291" t="s">
        <v>2592</v>
      </c>
      <c r="AE291" t="s">
        <v>2872</v>
      </c>
      <c r="AF291" t="s">
        <v>2873</v>
      </c>
      <c r="AH291">
        <v>0.60517241379310349</v>
      </c>
      <c r="AI291" t="s">
        <v>568</v>
      </c>
      <c r="AJ291">
        <v>22271</v>
      </c>
    </row>
    <row r="292" spans="2:36" x14ac:dyDescent="0.3">
      <c r="B292" t="s">
        <v>809</v>
      </c>
      <c r="C292">
        <v>2</v>
      </c>
      <c r="D292">
        <v>2023</v>
      </c>
      <c r="E292" t="s">
        <v>606</v>
      </c>
      <c r="F292" t="s">
        <v>2830</v>
      </c>
      <c r="G292" t="s">
        <v>2831</v>
      </c>
      <c r="H292" t="s">
        <v>2832</v>
      </c>
      <c r="I292" t="s">
        <v>2812</v>
      </c>
      <c r="J292" t="s">
        <v>2833</v>
      </c>
      <c r="K292" t="s">
        <v>810</v>
      </c>
      <c r="L292">
        <v>0.2206405693950178</v>
      </c>
      <c r="M292" t="s">
        <v>68</v>
      </c>
      <c r="N292">
        <v>7781</v>
      </c>
      <c r="R292" t="s">
        <v>629</v>
      </c>
      <c r="S292" s="34">
        <v>2</v>
      </c>
      <c r="T292">
        <v>2023</v>
      </c>
      <c r="U292" t="s">
        <v>606</v>
      </c>
      <c r="V292" t="s">
        <v>2830</v>
      </c>
      <c r="W292" t="s">
        <v>2831</v>
      </c>
      <c r="X292" t="s">
        <v>2832</v>
      </c>
      <c r="Y292" t="s">
        <v>2812</v>
      </c>
      <c r="Z292" t="s">
        <v>2833</v>
      </c>
      <c r="AA292" t="s">
        <v>623</v>
      </c>
      <c r="AB292" t="s">
        <v>569</v>
      </c>
      <c r="AC292" t="s">
        <v>606</v>
      </c>
      <c r="AD292" t="s">
        <v>611</v>
      </c>
      <c r="AE292" t="s">
        <v>611</v>
      </c>
      <c r="AF292" t="s">
        <v>2871</v>
      </c>
      <c r="AH292">
        <v>0.70385906040268453</v>
      </c>
      <c r="AI292" t="s">
        <v>568</v>
      </c>
      <c r="AJ292">
        <v>22377</v>
      </c>
    </row>
    <row r="293" spans="2:36" x14ac:dyDescent="0.3">
      <c r="B293" t="s">
        <v>811</v>
      </c>
      <c r="C293">
        <v>2</v>
      </c>
      <c r="D293">
        <v>2023</v>
      </c>
      <c r="E293" t="s">
        <v>606</v>
      </c>
      <c r="F293" t="s">
        <v>2830</v>
      </c>
      <c r="G293" t="s">
        <v>2831</v>
      </c>
      <c r="H293" t="s">
        <v>2832</v>
      </c>
      <c r="I293" t="s">
        <v>2812</v>
      </c>
      <c r="J293" t="s">
        <v>2833</v>
      </c>
      <c r="K293" t="s">
        <v>812</v>
      </c>
      <c r="L293">
        <v>0.20845921450151059</v>
      </c>
      <c r="M293" t="s">
        <v>69</v>
      </c>
      <c r="N293">
        <v>7856</v>
      </c>
      <c r="R293" t="s">
        <v>628</v>
      </c>
      <c r="S293" s="34">
        <v>2</v>
      </c>
      <c r="T293">
        <v>2023</v>
      </c>
      <c r="U293" t="s">
        <v>606</v>
      </c>
      <c r="V293" t="s">
        <v>2830</v>
      </c>
      <c r="W293" t="s">
        <v>2831</v>
      </c>
      <c r="X293" t="s">
        <v>2832</v>
      </c>
      <c r="Y293" t="s">
        <v>2812</v>
      </c>
      <c r="Z293" t="s">
        <v>2833</v>
      </c>
      <c r="AA293" t="s">
        <v>623</v>
      </c>
      <c r="AB293" t="s">
        <v>577</v>
      </c>
      <c r="AC293" t="s">
        <v>606</v>
      </c>
      <c r="AD293" t="s">
        <v>2592</v>
      </c>
      <c r="AE293" t="s">
        <v>2872</v>
      </c>
      <c r="AF293" t="s">
        <v>2873</v>
      </c>
      <c r="AH293">
        <v>0.60517241379310349</v>
      </c>
      <c r="AI293" t="s">
        <v>568</v>
      </c>
      <c r="AJ293">
        <v>22421</v>
      </c>
    </row>
    <row r="294" spans="2:36" x14ac:dyDescent="0.3">
      <c r="B294" t="s">
        <v>813</v>
      </c>
      <c r="C294">
        <v>2</v>
      </c>
      <c r="D294">
        <v>2023</v>
      </c>
      <c r="E294" t="s">
        <v>606</v>
      </c>
      <c r="F294" t="s">
        <v>2830</v>
      </c>
      <c r="G294" t="s">
        <v>2831</v>
      </c>
      <c r="H294" t="s">
        <v>2832</v>
      </c>
      <c r="I294" t="s">
        <v>2812</v>
      </c>
      <c r="J294" t="s">
        <v>2833</v>
      </c>
      <c r="K294" t="s">
        <v>814</v>
      </c>
      <c r="L294">
        <v>0.17357630979498861</v>
      </c>
      <c r="M294" t="s">
        <v>70</v>
      </c>
      <c r="N294">
        <v>7931</v>
      </c>
      <c r="R294" t="s">
        <v>629</v>
      </c>
      <c r="S294" s="34">
        <v>2</v>
      </c>
      <c r="T294">
        <v>2023</v>
      </c>
      <c r="U294" t="s">
        <v>606</v>
      </c>
      <c r="V294" t="s">
        <v>2830</v>
      </c>
      <c r="W294" t="s">
        <v>2831</v>
      </c>
      <c r="X294" t="s">
        <v>2832</v>
      </c>
      <c r="Y294" t="s">
        <v>2812</v>
      </c>
      <c r="Z294" t="s">
        <v>2833</v>
      </c>
      <c r="AA294" t="s">
        <v>623</v>
      </c>
      <c r="AB294" t="s">
        <v>569</v>
      </c>
      <c r="AC294" t="s">
        <v>606</v>
      </c>
      <c r="AD294" t="s">
        <v>611</v>
      </c>
      <c r="AE294" t="s">
        <v>611</v>
      </c>
      <c r="AF294" t="s">
        <v>2871</v>
      </c>
      <c r="AH294">
        <v>0.70385906040268453</v>
      </c>
      <c r="AI294" t="s">
        <v>568</v>
      </c>
      <c r="AJ294">
        <v>22527</v>
      </c>
    </row>
    <row r="295" spans="2:36" x14ac:dyDescent="0.3">
      <c r="B295" t="s">
        <v>781</v>
      </c>
      <c r="C295">
        <v>2</v>
      </c>
      <c r="D295">
        <v>2023</v>
      </c>
      <c r="E295" t="s">
        <v>606</v>
      </c>
      <c r="F295" t="s">
        <v>2830</v>
      </c>
      <c r="G295" t="s">
        <v>2831</v>
      </c>
      <c r="H295" t="s">
        <v>2832</v>
      </c>
      <c r="I295" t="s">
        <v>2812</v>
      </c>
      <c r="J295" t="s">
        <v>2833</v>
      </c>
      <c r="K295" t="s">
        <v>782</v>
      </c>
      <c r="L295">
        <v>0.33905364878373878</v>
      </c>
      <c r="M295" t="s">
        <v>20</v>
      </c>
      <c r="N295">
        <v>6731</v>
      </c>
      <c r="R295" t="s">
        <v>628</v>
      </c>
      <c r="S295" s="34">
        <v>2</v>
      </c>
      <c r="T295">
        <v>2023</v>
      </c>
      <c r="U295" t="s">
        <v>606</v>
      </c>
      <c r="V295" t="s">
        <v>2830</v>
      </c>
      <c r="W295" t="s">
        <v>2831</v>
      </c>
      <c r="X295" t="s">
        <v>2832</v>
      </c>
      <c r="Y295" t="s">
        <v>2812</v>
      </c>
      <c r="Z295" t="s">
        <v>2833</v>
      </c>
      <c r="AA295" t="s">
        <v>623</v>
      </c>
      <c r="AB295" t="s">
        <v>577</v>
      </c>
      <c r="AC295" t="s">
        <v>606</v>
      </c>
      <c r="AD295" t="s">
        <v>2592</v>
      </c>
      <c r="AE295" t="s">
        <v>2872</v>
      </c>
      <c r="AF295" t="s">
        <v>2873</v>
      </c>
      <c r="AH295">
        <v>0.60517241379310349</v>
      </c>
      <c r="AI295" t="s">
        <v>568</v>
      </c>
      <c r="AJ295">
        <v>22571</v>
      </c>
    </row>
    <row r="296" spans="2:36" x14ac:dyDescent="0.3">
      <c r="B296" t="s">
        <v>747</v>
      </c>
      <c r="C296">
        <v>2</v>
      </c>
      <c r="D296">
        <v>2023</v>
      </c>
      <c r="E296" t="s">
        <v>606</v>
      </c>
      <c r="F296" t="s">
        <v>2830</v>
      </c>
      <c r="G296" t="s">
        <v>2831</v>
      </c>
      <c r="H296" t="s">
        <v>2832</v>
      </c>
      <c r="I296" t="s">
        <v>2812</v>
      </c>
      <c r="J296" t="s">
        <v>2833</v>
      </c>
      <c r="K296" t="s">
        <v>748</v>
      </c>
      <c r="L296">
        <v>0.34991789819376024</v>
      </c>
      <c r="M296" t="s">
        <v>20</v>
      </c>
      <c r="N296">
        <v>5456</v>
      </c>
      <c r="R296" t="s">
        <v>629</v>
      </c>
      <c r="S296" s="34">
        <v>2</v>
      </c>
      <c r="T296">
        <v>2023</v>
      </c>
      <c r="U296" t="s">
        <v>606</v>
      </c>
      <c r="V296" t="s">
        <v>2830</v>
      </c>
      <c r="W296" t="s">
        <v>2831</v>
      </c>
      <c r="X296" t="s">
        <v>2832</v>
      </c>
      <c r="Y296" t="s">
        <v>2812</v>
      </c>
      <c r="Z296" t="s">
        <v>2833</v>
      </c>
      <c r="AA296" t="s">
        <v>623</v>
      </c>
      <c r="AB296" t="s">
        <v>569</v>
      </c>
      <c r="AC296" t="s">
        <v>606</v>
      </c>
      <c r="AD296" t="s">
        <v>611</v>
      </c>
      <c r="AE296" t="s">
        <v>611</v>
      </c>
      <c r="AF296" t="s">
        <v>2871</v>
      </c>
      <c r="AH296">
        <v>0.70385906040268453</v>
      </c>
      <c r="AI296" t="s">
        <v>568</v>
      </c>
      <c r="AJ296">
        <v>22677</v>
      </c>
    </row>
    <row r="297" spans="2:36" x14ac:dyDescent="0.3">
      <c r="B297" t="s">
        <v>821</v>
      </c>
      <c r="C297">
        <v>2</v>
      </c>
      <c r="D297">
        <v>2023</v>
      </c>
      <c r="E297" t="s">
        <v>606</v>
      </c>
      <c r="F297" t="s">
        <v>2830</v>
      </c>
      <c r="G297" t="s">
        <v>568</v>
      </c>
      <c r="H297" t="s">
        <v>11</v>
      </c>
      <c r="I297" t="s">
        <v>568</v>
      </c>
      <c r="J297" t="s">
        <v>568</v>
      </c>
      <c r="K297" t="s">
        <v>821</v>
      </c>
      <c r="L297">
        <v>0.11861448353438579</v>
      </c>
      <c r="M297" t="s">
        <v>23</v>
      </c>
      <c r="N297">
        <v>7974</v>
      </c>
      <c r="R297" t="s">
        <v>628</v>
      </c>
      <c r="S297" s="34">
        <v>2</v>
      </c>
      <c r="T297">
        <v>2023</v>
      </c>
      <c r="U297" t="s">
        <v>606</v>
      </c>
      <c r="V297" t="s">
        <v>2830</v>
      </c>
      <c r="W297" t="s">
        <v>2831</v>
      </c>
      <c r="X297" t="s">
        <v>2832</v>
      </c>
      <c r="Y297" t="s">
        <v>2812</v>
      </c>
      <c r="Z297" t="s">
        <v>2833</v>
      </c>
      <c r="AA297" t="s">
        <v>623</v>
      </c>
      <c r="AB297" t="s">
        <v>577</v>
      </c>
      <c r="AC297" t="s">
        <v>606</v>
      </c>
      <c r="AD297" t="s">
        <v>2592</v>
      </c>
      <c r="AE297" t="s">
        <v>2872</v>
      </c>
      <c r="AF297" t="s">
        <v>2873</v>
      </c>
      <c r="AH297">
        <v>0.60517241379310349</v>
      </c>
      <c r="AI297" t="s">
        <v>568</v>
      </c>
      <c r="AJ297">
        <v>22721</v>
      </c>
    </row>
    <row r="298" spans="2:36" x14ac:dyDescent="0.3">
      <c r="B298" t="s">
        <v>822</v>
      </c>
      <c r="C298">
        <v>2</v>
      </c>
      <c r="D298">
        <v>2023</v>
      </c>
      <c r="E298" t="s">
        <v>606</v>
      </c>
      <c r="F298" t="s">
        <v>2830</v>
      </c>
      <c r="G298" t="s">
        <v>568</v>
      </c>
      <c r="H298" t="s">
        <v>11</v>
      </c>
      <c r="I298" t="s">
        <v>568</v>
      </c>
      <c r="J298" t="s">
        <v>568</v>
      </c>
      <c r="K298" t="s">
        <v>822</v>
      </c>
      <c r="L298">
        <v>7.302052785923753E-2</v>
      </c>
      <c r="M298" t="s">
        <v>23</v>
      </c>
      <c r="N298">
        <v>7975</v>
      </c>
      <c r="R298" t="s">
        <v>629</v>
      </c>
      <c r="S298" s="34">
        <v>2</v>
      </c>
      <c r="T298">
        <v>2023</v>
      </c>
      <c r="U298" t="s">
        <v>606</v>
      </c>
      <c r="V298" t="s">
        <v>2830</v>
      </c>
      <c r="W298" t="s">
        <v>2831</v>
      </c>
      <c r="X298" t="s">
        <v>2832</v>
      </c>
      <c r="Y298" t="s">
        <v>2812</v>
      </c>
      <c r="Z298" t="s">
        <v>2833</v>
      </c>
      <c r="AA298" t="s">
        <v>623</v>
      </c>
      <c r="AB298" t="s">
        <v>569</v>
      </c>
      <c r="AC298" t="s">
        <v>606</v>
      </c>
      <c r="AD298" t="s">
        <v>611</v>
      </c>
      <c r="AE298" t="s">
        <v>611</v>
      </c>
      <c r="AF298" t="s">
        <v>2871</v>
      </c>
      <c r="AH298">
        <v>0.70385906040268453</v>
      </c>
      <c r="AI298" t="s">
        <v>568</v>
      </c>
      <c r="AJ298">
        <v>22827</v>
      </c>
    </row>
    <row r="299" spans="2:36" x14ac:dyDescent="0.3">
      <c r="B299" t="s">
        <v>823</v>
      </c>
      <c r="C299">
        <v>2</v>
      </c>
      <c r="D299">
        <v>2023</v>
      </c>
      <c r="E299" t="s">
        <v>606</v>
      </c>
      <c r="F299" t="s">
        <v>2830</v>
      </c>
      <c r="G299" t="s">
        <v>568</v>
      </c>
      <c r="H299" t="s">
        <v>11</v>
      </c>
      <c r="I299" t="s">
        <v>568</v>
      </c>
      <c r="J299" t="s">
        <v>568</v>
      </c>
      <c r="K299" t="s">
        <v>823</v>
      </c>
      <c r="L299">
        <v>0.17832957110609482</v>
      </c>
      <c r="M299" t="s">
        <v>23</v>
      </c>
      <c r="N299">
        <v>7976</v>
      </c>
      <c r="R299" t="s">
        <v>628</v>
      </c>
      <c r="S299" s="34">
        <v>2</v>
      </c>
      <c r="T299">
        <v>2023</v>
      </c>
      <c r="U299" t="s">
        <v>606</v>
      </c>
      <c r="V299" t="s">
        <v>2830</v>
      </c>
      <c r="W299" t="s">
        <v>2831</v>
      </c>
      <c r="X299" t="s">
        <v>2832</v>
      </c>
      <c r="Y299" t="s">
        <v>2812</v>
      </c>
      <c r="Z299" t="s">
        <v>2833</v>
      </c>
      <c r="AA299" t="s">
        <v>623</v>
      </c>
      <c r="AB299" t="s">
        <v>577</v>
      </c>
      <c r="AC299" t="s">
        <v>606</v>
      </c>
      <c r="AD299" t="s">
        <v>2592</v>
      </c>
      <c r="AE299" t="s">
        <v>2872</v>
      </c>
      <c r="AF299" t="s">
        <v>2873</v>
      </c>
      <c r="AH299">
        <v>0.60517241379310349</v>
      </c>
      <c r="AI299" t="s">
        <v>568</v>
      </c>
      <c r="AJ299">
        <v>22871</v>
      </c>
    </row>
    <row r="300" spans="2:36" x14ac:dyDescent="0.3">
      <c r="B300" t="s">
        <v>824</v>
      </c>
      <c r="C300">
        <v>2</v>
      </c>
      <c r="D300">
        <v>2023</v>
      </c>
      <c r="E300" t="s">
        <v>606</v>
      </c>
      <c r="F300" t="s">
        <v>2830</v>
      </c>
      <c r="G300" t="s">
        <v>568</v>
      </c>
      <c r="H300" t="s">
        <v>11</v>
      </c>
      <c r="I300" t="s">
        <v>568</v>
      </c>
      <c r="J300" t="s">
        <v>568</v>
      </c>
      <c r="K300" t="s">
        <v>824</v>
      </c>
      <c r="L300">
        <v>6.4573671066714231E-2</v>
      </c>
      <c r="M300" t="s">
        <v>23</v>
      </c>
      <c r="N300">
        <v>7977</v>
      </c>
      <c r="R300" t="s">
        <v>629</v>
      </c>
      <c r="S300" s="34">
        <v>2</v>
      </c>
      <c r="T300">
        <v>2023</v>
      </c>
      <c r="U300" t="s">
        <v>606</v>
      </c>
      <c r="V300" t="s">
        <v>2830</v>
      </c>
      <c r="W300" t="s">
        <v>2831</v>
      </c>
      <c r="X300" t="s">
        <v>2832</v>
      </c>
      <c r="Y300" t="s">
        <v>2812</v>
      </c>
      <c r="Z300" t="s">
        <v>2833</v>
      </c>
      <c r="AA300" t="s">
        <v>623</v>
      </c>
      <c r="AB300" t="s">
        <v>569</v>
      </c>
      <c r="AC300" t="s">
        <v>606</v>
      </c>
      <c r="AD300" t="s">
        <v>611</v>
      </c>
      <c r="AE300" t="s">
        <v>611</v>
      </c>
      <c r="AF300" t="s">
        <v>2871</v>
      </c>
      <c r="AH300">
        <v>0.70385906040268453</v>
      </c>
      <c r="AI300" t="s">
        <v>568</v>
      </c>
      <c r="AJ300">
        <v>22977</v>
      </c>
    </row>
    <row r="301" spans="2:36" x14ac:dyDescent="0.3">
      <c r="B301" t="s">
        <v>825</v>
      </c>
      <c r="C301">
        <v>2</v>
      </c>
      <c r="D301">
        <v>2023</v>
      </c>
      <c r="E301" t="s">
        <v>606</v>
      </c>
      <c r="F301" t="s">
        <v>2830</v>
      </c>
      <c r="G301" t="s">
        <v>568</v>
      </c>
      <c r="H301" t="s">
        <v>11</v>
      </c>
      <c r="I301" t="s">
        <v>568</v>
      </c>
      <c r="J301" t="s">
        <v>568</v>
      </c>
      <c r="K301" t="s">
        <v>825</v>
      </c>
      <c r="L301">
        <v>0.14699999999999999</v>
      </c>
      <c r="M301" t="s">
        <v>23</v>
      </c>
      <c r="N301">
        <v>7978</v>
      </c>
      <c r="R301" t="s">
        <v>628</v>
      </c>
      <c r="S301" s="34">
        <v>2</v>
      </c>
      <c r="T301">
        <v>2023</v>
      </c>
      <c r="U301" t="s">
        <v>606</v>
      </c>
      <c r="V301" t="s">
        <v>2830</v>
      </c>
      <c r="W301" t="s">
        <v>2831</v>
      </c>
      <c r="X301" t="s">
        <v>2832</v>
      </c>
      <c r="Y301" t="s">
        <v>2812</v>
      </c>
      <c r="Z301" t="s">
        <v>2833</v>
      </c>
      <c r="AA301" t="s">
        <v>623</v>
      </c>
      <c r="AB301" t="s">
        <v>577</v>
      </c>
      <c r="AC301" t="s">
        <v>606</v>
      </c>
      <c r="AD301" t="s">
        <v>2592</v>
      </c>
      <c r="AE301" t="s">
        <v>2872</v>
      </c>
      <c r="AF301" t="s">
        <v>2873</v>
      </c>
      <c r="AH301">
        <v>0.60517241379310349</v>
      </c>
      <c r="AI301" t="s">
        <v>568</v>
      </c>
      <c r="AJ301">
        <v>23021</v>
      </c>
    </row>
    <row r="302" spans="2:36" x14ac:dyDescent="0.3">
      <c r="B302" t="s">
        <v>826</v>
      </c>
      <c r="C302">
        <v>2</v>
      </c>
      <c r="D302">
        <v>2023</v>
      </c>
      <c r="E302" t="s">
        <v>606</v>
      </c>
      <c r="F302" t="s">
        <v>2830</v>
      </c>
      <c r="G302" t="s">
        <v>568</v>
      </c>
      <c r="H302" t="s">
        <v>11</v>
      </c>
      <c r="I302" t="s">
        <v>568</v>
      </c>
      <c r="J302" t="s">
        <v>568</v>
      </c>
      <c r="K302" t="s">
        <v>826</v>
      </c>
      <c r="L302">
        <v>0.11293409898824174</v>
      </c>
      <c r="M302" t="s">
        <v>23</v>
      </c>
      <c r="N302">
        <v>7979</v>
      </c>
      <c r="R302" t="s">
        <v>629</v>
      </c>
      <c r="S302" s="34">
        <v>2</v>
      </c>
      <c r="T302">
        <v>2023</v>
      </c>
      <c r="U302" t="s">
        <v>606</v>
      </c>
      <c r="V302" t="s">
        <v>2830</v>
      </c>
      <c r="W302" t="s">
        <v>2831</v>
      </c>
      <c r="X302" t="s">
        <v>2832</v>
      </c>
      <c r="Y302" t="s">
        <v>2812</v>
      </c>
      <c r="Z302" t="s">
        <v>2833</v>
      </c>
      <c r="AA302" t="s">
        <v>623</v>
      </c>
      <c r="AB302" t="s">
        <v>569</v>
      </c>
      <c r="AC302" t="s">
        <v>606</v>
      </c>
      <c r="AD302" t="s">
        <v>611</v>
      </c>
      <c r="AE302" t="s">
        <v>611</v>
      </c>
      <c r="AF302" t="s">
        <v>2871</v>
      </c>
      <c r="AH302">
        <v>0.70385906040268453</v>
      </c>
      <c r="AI302" t="s">
        <v>568</v>
      </c>
      <c r="AJ302">
        <v>23127</v>
      </c>
    </row>
    <row r="303" spans="2:36" x14ac:dyDescent="0.3">
      <c r="B303" t="s">
        <v>833</v>
      </c>
      <c r="C303">
        <v>2</v>
      </c>
      <c r="D303">
        <v>2023</v>
      </c>
      <c r="E303" t="s">
        <v>606</v>
      </c>
      <c r="F303" t="s">
        <v>2830</v>
      </c>
      <c r="G303" t="s">
        <v>568</v>
      </c>
      <c r="H303" t="s">
        <v>11</v>
      </c>
      <c r="I303" t="s">
        <v>568</v>
      </c>
      <c r="J303" t="s">
        <v>568</v>
      </c>
      <c r="K303" t="s">
        <v>833</v>
      </c>
      <c r="L303">
        <v>0.59602131765138289</v>
      </c>
      <c r="M303" t="s">
        <v>25</v>
      </c>
      <c r="N303">
        <v>7986</v>
      </c>
      <c r="R303" t="s">
        <v>628</v>
      </c>
      <c r="S303" s="34">
        <v>2</v>
      </c>
      <c r="T303">
        <v>2023</v>
      </c>
      <c r="U303" t="s">
        <v>606</v>
      </c>
      <c r="V303" t="s">
        <v>2830</v>
      </c>
      <c r="W303" t="s">
        <v>2831</v>
      </c>
      <c r="X303" t="s">
        <v>2832</v>
      </c>
      <c r="Y303" t="s">
        <v>2812</v>
      </c>
      <c r="Z303" t="s">
        <v>2833</v>
      </c>
      <c r="AA303" t="s">
        <v>623</v>
      </c>
      <c r="AB303" t="s">
        <v>577</v>
      </c>
      <c r="AC303" t="s">
        <v>606</v>
      </c>
      <c r="AD303" t="s">
        <v>2592</v>
      </c>
      <c r="AE303" t="s">
        <v>2872</v>
      </c>
      <c r="AF303" t="s">
        <v>2873</v>
      </c>
      <c r="AH303">
        <v>0.60517241379310349</v>
      </c>
      <c r="AI303" t="s">
        <v>568</v>
      </c>
      <c r="AJ303">
        <v>23171</v>
      </c>
    </row>
    <row r="304" spans="2:36" x14ac:dyDescent="0.3">
      <c r="B304" t="s">
        <v>834</v>
      </c>
      <c r="C304">
        <v>2</v>
      </c>
      <c r="D304">
        <v>2023</v>
      </c>
      <c r="E304" t="s">
        <v>606</v>
      </c>
      <c r="F304" t="s">
        <v>2830</v>
      </c>
      <c r="G304" t="s">
        <v>568</v>
      </c>
      <c r="H304" t="s">
        <v>11</v>
      </c>
      <c r="I304" t="s">
        <v>568</v>
      </c>
      <c r="J304" t="s">
        <v>568</v>
      </c>
      <c r="K304" t="s">
        <v>834</v>
      </c>
      <c r="L304">
        <v>0.81761716544325236</v>
      </c>
      <c r="M304" t="s">
        <v>25</v>
      </c>
      <c r="N304">
        <v>7987</v>
      </c>
      <c r="R304" t="s">
        <v>629</v>
      </c>
      <c r="S304" s="34">
        <v>2</v>
      </c>
      <c r="T304">
        <v>2023</v>
      </c>
      <c r="U304" t="s">
        <v>606</v>
      </c>
      <c r="V304" t="s">
        <v>2830</v>
      </c>
      <c r="W304" t="s">
        <v>2831</v>
      </c>
      <c r="X304" t="s">
        <v>2832</v>
      </c>
      <c r="Y304" t="s">
        <v>2812</v>
      </c>
      <c r="Z304" t="s">
        <v>2833</v>
      </c>
      <c r="AA304" t="s">
        <v>623</v>
      </c>
      <c r="AB304" t="s">
        <v>569</v>
      </c>
      <c r="AC304" t="s">
        <v>606</v>
      </c>
      <c r="AD304" t="s">
        <v>611</v>
      </c>
      <c r="AE304" t="s">
        <v>611</v>
      </c>
      <c r="AF304" t="s">
        <v>2871</v>
      </c>
      <c r="AH304">
        <v>0.70385906040268453</v>
      </c>
      <c r="AI304" t="s">
        <v>568</v>
      </c>
      <c r="AJ304">
        <v>23277</v>
      </c>
    </row>
    <row r="305" spans="2:36" x14ac:dyDescent="0.3">
      <c r="B305" t="s">
        <v>835</v>
      </c>
      <c r="C305">
        <v>2</v>
      </c>
      <c r="D305">
        <v>2023</v>
      </c>
      <c r="E305" t="s">
        <v>606</v>
      </c>
      <c r="F305" t="s">
        <v>2830</v>
      </c>
      <c r="G305" t="s">
        <v>568</v>
      </c>
      <c r="H305" t="s">
        <v>11</v>
      </c>
      <c r="I305" t="s">
        <v>568</v>
      </c>
      <c r="J305" t="s">
        <v>568</v>
      </c>
      <c r="K305" t="s">
        <v>835</v>
      </c>
      <c r="L305">
        <v>0.6690874644774234</v>
      </c>
      <c r="M305" t="s">
        <v>25</v>
      </c>
      <c r="N305">
        <v>7988</v>
      </c>
      <c r="R305" t="s">
        <v>628</v>
      </c>
      <c r="S305" s="34">
        <v>2</v>
      </c>
      <c r="T305">
        <v>2023</v>
      </c>
      <c r="U305" t="s">
        <v>606</v>
      </c>
      <c r="V305" t="s">
        <v>2830</v>
      </c>
      <c r="W305" t="s">
        <v>2831</v>
      </c>
      <c r="X305" t="s">
        <v>2832</v>
      </c>
      <c r="Y305" t="s">
        <v>2812</v>
      </c>
      <c r="Z305" t="s">
        <v>2833</v>
      </c>
      <c r="AA305" t="s">
        <v>623</v>
      </c>
      <c r="AB305" t="s">
        <v>577</v>
      </c>
      <c r="AC305" t="s">
        <v>606</v>
      </c>
      <c r="AD305" t="s">
        <v>2592</v>
      </c>
      <c r="AE305" t="s">
        <v>2872</v>
      </c>
      <c r="AF305" t="s">
        <v>2873</v>
      </c>
      <c r="AH305">
        <v>0.60517241379310349</v>
      </c>
      <c r="AI305" t="s">
        <v>568</v>
      </c>
      <c r="AJ305">
        <v>23321</v>
      </c>
    </row>
    <row r="306" spans="2:36" x14ac:dyDescent="0.3">
      <c r="B306" t="s">
        <v>836</v>
      </c>
      <c r="C306">
        <v>2</v>
      </c>
      <c r="D306">
        <v>2023</v>
      </c>
      <c r="E306" t="s">
        <v>606</v>
      </c>
      <c r="F306" t="s">
        <v>2830</v>
      </c>
      <c r="G306" t="s">
        <v>568</v>
      </c>
      <c r="H306" t="s">
        <v>11</v>
      </c>
      <c r="I306" t="s">
        <v>568</v>
      </c>
      <c r="J306" t="s">
        <v>568</v>
      </c>
      <c r="K306" t="s">
        <v>836</v>
      </c>
      <c r="L306">
        <v>0.71511291256514187</v>
      </c>
      <c r="M306" t="s">
        <v>25</v>
      </c>
      <c r="N306">
        <v>7989</v>
      </c>
      <c r="R306" t="s">
        <v>629</v>
      </c>
      <c r="S306" s="34">
        <v>2</v>
      </c>
      <c r="T306">
        <v>2023</v>
      </c>
      <c r="U306" t="s">
        <v>606</v>
      </c>
      <c r="V306" t="s">
        <v>2830</v>
      </c>
      <c r="W306" t="s">
        <v>2831</v>
      </c>
      <c r="X306" t="s">
        <v>2832</v>
      </c>
      <c r="Y306" t="s">
        <v>2812</v>
      </c>
      <c r="Z306" t="s">
        <v>2833</v>
      </c>
      <c r="AA306" t="s">
        <v>623</v>
      </c>
      <c r="AB306" t="s">
        <v>569</v>
      </c>
      <c r="AC306" t="s">
        <v>606</v>
      </c>
      <c r="AD306" t="s">
        <v>611</v>
      </c>
      <c r="AE306" t="s">
        <v>611</v>
      </c>
      <c r="AF306" t="s">
        <v>2871</v>
      </c>
      <c r="AH306">
        <v>0.70385906040268453</v>
      </c>
      <c r="AI306" t="s">
        <v>568</v>
      </c>
      <c r="AJ306">
        <v>23427</v>
      </c>
    </row>
    <row r="307" spans="2:36" x14ac:dyDescent="0.3">
      <c r="B307" t="s">
        <v>837</v>
      </c>
      <c r="C307">
        <v>2</v>
      </c>
      <c r="D307">
        <v>2023</v>
      </c>
      <c r="E307" t="s">
        <v>606</v>
      </c>
      <c r="F307" t="s">
        <v>2830</v>
      </c>
      <c r="G307" t="s">
        <v>568</v>
      </c>
      <c r="H307" t="s">
        <v>11</v>
      </c>
      <c r="I307" t="s">
        <v>568</v>
      </c>
      <c r="J307" t="s">
        <v>568</v>
      </c>
      <c r="K307" t="s">
        <v>837</v>
      </c>
      <c r="L307">
        <v>0.79758079758079758</v>
      </c>
      <c r="M307" t="s">
        <v>25</v>
      </c>
      <c r="N307">
        <v>7990</v>
      </c>
      <c r="R307" t="s">
        <v>628</v>
      </c>
      <c r="S307" s="34">
        <v>2</v>
      </c>
      <c r="T307">
        <v>2023</v>
      </c>
      <c r="U307" t="s">
        <v>606</v>
      </c>
      <c r="V307" t="s">
        <v>2830</v>
      </c>
      <c r="W307" t="s">
        <v>2831</v>
      </c>
      <c r="X307" t="s">
        <v>2832</v>
      </c>
      <c r="Y307" t="s">
        <v>2812</v>
      </c>
      <c r="Z307" t="s">
        <v>2833</v>
      </c>
      <c r="AA307" t="s">
        <v>623</v>
      </c>
      <c r="AB307" t="s">
        <v>577</v>
      </c>
      <c r="AC307" t="s">
        <v>606</v>
      </c>
      <c r="AD307" t="s">
        <v>2592</v>
      </c>
      <c r="AE307" t="s">
        <v>2872</v>
      </c>
      <c r="AF307" t="s">
        <v>2873</v>
      </c>
      <c r="AH307">
        <v>0.60517241379310349</v>
      </c>
      <c r="AI307" t="s">
        <v>568</v>
      </c>
      <c r="AJ307">
        <v>23471</v>
      </c>
    </row>
    <row r="308" spans="2:36" x14ac:dyDescent="0.3">
      <c r="B308" t="s">
        <v>838</v>
      </c>
      <c r="C308">
        <v>2</v>
      </c>
      <c r="D308">
        <v>2023</v>
      </c>
      <c r="E308" t="s">
        <v>606</v>
      </c>
      <c r="F308" t="s">
        <v>2830</v>
      </c>
      <c r="G308" t="s">
        <v>568</v>
      </c>
      <c r="H308" t="s">
        <v>11</v>
      </c>
      <c r="I308" t="s">
        <v>568</v>
      </c>
      <c r="J308" t="s">
        <v>568</v>
      </c>
      <c r="K308" t="s">
        <v>838</v>
      </c>
      <c r="L308">
        <v>0.76016929226428398</v>
      </c>
      <c r="M308" t="s">
        <v>25</v>
      </c>
      <c r="N308">
        <v>7991</v>
      </c>
      <c r="R308" t="s">
        <v>629</v>
      </c>
      <c r="S308" s="34">
        <v>2</v>
      </c>
      <c r="T308">
        <v>2023</v>
      </c>
      <c r="U308" t="s">
        <v>606</v>
      </c>
      <c r="V308" t="s">
        <v>2830</v>
      </c>
      <c r="W308" t="s">
        <v>2831</v>
      </c>
      <c r="X308" t="s">
        <v>2832</v>
      </c>
      <c r="Y308" t="s">
        <v>2812</v>
      </c>
      <c r="Z308" t="s">
        <v>2833</v>
      </c>
      <c r="AA308" t="s">
        <v>623</v>
      </c>
      <c r="AB308" t="s">
        <v>569</v>
      </c>
      <c r="AC308" t="s">
        <v>606</v>
      </c>
      <c r="AD308" t="s">
        <v>611</v>
      </c>
      <c r="AE308" t="s">
        <v>611</v>
      </c>
      <c r="AF308" t="s">
        <v>2871</v>
      </c>
      <c r="AH308">
        <v>0.70385906040268453</v>
      </c>
      <c r="AI308" t="s">
        <v>568</v>
      </c>
      <c r="AJ308">
        <v>23577</v>
      </c>
    </row>
    <row r="309" spans="2:36" x14ac:dyDescent="0.3">
      <c r="B309" t="s">
        <v>839</v>
      </c>
      <c r="C309">
        <v>2</v>
      </c>
      <c r="D309">
        <v>2023</v>
      </c>
      <c r="E309" t="s">
        <v>606</v>
      </c>
      <c r="F309" t="s">
        <v>2830</v>
      </c>
      <c r="G309" t="s">
        <v>568</v>
      </c>
      <c r="H309" t="s">
        <v>11</v>
      </c>
      <c r="I309" t="s">
        <v>568</v>
      </c>
      <c r="J309" t="s">
        <v>568</v>
      </c>
      <c r="K309" t="s">
        <v>839</v>
      </c>
      <c r="L309">
        <v>0.54759902447228992</v>
      </c>
      <c r="M309" t="s">
        <v>26</v>
      </c>
      <c r="N309">
        <v>7992</v>
      </c>
      <c r="R309" t="s">
        <v>628</v>
      </c>
      <c r="S309" s="34">
        <v>2</v>
      </c>
      <c r="T309">
        <v>2023</v>
      </c>
      <c r="U309" t="s">
        <v>606</v>
      </c>
      <c r="V309" t="s">
        <v>2830</v>
      </c>
      <c r="W309" t="s">
        <v>2831</v>
      </c>
      <c r="X309" t="s">
        <v>2832</v>
      </c>
      <c r="Y309" t="s">
        <v>2812</v>
      </c>
      <c r="Z309" t="s">
        <v>2833</v>
      </c>
      <c r="AA309" t="s">
        <v>623</v>
      </c>
      <c r="AB309" t="s">
        <v>577</v>
      </c>
      <c r="AC309" t="s">
        <v>606</v>
      </c>
      <c r="AD309" t="s">
        <v>2592</v>
      </c>
      <c r="AE309" t="s">
        <v>2872</v>
      </c>
      <c r="AF309" t="s">
        <v>2873</v>
      </c>
      <c r="AH309">
        <v>0.60517241379310349</v>
      </c>
      <c r="AI309" t="s">
        <v>568</v>
      </c>
      <c r="AJ309">
        <v>23621</v>
      </c>
    </row>
    <row r="310" spans="2:36" x14ac:dyDescent="0.3">
      <c r="B310" t="s">
        <v>840</v>
      </c>
      <c r="C310">
        <v>2</v>
      </c>
      <c r="D310">
        <v>2023</v>
      </c>
      <c r="E310" t="s">
        <v>606</v>
      </c>
      <c r="F310" t="s">
        <v>2830</v>
      </c>
      <c r="G310" t="s">
        <v>568</v>
      </c>
      <c r="H310" t="s">
        <v>11</v>
      </c>
      <c r="I310" t="s">
        <v>568</v>
      </c>
      <c r="J310" t="s">
        <v>568</v>
      </c>
      <c r="K310" t="s">
        <v>840</v>
      </c>
      <c r="L310">
        <v>0.7799435028248588</v>
      </c>
      <c r="M310" t="s">
        <v>26</v>
      </c>
      <c r="N310">
        <v>7993</v>
      </c>
      <c r="R310" t="s">
        <v>629</v>
      </c>
      <c r="S310" s="34">
        <v>2</v>
      </c>
      <c r="T310">
        <v>2023</v>
      </c>
      <c r="U310" t="s">
        <v>606</v>
      </c>
      <c r="V310" t="s">
        <v>2830</v>
      </c>
      <c r="W310" t="s">
        <v>2831</v>
      </c>
      <c r="X310" t="s">
        <v>2832</v>
      </c>
      <c r="Y310" t="s">
        <v>2812</v>
      </c>
      <c r="Z310" t="s">
        <v>2833</v>
      </c>
      <c r="AA310" t="s">
        <v>623</v>
      </c>
      <c r="AB310" t="s">
        <v>569</v>
      </c>
      <c r="AC310" t="s">
        <v>606</v>
      </c>
      <c r="AD310" t="s">
        <v>611</v>
      </c>
      <c r="AE310" t="s">
        <v>611</v>
      </c>
      <c r="AF310" t="s">
        <v>2871</v>
      </c>
      <c r="AH310">
        <v>0.70385906040268453</v>
      </c>
      <c r="AI310" t="s">
        <v>568</v>
      </c>
      <c r="AJ310">
        <v>23727</v>
      </c>
    </row>
    <row r="311" spans="2:36" x14ac:dyDescent="0.3">
      <c r="B311" t="s">
        <v>841</v>
      </c>
      <c r="C311">
        <v>2</v>
      </c>
      <c r="D311">
        <v>2023</v>
      </c>
      <c r="E311" t="s">
        <v>606</v>
      </c>
      <c r="F311" t="s">
        <v>2830</v>
      </c>
      <c r="G311" t="s">
        <v>568</v>
      </c>
      <c r="H311" t="s">
        <v>11</v>
      </c>
      <c r="I311" t="s">
        <v>568</v>
      </c>
      <c r="J311" t="s">
        <v>568</v>
      </c>
      <c r="K311" t="s">
        <v>841</v>
      </c>
      <c r="L311">
        <v>0.64403220161008046</v>
      </c>
      <c r="M311" t="s">
        <v>26</v>
      </c>
      <c r="N311">
        <v>7994</v>
      </c>
      <c r="R311" t="s">
        <v>628</v>
      </c>
      <c r="S311" s="34">
        <v>2</v>
      </c>
      <c r="T311">
        <v>2023</v>
      </c>
      <c r="U311" t="s">
        <v>606</v>
      </c>
      <c r="V311" t="s">
        <v>2830</v>
      </c>
      <c r="W311" t="s">
        <v>2831</v>
      </c>
      <c r="X311" t="s">
        <v>2832</v>
      </c>
      <c r="Y311" t="s">
        <v>2812</v>
      </c>
      <c r="Z311" t="s">
        <v>2833</v>
      </c>
      <c r="AA311" t="s">
        <v>623</v>
      </c>
      <c r="AB311" t="s">
        <v>577</v>
      </c>
      <c r="AC311" t="s">
        <v>606</v>
      </c>
      <c r="AD311" t="s">
        <v>2592</v>
      </c>
      <c r="AE311" t="s">
        <v>2872</v>
      </c>
      <c r="AF311" t="s">
        <v>2873</v>
      </c>
      <c r="AH311">
        <v>0.60517241379310349</v>
      </c>
      <c r="AI311" t="s">
        <v>568</v>
      </c>
      <c r="AJ311">
        <v>23771</v>
      </c>
    </row>
    <row r="312" spans="2:36" x14ac:dyDescent="0.3">
      <c r="B312" t="s">
        <v>842</v>
      </c>
      <c r="C312">
        <v>2</v>
      </c>
      <c r="D312">
        <v>2023</v>
      </c>
      <c r="E312" t="s">
        <v>606</v>
      </c>
      <c r="F312" t="s">
        <v>2830</v>
      </c>
      <c r="G312" t="s">
        <v>568</v>
      </c>
      <c r="H312" t="s">
        <v>11</v>
      </c>
      <c r="I312" t="s">
        <v>568</v>
      </c>
      <c r="J312" t="s">
        <v>568</v>
      </c>
      <c r="K312" t="s">
        <v>842</v>
      </c>
      <c r="L312">
        <v>0.66193944039862018</v>
      </c>
      <c r="M312" t="s">
        <v>26</v>
      </c>
      <c r="N312">
        <v>7995</v>
      </c>
      <c r="R312" t="s">
        <v>629</v>
      </c>
      <c r="S312" s="34">
        <v>2</v>
      </c>
      <c r="T312">
        <v>2023</v>
      </c>
      <c r="U312" t="s">
        <v>606</v>
      </c>
      <c r="V312" t="s">
        <v>2830</v>
      </c>
      <c r="W312" t="s">
        <v>2831</v>
      </c>
      <c r="X312" t="s">
        <v>2832</v>
      </c>
      <c r="Y312" t="s">
        <v>2812</v>
      </c>
      <c r="Z312" t="s">
        <v>2833</v>
      </c>
      <c r="AA312" t="s">
        <v>623</v>
      </c>
      <c r="AB312" t="s">
        <v>569</v>
      </c>
      <c r="AC312" t="s">
        <v>606</v>
      </c>
      <c r="AD312" t="s">
        <v>611</v>
      </c>
      <c r="AE312" t="s">
        <v>611</v>
      </c>
      <c r="AF312" t="s">
        <v>2871</v>
      </c>
      <c r="AH312">
        <v>0.70385906040268453</v>
      </c>
      <c r="AI312" t="s">
        <v>568</v>
      </c>
      <c r="AJ312">
        <v>23877</v>
      </c>
    </row>
    <row r="313" spans="2:36" x14ac:dyDescent="0.3">
      <c r="B313" t="s">
        <v>843</v>
      </c>
      <c r="C313">
        <v>2</v>
      </c>
      <c r="D313">
        <v>2023</v>
      </c>
      <c r="E313" t="s">
        <v>606</v>
      </c>
      <c r="F313" t="s">
        <v>2830</v>
      </c>
      <c r="G313" t="s">
        <v>568</v>
      </c>
      <c r="H313" t="s">
        <v>11</v>
      </c>
      <c r="I313" t="s">
        <v>568</v>
      </c>
      <c r="J313" t="s">
        <v>568</v>
      </c>
      <c r="K313" t="s">
        <v>843</v>
      </c>
      <c r="L313">
        <v>0.73609975470155353</v>
      </c>
      <c r="M313" t="s">
        <v>26</v>
      </c>
      <c r="N313">
        <v>7996</v>
      </c>
      <c r="R313" t="s">
        <v>628</v>
      </c>
      <c r="S313" s="34">
        <v>2</v>
      </c>
      <c r="T313">
        <v>2023</v>
      </c>
      <c r="U313" t="s">
        <v>606</v>
      </c>
      <c r="V313" t="s">
        <v>2830</v>
      </c>
      <c r="W313" t="s">
        <v>2831</v>
      </c>
      <c r="X313" t="s">
        <v>2832</v>
      </c>
      <c r="Y313" t="s">
        <v>2812</v>
      </c>
      <c r="Z313" t="s">
        <v>2833</v>
      </c>
      <c r="AA313" t="s">
        <v>623</v>
      </c>
      <c r="AB313" t="s">
        <v>577</v>
      </c>
      <c r="AC313" t="s">
        <v>606</v>
      </c>
      <c r="AD313" t="s">
        <v>2592</v>
      </c>
      <c r="AE313" t="s">
        <v>2872</v>
      </c>
      <c r="AF313" t="s">
        <v>2873</v>
      </c>
      <c r="AH313">
        <v>0.60517241379310349</v>
      </c>
      <c r="AI313" t="s">
        <v>568</v>
      </c>
      <c r="AJ313">
        <v>23921</v>
      </c>
    </row>
    <row r="314" spans="2:36" x14ac:dyDescent="0.3">
      <c r="B314" t="s">
        <v>844</v>
      </c>
      <c r="C314">
        <v>2</v>
      </c>
      <c r="D314">
        <v>2023</v>
      </c>
      <c r="E314" t="s">
        <v>606</v>
      </c>
      <c r="F314" t="s">
        <v>2830</v>
      </c>
      <c r="G314" t="s">
        <v>568</v>
      </c>
      <c r="H314" t="s">
        <v>11</v>
      </c>
      <c r="I314" t="s">
        <v>568</v>
      </c>
      <c r="J314" t="s">
        <v>568</v>
      </c>
      <c r="K314" t="s">
        <v>844</v>
      </c>
      <c r="L314">
        <v>0.6838558452973923</v>
      </c>
      <c r="M314" t="s">
        <v>26</v>
      </c>
      <c r="N314">
        <v>7997</v>
      </c>
      <c r="R314" t="s">
        <v>629</v>
      </c>
      <c r="S314" s="34">
        <v>2</v>
      </c>
      <c r="T314">
        <v>2023</v>
      </c>
      <c r="U314" t="s">
        <v>606</v>
      </c>
      <c r="V314" t="s">
        <v>2830</v>
      </c>
      <c r="W314" t="s">
        <v>2831</v>
      </c>
      <c r="X314" t="s">
        <v>2832</v>
      </c>
      <c r="Y314" t="s">
        <v>2812</v>
      </c>
      <c r="Z314" t="s">
        <v>2833</v>
      </c>
      <c r="AA314" t="s">
        <v>623</v>
      </c>
      <c r="AB314" t="s">
        <v>569</v>
      </c>
      <c r="AC314" t="s">
        <v>606</v>
      </c>
      <c r="AD314" t="s">
        <v>611</v>
      </c>
      <c r="AE314" t="s">
        <v>611</v>
      </c>
      <c r="AF314" t="s">
        <v>2871</v>
      </c>
      <c r="AH314">
        <v>0.70385906040268453</v>
      </c>
      <c r="AI314" t="s">
        <v>568</v>
      </c>
      <c r="AJ314">
        <v>24027</v>
      </c>
    </row>
    <row r="315" spans="2:36" x14ac:dyDescent="0.3">
      <c r="B315" t="s">
        <v>845</v>
      </c>
      <c r="C315">
        <v>2</v>
      </c>
      <c r="D315">
        <v>2023</v>
      </c>
      <c r="E315" t="s">
        <v>606</v>
      </c>
      <c r="F315" t="s">
        <v>2830</v>
      </c>
      <c r="G315" t="s">
        <v>568</v>
      </c>
      <c r="H315" t="s">
        <v>11</v>
      </c>
      <c r="I315" t="s">
        <v>568</v>
      </c>
      <c r="J315" t="s">
        <v>568</v>
      </c>
      <c r="K315" t="s">
        <v>845</v>
      </c>
      <c r="L315">
        <v>0.51330722105051718</v>
      </c>
      <c r="M315" t="s">
        <v>27</v>
      </c>
      <c r="N315">
        <v>7998</v>
      </c>
      <c r="R315" t="s">
        <v>628</v>
      </c>
      <c r="S315" s="34">
        <v>2</v>
      </c>
      <c r="T315">
        <v>2023</v>
      </c>
      <c r="U315" t="s">
        <v>606</v>
      </c>
      <c r="V315" t="s">
        <v>2830</v>
      </c>
      <c r="W315" t="s">
        <v>2831</v>
      </c>
      <c r="X315" t="s">
        <v>2832</v>
      </c>
      <c r="Y315" t="s">
        <v>2812</v>
      </c>
      <c r="Z315" t="s">
        <v>2833</v>
      </c>
      <c r="AA315" t="s">
        <v>623</v>
      </c>
      <c r="AB315" t="s">
        <v>577</v>
      </c>
      <c r="AC315" t="s">
        <v>606</v>
      </c>
      <c r="AD315" t="s">
        <v>2592</v>
      </c>
      <c r="AE315" t="s">
        <v>2872</v>
      </c>
      <c r="AF315" t="s">
        <v>2873</v>
      </c>
      <c r="AH315">
        <v>0.60517241379310349</v>
      </c>
      <c r="AI315" t="s">
        <v>568</v>
      </c>
      <c r="AJ315">
        <v>24071</v>
      </c>
    </row>
    <row r="316" spans="2:36" x14ac:dyDescent="0.3">
      <c r="B316" t="s">
        <v>846</v>
      </c>
      <c r="C316">
        <v>2</v>
      </c>
      <c r="D316">
        <v>2023</v>
      </c>
      <c r="E316" t="s">
        <v>606</v>
      </c>
      <c r="F316" t="s">
        <v>2830</v>
      </c>
      <c r="G316" t="s">
        <v>568</v>
      </c>
      <c r="H316" t="s">
        <v>11</v>
      </c>
      <c r="I316" t="s">
        <v>568</v>
      </c>
      <c r="J316" t="s">
        <v>568</v>
      </c>
      <c r="K316" t="s">
        <v>846</v>
      </c>
      <c r="L316">
        <v>0.74465987512323362</v>
      </c>
      <c r="M316" t="s">
        <v>27</v>
      </c>
      <c r="N316">
        <v>7999</v>
      </c>
      <c r="R316" t="s">
        <v>629</v>
      </c>
      <c r="S316" s="34">
        <v>2</v>
      </c>
      <c r="T316">
        <v>2023</v>
      </c>
      <c r="U316" t="s">
        <v>606</v>
      </c>
      <c r="V316" t="s">
        <v>2830</v>
      </c>
      <c r="W316" t="s">
        <v>2831</v>
      </c>
      <c r="X316" t="s">
        <v>2832</v>
      </c>
      <c r="Y316" t="s">
        <v>2812</v>
      </c>
      <c r="Z316" t="s">
        <v>2833</v>
      </c>
      <c r="AA316" t="s">
        <v>623</v>
      </c>
      <c r="AB316" t="s">
        <v>569</v>
      </c>
      <c r="AC316" t="s">
        <v>606</v>
      </c>
      <c r="AD316" t="s">
        <v>611</v>
      </c>
      <c r="AE316" t="s">
        <v>611</v>
      </c>
      <c r="AF316" t="s">
        <v>2871</v>
      </c>
      <c r="AH316">
        <v>0.70385906040268453</v>
      </c>
      <c r="AI316" t="s">
        <v>568</v>
      </c>
      <c r="AJ316">
        <v>24177</v>
      </c>
    </row>
    <row r="317" spans="2:36" x14ac:dyDescent="0.3">
      <c r="B317" t="s">
        <v>847</v>
      </c>
      <c r="C317">
        <v>2</v>
      </c>
      <c r="D317">
        <v>2023</v>
      </c>
      <c r="E317" t="s">
        <v>606</v>
      </c>
      <c r="F317" t="s">
        <v>2830</v>
      </c>
      <c r="G317" t="s">
        <v>568</v>
      </c>
      <c r="H317" t="s">
        <v>11</v>
      </c>
      <c r="I317" t="s">
        <v>568</v>
      </c>
      <c r="J317" t="s">
        <v>568</v>
      </c>
      <c r="K317" t="s">
        <v>847</v>
      </c>
      <c r="L317">
        <v>0.61295069904341426</v>
      </c>
      <c r="M317" t="s">
        <v>27</v>
      </c>
      <c r="N317">
        <v>8000</v>
      </c>
      <c r="R317" t="s">
        <v>628</v>
      </c>
      <c r="S317" s="34">
        <v>2</v>
      </c>
      <c r="T317">
        <v>2023</v>
      </c>
      <c r="U317" t="s">
        <v>606</v>
      </c>
      <c r="V317" t="s">
        <v>2830</v>
      </c>
      <c r="W317" t="s">
        <v>2831</v>
      </c>
      <c r="X317" t="s">
        <v>2832</v>
      </c>
      <c r="Y317" t="s">
        <v>2812</v>
      </c>
      <c r="Z317" t="s">
        <v>2833</v>
      </c>
      <c r="AA317" t="s">
        <v>623</v>
      </c>
      <c r="AB317" t="s">
        <v>577</v>
      </c>
      <c r="AC317" t="s">
        <v>606</v>
      </c>
      <c r="AD317" t="s">
        <v>2592</v>
      </c>
      <c r="AE317" t="s">
        <v>2872</v>
      </c>
      <c r="AF317" t="s">
        <v>2873</v>
      </c>
      <c r="AH317">
        <v>0.60517241379310349</v>
      </c>
      <c r="AI317" t="s">
        <v>568</v>
      </c>
      <c r="AJ317">
        <v>24221</v>
      </c>
    </row>
    <row r="318" spans="2:36" x14ac:dyDescent="0.3">
      <c r="B318" t="s">
        <v>848</v>
      </c>
      <c r="C318">
        <v>2</v>
      </c>
      <c r="D318">
        <v>2023</v>
      </c>
      <c r="E318" t="s">
        <v>606</v>
      </c>
      <c r="F318" t="s">
        <v>2830</v>
      </c>
      <c r="G318" t="s">
        <v>568</v>
      </c>
      <c r="H318" t="s">
        <v>11</v>
      </c>
      <c r="I318" t="s">
        <v>568</v>
      </c>
      <c r="J318" t="s">
        <v>568</v>
      </c>
      <c r="K318" t="s">
        <v>848</v>
      </c>
      <c r="L318">
        <v>0.61733161733161734</v>
      </c>
      <c r="M318" t="s">
        <v>27</v>
      </c>
      <c r="N318">
        <v>8001</v>
      </c>
      <c r="R318" t="s">
        <v>629</v>
      </c>
      <c r="S318" s="34">
        <v>2</v>
      </c>
      <c r="T318">
        <v>2023</v>
      </c>
      <c r="U318" t="s">
        <v>606</v>
      </c>
      <c r="V318" t="s">
        <v>2830</v>
      </c>
      <c r="W318" t="s">
        <v>2831</v>
      </c>
      <c r="X318" t="s">
        <v>2832</v>
      </c>
      <c r="Y318" t="s">
        <v>2812</v>
      </c>
      <c r="Z318" t="s">
        <v>2833</v>
      </c>
      <c r="AA318" t="s">
        <v>623</v>
      </c>
      <c r="AB318" t="s">
        <v>569</v>
      </c>
      <c r="AC318" t="s">
        <v>606</v>
      </c>
      <c r="AD318" t="s">
        <v>611</v>
      </c>
      <c r="AE318" t="s">
        <v>611</v>
      </c>
      <c r="AF318" t="s">
        <v>2871</v>
      </c>
      <c r="AH318">
        <v>0.70385906040268453</v>
      </c>
      <c r="AI318" t="s">
        <v>568</v>
      </c>
      <c r="AJ318">
        <v>24327</v>
      </c>
    </row>
    <row r="319" spans="2:36" x14ac:dyDescent="0.3">
      <c r="B319" t="s">
        <v>849</v>
      </c>
      <c r="C319">
        <v>2</v>
      </c>
      <c r="D319">
        <v>2023</v>
      </c>
      <c r="E319" t="s">
        <v>606</v>
      </c>
      <c r="F319" t="s">
        <v>2830</v>
      </c>
      <c r="G319" t="s">
        <v>568</v>
      </c>
      <c r="H319" t="s">
        <v>11</v>
      </c>
      <c r="I319" t="s">
        <v>568</v>
      </c>
      <c r="J319" t="s">
        <v>568</v>
      </c>
      <c r="K319" t="s">
        <v>849</v>
      </c>
      <c r="L319">
        <v>0.6912887292321509</v>
      </c>
      <c r="M319" t="s">
        <v>27</v>
      </c>
      <c r="N319">
        <v>8002</v>
      </c>
      <c r="R319" t="s">
        <v>628</v>
      </c>
      <c r="S319" s="34">
        <v>2</v>
      </c>
      <c r="T319">
        <v>2023</v>
      </c>
      <c r="U319" t="s">
        <v>606</v>
      </c>
      <c r="V319" t="s">
        <v>2830</v>
      </c>
      <c r="W319" t="s">
        <v>2831</v>
      </c>
      <c r="X319" t="s">
        <v>2832</v>
      </c>
      <c r="Y319" t="s">
        <v>2812</v>
      </c>
      <c r="Z319" t="s">
        <v>2833</v>
      </c>
      <c r="AA319" t="s">
        <v>623</v>
      </c>
      <c r="AB319" t="s">
        <v>577</v>
      </c>
      <c r="AC319" t="s">
        <v>606</v>
      </c>
      <c r="AD319" t="s">
        <v>2592</v>
      </c>
      <c r="AE319" t="s">
        <v>2872</v>
      </c>
      <c r="AF319" t="s">
        <v>2873</v>
      </c>
      <c r="AH319">
        <v>0.60517241379310349</v>
      </c>
      <c r="AI319" t="s">
        <v>568</v>
      </c>
      <c r="AJ319">
        <v>24371</v>
      </c>
    </row>
    <row r="320" spans="2:36" x14ac:dyDescent="0.3">
      <c r="B320" t="s">
        <v>850</v>
      </c>
      <c r="C320">
        <v>2</v>
      </c>
      <c r="D320">
        <v>2023</v>
      </c>
      <c r="E320" t="s">
        <v>606</v>
      </c>
      <c r="F320" t="s">
        <v>2830</v>
      </c>
      <c r="G320" t="s">
        <v>568</v>
      </c>
      <c r="H320" t="s">
        <v>11</v>
      </c>
      <c r="I320" t="s">
        <v>568</v>
      </c>
      <c r="J320" t="s">
        <v>568</v>
      </c>
      <c r="K320" t="s">
        <v>850</v>
      </c>
      <c r="L320">
        <v>0.62548387096774194</v>
      </c>
      <c r="M320" t="s">
        <v>27</v>
      </c>
      <c r="N320">
        <v>8003</v>
      </c>
      <c r="R320" t="s">
        <v>629</v>
      </c>
      <c r="S320" s="34">
        <v>2</v>
      </c>
      <c r="T320">
        <v>2023</v>
      </c>
      <c r="U320" t="s">
        <v>606</v>
      </c>
      <c r="V320" t="s">
        <v>2830</v>
      </c>
      <c r="W320" t="s">
        <v>2831</v>
      </c>
      <c r="X320" t="s">
        <v>2832</v>
      </c>
      <c r="Y320" t="s">
        <v>2812</v>
      </c>
      <c r="Z320" t="s">
        <v>2833</v>
      </c>
      <c r="AA320" t="s">
        <v>623</v>
      </c>
      <c r="AB320" t="s">
        <v>569</v>
      </c>
      <c r="AC320" t="s">
        <v>606</v>
      </c>
      <c r="AD320" t="s">
        <v>611</v>
      </c>
      <c r="AE320" t="s">
        <v>611</v>
      </c>
      <c r="AF320" t="s">
        <v>2871</v>
      </c>
      <c r="AH320">
        <v>0.70385906040268453</v>
      </c>
      <c r="AI320" t="s">
        <v>568</v>
      </c>
      <c r="AJ320">
        <v>24477</v>
      </c>
    </row>
    <row r="321" spans="2:36" x14ac:dyDescent="0.3">
      <c r="B321" t="s">
        <v>851</v>
      </c>
      <c r="C321">
        <v>2</v>
      </c>
      <c r="D321">
        <v>2023</v>
      </c>
      <c r="E321" t="s">
        <v>606</v>
      </c>
      <c r="F321" t="s">
        <v>2830</v>
      </c>
      <c r="G321" t="s">
        <v>568</v>
      </c>
      <c r="H321" t="s">
        <v>11</v>
      </c>
      <c r="I321" t="s">
        <v>568</v>
      </c>
      <c r="J321" t="s">
        <v>568</v>
      </c>
      <c r="K321" t="s">
        <v>851</v>
      </c>
      <c r="L321">
        <v>0.39162468172707082</v>
      </c>
      <c r="M321" t="s">
        <v>28</v>
      </c>
      <c r="N321">
        <v>8004</v>
      </c>
      <c r="R321" t="s">
        <v>628</v>
      </c>
      <c r="S321" s="34">
        <v>2</v>
      </c>
      <c r="T321">
        <v>2023</v>
      </c>
      <c r="U321" t="s">
        <v>606</v>
      </c>
      <c r="V321" t="s">
        <v>2830</v>
      </c>
      <c r="W321" t="s">
        <v>2831</v>
      </c>
      <c r="X321" t="s">
        <v>2832</v>
      </c>
      <c r="Y321" t="s">
        <v>2812</v>
      </c>
      <c r="Z321" t="s">
        <v>2833</v>
      </c>
      <c r="AA321" t="s">
        <v>623</v>
      </c>
      <c r="AB321" t="s">
        <v>577</v>
      </c>
      <c r="AC321" t="s">
        <v>606</v>
      </c>
      <c r="AD321" t="s">
        <v>2592</v>
      </c>
      <c r="AE321" t="s">
        <v>2872</v>
      </c>
      <c r="AF321" t="s">
        <v>2873</v>
      </c>
      <c r="AH321">
        <v>0.60517241379310349</v>
      </c>
      <c r="AI321" t="s">
        <v>568</v>
      </c>
      <c r="AJ321">
        <v>24521</v>
      </c>
    </row>
    <row r="322" spans="2:36" x14ac:dyDescent="0.3">
      <c r="B322" t="s">
        <v>852</v>
      </c>
      <c r="C322">
        <v>2</v>
      </c>
      <c r="D322">
        <v>2023</v>
      </c>
      <c r="E322" t="s">
        <v>606</v>
      </c>
      <c r="F322" t="s">
        <v>2830</v>
      </c>
      <c r="G322" t="s">
        <v>568</v>
      </c>
      <c r="H322" t="s">
        <v>11</v>
      </c>
      <c r="I322" t="s">
        <v>568</v>
      </c>
      <c r="J322" t="s">
        <v>568</v>
      </c>
      <c r="K322" t="s">
        <v>852</v>
      </c>
      <c r="L322">
        <v>0.68142292490118572</v>
      </c>
      <c r="M322" t="s">
        <v>28</v>
      </c>
      <c r="N322">
        <v>8005</v>
      </c>
      <c r="R322" t="s">
        <v>629</v>
      </c>
      <c r="S322" s="34">
        <v>2</v>
      </c>
      <c r="T322">
        <v>2023</v>
      </c>
      <c r="U322" t="s">
        <v>606</v>
      </c>
      <c r="V322" t="s">
        <v>2830</v>
      </c>
      <c r="W322" t="s">
        <v>2831</v>
      </c>
      <c r="X322" t="s">
        <v>2832</v>
      </c>
      <c r="Y322" t="s">
        <v>2812</v>
      </c>
      <c r="Z322" t="s">
        <v>2833</v>
      </c>
      <c r="AA322" t="s">
        <v>623</v>
      </c>
      <c r="AB322" t="s">
        <v>569</v>
      </c>
      <c r="AC322" t="s">
        <v>606</v>
      </c>
      <c r="AD322" t="s">
        <v>611</v>
      </c>
      <c r="AE322" t="s">
        <v>611</v>
      </c>
      <c r="AF322" t="s">
        <v>2871</v>
      </c>
      <c r="AH322">
        <v>0.70385906040268453</v>
      </c>
      <c r="AI322" t="s">
        <v>568</v>
      </c>
      <c r="AJ322">
        <v>24627</v>
      </c>
    </row>
    <row r="323" spans="2:36" x14ac:dyDescent="0.3">
      <c r="B323" t="s">
        <v>853</v>
      </c>
      <c r="C323">
        <v>2</v>
      </c>
      <c r="D323">
        <v>2023</v>
      </c>
      <c r="E323" t="s">
        <v>606</v>
      </c>
      <c r="F323" t="s">
        <v>2830</v>
      </c>
      <c r="G323" t="s">
        <v>568</v>
      </c>
      <c r="H323" t="s">
        <v>11</v>
      </c>
      <c r="I323" t="s">
        <v>568</v>
      </c>
      <c r="J323" t="s">
        <v>568</v>
      </c>
      <c r="K323" t="s">
        <v>853</v>
      </c>
      <c r="L323">
        <v>0.49168539325842697</v>
      </c>
      <c r="M323" t="s">
        <v>28</v>
      </c>
      <c r="N323">
        <v>8006</v>
      </c>
      <c r="R323" t="s">
        <v>628</v>
      </c>
      <c r="S323" s="34">
        <v>2</v>
      </c>
      <c r="T323">
        <v>2023</v>
      </c>
      <c r="U323" t="s">
        <v>606</v>
      </c>
      <c r="V323" t="s">
        <v>2830</v>
      </c>
      <c r="W323" t="s">
        <v>2831</v>
      </c>
      <c r="X323" t="s">
        <v>2832</v>
      </c>
      <c r="Y323" t="s">
        <v>2812</v>
      </c>
      <c r="Z323" t="s">
        <v>2833</v>
      </c>
      <c r="AA323" t="s">
        <v>623</v>
      </c>
      <c r="AB323" t="s">
        <v>577</v>
      </c>
      <c r="AC323" t="s">
        <v>606</v>
      </c>
      <c r="AD323" t="s">
        <v>2592</v>
      </c>
      <c r="AE323" t="s">
        <v>2872</v>
      </c>
      <c r="AF323" t="s">
        <v>2873</v>
      </c>
      <c r="AH323">
        <v>0.60517241379310349</v>
      </c>
      <c r="AI323" t="s">
        <v>568</v>
      </c>
      <c r="AJ323">
        <v>24671</v>
      </c>
    </row>
    <row r="324" spans="2:36" x14ac:dyDescent="0.3">
      <c r="B324" t="s">
        <v>854</v>
      </c>
      <c r="C324">
        <v>2</v>
      </c>
      <c r="D324">
        <v>2023</v>
      </c>
      <c r="E324" t="s">
        <v>606</v>
      </c>
      <c r="F324" t="s">
        <v>2830</v>
      </c>
      <c r="G324" t="s">
        <v>568</v>
      </c>
      <c r="H324" t="s">
        <v>11</v>
      </c>
      <c r="I324" t="s">
        <v>568</v>
      </c>
      <c r="J324" t="s">
        <v>568</v>
      </c>
      <c r="K324" t="s">
        <v>854</v>
      </c>
      <c r="L324">
        <v>0.50719367588932807</v>
      </c>
      <c r="M324" t="s">
        <v>28</v>
      </c>
      <c r="N324">
        <v>8007</v>
      </c>
      <c r="R324" t="s">
        <v>629</v>
      </c>
      <c r="S324" s="34">
        <v>2</v>
      </c>
      <c r="T324">
        <v>2023</v>
      </c>
      <c r="U324" t="s">
        <v>606</v>
      </c>
      <c r="V324" t="s">
        <v>2830</v>
      </c>
      <c r="W324" t="s">
        <v>2831</v>
      </c>
      <c r="X324" t="s">
        <v>2832</v>
      </c>
      <c r="Y324" t="s">
        <v>2812</v>
      </c>
      <c r="Z324" t="s">
        <v>2833</v>
      </c>
      <c r="AA324" t="s">
        <v>623</v>
      </c>
      <c r="AB324" t="s">
        <v>569</v>
      </c>
      <c r="AC324" t="s">
        <v>606</v>
      </c>
      <c r="AD324" t="s">
        <v>611</v>
      </c>
      <c r="AE324" t="s">
        <v>611</v>
      </c>
      <c r="AF324" t="s">
        <v>2871</v>
      </c>
      <c r="AH324">
        <v>0.70385906040268453</v>
      </c>
      <c r="AI324" t="s">
        <v>568</v>
      </c>
      <c r="AJ324">
        <v>24777</v>
      </c>
    </row>
    <row r="325" spans="2:36" x14ac:dyDescent="0.3">
      <c r="B325" t="s">
        <v>855</v>
      </c>
      <c r="C325">
        <v>2</v>
      </c>
      <c r="D325">
        <v>2023</v>
      </c>
      <c r="E325" t="s">
        <v>606</v>
      </c>
      <c r="F325" t="s">
        <v>2830</v>
      </c>
      <c r="G325" t="s">
        <v>568</v>
      </c>
      <c r="H325" t="s">
        <v>11</v>
      </c>
      <c r="I325" t="s">
        <v>568</v>
      </c>
      <c r="J325" t="s">
        <v>568</v>
      </c>
      <c r="K325" t="s">
        <v>855</v>
      </c>
      <c r="L325">
        <v>0.59808612440191389</v>
      </c>
      <c r="M325" t="s">
        <v>28</v>
      </c>
      <c r="N325">
        <v>8008</v>
      </c>
      <c r="R325" t="s">
        <v>628</v>
      </c>
      <c r="S325" s="34">
        <v>2</v>
      </c>
      <c r="T325">
        <v>2023</v>
      </c>
      <c r="U325" t="s">
        <v>606</v>
      </c>
      <c r="V325" t="s">
        <v>2830</v>
      </c>
      <c r="W325" t="s">
        <v>2831</v>
      </c>
      <c r="X325" t="s">
        <v>2832</v>
      </c>
      <c r="Y325" t="s">
        <v>2812</v>
      </c>
      <c r="Z325" t="s">
        <v>2833</v>
      </c>
      <c r="AA325" t="s">
        <v>623</v>
      </c>
      <c r="AB325" t="s">
        <v>577</v>
      </c>
      <c r="AC325" t="s">
        <v>606</v>
      </c>
      <c r="AD325" t="s">
        <v>2592</v>
      </c>
      <c r="AE325" t="s">
        <v>2872</v>
      </c>
      <c r="AF325" t="s">
        <v>2873</v>
      </c>
      <c r="AH325">
        <v>0.60517241379310349</v>
      </c>
      <c r="AI325" t="s">
        <v>568</v>
      </c>
      <c r="AJ325">
        <v>24821</v>
      </c>
    </row>
    <row r="326" spans="2:36" x14ac:dyDescent="0.3">
      <c r="B326" t="s">
        <v>856</v>
      </c>
      <c r="C326">
        <v>2</v>
      </c>
      <c r="D326">
        <v>2023</v>
      </c>
      <c r="E326" t="s">
        <v>606</v>
      </c>
      <c r="F326" t="s">
        <v>2830</v>
      </c>
      <c r="G326" t="s">
        <v>568</v>
      </c>
      <c r="H326" t="s">
        <v>11</v>
      </c>
      <c r="I326" t="s">
        <v>568</v>
      </c>
      <c r="J326" t="s">
        <v>568</v>
      </c>
      <c r="K326" t="s">
        <v>856</v>
      </c>
      <c r="L326">
        <v>0.5466083150984683</v>
      </c>
      <c r="M326" t="s">
        <v>28</v>
      </c>
      <c r="N326">
        <v>8009</v>
      </c>
      <c r="R326" t="s">
        <v>629</v>
      </c>
      <c r="S326" s="34">
        <v>2</v>
      </c>
      <c r="T326">
        <v>2023</v>
      </c>
      <c r="U326" t="s">
        <v>606</v>
      </c>
      <c r="V326" t="s">
        <v>2830</v>
      </c>
      <c r="W326" t="s">
        <v>2831</v>
      </c>
      <c r="X326" t="s">
        <v>2832</v>
      </c>
      <c r="Y326" t="s">
        <v>2812</v>
      </c>
      <c r="Z326" t="s">
        <v>2833</v>
      </c>
      <c r="AA326" t="s">
        <v>623</v>
      </c>
      <c r="AB326" t="s">
        <v>569</v>
      </c>
      <c r="AC326" t="s">
        <v>606</v>
      </c>
      <c r="AD326" t="s">
        <v>611</v>
      </c>
      <c r="AE326" t="s">
        <v>611</v>
      </c>
      <c r="AF326" t="s">
        <v>2871</v>
      </c>
      <c r="AH326">
        <v>0.70385906040268453</v>
      </c>
      <c r="AI326" t="s">
        <v>568</v>
      </c>
      <c r="AJ326">
        <v>24927</v>
      </c>
    </row>
    <row r="327" spans="2:36" x14ac:dyDescent="0.3">
      <c r="B327" t="s">
        <v>857</v>
      </c>
      <c r="C327">
        <v>2</v>
      </c>
      <c r="D327">
        <v>2023</v>
      </c>
      <c r="E327" t="s">
        <v>606</v>
      </c>
      <c r="F327" t="s">
        <v>2830</v>
      </c>
      <c r="G327" t="s">
        <v>568</v>
      </c>
      <c r="H327" t="s">
        <v>11</v>
      </c>
      <c r="I327" t="s">
        <v>568</v>
      </c>
      <c r="J327" t="s">
        <v>568</v>
      </c>
      <c r="K327" t="s">
        <v>857</v>
      </c>
      <c r="L327">
        <v>0.43446096387272859</v>
      </c>
      <c r="M327" t="s">
        <v>29</v>
      </c>
      <c r="N327">
        <v>8010</v>
      </c>
      <c r="R327" t="s">
        <v>628</v>
      </c>
      <c r="S327" s="34">
        <v>2</v>
      </c>
      <c r="T327">
        <v>2023</v>
      </c>
      <c r="U327" t="s">
        <v>606</v>
      </c>
      <c r="V327" t="s">
        <v>2830</v>
      </c>
      <c r="W327" t="s">
        <v>2831</v>
      </c>
      <c r="X327" t="s">
        <v>2832</v>
      </c>
      <c r="Y327" t="s">
        <v>2812</v>
      </c>
      <c r="Z327" t="s">
        <v>2833</v>
      </c>
      <c r="AA327" t="s">
        <v>623</v>
      </c>
      <c r="AB327" t="s">
        <v>577</v>
      </c>
      <c r="AC327" t="s">
        <v>606</v>
      </c>
      <c r="AD327" t="s">
        <v>2592</v>
      </c>
      <c r="AE327" t="s">
        <v>2872</v>
      </c>
      <c r="AF327" t="s">
        <v>2873</v>
      </c>
      <c r="AH327">
        <v>0.60517241379310349</v>
      </c>
      <c r="AI327" t="s">
        <v>568</v>
      </c>
      <c r="AJ327">
        <v>24971</v>
      </c>
    </row>
    <row r="328" spans="2:36" x14ac:dyDescent="0.3">
      <c r="B328" t="s">
        <v>858</v>
      </c>
      <c r="C328">
        <v>2</v>
      </c>
      <c r="D328">
        <v>2023</v>
      </c>
      <c r="E328" t="s">
        <v>606</v>
      </c>
      <c r="F328" t="s">
        <v>2830</v>
      </c>
      <c r="G328" t="s">
        <v>568</v>
      </c>
      <c r="H328" t="s">
        <v>11</v>
      </c>
      <c r="I328" t="s">
        <v>568</v>
      </c>
      <c r="J328" t="s">
        <v>568</v>
      </c>
      <c r="K328" t="s">
        <v>858</v>
      </c>
      <c r="L328">
        <v>0.69523151347615753</v>
      </c>
      <c r="M328" t="s">
        <v>29</v>
      </c>
      <c r="N328">
        <v>8011</v>
      </c>
      <c r="R328" t="s">
        <v>629</v>
      </c>
      <c r="S328" s="34">
        <v>2</v>
      </c>
      <c r="T328">
        <v>2023</v>
      </c>
      <c r="U328" t="s">
        <v>606</v>
      </c>
      <c r="V328" t="s">
        <v>2830</v>
      </c>
      <c r="W328" t="s">
        <v>2831</v>
      </c>
      <c r="X328" t="s">
        <v>2832</v>
      </c>
      <c r="Y328" t="s">
        <v>2812</v>
      </c>
      <c r="Z328" t="s">
        <v>2833</v>
      </c>
      <c r="AA328" t="s">
        <v>623</v>
      </c>
      <c r="AB328" t="s">
        <v>569</v>
      </c>
      <c r="AC328" t="s">
        <v>606</v>
      </c>
      <c r="AD328" t="s">
        <v>611</v>
      </c>
      <c r="AE328" t="s">
        <v>611</v>
      </c>
      <c r="AF328" t="s">
        <v>2871</v>
      </c>
      <c r="AH328">
        <v>0.70385906040268453</v>
      </c>
      <c r="AI328" t="s">
        <v>568</v>
      </c>
      <c r="AJ328">
        <v>25077</v>
      </c>
    </row>
    <row r="329" spans="2:36" x14ac:dyDescent="0.3">
      <c r="B329" t="s">
        <v>859</v>
      </c>
      <c r="C329">
        <v>2</v>
      </c>
      <c r="D329">
        <v>2023</v>
      </c>
      <c r="E329" t="s">
        <v>606</v>
      </c>
      <c r="F329" t="s">
        <v>2830</v>
      </c>
      <c r="G329" t="s">
        <v>568</v>
      </c>
      <c r="H329" t="s">
        <v>11</v>
      </c>
      <c r="I329" t="s">
        <v>568</v>
      </c>
      <c r="J329" t="s">
        <v>568</v>
      </c>
      <c r="K329" t="s">
        <v>859</v>
      </c>
      <c r="L329">
        <v>0.53598014888337464</v>
      </c>
      <c r="M329" t="s">
        <v>29</v>
      </c>
      <c r="N329">
        <v>8012</v>
      </c>
      <c r="R329" t="s">
        <v>628</v>
      </c>
      <c r="S329" s="34">
        <v>2</v>
      </c>
      <c r="T329">
        <v>2023</v>
      </c>
      <c r="U329" t="s">
        <v>606</v>
      </c>
      <c r="V329" t="s">
        <v>2830</v>
      </c>
      <c r="W329" t="s">
        <v>2831</v>
      </c>
      <c r="X329" t="s">
        <v>2832</v>
      </c>
      <c r="Y329" t="s">
        <v>2812</v>
      </c>
      <c r="Z329" t="s">
        <v>2833</v>
      </c>
      <c r="AA329" t="s">
        <v>623</v>
      </c>
      <c r="AB329" t="s">
        <v>577</v>
      </c>
      <c r="AC329" t="s">
        <v>606</v>
      </c>
      <c r="AD329" t="s">
        <v>2592</v>
      </c>
      <c r="AE329" t="s">
        <v>2872</v>
      </c>
      <c r="AF329" t="s">
        <v>2873</v>
      </c>
      <c r="AH329">
        <v>0.60517241379310349</v>
      </c>
      <c r="AI329" t="s">
        <v>568</v>
      </c>
      <c r="AJ329">
        <v>25121</v>
      </c>
    </row>
    <row r="330" spans="2:36" x14ac:dyDescent="0.3">
      <c r="B330" t="s">
        <v>860</v>
      </c>
      <c r="C330">
        <v>2</v>
      </c>
      <c r="D330">
        <v>2023</v>
      </c>
      <c r="E330" t="s">
        <v>606</v>
      </c>
      <c r="F330" t="s">
        <v>2830</v>
      </c>
      <c r="G330" t="s">
        <v>568</v>
      </c>
      <c r="H330" t="s">
        <v>11</v>
      </c>
      <c r="I330" t="s">
        <v>568</v>
      </c>
      <c r="J330" t="s">
        <v>568</v>
      </c>
      <c r="K330" t="s">
        <v>860</v>
      </c>
      <c r="L330">
        <v>0.57228304947283049</v>
      </c>
      <c r="M330" t="s">
        <v>29</v>
      </c>
      <c r="N330">
        <v>8013</v>
      </c>
      <c r="R330" t="s">
        <v>629</v>
      </c>
      <c r="S330" s="34">
        <v>2</v>
      </c>
      <c r="T330">
        <v>2023</v>
      </c>
      <c r="U330" t="s">
        <v>606</v>
      </c>
      <c r="V330" t="s">
        <v>2830</v>
      </c>
      <c r="W330" t="s">
        <v>2831</v>
      </c>
      <c r="X330" t="s">
        <v>2832</v>
      </c>
      <c r="Y330" t="s">
        <v>2812</v>
      </c>
      <c r="Z330" t="s">
        <v>2833</v>
      </c>
      <c r="AA330" t="s">
        <v>623</v>
      </c>
      <c r="AB330" t="s">
        <v>569</v>
      </c>
      <c r="AC330" t="s">
        <v>606</v>
      </c>
      <c r="AD330" t="s">
        <v>611</v>
      </c>
      <c r="AE330" t="s">
        <v>611</v>
      </c>
      <c r="AF330" t="s">
        <v>2871</v>
      </c>
      <c r="AH330">
        <v>0.70385906040268453</v>
      </c>
      <c r="AI330" t="s">
        <v>568</v>
      </c>
      <c r="AJ330">
        <v>25227</v>
      </c>
    </row>
    <row r="331" spans="2:36" x14ac:dyDescent="0.3">
      <c r="B331" t="s">
        <v>861</v>
      </c>
      <c r="C331">
        <v>2</v>
      </c>
      <c r="D331">
        <v>2023</v>
      </c>
      <c r="E331" t="s">
        <v>606</v>
      </c>
      <c r="F331" t="s">
        <v>2830</v>
      </c>
      <c r="G331" t="s">
        <v>568</v>
      </c>
      <c r="H331" t="s">
        <v>11</v>
      </c>
      <c r="I331" t="s">
        <v>568</v>
      </c>
      <c r="J331" t="s">
        <v>568</v>
      </c>
      <c r="K331" t="s">
        <v>861</v>
      </c>
      <c r="L331">
        <v>0.61490225009221688</v>
      </c>
      <c r="M331" t="s">
        <v>29</v>
      </c>
      <c r="N331">
        <v>8014</v>
      </c>
      <c r="R331" t="s">
        <v>628</v>
      </c>
      <c r="S331" s="34">
        <v>2</v>
      </c>
      <c r="T331">
        <v>2023</v>
      </c>
      <c r="U331" t="s">
        <v>606</v>
      </c>
      <c r="V331" t="s">
        <v>2830</v>
      </c>
      <c r="W331" t="s">
        <v>2831</v>
      </c>
      <c r="X331" t="s">
        <v>2832</v>
      </c>
      <c r="Y331" t="s">
        <v>2812</v>
      </c>
      <c r="Z331" t="s">
        <v>2833</v>
      </c>
      <c r="AA331" t="s">
        <v>623</v>
      </c>
      <c r="AB331" t="s">
        <v>577</v>
      </c>
      <c r="AC331" t="s">
        <v>606</v>
      </c>
      <c r="AD331" t="s">
        <v>2592</v>
      </c>
      <c r="AE331" t="s">
        <v>2872</v>
      </c>
      <c r="AF331" t="s">
        <v>2873</v>
      </c>
      <c r="AH331">
        <v>0.60517241379310349</v>
      </c>
      <c r="AI331" t="s">
        <v>568</v>
      </c>
      <c r="AJ331">
        <v>25271</v>
      </c>
    </row>
    <row r="332" spans="2:36" x14ac:dyDescent="0.3">
      <c r="B332" t="s">
        <v>862</v>
      </c>
      <c r="C332">
        <v>2</v>
      </c>
      <c r="D332">
        <v>2023</v>
      </c>
      <c r="E332" t="s">
        <v>606</v>
      </c>
      <c r="F332" t="s">
        <v>2830</v>
      </c>
      <c r="G332" t="s">
        <v>568</v>
      </c>
      <c r="H332" t="s">
        <v>11</v>
      </c>
      <c r="I332" t="s">
        <v>568</v>
      </c>
      <c r="J332" t="s">
        <v>568</v>
      </c>
      <c r="K332" t="s">
        <v>862</v>
      </c>
      <c r="L332">
        <v>0.54101032047800113</v>
      </c>
      <c r="M332" t="s">
        <v>29</v>
      </c>
      <c r="N332">
        <v>8015</v>
      </c>
      <c r="R332" t="s">
        <v>629</v>
      </c>
      <c r="S332" s="34">
        <v>2</v>
      </c>
      <c r="T332">
        <v>2023</v>
      </c>
      <c r="U332" t="s">
        <v>606</v>
      </c>
      <c r="V332" t="s">
        <v>2830</v>
      </c>
      <c r="W332" t="s">
        <v>2831</v>
      </c>
      <c r="X332" t="s">
        <v>2832</v>
      </c>
      <c r="Y332" t="s">
        <v>2812</v>
      </c>
      <c r="Z332" t="s">
        <v>2833</v>
      </c>
      <c r="AA332" t="s">
        <v>623</v>
      </c>
      <c r="AB332" t="s">
        <v>569</v>
      </c>
      <c r="AC332" t="s">
        <v>606</v>
      </c>
      <c r="AD332" t="s">
        <v>611</v>
      </c>
      <c r="AE332" t="s">
        <v>611</v>
      </c>
      <c r="AF332" t="s">
        <v>2871</v>
      </c>
      <c r="AH332">
        <v>0.70385906040268453</v>
      </c>
      <c r="AI332" t="s">
        <v>568</v>
      </c>
      <c r="AJ332">
        <v>25377</v>
      </c>
    </row>
    <row r="333" spans="2:36" x14ac:dyDescent="0.3">
      <c r="B333" t="s">
        <v>863</v>
      </c>
      <c r="C333">
        <v>2</v>
      </c>
      <c r="D333">
        <v>2023</v>
      </c>
      <c r="E333" t="s">
        <v>606</v>
      </c>
      <c r="F333" t="s">
        <v>2830</v>
      </c>
      <c r="G333" t="s">
        <v>568</v>
      </c>
      <c r="H333" t="s">
        <v>11</v>
      </c>
      <c r="I333" t="s">
        <v>568</v>
      </c>
      <c r="J333" t="s">
        <v>568</v>
      </c>
      <c r="K333" t="s">
        <v>863</v>
      </c>
      <c r="L333">
        <v>0.34483558994197294</v>
      </c>
      <c r="M333" t="s">
        <v>30</v>
      </c>
      <c r="N333">
        <v>8016</v>
      </c>
      <c r="R333" t="s">
        <v>628</v>
      </c>
      <c r="S333" s="34">
        <v>2</v>
      </c>
      <c r="T333">
        <v>2023</v>
      </c>
      <c r="U333" t="s">
        <v>606</v>
      </c>
      <c r="V333" t="s">
        <v>2830</v>
      </c>
      <c r="W333" t="s">
        <v>2831</v>
      </c>
      <c r="X333" t="s">
        <v>2832</v>
      </c>
      <c r="Y333" t="s">
        <v>2812</v>
      </c>
      <c r="Z333" t="s">
        <v>2833</v>
      </c>
      <c r="AA333" t="s">
        <v>623</v>
      </c>
      <c r="AB333" t="s">
        <v>577</v>
      </c>
      <c r="AC333" t="s">
        <v>606</v>
      </c>
      <c r="AD333" t="s">
        <v>2592</v>
      </c>
      <c r="AE333" t="s">
        <v>2872</v>
      </c>
      <c r="AF333" t="s">
        <v>2873</v>
      </c>
      <c r="AH333">
        <v>0.60517241379310349</v>
      </c>
      <c r="AI333" t="s">
        <v>568</v>
      </c>
      <c r="AJ333">
        <v>25421</v>
      </c>
    </row>
    <row r="334" spans="2:36" x14ac:dyDescent="0.3">
      <c r="B334" t="s">
        <v>864</v>
      </c>
      <c r="C334">
        <v>2</v>
      </c>
      <c r="D334">
        <v>2023</v>
      </c>
      <c r="E334" t="s">
        <v>606</v>
      </c>
      <c r="F334" t="s">
        <v>2830</v>
      </c>
      <c r="G334" t="s">
        <v>568</v>
      </c>
      <c r="H334" t="s">
        <v>11</v>
      </c>
      <c r="I334" t="s">
        <v>568</v>
      </c>
      <c r="J334" t="s">
        <v>568</v>
      </c>
      <c r="K334" t="s">
        <v>864</v>
      </c>
      <c r="L334">
        <v>0.61039737077980283</v>
      </c>
      <c r="M334" t="s">
        <v>30</v>
      </c>
      <c r="N334">
        <v>8017</v>
      </c>
      <c r="R334" t="s">
        <v>629</v>
      </c>
      <c r="S334" s="34">
        <v>2</v>
      </c>
      <c r="T334">
        <v>2023</v>
      </c>
      <c r="U334" t="s">
        <v>606</v>
      </c>
      <c r="V334" t="s">
        <v>2830</v>
      </c>
      <c r="W334" t="s">
        <v>2831</v>
      </c>
      <c r="X334" t="s">
        <v>2832</v>
      </c>
      <c r="Y334" t="s">
        <v>2812</v>
      </c>
      <c r="Z334" t="s">
        <v>2833</v>
      </c>
      <c r="AA334" t="s">
        <v>623</v>
      </c>
      <c r="AB334" t="s">
        <v>569</v>
      </c>
      <c r="AC334" t="s">
        <v>606</v>
      </c>
      <c r="AD334" t="s">
        <v>611</v>
      </c>
      <c r="AE334" t="s">
        <v>611</v>
      </c>
      <c r="AF334" t="s">
        <v>2871</v>
      </c>
      <c r="AH334">
        <v>0.70385906040268453</v>
      </c>
      <c r="AI334" t="s">
        <v>568</v>
      </c>
      <c r="AJ334">
        <v>25527</v>
      </c>
    </row>
    <row r="335" spans="2:36" x14ac:dyDescent="0.3">
      <c r="B335" t="s">
        <v>865</v>
      </c>
      <c r="C335">
        <v>2</v>
      </c>
      <c r="D335">
        <v>2023</v>
      </c>
      <c r="E335" t="s">
        <v>606</v>
      </c>
      <c r="F335" t="s">
        <v>2830</v>
      </c>
      <c r="G335" t="s">
        <v>568</v>
      </c>
      <c r="H335" t="s">
        <v>11</v>
      </c>
      <c r="I335" t="s">
        <v>568</v>
      </c>
      <c r="J335" t="s">
        <v>568</v>
      </c>
      <c r="K335" t="s">
        <v>865</v>
      </c>
      <c r="L335">
        <v>0.42280524722502522</v>
      </c>
      <c r="M335" t="s">
        <v>30</v>
      </c>
      <c r="N335">
        <v>8018</v>
      </c>
      <c r="R335" t="s">
        <v>628</v>
      </c>
      <c r="S335" s="34">
        <v>2</v>
      </c>
      <c r="T335">
        <v>2023</v>
      </c>
      <c r="U335" t="s">
        <v>606</v>
      </c>
      <c r="V335" t="s">
        <v>2830</v>
      </c>
      <c r="W335" t="s">
        <v>2831</v>
      </c>
      <c r="X335" t="s">
        <v>2832</v>
      </c>
      <c r="Y335" t="s">
        <v>2812</v>
      </c>
      <c r="Z335" t="s">
        <v>2833</v>
      </c>
      <c r="AA335" t="s">
        <v>623</v>
      </c>
      <c r="AB335" t="s">
        <v>577</v>
      </c>
      <c r="AC335" t="s">
        <v>606</v>
      </c>
      <c r="AD335" t="s">
        <v>2592</v>
      </c>
      <c r="AE335" t="s">
        <v>2872</v>
      </c>
      <c r="AF335" t="s">
        <v>2873</v>
      </c>
      <c r="AH335">
        <v>0.60517241379310349</v>
      </c>
      <c r="AI335" t="s">
        <v>568</v>
      </c>
      <c r="AJ335">
        <v>25571</v>
      </c>
    </row>
    <row r="336" spans="2:36" x14ac:dyDescent="0.3">
      <c r="B336" t="s">
        <v>866</v>
      </c>
      <c r="C336">
        <v>2</v>
      </c>
      <c r="D336">
        <v>2023</v>
      </c>
      <c r="E336" t="s">
        <v>606</v>
      </c>
      <c r="F336" t="s">
        <v>2830</v>
      </c>
      <c r="G336" t="s">
        <v>568</v>
      </c>
      <c r="H336" t="s">
        <v>11</v>
      </c>
      <c r="I336" t="s">
        <v>568</v>
      </c>
      <c r="J336" t="s">
        <v>568</v>
      </c>
      <c r="K336" t="s">
        <v>866</v>
      </c>
      <c r="L336">
        <v>0.46370555492445759</v>
      </c>
      <c r="M336" t="s">
        <v>30</v>
      </c>
      <c r="N336">
        <v>8019</v>
      </c>
      <c r="R336" t="s">
        <v>629</v>
      </c>
      <c r="S336" s="34">
        <v>2</v>
      </c>
      <c r="T336">
        <v>2023</v>
      </c>
      <c r="U336" t="s">
        <v>606</v>
      </c>
      <c r="V336" t="s">
        <v>2830</v>
      </c>
      <c r="W336" t="s">
        <v>2831</v>
      </c>
      <c r="X336" t="s">
        <v>2832</v>
      </c>
      <c r="Y336" t="s">
        <v>2812</v>
      </c>
      <c r="Z336" t="s">
        <v>2833</v>
      </c>
      <c r="AA336" t="s">
        <v>623</v>
      </c>
      <c r="AB336" t="s">
        <v>569</v>
      </c>
      <c r="AC336" t="s">
        <v>606</v>
      </c>
      <c r="AD336" t="s">
        <v>611</v>
      </c>
      <c r="AE336" t="s">
        <v>611</v>
      </c>
      <c r="AF336" t="s">
        <v>2871</v>
      </c>
      <c r="AH336">
        <v>0.70385906040268453</v>
      </c>
      <c r="AI336" t="s">
        <v>568</v>
      </c>
      <c r="AJ336">
        <v>25677</v>
      </c>
    </row>
    <row r="337" spans="2:36" x14ac:dyDescent="0.3">
      <c r="B337" t="s">
        <v>867</v>
      </c>
      <c r="C337">
        <v>2</v>
      </c>
      <c r="D337">
        <v>2023</v>
      </c>
      <c r="E337" t="s">
        <v>606</v>
      </c>
      <c r="F337" t="s">
        <v>2830</v>
      </c>
      <c r="G337" t="s">
        <v>568</v>
      </c>
      <c r="H337" t="s">
        <v>11</v>
      </c>
      <c r="I337" t="s">
        <v>568</v>
      </c>
      <c r="J337" t="s">
        <v>568</v>
      </c>
      <c r="K337" t="s">
        <v>867</v>
      </c>
      <c r="L337">
        <v>0.49605291231064647</v>
      </c>
      <c r="M337" t="s">
        <v>30</v>
      </c>
      <c r="N337">
        <v>8020</v>
      </c>
      <c r="R337" t="s">
        <v>628</v>
      </c>
      <c r="S337" s="34">
        <v>2</v>
      </c>
      <c r="T337">
        <v>2023</v>
      </c>
      <c r="U337" t="s">
        <v>606</v>
      </c>
      <c r="V337" t="s">
        <v>2830</v>
      </c>
      <c r="W337" t="s">
        <v>2831</v>
      </c>
      <c r="X337" t="s">
        <v>2832</v>
      </c>
      <c r="Y337" t="s">
        <v>2812</v>
      </c>
      <c r="Z337" t="s">
        <v>2833</v>
      </c>
      <c r="AA337" t="s">
        <v>623</v>
      </c>
      <c r="AB337" t="s">
        <v>577</v>
      </c>
      <c r="AC337" t="s">
        <v>606</v>
      </c>
      <c r="AD337" t="s">
        <v>2592</v>
      </c>
      <c r="AE337" t="s">
        <v>2872</v>
      </c>
      <c r="AF337" t="s">
        <v>2873</v>
      </c>
      <c r="AH337">
        <v>0.60517241379310349</v>
      </c>
      <c r="AI337" t="s">
        <v>568</v>
      </c>
      <c r="AJ337">
        <v>25721</v>
      </c>
    </row>
    <row r="338" spans="2:36" x14ac:dyDescent="0.3">
      <c r="B338" t="s">
        <v>868</v>
      </c>
      <c r="C338">
        <v>2</v>
      </c>
      <c r="D338">
        <v>2023</v>
      </c>
      <c r="E338" t="s">
        <v>606</v>
      </c>
      <c r="F338" t="s">
        <v>2830</v>
      </c>
      <c r="G338" t="s">
        <v>568</v>
      </c>
      <c r="H338" t="s">
        <v>11</v>
      </c>
      <c r="I338" t="s">
        <v>568</v>
      </c>
      <c r="J338" t="s">
        <v>568</v>
      </c>
      <c r="K338" t="s">
        <v>868</v>
      </c>
      <c r="L338">
        <v>0.43045774647887325</v>
      </c>
      <c r="M338" t="s">
        <v>30</v>
      </c>
      <c r="N338">
        <v>8021</v>
      </c>
      <c r="R338" t="s">
        <v>629</v>
      </c>
      <c r="S338" s="34">
        <v>2</v>
      </c>
      <c r="T338">
        <v>2023</v>
      </c>
      <c r="U338" t="s">
        <v>606</v>
      </c>
      <c r="V338" t="s">
        <v>2830</v>
      </c>
      <c r="W338" t="s">
        <v>2831</v>
      </c>
      <c r="X338" t="s">
        <v>2832</v>
      </c>
      <c r="Y338" t="s">
        <v>2812</v>
      </c>
      <c r="Z338" t="s">
        <v>2833</v>
      </c>
      <c r="AA338" t="s">
        <v>623</v>
      </c>
      <c r="AB338" t="s">
        <v>569</v>
      </c>
      <c r="AC338" t="s">
        <v>606</v>
      </c>
      <c r="AD338" t="s">
        <v>611</v>
      </c>
      <c r="AE338" t="s">
        <v>611</v>
      </c>
      <c r="AF338" t="s">
        <v>2871</v>
      </c>
      <c r="AH338">
        <v>0.70385906040268453</v>
      </c>
      <c r="AI338" t="s">
        <v>568</v>
      </c>
      <c r="AJ338">
        <v>25827</v>
      </c>
    </row>
    <row r="339" spans="2:36" x14ac:dyDescent="0.3">
      <c r="B339" t="s">
        <v>869</v>
      </c>
      <c r="C339">
        <v>2</v>
      </c>
      <c r="D339">
        <v>2023</v>
      </c>
      <c r="E339" t="s">
        <v>606</v>
      </c>
      <c r="F339" t="s">
        <v>2830</v>
      </c>
      <c r="G339" t="s">
        <v>568</v>
      </c>
      <c r="H339" t="s">
        <v>11</v>
      </c>
      <c r="I339" t="s">
        <v>568</v>
      </c>
      <c r="J339" t="s">
        <v>568</v>
      </c>
      <c r="K339" t="s">
        <v>869</v>
      </c>
      <c r="L339">
        <v>0.30080709182323367</v>
      </c>
      <c r="M339" t="s">
        <v>31</v>
      </c>
      <c r="N339">
        <v>8022</v>
      </c>
      <c r="R339" t="s">
        <v>628</v>
      </c>
      <c r="S339" s="34">
        <v>2</v>
      </c>
      <c r="T339">
        <v>2023</v>
      </c>
      <c r="U339" t="s">
        <v>606</v>
      </c>
      <c r="V339" t="s">
        <v>2830</v>
      </c>
      <c r="W339" t="s">
        <v>2831</v>
      </c>
      <c r="X339" t="s">
        <v>2832</v>
      </c>
      <c r="Y339" t="s">
        <v>2812</v>
      </c>
      <c r="Z339" t="s">
        <v>2833</v>
      </c>
      <c r="AA339" t="s">
        <v>623</v>
      </c>
      <c r="AB339" t="s">
        <v>577</v>
      </c>
      <c r="AC339" t="s">
        <v>606</v>
      </c>
      <c r="AD339" t="s">
        <v>2592</v>
      </c>
      <c r="AE339" t="s">
        <v>2872</v>
      </c>
      <c r="AF339" t="s">
        <v>2873</v>
      </c>
      <c r="AH339">
        <v>0.60517241379310349</v>
      </c>
      <c r="AI339" t="s">
        <v>568</v>
      </c>
      <c r="AJ339">
        <v>25871</v>
      </c>
    </row>
    <row r="340" spans="2:36" x14ac:dyDescent="0.3">
      <c r="B340" t="s">
        <v>870</v>
      </c>
      <c r="C340">
        <v>2</v>
      </c>
      <c r="D340">
        <v>2023</v>
      </c>
      <c r="E340" t="s">
        <v>606</v>
      </c>
      <c r="F340" t="s">
        <v>2830</v>
      </c>
      <c r="G340" t="s">
        <v>568</v>
      </c>
      <c r="H340" t="s">
        <v>11</v>
      </c>
      <c r="I340" t="s">
        <v>568</v>
      </c>
      <c r="J340" t="s">
        <v>568</v>
      </c>
      <c r="K340" t="s">
        <v>870</v>
      </c>
      <c r="L340">
        <v>0.56887677868604303</v>
      </c>
      <c r="M340" t="s">
        <v>31</v>
      </c>
      <c r="N340">
        <v>8023</v>
      </c>
      <c r="R340" t="s">
        <v>629</v>
      </c>
      <c r="S340" s="34">
        <v>2</v>
      </c>
      <c r="T340">
        <v>2023</v>
      </c>
      <c r="U340" t="s">
        <v>606</v>
      </c>
      <c r="V340" t="s">
        <v>2830</v>
      </c>
      <c r="W340" t="s">
        <v>2831</v>
      </c>
      <c r="X340" t="s">
        <v>2832</v>
      </c>
      <c r="Y340" t="s">
        <v>2812</v>
      </c>
      <c r="Z340" t="s">
        <v>2833</v>
      </c>
      <c r="AA340" t="s">
        <v>623</v>
      </c>
      <c r="AB340" t="s">
        <v>569</v>
      </c>
      <c r="AC340" t="s">
        <v>606</v>
      </c>
      <c r="AD340" t="s">
        <v>611</v>
      </c>
      <c r="AE340" t="s">
        <v>611</v>
      </c>
      <c r="AF340" t="s">
        <v>2871</v>
      </c>
      <c r="AH340">
        <v>0.70385906040268453</v>
      </c>
      <c r="AI340" t="s">
        <v>568</v>
      </c>
      <c r="AJ340">
        <v>25977</v>
      </c>
    </row>
    <row r="341" spans="2:36" x14ac:dyDescent="0.3">
      <c r="B341" t="s">
        <v>871</v>
      </c>
      <c r="C341">
        <v>2</v>
      </c>
      <c r="D341">
        <v>2023</v>
      </c>
      <c r="E341" t="s">
        <v>606</v>
      </c>
      <c r="F341" t="s">
        <v>2830</v>
      </c>
      <c r="G341" t="s">
        <v>568</v>
      </c>
      <c r="H341" t="s">
        <v>11</v>
      </c>
      <c r="I341" t="s">
        <v>568</v>
      </c>
      <c r="J341" t="s">
        <v>568</v>
      </c>
      <c r="K341" t="s">
        <v>871</v>
      </c>
      <c r="L341">
        <v>0.36085180863477245</v>
      </c>
      <c r="M341" t="s">
        <v>31</v>
      </c>
      <c r="N341">
        <v>8024</v>
      </c>
      <c r="R341" t="s">
        <v>628</v>
      </c>
      <c r="S341" s="34">
        <v>2</v>
      </c>
      <c r="T341">
        <v>2023</v>
      </c>
      <c r="U341" t="s">
        <v>606</v>
      </c>
      <c r="V341" t="s">
        <v>2830</v>
      </c>
      <c r="W341" t="s">
        <v>2831</v>
      </c>
      <c r="X341" t="s">
        <v>2832</v>
      </c>
      <c r="Y341" t="s">
        <v>2812</v>
      </c>
      <c r="Z341" t="s">
        <v>2833</v>
      </c>
      <c r="AA341" t="s">
        <v>623</v>
      </c>
      <c r="AB341" t="s">
        <v>577</v>
      </c>
      <c r="AC341" t="s">
        <v>606</v>
      </c>
      <c r="AD341" t="s">
        <v>2592</v>
      </c>
      <c r="AE341" t="s">
        <v>2872</v>
      </c>
      <c r="AF341" t="s">
        <v>2873</v>
      </c>
      <c r="AH341">
        <v>0.60517241379310349</v>
      </c>
      <c r="AI341" t="s">
        <v>568</v>
      </c>
      <c r="AJ341">
        <v>26021</v>
      </c>
    </row>
    <row r="342" spans="2:36" x14ac:dyDescent="0.3">
      <c r="B342" t="s">
        <v>872</v>
      </c>
      <c r="C342">
        <v>2</v>
      </c>
      <c r="D342">
        <v>2023</v>
      </c>
      <c r="E342" t="s">
        <v>606</v>
      </c>
      <c r="F342" t="s">
        <v>2830</v>
      </c>
      <c r="G342" t="s">
        <v>568</v>
      </c>
      <c r="H342" t="s">
        <v>11</v>
      </c>
      <c r="I342" t="s">
        <v>568</v>
      </c>
      <c r="J342" t="s">
        <v>568</v>
      </c>
      <c r="K342" t="s">
        <v>872</v>
      </c>
      <c r="L342">
        <v>0.43978898244902098</v>
      </c>
      <c r="M342" t="s">
        <v>31</v>
      </c>
      <c r="N342">
        <v>8025</v>
      </c>
      <c r="R342" t="s">
        <v>629</v>
      </c>
      <c r="S342" s="34">
        <v>2</v>
      </c>
      <c r="T342">
        <v>2023</v>
      </c>
      <c r="U342" t="s">
        <v>606</v>
      </c>
      <c r="V342" t="s">
        <v>2830</v>
      </c>
      <c r="W342" t="s">
        <v>2831</v>
      </c>
      <c r="X342" t="s">
        <v>2832</v>
      </c>
      <c r="Y342" t="s">
        <v>2812</v>
      </c>
      <c r="Z342" t="s">
        <v>2833</v>
      </c>
      <c r="AA342" t="s">
        <v>623</v>
      </c>
      <c r="AB342" t="s">
        <v>569</v>
      </c>
      <c r="AC342" t="s">
        <v>606</v>
      </c>
      <c r="AD342" t="s">
        <v>611</v>
      </c>
      <c r="AE342" t="s">
        <v>611</v>
      </c>
      <c r="AF342" t="s">
        <v>2871</v>
      </c>
      <c r="AH342">
        <v>0.70385906040268453</v>
      </c>
      <c r="AI342" t="s">
        <v>568</v>
      </c>
      <c r="AJ342">
        <v>26127</v>
      </c>
    </row>
    <row r="343" spans="2:36" x14ac:dyDescent="0.3">
      <c r="B343" t="s">
        <v>873</v>
      </c>
      <c r="C343">
        <v>2</v>
      </c>
      <c r="D343">
        <v>2023</v>
      </c>
      <c r="E343" t="s">
        <v>606</v>
      </c>
      <c r="F343" t="s">
        <v>2830</v>
      </c>
      <c r="G343" t="s">
        <v>568</v>
      </c>
      <c r="H343" t="s">
        <v>11</v>
      </c>
      <c r="I343" t="s">
        <v>568</v>
      </c>
      <c r="J343" t="s">
        <v>568</v>
      </c>
      <c r="K343" t="s">
        <v>873</v>
      </c>
      <c r="L343">
        <v>0.43352919573999266</v>
      </c>
      <c r="M343" t="s">
        <v>31</v>
      </c>
      <c r="N343">
        <v>8026</v>
      </c>
      <c r="R343" t="s">
        <v>628</v>
      </c>
      <c r="S343" s="34">
        <v>2</v>
      </c>
      <c r="T343">
        <v>2023</v>
      </c>
      <c r="U343" t="s">
        <v>606</v>
      </c>
      <c r="V343" t="s">
        <v>2830</v>
      </c>
      <c r="W343" t="s">
        <v>2831</v>
      </c>
      <c r="X343" t="s">
        <v>2832</v>
      </c>
      <c r="Y343" t="s">
        <v>2812</v>
      </c>
      <c r="Z343" t="s">
        <v>2833</v>
      </c>
      <c r="AA343" t="s">
        <v>623</v>
      </c>
      <c r="AB343" t="s">
        <v>577</v>
      </c>
      <c r="AC343" t="s">
        <v>606</v>
      </c>
      <c r="AD343" t="s">
        <v>2592</v>
      </c>
      <c r="AE343" t="s">
        <v>2872</v>
      </c>
      <c r="AF343" t="s">
        <v>2873</v>
      </c>
      <c r="AH343">
        <v>0.60517241379310349</v>
      </c>
      <c r="AI343" t="s">
        <v>568</v>
      </c>
      <c r="AJ343">
        <v>26171</v>
      </c>
    </row>
    <row r="344" spans="2:36" x14ac:dyDescent="0.3">
      <c r="B344" t="s">
        <v>874</v>
      </c>
      <c r="C344">
        <v>2</v>
      </c>
      <c r="D344">
        <v>2023</v>
      </c>
      <c r="E344" t="s">
        <v>606</v>
      </c>
      <c r="F344" t="s">
        <v>2830</v>
      </c>
      <c r="G344" t="s">
        <v>568</v>
      </c>
      <c r="H344" t="s">
        <v>11</v>
      </c>
      <c r="I344" t="s">
        <v>568</v>
      </c>
      <c r="J344" t="s">
        <v>568</v>
      </c>
      <c r="K344" t="s">
        <v>874</v>
      </c>
      <c r="L344">
        <v>0.36424957841483979</v>
      </c>
      <c r="M344" t="s">
        <v>31</v>
      </c>
      <c r="N344">
        <v>8027</v>
      </c>
      <c r="R344" t="s">
        <v>629</v>
      </c>
      <c r="S344" s="34">
        <v>2</v>
      </c>
      <c r="T344">
        <v>2023</v>
      </c>
      <c r="U344" t="s">
        <v>606</v>
      </c>
      <c r="V344" t="s">
        <v>2830</v>
      </c>
      <c r="W344" t="s">
        <v>2831</v>
      </c>
      <c r="X344" t="s">
        <v>2832</v>
      </c>
      <c r="Y344" t="s">
        <v>2812</v>
      </c>
      <c r="Z344" t="s">
        <v>2833</v>
      </c>
      <c r="AA344" t="s">
        <v>623</v>
      </c>
      <c r="AB344" t="s">
        <v>569</v>
      </c>
      <c r="AC344" t="s">
        <v>606</v>
      </c>
      <c r="AD344" t="s">
        <v>611</v>
      </c>
      <c r="AE344" t="s">
        <v>611</v>
      </c>
      <c r="AF344" t="s">
        <v>2871</v>
      </c>
      <c r="AH344">
        <v>0.70385906040268453</v>
      </c>
      <c r="AI344" t="s">
        <v>568</v>
      </c>
      <c r="AJ344">
        <v>26277</v>
      </c>
    </row>
    <row r="345" spans="2:36" x14ac:dyDescent="0.3">
      <c r="B345" t="s">
        <v>875</v>
      </c>
      <c r="C345">
        <v>2</v>
      </c>
      <c r="D345">
        <v>2023</v>
      </c>
      <c r="E345" t="s">
        <v>606</v>
      </c>
      <c r="F345" t="s">
        <v>2830</v>
      </c>
      <c r="G345" t="s">
        <v>568</v>
      </c>
      <c r="H345" t="s">
        <v>11</v>
      </c>
      <c r="I345" t="s">
        <v>568</v>
      </c>
      <c r="J345" t="s">
        <v>568</v>
      </c>
      <c r="K345" t="s">
        <v>875</v>
      </c>
      <c r="L345">
        <v>0.25935761708236138</v>
      </c>
      <c r="M345" t="s">
        <v>32</v>
      </c>
      <c r="N345">
        <v>8028</v>
      </c>
      <c r="R345" t="s">
        <v>628</v>
      </c>
      <c r="S345" s="34">
        <v>2</v>
      </c>
      <c r="T345">
        <v>2023</v>
      </c>
      <c r="U345" t="s">
        <v>606</v>
      </c>
      <c r="V345" t="s">
        <v>2830</v>
      </c>
      <c r="W345" t="s">
        <v>2831</v>
      </c>
      <c r="X345" t="s">
        <v>2832</v>
      </c>
      <c r="Y345" t="s">
        <v>2812</v>
      </c>
      <c r="Z345" t="s">
        <v>2833</v>
      </c>
      <c r="AA345" t="s">
        <v>623</v>
      </c>
      <c r="AB345" t="s">
        <v>577</v>
      </c>
      <c r="AC345" t="s">
        <v>606</v>
      </c>
      <c r="AD345" t="s">
        <v>2592</v>
      </c>
      <c r="AE345" t="s">
        <v>2872</v>
      </c>
      <c r="AF345" t="s">
        <v>2873</v>
      </c>
      <c r="AH345">
        <v>0.60517241379310349</v>
      </c>
      <c r="AI345" t="s">
        <v>568</v>
      </c>
      <c r="AJ345">
        <v>26321</v>
      </c>
    </row>
    <row r="346" spans="2:36" x14ac:dyDescent="0.3">
      <c r="B346" t="s">
        <v>876</v>
      </c>
      <c r="C346">
        <v>2</v>
      </c>
      <c r="D346">
        <v>2023</v>
      </c>
      <c r="E346" t="s">
        <v>606</v>
      </c>
      <c r="F346" t="s">
        <v>2830</v>
      </c>
      <c r="G346" t="s">
        <v>568</v>
      </c>
      <c r="H346" t="s">
        <v>11</v>
      </c>
      <c r="I346" t="s">
        <v>568</v>
      </c>
      <c r="J346" t="s">
        <v>568</v>
      </c>
      <c r="K346" t="s">
        <v>876</v>
      </c>
      <c r="L346">
        <v>0.48679245283018868</v>
      </c>
      <c r="M346" t="s">
        <v>32</v>
      </c>
      <c r="N346">
        <v>8029</v>
      </c>
      <c r="R346" t="s">
        <v>629</v>
      </c>
      <c r="S346" s="34">
        <v>2</v>
      </c>
      <c r="T346">
        <v>2023</v>
      </c>
      <c r="U346" t="s">
        <v>606</v>
      </c>
      <c r="V346" t="s">
        <v>2830</v>
      </c>
      <c r="W346" t="s">
        <v>2831</v>
      </c>
      <c r="X346" t="s">
        <v>2832</v>
      </c>
      <c r="Y346" t="s">
        <v>2812</v>
      </c>
      <c r="Z346" t="s">
        <v>2833</v>
      </c>
      <c r="AA346" t="s">
        <v>623</v>
      </c>
      <c r="AB346" t="s">
        <v>569</v>
      </c>
      <c r="AC346" t="s">
        <v>606</v>
      </c>
      <c r="AD346" t="s">
        <v>611</v>
      </c>
      <c r="AE346" t="s">
        <v>611</v>
      </c>
      <c r="AF346" t="s">
        <v>2871</v>
      </c>
      <c r="AH346">
        <v>0.70385906040268453</v>
      </c>
      <c r="AI346" t="s">
        <v>568</v>
      </c>
      <c r="AJ346">
        <v>26427</v>
      </c>
    </row>
    <row r="347" spans="2:36" x14ac:dyDescent="0.3">
      <c r="B347" t="s">
        <v>877</v>
      </c>
      <c r="C347">
        <v>2</v>
      </c>
      <c r="D347">
        <v>2023</v>
      </c>
      <c r="E347" t="s">
        <v>606</v>
      </c>
      <c r="F347" t="s">
        <v>2830</v>
      </c>
      <c r="G347" t="s">
        <v>568</v>
      </c>
      <c r="H347" t="s">
        <v>11</v>
      </c>
      <c r="I347" t="s">
        <v>568</v>
      </c>
      <c r="J347" t="s">
        <v>568</v>
      </c>
      <c r="K347" t="s">
        <v>877</v>
      </c>
      <c r="L347">
        <v>0.295800933125972</v>
      </c>
      <c r="M347" t="s">
        <v>32</v>
      </c>
      <c r="N347">
        <v>8030</v>
      </c>
      <c r="R347" t="s">
        <v>628</v>
      </c>
      <c r="S347" s="34">
        <v>2</v>
      </c>
      <c r="T347">
        <v>2023</v>
      </c>
      <c r="U347" t="s">
        <v>606</v>
      </c>
      <c r="V347" t="s">
        <v>2830</v>
      </c>
      <c r="W347" t="s">
        <v>2831</v>
      </c>
      <c r="X347" t="s">
        <v>2832</v>
      </c>
      <c r="Y347" t="s">
        <v>2812</v>
      </c>
      <c r="Z347" t="s">
        <v>2833</v>
      </c>
      <c r="AA347" t="s">
        <v>623</v>
      </c>
      <c r="AB347" t="s">
        <v>577</v>
      </c>
      <c r="AC347" t="s">
        <v>606</v>
      </c>
      <c r="AD347" t="s">
        <v>2592</v>
      </c>
      <c r="AE347" t="s">
        <v>2872</v>
      </c>
      <c r="AF347" t="s">
        <v>2873</v>
      </c>
      <c r="AH347">
        <v>0.60517241379310349</v>
      </c>
      <c r="AI347" t="s">
        <v>568</v>
      </c>
      <c r="AJ347">
        <v>26471</v>
      </c>
    </row>
    <row r="348" spans="2:36" x14ac:dyDescent="0.3">
      <c r="B348" t="s">
        <v>878</v>
      </c>
      <c r="C348">
        <v>2</v>
      </c>
      <c r="D348">
        <v>2023</v>
      </c>
      <c r="E348" t="s">
        <v>606</v>
      </c>
      <c r="F348" t="s">
        <v>2830</v>
      </c>
      <c r="G348" t="s">
        <v>568</v>
      </c>
      <c r="H348" t="s">
        <v>11</v>
      </c>
      <c r="I348" t="s">
        <v>568</v>
      </c>
      <c r="J348" t="s">
        <v>568</v>
      </c>
      <c r="K348" t="s">
        <v>878</v>
      </c>
      <c r="L348">
        <v>0.36822386137454632</v>
      </c>
      <c r="M348" t="s">
        <v>32</v>
      </c>
      <c r="N348">
        <v>8031</v>
      </c>
      <c r="R348" t="s">
        <v>629</v>
      </c>
      <c r="S348" s="34">
        <v>2</v>
      </c>
      <c r="T348">
        <v>2023</v>
      </c>
      <c r="U348" t="s">
        <v>606</v>
      </c>
      <c r="V348" t="s">
        <v>2830</v>
      </c>
      <c r="W348" t="s">
        <v>2831</v>
      </c>
      <c r="X348" t="s">
        <v>2832</v>
      </c>
      <c r="Y348" t="s">
        <v>2812</v>
      </c>
      <c r="Z348" t="s">
        <v>2833</v>
      </c>
      <c r="AA348" t="s">
        <v>623</v>
      </c>
      <c r="AB348" t="s">
        <v>569</v>
      </c>
      <c r="AC348" t="s">
        <v>606</v>
      </c>
      <c r="AD348" t="s">
        <v>611</v>
      </c>
      <c r="AE348" t="s">
        <v>611</v>
      </c>
      <c r="AF348" t="s">
        <v>2871</v>
      </c>
      <c r="AH348">
        <v>0.70385906040268453</v>
      </c>
      <c r="AI348" t="s">
        <v>568</v>
      </c>
      <c r="AJ348">
        <v>26577</v>
      </c>
    </row>
    <row r="349" spans="2:36" x14ac:dyDescent="0.3">
      <c r="B349" t="s">
        <v>879</v>
      </c>
      <c r="C349">
        <v>2</v>
      </c>
      <c r="D349">
        <v>2023</v>
      </c>
      <c r="E349" t="s">
        <v>606</v>
      </c>
      <c r="F349" t="s">
        <v>2830</v>
      </c>
      <c r="G349" t="s">
        <v>568</v>
      </c>
      <c r="H349" t="s">
        <v>11</v>
      </c>
      <c r="I349" t="s">
        <v>568</v>
      </c>
      <c r="J349" t="s">
        <v>568</v>
      </c>
      <c r="K349" t="s">
        <v>879</v>
      </c>
      <c r="L349">
        <v>0.3325615659861082</v>
      </c>
      <c r="M349" t="s">
        <v>32</v>
      </c>
      <c r="N349">
        <v>8032</v>
      </c>
      <c r="R349" t="s">
        <v>628</v>
      </c>
      <c r="S349" s="34">
        <v>2</v>
      </c>
      <c r="T349">
        <v>2023</v>
      </c>
      <c r="U349" t="s">
        <v>606</v>
      </c>
      <c r="V349" t="s">
        <v>2830</v>
      </c>
      <c r="W349" t="s">
        <v>2831</v>
      </c>
      <c r="X349" t="s">
        <v>2832</v>
      </c>
      <c r="Y349" t="s">
        <v>2812</v>
      </c>
      <c r="Z349" t="s">
        <v>2833</v>
      </c>
      <c r="AA349" t="s">
        <v>623</v>
      </c>
      <c r="AB349" t="s">
        <v>577</v>
      </c>
      <c r="AC349" t="s">
        <v>606</v>
      </c>
      <c r="AD349" t="s">
        <v>2592</v>
      </c>
      <c r="AE349" t="s">
        <v>2872</v>
      </c>
      <c r="AF349" t="s">
        <v>2873</v>
      </c>
      <c r="AH349">
        <v>0.60517241379310349</v>
      </c>
      <c r="AI349" t="s">
        <v>568</v>
      </c>
      <c r="AJ349">
        <v>26621</v>
      </c>
    </row>
    <row r="350" spans="2:36" x14ac:dyDescent="0.3">
      <c r="B350" t="s">
        <v>880</v>
      </c>
      <c r="C350">
        <v>2</v>
      </c>
      <c r="D350">
        <v>2023</v>
      </c>
      <c r="E350" t="s">
        <v>606</v>
      </c>
      <c r="F350" t="s">
        <v>2830</v>
      </c>
      <c r="G350" t="s">
        <v>568</v>
      </c>
      <c r="H350" t="s">
        <v>11</v>
      </c>
      <c r="I350" t="s">
        <v>568</v>
      </c>
      <c r="J350" t="s">
        <v>568</v>
      </c>
      <c r="K350" t="s">
        <v>880</v>
      </c>
      <c r="L350">
        <v>0.31402763018065888</v>
      </c>
      <c r="M350" t="s">
        <v>32</v>
      </c>
      <c r="N350">
        <v>8033</v>
      </c>
      <c r="R350" t="s">
        <v>630</v>
      </c>
      <c r="S350" s="34">
        <v>2</v>
      </c>
      <c r="T350">
        <v>2023</v>
      </c>
      <c r="U350" t="s">
        <v>606</v>
      </c>
      <c r="V350" t="s">
        <v>2830</v>
      </c>
      <c r="W350" t="s">
        <v>2831</v>
      </c>
      <c r="X350" t="s">
        <v>2832</v>
      </c>
      <c r="Y350" t="s">
        <v>2812</v>
      </c>
      <c r="Z350" t="s">
        <v>2833</v>
      </c>
      <c r="AA350" t="s">
        <v>623</v>
      </c>
      <c r="AB350" t="s">
        <v>612</v>
      </c>
      <c r="AC350" t="s">
        <v>607</v>
      </c>
      <c r="AD350" t="s">
        <v>2518</v>
      </c>
      <c r="AE350" t="s">
        <v>2543</v>
      </c>
      <c r="AF350" t="s">
        <v>2874</v>
      </c>
      <c r="AH350">
        <v>0.80943025540275049</v>
      </c>
      <c r="AI350" t="s">
        <v>568</v>
      </c>
      <c r="AJ350">
        <v>26679</v>
      </c>
    </row>
    <row r="351" spans="2:36" x14ac:dyDescent="0.3">
      <c r="B351" t="s">
        <v>881</v>
      </c>
      <c r="C351">
        <v>2</v>
      </c>
      <c r="D351">
        <v>2023</v>
      </c>
      <c r="E351" t="s">
        <v>606</v>
      </c>
      <c r="F351" t="s">
        <v>2830</v>
      </c>
      <c r="G351" t="s">
        <v>568</v>
      </c>
      <c r="H351" t="s">
        <v>11</v>
      </c>
      <c r="I351" t="s">
        <v>568</v>
      </c>
      <c r="J351" t="s">
        <v>568</v>
      </c>
      <c r="K351" t="s">
        <v>881</v>
      </c>
      <c r="L351">
        <v>0.23635049683830173</v>
      </c>
      <c r="M351" t="s">
        <v>65</v>
      </c>
      <c r="N351">
        <v>8034</v>
      </c>
      <c r="R351" t="s">
        <v>630</v>
      </c>
      <c r="S351" s="34">
        <v>2</v>
      </c>
      <c r="T351">
        <v>2023</v>
      </c>
      <c r="U351" t="s">
        <v>606</v>
      </c>
      <c r="V351" t="s">
        <v>2830</v>
      </c>
      <c r="W351" t="s">
        <v>2831</v>
      </c>
      <c r="X351" t="s">
        <v>2832</v>
      </c>
      <c r="Y351" t="s">
        <v>2812</v>
      </c>
      <c r="Z351" t="s">
        <v>2833</v>
      </c>
      <c r="AA351" t="s">
        <v>623</v>
      </c>
      <c r="AB351" t="s">
        <v>612</v>
      </c>
      <c r="AC351" t="s">
        <v>607</v>
      </c>
      <c r="AD351" t="s">
        <v>2518</v>
      </c>
      <c r="AE351" t="s">
        <v>2543</v>
      </c>
      <c r="AF351" t="s">
        <v>2874</v>
      </c>
      <c r="AH351">
        <v>0.80943025540275049</v>
      </c>
      <c r="AI351" t="s">
        <v>568</v>
      </c>
      <c r="AJ351">
        <v>26754</v>
      </c>
    </row>
    <row r="352" spans="2:36" x14ac:dyDescent="0.3">
      <c r="B352" t="s">
        <v>882</v>
      </c>
      <c r="C352">
        <v>2</v>
      </c>
      <c r="D352">
        <v>2023</v>
      </c>
      <c r="E352" t="s">
        <v>606</v>
      </c>
      <c r="F352" t="s">
        <v>2830</v>
      </c>
      <c r="G352" t="s">
        <v>568</v>
      </c>
      <c r="H352" t="s">
        <v>11</v>
      </c>
      <c r="I352" t="s">
        <v>568</v>
      </c>
      <c r="J352" t="s">
        <v>568</v>
      </c>
      <c r="K352" t="s">
        <v>882</v>
      </c>
      <c r="L352">
        <v>0.45171056615198307</v>
      </c>
      <c r="M352" t="s">
        <v>65</v>
      </c>
      <c r="N352">
        <v>8035</v>
      </c>
      <c r="R352" t="s">
        <v>630</v>
      </c>
      <c r="S352" s="34">
        <v>2</v>
      </c>
      <c r="T352">
        <v>2023</v>
      </c>
      <c r="U352" t="s">
        <v>606</v>
      </c>
      <c r="V352" t="s">
        <v>2830</v>
      </c>
      <c r="W352" t="s">
        <v>2831</v>
      </c>
      <c r="X352" t="s">
        <v>2832</v>
      </c>
      <c r="Y352" t="s">
        <v>2812</v>
      </c>
      <c r="Z352" t="s">
        <v>2833</v>
      </c>
      <c r="AA352" t="s">
        <v>623</v>
      </c>
      <c r="AB352" t="s">
        <v>612</v>
      </c>
      <c r="AC352" t="s">
        <v>607</v>
      </c>
      <c r="AD352" t="s">
        <v>2518</v>
      </c>
      <c r="AE352" t="s">
        <v>2543</v>
      </c>
      <c r="AF352" t="s">
        <v>2874</v>
      </c>
      <c r="AH352">
        <v>0.80943025540275049</v>
      </c>
      <c r="AI352" t="s">
        <v>568</v>
      </c>
      <c r="AJ352">
        <v>26829</v>
      </c>
    </row>
    <row r="353" spans="2:36" x14ac:dyDescent="0.3">
      <c r="B353" t="s">
        <v>883</v>
      </c>
      <c r="C353">
        <v>2</v>
      </c>
      <c r="D353">
        <v>2023</v>
      </c>
      <c r="E353" t="s">
        <v>606</v>
      </c>
      <c r="F353" t="s">
        <v>2830</v>
      </c>
      <c r="G353" t="s">
        <v>568</v>
      </c>
      <c r="H353" t="s">
        <v>11</v>
      </c>
      <c r="I353" t="s">
        <v>568</v>
      </c>
      <c r="J353" t="s">
        <v>568</v>
      </c>
      <c r="K353" t="s">
        <v>883</v>
      </c>
      <c r="L353">
        <v>0.26006006006006005</v>
      </c>
      <c r="M353" t="s">
        <v>65</v>
      </c>
      <c r="N353">
        <v>8036</v>
      </c>
      <c r="R353" t="s">
        <v>630</v>
      </c>
      <c r="S353" s="34">
        <v>2</v>
      </c>
      <c r="T353">
        <v>2023</v>
      </c>
      <c r="U353" t="s">
        <v>606</v>
      </c>
      <c r="V353" t="s">
        <v>2830</v>
      </c>
      <c r="W353" t="s">
        <v>2831</v>
      </c>
      <c r="X353" t="s">
        <v>2832</v>
      </c>
      <c r="Y353" t="s">
        <v>2812</v>
      </c>
      <c r="Z353" t="s">
        <v>2833</v>
      </c>
      <c r="AA353" t="s">
        <v>623</v>
      </c>
      <c r="AB353" t="s">
        <v>612</v>
      </c>
      <c r="AC353" t="s">
        <v>607</v>
      </c>
      <c r="AD353" t="s">
        <v>2518</v>
      </c>
      <c r="AE353" t="s">
        <v>2543</v>
      </c>
      <c r="AF353" t="s">
        <v>2874</v>
      </c>
      <c r="AH353">
        <v>0.80943025540275049</v>
      </c>
      <c r="AI353" t="s">
        <v>568</v>
      </c>
      <c r="AJ353">
        <v>26904</v>
      </c>
    </row>
    <row r="354" spans="2:36" x14ac:dyDescent="0.3">
      <c r="B354" t="s">
        <v>884</v>
      </c>
      <c r="C354">
        <v>2</v>
      </c>
      <c r="D354">
        <v>2023</v>
      </c>
      <c r="E354" t="s">
        <v>606</v>
      </c>
      <c r="F354" t="s">
        <v>2830</v>
      </c>
      <c r="G354" t="s">
        <v>568</v>
      </c>
      <c r="H354" t="s">
        <v>11</v>
      </c>
      <c r="I354" t="s">
        <v>568</v>
      </c>
      <c r="J354" t="s">
        <v>568</v>
      </c>
      <c r="K354" t="s">
        <v>884</v>
      </c>
      <c r="L354">
        <v>0.34841832714173138</v>
      </c>
      <c r="M354" t="s">
        <v>65</v>
      </c>
      <c r="N354">
        <v>8037</v>
      </c>
      <c r="R354" t="s">
        <v>630</v>
      </c>
      <c r="S354" s="34">
        <v>2</v>
      </c>
      <c r="T354">
        <v>2023</v>
      </c>
      <c r="U354" t="s">
        <v>606</v>
      </c>
      <c r="V354" t="s">
        <v>2830</v>
      </c>
      <c r="W354" t="s">
        <v>2831</v>
      </c>
      <c r="X354" t="s">
        <v>2832</v>
      </c>
      <c r="Y354" t="s">
        <v>2812</v>
      </c>
      <c r="Z354" t="s">
        <v>2833</v>
      </c>
      <c r="AA354" t="s">
        <v>623</v>
      </c>
      <c r="AB354" t="s">
        <v>612</v>
      </c>
      <c r="AC354" t="s">
        <v>607</v>
      </c>
      <c r="AD354" t="s">
        <v>2518</v>
      </c>
      <c r="AE354" t="s">
        <v>2543</v>
      </c>
      <c r="AF354" t="s">
        <v>2874</v>
      </c>
      <c r="AH354">
        <v>0.80943025540275049</v>
      </c>
      <c r="AI354" t="s">
        <v>568</v>
      </c>
      <c r="AJ354">
        <v>26979</v>
      </c>
    </row>
    <row r="355" spans="2:36" x14ac:dyDescent="0.3">
      <c r="B355" t="s">
        <v>885</v>
      </c>
      <c r="C355">
        <v>2</v>
      </c>
      <c r="D355">
        <v>2023</v>
      </c>
      <c r="E355" t="s">
        <v>606</v>
      </c>
      <c r="F355" t="s">
        <v>2830</v>
      </c>
      <c r="G355" t="s">
        <v>568</v>
      </c>
      <c r="H355" t="s">
        <v>11</v>
      </c>
      <c r="I355" t="s">
        <v>568</v>
      </c>
      <c r="J355" t="s">
        <v>568</v>
      </c>
      <c r="K355" t="s">
        <v>885</v>
      </c>
      <c r="L355">
        <v>0.3054962128568654</v>
      </c>
      <c r="M355" t="s">
        <v>65</v>
      </c>
      <c r="N355">
        <v>8038</v>
      </c>
      <c r="R355" t="s">
        <v>630</v>
      </c>
      <c r="S355" s="34">
        <v>2</v>
      </c>
      <c r="T355">
        <v>2023</v>
      </c>
      <c r="U355" t="s">
        <v>606</v>
      </c>
      <c r="V355" t="s">
        <v>2830</v>
      </c>
      <c r="W355" t="s">
        <v>2831</v>
      </c>
      <c r="X355" t="s">
        <v>2832</v>
      </c>
      <c r="Y355" t="s">
        <v>2812</v>
      </c>
      <c r="Z355" t="s">
        <v>2833</v>
      </c>
      <c r="AA355" t="s">
        <v>623</v>
      </c>
      <c r="AB355" t="s">
        <v>612</v>
      </c>
      <c r="AC355" t="s">
        <v>607</v>
      </c>
      <c r="AD355" t="s">
        <v>2518</v>
      </c>
      <c r="AE355" t="s">
        <v>2543</v>
      </c>
      <c r="AF355" t="s">
        <v>2874</v>
      </c>
      <c r="AH355">
        <v>0.80943025540275049</v>
      </c>
      <c r="AI355" t="s">
        <v>568</v>
      </c>
      <c r="AJ355">
        <v>27054</v>
      </c>
    </row>
    <row r="356" spans="2:36" x14ac:dyDescent="0.3">
      <c r="B356" t="s">
        <v>886</v>
      </c>
      <c r="C356">
        <v>2</v>
      </c>
      <c r="D356">
        <v>2023</v>
      </c>
      <c r="E356" t="s">
        <v>606</v>
      </c>
      <c r="F356" t="s">
        <v>2830</v>
      </c>
      <c r="G356" t="s">
        <v>568</v>
      </c>
      <c r="H356" t="s">
        <v>11</v>
      </c>
      <c r="I356" t="s">
        <v>568</v>
      </c>
      <c r="J356" t="s">
        <v>568</v>
      </c>
      <c r="K356" t="s">
        <v>886</v>
      </c>
      <c r="L356">
        <v>0.27885548011639183</v>
      </c>
      <c r="M356" t="s">
        <v>65</v>
      </c>
      <c r="N356">
        <v>8039</v>
      </c>
      <c r="R356" t="s">
        <v>630</v>
      </c>
      <c r="S356" s="34">
        <v>2</v>
      </c>
      <c r="T356">
        <v>2023</v>
      </c>
      <c r="U356" t="s">
        <v>606</v>
      </c>
      <c r="V356" t="s">
        <v>2830</v>
      </c>
      <c r="W356" t="s">
        <v>2831</v>
      </c>
      <c r="X356" t="s">
        <v>2832</v>
      </c>
      <c r="Y356" t="s">
        <v>2812</v>
      </c>
      <c r="Z356" t="s">
        <v>2833</v>
      </c>
      <c r="AA356" t="s">
        <v>623</v>
      </c>
      <c r="AB356" t="s">
        <v>612</v>
      </c>
      <c r="AC356" t="s">
        <v>607</v>
      </c>
      <c r="AD356" t="s">
        <v>2518</v>
      </c>
      <c r="AE356" t="s">
        <v>2543</v>
      </c>
      <c r="AF356" t="s">
        <v>2874</v>
      </c>
      <c r="AH356">
        <v>0.80943025540275049</v>
      </c>
      <c r="AI356" t="s">
        <v>568</v>
      </c>
      <c r="AJ356">
        <v>27129</v>
      </c>
    </row>
    <row r="357" spans="2:36" x14ac:dyDescent="0.3">
      <c r="B357" t="s">
        <v>887</v>
      </c>
      <c r="C357">
        <v>2</v>
      </c>
      <c r="D357">
        <v>2023</v>
      </c>
      <c r="E357" t="s">
        <v>606</v>
      </c>
      <c r="F357" t="s">
        <v>2830</v>
      </c>
      <c r="G357" t="s">
        <v>568</v>
      </c>
      <c r="H357" t="s">
        <v>11</v>
      </c>
      <c r="I357" t="s">
        <v>568</v>
      </c>
      <c r="J357" t="s">
        <v>568</v>
      </c>
      <c r="K357" t="s">
        <v>887</v>
      </c>
      <c r="L357">
        <v>0.20180045011252815</v>
      </c>
      <c r="M357" t="s">
        <v>66</v>
      </c>
      <c r="N357">
        <v>8040</v>
      </c>
      <c r="R357" t="s">
        <v>630</v>
      </c>
      <c r="S357" s="34">
        <v>2</v>
      </c>
      <c r="T357">
        <v>2023</v>
      </c>
      <c r="U357" t="s">
        <v>606</v>
      </c>
      <c r="V357" t="s">
        <v>2830</v>
      </c>
      <c r="W357" t="s">
        <v>2831</v>
      </c>
      <c r="X357" t="s">
        <v>2832</v>
      </c>
      <c r="Y357" t="s">
        <v>2812</v>
      </c>
      <c r="Z357" t="s">
        <v>2833</v>
      </c>
      <c r="AA357" t="s">
        <v>623</v>
      </c>
      <c r="AB357" t="s">
        <v>612</v>
      </c>
      <c r="AC357" t="s">
        <v>607</v>
      </c>
      <c r="AD357" t="s">
        <v>2518</v>
      </c>
      <c r="AE357" t="s">
        <v>2543</v>
      </c>
      <c r="AF357" t="s">
        <v>2874</v>
      </c>
      <c r="AH357">
        <v>0.80943025540275049</v>
      </c>
      <c r="AI357" t="s">
        <v>568</v>
      </c>
      <c r="AJ357">
        <v>27204</v>
      </c>
    </row>
    <row r="358" spans="2:36" x14ac:dyDescent="0.3">
      <c r="B358" t="s">
        <v>888</v>
      </c>
      <c r="C358">
        <v>2</v>
      </c>
      <c r="D358">
        <v>2023</v>
      </c>
      <c r="E358" t="s">
        <v>606</v>
      </c>
      <c r="F358" t="s">
        <v>2830</v>
      </c>
      <c r="G358" t="s">
        <v>568</v>
      </c>
      <c r="H358" t="s">
        <v>11</v>
      </c>
      <c r="I358" t="s">
        <v>568</v>
      </c>
      <c r="J358" t="s">
        <v>568</v>
      </c>
      <c r="K358" t="s">
        <v>888</v>
      </c>
      <c r="L358">
        <v>0.35267998731366951</v>
      </c>
      <c r="M358" t="s">
        <v>66</v>
      </c>
      <c r="N358">
        <v>8041</v>
      </c>
      <c r="R358" t="s">
        <v>630</v>
      </c>
      <c r="S358" s="34">
        <v>2</v>
      </c>
      <c r="T358">
        <v>2023</v>
      </c>
      <c r="U358" t="s">
        <v>606</v>
      </c>
      <c r="V358" t="s">
        <v>2830</v>
      </c>
      <c r="W358" t="s">
        <v>2831</v>
      </c>
      <c r="X358" t="s">
        <v>2832</v>
      </c>
      <c r="Y358" t="s">
        <v>2812</v>
      </c>
      <c r="Z358" t="s">
        <v>2833</v>
      </c>
      <c r="AA358" t="s">
        <v>623</v>
      </c>
      <c r="AB358" t="s">
        <v>612</v>
      </c>
      <c r="AC358" t="s">
        <v>607</v>
      </c>
      <c r="AD358" t="s">
        <v>2518</v>
      </c>
      <c r="AE358" t="s">
        <v>2543</v>
      </c>
      <c r="AF358" t="s">
        <v>2874</v>
      </c>
      <c r="AH358">
        <v>0.80943025540275049</v>
      </c>
      <c r="AI358" t="s">
        <v>568</v>
      </c>
      <c r="AJ358">
        <v>27279</v>
      </c>
    </row>
    <row r="359" spans="2:36" x14ac:dyDescent="0.3">
      <c r="B359" t="s">
        <v>889</v>
      </c>
      <c r="C359">
        <v>2</v>
      </c>
      <c r="D359">
        <v>2023</v>
      </c>
      <c r="E359" t="s">
        <v>606</v>
      </c>
      <c r="F359" t="s">
        <v>2830</v>
      </c>
      <c r="G359" t="s">
        <v>568</v>
      </c>
      <c r="H359" t="s">
        <v>11</v>
      </c>
      <c r="I359" t="s">
        <v>568</v>
      </c>
      <c r="J359" t="s">
        <v>568</v>
      </c>
      <c r="K359" t="s">
        <v>889</v>
      </c>
      <c r="L359">
        <v>0.21683168316831683</v>
      </c>
      <c r="M359" t="s">
        <v>66</v>
      </c>
      <c r="N359">
        <v>8042</v>
      </c>
      <c r="R359" t="s">
        <v>630</v>
      </c>
      <c r="S359" s="34">
        <v>2</v>
      </c>
      <c r="T359">
        <v>2023</v>
      </c>
      <c r="U359" t="s">
        <v>606</v>
      </c>
      <c r="V359" t="s">
        <v>2830</v>
      </c>
      <c r="W359" t="s">
        <v>2831</v>
      </c>
      <c r="X359" t="s">
        <v>2832</v>
      </c>
      <c r="Y359" t="s">
        <v>2812</v>
      </c>
      <c r="Z359" t="s">
        <v>2833</v>
      </c>
      <c r="AA359" t="s">
        <v>623</v>
      </c>
      <c r="AB359" t="s">
        <v>612</v>
      </c>
      <c r="AC359" t="s">
        <v>607</v>
      </c>
      <c r="AD359" t="s">
        <v>2518</v>
      </c>
      <c r="AE359" t="s">
        <v>2543</v>
      </c>
      <c r="AF359" t="s">
        <v>2874</v>
      </c>
      <c r="AH359">
        <v>0.80943025540275049</v>
      </c>
      <c r="AI359" t="s">
        <v>568</v>
      </c>
      <c r="AJ359">
        <v>27354</v>
      </c>
    </row>
    <row r="360" spans="2:36" x14ac:dyDescent="0.3">
      <c r="B360" t="s">
        <v>890</v>
      </c>
      <c r="C360">
        <v>2</v>
      </c>
      <c r="D360">
        <v>2023</v>
      </c>
      <c r="E360" t="s">
        <v>606</v>
      </c>
      <c r="F360" t="s">
        <v>2830</v>
      </c>
      <c r="G360" t="s">
        <v>568</v>
      </c>
      <c r="H360" t="s">
        <v>11</v>
      </c>
      <c r="I360" t="s">
        <v>568</v>
      </c>
      <c r="J360" t="s">
        <v>568</v>
      </c>
      <c r="K360" t="s">
        <v>890</v>
      </c>
      <c r="L360">
        <v>0.29027450006210409</v>
      </c>
      <c r="M360" t="s">
        <v>66</v>
      </c>
      <c r="N360">
        <v>8043</v>
      </c>
      <c r="R360" t="s">
        <v>630</v>
      </c>
      <c r="S360" s="34">
        <v>2</v>
      </c>
      <c r="T360">
        <v>2023</v>
      </c>
      <c r="U360" t="s">
        <v>606</v>
      </c>
      <c r="V360" t="s">
        <v>2830</v>
      </c>
      <c r="W360" t="s">
        <v>2831</v>
      </c>
      <c r="X360" t="s">
        <v>2832</v>
      </c>
      <c r="Y360" t="s">
        <v>2812</v>
      </c>
      <c r="Z360" t="s">
        <v>2833</v>
      </c>
      <c r="AA360" t="s">
        <v>623</v>
      </c>
      <c r="AB360" t="s">
        <v>612</v>
      </c>
      <c r="AC360" t="s">
        <v>607</v>
      </c>
      <c r="AD360" t="s">
        <v>2518</v>
      </c>
      <c r="AE360" t="s">
        <v>2543</v>
      </c>
      <c r="AF360" t="s">
        <v>2874</v>
      </c>
      <c r="AH360">
        <v>0.80943025540275049</v>
      </c>
      <c r="AI360" t="s">
        <v>568</v>
      </c>
      <c r="AJ360">
        <v>27429</v>
      </c>
    </row>
    <row r="361" spans="2:36" x14ac:dyDescent="0.3">
      <c r="B361" t="s">
        <v>891</v>
      </c>
      <c r="C361">
        <v>2</v>
      </c>
      <c r="D361">
        <v>2023</v>
      </c>
      <c r="E361" t="s">
        <v>606</v>
      </c>
      <c r="F361" t="s">
        <v>2830</v>
      </c>
      <c r="G361" t="s">
        <v>568</v>
      </c>
      <c r="H361" t="s">
        <v>11</v>
      </c>
      <c r="I361" t="s">
        <v>568</v>
      </c>
      <c r="J361" t="s">
        <v>568</v>
      </c>
      <c r="K361" t="s">
        <v>891</v>
      </c>
      <c r="L361">
        <v>0.26158038147138962</v>
      </c>
      <c r="M361" t="s">
        <v>66</v>
      </c>
      <c r="N361">
        <v>8044</v>
      </c>
      <c r="R361" t="s">
        <v>630</v>
      </c>
      <c r="S361" s="34">
        <v>2</v>
      </c>
      <c r="T361">
        <v>2023</v>
      </c>
      <c r="U361" t="s">
        <v>606</v>
      </c>
      <c r="V361" t="s">
        <v>2830</v>
      </c>
      <c r="W361" t="s">
        <v>2831</v>
      </c>
      <c r="X361" t="s">
        <v>2832</v>
      </c>
      <c r="Y361" t="s">
        <v>2812</v>
      </c>
      <c r="Z361" t="s">
        <v>2833</v>
      </c>
      <c r="AA361" t="s">
        <v>623</v>
      </c>
      <c r="AB361" t="s">
        <v>612</v>
      </c>
      <c r="AC361" t="s">
        <v>607</v>
      </c>
      <c r="AD361" t="s">
        <v>2518</v>
      </c>
      <c r="AE361" t="s">
        <v>2543</v>
      </c>
      <c r="AF361" t="s">
        <v>2874</v>
      </c>
      <c r="AH361">
        <v>0.80943025540275049</v>
      </c>
      <c r="AI361" t="s">
        <v>568</v>
      </c>
      <c r="AJ361">
        <v>27504</v>
      </c>
    </row>
    <row r="362" spans="2:36" x14ac:dyDescent="0.3">
      <c r="B362" t="s">
        <v>892</v>
      </c>
      <c r="C362">
        <v>2</v>
      </c>
      <c r="D362">
        <v>2023</v>
      </c>
      <c r="E362" t="s">
        <v>606</v>
      </c>
      <c r="F362" t="s">
        <v>2830</v>
      </c>
      <c r="G362" t="s">
        <v>568</v>
      </c>
      <c r="H362" t="s">
        <v>11</v>
      </c>
      <c r="I362" t="s">
        <v>568</v>
      </c>
      <c r="J362" t="s">
        <v>568</v>
      </c>
      <c r="K362" t="s">
        <v>892</v>
      </c>
      <c r="L362">
        <v>0.21861875874941669</v>
      </c>
      <c r="M362" t="s">
        <v>66</v>
      </c>
      <c r="N362">
        <v>8045</v>
      </c>
      <c r="R362" t="s">
        <v>630</v>
      </c>
      <c r="S362" s="34">
        <v>2</v>
      </c>
      <c r="T362">
        <v>2023</v>
      </c>
      <c r="U362" t="s">
        <v>606</v>
      </c>
      <c r="V362" t="s">
        <v>2830</v>
      </c>
      <c r="W362" t="s">
        <v>2831</v>
      </c>
      <c r="X362" t="s">
        <v>2832</v>
      </c>
      <c r="Y362" t="s">
        <v>2812</v>
      </c>
      <c r="Z362" t="s">
        <v>2833</v>
      </c>
      <c r="AA362" t="s">
        <v>623</v>
      </c>
      <c r="AB362" t="s">
        <v>612</v>
      </c>
      <c r="AC362" t="s">
        <v>607</v>
      </c>
      <c r="AD362" t="s">
        <v>2518</v>
      </c>
      <c r="AE362" t="s">
        <v>2543</v>
      </c>
      <c r="AF362" t="s">
        <v>2874</v>
      </c>
      <c r="AH362">
        <v>0.80943025540275049</v>
      </c>
      <c r="AI362" t="s">
        <v>568</v>
      </c>
      <c r="AJ362">
        <v>27579</v>
      </c>
    </row>
    <row r="363" spans="2:36" x14ac:dyDescent="0.3">
      <c r="B363" t="s">
        <v>827</v>
      </c>
      <c r="C363">
        <v>2</v>
      </c>
      <c r="D363">
        <v>2023</v>
      </c>
      <c r="E363" t="s">
        <v>606</v>
      </c>
      <c r="F363" t="s">
        <v>2830</v>
      </c>
      <c r="G363" t="s">
        <v>568</v>
      </c>
      <c r="H363" t="s">
        <v>11</v>
      </c>
      <c r="I363" t="s">
        <v>568</v>
      </c>
      <c r="J363" t="s">
        <v>568</v>
      </c>
      <c r="K363" t="s">
        <v>827</v>
      </c>
      <c r="L363">
        <v>0.57114969263997339</v>
      </c>
      <c r="M363" t="s">
        <v>24</v>
      </c>
      <c r="N363">
        <v>7980</v>
      </c>
      <c r="R363" t="s">
        <v>630</v>
      </c>
      <c r="S363" s="34">
        <v>2</v>
      </c>
      <c r="T363">
        <v>2023</v>
      </c>
      <c r="U363" t="s">
        <v>606</v>
      </c>
      <c r="V363" t="s">
        <v>2830</v>
      </c>
      <c r="W363" t="s">
        <v>2831</v>
      </c>
      <c r="X363" t="s">
        <v>2832</v>
      </c>
      <c r="Y363" t="s">
        <v>2812</v>
      </c>
      <c r="Z363" t="s">
        <v>2833</v>
      </c>
      <c r="AA363" t="s">
        <v>623</v>
      </c>
      <c r="AB363" t="s">
        <v>612</v>
      </c>
      <c r="AC363" t="s">
        <v>607</v>
      </c>
      <c r="AD363" t="s">
        <v>2518</v>
      </c>
      <c r="AE363" t="s">
        <v>2543</v>
      </c>
      <c r="AF363" t="s">
        <v>2874</v>
      </c>
      <c r="AH363">
        <v>0.80943025540275049</v>
      </c>
      <c r="AI363" t="s">
        <v>568</v>
      </c>
      <c r="AJ363">
        <v>27654</v>
      </c>
    </row>
    <row r="364" spans="2:36" x14ac:dyDescent="0.3">
      <c r="B364" t="s">
        <v>828</v>
      </c>
      <c r="C364">
        <v>2</v>
      </c>
      <c r="D364">
        <v>2023</v>
      </c>
      <c r="E364" t="s">
        <v>606</v>
      </c>
      <c r="F364" t="s">
        <v>2830</v>
      </c>
      <c r="G364" t="s">
        <v>568</v>
      </c>
      <c r="H364" t="s">
        <v>11</v>
      </c>
      <c r="I364" t="s">
        <v>568</v>
      </c>
      <c r="J364" t="s">
        <v>568</v>
      </c>
      <c r="K364" t="s">
        <v>828</v>
      </c>
      <c r="L364">
        <v>0.77304394426580925</v>
      </c>
      <c r="M364" t="s">
        <v>24</v>
      </c>
      <c r="N364">
        <v>7981</v>
      </c>
      <c r="R364" t="s">
        <v>630</v>
      </c>
      <c r="S364" s="34">
        <v>2</v>
      </c>
      <c r="T364">
        <v>2023</v>
      </c>
      <c r="U364" t="s">
        <v>606</v>
      </c>
      <c r="V364" t="s">
        <v>2830</v>
      </c>
      <c r="W364" t="s">
        <v>2831</v>
      </c>
      <c r="X364" t="s">
        <v>2832</v>
      </c>
      <c r="Y364" t="s">
        <v>2812</v>
      </c>
      <c r="Z364" t="s">
        <v>2833</v>
      </c>
      <c r="AA364" t="s">
        <v>623</v>
      </c>
      <c r="AB364" t="s">
        <v>612</v>
      </c>
      <c r="AC364" t="s">
        <v>607</v>
      </c>
      <c r="AD364" t="s">
        <v>2518</v>
      </c>
      <c r="AE364" t="s">
        <v>2543</v>
      </c>
      <c r="AF364" t="s">
        <v>2874</v>
      </c>
      <c r="AH364">
        <v>0.80943025540275049</v>
      </c>
      <c r="AI364" t="s">
        <v>568</v>
      </c>
      <c r="AJ364">
        <v>27729</v>
      </c>
    </row>
    <row r="365" spans="2:36" x14ac:dyDescent="0.3">
      <c r="B365" t="s">
        <v>829</v>
      </c>
      <c r="C365">
        <v>2</v>
      </c>
      <c r="D365">
        <v>2023</v>
      </c>
      <c r="E365" t="s">
        <v>606</v>
      </c>
      <c r="F365" t="s">
        <v>2830</v>
      </c>
      <c r="G365" t="s">
        <v>568</v>
      </c>
      <c r="H365" t="s">
        <v>11</v>
      </c>
      <c r="I365" t="s">
        <v>568</v>
      </c>
      <c r="J365" t="s">
        <v>568</v>
      </c>
      <c r="K365" t="s">
        <v>829</v>
      </c>
      <c r="L365">
        <v>0.73240329740012677</v>
      </c>
      <c r="M365" t="s">
        <v>24</v>
      </c>
      <c r="N365">
        <v>7982</v>
      </c>
      <c r="R365" t="s">
        <v>630</v>
      </c>
      <c r="S365" s="34">
        <v>2</v>
      </c>
      <c r="T365">
        <v>2023</v>
      </c>
      <c r="U365" t="s">
        <v>606</v>
      </c>
      <c r="V365" t="s">
        <v>2830</v>
      </c>
      <c r="W365" t="s">
        <v>2831</v>
      </c>
      <c r="X365" t="s">
        <v>2832</v>
      </c>
      <c r="Y365" t="s">
        <v>2812</v>
      </c>
      <c r="Z365" t="s">
        <v>2833</v>
      </c>
      <c r="AA365" t="s">
        <v>623</v>
      </c>
      <c r="AB365" t="s">
        <v>612</v>
      </c>
      <c r="AC365" t="s">
        <v>607</v>
      </c>
      <c r="AD365" t="s">
        <v>2518</v>
      </c>
      <c r="AE365" t="s">
        <v>2543</v>
      </c>
      <c r="AF365" t="s">
        <v>2874</v>
      </c>
      <c r="AH365">
        <v>0.80943025540275049</v>
      </c>
      <c r="AI365" t="s">
        <v>568</v>
      </c>
      <c r="AJ365">
        <v>27804</v>
      </c>
    </row>
    <row r="366" spans="2:36" x14ac:dyDescent="0.3">
      <c r="B366" t="s">
        <v>830</v>
      </c>
      <c r="C366">
        <v>2</v>
      </c>
      <c r="D366">
        <v>2023</v>
      </c>
      <c r="E366" t="s">
        <v>606</v>
      </c>
      <c r="F366" t="s">
        <v>2830</v>
      </c>
      <c r="G366" t="s">
        <v>568</v>
      </c>
      <c r="H366" t="s">
        <v>11</v>
      </c>
      <c r="I366" t="s">
        <v>568</v>
      </c>
      <c r="J366" t="s">
        <v>568</v>
      </c>
      <c r="K366" t="s">
        <v>830</v>
      </c>
      <c r="L366">
        <v>0.64184482344463123</v>
      </c>
      <c r="M366" t="s">
        <v>24</v>
      </c>
      <c r="N366">
        <v>7983</v>
      </c>
      <c r="R366" t="s">
        <v>630</v>
      </c>
      <c r="S366" s="34">
        <v>2</v>
      </c>
      <c r="T366">
        <v>2023</v>
      </c>
      <c r="U366" t="s">
        <v>606</v>
      </c>
      <c r="V366" t="s">
        <v>2830</v>
      </c>
      <c r="W366" t="s">
        <v>2831</v>
      </c>
      <c r="X366" t="s">
        <v>2832</v>
      </c>
      <c r="Y366" t="s">
        <v>2812</v>
      </c>
      <c r="Z366" t="s">
        <v>2833</v>
      </c>
      <c r="AA366" t="s">
        <v>623</v>
      </c>
      <c r="AB366" t="s">
        <v>612</v>
      </c>
      <c r="AC366" t="s">
        <v>607</v>
      </c>
      <c r="AD366" t="s">
        <v>2518</v>
      </c>
      <c r="AE366" t="s">
        <v>2543</v>
      </c>
      <c r="AF366" t="s">
        <v>2874</v>
      </c>
      <c r="AH366">
        <v>0.80943025540275049</v>
      </c>
      <c r="AI366" t="s">
        <v>568</v>
      </c>
      <c r="AJ366">
        <v>27879</v>
      </c>
    </row>
    <row r="367" spans="2:36" x14ac:dyDescent="0.3">
      <c r="B367" t="s">
        <v>831</v>
      </c>
      <c r="C367">
        <v>2</v>
      </c>
      <c r="D367">
        <v>2023</v>
      </c>
      <c r="E367" t="s">
        <v>606</v>
      </c>
      <c r="F367" t="s">
        <v>2830</v>
      </c>
      <c r="G367" t="s">
        <v>568</v>
      </c>
      <c r="H367" t="s">
        <v>11</v>
      </c>
      <c r="I367" t="s">
        <v>568</v>
      </c>
      <c r="J367" t="s">
        <v>568</v>
      </c>
      <c r="K367" t="s">
        <v>831</v>
      </c>
      <c r="L367">
        <v>0.79475183075671274</v>
      </c>
      <c r="M367" t="s">
        <v>24</v>
      </c>
      <c r="N367">
        <v>7984</v>
      </c>
      <c r="R367" t="s">
        <v>630</v>
      </c>
      <c r="S367" s="34">
        <v>2</v>
      </c>
      <c r="T367">
        <v>2023</v>
      </c>
      <c r="U367" t="s">
        <v>606</v>
      </c>
      <c r="V367" t="s">
        <v>2830</v>
      </c>
      <c r="W367" t="s">
        <v>2831</v>
      </c>
      <c r="X367" t="s">
        <v>2832</v>
      </c>
      <c r="Y367" t="s">
        <v>2812</v>
      </c>
      <c r="Z367" t="s">
        <v>2833</v>
      </c>
      <c r="AA367" t="s">
        <v>623</v>
      </c>
      <c r="AB367" t="s">
        <v>612</v>
      </c>
      <c r="AC367" t="s">
        <v>607</v>
      </c>
      <c r="AD367" t="s">
        <v>2518</v>
      </c>
      <c r="AE367" t="s">
        <v>2543</v>
      </c>
      <c r="AF367" t="s">
        <v>2874</v>
      </c>
      <c r="AH367">
        <v>0.80943025540275049</v>
      </c>
      <c r="AI367" t="s">
        <v>568</v>
      </c>
      <c r="AJ367">
        <v>27954</v>
      </c>
    </row>
    <row r="368" spans="2:36" x14ac:dyDescent="0.3">
      <c r="B368" t="s">
        <v>832</v>
      </c>
      <c r="C368">
        <v>2</v>
      </c>
      <c r="D368">
        <v>2023</v>
      </c>
      <c r="E368" t="s">
        <v>606</v>
      </c>
      <c r="F368" t="s">
        <v>2830</v>
      </c>
      <c r="G368" t="s">
        <v>568</v>
      </c>
      <c r="H368" t="s">
        <v>11</v>
      </c>
      <c r="I368" t="s">
        <v>568</v>
      </c>
      <c r="J368" t="s">
        <v>568</v>
      </c>
      <c r="K368" t="s">
        <v>832</v>
      </c>
      <c r="L368">
        <v>0.7346341463414634</v>
      </c>
      <c r="M368" t="s">
        <v>24</v>
      </c>
      <c r="N368">
        <v>7985</v>
      </c>
      <c r="R368" t="s">
        <v>630</v>
      </c>
      <c r="S368" s="34">
        <v>2</v>
      </c>
      <c r="T368">
        <v>2023</v>
      </c>
      <c r="U368" t="s">
        <v>606</v>
      </c>
      <c r="V368" t="s">
        <v>2830</v>
      </c>
      <c r="W368" t="s">
        <v>2831</v>
      </c>
      <c r="X368" t="s">
        <v>2832</v>
      </c>
      <c r="Y368" t="s">
        <v>2812</v>
      </c>
      <c r="Z368" t="s">
        <v>2833</v>
      </c>
      <c r="AA368" t="s">
        <v>623</v>
      </c>
      <c r="AB368" t="s">
        <v>612</v>
      </c>
      <c r="AC368" t="s">
        <v>607</v>
      </c>
      <c r="AD368" t="s">
        <v>2518</v>
      </c>
      <c r="AE368" t="s">
        <v>2543</v>
      </c>
      <c r="AF368" t="s">
        <v>2874</v>
      </c>
      <c r="AH368">
        <v>0.80943025540275049</v>
      </c>
      <c r="AI368" t="s">
        <v>568</v>
      </c>
      <c r="AJ368">
        <v>28029</v>
      </c>
    </row>
    <row r="369" spans="2:36" x14ac:dyDescent="0.3">
      <c r="B369" t="s">
        <v>893</v>
      </c>
      <c r="C369">
        <v>2</v>
      </c>
      <c r="D369">
        <v>2023</v>
      </c>
      <c r="E369" t="s">
        <v>606</v>
      </c>
      <c r="F369" t="s">
        <v>2830</v>
      </c>
      <c r="G369" t="s">
        <v>568</v>
      </c>
      <c r="H369" t="s">
        <v>11</v>
      </c>
      <c r="I369" t="s">
        <v>568</v>
      </c>
      <c r="J369" t="s">
        <v>568</v>
      </c>
      <c r="K369" t="s">
        <v>893</v>
      </c>
      <c r="L369">
        <v>0.19189339619552762</v>
      </c>
      <c r="M369" t="s">
        <v>67</v>
      </c>
      <c r="N369">
        <v>8046</v>
      </c>
      <c r="R369" t="s">
        <v>630</v>
      </c>
      <c r="S369" s="34">
        <v>2</v>
      </c>
      <c r="T369">
        <v>2023</v>
      </c>
      <c r="U369" t="s">
        <v>606</v>
      </c>
      <c r="V369" t="s">
        <v>2830</v>
      </c>
      <c r="W369" t="s">
        <v>2831</v>
      </c>
      <c r="X369" t="s">
        <v>2832</v>
      </c>
      <c r="Y369" t="s">
        <v>2812</v>
      </c>
      <c r="Z369" t="s">
        <v>2833</v>
      </c>
      <c r="AA369" t="s">
        <v>623</v>
      </c>
      <c r="AB369" t="s">
        <v>612</v>
      </c>
      <c r="AC369" t="s">
        <v>607</v>
      </c>
      <c r="AD369" t="s">
        <v>2518</v>
      </c>
      <c r="AE369" t="s">
        <v>2543</v>
      </c>
      <c r="AF369" t="s">
        <v>2874</v>
      </c>
      <c r="AH369">
        <v>0.80943025540275049</v>
      </c>
      <c r="AI369" t="s">
        <v>568</v>
      </c>
      <c r="AJ369">
        <v>28104</v>
      </c>
    </row>
    <row r="370" spans="2:36" x14ac:dyDescent="0.3">
      <c r="B370" t="s">
        <v>894</v>
      </c>
      <c r="C370">
        <v>2</v>
      </c>
      <c r="D370">
        <v>2023</v>
      </c>
      <c r="E370" t="s">
        <v>606</v>
      </c>
      <c r="F370" t="s">
        <v>2830</v>
      </c>
      <c r="G370" t="s">
        <v>568</v>
      </c>
      <c r="H370" t="s">
        <v>11</v>
      </c>
      <c r="I370" t="s">
        <v>568</v>
      </c>
      <c r="J370" t="s">
        <v>568</v>
      </c>
      <c r="K370" t="s">
        <v>894</v>
      </c>
      <c r="L370">
        <v>0.32786885245901637</v>
      </c>
      <c r="M370" t="s">
        <v>67</v>
      </c>
      <c r="N370">
        <v>8047</v>
      </c>
      <c r="R370" t="s">
        <v>630</v>
      </c>
      <c r="S370" s="34">
        <v>2</v>
      </c>
      <c r="T370">
        <v>2023</v>
      </c>
      <c r="U370" t="s">
        <v>606</v>
      </c>
      <c r="V370" t="s">
        <v>2830</v>
      </c>
      <c r="W370" t="s">
        <v>2831</v>
      </c>
      <c r="X370" t="s">
        <v>2832</v>
      </c>
      <c r="Y370" t="s">
        <v>2812</v>
      </c>
      <c r="Z370" t="s">
        <v>2833</v>
      </c>
      <c r="AA370" t="s">
        <v>623</v>
      </c>
      <c r="AB370" t="s">
        <v>612</v>
      </c>
      <c r="AC370" t="s">
        <v>607</v>
      </c>
      <c r="AD370" t="s">
        <v>2518</v>
      </c>
      <c r="AE370" t="s">
        <v>2543</v>
      </c>
      <c r="AF370" t="s">
        <v>2874</v>
      </c>
      <c r="AH370">
        <v>0.80943025540275049</v>
      </c>
      <c r="AI370" t="s">
        <v>568</v>
      </c>
      <c r="AJ370">
        <v>28179</v>
      </c>
    </row>
    <row r="371" spans="2:36" x14ac:dyDescent="0.3">
      <c r="B371" t="s">
        <v>895</v>
      </c>
      <c r="C371">
        <v>2</v>
      </c>
      <c r="D371">
        <v>2023</v>
      </c>
      <c r="E371" t="s">
        <v>606</v>
      </c>
      <c r="F371" t="s">
        <v>2830</v>
      </c>
      <c r="G371" t="s">
        <v>568</v>
      </c>
      <c r="H371" t="s">
        <v>11</v>
      </c>
      <c r="I371" t="s">
        <v>568</v>
      </c>
      <c r="J371" t="s">
        <v>568</v>
      </c>
      <c r="K371" t="s">
        <v>895</v>
      </c>
      <c r="L371">
        <v>0.20735890240099783</v>
      </c>
      <c r="M371" t="s">
        <v>67</v>
      </c>
      <c r="N371">
        <v>8048</v>
      </c>
      <c r="R371" t="s">
        <v>630</v>
      </c>
      <c r="S371" s="34">
        <v>2</v>
      </c>
      <c r="T371">
        <v>2023</v>
      </c>
      <c r="U371" t="s">
        <v>606</v>
      </c>
      <c r="V371" t="s">
        <v>2830</v>
      </c>
      <c r="W371" t="s">
        <v>2831</v>
      </c>
      <c r="X371" t="s">
        <v>2832</v>
      </c>
      <c r="Y371" t="s">
        <v>2812</v>
      </c>
      <c r="Z371" t="s">
        <v>2833</v>
      </c>
      <c r="AA371" t="s">
        <v>623</v>
      </c>
      <c r="AB371" t="s">
        <v>612</v>
      </c>
      <c r="AC371" t="s">
        <v>607</v>
      </c>
      <c r="AD371" t="s">
        <v>2518</v>
      </c>
      <c r="AE371" t="s">
        <v>2543</v>
      </c>
      <c r="AF371" t="s">
        <v>2874</v>
      </c>
      <c r="AH371">
        <v>0.80943025540275049</v>
      </c>
      <c r="AI371" t="s">
        <v>568</v>
      </c>
      <c r="AJ371">
        <v>28254</v>
      </c>
    </row>
    <row r="372" spans="2:36" x14ac:dyDescent="0.3">
      <c r="B372" t="s">
        <v>896</v>
      </c>
      <c r="C372">
        <v>2</v>
      </c>
      <c r="D372">
        <v>2023</v>
      </c>
      <c r="E372" t="s">
        <v>606</v>
      </c>
      <c r="F372" t="s">
        <v>2830</v>
      </c>
      <c r="G372" t="s">
        <v>568</v>
      </c>
      <c r="H372" t="s">
        <v>11</v>
      </c>
      <c r="I372" t="s">
        <v>568</v>
      </c>
      <c r="J372" t="s">
        <v>568</v>
      </c>
      <c r="K372" t="s">
        <v>896</v>
      </c>
      <c r="L372">
        <v>0.27889982746371661</v>
      </c>
      <c r="M372" t="s">
        <v>67</v>
      </c>
      <c r="N372">
        <v>8049</v>
      </c>
      <c r="R372" t="s">
        <v>630</v>
      </c>
      <c r="S372" s="34">
        <v>2</v>
      </c>
      <c r="T372">
        <v>2023</v>
      </c>
      <c r="U372" t="s">
        <v>606</v>
      </c>
      <c r="V372" t="s">
        <v>2830</v>
      </c>
      <c r="W372" t="s">
        <v>2831</v>
      </c>
      <c r="X372" t="s">
        <v>2832</v>
      </c>
      <c r="Y372" t="s">
        <v>2812</v>
      </c>
      <c r="Z372" t="s">
        <v>2833</v>
      </c>
      <c r="AA372" t="s">
        <v>623</v>
      </c>
      <c r="AB372" t="s">
        <v>612</v>
      </c>
      <c r="AC372" t="s">
        <v>607</v>
      </c>
      <c r="AD372" t="s">
        <v>2518</v>
      </c>
      <c r="AE372" t="s">
        <v>2543</v>
      </c>
      <c r="AF372" t="s">
        <v>2874</v>
      </c>
      <c r="AH372">
        <v>0.80943025540275049</v>
      </c>
      <c r="AI372" t="s">
        <v>568</v>
      </c>
      <c r="AJ372">
        <v>28329</v>
      </c>
    </row>
    <row r="373" spans="2:36" x14ac:dyDescent="0.3">
      <c r="B373" t="s">
        <v>897</v>
      </c>
      <c r="C373">
        <v>2</v>
      </c>
      <c r="D373">
        <v>2023</v>
      </c>
      <c r="E373" t="s">
        <v>606</v>
      </c>
      <c r="F373" t="s">
        <v>2830</v>
      </c>
      <c r="G373" t="s">
        <v>568</v>
      </c>
      <c r="H373" t="s">
        <v>11</v>
      </c>
      <c r="I373" t="s">
        <v>568</v>
      </c>
      <c r="J373" t="s">
        <v>568</v>
      </c>
      <c r="K373" t="s">
        <v>897</v>
      </c>
      <c r="L373">
        <v>0.25296586968424895</v>
      </c>
      <c r="M373" t="s">
        <v>67</v>
      </c>
      <c r="N373">
        <v>8050</v>
      </c>
      <c r="R373" t="s">
        <v>630</v>
      </c>
      <c r="S373" s="34">
        <v>2</v>
      </c>
      <c r="T373">
        <v>2023</v>
      </c>
      <c r="U373" t="s">
        <v>606</v>
      </c>
      <c r="V373" t="s">
        <v>2830</v>
      </c>
      <c r="W373" t="s">
        <v>2831</v>
      </c>
      <c r="X373" t="s">
        <v>2832</v>
      </c>
      <c r="Y373" t="s">
        <v>2812</v>
      </c>
      <c r="Z373" t="s">
        <v>2833</v>
      </c>
      <c r="AA373" t="s">
        <v>623</v>
      </c>
      <c r="AB373" t="s">
        <v>612</v>
      </c>
      <c r="AC373" t="s">
        <v>607</v>
      </c>
      <c r="AD373" t="s">
        <v>2518</v>
      </c>
      <c r="AE373" t="s">
        <v>2543</v>
      </c>
      <c r="AF373" t="s">
        <v>2874</v>
      </c>
      <c r="AH373">
        <v>0.80943025540275049</v>
      </c>
      <c r="AI373" t="s">
        <v>568</v>
      </c>
      <c r="AJ373">
        <v>28404</v>
      </c>
    </row>
    <row r="374" spans="2:36" x14ac:dyDescent="0.3">
      <c r="B374" t="s">
        <v>898</v>
      </c>
      <c r="C374">
        <v>2</v>
      </c>
      <c r="D374">
        <v>2023</v>
      </c>
      <c r="E374" t="s">
        <v>606</v>
      </c>
      <c r="F374" t="s">
        <v>2830</v>
      </c>
      <c r="G374" t="s">
        <v>568</v>
      </c>
      <c r="H374" t="s">
        <v>11</v>
      </c>
      <c r="I374" t="s">
        <v>568</v>
      </c>
      <c r="J374" t="s">
        <v>568</v>
      </c>
      <c r="K374" t="s">
        <v>898</v>
      </c>
      <c r="L374">
        <v>0.2251655629139073</v>
      </c>
      <c r="M374" t="s">
        <v>67</v>
      </c>
      <c r="N374">
        <v>8051</v>
      </c>
      <c r="R374" t="s">
        <v>630</v>
      </c>
      <c r="S374" s="34">
        <v>2</v>
      </c>
      <c r="T374">
        <v>2023</v>
      </c>
      <c r="U374" t="s">
        <v>606</v>
      </c>
      <c r="V374" t="s">
        <v>2830</v>
      </c>
      <c r="W374" t="s">
        <v>2831</v>
      </c>
      <c r="X374" t="s">
        <v>2832</v>
      </c>
      <c r="Y374" t="s">
        <v>2812</v>
      </c>
      <c r="Z374" t="s">
        <v>2833</v>
      </c>
      <c r="AA374" t="s">
        <v>623</v>
      </c>
      <c r="AB374" t="s">
        <v>612</v>
      </c>
      <c r="AC374" t="s">
        <v>607</v>
      </c>
      <c r="AD374" t="s">
        <v>2518</v>
      </c>
      <c r="AE374" t="s">
        <v>2543</v>
      </c>
      <c r="AF374" t="s">
        <v>2874</v>
      </c>
      <c r="AH374">
        <v>0.80943025540275049</v>
      </c>
      <c r="AI374" t="s">
        <v>568</v>
      </c>
      <c r="AJ374">
        <v>28479</v>
      </c>
    </row>
    <row r="375" spans="2:36" x14ac:dyDescent="0.3">
      <c r="B375" t="s">
        <v>899</v>
      </c>
      <c r="C375">
        <v>2</v>
      </c>
      <c r="D375">
        <v>2023</v>
      </c>
      <c r="E375" t="s">
        <v>606</v>
      </c>
      <c r="F375" t="s">
        <v>2830</v>
      </c>
      <c r="G375" t="s">
        <v>568</v>
      </c>
      <c r="H375" t="s">
        <v>11</v>
      </c>
      <c r="I375" t="s">
        <v>568</v>
      </c>
      <c r="J375" t="s">
        <v>568</v>
      </c>
      <c r="K375" t="s">
        <v>899</v>
      </c>
      <c r="L375">
        <v>0.16846178394766237</v>
      </c>
      <c r="M375" t="s">
        <v>68</v>
      </c>
      <c r="N375">
        <v>8052</v>
      </c>
      <c r="R375" t="s">
        <v>630</v>
      </c>
      <c r="S375" s="34">
        <v>2</v>
      </c>
      <c r="T375">
        <v>2023</v>
      </c>
      <c r="U375" t="s">
        <v>606</v>
      </c>
      <c r="V375" t="s">
        <v>2830</v>
      </c>
      <c r="W375" t="s">
        <v>2831</v>
      </c>
      <c r="X375" t="s">
        <v>2832</v>
      </c>
      <c r="Y375" t="s">
        <v>2812</v>
      </c>
      <c r="Z375" t="s">
        <v>2833</v>
      </c>
      <c r="AA375" t="s">
        <v>623</v>
      </c>
      <c r="AB375" t="s">
        <v>612</v>
      </c>
      <c r="AC375" t="s">
        <v>607</v>
      </c>
      <c r="AD375" t="s">
        <v>2518</v>
      </c>
      <c r="AE375" t="s">
        <v>2543</v>
      </c>
      <c r="AF375" t="s">
        <v>2874</v>
      </c>
      <c r="AH375">
        <v>0.80943025540275049</v>
      </c>
      <c r="AI375" t="s">
        <v>568</v>
      </c>
      <c r="AJ375">
        <v>28554</v>
      </c>
    </row>
    <row r="376" spans="2:36" x14ac:dyDescent="0.3">
      <c r="B376" t="s">
        <v>900</v>
      </c>
      <c r="C376">
        <v>2</v>
      </c>
      <c r="D376">
        <v>2023</v>
      </c>
      <c r="E376" t="s">
        <v>606</v>
      </c>
      <c r="F376" t="s">
        <v>2830</v>
      </c>
      <c r="G376" t="s">
        <v>568</v>
      </c>
      <c r="H376" t="s">
        <v>11</v>
      </c>
      <c r="I376" t="s">
        <v>568</v>
      </c>
      <c r="J376" t="s">
        <v>568</v>
      </c>
      <c r="K376" t="s">
        <v>900</v>
      </c>
      <c r="L376">
        <v>0.28515497553017943</v>
      </c>
      <c r="M376" t="s">
        <v>68</v>
      </c>
      <c r="N376">
        <v>8053</v>
      </c>
      <c r="R376" t="s">
        <v>630</v>
      </c>
      <c r="S376" s="34">
        <v>2</v>
      </c>
      <c r="T376">
        <v>2023</v>
      </c>
      <c r="U376" t="s">
        <v>606</v>
      </c>
      <c r="V376" t="s">
        <v>2830</v>
      </c>
      <c r="W376" t="s">
        <v>2831</v>
      </c>
      <c r="X376" t="s">
        <v>2832</v>
      </c>
      <c r="Y376" t="s">
        <v>2812</v>
      </c>
      <c r="Z376" t="s">
        <v>2833</v>
      </c>
      <c r="AA376" t="s">
        <v>623</v>
      </c>
      <c r="AB376" t="s">
        <v>612</v>
      </c>
      <c r="AC376" t="s">
        <v>607</v>
      </c>
      <c r="AD376" t="s">
        <v>2518</v>
      </c>
      <c r="AE376" t="s">
        <v>2543</v>
      </c>
      <c r="AF376" t="s">
        <v>2874</v>
      </c>
      <c r="AH376">
        <v>0.80943025540275049</v>
      </c>
      <c r="AI376" t="s">
        <v>568</v>
      </c>
      <c r="AJ376">
        <v>28629</v>
      </c>
    </row>
    <row r="377" spans="2:36" x14ac:dyDescent="0.3">
      <c r="B377" t="s">
        <v>901</v>
      </c>
      <c r="C377">
        <v>2</v>
      </c>
      <c r="D377">
        <v>2023</v>
      </c>
      <c r="E377" t="s">
        <v>606</v>
      </c>
      <c r="F377" t="s">
        <v>2830</v>
      </c>
      <c r="G377" t="s">
        <v>568</v>
      </c>
      <c r="H377" t="s">
        <v>11</v>
      </c>
      <c r="I377" t="s">
        <v>568</v>
      </c>
      <c r="J377" t="s">
        <v>568</v>
      </c>
      <c r="K377" t="s">
        <v>901</v>
      </c>
      <c r="L377">
        <v>0.18596881959910913</v>
      </c>
      <c r="M377" t="s">
        <v>68</v>
      </c>
      <c r="N377">
        <v>8054</v>
      </c>
      <c r="R377" t="s">
        <v>630</v>
      </c>
      <c r="S377" s="34">
        <v>2</v>
      </c>
      <c r="T377">
        <v>2023</v>
      </c>
      <c r="U377" t="s">
        <v>606</v>
      </c>
      <c r="V377" t="s">
        <v>2830</v>
      </c>
      <c r="W377" t="s">
        <v>2831</v>
      </c>
      <c r="X377" t="s">
        <v>2832</v>
      </c>
      <c r="Y377" t="s">
        <v>2812</v>
      </c>
      <c r="Z377" t="s">
        <v>2833</v>
      </c>
      <c r="AA377" t="s">
        <v>623</v>
      </c>
      <c r="AB377" t="s">
        <v>612</v>
      </c>
      <c r="AC377" t="s">
        <v>607</v>
      </c>
      <c r="AD377" t="s">
        <v>2518</v>
      </c>
      <c r="AE377" t="s">
        <v>2543</v>
      </c>
      <c r="AF377" t="s">
        <v>2874</v>
      </c>
      <c r="AH377">
        <v>0.80943025540275049</v>
      </c>
      <c r="AI377" t="s">
        <v>568</v>
      </c>
      <c r="AJ377">
        <v>28704</v>
      </c>
    </row>
    <row r="378" spans="2:36" x14ac:dyDescent="0.3">
      <c r="B378" t="s">
        <v>902</v>
      </c>
      <c r="C378">
        <v>2</v>
      </c>
      <c r="D378">
        <v>2023</v>
      </c>
      <c r="E378" t="s">
        <v>606</v>
      </c>
      <c r="F378" t="s">
        <v>2830</v>
      </c>
      <c r="G378" t="s">
        <v>568</v>
      </c>
      <c r="H378" t="s">
        <v>11</v>
      </c>
      <c r="I378" t="s">
        <v>568</v>
      </c>
      <c r="J378" t="s">
        <v>568</v>
      </c>
      <c r="K378" t="s">
        <v>902</v>
      </c>
      <c r="L378">
        <v>0.23308903039769313</v>
      </c>
      <c r="M378" t="s">
        <v>68</v>
      </c>
      <c r="N378">
        <v>8055</v>
      </c>
      <c r="R378" t="s">
        <v>630</v>
      </c>
      <c r="S378" s="34">
        <v>2</v>
      </c>
      <c r="T378">
        <v>2023</v>
      </c>
      <c r="U378" t="s">
        <v>606</v>
      </c>
      <c r="V378" t="s">
        <v>2830</v>
      </c>
      <c r="W378" t="s">
        <v>2831</v>
      </c>
      <c r="X378" t="s">
        <v>2832</v>
      </c>
      <c r="Y378" t="s">
        <v>2812</v>
      </c>
      <c r="Z378" t="s">
        <v>2833</v>
      </c>
      <c r="AA378" t="s">
        <v>623</v>
      </c>
      <c r="AB378" t="s">
        <v>612</v>
      </c>
      <c r="AC378" t="s">
        <v>607</v>
      </c>
      <c r="AD378" t="s">
        <v>2518</v>
      </c>
      <c r="AE378" t="s">
        <v>2543</v>
      </c>
      <c r="AF378" t="s">
        <v>2874</v>
      </c>
      <c r="AH378">
        <v>0.80943025540275049</v>
      </c>
      <c r="AI378" t="s">
        <v>568</v>
      </c>
      <c r="AJ378">
        <v>28779</v>
      </c>
    </row>
    <row r="379" spans="2:36" x14ac:dyDescent="0.3">
      <c r="B379" t="s">
        <v>903</v>
      </c>
      <c r="C379">
        <v>2</v>
      </c>
      <c r="D379">
        <v>2023</v>
      </c>
      <c r="E379" t="s">
        <v>606</v>
      </c>
      <c r="F379" t="s">
        <v>2830</v>
      </c>
      <c r="G379" t="s">
        <v>568</v>
      </c>
      <c r="H379" t="s">
        <v>11</v>
      </c>
      <c r="I379" t="s">
        <v>568</v>
      </c>
      <c r="J379" t="s">
        <v>568</v>
      </c>
      <c r="K379" t="s">
        <v>903</v>
      </c>
      <c r="L379">
        <v>0.21306234300068508</v>
      </c>
      <c r="M379" t="s">
        <v>68</v>
      </c>
      <c r="N379">
        <v>8056</v>
      </c>
      <c r="R379" t="s">
        <v>630</v>
      </c>
      <c r="S379" s="34">
        <v>2</v>
      </c>
      <c r="T379">
        <v>2023</v>
      </c>
      <c r="U379" t="s">
        <v>606</v>
      </c>
      <c r="V379" t="s">
        <v>2830</v>
      </c>
      <c r="W379" t="s">
        <v>2831</v>
      </c>
      <c r="X379" t="s">
        <v>2832</v>
      </c>
      <c r="Y379" t="s">
        <v>2812</v>
      </c>
      <c r="Z379" t="s">
        <v>2833</v>
      </c>
      <c r="AA379" t="s">
        <v>623</v>
      </c>
      <c r="AB379" t="s">
        <v>612</v>
      </c>
      <c r="AC379" t="s">
        <v>607</v>
      </c>
      <c r="AD379" t="s">
        <v>2518</v>
      </c>
      <c r="AE379" t="s">
        <v>2543</v>
      </c>
      <c r="AF379" t="s">
        <v>2874</v>
      </c>
      <c r="AH379">
        <v>0.80943025540275049</v>
      </c>
      <c r="AI379" t="s">
        <v>568</v>
      </c>
      <c r="AJ379">
        <v>28854</v>
      </c>
    </row>
    <row r="380" spans="2:36" x14ac:dyDescent="0.3">
      <c r="B380" t="s">
        <v>904</v>
      </c>
      <c r="C380">
        <v>2</v>
      </c>
      <c r="D380">
        <v>2023</v>
      </c>
      <c r="E380" t="s">
        <v>606</v>
      </c>
      <c r="F380" t="s">
        <v>2830</v>
      </c>
      <c r="G380" t="s">
        <v>568</v>
      </c>
      <c r="H380" t="s">
        <v>11</v>
      </c>
      <c r="I380" t="s">
        <v>568</v>
      </c>
      <c r="J380" t="s">
        <v>568</v>
      </c>
      <c r="K380" t="s">
        <v>904</v>
      </c>
      <c r="L380">
        <v>0.17217346411977286</v>
      </c>
      <c r="M380" t="s">
        <v>68</v>
      </c>
      <c r="N380">
        <v>8057</v>
      </c>
      <c r="R380" t="s">
        <v>630</v>
      </c>
      <c r="S380" s="34">
        <v>2</v>
      </c>
      <c r="T380">
        <v>2023</v>
      </c>
      <c r="U380" t="s">
        <v>606</v>
      </c>
      <c r="V380" t="s">
        <v>2830</v>
      </c>
      <c r="W380" t="s">
        <v>2831</v>
      </c>
      <c r="X380" t="s">
        <v>2832</v>
      </c>
      <c r="Y380" t="s">
        <v>2812</v>
      </c>
      <c r="Z380" t="s">
        <v>2833</v>
      </c>
      <c r="AA380" t="s">
        <v>623</v>
      </c>
      <c r="AB380" t="s">
        <v>612</v>
      </c>
      <c r="AC380" t="s">
        <v>607</v>
      </c>
      <c r="AD380" t="s">
        <v>2518</v>
      </c>
      <c r="AE380" t="s">
        <v>2543</v>
      </c>
      <c r="AF380" t="s">
        <v>2874</v>
      </c>
      <c r="AH380">
        <v>0.80943025540275049</v>
      </c>
      <c r="AI380" t="s">
        <v>568</v>
      </c>
      <c r="AJ380">
        <v>28929</v>
      </c>
    </row>
    <row r="381" spans="2:36" x14ac:dyDescent="0.3">
      <c r="B381" t="s">
        <v>905</v>
      </c>
      <c r="C381">
        <v>2</v>
      </c>
      <c r="D381">
        <v>2023</v>
      </c>
      <c r="E381" t="s">
        <v>606</v>
      </c>
      <c r="F381" t="s">
        <v>2830</v>
      </c>
      <c r="G381" t="s">
        <v>568</v>
      </c>
      <c r="H381" t="s">
        <v>11</v>
      </c>
      <c r="I381" t="s">
        <v>568</v>
      </c>
      <c r="J381" t="s">
        <v>568</v>
      </c>
      <c r="K381" t="s">
        <v>905</v>
      </c>
      <c r="L381">
        <v>0.16059421422986708</v>
      </c>
      <c r="M381" t="s">
        <v>69</v>
      </c>
      <c r="N381">
        <v>8058</v>
      </c>
      <c r="R381" t="s">
        <v>630</v>
      </c>
      <c r="S381" s="34">
        <v>2</v>
      </c>
      <c r="T381">
        <v>2023</v>
      </c>
      <c r="U381" t="s">
        <v>606</v>
      </c>
      <c r="V381" t="s">
        <v>2830</v>
      </c>
      <c r="W381" t="s">
        <v>2831</v>
      </c>
      <c r="X381" t="s">
        <v>2832</v>
      </c>
      <c r="Y381" t="s">
        <v>2812</v>
      </c>
      <c r="Z381" t="s">
        <v>2833</v>
      </c>
      <c r="AA381" t="s">
        <v>623</v>
      </c>
      <c r="AB381" t="s">
        <v>612</v>
      </c>
      <c r="AC381" t="s">
        <v>607</v>
      </c>
      <c r="AD381" t="s">
        <v>2518</v>
      </c>
      <c r="AE381" t="s">
        <v>2543</v>
      </c>
      <c r="AF381" t="s">
        <v>2874</v>
      </c>
      <c r="AH381">
        <v>0.80943025540275049</v>
      </c>
      <c r="AI381" t="s">
        <v>568</v>
      </c>
      <c r="AJ381">
        <v>29004</v>
      </c>
    </row>
    <row r="382" spans="2:36" x14ac:dyDescent="0.3">
      <c r="B382" t="s">
        <v>906</v>
      </c>
      <c r="C382">
        <v>2</v>
      </c>
      <c r="D382">
        <v>2023</v>
      </c>
      <c r="E382" t="s">
        <v>606</v>
      </c>
      <c r="F382" t="s">
        <v>2830</v>
      </c>
      <c r="G382" t="s">
        <v>568</v>
      </c>
      <c r="H382" t="s">
        <v>11</v>
      </c>
      <c r="I382" t="s">
        <v>568</v>
      </c>
      <c r="J382" t="s">
        <v>568</v>
      </c>
      <c r="K382" t="s">
        <v>906</v>
      </c>
      <c r="L382">
        <v>0.27976737067646157</v>
      </c>
      <c r="M382" t="s">
        <v>69</v>
      </c>
      <c r="N382">
        <v>8059</v>
      </c>
      <c r="R382" t="s">
        <v>630</v>
      </c>
      <c r="S382" s="34">
        <v>2</v>
      </c>
      <c r="T382">
        <v>2023</v>
      </c>
      <c r="U382" t="s">
        <v>606</v>
      </c>
      <c r="V382" t="s">
        <v>2830</v>
      </c>
      <c r="W382" t="s">
        <v>2831</v>
      </c>
      <c r="X382" t="s">
        <v>2832</v>
      </c>
      <c r="Y382" t="s">
        <v>2812</v>
      </c>
      <c r="Z382" t="s">
        <v>2833</v>
      </c>
      <c r="AA382" t="s">
        <v>623</v>
      </c>
      <c r="AB382" t="s">
        <v>612</v>
      </c>
      <c r="AC382" t="s">
        <v>607</v>
      </c>
      <c r="AD382" t="s">
        <v>2518</v>
      </c>
      <c r="AE382" t="s">
        <v>2543</v>
      </c>
      <c r="AF382" t="s">
        <v>2874</v>
      </c>
      <c r="AH382">
        <v>0.80943025540275049</v>
      </c>
      <c r="AI382" t="s">
        <v>568</v>
      </c>
      <c r="AJ382">
        <v>29079</v>
      </c>
    </row>
    <row r="383" spans="2:36" x14ac:dyDescent="0.3">
      <c r="B383" t="s">
        <v>907</v>
      </c>
      <c r="C383">
        <v>2</v>
      </c>
      <c r="D383">
        <v>2023</v>
      </c>
      <c r="E383" t="s">
        <v>606</v>
      </c>
      <c r="F383" t="s">
        <v>2830</v>
      </c>
      <c r="G383" t="s">
        <v>568</v>
      </c>
      <c r="H383" t="s">
        <v>11</v>
      </c>
      <c r="I383" t="s">
        <v>568</v>
      </c>
      <c r="J383" t="s">
        <v>568</v>
      </c>
      <c r="K383" t="s">
        <v>907</v>
      </c>
      <c r="L383">
        <v>0.16459424083769633</v>
      </c>
      <c r="M383" t="s">
        <v>69</v>
      </c>
      <c r="N383">
        <v>8060</v>
      </c>
      <c r="R383" t="s">
        <v>630</v>
      </c>
      <c r="S383" s="34">
        <v>2</v>
      </c>
      <c r="T383">
        <v>2023</v>
      </c>
      <c r="U383" t="s">
        <v>606</v>
      </c>
      <c r="V383" t="s">
        <v>2830</v>
      </c>
      <c r="W383" t="s">
        <v>2831</v>
      </c>
      <c r="X383" t="s">
        <v>2832</v>
      </c>
      <c r="Y383" t="s">
        <v>2812</v>
      </c>
      <c r="Z383" t="s">
        <v>2833</v>
      </c>
      <c r="AA383" t="s">
        <v>623</v>
      </c>
      <c r="AB383" t="s">
        <v>612</v>
      </c>
      <c r="AC383" t="s">
        <v>607</v>
      </c>
      <c r="AD383" t="s">
        <v>2518</v>
      </c>
      <c r="AE383" t="s">
        <v>2543</v>
      </c>
      <c r="AF383" t="s">
        <v>2874</v>
      </c>
      <c r="AH383">
        <v>0.80943025540275049</v>
      </c>
      <c r="AI383" t="s">
        <v>568</v>
      </c>
      <c r="AJ383">
        <v>29154</v>
      </c>
    </row>
    <row r="384" spans="2:36" x14ac:dyDescent="0.3">
      <c r="B384" t="s">
        <v>908</v>
      </c>
      <c r="C384">
        <v>2</v>
      </c>
      <c r="D384">
        <v>2023</v>
      </c>
      <c r="E384" t="s">
        <v>606</v>
      </c>
      <c r="F384" t="s">
        <v>2830</v>
      </c>
      <c r="G384" t="s">
        <v>568</v>
      </c>
      <c r="H384" t="s">
        <v>11</v>
      </c>
      <c r="I384" t="s">
        <v>568</v>
      </c>
      <c r="J384" t="s">
        <v>568</v>
      </c>
      <c r="K384" t="s">
        <v>908</v>
      </c>
      <c r="L384">
        <v>0.23816501352569883</v>
      </c>
      <c r="M384" t="s">
        <v>69</v>
      </c>
      <c r="N384">
        <v>8061</v>
      </c>
      <c r="R384" t="s">
        <v>630</v>
      </c>
      <c r="S384" s="34">
        <v>2</v>
      </c>
      <c r="T384">
        <v>2023</v>
      </c>
      <c r="U384" t="s">
        <v>606</v>
      </c>
      <c r="V384" t="s">
        <v>2830</v>
      </c>
      <c r="W384" t="s">
        <v>2831</v>
      </c>
      <c r="X384" t="s">
        <v>2832</v>
      </c>
      <c r="Y384" t="s">
        <v>2812</v>
      </c>
      <c r="Z384" t="s">
        <v>2833</v>
      </c>
      <c r="AA384" t="s">
        <v>623</v>
      </c>
      <c r="AB384" t="s">
        <v>612</v>
      </c>
      <c r="AC384" t="s">
        <v>607</v>
      </c>
      <c r="AD384" t="s">
        <v>2518</v>
      </c>
      <c r="AE384" t="s">
        <v>2543</v>
      </c>
      <c r="AF384" t="s">
        <v>2874</v>
      </c>
      <c r="AH384">
        <v>0.80943025540275049</v>
      </c>
      <c r="AI384" t="s">
        <v>568</v>
      </c>
      <c r="AJ384">
        <v>29229</v>
      </c>
    </row>
    <row r="385" spans="2:36" x14ac:dyDescent="0.3">
      <c r="B385" t="s">
        <v>909</v>
      </c>
      <c r="C385">
        <v>2</v>
      </c>
      <c r="D385">
        <v>2023</v>
      </c>
      <c r="E385" t="s">
        <v>606</v>
      </c>
      <c r="F385" t="s">
        <v>2830</v>
      </c>
      <c r="G385" t="s">
        <v>568</v>
      </c>
      <c r="H385" t="s">
        <v>11</v>
      </c>
      <c r="I385" t="s">
        <v>568</v>
      </c>
      <c r="J385" t="s">
        <v>568</v>
      </c>
      <c r="K385" t="s">
        <v>909</v>
      </c>
      <c r="L385">
        <v>0.21301652892561984</v>
      </c>
      <c r="M385" t="s">
        <v>69</v>
      </c>
      <c r="N385">
        <v>8062</v>
      </c>
      <c r="R385" t="s">
        <v>630</v>
      </c>
      <c r="S385" s="34">
        <v>2</v>
      </c>
      <c r="T385">
        <v>2023</v>
      </c>
      <c r="U385" t="s">
        <v>606</v>
      </c>
      <c r="V385" t="s">
        <v>2830</v>
      </c>
      <c r="W385" t="s">
        <v>2831</v>
      </c>
      <c r="X385" t="s">
        <v>2832</v>
      </c>
      <c r="Y385" t="s">
        <v>2812</v>
      </c>
      <c r="Z385" t="s">
        <v>2833</v>
      </c>
      <c r="AA385" t="s">
        <v>623</v>
      </c>
      <c r="AB385" t="s">
        <v>612</v>
      </c>
      <c r="AC385" t="s">
        <v>607</v>
      </c>
      <c r="AD385" t="s">
        <v>2518</v>
      </c>
      <c r="AE385" t="s">
        <v>2543</v>
      </c>
      <c r="AF385" t="s">
        <v>2874</v>
      </c>
      <c r="AH385">
        <v>0.80943025540275049</v>
      </c>
      <c r="AI385" t="s">
        <v>568</v>
      </c>
      <c r="AJ385">
        <v>29304</v>
      </c>
    </row>
    <row r="386" spans="2:36" x14ac:dyDescent="0.3">
      <c r="B386" t="s">
        <v>910</v>
      </c>
      <c r="C386">
        <v>2</v>
      </c>
      <c r="D386">
        <v>2023</v>
      </c>
      <c r="E386" t="s">
        <v>606</v>
      </c>
      <c r="F386" t="s">
        <v>2830</v>
      </c>
      <c r="G386" t="s">
        <v>568</v>
      </c>
      <c r="H386" t="s">
        <v>11</v>
      </c>
      <c r="I386" t="s">
        <v>568</v>
      </c>
      <c r="J386" t="s">
        <v>568</v>
      </c>
      <c r="K386" t="s">
        <v>910</v>
      </c>
      <c r="L386">
        <v>0.16647994622451265</v>
      </c>
      <c r="M386" t="s">
        <v>69</v>
      </c>
      <c r="N386">
        <v>8063</v>
      </c>
      <c r="R386" t="s">
        <v>630</v>
      </c>
      <c r="S386" s="34">
        <v>2</v>
      </c>
      <c r="T386">
        <v>2023</v>
      </c>
      <c r="U386" t="s">
        <v>606</v>
      </c>
      <c r="V386" t="s">
        <v>2830</v>
      </c>
      <c r="W386" t="s">
        <v>2831</v>
      </c>
      <c r="X386" t="s">
        <v>2832</v>
      </c>
      <c r="Y386" t="s">
        <v>2812</v>
      </c>
      <c r="Z386" t="s">
        <v>2833</v>
      </c>
      <c r="AA386" t="s">
        <v>623</v>
      </c>
      <c r="AB386" t="s">
        <v>612</v>
      </c>
      <c r="AC386" t="s">
        <v>607</v>
      </c>
      <c r="AD386" t="s">
        <v>2518</v>
      </c>
      <c r="AE386" t="s">
        <v>2543</v>
      </c>
      <c r="AF386" t="s">
        <v>2874</v>
      </c>
      <c r="AH386">
        <v>0.80943025540275049</v>
      </c>
      <c r="AI386" t="s">
        <v>568</v>
      </c>
      <c r="AJ386">
        <v>29379</v>
      </c>
    </row>
    <row r="387" spans="2:36" x14ac:dyDescent="0.3">
      <c r="B387" t="s">
        <v>911</v>
      </c>
      <c r="C387">
        <v>2</v>
      </c>
      <c r="D387">
        <v>2023</v>
      </c>
      <c r="E387" t="s">
        <v>606</v>
      </c>
      <c r="F387" t="s">
        <v>2830</v>
      </c>
      <c r="G387" t="s">
        <v>568</v>
      </c>
      <c r="H387" t="s">
        <v>11</v>
      </c>
      <c r="I387" t="s">
        <v>568</v>
      </c>
      <c r="J387" t="s">
        <v>568</v>
      </c>
      <c r="K387" t="s">
        <v>911</v>
      </c>
      <c r="L387">
        <v>0.13975516647726885</v>
      </c>
      <c r="M387" t="s">
        <v>70</v>
      </c>
      <c r="N387">
        <v>8064</v>
      </c>
      <c r="R387" t="s">
        <v>630</v>
      </c>
      <c r="S387" s="34">
        <v>2</v>
      </c>
      <c r="T387">
        <v>2023</v>
      </c>
      <c r="U387" t="s">
        <v>606</v>
      </c>
      <c r="V387" t="s">
        <v>2830</v>
      </c>
      <c r="W387" t="s">
        <v>2831</v>
      </c>
      <c r="X387" t="s">
        <v>2832</v>
      </c>
      <c r="Y387" t="s">
        <v>2812</v>
      </c>
      <c r="Z387" t="s">
        <v>2833</v>
      </c>
      <c r="AA387" t="s">
        <v>623</v>
      </c>
      <c r="AB387" t="s">
        <v>612</v>
      </c>
      <c r="AC387" t="s">
        <v>607</v>
      </c>
      <c r="AD387" t="s">
        <v>2518</v>
      </c>
      <c r="AE387" t="s">
        <v>2543</v>
      </c>
      <c r="AF387" t="s">
        <v>2874</v>
      </c>
      <c r="AH387">
        <v>0.80943025540275049</v>
      </c>
      <c r="AI387" t="s">
        <v>568</v>
      </c>
      <c r="AJ387">
        <v>29454</v>
      </c>
    </row>
    <row r="388" spans="2:36" x14ac:dyDescent="0.3">
      <c r="B388" t="s">
        <v>912</v>
      </c>
      <c r="C388">
        <v>2</v>
      </c>
      <c r="D388">
        <v>2023</v>
      </c>
      <c r="E388" t="s">
        <v>606</v>
      </c>
      <c r="F388" t="s">
        <v>2830</v>
      </c>
      <c r="G388" t="s">
        <v>568</v>
      </c>
      <c r="H388" t="s">
        <v>11</v>
      </c>
      <c r="I388" t="s">
        <v>568</v>
      </c>
      <c r="J388" t="s">
        <v>568</v>
      </c>
      <c r="K388" t="s">
        <v>912</v>
      </c>
      <c r="L388">
        <v>0.20113441301589671</v>
      </c>
      <c r="M388" t="s">
        <v>70</v>
      </c>
      <c r="N388">
        <v>8065</v>
      </c>
      <c r="R388" t="s">
        <v>630</v>
      </c>
      <c r="S388" s="34">
        <v>2</v>
      </c>
      <c r="T388">
        <v>2023</v>
      </c>
      <c r="U388" t="s">
        <v>606</v>
      </c>
      <c r="V388" t="s">
        <v>2830</v>
      </c>
      <c r="W388" t="s">
        <v>2831</v>
      </c>
      <c r="X388" t="s">
        <v>2832</v>
      </c>
      <c r="Y388" t="s">
        <v>2812</v>
      </c>
      <c r="Z388" t="s">
        <v>2833</v>
      </c>
      <c r="AA388" t="s">
        <v>623</v>
      </c>
      <c r="AB388" t="s">
        <v>612</v>
      </c>
      <c r="AC388" t="s">
        <v>607</v>
      </c>
      <c r="AD388" t="s">
        <v>2518</v>
      </c>
      <c r="AE388" t="s">
        <v>2543</v>
      </c>
      <c r="AF388" t="s">
        <v>2874</v>
      </c>
      <c r="AH388">
        <v>0.80943025540275049</v>
      </c>
      <c r="AI388" t="s">
        <v>568</v>
      </c>
      <c r="AJ388">
        <v>29529</v>
      </c>
    </row>
    <row r="389" spans="2:36" x14ac:dyDescent="0.3">
      <c r="B389" t="s">
        <v>913</v>
      </c>
      <c r="C389">
        <v>2</v>
      </c>
      <c r="D389">
        <v>2023</v>
      </c>
      <c r="E389" t="s">
        <v>606</v>
      </c>
      <c r="F389" t="s">
        <v>2830</v>
      </c>
      <c r="G389" t="s">
        <v>568</v>
      </c>
      <c r="H389" t="s">
        <v>11</v>
      </c>
      <c r="I389" t="s">
        <v>568</v>
      </c>
      <c r="J389" t="s">
        <v>568</v>
      </c>
      <c r="K389" t="s">
        <v>913</v>
      </c>
      <c r="L389">
        <v>0.12292140208158871</v>
      </c>
      <c r="M389" t="s">
        <v>70</v>
      </c>
      <c r="N389">
        <v>8066</v>
      </c>
      <c r="R389" t="s">
        <v>630</v>
      </c>
      <c r="S389" s="34">
        <v>2</v>
      </c>
      <c r="T389">
        <v>2023</v>
      </c>
      <c r="U389" t="s">
        <v>606</v>
      </c>
      <c r="V389" t="s">
        <v>2830</v>
      </c>
      <c r="W389" t="s">
        <v>2831</v>
      </c>
      <c r="X389" t="s">
        <v>2832</v>
      </c>
      <c r="Y389" t="s">
        <v>2812</v>
      </c>
      <c r="Z389" t="s">
        <v>2833</v>
      </c>
      <c r="AA389" t="s">
        <v>623</v>
      </c>
      <c r="AB389" t="s">
        <v>612</v>
      </c>
      <c r="AC389" t="s">
        <v>607</v>
      </c>
      <c r="AD389" t="s">
        <v>2518</v>
      </c>
      <c r="AE389" t="s">
        <v>2543</v>
      </c>
      <c r="AF389" t="s">
        <v>2874</v>
      </c>
      <c r="AH389">
        <v>0.80943025540275049</v>
      </c>
      <c r="AI389" t="s">
        <v>568</v>
      </c>
      <c r="AJ389">
        <v>29604</v>
      </c>
    </row>
    <row r="390" spans="2:36" x14ac:dyDescent="0.3">
      <c r="B390" t="s">
        <v>914</v>
      </c>
      <c r="C390">
        <v>2</v>
      </c>
      <c r="D390">
        <v>2023</v>
      </c>
      <c r="E390" t="s">
        <v>606</v>
      </c>
      <c r="F390" t="s">
        <v>2830</v>
      </c>
      <c r="G390" t="s">
        <v>568</v>
      </c>
      <c r="H390" t="s">
        <v>11</v>
      </c>
      <c r="I390" t="s">
        <v>568</v>
      </c>
      <c r="J390" t="s">
        <v>568</v>
      </c>
      <c r="K390" t="s">
        <v>914</v>
      </c>
      <c r="L390">
        <v>0.18985475352112677</v>
      </c>
      <c r="M390" t="s">
        <v>70</v>
      </c>
      <c r="N390">
        <v>8067</v>
      </c>
      <c r="R390" t="s">
        <v>630</v>
      </c>
      <c r="S390" s="34">
        <v>2</v>
      </c>
      <c r="T390">
        <v>2023</v>
      </c>
      <c r="U390" t="s">
        <v>606</v>
      </c>
      <c r="V390" t="s">
        <v>2830</v>
      </c>
      <c r="W390" t="s">
        <v>2831</v>
      </c>
      <c r="X390" t="s">
        <v>2832</v>
      </c>
      <c r="Y390" t="s">
        <v>2812</v>
      </c>
      <c r="Z390" t="s">
        <v>2833</v>
      </c>
      <c r="AA390" t="s">
        <v>623</v>
      </c>
      <c r="AB390" t="s">
        <v>612</v>
      </c>
      <c r="AC390" t="s">
        <v>607</v>
      </c>
      <c r="AD390" t="s">
        <v>2518</v>
      </c>
      <c r="AE390" t="s">
        <v>2543</v>
      </c>
      <c r="AF390" t="s">
        <v>2874</v>
      </c>
      <c r="AH390">
        <v>0.80943025540275049</v>
      </c>
      <c r="AI390" t="s">
        <v>568</v>
      </c>
      <c r="AJ390">
        <v>29679</v>
      </c>
    </row>
    <row r="391" spans="2:36" x14ac:dyDescent="0.3">
      <c r="B391" t="s">
        <v>915</v>
      </c>
      <c r="C391">
        <v>2</v>
      </c>
      <c r="D391">
        <v>2023</v>
      </c>
      <c r="E391" t="s">
        <v>606</v>
      </c>
      <c r="F391" t="s">
        <v>2830</v>
      </c>
      <c r="G391" t="s">
        <v>568</v>
      </c>
      <c r="H391" t="s">
        <v>11</v>
      </c>
      <c r="I391" t="s">
        <v>568</v>
      </c>
      <c r="J391" t="s">
        <v>568</v>
      </c>
      <c r="K391" t="s">
        <v>915</v>
      </c>
      <c r="L391">
        <v>0.14735407113644813</v>
      </c>
      <c r="M391" t="s">
        <v>70</v>
      </c>
      <c r="N391">
        <v>8068</v>
      </c>
      <c r="R391" t="s">
        <v>630</v>
      </c>
      <c r="S391" s="34">
        <v>2</v>
      </c>
      <c r="T391">
        <v>2023</v>
      </c>
      <c r="U391" t="s">
        <v>606</v>
      </c>
      <c r="V391" t="s">
        <v>2830</v>
      </c>
      <c r="W391" t="s">
        <v>2831</v>
      </c>
      <c r="X391" t="s">
        <v>2832</v>
      </c>
      <c r="Y391" t="s">
        <v>2812</v>
      </c>
      <c r="Z391" t="s">
        <v>2833</v>
      </c>
      <c r="AA391" t="s">
        <v>623</v>
      </c>
      <c r="AB391" t="s">
        <v>612</v>
      </c>
      <c r="AC391" t="s">
        <v>607</v>
      </c>
      <c r="AD391" t="s">
        <v>2518</v>
      </c>
      <c r="AE391" t="s">
        <v>2543</v>
      </c>
      <c r="AF391" t="s">
        <v>2874</v>
      </c>
      <c r="AH391">
        <v>0.80943025540275049</v>
      </c>
      <c r="AI391" t="s">
        <v>568</v>
      </c>
      <c r="AJ391">
        <v>29754</v>
      </c>
    </row>
    <row r="392" spans="2:36" x14ac:dyDescent="0.3">
      <c r="B392" t="s">
        <v>916</v>
      </c>
      <c r="C392">
        <v>2</v>
      </c>
      <c r="D392">
        <v>2023</v>
      </c>
      <c r="E392" t="s">
        <v>606</v>
      </c>
      <c r="F392" t="s">
        <v>2830</v>
      </c>
      <c r="G392" t="s">
        <v>568</v>
      </c>
      <c r="H392" t="s">
        <v>11</v>
      </c>
      <c r="I392" t="s">
        <v>568</v>
      </c>
      <c r="J392" t="s">
        <v>568</v>
      </c>
      <c r="K392" t="s">
        <v>916</v>
      </c>
      <c r="L392">
        <v>0.13383607858702123</v>
      </c>
      <c r="M392" t="s">
        <v>70</v>
      </c>
      <c r="N392">
        <v>8069</v>
      </c>
      <c r="R392" t="s">
        <v>630</v>
      </c>
      <c r="S392" s="34">
        <v>2</v>
      </c>
      <c r="T392">
        <v>2023</v>
      </c>
      <c r="U392" t="s">
        <v>606</v>
      </c>
      <c r="V392" t="s">
        <v>2830</v>
      </c>
      <c r="W392" t="s">
        <v>2831</v>
      </c>
      <c r="X392" t="s">
        <v>2832</v>
      </c>
      <c r="Y392" t="s">
        <v>2812</v>
      </c>
      <c r="Z392" t="s">
        <v>2833</v>
      </c>
      <c r="AA392" t="s">
        <v>623</v>
      </c>
      <c r="AB392" t="s">
        <v>612</v>
      </c>
      <c r="AC392" t="s">
        <v>607</v>
      </c>
      <c r="AD392" t="s">
        <v>2518</v>
      </c>
      <c r="AE392" t="s">
        <v>2543</v>
      </c>
      <c r="AF392" t="s">
        <v>2874</v>
      </c>
      <c r="AH392">
        <v>0.80943025540275049</v>
      </c>
      <c r="AI392" t="s">
        <v>568</v>
      </c>
      <c r="AJ392">
        <v>29829</v>
      </c>
    </row>
    <row r="393" spans="2:36" x14ac:dyDescent="0.3">
      <c r="B393" t="s">
        <v>815</v>
      </c>
      <c r="C393">
        <v>2</v>
      </c>
      <c r="D393">
        <v>2023</v>
      </c>
      <c r="E393" t="s">
        <v>606</v>
      </c>
      <c r="F393" t="s">
        <v>2830</v>
      </c>
      <c r="G393" t="s">
        <v>568</v>
      </c>
      <c r="H393" t="s">
        <v>11</v>
      </c>
      <c r="I393" t="s">
        <v>568</v>
      </c>
      <c r="J393" t="s">
        <v>568</v>
      </c>
      <c r="K393" t="s">
        <v>815</v>
      </c>
      <c r="L393">
        <v>0.33658489907575229</v>
      </c>
      <c r="M393" t="s">
        <v>20</v>
      </c>
      <c r="N393">
        <v>7968</v>
      </c>
      <c r="R393" t="s">
        <v>630</v>
      </c>
      <c r="S393" s="34">
        <v>2</v>
      </c>
      <c r="T393">
        <v>2023</v>
      </c>
      <c r="U393" t="s">
        <v>606</v>
      </c>
      <c r="V393" t="s">
        <v>2830</v>
      </c>
      <c r="W393" t="s">
        <v>2831</v>
      </c>
      <c r="X393" t="s">
        <v>2832</v>
      </c>
      <c r="Y393" t="s">
        <v>2812</v>
      </c>
      <c r="Z393" t="s">
        <v>2833</v>
      </c>
      <c r="AA393" t="s">
        <v>623</v>
      </c>
      <c r="AB393" t="s">
        <v>612</v>
      </c>
      <c r="AC393" t="s">
        <v>607</v>
      </c>
      <c r="AD393" t="s">
        <v>2518</v>
      </c>
      <c r="AE393" t="s">
        <v>2543</v>
      </c>
      <c r="AF393" t="s">
        <v>2874</v>
      </c>
      <c r="AH393">
        <v>0.80943025540275049</v>
      </c>
      <c r="AI393" t="s">
        <v>568</v>
      </c>
      <c r="AJ393">
        <v>29904</v>
      </c>
    </row>
    <row r="394" spans="2:36" x14ac:dyDescent="0.3">
      <c r="B394" t="s">
        <v>816</v>
      </c>
      <c r="C394">
        <v>2</v>
      </c>
      <c r="D394">
        <v>2023</v>
      </c>
      <c r="E394" t="s">
        <v>606</v>
      </c>
      <c r="F394" t="s">
        <v>2830</v>
      </c>
      <c r="G394" t="s">
        <v>568</v>
      </c>
      <c r="H394" t="s">
        <v>11</v>
      </c>
      <c r="I394" t="s">
        <v>568</v>
      </c>
      <c r="J394" t="s">
        <v>568</v>
      </c>
      <c r="K394" t="s">
        <v>816</v>
      </c>
      <c r="L394">
        <v>0.55090762232708412</v>
      </c>
      <c r="M394" t="s">
        <v>20</v>
      </c>
      <c r="N394">
        <v>7969</v>
      </c>
      <c r="R394" t="s">
        <v>630</v>
      </c>
      <c r="S394" s="34">
        <v>2</v>
      </c>
      <c r="T394">
        <v>2023</v>
      </c>
      <c r="U394" t="s">
        <v>606</v>
      </c>
      <c r="V394" t="s">
        <v>2830</v>
      </c>
      <c r="W394" t="s">
        <v>2831</v>
      </c>
      <c r="X394" t="s">
        <v>2832</v>
      </c>
      <c r="Y394" t="s">
        <v>2812</v>
      </c>
      <c r="Z394" t="s">
        <v>2833</v>
      </c>
      <c r="AA394" t="s">
        <v>623</v>
      </c>
      <c r="AB394" t="s">
        <v>612</v>
      </c>
      <c r="AC394" t="s">
        <v>607</v>
      </c>
      <c r="AD394" t="s">
        <v>2518</v>
      </c>
      <c r="AE394" t="s">
        <v>2543</v>
      </c>
      <c r="AF394" t="s">
        <v>2874</v>
      </c>
      <c r="AH394">
        <v>0.80943025540275049</v>
      </c>
      <c r="AI394" t="s">
        <v>568</v>
      </c>
      <c r="AJ394">
        <v>29979</v>
      </c>
    </row>
    <row r="395" spans="2:36" x14ac:dyDescent="0.3">
      <c r="B395" t="s">
        <v>817</v>
      </c>
      <c r="C395">
        <v>2</v>
      </c>
      <c r="D395">
        <v>2023</v>
      </c>
      <c r="E395" t="s">
        <v>606</v>
      </c>
      <c r="F395" t="s">
        <v>2830</v>
      </c>
      <c r="G395" t="s">
        <v>568</v>
      </c>
      <c r="H395" t="s">
        <v>11</v>
      </c>
      <c r="I395" t="s">
        <v>568</v>
      </c>
      <c r="J395" t="s">
        <v>568</v>
      </c>
      <c r="K395" t="s">
        <v>817</v>
      </c>
      <c r="L395">
        <v>0.4107337149344813</v>
      </c>
      <c r="M395" t="s">
        <v>20</v>
      </c>
      <c r="N395">
        <v>7970</v>
      </c>
      <c r="R395" t="s">
        <v>630</v>
      </c>
      <c r="S395" s="34">
        <v>2</v>
      </c>
      <c r="T395">
        <v>2023</v>
      </c>
      <c r="U395" t="s">
        <v>606</v>
      </c>
      <c r="V395" t="s">
        <v>2830</v>
      </c>
      <c r="W395" t="s">
        <v>2831</v>
      </c>
      <c r="X395" t="s">
        <v>2832</v>
      </c>
      <c r="Y395" t="s">
        <v>2812</v>
      </c>
      <c r="Z395" t="s">
        <v>2833</v>
      </c>
      <c r="AA395" t="s">
        <v>623</v>
      </c>
      <c r="AB395" t="s">
        <v>612</v>
      </c>
      <c r="AC395" t="s">
        <v>607</v>
      </c>
      <c r="AD395" t="s">
        <v>2518</v>
      </c>
      <c r="AE395" t="s">
        <v>2543</v>
      </c>
      <c r="AF395" t="s">
        <v>2874</v>
      </c>
      <c r="AH395">
        <v>0.80943025540275049</v>
      </c>
      <c r="AI395" t="s">
        <v>568</v>
      </c>
      <c r="AJ395">
        <v>30054</v>
      </c>
    </row>
    <row r="396" spans="2:36" x14ac:dyDescent="0.3">
      <c r="B396" t="s">
        <v>818</v>
      </c>
      <c r="C396">
        <v>2</v>
      </c>
      <c r="D396">
        <v>2023</v>
      </c>
      <c r="E396" t="s">
        <v>606</v>
      </c>
      <c r="F396" t="s">
        <v>2830</v>
      </c>
      <c r="G396" t="s">
        <v>568</v>
      </c>
      <c r="H396" t="s">
        <v>11</v>
      </c>
      <c r="I396" t="s">
        <v>568</v>
      </c>
      <c r="J396" t="s">
        <v>568</v>
      </c>
      <c r="K396" t="s">
        <v>818</v>
      </c>
      <c r="L396">
        <v>0.43721098083976062</v>
      </c>
      <c r="M396" t="s">
        <v>20</v>
      </c>
      <c r="N396">
        <v>7971</v>
      </c>
      <c r="R396" t="s">
        <v>630</v>
      </c>
      <c r="S396" s="34">
        <v>2</v>
      </c>
      <c r="T396">
        <v>2023</v>
      </c>
      <c r="U396" t="s">
        <v>606</v>
      </c>
      <c r="V396" t="s">
        <v>2830</v>
      </c>
      <c r="W396" t="s">
        <v>2831</v>
      </c>
      <c r="X396" t="s">
        <v>2832</v>
      </c>
      <c r="Y396" t="s">
        <v>2812</v>
      </c>
      <c r="Z396" t="s">
        <v>2833</v>
      </c>
      <c r="AA396" t="s">
        <v>623</v>
      </c>
      <c r="AB396" t="s">
        <v>612</v>
      </c>
      <c r="AC396" t="s">
        <v>607</v>
      </c>
      <c r="AD396" t="s">
        <v>2518</v>
      </c>
      <c r="AE396" t="s">
        <v>2543</v>
      </c>
      <c r="AF396" t="s">
        <v>2874</v>
      </c>
      <c r="AH396">
        <v>0.80943025540275049</v>
      </c>
      <c r="AI396" t="s">
        <v>568</v>
      </c>
      <c r="AJ396">
        <v>30129</v>
      </c>
    </row>
    <row r="397" spans="2:36" x14ac:dyDescent="0.3">
      <c r="B397" t="s">
        <v>819</v>
      </c>
      <c r="C397">
        <v>2</v>
      </c>
      <c r="D397">
        <v>2023</v>
      </c>
      <c r="E397" t="s">
        <v>606</v>
      </c>
      <c r="F397" t="s">
        <v>2830</v>
      </c>
      <c r="G397" t="s">
        <v>568</v>
      </c>
      <c r="H397" t="s">
        <v>11</v>
      </c>
      <c r="I397" t="s">
        <v>568</v>
      </c>
      <c r="J397" t="s">
        <v>568</v>
      </c>
      <c r="K397" t="s">
        <v>819</v>
      </c>
      <c r="L397">
        <v>0.47759449468901127</v>
      </c>
      <c r="M397" t="s">
        <v>20</v>
      </c>
      <c r="N397">
        <v>7972</v>
      </c>
      <c r="R397" t="s">
        <v>630</v>
      </c>
      <c r="S397" s="34">
        <v>2</v>
      </c>
      <c r="T397">
        <v>2023</v>
      </c>
      <c r="U397" t="s">
        <v>606</v>
      </c>
      <c r="V397" t="s">
        <v>2830</v>
      </c>
      <c r="W397" t="s">
        <v>2831</v>
      </c>
      <c r="X397" t="s">
        <v>2832</v>
      </c>
      <c r="Y397" t="s">
        <v>2812</v>
      </c>
      <c r="Z397" t="s">
        <v>2833</v>
      </c>
      <c r="AA397" t="s">
        <v>623</v>
      </c>
      <c r="AB397" t="s">
        <v>612</v>
      </c>
      <c r="AC397" t="s">
        <v>607</v>
      </c>
      <c r="AD397" t="s">
        <v>2518</v>
      </c>
      <c r="AE397" t="s">
        <v>2543</v>
      </c>
      <c r="AF397" t="s">
        <v>2874</v>
      </c>
      <c r="AH397">
        <v>0.80943025540275049</v>
      </c>
      <c r="AI397" t="s">
        <v>568</v>
      </c>
      <c r="AJ397">
        <v>30204</v>
      </c>
    </row>
    <row r="398" spans="2:36" x14ac:dyDescent="0.3">
      <c r="B398" t="s">
        <v>820</v>
      </c>
      <c r="C398">
        <v>2</v>
      </c>
      <c r="D398">
        <v>2023</v>
      </c>
      <c r="E398" t="s">
        <v>606</v>
      </c>
      <c r="F398" t="s">
        <v>2830</v>
      </c>
      <c r="G398" t="s">
        <v>568</v>
      </c>
      <c r="H398" t="s">
        <v>11</v>
      </c>
      <c r="I398" t="s">
        <v>568</v>
      </c>
      <c r="J398" t="s">
        <v>568</v>
      </c>
      <c r="K398" t="s">
        <v>820</v>
      </c>
      <c r="L398">
        <v>0.41373308629498623</v>
      </c>
      <c r="M398" t="s">
        <v>20</v>
      </c>
      <c r="N398">
        <v>7973</v>
      </c>
      <c r="R398" t="s">
        <v>630</v>
      </c>
      <c r="S398" s="34">
        <v>2</v>
      </c>
      <c r="T398">
        <v>2023</v>
      </c>
      <c r="U398" t="s">
        <v>606</v>
      </c>
      <c r="V398" t="s">
        <v>2830</v>
      </c>
      <c r="W398" t="s">
        <v>2831</v>
      </c>
      <c r="X398" t="s">
        <v>2832</v>
      </c>
      <c r="Y398" t="s">
        <v>2812</v>
      </c>
      <c r="Z398" t="s">
        <v>2833</v>
      </c>
      <c r="AA398" t="s">
        <v>623</v>
      </c>
      <c r="AB398" t="s">
        <v>612</v>
      </c>
      <c r="AC398" t="s">
        <v>607</v>
      </c>
      <c r="AD398" t="s">
        <v>2518</v>
      </c>
      <c r="AE398" t="s">
        <v>2543</v>
      </c>
      <c r="AF398" t="s">
        <v>2874</v>
      </c>
      <c r="AH398">
        <v>0.80943025540275049</v>
      </c>
      <c r="AI398" t="s">
        <v>568</v>
      </c>
      <c r="AJ398">
        <v>30279</v>
      </c>
    </row>
    <row r="399" spans="2:36" x14ac:dyDescent="0.3">
      <c r="B399" t="s">
        <v>739</v>
      </c>
      <c r="C399">
        <v>2</v>
      </c>
      <c r="D399">
        <v>2023</v>
      </c>
      <c r="E399" t="s">
        <v>606</v>
      </c>
      <c r="F399" t="s">
        <v>2830</v>
      </c>
      <c r="G399" t="s">
        <v>2831</v>
      </c>
      <c r="H399" t="s">
        <v>2832</v>
      </c>
      <c r="I399" t="s">
        <v>2812</v>
      </c>
      <c r="J399" t="s">
        <v>2833</v>
      </c>
      <c r="K399" t="s">
        <v>740</v>
      </c>
      <c r="L399">
        <v>0.34991789819376024</v>
      </c>
      <c r="M399" t="s">
        <v>568</v>
      </c>
      <c r="N399">
        <v>4780</v>
      </c>
      <c r="R399" t="s">
        <v>630</v>
      </c>
      <c r="S399" s="34">
        <v>2</v>
      </c>
      <c r="T399">
        <v>2023</v>
      </c>
      <c r="U399" t="s">
        <v>606</v>
      </c>
      <c r="V399" t="s">
        <v>2830</v>
      </c>
      <c r="W399" t="s">
        <v>2831</v>
      </c>
      <c r="X399" t="s">
        <v>2832</v>
      </c>
      <c r="Y399" t="s">
        <v>2812</v>
      </c>
      <c r="Z399" t="s">
        <v>2833</v>
      </c>
      <c r="AA399" t="s">
        <v>623</v>
      </c>
      <c r="AB399" t="s">
        <v>612</v>
      </c>
      <c r="AC399" t="s">
        <v>607</v>
      </c>
      <c r="AD399" t="s">
        <v>2518</v>
      </c>
      <c r="AE399" t="s">
        <v>2543</v>
      </c>
      <c r="AF399" t="s">
        <v>2874</v>
      </c>
      <c r="AH399">
        <v>0.80943025540275049</v>
      </c>
      <c r="AI399" t="s">
        <v>568</v>
      </c>
      <c r="AJ399">
        <v>30354</v>
      </c>
    </row>
    <row r="400" spans="2:36" x14ac:dyDescent="0.3">
      <c r="B400" t="s">
        <v>741</v>
      </c>
      <c r="C400">
        <v>2</v>
      </c>
      <c r="D400">
        <v>2023</v>
      </c>
      <c r="E400" t="s">
        <v>606</v>
      </c>
      <c r="F400" t="s">
        <v>2830</v>
      </c>
      <c r="G400" t="s">
        <v>2831</v>
      </c>
      <c r="H400" t="s">
        <v>2832</v>
      </c>
      <c r="I400" t="s">
        <v>2812</v>
      </c>
      <c r="J400" t="s">
        <v>2833</v>
      </c>
      <c r="K400" t="s">
        <v>742</v>
      </c>
      <c r="L400">
        <v>0.33781540504648072</v>
      </c>
      <c r="M400" t="s">
        <v>568</v>
      </c>
      <c r="N400">
        <v>4855</v>
      </c>
      <c r="R400" t="s">
        <v>630</v>
      </c>
      <c r="S400" s="34">
        <v>2</v>
      </c>
      <c r="T400">
        <v>2023</v>
      </c>
      <c r="U400" t="s">
        <v>606</v>
      </c>
      <c r="V400" t="s">
        <v>2830</v>
      </c>
      <c r="W400" t="s">
        <v>2831</v>
      </c>
      <c r="X400" t="s">
        <v>2832</v>
      </c>
      <c r="Y400" t="s">
        <v>2812</v>
      </c>
      <c r="Z400" t="s">
        <v>2833</v>
      </c>
      <c r="AA400" t="s">
        <v>623</v>
      </c>
      <c r="AB400" t="s">
        <v>612</v>
      </c>
      <c r="AC400" t="s">
        <v>607</v>
      </c>
      <c r="AD400" t="s">
        <v>2518</v>
      </c>
      <c r="AE400" t="s">
        <v>2543</v>
      </c>
      <c r="AF400" t="s">
        <v>2874</v>
      </c>
      <c r="AH400">
        <v>0.80943025540275049</v>
      </c>
      <c r="AI400" t="s">
        <v>568</v>
      </c>
      <c r="AJ400">
        <v>30429</v>
      </c>
    </row>
    <row r="401" spans="2:36" x14ac:dyDescent="0.3">
      <c r="B401" t="s">
        <v>743</v>
      </c>
      <c r="C401">
        <v>2</v>
      </c>
      <c r="D401">
        <v>2023</v>
      </c>
      <c r="E401" t="s">
        <v>606</v>
      </c>
      <c r="F401" t="s">
        <v>2830</v>
      </c>
      <c r="G401" t="s">
        <v>2831</v>
      </c>
      <c r="H401" t="s">
        <v>2832</v>
      </c>
      <c r="I401" t="s">
        <v>2812</v>
      </c>
      <c r="J401" t="s">
        <v>254</v>
      </c>
      <c r="K401" t="s">
        <v>744</v>
      </c>
      <c r="L401">
        <v>0.33658489907575229</v>
      </c>
      <c r="M401" t="s">
        <v>568</v>
      </c>
      <c r="N401">
        <v>5080</v>
      </c>
      <c r="R401" t="s">
        <v>630</v>
      </c>
      <c r="S401" s="34">
        <v>2</v>
      </c>
      <c r="T401">
        <v>2023</v>
      </c>
      <c r="U401" t="s">
        <v>606</v>
      </c>
      <c r="V401" t="s">
        <v>2830</v>
      </c>
      <c r="W401" t="s">
        <v>2831</v>
      </c>
      <c r="X401" t="s">
        <v>2832</v>
      </c>
      <c r="Y401" t="s">
        <v>2812</v>
      </c>
      <c r="Z401" t="s">
        <v>2833</v>
      </c>
      <c r="AA401" t="s">
        <v>623</v>
      </c>
      <c r="AB401" t="s">
        <v>612</v>
      </c>
      <c r="AC401" t="s">
        <v>607</v>
      </c>
      <c r="AD401" t="s">
        <v>2518</v>
      </c>
      <c r="AE401" t="s">
        <v>2543</v>
      </c>
      <c r="AF401" t="s">
        <v>2874</v>
      </c>
      <c r="AH401">
        <v>0.80943025540275049</v>
      </c>
      <c r="AI401" t="s">
        <v>568</v>
      </c>
      <c r="AJ401">
        <v>30504</v>
      </c>
    </row>
    <row r="402" spans="2:36" x14ac:dyDescent="0.3">
      <c r="B402" t="s">
        <v>745</v>
      </c>
      <c r="C402">
        <v>2</v>
      </c>
      <c r="D402">
        <v>2023</v>
      </c>
      <c r="E402" t="s">
        <v>606</v>
      </c>
      <c r="F402" t="s">
        <v>2830</v>
      </c>
      <c r="G402" t="s">
        <v>2831</v>
      </c>
      <c r="H402" t="s">
        <v>2832</v>
      </c>
      <c r="I402" t="s">
        <v>2812</v>
      </c>
      <c r="J402" t="s">
        <v>254</v>
      </c>
      <c r="K402" t="s">
        <v>746</v>
      </c>
      <c r="L402">
        <v>0.33704455458228122</v>
      </c>
      <c r="M402" t="s">
        <v>568</v>
      </c>
      <c r="N402">
        <v>5155</v>
      </c>
      <c r="R402" t="s">
        <v>630</v>
      </c>
      <c r="S402" s="34">
        <v>2</v>
      </c>
      <c r="T402">
        <v>2023</v>
      </c>
      <c r="U402" t="s">
        <v>606</v>
      </c>
      <c r="V402" t="s">
        <v>2830</v>
      </c>
      <c r="W402" t="s">
        <v>2831</v>
      </c>
      <c r="X402" t="s">
        <v>2832</v>
      </c>
      <c r="Y402" t="s">
        <v>2812</v>
      </c>
      <c r="Z402" t="s">
        <v>2833</v>
      </c>
      <c r="AA402" t="s">
        <v>623</v>
      </c>
      <c r="AB402" t="s">
        <v>612</v>
      </c>
      <c r="AC402" t="s">
        <v>607</v>
      </c>
      <c r="AD402" t="s">
        <v>2518</v>
      </c>
      <c r="AE402" t="s">
        <v>2543</v>
      </c>
      <c r="AF402" t="s">
        <v>2874</v>
      </c>
      <c r="AH402">
        <v>0.80943025540275049</v>
      </c>
      <c r="AI402" t="s">
        <v>568</v>
      </c>
      <c r="AJ402">
        <v>30579</v>
      </c>
    </row>
    <row r="403" spans="2:36" x14ac:dyDescent="0.3">
      <c r="B403" t="s">
        <v>640</v>
      </c>
      <c r="C403">
        <v>2</v>
      </c>
      <c r="D403">
        <v>2023</v>
      </c>
      <c r="E403" t="s">
        <v>606</v>
      </c>
      <c r="F403" t="s">
        <v>2830</v>
      </c>
      <c r="G403" t="s">
        <v>2831</v>
      </c>
      <c r="H403" t="s">
        <v>2832</v>
      </c>
      <c r="I403" t="s">
        <v>2812</v>
      </c>
      <c r="J403" t="s">
        <v>2833</v>
      </c>
      <c r="K403" t="s">
        <v>641</v>
      </c>
      <c r="L403">
        <v>0.33905364878373878</v>
      </c>
      <c r="M403" t="s">
        <v>568</v>
      </c>
      <c r="N403">
        <v>114</v>
      </c>
      <c r="R403" t="s">
        <v>630</v>
      </c>
      <c r="S403" s="34">
        <v>2</v>
      </c>
      <c r="T403">
        <v>2023</v>
      </c>
      <c r="U403" t="s">
        <v>606</v>
      </c>
      <c r="V403" t="s">
        <v>2830</v>
      </c>
      <c r="W403" t="s">
        <v>2831</v>
      </c>
      <c r="X403" t="s">
        <v>2832</v>
      </c>
      <c r="Y403" t="s">
        <v>2812</v>
      </c>
      <c r="Z403" t="s">
        <v>2833</v>
      </c>
      <c r="AA403" t="s">
        <v>623</v>
      </c>
      <c r="AB403" t="s">
        <v>612</v>
      </c>
      <c r="AC403" t="s">
        <v>607</v>
      </c>
      <c r="AD403" t="s">
        <v>2518</v>
      </c>
      <c r="AE403" t="s">
        <v>2543</v>
      </c>
      <c r="AF403" t="s">
        <v>2874</v>
      </c>
      <c r="AH403">
        <v>0.80943025540275049</v>
      </c>
      <c r="AI403" t="s">
        <v>568</v>
      </c>
      <c r="AJ403">
        <v>30654</v>
      </c>
    </row>
    <row r="404" spans="2:36" x14ac:dyDescent="0.3">
      <c r="B404" t="s">
        <v>3</v>
      </c>
      <c r="C404">
        <v>2</v>
      </c>
      <c r="D404">
        <v>2023</v>
      </c>
      <c r="E404" t="s">
        <v>606</v>
      </c>
      <c r="F404" t="s">
        <v>2830</v>
      </c>
      <c r="G404" t="s">
        <v>2831</v>
      </c>
      <c r="H404" t="s">
        <v>2832</v>
      </c>
      <c r="I404" t="s">
        <v>2812</v>
      </c>
      <c r="J404" t="s">
        <v>2833</v>
      </c>
      <c r="K404" t="s">
        <v>642</v>
      </c>
      <c r="L404">
        <v>0.65878489326765188</v>
      </c>
      <c r="M404" t="s">
        <v>568</v>
      </c>
      <c r="N404">
        <v>183</v>
      </c>
      <c r="R404" t="s">
        <v>630</v>
      </c>
      <c r="S404" s="34">
        <v>2</v>
      </c>
      <c r="T404">
        <v>2023</v>
      </c>
      <c r="U404" t="s">
        <v>606</v>
      </c>
      <c r="V404" t="s">
        <v>2830</v>
      </c>
      <c r="W404" t="s">
        <v>2831</v>
      </c>
      <c r="X404" t="s">
        <v>2832</v>
      </c>
      <c r="Y404" t="s">
        <v>2812</v>
      </c>
      <c r="Z404" t="s">
        <v>2833</v>
      </c>
      <c r="AA404" t="s">
        <v>623</v>
      </c>
      <c r="AB404" t="s">
        <v>612</v>
      </c>
      <c r="AC404" t="s">
        <v>607</v>
      </c>
      <c r="AD404" t="s">
        <v>2518</v>
      </c>
      <c r="AE404" t="s">
        <v>2543</v>
      </c>
      <c r="AF404" t="s">
        <v>2874</v>
      </c>
      <c r="AH404">
        <v>0.80943025540275049</v>
      </c>
      <c r="AI404" t="s">
        <v>568</v>
      </c>
      <c r="AJ404">
        <v>30729</v>
      </c>
    </row>
    <row r="405" spans="2:36" x14ac:dyDescent="0.3">
      <c r="B405" t="s">
        <v>919</v>
      </c>
      <c r="C405">
        <v>2</v>
      </c>
      <c r="D405">
        <v>2023</v>
      </c>
      <c r="E405" t="s">
        <v>606</v>
      </c>
      <c r="F405" t="s">
        <v>2830</v>
      </c>
      <c r="G405" t="s">
        <v>2831</v>
      </c>
      <c r="H405" t="s">
        <v>2832</v>
      </c>
      <c r="I405" t="s">
        <v>2812</v>
      </c>
      <c r="J405" t="s">
        <v>2833</v>
      </c>
      <c r="K405" t="s">
        <v>920</v>
      </c>
      <c r="L405">
        <v>6.7285382830626447E-2</v>
      </c>
      <c r="M405" t="s">
        <v>23</v>
      </c>
      <c r="N405">
        <v>8183</v>
      </c>
      <c r="R405" t="s">
        <v>630</v>
      </c>
      <c r="S405" s="34">
        <v>2</v>
      </c>
      <c r="T405">
        <v>2023</v>
      </c>
      <c r="U405" t="s">
        <v>606</v>
      </c>
      <c r="V405" t="s">
        <v>2830</v>
      </c>
      <c r="W405" t="s">
        <v>2831</v>
      </c>
      <c r="X405" t="s">
        <v>2832</v>
      </c>
      <c r="Y405" t="s">
        <v>2812</v>
      </c>
      <c r="Z405" t="s">
        <v>2833</v>
      </c>
      <c r="AA405" t="s">
        <v>623</v>
      </c>
      <c r="AB405" t="s">
        <v>612</v>
      </c>
      <c r="AC405" t="s">
        <v>607</v>
      </c>
      <c r="AD405" t="s">
        <v>2518</v>
      </c>
      <c r="AE405" t="s">
        <v>2543</v>
      </c>
      <c r="AF405" t="s">
        <v>2874</v>
      </c>
      <c r="AH405">
        <v>0.80943025540275049</v>
      </c>
      <c r="AI405" t="s">
        <v>568</v>
      </c>
      <c r="AJ405">
        <v>30804</v>
      </c>
    </row>
    <row r="406" spans="2:36" x14ac:dyDescent="0.3">
      <c r="B406" t="s">
        <v>923</v>
      </c>
      <c r="C406">
        <v>2</v>
      </c>
      <c r="D406">
        <v>2023</v>
      </c>
      <c r="E406" t="s">
        <v>606</v>
      </c>
      <c r="F406" t="s">
        <v>2830</v>
      </c>
      <c r="G406" t="s">
        <v>2831</v>
      </c>
      <c r="H406" t="s">
        <v>2832</v>
      </c>
      <c r="I406" t="s">
        <v>2812</v>
      </c>
      <c r="J406" t="s">
        <v>2833</v>
      </c>
      <c r="K406" t="s">
        <v>924</v>
      </c>
      <c r="L406">
        <v>1.0339943342776203</v>
      </c>
      <c r="M406" t="s">
        <v>25</v>
      </c>
      <c r="N406">
        <v>8333</v>
      </c>
      <c r="R406" t="s">
        <v>630</v>
      </c>
      <c r="S406" s="34">
        <v>2</v>
      </c>
      <c r="T406">
        <v>2023</v>
      </c>
      <c r="U406" t="s">
        <v>606</v>
      </c>
      <c r="V406" t="s">
        <v>2830</v>
      </c>
      <c r="W406" t="s">
        <v>2831</v>
      </c>
      <c r="X406" t="s">
        <v>2832</v>
      </c>
      <c r="Y406" t="s">
        <v>2812</v>
      </c>
      <c r="Z406" t="s">
        <v>2833</v>
      </c>
      <c r="AA406" t="s">
        <v>623</v>
      </c>
      <c r="AB406" t="s">
        <v>612</v>
      </c>
      <c r="AC406" t="s">
        <v>607</v>
      </c>
      <c r="AD406" t="s">
        <v>2518</v>
      </c>
      <c r="AE406" t="s">
        <v>2543</v>
      </c>
      <c r="AF406" t="s">
        <v>2874</v>
      </c>
      <c r="AH406">
        <v>0.80943025540275049</v>
      </c>
      <c r="AI406" t="s">
        <v>568</v>
      </c>
      <c r="AJ406">
        <v>30879</v>
      </c>
    </row>
    <row r="407" spans="2:36" x14ac:dyDescent="0.3">
      <c r="B407" t="s">
        <v>925</v>
      </c>
      <c r="C407">
        <v>2</v>
      </c>
      <c r="D407">
        <v>2023</v>
      </c>
      <c r="E407" t="s">
        <v>606</v>
      </c>
      <c r="F407" t="s">
        <v>2830</v>
      </c>
      <c r="G407" t="s">
        <v>2831</v>
      </c>
      <c r="H407" t="s">
        <v>2832</v>
      </c>
      <c r="I407" t="s">
        <v>2812</v>
      </c>
      <c r="J407" t="s">
        <v>2833</v>
      </c>
      <c r="K407" t="s">
        <v>926</v>
      </c>
      <c r="L407">
        <v>0.96480938416422291</v>
      </c>
      <c r="M407" t="s">
        <v>26</v>
      </c>
      <c r="N407">
        <v>8408</v>
      </c>
      <c r="R407" t="s">
        <v>630</v>
      </c>
      <c r="S407" s="34">
        <v>2</v>
      </c>
      <c r="T407">
        <v>2023</v>
      </c>
      <c r="U407" t="s">
        <v>606</v>
      </c>
      <c r="V407" t="s">
        <v>2830</v>
      </c>
      <c r="W407" t="s">
        <v>2831</v>
      </c>
      <c r="X407" t="s">
        <v>2832</v>
      </c>
      <c r="Y407" t="s">
        <v>2812</v>
      </c>
      <c r="Z407" t="s">
        <v>2833</v>
      </c>
      <c r="AA407" t="s">
        <v>623</v>
      </c>
      <c r="AB407" t="s">
        <v>612</v>
      </c>
      <c r="AC407" t="s">
        <v>607</v>
      </c>
      <c r="AD407" t="s">
        <v>2518</v>
      </c>
      <c r="AE407" t="s">
        <v>2543</v>
      </c>
      <c r="AF407" t="s">
        <v>2874</v>
      </c>
      <c r="AH407">
        <v>0.80943025540275049</v>
      </c>
      <c r="AI407" t="s">
        <v>568</v>
      </c>
      <c r="AJ407">
        <v>30954</v>
      </c>
    </row>
    <row r="408" spans="2:36" x14ac:dyDescent="0.3">
      <c r="B408" t="s">
        <v>927</v>
      </c>
      <c r="C408">
        <v>2</v>
      </c>
      <c r="D408">
        <v>2023</v>
      </c>
      <c r="E408" t="s">
        <v>606</v>
      </c>
      <c r="F408" t="s">
        <v>2830</v>
      </c>
      <c r="G408" t="s">
        <v>2831</v>
      </c>
      <c r="H408" t="s">
        <v>2832</v>
      </c>
      <c r="I408" t="s">
        <v>2812</v>
      </c>
      <c r="J408" t="s">
        <v>2833</v>
      </c>
      <c r="K408" t="s">
        <v>928</v>
      </c>
      <c r="L408">
        <v>0.91721854304635764</v>
      </c>
      <c r="M408" t="s">
        <v>27</v>
      </c>
      <c r="N408">
        <v>8483</v>
      </c>
      <c r="R408" t="s">
        <v>630</v>
      </c>
      <c r="S408" s="34">
        <v>2</v>
      </c>
      <c r="T408">
        <v>2023</v>
      </c>
      <c r="U408" t="s">
        <v>606</v>
      </c>
      <c r="V408" t="s">
        <v>2830</v>
      </c>
      <c r="W408" t="s">
        <v>2831</v>
      </c>
      <c r="X408" t="s">
        <v>2832</v>
      </c>
      <c r="Y408" t="s">
        <v>2812</v>
      </c>
      <c r="Z408" t="s">
        <v>2833</v>
      </c>
      <c r="AA408" t="s">
        <v>623</v>
      </c>
      <c r="AB408" t="s">
        <v>612</v>
      </c>
      <c r="AC408" t="s">
        <v>607</v>
      </c>
      <c r="AD408" t="s">
        <v>2518</v>
      </c>
      <c r="AE408" t="s">
        <v>2543</v>
      </c>
      <c r="AF408" t="s">
        <v>2874</v>
      </c>
      <c r="AH408">
        <v>0.80943025540275049</v>
      </c>
      <c r="AI408" t="s">
        <v>568</v>
      </c>
      <c r="AJ408">
        <v>31029</v>
      </c>
    </row>
    <row r="409" spans="2:36" x14ac:dyDescent="0.3">
      <c r="B409" t="s">
        <v>929</v>
      </c>
      <c r="C409">
        <v>2</v>
      </c>
      <c r="D409">
        <v>2023</v>
      </c>
      <c r="E409" t="s">
        <v>606</v>
      </c>
      <c r="F409" t="s">
        <v>2830</v>
      </c>
      <c r="G409" t="s">
        <v>2831</v>
      </c>
      <c r="H409" t="s">
        <v>2832</v>
      </c>
      <c r="I409" t="s">
        <v>2812</v>
      </c>
      <c r="J409" t="s">
        <v>2833</v>
      </c>
      <c r="K409" t="s">
        <v>930</v>
      </c>
      <c r="L409">
        <v>0.68339768339768336</v>
      </c>
      <c r="M409" t="s">
        <v>28</v>
      </c>
      <c r="N409">
        <v>8558</v>
      </c>
      <c r="R409" t="s">
        <v>630</v>
      </c>
      <c r="S409" s="34">
        <v>2</v>
      </c>
      <c r="T409">
        <v>2023</v>
      </c>
      <c r="U409" t="s">
        <v>606</v>
      </c>
      <c r="V409" t="s">
        <v>2830</v>
      </c>
      <c r="W409" t="s">
        <v>2831</v>
      </c>
      <c r="X409" t="s">
        <v>2832</v>
      </c>
      <c r="Y409" t="s">
        <v>2812</v>
      </c>
      <c r="Z409" t="s">
        <v>2833</v>
      </c>
      <c r="AA409" t="s">
        <v>623</v>
      </c>
      <c r="AB409" t="s">
        <v>612</v>
      </c>
      <c r="AC409" t="s">
        <v>607</v>
      </c>
      <c r="AD409" t="s">
        <v>2518</v>
      </c>
      <c r="AE409" t="s">
        <v>2543</v>
      </c>
      <c r="AF409" t="s">
        <v>2874</v>
      </c>
      <c r="AH409">
        <v>0.80943025540275049</v>
      </c>
      <c r="AI409" t="s">
        <v>568</v>
      </c>
      <c r="AJ409">
        <v>31104</v>
      </c>
    </row>
    <row r="410" spans="2:36" x14ac:dyDescent="0.3">
      <c r="B410" t="s">
        <v>931</v>
      </c>
      <c r="C410">
        <v>2</v>
      </c>
      <c r="D410">
        <v>2023</v>
      </c>
      <c r="E410" t="s">
        <v>606</v>
      </c>
      <c r="F410" t="s">
        <v>2830</v>
      </c>
      <c r="G410" t="s">
        <v>2831</v>
      </c>
      <c r="H410" t="s">
        <v>2832</v>
      </c>
      <c r="I410" t="s">
        <v>2812</v>
      </c>
      <c r="J410" t="s">
        <v>2833</v>
      </c>
      <c r="K410" t="s">
        <v>932</v>
      </c>
      <c r="L410">
        <v>0.66582914572864327</v>
      </c>
      <c r="M410" t="s">
        <v>29</v>
      </c>
      <c r="N410">
        <v>8633</v>
      </c>
      <c r="R410" t="s">
        <v>630</v>
      </c>
      <c r="S410" s="34">
        <v>2</v>
      </c>
      <c r="T410">
        <v>2023</v>
      </c>
      <c r="U410" t="s">
        <v>606</v>
      </c>
      <c r="V410" t="s">
        <v>2830</v>
      </c>
      <c r="W410" t="s">
        <v>2831</v>
      </c>
      <c r="X410" t="s">
        <v>2832</v>
      </c>
      <c r="Y410" t="s">
        <v>2812</v>
      </c>
      <c r="Z410" t="s">
        <v>2833</v>
      </c>
      <c r="AA410" t="s">
        <v>623</v>
      </c>
      <c r="AB410" t="s">
        <v>612</v>
      </c>
      <c r="AC410" t="s">
        <v>607</v>
      </c>
      <c r="AD410" t="s">
        <v>2518</v>
      </c>
      <c r="AE410" t="s">
        <v>2543</v>
      </c>
      <c r="AF410" t="s">
        <v>2874</v>
      </c>
      <c r="AH410">
        <v>0.80943025540275049</v>
      </c>
      <c r="AI410" t="s">
        <v>568</v>
      </c>
      <c r="AJ410">
        <v>31179</v>
      </c>
    </row>
    <row r="411" spans="2:36" x14ac:dyDescent="0.3">
      <c r="B411" t="s">
        <v>933</v>
      </c>
      <c r="C411">
        <v>2</v>
      </c>
      <c r="D411">
        <v>2023</v>
      </c>
      <c r="E411" t="s">
        <v>606</v>
      </c>
      <c r="F411" t="s">
        <v>2830</v>
      </c>
      <c r="G411" t="s">
        <v>2831</v>
      </c>
      <c r="H411" t="s">
        <v>2832</v>
      </c>
      <c r="I411" t="s">
        <v>2812</v>
      </c>
      <c r="J411" t="s">
        <v>2833</v>
      </c>
      <c r="K411" t="s">
        <v>934</v>
      </c>
      <c r="L411">
        <v>0.61123595505617978</v>
      </c>
      <c r="M411" t="s">
        <v>30</v>
      </c>
      <c r="N411">
        <v>8708</v>
      </c>
      <c r="R411" t="s">
        <v>630</v>
      </c>
      <c r="S411" s="34">
        <v>2</v>
      </c>
      <c r="T411">
        <v>2023</v>
      </c>
      <c r="U411" t="s">
        <v>606</v>
      </c>
      <c r="V411" t="s">
        <v>2830</v>
      </c>
      <c r="W411" t="s">
        <v>2831</v>
      </c>
      <c r="X411" t="s">
        <v>2832</v>
      </c>
      <c r="Y411" t="s">
        <v>2812</v>
      </c>
      <c r="Z411" t="s">
        <v>2833</v>
      </c>
      <c r="AA411" t="s">
        <v>623</v>
      </c>
      <c r="AB411" t="s">
        <v>612</v>
      </c>
      <c r="AC411" t="s">
        <v>607</v>
      </c>
      <c r="AD411" t="s">
        <v>2518</v>
      </c>
      <c r="AE411" t="s">
        <v>2543</v>
      </c>
      <c r="AF411" t="s">
        <v>2874</v>
      </c>
      <c r="AH411">
        <v>0.80943025540275049</v>
      </c>
      <c r="AI411" t="s">
        <v>568</v>
      </c>
      <c r="AJ411">
        <v>31254</v>
      </c>
    </row>
    <row r="412" spans="2:36" x14ac:dyDescent="0.3">
      <c r="B412" t="s">
        <v>935</v>
      </c>
      <c r="C412">
        <v>2</v>
      </c>
      <c r="D412">
        <v>2023</v>
      </c>
      <c r="E412" t="s">
        <v>606</v>
      </c>
      <c r="F412" t="s">
        <v>2830</v>
      </c>
      <c r="G412" t="s">
        <v>2831</v>
      </c>
      <c r="H412" t="s">
        <v>2832</v>
      </c>
      <c r="I412" t="s">
        <v>2812</v>
      </c>
      <c r="J412" t="s">
        <v>2833</v>
      </c>
      <c r="K412" t="s">
        <v>936</v>
      </c>
      <c r="L412">
        <v>0.48327137546468402</v>
      </c>
      <c r="M412" t="s">
        <v>31</v>
      </c>
      <c r="N412">
        <v>8783</v>
      </c>
      <c r="R412" t="s">
        <v>630</v>
      </c>
      <c r="S412" s="34">
        <v>2</v>
      </c>
      <c r="T412">
        <v>2023</v>
      </c>
      <c r="U412" t="s">
        <v>606</v>
      </c>
      <c r="V412" t="s">
        <v>2830</v>
      </c>
      <c r="W412" t="s">
        <v>2831</v>
      </c>
      <c r="X412" t="s">
        <v>2832</v>
      </c>
      <c r="Y412" t="s">
        <v>2812</v>
      </c>
      <c r="Z412" t="s">
        <v>2833</v>
      </c>
      <c r="AA412" t="s">
        <v>623</v>
      </c>
      <c r="AB412" t="s">
        <v>612</v>
      </c>
      <c r="AC412" t="s">
        <v>607</v>
      </c>
      <c r="AD412" t="s">
        <v>2518</v>
      </c>
      <c r="AE412" t="s">
        <v>2543</v>
      </c>
      <c r="AF412" t="s">
        <v>2874</v>
      </c>
      <c r="AH412">
        <v>0.80943025540275049</v>
      </c>
      <c r="AI412" t="s">
        <v>568</v>
      </c>
      <c r="AJ412">
        <v>31329</v>
      </c>
    </row>
    <row r="413" spans="2:36" x14ac:dyDescent="0.3">
      <c r="B413" t="s">
        <v>937</v>
      </c>
      <c r="C413">
        <v>2</v>
      </c>
      <c r="D413">
        <v>2023</v>
      </c>
      <c r="E413" t="s">
        <v>606</v>
      </c>
      <c r="F413" t="s">
        <v>2830</v>
      </c>
      <c r="G413" t="s">
        <v>2831</v>
      </c>
      <c r="H413" t="s">
        <v>2832</v>
      </c>
      <c r="I413" t="s">
        <v>2812</v>
      </c>
      <c r="J413" t="s">
        <v>2833</v>
      </c>
      <c r="K413" t="s">
        <v>938</v>
      </c>
      <c r="L413">
        <v>0.38253638253638256</v>
      </c>
      <c r="M413" t="s">
        <v>32</v>
      </c>
      <c r="N413">
        <v>8858</v>
      </c>
      <c r="R413" t="s">
        <v>630</v>
      </c>
      <c r="S413" s="34">
        <v>2</v>
      </c>
      <c r="T413">
        <v>2023</v>
      </c>
      <c r="U413" t="s">
        <v>606</v>
      </c>
      <c r="V413" t="s">
        <v>2830</v>
      </c>
      <c r="W413" t="s">
        <v>2831</v>
      </c>
      <c r="X413" t="s">
        <v>2832</v>
      </c>
      <c r="Y413" t="s">
        <v>2812</v>
      </c>
      <c r="Z413" t="s">
        <v>2833</v>
      </c>
      <c r="AA413" t="s">
        <v>623</v>
      </c>
      <c r="AB413" t="s">
        <v>612</v>
      </c>
      <c r="AC413" t="s">
        <v>607</v>
      </c>
      <c r="AD413" t="s">
        <v>2518</v>
      </c>
      <c r="AE413" t="s">
        <v>2543</v>
      </c>
      <c r="AF413" t="s">
        <v>2874</v>
      </c>
      <c r="AH413">
        <v>0.80943025540275049</v>
      </c>
      <c r="AI413" t="s">
        <v>568</v>
      </c>
      <c r="AJ413">
        <v>31404</v>
      </c>
    </row>
    <row r="414" spans="2:36" x14ac:dyDescent="0.3">
      <c r="B414" t="s">
        <v>939</v>
      </c>
      <c r="C414">
        <v>2</v>
      </c>
      <c r="D414">
        <v>2023</v>
      </c>
      <c r="E414" t="s">
        <v>606</v>
      </c>
      <c r="F414" t="s">
        <v>2830</v>
      </c>
      <c r="G414" t="s">
        <v>2831</v>
      </c>
      <c r="H414" t="s">
        <v>2832</v>
      </c>
      <c r="I414" t="s">
        <v>2812</v>
      </c>
      <c r="J414" t="s">
        <v>2833</v>
      </c>
      <c r="K414" t="s">
        <v>940</v>
      </c>
      <c r="L414">
        <v>0.39163498098859317</v>
      </c>
      <c r="M414" t="s">
        <v>65</v>
      </c>
      <c r="N414">
        <v>8933</v>
      </c>
      <c r="R414" t="s">
        <v>630</v>
      </c>
      <c r="S414" s="34">
        <v>2</v>
      </c>
      <c r="T414">
        <v>2023</v>
      </c>
      <c r="U414" t="s">
        <v>606</v>
      </c>
      <c r="V414" t="s">
        <v>2830</v>
      </c>
      <c r="W414" t="s">
        <v>2831</v>
      </c>
      <c r="X414" t="s">
        <v>2832</v>
      </c>
      <c r="Y414" t="s">
        <v>2812</v>
      </c>
      <c r="Z414" t="s">
        <v>2833</v>
      </c>
      <c r="AA414" t="s">
        <v>623</v>
      </c>
      <c r="AB414" t="s">
        <v>612</v>
      </c>
      <c r="AC414" t="s">
        <v>607</v>
      </c>
      <c r="AD414" t="s">
        <v>2518</v>
      </c>
      <c r="AE414" t="s">
        <v>2543</v>
      </c>
      <c r="AF414" t="s">
        <v>2874</v>
      </c>
      <c r="AH414">
        <v>0.80943025540275049</v>
      </c>
      <c r="AI414" t="s">
        <v>568</v>
      </c>
      <c r="AJ414">
        <v>31479</v>
      </c>
    </row>
    <row r="415" spans="2:36" x14ac:dyDescent="0.3">
      <c r="B415" t="s">
        <v>941</v>
      </c>
      <c r="C415">
        <v>2</v>
      </c>
      <c r="D415">
        <v>2023</v>
      </c>
      <c r="E415" t="s">
        <v>606</v>
      </c>
      <c r="F415" t="s">
        <v>2830</v>
      </c>
      <c r="G415" t="s">
        <v>2831</v>
      </c>
      <c r="H415" t="s">
        <v>2832</v>
      </c>
      <c r="I415" t="s">
        <v>2812</v>
      </c>
      <c r="J415" t="s">
        <v>2833</v>
      </c>
      <c r="K415" t="s">
        <v>942</v>
      </c>
      <c r="L415">
        <v>0.33506044905008636</v>
      </c>
      <c r="M415" t="s">
        <v>66</v>
      </c>
      <c r="N415">
        <v>9008</v>
      </c>
      <c r="R415" t="s">
        <v>630</v>
      </c>
      <c r="S415" s="34">
        <v>2</v>
      </c>
      <c r="T415">
        <v>2023</v>
      </c>
      <c r="U415" t="s">
        <v>606</v>
      </c>
      <c r="V415" t="s">
        <v>2830</v>
      </c>
      <c r="W415" t="s">
        <v>2831</v>
      </c>
      <c r="X415" t="s">
        <v>2832</v>
      </c>
      <c r="Y415" t="s">
        <v>2812</v>
      </c>
      <c r="Z415" t="s">
        <v>2833</v>
      </c>
      <c r="AA415" t="s">
        <v>623</v>
      </c>
      <c r="AB415" t="s">
        <v>612</v>
      </c>
      <c r="AC415" t="s">
        <v>607</v>
      </c>
      <c r="AD415" t="s">
        <v>2518</v>
      </c>
      <c r="AE415" t="s">
        <v>2543</v>
      </c>
      <c r="AF415" t="s">
        <v>2874</v>
      </c>
      <c r="AH415">
        <v>0.80943025540275049</v>
      </c>
      <c r="AI415" t="s">
        <v>568</v>
      </c>
      <c r="AJ415">
        <v>31554</v>
      </c>
    </row>
    <row r="416" spans="2:36" x14ac:dyDescent="0.3">
      <c r="B416" t="s">
        <v>921</v>
      </c>
      <c r="C416">
        <v>2</v>
      </c>
      <c r="D416">
        <v>2023</v>
      </c>
      <c r="E416" t="s">
        <v>606</v>
      </c>
      <c r="F416" t="s">
        <v>2830</v>
      </c>
      <c r="G416" t="s">
        <v>2831</v>
      </c>
      <c r="H416" t="s">
        <v>2832</v>
      </c>
      <c r="I416" t="s">
        <v>2812</v>
      </c>
      <c r="J416" t="s">
        <v>2833</v>
      </c>
      <c r="K416" t="s">
        <v>922</v>
      </c>
      <c r="L416">
        <v>0.73775216138328525</v>
      </c>
      <c r="M416" t="s">
        <v>24</v>
      </c>
      <c r="N416">
        <v>8258</v>
      </c>
      <c r="R416" t="s">
        <v>630</v>
      </c>
      <c r="S416" s="34">
        <v>2</v>
      </c>
      <c r="T416">
        <v>2023</v>
      </c>
      <c r="U416" t="s">
        <v>606</v>
      </c>
      <c r="V416" t="s">
        <v>2830</v>
      </c>
      <c r="W416" t="s">
        <v>2831</v>
      </c>
      <c r="X416" t="s">
        <v>2832</v>
      </c>
      <c r="Y416" t="s">
        <v>2812</v>
      </c>
      <c r="Z416" t="s">
        <v>2833</v>
      </c>
      <c r="AA416" t="s">
        <v>623</v>
      </c>
      <c r="AB416" t="s">
        <v>612</v>
      </c>
      <c r="AC416" t="s">
        <v>607</v>
      </c>
      <c r="AD416" t="s">
        <v>2518</v>
      </c>
      <c r="AE416" t="s">
        <v>2543</v>
      </c>
      <c r="AF416" t="s">
        <v>2874</v>
      </c>
      <c r="AH416">
        <v>0.80943025540275049</v>
      </c>
      <c r="AI416" t="s">
        <v>568</v>
      </c>
      <c r="AJ416">
        <v>31629</v>
      </c>
    </row>
    <row r="417" spans="2:36" x14ac:dyDescent="0.3">
      <c r="B417" t="s">
        <v>943</v>
      </c>
      <c r="C417">
        <v>2</v>
      </c>
      <c r="D417">
        <v>2023</v>
      </c>
      <c r="E417" t="s">
        <v>606</v>
      </c>
      <c r="F417" t="s">
        <v>2830</v>
      </c>
      <c r="G417" t="s">
        <v>2831</v>
      </c>
      <c r="H417" t="s">
        <v>2832</v>
      </c>
      <c r="I417" t="s">
        <v>2812</v>
      </c>
      <c r="J417" t="s">
        <v>2833</v>
      </c>
      <c r="K417" t="s">
        <v>944</v>
      </c>
      <c r="L417">
        <v>0.32334384858044163</v>
      </c>
      <c r="M417" t="s">
        <v>67</v>
      </c>
      <c r="N417">
        <v>9083</v>
      </c>
      <c r="R417" t="s">
        <v>630</v>
      </c>
      <c r="S417" s="34">
        <v>2</v>
      </c>
      <c r="T417">
        <v>2023</v>
      </c>
      <c r="U417" t="s">
        <v>606</v>
      </c>
      <c r="V417" t="s">
        <v>2830</v>
      </c>
      <c r="W417" t="s">
        <v>2831</v>
      </c>
      <c r="X417" t="s">
        <v>2832</v>
      </c>
      <c r="Y417" t="s">
        <v>2812</v>
      </c>
      <c r="Z417" t="s">
        <v>2833</v>
      </c>
      <c r="AA417" t="s">
        <v>623</v>
      </c>
      <c r="AB417" t="s">
        <v>612</v>
      </c>
      <c r="AC417" t="s">
        <v>607</v>
      </c>
      <c r="AD417" t="s">
        <v>2518</v>
      </c>
      <c r="AE417" t="s">
        <v>2543</v>
      </c>
      <c r="AF417" t="s">
        <v>2874</v>
      </c>
      <c r="AH417">
        <v>0.80943025540275049</v>
      </c>
      <c r="AI417" t="s">
        <v>568</v>
      </c>
      <c r="AJ417">
        <v>31704</v>
      </c>
    </row>
    <row r="418" spans="2:36" x14ac:dyDescent="0.3">
      <c r="B418" t="s">
        <v>945</v>
      </c>
      <c r="C418">
        <v>2</v>
      </c>
      <c r="D418">
        <v>2023</v>
      </c>
      <c r="E418" t="s">
        <v>606</v>
      </c>
      <c r="F418" t="s">
        <v>2830</v>
      </c>
      <c r="G418" t="s">
        <v>2831</v>
      </c>
      <c r="H418" t="s">
        <v>2832</v>
      </c>
      <c r="I418" t="s">
        <v>2812</v>
      </c>
      <c r="J418" t="s">
        <v>2833</v>
      </c>
      <c r="K418" t="s">
        <v>946</v>
      </c>
      <c r="L418">
        <v>0.2943722943722944</v>
      </c>
      <c r="M418" t="s">
        <v>68</v>
      </c>
      <c r="N418">
        <v>9158</v>
      </c>
      <c r="R418" t="s">
        <v>630</v>
      </c>
      <c r="S418" s="34">
        <v>2</v>
      </c>
      <c r="T418">
        <v>2023</v>
      </c>
      <c r="U418" t="s">
        <v>606</v>
      </c>
      <c r="V418" t="s">
        <v>2830</v>
      </c>
      <c r="W418" t="s">
        <v>2831</v>
      </c>
      <c r="X418" t="s">
        <v>2832</v>
      </c>
      <c r="Y418" t="s">
        <v>2812</v>
      </c>
      <c r="Z418" t="s">
        <v>2833</v>
      </c>
      <c r="AA418" t="s">
        <v>623</v>
      </c>
      <c r="AB418" t="s">
        <v>612</v>
      </c>
      <c r="AC418" t="s">
        <v>607</v>
      </c>
      <c r="AD418" t="s">
        <v>2518</v>
      </c>
      <c r="AE418" t="s">
        <v>2543</v>
      </c>
      <c r="AF418" t="s">
        <v>2874</v>
      </c>
      <c r="AH418">
        <v>0.80943025540275049</v>
      </c>
      <c r="AI418" t="s">
        <v>568</v>
      </c>
      <c r="AJ418">
        <v>31779</v>
      </c>
    </row>
    <row r="419" spans="2:36" x14ac:dyDescent="0.3">
      <c r="B419" t="s">
        <v>947</v>
      </c>
      <c r="C419">
        <v>2</v>
      </c>
      <c r="D419">
        <v>2023</v>
      </c>
      <c r="E419" t="s">
        <v>606</v>
      </c>
      <c r="F419" t="s">
        <v>2830</v>
      </c>
      <c r="G419" t="s">
        <v>2831</v>
      </c>
      <c r="H419" t="s">
        <v>2832</v>
      </c>
      <c r="I419" t="s">
        <v>2812</v>
      </c>
      <c r="J419" t="s">
        <v>2833</v>
      </c>
      <c r="K419" t="s">
        <v>948</v>
      </c>
      <c r="L419">
        <v>0.28000000000000003</v>
      </c>
      <c r="M419" t="s">
        <v>69</v>
      </c>
      <c r="N419">
        <v>9233</v>
      </c>
      <c r="R419" t="s">
        <v>630</v>
      </c>
      <c r="S419" s="34">
        <v>2</v>
      </c>
      <c r="T419">
        <v>2023</v>
      </c>
      <c r="U419" t="s">
        <v>606</v>
      </c>
      <c r="V419" t="s">
        <v>2830</v>
      </c>
      <c r="W419" t="s">
        <v>2831</v>
      </c>
      <c r="X419" t="s">
        <v>2832</v>
      </c>
      <c r="Y419" t="s">
        <v>2812</v>
      </c>
      <c r="Z419" t="s">
        <v>2833</v>
      </c>
      <c r="AA419" t="s">
        <v>623</v>
      </c>
      <c r="AB419" t="s">
        <v>612</v>
      </c>
      <c r="AC419" t="s">
        <v>607</v>
      </c>
      <c r="AD419" t="s">
        <v>2518</v>
      </c>
      <c r="AE419" t="s">
        <v>2543</v>
      </c>
      <c r="AF419" t="s">
        <v>2874</v>
      </c>
      <c r="AH419">
        <v>0.80943025540275049</v>
      </c>
      <c r="AI419" t="s">
        <v>568</v>
      </c>
      <c r="AJ419">
        <v>31854</v>
      </c>
    </row>
    <row r="420" spans="2:36" x14ac:dyDescent="0.3">
      <c r="B420" t="s">
        <v>949</v>
      </c>
      <c r="C420">
        <v>2</v>
      </c>
      <c r="D420">
        <v>2023</v>
      </c>
      <c r="E420" t="s">
        <v>606</v>
      </c>
      <c r="F420" t="s">
        <v>2830</v>
      </c>
      <c r="G420" t="s">
        <v>2831</v>
      </c>
      <c r="H420" t="s">
        <v>2832</v>
      </c>
      <c r="I420" t="s">
        <v>2812</v>
      </c>
      <c r="J420" t="s">
        <v>2833</v>
      </c>
      <c r="K420" t="s">
        <v>950</v>
      </c>
      <c r="L420">
        <v>0.30827067669172931</v>
      </c>
      <c r="M420" t="s">
        <v>70</v>
      </c>
      <c r="N420">
        <v>9308</v>
      </c>
      <c r="R420" t="s">
        <v>630</v>
      </c>
      <c r="S420" s="34">
        <v>2</v>
      </c>
      <c r="T420">
        <v>2023</v>
      </c>
      <c r="U420" t="s">
        <v>606</v>
      </c>
      <c r="V420" t="s">
        <v>2830</v>
      </c>
      <c r="W420" t="s">
        <v>2831</v>
      </c>
      <c r="X420" t="s">
        <v>2832</v>
      </c>
      <c r="Y420" t="s">
        <v>2812</v>
      </c>
      <c r="Z420" t="s">
        <v>2833</v>
      </c>
      <c r="AA420" t="s">
        <v>623</v>
      </c>
      <c r="AB420" t="s">
        <v>612</v>
      </c>
      <c r="AC420" t="s">
        <v>607</v>
      </c>
      <c r="AD420" t="s">
        <v>2518</v>
      </c>
      <c r="AE420" t="s">
        <v>2543</v>
      </c>
      <c r="AF420" t="s">
        <v>2874</v>
      </c>
      <c r="AH420">
        <v>0.80943025540275049</v>
      </c>
      <c r="AI420" t="s">
        <v>568</v>
      </c>
      <c r="AJ420">
        <v>31929</v>
      </c>
    </row>
    <row r="421" spans="2:36" x14ac:dyDescent="0.3">
      <c r="B421" t="s">
        <v>953</v>
      </c>
      <c r="C421">
        <v>2</v>
      </c>
      <c r="D421">
        <v>2023</v>
      </c>
      <c r="E421" t="s">
        <v>606</v>
      </c>
      <c r="F421" t="s">
        <v>2830</v>
      </c>
      <c r="G421" t="s">
        <v>2831</v>
      </c>
      <c r="H421" t="s">
        <v>2832</v>
      </c>
      <c r="I421" t="s">
        <v>2812</v>
      </c>
      <c r="J421" t="s">
        <v>2833</v>
      </c>
      <c r="K421" t="s">
        <v>954</v>
      </c>
      <c r="L421">
        <v>0.1359773371104816</v>
      </c>
      <c r="M421" t="s">
        <v>23</v>
      </c>
      <c r="N421">
        <v>9458</v>
      </c>
      <c r="R421" t="s">
        <v>630</v>
      </c>
      <c r="S421" s="34">
        <v>2</v>
      </c>
      <c r="T421">
        <v>2023</v>
      </c>
      <c r="U421" t="s">
        <v>606</v>
      </c>
      <c r="V421" t="s">
        <v>2830</v>
      </c>
      <c r="W421" t="s">
        <v>2831</v>
      </c>
      <c r="X421" t="s">
        <v>2832</v>
      </c>
      <c r="Y421" t="s">
        <v>2812</v>
      </c>
      <c r="Z421" t="s">
        <v>2833</v>
      </c>
      <c r="AA421" t="s">
        <v>623</v>
      </c>
      <c r="AB421" t="s">
        <v>612</v>
      </c>
      <c r="AC421" t="s">
        <v>607</v>
      </c>
      <c r="AD421" t="s">
        <v>2518</v>
      </c>
      <c r="AE421" t="s">
        <v>2543</v>
      </c>
      <c r="AF421" t="s">
        <v>2874</v>
      </c>
      <c r="AH421">
        <v>0.80943025540275049</v>
      </c>
      <c r="AI421" t="s">
        <v>568</v>
      </c>
      <c r="AJ421">
        <v>32004</v>
      </c>
    </row>
    <row r="422" spans="2:36" x14ac:dyDescent="0.3">
      <c r="B422" t="s">
        <v>957</v>
      </c>
      <c r="C422">
        <v>2</v>
      </c>
      <c r="D422">
        <v>2023</v>
      </c>
      <c r="E422" t="s">
        <v>606</v>
      </c>
      <c r="F422" t="s">
        <v>2830</v>
      </c>
      <c r="G422" t="s">
        <v>2831</v>
      </c>
      <c r="H422" t="s">
        <v>2832</v>
      </c>
      <c r="I422" t="s">
        <v>2812</v>
      </c>
      <c r="J422" t="s">
        <v>2833</v>
      </c>
      <c r="K422" t="s">
        <v>958</v>
      </c>
      <c r="L422">
        <v>0.92052980132450335</v>
      </c>
      <c r="M422" t="s">
        <v>25</v>
      </c>
      <c r="N422">
        <v>9608</v>
      </c>
      <c r="R422" t="s">
        <v>630</v>
      </c>
      <c r="S422" s="34">
        <v>2</v>
      </c>
      <c r="T422">
        <v>2023</v>
      </c>
      <c r="U422" t="s">
        <v>606</v>
      </c>
      <c r="V422" t="s">
        <v>2830</v>
      </c>
      <c r="W422" t="s">
        <v>2831</v>
      </c>
      <c r="X422" t="s">
        <v>2832</v>
      </c>
      <c r="Y422" t="s">
        <v>2812</v>
      </c>
      <c r="Z422" t="s">
        <v>2833</v>
      </c>
      <c r="AA422" t="s">
        <v>623</v>
      </c>
      <c r="AB422" t="s">
        <v>612</v>
      </c>
      <c r="AC422" t="s">
        <v>607</v>
      </c>
      <c r="AD422" t="s">
        <v>2518</v>
      </c>
      <c r="AE422" t="s">
        <v>2543</v>
      </c>
      <c r="AF422" t="s">
        <v>2874</v>
      </c>
      <c r="AH422">
        <v>0.80943025540275049</v>
      </c>
      <c r="AI422" t="s">
        <v>568</v>
      </c>
      <c r="AJ422">
        <v>32079</v>
      </c>
    </row>
    <row r="423" spans="2:36" x14ac:dyDescent="0.3">
      <c r="B423" t="s">
        <v>959</v>
      </c>
      <c r="C423">
        <v>2</v>
      </c>
      <c r="D423">
        <v>2023</v>
      </c>
      <c r="E423" t="s">
        <v>606</v>
      </c>
      <c r="F423" t="s">
        <v>2830</v>
      </c>
      <c r="G423" t="s">
        <v>2831</v>
      </c>
      <c r="H423" t="s">
        <v>2832</v>
      </c>
      <c r="I423" t="s">
        <v>2812</v>
      </c>
      <c r="J423" t="s">
        <v>2833</v>
      </c>
      <c r="K423" t="s">
        <v>960</v>
      </c>
      <c r="L423">
        <v>0.74131274131274127</v>
      </c>
      <c r="M423" t="s">
        <v>26</v>
      </c>
      <c r="N423">
        <v>9683</v>
      </c>
      <c r="R423" t="s">
        <v>630</v>
      </c>
      <c r="S423" s="34">
        <v>2</v>
      </c>
      <c r="T423">
        <v>2023</v>
      </c>
      <c r="U423" t="s">
        <v>606</v>
      </c>
      <c r="V423" t="s">
        <v>2830</v>
      </c>
      <c r="W423" t="s">
        <v>2831</v>
      </c>
      <c r="X423" t="s">
        <v>2832</v>
      </c>
      <c r="Y423" t="s">
        <v>2812</v>
      </c>
      <c r="Z423" t="s">
        <v>2833</v>
      </c>
      <c r="AA423" t="s">
        <v>623</v>
      </c>
      <c r="AB423" t="s">
        <v>612</v>
      </c>
      <c r="AC423" t="s">
        <v>607</v>
      </c>
      <c r="AD423" t="s">
        <v>2518</v>
      </c>
      <c r="AE423" t="s">
        <v>2543</v>
      </c>
      <c r="AF423" t="s">
        <v>2874</v>
      </c>
      <c r="AH423">
        <v>0.80943025540275049</v>
      </c>
      <c r="AI423" t="s">
        <v>568</v>
      </c>
      <c r="AJ423">
        <v>32154</v>
      </c>
    </row>
    <row r="424" spans="2:36" x14ac:dyDescent="0.3">
      <c r="B424" t="s">
        <v>961</v>
      </c>
      <c r="C424">
        <v>2</v>
      </c>
      <c r="D424">
        <v>2023</v>
      </c>
      <c r="E424" t="s">
        <v>606</v>
      </c>
      <c r="F424" t="s">
        <v>2830</v>
      </c>
      <c r="G424" t="s">
        <v>2831</v>
      </c>
      <c r="H424" t="s">
        <v>2832</v>
      </c>
      <c r="I424" t="s">
        <v>2812</v>
      </c>
      <c r="J424" t="s">
        <v>2833</v>
      </c>
      <c r="K424" t="s">
        <v>962</v>
      </c>
      <c r="L424">
        <v>0.68844221105527637</v>
      </c>
      <c r="M424" t="s">
        <v>27</v>
      </c>
      <c r="N424">
        <v>9758</v>
      </c>
      <c r="R424" t="s">
        <v>630</v>
      </c>
      <c r="S424" s="34">
        <v>2</v>
      </c>
      <c r="T424">
        <v>2023</v>
      </c>
      <c r="U424" t="s">
        <v>606</v>
      </c>
      <c r="V424" t="s">
        <v>2830</v>
      </c>
      <c r="W424" t="s">
        <v>2831</v>
      </c>
      <c r="X424" t="s">
        <v>2832</v>
      </c>
      <c r="Y424" t="s">
        <v>2812</v>
      </c>
      <c r="Z424" t="s">
        <v>2833</v>
      </c>
      <c r="AA424" t="s">
        <v>623</v>
      </c>
      <c r="AB424" t="s">
        <v>612</v>
      </c>
      <c r="AC424" t="s">
        <v>607</v>
      </c>
      <c r="AD424" t="s">
        <v>2518</v>
      </c>
      <c r="AE424" t="s">
        <v>2543</v>
      </c>
      <c r="AF424" t="s">
        <v>2874</v>
      </c>
      <c r="AH424">
        <v>0.80943025540275049</v>
      </c>
      <c r="AI424" t="s">
        <v>568</v>
      </c>
      <c r="AJ424">
        <v>32229</v>
      </c>
    </row>
    <row r="425" spans="2:36" x14ac:dyDescent="0.3">
      <c r="B425" t="s">
        <v>963</v>
      </c>
      <c r="C425">
        <v>2</v>
      </c>
      <c r="D425">
        <v>2023</v>
      </c>
      <c r="E425" t="s">
        <v>606</v>
      </c>
      <c r="F425" t="s">
        <v>2830</v>
      </c>
      <c r="G425" t="s">
        <v>2831</v>
      </c>
      <c r="H425" t="s">
        <v>2832</v>
      </c>
      <c r="I425" t="s">
        <v>2812</v>
      </c>
      <c r="J425" t="s">
        <v>2833</v>
      </c>
      <c r="K425" t="s">
        <v>964</v>
      </c>
      <c r="L425">
        <v>0.61573033707865166</v>
      </c>
      <c r="M425" t="s">
        <v>28</v>
      </c>
      <c r="N425">
        <v>9833</v>
      </c>
      <c r="R425" t="s">
        <v>630</v>
      </c>
      <c r="S425" s="34">
        <v>2</v>
      </c>
      <c r="T425">
        <v>2023</v>
      </c>
      <c r="U425" t="s">
        <v>606</v>
      </c>
      <c r="V425" t="s">
        <v>2830</v>
      </c>
      <c r="W425" t="s">
        <v>2831</v>
      </c>
      <c r="X425" t="s">
        <v>2832</v>
      </c>
      <c r="Y425" t="s">
        <v>2812</v>
      </c>
      <c r="Z425" t="s">
        <v>2833</v>
      </c>
      <c r="AA425" t="s">
        <v>623</v>
      </c>
      <c r="AB425" t="s">
        <v>612</v>
      </c>
      <c r="AC425" t="s">
        <v>607</v>
      </c>
      <c r="AD425" t="s">
        <v>2518</v>
      </c>
      <c r="AE425" t="s">
        <v>2543</v>
      </c>
      <c r="AF425" t="s">
        <v>2874</v>
      </c>
      <c r="AH425">
        <v>0.80943025540275049</v>
      </c>
      <c r="AI425" t="s">
        <v>568</v>
      </c>
      <c r="AJ425">
        <v>32304</v>
      </c>
    </row>
    <row r="426" spans="2:36" x14ac:dyDescent="0.3">
      <c r="B426" t="s">
        <v>965</v>
      </c>
      <c r="C426">
        <v>2</v>
      </c>
      <c r="D426">
        <v>2023</v>
      </c>
      <c r="E426" t="s">
        <v>606</v>
      </c>
      <c r="F426" t="s">
        <v>2830</v>
      </c>
      <c r="G426" t="s">
        <v>2831</v>
      </c>
      <c r="H426" t="s">
        <v>2832</v>
      </c>
      <c r="I426" t="s">
        <v>2812</v>
      </c>
      <c r="J426" t="s">
        <v>2833</v>
      </c>
      <c r="K426" t="s">
        <v>966</v>
      </c>
      <c r="L426">
        <v>0.53717472118959109</v>
      </c>
      <c r="M426" t="s">
        <v>29</v>
      </c>
      <c r="N426">
        <v>9908</v>
      </c>
      <c r="R426" t="s">
        <v>630</v>
      </c>
      <c r="S426" s="34">
        <v>2</v>
      </c>
      <c r="T426">
        <v>2023</v>
      </c>
      <c r="U426" t="s">
        <v>606</v>
      </c>
      <c r="V426" t="s">
        <v>2830</v>
      </c>
      <c r="W426" t="s">
        <v>2831</v>
      </c>
      <c r="X426" t="s">
        <v>2832</v>
      </c>
      <c r="Y426" t="s">
        <v>2812</v>
      </c>
      <c r="Z426" t="s">
        <v>2833</v>
      </c>
      <c r="AA426" t="s">
        <v>623</v>
      </c>
      <c r="AB426" t="s">
        <v>612</v>
      </c>
      <c r="AC426" t="s">
        <v>607</v>
      </c>
      <c r="AD426" t="s">
        <v>2518</v>
      </c>
      <c r="AE426" t="s">
        <v>2543</v>
      </c>
      <c r="AF426" t="s">
        <v>2874</v>
      </c>
      <c r="AH426">
        <v>0.80943025540275049</v>
      </c>
      <c r="AI426" t="s">
        <v>568</v>
      </c>
      <c r="AJ426">
        <v>32379</v>
      </c>
    </row>
    <row r="427" spans="2:36" x14ac:dyDescent="0.3">
      <c r="B427" t="s">
        <v>967</v>
      </c>
      <c r="C427">
        <v>2</v>
      </c>
      <c r="D427">
        <v>2023</v>
      </c>
      <c r="E427" t="s">
        <v>606</v>
      </c>
      <c r="F427" t="s">
        <v>2830</v>
      </c>
      <c r="G427" t="s">
        <v>2831</v>
      </c>
      <c r="H427" t="s">
        <v>2832</v>
      </c>
      <c r="I427" t="s">
        <v>2812</v>
      </c>
      <c r="J427" t="s">
        <v>2833</v>
      </c>
      <c r="K427" t="s">
        <v>968</v>
      </c>
      <c r="L427">
        <v>0.45114345114345117</v>
      </c>
      <c r="M427" t="s">
        <v>30</v>
      </c>
      <c r="N427">
        <v>9983</v>
      </c>
      <c r="R427" t="s">
        <v>630</v>
      </c>
      <c r="S427" s="34">
        <v>2</v>
      </c>
      <c r="T427">
        <v>2023</v>
      </c>
      <c r="U427" t="s">
        <v>606</v>
      </c>
      <c r="V427" t="s">
        <v>2830</v>
      </c>
      <c r="W427" t="s">
        <v>2831</v>
      </c>
      <c r="X427" t="s">
        <v>2832</v>
      </c>
      <c r="Y427" t="s">
        <v>2812</v>
      </c>
      <c r="Z427" t="s">
        <v>2833</v>
      </c>
      <c r="AA427" t="s">
        <v>623</v>
      </c>
      <c r="AB427" t="s">
        <v>612</v>
      </c>
      <c r="AC427" t="s">
        <v>607</v>
      </c>
      <c r="AD427" t="s">
        <v>2518</v>
      </c>
      <c r="AE427" t="s">
        <v>2543</v>
      </c>
      <c r="AF427" t="s">
        <v>2874</v>
      </c>
      <c r="AH427">
        <v>0.80943025540275049</v>
      </c>
      <c r="AI427" t="s">
        <v>568</v>
      </c>
      <c r="AJ427">
        <v>32454</v>
      </c>
    </row>
    <row r="428" spans="2:36" x14ac:dyDescent="0.3">
      <c r="B428" t="s">
        <v>969</v>
      </c>
      <c r="C428">
        <v>2</v>
      </c>
      <c r="D428">
        <v>2023</v>
      </c>
      <c r="E428" t="s">
        <v>606</v>
      </c>
      <c r="F428" t="s">
        <v>2830</v>
      </c>
      <c r="G428" t="s">
        <v>2831</v>
      </c>
      <c r="H428" t="s">
        <v>2832</v>
      </c>
      <c r="I428" t="s">
        <v>2812</v>
      </c>
      <c r="J428" t="s">
        <v>2833</v>
      </c>
      <c r="K428" t="s">
        <v>970</v>
      </c>
      <c r="L428">
        <v>0.45057034220532322</v>
      </c>
      <c r="M428" t="s">
        <v>31</v>
      </c>
      <c r="N428">
        <v>10058</v>
      </c>
      <c r="R428" t="s">
        <v>630</v>
      </c>
      <c r="S428" s="34">
        <v>2</v>
      </c>
      <c r="T428">
        <v>2023</v>
      </c>
      <c r="U428" t="s">
        <v>606</v>
      </c>
      <c r="V428" t="s">
        <v>2830</v>
      </c>
      <c r="W428" t="s">
        <v>2831</v>
      </c>
      <c r="X428" t="s">
        <v>2832</v>
      </c>
      <c r="Y428" t="s">
        <v>2812</v>
      </c>
      <c r="Z428" t="s">
        <v>2833</v>
      </c>
      <c r="AA428" t="s">
        <v>623</v>
      </c>
      <c r="AB428" t="s">
        <v>612</v>
      </c>
      <c r="AC428" t="s">
        <v>607</v>
      </c>
      <c r="AD428" t="s">
        <v>2518</v>
      </c>
      <c r="AE428" t="s">
        <v>2543</v>
      </c>
      <c r="AF428" t="s">
        <v>2874</v>
      </c>
      <c r="AH428">
        <v>0.80943025540275049</v>
      </c>
      <c r="AI428" t="s">
        <v>568</v>
      </c>
      <c r="AJ428">
        <v>32529</v>
      </c>
    </row>
    <row r="429" spans="2:36" x14ac:dyDescent="0.3">
      <c r="B429" t="s">
        <v>971</v>
      </c>
      <c r="C429">
        <v>2</v>
      </c>
      <c r="D429">
        <v>2023</v>
      </c>
      <c r="E429" t="s">
        <v>606</v>
      </c>
      <c r="F429" t="s">
        <v>2830</v>
      </c>
      <c r="G429" t="s">
        <v>2831</v>
      </c>
      <c r="H429" t="s">
        <v>2832</v>
      </c>
      <c r="I429" t="s">
        <v>2812</v>
      </c>
      <c r="J429" t="s">
        <v>2833</v>
      </c>
      <c r="K429" t="s">
        <v>972</v>
      </c>
      <c r="L429">
        <v>0.35924006908462869</v>
      </c>
      <c r="M429" t="s">
        <v>32</v>
      </c>
      <c r="N429">
        <v>10133</v>
      </c>
      <c r="R429" t="s">
        <v>630</v>
      </c>
      <c r="S429" s="34">
        <v>2</v>
      </c>
      <c r="T429">
        <v>2023</v>
      </c>
      <c r="U429" t="s">
        <v>606</v>
      </c>
      <c r="V429" t="s">
        <v>2830</v>
      </c>
      <c r="W429" t="s">
        <v>2831</v>
      </c>
      <c r="X429" t="s">
        <v>2832</v>
      </c>
      <c r="Y429" t="s">
        <v>2812</v>
      </c>
      <c r="Z429" t="s">
        <v>2833</v>
      </c>
      <c r="AA429" t="s">
        <v>623</v>
      </c>
      <c r="AB429" t="s">
        <v>612</v>
      </c>
      <c r="AC429" t="s">
        <v>607</v>
      </c>
      <c r="AD429" t="s">
        <v>2518</v>
      </c>
      <c r="AE429" t="s">
        <v>2543</v>
      </c>
      <c r="AF429" t="s">
        <v>2874</v>
      </c>
      <c r="AH429">
        <v>0.80943025540275049</v>
      </c>
      <c r="AI429" t="s">
        <v>568</v>
      </c>
      <c r="AJ429">
        <v>32604</v>
      </c>
    </row>
    <row r="430" spans="2:36" x14ac:dyDescent="0.3">
      <c r="B430" t="s">
        <v>973</v>
      </c>
      <c r="C430">
        <v>2</v>
      </c>
      <c r="D430">
        <v>2023</v>
      </c>
      <c r="E430" t="s">
        <v>606</v>
      </c>
      <c r="F430" t="s">
        <v>2830</v>
      </c>
      <c r="G430" t="s">
        <v>2831</v>
      </c>
      <c r="H430" t="s">
        <v>2832</v>
      </c>
      <c r="I430" t="s">
        <v>2812</v>
      </c>
      <c r="J430" t="s">
        <v>2833</v>
      </c>
      <c r="K430" t="s">
        <v>974</v>
      </c>
      <c r="L430">
        <v>0.3470031545741325</v>
      </c>
      <c r="M430" t="s">
        <v>65</v>
      </c>
      <c r="N430">
        <v>10208</v>
      </c>
      <c r="R430" t="s">
        <v>630</v>
      </c>
      <c r="S430" s="34">
        <v>2</v>
      </c>
      <c r="T430">
        <v>2023</v>
      </c>
      <c r="U430" t="s">
        <v>606</v>
      </c>
      <c r="V430" t="s">
        <v>2830</v>
      </c>
      <c r="W430" t="s">
        <v>2831</v>
      </c>
      <c r="X430" t="s">
        <v>2832</v>
      </c>
      <c r="Y430" t="s">
        <v>2812</v>
      </c>
      <c r="Z430" t="s">
        <v>2833</v>
      </c>
      <c r="AA430" t="s">
        <v>623</v>
      </c>
      <c r="AB430" t="s">
        <v>612</v>
      </c>
      <c r="AC430" t="s">
        <v>607</v>
      </c>
      <c r="AD430" t="s">
        <v>2518</v>
      </c>
      <c r="AE430" t="s">
        <v>2543</v>
      </c>
      <c r="AF430" t="s">
        <v>2874</v>
      </c>
      <c r="AH430">
        <v>0.80943025540275049</v>
      </c>
      <c r="AI430" t="s">
        <v>568</v>
      </c>
      <c r="AJ430">
        <v>32679</v>
      </c>
    </row>
    <row r="431" spans="2:36" x14ac:dyDescent="0.3">
      <c r="B431" t="s">
        <v>975</v>
      </c>
      <c r="C431">
        <v>2</v>
      </c>
      <c r="D431">
        <v>2023</v>
      </c>
      <c r="E431" t="s">
        <v>606</v>
      </c>
      <c r="F431" t="s">
        <v>2830</v>
      </c>
      <c r="G431" t="s">
        <v>2831</v>
      </c>
      <c r="H431" t="s">
        <v>2832</v>
      </c>
      <c r="I431" t="s">
        <v>2812</v>
      </c>
      <c r="J431" t="s">
        <v>2833</v>
      </c>
      <c r="K431" t="s">
        <v>976</v>
      </c>
      <c r="L431">
        <v>0.34199134199134201</v>
      </c>
      <c r="M431" t="s">
        <v>66</v>
      </c>
      <c r="N431">
        <v>10283</v>
      </c>
      <c r="R431" t="s">
        <v>630</v>
      </c>
      <c r="S431" s="34">
        <v>2</v>
      </c>
      <c r="T431">
        <v>2023</v>
      </c>
      <c r="U431" t="s">
        <v>606</v>
      </c>
      <c r="V431" t="s">
        <v>2830</v>
      </c>
      <c r="W431" t="s">
        <v>2831</v>
      </c>
      <c r="X431" t="s">
        <v>2832</v>
      </c>
      <c r="Y431" t="s">
        <v>2812</v>
      </c>
      <c r="Z431" t="s">
        <v>2833</v>
      </c>
      <c r="AA431" t="s">
        <v>623</v>
      </c>
      <c r="AB431" t="s">
        <v>612</v>
      </c>
      <c r="AC431" t="s">
        <v>607</v>
      </c>
      <c r="AD431" t="s">
        <v>2518</v>
      </c>
      <c r="AE431" t="s">
        <v>2543</v>
      </c>
      <c r="AF431" t="s">
        <v>2874</v>
      </c>
      <c r="AH431">
        <v>0.80943025540275049</v>
      </c>
      <c r="AI431" t="s">
        <v>568</v>
      </c>
      <c r="AJ431">
        <v>32754</v>
      </c>
    </row>
    <row r="432" spans="2:36" x14ac:dyDescent="0.3">
      <c r="B432" t="s">
        <v>955</v>
      </c>
      <c r="C432">
        <v>2</v>
      </c>
      <c r="D432">
        <v>2023</v>
      </c>
      <c r="E432" t="s">
        <v>606</v>
      </c>
      <c r="F432" t="s">
        <v>2830</v>
      </c>
      <c r="G432" t="s">
        <v>2831</v>
      </c>
      <c r="H432" t="s">
        <v>2832</v>
      </c>
      <c r="I432" t="s">
        <v>2812</v>
      </c>
      <c r="J432" t="s">
        <v>2833</v>
      </c>
      <c r="K432" t="s">
        <v>956</v>
      </c>
      <c r="L432">
        <v>0.73313782991202348</v>
      </c>
      <c r="M432" t="s">
        <v>24</v>
      </c>
      <c r="N432">
        <v>9533</v>
      </c>
      <c r="R432" t="s">
        <v>630</v>
      </c>
      <c r="S432" s="34">
        <v>2</v>
      </c>
      <c r="T432">
        <v>2023</v>
      </c>
      <c r="U432" t="s">
        <v>606</v>
      </c>
      <c r="V432" t="s">
        <v>2830</v>
      </c>
      <c r="W432" t="s">
        <v>2831</v>
      </c>
      <c r="X432" t="s">
        <v>2832</v>
      </c>
      <c r="Y432" t="s">
        <v>2812</v>
      </c>
      <c r="Z432" t="s">
        <v>2833</v>
      </c>
      <c r="AA432" t="s">
        <v>623</v>
      </c>
      <c r="AB432" t="s">
        <v>612</v>
      </c>
      <c r="AC432" t="s">
        <v>607</v>
      </c>
      <c r="AD432" t="s">
        <v>2518</v>
      </c>
      <c r="AE432" t="s">
        <v>2543</v>
      </c>
      <c r="AF432" t="s">
        <v>2874</v>
      </c>
      <c r="AH432">
        <v>0.80943025540275049</v>
      </c>
      <c r="AI432" t="s">
        <v>568</v>
      </c>
      <c r="AJ432">
        <v>32829</v>
      </c>
    </row>
    <row r="433" spans="2:36" x14ac:dyDescent="0.3">
      <c r="B433" t="s">
        <v>977</v>
      </c>
      <c r="C433">
        <v>2</v>
      </c>
      <c r="D433">
        <v>2023</v>
      </c>
      <c r="E433" t="s">
        <v>606</v>
      </c>
      <c r="F433" t="s">
        <v>2830</v>
      </c>
      <c r="G433" t="s">
        <v>2831</v>
      </c>
      <c r="H433" t="s">
        <v>2832</v>
      </c>
      <c r="I433" t="s">
        <v>2812</v>
      </c>
      <c r="J433" t="s">
        <v>2833</v>
      </c>
      <c r="K433" t="s">
        <v>978</v>
      </c>
      <c r="L433">
        <v>0.28000000000000003</v>
      </c>
      <c r="M433" t="s">
        <v>67</v>
      </c>
      <c r="N433">
        <v>10358</v>
      </c>
      <c r="R433" t="s">
        <v>630</v>
      </c>
      <c r="S433" s="34">
        <v>2</v>
      </c>
      <c r="T433">
        <v>2023</v>
      </c>
      <c r="U433" t="s">
        <v>606</v>
      </c>
      <c r="V433" t="s">
        <v>2830</v>
      </c>
      <c r="W433" t="s">
        <v>2831</v>
      </c>
      <c r="X433" t="s">
        <v>2832</v>
      </c>
      <c r="Y433" t="s">
        <v>2812</v>
      </c>
      <c r="Z433" t="s">
        <v>2833</v>
      </c>
      <c r="AA433" t="s">
        <v>623</v>
      </c>
      <c r="AB433" t="s">
        <v>612</v>
      </c>
      <c r="AC433" t="s">
        <v>607</v>
      </c>
      <c r="AD433" t="s">
        <v>2518</v>
      </c>
      <c r="AE433" t="s">
        <v>2543</v>
      </c>
      <c r="AF433" t="s">
        <v>2874</v>
      </c>
      <c r="AH433">
        <v>0.80943025540275049</v>
      </c>
      <c r="AI433" t="s">
        <v>568</v>
      </c>
      <c r="AJ433">
        <v>32904</v>
      </c>
    </row>
    <row r="434" spans="2:36" x14ac:dyDescent="0.3">
      <c r="B434" t="s">
        <v>979</v>
      </c>
      <c r="C434">
        <v>2</v>
      </c>
      <c r="D434">
        <v>2023</v>
      </c>
      <c r="E434" t="s">
        <v>606</v>
      </c>
      <c r="F434" t="s">
        <v>2830</v>
      </c>
      <c r="G434" t="s">
        <v>2831</v>
      </c>
      <c r="H434" t="s">
        <v>2832</v>
      </c>
      <c r="I434" t="s">
        <v>2812</v>
      </c>
      <c r="J434" t="s">
        <v>2833</v>
      </c>
      <c r="K434" t="s">
        <v>980</v>
      </c>
      <c r="L434">
        <v>0.34519572953736655</v>
      </c>
      <c r="M434" t="s">
        <v>68</v>
      </c>
      <c r="N434">
        <v>10433</v>
      </c>
      <c r="R434" t="s">
        <v>630</v>
      </c>
      <c r="S434" s="34">
        <v>2</v>
      </c>
      <c r="T434">
        <v>2023</v>
      </c>
      <c r="U434" t="s">
        <v>606</v>
      </c>
      <c r="V434" t="s">
        <v>2830</v>
      </c>
      <c r="W434" t="s">
        <v>2831</v>
      </c>
      <c r="X434" t="s">
        <v>2832</v>
      </c>
      <c r="Y434" t="s">
        <v>2812</v>
      </c>
      <c r="Z434" t="s">
        <v>2833</v>
      </c>
      <c r="AA434" t="s">
        <v>623</v>
      </c>
      <c r="AB434" t="s">
        <v>612</v>
      </c>
      <c r="AC434" t="s">
        <v>607</v>
      </c>
      <c r="AD434" t="s">
        <v>2518</v>
      </c>
      <c r="AE434" t="s">
        <v>2543</v>
      </c>
      <c r="AF434" t="s">
        <v>2874</v>
      </c>
      <c r="AH434">
        <v>0.80943025540275049</v>
      </c>
      <c r="AI434" t="s">
        <v>568</v>
      </c>
      <c r="AJ434">
        <v>32979</v>
      </c>
    </row>
    <row r="435" spans="2:36" x14ac:dyDescent="0.3">
      <c r="B435" t="s">
        <v>981</v>
      </c>
      <c r="C435">
        <v>2</v>
      </c>
      <c r="D435">
        <v>2023</v>
      </c>
      <c r="E435" t="s">
        <v>606</v>
      </c>
      <c r="F435" t="s">
        <v>2830</v>
      </c>
      <c r="G435" t="s">
        <v>2831</v>
      </c>
      <c r="H435" t="s">
        <v>2832</v>
      </c>
      <c r="I435" t="s">
        <v>2812</v>
      </c>
      <c r="J435" t="s">
        <v>2833</v>
      </c>
      <c r="K435" t="s">
        <v>982</v>
      </c>
      <c r="L435">
        <v>0.30513595166163143</v>
      </c>
      <c r="M435" t="s">
        <v>69</v>
      </c>
      <c r="N435">
        <v>10508</v>
      </c>
      <c r="R435" t="s">
        <v>630</v>
      </c>
      <c r="S435" s="34">
        <v>2</v>
      </c>
      <c r="T435">
        <v>2023</v>
      </c>
      <c r="U435" t="s">
        <v>606</v>
      </c>
      <c r="V435" t="s">
        <v>2830</v>
      </c>
      <c r="W435" t="s">
        <v>2831</v>
      </c>
      <c r="X435" t="s">
        <v>2832</v>
      </c>
      <c r="Y435" t="s">
        <v>2812</v>
      </c>
      <c r="Z435" t="s">
        <v>2833</v>
      </c>
      <c r="AA435" t="s">
        <v>623</v>
      </c>
      <c r="AB435" t="s">
        <v>612</v>
      </c>
      <c r="AC435" t="s">
        <v>607</v>
      </c>
      <c r="AD435" t="s">
        <v>2518</v>
      </c>
      <c r="AE435" t="s">
        <v>2543</v>
      </c>
      <c r="AF435" t="s">
        <v>2874</v>
      </c>
      <c r="AH435">
        <v>0.80943025540275049</v>
      </c>
      <c r="AI435" t="s">
        <v>568</v>
      </c>
      <c r="AJ435">
        <v>33054</v>
      </c>
    </row>
    <row r="436" spans="2:36" x14ac:dyDescent="0.3">
      <c r="B436" t="s">
        <v>983</v>
      </c>
      <c r="C436">
        <v>2</v>
      </c>
      <c r="D436">
        <v>2023</v>
      </c>
      <c r="E436" t="s">
        <v>606</v>
      </c>
      <c r="F436" t="s">
        <v>2830</v>
      </c>
      <c r="G436" t="s">
        <v>2831</v>
      </c>
      <c r="H436" t="s">
        <v>2832</v>
      </c>
      <c r="I436" t="s">
        <v>2812</v>
      </c>
      <c r="J436" t="s">
        <v>2833</v>
      </c>
      <c r="K436" t="s">
        <v>984</v>
      </c>
      <c r="L436">
        <v>0.28883826879271068</v>
      </c>
      <c r="M436" t="s">
        <v>70</v>
      </c>
      <c r="N436">
        <v>10583</v>
      </c>
      <c r="R436" t="s">
        <v>630</v>
      </c>
      <c r="S436" s="34">
        <v>2</v>
      </c>
      <c r="T436">
        <v>2023</v>
      </c>
      <c r="U436" t="s">
        <v>606</v>
      </c>
      <c r="V436" t="s">
        <v>2830</v>
      </c>
      <c r="W436" t="s">
        <v>2831</v>
      </c>
      <c r="X436" t="s">
        <v>2832</v>
      </c>
      <c r="Y436" t="s">
        <v>2812</v>
      </c>
      <c r="Z436" t="s">
        <v>2833</v>
      </c>
      <c r="AA436" t="s">
        <v>623</v>
      </c>
      <c r="AB436" t="s">
        <v>612</v>
      </c>
      <c r="AC436" t="s">
        <v>607</v>
      </c>
      <c r="AD436" t="s">
        <v>2518</v>
      </c>
      <c r="AE436" t="s">
        <v>2543</v>
      </c>
      <c r="AF436" t="s">
        <v>2874</v>
      </c>
      <c r="AH436">
        <v>0.80943025540275049</v>
      </c>
      <c r="AI436" t="s">
        <v>568</v>
      </c>
      <c r="AJ436">
        <v>33129</v>
      </c>
    </row>
    <row r="437" spans="2:36" x14ac:dyDescent="0.3">
      <c r="B437" t="s">
        <v>951</v>
      </c>
      <c r="C437">
        <v>2</v>
      </c>
      <c r="D437">
        <v>2023</v>
      </c>
      <c r="E437" t="s">
        <v>606</v>
      </c>
      <c r="F437" t="s">
        <v>2830</v>
      </c>
      <c r="G437" t="s">
        <v>2831</v>
      </c>
      <c r="H437" t="s">
        <v>2832</v>
      </c>
      <c r="I437" t="s">
        <v>2812</v>
      </c>
      <c r="J437" t="s">
        <v>2833</v>
      </c>
      <c r="K437" t="s">
        <v>952</v>
      </c>
      <c r="L437">
        <v>0.599133622125958</v>
      </c>
      <c r="M437" t="s">
        <v>20</v>
      </c>
      <c r="N437">
        <v>9383</v>
      </c>
      <c r="R437" t="s">
        <v>630</v>
      </c>
      <c r="S437" s="34">
        <v>2</v>
      </c>
      <c r="T437">
        <v>2023</v>
      </c>
      <c r="U437" t="s">
        <v>606</v>
      </c>
      <c r="V437" t="s">
        <v>2830</v>
      </c>
      <c r="W437" t="s">
        <v>2831</v>
      </c>
      <c r="X437" t="s">
        <v>2832</v>
      </c>
      <c r="Y437" t="s">
        <v>2812</v>
      </c>
      <c r="Z437" t="s">
        <v>2833</v>
      </c>
      <c r="AA437" t="s">
        <v>623</v>
      </c>
      <c r="AB437" t="s">
        <v>612</v>
      </c>
      <c r="AC437" t="s">
        <v>607</v>
      </c>
      <c r="AD437" t="s">
        <v>2518</v>
      </c>
      <c r="AE437" t="s">
        <v>2543</v>
      </c>
      <c r="AF437" t="s">
        <v>2874</v>
      </c>
      <c r="AH437">
        <v>0.80943025540275049</v>
      </c>
      <c r="AI437" t="s">
        <v>568</v>
      </c>
      <c r="AJ437">
        <v>33204</v>
      </c>
    </row>
    <row r="438" spans="2:36" x14ac:dyDescent="0.3">
      <c r="B438" t="s">
        <v>917</v>
      </c>
      <c r="C438">
        <v>2</v>
      </c>
      <c r="D438">
        <v>2023</v>
      </c>
      <c r="E438" t="s">
        <v>606</v>
      </c>
      <c r="F438" t="s">
        <v>2830</v>
      </c>
      <c r="G438" t="s">
        <v>2831</v>
      </c>
      <c r="H438" t="s">
        <v>2832</v>
      </c>
      <c r="I438" t="s">
        <v>2812</v>
      </c>
      <c r="J438" t="s">
        <v>2833</v>
      </c>
      <c r="K438" t="s">
        <v>918</v>
      </c>
      <c r="L438">
        <v>0.65878489326765188</v>
      </c>
      <c r="M438" t="s">
        <v>20</v>
      </c>
      <c r="N438">
        <v>8108</v>
      </c>
      <c r="R438" t="s">
        <v>630</v>
      </c>
      <c r="S438" s="34">
        <v>2</v>
      </c>
      <c r="T438">
        <v>2023</v>
      </c>
      <c r="U438" t="s">
        <v>606</v>
      </c>
      <c r="V438" t="s">
        <v>2830</v>
      </c>
      <c r="W438" t="s">
        <v>2831</v>
      </c>
      <c r="X438" t="s">
        <v>2832</v>
      </c>
      <c r="Y438" t="s">
        <v>2812</v>
      </c>
      <c r="Z438" t="s">
        <v>2833</v>
      </c>
      <c r="AA438" t="s">
        <v>623</v>
      </c>
      <c r="AB438" t="s">
        <v>612</v>
      </c>
      <c r="AC438" t="s">
        <v>607</v>
      </c>
      <c r="AD438" t="s">
        <v>2518</v>
      </c>
      <c r="AE438" t="s">
        <v>2543</v>
      </c>
      <c r="AF438" t="s">
        <v>2874</v>
      </c>
      <c r="AH438">
        <v>0.80943025540275049</v>
      </c>
      <c r="AI438" t="s">
        <v>568</v>
      </c>
      <c r="AJ438">
        <v>33279</v>
      </c>
    </row>
    <row r="439" spans="2:36" x14ac:dyDescent="0.3">
      <c r="B439" t="s">
        <v>987</v>
      </c>
      <c r="C439">
        <v>2</v>
      </c>
      <c r="D439">
        <v>2023</v>
      </c>
      <c r="E439" t="s">
        <v>606</v>
      </c>
      <c r="F439" t="s">
        <v>2830</v>
      </c>
      <c r="G439" t="s">
        <v>568</v>
      </c>
      <c r="H439" t="s">
        <v>11</v>
      </c>
      <c r="I439" t="s">
        <v>568</v>
      </c>
      <c r="J439" t="s">
        <v>568</v>
      </c>
      <c r="K439" t="s">
        <v>988</v>
      </c>
      <c r="L439">
        <v>0.12996013492793621</v>
      </c>
      <c r="M439" t="s">
        <v>23</v>
      </c>
      <c r="N439">
        <v>10621</v>
      </c>
      <c r="R439" t="s">
        <v>630</v>
      </c>
      <c r="S439" s="34">
        <v>2</v>
      </c>
      <c r="T439">
        <v>2023</v>
      </c>
      <c r="U439" t="s">
        <v>606</v>
      </c>
      <c r="V439" t="s">
        <v>2830</v>
      </c>
      <c r="W439" t="s">
        <v>2831</v>
      </c>
      <c r="X439" t="s">
        <v>2832</v>
      </c>
      <c r="Y439" t="s">
        <v>2812</v>
      </c>
      <c r="Z439" t="s">
        <v>2833</v>
      </c>
      <c r="AA439" t="s">
        <v>623</v>
      </c>
      <c r="AB439" t="s">
        <v>612</v>
      </c>
      <c r="AC439" t="s">
        <v>607</v>
      </c>
      <c r="AD439" t="s">
        <v>2518</v>
      </c>
      <c r="AE439" t="s">
        <v>2543</v>
      </c>
      <c r="AF439" t="s">
        <v>2874</v>
      </c>
      <c r="AH439">
        <v>0.80943025540275049</v>
      </c>
      <c r="AI439" t="s">
        <v>568</v>
      </c>
      <c r="AJ439">
        <v>33354</v>
      </c>
    </row>
    <row r="440" spans="2:36" x14ac:dyDescent="0.3">
      <c r="B440" t="s">
        <v>991</v>
      </c>
      <c r="C440">
        <v>2</v>
      </c>
      <c r="D440">
        <v>2023</v>
      </c>
      <c r="E440" t="s">
        <v>606</v>
      </c>
      <c r="F440" t="s">
        <v>2830</v>
      </c>
      <c r="G440" t="s">
        <v>568</v>
      </c>
      <c r="H440" t="s">
        <v>11</v>
      </c>
      <c r="I440" t="s">
        <v>568</v>
      </c>
      <c r="J440" t="s">
        <v>568</v>
      </c>
      <c r="K440" t="s">
        <v>992</v>
      </c>
      <c r="L440">
        <v>0.86110515711407387</v>
      </c>
      <c r="M440" t="s">
        <v>25</v>
      </c>
      <c r="N440">
        <v>10623</v>
      </c>
      <c r="R440" t="s">
        <v>630</v>
      </c>
      <c r="S440" s="34">
        <v>2</v>
      </c>
      <c r="T440">
        <v>2023</v>
      </c>
      <c r="U440" t="s">
        <v>606</v>
      </c>
      <c r="V440" t="s">
        <v>2830</v>
      </c>
      <c r="W440" t="s">
        <v>2831</v>
      </c>
      <c r="X440" t="s">
        <v>2832</v>
      </c>
      <c r="Y440" t="s">
        <v>2812</v>
      </c>
      <c r="Z440" t="s">
        <v>2833</v>
      </c>
      <c r="AA440" t="s">
        <v>623</v>
      </c>
      <c r="AB440" t="s">
        <v>612</v>
      </c>
      <c r="AC440" t="s">
        <v>607</v>
      </c>
      <c r="AD440" t="s">
        <v>2518</v>
      </c>
      <c r="AE440" t="s">
        <v>2543</v>
      </c>
      <c r="AF440" t="s">
        <v>2874</v>
      </c>
      <c r="AH440">
        <v>0.80943025540275049</v>
      </c>
      <c r="AI440" t="s">
        <v>568</v>
      </c>
      <c r="AJ440">
        <v>33429</v>
      </c>
    </row>
    <row r="441" spans="2:36" x14ac:dyDescent="0.3">
      <c r="B441" t="s">
        <v>993</v>
      </c>
      <c r="C441">
        <v>2</v>
      </c>
      <c r="D441">
        <v>2023</v>
      </c>
      <c r="E441" t="s">
        <v>606</v>
      </c>
      <c r="F441" t="s">
        <v>2830</v>
      </c>
      <c r="G441" t="s">
        <v>568</v>
      </c>
      <c r="H441" t="s">
        <v>11</v>
      </c>
      <c r="I441" t="s">
        <v>568</v>
      </c>
      <c r="J441" t="s">
        <v>568</v>
      </c>
      <c r="K441" t="s">
        <v>994</v>
      </c>
      <c r="L441">
        <v>0.83047224201593572</v>
      </c>
      <c r="M441" t="s">
        <v>26</v>
      </c>
      <c r="N441">
        <v>10624</v>
      </c>
      <c r="R441" t="s">
        <v>630</v>
      </c>
      <c r="S441" s="34">
        <v>2</v>
      </c>
      <c r="T441">
        <v>2023</v>
      </c>
      <c r="U441" t="s">
        <v>606</v>
      </c>
      <c r="V441" t="s">
        <v>2830</v>
      </c>
      <c r="W441" t="s">
        <v>2831</v>
      </c>
      <c r="X441" t="s">
        <v>2832</v>
      </c>
      <c r="Y441" t="s">
        <v>2812</v>
      </c>
      <c r="Z441" t="s">
        <v>2833</v>
      </c>
      <c r="AA441" t="s">
        <v>623</v>
      </c>
      <c r="AB441" t="s">
        <v>612</v>
      </c>
      <c r="AC441" t="s">
        <v>607</v>
      </c>
      <c r="AD441" t="s">
        <v>2518</v>
      </c>
      <c r="AE441" t="s">
        <v>2543</v>
      </c>
      <c r="AF441" t="s">
        <v>2874</v>
      </c>
      <c r="AH441">
        <v>0.80943025540275049</v>
      </c>
      <c r="AI441" t="s">
        <v>568</v>
      </c>
      <c r="AJ441">
        <v>33504</v>
      </c>
    </row>
    <row r="442" spans="2:36" x14ac:dyDescent="0.3">
      <c r="B442" t="s">
        <v>995</v>
      </c>
      <c r="C442">
        <v>2</v>
      </c>
      <c r="D442">
        <v>2023</v>
      </c>
      <c r="E442" t="s">
        <v>606</v>
      </c>
      <c r="F442" t="s">
        <v>2830</v>
      </c>
      <c r="G442" t="s">
        <v>568</v>
      </c>
      <c r="H442" t="s">
        <v>11</v>
      </c>
      <c r="I442" t="s">
        <v>568</v>
      </c>
      <c r="J442" t="s">
        <v>568</v>
      </c>
      <c r="K442" t="s">
        <v>996</v>
      </c>
      <c r="L442">
        <v>0.77974740191934766</v>
      </c>
      <c r="M442" t="s">
        <v>27</v>
      </c>
      <c r="N442">
        <v>10625</v>
      </c>
      <c r="R442" t="s">
        <v>630</v>
      </c>
      <c r="S442" s="34">
        <v>2</v>
      </c>
      <c r="T442">
        <v>2023</v>
      </c>
      <c r="U442" t="s">
        <v>606</v>
      </c>
      <c r="V442" t="s">
        <v>2830</v>
      </c>
      <c r="W442" t="s">
        <v>2831</v>
      </c>
      <c r="X442" t="s">
        <v>2832</v>
      </c>
      <c r="Y442" t="s">
        <v>2812</v>
      </c>
      <c r="Z442" t="s">
        <v>2833</v>
      </c>
      <c r="AA442" t="s">
        <v>623</v>
      </c>
      <c r="AB442" t="s">
        <v>612</v>
      </c>
      <c r="AC442" t="s">
        <v>607</v>
      </c>
      <c r="AD442" t="s">
        <v>2518</v>
      </c>
      <c r="AE442" t="s">
        <v>2543</v>
      </c>
      <c r="AF442" t="s">
        <v>2874</v>
      </c>
      <c r="AH442">
        <v>0.80943025540275049</v>
      </c>
      <c r="AI442" t="s">
        <v>568</v>
      </c>
      <c r="AJ442">
        <v>33579</v>
      </c>
    </row>
    <row r="443" spans="2:36" x14ac:dyDescent="0.3">
      <c r="B443" t="s">
        <v>997</v>
      </c>
      <c r="C443">
        <v>2</v>
      </c>
      <c r="D443">
        <v>2023</v>
      </c>
      <c r="E443" t="s">
        <v>606</v>
      </c>
      <c r="F443" t="s">
        <v>2830</v>
      </c>
      <c r="G443" t="s">
        <v>568</v>
      </c>
      <c r="H443" t="s">
        <v>11</v>
      </c>
      <c r="I443" t="s">
        <v>568</v>
      </c>
      <c r="J443" t="s">
        <v>568</v>
      </c>
      <c r="K443" t="s">
        <v>998</v>
      </c>
      <c r="L443">
        <v>0.66014642281708458</v>
      </c>
      <c r="M443" t="s">
        <v>28</v>
      </c>
      <c r="N443">
        <v>10626</v>
      </c>
      <c r="R443" t="s">
        <v>630</v>
      </c>
      <c r="S443" s="34">
        <v>2</v>
      </c>
      <c r="T443">
        <v>2023</v>
      </c>
      <c r="U443" t="s">
        <v>606</v>
      </c>
      <c r="V443" t="s">
        <v>2830</v>
      </c>
      <c r="W443" t="s">
        <v>2831</v>
      </c>
      <c r="X443" t="s">
        <v>2832</v>
      </c>
      <c r="Y443" t="s">
        <v>2812</v>
      </c>
      <c r="Z443" t="s">
        <v>2833</v>
      </c>
      <c r="AA443" t="s">
        <v>623</v>
      </c>
      <c r="AB443" t="s">
        <v>612</v>
      </c>
      <c r="AC443" t="s">
        <v>607</v>
      </c>
      <c r="AD443" t="s">
        <v>2518</v>
      </c>
      <c r="AE443" t="s">
        <v>2543</v>
      </c>
      <c r="AF443" t="s">
        <v>2874</v>
      </c>
      <c r="AH443">
        <v>0.80943025540275049</v>
      </c>
      <c r="AI443" t="s">
        <v>568</v>
      </c>
      <c r="AJ443">
        <v>33654</v>
      </c>
    </row>
    <row r="444" spans="2:36" x14ac:dyDescent="0.3">
      <c r="B444" t="s">
        <v>999</v>
      </c>
      <c r="C444">
        <v>2</v>
      </c>
      <c r="D444">
        <v>2023</v>
      </c>
      <c r="E444" t="s">
        <v>606</v>
      </c>
      <c r="F444" t="s">
        <v>2830</v>
      </c>
      <c r="G444" t="s">
        <v>568</v>
      </c>
      <c r="H444" t="s">
        <v>11</v>
      </c>
      <c r="I444" t="s">
        <v>568</v>
      </c>
      <c r="J444" t="s">
        <v>568</v>
      </c>
      <c r="K444" t="s">
        <v>1000</v>
      </c>
      <c r="L444">
        <v>0.68771032935508192</v>
      </c>
      <c r="M444" t="s">
        <v>29</v>
      </c>
      <c r="N444">
        <v>10627</v>
      </c>
      <c r="R444" t="s">
        <v>630</v>
      </c>
      <c r="S444" s="34">
        <v>2</v>
      </c>
      <c r="T444">
        <v>2023</v>
      </c>
      <c r="U444" t="s">
        <v>606</v>
      </c>
      <c r="V444" t="s">
        <v>2830</v>
      </c>
      <c r="W444" t="s">
        <v>2831</v>
      </c>
      <c r="X444" t="s">
        <v>2832</v>
      </c>
      <c r="Y444" t="s">
        <v>2812</v>
      </c>
      <c r="Z444" t="s">
        <v>2833</v>
      </c>
      <c r="AA444" t="s">
        <v>623</v>
      </c>
      <c r="AB444" t="s">
        <v>612</v>
      </c>
      <c r="AC444" t="s">
        <v>607</v>
      </c>
      <c r="AD444" t="s">
        <v>2518</v>
      </c>
      <c r="AE444" t="s">
        <v>2543</v>
      </c>
      <c r="AF444" t="s">
        <v>2874</v>
      </c>
      <c r="AH444">
        <v>0.80943025540275049</v>
      </c>
      <c r="AI444" t="s">
        <v>568</v>
      </c>
      <c r="AJ444">
        <v>33729</v>
      </c>
    </row>
    <row r="445" spans="2:36" x14ac:dyDescent="0.3">
      <c r="B445" t="s">
        <v>1001</v>
      </c>
      <c r="C445">
        <v>2</v>
      </c>
      <c r="D445">
        <v>2023</v>
      </c>
      <c r="E445" t="s">
        <v>606</v>
      </c>
      <c r="F445" t="s">
        <v>2830</v>
      </c>
      <c r="G445" t="s">
        <v>568</v>
      </c>
      <c r="H445" t="s">
        <v>11</v>
      </c>
      <c r="I445" t="s">
        <v>568</v>
      </c>
      <c r="J445" t="s">
        <v>568</v>
      </c>
      <c r="K445" t="s">
        <v>1002</v>
      </c>
      <c r="L445">
        <v>0.57995027309040514</v>
      </c>
      <c r="M445" t="s">
        <v>30</v>
      </c>
      <c r="N445">
        <v>10628</v>
      </c>
      <c r="R445" t="s">
        <v>630</v>
      </c>
      <c r="S445" s="34">
        <v>2</v>
      </c>
      <c r="T445">
        <v>2023</v>
      </c>
      <c r="U445" t="s">
        <v>606</v>
      </c>
      <c r="V445" t="s">
        <v>2830</v>
      </c>
      <c r="W445" t="s">
        <v>2831</v>
      </c>
      <c r="X445" t="s">
        <v>2832</v>
      </c>
      <c r="Y445" t="s">
        <v>2812</v>
      </c>
      <c r="Z445" t="s">
        <v>2833</v>
      </c>
      <c r="AA445" t="s">
        <v>623</v>
      </c>
      <c r="AB445" t="s">
        <v>612</v>
      </c>
      <c r="AC445" t="s">
        <v>607</v>
      </c>
      <c r="AD445" t="s">
        <v>2518</v>
      </c>
      <c r="AE445" t="s">
        <v>2543</v>
      </c>
      <c r="AF445" t="s">
        <v>2874</v>
      </c>
      <c r="AH445">
        <v>0.80943025540275049</v>
      </c>
      <c r="AI445" t="s">
        <v>568</v>
      </c>
      <c r="AJ445">
        <v>33804</v>
      </c>
    </row>
    <row r="446" spans="2:36" x14ac:dyDescent="0.3">
      <c r="B446" t="s">
        <v>1003</v>
      </c>
      <c r="C446">
        <v>2</v>
      </c>
      <c r="D446">
        <v>2023</v>
      </c>
      <c r="E446" t="s">
        <v>606</v>
      </c>
      <c r="F446" t="s">
        <v>2830</v>
      </c>
      <c r="G446" t="s">
        <v>568</v>
      </c>
      <c r="H446" t="s">
        <v>11</v>
      </c>
      <c r="I446" t="s">
        <v>568</v>
      </c>
      <c r="J446" t="s">
        <v>568</v>
      </c>
      <c r="K446" t="s">
        <v>1004</v>
      </c>
      <c r="L446">
        <v>0.51174291436978214</v>
      </c>
      <c r="M446" t="s">
        <v>31</v>
      </c>
      <c r="N446">
        <v>10629</v>
      </c>
      <c r="R446" t="s">
        <v>630</v>
      </c>
      <c r="S446" s="34">
        <v>2</v>
      </c>
      <c r="T446">
        <v>2023</v>
      </c>
      <c r="U446" t="s">
        <v>606</v>
      </c>
      <c r="V446" t="s">
        <v>2830</v>
      </c>
      <c r="W446" t="s">
        <v>2831</v>
      </c>
      <c r="X446" t="s">
        <v>2832</v>
      </c>
      <c r="Y446" t="s">
        <v>2812</v>
      </c>
      <c r="Z446" t="s">
        <v>2833</v>
      </c>
      <c r="AA446" t="s">
        <v>623</v>
      </c>
      <c r="AB446" t="s">
        <v>612</v>
      </c>
      <c r="AC446" t="s">
        <v>607</v>
      </c>
      <c r="AD446" t="s">
        <v>2518</v>
      </c>
      <c r="AE446" t="s">
        <v>2543</v>
      </c>
      <c r="AF446" t="s">
        <v>2874</v>
      </c>
      <c r="AH446">
        <v>0.80943025540275049</v>
      </c>
      <c r="AI446" t="s">
        <v>568</v>
      </c>
      <c r="AJ446">
        <v>33879</v>
      </c>
    </row>
    <row r="447" spans="2:36" x14ac:dyDescent="0.3">
      <c r="B447" t="s">
        <v>1005</v>
      </c>
      <c r="C447">
        <v>2</v>
      </c>
      <c r="D447">
        <v>2023</v>
      </c>
      <c r="E447" t="s">
        <v>606</v>
      </c>
      <c r="F447" t="s">
        <v>2830</v>
      </c>
      <c r="G447" t="s">
        <v>568</v>
      </c>
      <c r="H447" t="s">
        <v>11</v>
      </c>
      <c r="I447" t="s">
        <v>568</v>
      </c>
      <c r="J447" t="s">
        <v>568</v>
      </c>
      <c r="K447" t="s">
        <v>1006</v>
      </c>
      <c r="L447">
        <v>0.44751327104268279</v>
      </c>
      <c r="M447" t="s">
        <v>32</v>
      </c>
      <c r="N447">
        <v>10630</v>
      </c>
      <c r="R447" t="s">
        <v>630</v>
      </c>
      <c r="S447" s="34">
        <v>2</v>
      </c>
      <c r="T447">
        <v>2023</v>
      </c>
      <c r="U447" t="s">
        <v>606</v>
      </c>
      <c r="V447" t="s">
        <v>2830</v>
      </c>
      <c r="W447" t="s">
        <v>2831</v>
      </c>
      <c r="X447" t="s">
        <v>2832</v>
      </c>
      <c r="Y447" t="s">
        <v>2812</v>
      </c>
      <c r="Z447" t="s">
        <v>2833</v>
      </c>
      <c r="AA447" t="s">
        <v>623</v>
      </c>
      <c r="AB447" t="s">
        <v>612</v>
      </c>
      <c r="AC447" t="s">
        <v>607</v>
      </c>
      <c r="AD447" t="s">
        <v>2518</v>
      </c>
      <c r="AE447" t="s">
        <v>2543</v>
      </c>
      <c r="AF447" t="s">
        <v>2874</v>
      </c>
      <c r="AH447">
        <v>0.80943025540275049</v>
      </c>
      <c r="AI447" t="s">
        <v>568</v>
      </c>
      <c r="AJ447">
        <v>33954</v>
      </c>
    </row>
    <row r="448" spans="2:36" x14ac:dyDescent="0.3">
      <c r="B448" t="s">
        <v>1007</v>
      </c>
      <c r="C448">
        <v>2</v>
      </c>
      <c r="D448">
        <v>2023</v>
      </c>
      <c r="E448" t="s">
        <v>606</v>
      </c>
      <c r="F448" t="s">
        <v>2830</v>
      </c>
      <c r="G448" t="s">
        <v>568</v>
      </c>
      <c r="H448" t="s">
        <v>11</v>
      </c>
      <c r="I448" t="s">
        <v>568</v>
      </c>
      <c r="J448" t="s">
        <v>568</v>
      </c>
      <c r="K448" t="s">
        <v>1008</v>
      </c>
      <c r="L448">
        <v>0.40515401036901494</v>
      </c>
      <c r="M448" t="s">
        <v>65</v>
      </c>
      <c r="N448">
        <v>10631</v>
      </c>
      <c r="R448" t="s">
        <v>630</v>
      </c>
      <c r="S448" s="34">
        <v>2</v>
      </c>
      <c r="T448">
        <v>2023</v>
      </c>
      <c r="U448" t="s">
        <v>606</v>
      </c>
      <c r="V448" t="s">
        <v>2830</v>
      </c>
      <c r="W448" t="s">
        <v>2831</v>
      </c>
      <c r="X448" t="s">
        <v>2832</v>
      </c>
      <c r="Y448" t="s">
        <v>2812</v>
      </c>
      <c r="Z448" t="s">
        <v>2833</v>
      </c>
      <c r="AA448" t="s">
        <v>623</v>
      </c>
      <c r="AB448" t="s">
        <v>612</v>
      </c>
      <c r="AC448" t="s">
        <v>607</v>
      </c>
      <c r="AD448" t="s">
        <v>2518</v>
      </c>
      <c r="AE448" t="s">
        <v>2543</v>
      </c>
      <c r="AF448" t="s">
        <v>2874</v>
      </c>
      <c r="AH448">
        <v>0.80943025540275049</v>
      </c>
      <c r="AI448" t="s">
        <v>568</v>
      </c>
      <c r="AJ448">
        <v>34029</v>
      </c>
    </row>
    <row r="449" spans="2:36" x14ac:dyDescent="0.3">
      <c r="B449" t="s">
        <v>1009</v>
      </c>
      <c r="C449">
        <v>2</v>
      </c>
      <c r="D449">
        <v>2023</v>
      </c>
      <c r="E449" t="s">
        <v>606</v>
      </c>
      <c r="F449" t="s">
        <v>2830</v>
      </c>
      <c r="G449" t="s">
        <v>568</v>
      </c>
      <c r="H449" t="s">
        <v>11</v>
      </c>
      <c r="I449" t="s">
        <v>568</v>
      </c>
      <c r="J449" t="s">
        <v>568</v>
      </c>
      <c r="K449" t="s">
        <v>1010</v>
      </c>
      <c r="L449">
        <v>0.35450741726892354</v>
      </c>
      <c r="M449" t="s">
        <v>66</v>
      </c>
      <c r="N449">
        <v>10632</v>
      </c>
      <c r="R449" t="s">
        <v>630</v>
      </c>
      <c r="S449" s="34">
        <v>2</v>
      </c>
      <c r="T449">
        <v>2023</v>
      </c>
      <c r="U449" t="s">
        <v>606</v>
      </c>
      <c r="V449" t="s">
        <v>2830</v>
      </c>
      <c r="W449" t="s">
        <v>2831</v>
      </c>
      <c r="X449" t="s">
        <v>2832</v>
      </c>
      <c r="Y449" t="s">
        <v>2812</v>
      </c>
      <c r="Z449" t="s">
        <v>2833</v>
      </c>
      <c r="AA449" t="s">
        <v>623</v>
      </c>
      <c r="AB449" t="s">
        <v>612</v>
      </c>
      <c r="AC449" t="s">
        <v>607</v>
      </c>
      <c r="AD449" t="s">
        <v>2518</v>
      </c>
      <c r="AE449" t="s">
        <v>2543</v>
      </c>
      <c r="AF449" t="s">
        <v>2874</v>
      </c>
      <c r="AH449">
        <v>0.80943025540275049</v>
      </c>
      <c r="AI449" t="s">
        <v>568</v>
      </c>
      <c r="AJ449">
        <v>34104</v>
      </c>
    </row>
    <row r="450" spans="2:36" x14ac:dyDescent="0.3">
      <c r="B450" t="s">
        <v>989</v>
      </c>
      <c r="C450">
        <v>2</v>
      </c>
      <c r="D450">
        <v>2023</v>
      </c>
      <c r="E450" t="s">
        <v>606</v>
      </c>
      <c r="F450" t="s">
        <v>2830</v>
      </c>
      <c r="G450" t="s">
        <v>568</v>
      </c>
      <c r="H450" t="s">
        <v>11</v>
      </c>
      <c r="I450" t="s">
        <v>568</v>
      </c>
      <c r="J450" t="s">
        <v>568</v>
      </c>
      <c r="K450" t="s">
        <v>990</v>
      </c>
      <c r="L450">
        <v>0.79883653527658161</v>
      </c>
      <c r="M450" t="s">
        <v>24</v>
      </c>
      <c r="N450">
        <v>10622</v>
      </c>
      <c r="R450" t="s">
        <v>630</v>
      </c>
      <c r="S450" s="34">
        <v>2</v>
      </c>
      <c r="T450">
        <v>2023</v>
      </c>
      <c r="U450" t="s">
        <v>606</v>
      </c>
      <c r="V450" t="s">
        <v>2830</v>
      </c>
      <c r="W450" t="s">
        <v>2831</v>
      </c>
      <c r="X450" t="s">
        <v>2832</v>
      </c>
      <c r="Y450" t="s">
        <v>2812</v>
      </c>
      <c r="Z450" t="s">
        <v>2833</v>
      </c>
      <c r="AA450" t="s">
        <v>623</v>
      </c>
      <c r="AB450" t="s">
        <v>612</v>
      </c>
      <c r="AC450" t="s">
        <v>607</v>
      </c>
      <c r="AD450" t="s">
        <v>2518</v>
      </c>
      <c r="AE450" t="s">
        <v>2543</v>
      </c>
      <c r="AF450" t="s">
        <v>2874</v>
      </c>
      <c r="AH450">
        <v>0.80943025540275049</v>
      </c>
      <c r="AI450" t="s">
        <v>568</v>
      </c>
      <c r="AJ450">
        <v>34179</v>
      </c>
    </row>
    <row r="451" spans="2:36" x14ac:dyDescent="0.3">
      <c r="B451" t="s">
        <v>1011</v>
      </c>
      <c r="C451">
        <v>2</v>
      </c>
      <c r="D451">
        <v>2023</v>
      </c>
      <c r="E451" t="s">
        <v>606</v>
      </c>
      <c r="F451" t="s">
        <v>2830</v>
      </c>
      <c r="G451" t="s">
        <v>568</v>
      </c>
      <c r="H451" t="s">
        <v>11</v>
      </c>
      <c r="I451" t="s">
        <v>568</v>
      </c>
      <c r="J451" t="s">
        <v>568</v>
      </c>
      <c r="K451" t="s">
        <v>1012</v>
      </c>
      <c r="L451">
        <v>0.33596748701738544</v>
      </c>
      <c r="M451" t="s">
        <v>67</v>
      </c>
      <c r="N451">
        <v>10633</v>
      </c>
      <c r="R451" t="s">
        <v>630</v>
      </c>
      <c r="S451" s="34">
        <v>2</v>
      </c>
      <c r="T451">
        <v>2023</v>
      </c>
      <c r="U451" t="s">
        <v>606</v>
      </c>
      <c r="V451" t="s">
        <v>2830</v>
      </c>
      <c r="W451" t="s">
        <v>2831</v>
      </c>
      <c r="X451" t="s">
        <v>2832</v>
      </c>
      <c r="Y451" t="s">
        <v>2812</v>
      </c>
      <c r="Z451" t="s">
        <v>2833</v>
      </c>
      <c r="AA451" t="s">
        <v>623</v>
      </c>
      <c r="AB451" t="s">
        <v>612</v>
      </c>
      <c r="AC451" t="s">
        <v>607</v>
      </c>
      <c r="AD451" t="s">
        <v>2518</v>
      </c>
      <c r="AE451" t="s">
        <v>2543</v>
      </c>
      <c r="AF451" t="s">
        <v>2874</v>
      </c>
      <c r="AH451">
        <v>0.80943025540275049</v>
      </c>
      <c r="AI451" t="s">
        <v>568</v>
      </c>
      <c r="AJ451">
        <v>34254</v>
      </c>
    </row>
    <row r="452" spans="2:36" x14ac:dyDescent="0.3">
      <c r="B452" t="s">
        <v>1013</v>
      </c>
      <c r="C452">
        <v>2</v>
      </c>
      <c r="D452">
        <v>2023</v>
      </c>
      <c r="E452" t="s">
        <v>606</v>
      </c>
      <c r="F452" t="s">
        <v>2830</v>
      </c>
      <c r="G452" t="s">
        <v>568</v>
      </c>
      <c r="H452" t="s">
        <v>11</v>
      </c>
      <c r="I452" t="s">
        <v>568</v>
      </c>
      <c r="J452" t="s">
        <v>568</v>
      </c>
      <c r="K452" t="s">
        <v>1014</v>
      </c>
      <c r="L452">
        <v>0.31221652638018693</v>
      </c>
      <c r="M452" t="s">
        <v>68</v>
      </c>
      <c r="N452">
        <v>10634</v>
      </c>
      <c r="R452" t="s">
        <v>630</v>
      </c>
      <c r="S452" s="34">
        <v>2</v>
      </c>
      <c r="T452">
        <v>2023</v>
      </c>
      <c r="U452" t="s">
        <v>606</v>
      </c>
      <c r="V452" t="s">
        <v>2830</v>
      </c>
      <c r="W452" t="s">
        <v>2831</v>
      </c>
      <c r="X452" t="s">
        <v>2832</v>
      </c>
      <c r="Y452" t="s">
        <v>2812</v>
      </c>
      <c r="Z452" t="s">
        <v>2833</v>
      </c>
      <c r="AA452" t="s">
        <v>623</v>
      </c>
      <c r="AB452" t="s">
        <v>612</v>
      </c>
      <c r="AC452" t="s">
        <v>607</v>
      </c>
      <c r="AD452" t="s">
        <v>2518</v>
      </c>
      <c r="AE452" t="s">
        <v>2543</v>
      </c>
      <c r="AF452" t="s">
        <v>2874</v>
      </c>
      <c r="AH452">
        <v>0.80943025540275049</v>
      </c>
      <c r="AI452" t="s">
        <v>568</v>
      </c>
      <c r="AJ452">
        <v>34329</v>
      </c>
    </row>
    <row r="453" spans="2:36" x14ac:dyDescent="0.3">
      <c r="B453" t="s">
        <v>1015</v>
      </c>
      <c r="C453">
        <v>2</v>
      </c>
      <c r="D453">
        <v>2023</v>
      </c>
      <c r="E453" t="s">
        <v>606</v>
      </c>
      <c r="F453" t="s">
        <v>2830</v>
      </c>
      <c r="G453" t="s">
        <v>568</v>
      </c>
      <c r="H453" t="s">
        <v>11</v>
      </c>
      <c r="I453" t="s">
        <v>568</v>
      </c>
      <c r="J453" t="s">
        <v>568</v>
      </c>
      <c r="K453" t="s">
        <v>1016</v>
      </c>
      <c r="L453">
        <v>0.28898917688406084</v>
      </c>
      <c r="M453" t="s">
        <v>69</v>
      </c>
      <c r="N453">
        <v>10635</v>
      </c>
      <c r="R453" t="s">
        <v>630</v>
      </c>
      <c r="S453" s="34">
        <v>2</v>
      </c>
      <c r="T453">
        <v>2023</v>
      </c>
      <c r="U453" t="s">
        <v>606</v>
      </c>
      <c r="V453" t="s">
        <v>2830</v>
      </c>
      <c r="W453" t="s">
        <v>2831</v>
      </c>
      <c r="X453" t="s">
        <v>2832</v>
      </c>
      <c r="Y453" t="s">
        <v>2812</v>
      </c>
      <c r="Z453" t="s">
        <v>2833</v>
      </c>
      <c r="AA453" t="s">
        <v>623</v>
      </c>
      <c r="AB453" t="s">
        <v>612</v>
      </c>
      <c r="AC453" t="s">
        <v>607</v>
      </c>
      <c r="AD453" t="s">
        <v>2518</v>
      </c>
      <c r="AE453" t="s">
        <v>2543</v>
      </c>
      <c r="AF453" t="s">
        <v>2874</v>
      </c>
      <c r="AH453">
        <v>0.80943025540275049</v>
      </c>
      <c r="AI453" t="s">
        <v>568</v>
      </c>
      <c r="AJ453">
        <v>34404</v>
      </c>
    </row>
    <row r="454" spans="2:36" x14ac:dyDescent="0.3">
      <c r="B454" t="s">
        <v>1017</v>
      </c>
      <c r="C454">
        <v>2</v>
      </c>
      <c r="D454">
        <v>2023</v>
      </c>
      <c r="E454" t="s">
        <v>606</v>
      </c>
      <c r="F454" t="s">
        <v>2830</v>
      </c>
      <c r="G454" t="s">
        <v>568</v>
      </c>
      <c r="H454" t="s">
        <v>11</v>
      </c>
      <c r="I454" t="s">
        <v>568</v>
      </c>
      <c r="J454" t="s">
        <v>568</v>
      </c>
      <c r="K454" t="s">
        <v>1018</v>
      </c>
      <c r="L454">
        <v>0.26405581135350625</v>
      </c>
      <c r="M454" t="s">
        <v>70</v>
      </c>
      <c r="N454">
        <v>10636</v>
      </c>
      <c r="R454" t="s">
        <v>630</v>
      </c>
      <c r="S454" s="34">
        <v>2</v>
      </c>
      <c r="T454">
        <v>2023</v>
      </c>
      <c r="U454" t="s">
        <v>606</v>
      </c>
      <c r="V454" t="s">
        <v>2830</v>
      </c>
      <c r="W454" t="s">
        <v>2831</v>
      </c>
      <c r="X454" t="s">
        <v>2832</v>
      </c>
      <c r="Y454" t="s">
        <v>2812</v>
      </c>
      <c r="Z454" t="s">
        <v>2833</v>
      </c>
      <c r="AA454" t="s">
        <v>623</v>
      </c>
      <c r="AB454" t="s">
        <v>612</v>
      </c>
      <c r="AC454" t="s">
        <v>607</v>
      </c>
      <c r="AD454" t="s">
        <v>2518</v>
      </c>
      <c r="AE454" t="s">
        <v>2543</v>
      </c>
      <c r="AF454" t="s">
        <v>2874</v>
      </c>
      <c r="AH454">
        <v>0.80943025540275049</v>
      </c>
      <c r="AI454" t="s">
        <v>568</v>
      </c>
      <c r="AJ454">
        <v>34479</v>
      </c>
    </row>
    <row r="455" spans="2:36" x14ac:dyDescent="0.3">
      <c r="B455" t="s">
        <v>985</v>
      </c>
      <c r="C455">
        <v>2</v>
      </c>
      <c r="D455">
        <v>2023</v>
      </c>
      <c r="E455" t="s">
        <v>606</v>
      </c>
      <c r="F455" t="s">
        <v>2830</v>
      </c>
      <c r="G455" t="s">
        <v>568</v>
      </c>
      <c r="H455" t="s">
        <v>11</v>
      </c>
      <c r="I455" t="s">
        <v>568</v>
      </c>
      <c r="J455" t="s">
        <v>568</v>
      </c>
      <c r="K455" t="s">
        <v>986</v>
      </c>
      <c r="L455">
        <v>0.66394572308212851</v>
      </c>
      <c r="M455" t="s">
        <v>20</v>
      </c>
      <c r="N455">
        <v>10620</v>
      </c>
      <c r="R455" t="s">
        <v>630</v>
      </c>
      <c r="S455" s="34">
        <v>2</v>
      </c>
      <c r="T455">
        <v>2023</v>
      </c>
      <c r="U455" t="s">
        <v>606</v>
      </c>
      <c r="V455" t="s">
        <v>2830</v>
      </c>
      <c r="W455" t="s">
        <v>2831</v>
      </c>
      <c r="X455" t="s">
        <v>2832</v>
      </c>
      <c r="Y455" t="s">
        <v>2812</v>
      </c>
      <c r="Z455" t="s">
        <v>2833</v>
      </c>
      <c r="AA455" t="s">
        <v>623</v>
      </c>
      <c r="AB455" t="s">
        <v>612</v>
      </c>
      <c r="AC455" t="s">
        <v>607</v>
      </c>
      <c r="AD455" t="s">
        <v>2518</v>
      </c>
      <c r="AE455" t="s">
        <v>2543</v>
      </c>
      <c r="AF455" t="s">
        <v>2874</v>
      </c>
      <c r="AH455">
        <v>0.80943025540275049</v>
      </c>
      <c r="AI455" t="s">
        <v>568</v>
      </c>
      <c r="AJ455">
        <v>34554</v>
      </c>
    </row>
    <row r="456" spans="2:36" x14ac:dyDescent="0.3">
      <c r="B456" t="s">
        <v>2451</v>
      </c>
      <c r="C456">
        <v>2</v>
      </c>
      <c r="D456">
        <v>2023</v>
      </c>
      <c r="E456" t="s">
        <v>606</v>
      </c>
      <c r="F456" t="s">
        <v>2830</v>
      </c>
      <c r="G456" t="s">
        <v>2831</v>
      </c>
      <c r="H456" t="s">
        <v>2832</v>
      </c>
      <c r="I456" t="s">
        <v>2812</v>
      </c>
      <c r="J456" t="s">
        <v>2833</v>
      </c>
      <c r="K456" t="s">
        <v>2452</v>
      </c>
      <c r="L456">
        <v>0.8764044943820225</v>
      </c>
      <c r="M456" t="s">
        <v>568</v>
      </c>
      <c r="N456">
        <v>489</v>
      </c>
      <c r="R456" t="s">
        <v>630</v>
      </c>
      <c r="S456" s="34">
        <v>2</v>
      </c>
      <c r="T456">
        <v>2023</v>
      </c>
      <c r="U456" t="s">
        <v>606</v>
      </c>
      <c r="V456" t="s">
        <v>2830</v>
      </c>
      <c r="W456" t="s">
        <v>2831</v>
      </c>
      <c r="X456" t="s">
        <v>2832</v>
      </c>
      <c r="Y456" t="s">
        <v>2812</v>
      </c>
      <c r="Z456" t="s">
        <v>2833</v>
      </c>
      <c r="AA456" t="s">
        <v>623</v>
      </c>
      <c r="AB456" t="s">
        <v>612</v>
      </c>
      <c r="AC456" t="s">
        <v>607</v>
      </c>
      <c r="AD456" t="s">
        <v>2518</v>
      </c>
      <c r="AE456" t="s">
        <v>2543</v>
      </c>
      <c r="AF456" t="s">
        <v>2874</v>
      </c>
      <c r="AH456">
        <v>0.80943025540275049</v>
      </c>
      <c r="AI456" t="s">
        <v>568</v>
      </c>
      <c r="AJ456">
        <v>34629</v>
      </c>
    </row>
    <row r="457" spans="2:36" x14ac:dyDescent="0.3">
      <c r="B457" t="s">
        <v>2453</v>
      </c>
      <c r="C457">
        <v>2</v>
      </c>
      <c r="D457">
        <v>2023</v>
      </c>
      <c r="E457" t="s">
        <v>606</v>
      </c>
      <c r="F457" t="s">
        <v>2830</v>
      </c>
      <c r="G457" t="s">
        <v>2831</v>
      </c>
      <c r="H457" t="s">
        <v>2832</v>
      </c>
      <c r="I457" t="s">
        <v>2812</v>
      </c>
      <c r="J457" t="s">
        <v>2833</v>
      </c>
      <c r="K457" t="s">
        <v>2454</v>
      </c>
      <c r="L457">
        <v>0.73524355300859601</v>
      </c>
      <c r="M457" t="s">
        <v>568</v>
      </c>
      <c r="N457">
        <v>564</v>
      </c>
      <c r="R457" t="s">
        <v>631</v>
      </c>
      <c r="S457" s="34">
        <v>2</v>
      </c>
      <c r="T457">
        <v>2023</v>
      </c>
      <c r="U457" t="s">
        <v>606</v>
      </c>
      <c r="V457" t="s">
        <v>2830</v>
      </c>
      <c r="W457" t="s">
        <v>2831</v>
      </c>
      <c r="X457" t="s">
        <v>2832</v>
      </c>
      <c r="Y457" t="s">
        <v>2812</v>
      </c>
      <c r="Z457" t="s">
        <v>2833</v>
      </c>
      <c r="AA457" t="s">
        <v>623</v>
      </c>
      <c r="AB457" t="s">
        <v>614</v>
      </c>
      <c r="AC457" t="s">
        <v>609</v>
      </c>
      <c r="AD457" t="s">
        <v>2578</v>
      </c>
      <c r="AE457" t="s">
        <v>2816</v>
      </c>
      <c r="AF457" t="s">
        <v>2875</v>
      </c>
      <c r="AH457">
        <v>0.84285714285714286</v>
      </c>
      <c r="AI457" t="s">
        <v>568</v>
      </c>
      <c r="AJ457">
        <v>34733</v>
      </c>
    </row>
    <row r="458" spans="2:36" x14ac:dyDescent="0.3">
      <c r="B458" t="s">
        <v>2544</v>
      </c>
      <c r="C458">
        <v>2</v>
      </c>
      <c r="D458">
        <v>2023</v>
      </c>
      <c r="E458" t="s">
        <v>606</v>
      </c>
      <c r="F458" t="s">
        <v>2830</v>
      </c>
      <c r="G458" t="s">
        <v>2831</v>
      </c>
      <c r="H458" t="s">
        <v>2832</v>
      </c>
      <c r="I458" t="s">
        <v>2812</v>
      </c>
      <c r="J458" t="s">
        <v>2833</v>
      </c>
      <c r="K458" t="s">
        <v>2545</v>
      </c>
      <c r="L458">
        <v>0.43579638752052546</v>
      </c>
      <c r="M458" t="s">
        <v>568</v>
      </c>
      <c r="N458">
        <v>4930</v>
      </c>
      <c r="R458" t="s">
        <v>631</v>
      </c>
      <c r="S458" s="34">
        <v>2</v>
      </c>
      <c r="T458">
        <v>2023</v>
      </c>
      <c r="U458" t="s">
        <v>606</v>
      </c>
      <c r="V458" t="s">
        <v>2830</v>
      </c>
      <c r="W458" t="s">
        <v>2831</v>
      </c>
      <c r="X458" t="s">
        <v>2832</v>
      </c>
      <c r="Y458" t="s">
        <v>2812</v>
      </c>
      <c r="Z458" t="s">
        <v>2833</v>
      </c>
      <c r="AA458" t="s">
        <v>623</v>
      </c>
      <c r="AB458" t="s">
        <v>614</v>
      </c>
      <c r="AC458" t="s">
        <v>609</v>
      </c>
      <c r="AD458" t="s">
        <v>2578</v>
      </c>
      <c r="AE458" t="s">
        <v>2816</v>
      </c>
      <c r="AF458" t="s">
        <v>2875</v>
      </c>
      <c r="AH458">
        <v>0.84285714285714286</v>
      </c>
      <c r="AI458" t="s">
        <v>568</v>
      </c>
      <c r="AJ458">
        <v>34808</v>
      </c>
    </row>
    <row r="459" spans="2:36" x14ac:dyDescent="0.3">
      <c r="B459" t="s">
        <v>2546</v>
      </c>
      <c r="C459">
        <v>2</v>
      </c>
      <c r="D459">
        <v>2023</v>
      </c>
      <c r="E459" t="s">
        <v>606</v>
      </c>
      <c r="F459" t="s">
        <v>2830</v>
      </c>
      <c r="G459" t="s">
        <v>2831</v>
      </c>
      <c r="H459" t="s">
        <v>2832</v>
      </c>
      <c r="I459" t="s">
        <v>2812</v>
      </c>
      <c r="J459" t="s">
        <v>2833</v>
      </c>
      <c r="K459" t="s">
        <v>2547</v>
      </c>
      <c r="L459">
        <v>0.49800796812749004</v>
      </c>
      <c r="M459" t="s">
        <v>568</v>
      </c>
      <c r="N459">
        <v>5005</v>
      </c>
      <c r="R459" t="s">
        <v>631</v>
      </c>
      <c r="S459" s="34">
        <v>2</v>
      </c>
      <c r="T459">
        <v>2023</v>
      </c>
      <c r="U459" t="s">
        <v>606</v>
      </c>
      <c r="V459" t="s">
        <v>2830</v>
      </c>
      <c r="W459" t="s">
        <v>2831</v>
      </c>
      <c r="X459" t="s">
        <v>2832</v>
      </c>
      <c r="Y459" t="s">
        <v>2812</v>
      </c>
      <c r="Z459" t="s">
        <v>2833</v>
      </c>
      <c r="AA459" t="s">
        <v>623</v>
      </c>
      <c r="AB459" t="s">
        <v>614</v>
      </c>
      <c r="AC459" t="s">
        <v>609</v>
      </c>
      <c r="AD459" t="s">
        <v>2578</v>
      </c>
      <c r="AE459" t="s">
        <v>2816</v>
      </c>
      <c r="AF459" t="s">
        <v>2875</v>
      </c>
      <c r="AH459">
        <v>0.84285714285714286</v>
      </c>
      <c r="AI459" t="s">
        <v>568</v>
      </c>
      <c r="AJ459">
        <v>34883</v>
      </c>
    </row>
    <row r="460" spans="2:36" x14ac:dyDescent="0.3">
      <c r="B460" t="s">
        <v>643</v>
      </c>
      <c r="C460">
        <v>2</v>
      </c>
      <c r="D460">
        <v>2023</v>
      </c>
      <c r="E460" t="s">
        <v>606</v>
      </c>
      <c r="F460" t="s">
        <v>2830</v>
      </c>
      <c r="G460" t="s">
        <v>2831</v>
      </c>
      <c r="H460" t="s">
        <v>2832</v>
      </c>
      <c r="I460" t="s">
        <v>2812</v>
      </c>
      <c r="J460" t="s">
        <v>2833</v>
      </c>
      <c r="K460" t="s">
        <v>644</v>
      </c>
      <c r="L460">
        <v>0.599133622125958</v>
      </c>
      <c r="M460" t="s">
        <v>568</v>
      </c>
      <c r="N460">
        <v>264</v>
      </c>
      <c r="R460" t="s">
        <v>631</v>
      </c>
      <c r="S460" s="34">
        <v>2</v>
      </c>
      <c r="T460">
        <v>2023</v>
      </c>
      <c r="U460" t="s">
        <v>606</v>
      </c>
      <c r="V460" t="s">
        <v>2830</v>
      </c>
      <c r="W460" t="s">
        <v>2831</v>
      </c>
      <c r="X460" t="s">
        <v>2832</v>
      </c>
      <c r="Y460" t="s">
        <v>2812</v>
      </c>
      <c r="Z460" t="s">
        <v>2833</v>
      </c>
      <c r="AA460" t="s">
        <v>623</v>
      </c>
      <c r="AB460" t="s">
        <v>614</v>
      </c>
      <c r="AC460" t="s">
        <v>609</v>
      </c>
      <c r="AD460" t="s">
        <v>2578</v>
      </c>
      <c r="AE460" t="s">
        <v>2816</v>
      </c>
      <c r="AF460" t="s">
        <v>2875</v>
      </c>
      <c r="AH460">
        <v>0.84285714285714286</v>
      </c>
      <c r="AI460" t="s">
        <v>568</v>
      </c>
      <c r="AJ460">
        <v>34958</v>
      </c>
    </row>
    <row r="461" spans="2:36" x14ac:dyDescent="0.3">
      <c r="B461" t="s">
        <v>2461</v>
      </c>
      <c r="C461">
        <v>2</v>
      </c>
      <c r="D461">
        <v>2023</v>
      </c>
      <c r="E461" t="s">
        <v>606</v>
      </c>
      <c r="F461" t="s">
        <v>2830</v>
      </c>
      <c r="G461" t="s">
        <v>2831</v>
      </c>
      <c r="H461" t="s">
        <v>2832</v>
      </c>
      <c r="I461" t="s">
        <v>2812</v>
      </c>
      <c r="J461" t="s">
        <v>2833</v>
      </c>
      <c r="K461" t="s">
        <v>2462</v>
      </c>
      <c r="L461">
        <v>0.60204081632653061</v>
      </c>
      <c r="M461" t="s">
        <v>568</v>
      </c>
      <c r="N461">
        <v>903</v>
      </c>
      <c r="R461" t="s">
        <v>631</v>
      </c>
      <c r="S461" s="34">
        <v>2</v>
      </c>
      <c r="T461">
        <v>2023</v>
      </c>
      <c r="U461" t="s">
        <v>606</v>
      </c>
      <c r="V461" t="s">
        <v>2830</v>
      </c>
      <c r="W461" t="s">
        <v>2831</v>
      </c>
      <c r="X461" t="s">
        <v>2832</v>
      </c>
      <c r="Y461" t="s">
        <v>2812</v>
      </c>
      <c r="Z461" t="s">
        <v>2833</v>
      </c>
      <c r="AA461" t="s">
        <v>623</v>
      </c>
      <c r="AB461" t="s">
        <v>614</v>
      </c>
      <c r="AC461" t="s">
        <v>609</v>
      </c>
      <c r="AD461" t="s">
        <v>2578</v>
      </c>
      <c r="AE461" t="s">
        <v>2816</v>
      </c>
      <c r="AF461" t="s">
        <v>2875</v>
      </c>
      <c r="AH461">
        <v>0.84285714285714286</v>
      </c>
      <c r="AI461" t="s">
        <v>568</v>
      </c>
      <c r="AJ461">
        <v>35033</v>
      </c>
    </row>
    <row r="462" spans="2:36" x14ac:dyDescent="0.3">
      <c r="B462" t="s">
        <v>2457</v>
      </c>
      <c r="C462">
        <v>2</v>
      </c>
      <c r="D462">
        <v>2023</v>
      </c>
      <c r="E462" t="s">
        <v>606</v>
      </c>
      <c r="F462" t="s">
        <v>2830</v>
      </c>
      <c r="G462" t="s">
        <v>2831</v>
      </c>
      <c r="H462" t="s">
        <v>2832</v>
      </c>
      <c r="I462" t="s">
        <v>2812</v>
      </c>
      <c r="J462" t="s">
        <v>2833</v>
      </c>
      <c r="K462" t="s">
        <v>2458</v>
      </c>
      <c r="L462">
        <v>0.52919708029197077</v>
      </c>
      <c r="M462" t="s">
        <v>568</v>
      </c>
      <c r="N462">
        <v>905</v>
      </c>
      <c r="R462" t="s">
        <v>631</v>
      </c>
      <c r="S462" s="34">
        <v>2</v>
      </c>
      <c r="T462">
        <v>2023</v>
      </c>
      <c r="U462" t="s">
        <v>606</v>
      </c>
      <c r="V462" t="s">
        <v>2830</v>
      </c>
      <c r="W462" t="s">
        <v>2831</v>
      </c>
      <c r="X462" t="s">
        <v>2832</v>
      </c>
      <c r="Y462" t="s">
        <v>2812</v>
      </c>
      <c r="Z462" t="s">
        <v>2833</v>
      </c>
      <c r="AA462" t="s">
        <v>623</v>
      </c>
      <c r="AB462" t="s">
        <v>614</v>
      </c>
      <c r="AC462" t="s">
        <v>609</v>
      </c>
      <c r="AD462" t="s">
        <v>2578</v>
      </c>
      <c r="AE462" t="s">
        <v>2816</v>
      </c>
      <c r="AF462" t="s">
        <v>2875</v>
      </c>
      <c r="AH462">
        <v>0.84285714285714286</v>
      </c>
      <c r="AI462" t="s">
        <v>568</v>
      </c>
      <c r="AJ462">
        <v>35108</v>
      </c>
    </row>
    <row r="463" spans="2:36" x14ac:dyDescent="0.3">
      <c r="B463" t="s">
        <v>2459</v>
      </c>
      <c r="C463">
        <v>2</v>
      </c>
      <c r="D463">
        <v>2023</v>
      </c>
      <c r="E463" t="s">
        <v>606</v>
      </c>
      <c r="F463" t="s">
        <v>2830</v>
      </c>
      <c r="G463" t="s">
        <v>2831</v>
      </c>
      <c r="H463" t="s">
        <v>2832</v>
      </c>
      <c r="I463" t="s">
        <v>2812</v>
      </c>
      <c r="J463" t="s">
        <v>2833</v>
      </c>
      <c r="K463" t="s">
        <v>2460</v>
      </c>
      <c r="L463">
        <v>0.84353741496598644</v>
      </c>
      <c r="M463" t="s">
        <v>568</v>
      </c>
      <c r="N463">
        <v>904</v>
      </c>
      <c r="R463" t="s">
        <v>631</v>
      </c>
      <c r="S463" s="34">
        <v>2</v>
      </c>
      <c r="T463">
        <v>2023</v>
      </c>
      <c r="U463" t="s">
        <v>606</v>
      </c>
      <c r="V463" t="s">
        <v>2830</v>
      </c>
      <c r="W463" t="s">
        <v>2831</v>
      </c>
      <c r="X463" t="s">
        <v>2832</v>
      </c>
      <c r="Y463" t="s">
        <v>2812</v>
      </c>
      <c r="Z463" t="s">
        <v>2833</v>
      </c>
      <c r="AA463" t="s">
        <v>623</v>
      </c>
      <c r="AB463" t="s">
        <v>614</v>
      </c>
      <c r="AC463" t="s">
        <v>609</v>
      </c>
      <c r="AD463" t="s">
        <v>2578</v>
      </c>
      <c r="AE463" t="s">
        <v>2816</v>
      </c>
      <c r="AF463" t="s">
        <v>2875</v>
      </c>
      <c r="AH463">
        <v>0.84285714285714286</v>
      </c>
      <c r="AI463" t="s">
        <v>568</v>
      </c>
      <c r="AJ463">
        <v>35183</v>
      </c>
    </row>
    <row r="464" spans="2:36" x14ac:dyDescent="0.3">
      <c r="B464" t="s">
        <v>2455</v>
      </c>
      <c r="C464">
        <v>2</v>
      </c>
      <c r="D464">
        <v>2023</v>
      </c>
      <c r="E464" t="s">
        <v>606</v>
      </c>
      <c r="F464" t="s">
        <v>2830</v>
      </c>
      <c r="G464" t="s">
        <v>2831</v>
      </c>
      <c r="H464" t="s">
        <v>2832</v>
      </c>
      <c r="I464" t="s">
        <v>2812</v>
      </c>
      <c r="J464" t="s">
        <v>2833</v>
      </c>
      <c r="K464" t="s">
        <v>2456</v>
      </c>
      <c r="L464">
        <v>0.64598540145985406</v>
      </c>
      <c r="M464" t="s">
        <v>568</v>
      </c>
      <c r="N464">
        <v>906</v>
      </c>
      <c r="R464" t="s">
        <v>631</v>
      </c>
      <c r="S464" s="34">
        <v>2</v>
      </c>
      <c r="T464">
        <v>2023</v>
      </c>
      <c r="U464" t="s">
        <v>606</v>
      </c>
      <c r="V464" t="s">
        <v>2830</v>
      </c>
      <c r="W464" t="s">
        <v>2831</v>
      </c>
      <c r="X464" t="s">
        <v>2832</v>
      </c>
      <c r="Y464" t="s">
        <v>2812</v>
      </c>
      <c r="Z464" t="s">
        <v>2833</v>
      </c>
      <c r="AA464" t="s">
        <v>623</v>
      </c>
      <c r="AB464" t="s">
        <v>614</v>
      </c>
      <c r="AC464" t="s">
        <v>609</v>
      </c>
      <c r="AD464" t="s">
        <v>2578</v>
      </c>
      <c r="AE464" t="s">
        <v>2816</v>
      </c>
      <c r="AF464" t="s">
        <v>2875</v>
      </c>
      <c r="AH464">
        <v>0.84285714285714286</v>
      </c>
      <c r="AI464" t="s">
        <v>568</v>
      </c>
      <c r="AJ464">
        <v>35258</v>
      </c>
    </row>
    <row r="465" spans="2:36" x14ac:dyDescent="0.3">
      <c r="B465" t="s">
        <v>112</v>
      </c>
      <c r="C465">
        <v>2</v>
      </c>
      <c r="D465">
        <v>2023</v>
      </c>
      <c r="E465" t="s">
        <v>606</v>
      </c>
      <c r="F465" t="s">
        <v>2830</v>
      </c>
      <c r="G465" t="s">
        <v>2831</v>
      </c>
      <c r="H465" t="s">
        <v>2832</v>
      </c>
      <c r="I465" t="s">
        <v>2812</v>
      </c>
      <c r="J465" t="s">
        <v>2833</v>
      </c>
      <c r="K465" t="s">
        <v>650</v>
      </c>
      <c r="L465">
        <v>0.99975074775672979</v>
      </c>
      <c r="M465" t="s">
        <v>568</v>
      </c>
      <c r="N465">
        <v>1241</v>
      </c>
      <c r="R465" t="s">
        <v>631</v>
      </c>
      <c r="S465" s="34">
        <v>2</v>
      </c>
      <c r="T465">
        <v>2023</v>
      </c>
      <c r="U465" t="s">
        <v>606</v>
      </c>
      <c r="V465" t="s">
        <v>2830</v>
      </c>
      <c r="W465" t="s">
        <v>2831</v>
      </c>
      <c r="X465" t="s">
        <v>2832</v>
      </c>
      <c r="Y465" t="s">
        <v>2812</v>
      </c>
      <c r="Z465" t="s">
        <v>2833</v>
      </c>
      <c r="AA465" t="s">
        <v>623</v>
      </c>
      <c r="AB465" t="s">
        <v>614</v>
      </c>
      <c r="AC465" t="s">
        <v>609</v>
      </c>
      <c r="AD465" t="s">
        <v>2578</v>
      </c>
      <c r="AE465" t="s">
        <v>2816</v>
      </c>
      <c r="AF465" t="s">
        <v>2875</v>
      </c>
      <c r="AH465">
        <v>0.84285714285714286</v>
      </c>
      <c r="AI465" t="s">
        <v>568</v>
      </c>
      <c r="AJ465">
        <v>35333</v>
      </c>
    </row>
    <row r="466" spans="2:36" x14ac:dyDescent="0.3">
      <c r="B466" t="s">
        <v>661</v>
      </c>
      <c r="C466">
        <v>2</v>
      </c>
      <c r="D466">
        <v>2023</v>
      </c>
      <c r="E466" t="s">
        <v>606</v>
      </c>
      <c r="F466" t="s">
        <v>2830</v>
      </c>
      <c r="G466" t="s">
        <v>2831</v>
      </c>
      <c r="H466" t="s">
        <v>2832</v>
      </c>
      <c r="I466" t="s">
        <v>2812</v>
      </c>
      <c r="J466" t="s">
        <v>2833</v>
      </c>
      <c r="K466" t="s">
        <v>662</v>
      </c>
      <c r="L466">
        <v>3347.0851775298279</v>
      </c>
      <c r="M466" t="s">
        <v>568</v>
      </c>
      <c r="N466">
        <v>1998</v>
      </c>
      <c r="R466" t="s">
        <v>631</v>
      </c>
      <c r="S466" s="34">
        <v>2</v>
      </c>
      <c r="T466">
        <v>2023</v>
      </c>
      <c r="U466" t="s">
        <v>606</v>
      </c>
      <c r="V466" t="s">
        <v>2830</v>
      </c>
      <c r="W466" t="s">
        <v>2831</v>
      </c>
      <c r="X466" t="s">
        <v>2832</v>
      </c>
      <c r="Y466" t="s">
        <v>2812</v>
      </c>
      <c r="Z466" t="s">
        <v>2833</v>
      </c>
      <c r="AA466" t="s">
        <v>623</v>
      </c>
      <c r="AB466" t="s">
        <v>614</v>
      </c>
      <c r="AC466" t="s">
        <v>609</v>
      </c>
      <c r="AD466" t="s">
        <v>2578</v>
      </c>
      <c r="AE466" t="s">
        <v>2816</v>
      </c>
      <c r="AF466" t="s">
        <v>2875</v>
      </c>
      <c r="AH466">
        <v>0.84285714285714286</v>
      </c>
      <c r="AI466" t="s">
        <v>568</v>
      </c>
      <c r="AJ466">
        <v>35408</v>
      </c>
    </row>
    <row r="467" spans="2:36" x14ac:dyDescent="0.3">
      <c r="B467" t="s">
        <v>657</v>
      </c>
      <c r="C467">
        <v>2</v>
      </c>
      <c r="D467">
        <v>2023</v>
      </c>
      <c r="E467" t="s">
        <v>606</v>
      </c>
      <c r="F467" t="s">
        <v>2830</v>
      </c>
      <c r="G467" t="s">
        <v>2831</v>
      </c>
      <c r="H467" t="s">
        <v>2832</v>
      </c>
      <c r="I467" t="s">
        <v>2812</v>
      </c>
      <c r="J467" t="s">
        <v>2833</v>
      </c>
      <c r="K467" t="s">
        <v>658</v>
      </c>
      <c r="L467">
        <v>3638.0942455702493</v>
      </c>
      <c r="M467" t="s">
        <v>568</v>
      </c>
      <c r="N467">
        <v>1848</v>
      </c>
      <c r="R467" t="s">
        <v>631</v>
      </c>
      <c r="S467" s="34">
        <v>2</v>
      </c>
      <c r="T467">
        <v>2023</v>
      </c>
      <c r="U467" t="s">
        <v>606</v>
      </c>
      <c r="V467" t="s">
        <v>2830</v>
      </c>
      <c r="W467" t="s">
        <v>2831</v>
      </c>
      <c r="X467" t="s">
        <v>2832</v>
      </c>
      <c r="Y467" t="s">
        <v>2812</v>
      </c>
      <c r="Z467" t="s">
        <v>2833</v>
      </c>
      <c r="AA467" t="s">
        <v>623</v>
      </c>
      <c r="AB467" t="s">
        <v>614</v>
      </c>
      <c r="AC467" t="s">
        <v>609</v>
      </c>
      <c r="AD467" t="s">
        <v>2578</v>
      </c>
      <c r="AE467" t="s">
        <v>2816</v>
      </c>
      <c r="AF467" t="s">
        <v>2875</v>
      </c>
      <c r="AH467">
        <v>0.84285714285714286</v>
      </c>
      <c r="AI467" t="s">
        <v>568</v>
      </c>
      <c r="AJ467">
        <v>35483</v>
      </c>
    </row>
    <row r="468" spans="2:36" x14ac:dyDescent="0.3">
      <c r="B468" t="s">
        <v>663</v>
      </c>
      <c r="C468">
        <v>2</v>
      </c>
      <c r="D468">
        <v>2023</v>
      </c>
      <c r="E468" t="s">
        <v>606</v>
      </c>
      <c r="F468" t="s">
        <v>2830</v>
      </c>
      <c r="G468" t="s">
        <v>2831</v>
      </c>
      <c r="H468" t="s">
        <v>2832</v>
      </c>
      <c r="I468" t="s">
        <v>2812</v>
      </c>
      <c r="J468" t="s">
        <v>2833</v>
      </c>
      <c r="K468" t="s">
        <v>664</v>
      </c>
      <c r="L468">
        <v>3031.1555576320698</v>
      </c>
      <c r="M468" t="s">
        <v>568</v>
      </c>
      <c r="N468">
        <v>2073</v>
      </c>
      <c r="R468" t="s">
        <v>631</v>
      </c>
      <c r="S468" s="34">
        <v>2</v>
      </c>
      <c r="T468">
        <v>2023</v>
      </c>
      <c r="U468" t="s">
        <v>606</v>
      </c>
      <c r="V468" t="s">
        <v>2830</v>
      </c>
      <c r="W468" t="s">
        <v>2831</v>
      </c>
      <c r="X468" t="s">
        <v>2832</v>
      </c>
      <c r="Y468" t="s">
        <v>2812</v>
      </c>
      <c r="Z468" t="s">
        <v>2833</v>
      </c>
      <c r="AA468" t="s">
        <v>623</v>
      </c>
      <c r="AB468" t="s">
        <v>614</v>
      </c>
      <c r="AC468" t="s">
        <v>609</v>
      </c>
      <c r="AD468" t="s">
        <v>2578</v>
      </c>
      <c r="AE468" t="s">
        <v>2816</v>
      </c>
      <c r="AF468" t="s">
        <v>2875</v>
      </c>
      <c r="AH468">
        <v>0.84285714285714286</v>
      </c>
      <c r="AI468" t="s">
        <v>568</v>
      </c>
      <c r="AJ468">
        <v>35558</v>
      </c>
    </row>
    <row r="469" spans="2:36" x14ac:dyDescent="0.3">
      <c r="B469" t="s">
        <v>659</v>
      </c>
      <c r="C469">
        <v>2</v>
      </c>
      <c r="D469">
        <v>2023</v>
      </c>
      <c r="E469" t="s">
        <v>606</v>
      </c>
      <c r="F469" t="s">
        <v>2830</v>
      </c>
      <c r="G469" t="s">
        <v>2831</v>
      </c>
      <c r="H469" t="s">
        <v>2832</v>
      </c>
      <c r="I469" t="s">
        <v>2812</v>
      </c>
      <c r="J469" t="s">
        <v>2833</v>
      </c>
      <c r="K469" t="s">
        <v>660</v>
      </c>
      <c r="L469">
        <v>2739.6339773593681</v>
      </c>
      <c r="M469" t="s">
        <v>568</v>
      </c>
      <c r="N469">
        <v>1923</v>
      </c>
      <c r="R469" t="s">
        <v>631</v>
      </c>
      <c r="S469" s="34">
        <v>2</v>
      </c>
      <c r="T469">
        <v>2023</v>
      </c>
      <c r="U469" t="s">
        <v>606</v>
      </c>
      <c r="V469" t="s">
        <v>2830</v>
      </c>
      <c r="W469" t="s">
        <v>2831</v>
      </c>
      <c r="X469" t="s">
        <v>2832</v>
      </c>
      <c r="Y469" t="s">
        <v>2812</v>
      </c>
      <c r="Z469" t="s">
        <v>2833</v>
      </c>
      <c r="AA469" t="s">
        <v>623</v>
      </c>
      <c r="AB469" t="s">
        <v>614</v>
      </c>
      <c r="AC469" t="s">
        <v>609</v>
      </c>
      <c r="AD469" t="s">
        <v>2578</v>
      </c>
      <c r="AE469" t="s">
        <v>2816</v>
      </c>
      <c r="AF469" t="s">
        <v>2875</v>
      </c>
      <c r="AH469">
        <v>0.84285714285714286</v>
      </c>
      <c r="AI469" t="s">
        <v>568</v>
      </c>
      <c r="AJ469">
        <v>35633</v>
      </c>
    </row>
    <row r="470" spans="2:36" x14ac:dyDescent="0.3">
      <c r="B470" t="s">
        <v>717</v>
      </c>
      <c r="C470">
        <v>2</v>
      </c>
      <c r="D470">
        <v>2023</v>
      </c>
      <c r="E470" t="s">
        <v>606</v>
      </c>
      <c r="F470" t="s">
        <v>2830</v>
      </c>
      <c r="G470" t="s">
        <v>2831</v>
      </c>
      <c r="H470" t="s">
        <v>2832</v>
      </c>
      <c r="I470" t="s">
        <v>2812</v>
      </c>
      <c r="J470" t="s">
        <v>2833</v>
      </c>
      <c r="K470" t="s">
        <v>718</v>
      </c>
      <c r="L470">
        <v>3349.4756466133458</v>
      </c>
      <c r="M470" t="s">
        <v>568</v>
      </c>
      <c r="N470">
        <v>4177</v>
      </c>
      <c r="R470" t="s">
        <v>631</v>
      </c>
      <c r="S470" s="34">
        <v>2</v>
      </c>
      <c r="T470">
        <v>2023</v>
      </c>
      <c r="U470" t="s">
        <v>606</v>
      </c>
      <c r="V470" t="s">
        <v>2830</v>
      </c>
      <c r="W470" t="s">
        <v>2831</v>
      </c>
      <c r="X470" t="s">
        <v>2832</v>
      </c>
      <c r="Y470" t="s">
        <v>2812</v>
      </c>
      <c r="Z470" t="s">
        <v>2833</v>
      </c>
      <c r="AA470" t="s">
        <v>623</v>
      </c>
      <c r="AB470" t="s">
        <v>614</v>
      </c>
      <c r="AC470" t="s">
        <v>609</v>
      </c>
      <c r="AD470" t="s">
        <v>2578</v>
      </c>
      <c r="AE470" t="s">
        <v>2816</v>
      </c>
      <c r="AF470" t="s">
        <v>2875</v>
      </c>
      <c r="AH470">
        <v>0.84285714285714286</v>
      </c>
      <c r="AI470" t="s">
        <v>568</v>
      </c>
      <c r="AJ470">
        <v>35708</v>
      </c>
    </row>
    <row r="471" spans="2:36" x14ac:dyDescent="0.3">
      <c r="B471" t="s">
        <v>709</v>
      </c>
      <c r="C471">
        <v>2</v>
      </c>
      <c r="D471">
        <v>2023</v>
      </c>
      <c r="E471" t="s">
        <v>606</v>
      </c>
      <c r="F471" t="s">
        <v>2830</v>
      </c>
      <c r="G471" t="s">
        <v>2831</v>
      </c>
      <c r="H471" t="s">
        <v>2832</v>
      </c>
      <c r="I471" t="s">
        <v>2812</v>
      </c>
      <c r="J471" t="s">
        <v>2833</v>
      </c>
      <c r="K471" t="s">
        <v>710</v>
      </c>
      <c r="L471">
        <v>2739.9439608371799</v>
      </c>
      <c r="M471" t="s">
        <v>568</v>
      </c>
      <c r="N471">
        <v>3951</v>
      </c>
      <c r="R471" t="s">
        <v>631</v>
      </c>
      <c r="S471" s="34">
        <v>2</v>
      </c>
      <c r="T471">
        <v>2023</v>
      </c>
      <c r="U471" t="s">
        <v>606</v>
      </c>
      <c r="V471" t="s">
        <v>2830</v>
      </c>
      <c r="W471" t="s">
        <v>2831</v>
      </c>
      <c r="X471" t="s">
        <v>2832</v>
      </c>
      <c r="Y471" t="s">
        <v>2812</v>
      </c>
      <c r="Z471" t="s">
        <v>2833</v>
      </c>
      <c r="AA471" t="s">
        <v>623</v>
      </c>
      <c r="AB471" t="s">
        <v>614</v>
      </c>
      <c r="AC471" t="s">
        <v>609</v>
      </c>
      <c r="AD471" t="s">
        <v>2578</v>
      </c>
      <c r="AE471" t="s">
        <v>2816</v>
      </c>
      <c r="AF471" t="s">
        <v>2875</v>
      </c>
      <c r="AH471">
        <v>0.84285714285714286</v>
      </c>
      <c r="AI471" t="s">
        <v>568</v>
      </c>
      <c r="AJ471">
        <v>35783</v>
      </c>
    </row>
    <row r="472" spans="2:36" x14ac:dyDescent="0.3">
      <c r="B472" t="s">
        <v>715</v>
      </c>
      <c r="C472">
        <v>2</v>
      </c>
      <c r="D472">
        <v>2023</v>
      </c>
      <c r="E472" t="s">
        <v>606</v>
      </c>
      <c r="F472" t="s">
        <v>2830</v>
      </c>
      <c r="G472" t="s">
        <v>2831</v>
      </c>
      <c r="H472" t="s">
        <v>2832</v>
      </c>
      <c r="I472" t="s">
        <v>2812</v>
      </c>
      <c r="J472" t="s">
        <v>2833</v>
      </c>
      <c r="K472" t="s">
        <v>716</v>
      </c>
      <c r="L472">
        <v>3347.0851775298274</v>
      </c>
      <c r="M472" t="s">
        <v>568</v>
      </c>
      <c r="N472">
        <v>4100</v>
      </c>
      <c r="R472" t="s">
        <v>631</v>
      </c>
      <c r="S472" s="34">
        <v>2</v>
      </c>
      <c r="T472">
        <v>2023</v>
      </c>
      <c r="U472" t="s">
        <v>606</v>
      </c>
      <c r="V472" t="s">
        <v>2830</v>
      </c>
      <c r="W472" t="s">
        <v>2831</v>
      </c>
      <c r="X472" t="s">
        <v>2832</v>
      </c>
      <c r="Y472" t="s">
        <v>2812</v>
      </c>
      <c r="Z472" t="s">
        <v>2833</v>
      </c>
      <c r="AA472" t="s">
        <v>623</v>
      </c>
      <c r="AB472" t="s">
        <v>614</v>
      </c>
      <c r="AC472" t="s">
        <v>609</v>
      </c>
      <c r="AD472" t="s">
        <v>2578</v>
      </c>
      <c r="AE472" t="s">
        <v>2816</v>
      </c>
      <c r="AF472" t="s">
        <v>2875</v>
      </c>
      <c r="AH472">
        <v>0.84285714285714286</v>
      </c>
      <c r="AI472" t="s">
        <v>568</v>
      </c>
      <c r="AJ472">
        <v>35858</v>
      </c>
    </row>
    <row r="473" spans="2:36" x14ac:dyDescent="0.3">
      <c r="B473" t="s">
        <v>707</v>
      </c>
      <c r="C473">
        <v>2</v>
      </c>
      <c r="D473">
        <v>2023</v>
      </c>
      <c r="E473" t="s">
        <v>606</v>
      </c>
      <c r="F473" t="s">
        <v>2830</v>
      </c>
      <c r="G473" t="s">
        <v>2831</v>
      </c>
      <c r="H473" t="s">
        <v>2832</v>
      </c>
      <c r="I473" t="s">
        <v>2812</v>
      </c>
      <c r="J473" t="s">
        <v>2833</v>
      </c>
      <c r="K473" t="s">
        <v>708</v>
      </c>
      <c r="L473">
        <v>2739.6339773593622</v>
      </c>
      <c r="M473" t="s">
        <v>568</v>
      </c>
      <c r="N473">
        <v>3874</v>
      </c>
      <c r="R473" t="s">
        <v>631</v>
      </c>
      <c r="S473" s="34">
        <v>2</v>
      </c>
      <c r="T473">
        <v>2023</v>
      </c>
      <c r="U473" t="s">
        <v>606</v>
      </c>
      <c r="V473" t="s">
        <v>2830</v>
      </c>
      <c r="W473" t="s">
        <v>2831</v>
      </c>
      <c r="X473" t="s">
        <v>2832</v>
      </c>
      <c r="Y473" t="s">
        <v>2812</v>
      </c>
      <c r="Z473" t="s">
        <v>2833</v>
      </c>
      <c r="AA473" t="s">
        <v>623</v>
      </c>
      <c r="AB473" t="s">
        <v>614</v>
      </c>
      <c r="AC473" t="s">
        <v>609</v>
      </c>
      <c r="AD473" t="s">
        <v>2578</v>
      </c>
      <c r="AE473" t="s">
        <v>2816</v>
      </c>
      <c r="AF473" t="s">
        <v>2875</v>
      </c>
      <c r="AH473">
        <v>0.84285714285714286</v>
      </c>
      <c r="AI473" t="s">
        <v>568</v>
      </c>
      <c r="AJ473">
        <v>35933</v>
      </c>
    </row>
    <row r="474" spans="2:36" x14ac:dyDescent="0.3">
      <c r="B474" t="s">
        <v>721</v>
      </c>
      <c r="C474">
        <v>2</v>
      </c>
      <c r="D474">
        <v>2023</v>
      </c>
      <c r="E474" t="s">
        <v>606</v>
      </c>
      <c r="F474" t="s">
        <v>2830</v>
      </c>
      <c r="G474" t="s">
        <v>254</v>
      </c>
      <c r="H474" t="s">
        <v>11</v>
      </c>
      <c r="I474" t="s">
        <v>254</v>
      </c>
      <c r="J474" t="s">
        <v>254</v>
      </c>
      <c r="K474" t="s">
        <v>722</v>
      </c>
      <c r="L474">
        <v>4360.6376224042951</v>
      </c>
      <c r="M474" t="s">
        <v>568</v>
      </c>
      <c r="N474">
        <v>4289</v>
      </c>
      <c r="R474" t="s">
        <v>631</v>
      </c>
      <c r="S474" s="34">
        <v>2</v>
      </c>
      <c r="T474">
        <v>2023</v>
      </c>
      <c r="U474" t="s">
        <v>606</v>
      </c>
      <c r="V474" t="s">
        <v>2830</v>
      </c>
      <c r="W474" t="s">
        <v>2831</v>
      </c>
      <c r="X474" t="s">
        <v>2832</v>
      </c>
      <c r="Y474" t="s">
        <v>2812</v>
      </c>
      <c r="Z474" t="s">
        <v>2833</v>
      </c>
      <c r="AA474" t="s">
        <v>623</v>
      </c>
      <c r="AB474" t="s">
        <v>614</v>
      </c>
      <c r="AC474" t="s">
        <v>609</v>
      </c>
      <c r="AD474" t="s">
        <v>2578</v>
      </c>
      <c r="AE474" t="s">
        <v>2816</v>
      </c>
      <c r="AF474" t="s">
        <v>2875</v>
      </c>
      <c r="AH474">
        <v>0.84285714285714286</v>
      </c>
      <c r="AI474" t="s">
        <v>568</v>
      </c>
      <c r="AJ474">
        <v>36008</v>
      </c>
    </row>
    <row r="475" spans="2:36" x14ac:dyDescent="0.3">
      <c r="B475" t="s">
        <v>713</v>
      </c>
      <c r="C475">
        <v>2</v>
      </c>
      <c r="D475">
        <v>2023</v>
      </c>
      <c r="E475" t="s">
        <v>606</v>
      </c>
      <c r="F475" t="s">
        <v>2830</v>
      </c>
      <c r="G475" t="s">
        <v>254</v>
      </c>
      <c r="H475" t="s">
        <v>11</v>
      </c>
      <c r="I475" t="s">
        <v>254</v>
      </c>
      <c r="J475" t="s">
        <v>254</v>
      </c>
      <c r="K475" t="s">
        <v>714</v>
      </c>
      <c r="L475">
        <v>4191.555812895348</v>
      </c>
      <c r="M475" t="s">
        <v>568</v>
      </c>
      <c r="N475">
        <v>4063</v>
      </c>
      <c r="R475" t="s">
        <v>631</v>
      </c>
      <c r="S475" s="34">
        <v>2</v>
      </c>
      <c r="T475">
        <v>2023</v>
      </c>
      <c r="U475" t="s">
        <v>606</v>
      </c>
      <c r="V475" t="s">
        <v>2830</v>
      </c>
      <c r="W475" t="s">
        <v>2831</v>
      </c>
      <c r="X475" t="s">
        <v>2832</v>
      </c>
      <c r="Y475" t="s">
        <v>2812</v>
      </c>
      <c r="Z475" t="s">
        <v>2833</v>
      </c>
      <c r="AA475" t="s">
        <v>623</v>
      </c>
      <c r="AB475" t="s">
        <v>614</v>
      </c>
      <c r="AC475" t="s">
        <v>609</v>
      </c>
      <c r="AD475" t="s">
        <v>2578</v>
      </c>
      <c r="AE475" t="s">
        <v>2816</v>
      </c>
      <c r="AF475" t="s">
        <v>2875</v>
      </c>
      <c r="AH475">
        <v>0.84285714285714286</v>
      </c>
      <c r="AI475" t="s">
        <v>568</v>
      </c>
      <c r="AJ475">
        <v>36083</v>
      </c>
    </row>
    <row r="476" spans="2:36" x14ac:dyDescent="0.3">
      <c r="B476" t="s">
        <v>719</v>
      </c>
      <c r="C476">
        <v>2</v>
      </c>
      <c r="D476">
        <v>2023</v>
      </c>
      <c r="E476" t="s">
        <v>606</v>
      </c>
      <c r="F476" t="s">
        <v>2830</v>
      </c>
      <c r="G476" t="s">
        <v>2831</v>
      </c>
      <c r="H476" t="s">
        <v>2832</v>
      </c>
      <c r="I476" t="s">
        <v>2812</v>
      </c>
      <c r="J476" t="s">
        <v>2833</v>
      </c>
      <c r="K476" t="s">
        <v>720</v>
      </c>
      <c r="L476">
        <v>4547.2314843610502</v>
      </c>
      <c r="M476" t="s">
        <v>568</v>
      </c>
      <c r="N476">
        <v>4252</v>
      </c>
      <c r="R476" t="s">
        <v>631</v>
      </c>
      <c r="S476" s="34">
        <v>2</v>
      </c>
      <c r="T476">
        <v>2023</v>
      </c>
      <c r="U476" t="s">
        <v>606</v>
      </c>
      <c r="V476" t="s">
        <v>2830</v>
      </c>
      <c r="W476" t="s">
        <v>2831</v>
      </c>
      <c r="X476" t="s">
        <v>2832</v>
      </c>
      <c r="Y476" t="s">
        <v>2812</v>
      </c>
      <c r="Z476" t="s">
        <v>2833</v>
      </c>
      <c r="AA476" t="s">
        <v>623</v>
      </c>
      <c r="AB476" t="s">
        <v>614</v>
      </c>
      <c r="AC476" t="s">
        <v>609</v>
      </c>
      <c r="AD476" t="s">
        <v>2578</v>
      </c>
      <c r="AE476" t="s">
        <v>2816</v>
      </c>
      <c r="AF476" t="s">
        <v>2875</v>
      </c>
      <c r="AH476">
        <v>0.84285714285714286</v>
      </c>
      <c r="AI476" t="s">
        <v>568</v>
      </c>
      <c r="AJ476">
        <v>36158</v>
      </c>
    </row>
    <row r="477" spans="2:36" x14ac:dyDescent="0.3">
      <c r="B477" t="s">
        <v>711</v>
      </c>
      <c r="C477">
        <v>2</v>
      </c>
      <c r="D477">
        <v>2023</v>
      </c>
      <c r="E477" t="s">
        <v>606</v>
      </c>
      <c r="F477" t="s">
        <v>2830</v>
      </c>
      <c r="G477" t="s">
        <v>2831</v>
      </c>
      <c r="H477" t="s">
        <v>2832</v>
      </c>
      <c r="I477" t="s">
        <v>2812</v>
      </c>
      <c r="J477" t="s">
        <v>2833</v>
      </c>
      <c r="K477" t="s">
        <v>712</v>
      </c>
      <c r="L477">
        <v>4402.0135081662884</v>
      </c>
      <c r="M477" t="s">
        <v>568</v>
      </c>
      <c r="N477">
        <v>4026</v>
      </c>
      <c r="R477" t="s">
        <v>631</v>
      </c>
      <c r="S477" s="34">
        <v>2</v>
      </c>
      <c r="T477">
        <v>2023</v>
      </c>
      <c r="U477" t="s">
        <v>606</v>
      </c>
      <c r="V477" t="s">
        <v>2830</v>
      </c>
      <c r="W477" t="s">
        <v>2831</v>
      </c>
      <c r="X477" t="s">
        <v>2832</v>
      </c>
      <c r="Y477" t="s">
        <v>2812</v>
      </c>
      <c r="Z477" t="s">
        <v>2833</v>
      </c>
      <c r="AA477" t="s">
        <v>623</v>
      </c>
      <c r="AB477" t="s">
        <v>614</v>
      </c>
      <c r="AC477" t="s">
        <v>609</v>
      </c>
      <c r="AD477" t="s">
        <v>2578</v>
      </c>
      <c r="AE477" t="s">
        <v>2816</v>
      </c>
      <c r="AF477" t="s">
        <v>2875</v>
      </c>
      <c r="AH477">
        <v>0.84285714285714286</v>
      </c>
      <c r="AI477" t="s">
        <v>568</v>
      </c>
      <c r="AJ477">
        <v>36233</v>
      </c>
    </row>
    <row r="478" spans="2:36" x14ac:dyDescent="0.3">
      <c r="B478" t="s">
        <v>226</v>
      </c>
      <c r="C478">
        <v>2</v>
      </c>
      <c r="D478">
        <v>2023</v>
      </c>
      <c r="E478" t="s">
        <v>606</v>
      </c>
      <c r="F478" t="s">
        <v>2830</v>
      </c>
      <c r="G478" t="s">
        <v>2831</v>
      </c>
      <c r="H478" t="s">
        <v>2832</v>
      </c>
      <c r="I478" t="s">
        <v>2812</v>
      </c>
      <c r="J478" t="s">
        <v>2833</v>
      </c>
      <c r="K478" t="s">
        <v>665</v>
      </c>
      <c r="L478">
        <v>6090</v>
      </c>
      <c r="M478" t="s">
        <v>568</v>
      </c>
      <c r="N478">
        <v>2148</v>
      </c>
      <c r="R478" t="s">
        <v>631</v>
      </c>
      <c r="S478" s="34">
        <v>2</v>
      </c>
      <c r="T478">
        <v>2023</v>
      </c>
      <c r="U478" t="s">
        <v>606</v>
      </c>
      <c r="V478" t="s">
        <v>2830</v>
      </c>
      <c r="W478" t="s">
        <v>2831</v>
      </c>
      <c r="X478" t="s">
        <v>2832</v>
      </c>
      <c r="Y478" t="s">
        <v>2812</v>
      </c>
      <c r="Z478" t="s">
        <v>2833</v>
      </c>
      <c r="AA478" t="s">
        <v>623</v>
      </c>
      <c r="AB478" t="s">
        <v>614</v>
      </c>
      <c r="AC478" t="s">
        <v>609</v>
      </c>
      <c r="AD478" t="s">
        <v>2578</v>
      </c>
      <c r="AE478" t="s">
        <v>2816</v>
      </c>
      <c r="AF478" t="s">
        <v>2875</v>
      </c>
      <c r="AH478">
        <v>0.84285714285714286</v>
      </c>
      <c r="AI478" t="s">
        <v>568</v>
      </c>
      <c r="AJ478">
        <v>36308</v>
      </c>
    </row>
    <row r="479" spans="2:36" x14ac:dyDescent="0.3">
      <c r="B479" t="s">
        <v>666</v>
      </c>
      <c r="C479">
        <v>2</v>
      </c>
      <c r="D479">
        <v>2023</v>
      </c>
      <c r="E479" t="s">
        <v>606</v>
      </c>
      <c r="F479" t="s">
        <v>2830</v>
      </c>
      <c r="G479" t="s">
        <v>2831</v>
      </c>
      <c r="H479" t="s">
        <v>2832</v>
      </c>
      <c r="I479" t="s">
        <v>2812</v>
      </c>
      <c r="J479" t="s">
        <v>2833</v>
      </c>
      <c r="K479" t="s">
        <v>667</v>
      </c>
      <c r="L479">
        <v>6002</v>
      </c>
      <c r="M479" t="s">
        <v>568</v>
      </c>
      <c r="N479">
        <v>2223</v>
      </c>
      <c r="R479" t="s">
        <v>631</v>
      </c>
      <c r="S479" s="34">
        <v>2</v>
      </c>
      <c r="T479">
        <v>2023</v>
      </c>
      <c r="U479" t="s">
        <v>606</v>
      </c>
      <c r="V479" t="s">
        <v>2830</v>
      </c>
      <c r="W479" t="s">
        <v>2831</v>
      </c>
      <c r="X479" t="s">
        <v>2832</v>
      </c>
      <c r="Y479" t="s">
        <v>2812</v>
      </c>
      <c r="Z479" t="s">
        <v>2833</v>
      </c>
      <c r="AA479" t="s">
        <v>623</v>
      </c>
      <c r="AB479" t="s">
        <v>614</v>
      </c>
      <c r="AC479" t="s">
        <v>609</v>
      </c>
      <c r="AD479" t="s">
        <v>2578</v>
      </c>
      <c r="AE479" t="s">
        <v>2816</v>
      </c>
      <c r="AF479" t="s">
        <v>2875</v>
      </c>
      <c r="AH479">
        <v>0.84285714285714286</v>
      </c>
      <c r="AI479" t="s">
        <v>568</v>
      </c>
      <c r="AJ479">
        <v>36383</v>
      </c>
    </row>
    <row r="480" spans="2:36" x14ac:dyDescent="0.3">
      <c r="B480" t="s">
        <v>685</v>
      </c>
      <c r="C480">
        <v>2</v>
      </c>
      <c r="D480">
        <v>2023</v>
      </c>
      <c r="E480" t="s">
        <v>606</v>
      </c>
      <c r="F480" t="s">
        <v>2830</v>
      </c>
      <c r="G480" t="s">
        <v>2831</v>
      </c>
      <c r="H480" t="s">
        <v>2832</v>
      </c>
      <c r="I480" t="s">
        <v>2812</v>
      </c>
      <c r="J480" t="s">
        <v>2833</v>
      </c>
      <c r="K480" t="s">
        <v>686</v>
      </c>
      <c r="L480">
        <v>1.8005982053838485</v>
      </c>
      <c r="M480" t="s">
        <v>568</v>
      </c>
      <c r="N480">
        <v>3273</v>
      </c>
      <c r="R480" t="s">
        <v>631</v>
      </c>
      <c r="S480" s="34">
        <v>2</v>
      </c>
      <c r="T480">
        <v>2023</v>
      </c>
      <c r="U480" t="s">
        <v>606</v>
      </c>
      <c r="V480" t="s">
        <v>2830</v>
      </c>
      <c r="W480" t="s">
        <v>2831</v>
      </c>
      <c r="X480" t="s">
        <v>2832</v>
      </c>
      <c r="Y480" t="s">
        <v>2812</v>
      </c>
      <c r="Z480" t="s">
        <v>2833</v>
      </c>
      <c r="AA480" t="s">
        <v>623</v>
      </c>
      <c r="AB480" t="s">
        <v>614</v>
      </c>
      <c r="AC480" t="s">
        <v>609</v>
      </c>
      <c r="AD480" t="s">
        <v>2578</v>
      </c>
      <c r="AE480" t="s">
        <v>2816</v>
      </c>
      <c r="AF480" t="s">
        <v>2875</v>
      </c>
      <c r="AH480">
        <v>0.84285714285714286</v>
      </c>
      <c r="AI480" t="s">
        <v>568</v>
      </c>
      <c r="AJ480">
        <v>36458</v>
      </c>
    </row>
    <row r="481" spans="2:36" x14ac:dyDescent="0.3">
      <c r="B481" t="s">
        <v>683</v>
      </c>
      <c r="C481">
        <v>2</v>
      </c>
      <c r="D481">
        <v>2023</v>
      </c>
      <c r="E481" t="s">
        <v>606</v>
      </c>
      <c r="F481" t="s">
        <v>2830</v>
      </c>
      <c r="G481" t="s">
        <v>2831</v>
      </c>
      <c r="H481" t="s">
        <v>2832</v>
      </c>
      <c r="I481" t="s">
        <v>2812</v>
      </c>
      <c r="J481" t="s">
        <v>2833</v>
      </c>
      <c r="K481" t="s">
        <v>684</v>
      </c>
      <c r="L481">
        <v>1.8005982053838485</v>
      </c>
      <c r="M481" t="s">
        <v>568</v>
      </c>
      <c r="N481">
        <v>3196</v>
      </c>
      <c r="R481" t="s">
        <v>631</v>
      </c>
      <c r="S481" s="34">
        <v>2</v>
      </c>
      <c r="T481">
        <v>2023</v>
      </c>
      <c r="U481" t="s">
        <v>606</v>
      </c>
      <c r="V481" t="s">
        <v>2830</v>
      </c>
      <c r="W481" t="s">
        <v>2831</v>
      </c>
      <c r="X481" t="s">
        <v>2832</v>
      </c>
      <c r="Y481" t="s">
        <v>2812</v>
      </c>
      <c r="Z481" t="s">
        <v>2833</v>
      </c>
      <c r="AA481" t="s">
        <v>623</v>
      </c>
      <c r="AB481" t="s">
        <v>614</v>
      </c>
      <c r="AC481" t="s">
        <v>609</v>
      </c>
      <c r="AD481" t="s">
        <v>2578</v>
      </c>
      <c r="AE481" t="s">
        <v>2816</v>
      </c>
      <c r="AF481" t="s">
        <v>2875</v>
      </c>
      <c r="AH481">
        <v>0.84285714285714286</v>
      </c>
      <c r="AI481" t="s">
        <v>568</v>
      </c>
      <c r="AJ481">
        <v>36533</v>
      </c>
    </row>
    <row r="482" spans="2:36" x14ac:dyDescent="0.3">
      <c r="B482" t="s">
        <v>689</v>
      </c>
      <c r="C482">
        <v>2</v>
      </c>
      <c r="D482">
        <v>2023</v>
      </c>
      <c r="E482" t="s">
        <v>606</v>
      </c>
      <c r="F482" t="s">
        <v>2830</v>
      </c>
      <c r="G482" t="s">
        <v>254</v>
      </c>
      <c r="H482" t="s">
        <v>11</v>
      </c>
      <c r="I482" t="s">
        <v>254</v>
      </c>
      <c r="J482" t="s">
        <v>254</v>
      </c>
      <c r="K482" t="s">
        <v>690</v>
      </c>
      <c r="L482">
        <v>1.8550193631149683</v>
      </c>
      <c r="M482" t="s">
        <v>568</v>
      </c>
      <c r="N482">
        <v>3385</v>
      </c>
      <c r="R482" t="s">
        <v>631</v>
      </c>
      <c r="S482" s="34">
        <v>2</v>
      </c>
      <c r="T482">
        <v>2023</v>
      </c>
      <c r="U482" t="s">
        <v>606</v>
      </c>
      <c r="V482" t="s">
        <v>2830</v>
      </c>
      <c r="W482" t="s">
        <v>2831</v>
      </c>
      <c r="X482" t="s">
        <v>2832</v>
      </c>
      <c r="Y482" t="s">
        <v>2812</v>
      </c>
      <c r="Z482" t="s">
        <v>2833</v>
      </c>
      <c r="AA482" t="s">
        <v>623</v>
      </c>
      <c r="AB482" t="s">
        <v>614</v>
      </c>
      <c r="AC482" t="s">
        <v>609</v>
      </c>
      <c r="AD482" t="s">
        <v>2578</v>
      </c>
      <c r="AE482" t="s">
        <v>2816</v>
      </c>
      <c r="AF482" t="s">
        <v>2875</v>
      </c>
      <c r="AH482">
        <v>0.84285714285714286</v>
      </c>
      <c r="AI482" t="s">
        <v>568</v>
      </c>
      <c r="AJ482">
        <v>36608</v>
      </c>
    </row>
    <row r="483" spans="2:36" x14ac:dyDescent="0.3">
      <c r="B483" t="s">
        <v>687</v>
      </c>
      <c r="C483">
        <v>2</v>
      </c>
      <c r="D483">
        <v>2023</v>
      </c>
      <c r="E483" t="s">
        <v>606</v>
      </c>
      <c r="F483" t="s">
        <v>2830</v>
      </c>
      <c r="G483" t="s">
        <v>2831</v>
      </c>
      <c r="H483" t="s">
        <v>2832</v>
      </c>
      <c r="I483" t="s">
        <v>2812</v>
      </c>
      <c r="J483" t="s">
        <v>2833</v>
      </c>
      <c r="K483" t="s">
        <v>688</v>
      </c>
      <c r="L483">
        <v>1.7921521082138259</v>
      </c>
      <c r="M483" t="s">
        <v>568</v>
      </c>
      <c r="N483">
        <v>3348</v>
      </c>
      <c r="R483" t="s">
        <v>631</v>
      </c>
      <c r="S483" s="34">
        <v>2</v>
      </c>
      <c r="T483">
        <v>2023</v>
      </c>
      <c r="U483" t="s">
        <v>606</v>
      </c>
      <c r="V483" t="s">
        <v>2830</v>
      </c>
      <c r="W483" t="s">
        <v>2831</v>
      </c>
      <c r="X483" t="s">
        <v>2832</v>
      </c>
      <c r="Y483" t="s">
        <v>2812</v>
      </c>
      <c r="Z483" t="s">
        <v>2833</v>
      </c>
      <c r="AA483" t="s">
        <v>623</v>
      </c>
      <c r="AB483" t="s">
        <v>614</v>
      </c>
      <c r="AC483" t="s">
        <v>609</v>
      </c>
      <c r="AD483" t="s">
        <v>2578</v>
      </c>
      <c r="AE483" t="s">
        <v>2816</v>
      </c>
      <c r="AF483" t="s">
        <v>2875</v>
      </c>
      <c r="AH483">
        <v>0.84285714285714286</v>
      </c>
      <c r="AI483" t="s">
        <v>568</v>
      </c>
      <c r="AJ483">
        <v>36683</v>
      </c>
    </row>
    <row r="484" spans="2:36" x14ac:dyDescent="0.3">
      <c r="R484" t="s">
        <v>631</v>
      </c>
      <c r="S484" s="34">
        <v>2</v>
      </c>
      <c r="T484">
        <v>2023</v>
      </c>
      <c r="U484" t="s">
        <v>606</v>
      </c>
      <c r="V484" t="s">
        <v>2830</v>
      </c>
      <c r="W484" t="s">
        <v>2831</v>
      </c>
      <c r="X484" t="s">
        <v>2832</v>
      </c>
      <c r="Y484" t="s">
        <v>2812</v>
      </c>
      <c r="Z484" t="s">
        <v>2833</v>
      </c>
      <c r="AA484" t="s">
        <v>623</v>
      </c>
      <c r="AB484" t="s">
        <v>614</v>
      </c>
      <c r="AC484" t="s">
        <v>609</v>
      </c>
      <c r="AD484" t="s">
        <v>2578</v>
      </c>
      <c r="AE484" t="s">
        <v>2816</v>
      </c>
      <c r="AF484" t="s">
        <v>2875</v>
      </c>
      <c r="AH484">
        <v>0.84285714285714286</v>
      </c>
      <c r="AI484" t="s">
        <v>568</v>
      </c>
      <c r="AJ484">
        <v>36758</v>
      </c>
    </row>
    <row r="485" spans="2:36" x14ac:dyDescent="0.3">
      <c r="R485" t="s">
        <v>631</v>
      </c>
      <c r="S485" s="34">
        <v>2</v>
      </c>
      <c r="T485">
        <v>2023</v>
      </c>
      <c r="U485" t="s">
        <v>606</v>
      </c>
      <c r="V485" t="s">
        <v>2830</v>
      </c>
      <c r="W485" t="s">
        <v>2831</v>
      </c>
      <c r="X485" t="s">
        <v>2832</v>
      </c>
      <c r="Y485" t="s">
        <v>2812</v>
      </c>
      <c r="Z485" t="s">
        <v>2833</v>
      </c>
      <c r="AA485" t="s">
        <v>623</v>
      </c>
      <c r="AB485" t="s">
        <v>614</v>
      </c>
      <c r="AC485" t="s">
        <v>609</v>
      </c>
      <c r="AD485" t="s">
        <v>2578</v>
      </c>
      <c r="AE485" t="s">
        <v>2816</v>
      </c>
      <c r="AF485" t="s">
        <v>2875</v>
      </c>
      <c r="AH485">
        <v>0.84285714285714286</v>
      </c>
      <c r="AI485" t="s">
        <v>568</v>
      </c>
      <c r="AJ485">
        <v>36833</v>
      </c>
    </row>
    <row r="486" spans="2:36" x14ac:dyDescent="0.3">
      <c r="R486" t="s">
        <v>631</v>
      </c>
      <c r="S486" s="34">
        <v>2</v>
      </c>
      <c r="T486">
        <v>2023</v>
      </c>
      <c r="U486" t="s">
        <v>606</v>
      </c>
      <c r="V486" t="s">
        <v>2830</v>
      </c>
      <c r="W486" t="s">
        <v>2831</v>
      </c>
      <c r="X486" t="s">
        <v>2832</v>
      </c>
      <c r="Y486" t="s">
        <v>2812</v>
      </c>
      <c r="Z486" t="s">
        <v>2833</v>
      </c>
      <c r="AA486" t="s">
        <v>623</v>
      </c>
      <c r="AB486" t="s">
        <v>614</v>
      </c>
      <c r="AC486" t="s">
        <v>609</v>
      </c>
      <c r="AD486" t="s">
        <v>2578</v>
      </c>
      <c r="AE486" t="s">
        <v>2816</v>
      </c>
      <c r="AF486" t="s">
        <v>2875</v>
      </c>
      <c r="AH486">
        <v>0.84285714285714286</v>
      </c>
      <c r="AI486" t="s">
        <v>568</v>
      </c>
      <c r="AJ486">
        <v>36908</v>
      </c>
    </row>
    <row r="487" spans="2:36" x14ac:dyDescent="0.3">
      <c r="R487" t="s">
        <v>631</v>
      </c>
      <c r="S487" s="34">
        <v>2</v>
      </c>
      <c r="T487">
        <v>2023</v>
      </c>
      <c r="U487" t="s">
        <v>606</v>
      </c>
      <c r="V487" t="s">
        <v>2830</v>
      </c>
      <c r="W487" t="s">
        <v>2831</v>
      </c>
      <c r="X487" t="s">
        <v>2832</v>
      </c>
      <c r="Y487" t="s">
        <v>2812</v>
      </c>
      <c r="Z487" t="s">
        <v>2833</v>
      </c>
      <c r="AA487" t="s">
        <v>623</v>
      </c>
      <c r="AB487" t="s">
        <v>614</v>
      </c>
      <c r="AC487" t="s">
        <v>609</v>
      </c>
      <c r="AD487" t="s">
        <v>2578</v>
      </c>
      <c r="AE487" t="s">
        <v>2816</v>
      </c>
      <c r="AF487" t="s">
        <v>2875</v>
      </c>
      <c r="AH487">
        <v>0.84285714285714286</v>
      </c>
      <c r="AI487" t="s">
        <v>568</v>
      </c>
      <c r="AJ487">
        <v>36983</v>
      </c>
    </row>
    <row r="488" spans="2:36" x14ac:dyDescent="0.3">
      <c r="R488" t="s">
        <v>631</v>
      </c>
      <c r="S488" s="34">
        <v>2</v>
      </c>
      <c r="T488">
        <v>2023</v>
      </c>
      <c r="U488" t="s">
        <v>606</v>
      </c>
      <c r="V488" t="s">
        <v>2830</v>
      </c>
      <c r="W488" t="s">
        <v>2831</v>
      </c>
      <c r="X488" t="s">
        <v>2832</v>
      </c>
      <c r="Y488" t="s">
        <v>2812</v>
      </c>
      <c r="Z488" t="s">
        <v>2833</v>
      </c>
      <c r="AA488" t="s">
        <v>623</v>
      </c>
      <c r="AB488" t="s">
        <v>614</v>
      </c>
      <c r="AC488" t="s">
        <v>609</v>
      </c>
      <c r="AD488" t="s">
        <v>2578</v>
      </c>
      <c r="AE488" t="s">
        <v>2816</v>
      </c>
      <c r="AF488" t="s">
        <v>2875</v>
      </c>
      <c r="AH488">
        <v>0.84285714285714286</v>
      </c>
      <c r="AI488" t="s">
        <v>568</v>
      </c>
      <c r="AJ488">
        <v>37058</v>
      </c>
    </row>
    <row r="489" spans="2:36" x14ac:dyDescent="0.3">
      <c r="R489" t="s">
        <v>631</v>
      </c>
      <c r="S489" s="34">
        <v>2</v>
      </c>
      <c r="T489">
        <v>2023</v>
      </c>
      <c r="U489" t="s">
        <v>606</v>
      </c>
      <c r="V489" t="s">
        <v>2830</v>
      </c>
      <c r="W489" t="s">
        <v>2831</v>
      </c>
      <c r="X489" t="s">
        <v>2832</v>
      </c>
      <c r="Y489" t="s">
        <v>2812</v>
      </c>
      <c r="Z489" t="s">
        <v>2833</v>
      </c>
      <c r="AA489" t="s">
        <v>623</v>
      </c>
      <c r="AB489" t="s">
        <v>614</v>
      </c>
      <c r="AC489" t="s">
        <v>609</v>
      </c>
      <c r="AD489" t="s">
        <v>2578</v>
      </c>
      <c r="AE489" t="s">
        <v>2816</v>
      </c>
      <c r="AF489" t="s">
        <v>2875</v>
      </c>
      <c r="AH489">
        <v>0.84285714285714286</v>
      </c>
      <c r="AI489" t="s">
        <v>568</v>
      </c>
      <c r="AJ489">
        <v>37133</v>
      </c>
    </row>
    <row r="490" spans="2:36" x14ac:dyDescent="0.3">
      <c r="R490" t="s">
        <v>631</v>
      </c>
      <c r="S490" s="34">
        <v>2</v>
      </c>
      <c r="T490">
        <v>2023</v>
      </c>
      <c r="U490" t="s">
        <v>606</v>
      </c>
      <c r="V490" t="s">
        <v>2830</v>
      </c>
      <c r="W490" t="s">
        <v>2831</v>
      </c>
      <c r="X490" t="s">
        <v>2832</v>
      </c>
      <c r="Y490" t="s">
        <v>2812</v>
      </c>
      <c r="Z490" t="s">
        <v>2833</v>
      </c>
      <c r="AA490" t="s">
        <v>623</v>
      </c>
      <c r="AB490" t="s">
        <v>614</v>
      </c>
      <c r="AC490" t="s">
        <v>609</v>
      </c>
      <c r="AD490" t="s">
        <v>2578</v>
      </c>
      <c r="AE490" t="s">
        <v>2816</v>
      </c>
      <c r="AF490" t="s">
        <v>2875</v>
      </c>
      <c r="AH490">
        <v>0.84285714285714286</v>
      </c>
      <c r="AI490" t="s">
        <v>568</v>
      </c>
      <c r="AJ490">
        <v>37208</v>
      </c>
    </row>
    <row r="491" spans="2:36" x14ac:dyDescent="0.3">
      <c r="R491" t="s">
        <v>631</v>
      </c>
      <c r="S491" s="34">
        <v>2</v>
      </c>
      <c r="T491">
        <v>2023</v>
      </c>
      <c r="U491" t="s">
        <v>606</v>
      </c>
      <c r="V491" t="s">
        <v>2830</v>
      </c>
      <c r="W491" t="s">
        <v>2831</v>
      </c>
      <c r="X491" t="s">
        <v>2832</v>
      </c>
      <c r="Y491" t="s">
        <v>2812</v>
      </c>
      <c r="Z491" t="s">
        <v>2833</v>
      </c>
      <c r="AA491" t="s">
        <v>623</v>
      </c>
      <c r="AB491" t="s">
        <v>614</v>
      </c>
      <c r="AC491" t="s">
        <v>609</v>
      </c>
      <c r="AD491" t="s">
        <v>2578</v>
      </c>
      <c r="AE491" t="s">
        <v>2816</v>
      </c>
      <c r="AF491" t="s">
        <v>2875</v>
      </c>
      <c r="AH491">
        <v>0.84285714285714286</v>
      </c>
      <c r="AI491" t="s">
        <v>568</v>
      </c>
      <c r="AJ491">
        <v>37283</v>
      </c>
    </row>
    <row r="492" spans="2:36" x14ac:dyDescent="0.3">
      <c r="R492" t="s">
        <v>631</v>
      </c>
      <c r="S492" s="34">
        <v>2</v>
      </c>
      <c r="T492">
        <v>2023</v>
      </c>
      <c r="U492" t="s">
        <v>606</v>
      </c>
      <c r="V492" t="s">
        <v>2830</v>
      </c>
      <c r="W492" t="s">
        <v>2831</v>
      </c>
      <c r="X492" t="s">
        <v>2832</v>
      </c>
      <c r="Y492" t="s">
        <v>2812</v>
      </c>
      <c r="Z492" t="s">
        <v>2833</v>
      </c>
      <c r="AA492" t="s">
        <v>623</v>
      </c>
      <c r="AB492" t="s">
        <v>614</v>
      </c>
      <c r="AC492" t="s">
        <v>609</v>
      </c>
      <c r="AD492" t="s">
        <v>2578</v>
      </c>
      <c r="AE492" t="s">
        <v>2816</v>
      </c>
      <c r="AF492" t="s">
        <v>2875</v>
      </c>
      <c r="AH492">
        <v>0.84285714285714286</v>
      </c>
      <c r="AI492" t="s">
        <v>568</v>
      </c>
      <c r="AJ492">
        <v>37358</v>
      </c>
    </row>
    <row r="493" spans="2:36" x14ac:dyDescent="0.3">
      <c r="R493" t="s">
        <v>631</v>
      </c>
      <c r="S493" s="34">
        <v>2</v>
      </c>
      <c r="T493">
        <v>2023</v>
      </c>
      <c r="U493" t="s">
        <v>606</v>
      </c>
      <c r="V493" t="s">
        <v>2830</v>
      </c>
      <c r="W493" t="s">
        <v>2831</v>
      </c>
      <c r="X493" t="s">
        <v>2832</v>
      </c>
      <c r="Y493" t="s">
        <v>2812</v>
      </c>
      <c r="Z493" t="s">
        <v>2833</v>
      </c>
      <c r="AA493" t="s">
        <v>623</v>
      </c>
      <c r="AB493" t="s">
        <v>614</v>
      </c>
      <c r="AC493" t="s">
        <v>609</v>
      </c>
      <c r="AD493" t="s">
        <v>2578</v>
      </c>
      <c r="AE493" t="s">
        <v>2816</v>
      </c>
      <c r="AF493" t="s">
        <v>2875</v>
      </c>
      <c r="AH493">
        <v>0.84285714285714286</v>
      </c>
      <c r="AI493" t="s">
        <v>568</v>
      </c>
      <c r="AJ493">
        <v>37433</v>
      </c>
    </row>
    <row r="494" spans="2:36" x14ac:dyDescent="0.3">
      <c r="R494" t="s">
        <v>631</v>
      </c>
      <c r="S494" s="34">
        <v>2</v>
      </c>
      <c r="T494">
        <v>2023</v>
      </c>
      <c r="U494" t="s">
        <v>606</v>
      </c>
      <c r="V494" t="s">
        <v>2830</v>
      </c>
      <c r="W494" t="s">
        <v>2831</v>
      </c>
      <c r="X494" t="s">
        <v>2832</v>
      </c>
      <c r="Y494" t="s">
        <v>2812</v>
      </c>
      <c r="Z494" t="s">
        <v>2833</v>
      </c>
      <c r="AA494" t="s">
        <v>623</v>
      </c>
      <c r="AB494" t="s">
        <v>614</v>
      </c>
      <c r="AC494" t="s">
        <v>609</v>
      </c>
      <c r="AD494" t="s">
        <v>2578</v>
      </c>
      <c r="AE494" t="s">
        <v>2816</v>
      </c>
      <c r="AF494" t="s">
        <v>2875</v>
      </c>
      <c r="AH494">
        <v>0.84285714285714286</v>
      </c>
      <c r="AI494" t="s">
        <v>568</v>
      </c>
      <c r="AJ494">
        <v>37508</v>
      </c>
    </row>
    <row r="495" spans="2:36" x14ac:dyDescent="0.3">
      <c r="R495" t="s">
        <v>631</v>
      </c>
      <c r="S495" s="34">
        <v>2</v>
      </c>
      <c r="T495">
        <v>2023</v>
      </c>
      <c r="U495" t="s">
        <v>606</v>
      </c>
      <c r="V495" t="s">
        <v>2830</v>
      </c>
      <c r="W495" t="s">
        <v>2831</v>
      </c>
      <c r="X495" t="s">
        <v>2832</v>
      </c>
      <c r="Y495" t="s">
        <v>2812</v>
      </c>
      <c r="Z495" t="s">
        <v>2833</v>
      </c>
      <c r="AA495" t="s">
        <v>623</v>
      </c>
      <c r="AB495" t="s">
        <v>614</v>
      </c>
      <c r="AC495" t="s">
        <v>609</v>
      </c>
      <c r="AD495" t="s">
        <v>2578</v>
      </c>
      <c r="AE495" t="s">
        <v>2816</v>
      </c>
      <c r="AF495" t="s">
        <v>2875</v>
      </c>
      <c r="AH495">
        <v>0.84285714285714286</v>
      </c>
      <c r="AI495" t="s">
        <v>568</v>
      </c>
      <c r="AJ495">
        <v>37583</v>
      </c>
    </row>
    <row r="496" spans="2:36" x14ac:dyDescent="0.3">
      <c r="R496" t="s">
        <v>631</v>
      </c>
      <c r="S496" s="34">
        <v>2</v>
      </c>
      <c r="T496">
        <v>2023</v>
      </c>
      <c r="U496" t="s">
        <v>606</v>
      </c>
      <c r="V496" t="s">
        <v>2830</v>
      </c>
      <c r="W496" t="s">
        <v>2831</v>
      </c>
      <c r="X496" t="s">
        <v>2832</v>
      </c>
      <c r="Y496" t="s">
        <v>2812</v>
      </c>
      <c r="Z496" t="s">
        <v>2833</v>
      </c>
      <c r="AA496" t="s">
        <v>623</v>
      </c>
      <c r="AB496" t="s">
        <v>614</v>
      </c>
      <c r="AC496" t="s">
        <v>609</v>
      </c>
      <c r="AD496" t="s">
        <v>2578</v>
      </c>
      <c r="AE496" t="s">
        <v>2816</v>
      </c>
      <c r="AF496" t="s">
        <v>2875</v>
      </c>
      <c r="AH496">
        <v>0.84285714285714286</v>
      </c>
      <c r="AI496" t="s">
        <v>568</v>
      </c>
      <c r="AJ496">
        <v>37658</v>
      </c>
    </row>
    <row r="497" spans="18:36" x14ac:dyDescent="0.3">
      <c r="R497" t="s">
        <v>631</v>
      </c>
      <c r="S497" s="34">
        <v>2</v>
      </c>
      <c r="T497">
        <v>2023</v>
      </c>
      <c r="U497" t="s">
        <v>606</v>
      </c>
      <c r="V497" t="s">
        <v>2830</v>
      </c>
      <c r="W497" t="s">
        <v>2831</v>
      </c>
      <c r="X497" t="s">
        <v>2832</v>
      </c>
      <c r="Y497" t="s">
        <v>2812</v>
      </c>
      <c r="Z497" t="s">
        <v>2833</v>
      </c>
      <c r="AA497" t="s">
        <v>623</v>
      </c>
      <c r="AB497" t="s">
        <v>614</v>
      </c>
      <c r="AC497" t="s">
        <v>609</v>
      </c>
      <c r="AD497" t="s">
        <v>2578</v>
      </c>
      <c r="AE497" t="s">
        <v>2816</v>
      </c>
      <c r="AF497" t="s">
        <v>2875</v>
      </c>
      <c r="AH497">
        <v>0.84285714285714286</v>
      </c>
      <c r="AI497" t="s">
        <v>568</v>
      </c>
      <c r="AJ497">
        <v>37733</v>
      </c>
    </row>
    <row r="498" spans="18:36" x14ac:dyDescent="0.3">
      <c r="R498" t="s">
        <v>631</v>
      </c>
      <c r="S498" s="34">
        <v>2</v>
      </c>
      <c r="T498">
        <v>2023</v>
      </c>
      <c r="U498" t="s">
        <v>606</v>
      </c>
      <c r="V498" t="s">
        <v>2830</v>
      </c>
      <c r="W498" t="s">
        <v>2831</v>
      </c>
      <c r="X498" t="s">
        <v>2832</v>
      </c>
      <c r="Y498" t="s">
        <v>2812</v>
      </c>
      <c r="Z498" t="s">
        <v>2833</v>
      </c>
      <c r="AA498" t="s">
        <v>623</v>
      </c>
      <c r="AB498" t="s">
        <v>614</v>
      </c>
      <c r="AC498" t="s">
        <v>609</v>
      </c>
      <c r="AD498" t="s">
        <v>2578</v>
      </c>
      <c r="AE498" t="s">
        <v>2816</v>
      </c>
      <c r="AF498" t="s">
        <v>2875</v>
      </c>
      <c r="AH498">
        <v>0.84285714285714286</v>
      </c>
      <c r="AI498" t="s">
        <v>568</v>
      </c>
      <c r="AJ498">
        <v>37808</v>
      </c>
    </row>
    <row r="499" spans="18:36" x14ac:dyDescent="0.3">
      <c r="R499" t="s">
        <v>631</v>
      </c>
      <c r="S499" s="34">
        <v>2</v>
      </c>
      <c r="T499">
        <v>2023</v>
      </c>
      <c r="U499" t="s">
        <v>606</v>
      </c>
      <c r="V499" t="s">
        <v>2830</v>
      </c>
      <c r="W499" t="s">
        <v>2831</v>
      </c>
      <c r="X499" t="s">
        <v>2832</v>
      </c>
      <c r="Y499" t="s">
        <v>2812</v>
      </c>
      <c r="Z499" t="s">
        <v>2833</v>
      </c>
      <c r="AA499" t="s">
        <v>623</v>
      </c>
      <c r="AB499" t="s">
        <v>614</v>
      </c>
      <c r="AC499" t="s">
        <v>609</v>
      </c>
      <c r="AD499" t="s">
        <v>2578</v>
      </c>
      <c r="AE499" t="s">
        <v>2816</v>
      </c>
      <c r="AF499" t="s">
        <v>2875</v>
      </c>
      <c r="AH499">
        <v>0.84285714285714286</v>
      </c>
      <c r="AI499" t="s">
        <v>568</v>
      </c>
      <c r="AJ499">
        <v>37883</v>
      </c>
    </row>
    <row r="500" spans="18:36" x14ac:dyDescent="0.3">
      <c r="R500" t="s">
        <v>631</v>
      </c>
      <c r="S500" s="34">
        <v>2</v>
      </c>
      <c r="T500">
        <v>2023</v>
      </c>
      <c r="U500" t="s">
        <v>606</v>
      </c>
      <c r="V500" t="s">
        <v>2830</v>
      </c>
      <c r="W500" t="s">
        <v>2831</v>
      </c>
      <c r="X500" t="s">
        <v>2832</v>
      </c>
      <c r="Y500" t="s">
        <v>2812</v>
      </c>
      <c r="Z500" t="s">
        <v>2833</v>
      </c>
      <c r="AA500" t="s">
        <v>623</v>
      </c>
      <c r="AB500" t="s">
        <v>614</v>
      </c>
      <c r="AC500" t="s">
        <v>609</v>
      </c>
      <c r="AD500" t="s">
        <v>2578</v>
      </c>
      <c r="AE500" t="s">
        <v>2816</v>
      </c>
      <c r="AF500" t="s">
        <v>2875</v>
      </c>
      <c r="AH500">
        <v>0.84285714285714286</v>
      </c>
      <c r="AI500" t="s">
        <v>568</v>
      </c>
      <c r="AJ500">
        <v>37958</v>
      </c>
    </row>
    <row r="501" spans="18:36" x14ac:dyDescent="0.3">
      <c r="R501" t="s">
        <v>631</v>
      </c>
      <c r="S501" s="34">
        <v>2</v>
      </c>
      <c r="T501">
        <v>2023</v>
      </c>
      <c r="U501" t="s">
        <v>606</v>
      </c>
      <c r="V501" t="s">
        <v>2830</v>
      </c>
      <c r="W501" t="s">
        <v>2831</v>
      </c>
      <c r="X501" t="s">
        <v>2832</v>
      </c>
      <c r="Y501" t="s">
        <v>2812</v>
      </c>
      <c r="Z501" t="s">
        <v>2833</v>
      </c>
      <c r="AA501" t="s">
        <v>623</v>
      </c>
      <c r="AB501" t="s">
        <v>614</v>
      </c>
      <c r="AC501" t="s">
        <v>609</v>
      </c>
      <c r="AD501" t="s">
        <v>2578</v>
      </c>
      <c r="AE501" t="s">
        <v>2816</v>
      </c>
      <c r="AF501" t="s">
        <v>2875</v>
      </c>
      <c r="AH501">
        <v>0.84285714285714286</v>
      </c>
      <c r="AI501" t="s">
        <v>568</v>
      </c>
      <c r="AJ501">
        <v>38033</v>
      </c>
    </row>
    <row r="502" spans="18:36" x14ac:dyDescent="0.3">
      <c r="R502" t="s">
        <v>631</v>
      </c>
      <c r="S502" s="34">
        <v>2</v>
      </c>
      <c r="T502">
        <v>2023</v>
      </c>
      <c r="U502" t="s">
        <v>606</v>
      </c>
      <c r="V502" t="s">
        <v>2830</v>
      </c>
      <c r="W502" t="s">
        <v>2831</v>
      </c>
      <c r="X502" t="s">
        <v>2832</v>
      </c>
      <c r="Y502" t="s">
        <v>2812</v>
      </c>
      <c r="Z502" t="s">
        <v>2833</v>
      </c>
      <c r="AA502" t="s">
        <v>623</v>
      </c>
      <c r="AB502" t="s">
        <v>614</v>
      </c>
      <c r="AC502" t="s">
        <v>609</v>
      </c>
      <c r="AD502" t="s">
        <v>2578</v>
      </c>
      <c r="AE502" t="s">
        <v>2816</v>
      </c>
      <c r="AF502" t="s">
        <v>2875</v>
      </c>
      <c r="AH502">
        <v>0.84285714285714286</v>
      </c>
      <c r="AI502" t="s">
        <v>568</v>
      </c>
      <c r="AJ502">
        <v>38108</v>
      </c>
    </row>
    <row r="503" spans="18:36" x14ac:dyDescent="0.3">
      <c r="R503" t="s">
        <v>631</v>
      </c>
      <c r="S503" s="34">
        <v>2</v>
      </c>
      <c r="T503">
        <v>2023</v>
      </c>
      <c r="U503" t="s">
        <v>606</v>
      </c>
      <c r="V503" t="s">
        <v>2830</v>
      </c>
      <c r="W503" t="s">
        <v>2831</v>
      </c>
      <c r="X503" t="s">
        <v>2832</v>
      </c>
      <c r="Y503" t="s">
        <v>2812</v>
      </c>
      <c r="Z503" t="s">
        <v>2833</v>
      </c>
      <c r="AA503" t="s">
        <v>623</v>
      </c>
      <c r="AB503" t="s">
        <v>614</v>
      </c>
      <c r="AC503" t="s">
        <v>609</v>
      </c>
      <c r="AD503" t="s">
        <v>2578</v>
      </c>
      <c r="AE503" t="s">
        <v>2816</v>
      </c>
      <c r="AF503" t="s">
        <v>2875</v>
      </c>
      <c r="AH503">
        <v>0.84285714285714286</v>
      </c>
      <c r="AI503" t="s">
        <v>568</v>
      </c>
      <c r="AJ503">
        <v>38183</v>
      </c>
    </row>
    <row r="504" spans="18:36" x14ac:dyDescent="0.3">
      <c r="R504" t="s">
        <v>631</v>
      </c>
      <c r="S504" s="34">
        <v>2</v>
      </c>
      <c r="T504">
        <v>2023</v>
      </c>
      <c r="U504" t="s">
        <v>606</v>
      </c>
      <c r="V504" t="s">
        <v>2830</v>
      </c>
      <c r="W504" t="s">
        <v>2831</v>
      </c>
      <c r="X504" t="s">
        <v>2832</v>
      </c>
      <c r="Y504" t="s">
        <v>2812</v>
      </c>
      <c r="Z504" t="s">
        <v>2833</v>
      </c>
      <c r="AA504" t="s">
        <v>623</v>
      </c>
      <c r="AB504" t="s">
        <v>614</v>
      </c>
      <c r="AC504" t="s">
        <v>609</v>
      </c>
      <c r="AD504" t="s">
        <v>2578</v>
      </c>
      <c r="AE504" t="s">
        <v>2816</v>
      </c>
      <c r="AF504" t="s">
        <v>2875</v>
      </c>
      <c r="AH504">
        <v>0.84285714285714286</v>
      </c>
      <c r="AI504" t="s">
        <v>568</v>
      </c>
      <c r="AJ504">
        <v>38258</v>
      </c>
    </row>
    <row r="505" spans="18:36" x14ac:dyDescent="0.3">
      <c r="R505" t="s">
        <v>631</v>
      </c>
      <c r="S505" s="34">
        <v>2</v>
      </c>
      <c r="T505">
        <v>2023</v>
      </c>
      <c r="U505" t="s">
        <v>606</v>
      </c>
      <c r="V505" t="s">
        <v>2830</v>
      </c>
      <c r="W505" t="s">
        <v>2831</v>
      </c>
      <c r="X505" t="s">
        <v>2832</v>
      </c>
      <c r="Y505" t="s">
        <v>2812</v>
      </c>
      <c r="Z505" t="s">
        <v>2833</v>
      </c>
      <c r="AA505" t="s">
        <v>623</v>
      </c>
      <c r="AB505" t="s">
        <v>614</v>
      </c>
      <c r="AC505" t="s">
        <v>609</v>
      </c>
      <c r="AD505" t="s">
        <v>2578</v>
      </c>
      <c r="AE505" t="s">
        <v>2816</v>
      </c>
      <c r="AF505" t="s">
        <v>2875</v>
      </c>
      <c r="AH505">
        <v>0.84285714285714286</v>
      </c>
      <c r="AI505" t="s">
        <v>568</v>
      </c>
      <c r="AJ505">
        <v>38333</v>
      </c>
    </row>
    <row r="506" spans="18:36" x14ac:dyDescent="0.3">
      <c r="R506" t="s">
        <v>631</v>
      </c>
      <c r="S506" s="34">
        <v>2</v>
      </c>
      <c r="T506">
        <v>2023</v>
      </c>
      <c r="U506" t="s">
        <v>606</v>
      </c>
      <c r="V506" t="s">
        <v>2830</v>
      </c>
      <c r="W506" t="s">
        <v>2831</v>
      </c>
      <c r="X506" t="s">
        <v>2832</v>
      </c>
      <c r="Y506" t="s">
        <v>2812</v>
      </c>
      <c r="Z506" t="s">
        <v>2833</v>
      </c>
      <c r="AA506" t="s">
        <v>623</v>
      </c>
      <c r="AB506" t="s">
        <v>614</v>
      </c>
      <c r="AC506" t="s">
        <v>609</v>
      </c>
      <c r="AD506" t="s">
        <v>2578</v>
      </c>
      <c r="AE506" t="s">
        <v>2816</v>
      </c>
      <c r="AF506" t="s">
        <v>2875</v>
      </c>
      <c r="AH506">
        <v>0.84285714285714286</v>
      </c>
      <c r="AI506" t="s">
        <v>568</v>
      </c>
      <c r="AJ506">
        <v>38408</v>
      </c>
    </row>
    <row r="507" spans="18:36" x14ac:dyDescent="0.3">
      <c r="R507" t="s">
        <v>631</v>
      </c>
      <c r="S507" s="34">
        <v>2</v>
      </c>
      <c r="T507">
        <v>2023</v>
      </c>
      <c r="U507" t="s">
        <v>606</v>
      </c>
      <c r="V507" t="s">
        <v>2830</v>
      </c>
      <c r="W507" t="s">
        <v>2831</v>
      </c>
      <c r="X507" t="s">
        <v>2832</v>
      </c>
      <c r="Y507" t="s">
        <v>2812</v>
      </c>
      <c r="Z507" t="s">
        <v>2833</v>
      </c>
      <c r="AA507" t="s">
        <v>623</v>
      </c>
      <c r="AB507" t="s">
        <v>614</v>
      </c>
      <c r="AC507" t="s">
        <v>609</v>
      </c>
      <c r="AD507" t="s">
        <v>2578</v>
      </c>
      <c r="AE507" t="s">
        <v>2816</v>
      </c>
      <c r="AF507" t="s">
        <v>2875</v>
      </c>
      <c r="AH507">
        <v>0.84285714285714286</v>
      </c>
      <c r="AI507" t="s">
        <v>568</v>
      </c>
      <c r="AJ507">
        <v>38483</v>
      </c>
    </row>
    <row r="508" spans="18:36" x14ac:dyDescent="0.3">
      <c r="R508" t="s">
        <v>631</v>
      </c>
      <c r="S508" s="34">
        <v>2</v>
      </c>
      <c r="T508">
        <v>2023</v>
      </c>
      <c r="U508" t="s">
        <v>606</v>
      </c>
      <c r="V508" t="s">
        <v>2830</v>
      </c>
      <c r="W508" t="s">
        <v>2831</v>
      </c>
      <c r="X508" t="s">
        <v>2832</v>
      </c>
      <c r="Y508" t="s">
        <v>2812</v>
      </c>
      <c r="Z508" t="s">
        <v>2833</v>
      </c>
      <c r="AA508" t="s">
        <v>623</v>
      </c>
      <c r="AB508" t="s">
        <v>614</v>
      </c>
      <c r="AC508" t="s">
        <v>609</v>
      </c>
      <c r="AD508" t="s">
        <v>2578</v>
      </c>
      <c r="AE508" t="s">
        <v>2816</v>
      </c>
      <c r="AF508" t="s">
        <v>2875</v>
      </c>
      <c r="AH508">
        <v>0.84285714285714286</v>
      </c>
      <c r="AI508" t="s">
        <v>568</v>
      </c>
      <c r="AJ508">
        <v>38558</v>
      </c>
    </row>
    <row r="509" spans="18:36" x14ac:dyDescent="0.3">
      <c r="R509" t="s">
        <v>631</v>
      </c>
      <c r="S509" s="34">
        <v>2</v>
      </c>
      <c r="T509">
        <v>2023</v>
      </c>
      <c r="U509" t="s">
        <v>606</v>
      </c>
      <c r="V509" t="s">
        <v>2830</v>
      </c>
      <c r="W509" t="s">
        <v>2831</v>
      </c>
      <c r="X509" t="s">
        <v>2832</v>
      </c>
      <c r="Y509" t="s">
        <v>2812</v>
      </c>
      <c r="Z509" t="s">
        <v>2833</v>
      </c>
      <c r="AA509" t="s">
        <v>623</v>
      </c>
      <c r="AB509" t="s">
        <v>614</v>
      </c>
      <c r="AC509" t="s">
        <v>609</v>
      </c>
      <c r="AD509" t="s">
        <v>2578</v>
      </c>
      <c r="AE509" t="s">
        <v>2816</v>
      </c>
      <c r="AF509" t="s">
        <v>2875</v>
      </c>
      <c r="AH509">
        <v>0.84285714285714286</v>
      </c>
      <c r="AI509" t="s">
        <v>568</v>
      </c>
      <c r="AJ509">
        <v>38633</v>
      </c>
    </row>
    <row r="510" spans="18:36" x14ac:dyDescent="0.3">
      <c r="R510" t="s">
        <v>631</v>
      </c>
      <c r="S510" s="34">
        <v>2</v>
      </c>
      <c r="T510">
        <v>2023</v>
      </c>
      <c r="U510" t="s">
        <v>606</v>
      </c>
      <c r="V510" t="s">
        <v>2830</v>
      </c>
      <c r="W510" t="s">
        <v>2831</v>
      </c>
      <c r="X510" t="s">
        <v>2832</v>
      </c>
      <c r="Y510" t="s">
        <v>2812</v>
      </c>
      <c r="Z510" t="s">
        <v>2833</v>
      </c>
      <c r="AA510" t="s">
        <v>623</v>
      </c>
      <c r="AB510" t="s">
        <v>614</v>
      </c>
      <c r="AC510" t="s">
        <v>609</v>
      </c>
      <c r="AD510" t="s">
        <v>2578</v>
      </c>
      <c r="AE510" t="s">
        <v>2816</v>
      </c>
      <c r="AF510" t="s">
        <v>2875</v>
      </c>
      <c r="AH510">
        <v>0.84285714285714286</v>
      </c>
      <c r="AI510" t="s">
        <v>568</v>
      </c>
      <c r="AJ510">
        <v>38708</v>
      </c>
    </row>
    <row r="511" spans="18:36" x14ac:dyDescent="0.3">
      <c r="R511" t="s">
        <v>631</v>
      </c>
      <c r="S511" s="34">
        <v>2</v>
      </c>
      <c r="T511">
        <v>2023</v>
      </c>
      <c r="U511" t="s">
        <v>606</v>
      </c>
      <c r="V511" t="s">
        <v>2830</v>
      </c>
      <c r="W511" t="s">
        <v>2831</v>
      </c>
      <c r="X511" t="s">
        <v>2832</v>
      </c>
      <c r="Y511" t="s">
        <v>2812</v>
      </c>
      <c r="Z511" t="s">
        <v>2833</v>
      </c>
      <c r="AA511" t="s">
        <v>623</v>
      </c>
      <c r="AB511" t="s">
        <v>614</v>
      </c>
      <c r="AC511" t="s">
        <v>609</v>
      </c>
      <c r="AD511" t="s">
        <v>2578</v>
      </c>
      <c r="AE511" t="s">
        <v>2816</v>
      </c>
      <c r="AF511" t="s">
        <v>2875</v>
      </c>
      <c r="AH511">
        <v>0.84285714285714286</v>
      </c>
      <c r="AI511" t="s">
        <v>568</v>
      </c>
      <c r="AJ511">
        <v>38783</v>
      </c>
    </row>
    <row r="512" spans="18:36" x14ac:dyDescent="0.3">
      <c r="R512" t="s">
        <v>631</v>
      </c>
      <c r="S512" s="34">
        <v>2</v>
      </c>
      <c r="T512">
        <v>2023</v>
      </c>
      <c r="U512" t="s">
        <v>606</v>
      </c>
      <c r="V512" t="s">
        <v>2830</v>
      </c>
      <c r="W512" t="s">
        <v>2831</v>
      </c>
      <c r="X512" t="s">
        <v>2832</v>
      </c>
      <c r="Y512" t="s">
        <v>2812</v>
      </c>
      <c r="Z512" t="s">
        <v>2833</v>
      </c>
      <c r="AA512" t="s">
        <v>623</v>
      </c>
      <c r="AB512" t="s">
        <v>614</v>
      </c>
      <c r="AC512" t="s">
        <v>609</v>
      </c>
      <c r="AD512" t="s">
        <v>2578</v>
      </c>
      <c r="AE512" t="s">
        <v>2816</v>
      </c>
      <c r="AF512" t="s">
        <v>2875</v>
      </c>
      <c r="AH512">
        <v>0.84285714285714286</v>
      </c>
      <c r="AI512" t="s">
        <v>568</v>
      </c>
      <c r="AJ512">
        <v>38858</v>
      </c>
    </row>
    <row r="513" spans="18:36" x14ac:dyDescent="0.3">
      <c r="R513" t="s">
        <v>631</v>
      </c>
      <c r="S513" s="34">
        <v>2</v>
      </c>
      <c r="T513">
        <v>2023</v>
      </c>
      <c r="U513" t="s">
        <v>606</v>
      </c>
      <c r="V513" t="s">
        <v>2830</v>
      </c>
      <c r="W513" t="s">
        <v>2831</v>
      </c>
      <c r="X513" t="s">
        <v>2832</v>
      </c>
      <c r="Y513" t="s">
        <v>2812</v>
      </c>
      <c r="Z513" t="s">
        <v>2833</v>
      </c>
      <c r="AA513" t="s">
        <v>623</v>
      </c>
      <c r="AB513" t="s">
        <v>614</v>
      </c>
      <c r="AC513" t="s">
        <v>609</v>
      </c>
      <c r="AD513" t="s">
        <v>2578</v>
      </c>
      <c r="AE513" t="s">
        <v>2816</v>
      </c>
      <c r="AF513" t="s">
        <v>2875</v>
      </c>
      <c r="AH513">
        <v>0.84285714285714286</v>
      </c>
      <c r="AI513" t="s">
        <v>568</v>
      </c>
      <c r="AJ513">
        <v>38933</v>
      </c>
    </row>
    <row r="514" spans="18:36" x14ac:dyDescent="0.3">
      <c r="R514" t="s">
        <v>631</v>
      </c>
      <c r="S514" s="34">
        <v>2</v>
      </c>
      <c r="T514">
        <v>2023</v>
      </c>
      <c r="U514" t="s">
        <v>606</v>
      </c>
      <c r="V514" t="s">
        <v>2830</v>
      </c>
      <c r="W514" t="s">
        <v>2831</v>
      </c>
      <c r="X514" t="s">
        <v>2832</v>
      </c>
      <c r="Y514" t="s">
        <v>2812</v>
      </c>
      <c r="Z514" t="s">
        <v>2833</v>
      </c>
      <c r="AA514" t="s">
        <v>623</v>
      </c>
      <c r="AB514" t="s">
        <v>614</v>
      </c>
      <c r="AC514" t="s">
        <v>609</v>
      </c>
      <c r="AD514" t="s">
        <v>2578</v>
      </c>
      <c r="AE514" t="s">
        <v>2816</v>
      </c>
      <c r="AF514" t="s">
        <v>2875</v>
      </c>
      <c r="AH514">
        <v>0.84285714285714286</v>
      </c>
      <c r="AI514" t="s">
        <v>568</v>
      </c>
      <c r="AJ514">
        <v>39008</v>
      </c>
    </row>
    <row r="515" spans="18:36" x14ac:dyDescent="0.3">
      <c r="R515" t="s">
        <v>631</v>
      </c>
      <c r="S515" s="34">
        <v>2</v>
      </c>
      <c r="T515">
        <v>2023</v>
      </c>
      <c r="U515" t="s">
        <v>606</v>
      </c>
      <c r="V515" t="s">
        <v>2830</v>
      </c>
      <c r="W515" t="s">
        <v>2831</v>
      </c>
      <c r="X515" t="s">
        <v>2832</v>
      </c>
      <c r="Y515" t="s">
        <v>2812</v>
      </c>
      <c r="Z515" t="s">
        <v>2833</v>
      </c>
      <c r="AA515" t="s">
        <v>623</v>
      </c>
      <c r="AB515" t="s">
        <v>614</v>
      </c>
      <c r="AC515" t="s">
        <v>609</v>
      </c>
      <c r="AD515" t="s">
        <v>2578</v>
      </c>
      <c r="AE515" t="s">
        <v>2816</v>
      </c>
      <c r="AF515" t="s">
        <v>2875</v>
      </c>
      <c r="AH515">
        <v>0.84285714285714286</v>
      </c>
      <c r="AI515" t="s">
        <v>568</v>
      </c>
      <c r="AJ515">
        <v>39083</v>
      </c>
    </row>
    <row r="516" spans="18:36" x14ac:dyDescent="0.3">
      <c r="R516" t="s">
        <v>631</v>
      </c>
      <c r="S516" s="34">
        <v>2</v>
      </c>
      <c r="T516">
        <v>2023</v>
      </c>
      <c r="U516" t="s">
        <v>606</v>
      </c>
      <c r="V516" t="s">
        <v>2830</v>
      </c>
      <c r="W516" t="s">
        <v>2831</v>
      </c>
      <c r="X516" t="s">
        <v>2832</v>
      </c>
      <c r="Y516" t="s">
        <v>2812</v>
      </c>
      <c r="Z516" t="s">
        <v>2833</v>
      </c>
      <c r="AA516" t="s">
        <v>623</v>
      </c>
      <c r="AB516" t="s">
        <v>614</v>
      </c>
      <c r="AC516" t="s">
        <v>609</v>
      </c>
      <c r="AD516" t="s">
        <v>2578</v>
      </c>
      <c r="AE516" t="s">
        <v>2816</v>
      </c>
      <c r="AF516" t="s">
        <v>2875</v>
      </c>
      <c r="AH516">
        <v>0.84285714285714286</v>
      </c>
      <c r="AI516" t="s">
        <v>568</v>
      </c>
      <c r="AJ516">
        <v>39158</v>
      </c>
    </row>
    <row r="517" spans="18:36" x14ac:dyDescent="0.3">
      <c r="R517" t="s">
        <v>631</v>
      </c>
      <c r="S517" s="34">
        <v>2</v>
      </c>
      <c r="T517">
        <v>2023</v>
      </c>
      <c r="U517" t="s">
        <v>606</v>
      </c>
      <c r="V517" t="s">
        <v>2830</v>
      </c>
      <c r="W517" t="s">
        <v>2831</v>
      </c>
      <c r="X517" t="s">
        <v>2832</v>
      </c>
      <c r="Y517" t="s">
        <v>2812</v>
      </c>
      <c r="Z517" t="s">
        <v>2833</v>
      </c>
      <c r="AA517" t="s">
        <v>623</v>
      </c>
      <c r="AB517" t="s">
        <v>614</v>
      </c>
      <c r="AC517" t="s">
        <v>609</v>
      </c>
      <c r="AD517" t="s">
        <v>2578</v>
      </c>
      <c r="AE517" t="s">
        <v>2816</v>
      </c>
      <c r="AF517" t="s">
        <v>2875</v>
      </c>
      <c r="AH517">
        <v>0.84285714285714286</v>
      </c>
      <c r="AI517" t="s">
        <v>568</v>
      </c>
      <c r="AJ517">
        <v>39233</v>
      </c>
    </row>
    <row r="518" spans="18:36" x14ac:dyDescent="0.3">
      <c r="R518" t="s">
        <v>631</v>
      </c>
      <c r="S518" s="34">
        <v>2</v>
      </c>
      <c r="T518">
        <v>2023</v>
      </c>
      <c r="U518" t="s">
        <v>606</v>
      </c>
      <c r="V518" t="s">
        <v>2830</v>
      </c>
      <c r="W518" t="s">
        <v>2831</v>
      </c>
      <c r="X518" t="s">
        <v>2832</v>
      </c>
      <c r="Y518" t="s">
        <v>2812</v>
      </c>
      <c r="Z518" t="s">
        <v>2833</v>
      </c>
      <c r="AA518" t="s">
        <v>623</v>
      </c>
      <c r="AB518" t="s">
        <v>614</v>
      </c>
      <c r="AC518" t="s">
        <v>609</v>
      </c>
      <c r="AD518" t="s">
        <v>2578</v>
      </c>
      <c r="AE518" t="s">
        <v>2816</v>
      </c>
      <c r="AF518" t="s">
        <v>2875</v>
      </c>
      <c r="AH518">
        <v>0.84285714285714286</v>
      </c>
      <c r="AI518" t="s">
        <v>568</v>
      </c>
      <c r="AJ518">
        <v>39308</v>
      </c>
    </row>
    <row r="519" spans="18:36" x14ac:dyDescent="0.3">
      <c r="R519" t="s">
        <v>631</v>
      </c>
      <c r="S519" s="34">
        <v>2</v>
      </c>
      <c r="T519">
        <v>2023</v>
      </c>
      <c r="U519" t="s">
        <v>606</v>
      </c>
      <c r="V519" t="s">
        <v>2830</v>
      </c>
      <c r="W519" t="s">
        <v>2831</v>
      </c>
      <c r="X519" t="s">
        <v>2832</v>
      </c>
      <c r="Y519" t="s">
        <v>2812</v>
      </c>
      <c r="Z519" t="s">
        <v>2833</v>
      </c>
      <c r="AA519" t="s">
        <v>623</v>
      </c>
      <c r="AB519" t="s">
        <v>614</v>
      </c>
      <c r="AC519" t="s">
        <v>609</v>
      </c>
      <c r="AD519" t="s">
        <v>2578</v>
      </c>
      <c r="AE519" t="s">
        <v>2816</v>
      </c>
      <c r="AF519" t="s">
        <v>2875</v>
      </c>
      <c r="AH519">
        <v>0.84285714285714286</v>
      </c>
      <c r="AI519" t="s">
        <v>568</v>
      </c>
      <c r="AJ519">
        <v>39383</v>
      </c>
    </row>
    <row r="520" spans="18:36" x14ac:dyDescent="0.3">
      <c r="R520" t="s">
        <v>631</v>
      </c>
      <c r="S520" s="34">
        <v>2</v>
      </c>
      <c r="T520">
        <v>2023</v>
      </c>
      <c r="U520" t="s">
        <v>606</v>
      </c>
      <c r="V520" t="s">
        <v>2830</v>
      </c>
      <c r="W520" t="s">
        <v>2831</v>
      </c>
      <c r="X520" t="s">
        <v>2832</v>
      </c>
      <c r="Y520" t="s">
        <v>2812</v>
      </c>
      <c r="Z520" t="s">
        <v>2833</v>
      </c>
      <c r="AA520" t="s">
        <v>623</v>
      </c>
      <c r="AB520" t="s">
        <v>614</v>
      </c>
      <c r="AC520" t="s">
        <v>609</v>
      </c>
      <c r="AD520" t="s">
        <v>2578</v>
      </c>
      <c r="AE520" t="s">
        <v>2816</v>
      </c>
      <c r="AF520" t="s">
        <v>2875</v>
      </c>
      <c r="AH520">
        <v>0.84285714285714286</v>
      </c>
      <c r="AI520" t="s">
        <v>568</v>
      </c>
      <c r="AJ520">
        <v>39458</v>
      </c>
    </row>
    <row r="521" spans="18:36" x14ac:dyDescent="0.3">
      <c r="R521" t="s">
        <v>631</v>
      </c>
      <c r="S521" s="34">
        <v>2</v>
      </c>
      <c r="T521">
        <v>2023</v>
      </c>
      <c r="U521" t="s">
        <v>606</v>
      </c>
      <c r="V521" t="s">
        <v>2830</v>
      </c>
      <c r="W521" t="s">
        <v>2831</v>
      </c>
      <c r="X521" t="s">
        <v>2832</v>
      </c>
      <c r="Y521" t="s">
        <v>2812</v>
      </c>
      <c r="Z521" t="s">
        <v>2833</v>
      </c>
      <c r="AA521" t="s">
        <v>623</v>
      </c>
      <c r="AB521" t="s">
        <v>614</v>
      </c>
      <c r="AC521" t="s">
        <v>609</v>
      </c>
      <c r="AD521" t="s">
        <v>2578</v>
      </c>
      <c r="AE521" t="s">
        <v>2816</v>
      </c>
      <c r="AF521" t="s">
        <v>2875</v>
      </c>
      <c r="AH521">
        <v>0.84285714285714286</v>
      </c>
      <c r="AI521" t="s">
        <v>568</v>
      </c>
      <c r="AJ521">
        <v>39533</v>
      </c>
    </row>
    <row r="522" spans="18:36" x14ac:dyDescent="0.3">
      <c r="R522" t="s">
        <v>631</v>
      </c>
      <c r="S522" s="34">
        <v>2</v>
      </c>
      <c r="T522">
        <v>2023</v>
      </c>
      <c r="U522" t="s">
        <v>606</v>
      </c>
      <c r="V522" t="s">
        <v>2830</v>
      </c>
      <c r="W522" t="s">
        <v>2831</v>
      </c>
      <c r="X522" t="s">
        <v>2832</v>
      </c>
      <c r="Y522" t="s">
        <v>2812</v>
      </c>
      <c r="Z522" t="s">
        <v>2833</v>
      </c>
      <c r="AA522" t="s">
        <v>623</v>
      </c>
      <c r="AB522" t="s">
        <v>614</v>
      </c>
      <c r="AC522" t="s">
        <v>609</v>
      </c>
      <c r="AD522" t="s">
        <v>2578</v>
      </c>
      <c r="AE522" t="s">
        <v>2816</v>
      </c>
      <c r="AF522" t="s">
        <v>2875</v>
      </c>
      <c r="AH522">
        <v>0.84285714285714286</v>
      </c>
      <c r="AI522" t="s">
        <v>568</v>
      </c>
      <c r="AJ522">
        <v>39608</v>
      </c>
    </row>
    <row r="523" spans="18:36" x14ac:dyDescent="0.3">
      <c r="R523" t="s">
        <v>631</v>
      </c>
      <c r="S523" s="34">
        <v>2</v>
      </c>
      <c r="T523">
        <v>2023</v>
      </c>
      <c r="U523" t="s">
        <v>606</v>
      </c>
      <c r="V523" t="s">
        <v>2830</v>
      </c>
      <c r="W523" t="s">
        <v>2831</v>
      </c>
      <c r="X523" t="s">
        <v>2832</v>
      </c>
      <c r="Y523" t="s">
        <v>2812</v>
      </c>
      <c r="Z523" t="s">
        <v>2833</v>
      </c>
      <c r="AA523" t="s">
        <v>623</v>
      </c>
      <c r="AB523" t="s">
        <v>614</v>
      </c>
      <c r="AC523" t="s">
        <v>609</v>
      </c>
      <c r="AD523" t="s">
        <v>2578</v>
      </c>
      <c r="AE523" t="s">
        <v>2816</v>
      </c>
      <c r="AF523" t="s">
        <v>2875</v>
      </c>
      <c r="AH523">
        <v>0.84285714285714286</v>
      </c>
      <c r="AI523" t="s">
        <v>568</v>
      </c>
      <c r="AJ523">
        <v>39683</v>
      </c>
    </row>
    <row r="524" spans="18:36" x14ac:dyDescent="0.3">
      <c r="R524" t="s">
        <v>631</v>
      </c>
      <c r="S524" s="34">
        <v>2</v>
      </c>
      <c r="T524">
        <v>2023</v>
      </c>
      <c r="U524" t="s">
        <v>606</v>
      </c>
      <c r="V524" t="s">
        <v>2830</v>
      </c>
      <c r="W524" t="s">
        <v>2831</v>
      </c>
      <c r="X524" t="s">
        <v>2832</v>
      </c>
      <c r="Y524" t="s">
        <v>2812</v>
      </c>
      <c r="Z524" t="s">
        <v>2833</v>
      </c>
      <c r="AA524" t="s">
        <v>623</v>
      </c>
      <c r="AB524" t="s">
        <v>614</v>
      </c>
      <c r="AC524" t="s">
        <v>609</v>
      </c>
      <c r="AD524" t="s">
        <v>2578</v>
      </c>
      <c r="AE524" t="s">
        <v>2816</v>
      </c>
      <c r="AF524" t="s">
        <v>2875</v>
      </c>
      <c r="AH524">
        <v>0.84285714285714286</v>
      </c>
      <c r="AI524" t="s">
        <v>568</v>
      </c>
      <c r="AJ524">
        <v>39758</v>
      </c>
    </row>
    <row r="525" spans="18:36" x14ac:dyDescent="0.3">
      <c r="R525" t="s">
        <v>631</v>
      </c>
      <c r="S525" s="34">
        <v>2</v>
      </c>
      <c r="T525">
        <v>2023</v>
      </c>
      <c r="U525" t="s">
        <v>606</v>
      </c>
      <c r="V525" t="s">
        <v>2830</v>
      </c>
      <c r="W525" t="s">
        <v>2831</v>
      </c>
      <c r="X525" t="s">
        <v>2832</v>
      </c>
      <c r="Y525" t="s">
        <v>2812</v>
      </c>
      <c r="Z525" t="s">
        <v>2833</v>
      </c>
      <c r="AA525" t="s">
        <v>623</v>
      </c>
      <c r="AB525" t="s">
        <v>614</v>
      </c>
      <c r="AC525" t="s">
        <v>609</v>
      </c>
      <c r="AD525" t="s">
        <v>2578</v>
      </c>
      <c r="AE525" t="s">
        <v>2816</v>
      </c>
      <c r="AF525" t="s">
        <v>2875</v>
      </c>
      <c r="AH525">
        <v>0.84285714285714286</v>
      </c>
      <c r="AI525" t="s">
        <v>568</v>
      </c>
      <c r="AJ525">
        <v>39833</v>
      </c>
    </row>
    <row r="526" spans="18:36" x14ac:dyDescent="0.3">
      <c r="R526" t="s">
        <v>631</v>
      </c>
      <c r="S526" s="34">
        <v>2</v>
      </c>
      <c r="T526">
        <v>2023</v>
      </c>
      <c r="U526" t="s">
        <v>606</v>
      </c>
      <c r="V526" t="s">
        <v>2830</v>
      </c>
      <c r="W526" t="s">
        <v>2831</v>
      </c>
      <c r="X526" t="s">
        <v>2832</v>
      </c>
      <c r="Y526" t="s">
        <v>2812</v>
      </c>
      <c r="Z526" t="s">
        <v>2833</v>
      </c>
      <c r="AA526" t="s">
        <v>623</v>
      </c>
      <c r="AB526" t="s">
        <v>614</v>
      </c>
      <c r="AC526" t="s">
        <v>609</v>
      </c>
      <c r="AD526" t="s">
        <v>2578</v>
      </c>
      <c r="AE526" t="s">
        <v>2816</v>
      </c>
      <c r="AF526" t="s">
        <v>2875</v>
      </c>
      <c r="AH526">
        <v>0.84285714285714286</v>
      </c>
      <c r="AI526" t="s">
        <v>568</v>
      </c>
      <c r="AJ526">
        <v>39908</v>
      </c>
    </row>
    <row r="527" spans="18:36" x14ac:dyDescent="0.3">
      <c r="R527" t="s">
        <v>631</v>
      </c>
      <c r="S527" s="34">
        <v>2</v>
      </c>
      <c r="T527">
        <v>2023</v>
      </c>
      <c r="U527" t="s">
        <v>606</v>
      </c>
      <c r="V527" t="s">
        <v>2830</v>
      </c>
      <c r="W527" t="s">
        <v>2831</v>
      </c>
      <c r="X527" t="s">
        <v>2832</v>
      </c>
      <c r="Y527" t="s">
        <v>2812</v>
      </c>
      <c r="Z527" t="s">
        <v>2833</v>
      </c>
      <c r="AA527" t="s">
        <v>623</v>
      </c>
      <c r="AB527" t="s">
        <v>614</v>
      </c>
      <c r="AC527" t="s">
        <v>609</v>
      </c>
      <c r="AD527" t="s">
        <v>2578</v>
      </c>
      <c r="AE527" t="s">
        <v>2816</v>
      </c>
      <c r="AF527" t="s">
        <v>2875</v>
      </c>
      <c r="AH527">
        <v>0.84285714285714286</v>
      </c>
      <c r="AI527" t="s">
        <v>568</v>
      </c>
      <c r="AJ527">
        <v>39983</v>
      </c>
    </row>
    <row r="528" spans="18:36" x14ac:dyDescent="0.3">
      <c r="R528" t="s">
        <v>631</v>
      </c>
      <c r="S528" s="34">
        <v>2</v>
      </c>
      <c r="T528">
        <v>2023</v>
      </c>
      <c r="U528" t="s">
        <v>606</v>
      </c>
      <c r="V528" t="s">
        <v>2830</v>
      </c>
      <c r="W528" t="s">
        <v>2831</v>
      </c>
      <c r="X528" t="s">
        <v>2832</v>
      </c>
      <c r="Y528" t="s">
        <v>2812</v>
      </c>
      <c r="Z528" t="s">
        <v>2833</v>
      </c>
      <c r="AA528" t="s">
        <v>623</v>
      </c>
      <c r="AB528" t="s">
        <v>614</v>
      </c>
      <c r="AC528" t="s">
        <v>609</v>
      </c>
      <c r="AD528" t="s">
        <v>2578</v>
      </c>
      <c r="AE528" t="s">
        <v>2816</v>
      </c>
      <c r="AF528" t="s">
        <v>2875</v>
      </c>
      <c r="AH528">
        <v>0.84285714285714286</v>
      </c>
      <c r="AI528" t="s">
        <v>568</v>
      </c>
      <c r="AJ528">
        <v>40058</v>
      </c>
    </row>
    <row r="529" spans="18:36" x14ac:dyDescent="0.3">
      <c r="R529" t="s">
        <v>631</v>
      </c>
      <c r="S529" s="34">
        <v>2</v>
      </c>
      <c r="T529">
        <v>2023</v>
      </c>
      <c r="U529" t="s">
        <v>606</v>
      </c>
      <c r="V529" t="s">
        <v>2830</v>
      </c>
      <c r="W529" t="s">
        <v>2831</v>
      </c>
      <c r="X529" t="s">
        <v>2832</v>
      </c>
      <c r="Y529" t="s">
        <v>2812</v>
      </c>
      <c r="Z529" t="s">
        <v>2833</v>
      </c>
      <c r="AA529" t="s">
        <v>623</v>
      </c>
      <c r="AB529" t="s">
        <v>614</v>
      </c>
      <c r="AC529" t="s">
        <v>609</v>
      </c>
      <c r="AD529" t="s">
        <v>2578</v>
      </c>
      <c r="AE529" t="s">
        <v>2816</v>
      </c>
      <c r="AF529" t="s">
        <v>2875</v>
      </c>
      <c r="AH529">
        <v>0.84285714285714286</v>
      </c>
      <c r="AI529" t="s">
        <v>568</v>
      </c>
      <c r="AJ529">
        <v>40133</v>
      </c>
    </row>
    <row r="530" spans="18:36" x14ac:dyDescent="0.3">
      <c r="R530" t="s">
        <v>631</v>
      </c>
      <c r="S530" s="34">
        <v>2</v>
      </c>
      <c r="T530">
        <v>2023</v>
      </c>
      <c r="U530" t="s">
        <v>606</v>
      </c>
      <c r="V530" t="s">
        <v>2830</v>
      </c>
      <c r="W530" t="s">
        <v>2831</v>
      </c>
      <c r="X530" t="s">
        <v>2832</v>
      </c>
      <c r="Y530" t="s">
        <v>2812</v>
      </c>
      <c r="Z530" t="s">
        <v>2833</v>
      </c>
      <c r="AA530" t="s">
        <v>623</v>
      </c>
      <c r="AB530" t="s">
        <v>614</v>
      </c>
      <c r="AC530" t="s">
        <v>609</v>
      </c>
      <c r="AD530" t="s">
        <v>2578</v>
      </c>
      <c r="AE530" t="s">
        <v>2816</v>
      </c>
      <c r="AF530" t="s">
        <v>2875</v>
      </c>
      <c r="AH530">
        <v>0.84285714285714286</v>
      </c>
      <c r="AI530" t="s">
        <v>568</v>
      </c>
      <c r="AJ530">
        <v>40208</v>
      </c>
    </row>
    <row r="531" spans="18:36" x14ac:dyDescent="0.3">
      <c r="R531" t="s">
        <v>631</v>
      </c>
      <c r="S531" s="34">
        <v>2</v>
      </c>
      <c r="T531">
        <v>2023</v>
      </c>
      <c r="U531" t="s">
        <v>606</v>
      </c>
      <c r="V531" t="s">
        <v>2830</v>
      </c>
      <c r="W531" t="s">
        <v>2831</v>
      </c>
      <c r="X531" t="s">
        <v>2832</v>
      </c>
      <c r="Y531" t="s">
        <v>2812</v>
      </c>
      <c r="Z531" t="s">
        <v>2833</v>
      </c>
      <c r="AA531" t="s">
        <v>623</v>
      </c>
      <c r="AB531" t="s">
        <v>614</v>
      </c>
      <c r="AC531" t="s">
        <v>609</v>
      </c>
      <c r="AD531" t="s">
        <v>2578</v>
      </c>
      <c r="AE531" t="s">
        <v>2816</v>
      </c>
      <c r="AF531" t="s">
        <v>2875</v>
      </c>
      <c r="AH531">
        <v>0.84285714285714286</v>
      </c>
      <c r="AI531" t="s">
        <v>568</v>
      </c>
      <c r="AJ531">
        <v>40283</v>
      </c>
    </row>
    <row r="532" spans="18:36" x14ac:dyDescent="0.3">
      <c r="R532" t="s">
        <v>631</v>
      </c>
      <c r="S532" s="34">
        <v>2</v>
      </c>
      <c r="T532">
        <v>2023</v>
      </c>
      <c r="U532" t="s">
        <v>606</v>
      </c>
      <c r="V532" t="s">
        <v>2830</v>
      </c>
      <c r="W532" t="s">
        <v>2831</v>
      </c>
      <c r="X532" t="s">
        <v>2832</v>
      </c>
      <c r="Y532" t="s">
        <v>2812</v>
      </c>
      <c r="Z532" t="s">
        <v>2833</v>
      </c>
      <c r="AA532" t="s">
        <v>623</v>
      </c>
      <c r="AB532" t="s">
        <v>614</v>
      </c>
      <c r="AC532" t="s">
        <v>609</v>
      </c>
      <c r="AD532" t="s">
        <v>2578</v>
      </c>
      <c r="AE532" t="s">
        <v>2816</v>
      </c>
      <c r="AF532" t="s">
        <v>2875</v>
      </c>
      <c r="AH532">
        <v>0.84285714285714286</v>
      </c>
      <c r="AI532" t="s">
        <v>568</v>
      </c>
      <c r="AJ532">
        <v>40358</v>
      </c>
    </row>
    <row r="533" spans="18:36" x14ac:dyDescent="0.3">
      <c r="R533" t="s">
        <v>631</v>
      </c>
      <c r="S533" s="34">
        <v>2</v>
      </c>
      <c r="T533">
        <v>2023</v>
      </c>
      <c r="U533" t="s">
        <v>606</v>
      </c>
      <c r="V533" t="s">
        <v>2830</v>
      </c>
      <c r="W533" t="s">
        <v>2831</v>
      </c>
      <c r="X533" t="s">
        <v>2832</v>
      </c>
      <c r="Y533" t="s">
        <v>2812</v>
      </c>
      <c r="Z533" t="s">
        <v>2833</v>
      </c>
      <c r="AA533" t="s">
        <v>623</v>
      </c>
      <c r="AB533" t="s">
        <v>614</v>
      </c>
      <c r="AC533" t="s">
        <v>609</v>
      </c>
      <c r="AD533" t="s">
        <v>2578</v>
      </c>
      <c r="AE533" t="s">
        <v>2816</v>
      </c>
      <c r="AF533" t="s">
        <v>2875</v>
      </c>
      <c r="AH533">
        <v>0.84285714285714286</v>
      </c>
      <c r="AI533" t="s">
        <v>568</v>
      </c>
      <c r="AJ533">
        <v>40433</v>
      </c>
    </row>
    <row r="534" spans="18:36" x14ac:dyDescent="0.3">
      <c r="R534" t="s">
        <v>631</v>
      </c>
      <c r="S534" s="34">
        <v>2</v>
      </c>
      <c r="T534">
        <v>2023</v>
      </c>
      <c r="U534" t="s">
        <v>606</v>
      </c>
      <c r="V534" t="s">
        <v>2830</v>
      </c>
      <c r="W534" t="s">
        <v>2831</v>
      </c>
      <c r="X534" t="s">
        <v>2832</v>
      </c>
      <c r="Y534" t="s">
        <v>2812</v>
      </c>
      <c r="Z534" t="s">
        <v>2833</v>
      </c>
      <c r="AA534" t="s">
        <v>623</v>
      </c>
      <c r="AB534" t="s">
        <v>614</v>
      </c>
      <c r="AC534" t="s">
        <v>609</v>
      </c>
      <c r="AD534" t="s">
        <v>2578</v>
      </c>
      <c r="AE534" t="s">
        <v>2816</v>
      </c>
      <c r="AF534" t="s">
        <v>2875</v>
      </c>
      <c r="AH534">
        <v>0.84285714285714286</v>
      </c>
      <c r="AI534" t="s">
        <v>568</v>
      </c>
      <c r="AJ534">
        <v>40508</v>
      </c>
    </row>
    <row r="535" spans="18:36" x14ac:dyDescent="0.3">
      <c r="R535" t="s">
        <v>631</v>
      </c>
      <c r="S535" s="34">
        <v>2</v>
      </c>
      <c r="T535">
        <v>2023</v>
      </c>
      <c r="U535" t="s">
        <v>606</v>
      </c>
      <c r="V535" t="s">
        <v>2830</v>
      </c>
      <c r="W535" t="s">
        <v>2831</v>
      </c>
      <c r="X535" t="s">
        <v>2832</v>
      </c>
      <c r="Y535" t="s">
        <v>2812</v>
      </c>
      <c r="Z535" t="s">
        <v>2833</v>
      </c>
      <c r="AA535" t="s">
        <v>623</v>
      </c>
      <c r="AB535" t="s">
        <v>614</v>
      </c>
      <c r="AC535" t="s">
        <v>609</v>
      </c>
      <c r="AD535" t="s">
        <v>2578</v>
      </c>
      <c r="AE535" t="s">
        <v>2816</v>
      </c>
      <c r="AF535" t="s">
        <v>2875</v>
      </c>
      <c r="AH535">
        <v>0.84285714285714286</v>
      </c>
      <c r="AI535" t="s">
        <v>568</v>
      </c>
      <c r="AJ535">
        <v>40583</v>
      </c>
    </row>
    <row r="536" spans="18:36" x14ac:dyDescent="0.3">
      <c r="R536" t="s">
        <v>631</v>
      </c>
      <c r="S536" s="34">
        <v>2</v>
      </c>
      <c r="T536">
        <v>2023</v>
      </c>
      <c r="U536" t="s">
        <v>606</v>
      </c>
      <c r="V536" t="s">
        <v>2830</v>
      </c>
      <c r="W536" t="s">
        <v>2831</v>
      </c>
      <c r="X536" t="s">
        <v>2832</v>
      </c>
      <c r="Y536" t="s">
        <v>2812</v>
      </c>
      <c r="Z536" t="s">
        <v>2833</v>
      </c>
      <c r="AA536" t="s">
        <v>623</v>
      </c>
      <c r="AB536" t="s">
        <v>614</v>
      </c>
      <c r="AC536" t="s">
        <v>609</v>
      </c>
      <c r="AD536" t="s">
        <v>2578</v>
      </c>
      <c r="AE536" t="s">
        <v>2816</v>
      </c>
      <c r="AF536" t="s">
        <v>2875</v>
      </c>
      <c r="AH536">
        <v>0.84285714285714286</v>
      </c>
      <c r="AI536" t="s">
        <v>568</v>
      </c>
      <c r="AJ536">
        <v>40658</v>
      </c>
    </row>
    <row r="537" spans="18:36" x14ac:dyDescent="0.3">
      <c r="R537" t="s">
        <v>631</v>
      </c>
      <c r="S537" s="34">
        <v>2</v>
      </c>
      <c r="T537">
        <v>2023</v>
      </c>
      <c r="U537" t="s">
        <v>606</v>
      </c>
      <c r="V537" t="s">
        <v>2830</v>
      </c>
      <c r="W537" t="s">
        <v>2831</v>
      </c>
      <c r="X537" t="s">
        <v>2832</v>
      </c>
      <c r="Y537" t="s">
        <v>2812</v>
      </c>
      <c r="Z537" t="s">
        <v>2833</v>
      </c>
      <c r="AA537" t="s">
        <v>623</v>
      </c>
      <c r="AB537" t="s">
        <v>614</v>
      </c>
      <c r="AC537" t="s">
        <v>609</v>
      </c>
      <c r="AD537" t="s">
        <v>2578</v>
      </c>
      <c r="AE537" t="s">
        <v>2816</v>
      </c>
      <c r="AF537" t="s">
        <v>2875</v>
      </c>
      <c r="AH537">
        <v>0.84285714285714286</v>
      </c>
      <c r="AI537" t="s">
        <v>568</v>
      </c>
      <c r="AJ537">
        <v>40733</v>
      </c>
    </row>
    <row r="538" spans="18:36" x14ac:dyDescent="0.3">
      <c r="R538" t="s">
        <v>631</v>
      </c>
      <c r="S538" s="34">
        <v>2</v>
      </c>
      <c r="T538">
        <v>2023</v>
      </c>
      <c r="U538" t="s">
        <v>606</v>
      </c>
      <c r="V538" t="s">
        <v>2830</v>
      </c>
      <c r="W538" t="s">
        <v>2831</v>
      </c>
      <c r="X538" t="s">
        <v>2832</v>
      </c>
      <c r="Y538" t="s">
        <v>2812</v>
      </c>
      <c r="Z538" t="s">
        <v>2833</v>
      </c>
      <c r="AA538" t="s">
        <v>623</v>
      </c>
      <c r="AB538" t="s">
        <v>614</v>
      </c>
      <c r="AC538" t="s">
        <v>609</v>
      </c>
      <c r="AD538" t="s">
        <v>2578</v>
      </c>
      <c r="AE538" t="s">
        <v>2816</v>
      </c>
      <c r="AF538" t="s">
        <v>2875</v>
      </c>
      <c r="AH538">
        <v>0.84285714285714286</v>
      </c>
      <c r="AI538" t="s">
        <v>568</v>
      </c>
      <c r="AJ538">
        <v>40808</v>
      </c>
    </row>
    <row r="539" spans="18:36" x14ac:dyDescent="0.3">
      <c r="R539" t="s">
        <v>631</v>
      </c>
      <c r="S539" s="34">
        <v>2</v>
      </c>
      <c r="T539">
        <v>2023</v>
      </c>
      <c r="U539" t="s">
        <v>606</v>
      </c>
      <c r="V539" t="s">
        <v>2830</v>
      </c>
      <c r="W539" t="s">
        <v>2831</v>
      </c>
      <c r="X539" t="s">
        <v>2832</v>
      </c>
      <c r="Y539" t="s">
        <v>2812</v>
      </c>
      <c r="Z539" t="s">
        <v>2833</v>
      </c>
      <c r="AA539" t="s">
        <v>623</v>
      </c>
      <c r="AB539" t="s">
        <v>614</v>
      </c>
      <c r="AC539" t="s">
        <v>609</v>
      </c>
      <c r="AD539" t="s">
        <v>2578</v>
      </c>
      <c r="AE539" t="s">
        <v>2816</v>
      </c>
      <c r="AF539" t="s">
        <v>2875</v>
      </c>
      <c r="AH539">
        <v>0.84285714285714286</v>
      </c>
      <c r="AI539" t="s">
        <v>568</v>
      </c>
      <c r="AJ539">
        <v>40883</v>
      </c>
    </row>
    <row r="540" spans="18:36" x14ac:dyDescent="0.3">
      <c r="R540" t="s">
        <v>631</v>
      </c>
      <c r="S540" s="34">
        <v>2</v>
      </c>
      <c r="T540">
        <v>2023</v>
      </c>
      <c r="U540" t="s">
        <v>606</v>
      </c>
      <c r="V540" t="s">
        <v>2830</v>
      </c>
      <c r="W540" t="s">
        <v>2831</v>
      </c>
      <c r="X540" t="s">
        <v>2832</v>
      </c>
      <c r="Y540" t="s">
        <v>2812</v>
      </c>
      <c r="Z540" t="s">
        <v>2833</v>
      </c>
      <c r="AA540" t="s">
        <v>623</v>
      </c>
      <c r="AB540" t="s">
        <v>614</v>
      </c>
      <c r="AC540" t="s">
        <v>609</v>
      </c>
      <c r="AD540" t="s">
        <v>2578</v>
      </c>
      <c r="AE540" t="s">
        <v>2816</v>
      </c>
      <c r="AF540" t="s">
        <v>2875</v>
      </c>
      <c r="AH540">
        <v>0.84285714285714286</v>
      </c>
      <c r="AI540" t="s">
        <v>568</v>
      </c>
      <c r="AJ540">
        <v>40958</v>
      </c>
    </row>
    <row r="541" spans="18:36" x14ac:dyDescent="0.3">
      <c r="R541" t="s">
        <v>631</v>
      </c>
      <c r="S541" s="34">
        <v>2</v>
      </c>
      <c r="T541">
        <v>2023</v>
      </c>
      <c r="U541" t="s">
        <v>606</v>
      </c>
      <c r="V541" t="s">
        <v>2830</v>
      </c>
      <c r="W541" t="s">
        <v>2831</v>
      </c>
      <c r="X541" t="s">
        <v>2832</v>
      </c>
      <c r="Y541" t="s">
        <v>2812</v>
      </c>
      <c r="Z541" t="s">
        <v>2833</v>
      </c>
      <c r="AA541" t="s">
        <v>623</v>
      </c>
      <c r="AB541" t="s">
        <v>614</v>
      </c>
      <c r="AC541" t="s">
        <v>609</v>
      </c>
      <c r="AD541" t="s">
        <v>2578</v>
      </c>
      <c r="AE541" t="s">
        <v>2816</v>
      </c>
      <c r="AF541" t="s">
        <v>2875</v>
      </c>
      <c r="AH541">
        <v>0.84285714285714286</v>
      </c>
      <c r="AI541" t="s">
        <v>568</v>
      </c>
      <c r="AJ541">
        <v>41033</v>
      </c>
    </row>
    <row r="542" spans="18:36" x14ac:dyDescent="0.3">
      <c r="R542" t="s">
        <v>631</v>
      </c>
      <c r="S542" s="34">
        <v>2</v>
      </c>
      <c r="T542">
        <v>2023</v>
      </c>
      <c r="U542" t="s">
        <v>606</v>
      </c>
      <c r="V542" t="s">
        <v>2830</v>
      </c>
      <c r="W542" t="s">
        <v>2831</v>
      </c>
      <c r="X542" t="s">
        <v>2832</v>
      </c>
      <c r="Y542" t="s">
        <v>2812</v>
      </c>
      <c r="Z542" t="s">
        <v>2833</v>
      </c>
      <c r="AA542" t="s">
        <v>623</v>
      </c>
      <c r="AB542" t="s">
        <v>614</v>
      </c>
      <c r="AC542" t="s">
        <v>609</v>
      </c>
      <c r="AD542" t="s">
        <v>2578</v>
      </c>
      <c r="AE542" t="s">
        <v>2816</v>
      </c>
      <c r="AF542" t="s">
        <v>2875</v>
      </c>
      <c r="AH542">
        <v>0.84285714285714286</v>
      </c>
      <c r="AI542" t="s">
        <v>568</v>
      </c>
      <c r="AJ542">
        <v>41108</v>
      </c>
    </row>
    <row r="543" spans="18:36" x14ac:dyDescent="0.3">
      <c r="R543" t="s">
        <v>631</v>
      </c>
      <c r="S543" s="34">
        <v>2</v>
      </c>
      <c r="T543">
        <v>2023</v>
      </c>
      <c r="U543" t="s">
        <v>606</v>
      </c>
      <c r="V543" t="s">
        <v>2830</v>
      </c>
      <c r="W543" t="s">
        <v>2831</v>
      </c>
      <c r="X543" t="s">
        <v>2832</v>
      </c>
      <c r="Y543" t="s">
        <v>2812</v>
      </c>
      <c r="Z543" t="s">
        <v>2833</v>
      </c>
      <c r="AA543" t="s">
        <v>623</v>
      </c>
      <c r="AB543" t="s">
        <v>614</v>
      </c>
      <c r="AC543" t="s">
        <v>609</v>
      </c>
      <c r="AD543" t="s">
        <v>2578</v>
      </c>
      <c r="AE543" t="s">
        <v>2816</v>
      </c>
      <c r="AF543" t="s">
        <v>2875</v>
      </c>
      <c r="AH543">
        <v>0.84285714285714286</v>
      </c>
      <c r="AI543" t="s">
        <v>568</v>
      </c>
      <c r="AJ543">
        <v>41183</v>
      </c>
    </row>
    <row r="544" spans="18:36" x14ac:dyDescent="0.3">
      <c r="R544" t="s">
        <v>631</v>
      </c>
      <c r="S544" s="34">
        <v>2</v>
      </c>
      <c r="T544">
        <v>2023</v>
      </c>
      <c r="U544" t="s">
        <v>606</v>
      </c>
      <c r="V544" t="s">
        <v>2830</v>
      </c>
      <c r="W544" t="s">
        <v>2831</v>
      </c>
      <c r="X544" t="s">
        <v>2832</v>
      </c>
      <c r="Y544" t="s">
        <v>2812</v>
      </c>
      <c r="Z544" t="s">
        <v>2833</v>
      </c>
      <c r="AA544" t="s">
        <v>623</v>
      </c>
      <c r="AB544" t="s">
        <v>614</v>
      </c>
      <c r="AC544" t="s">
        <v>609</v>
      </c>
      <c r="AD544" t="s">
        <v>2578</v>
      </c>
      <c r="AE544" t="s">
        <v>2816</v>
      </c>
      <c r="AF544" t="s">
        <v>2875</v>
      </c>
      <c r="AH544">
        <v>0.84285714285714286</v>
      </c>
      <c r="AI544" t="s">
        <v>568</v>
      </c>
      <c r="AJ544">
        <v>41258</v>
      </c>
    </row>
    <row r="545" spans="18:36" x14ac:dyDescent="0.3">
      <c r="R545" t="s">
        <v>631</v>
      </c>
      <c r="S545" s="34">
        <v>2</v>
      </c>
      <c r="T545">
        <v>2023</v>
      </c>
      <c r="U545" t="s">
        <v>606</v>
      </c>
      <c r="V545" t="s">
        <v>2830</v>
      </c>
      <c r="W545" t="s">
        <v>2831</v>
      </c>
      <c r="X545" t="s">
        <v>2832</v>
      </c>
      <c r="Y545" t="s">
        <v>2812</v>
      </c>
      <c r="Z545" t="s">
        <v>2833</v>
      </c>
      <c r="AA545" t="s">
        <v>623</v>
      </c>
      <c r="AB545" t="s">
        <v>614</v>
      </c>
      <c r="AC545" t="s">
        <v>609</v>
      </c>
      <c r="AD545" t="s">
        <v>2578</v>
      </c>
      <c r="AE545" t="s">
        <v>2816</v>
      </c>
      <c r="AF545" t="s">
        <v>2875</v>
      </c>
      <c r="AH545">
        <v>0.84285714285714286</v>
      </c>
      <c r="AI545" t="s">
        <v>568</v>
      </c>
      <c r="AJ545">
        <v>41333</v>
      </c>
    </row>
    <row r="546" spans="18:36" x14ac:dyDescent="0.3">
      <c r="R546" t="s">
        <v>631</v>
      </c>
      <c r="S546" s="34">
        <v>2</v>
      </c>
      <c r="T546">
        <v>2023</v>
      </c>
      <c r="U546" t="s">
        <v>606</v>
      </c>
      <c r="V546" t="s">
        <v>2830</v>
      </c>
      <c r="W546" t="s">
        <v>2831</v>
      </c>
      <c r="X546" t="s">
        <v>2832</v>
      </c>
      <c r="Y546" t="s">
        <v>2812</v>
      </c>
      <c r="Z546" t="s">
        <v>2833</v>
      </c>
      <c r="AA546" t="s">
        <v>623</v>
      </c>
      <c r="AB546" t="s">
        <v>614</v>
      </c>
      <c r="AC546" t="s">
        <v>609</v>
      </c>
      <c r="AD546" t="s">
        <v>2578</v>
      </c>
      <c r="AE546" t="s">
        <v>2816</v>
      </c>
      <c r="AF546" t="s">
        <v>2875</v>
      </c>
      <c r="AH546">
        <v>0.84285714285714286</v>
      </c>
      <c r="AI546" t="s">
        <v>568</v>
      </c>
      <c r="AJ546">
        <v>41408</v>
      </c>
    </row>
    <row r="547" spans="18:36" x14ac:dyDescent="0.3">
      <c r="R547" t="s">
        <v>631</v>
      </c>
      <c r="S547" s="34">
        <v>2</v>
      </c>
      <c r="T547">
        <v>2023</v>
      </c>
      <c r="U547" t="s">
        <v>606</v>
      </c>
      <c r="V547" t="s">
        <v>2830</v>
      </c>
      <c r="W547" t="s">
        <v>2831</v>
      </c>
      <c r="X547" t="s">
        <v>2832</v>
      </c>
      <c r="Y547" t="s">
        <v>2812</v>
      </c>
      <c r="Z547" t="s">
        <v>2833</v>
      </c>
      <c r="AA547" t="s">
        <v>623</v>
      </c>
      <c r="AB547" t="s">
        <v>614</v>
      </c>
      <c r="AC547" t="s">
        <v>609</v>
      </c>
      <c r="AD547" t="s">
        <v>2578</v>
      </c>
      <c r="AE547" t="s">
        <v>2816</v>
      </c>
      <c r="AF547" t="s">
        <v>2875</v>
      </c>
      <c r="AH547">
        <v>0.84285714285714286</v>
      </c>
      <c r="AI547" t="s">
        <v>568</v>
      </c>
      <c r="AJ547">
        <v>41483</v>
      </c>
    </row>
    <row r="548" spans="18:36" x14ac:dyDescent="0.3">
      <c r="R548" t="s">
        <v>631</v>
      </c>
      <c r="S548" s="34">
        <v>2</v>
      </c>
      <c r="T548">
        <v>2023</v>
      </c>
      <c r="U548" t="s">
        <v>606</v>
      </c>
      <c r="V548" t="s">
        <v>2830</v>
      </c>
      <c r="W548" t="s">
        <v>2831</v>
      </c>
      <c r="X548" t="s">
        <v>2832</v>
      </c>
      <c r="Y548" t="s">
        <v>2812</v>
      </c>
      <c r="Z548" t="s">
        <v>2833</v>
      </c>
      <c r="AA548" t="s">
        <v>623</v>
      </c>
      <c r="AB548" t="s">
        <v>614</v>
      </c>
      <c r="AC548" t="s">
        <v>609</v>
      </c>
      <c r="AD548" t="s">
        <v>2578</v>
      </c>
      <c r="AE548" t="s">
        <v>2816</v>
      </c>
      <c r="AF548" t="s">
        <v>2875</v>
      </c>
      <c r="AH548">
        <v>0.84285714285714286</v>
      </c>
      <c r="AI548" t="s">
        <v>568</v>
      </c>
      <c r="AJ548">
        <v>41558</v>
      </c>
    </row>
    <row r="549" spans="18:36" x14ac:dyDescent="0.3">
      <c r="R549" t="s">
        <v>631</v>
      </c>
      <c r="S549" s="34">
        <v>2</v>
      </c>
      <c r="T549">
        <v>2023</v>
      </c>
      <c r="U549" t="s">
        <v>606</v>
      </c>
      <c r="V549" t="s">
        <v>2830</v>
      </c>
      <c r="W549" t="s">
        <v>2831</v>
      </c>
      <c r="X549" t="s">
        <v>2832</v>
      </c>
      <c r="Y549" t="s">
        <v>2812</v>
      </c>
      <c r="Z549" t="s">
        <v>2833</v>
      </c>
      <c r="AA549" t="s">
        <v>623</v>
      </c>
      <c r="AB549" t="s">
        <v>614</v>
      </c>
      <c r="AC549" t="s">
        <v>609</v>
      </c>
      <c r="AD549" t="s">
        <v>2578</v>
      </c>
      <c r="AE549" t="s">
        <v>2816</v>
      </c>
      <c r="AF549" t="s">
        <v>2875</v>
      </c>
      <c r="AH549">
        <v>0.84285714285714286</v>
      </c>
      <c r="AI549" t="s">
        <v>568</v>
      </c>
      <c r="AJ549">
        <v>41633</v>
      </c>
    </row>
    <row r="550" spans="18:36" x14ac:dyDescent="0.3">
      <c r="R550" t="s">
        <v>631</v>
      </c>
      <c r="S550" s="34">
        <v>2</v>
      </c>
      <c r="T550">
        <v>2023</v>
      </c>
      <c r="U550" t="s">
        <v>606</v>
      </c>
      <c r="V550" t="s">
        <v>2830</v>
      </c>
      <c r="W550" t="s">
        <v>2831</v>
      </c>
      <c r="X550" t="s">
        <v>2832</v>
      </c>
      <c r="Y550" t="s">
        <v>2812</v>
      </c>
      <c r="Z550" t="s">
        <v>2833</v>
      </c>
      <c r="AA550" t="s">
        <v>623</v>
      </c>
      <c r="AB550" t="s">
        <v>614</v>
      </c>
      <c r="AC550" t="s">
        <v>609</v>
      </c>
      <c r="AD550" t="s">
        <v>2578</v>
      </c>
      <c r="AE550" t="s">
        <v>2816</v>
      </c>
      <c r="AF550" t="s">
        <v>2875</v>
      </c>
      <c r="AH550">
        <v>0.84285714285714286</v>
      </c>
      <c r="AI550" t="s">
        <v>568</v>
      </c>
      <c r="AJ550">
        <v>41708</v>
      </c>
    </row>
    <row r="551" spans="18:36" x14ac:dyDescent="0.3">
      <c r="R551" t="s">
        <v>631</v>
      </c>
      <c r="S551" s="34">
        <v>2</v>
      </c>
      <c r="T551">
        <v>2023</v>
      </c>
      <c r="U551" t="s">
        <v>606</v>
      </c>
      <c r="V551" t="s">
        <v>2830</v>
      </c>
      <c r="W551" t="s">
        <v>2831</v>
      </c>
      <c r="X551" t="s">
        <v>2832</v>
      </c>
      <c r="Y551" t="s">
        <v>2812</v>
      </c>
      <c r="Z551" t="s">
        <v>2833</v>
      </c>
      <c r="AA551" t="s">
        <v>623</v>
      </c>
      <c r="AB551" t="s">
        <v>614</v>
      </c>
      <c r="AC551" t="s">
        <v>609</v>
      </c>
      <c r="AD551" t="s">
        <v>2578</v>
      </c>
      <c r="AE551" t="s">
        <v>2816</v>
      </c>
      <c r="AF551" t="s">
        <v>2875</v>
      </c>
      <c r="AH551">
        <v>0.84285714285714286</v>
      </c>
      <c r="AI551" t="s">
        <v>568</v>
      </c>
      <c r="AJ551">
        <v>41783</v>
      </c>
    </row>
    <row r="552" spans="18:36" x14ac:dyDescent="0.3">
      <c r="R552" t="s">
        <v>631</v>
      </c>
      <c r="S552" s="34">
        <v>2</v>
      </c>
      <c r="T552">
        <v>2023</v>
      </c>
      <c r="U552" t="s">
        <v>606</v>
      </c>
      <c r="V552" t="s">
        <v>2830</v>
      </c>
      <c r="W552" t="s">
        <v>2831</v>
      </c>
      <c r="X552" t="s">
        <v>2832</v>
      </c>
      <c r="Y552" t="s">
        <v>2812</v>
      </c>
      <c r="Z552" t="s">
        <v>2833</v>
      </c>
      <c r="AA552" t="s">
        <v>623</v>
      </c>
      <c r="AB552" t="s">
        <v>614</v>
      </c>
      <c r="AC552" t="s">
        <v>609</v>
      </c>
      <c r="AD552" t="s">
        <v>2578</v>
      </c>
      <c r="AE552" t="s">
        <v>2816</v>
      </c>
      <c r="AF552" t="s">
        <v>2875</v>
      </c>
      <c r="AH552">
        <v>0.84285714285714286</v>
      </c>
      <c r="AI552" t="s">
        <v>568</v>
      </c>
      <c r="AJ552">
        <v>41858</v>
      </c>
    </row>
    <row r="553" spans="18:36" x14ac:dyDescent="0.3">
      <c r="R553" t="s">
        <v>631</v>
      </c>
      <c r="S553" s="34">
        <v>2</v>
      </c>
      <c r="T553">
        <v>2023</v>
      </c>
      <c r="U553" t="s">
        <v>606</v>
      </c>
      <c r="V553" t="s">
        <v>2830</v>
      </c>
      <c r="W553" t="s">
        <v>2831</v>
      </c>
      <c r="X553" t="s">
        <v>2832</v>
      </c>
      <c r="Y553" t="s">
        <v>2812</v>
      </c>
      <c r="Z553" t="s">
        <v>2833</v>
      </c>
      <c r="AA553" t="s">
        <v>623</v>
      </c>
      <c r="AB553" t="s">
        <v>614</v>
      </c>
      <c r="AC553" t="s">
        <v>609</v>
      </c>
      <c r="AD553" t="s">
        <v>2578</v>
      </c>
      <c r="AE553" t="s">
        <v>2816</v>
      </c>
      <c r="AF553" t="s">
        <v>2875</v>
      </c>
      <c r="AH553">
        <v>0.84285714285714286</v>
      </c>
      <c r="AI553" t="s">
        <v>568</v>
      </c>
      <c r="AJ553">
        <v>41933</v>
      </c>
    </row>
    <row r="554" spans="18:36" x14ac:dyDescent="0.3">
      <c r="R554" t="s">
        <v>631</v>
      </c>
      <c r="S554" s="34">
        <v>2</v>
      </c>
      <c r="T554">
        <v>2023</v>
      </c>
      <c r="U554" t="s">
        <v>606</v>
      </c>
      <c r="V554" t="s">
        <v>2830</v>
      </c>
      <c r="W554" t="s">
        <v>2831</v>
      </c>
      <c r="X554" t="s">
        <v>2832</v>
      </c>
      <c r="Y554" t="s">
        <v>2812</v>
      </c>
      <c r="Z554" t="s">
        <v>2833</v>
      </c>
      <c r="AA554" t="s">
        <v>623</v>
      </c>
      <c r="AB554" t="s">
        <v>614</v>
      </c>
      <c r="AC554" t="s">
        <v>609</v>
      </c>
      <c r="AD554" t="s">
        <v>2578</v>
      </c>
      <c r="AE554" t="s">
        <v>2816</v>
      </c>
      <c r="AF554" t="s">
        <v>2875</v>
      </c>
      <c r="AH554">
        <v>0.84285714285714286</v>
      </c>
      <c r="AI554" t="s">
        <v>568</v>
      </c>
      <c r="AJ554">
        <v>42008</v>
      </c>
    </row>
    <row r="555" spans="18:36" x14ac:dyDescent="0.3">
      <c r="R555" t="s">
        <v>631</v>
      </c>
      <c r="S555" s="34">
        <v>2</v>
      </c>
      <c r="T555">
        <v>2023</v>
      </c>
      <c r="U555" t="s">
        <v>606</v>
      </c>
      <c r="V555" t="s">
        <v>2830</v>
      </c>
      <c r="W555" t="s">
        <v>2831</v>
      </c>
      <c r="X555" t="s">
        <v>2832</v>
      </c>
      <c r="Y555" t="s">
        <v>2812</v>
      </c>
      <c r="Z555" t="s">
        <v>2833</v>
      </c>
      <c r="AA555" t="s">
        <v>623</v>
      </c>
      <c r="AB555" t="s">
        <v>614</v>
      </c>
      <c r="AC555" t="s">
        <v>609</v>
      </c>
      <c r="AD555" t="s">
        <v>2578</v>
      </c>
      <c r="AE555" t="s">
        <v>2816</v>
      </c>
      <c r="AF555" t="s">
        <v>2875</v>
      </c>
      <c r="AH555">
        <v>0.84285714285714286</v>
      </c>
      <c r="AI555" t="s">
        <v>568</v>
      </c>
      <c r="AJ555">
        <v>42083</v>
      </c>
    </row>
    <row r="556" spans="18:36" x14ac:dyDescent="0.3">
      <c r="R556" t="s">
        <v>631</v>
      </c>
      <c r="S556" s="34">
        <v>2</v>
      </c>
      <c r="T556">
        <v>2023</v>
      </c>
      <c r="U556" t="s">
        <v>606</v>
      </c>
      <c r="V556" t="s">
        <v>2830</v>
      </c>
      <c r="W556" t="s">
        <v>2831</v>
      </c>
      <c r="X556" t="s">
        <v>2832</v>
      </c>
      <c r="Y556" t="s">
        <v>2812</v>
      </c>
      <c r="Z556" t="s">
        <v>2833</v>
      </c>
      <c r="AA556" t="s">
        <v>623</v>
      </c>
      <c r="AB556" t="s">
        <v>614</v>
      </c>
      <c r="AC556" t="s">
        <v>609</v>
      </c>
      <c r="AD556" t="s">
        <v>2578</v>
      </c>
      <c r="AE556" t="s">
        <v>2816</v>
      </c>
      <c r="AF556" t="s">
        <v>2875</v>
      </c>
      <c r="AH556">
        <v>0.84285714285714286</v>
      </c>
      <c r="AI556" t="s">
        <v>568</v>
      </c>
      <c r="AJ556">
        <v>42158</v>
      </c>
    </row>
    <row r="557" spans="18:36" x14ac:dyDescent="0.3">
      <c r="R557" t="s">
        <v>631</v>
      </c>
      <c r="S557" s="34">
        <v>2</v>
      </c>
      <c r="T557">
        <v>2023</v>
      </c>
      <c r="U557" t="s">
        <v>606</v>
      </c>
      <c r="V557" t="s">
        <v>2830</v>
      </c>
      <c r="W557" t="s">
        <v>2831</v>
      </c>
      <c r="X557" t="s">
        <v>2832</v>
      </c>
      <c r="Y557" t="s">
        <v>2812</v>
      </c>
      <c r="Z557" t="s">
        <v>2833</v>
      </c>
      <c r="AA557" t="s">
        <v>623</v>
      </c>
      <c r="AB557" t="s">
        <v>614</v>
      </c>
      <c r="AC557" t="s">
        <v>609</v>
      </c>
      <c r="AD557" t="s">
        <v>2578</v>
      </c>
      <c r="AE557" t="s">
        <v>2816</v>
      </c>
      <c r="AF557" t="s">
        <v>2875</v>
      </c>
      <c r="AH557">
        <v>0.84285714285714286</v>
      </c>
      <c r="AI557" t="s">
        <v>568</v>
      </c>
      <c r="AJ557">
        <v>42233</v>
      </c>
    </row>
    <row r="558" spans="18:36" x14ac:dyDescent="0.3">
      <c r="R558" t="s">
        <v>631</v>
      </c>
      <c r="S558" s="34">
        <v>2</v>
      </c>
      <c r="T558">
        <v>2023</v>
      </c>
      <c r="U558" t="s">
        <v>606</v>
      </c>
      <c r="V558" t="s">
        <v>2830</v>
      </c>
      <c r="W558" t="s">
        <v>2831</v>
      </c>
      <c r="X558" t="s">
        <v>2832</v>
      </c>
      <c r="Y558" t="s">
        <v>2812</v>
      </c>
      <c r="Z558" t="s">
        <v>2833</v>
      </c>
      <c r="AA558" t="s">
        <v>623</v>
      </c>
      <c r="AB558" t="s">
        <v>614</v>
      </c>
      <c r="AC558" t="s">
        <v>609</v>
      </c>
      <c r="AD558" t="s">
        <v>2578</v>
      </c>
      <c r="AE558" t="s">
        <v>2816</v>
      </c>
      <c r="AF558" t="s">
        <v>2875</v>
      </c>
      <c r="AH558">
        <v>0.84285714285714286</v>
      </c>
      <c r="AI558" t="s">
        <v>568</v>
      </c>
      <c r="AJ558">
        <v>42308</v>
      </c>
    </row>
    <row r="559" spans="18:36" x14ac:dyDescent="0.3">
      <c r="R559" t="s">
        <v>631</v>
      </c>
      <c r="S559" s="34">
        <v>2</v>
      </c>
      <c r="T559">
        <v>2023</v>
      </c>
      <c r="U559" t="s">
        <v>606</v>
      </c>
      <c r="V559" t="s">
        <v>2830</v>
      </c>
      <c r="W559" t="s">
        <v>2831</v>
      </c>
      <c r="X559" t="s">
        <v>2832</v>
      </c>
      <c r="Y559" t="s">
        <v>2812</v>
      </c>
      <c r="Z559" t="s">
        <v>2833</v>
      </c>
      <c r="AA559" t="s">
        <v>623</v>
      </c>
      <c r="AB559" t="s">
        <v>614</v>
      </c>
      <c r="AC559" t="s">
        <v>609</v>
      </c>
      <c r="AD559" t="s">
        <v>2578</v>
      </c>
      <c r="AE559" t="s">
        <v>2816</v>
      </c>
      <c r="AF559" t="s">
        <v>2875</v>
      </c>
      <c r="AH559">
        <v>0.84285714285714286</v>
      </c>
      <c r="AI559" t="s">
        <v>568</v>
      </c>
      <c r="AJ559">
        <v>42383</v>
      </c>
    </row>
    <row r="560" spans="18:36" x14ac:dyDescent="0.3">
      <c r="R560" t="s">
        <v>631</v>
      </c>
      <c r="S560" s="34">
        <v>2</v>
      </c>
      <c r="T560">
        <v>2023</v>
      </c>
      <c r="U560" t="s">
        <v>606</v>
      </c>
      <c r="V560" t="s">
        <v>2830</v>
      </c>
      <c r="W560" t="s">
        <v>2831</v>
      </c>
      <c r="X560" t="s">
        <v>2832</v>
      </c>
      <c r="Y560" t="s">
        <v>2812</v>
      </c>
      <c r="Z560" t="s">
        <v>2833</v>
      </c>
      <c r="AA560" t="s">
        <v>623</v>
      </c>
      <c r="AB560" t="s">
        <v>614</v>
      </c>
      <c r="AC560" t="s">
        <v>609</v>
      </c>
      <c r="AD560" t="s">
        <v>2578</v>
      </c>
      <c r="AE560" t="s">
        <v>2816</v>
      </c>
      <c r="AF560" t="s">
        <v>2875</v>
      </c>
      <c r="AH560">
        <v>0.84285714285714286</v>
      </c>
      <c r="AI560" t="s">
        <v>568</v>
      </c>
      <c r="AJ560">
        <v>42458</v>
      </c>
    </row>
    <row r="561" spans="18:36" x14ac:dyDescent="0.3">
      <c r="R561" t="s">
        <v>631</v>
      </c>
      <c r="S561" s="34">
        <v>2</v>
      </c>
      <c r="T561">
        <v>2023</v>
      </c>
      <c r="U561" t="s">
        <v>606</v>
      </c>
      <c r="V561" t="s">
        <v>2830</v>
      </c>
      <c r="W561" t="s">
        <v>2831</v>
      </c>
      <c r="X561" t="s">
        <v>2832</v>
      </c>
      <c r="Y561" t="s">
        <v>2812</v>
      </c>
      <c r="Z561" t="s">
        <v>2833</v>
      </c>
      <c r="AA561" t="s">
        <v>623</v>
      </c>
      <c r="AB561" t="s">
        <v>614</v>
      </c>
      <c r="AC561" t="s">
        <v>609</v>
      </c>
      <c r="AD561" t="s">
        <v>2578</v>
      </c>
      <c r="AE561" t="s">
        <v>2816</v>
      </c>
      <c r="AF561" t="s">
        <v>2875</v>
      </c>
      <c r="AH561">
        <v>0.84285714285714286</v>
      </c>
      <c r="AI561" t="s">
        <v>568</v>
      </c>
      <c r="AJ561">
        <v>42533</v>
      </c>
    </row>
    <row r="562" spans="18:36" x14ac:dyDescent="0.3">
      <c r="R562" t="s">
        <v>631</v>
      </c>
      <c r="S562" s="34">
        <v>2</v>
      </c>
      <c r="T562">
        <v>2023</v>
      </c>
      <c r="U562" t="s">
        <v>606</v>
      </c>
      <c r="V562" t="s">
        <v>2830</v>
      </c>
      <c r="W562" t="s">
        <v>2831</v>
      </c>
      <c r="X562" t="s">
        <v>2832</v>
      </c>
      <c r="Y562" t="s">
        <v>2812</v>
      </c>
      <c r="Z562" t="s">
        <v>2833</v>
      </c>
      <c r="AA562" t="s">
        <v>623</v>
      </c>
      <c r="AB562" t="s">
        <v>614</v>
      </c>
      <c r="AC562" t="s">
        <v>609</v>
      </c>
      <c r="AD562" t="s">
        <v>2578</v>
      </c>
      <c r="AE562" t="s">
        <v>2816</v>
      </c>
      <c r="AF562" t="s">
        <v>2875</v>
      </c>
      <c r="AH562">
        <v>0.84285714285714286</v>
      </c>
      <c r="AI562" t="s">
        <v>568</v>
      </c>
      <c r="AJ562">
        <v>42608</v>
      </c>
    </row>
    <row r="563" spans="18:36" x14ac:dyDescent="0.3">
      <c r="R563" t="s">
        <v>631</v>
      </c>
      <c r="S563" s="34">
        <v>2</v>
      </c>
      <c r="T563">
        <v>2023</v>
      </c>
      <c r="U563" t="s">
        <v>606</v>
      </c>
      <c r="V563" t="s">
        <v>2830</v>
      </c>
      <c r="W563" t="s">
        <v>2831</v>
      </c>
      <c r="X563" t="s">
        <v>2832</v>
      </c>
      <c r="Y563" t="s">
        <v>2812</v>
      </c>
      <c r="Z563" t="s">
        <v>2833</v>
      </c>
      <c r="AA563" t="s">
        <v>623</v>
      </c>
      <c r="AB563" t="s">
        <v>614</v>
      </c>
      <c r="AC563" t="s">
        <v>609</v>
      </c>
      <c r="AD563" t="s">
        <v>2578</v>
      </c>
      <c r="AE563" t="s">
        <v>2816</v>
      </c>
      <c r="AF563" t="s">
        <v>2875</v>
      </c>
      <c r="AH563">
        <v>0.84285714285714286</v>
      </c>
      <c r="AI563" t="s">
        <v>568</v>
      </c>
      <c r="AJ563">
        <v>42683</v>
      </c>
    </row>
    <row r="564" spans="18:36" x14ac:dyDescent="0.3">
      <c r="R564" t="s">
        <v>632</v>
      </c>
      <c r="S564" s="34">
        <v>2</v>
      </c>
      <c r="T564">
        <v>2023</v>
      </c>
      <c r="U564" t="s">
        <v>606</v>
      </c>
      <c r="V564" t="s">
        <v>2830</v>
      </c>
      <c r="W564" t="s">
        <v>2831</v>
      </c>
      <c r="X564" t="s">
        <v>2832</v>
      </c>
      <c r="Y564" t="s">
        <v>2812</v>
      </c>
      <c r="Z564" t="s">
        <v>2833</v>
      </c>
      <c r="AA564" t="s">
        <v>623</v>
      </c>
      <c r="AB564" t="s">
        <v>616</v>
      </c>
      <c r="AC564" t="s">
        <v>610</v>
      </c>
      <c r="AD564" t="s">
        <v>2575</v>
      </c>
      <c r="AE564" t="s">
        <v>2817</v>
      </c>
      <c r="AF564" t="s">
        <v>2876</v>
      </c>
      <c r="AH564">
        <v>0.83123877917414724</v>
      </c>
      <c r="AI564" t="s">
        <v>568</v>
      </c>
      <c r="AJ564">
        <v>42732</v>
      </c>
    </row>
    <row r="565" spans="18:36" x14ac:dyDescent="0.3">
      <c r="R565" t="s">
        <v>632</v>
      </c>
      <c r="S565" s="34">
        <v>2</v>
      </c>
      <c r="T565">
        <v>2023</v>
      </c>
      <c r="U565" t="s">
        <v>606</v>
      </c>
      <c r="V565" t="s">
        <v>2830</v>
      </c>
      <c r="W565" t="s">
        <v>2831</v>
      </c>
      <c r="X565" t="s">
        <v>2832</v>
      </c>
      <c r="Y565" t="s">
        <v>2812</v>
      </c>
      <c r="Z565" t="s">
        <v>2833</v>
      </c>
      <c r="AA565" t="s">
        <v>623</v>
      </c>
      <c r="AB565" t="s">
        <v>616</v>
      </c>
      <c r="AC565" t="s">
        <v>610</v>
      </c>
      <c r="AD565" t="s">
        <v>2575</v>
      </c>
      <c r="AE565" t="s">
        <v>2817</v>
      </c>
      <c r="AF565" t="s">
        <v>2876</v>
      </c>
      <c r="AH565">
        <v>0.83123877917414724</v>
      </c>
      <c r="AI565" t="s">
        <v>568</v>
      </c>
      <c r="AJ565">
        <v>42807</v>
      </c>
    </row>
    <row r="566" spans="18:36" x14ac:dyDescent="0.3">
      <c r="R566" t="s">
        <v>632</v>
      </c>
      <c r="S566" s="34">
        <v>2</v>
      </c>
      <c r="T566">
        <v>2023</v>
      </c>
      <c r="U566" t="s">
        <v>606</v>
      </c>
      <c r="V566" t="s">
        <v>2830</v>
      </c>
      <c r="W566" t="s">
        <v>2831</v>
      </c>
      <c r="X566" t="s">
        <v>2832</v>
      </c>
      <c r="Y566" t="s">
        <v>2812</v>
      </c>
      <c r="Z566" t="s">
        <v>2833</v>
      </c>
      <c r="AA566" t="s">
        <v>623</v>
      </c>
      <c r="AB566" t="s">
        <v>616</v>
      </c>
      <c r="AC566" t="s">
        <v>610</v>
      </c>
      <c r="AD566" t="s">
        <v>2575</v>
      </c>
      <c r="AE566" t="s">
        <v>2817</v>
      </c>
      <c r="AF566" t="s">
        <v>2876</v>
      </c>
      <c r="AH566">
        <v>0.83123877917414724</v>
      </c>
      <c r="AI566" t="s">
        <v>568</v>
      </c>
      <c r="AJ566">
        <v>42882</v>
      </c>
    </row>
    <row r="567" spans="18:36" x14ac:dyDescent="0.3">
      <c r="R567" t="s">
        <v>632</v>
      </c>
      <c r="S567" s="34">
        <v>2</v>
      </c>
      <c r="T567">
        <v>2023</v>
      </c>
      <c r="U567" t="s">
        <v>606</v>
      </c>
      <c r="V567" t="s">
        <v>2830</v>
      </c>
      <c r="W567" t="s">
        <v>2831</v>
      </c>
      <c r="X567" t="s">
        <v>2832</v>
      </c>
      <c r="Y567" t="s">
        <v>2812</v>
      </c>
      <c r="Z567" t="s">
        <v>2833</v>
      </c>
      <c r="AA567" t="s">
        <v>623</v>
      </c>
      <c r="AB567" t="s">
        <v>616</v>
      </c>
      <c r="AC567" t="s">
        <v>610</v>
      </c>
      <c r="AD567" t="s">
        <v>2575</v>
      </c>
      <c r="AE567" t="s">
        <v>2817</v>
      </c>
      <c r="AF567" t="s">
        <v>2876</v>
      </c>
      <c r="AH567">
        <v>0.83123877917414724</v>
      </c>
      <c r="AI567" t="s">
        <v>568</v>
      </c>
      <c r="AJ567">
        <v>42957</v>
      </c>
    </row>
    <row r="568" spans="18:36" x14ac:dyDescent="0.3">
      <c r="R568" t="s">
        <v>632</v>
      </c>
      <c r="S568" s="34">
        <v>2</v>
      </c>
      <c r="T568">
        <v>2023</v>
      </c>
      <c r="U568" t="s">
        <v>606</v>
      </c>
      <c r="V568" t="s">
        <v>2830</v>
      </c>
      <c r="W568" t="s">
        <v>2831</v>
      </c>
      <c r="X568" t="s">
        <v>2832</v>
      </c>
      <c r="Y568" t="s">
        <v>2812</v>
      </c>
      <c r="Z568" t="s">
        <v>2833</v>
      </c>
      <c r="AA568" t="s">
        <v>623</v>
      </c>
      <c r="AB568" t="s">
        <v>616</v>
      </c>
      <c r="AC568" t="s">
        <v>610</v>
      </c>
      <c r="AD568" t="s">
        <v>2575</v>
      </c>
      <c r="AE568" t="s">
        <v>2817</v>
      </c>
      <c r="AF568" t="s">
        <v>2876</v>
      </c>
      <c r="AH568">
        <v>0.83123877917414724</v>
      </c>
      <c r="AI568" t="s">
        <v>568</v>
      </c>
      <c r="AJ568">
        <v>43032</v>
      </c>
    </row>
    <row r="569" spans="18:36" x14ac:dyDescent="0.3">
      <c r="R569" t="s">
        <v>632</v>
      </c>
      <c r="S569" s="34">
        <v>2</v>
      </c>
      <c r="T569">
        <v>2023</v>
      </c>
      <c r="U569" t="s">
        <v>606</v>
      </c>
      <c r="V569" t="s">
        <v>2830</v>
      </c>
      <c r="W569" t="s">
        <v>2831</v>
      </c>
      <c r="X569" t="s">
        <v>2832</v>
      </c>
      <c r="Y569" t="s">
        <v>2812</v>
      </c>
      <c r="Z569" t="s">
        <v>2833</v>
      </c>
      <c r="AA569" t="s">
        <v>623</v>
      </c>
      <c r="AB569" t="s">
        <v>616</v>
      </c>
      <c r="AC569" t="s">
        <v>610</v>
      </c>
      <c r="AD569" t="s">
        <v>2575</v>
      </c>
      <c r="AE569" t="s">
        <v>2817</v>
      </c>
      <c r="AF569" t="s">
        <v>2876</v>
      </c>
      <c r="AH569">
        <v>0.83123877917414724</v>
      </c>
      <c r="AI569" t="s">
        <v>568</v>
      </c>
      <c r="AJ569">
        <v>43107</v>
      </c>
    </row>
    <row r="570" spans="18:36" x14ac:dyDescent="0.3">
      <c r="R570" t="s">
        <v>632</v>
      </c>
      <c r="S570" s="34">
        <v>2</v>
      </c>
      <c r="T570">
        <v>2023</v>
      </c>
      <c r="U570" t="s">
        <v>606</v>
      </c>
      <c r="V570" t="s">
        <v>2830</v>
      </c>
      <c r="W570" t="s">
        <v>2831</v>
      </c>
      <c r="X570" t="s">
        <v>2832</v>
      </c>
      <c r="Y570" t="s">
        <v>2812</v>
      </c>
      <c r="Z570" t="s">
        <v>2833</v>
      </c>
      <c r="AA570" t="s">
        <v>623</v>
      </c>
      <c r="AB570" t="s">
        <v>616</v>
      </c>
      <c r="AC570" t="s">
        <v>610</v>
      </c>
      <c r="AD570" t="s">
        <v>2575</v>
      </c>
      <c r="AE570" t="s">
        <v>2817</v>
      </c>
      <c r="AF570" t="s">
        <v>2876</v>
      </c>
      <c r="AH570">
        <v>0.83123877917414724</v>
      </c>
      <c r="AI570" t="s">
        <v>568</v>
      </c>
      <c r="AJ570">
        <v>43182</v>
      </c>
    </row>
    <row r="571" spans="18:36" x14ac:dyDescent="0.3">
      <c r="R571" t="s">
        <v>632</v>
      </c>
      <c r="S571" s="34">
        <v>2</v>
      </c>
      <c r="T571">
        <v>2023</v>
      </c>
      <c r="U571" t="s">
        <v>606</v>
      </c>
      <c r="V571" t="s">
        <v>2830</v>
      </c>
      <c r="W571" t="s">
        <v>2831</v>
      </c>
      <c r="X571" t="s">
        <v>2832</v>
      </c>
      <c r="Y571" t="s">
        <v>2812</v>
      </c>
      <c r="Z571" t="s">
        <v>2833</v>
      </c>
      <c r="AA571" t="s">
        <v>623</v>
      </c>
      <c r="AB571" t="s">
        <v>616</v>
      </c>
      <c r="AC571" t="s">
        <v>610</v>
      </c>
      <c r="AD571" t="s">
        <v>2575</v>
      </c>
      <c r="AE571" t="s">
        <v>2817</v>
      </c>
      <c r="AF571" t="s">
        <v>2876</v>
      </c>
      <c r="AH571">
        <v>0.83123877917414724</v>
      </c>
      <c r="AI571" t="s">
        <v>568</v>
      </c>
      <c r="AJ571">
        <v>43257</v>
      </c>
    </row>
    <row r="572" spans="18:36" x14ac:dyDescent="0.3">
      <c r="R572" t="s">
        <v>632</v>
      </c>
      <c r="S572" s="34">
        <v>2</v>
      </c>
      <c r="T572">
        <v>2023</v>
      </c>
      <c r="U572" t="s">
        <v>606</v>
      </c>
      <c r="V572" t="s">
        <v>2830</v>
      </c>
      <c r="W572" t="s">
        <v>2831</v>
      </c>
      <c r="X572" t="s">
        <v>2832</v>
      </c>
      <c r="Y572" t="s">
        <v>2812</v>
      </c>
      <c r="Z572" t="s">
        <v>2833</v>
      </c>
      <c r="AA572" t="s">
        <v>623</v>
      </c>
      <c r="AB572" t="s">
        <v>616</v>
      </c>
      <c r="AC572" t="s">
        <v>610</v>
      </c>
      <c r="AD572" t="s">
        <v>2575</v>
      </c>
      <c r="AE572" t="s">
        <v>2817</v>
      </c>
      <c r="AF572" t="s">
        <v>2876</v>
      </c>
      <c r="AH572">
        <v>0.83123877917414724</v>
      </c>
      <c r="AI572" t="s">
        <v>568</v>
      </c>
      <c r="AJ572">
        <v>43332</v>
      </c>
    </row>
    <row r="573" spans="18:36" x14ac:dyDescent="0.3">
      <c r="R573" t="s">
        <v>632</v>
      </c>
      <c r="S573" s="34">
        <v>2</v>
      </c>
      <c r="T573">
        <v>2023</v>
      </c>
      <c r="U573" t="s">
        <v>606</v>
      </c>
      <c r="V573" t="s">
        <v>2830</v>
      </c>
      <c r="W573" t="s">
        <v>2831</v>
      </c>
      <c r="X573" t="s">
        <v>2832</v>
      </c>
      <c r="Y573" t="s">
        <v>2812</v>
      </c>
      <c r="Z573" t="s">
        <v>2833</v>
      </c>
      <c r="AA573" t="s">
        <v>623</v>
      </c>
      <c r="AB573" t="s">
        <v>616</v>
      </c>
      <c r="AC573" t="s">
        <v>610</v>
      </c>
      <c r="AD573" t="s">
        <v>2575</v>
      </c>
      <c r="AE573" t="s">
        <v>2817</v>
      </c>
      <c r="AF573" t="s">
        <v>2876</v>
      </c>
      <c r="AH573">
        <v>0.83123877917414724</v>
      </c>
      <c r="AI573" t="s">
        <v>568</v>
      </c>
      <c r="AJ573">
        <v>43407</v>
      </c>
    </row>
    <row r="574" spans="18:36" x14ac:dyDescent="0.3">
      <c r="R574" t="s">
        <v>632</v>
      </c>
      <c r="S574" s="34">
        <v>2</v>
      </c>
      <c r="T574">
        <v>2023</v>
      </c>
      <c r="U574" t="s">
        <v>606</v>
      </c>
      <c r="V574" t="s">
        <v>2830</v>
      </c>
      <c r="W574" t="s">
        <v>2831</v>
      </c>
      <c r="X574" t="s">
        <v>2832</v>
      </c>
      <c r="Y574" t="s">
        <v>2812</v>
      </c>
      <c r="Z574" t="s">
        <v>2833</v>
      </c>
      <c r="AA574" t="s">
        <v>623</v>
      </c>
      <c r="AB574" t="s">
        <v>616</v>
      </c>
      <c r="AC574" t="s">
        <v>610</v>
      </c>
      <c r="AD574" t="s">
        <v>2575</v>
      </c>
      <c r="AE574" t="s">
        <v>2817</v>
      </c>
      <c r="AF574" t="s">
        <v>2876</v>
      </c>
      <c r="AH574">
        <v>0.83123877917414724</v>
      </c>
      <c r="AI574" t="s">
        <v>568</v>
      </c>
      <c r="AJ574">
        <v>43482</v>
      </c>
    </row>
    <row r="575" spans="18:36" x14ac:dyDescent="0.3">
      <c r="R575" t="s">
        <v>632</v>
      </c>
      <c r="S575" s="34">
        <v>2</v>
      </c>
      <c r="T575">
        <v>2023</v>
      </c>
      <c r="U575" t="s">
        <v>606</v>
      </c>
      <c r="V575" t="s">
        <v>2830</v>
      </c>
      <c r="W575" t="s">
        <v>2831</v>
      </c>
      <c r="X575" t="s">
        <v>2832</v>
      </c>
      <c r="Y575" t="s">
        <v>2812</v>
      </c>
      <c r="Z575" t="s">
        <v>2833</v>
      </c>
      <c r="AA575" t="s">
        <v>623</v>
      </c>
      <c r="AB575" t="s">
        <v>616</v>
      </c>
      <c r="AC575" t="s">
        <v>610</v>
      </c>
      <c r="AD575" t="s">
        <v>2575</v>
      </c>
      <c r="AE575" t="s">
        <v>2817</v>
      </c>
      <c r="AF575" t="s">
        <v>2876</v>
      </c>
      <c r="AH575">
        <v>0.83123877917414724</v>
      </c>
      <c r="AI575" t="s">
        <v>568</v>
      </c>
      <c r="AJ575">
        <v>43557</v>
      </c>
    </row>
    <row r="576" spans="18:36" x14ac:dyDescent="0.3">
      <c r="R576" t="s">
        <v>632</v>
      </c>
      <c r="S576" s="34">
        <v>2</v>
      </c>
      <c r="T576">
        <v>2023</v>
      </c>
      <c r="U576" t="s">
        <v>606</v>
      </c>
      <c r="V576" t="s">
        <v>2830</v>
      </c>
      <c r="W576" t="s">
        <v>2831</v>
      </c>
      <c r="X576" t="s">
        <v>2832</v>
      </c>
      <c r="Y576" t="s">
        <v>2812</v>
      </c>
      <c r="Z576" t="s">
        <v>2833</v>
      </c>
      <c r="AA576" t="s">
        <v>623</v>
      </c>
      <c r="AB576" t="s">
        <v>616</v>
      </c>
      <c r="AC576" t="s">
        <v>610</v>
      </c>
      <c r="AD576" t="s">
        <v>2575</v>
      </c>
      <c r="AE576" t="s">
        <v>2817</v>
      </c>
      <c r="AF576" t="s">
        <v>2876</v>
      </c>
      <c r="AH576">
        <v>0.83123877917414724</v>
      </c>
      <c r="AI576" t="s">
        <v>568</v>
      </c>
      <c r="AJ576">
        <v>43632</v>
      </c>
    </row>
    <row r="577" spans="18:36" x14ac:dyDescent="0.3">
      <c r="R577" t="s">
        <v>632</v>
      </c>
      <c r="S577" s="34">
        <v>2</v>
      </c>
      <c r="T577">
        <v>2023</v>
      </c>
      <c r="U577" t="s">
        <v>606</v>
      </c>
      <c r="V577" t="s">
        <v>2830</v>
      </c>
      <c r="W577" t="s">
        <v>2831</v>
      </c>
      <c r="X577" t="s">
        <v>2832</v>
      </c>
      <c r="Y577" t="s">
        <v>2812</v>
      </c>
      <c r="Z577" t="s">
        <v>2833</v>
      </c>
      <c r="AA577" t="s">
        <v>623</v>
      </c>
      <c r="AB577" t="s">
        <v>616</v>
      </c>
      <c r="AC577" t="s">
        <v>610</v>
      </c>
      <c r="AD577" t="s">
        <v>2575</v>
      </c>
      <c r="AE577" t="s">
        <v>2817</v>
      </c>
      <c r="AF577" t="s">
        <v>2876</v>
      </c>
      <c r="AH577">
        <v>0.83123877917414724</v>
      </c>
      <c r="AI577" t="s">
        <v>568</v>
      </c>
      <c r="AJ577">
        <v>43707</v>
      </c>
    </row>
    <row r="578" spans="18:36" x14ac:dyDescent="0.3">
      <c r="R578" t="s">
        <v>632</v>
      </c>
      <c r="S578" s="34">
        <v>2</v>
      </c>
      <c r="T578">
        <v>2023</v>
      </c>
      <c r="U578" t="s">
        <v>606</v>
      </c>
      <c r="V578" t="s">
        <v>2830</v>
      </c>
      <c r="W578" t="s">
        <v>2831</v>
      </c>
      <c r="X578" t="s">
        <v>2832</v>
      </c>
      <c r="Y578" t="s">
        <v>2812</v>
      </c>
      <c r="Z578" t="s">
        <v>2833</v>
      </c>
      <c r="AA578" t="s">
        <v>623</v>
      </c>
      <c r="AB578" t="s">
        <v>616</v>
      </c>
      <c r="AC578" t="s">
        <v>610</v>
      </c>
      <c r="AD578" t="s">
        <v>2575</v>
      </c>
      <c r="AE578" t="s">
        <v>2817</v>
      </c>
      <c r="AF578" t="s">
        <v>2876</v>
      </c>
      <c r="AH578">
        <v>0.83123877917414724</v>
      </c>
      <c r="AI578" t="s">
        <v>568</v>
      </c>
      <c r="AJ578">
        <v>43782</v>
      </c>
    </row>
    <row r="579" spans="18:36" x14ac:dyDescent="0.3">
      <c r="R579" t="s">
        <v>632</v>
      </c>
      <c r="S579" s="34">
        <v>2</v>
      </c>
      <c r="T579">
        <v>2023</v>
      </c>
      <c r="U579" t="s">
        <v>606</v>
      </c>
      <c r="V579" t="s">
        <v>2830</v>
      </c>
      <c r="W579" t="s">
        <v>2831</v>
      </c>
      <c r="X579" t="s">
        <v>2832</v>
      </c>
      <c r="Y579" t="s">
        <v>2812</v>
      </c>
      <c r="Z579" t="s">
        <v>2833</v>
      </c>
      <c r="AA579" t="s">
        <v>623</v>
      </c>
      <c r="AB579" t="s">
        <v>616</v>
      </c>
      <c r="AC579" t="s">
        <v>610</v>
      </c>
      <c r="AD579" t="s">
        <v>2575</v>
      </c>
      <c r="AE579" t="s">
        <v>2817</v>
      </c>
      <c r="AF579" t="s">
        <v>2876</v>
      </c>
      <c r="AH579">
        <v>0.83123877917414724</v>
      </c>
      <c r="AI579" t="s">
        <v>568</v>
      </c>
      <c r="AJ579">
        <v>43857</v>
      </c>
    </row>
    <row r="580" spans="18:36" x14ac:dyDescent="0.3">
      <c r="R580" t="s">
        <v>632</v>
      </c>
      <c r="S580" s="34">
        <v>2</v>
      </c>
      <c r="T580">
        <v>2023</v>
      </c>
      <c r="U580" t="s">
        <v>606</v>
      </c>
      <c r="V580" t="s">
        <v>2830</v>
      </c>
      <c r="W580" t="s">
        <v>2831</v>
      </c>
      <c r="X580" t="s">
        <v>2832</v>
      </c>
      <c r="Y580" t="s">
        <v>2812</v>
      </c>
      <c r="Z580" t="s">
        <v>2833</v>
      </c>
      <c r="AA580" t="s">
        <v>623</v>
      </c>
      <c r="AB580" t="s">
        <v>616</v>
      </c>
      <c r="AC580" t="s">
        <v>610</v>
      </c>
      <c r="AD580" t="s">
        <v>2575</v>
      </c>
      <c r="AE580" t="s">
        <v>2817</v>
      </c>
      <c r="AF580" t="s">
        <v>2876</v>
      </c>
      <c r="AH580">
        <v>0.83123877917414724</v>
      </c>
      <c r="AI580" t="s">
        <v>568</v>
      </c>
      <c r="AJ580">
        <v>43932</v>
      </c>
    </row>
    <row r="581" spans="18:36" x14ac:dyDescent="0.3">
      <c r="R581" t="s">
        <v>632</v>
      </c>
      <c r="S581" s="34">
        <v>2</v>
      </c>
      <c r="T581">
        <v>2023</v>
      </c>
      <c r="U581" t="s">
        <v>606</v>
      </c>
      <c r="V581" t="s">
        <v>2830</v>
      </c>
      <c r="W581" t="s">
        <v>2831</v>
      </c>
      <c r="X581" t="s">
        <v>2832</v>
      </c>
      <c r="Y581" t="s">
        <v>2812</v>
      </c>
      <c r="Z581" t="s">
        <v>2833</v>
      </c>
      <c r="AA581" t="s">
        <v>623</v>
      </c>
      <c r="AB581" t="s">
        <v>616</v>
      </c>
      <c r="AC581" t="s">
        <v>610</v>
      </c>
      <c r="AD581" t="s">
        <v>2575</v>
      </c>
      <c r="AE581" t="s">
        <v>2817</v>
      </c>
      <c r="AF581" t="s">
        <v>2876</v>
      </c>
      <c r="AH581">
        <v>0.83123877917414724</v>
      </c>
      <c r="AI581" t="s">
        <v>568</v>
      </c>
      <c r="AJ581">
        <v>44007</v>
      </c>
    </row>
    <row r="582" spans="18:36" x14ac:dyDescent="0.3">
      <c r="R582" t="s">
        <v>632</v>
      </c>
      <c r="S582" s="34">
        <v>2</v>
      </c>
      <c r="T582">
        <v>2023</v>
      </c>
      <c r="U582" t="s">
        <v>606</v>
      </c>
      <c r="V582" t="s">
        <v>2830</v>
      </c>
      <c r="W582" t="s">
        <v>2831</v>
      </c>
      <c r="X582" t="s">
        <v>2832</v>
      </c>
      <c r="Y582" t="s">
        <v>2812</v>
      </c>
      <c r="Z582" t="s">
        <v>2833</v>
      </c>
      <c r="AA582" t="s">
        <v>623</v>
      </c>
      <c r="AB582" t="s">
        <v>616</v>
      </c>
      <c r="AC582" t="s">
        <v>610</v>
      </c>
      <c r="AD582" t="s">
        <v>2575</v>
      </c>
      <c r="AE582" t="s">
        <v>2817</v>
      </c>
      <c r="AF582" t="s">
        <v>2876</v>
      </c>
      <c r="AH582">
        <v>0.83123877917414724</v>
      </c>
      <c r="AI582" t="s">
        <v>568</v>
      </c>
      <c r="AJ582">
        <v>44082</v>
      </c>
    </row>
    <row r="583" spans="18:36" x14ac:dyDescent="0.3">
      <c r="R583" t="s">
        <v>632</v>
      </c>
      <c r="S583" s="34">
        <v>2</v>
      </c>
      <c r="T583">
        <v>2023</v>
      </c>
      <c r="U583" t="s">
        <v>606</v>
      </c>
      <c r="V583" t="s">
        <v>2830</v>
      </c>
      <c r="W583" t="s">
        <v>2831</v>
      </c>
      <c r="X583" t="s">
        <v>2832</v>
      </c>
      <c r="Y583" t="s">
        <v>2812</v>
      </c>
      <c r="Z583" t="s">
        <v>2833</v>
      </c>
      <c r="AA583" t="s">
        <v>623</v>
      </c>
      <c r="AB583" t="s">
        <v>616</v>
      </c>
      <c r="AC583" t="s">
        <v>610</v>
      </c>
      <c r="AD583" t="s">
        <v>2575</v>
      </c>
      <c r="AE583" t="s">
        <v>2817</v>
      </c>
      <c r="AF583" t="s">
        <v>2876</v>
      </c>
      <c r="AH583">
        <v>0.83123877917414724</v>
      </c>
      <c r="AI583" t="s">
        <v>568</v>
      </c>
      <c r="AJ583">
        <v>44157</v>
      </c>
    </row>
    <row r="584" spans="18:36" x14ac:dyDescent="0.3">
      <c r="R584" t="s">
        <v>632</v>
      </c>
      <c r="S584" s="34">
        <v>2</v>
      </c>
      <c r="T584">
        <v>2023</v>
      </c>
      <c r="U584" t="s">
        <v>606</v>
      </c>
      <c r="V584" t="s">
        <v>2830</v>
      </c>
      <c r="W584" t="s">
        <v>2831</v>
      </c>
      <c r="X584" t="s">
        <v>2832</v>
      </c>
      <c r="Y584" t="s">
        <v>2812</v>
      </c>
      <c r="Z584" t="s">
        <v>2833</v>
      </c>
      <c r="AA584" t="s">
        <v>623</v>
      </c>
      <c r="AB584" t="s">
        <v>616</v>
      </c>
      <c r="AC584" t="s">
        <v>610</v>
      </c>
      <c r="AD584" t="s">
        <v>2575</v>
      </c>
      <c r="AE584" t="s">
        <v>2817</v>
      </c>
      <c r="AF584" t="s">
        <v>2876</v>
      </c>
      <c r="AH584">
        <v>0.83123877917414724</v>
      </c>
      <c r="AI584" t="s">
        <v>568</v>
      </c>
      <c r="AJ584">
        <v>44232</v>
      </c>
    </row>
    <row r="585" spans="18:36" x14ac:dyDescent="0.3">
      <c r="R585" t="s">
        <v>632</v>
      </c>
      <c r="S585" s="34">
        <v>2</v>
      </c>
      <c r="T585">
        <v>2023</v>
      </c>
      <c r="U585" t="s">
        <v>606</v>
      </c>
      <c r="V585" t="s">
        <v>2830</v>
      </c>
      <c r="W585" t="s">
        <v>2831</v>
      </c>
      <c r="X585" t="s">
        <v>2832</v>
      </c>
      <c r="Y585" t="s">
        <v>2812</v>
      </c>
      <c r="Z585" t="s">
        <v>2833</v>
      </c>
      <c r="AA585" t="s">
        <v>623</v>
      </c>
      <c r="AB585" t="s">
        <v>616</v>
      </c>
      <c r="AC585" t="s">
        <v>610</v>
      </c>
      <c r="AD585" t="s">
        <v>2575</v>
      </c>
      <c r="AE585" t="s">
        <v>2817</v>
      </c>
      <c r="AF585" t="s">
        <v>2876</v>
      </c>
      <c r="AH585">
        <v>0.83123877917414724</v>
      </c>
      <c r="AI585" t="s">
        <v>568</v>
      </c>
      <c r="AJ585">
        <v>44307</v>
      </c>
    </row>
    <row r="586" spans="18:36" x14ac:dyDescent="0.3">
      <c r="R586" t="s">
        <v>632</v>
      </c>
      <c r="S586" s="34">
        <v>2</v>
      </c>
      <c r="T586">
        <v>2023</v>
      </c>
      <c r="U586" t="s">
        <v>606</v>
      </c>
      <c r="V586" t="s">
        <v>2830</v>
      </c>
      <c r="W586" t="s">
        <v>2831</v>
      </c>
      <c r="X586" t="s">
        <v>2832</v>
      </c>
      <c r="Y586" t="s">
        <v>2812</v>
      </c>
      <c r="Z586" t="s">
        <v>2833</v>
      </c>
      <c r="AA586" t="s">
        <v>623</v>
      </c>
      <c r="AB586" t="s">
        <v>616</v>
      </c>
      <c r="AC586" t="s">
        <v>610</v>
      </c>
      <c r="AD586" t="s">
        <v>2575</v>
      </c>
      <c r="AE586" t="s">
        <v>2817</v>
      </c>
      <c r="AF586" t="s">
        <v>2876</v>
      </c>
      <c r="AH586">
        <v>0.83123877917414724</v>
      </c>
      <c r="AI586" t="s">
        <v>568</v>
      </c>
      <c r="AJ586">
        <v>44382</v>
      </c>
    </row>
    <row r="587" spans="18:36" x14ac:dyDescent="0.3">
      <c r="R587" t="s">
        <v>632</v>
      </c>
      <c r="S587" s="34">
        <v>2</v>
      </c>
      <c r="T587">
        <v>2023</v>
      </c>
      <c r="U587" t="s">
        <v>606</v>
      </c>
      <c r="V587" t="s">
        <v>2830</v>
      </c>
      <c r="W587" t="s">
        <v>2831</v>
      </c>
      <c r="X587" t="s">
        <v>2832</v>
      </c>
      <c r="Y587" t="s">
        <v>2812</v>
      </c>
      <c r="Z587" t="s">
        <v>2833</v>
      </c>
      <c r="AA587" t="s">
        <v>623</v>
      </c>
      <c r="AB587" t="s">
        <v>616</v>
      </c>
      <c r="AC587" t="s">
        <v>610</v>
      </c>
      <c r="AD587" t="s">
        <v>2575</v>
      </c>
      <c r="AE587" t="s">
        <v>2817</v>
      </c>
      <c r="AF587" t="s">
        <v>2876</v>
      </c>
      <c r="AH587">
        <v>0.83123877917414724</v>
      </c>
      <c r="AI587" t="s">
        <v>568</v>
      </c>
      <c r="AJ587">
        <v>44457</v>
      </c>
    </row>
    <row r="588" spans="18:36" x14ac:dyDescent="0.3">
      <c r="R588" t="s">
        <v>632</v>
      </c>
      <c r="S588" s="34">
        <v>2</v>
      </c>
      <c r="T588">
        <v>2023</v>
      </c>
      <c r="U588" t="s">
        <v>606</v>
      </c>
      <c r="V588" t="s">
        <v>2830</v>
      </c>
      <c r="W588" t="s">
        <v>2831</v>
      </c>
      <c r="X588" t="s">
        <v>2832</v>
      </c>
      <c r="Y588" t="s">
        <v>2812</v>
      </c>
      <c r="Z588" t="s">
        <v>2833</v>
      </c>
      <c r="AA588" t="s">
        <v>623</v>
      </c>
      <c r="AB588" t="s">
        <v>616</v>
      </c>
      <c r="AC588" t="s">
        <v>610</v>
      </c>
      <c r="AD588" t="s">
        <v>2575</v>
      </c>
      <c r="AE588" t="s">
        <v>2817</v>
      </c>
      <c r="AF588" t="s">
        <v>2876</v>
      </c>
      <c r="AH588">
        <v>0.83123877917414724</v>
      </c>
      <c r="AI588" t="s">
        <v>568</v>
      </c>
      <c r="AJ588">
        <v>44532</v>
      </c>
    </row>
    <row r="589" spans="18:36" x14ac:dyDescent="0.3">
      <c r="R589" t="s">
        <v>632</v>
      </c>
      <c r="S589" s="34">
        <v>2</v>
      </c>
      <c r="T589">
        <v>2023</v>
      </c>
      <c r="U589" t="s">
        <v>606</v>
      </c>
      <c r="V589" t="s">
        <v>2830</v>
      </c>
      <c r="W589" t="s">
        <v>2831</v>
      </c>
      <c r="X589" t="s">
        <v>2832</v>
      </c>
      <c r="Y589" t="s">
        <v>2812</v>
      </c>
      <c r="Z589" t="s">
        <v>2833</v>
      </c>
      <c r="AA589" t="s">
        <v>623</v>
      </c>
      <c r="AB589" t="s">
        <v>616</v>
      </c>
      <c r="AC589" t="s">
        <v>610</v>
      </c>
      <c r="AD589" t="s">
        <v>2575</v>
      </c>
      <c r="AE589" t="s">
        <v>2817</v>
      </c>
      <c r="AF589" t="s">
        <v>2876</v>
      </c>
      <c r="AH589">
        <v>0.83123877917414724</v>
      </c>
      <c r="AI589" t="s">
        <v>568</v>
      </c>
      <c r="AJ589">
        <v>44607</v>
      </c>
    </row>
    <row r="590" spans="18:36" x14ac:dyDescent="0.3">
      <c r="R590" t="s">
        <v>632</v>
      </c>
      <c r="S590" s="34">
        <v>2</v>
      </c>
      <c r="T590">
        <v>2023</v>
      </c>
      <c r="U590" t="s">
        <v>606</v>
      </c>
      <c r="V590" t="s">
        <v>2830</v>
      </c>
      <c r="W590" t="s">
        <v>2831</v>
      </c>
      <c r="X590" t="s">
        <v>2832</v>
      </c>
      <c r="Y590" t="s">
        <v>2812</v>
      </c>
      <c r="Z590" t="s">
        <v>2833</v>
      </c>
      <c r="AA590" t="s">
        <v>623</v>
      </c>
      <c r="AB590" t="s">
        <v>616</v>
      </c>
      <c r="AC590" t="s">
        <v>610</v>
      </c>
      <c r="AD590" t="s">
        <v>2575</v>
      </c>
      <c r="AE590" t="s">
        <v>2817</v>
      </c>
      <c r="AF590" t="s">
        <v>2876</v>
      </c>
      <c r="AH590">
        <v>0.83123877917414724</v>
      </c>
      <c r="AI590" t="s">
        <v>568</v>
      </c>
      <c r="AJ590">
        <v>44682</v>
      </c>
    </row>
    <row r="591" spans="18:36" x14ac:dyDescent="0.3">
      <c r="R591" t="s">
        <v>632</v>
      </c>
      <c r="S591" s="34">
        <v>2</v>
      </c>
      <c r="T591">
        <v>2023</v>
      </c>
      <c r="U591" t="s">
        <v>606</v>
      </c>
      <c r="V591" t="s">
        <v>2830</v>
      </c>
      <c r="W591" t="s">
        <v>2831</v>
      </c>
      <c r="X591" t="s">
        <v>2832</v>
      </c>
      <c r="Y591" t="s">
        <v>2812</v>
      </c>
      <c r="Z591" t="s">
        <v>2833</v>
      </c>
      <c r="AA591" t="s">
        <v>623</v>
      </c>
      <c r="AB591" t="s">
        <v>616</v>
      </c>
      <c r="AC591" t="s">
        <v>610</v>
      </c>
      <c r="AD591" t="s">
        <v>2575</v>
      </c>
      <c r="AE591" t="s">
        <v>2817</v>
      </c>
      <c r="AF591" t="s">
        <v>2876</v>
      </c>
      <c r="AH591">
        <v>0.83123877917414724</v>
      </c>
      <c r="AI591" t="s">
        <v>568</v>
      </c>
      <c r="AJ591">
        <v>44757</v>
      </c>
    </row>
    <row r="592" spans="18:36" x14ac:dyDescent="0.3">
      <c r="R592" t="s">
        <v>632</v>
      </c>
      <c r="S592" s="34">
        <v>2</v>
      </c>
      <c r="T592">
        <v>2023</v>
      </c>
      <c r="U592" t="s">
        <v>606</v>
      </c>
      <c r="V592" t="s">
        <v>2830</v>
      </c>
      <c r="W592" t="s">
        <v>2831</v>
      </c>
      <c r="X592" t="s">
        <v>2832</v>
      </c>
      <c r="Y592" t="s">
        <v>2812</v>
      </c>
      <c r="Z592" t="s">
        <v>2833</v>
      </c>
      <c r="AA592" t="s">
        <v>623</v>
      </c>
      <c r="AB592" t="s">
        <v>616</v>
      </c>
      <c r="AC592" t="s">
        <v>610</v>
      </c>
      <c r="AD592" t="s">
        <v>2575</v>
      </c>
      <c r="AE592" t="s">
        <v>2817</v>
      </c>
      <c r="AF592" t="s">
        <v>2876</v>
      </c>
      <c r="AH592">
        <v>0.83123877917414724</v>
      </c>
      <c r="AI592" t="s">
        <v>568</v>
      </c>
      <c r="AJ592">
        <v>44832</v>
      </c>
    </row>
    <row r="593" spans="18:36" x14ac:dyDescent="0.3">
      <c r="R593" t="s">
        <v>632</v>
      </c>
      <c r="S593" s="34">
        <v>2</v>
      </c>
      <c r="T593">
        <v>2023</v>
      </c>
      <c r="U593" t="s">
        <v>606</v>
      </c>
      <c r="V593" t="s">
        <v>2830</v>
      </c>
      <c r="W593" t="s">
        <v>2831</v>
      </c>
      <c r="X593" t="s">
        <v>2832</v>
      </c>
      <c r="Y593" t="s">
        <v>2812</v>
      </c>
      <c r="Z593" t="s">
        <v>2833</v>
      </c>
      <c r="AA593" t="s">
        <v>623</v>
      </c>
      <c r="AB593" t="s">
        <v>616</v>
      </c>
      <c r="AC593" t="s">
        <v>610</v>
      </c>
      <c r="AD593" t="s">
        <v>2575</v>
      </c>
      <c r="AE593" t="s">
        <v>2817</v>
      </c>
      <c r="AF593" t="s">
        <v>2876</v>
      </c>
      <c r="AH593">
        <v>0.83123877917414724</v>
      </c>
      <c r="AI593" t="s">
        <v>568</v>
      </c>
      <c r="AJ593">
        <v>44907</v>
      </c>
    </row>
    <row r="594" spans="18:36" x14ac:dyDescent="0.3">
      <c r="R594" t="s">
        <v>632</v>
      </c>
      <c r="S594" s="34">
        <v>2</v>
      </c>
      <c r="T594">
        <v>2023</v>
      </c>
      <c r="U594" t="s">
        <v>606</v>
      </c>
      <c r="V594" t="s">
        <v>2830</v>
      </c>
      <c r="W594" t="s">
        <v>2831</v>
      </c>
      <c r="X594" t="s">
        <v>2832</v>
      </c>
      <c r="Y594" t="s">
        <v>2812</v>
      </c>
      <c r="Z594" t="s">
        <v>2833</v>
      </c>
      <c r="AA594" t="s">
        <v>623</v>
      </c>
      <c r="AB594" t="s">
        <v>616</v>
      </c>
      <c r="AC594" t="s">
        <v>610</v>
      </c>
      <c r="AD594" t="s">
        <v>2575</v>
      </c>
      <c r="AE594" t="s">
        <v>2817</v>
      </c>
      <c r="AF594" t="s">
        <v>2876</v>
      </c>
      <c r="AH594">
        <v>0.83123877917414724</v>
      </c>
      <c r="AI594" t="s">
        <v>568</v>
      </c>
      <c r="AJ594">
        <v>44982</v>
      </c>
    </row>
    <row r="595" spans="18:36" x14ac:dyDescent="0.3">
      <c r="R595" t="s">
        <v>632</v>
      </c>
      <c r="S595" s="34">
        <v>2</v>
      </c>
      <c r="T595">
        <v>2023</v>
      </c>
      <c r="U595" t="s">
        <v>606</v>
      </c>
      <c r="V595" t="s">
        <v>2830</v>
      </c>
      <c r="W595" t="s">
        <v>2831</v>
      </c>
      <c r="X595" t="s">
        <v>2832</v>
      </c>
      <c r="Y595" t="s">
        <v>2812</v>
      </c>
      <c r="Z595" t="s">
        <v>2833</v>
      </c>
      <c r="AA595" t="s">
        <v>623</v>
      </c>
      <c r="AB595" t="s">
        <v>616</v>
      </c>
      <c r="AC595" t="s">
        <v>610</v>
      </c>
      <c r="AD595" t="s">
        <v>2575</v>
      </c>
      <c r="AE595" t="s">
        <v>2817</v>
      </c>
      <c r="AF595" t="s">
        <v>2876</v>
      </c>
      <c r="AH595">
        <v>0.83123877917414724</v>
      </c>
      <c r="AI595" t="s">
        <v>568</v>
      </c>
      <c r="AJ595">
        <v>45057</v>
      </c>
    </row>
    <row r="596" spans="18:36" x14ac:dyDescent="0.3">
      <c r="R596" t="s">
        <v>632</v>
      </c>
      <c r="S596" s="34">
        <v>2</v>
      </c>
      <c r="T596">
        <v>2023</v>
      </c>
      <c r="U596" t="s">
        <v>606</v>
      </c>
      <c r="V596" t="s">
        <v>2830</v>
      </c>
      <c r="W596" t="s">
        <v>2831</v>
      </c>
      <c r="X596" t="s">
        <v>2832</v>
      </c>
      <c r="Y596" t="s">
        <v>2812</v>
      </c>
      <c r="Z596" t="s">
        <v>2833</v>
      </c>
      <c r="AA596" t="s">
        <v>623</v>
      </c>
      <c r="AB596" t="s">
        <v>616</v>
      </c>
      <c r="AC596" t="s">
        <v>610</v>
      </c>
      <c r="AD596" t="s">
        <v>2575</v>
      </c>
      <c r="AE596" t="s">
        <v>2817</v>
      </c>
      <c r="AF596" t="s">
        <v>2876</v>
      </c>
      <c r="AH596">
        <v>0.83123877917414724</v>
      </c>
      <c r="AI596" t="s">
        <v>568</v>
      </c>
      <c r="AJ596">
        <v>45132</v>
      </c>
    </row>
    <row r="597" spans="18:36" x14ac:dyDescent="0.3">
      <c r="R597" t="s">
        <v>632</v>
      </c>
      <c r="S597" s="34">
        <v>2</v>
      </c>
      <c r="T597">
        <v>2023</v>
      </c>
      <c r="U597" t="s">
        <v>606</v>
      </c>
      <c r="V597" t="s">
        <v>2830</v>
      </c>
      <c r="W597" t="s">
        <v>2831</v>
      </c>
      <c r="X597" t="s">
        <v>2832</v>
      </c>
      <c r="Y597" t="s">
        <v>2812</v>
      </c>
      <c r="Z597" t="s">
        <v>2833</v>
      </c>
      <c r="AA597" t="s">
        <v>623</v>
      </c>
      <c r="AB597" t="s">
        <v>616</v>
      </c>
      <c r="AC597" t="s">
        <v>610</v>
      </c>
      <c r="AD597" t="s">
        <v>2575</v>
      </c>
      <c r="AE597" t="s">
        <v>2817</v>
      </c>
      <c r="AF597" t="s">
        <v>2876</v>
      </c>
      <c r="AH597">
        <v>0.83123877917414724</v>
      </c>
      <c r="AI597" t="s">
        <v>568</v>
      </c>
      <c r="AJ597">
        <v>45207</v>
      </c>
    </row>
    <row r="598" spans="18:36" x14ac:dyDescent="0.3">
      <c r="R598" t="s">
        <v>632</v>
      </c>
      <c r="S598" s="34">
        <v>2</v>
      </c>
      <c r="T598">
        <v>2023</v>
      </c>
      <c r="U598" t="s">
        <v>606</v>
      </c>
      <c r="V598" t="s">
        <v>2830</v>
      </c>
      <c r="W598" t="s">
        <v>2831</v>
      </c>
      <c r="X598" t="s">
        <v>2832</v>
      </c>
      <c r="Y598" t="s">
        <v>2812</v>
      </c>
      <c r="Z598" t="s">
        <v>2833</v>
      </c>
      <c r="AA598" t="s">
        <v>623</v>
      </c>
      <c r="AB598" t="s">
        <v>616</v>
      </c>
      <c r="AC598" t="s">
        <v>610</v>
      </c>
      <c r="AD598" t="s">
        <v>2575</v>
      </c>
      <c r="AE598" t="s">
        <v>2817</v>
      </c>
      <c r="AF598" t="s">
        <v>2876</v>
      </c>
      <c r="AH598">
        <v>0.83123877917414724</v>
      </c>
      <c r="AI598" t="s">
        <v>568</v>
      </c>
      <c r="AJ598">
        <v>45282</v>
      </c>
    </row>
    <row r="599" spans="18:36" x14ac:dyDescent="0.3">
      <c r="R599" t="s">
        <v>632</v>
      </c>
      <c r="S599" s="34">
        <v>2</v>
      </c>
      <c r="T599">
        <v>2023</v>
      </c>
      <c r="U599" t="s">
        <v>606</v>
      </c>
      <c r="V599" t="s">
        <v>2830</v>
      </c>
      <c r="W599" t="s">
        <v>2831</v>
      </c>
      <c r="X599" t="s">
        <v>2832</v>
      </c>
      <c r="Y599" t="s">
        <v>2812</v>
      </c>
      <c r="Z599" t="s">
        <v>2833</v>
      </c>
      <c r="AA599" t="s">
        <v>623</v>
      </c>
      <c r="AB599" t="s">
        <v>616</v>
      </c>
      <c r="AC599" t="s">
        <v>610</v>
      </c>
      <c r="AD599" t="s">
        <v>2575</v>
      </c>
      <c r="AE599" t="s">
        <v>2817</v>
      </c>
      <c r="AF599" t="s">
        <v>2876</v>
      </c>
      <c r="AH599">
        <v>0.83123877917414724</v>
      </c>
      <c r="AI599" t="s">
        <v>568</v>
      </c>
      <c r="AJ599">
        <v>45357</v>
      </c>
    </row>
    <row r="600" spans="18:36" x14ac:dyDescent="0.3">
      <c r="R600" t="s">
        <v>632</v>
      </c>
      <c r="S600" s="34">
        <v>2</v>
      </c>
      <c r="T600">
        <v>2023</v>
      </c>
      <c r="U600" t="s">
        <v>606</v>
      </c>
      <c r="V600" t="s">
        <v>2830</v>
      </c>
      <c r="W600" t="s">
        <v>2831</v>
      </c>
      <c r="X600" t="s">
        <v>2832</v>
      </c>
      <c r="Y600" t="s">
        <v>2812</v>
      </c>
      <c r="Z600" t="s">
        <v>2833</v>
      </c>
      <c r="AA600" t="s">
        <v>623</v>
      </c>
      <c r="AB600" t="s">
        <v>616</v>
      </c>
      <c r="AC600" t="s">
        <v>610</v>
      </c>
      <c r="AD600" t="s">
        <v>2575</v>
      </c>
      <c r="AE600" t="s">
        <v>2817</v>
      </c>
      <c r="AF600" t="s">
        <v>2876</v>
      </c>
      <c r="AH600">
        <v>0.83123877917414724</v>
      </c>
      <c r="AI600" t="s">
        <v>568</v>
      </c>
      <c r="AJ600">
        <v>45432</v>
      </c>
    </row>
    <row r="601" spans="18:36" x14ac:dyDescent="0.3">
      <c r="R601" t="s">
        <v>632</v>
      </c>
      <c r="S601" s="34">
        <v>2</v>
      </c>
      <c r="T601">
        <v>2023</v>
      </c>
      <c r="U601" t="s">
        <v>606</v>
      </c>
      <c r="V601" t="s">
        <v>2830</v>
      </c>
      <c r="W601" t="s">
        <v>2831</v>
      </c>
      <c r="X601" t="s">
        <v>2832</v>
      </c>
      <c r="Y601" t="s">
        <v>2812</v>
      </c>
      <c r="Z601" t="s">
        <v>2833</v>
      </c>
      <c r="AA601" t="s">
        <v>623</v>
      </c>
      <c r="AB601" t="s">
        <v>616</v>
      </c>
      <c r="AC601" t="s">
        <v>610</v>
      </c>
      <c r="AD601" t="s">
        <v>2575</v>
      </c>
      <c r="AE601" t="s">
        <v>2817</v>
      </c>
      <c r="AF601" t="s">
        <v>2876</v>
      </c>
      <c r="AH601">
        <v>0.83123877917414724</v>
      </c>
      <c r="AI601" t="s">
        <v>568</v>
      </c>
      <c r="AJ601">
        <v>45507</v>
      </c>
    </row>
    <row r="602" spans="18:36" x14ac:dyDescent="0.3">
      <c r="R602" t="s">
        <v>632</v>
      </c>
      <c r="S602" s="34">
        <v>2</v>
      </c>
      <c r="T602">
        <v>2023</v>
      </c>
      <c r="U602" t="s">
        <v>606</v>
      </c>
      <c r="V602" t="s">
        <v>2830</v>
      </c>
      <c r="W602" t="s">
        <v>2831</v>
      </c>
      <c r="X602" t="s">
        <v>2832</v>
      </c>
      <c r="Y602" t="s">
        <v>2812</v>
      </c>
      <c r="Z602" t="s">
        <v>2833</v>
      </c>
      <c r="AA602" t="s">
        <v>623</v>
      </c>
      <c r="AB602" t="s">
        <v>616</v>
      </c>
      <c r="AC602" t="s">
        <v>610</v>
      </c>
      <c r="AD602" t="s">
        <v>2575</v>
      </c>
      <c r="AE602" t="s">
        <v>2817</v>
      </c>
      <c r="AF602" t="s">
        <v>2876</v>
      </c>
      <c r="AH602">
        <v>0.83123877917414724</v>
      </c>
      <c r="AI602" t="s">
        <v>568</v>
      </c>
      <c r="AJ602">
        <v>45582</v>
      </c>
    </row>
    <row r="603" spans="18:36" x14ac:dyDescent="0.3">
      <c r="R603" t="s">
        <v>632</v>
      </c>
      <c r="S603" s="34">
        <v>2</v>
      </c>
      <c r="T603">
        <v>2023</v>
      </c>
      <c r="U603" t="s">
        <v>606</v>
      </c>
      <c r="V603" t="s">
        <v>2830</v>
      </c>
      <c r="W603" t="s">
        <v>2831</v>
      </c>
      <c r="X603" t="s">
        <v>2832</v>
      </c>
      <c r="Y603" t="s">
        <v>2812</v>
      </c>
      <c r="Z603" t="s">
        <v>2833</v>
      </c>
      <c r="AA603" t="s">
        <v>623</v>
      </c>
      <c r="AB603" t="s">
        <v>616</v>
      </c>
      <c r="AC603" t="s">
        <v>610</v>
      </c>
      <c r="AD603" t="s">
        <v>2575</v>
      </c>
      <c r="AE603" t="s">
        <v>2817</v>
      </c>
      <c r="AF603" t="s">
        <v>2876</v>
      </c>
      <c r="AH603">
        <v>0.83123877917414724</v>
      </c>
      <c r="AI603" t="s">
        <v>568</v>
      </c>
      <c r="AJ603">
        <v>45657</v>
      </c>
    </row>
    <row r="604" spans="18:36" x14ac:dyDescent="0.3">
      <c r="R604" t="s">
        <v>632</v>
      </c>
      <c r="S604" s="34">
        <v>2</v>
      </c>
      <c r="T604">
        <v>2023</v>
      </c>
      <c r="U604" t="s">
        <v>606</v>
      </c>
      <c r="V604" t="s">
        <v>2830</v>
      </c>
      <c r="W604" t="s">
        <v>2831</v>
      </c>
      <c r="X604" t="s">
        <v>2832</v>
      </c>
      <c r="Y604" t="s">
        <v>2812</v>
      </c>
      <c r="Z604" t="s">
        <v>2833</v>
      </c>
      <c r="AA604" t="s">
        <v>623</v>
      </c>
      <c r="AB604" t="s">
        <v>616</v>
      </c>
      <c r="AC604" t="s">
        <v>610</v>
      </c>
      <c r="AD604" t="s">
        <v>2575</v>
      </c>
      <c r="AE604" t="s">
        <v>2817</v>
      </c>
      <c r="AF604" t="s">
        <v>2876</v>
      </c>
      <c r="AH604">
        <v>0.83123877917414724</v>
      </c>
      <c r="AI604" t="s">
        <v>568</v>
      </c>
      <c r="AJ604">
        <v>45732</v>
      </c>
    </row>
    <row r="605" spans="18:36" x14ac:dyDescent="0.3">
      <c r="R605" t="s">
        <v>632</v>
      </c>
      <c r="S605" s="34">
        <v>2</v>
      </c>
      <c r="T605">
        <v>2023</v>
      </c>
      <c r="U605" t="s">
        <v>606</v>
      </c>
      <c r="V605" t="s">
        <v>2830</v>
      </c>
      <c r="W605" t="s">
        <v>2831</v>
      </c>
      <c r="X605" t="s">
        <v>2832</v>
      </c>
      <c r="Y605" t="s">
        <v>2812</v>
      </c>
      <c r="Z605" t="s">
        <v>2833</v>
      </c>
      <c r="AA605" t="s">
        <v>623</v>
      </c>
      <c r="AB605" t="s">
        <v>616</v>
      </c>
      <c r="AC605" t="s">
        <v>610</v>
      </c>
      <c r="AD605" t="s">
        <v>2575</v>
      </c>
      <c r="AE605" t="s">
        <v>2817</v>
      </c>
      <c r="AF605" t="s">
        <v>2876</v>
      </c>
      <c r="AH605">
        <v>0.83123877917414724</v>
      </c>
      <c r="AI605" t="s">
        <v>568</v>
      </c>
      <c r="AJ605">
        <v>45807</v>
      </c>
    </row>
    <row r="606" spans="18:36" x14ac:dyDescent="0.3">
      <c r="R606" t="s">
        <v>632</v>
      </c>
      <c r="S606" s="34">
        <v>2</v>
      </c>
      <c r="T606">
        <v>2023</v>
      </c>
      <c r="U606" t="s">
        <v>606</v>
      </c>
      <c r="V606" t="s">
        <v>2830</v>
      </c>
      <c r="W606" t="s">
        <v>2831</v>
      </c>
      <c r="X606" t="s">
        <v>2832</v>
      </c>
      <c r="Y606" t="s">
        <v>2812</v>
      </c>
      <c r="Z606" t="s">
        <v>2833</v>
      </c>
      <c r="AA606" t="s">
        <v>623</v>
      </c>
      <c r="AB606" t="s">
        <v>616</v>
      </c>
      <c r="AC606" t="s">
        <v>610</v>
      </c>
      <c r="AD606" t="s">
        <v>2575</v>
      </c>
      <c r="AE606" t="s">
        <v>2817</v>
      </c>
      <c r="AF606" t="s">
        <v>2876</v>
      </c>
      <c r="AH606">
        <v>0.83123877917414724</v>
      </c>
      <c r="AI606" t="s">
        <v>568</v>
      </c>
      <c r="AJ606">
        <v>45882</v>
      </c>
    </row>
    <row r="607" spans="18:36" x14ac:dyDescent="0.3">
      <c r="R607" t="s">
        <v>632</v>
      </c>
      <c r="S607" s="34">
        <v>2</v>
      </c>
      <c r="T607">
        <v>2023</v>
      </c>
      <c r="U607" t="s">
        <v>606</v>
      </c>
      <c r="V607" t="s">
        <v>2830</v>
      </c>
      <c r="W607" t="s">
        <v>2831</v>
      </c>
      <c r="X607" t="s">
        <v>2832</v>
      </c>
      <c r="Y607" t="s">
        <v>2812</v>
      </c>
      <c r="Z607" t="s">
        <v>2833</v>
      </c>
      <c r="AA607" t="s">
        <v>623</v>
      </c>
      <c r="AB607" t="s">
        <v>616</v>
      </c>
      <c r="AC607" t="s">
        <v>610</v>
      </c>
      <c r="AD607" t="s">
        <v>2575</v>
      </c>
      <c r="AE607" t="s">
        <v>2817</v>
      </c>
      <c r="AF607" t="s">
        <v>2876</v>
      </c>
      <c r="AH607">
        <v>0.83123877917414724</v>
      </c>
      <c r="AI607" t="s">
        <v>568</v>
      </c>
      <c r="AJ607">
        <v>45957</v>
      </c>
    </row>
    <row r="608" spans="18:36" x14ac:dyDescent="0.3">
      <c r="R608" t="s">
        <v>632</v>
      </c>
      <c r="S608" s="34">
        <v>2</v>
      </c>
      <c r="T608">
        <v>2023</v>
      </c>
      <c r="U608" t="s">
        <v>606</v>
      </c>
      <c r="V608" t="s">
        <v>2830</v>
      </c>
      <c r="W608" t="s">
        <v>2831</v>
      </c>
      <c r="X608" t="s">
        <v>2832</v>
      </c>
      <c r="Y608" t="s">
        <v>2812</v>
      </c>
      <c r="Z608" t="s">
        <v>2833</v>
      </c>
      <c r="AA608" t="s">
        <v>623</v>
      </c>
      <c r="AB608" t="s">
        <v>616</v>
      </c>
      <c r="AC608" t="s">
        <v>610</v>
      </c>
      <c r="AD608" t="s">
        <v>2575</v>
      </c>
      <c r="AE608" t="s">
        <v>2817</v>
      </c>
      <c r="AF608" t="s">
        <v>2876</v>
      </c>
      <c r="AH608">
        <v>0.83123877917414724</v>
      </c>
      <c r="AI608" t="s">
        <v>568</v>
      </c>
      <c r="AJ608">
        <v>46032</v>
      </c>
    </row>
    <row r="609" spans="18:36" x14ac:dyDescent="0.3">
      <c r="R609" t="s">
        <v>632</v>
      </c>
      <c r="S609" s="34">
        <v>2</v>
      </c>
      <c r="T609">
        <v>2023</v>
      </c>
      <c r="U609" t="s">
        <v>606</v>
      </c>
      <c r="V609" t="s">
        <v>2830</v>
      </c>
      <c r="W609" t="s">
        <v>2831</v>
      </c>
      <c r="X609" t="s">
        <v>2832</v>
      </c>
      <c r="Y609" t="s">
        <v>2812</v>
      </c>
      <c r="Z609" t="s">
        <v>2833</v>
      </c>
      <c r="AA609" t="s">
        <v>623</v>
      </c>
      <c r="AB609" t="s">
        <v>616</v>
      </c>
      <c r="AC609" t="s">
        <v>610</v>
      </c>
      <c r="AD609" t="s">
        <v>2575</v>
      </c>
      <c r="AE609" t="s">
        <v>2817</v>
      </c>
      <c r="AF609" t="s">
        <v>2876</v>
      </c>
      <c r="AH609">
        <v>0.83123877917414724</v>
      </c>
      <c r="AI609" t="s">
        <v>568</v>
      </c>
      <c r="AJ609">
        <v>46107</v>
      </c>
    </row>
    <row r="610" spans="18:36" x14ac:dyDescent="0.3">
      <c r="R610" t="s">
        <v>632</v>
      </c>
      <c r="S610" s="34">
        <v>2</v>
      </c>
      <c r="T610">
        <v>2023</v>
      </c>
      <c r="U610" t="s">
        <v>606</v>
      </c>
      <c r="V610" t="s">
        <v>2830</v>
      </c>
      <c r="W610" t="s">
        <v>2831</v>
      </c>
      <c r="X610" t="s">
        <v>2832</v>
      </c>
      <c r="Y610" t="s">
        <v>2812</v>
      </c>
      <c r="Z610" t="s">
        <v>2833</v>
      </c>
      <c r="AA610" t="s">
        <v>623</v>
      </c>
      <c r="AB610" t="s">
        <v>616</v>
      </c>
      <c r="AC610" t="s">
        <v>610</v>
      </c>
      <c r="AD610" t="s">
        <v>2575</v>
      </c>
      <c r="AE610" t="s">
        <v>2817</v>
      </c>
      <c r="AF610" t="s">
        <v>2876</v>
      </c>
      <c r="AH610">
        <v>0.83123877917414724</v>
      </c>
      <c r="AI610" t="s">
        <v>568</v>
      </c>
      <c r="AJ610">
        <v>46182</v>
      </c>
    </row>
    <row r="611" spans="18:36" x14ac:dyDescent="0.3">
      <c r="R611" t="s">
        <v>632</v>
      </c>
      <c r="S611" s="34">
        <v>2</v>
      </c>
      <c r="T611">
        <v>2023</v>
      </c>
      <c r="U611" t="s">
        <v>606</v>
      </c>
      <c r="V611" t="s">
        <v>2830</v>
      </c>
      <c r="W611" t="s">
        <v>2831</v>
      </c>
      <c r="X611" t="s">
        <v>2832</v>
      </c>
      <c r="Y611" t="s">
        <v>2812</v>
      </c>
      <c r="Z611" t="s">
        <v>2833</v>
      </c>
      <c r="AA611" t="s">
        <v>623</v>
      </c>
      <c r="AB611" t="s">
        <v>616</v>
      </c>
      <c r="AC611" t="s">
        <v>610</v>
      </c>
      <c r="AD611" t="s">
        <v>2575</v>
      </c>
      <c r="AE611" t="s">
        <v>2817</v>
      </c>
      <c r="AF611" t="s">
        <v>2876</v>
      </c>
      <c r="AH611">
        <v>0.83123877917414724</v>
      </c>
      <c r="AI611" t="s">
        <v>568</v>
      </c>
      <c r="AJ611">
        <v>46257</v>
      </c>
    </row>
    <row r="612" spans="18:36" x14ac:dyDescent="0.3">
      <c r="R612" t="s">
        <v>632</v>
      </c>
      <c r="S612" s="34">
        <v>2</v>
      </c>
      <c r="T612">
        <v>2023</v>
      </c>
      <c r="U612" t="s">
        <v>606</v>
      </c>
      <c r="V612" t="s">
        <v>2830</v>
      </c>
      <c r="W612" t="s">
        <v>2831</v>
      </c>
      <c r="X612" t="s">
        <v>2832</v>
      </c>
      <c r="Y612" t="s">
        <v>2812</v>
      </c>
      <c r="Z612" t="s">
        <v>2833</v>
      </c>
      <c r="AA612" t="s">
        <v>623</v>
      </c>
      <c r="AB612" t="s">
        <v>616</v>
      </c>
      <c r="AC612" t="s">
        <v>610</v>
      </c>
      <c r="AD612" t="s">
        <v>2575</v>
      </c>
      <c r="AE612" t="s">
        <v>2817</v>
      </c>
      <c r="AF612" t="s">
        <v>2876</v>
      </c>
      <c r="AH612">
        <v>0.83123877917414724</v>
      </c>
      <c r="AI612" t="s">
        <v>568</v>
      </c>
      <c r="AJ612">
        <v>46332</v>
      </c>
    </row>
    <row r="613" spans="18:36" x14ac:dyDescent="0.3">
      <c r="R613" t="s">
        <v>632</v>
      </c>
      <c r="S613" s="34">
        <v>2</v>
      </c>
      <c r="T613">
        <v>2023</v>
      </c>
      <c r="U613" t="s">
        <v>606</v>
      </c>
      <c r="V613" t="s">
        <v>2830</v>
      </c>
      <c r="W613" t="s">
        <v>2831</v>
      </c>
      <c r="X613" t="s">
        <v>2832</v>
      </c>
      <c r="Y613" t="s">
        <v>2812</v>
      </c>
      <c r="Z613" t="s">
        <v>2833</v>
      </c>
      <c r="AA613" t="s">
        <v>623</v>
      </c>
      <c r="AB613" t="s">
        <v>616</v>
      </c>
      <c r="AC613" t="s">
        <v>610</v>
      </c>
      <c r="AD613" t="s">
        <v>2575</v>
      </c>
      <c r="AE613" t="s">
        <v>2817</v>
      </c>
      <c r="AF613" t="s">
        <v>2876</v>
      </c>
      <c r="AH613">
        <v>0.83123877917414724</v>
      </c>
      <c r="AI613" t="s">
        <v>568</v>
      </c>
      <c r="AJ613">
        <v>46407</v>
      </c>
    </row>
    <row r="614" spans="18:36" x14ac:dyDescent="0.3">
      <c r="R614" t="s">
        <v>632</v>
      </c>
      <c r="S614" s="34">
        <v>2</v>
      </c>
      <c r="T614">
        <v>2023</v>
      </c>
      <c r="U614" t="s">
        <v>606</v>
      </c>
      <c r="V614" t="s">
        <v>2830</v>
      </c>
      <c r="W614" t="s">
        <v>2831</v>
      </c>
      <c r="X614" t="s">
        <v>2832</v>
      </c>
      <c r="Y614" t="s">
        <v>2812</v>
      </c>
      <c r="Z614" t="s">
        <v>2833</v>
      </c>
      <c r="AA614" t="s">
        <v>623</v>
      </c>
      <c r="AB614" t="s">
        <v>616</v>
      </c>
      <c r="AC614" t="s">
        <v>610</v>
      </c>
      <c r="AD614" t="s">
        <v>2575</v>
      </c>
      <c r="AE614" t="s">
        <v>2817</v>
      </c>
      <c r="AF614" t="s">
        <v>2876</v>
      </c>
      <c r="AH614">
        <v>0.83123877917414724</v>
      </c>
      <c r="AI614" t="s">
        <v>568</v>
      </c>
      <c r="AJ614">
        <v>46482</v>
      </c>
    </row>
    <row r="615" spans="18:36" x14ac:dyDescent="0.3">
      <c r="R615" t="s">
        <v>632</v>
      </c>
      <c r="S615" s="34">
        <v>2</v>
      </c>
      <c r="T615">
        <v>2023</v>
      </c>
      <c r="U615" t="s">
        <v>606</v>
      </c>
      <c r="V615" t="s">
        <v>2830</v>
      </c>
      <c r="W615" t="s">
        <v>2831</v>
      </c>
      <c r="X615" t="s">
        <v>2832</v>
      </c>
      <c r="Y615" t="s">
        <v>2812</v>
      </c>
      <c r="Z615" t="s">
        <v>2833</v>
      </c>
      <c r="AA615" t="s">
        <v>623</v>
      </c>
      <c r="AB615" t="s">
        <v>616</v>
      </c>
      <c r="AC615" t="s">
        <v>610</v>
      </c>
      <c r="AD615" t="s">
        <v>2575</v>
      </c>
      <c r="AE615" t="s">
        <v>2817</v>
      </c>
      <c r="AF615" t="s">
        <v>2876</v>
      </c>
      <c r="AH615">
        <v>0.83123877917414724</v>
      </c>
      <c r="AI615" t="s">
        <v>568</v>
      </c>
      <c r="AJ615">
        <v>46557</v>
      </c>
    </row>
    <row r="616" spans="18:36" x14ac:dyDescent="0.3">
      <c r="R616" t="s">
        <v>632</v>
      </c>
      <c r="S616" s="34">
        <v>2</v>
      </c>
      <c r="T616">
        <v>2023</v>
      </c>
      <c r="U616" t="s">
        <v>606</v>
      </c>
      <c r="V616" t="s">
        <v>2830</v>
      </c>
      <c r="W616" t="s">
        <v>2831</v>
      </c>
      <c r="X616" t="s">
        <v>2832</v>
      </c>
      <c r="Y616" t="s">
        <v>2812</v>
      </c>
      <c r="Z616" t="s">
        <v>2833</v>
      </c>
      <c r="AA616" t="s">
        <v>623</v>
      </c>
      <c r="AB616" t="s">
        <v>616</v>
      </c>
      <c r="AC616" t="s">
        <v>610</v>
      </c>
      <c r="AD616" t="s">
        <v>2575</v>
      </c>
      <c r="AE616" t="s">
        <v>2817</v>
      </c>
      <c r="AF616" t="s">
        <v>2876</v>
      </c>
      <c r="AH616">
        <v>0.83123877917414724</v>
      </c>
      <c r="AI616" t="s">
        <v>568</v>
      </c>
      <c r="AJ616">
        <v>46632</v>
      </c>
    </row>
    <row r="617" spans="18:36" x14ac:dyDescent="0.3">
      <c r="R617" t="s">
        <v>632</v>
      </c>
      <c r="S617" s="34">
        <v>2</v>
      </c>
      <c r="T617">
        <v>2023</v>
      </c>
      <c r="U617" t="s">
        <v>606</v>
      </c>
      <c r="V617" t="s">
        <v>2830</v>
      </c>
      <c r="W617" t="s">
        <v>2831</v>
      </c>
      <c r="X617" t="s">
        <v>2832</v>
      </c>
      <c r="Y617" t="s">
        <v>2812</v>
      </c>
      <c r="Z617" t="s">
        <v>2833</v>
      </c>
      <c r="AA617" t="s">
        <v>623</v>
      </c>
      <c r="AB617" t="s">
        <v>616</v>
      </c>
      <c r="AC617" t="s">
        <v>610</v>
      </c>
      <c r="AD617" t="s">
        <v>2575</v>
      </c>
      <c r="AE617" t="s">
        <v>2817</v>
      </c>
      <c r="AF617" t="s">
        <v>2876</v>
      </c>
      <c r="AH617">
        <v>0.83123877917414724</v>
      </c>
      <c r="AI617" t="s">
        <v>568</v>
      </c>
      <c r="AJ617">
        <v>46707</v>
      </c>
    </row>
    <row r="618" spans="18:36" x14ac:dyDescent="0.3">
      <c r="R618" t="s">
        <v>632</v>
      </c>
      <c r="S618" s="34">
        <v>2</v>
      </c>
      <c r="T618">
        <v>2023</v>
      </c>
      <c r="U618" t="s">
        <v>606</v>
      </c>
      <c r="V618" t="s">
        <v>2830</v>
      </c>
      <c r="W618" t="s">
        <v>2831</v>
      </c>
      <c r="X618" t="s">
        <v>2832</v>
      </c>
      <c r="Y618" t="s">
        <v>2812</v>
      </c>
      <c r="Z618" t="s">
        <v>2833</v>
      </c>
      <c r="AA618" t="s">
        <v>623</v>
      </c>
      <c r="AB618" t="s">
        <v>616</v>
      </c>
      <c r="AC618" t="s">
        <v>610</v>
      </c>
      <c r="AD618" t="s">
        <v>2575</v>
      </c>
      <c r="AE618" t="s">
        <v>2817</v>
      </c>
      <c r="AF618" t="s">
        <v>2876</v>
      </c>
      <c r="AH618">
        <v>0.83123877917414724</v>
      </c>
      <c r="AI618" t="s">
        <v>568</v>
      </c>
      <c r="AJ618">
        <v>46782</v>
      </c>
    </row>
    <row r="619" spans="18:36" x14ac:dyDescent="0.3">
      <c r="R619" t="s">
        <v>632</v>
      </c>
      <c r="S619" s="34">
        <v>2</v>
      </c>
      <c r="T619">
        <v>2023</v>
      </c>
      <c r="U619" t="s">
        <v>606</v>
      </c>
      <c r="V619" t="s">
        <v>2830</v>
      </c>
      <c r="W619" t="s">
        <v>2831</v>
      </c>
      <c r="X619" t="s">
        <v>2832</v>
      </c>
      <c r="Y619" t="s">
        <v>2812</v>
      </c>
      <c r="Z619" t="s">
        <v>2833</v>
      </c>
      <c r="AA619" t="s">
        <v>623</v>
      </c>
      <c r="AB619" t="s">
        <v>616</v>
      </c>
      <c r="AC619" t="s">
        <v>610</v>
      </c>
      <c r="AD619" t="s">
        <v>2575</v>
      </c>
      <c r="AE619" t="s">
        <v>2817</v>
      </c>
      <c r="AF619" t="s">
        <v>2876</v>
      </c>
      <c r="AH619">
        <v>0.83123877917414724</v>
      </c>
      <c r="AI619" t="s">
        <v>568</v>
      </c>
      <c r="AJ619">
        <v>46857</v>
      </c>
    </row>
    <row r="620" spans="18:36" x14ac:dyDescent="0.3">
      <c r="R620" t="s">
        <v>632</v>
      </c>
      <c r="S620" s="34">
        <v>2</v>
      </c>
      <c r="T620">
        <v>2023</v>
      </c>
      <c r="U620" t="s">
        <v>606</v>
      </c>
      <c r="V620" t="s">
        <v>2830</v>
      </c>
      <c r="W620" t="s">
        <v>2831</v>
      </c>
      <c r="X620" t="s">
        <v>2832</v>
      </c>
      <c r="Y620" t="s">
        <v>2812</v>
      </c>
      <c r="Z620" t="s">
        <v>2833</v>
      </c>
      <c r="AA620" t="s">
        <v>623</v>
      </c>
      <c r="AB620" t="s">
        <v>616</v>
      </c>
      <c r="AC620" t="s">
        <v>610</v>
      </c>
      <c r="AD620" t="s">
        <v>2575</v>
      </c>
      <c r="AE620" t="s">
        <v>2817</v>
      </c>
      <c r="AF620" t="s">
        <v>2876</v>
      </c>
      <c r="AH620">
        <v>0.83123877917414724</v>
      </c>
      <c r="AI620" t="s">
        <v>568</v>
      </c>
      <c r="AJ620">
        <v>46932</v>
      </c>
    </row>
    <row r="621" spans="18:36" x14ac:dyDescent="0.3">
      <c r="R621" t="s">
        <v>632</v>
      </c>
      <c r="S621" s="34">
        <v>2</v>
      </c>
      <c r="T621">
        <v>2023</v>
      </c>
      <c r="U621" t="s">
        <v>606</v>
      </c>
      <c r="V621" t="s">
        <v>2830</v>
      </c>
      <c r="W621" t="s">
        <v>2831</v>
      </c>
      <c r="X621" t="s">
        <v>2832</v>
      </c>
      <c r="Y621" t="s">
        <v>2812</v>
      </c>
      <c r="Z621" t="s">
        <v>2833</v>
      </c>
      <c r="AA621" t="s">
        <v>623</v>
      </c>
      <c r="AB621" t="s">
        <v>616</v>
      </c>
      <c r="AC621" t="s">
        <v>610</v>
      </c>
      <c r="AD621" t="s">
        <v>2575</v>
      </c>
      <c r="AE621" t="s">
        <v>2817</v>
      </c>
      <c r="AF621" t="s">
        <v>2876</v>
      </c>
      <c r="AH621">
        <v>0.83123877917414724</v>
      </c>
      <c r="AI621" t="s">
        <v>568</v>
      </c>
      <c r="AJ621">
        <v>47007</v>
      </c>
    </row>
    <row r="622" spans="18:36" x14ac:dyDescent="0.3">
      <c r="R622" t="s">
        <v>632</v>
      </c>
      <c r="S622" s="34">
        <v>2</v>
      </c>
      <c r="T622">
        <v>2023</v>
      </c>
      <c r="U622" t="s">
        <v>606</v>
      </c>
      <c r="V622" t="s">
        <v>2830</v>
      </c>
      <c r="W622" t="s">
        <v>2831</v>
      </c>
      <c r="X622" t="s">
        <v>2832</v>
      </c>
      <c r="Y622" t="s">
        <v>2812</v>
      </c>
      <c r="Z622" t="s">
        <v>2833</v>
      </c>
      <c r="AA622" t="s">
        <v>623</v>
      </c>
      <c r="AB622" t="s">
        <v>616</v>
      </c>
      <c r="AC622" t="s">
        <v>610</v>
      </c>
      <c r="AD622" t="s">
        <v>2575</v>
      </c>
      <c r="AE622" t="s">
        <v>2817</v>
      </c>
      <c r="AF622" t="s">
        <v>2876</v>
      </c>
      <c r="AH622">
        <v>0.83123877917414724</v>
      </c>
      <c r="AI622" t="s">
        <v>568</v>
      </c>
      <c r="AJ622">
        <v>47082</v>
      </c>
    </row>
    <row r="623" spans="18:36" x14ac:dyDescent="0.3">
      <c r="R623" t="s">
        <v>632</v>
      </c>
      <c r="S623" s="34">
        <v>2</v>
      </c>
      <c r="T623">
        <v>2023</v>
      </c>
      <c r="U623" t="s">
        <v>606</v>
      </c>
      <c r="V623" t="s">
        <v>2830</v>
      </c>
      <c r="W623" t="s">
        <v>2831</v>
      </c>
      <c r="X623" t="s">
        <v>2832</v>
      </c>
      <c r="Y623" t="s">
        <v>2812</v>
      </c>
      <c r="Z623" t="s">
        <v>2833</v>
      </c>
      <c r="AA623" t="s">
        <v>623</v>
      </c>
      <c r="AB623" t="s">
        <v>616</v>
      </c>
      <c r="AC623" t="s">
        <v>610</v>
      </c>
      <c r="AD623" t="s">
        <v>2575</v>
      </c>
      <c r="AE623" t="s">
        <v>2817</v>
      </c>
      <c r="AF623" t="s">
        <v>2876</v>
      </c>
      <c r="AH623">
        <v>0.83123877917414724</v>
      </c>
      <c r="AI623" t="s">
        <v>568</v>
      </c>
      <c r="AJ623">
        <v>47157</v>
      </c>
    </row>
    <row r="624" spans="18:36" x14ac:dyDescent="0.3">
      <c r="R624" t="s">
        <v>632</v>
      </c>
      <c r="S624" s="34">
        <v>2</v>
      </c>
      <c r="T624">
        <v>2023</v>
      </c>
      <c r="U624" t="s">
        <v>606</v>
      </c>
      <c r="V624" t="s">
        <v>2830</v>
      </c>
      <c r="W624" t="s">
        <v>2831</v>
      </c>
      <c r="X624" t="s">
        <v>2832</v>
      </c>
      <c r="Y624" t="s">
        <v>2812</v>
      </c>
      <c r="Z624" t="s">
        <v>2833</v>
      </c>
      <c r="AA624" t="s">
        <v>623</v>
      </c>
      <c r="AB624" t="s">
        <v>616</v>
      </c>
      <c r="AC624" t="s">
        <v>610</v>
      </c>
      <c r="AD624" t="s">
        <v>2575</v>
      </c>
      <c r="AE624" t="s">
        <v>2817</v>
      </c>
      <c r="AF624" t="s">
        <v>2876</v>
      </c>
      <c r="AH624">
        <v>0.83123877917414724</v>
      </c>
      <c r="AI624" t="s">
        <v>568</v>
      </c>
      <c r="AJ624">
        <v>47232</v>
      </c>
    </row>
    <row r="625" spans="18:36" x14ac:dyDescent="0.3">
      <c r="R625" t="s">
        <v>632</v>
      </c>
      <c r="S625" s="34">
        <v>2</v>
      </c>
      <c r="T625">
        <v>2023</v>
      </c>
      <c r="U625" t="s">
        <v>606</v>
      </c>
      <c r="V625" t="s">
        <v>2830</v>
      </c>
      <c r="W625" t="s">
        <v>2831</v>
      </c>
      <c r="X625" t="s">
        <v>2832</v>
      </c>
      <c r="Y625" t="s">
        <v>2812</v>
      </c>
      <c r="Z625" t="s">
        <v>2833</v>
      </c>
      <c r="AA625" t="s">
        <v>623</v>
      </c>
      <c r="AB625" t="s">
        <v>616</v>
      </c>
      <c r="AC625" t="s">
        <v>610</v>
      </c>
      <c r="AD625" t="s">
        <v>2575</v>
      </c>
      <c r="AE625" t="s">
        <v>2817</v>
      </c>
      <c r="AF625" t="s">
        <v>2876</v>
      </c>
      <c r="AH625">
        <v>0.83123877917414724</v>
      </c>
      <c r="AI625" t="s">
        <v>568</v>
      </c>
      <c r="AJ625">
        <v>47307</v>
      </c>
    </row>
    <row r="626" spans="18:36" x14ac:dyDescent="0.3">
      <c r="R626" t="s">
        <v>632</v>
      </c>
      <c r="S626" s="34">
        <v>2</v>
      </c>
      <c r="T626">
        <v>2023</v>
      </c>
      <c r="U626" t="s">
        <v>606</v>
      </c>
      <c r="V626" t="s">
        <v>2830</v>
      </c>
      <c r="W626" t="s">
        <v>2831</v>
      </c>
      <c r="X626" t="s">
        <v>2832</v>
      </c>
      <c r="Y626" t="s">
        <v>2812</v>
      </c>
      <c r="Z626" t="s">
        <v>2833</v>
      </c>
      <c r="AA626" t="s">
        <v>623</v>
      </c>
      <c r="AB626" t="s">
        <v>616</v>
      </c>
      <c r="AC626" t="s">
        <v>610</v>
      </c>
      <c r="AD626" t="s">
        <v>2575</v>
      </c>
      <c r="AE626" t="s">
        <v>2817</v>
      </c>
      <c r="AF626" t="s">
        <v>2876</v>
      </c>
      <c r="AH626">
        <v>0.83123877917414724</v>
      </c>
      <c r="AI626" t="s">
        <v>568</v>
      </c>
      <c r="AJ626">
        <v>47382</v>
      </c>
    </row>
    <row r="627" spans="18:36" x14ac:dyDescent="0.3">
      <c r="R627" t="s">
        <v>632</v>
      </c>
      <c r="S627" s="34">
        <v>2</v>
      </c>
      <c r="T627">
        <v>2023</v>
      </c>
      <c r="U627" t="s">
        <v>606</v>
      </c>
      <c r="V627" t="s">
        <v>2830</v>
      </c>
      <c r="W627" t="s">
        <v>2831</v>
      </c>
      <c r="X627" t="s">
        <v>2832</v>
      </c>
      <c r="Y627" t="s">
        <v>2812</v>
      </c>
      <c r="Z627" t="s">
        <v>2833</v>
      </c>
      <c r="AA627" t="s">
        <v>623</v>
      </c>
      <c r="AB627" t="s">
        <v>616</v>
      </c>
      <c r="AC627" t="s">
        <v>610</v>
      </c>
      <c r="AD627" t="s">
        <v>2575</v>
      </c>
      <c r="AE627" t="s">
        <v>2817</v>
      </c>
      <c r="AF627" t="s">
        <v>2876</v>
      </c>
      <c r="AH627">
        <v>0.83123877917414724</v>
      </c>
      <c r="AI627" t="s">
        <v>568</v>
      </c>
      <c r="AJ627">
        <v>47457</v>
      </c>
    </row>
    <row r="628" spans="18:36" x14ac:dyDescent="0.3">
      <c r="R628" t="s">
        <v>632</v>
      </c>
      <c r="S628" s="34">
        <v>2</v>
      </c>
      <c r="T628">
        <v>2023</v>
      </c>
      <c r="U628" t="s">
        <v>606</v>
      </c>
      <c r="V628" t="s">
        <v>2830</v>
      </c>
      <c r="W628" t="s">
        <v>2831</v>
      </c>
      <c r="X628" t="s">
        <v>2832</v>
      </c>
      <c r="Y628" t="s">
        <v>2812</v>
      </c>
      <c r="Z628" t="s">
        <v>2833</v>
      </c>
      <c r="AA628" t="s">
        <v>623</v>
      </c>
      <c r="AB628" t="s">
        <v>616</v>
      </c>
      <c r="AC628" t="s">
        <v>610</v>
      </c>
      <c r="AD628" t="s">
        <v>2575</v>
      </c>
      <c r="AE628" t="s">
        <v>2817</v>
      </c>
      <c r="AF628" t="s">
        <v>2876</v>
      </c>
      <c r="AH628">
        <v>0.83123877917414724</v>
      </c>
      <c r="AI628" t="s">
        <v>568</v>
      </c>
      <c r="AJ628">
        <v>47532</v>
      </c>
    </row>
    <row r="629" spans="18:36" x14ac:dyDescent="0.3">
      <c r="R629" t="s">
        <v>632</v>
      </c>
      <c r="S629" s="34">
        <v>2</v>
      </c>
      <c r="T629">
        <v>2023</v>
      </c>
      <c r="U629" t="s">
        <v>606</v>
      </c>
      <c r="V629" t="s">
        <v>2830</v>
      </c>
      <c r="W629" t="s">
        <v>2831</v>
      </c>
      <c r="X629" t="s">
        <v>2832</v>
      </c>
      <c r="Y629" t="s">
        <v>2812</v>
      </c>
      <c r="Z629" t="s">
        <v>2833</v>
      </c>
      <c r="AA629" t="s">
        <v>623</v>
      </c>
      <c r="AB629" t="s">
        <v>616</v>
      </c>
      <c r="AC629" t="s">
        <v>610</v>
      </c>
      <c r="AD629" t="s">
        <v>2575</v>
      </c>
      <c r="AE629" t="s">
        <v>2817</v>
      </c>
      <c r="AF629" t="s">
        <v>2876</v>
      </c>
      <c r="AH629">
        <v>0.83123877917414724</v>
      </c>
      <c r="AI629" t="s">
        <v>568</v>
      </c>
      <c r="AJ629">
        <v>47607</v>
      </c>
    </row>
    <row r="630" spans="18:36" x14ac:dyDescent="0.3">
      <c r="R630" t="s">
        <v>632</v>
      </c>
      <c r="S630" s="34">
        <v>2</v>
      </c>
      <c r="T630">
        <v>2023</v>
      </c>
      <c r="U630" t="s">
        <v>606</v>
      </c>
      <c r="V630" t="s">
        <v>2830</v>
      </c>
      <c r="W630" t="s">
        <v>2831</v>
      </c>
      <c r="X630" t="s">
        <v>2832</v>
      </c>
      <c r="Y630" t="s">
        <v>2812</v>
      </c>
      <c r="Z630" t="s">
        <v>2833</v>
      </c>
      <c r="AA630" t="s">
        <v>623</v>
      </c>
      <c r="AB630" t="s">
        <v>616</v>
      </c>
      <c r="AC630" t="s">
        <v>610</v>
      </c>
      <c r="AD630" t="s">
        <v>2575</v>
      </c>
      <c r="AE630" t="s">
        <v>2817</v>
      </c>
      <c r="AF630" t="s">
        <v>2876</v>
      </c>
      <c r="AH630">
        <v>0.83123877917414724</v>
      </c>
      <c r="AI630" t="s">
        <v>568</v>
      </c>
      <c r="AJ630">
        <v>47682</v>
      </c>
    </row>
    <row r="631" spans="18:36" x14ac:dyDescent="0.3">
      <c r="R631" t="s">
        <v>632</v>
      </c>
      <c r="S631" s="34">
        <v>2</v>
      </c>
      <c r="T631">
        <v>2023</v>
      </c>
      <c r="U631" t="s">
        <v>606</v>
      </c>
      <c r="V631" t="s">
        <v>2830</v>
      </c>
      <c r="W631" t="s">
        <v>2831</v>
      </c>
      <c r="X631" t="s">
        <v>2832</v>
      </c>
      <c r="Y631" t="s">
        <v>2812</v>
      </c>
      <c r="Z631" t="s">
        <v>2833</v>
      </c>
      <c r="AA631" t="s">
        <v>623</v>
      </c>
      <c r="AB631" t="s">
        <v>616</v>
      </c>
      <c r="AC631" t="s">
        <v>610</v>
      </c>
      <c r="AD631" t="s">
        <v>2575</v>
      </c>
      <c r="AE631" t="s">
        <v>2817</v>
      </c>
      <c r="AF631" t="s">
        <v>2876</v>
      </c>
      <c r="AH631">
        <v>0.83123877917414724</v>
      </c>
      <c r="AI631" t="s">
        <v>568</v>
      </c>
      <c r="AJ631">
        <v>47757</v>
      </c>
    </row>
    <row r="632" spans="18:36" x14ac:dyDescent="0.3">
      <c r="R632" t="s">
        <v>632</v>
      </c>
      <c r="S632" s="34">
        <v>2</v>
      </c>
      <c r="T632">
        <v>2023</v>
      </c>
      <c r="U632" t="s">
        <v>606</v>
      </c>
      <c r="V632" t="s">
        <v>2830</v>
      </c>
      <c r="W632" t="s">
        <v>2831</v>
      </c>
      <c r="X632" t="s">
        <v>2832</v>
      </c>
      <c r="Y632" t="s">
        <v>2812</v>
      </c>
      <c r="Z632" t="s">
        <v>2833</v>
      </c>
      <c r="AA632" t="s">
        <v>623</v>
      </c>
      <c r="AB632" t="s">
        <v>616</v>
      </c>
      <c r="AC632" t="s">
        <v>610</v>
      </c>
      <c r="AD632" t="s">
        <v>2575</v>
      </c>
      <c r="AE632" t="s">
        <v>2817</v>
      </c>
      <c r="AF632" t="s">
        <v>2876</v>
      </c>
      <c r="AH632">
        <v>0.83123877917414724</v>
      </c>
      <c r="AI632" t="s">
        <v>568</v>
      </c>
      <c r="AJ632">
        <v>47832</v>
      </c>
    </row>
    <row r="633" spans="18:36" x14ac:dyDescent="0.3">
      <c r="R633" t="s">
        <v>632</v>
      </c>
      <c r="S633" s="34">
        <v>2</v>
      </c>
      <c r="T633">
        <v>2023</v>
      </c>
      <c r="U633" t="s">
        <v>606</v>
      </c>
      <c r="V633" t="s">
        <v>2830</v>
      </c>
      <c r="W633" t="s">
        <v>2831</v>
      </c>
      <c r="X633" t="s">
        <v>2832</v>
      </c>
      <c r="Y633" t="s">
        <v>2812</v>
      </c>
      <c r="Z633" t="s">
        <v>2833</v>
      </c>
      <c r="AA633" t="s">
        <v>623</v>
      </c>
      <c r="AB633" t="s">
        <v>616</v>
      </c>
      <c r="AC633" t="s">
        <v>610</v>
      </c>
      <c r="AD633" t="s">
        <v>2575</v>
      </c>
      <c r="AE633" t="s">
        <v>2817</v>
      </c>
      <c r="AF633" t="s">
        <v>2876</v>
      </c>
      <c r="AH633">
        <v>0.83123877917414724</v>
      </c>
      <c r="AI633" t="s">
        <v>568</v>
      </c>
      <c r="AJ633">
        <v>47907</v>
      </c>
    </row>
    <row r="634" spans="18:36" x14ac:dyDescent="0.3">
      <c r="R634" t="s">
        <v>632</v>
      </c>
      <c r="S634" s="34">
        <v>2</v>
      </c>
      <c r="T634">
        <v>2023</v>
      </c>
      <c r="U634" t="s">
        <v>606</v>
      </c>
      <c r="V634" t="s">
        <v>2830</v>
      </c>
      <c r="W634" t="s">
        <v>2831</v>
      </c>
      <c r="X634" t="s">
        <v>2832</v>
      </c>
      <c r="Y634" t="s">
        <v>2812</v>
      </c>
      <c r="Z634" t="s">
        <v>2833</v>
      </c>
      <c r="AA634" t="s">
        <v>623</v>
      </c>
      <c r="AB634" t="s">
        <v>616</v>
      </c>
      <c r="AC634" t="s">
        <v>610</v>
      </c>
      <c r="AD634" t="s">
        <v>2575</v>
      </c>
      <c r="AE634" t="s">
        <v>2817</v>
      </c>
      <c r="AF634" t="s">
        <v>2876</v>
      </c>
      <c r="AH634">
        <v>0.83123877917414724</v>
      </c>
      <c r="AI634" t="s">
        <v>568</v>
      </c>
      <c r="AJ634">
        <v>47982</v>
      </c>
    </row>
    <row r="635" spans="18:36" x14ac:dyDescent="0.3">
      <c r="R635" t="s">
        <v>632</v>
      </c>
      <c r="S635" s="34">
        <v>2</v>
      </c>
      <c r="T635">
        <v>2023</v>
      </c>
      <c r="U635" t="s">
        <v>606</v>
      </c>
      <c r="V635" t="s">
        <v>2830</v>
      </c>
      <c r="W635" t="s">
        <v>2831</v>
      </c>
      <c r="X635" t="s">
        <v>2832</v>
      </c>
      <c r="Y635" t="s">
        <v>2812</v>
      </c>
      <c r="Z635" t="s">
        <v>2833</v>
      </c>
      <c r="AA635" t="s">
        <v>623</v>
      </c>
      <c r="AB635" t="s">
        <v>616</v>
      </c>
      <c r="AC635" t="s">
        <v>610</v>
      </c>
      <c r="AD635" t="s">
        <v>2575</v>
      </c>
      <c r="AE635" t="s">
        <v>2817</v>
      </c>
      <c r="AF635" t="s">
        <v>2876</v>
      </c>
      <c r="AH635">
        <v>0.83123877917414724</v>
      </c>
      <c r="AI635" t="s">
        <v>568</v>
      </c>
      <c r="AJ635">
        <v>48057</v>
      </c>
    </row>
    <row r="636" spans="18:36" x14ac:dyDescent="0.3">
      <c r="R636" t="s">
        <v>632</v>
      </c>
      <c r="S636" s="34">
        <v>2</v>
      </c>
      <c r="T636">
        <v>2023</v>
      </c>
      <c r="U636" t="s">
        <v>606</v>
      </c>
      <c r="V636" t="s">
        <v>2830</v>
      </c>
      <c r="W636" t="s">
        <v>2831</v>
      </c>
      <c r="X636" t="s">
        <v>2832</v>
      </c>
      <c r="Y636" t="s">
        <v>2812</v>
      </c>
      <c r="Z636" t="s">
        <v>2833</v>
      </c>
      <c r="AA636" t="s">
        <v>623</v>
      </c>
      <c r="AB636" t="s">
        <v>616</v>
      </c>
      <c r="AC636" t="s">
        <v>610</v>
      </c>
      <c r="AD636" t="s">
        <v>2575</v>
      </c>
      <c r="AE636" t="s">
        <v>2817</v>
      </c>
      <c r="AF636" t="s">
        <v>2876</v>
      </c>
      <c r="AH636">
        <v>0.83123877917414724</v>
      </c>
      <c r="AI636" t="s">
        <v>568</v>
      </c>
      <c r="AJ636">
        <v>48132</v>
      </c>
    </row>
    <row r="637" spans="18:36" x14ac:dyDescent="0.3">
      <c r="R637" t="s">
        <v>632</v>
      </c>
      <c r="S637" s="34">
        <v>2</v>
      </c>
      <c r="T637">
        <v>2023</v>
      </c>
      <c r="U637" t="s">
        <v>606</v>
      </c>
      <c r="V637" t="s">
        <v>2830</v>
      </c>
      <c r="W637" t="s">
        <v>2831</v>
      </c>
      <c r="X637" t="s">
        <v>2832</v>
      </c>
      <c r="Y637" t="s">
        <v>2812</v>
      </c>
      <c r="Z637" t="s">
        <v>2833</v>
      </c>
      <c r="AA637" t="s">
        <v>623</v>
      </c>
      <c r="AB637" t="s">
        <v>616</v>
      </c>
      <c r="AC637" t="s">
        <v>610</v>
      </c>
      <c r="AD637" t="s">
        <v>2575</v>
      </c>
      <c r="AE637" t="s">
        <v>2817</v>
      </c>
      <c r="AF637" t="s">
        <v>2876</v>
      </c>
      <c r="AH637">
        <v>0.83123877917414724</v>
      </c>
      <c r="AI637" t="s">
        <v>568</v>
      </c>
      <c r="AJ637">
        <v>48207</v>
      </c>
    </row>
    <row r="638" spans="18:36" x14ac:dyDescent="0.3">
      <c r="R638" t="s">
        <v>632</v>
      </c>
      <c r="S638" s="34">
        <v>2</v>
      </c>
      <c r="T638">
        <v>2023</v>
      </c>
      <c r="U638" t="s">
        <v>606</v>
      </c>
      <c r="V638" t="s">
        <v>2830</v>
      </c>
      <c r="W638" t="s">
        <v>2831</v>
      </c>
      <c r="X638" t="s">
        <v>2832</v>
      </c>
      <c r="Y638" t="s">
        <v>2812</v>
      </c>
      <c r="Z638" t="s">
        <v>2833</v>
      </c>
      <c r="AA638" t="s">
        <v>623</v>
      </c>
      <c r="AB638" t="s">
        <v>616</v>
      </c>
      <c r="AC638" t="s">
        <v>610</v>
      </c>
      <c r="AD638" t="s">
        <v>2575</v>
      </c>
      <c r="AE638" t="s">
        <v>2817</v>
      </c>
      <c r="AF638" t="s">
        <v>2876</v>
      </c>
      <c r="AH638">
        <v>0.83123877917414724</v>
      </c>
      <c r="AI638" t="s">
        <v>568</v>
      </c>
      <c r="AJ638">
        <v>48282</v>
      </c>
    </row>
    <row r="639" spans="18:36" x14ac:dyDescent="0.3">
      <c r="R639" t="s">
        <v>632</v>
      </c>
      <c r="S639" s="34">
        <v>2</v>
      </c>
      <c r="T639">
        <v>2023</v>
      </c>
      <c r="U639" t="s">
        <v>606</v>
      </c>
      <c r="V639" t="s">
        <v>2830</v>
      </c>
      <c r="W639" t="s">
        <v>2831</v>
      </c>
      <c r="X639" t="s">
        <v>2832</v>
      </c>
      <c r="Y639" t="s">
        <v>2812</v>
      </c>
      <c r="Z639" t="s">
        <v>2833</v>
      </c>
      <c r="AA639" t="s">
        <v>623</v>
      </c>
      <c r="AB639" t="s">
        <v>616</v>
      </c>
      <c r="AC639" t="s">
        <v>610</v>
      </c>
      <c r="AD639" t="s">
        <v>2575</v>
      </c>
      <c r="AE639" t="s">
        <v>2817</v>
      </c>
      <c r="AF639" t="s">
        <v>2876</v>
      </c>
      <c r="AH639">
        <v>0.83123877917414724</v>
      </c>
      <c r="AI639" t="s">
        <v>568</v>
      </c>
      <c r="AJ639">
        <v>48357</v>
      </c>
    </row>
    <row r="640" spans="18:36" x14ac:dyDescent="0.3">
      <c r="R640" t="s">
        <v>632</v>
      </c>
      <c r="S640" s="34">
        <v>2</v>
      </c>
      <c r="T640">
        <v>2023</v>
      </c>
      <c r="U640" t="s">
        <v>606</v>
      </c>
      <c r="V640" t="s">
        <v>2830</v>
      </c>
      <c r="W640" t="s">
        <v>2831</v>
      </c>
      <c r="X640" t="s">
        <v>2832</v>
      </c>
      <c r="Y640" t="s">
        <v>2812</v>
      </c>
      <c r="Z640" t="s">
        <v>2833</v>
      </c>
      <c r="AA640" t="s">
        <v>623</v>
      </c>
      <c r="AB640" t="s">
        <v>616</v>
      </c>
      <c r="AC640" t="s">
        <v>610</v>
      </c>
      <c r="AD640" t="s">
        <v>2575</v>
      </c>
      <c r="AE640" t="s">
        <v>2817</v>
      </c>
      <c r="AF640" t="s">
        <v>2876</v>
      </c>
      <c r="AH640">
        <v>0.83123877917414724</v>
      </c>
      <c r="AI640" t="s">
        <v>568</v>
      </c>
      <c r="AJ640">
        <v>48432</v>
      </c>
    </row>
    <row r="641" spans="18:36" x14ac:dyDescent="0.3">
      <c r="R641" t="s">
        <v>632</v>
      </c>
      <c r="S641" s="34">
        <v>2</v>
      </c>
      <c r="T641">
        <v>2023</v>
      </c>
      <c r="U641" t="s">
        <v>606</v>
      </c>
      <c r="V641" t="s">
        <v>2830</v>
      </c>
      <c r="W641" t="s">
        <v>2831</v>
      </c>
      <c r="X641" t="s">
        <v>2832</v>
      </c>
      <c r="Y641" t="s">
        <v>2812</v>
      </c>
      <c r="Z641" t="s">
        <v>2833</v>
      </c>
      <c r="AA641" t="s">
        <v>623</v>
      </c>
      <c r="AB641" t="s">
        <v>616</v>
      </c>
      <c r="AC641" t="s">
        <v>610</v>
      </c>
      <c r="AD641" t="s">
        <v>2575</v>
      </c>
      <c r="AE641" t="s">
        <v>2817</v>
      </c>
      <c r="AF641" t="s">
        <v>2876</v>
      </c>
      <c r="AH641">
        <v>0.83123877917414724</v>
      </c>
      <c r="AI641" t="s">
        <v>568</v>
      </c>
      <c r="AJ641">
        <v>48507</v>
      </c>
    </row>
    <row r="642" spans="18:36" x14ac:dyDescent="0.3">
      <c r="R642" t="s">
        <v>632</v>
      </c>
      <c r="S642" s="34">
        <v>2</v>
      </c>
      <c r="T642">
        <v>2023</v>
      </c>
      <c r="U642" t="s">
        <v>606</v>
      </c>
      <c r="V642" t="s">
        <v>2830</v>
      </c>
      <c r="W642" t="s">
        <v>2831</v>
      </c>
      <c r="X642" t="s">
        <v>2832</v>
      </c>
      <c r="Y642" t="s">
        <v>2812</v>
      </c>
      <c r="Z642" t="s">
        <v>2833</v>
      </c>
      <c r="AA642" t="s">
        <v>623</v>
      </c>
      <c r="AB642" t="s">
        <v>616</v>
      </c>
      <c r="AC642" t="s">
        <v>610</v>
      </c>
      <c r="AD642" t="s">
        <v>2575</v>
      </c>
      <c r="AE642" t="s">
        <v>2817</v>
      </c>
      <c r="AF642" t="s">
        <v>2876</v>
      </c>
      <c r="AH642">
        <v>0.83123877917414724</v>
      </c>
      <c r="AI642" t="s">
        <v>568</v>
      </c>
      <c r="AJ642">
        <v>48582</v>
      </c>
    </row>
    <row r="643" spans="18:36" x14ac:dyDescent="0.3">
      <c r="R643" t="s">
        <v>632</v>
      </c>
      <c r="S643" s="34">
        <v>2</v>
      </c>
      <c r="T643">
        <v>2023</v>
      </c>
      <c r="U643" t="s">
        <v>606</v>
      </c>
      <c r="V643" t="s">
        <v>2830</v>
      </c>
      <c r="W643" t="s">
        <v>2831</v>
      </c>
      <c r="X643" t="s">
        <v>2832</v>
      </c>
      <c r="Y643" t="s">
        <v>2812</v>
      </c>
      <c r="Z643" t="s">
        <v>2833</v>
      </c>
      <c r="AA643" t="s">
        <v>623</v>
      </c>
      <c r="AB643" t="s">
        <v>616</v>
      </c>
      <c r="AC643" t="s">
        <v>610</v>
      </c>
      <c r="AD643" t="s">
        <v>2575</v>
      </c>
      <c r="AE643" t="s">
        <v>2817</v>
      </c>
      <c r="AF643" t="s">
        <v>2876</v>
      </c>
      <c r="AH643">
        <v>0.83123877917414724</v>
      </c>
      <c r="AI643" t="s">
        <v>568</v>
      </c>
      <c r="AJ643">
        <v>48657</v>
      </c>
    </row>
    <row r="644" spans="18:36" x14ac:dyDescent="0.3">
      <c r="R644" t="s">
        <v>632</v>
      </c>
      <c r="S644" s="34">
        <v>2</v>
      </c>
      <c r="T644">
        <v>2023</v>
      </c>
      <c r="U644" t="s">
        <v>606</v>
      </c>
      <c r="V644" t="s">
        <v>2830</v>
      </c>
      <c r="W644" t="s">
        <v>2831</v>
      </c>
      <c r="X644" t="s">
        <v>2832</v>
      </c>
      <c r="Y644" t="s">
        <v>2812</v>
      </c>
      <c r="Z644" t="s">
        <v>2833</v>
      </c>
      <c r="AA644" t="s">
        <v>623</v>
      </c>
      <c r="AB644" t="s">
        <v>616</v>
      </c>
      <c r="AC644" t="s">
        <v>610</v>
      </c>
      <c r="AD644" t="s">
        <v>2575</v>
      </c>
      <c r="AE644" t="s">
        <v>2817</v>
      </c>
      <c r="AF644" t="s">
        <v>2876</v>
      </c>
      <c r="AH644">
        <v>0.83123877917414724</v>
      </c>
      <c r="AI644" t="s">
        <v>568</v>
      </c>
      <c r="AJ644">
        <v>48732</v>
      </c>
    </row>
    <row r="645" spans="18:36" x14ac:dyDescent="0.3">
      <c r="R645" t="s">
        <v>632</v>
      </c>
      <c r="S645" s="34">
        <v>2</v>
      </c>
      <c r="T645">
        <v>2023</v>
      </c>
      <c r="U645" t="s">
        <v>606</v>
      </c>
      <c r="V645" t="s">
        <v>2830</v>
      </c>
      <c r="W645" t="s">
        <v>2831</v>
      </c>
      <c r="X645" t="s">
        <v>2832</v>
      </c>
      <c r="Y645" t="s">
        <v>2812</v>
      </c>
      <c r="Z645" t="s">
        <v>2833</v>
      </c>
      <c r="AA645" t="s">
        <v>623</v>
      </c>
      <c r="AB645" t="s">
        <v>616</v>
      </c>
      <c r="AC645" t="s">
        <v>610</v>
      </c>
      <c r="AD645" t="s">
        <v>2575</v>
      </c>
      <c r="AE645" t="s">
        <v>2817</v>
      </c>
      <c r="AF645" t="s">
        <v>2876</v>
      </c>
      <c r="AH645">
        <v>0.83123877917414724</v>
      </c>
      <c r="AI645" t="s">
        <v>568</v>
      </c>
      <c r="AJ645">
        <v>48807</v>
      </c>
    </row>
    <row r="646" spans="18:36" x14ac:dyDescent="0.3">
      <c r="R646" t="s">
        <v>632</v>
      </c>
      <c r="S646" s="34">
        <v>2</v>
      </c>
      <c r="T646">
        <v>2023</v>
      </c>
      <c r="U646" t="s">
        <v>606</v>
      </c>
      <c r="V646" t="s">
        <v>2830</v>
      </c>
      <c r="W646" t="s">
        <v>2831</v>
      </c>
      <c r="X646" t="s">
        <v>2832</v>
      </c>
      <c r="Y646" t="s">
        <v>2812</v>
      </c>
      <c r="Z646" t="s">
        <v>2833</v>
      </c>
      <c r="AA646" t="s">
        <v>623</v>
      </c>
      <c r="AB646" t="s">
        <v>616</v>
      </c>
      <c r="AC646" t="s">
        <v>610</v>
      </c>
      <c r="AD646" t="s">
        <v>2575</v>
      </c>
      <c r="AE646" t="s">
        <v>2817</v>
      </c>
      <c r="AF646" t="s">
        <v>2876</v>
      </c>
      <c r="AH646">
        <v>0.83123877917414724</v>
      </c>
      <c r="AI646" t="s">
        <v>568</v>
      </c>
      <c r="AJ646">
        <v>48882</v>
      </c>
    </row>
    <row r="647" spans="18:36" x14ac:dyDescent="0.3">
      <c r="R647" t="s">
        <v>632</v>
      </c>
      <c r="S647" s="34">
        <v>2</v>
      </c>
      <c r="T647">
        <v>2023</v>
      </c>
      <c r="U647" t="s">
        <v>606</v>
      </c>
      <c r="V647" t="s">
        <v>2830</v>
      </c>
      <c r="W647" t="s">
        <v>2831</v>
      </c>
      <c r="X647" t="s">
        <v>2832</v>
      </c>
      <c r="Y647" t="s">
        <v>2812</v>
      </c>
      <c r="Z647" t="s">
        <v>2833</v>
      </c>
      <c r="AA647" t="s">
        <v>623</v>
      </c>
      <c r="AB647" t="s">
        <v>616</v>
      </c>
      <c r="AC647" t="s">
        <v>610</v>
      </c>
      <c r="AD647" t="s">
        <v>2575</v>
      </c>
      <c r="AE647" t="s">
        <v>2817</v>
      </c>
      <c r="AF647" t="s">
        <v>2876</v>
      </c>
      <c r="AH647">
        <v>0.83123877917414724</v>
      </c>
      <c r="AI647" t="s">
        <v>568</v>
      </c>
      <c r="AJ647">
        <v>48957</v>
      </c>
    </row>
    <row r="648" spans="18:36" x14ac:dyDescent="0.3">
      <c r="R648" t="s">
        <v>632</v>
      </c>
      <c r="S648" s="34">
        <v>2</v>
      </c>
      <c r="T648">
        <v>2023</v>
      </c>
      <c r="U648" t="s">
        <v>606</v>
      </c>
      <c r="V648" t="s">
        <v>2830</v>
      </c>
      <c r="W648" t="s">
        <v>2831</v>
      </c>
      <c r="X648" t="s">
        <v>2832</v>
      </c>
      <c r="Y648" t="s">
        <v>2812</v>
      </c>
      <c r="Z648" t="s">
        <v>2833</v>
      </c>
      <c r="AA648" t="s">
        <v>623</v>
      </c>
      <c r="AB648" t="s">
        <v>616</v>
      </c>
      <c r="AC648" t="s">
        <v>610</v>
      </c>
      <c r="AD648" t="s">
        <v>2575</v>
      </c>
      <c r="AE648" t="s">
        <v>2817</v>
      </c>
      <c r="AF648" t="s">
        <v>2876</v>
      </c>
      <c r="AH648">
        <v>0.83123877917414724</v>
      </c>
      <c r="AI648" t="s">
        <v>568</v>
      </c>
      <c r="AJ648">
        <v>49032</v>
      </c>
    </row>
    <row r="649" spans="18:36" x14ac:dyDescent="0.3">
      <c r="R649" t="s">
        <v>632</v>
      </c>
      <c r="S649" s="34">
        <v>2</v>
      </c>
      <c r="T649">
        <v>2023</v>
      </c>
      <c r="U649" t="s">
        <v>606</v>
      </c>
      <c r="V649" t="s">
        <v>2830</v>
      </c>
      <c r="W649" t="s">
        <v>2831</v>
      </c>
      <c r="X649" t="s">
        <v>2832</v>
      </c>
      <c r="Y649" t="s">
        <v>2812</v>
      </c>
      <c r="Z649" t="s">
        <v>2833</v>
      </c>
      <c r="AA649" t="s">
        <v>623</v>
      </c>
      <c r="AB649" t="s">
        <v>616</v>
      </c>
      <c r="AC649" t="s">
        <v>610</v>
      </c>
      <c r="AD649" t="s">
        <v>2575</v>
      </c>
      <c r="AE649" t="s">
        <v>2817</v>
      </c>
      <c r="AF649" t="s">
        <v>2876</v>
      </c>
      <c r="AH649">
        <v>0.83123877917414724</v>
      </c>
      <c r="AI649" t="s">
        <v>568</v>
      </c>
      <c r="AJ649">
        <v>49107</v>
      </c>
    </row>
    <row r="650" spans="18:36" x14ac:dyDescent="0.3">
      <c r="R650" t="s">
        <v>632</v>
      </c>
      <c r="S650" s="34">
        <v>2</v>
      </c>
      <c r="T650">
        <v>2023</v>
      </c>
      <c r="U650" t="s">
        <v>606</v>
      </c>
      <c r="V650" t="s">
        <v>2830</v>
      </c>
      <c r="W650" t="s">
        <v>2831</v>
      </c>
      <c r="X650" t="s">
        <v>2832</v>
      </c>
      <c r="Y650" t="s">
        <v>2812</v>
      </c>
      <c r="Z650" t="s">
        <v>2833</v>
      </c>
      <c r="AA650" t="s">
        <v>623</v>
      </c>
      <c r="AB650" t="s">
        <v>616</v>
      </c>
      <c r="AC650" t="s">
        <v>610</v>
      </c>
      <c r="AD650" t="s">
        <v>2575</v>
      </c>
      <c r="AE650" t="s">
        <v>2817</v>
      </c>
      <c r="AF650" t="s">
        <v>2876</v>
      </c>
      <c r="AH650">
        <v>0.83123877917414724</v>
      </c>
      <c r="AI650" t="s">
        <v>568</v>
      </c>
      <c r="AJ650">
        <v>49182</v>
      </c>
    </row>
    <row r="651" spans="18:36" x14ac:dyDescent="0.3">
      <c r="R651" t="s">
        <v>632</v>
      </c>
      <c r="S651" s="34">
        <v>2</v>
      </c>
      <c r="T651">
        <v>2023</v>
      </c>
      <c r="U651" t="s">
        <v>606</v>
      </c>
      <c r="V651" t="s">
        <v>2830</v>
      </c>
      <c r="W651" t="s">
        <v>2831</v>
      </c>
      <c r="X651" t="s">
        <v>2832</v>
      </c>
      <c r="Y651" t="s">
        <v>2812</v>
      </c>
      <c r="Z651" t="s">
        <v>2833</v>
      </c>
      <c r="AA651" t="s">
        <v>623</v>
      </c>
      <c r="AB651" t="s">
        <v>616</v>
      </c>
      <c r="AC651" t="s">
        <v>610</v>
      </c>
      <c r="AD651" t="s">
        <v>2575</v>
      </c>
      <c r="AE651" t="s">
        <v>2817</v>
      </c>
      <c r="AF651" t="s">
        <v>2876</v>
      </c>
      <c r="AH651">
        <v>0.83123877917414724</v>
      </c>
      <c r="AI651" t="s">
        <v>568</v>
      </c>
      <c r="AJ651">
        <v>49257</v>
      </c>
    </row>
    <row r="652" spans="18:36" x14ac:dyDescent="0.3">
      <c r="R652" t="s">
        <v>632</v>
      </c>
      <c r="S652" s="34">
        <v>2</v>
      </c>
      <c r="T652">
        <v>2023</v>
      </c>
      <c r="U652" t="s">
        <v>606</v>
      </c>
      <c r="V652" t="s">
        <v>2830</v>
      </c>
      <c r="W652" t="s">
        <v>2831</v>
      </c>
      <c r="X652" t="s">
        <v>2832</v>
      </c>
      <c r="Y652" t="s">
        <v>2812</v>
      </c>
      <c r="Z652" t="s">
        <v>2833</v>
      </c>
      <c r="AA652" t="s">
        <v>623</v>
      </c>
      <c r="AB652" t="s">
        <v>616</v>
      </c>
      <c r="AC652" t="s">
        <v>610</v>
      </c>
      <c r="AD652" t="s">
        <v>2575</v>
      </c>
      <c r="AE652" t="s">
        <v>2817</v>
      </c>
      <c r="AF652" t="s">
        <v>2876</v>
      </c>
      <c r="AH652">
        <v>0.83123877917414724</v>
      </c>
      <c r="AI652" t="s">
        <v>568</v>
      </c>
      <c r="AJ652">
        <v>49332</v>
      </c>
    </row>
    <row r="653" spans="18:36" x14ac:dyDescent="0.3">
      <c r="R653" t="s">
        <v>632</v>
      </c>
      <c r="S653" s="34">
        <v>2</v>
      </c>
      <c r="T653">
        <v>2023</v>
      </c>
      <c r="U653" t="s">
        <v>606</v>
      </c>
      <c r="V653" t="s">
        <v>2830</v>
      </c>
      <c r="W653" t="s">
        <v>2831</v>
      </c>
      <c r="X653" t="s">
        <v>2832</v>
      </c>
      <c r="Y653" t="s">
        <v>2812</v>
      </c>
      <c r="Z653" t="s">
        <v>2833</v>
      </c>
      <c r="AA653" t="s">
        <v>623</v>
      </c>
      <c r="AB653" t="s">
        <v>616</v>
      </c>
      <c r="AC653" t="s">
        <v>610</v>
      </c>
      <c r="AD653" t="s">
        <v>2575</v>
      </c>
      <c r="AE653" t="s">
        <v>2817</v>
      </c>
      <c r="AF653" t="s">
        <v>2876</v>
      </c>
      <c r="AH653">
        <v>0.83123877917414724</v>
      </c>
      <c r="AI653" t="s">
        <v>568</v>
      </c>
      <c r="AJ653">
        <v>49407</v>
      </c>
    </row>
    <row r="654" spans="18:36" x14ac:dyDescent="0.3">
      <c r="R654" t="s">
        <v>632</v>
      </c>
      <c r="S654" s="34">
        <v>2</v>
      </c>
      <c r="T654">
        <v>2023</v>
      </c>
      <c r="U654" t="s">
        <v>606</v>
      </c>
      <c r="V654" t="s">
        <v>2830</v>
      </c>
      <c r="W654" t="s">
        <v>2831</v>
      </c>
      <c r="X654" t="s">
        <v>2832</v>
      </c>
      <c r="Y654" t="s">
        <v>2812</v>
      </c>
      <c r="Z654" t="s">
        <v>2833</v>
      </c>
      <c r="AA654" t="s">
        <v>623</v>
      </c>
      <c r="AB654" t="s">
        <v>616</v>
      </c>
      <c r="AC654" t="s">
        <v>610</v>
      </c>
      <c r="AD654" t="s">
        <v>2575</v>
      </c>
      <c r="AE654" t="s">
        <v>2817</v>
      </c>
      <c r="AF654" t="s">
        <v>2876</v>
      </c>
      <c r="AH654">
        <v>0.83123877917414724</v>
      </c>
      <c r="AI654" t="s">
        <v>568</v>
      </c>
      <c r="AJ654">
        <v>49482</v>
      </c>
    </row>
    <row r="655" spans="18:36" x14ac:dyDescent="0.3">
      <c r="R655" t="s">
        <v>632</v>
      </c>
      <c r="S655" s="34">
        <v>2</v>
      </c>
      <c r="T655">
        <v>2023</v>
      </c>
      <c r="U655" t="s">
        <v>606</v>
      </c>
      <c r="V655" t="s">
        <v>2830</v>
      </c>
      <c r="W655" t="s">
        <v>2831</v>
      </c>
      <c r="X655" t="s">
        <v>2832</v>
      </c>
      <c r="Y655" t="s">
        <v>2812</v>
      </c>
      <c r="Z655" t="s">
        <v>2833</v>
      </c>
      <c r="AA655" t="s">
        <v>623</v>
      </c>
      <c r="AB655" t="s">
        <v>616</v>
      </c>
      <c r="AC655" t="s">
        <v>610</v>
      </c>
      <c r="AD655" t="s">
        <v>2575</v>
      </c>
      <c r="AE655" t="s">
        <v>2817</v>
      </c>
      <c r="AF655" t="s">
        <v>2876</v>
      </c>
      <c r="AH655">
        <v>0.83123877917414724</v>
      </c>
      <c r="AI655" t="s">
        <v>568</v>
      </c>
      <c r="AJ655">
        <v>49557</v>
      </c>
    </row>
    <row r="656" spans="18:36" x14ac:dyDescent="0.3">
      <c r="R656" t="s">
        <v>632</v>
      </c>
      <c r="S656" s="34">
        <v>2</v>
      </c>
      <c r="T656">
        <v>2023</v>
      </c>
      <c r="U656" t="s">
        <v>606</v>
      </c>
      <c r="V656" t="s">
        <v>2830</v>
      </c>
      <c r="W656" t="s">
        <v>2831</v>
      </c>
      <c r="X656" t="s">
        <v>2832</v>
      </c>
      <c r="Y656" t="s">
        <v>2812</v>
      </c>
      <c r="Z656" t="s">
        <v>2833</v>
      </c>
      <c r="AA656" t="s">
        <v>623</v>
      </c>
      <c r="AB656" t="s">
        <v>616</v>
      </c>
      <c r="AC656" t="s">
        <v>610</v>
      </c>
      <c r="AD656" t="s">
        <v>2575</v>
      </c>
      <c r="AE656" t="s">
        <v>2817</v>
      </c>
      <c r="AF656" t="s">
        <v>2876</v>
      </c>
      <c r="AH656">
        <v>0.83123877917414724</v>
      </c>
      <c r="AI656" t="s">
        <v>568</v>
      </c>
      <c r="AJ656">
        <v>49632</v>
      </c>
    </row>
    <row r="657" spans="18:36" x14ac:dyDescent="0.3">
      <c r="R657" t="s">
        <v>632</v>
      </c>
      <c r="S657" s="34">
        <v>2</v>
      </c>
      <c r="T657">
        <v>2023</v>
      </c>
      <c r="U657" t="s">
        <v>606</v>
      </c>
      <c r="V657" t="s">
        <v>2830</v>
      </c>
      <c r="W657" t="s">
        <v>2831</v>
      </c>
      <c r="X657" t="s">
        <v>2832</v>
      </c>
      <c r="Y657" t="s">
        <v>2812</v>
      </c>
      <c r="Z657" t="s">
        <v>2833</v>
      </c>
      <c r="AA657" t="s">
        <v>623</v>
      </c>
      <c r="AB657" t="s">
        <v>616</v>
      </c>
      <c r="AC657" t="s">
        <v>610</v>
      </c>
      <c r="AD657" t="s">
        <v>2575</v>
      </c>
      <c r="AE657" t="s">
        <v>2817</v>
      </c>
      <c r="AF657" t="s">
        <v>2876</v>
      </c>
      <c r="AH657">
        <v>0.83123877917414724</v>
      </c>
      <c r="AI657" t="s">
        <v>568</v>
      </c>
      <c r="AJ657">
        <v>49707</v>
      </c>
    </row>
    <row r="658" spans="18:36" x14ac:dyDescent="0.3">
      <c r="R658" t="s">
        <v>632</v>
      </c>
      <c r="S658" s="34">
        <v>2</v>
      </c>
      <c r="T658">
        <v>2023</v>
      </c>
      <c r="U658" t="s">
        <v>606</v>
      </c>
      <c r="V658" t="s">
        <v>2830</v>
      </c>
      <c r="W658" t="s">
        <v>2831</v>
      </c>
      <c r="X658" t="s">
        <v>2832</v>
      </c>
      <c r="Y658" t="s">
        <v>2812</v>
      </c>
      <c r="Z658" t="s">
        <v>2833</v>
      </c>
      <c r="AA658" t="s">
        <v>623</v>
      </c>
      <c r="AB658" t="s">
        <v>616</v>
      </c>
      <c r="AC658" t="s">
        <v>610</v>
      </c>
      <c r="AD658" t="s">
        <v>2575</v>
      </c>
      <c r="AE658" t="s">
        <v>2817</v>
      </c>
      <c r="AF658" t="s">
        <v>2876</v>
      </c>
      <c r="AH658">
        <v>0.83123877917414724</v>
      </c>
      <c r="AI658" t="s">
        <v>568</v>
      </c>
      <c r="AJ658">
        <v>49782</v>
      </c>
    </row>
    <row r="659" spans="18:36" x14ac:dyDescent="0.3">
      <c r="R659" t="s">
        <v>632</v>
      </c>
      <c r="S659" s="34">
        <v>2</v>
      </c>
      <c r="T659">
        <v>2023</v>
      </c>
      <c r="U659" t="s">
        <v>606</v>
      </c>
      <c r="V659" t="s">
        <v>2830</v>
      </c>
      <c r="W659" t="s">
        <v>2831</v>
      </c>
      <c r="X659" t="s">
        <v>2832</v>
      </c>
      <c r="Y659" t="s">
        <v>2812</v>
      </c>
      <c r="Z659" t="s">
        <v>2833</v>
      </c>
      <c r="AA659" t="s">
        <v>623</v>
      </c>
      <c r="AB659" t="s">
        <v>616</v>
      </c>
      <c r="AC659" t="s">
        <v>610</v>
      </c>
      <c r="AD659" t="s">
        <v>2575</v>
      </c>
      <c r="AE659" t="s">
        <v>2817</v>
      </c>
      <c r="AF659" t="s">
        <v>2876</v>
      </c>
      <c r="AH659">
        <v>0.83123877917414724</v>
      </c>
      <c r="AI659" t="s">
        <v>568</v>
      </c>
      <c r="AJ659">
        <v>49857</v>
      </c>
    </row>
    <row r="660" spans="18:36" x14ac:dyDescent="0.3">
      <c r="R660" t="s">
        <v>632</v>
      </c>
      <c r="S660" s="34">
        <v>2</v>
      </c>
      <c r="T660">
        <v>2023</v>
      </c>
      <c r="U660" t="s">
        <v>606</v>
      </c>
      <c r="V660" t="s">
        <v>2830</v>
      </c>
      <c r="W660" t="s">
        <v>2831</v>
      </c>
      <c r="X660" t="s">
        <v>2832</v>
      </c>
      <c r="Y660" t="s">
        <v>2812</v>
      </c>
      <c r="Z660" t="s">
        <v>2833</v>
      </c>
      <c r="AA660" t="s">
        <v>623</v>
      </c>
      <c r="AB660" t="s">
        <v>616</v>
      </c>
      <c r="AC660" t="s">
        <v>610</v>
      </c>
      <c r="AD660" t="s">
        <v>2575</v>
      </c>
      <c r="AE660" t="s">
        <v>2817</v>
      </c>
      <c r="AF660" t="s">
        <v>2876</v>
      </c>
      <c r="AH660">
        <v>0.83123877917414724</v>
      </c>
      <c r="AI660" t="s">
        <v>568</v>
      </c>
      <c r="AJ660">
        <v>49932</v>
      </c>
    </row>
    <row r="661" spans="18:36" x14ac:dyDescent="0.3">
      <c r="R661" t="s">
        <v>632</v>
      </c>
      <c r="S661" s="34">
        <v>2</v>
      </c>
      <c r="T661">
        <v>2023</v>
      </c>
      <c r="U661" t="s">
        <v>606</v>
      </c>
      <c r="V661" t="s">
        <v>2830</v>
      </c>
      <c r="W661" t="s">
        <v>2831</v>
      </c>
      <c r="X661" t="s">
        <v>2832</v>
      </c>
      <c r="Y661" t="s">
        <v>2812</v>
      </c>
      <c r="Z661" t="s">
        <v>2833</v>
      </c>
      <c r="AA661" t="s">
        <v>623</v>
      </c>
      <c r="AB661" t="s">
        <v>616</v>
      </c>
      <c r="AC661" t="s">
        <v>610</v>
      </c>
      <c r="AD661" t="s">
        <v>2575</v>
      </c>
      <c r="AE661" t="s">
        <v>2817</v>
      </c>
      <c r="AF661" t="s">
        <v>2876</v>
      </c>
      <c r="AH661">
        <v>0.83123877917414724</v>
      </c>
      <c r="AI661" t="s">
        <v>568</v>
      </c>
      <c r="AJ661">
        <v>50007</v>
      </c>
    </row>
    <row r="662" spans="18:36" x14ac:dyDescent="0.3">
      <c r="R662" t="s">
        <v>632</v>
      </c>
      <c r="S662" s="34">
        <v>2</v>
      </c>
      <c r="T662">
        <v>2023</v>
      </c>
      <c r="U662" t="s">
        <v>606</v>
      </c>
      <c r="V662" t="s">
        <v>2830</v>
      </c>
      <c r="W662" t="s">
        <v>2831</v>
      </c>
      <c r="X662" t="s">
        <v>2832</v>
      </c>
      <c r="Y662" t="s">
        <v>2812</v>
      </c>
      <c r="Z662" t="s">
        <v>2833</v>
      </c>
      <c r="AA662" t="s">
        <v>623</v>
      </c>
      <c r="AB662" t="s">
        <v>616</v>
      </c>
      <c r="AC662" t="s">
        <v>610</v>
      </c>
      <c r="AD662" t="s">
        <v>2575</v>
      </c>
      <c r="AE662" t="s">
        <v>2817</v>
      </c>
      <c r="AF662" t="s">
        <v>2876</v>
      </c>
      <c r="AH662">
        <v>0.83123877917414724</v>
      </c>
      <c r="AI662" t="s">
        <v>568</v>
      </c>
      <c r="AJ662">
        <v>50082</v>
      </c>
    </row>
    <row r="663" spans="18:36" x14ac:dyDescent="0.3">
      <c r="R663" t="s">
        <v>632</v>
      </c>
      <c r="S663" s="34">
        <v>2</v>
      </c>
      <c r="T663">
        <v>2023</v>
      </c>
      <c r="U663" t="s">
        <v>606</v>
      </c>
      <c r="V663" t="s">
        <v>2830</v>
      </c>
      <c r="W663" t="s">
        <v>2831</v>
      </c>
      <c r="X663" t="s">
        <v>2832</v>
      </c>
      <c r="Y663" t="s">
        <v>2812</v>
      </c>
      <c r="Z663" t="s">
        <v>2833</v>
      </c>
      <c r="AA663" t="s">
        <v>623</v>
      </c>
      <c r="AB663" t="s">
        <v>616</v>
      </c>
      <c r="AC663" t="s">
        <v>610</v>
      </c>
      <c r="AD663" t="s">
        <v>2575</v>
      </c>
      <c r="AE663" t="s">
        <v>2817</v>
      </c>
      <c r="AF663" t="s">
        <v>2876</v>
      </c>
      <c r="AH663">
        <v>0.83123877917414724</v>
      </c>
      <c r="AI663" t="s">
        <v>568</v>
      </c>
      <c r="AJ663">
        <v>50157</v>
      </c>
    </row>
    <row r="664" spans="18:36" x14ac:dyDescent="0.3">
      <c r="R664" t="s">
        <v>632</v>
      </c>
      <c r="S664" s="34">
        <v>2</v>
      </c>
      <c r="T664">
        <v>2023</v>
      </c>
      <c r="U664" t="s">
        <v>606</v>
      </c>
      <c r="V664" t="s">
        <v>2830</v>
      </c>
      <c r="W664" t="s">
        <v>2831</v>
      </c>
      <c r="X664" t="s">
        <v>2832</v>
      </c>
      <c r="Y664" t="s">
        <v>2812</v>
      </c>
      <c r="Z664" t="s">
        <v>2833</v>
      </c>
      <c r="AA664" t="s">
        <v>623</v>
      </c>
      <c r="AB664" t="s">
        <v>616</v>
      </c>
      <c r="AC664" t="s">
        <v>610</v>
      </c>
      <c r="AD664" t="s">
        <v>2575</v>
      </c>
      <c r="AE664" t="s">
        <v>2817</v>
      </c>
      <c r="AF664" t="s">
        <v>2876</v>
      </c>
      <c r="AH664">
        <v>0.83123877917414724</v>
      </c>
      <c r="AI664" t="s">
        <v>568</v>
      </c>
      <c r="AJ664">
        <v>50232</v>
      </c>
    </row>
    <row r="665" spans="18:36" x14ac:dyDescent="0.3">
      <c r="R665" t="s">
        <v>632</v>
      </c>
      <c r="S665" s="34">
        <v>2</v>
      </c>
      <c r="T665">
        <v>2023</v>
      </c>
      <c r="U665" t="s">
        <v>606</v>
      </c>
      <c r="V665" t="s">
        <v>2830</v>
      </c>
      <c r="W665" t="s">
        <v>2831</v>
      </c>
      <c r="X665" t="s">
        <v>2832</v>
      </c>
      <c r="Y665" t="s">
        <v>2812</v>
      </c>
      <c r="Z665" t="s">
        <v>2833</v>
      </c>
      <c r="AA665" t="s">
        <v>623</v>
      </c>
      <c r="AB665" t="s">
        <v>616</v>
      </c>
      <c r="AC665" t="s">
        <v>610</v>
      </c>
      <c r="AD665" t="s">
        <v>2575</v>
      </c>
      <c r="AE665" t="s">
        <v>2817</v>
      </c>
      <c r="AF665" t="s">
        <v>2876</v>
      </c>
      <c r="AH665">
        <v>0.83123877917414724</v>
      </c>
      <c r="AI665" t="s">
        <v>568</v>
      </c>
      <c r="AJ665">
        <v>50307</v>
      </c>
    </row>
    <row r="666" spans="18:36" x14ac:dyDescent="0.3">
      <c r="R666" t="s">
        <v>632</v>
      </c>
      <c r="S666" s="34">
        <v>2</v>
      </c>
      <c r="T666">
        <v>2023</v>
      </c>
      <c r="U666" t="s">
        <v>606</v>
      </c>
      <c r="V666" t="s">
        <v>2830</v>
      </c>
      <c r="W666" t="s">
        <v>2831</v>
      </c>
      <c r="X666" t="s">
        <v>2832</v>
      </c>
      <c r="Y666" t="s">
        <v>2812</v>
      </c>
      <c r="Z666" t="s">
        <v>2833</v>
      </c>
      <c r="AA666" t="s">
        <v>623</v>
      </c>
      <c r="AB666" t="s">
        <v>616</v>
      </c>
      <c r="AC666" t="s">
        <v>610</v>
      </c>
      <c r="AD666" t="s">
        <v>2575</v>
      </c>
      <c r="AE666" t="s">
        <v>2817</v>
      </c>
      <c r="AF666" t="s">
        <v>2876</v>
      </c>
      <c r="AH666">
        <v>0.83123877917414724</v>
      </c>
      <c r="AI666" t="s">
        <v>568</v>
      </c>
      <c r="AJ666">
        <v>50382</v>
      </c>
    </row>
    <row r="667" spans="18:36" x14ac:dyDescent="0.3">
      <c r="R667" t="s">
        <v>632</v>
      </c>
      <c r="S667" s="34">
        <v>2</v>
      </c>
      <c r="T667">
        <v>2023</v>
      </c>
      <c r="U667" t="s">
        <v>606</v>
      </c>
      <c r="V667" t="s">
        <v>2830</v>
      </c>
      <c r="W667" t="s">
        <v>2831</v>
      </c>
      <c r="X667" t="s">
        <v>2832</v>
      </c>
      <c r="Y667" t="s">
        <v>2812</v>
      </c>
      <c r="Z667" t="s">
        <v>2833</v>
      </c>
      <c r="AA667" t="s">
        <v>623</v>
      </c>
      <c r="AB667" t="s">
        <v>616</v>
      </c>
      <c r="AC667" t="s">
        <v>610</v>
      </c>
      <c r="AD667" t="s">
        <v>2575</v>
      </c>
      <c r="AE667" t="s">
        <v>2817</v>
      </c>
      <c r="AF667" t="s">
        <v>2876</v>
      </c>
      <c r="AH667">
        <v>0.83123877917414724</v>
      </c>
      <c r="AI667" t="s">
        <v>568</v>
      </c>
      <c r="AJ667">
        <v>50457</v>
      </c>
    </row>
    <row r="668" spans="18:36" x14ac:dyDescent="0.3">
      <c r="R668" t="s">
        <v>632</v>
      </c>
      <c r="S668" s="34">
        <v>2</v>
      </c>
      <c r="T668">
        <v>2023</v>
      </c>
      <c r="U668" t="s">
        <v>606</v>
      </c>
      <c r="V668" t="s">
        <v>2830</v>
      </c>
      <c r="W668" t="s">
        <v>2831</v>
      </c>
      <c r="X668" t="s">
        <v>2832</v>
      </c>
      <c r="Y668" t="s">
        <v>2812</v>
      </c>
      <c r="Z668" t="s">
        <v>2833</v>
      </c>
      <c r="AA668" t="s">
        <v>623</v>
      </c>
      <c r="AB668" t="s">
        <v>616</v>
      </c>
      <c r="AC668" t="s">
        <v>610</v>
      </c>
      <c r="AD668" t="s">
        <v>2575</v>
      </c>
      <c r="AE668" t="s">
        <v>2817</v>
      </c>
      <c r="AF668" t="s">
        <v>2876</v>
      </c>
      <c r="AH668">
        <v>0.83123877917414724</v>
      </c>
      <c r="AI668" t="s">
        <v>568</v>
      </c>
      <c r="AJ668">
        <v>50532</v>
      </c>
    </row>
    <row r="669" spans="18:36" x14ac:dyDescent="0.3">
      <c r="R669" t="s">
        <v>632</v>
      </c>
      <c r="S669" s="34">
        <v>2</v>
      </c>
      <c r="T669">
        <v>2023</v>
      </c>
      <c r="U669" t="s">
        <v>606</v>
      </c>
      <c r="V669" t="s">
        <v>2830</v>
      </c>
      <c r="W669" t="s">
        <v>2831</v>
      </c>
      <c r="X669" t="s">
        <v>2832</v>
      </c>
      <c r="Y669" t="s">
        <v>2812</v>
      </c>
      <c r="Z669" t="s">
        <v>2833</v>
      </c>
      <c r="AA669" t="s">
        <v>623</v>
      </c>
      <c r="AB669" t="s">
        <v>616</v>
      </c>
      <c r="AC669" t="s">
        <v>610</v>
      </c>
      <c r="AD669" t="s">
        <v>2575</v>
      </c>
      <c r="AE669" t="s">
        <v>2817</v>
      </c>
      <c r="AF669" t="s">
        <v>2876</v>
      </c>
      <c r="AH669">
        <v>0.83123877917414724</v>
      </c>
      <c r="AI669" t="s">
        <v>568</v>
      </c>
      <c r="AJ669">
        <v>50607</v>
      </c>
    </row>
    <row r="670" spans="18:36" x14ac:dyDescent="0.3">
      <c r="R670" t="s">
        <v>632</v>
      </c>
      <c r="S670" s="34">
        <v>2</v>
      </c>
      <c r="T670">
        <v>2023</v>
      </c>
      <c r="U670" t="s">
        <v>606</v>
      </c>
      <c r="V670" t="s">
        <v>2830</v>
      </c>
      <c r="W670" t="s">
        <v>2831</v>
      </c>
      <c r="X670" t="s">
        <v>2832</v>
      </c>
      <c r="Y670" t="s">
        <v>2812</v>
      </c>
      <c r="Z670" t="s">
        <v>2833</v>
      </c>
      <c r="AA670" t="s">
        <v>623</v>
      </c>
      <c r="AB670" t="s">
        <v>616</v>
      </c>
      <c r="AC670" t="s">
        <v>610</v>
      </c>
      <c r="AD670" t="s">
        <v>2575</v>
      </c>
      <c r="AE670" t="s">
        <v>2817</v>
      </c>
      <c r="AF670" t="s">
        <v>2876</v>
      </c>
      <c r="AH670">
        <v>0.83123877917414724</v>
      </c>
      <c r="AI670" t="s">
        <v>568</v>
      </c>
      <c r="AJ670">
        <v>50682</v>
      </c>
    </row>
    <row r="671" spans="18:36" x14ac:dyDescent="0.3">
      <c r="R671" t="s">
        <v>633</v>
      </c>
      <c r="S671" s="34">
        <v>2</v>
      </c>
      <c r="T671">
        <v>2023</v>
      </c>
      <c r="U671" t="s">
        <v>606</v>
      </c>
      <c r="V671" t="s">
        <v>2830</v>
      </c>
      <c r="W671" t="s">
        <v>2831</v>
      </c>
      <c r="X671" t="s">
        <v>2832</v>
      </c>
      <c r="Y671" t="s">
        <v>2812</v>
      </c>
      <c r="Z671" t="s">
        <v>2833</v>
      </c>
      <c r="AA671" t="s">
        <v>623</v>
      </c>
      <c r="AB671" t="s">
        <v>588</v>
      </c>
      <c r="AC671" t="s">
        <v>603</v>
      </c>
      <c r="AD671" t="s">
        <v>2576</v>
      </c>
      <c r="AE671" t="s">
        <v>2818</v>
      </c>
      <c r="AF671" t="s">
        <v>2877</v>
      </c>
      <c r="AH671">
        <v>0.79264214046822745</v>
      </c>
      <c r="AI671" t="s">
        <v>568</v>
      </c>
      <c r="AJ671">
        <v>50785</v>
      </c>
    </row>
    <row r="672" spans="18:36" x14ac:dyDescent="0.3">
      <c r="R672" t="s">
        <v>633</v>
      </c>
      <c r="S672" s="34">
        <v>2</v>
      </c>
      <c r="T672">
        <v>2023</v>
      </c>
      <c r="U672" t="s">
        <v>606</v>
      </c>
      <c r="V672" t="s">
        <v>2830</v>
      </c>
      <c r="W672" t="s">
        <v>2831</v>
      </c>
      <c r="X672" t="s">
        <v>2832</v>
      </c>
      <c r="Y672" t="s">
        <v>2812</v>
      </c>
      <c r="Z672" t="s">
        <v>2833</v>
      </c>
      <c r="AA672" t="s">
        <v>623</v>
      </c>
      <c r="AB672" t="s">
        <v>588</v>
      </c>
      <c r="AC672" t="s">
        <v>603</v>
      </c>
      <c r="AD672" t="s">
        <v>2576</v>
      </c>
      <c r="AE672" t="s">
        <v>2818</v>
      </c>
      <c r="AF672" t="s">
        <v>2877</v>
      </c>
      <c r="AH672">
        <v>0.79264214046822745</v>
      </c>
      <c r="AI672" t="s">
        <v>568</v>
      </c>
      <c r="AJ672">
        <v>50860</v>
      </c>
    </row>
    <row r="673" spans="18:36" x14ac:dyDescent="0.3">
      <c r="R673" t="s">
        <v>633</v>
      </c>
      <c r="S673" s="34">
        <v>2</v>
      </c>
      <c r="T673">
        <v>2023</v>
      </c>
      <c r="U673" t="s">
        <v>606</v>
      </c>
      <c r="V673" t="s">
        <v>2830</v>
      </c>
      <c r="W673" t="s">
        <v>2831</v>
      </c>
      <c r="X673" t="s">
        <v>2832</v>
      </c>
      <c r="Y673" t="s">
        <v>2812</v>
      </c>
      <c r="Z673" t="s">
        <v>2833</v>
      </c>
      <c r="AA673" t="s">
        <v>623</v>
      </c>
      <c r="AB673" t="s">
        <v>588</v>
      </c>
      <c r="AC673" t="s">
        <v>603</v>
      </c>
      <c r="AD673" t="s">
        <v>2576</v>
      </c>
      <c r="AE673" t="s">
        <v>2818</v>
      </c>
      <c r="AF673" t="s">
        <v>2877</v>
      </c>
      <c r="AH673">
        <v>0.79264214046822745</v>
      </c>
      <c r="AI673" t="s">
        <v>568</v>
      </c>
      <c r="AJ673">
        <v>50935</v>
      </c>
    </row>
    <row r="674" spans="18:36" x14ac:dyDescent="0.3">
      <c r="R674" t="s">
        <v>633</v>
      </c>
      <c r="S674" s="34">
        <v>2</v>
      </c>
      <c r="T674">
        <v>2023</v>
      </c>
      <c r="U674" t="s">
        <v>606</v>
      </c>
      <c r="V674" t="s">
        <v>2830</v>
      </c>
      <c r="W674" t="s">
        <v>2831</v>
      </c>
      <c r="X674" t="s">
        <v>2832</v>
      </c>
      <c r="Y674" t="s">
        <v>2812</v>
      </c>
      <c r="Z674" t="s">
        <v>2833</v>
      </c>
      <c r="AA674" t="s">
        <v>623</v>
      </c>
      <c r="AB674" t="s">
        <v>588</v>
      </c>
      <c r="AC674" t="s">
        <v>603</v>
      </c>
      <c r="AD674" t="s">
        <v>2576</v>
      </c>
      <c r="AE674" t="s">
        <v>2818</v>
      </c>
      <c r="AF674" t="s">
        <v>2877</v>
      </c>
      <c r="AH674">
        <v>0.79264214046822745</v>
      </c>
      <c r="AI674" t="s">
        <v>568</v>
      </c>
      <c r="AJ674">
        <v>51010</v>
      </c>
    </row>
    <row r="675" spans="18:36" x14ac:dyDescent="0.3">
      <c r="R675" t="s">
        <v>633</v>
      </c>
      <c r="S675" s="34">
        <v>2</v>
      </c>
      <c r="T675">
        <v>2023</v>
      </c>
      <c r="U675" t="s">
        <v>606</v>
      </c>
      <c r="V675" t="s">
        <v>2830</v>
      </c>
      <c r="W675" t="s">
        <v>2831</v>
      </c>
      <c r="X675" t="s">
        <v>2832</v>
      </c>
      <c r="Y675" t="s">
        <v>2812</v>
      </c>
      <c r="Z675" t="s">
        <v>2833</v>
      </c>
      <c r="AA675" t="s">
        <v>623</v>
      </c>
      <c r="AB675" t="s">
        <v>588</v>
      </c>
      <c r="AC675" t="s">
        <v>603</v>
      </c>
      <c r="AD675" t="s">
        <v>2576</v>
      </c>
      <c r="AE675" t="s">
        <v>2818</v>
      </c>
      <c r="AF675" t="s">
        <v>2877</v>
      </c>
      <c r="AH675">
        <v>0.79264214046822745</v>
      </c>
      <c r="AI675" t="s">
        <v>568</v>
      </c>
      <c r="AJ675">
        <v>51085</v>
      </c>
    </row>
    <row r="676" spans="18:36" x14ac:dyDescent="0.3">
      <c r="R676" t="s">
        <v>633</v>
      </c>
      <c r="S676" s="34">
        <v>2</v>
      </c>
      <c r="T676">
        <v>2023</v>
      </c>
      <c r="U676" t="s">
        <v>606</v>
      </c>
      <c r="V676" t="s">
        <v>2830</v>
      </c>
      <c r="W676" t="s">
        <v>2831</v>
      </c>
      <c r="X676" t="s">
        <v>2832</v>
      </c>
      <c r="Y676" t="s">
        <v>2812</v>
      </c>
      <c r="Z676" t="s">
        <v>2833</v>
      </c>
      <c r="AA676" t="s">
        <v>623</v>
      </c>
      <c r="AB676" t="s">
        <v>588</v>
      </c>
      <c r="AC676" t="s">
        <v>603</v>
      </c>
      <c r="AD676" t="s">
        <v>2576</v>
      </c>
      <c r="AE676" t="s">
        <v>2818</v>
      </c>
      <c r="AF676" t="s">
        <v>2877</v>
      </c>
      <c r="AH676">
        <v>0.79264214046822745</v>
      </c>
      <c r="AI676" t="s">
        <v>568</v>
      </c>
      <c r="AJ676">
        <v>51160</v>
      </c>
    </row>
    <row r="677" spans="18:36" x14ac:dyDescent="0.3">
      <c r="R677" t="s">
        <v>633</v>
      </c>
      <c r="S677" s="34">
        <v>2</v>
      </c>
      <c r="T677">
        <v>2023</v>
      </c>
      <c r="U677" t="s">
        <v>606</v>
      </c>
      <c r="V677" t="s">
        <v>2830</v>
      </c>
      <c r="W677" t="s">
        <v>2831</v>
      </c>
      <c r="X677" t="s">
        <v>2832</v>
      </c>
      <c r="Y677" t="s">
        <v>2812</v>
      </c>
      <c r="Z677" t="s">
        <v>2833</v>
      </c>
      <c r="AA677" t="s">
        <v>623</v>
      </c>
      <c r="AB677" t="s">
        <v>588</v>
      </c>
      <c r="AC677" t="s">
        <v>603</v>
      </c>
      <c r="AD677" t="s">
        <v>2576</v>
      </c>
      <c r="AE677" t="s">
        <v>2818</v>
      </c>
      <c r="AF677" t="s">
        <v>2877</v>
      </c>
      <c r="AH677">
        <v>0.79264214046822745</v>
      </c>
      <c r="AI677" t="s">
        <v>568</v>
      </c>
      <c r="AJ677">
        <v>51235</v>
      </c>
    </row>
    <row r="678" spans="18:36" x14ac:dyDescent="0.3">
      <c r="R678" t="s">
        <v>633</v>
      </c>
      <c r="S678" s="34">
        <v>2</v>
      </c>
      <c r="T678">
        <v>2023</v>
      </c>
      <c r="U678" t="s">
        <v>606</v>
      </c>
      <c r="V678" t="s">
        <v>2830</v>
      </c>
      <c r="W678" t="s">
        <v>2831</v>
      </c>
      <c r="X678" t="s">
        <v>2832</v>
      </c>
      <c r="Y678" t="s">
        <v>2812</v>
      </c>
      <c r="Z678" t="s">
        <v>2833</v>
      </c>
      <c r="AA678" t="s">
        <v>623</v>
      </c>
      <c r="AB678" t="s">
        <v>588</v>
      </c>
      <c r="AC678" t="s">
        <v>603</v>
      </c>
      <c r="AD678" t="s">
        <v>2576</v>
      </c>
      <c r="AE678" t="s">
        <v>2818</v>
      </c>
      <c r="AF678" t="s">
        <v>2877</v>
      </c>
      <c r="AH678">
        <v>0.79264214046822745</v>
      </c>
      <c r="AI678" t="s">
        <v>568</v>
      </c>
      <c r="AJ678">
        <v>51310</v>
      </c>
    </row>
    <row r="679" spans="18:36" x14ac:dyDescent="0.3">
      <c r="R679" t="s">
        <v>633</v>
      </c>
      <c r="S679" s="34">
        <v>2</v>
      </c>
      <c r="T679">
        <v>2023</v>
      </c>
      <c r="U679" t="s">
        <v>606</v>
      </c>
      <c r="V679" t="s">
        <v>2830</v>
      </c>
      <c r="W679" t="s">
        <v>2831</v>
      </c>
      <c r="X679" t="s">
        <v>2832</v>
      </c>
      <c r="Y679" t="s">
        <v>2812</v>
      </c>
      <c r="Z679" t="s">
        <v>2833</v>
      </c>
      <c r="AA679" t="s">
        <v>623</v>
      </c>
      <c r="AB679" t="s">
        <v>588</v>
      </c>
      <c r="AC679" t="s">
        <v>603</v>
      </c>
      <c r="AD679" t="s">
        <v>2576</v>
      </c>
      <c r="AE679" t="s">
        <v>2818</v>
      </c>
      <c r="AF679" t="s">
        <v>2877</v>
      </c>
      <c r="AH679">
        <v>0.79264214046822745</v>
      </c>
      <c r="AI679" t="s">
        <v>568</v>
      </c>
      <c r="AJ679">
        <v>51385</v>
      </c>
    </row>
    <row r="680" spans="18:36" x14ac:dyDescent="0.3">
      <c r="R680" t="s">
        <v>633</v>
      </c>
      <c r="S680" s="34">
        <v>2</v>
      </c>
      <c r="T680">
        <v>2023</v>
      </c>
      <c r="U680" t="s">
        <v>606</v>
      </c>
      <c r="V680" t="s">
        <v>2830</v>
      </c>
      <c r="W680" t="s">
        <v>2831</v>
      </c>
      <c r="X680" t="s">
        <v>2832</v>
      </c>
      <c r="Y680" t="s">
        <v>2812</v>
      </c>
      <c r="Z680" t="s">
        <v>2833</v>
      </c>
      <c r="AA680" t="s">
        <v>623</v>
      </c>
      <c r="AB680" t="s">
        <v>588</v>
      </c>
      <c r="AC680" t="s">
        <v>603</v>
      </c>
      <c r="AD680" t="s">
        <v>2576</v>
      </c>
      <c r="AE680" t="s">
        <v>2818</v>
      </c>
      <c r="AF680" t="s">
        <v>2877</v>
      </c>
      <c r="AH680">
        <v>0.79264214046822745</v>
      </c>
      <c r="AI680" t="s">
        <v>568</v>
      </c>
      <c r="AJ680">
        <v>51460</v>
      </c>
    </row>
    <row r="681" spans="18:36" x14ac:dyDescent="0.3">
      <c r="R681" t="s">
        <v>633</v>
      </c>
      <c r="S681" s="34">
        <v>2</v>
      </c>
      <c r="T681">
        <v>2023</v>
      </c>
      <c r="U681" t="s">
        <v>606</v>
      </c>
      <c r="V681" t="s">
        <v>2830</v>
      </c>
      <c r="W681" t="s">
        <v>2831</v>
      </c>
      <c r="X681" t="s">
        <v>2832</v>
      </c>
      <c r="Y681" t="s">
        <v>2812</v>
      </c>
      <c r="Z681" t="s">
        <v>2833</v>
      </c>
      <c r="AA681" t="s">
        <v>623</v>
      </c>
      <c r="AB681" t="s">
        <v>588</v>
      </c>
      <c r="AC681" t="s">
        <v>603</v>
      </c>
      <c r="AD681" t="s">
        <v>2576</v>
      </c>
      <c r="AE681" t="s">
        <v>2818</v>
      </c>
      <c r="AF681" t="s">
        <v>2877</v>
      </c>
      <c r="AH681">
        <v>0.79264214046822745</v>
      </c>
      <c r="AI681" t="s">
        <v>568</v>
      </c>
      <c r="AJ681">
        <v>51535</v>
      </c>
    </row>
    <row r="682" spans="18:36" x14ac:dyDescent="0.3">
      <c r="R682" t="s">
        <v>633</v>
      </c>
      <c r="S682" s="34">
        <v>2</v>
      </c>
      <c r="T682">
        <v>2023</v>
      </c>
      <c r="U682" t="s">
        <v>606</v>
      </c>
      <c r="V682" t="s">
        <v>2830</v>
      </c>
      <c r="W682" t="s">
        <v>2831</v>
      </c>
      <c r="X682" t="s">
        <v>2832</v>
      </c>
      <c r="Y682" t="s">
        <v>2812</v>
      </c>
      <c r="Z682" t="s">
        <v>2833</v>
      </c>
      <c r="AA682" t="s">
        <v>623</v>
      </c>
      <c r="AB682" t="s">
        <v>588</v>
      </c>
      <c r="AC682" t="s">
        <v>603</v>
      </c>
      <c r="AD682" t="s">
        <v>2576</v>
      </c>
      <c r="AE682" t="s">
        <v>2818</v>
      </c>
      <c r="AF682" t="s">
        <v>2877</v>
      </c>
      <c r="AH682">
        <v>0.79264214046822745</v>
      </c>
      <c r="AI682" t="s">
        <v>568</v>
      </c>
      <c r="AJ682">
        <v>51610</v>
      </c>
    </row>
    <row r="683" spans="18:36" x14ac:dyDescent="0.3">
      <c r="R683" t="s">
        <v>633</v>
      </c>
      <c r="S683" s="34">
        <v>2</v>
      </c>
      <c r="T683">
        <v>2023</v>
      </c>
      <c r="U683" t="s">
        <v>606</v>
      </c>
      <c r="V683" t="s">
        <v>2830</v>
      </c>
      <c r="W683" t="s">
        <v>2831</v>
      </c>
      <c r="X683" t="s">
        <v>2832</v>
      </c>
      <c r="Y683" t="s">
        <v>2812</v>
      </c>
      <c r="Z683" t="s">
        <v>2833</v>
      </c>
      <c r="AA683" t="s">
        <v>623</v>
      </c>
      <c r="AB683" t="s">
        <v>588</v>
      </c>
      <c r="AC683" t="s">
        <v>603</v>
      </c>
      <c r="AD683" t="s">
        <v>2576</v>
      </c>
      <c r="AE683" t="s">
        <v>2818</v>
      </c>
      <c r="AF683" t="s">
        <v>2877</v>
      </c>
      <c r="AH683">
        <v>0.79264214046822745</v>
      </c>
      <c r="AI683" t="s">
        <v>568</v>
      </c>
      <c r="AJ683">
        <v>51685</v>
      </c>
    </row>
    <row r="684" spans="18:36" x14ac:dyDescent="0.3">
      <c r="R684" t="s">
        <v>633</v>
      </c>
      <c r="S684" s="34">
        <v>2</v>
      </c>
      <c r="T684">
        <v>2023</v>
      </c>
      <c r="U684" t="s">
        <v>606</v>
      </c>
      <c r="V684" t="s">
        <v>2830</v>
      </c>
      <c r="W684" t="s">
        <v>2831</v>
      </c>
      <c r="X684" t="s">
        <v>2832</v>
      </c>
      <c r="Y684" t="s">
        <v>2812</v>
      </c>
      <c r="Z684" t="s">
        <v>2833</v>
      </c>
      <c r="AA684" t="s">
        <v>623</v>
      </c>
      <c r="AB684" t="s">
        <v>588</v>
      </c>
      <c r="AC684" t="s">
        <v>603</v>
      </c>
      <c r="AD684" t="s">
        <v>2576</v>
      </c>
      <c r="AE684" t="s">
        <v>2818</v>
      </c>
      <c r="AF684" t="s">
        <v>2877</v>
      </c>
      <c r="AH684">
        <v>0.79264214046822745</v>
      </c>
      <c r="AI684" t="s">
        <v>568</v>
      </c>
      <c r="AJ684">
        <v>51760</v>
      </c>
    </row>
    <row r="685" spans="18:36" x14ac:dyDescent="0.3">
      <c r="R685" t="s">
        <v>633</v>
      </c>
      <c r="S685" s="34">
        <v>2</v>
      </c>
      <c r="T685">
        <v>2023</v>
      </c>
      <c r="U685" t="s">
        <v>606</v>
      </c>
      <c r="V685" t="s">
        <v>2830</v>
      </c>
      <c r="W685" t="s">
        <v>2831</v>
      </c>
      <c r="X685" t="s">
        <v>2832</v>
      </c>
      <c r="Y685" t="s">
        <v>2812</v>
      </c>
      <c r="Z685" t="s">
        <v>2833</v>
      </c>
      <c r="AA685" t="s">
        <v>623</v>
      </c>
      <c r="AB685" t="s">
        <v>588</v>
      </c>
      <c r="AC685" t="s">
        <v>603</v>
      </c>
      <c r="AD685" t="s">
        <v>2576</v>
      </c>
      <c r="AE685" t="s">
        <v>2818</v>
      </c>
      <c r="AF685" t="s">
        <v>2877</v>
      </c>
      <c r="AH685">
        <v>0.79264214046822745</v>
      </c>
      <c r="AI685" t="s">
        <v>568</v>
      </c>
      <c r="AJ685">
        <v>51835</v>
      </c>
    </row>
    <row r="686" spans="18:36" x14ac:dyDescent="0.3">
      <c r="R686" t="s">
        <v>633</v>
      </c>
      <c r="S686" s="34">
        <v>2</v>
      </c>
      <c r="T686">
        <v>2023</v>
      </c>
      <c r="U686" t="s">
        <v>606</v>
      </c>
      <c r="V686" t="s">
        <v>2830</v>
      </c>
      <c r="W686" t="s">
        <v>2831</v>
      </c>
      <c r="X686" t="s">
        <v>2832</v>
      </c>
      <c r="Y686" t="s">
        <v>2812</v>
      </c>
      <c r="Z686" t="s">
        <v>2833</v>
      </c>
      <c r="AA686" t="s">
        <v>623</v>
      </c>
      <c r="AB686" t="s">
        <v>588</v>
      </c>
      <c r="AC686" t="s">
        <v>603</v>
      </c>
      <c r="AD686" t="s">
        <v>2576</v>
      </c>
      <c r="AE686" t="s">
        <v>2818</v>
      </c>
      <c r="AF686" t="s">
        <v>2877</v>
      </c>
      <c r="AH686">
        <v>0.79264214046822745</v>
      </c>
      <c r="AI686" t="s">
        <v>568</v>
      </c>
      <c r="AJ686">
        <v>51910</v>
      </c>
    </row>
    <row r="687" spans="18:36" x14ac:dyDescent="0.3">
      <c r="R687" t="s">
        <v>633</v>
      </c>
      <c r="S687" s="34">
        <v>2</v>
      </c>
      <c r="T687">
        <v>2023</v>
      </c>
      <c r="U687" t="s">
        <v>606</v>
      </c>
      <c r="V687" t="s">
        <v>2830</v>
      </c>
      <c r="W687" t="s">
        <v>2831</v>
      </c>
      <c r="X687" t="s">
        <v>2832</v>
      </c>
      <c r="Y687" t="s">
        <v>2812</v>
      </c>
      <c r="Z687" t="s">
        <v>2833</v>
      </c>
      <c r="AA687" t="s">
        <v>623</v>
      </c>
      <c r="AB687" t="s">
        <v>588</v>
      </c>
      <c r="AC687" t="s">
        <v>603</v>
      </c>
      <c r="AD687" t="s">
        <v>2576</v>
      </c>
      <c r="AE687" t="s">
        <v>2818</v>
      </c>
      <c r="AF687" t="s">
        <v>2877</v>
      </c>
      <c r="AH687">
        <v>0.79264214046822745</v>
      </c>
      <c r="AI687" t="s">
        <v>568</v>
      </c>
      <c r="AJ687">
        <v>51985</v>
      </c>
    </row>
    <row r="688" spans="18:36" x14ac:dyDescent="0.3">
      <c r="R688" t="s">
        <v>633</v>
      </c>
      <c r="S688" s="34">
        <v>2</v>
      </c>
      <c r="T688">
        <v>2023</v>
      </c>
      <c r="U688" t="s">
        <v>606</v>
      </c>
      <c r="V688" t="s">
        <v>2830</v>
      </c>
      <c r="W688" t="s">
        <v>2831</v>
      </c>
      <c r="X688" t="s">
        <v>2832</v>
      </c>
      <c r="Y688" t="s">
        <v>2812</v>
      </c>
      <c r="Z688" t="s">
        <v>2833</v>
      </c>
      <c r="AA688" t="s">
        <v>623</v>
      </c>
      <c r="AB688" t="s">
        <v>588</v>
      </c>
      <c r="AC688" t="s">
        <v>603</v>
      </c>
      <c r="AD688" t="s">
        <v>2576</v>
      </c>
      <c r="AE688" t="s">
        <v>2818</v>
      </c>
      <c r="AF688" t="s">
        <v>2877</v>
      </c>
      <c r="AH688">
        <v>0.79264214046822745</v>
      </c>
      <c r="AI688" t="s">
        <v>568</v>
      </c>
      <c r="AJ688">
        <v>52060</v>
      </c>
    </row>
    <row r="689" spans="18:36" x14ac:dyDescent="0.3">
      <c r="R689" t="s">
        <v>633</v>
      </c>
      <c r="S689" s="34">
        <v>2</v>
      </c>
      <c r="T689">
        <v>2023</v>
      </c>
      <c r="U689" t="s">
        <v>606</v>
      </c>
      <c r="V689" t="s">
        <v>2830</v>
      </c>
      <c r="W689" t="s">
        <v>2831</v>
      </c>
      <c r="X689" t="s">
        <v>2832</v>
      </c>
      <c r="Y689" t="s">
        <v>2812</v>
      </c>
      <c r="Z689" t="s">
        <v>2833</v>
      </c>
      <c r="AA689" t="s">
        <v>623</v>
      </c>
      <c r="AB689" t="s">
        <v>588</v>
      </c>
      <c r="AC689" t="s">
        <v>603</v>
      </c>
      <c r="AD689" t="s">
        <v>2576</v>
      </c>
      <c r="AE689" t="s">
        <v>2818</v>
      </c>
      <c r="AF689" t="s">
        <v>2877</v>
      </c>
      <c r="AH689">
        <v>0.79264214046822745</v>
      </c>
      <c r="AI689" t="s">
        <v>568</v>
      </c>
      <c r="AJ689">
        <v>52135</v>
      </c>
    </row>
    <row r="690" spans="18:36" x14ac:dyDescent="0.3">
      <c r="R690" t="s">
        <v>633</v>
      </c>
      <c r="S690" s="34">
        <v>2</v>
      </c>
      <c r="T690">
        <v>2023</v>
      </c>
      <c r="U690" t="s">
        <v>606</v>
      </c>
      <c r="V690" t="s">
        <v>2830</v>
      </c>
      <c r="W690" t="s">
        <v>2831</v>
      </c>
      <c r="X690" t="s">
        <v>2832</v>
      </c>
      <c r="Y690" t="s">
        <v>2812</v>
      </c>
      <c r="Z690" t="s">
        <v>2833</v>
      </c>
      <c r="AA690" t="s">
        <v>623</v>
      </c>
      <c r="AB690" t="s">
        <v>588</v>
      </c>
      <c r="AC690" t="s">
        <v>603</v>
      </c>
      <c r="AD690" t="s">
        <v>2576</v>
      </c>
      <c r="AE690" t="s">
        <v>2818</v>
      </c>
      <c r="AF690" t="s">
        <v>2877</v>
      </c>
      <c r="AH690">
        <v>0.79264214046822745</v>
      </c>
      <c r="AI690" t="s">
        <v>568</v>
      </c>
      <c r="AJ690">
        <v>52210</v>
      </c>
    </row>
    <row r="691" spans="18:36" x14ac:dyDescent="0.3">
      <c r="R691" t="s">
        <v>633</v>
      </c>
      <c r="S691" s="34">
        <v>2</v>
      </c>
      <c r="T691">
        <v>2023</v>
      </c>
      <c r="U691" t="s">
        <v>606</v>
      </c>
      <c r="V691" t="s">
        <v>2830</v>
      </c>
      <c r="W691" t="s">
        <v>2831</v>
      </c>
      <c r="X691" t="s">
        <v>2832</v>
      </c>
      <c r="Y691" t="s">
        <v>2812</v>
      </c>
      <c r="Z691" t="s">
        <v>2833</v>
      </c>
      <c r="AA691" t="s">
        <v>623</v>
      </c>
      <c r="AB691" t="s">
        <v>588</v>
      </c>
      <c r="AC691" t="s">
        <v>603</v>
      </c>
      <c r="AD691" t="s">
        <v>2576</v>
      </c>
      <c r="AE691" t="s">
        <v>2818</v>
      </c>
      <c r="AF691" t="s">
        <v>2877</v>
      </c>
      <c r="AH691">
        <v>0.79264214046822745</v>
      </c>
      <c r="AI691" t="s">
        <v>568</v>
      </c>
      <c r="AJ691">
        <v>52285</v>
      </c>
    </row>
    <row r="692" spans="18:36" x14ac:dyDescent="0.3">
      <c r="R692" t="s">
        <v>633</v>
      </c>
      <c r="S692" s="34">
        <v>2</v>
      </c>
      <c r="T692">
        <v>2023</v>
      </c>
      <c r="U692" t="s">
        <v>606</v>
      </c>
      <c r="V692" t="s">
        <v>2830</v>
      </c>
      <c r="W692" t="s">
        <v>2831</v>
      </c>
      <c r="X692" t="s">
        <v>2832</v>
      </c>
      <c r="Y692" t="s">
        <v>2812</v>
      </c>
      <c r="Z692" t="s">
        <v>2833</v>
      </c>
      <c r="AA692" t="s">
        <v>623</v>
      </c>
      <c r="AB692" t="s">
        <v>588</v>
      </c>
      <c r="AC692" t="s">
        <v>603</v>
      </c>
      <c r="AD692" t="s">
        <v>2576</v>
      </c>
      <c r="AE692" t="s">
        <v>2818</v>
      </c>
      <c r="AF692" t="s">
        <v>2877</v>
      </c>
      <c r="AH692">
        <v>0.79264214046822745</v>
      </c>
      <c r="AI692" t="s">
        <v>568</v>
      </c>
      <c r="AJ692">
        <v>52360</v>
      </c>
    </row>
    <row r="693" spans="18:36" x14ac:dyDescent="0.3">
      <c r="R693" t="s">
        <v>633</v>
      </c>
      <c r="S693" s="34">
        <v>2</v>
      </c>
      <c r="T693">
        <v>2023</v>
      </c>
      <c r="U693" t="s">
        <v>606</v>
      </c>
      <c r="V693" t="s">
        <v>2830</v>
      </c>
      <c r="W693" t="s">
        <v>2831</v>
      </c>
      <c r="X693" t="s">
        <v>2832</v>
      </c>
      <c r="Y693" t="s">
        <v>2812</v>
      </c>
      <c r="Z693" t="s">
        <v>2833</v>
      </c>
      <c r="AA693" t="s">
        <v>623</v>
      </c>
      <c r="AB693" t="s">
        <v>588</v>
      </c>
      <c r="AC693" t="s">
        <v>603</v>
      </c>
      <c r="AD693" t="s">
        <v>2576</v>
      </c>
      <c r="AE693" t="s">
        <v>2818</v>
      </c>
      <c r="AF693" t="s">
        <v>2877</v>
      </c>
      <c r="AH693">
        <v>0.79264214046822745</v>
      </c>
      <c r="AI693" t="s">
        <v>568</v>
      </c>
      <c r="AJ693">
        <v>52435</v>
      </c>
    </row>
    <row r="694" spans="18:36" x14ac:dyDescent="0.3">
      <c r="R694" t="s">
        <v>633</v>
      </c>
      <c r="S694" s="34">
        <v>2</v>
      </c>
      <c r="T694">
        <v>2023</v>
      </c>
      <c r="U694" t="s">
        <v>606</v>
      </c>
      <c r="V694" t="s">
        <v>2830</v>
      </c>
      <c r="W694" t="s">
        <v>2831</v>
      </c>
      <c r="X694" t="s">
        <v>2832</v>
      </c>
      <c r="Y694" t="s">
        <v>2812</v>
      </c>
      <c r="Z694" t="s">
        <v>2833</v>
      </c>
      <c r="AA694" t="s">
        <v>623</v>
      </c>
      <c r="AB694" t="s">
        <v>588</v>
      </c>
      <c r="AC694" t="s">
        <v>603</v>
      </c>
      <c r="AD694" t="s">
        <v>2576</v>
      </c>
      <c r="AE694" t="s">
        <v>2818</v>
      </c>
      <c r="AF694" t="s">
        <v>2877</v>
      </c>
      <c r="AH694">
        <v>0.79264214046822745</v>
      </c>
      <c r="AI694" t="s">
        <v>568</v>
      </c>
      <c r="AJ694">
        <v>52510</v>
      </c>
    </row>
    <row r="695" spans="18:36" x14ac:dyDescent="0.3">
      <c r="R695" t="s">
        <v>633</v>
      </c>
      <c r="S695" s="34">
        <v>2</v>
      </c>
      <c r="T695">
        <v>2023</v>
      </c>
      <c r="U695" t="s">
        <v>606</v>
      </c>
      <c r="V695" t="s">
        <v>2830</v>
      </c>
      <c r="W695" t="s">
        <v>2831</v>
      </c>
      <c r="X695" t="s">
        <v>2832</v>
      </c>
      <c r="Y695" t="s">
        <v>2812</v>
      </c>
      <c r="Z695" t="s">
        <v>2833</v>
      </c>
      <c r="AA695" t="s">
        <v>623</v>
      </c>
      <c r="AB695" t="s">
        <v>588</v>
      </c>
      <c r="AC695" t="s">
        <v>603</v>
      </c>
      <c r="AD695" t="s">
        <v>2576</v>
      </c>
      <c r="AE695" t="s">
        <v>2818</v>
      </c>
      <c r="AF695" t="s">
        <v>2877</v>
      </c>
      <c r="AH695">
        <v>0.79264214046822745</v>
      </c>
      <c r="AI695" t="s">
        <v>568</v>
      </c>
      <c r="AJ695">
        <v>52585</v>
      </c>
    </row>
    <row r="696" spans="18:36" x14ac:dyDescent="0.3">
      <c r="R696" t="s">
        <v>633</v>
      </c>
      <c r="S696" s="34">
        <v>2</v>
      </c>
      <c r="T696">
        <v>2023</v>
      </c>
      <c r="U696" t="s">
        <v>606</v>
      </c>
      <c r="V696" t="s">
        <v>2830</v>
      </c>
      <c r="W696" t="s">
        <v>2831</v>
      </c>
      <c r="X696" t="s">
        <v>2832</v>
      </c>
      <c r="Y696" t="s">
        <v>2812</v>
      </c>
      <c r="Z696" t="s">
        <v>2833</v>
      </c>
      <c r="AA696" t="s">
        <v>623</v>
      </c>
      <c r="AB696" t="s">
        <v>588</v>
      </c>
      <c r="AC696" t="s">
        <v>603</v>
      </c>
      <c r="AD696" t="s">
        <v>2576</v>
      </c>
      <c r="AE696" t="s">
        <v>2818</v>
      </c>
      <c r="AF696" t="s">
        <v>2877</v>
      </c>
      <c r="AH696">
        <v>0.79264214046822745</v>
      </c>
      <c r="AI696" t="s">
        <v>568</v>
      </c>
      <c r="AJ696">
        <v>52660</v>
      </c>
    </row>
    <row r="697" spans="18:36" x14ac:dyDescent="0.3">
      <c r="R697" t="s">
        <v>633</v>
      </c>
      <c r="S697" s="34">
        <v>2</v>
      </c>
      <c r="T697">
        <v>2023</v>
      </c>
      <c r="U697" t="s">
        <v>606</v>
      </c>
      <c r="V697" t="s">
        <v>2830</v>
      </c>
      <c r="W697" t="s">
        <v>2831</v>
      </c>
      <c r="X697" t="s">
        <v>2832</v>
      </c>
      <c r="Y697" t="s">
        <v>2812</v>
      </c>
      <c r="Z697" t="s">
        <v>2833</v>
      </c>
      <c r="AA697" t="s">
        <v>623</v>
      </c>
      <c r="AB697" t="s">
        <v>588</v>
      </c>
      <c r="AC697" t="s">
        <v>603</v>
      </c>
      <c r="AD697" t="s">
        <v>2576</v>
      </c>
      <c r="AE697" t="s">
        <v>2818</v>
      </c>
      <c r="AF697" t="s">
        <v>2877</v>
      </c>
      <c r="AH697">
        <v>0.79264214046822745</v>
      </c>
      <c r="AI697" t="s">
        <v>568</v>
      </c>
      <c r="AJ697">
        <v>52735</v>
      </c>
    </row>
    <row r="698" spans="18:36" x14ac:dyDescent="0.3">
      <c r="R698" t="s">
        <v>633</v>
      </c>
      <c r="S698" s="34">
        <v>2</v>
      </c>
      <c r="T698">
        <v>2023</v>
      </c>
      <c r="U698" t="s">
        <v>606</v>
      </c>
      <c r="V698" t="s">
        <v>2830</v>
      </c>
      <c r="W698" t="s">
        <v>2831</v>
      </c>
      <c r="X698" t="s">
        <v>2832</v>
      </c>
      <c r="Y698" t="s">
        <v>2812</v>
      </c>
      <c r="Z698" t="s">
        <v>2833</v>
      </c>
      <c r="AA698" t="s">
        <v>623</v>
      </c>
      <c r="AB698" t="s">
        <v>588</v>
      </c>
      <c r="AC698" t="s">
        <v>603</v>
      </c>
      <c r="AD698" t="s">
        <v>2576</v>
      </c>
      <c r="AE698" t="s">
        <v>2818</v>
      </c>
      <c r="AF698" t="s">
        <v>2877</v>
      </c>
      <c r="AH698">
        <v>0.79264214046822745</v>
      </c>
      <c r="AI698" t="s">
        <v>568</v>
      </c>
      <c r="AJ698">
        <v>52810</v>
      </c>
    </row>
    <row r="699" spans="18:36" x14ac:dyDescent="0.3">
      <c r="R699" t="s">
        <v>633</v>
      </c>
      <c r="S699" s="34">
        <v>2</v>
      </c>
      <c r="T699">
        <v>2023</v>
      </c>
      <c r="U699" t="s">
        <v>606</v>
      </c>
      <c r="V699" t="s">
        <v>2830</v>
      </c>
      <c r="W699" t="s">
        <v>2831</v>
      </c>
      <c r="X699" t="s">
        <v>2832</v>
      </c>
      <c r="Y699" t="s">
        <v>2812</v>
      </c>
      <c r="Z699" t="s">
        <v>2833</v>
      </c>
      <c r="AA699" t="s">
        <v>623</v>
      </c>
      <c r="AB699" t="s">
        <v>588</v>
      </c>
      <c r="AC699" t="s">
        <v>603</v>
      </c>
      <c r="AD699" t="s">
        <v>2576</v>
      </c>
      <c r="AE699" t="s">
        <v>2818</v>
      </c>
      <c r="AF699" t="s">
        <v>2877</v>
      </c>
      <c r="AH699">
        <v>0.79264214046822745</v>
      </c>
      <c r="AI699" t="s">
        <v>568</v>
      </c>
      <c r="AJ699">
        <v>52885</v>
      </c>
    </row>
    <row r="700" spans="18:36" x14ac:dyDescent="0.3">
      <c r="R700" t="s">
        <v>633</v>
      </c>
      <c r="S700" s="34">
        <v>2</v>
      </c>
      <c r="T700">
        <v>2023</v>
      </c>
      <c r="U700" t="s">
        <v>606</v>
      </c>
      <c r="V700" t="s">
        <v>2830</v>
      </c>
      <c r="W700" t="s">
        <v>2831</v>
      </c>
      <c r="X700" t="s">
        <v>2832</v>
      </c>
      <c r="Y700" t="s">
        <v>2812</v>
      </c>
      <c r="Z700" t="s">
        <v>2833</v>
      </c>
      <c r="AA700" t="s">
        <v>623</v>
      </c>
      <c r="AB700" t="s">
        <v>588</v>
      </c>
      <c r="AC700" t="s">
        <v>603</v>
      </c>
      <c r="AD700" t="s">
        <v>2576</v>
      </c>
      <c r="AE700" t="s">
        <v>2818</v>
      </c>
      <c r="AF700" t="s">
        <v>2877</v>
      </c>
      <c r="AH700">
        <v>0.79264214046822745</v>
      </c>
      <c r="AI700" t="s">
        <v>568</v>
      </c>
      <c r="AJ700">
        <v>52960</v>
      </c>
    </row>
    <row r="701" spans="18:36" x14ac:dyDescent="0.3">
      <c r="R701" t="s">
        <v>633</v>
      </c>
      <c r="S701" s="34">
        <v>2</v>
      </c>
      <c r="T701">
        <v>2023</v>
      </c>
      <c r="U701" t="s">
        <v>606</v>
      </c>
      <c r="V701" t="s">
        <v>2830</v>
      </c>
      <c r="W701" t="s">
        <v>2831</v>
      </c>
      <c r="X701" t="s">
        <v>2832</v>
      </c>
      <c r="Y701" t="s">
        <v>2812</v>
      </c>
      <c r="Z701" t="s">
        <v>2833</v>
      </c>
      <c r="AA701" t="s">
        <v>623</v>
      </c>
      <c r="AB701" t="s">
        <v>588</v>
      </c>
      <c r="AC701" t="s">
        <v>603</v>
      </c>
      <c r="AD701" t="s">
        <v>2576</v>
      </c>
      <c r="AE701" t="s">
        <v>2818</v>
      </c>
      <c r="AF701" t="s">
        <v>2877</v>
      </c>
      <c r="AH701">
        <v>0.79264214046822745</v>
      </c>
      <c r="AI701" t="s">
        <v>568</v>
      </c>
      <c r="AJ701">
        <v>53035</v>
      </c>
    </row>
    <row r="702" spans="18:36" x14ac:dyDescent="0.3">
      <c r="R702" t="s">
        <v>633</v>
      </c>
      <c r="S702" s="34">
        <v>2</v>
      </c>
      <c r="T702">
        <v>2023</v>
      </c>
      <c r="U702" t="s">
        <v>606</v>
      </c>
      <c r="V702" t="s">
        <v>2830</v>
      </c>
      <c r="W702" t="s">
        <v>2831</v>
      </c>
      <c r="X702" t="s">
        <v>2832</v>
      </c>
      <c r="Y702" t="s">
        <v>2812</v>
      </c>
      <c r="Z702" t="s">
        <v>2833</v>
      </c>
      <c r="AA702" t="s">
        <v>623</v>
      </c>
      <c r="AB702" t="s">
        <v>588</v>
      </c>
      <c r="AC702" t="s">
        <v>603</v>
      </c>
      <c r="AD702" t="s">
        <v>2576</v>
      </c>
      <c r="AE702" t="s">
        <v>2818</v>
      </c>
      <c r="AF702" t="s">
        <v>2877</v>
      </c>
      <c r="AH702">
        <v>0.79264214046822745</v>
      </c>
      <c r="AI702" t="s">
        <v>568</v>
      </c>
      <c r="AJ702">
        <v>53110</v>
      </c>
    </row>
    <row r="703" spans="18:36" x14ac:dyDescent="0.3">
      <c r="R703" t="s">
        <v>633</v>
      </c>
      <c r="S703" s="34">
        <v>2</v>
      </c>
      <c r="T703">
        <v>2023</v>
      </c>
      <c r="U703" t="s">
        <v>606</v>
      </c>
      <c r="V703" t="s">
        <v>2830</v>
      </c>
      <c r="W703" t="s">
        <v>2831</v>
      </c>
      <c r="X703" t="s">
        <v>2832</v>
      </c>
      <c r="Y703" t="s">
        <v>2812</v>
      </c>
      <c r="Z703" t="s">
        <v>2833</v>
      </c>
      <c r="AA703" t="s">
        <v>623</v>
      </c>
      <c r="AB703" t="s">
        <v>588</v>
      </c>
      <c r="AC703" t="s">
        <v>603</v>
      </c>
      <c r="AD703" t="s">
        <v>2576</v>
      </c>
      <c r="AE703" t="s">
        <v>2818</v>
      </c>
      <c r="AF703" t="s">
        <v>2877</v>
      </c>
      <c r="AH703">
        <v>0.79264214046822745</v>
      </c>
      <c r="AI703" t="s">
        <v>568</v>
      </c>
      <c r="AJ703">
        <v>53185</v>
      </c>
    </row>
    <row r="704" spans="18:36" x14ac:dyDescent="0.3">
      <c r="R704" t="s">
        <v>633</v>
      </c>
      <c r="S704" s="34">
        <v>2</v>
      </c>
      <c r="T704">
        <v>2023</v>
      </c>
      <c r="U704" t="s">
        <v>606</v>
      </c>
      <c r="V704" t="s">
        <v>2830</v>
      </c>
      <c r="W704" t="s">
        <v>2831</v>
      </c>
      <c r="X704" t="s">
        <v>2832</v>
      </c>
      <c r="Y704" t="s">
        <v>2812</v>
      </c>
      <c r="Z704" t="s">
        <v>2833</v>
      </c>
      <c r="AA704" t="s">
        <v>623</v>
      </c>
      <c r="AB704" t="s">
        <v>588</v>
      </c>
      <c r="AC704" t="s">
        <v>603</v>
      </c>
      <c r="AD704" t="s">
        <v>2576</v>
      </c>
      <c r="AE704" t="s">
        <v>2818</v>
      </c>
      <c r="AF704" t="s">
        <v>2877</v>
      </c>
      <c r="AH704">
        <v>0.79264214046822745</v>
      </c>
      <c r="AI704" t="s">
        <v>568</v>
      </c>
      <c r="AJ704">
        <v>53260</v>
      </c>
    </row>
    <row r="705" spans="18:36" x14ac:dyDescent="0.3">
      <c r="R705" t="s">
        <v>633</v>
      </c>
      <c r="S705" s="34">
        <v>2</v>
      </c>
      <c r="T705">
        <v>2023</v>
      </c>
      <c r="U705" t="s">
        <v>606</v>
      </c>
      <c r="V705" t="s">
        <v>2830</v>
      </c>
      <c r="W705" t="s">
        <v>2831</v>
      </c>
      <c r="X705" t="s">
        <v>2832</v>
      </c>
      <c r="Y705" t="s">
        <v>2812</v>
      </c>
      <c r="Z705" t="s">
        <v>2833</v>
      </c>
      <c r="AA705" t="s">
        <v>623</v>
      </c>
      <c r="AB705" t="s">
        <v>588</v>
      </c>
      <c r="AC705" t="s">
        <v>603</v>
      </c>
      <c r="AD705" t="s">
        <v>2576</v>
      </c>
      <c r="AE705" t="s">
        <v>2818</v>
      </c>
      <c r="AF705" t="s">
        <v>2877</v>
      </c>
      <c r="AH705">
        <v>0.79264214046822745</v>
      </c>
      <c r="AI705" t="s">
        <v>568</v>
      </c>
      <c r="AJ705">
        <v>53335</v>
      </c>
    </row>
    <row r="706" spans="18:36" x14ac:dyDescent="0.3">
      <c r="R706" t="s">
        <v>633</v>
      </c>
      <c r="S706" s="34">
        <v>2</v>
      </c>
      <c r="T706">
        <v>2023</v>
      </c>
      <c r="U706" t="s">
        <v>606</v>
      </c>
      <c r="V706" t="s">
        <v>2830</v>
      </c>
      <c r="W706" t="s">
        <v>2831</v>
      </c>
      <c r="X706" t="s">
        <v>2832</v>
      </c>
      <c r="Y706" t="s">
        <v>2812</v>
      </c>
      <c r="Z706" t="s">
        <v>2833</v>
      </c>
      <c r="AA706" t="s">
        <v>623</v>
      </c>
      <c r="AB706" t="s">
        <v>588</v>
      </c>
      <c r="AC706" t="s">
        <v>603</v>
      </c>
      <c r="AD706" t="s">
        <v>2576</v>
      </c>
      <c r="AE706" t="s">
        <v>2818</v>
      </c>
      <c r="AF706" t="s">
        <v>2877</v>
      </c>
      <c r="AH706">
        <v>0.79264214046822745</v>
      </c>
      <c r="AI706" t="s">
        <v>568</v>
      </c>
      <c r="AJ706">
        <v>53410</v>
      </c>
    </row>
    <row r="707" spans="18:36" x14ac:dyDescent="0.3">
      <c r="R707" t="s">
        <v>633</v>
      </c>
      <c r="S707" s="34">
        <v>2</v>
      </c>
      <c r="T707">
        <v>2023</v>
      </c>
      <c r="U707" t="s">
        <v>606</v>
      </c>
      <c r="V707" t="s">
        <v>2830</v>
      </c>
      <c r="W707" t="s">
        <v>2831</v>
      </c>
      <c r="X707" t="s">
        <v>2832</v>
      </c>
      <c r="Y707" t="s">
        <v>2812</v>
      </c>
      <c r="Z707" t="s">
        <v>2833</v>
      </c>
      <c r="AA707" t="s">
        <v>623</v>
      </c>
      <c r="AB707" t="s">
        <v>588</v>
      </c>
      <c r="AC707" t="s">
        <v>603</v>
      </c>
      <c r="AD707" t="s">
        <v>2576</v>
      </c>
      <c r="AE707" t="s">
        <v>2818</v>
      </c>
      <c r="AF707" t="s">
        <v>2877</v>
      </c>
      <c r="AH707">
        <v>0.79264214046822745</v>
      </c>
      <c r="AI707" t="s">
        <v>568</v>
      </c>
      <c r="AJ707">
        <v>53485</v>
      </c>
    </row>
    <row r="708" spans="18:36" x14ac:dyDescent="0.3">
      <c r="R708" t="s">
        <v>633</v>
      </c>
      <c r="S708" s="34">
        <v>2</v>
      </c>
      <c r="T708">
        <v>2023</v>
      </c>
      <c r="U708" t="s">
        <v>606</v>
      </c>
      <c r="V708" t="s">
        <v>2830</v>
      </c>
      <c r="W708" t="s">
        <v>2831</v>
      </c>
      <c r="X708" t="s">
        <v>2832</v>
      </c>
      <c r="Y708" t="s">
        <v>2812</v>
      </c>
      <c r="Z708" t="s">
        <v>2833</v>
      </c>
      <c r="AA708" t="s">
        <v>623</v>
      </c>
      <c r="AB708" t="s">
        <v>588</v>
      </c>
      <c r="AC708" t="s">
        <v>603</v>
      </c>
      <c r="AD708" t="s">
        <v>2576</v>
      </c>
      <c r="AE708" t="s">
        <v>2818</v>
      </c>
      <c r="AF708" t="s">
        <v>2877</v>
      </c>
      <c r="AH708">
        <v>0.79264214046822745</v>
      </c>
      <c r="AI708" t="s">
        <v>568</v>
      </c>
      <c r="AJ708">
        <v>53560</v>
      </c>
    </row>
    <row r="709" spans="18:36" x14ac:dyDescent="0.3">
      <c r="R709" t="s">
        <v>633</v>
      </c>
      <c r="S709" s="34">
        <v>2</v>
      </c>
      <c r="T709">
        <v>2023</v>
      </c>
      <c r="U709" t="s">
        <v>606</v>
      </c>
      <c r="V709" t="s">
        <v>2830</v>
      </c>
      <c r="W709" t="s">
        <v>2831</v>
      </c>
      <c r="X709" t="s">
        <v>2832</v>
      </c>
      <c r="Y709" t="s">
        <v>2812</v>
      </c>
      <c r="Z709" t="s">
        <v>2833</v>
      </c>
      <c r="AA709" t="s">
        <v>623</v>
      </c>
      <c r="AB709" t="s">
        <v>588</v>
      </c>
      <c r="AC709" t="s">
        <v>603</v>
      </c>
      <c r="AD709" t="s">
        <v>2576</v>
      </c>
      <c r="AE709" t="s">
        <v>2818</v>
      </c>
      <c r="AF709" t="s">
        <v>2877</v>
      </c>
      <c r="AH709">
        <v>0.79264214046822745</v>
      </c>
      <c r="AI709" t="s">
        <v>568</v>
      </c>
      <c r="AJ709">
        <v>53635</v>
      </c>
    </row>
    <row r="710" spans="18:36" x14ac:dyDescent="0.3">
      <c r="R710" t="s">
        <v>633</v>
      </c>
      <c r="S710" s="34">
        <v>2</v>
      </c>
      <c r="T710">
        <v>2023</v>
      </c>
      <c r="U710" t="s">
        <v>606</v>
      </c>
      <c r="V710" t="s">
        <v>2830</v>
      </c>
      <c r="W710" t="s">
        <v>2831</v>
      </c>
      <c r="X710" t="s">
        <v>2832</v>
      </c>
      <c r="Y710" t="s">
        <v>2812</v>
      </c>
      <c r="Z710" t="s">
        <v>2833</v>
      </c>
      <c r="AA710" t="s">
        <v>623</v>
      </c>
      <c r="AB710" t="s">
        <v>588</v>
      </c>
      <c r="AC710" t="s">
        <v>603</v>
      </c>
      <c r="AD710" t="s">
        <v>2576</v>
      </c>
      <c r="AE710" t="s">
        <v>2818</v>
      </c>
      <c r="AF710" t="s">
        <v>2877</v>
      </c>
      <c r="AH710">
        <v>0.79264214046822745</v>
      </c>
      <c r="AI710" t="s">
        <v>568</v>
      </c>
      <c r="AJ710">
        <v>53710</v>
      </c>
    </row>
    <row r="711" spans="18:36" x14ac:dyDescent="0.3">
      <c r="R711" t="s">
        <v>633</v>
      </c>
      <c r="S711" s="34">
        <v>2</v>
      </c>
      <c r="T711">
        <v>2023</v>
      </c>
      <c r="U711" t="s">
        <v>606</v>
      </c>
      <c r="V711" t="s">
        <v>2830</v>
      </c>
      <c r="W711" t="s">
        <v>2831</v>
      </c>
      <c r="X711" t="s">
        <v>2832</v>
      </c>
      <c r="Y711" t="s">
        <v>2812</v>
      </c>
      <c r="Z711" t="s">
        <v>2833</v>
      </c>
      <c r="AA711" t="s">
        <v>623</v>
      </c>
      <c r="AB711" t="s">
        <v>588</v>
      </c>
      <c r="AC711" t="s">
        <v>603</v>
      </c>
      <c r="AD711" t="s">
        <v>2576</v>
      </c>
      <c r="AE711" t="s">
        <v>2818</v>
      </c>
      <c r="AF711" t="s">
        <v>2877</v>
      </c>
      <c r="AH711">
        <v>0.79264214046822745</v>
      </c>
      <c r="AI711" t="s">
        <v>568</v>
      </c>
      <c r="AJ711">
        <v>53785</v>
      </c>
    </row>
    <row r="712" spans="18:36" x14ac:dyDescent="0.3">
      <c r="R712" t="s">
        <v>633</v>
      </c>
      <c r="S712" s="34">
        <v>2</v>
      </c>
      <c r="T712">
        <v>2023</v>
      </c>
      <c r="U712" t="s">
        <v>606</v>
      </c>
      <c r="V712" t="s">
        <v>2830</v>
      </c>
      <c r="W712" t="s">
        <v>2831</v>
      </c>
      <c r="X712" t="s">
        <v>2832</v>
      </c>
      <c r="Y712" t="s">
        <v>2812</v>
      </c>
      <c r="Z712" t="s">
        <v>2833</v>
      </c>
      <c r="AA712" t="s">
        <v>623</v>
      </c>
      <c r="AB712" t="s">
        <v>588</v>
      </c>
      <c r="AC712" t="s">
        <v>603</v>
      </c>
      <c r="AD712" t="s">
        <v>2576</v>
      </c>
      <c r="AE712" t="s">
        <v>2818</v>
      </c>
      <c r="AF712" t="s">
        <v>2877</v>
      </c>
      <c r="AH712">
        <v>0.79264214046822745</v>
      </c>
      <c r="AI712" t="s">
        <v>568</v>
      </c>
      <c r="AJ712">
        <v>53860</v>
      </c>
    </row>
    <row r="713" spans="18:36" x14ac:dyDescent="0.3">
      <c r="R713" t="s">
        <v>633</v>
      </c>
      <c r="S713" s="34">
        <v>2</v>
      </c>
      <c r="T713">
        <v>2023</v>
      </c>
      <c r="U713" t="s">
        <v>606</v>
      </c>
      <c r="V713" t="s">
        <v>2830</v>
      </c>
      <c r="W713" t="s">
        <v>2831</v>
      </c>
      <c r="X713" t="s">
        <v>2832</v>
      </c>
      <c r="Y713" t="s">
        <v>2812</v>
      </c>
      <c r="Z713" t="s">
        <v>2833</v>
      </c>
      <c r="AA713" t="s">
        <v>623</v>
      </c>
      <c r="AB713" t="s">
        <v>588</v>
      </c>
      <c r="AC713" t="s">
        <v>603</v>
      </c>
      <c r="AD713" t="s">
        <v>2576</v>
      </c>
      <c r="AE713" t="s">
        <v>2818</v>
      </c>
      <c r="AF713" t="s">
        <v>2877</v>
      </c>
      <c r="AH713">
        <v>0.79264214046822745</v>
      </c>
      <c r="AI713" t="s">
        <v>568</v>
      </c>
      <c r="AJ713">
        <v>53935</v>
      </c>
    </row>
    <row r="714" spans="18:36" x14ac:dyDescent="0.3">
      <c r="R714" t="s">
        <v>633</v>
      </c>
      <c r="S714" s="34">
        <v>2</v>
      </c>
      <c r="T714">
        <v>2023</v>
      </c>
      <c r="U714" t="s">
        <v>606</v>
      </c>
      <c r="V714" t="s">
        <v>2830</v>
      </c>
      <c r="W714" t="s">
        <v>2831</v>
      </c>
      <c r="X714" t="s">
        <v>2832</v>
      </c>
      <c r="Y714" t="s">
        <v>2812</v>
      </c>
      <c r="Z714" t="s">
        <v>2833</v>
      </c>
      <c r="AA714" t="s">
        <v>623</v>
      </c>
      <c r="AB714" t="s">
        <v>588</v>
      </c>
      <c r="AC714" t="s">
        <v>603</v>
      </c>
      <c r="AD714" t="s">
        <v>2576</v>
      </c>
      <c r="AE714" t="s">
        <v>2818</v>
      </c>
      <c r="AF714" t="s">
        <v>2877</v>
      </c>
      <c r="AH714">
        <v>0.79264214046822745</v>
      </c>
      <c r="AI714" t="s">
        <v>568</v>
      </c>
      <c r="AJ714">
        <v>54010</v>
      </c>
    </row>
    <row r="715" spans="18:36" x14ac:dyDescent="0.3">
      <c r="R715" t="s">
        <v>633</v>
      </c>
      <c r="S715" s="34">
        <v>2</v>
      </c>
      <c r="T715">
        <v>2023</v>
      </c>
      <c r="U715" t="s">
        <v>606</v>
      </c>
      <c r="V715" t="s">
        <v>2830</v>
      </c>
      <c r="W715" t="s">
        <v>2831</v>
      </c>
      <c r="X715" t="s">
        <v>2832</v>
      </c>
      <c r="Y715" t="s">
        <v>2812</v>
      </c>
      <c r="Z715" t="s">
        <v>2833</v>
      </c>
      <c r="AA715" t="s">
        <v>623</v>
      </c>
      <c r="AB715" t="s">
        <v>588</v>
      </c>
      <c r="AC715" t="s">
        <v>603</v>
      </c>
      <c r="AD715" t="s">
        <v>2576</v>
      </c>
      <c r="AE715" t="s">
        <v>2818</v>
      </c>
      <c r="AF715" t="s">
        <v>2877</v>
      </c>
      <c r="AH715">
        <v>0.79264214046822745</v>
      </c>
      <c r="AI715" t="s">
        <v>568</v>
      </c>
      <c r="AJ715">
        <v>54085</v>
      </c>
    </row>
    <row r="716" spans="18:36" x14ac:dyDescent="0.3">
      <c r="R716" t="s">
        <v>633</v>
      </c>
      <c r="S716" s="34">
        <v>2</v>
      </c>
      <c r="T716">
        <v>2023</v>
      </c>
      <c r="U716" t="s">
        <v>606</v>
      </c>
      <c r="V716" t="s">
        <v>2830</v>
      </c>
      <c r="W716" t="s">
        <v>2831</v>
      </c>
      <c r="X716" t="s">
        <v>2832</v>
      </c>
      <c r="Y716" t="s">
        <v>2812</v>
      </c>
      <c r="Z716" t="s">
        <v>2833</v>
      </c>
      <c r="AA716" t="s">
        <v>623</v>
      </c>
      <c r="AB716" t="s">
        <v>588</v>
      </c>
      <c r="AC716" t="s">
        <v>603</v>
      </c>
      <c r="AD716" t="s">
        <v>2576</v>
      </c>
      <c r="AE716" t="s">
        <v>2818</v>
      </c>
      <c r="AF716" t="s">
        <v>2877</v>
      </c>
      <c r="AH716">
        <v>0.79264214046822745</v>
      </c>
      <c r="AI716" t="s">
        <v>568</v>
      </c>
      <c r="AJ716">
        <v>54160</v>
      </c>
    </row>
    <row r="717" spans="18:36" x14ac:dyDescent="0.3">
      <c r="R717" t="s">
        <v>633</v>
      </c>
      <c r="S717" s="34">
        <v>2</v>
      </c>
      <c r="T717">
        <v>2023</v>
      </c>
      <c r="U717" t="s">
        <v>606</v>
      </c>
      <c r="V717" t="s">
        <v>2830</v>
      </c>
      <c r="W717" t="s">
        <v>2831</v>
      </c>
      <c r="X717" t="s">
        <v>2832</v>
      </c>
      <c r="Y717" t="s">
        <v>2812</v>
      </c>
      <c r="Z717" t="s">
        <v>2833</v>
      </c>
      <c r="AA717" t="s">
        <v>623</v>
      </c>
      <c r="AB717" t="s">
        <v>588</v>
      </c>
      <c r="AC717" t="s">
        <v>603</v>
      </c>
      <c r="AD717" t="s">
        <v>2576</v>
      </c>
      <c r="AE717" t="s">
        <v>2818</v>
      </c>
      <c r="AF717" t="s">
        <v>2877</v>
      </c>
      <c r="AH717">
        <v>0.79264214046822745</v>
      </c>
      <c r="AI717" t="s">
        <v>568</v>
      </c>
      <c r="AJ717">
        <v>54235</v>
      </c>
    </row>
    <row r="718" spans="18:36" x14ac:dyDescent="0.3">
      <c r="R718" t="s">
        <v>633</v>
      </c>
      <c r="S718" s="34">
        <v>2</v>
      </c>
      <c r="T718">
        <v>2023</v>
      </c>
      <c r="U718" t="s">
        <v>606</v>
      </c>
      <c r="V718" t="s">
        <v>2830</v>
      </c>
      <c r="W718" t="s">
        <v>2831</v>
      </c>
      <c r="X718" t="s">
        <v>2832</v>
      </c>
      <c r="Y718" t="s">
        <v>2812</v>
      </c>
      <c r="Z718" t="s">
        <v>2833</v>
      </c>
      <c r="AA718" t="s">
        <v>623</v>
      </c>
      <c r="AB718" t="s">
        <v>588</v>
      </c>
      <c r="AC718" t="s">
        <v>603</v>
      </c>
      <c r="AD718" t="s">
        <v>2576</v>
      </c>
      <c r="AE718" t="s">
        <v>2818</v>
      </c>
      <c r="AF718" t="s">
        <v>2877</v>
      </c>
      <c r="AH718">
        <v>0.79264214046822745</v>
      </c>
      <c r="AI718" t="s">
        <v>568</v>
      </c>
      <c r="AJ718">
        <v>54310</v>
      </c>
    </row>
    <row r="719" spans="18:36" x14ac:dyDescent="0.3">
      <c r="R719" t="s">
        <v>633</v>
      </c>
      <c r="S719" s="34">
        <v>2</v>
      </c>
      <c r="T719">
        <v>2023</v>
      </c>
      <c r="U719" t="s">
        <v>606</v>
      </c>
      <c r="V719" t="s">
        <v>2830</v>
      </c>
      <c r="W719" t="s">
        <v>2831</v>
      </c>
      <c r="X719" t="s">
        <v>2832</v>
      </c>
      <c r="Y719" t="s">
        <v>2812</v>
      </c>
      <c r="Z719" t="s">
        <v>2833</v>
      </c>
      <c r="AA719" t="s">
        <v>623</v>
      </c>
      <c r="AB719" t="s">
        <v>588</v>
      </c>
      <c r="AC719" t="s">
        <v>603</v>
      </c>
      <c r="AD719" t="s">
        <v>2576</v>
      </c>
      <c r="AE719" t="s">
        <v>2818</v>
      </c>
      <c r="AF719" t="s">
        <v>2877</v>
      </c>
      <c r="AH719">
        <v>0.79264214046822745</v>
      </c>
      <c r="AI719" t="s">
        <v>568</v>
      </c>
      <c r="AJ719">
        <v>54385</v>
      </c>
    </row>
    <row r="720" spans="18:36" x14ac:dyDescent="0.3">
      <c r="R720" t="s">
        <v>633</v>
      </c>
      <c r="S720" s="34">
        <v>2</v>
      </c>
      <c r="T720">
        <v>2023</v>
      </c>
      <c r="U720" t="s">
        <v>606</v>
      </c>
      <c r="V720" t="s">
        <v>2830</v>
      </c>
      <c r="W720" t="s">
        <v>2831</v>
      </c>
      <c r="X720" t="s">
        <v>2832</v>
      </c>
      <c r="Y720" t="s">
        <v>2812</v>
      </c>
      <c r="Z720" t="s">
        <v>2833</v>
      </c>
      <c r="AA720" t="s">
        <v>623</v>
      </c>
      <c r="AB720" t="s">
        <v>588</v>
      </c>
      <c r="AC720" t="s">
        <v>603</v>
      </c>
      <c r="AD720" t="s">
        <v>2576</v>
      </c>
      <c r="AE720" t="s">
        <v>2818</v>
      </c>
      <c r="AF720" t="s">
        <v>2877</v>
      </c>
      <c r="AH720">
        <v>0.79264214046822745</v>
      </c>
      <c r="AI720" t="s">
        <v>568</v>
      </c>
      <c r="AJ720">
        <v>54460</v>
      </c>
    </row>
    <row r="721" spans="18:36" x14ac:dyDescent="0.3">
      <c r="R721" t="s">
        <v>633</v>
      </c>
      <c r="S721" s="34">
        <v>2</v>
      </c>
      <c r="T721">
        <v>2023</v>
      </c>
      <c r="U721" t="s">
        <v>606</v>
      </c>
      <c r="V721" t="s">
        <v>2830</v>
      </c>
      <c r="W721" t="s">
        <v>2831</v>
      </c>
      <c r="X721" t="s">
        <v>2832</v>
      </c>
      <c r="Y721" t="s">
        <v>2812</v>
      </c>
      <c r="Z721" t="s">
        <v>2833</v>
      </c>
      <c r="AA721" t="s">
        <v>623</v>
      </c>
      <c r="AB721" t="s">
        <v>588</v>
      </c>
      <c r="AC721" t="s">
        <v>603</v>
      </c>
      <c r="AD721" t="s">
        <v>2576</v>
      </c>
      <c r="AE721" t="s">
        <v>2818</v>
      </c>
      <c r="AF721" t="s">
        <v>2877</v>
      </c>
      <c r="AH721">
        <v>0.79264214046822745</v>
      </c>
      <c r="AI721" t="s">
        <v>568</v>
      </c>
      <c r="AJ721">
        <v>54535</v>
      </c>
    </row>
    <row r="722" spans="18:36" x14ac:dyDescent="0.3">
      <c r="R722" t="s">
        <v>633</v>
      </c>
      <c r="S722" s="34">
        <v>2</v>
      </c>
      <c r="T722">
        <v>2023</v>
      </c>
      <c r="U722" t="s">
        <v>606</v>
      </c>
      <c r="V722" t="s">
        <v>2830</v>
      </c>
      <c r="W722" t="s">
        <v>2831</v>
      </c>
      <c r="X722" t="s">
        <v>2832</v>
      </c>
      <c r="Y722" t="s">
        <v>2812</v>
      </c>
      <c r="Z722" t="s">
        <v>2833</v>
      </c>
      <c r="AA722" t="s">
        <v>623</v>
      </c>
      <c r="AB722" t="s">
        <v>588</v>
      </c>
      <c r="AC722" t="s">
        <v>603</v>
      </c>
      <c r="AD722" t="s">
        <v>2576</v>
      </c>
      <c r="AE722" t="s">
        <v>2818</v>
      </c>
      <c r="AF722" t="s">
        <v>2877</v>
      </c>
      <c r="AH722">
        <v>0.79264214046822745</v>
      </c>
      <c r="AI722" t="s">
        <v>568</v>
      </c>
      <c r="AJ722">
        <v>54610</v>
      </c>
    </row>
    <row r="723" spans="18:36" x14ac:dyDescent="0.3">
      <c r="R723" t="s">
        <v>633</v>
      </c>
      <c r="S723" s="34">
        <v>2</v>
      </c>
      <c r="T723">
        <v>2023</v>
      </c>
      <c r="U723" t="s">
        <v>606</v>
      </c>
      <c r="V723" t="s">
        <v>2830</v>
      </c>
      <c r="W723" t="s">
        <v>2831</v>
      </c>
      <c r="X723" t="s">
        <v>2832</v>
      </c>
      <c r="Y723" t="s">
        <v>2812</v>
      </c>
      <c r="Z723" t="s">
        <v>2833</v>
      </c>
      <c r="AA723" t="s">
        <v>623</v>
      </c>
      <c r="AB723" t="s">
        <v>588</v>
      </c>
      <c r="AC723" t="s">
        <v>603</v>
      </c>
      <c r="AD723" t="s">
        <v>2576</v>
      </c>
      <c r="AE723" t="s">
        <v>2818</v>
      </c>
      <c r="AF723" t="s">
        <v>2877</v>
      </c>
      <c r="AH723">
        <v>0.79264214046822745</v>
      </c>
      <c r="AI723" t="s">
        <v>568</v>
      </c>
      <c r="AJ723">
        <v>54685</v>
      </c>
    </row>
    <row r="724" spans="18:36" x14ac:dyDescent="0.3">
      <c r="R724" t="s">
        <v>633</v>
      </c>
      <c r="S724" s="34">
        <v>2</v>
      </c>
      <c r="T724">
        <v>2023</v>
      </c>
      <c r="U724" t="s">
        <v>606</v>
      </c>
      <c r="V724" t="s">
        <v>2830</v>
      </c>
      <c r="W724" t="s">
        <v>2831</v>
      </c>
      <c r="X724" t="s">
        <v>2832</v>
      </c>
      <c r="Y724" t="s">
        <v>2812</v>
      </c>
      <c r="Z724" t="s">
        <v>2833</v>
      </c>
      <c r="AA724" t="s">
        <v>623</v>
      </c>
      <c r="AB724" t="s">
        <v>588</v>
      </c>
      <c r="AC724" t="s">
        <v>603</v>
      </c>
      <c r="AD724" t="s">
        <v>2576</v>
      </c>
      <c r="AE724" t="s">
        <v>2818</v>
      </c>
      <c r="AF724" t="s">
        <v>2877</v>
      </c>
      <c r="AH724">
        <v>0.79264214046822745</v>
      </c>
      <c r="AI724" t="s">
        <v>568</v>
      </c>
      <c r="AJ724">
        <v>54760</v>
      </c>
    </row>
    <row r="725" spans="18:36" x14ac:dyDescent="0.3">
      <c r="R725" t="s">
        <v>633</v>
      </c>
      <c r="S725" s="34">
        <v>2</v>
      </c>
      <c r="T725">
        <v>2023</v>
      </c>
      <c r="U725" t="s">
        <v>606</v>
      </c>
      <c r="V725" t="s">
        <v>2830</v>
      </c>
      <c r="W725" t="s">
        <v>2831</v>
      </c>
      <c r="X725" t="s">
        <v>2832</v>
      </c>
      <c r="Y725" t="s">
        <v>2812</v>
      </c>
      <c r="Z725" t="s">
        <v>2833</v>
      </c>
      <c r="AA725" t="s">
        <v>623</v>
      </c>
      <c r="AB725" t="s">
        <v>588</v>
      </c>
      <c r="AC725" t="s">
        <v>603</v>
      </c>
      <c r="AD725" t="s">
        <v>2576</v>
      </c>
      <c r="AE725" t="s">
        <v>2818</v>
      </c>
      <c r="AF725" t="s">
        <v>2877</v>
      </c>
      <c r="AH725">
        <v>0.79264214046822745</v>
      </c>
      <c r="AI725" t="s">
        <v>568</v>
      </c>
      <c r="AJ725">
        <v>54835</v>
      </c>
    </row>
    <row r="726" spans="18:36" x14ac:dyDescent="0.3">
      <c r="R726" t="s">
        <v>633</v>
      </c>
      <c r="S726" s="34">
        <v>2</v>
      </c>
      <c r="T726">
        <v>2023</v>
      </c>
      <c r="U726" t="s">
        <v>606</v>
      </c>
      <c r="V726" t="s">
        <v>2830</v>
      </c>
      <c r="W726" t="s">
        <v>2831</v>
      </c>
      <c r="X726" t="s">
        <v>2832</v>
      </c>
      <c r="Y726" t="s">
        <v>2812</v>
      </c>
      <c r="Z726" t="s">
        <v>2833</v>
      </c>
      <c r="AA726" t="s">
        <v>623</v>
      </c>
      <c r="AB726" t="s">
        <v>588</v>
      </c>
      <c r="AC726" t="s">
        <v>603</v>
      </c>
      <c r="AD726" t="s">
        <v>2576</v>
      </c>
      <c r="AE726" t="s">
        <v>2818</v>
      </c>
      <c r="AF726" t="s">
        <v>2877</v>
      </c>
      <c r="AH726">
        <v>0.79264214046822745</v>
      </c>
      <c r="AI726" t="s">
        <v>568</v>
      </c>
      <c r="AJ726">
        <v>54910</v>
      </c>
    </row>
    <row r="727" spans="18:36" x14ac:dyDescent="0.3">
      <c r="R727" t="s">
        <v>633</v>
      </c>
      <c r="S727" s="34">
        <v>2</v>
      </c>
      <c r="T727">
        <v>2023</v>
      </c>
      <c r="U727" t="s">
        <v>606</v>
      </c>
      <c r="V727" t="s">
        <v>2830</v>
      </c>
      <c r="W727" t="s">
        <v>2831</v>
      </c>
      <c r="X727" t="s">
        <v>2832</v>
      </c>
      <c r="Y727" t="s">
        <v>2812</v>
      </c>
      <c r="Z727" t="s">
        <v>2833</v>
      </c>
      <c r="AA727" t="s">
        <v>623</v>
      </c>
      <c r="AB727" t="s">
        <v>588</v>
      </c>
      <c r="AC727" t="s">
        <v>603</v>
      </c>
      <c r="AD727" t="s">
        <v>2576</v>
      </c>
      <c r="AE727" t="s">
        <v>2818</v>
      </c>
      <c r="AF727" t="s">
        <v>2877</v>
      </c>
      <c r="AH727">
        <v>0.79264214046822745</v>
      </c>
      <c r="AI727" t="s">
        <v>568</v>
      </c>
      <c r="AJ727">
        <v>54985</v>
      </c>
    </row>
    <row r="728" spans="18:36" x14ac:dyDescent="0.3">
      <c r="R728" t="s">
        <v>633</v>
      </c>
      <c r="S728" s="34">
        <v>2</v>
      </c>
      <c r="T728">
        <v>2023</v>
      </c>
      <c r="U728" t="s">
        <v>606</v>
      </c>
      <c r="V728" t="s">
        <v>2830</v>
      </c>
      <c r="W728" t="s">
        <v>2831</v>
      </c>
      <c r="X728" t="s">
        <v>2832</v>
      </c>
      <c r="Y728" t="s">
        <v>2812</v>
      </c>
      <c r="Z728" t="s">
        <v>2833</v>
      </c>
      <c r="AA728" t="s">
        <v>623</v>
      </c>
      <c r="AB728" t="s">
        <v>588</v>
      </c>
      <c r="AC728" t="s">
        <v>603</v>
      </c>
      <c r="AD728" t="s">
        <v>2576</v>
      </c>
      <c r="AE728" t="s">
        <v>2818</v>
      </c>
      <c r="AF728" t="s">
        <v>2877</v>
      </c>
      <c r="AH728">
        <v>0.79264214046822745</v>
      </c>
      <c r="AI728" t="s">
        <v>568</v>
      </c>
      <c r="AJ728">
        <v>55060</v>
      </c>
    </row>
    <row r="729" spans="18:36" x14ac:dyDescent="0.3">
      <c r="R729" t="s">
        <v>633</v>
      </c>
      <c r="S729" s="34">
        <v>2</v>
      </c>
      <c r="T729">
        <v>2023</v>
      </c>
      <c r="U729" t="s">
        <v>606</v>
      </c>
      <c r="V729" t="s">
        <v>2830</v>
      </c>
      <c r="W729" t="s">
        <v>2831</v>
      </c>
      <c r="X729" t="s">
        <v>2832</v>
      </c>
      <c r="Y729" t="s">
        <v>2812</v>
      </c>
      <c r="Z729" t="s">
        <v>2833</v>
      </c>
      <c r="AA729" t="s">
        <v>623</v>
      </c>
      <c r="AB729" t="s">
        <v>588</v>
      </c>
      <c r="AC729" t="s">
        <v>603</v>
      </c>
      <c r="AD729" t="s">
        <v>2576</v>
      </c>
      <c r="AE729" t="s">
        <v>2818</v>
      </c>
      <c r="AF729" t="s">
        <v>2877</v>
      </c>
      <c r="AH729">
        <v>0.79264214046822745</v>
      </c>
      <c r="AI729" t="s">
        <v>568</v>
      </c>
      <c r="AJ729">
        <v>55135</v>
      </c>
    </row>
    <row r="730" spans="18:36" x14ac:dyDescent="0.3">
      <c r="R730" t="s">
        <v>633</v>
      </c>
      <c r="S730" s="34">
        <v>2</v>
      </c>
      <c r="T730">
        <v>2023</v>
      </c>
      <c r="U730" t="s">
        <v>606</v>
      </c>
      <c r="V730" t="s">
        <v>2830</v>
      </c>
      <c r="W730" t="s">
        <v>2831</v>
      </c>
      <c r="X730" t="s">
        <v>2832</v>
      </c>
      <c r="Y730" t="s">
        <v>2812</v>
      </c>
      <c r="Z730" t="s">
        <v>2833</v>
      </c>
      <c r="AA730" t="s">
        <v>623</v>
      </c>
      <c r="AB730" t="s">
        <v>588</v>
      </c>
      <c r="AC730" t="s">
        <v>603</v>
      </c>
      <c r="AD730" t="s">
        <v>2576</v>
      </c>
      <c r="AE730" t="s">
        <v>2818</v>
      </c>
      <c r="AF730" t="s">
        <v>2877</v>
      </c>
      <c r="AH730">
        <v>0.79264214046822745</v>
      </c>
      <c r="AI730" t="s">
        <v>568</v>
      </c>
      <c r="AJ730">
        <v>55210</v>
      </c>
    </row>
    <row r="731" spans="18:36" x14ac:dyDescent="0.3">
      <c r="R731" t="s">
        <v>633</v>
      </c>
      <c r="S731" s="34">
        <v>2</v>
      </c>
      <c r="T731">
        <v>2023</v>
      </c>
      <c r="U731" t="s">
        <v>606</v>
      </c>
      <c r="V731" t="s">
        <v>2830</v>
      </c>
      <c r="W731" t="s">
        <v>2831</v>
      </c>
      <c r="X731" t="s">
        <v>2832</v>
      </c>
      <c r="Y731" t="s">
        <v>2812</v>
      </c>
      <c r="Z731" t="s">
        <v>2833</v>
      </c>
      <c r="AA731" t="s">
        <v>623</v>
      </c>
      <c r="AB731" t="s">
        <v>588</v>
      </c>
      <c r="AC731" t="s">
        <v>603</v>
      </c>
      <c r="AD731" t="s">
        <v>2576</v>
      </c>
      <c r="AE731" t="s">
        <v>2818</v>
      </c>
      <c r="AF731" t="s">
        <v>2877</v>
      </c>
      <c r="AH731">
        <v>0.79264214046822745</v>
      </c>
      <c r="AI731" t="s">
        <v>568</v>
      </c>
      <c r="AJ731">
        <v>55285</v>
      </c>
    </row>
    <row r="732" spans="18:36" x14ac:dyDescent="0.3">
      <c r="R732" t="s">
        <v>633</v>
      </c>
      <c r="S732" s="34">
        <v>2</v>
      </c>
      <c r="T732">
        <v>2023</v>
      </c>
      <c r="U732" t="s">
        <v>606</v>
      </c>
      <c r="V732" t="s">
        <v>2830</v>
      </c>
      <c r="W732" t="s">
        <v>2831</v>
      </c>
      <c r="X732" t="s">
        <v>2832</v>
      </c>
      <c r="Y732" t="s">
        <v>2812</v>
      </c>
      <c r="Z732" t="s">
        <v>2833</v>
      </c>
      <c r="AA732" t="s">
        <v>623</v>
      </c>
      <c r="AB732" t="s">
        <v>588</v>
      </c>
      <c r="AC732" t="s">
        <v>603</v>
      </c>
      <c r="AD732" t="s">
        <v>2576</v>
      </c>
      <c r="AE732" t="s">
        <v>2818</v>
      </c>
      <c r="AF732" t="s">
        <v>2877</v>
      </c>
      <c r="AH732">
        <v>0.79264214046822745</v>
      </c>
      <c r="AI732" t="s">
        <v>568</v>
      </c>
      <c r="AJ732">
        <v>55360</v>
      </c>
    </row>
    <row r="733" spans="18:36" x14ac:dyDescent="0.3">
      <c r="R733" t="s">
        <v>633</v>
      </c>
      <c r="S733" s="34">
        <v>2</v>
      </c>
      <c r="T733">
        <v>2023</v>
      </c>
      <c r="U733" t="s">
        <v>606</v>
      </c>
      <c r="V733" t="s">
        <v>2830</v>
      </c>
      <c r="W733" t="s">
        <v>2831</v>
      </c>
      <c r="X733" t="s">
        <v>2832</v>
      </c>
      <c r="Y733" t="s">
        <v>2812</v>
      </c>
      <c r="Z733" t="s">
        <v>2833</v>
      </c>
      <c r="AA733" t="s">
        <v>623</v>
      </c>
      <c r="AB733" t="s">
        <v>588</v>
      </c>
      <c r="AC733" t="s">
        <v>603</v>
      </c>
      <c r="AD733" t="s">
        <v>2576</v>
      </c>
      <c r="AE733" t="s">
        <v>2818</v>
      </c>
      <c r="AF733" t="s">
        <v>2877</v>
      </c>
      <c r="AH733">
        <v>0.79264214046822745</v>
      </c>
      <c r="AI733" t="s">
        <v>568</v>
      </c>
      <c r="AJ733">
        <v>55435</v>
      </c>
    </row>
    <row r="734" spans="18:36" x14ac:dyDescent="0.3">
      <c r="R734" t="s">
        <v>633</v>
      </c>
      <c r="S734" s="34">
        <v>2</v>
      </c>
      <c r="T734">
        <v>2023</v>
      </c>
      <c r="U734" t="s">
        <v>606</v>
      </c>
      <c r="V734" t="s">
        <v>2830</v>
      </c>
      <c r="W734" t="s">
        <v>2831</v>
      </c>
      <c r="X734" t="s">
        <v>2832</v>
      </c>
      <c r="Y734" t="s">
        <v>2812</v>
      </c>
      <c r="Z734" t="s">
        <v>2833</v>
      </c>
      <c r="AA734" t="s">
        <v>623</v>
      </c>
      <c r="AB734" t="s">
        <v>588</v>
      </c>
      <c r="AC734" t="s">
        <v>603</v>
      </c>
      <c r="AD734" t="s">
        <v>2576</v>
      </c>
      <c r="AE734" t="s">
        <v>2818</v>
      </c>
      <c r="AF734" t="s">
        <v>2877</v>
      </c>
      <c r="AH734">
        <v>0.79264214046822745</v>
      </c>
      <c r="AI734" t="s">
        <v>568</v>
      </c>
      <c r="AJ734">
        <v>55510</v>
      </c>
    </row>
    <row r="735" spans="18:36" x14ac:dyDescent="0.3">
      <c r="R735" t="s">
        <v>633</v>
      </c>
      <c r="S735" s="34">
        <v>2</v>
      </c>
      <c r="T735">
        <v>2023</v>
      </c>
      <c r="U735" t="s">
        <v>606</v>
      </c>
      <c r="V735" t="s">
        <v>2830</v>
      </c>
      <c r="W735" t="s">
        <v>2831</v>
      </c>
      <c r="X735" t="s">
        <v>2832</v>
      </c>
      <c r="Y735" t="s">
        <v>2812</v>
      </c>
      <c r="Z735" t="s">
        <v>2833</v>
      </c>
      <c r="AA735" t="s">
        <v>623</v>
      </c>
      <c r="AB735" t="s">
        <v>588</v>
      </c>
      <c r="AC735" t="s">
        <v>603</v>
      </c>
      <c r="AD735" t="s">
        <v>2576</v>
      </c>
      <c r="AE735" t="s">
        <v>2818</v>
      </c>
      <c r="AF735" t="s">
        <v>2877</v>
      </c>
      <c r="AH735">
        <v>0.79264214046822745</v>
      </c>
      <c r="AI735" t="s">
        <v>568</v>
      </c>
      <c r="AJ735">
        <v>55585</v>
      </c>
    </row>
    <row r="736" spans="18:36" x14ac:dyDescent="0.3">
      <c r="R736" t="s">
        <v>633</v>
      </c>
      <c r="S736" s="34">
        <v>2</v>
      </c>
      <c r="T736">
        <v>2023</v>
      </c>
      <c r="U736" t="s">
        <v>606</v>
      </c>
      <c r="V736" t="s">
        <v>2830</v>
      </c>
      <c r="W736" t="s">
        <v>2831</v>
      </c>
      <c r="X736" t="s">
        <v>2832</v>
      </c>
      <c r="Y736" t="s">
        <v>2812</v>
      </c>
      <c r="Z736" t="s">
        <v>2833</v>
      </c>
      <c r="AA736" t="s">
        <v>623</v>
      </c>
      <c r="AB736" t="s">
        <v>588</v>
      </c>
      <c r="AC736" t="s">
        <v>603</v>
      </c>
      <c r="AD736" t="s">
        <v>2576</v>
      </c>
      <c r="AE736" t="s">
        <v>2818</v>
      </c>
      <c r="AF736" t="s">
        <v>2877</v>
      </c>
      <c r="AH736">
        <v>0.79264214046822745</v>
      </c>
      <c r="AI736" t="s">
        <v>568</v>
      </c>
      <c r="AJ736">
        <v>55660</v>
      </c>
    </row>
    <row r="737" spans="18:36" x14ac:dyDescent="0.3">
      <c r="R737" t="s">
        <v>633</v>
      </c>
      <c r="S737" s="34">
        <v>2</v>
      </c>
      <c r="T737">
        <v>2023</v>
      </c>
      <c r="U737" t="s">
        <v>606</v>
      </c>
      <c r="V737" t="s">
        <v>2830</v>
      </c>
      <c r="W737" t="s">
        <v>2831</v>
      </c>
      <c r="X737" t="s">
        <v>2832</v>
      </c>
      <c r="Y737" t="s">
        <v>2812</v>
      </c>
      <c r="Z737" t="s">
        <v>2833</v>
      </c>
      <c r="AA737" t="s">
        <v>623</v>
      </c>
      <c r="AB737" t="s">
        <v>588</v>
      </c>
      <c r="AC737" t="s">
        <v>603</v>
      </c>
      <c r="AD737" t="s">
        <v>2576</v>
      </c>
      <c r="AE737" t="s">
        <v>2818</v>
      </c>
      <c r="AF737" t="s">
        <v>2877</v>
      </c>
      <c r="AH737">
        <v>0.79264214046822745</v>
      </c>
      <c r="AI737" t="s">
        <v>568</v>
      </c>
      <c r="AJ737">
        <v>55735</v>
      </c>
    </row>
    <row r="738" spans="18:36" x14ac:dyDescent="0.3">
      <c r="R738" t="s">
        <v>633</v>
      </c>
      <c r="S738" s="34">
        <v>2</v>
      </c>
      <c r="T738">
        <v>2023</v>
      </c>
      <c r="U738" t="s">
        <v>606</v>
      </c>
      <c r="V738" t="s">
        <v>2830</v>
      </c>
      <c r="W738" t="s">
        <v>2831</v>
      </c>
      <c r="X738" t="s">
        <v>2832</v>
      </c>
      <c r="Y738" t="s">
        <v>2812</v>
      </c>
      <c r="Z738" t="s">
        <v>2833</v>
      </c>
      <c r="AA738" t="s">
        <v>623</v>
      </c>
      <c r="AB738" t="s">
        <v>588</v>
      </c>
      <c r="AC738" t="s">
        <v>603</v>
      </c>
      <c r="AD738" t="s">
        <v>2576</v>
      </c>
      <c r="AE738" t="s">
        <v>2818</v>
      </c>
      <c r="AF738" t="s">
        <v>2877</v>
      </c>
      <c r="AH738">
        <v>0.79264214046822745</v>
      </c>
      <c r="AI738" t="s">
        <v>568</v>
      </c>
      <c r="AJ738">
        <v>55810</v>
      </c>
    </row>
    <row r="739" spans="18:36" x14ac:dyDescent="0.3">
      <c r="R739" t="s">
        <v>633</v>
      </c>
      <c r="S739" s="34">
        <v>2</v>
      </c>
      <c r="T739">
        <v>2023</v>
      </c>
      <c r="U739" t="s">
        <v>606</v>
      </c>
      <c r="V739" t="s">
        <v>2830</v>
      </c>
      <c r="W739" t="s">
        <v>2831</v>
      </c>
      <c r="X739" t="s">
        <v>2832</v>
      </c>
      <c r="Y739" t="s">
        <v>2812</v>
      </c>
      <c r="Z739" t="s">
        <v>2833</v>
      </c>
      <c r="AA739" t="s">
        <v>623</v>
      </c>
      <c r="AB739" t="s">
        <v>588</v>
      </c>
      <c r="AC739" t="s">
        <v>603</v>
      </c>
      <c r="AD739" t="s">
        <v>2576</v>
      </c>
      <c r="AE739" t="s">
        <v>2818</v>
      </c>
      <c r="AF739" t="s">
        <v>2877</v>
      </c>
      <c r="AH739">
        <v>0.79264214046822745</v>
      </c>
      <c r="AI739" t="s">
        <v>568</v>
      </c>
      <c r="AJ739">
        <v>55885</v>
      </c>
    </row>
    <row r="740" spans="18:36" x14ac:dyDescent="0.3">
      <c r="R740" t="s">
        <v>633</v>
      </c>
      <c r="S740" s="34">
        <v>2</v>
      </c>
      <c r="T740">
        <v>2023</v>
      </c>
      <c r="U740" t="s">
        <v>606</v>
      </c>
      <c r="V740" t="s">
        <v>2830</v>
      </c>
      <c r="W740" t="s">
        <v>2831</v>
      </c>
      <c r="X740" t="s">
        <v>2832</v>
      </c>
      <c r="Y740" t="s">
        <v>2812</v>
      </c>
      <c r="Z740" t="s">
        <v>2833</v>
      </c>
      <c r="AA740" t="s">
        <v>623</v>
      </c>
      <c r="AB740" t="s">
        <v>588</v>
      </c>
      <c r="AC740" t="s">
        <v>603</v>
      </c>
      <c r="AD740" t="s">
        <v>2576</v>
      </c>
      <c r="AE740" t="s">
        <v>2818</v>
      </c>
      <c r="AF740" t="s">
        <v>2877</v>
      </c>
      <c r="AH740">
        <v>0.79264214046822745</v>
      </c>
      <c r="AI740" t="s">
        <v>568</v>
      </c>
      <c r="AJ740">
        <v>55960</v>
      </c>
    </row>
    <row r="741" spans="18:36" x14ac:dyDescent="0.3">
      <c r="R741" t="s">
        <v>633</v>
      </c>
      <c r="S741" s="34">
        <v>2</v>
      </c>
      <c r="T741">
        <v>2023</v>
      </c>
      <c r="U741" t="s">
        <v>606</v>
      </c>
      <c r="V741" t="s">
        <v>2830</v>
      </c>
      <c r="W741" t="s">
        <v>2831</v>
      </c>
      <c r="X741" t="s">
        <v>2832</v>
      </c>
      <c r="Y741" t="s">
        <v>2812</v>
      </c>
      <c r="Z741" t="s">
        <v>2833</v>
      </c>
      <c r="AA741" t="s">
        <v>623</v>
      </c>
      <c r="AB741" t="s">
        <v>588</v>
      </c>
      <c r="AC741" t="s">
        <v>603</v>
      </c>
      <c r="AD741" t="s">
        <v>2576</v>
      </c>
      <c r="AE741" t="s">
        <v>2818</v>
      </c>
      <c r="AF741" t="s">
        <v>2877</v>
      </c>
      <c r="AH741">
        <v>0.79264214046822745</v>
      </c>
      <c r="AI741" t="s">
        <v>568</v>
      </c>
      <c r="AJ741">
        <v>56035</v>
      </c>
    </row>
    <row r="742" spans="18:36" x14ac:dyDescent="0.3">
      <c r="R742" t="s">
        <v>633</v>
      </c>
      <c r="S742" s="34">
        <v>2</v>
      </c>
      <c r="T742">
        <v>2023</v>
      </c>
      <c r="U742" t="s">
        <v>606</v>
      </c>
      <c r="V742" t="s">
        <v>2830</v>
      </c>
      <c r="W742" t="s">
        <v>2831</v>
      </c>
      <c r="X742" t="s">
        <v>2832</v>
      </c>
      <c r="Y742" t="s">
        <v>2812</v>
      </c>
      <c r="Z742" t="s">
        <v>2833</v>
      </c>
      <c r="AA742" t="s">
        <v>623</v>
      </c>
      <c r="AB742" t="s">
        <v>588</v>
      </c>
      <c r="AC742" t="s">
        <v>603</v>
      </c>
      <c r="AD742" t="s">
        <v>2576</v>
      </c>
      <c r="AE742" t="s">
        <v>2818</v>
      </c>
      <c r="AF742" t="s">
        <v>2877</v>
      </c>
      <c r="AH742">
        <v>0.79264214046822745</v>
      </c>
      <c r="AI742" t="s">
        <v>568</v>
      </c>
      <c r="AJ742">
        <v>56110</v>
      </c>
    </row>
    <row r="743" spans="18:36" x14ac:dyDescent="0.3">
      <c r="R743" t="s">
        <v>633</v>
      </c>
      <c r="S743" s="34">
        <v>2</v>
      </c>
      <c r="T743">
        <v>2023</v>
      </c>
      <c r="U743" t="s">
        <v>606</v>
      </c>
      <c r="V743" t="s">
        <v>2830</v>
      </c>
      <c r="W743" t="s">
        <v>2831</v>
      </c>
      <c r="X743" t="s">
        <v>2832</v>
      </c>
      <c r="Y743" t="s">
        <v>2812</v>
      </c>
      <c r="Z743" t="s">
        <v>2833</v>
      </c>
      <c r="AA743" t="s">
        <v>623</v>
      </c>
      <c r="AB743" t="s">
        <v>588</v>
      </c>
      <c r="AC743" t="s">
        <v>603</v>
      </c>
      <c r="AD743" t="s">
        <v>2576</v>
      </c>
      <c r="AE743" t="s">
        <v>2818</v>
      </c>
      <c r="AF743" t="s">
        <v>2877</v>
      </c>
      <c r="AH743">
        <v>0.79264214046822745</v>
      </c>
      <c r="AI743" t="s">
        <v>568</v>
      </c>
      <c r="AJ743">
        <v>56185</v>
      </c>
    </row>
    <row r="744" spans="18:36" x14ac:dyDescent="0.3">
      <c r="R744" t="s">
        <v>633</v>
      </c>
      <c r="S744" s="34">
        <v>2</v>
      </c>
      <c r="T744">
        <v>2023</v>
      </c>
      <c r="U744" t="s">
        <v>606</v>
      </c>
      <c r="V744" t="s">
        <v>2830</v>
      </c>
      <c r="W744" t="s">
        <v>2831</v>
      </c>
      <c r="X744" t="s">
        <v>2832</v>
      </c>
      <c r="Y744" t="s">
        <v>2812</v>
      </c>
      <c r="Z744" t="s">
        <v>2833</v>
      </c>
      <c r="AA744" t="s">
        <v>623</v>
      </c>
      <c r="AB744" t="s">
        <v>588</v>
      </c>
      <c r="AC744" t="s">
        <v>603</v>
      </c>
      <c r="AD744" t="s">
        <v>2576</v>
      </c>
      <c r="AE744" t="s">
        <v>2818</v>
      </c>
      <c r="AF744" t="s">
        <v>2877</v>
      </c>
      <c r="AH744">
        <v>0.79264214046822745</v>
      </c>
      <c r="AI744" t="s">
        <v>568</v>
      </c>
      <c r="AJ744">
        <v>56260</v>
      </c>
    </row>
    <row r="745" spans="18:36" x14ac:dyDescent="0.3">
      <c r="R745" t="s">
        <v>633</v>
      </c>
      <c r="S745" s="34">
        <v>2</v>
      </c>
      <c r="T745">
        <v>2023</v>
      </c>
      <c r="U745" t="s">
        <v>606</v>
      </c>
      <c r="V745" t="s">
        <v>2830</v>
      </c>
      <c r="W745" t="s">
        <v>2831</v>
      </c>
      <c r="X745" t="s">
        <v>2832</v>
      </c>
      <c r="Y745" t="s">
        <v>2812</v>
      </c>
      <c r="Z745" t="s">
        <v>2833</v>
      </c>
      <c r="AA745" t="s">
        <v>623</v>
      </c>
      <c r="AB745" t="s">
        <v>588</v>
      </c>
      <c r="AC745" t="s">
        <v>603</v>
      </c>
      <c r="AD745" t="s">
        <v>2576</v>
      </c>
      <c r="AE745" t="s">
        <v>2818</v>
      </c>
      <c r="AF745" t="s">
        <v>2877</v>
      </c>
      <c r="AH745">
        <v>0.79264214046822745</v>
      </c>
      <c r="AI745" t="s">
        <v>568</v>
      </c>
      <c r="AJ745">
        <v>56335</v>
      </c>
    </row>
    <row r="746" spans="18:36" x14ac:dyDescent="0.3">
      <c r="R746" t="s">
        <v>633</v>
      </c>
      <c r="S746" s="34">
        <v>2</v>
      </c>
      <c r="T746">
        <v>2023</v>
      </c>
      <c r="U746" t="s">
        <v>606</v>
      </c>
      <c r="V746" t="s">
        <v>2830</v>
      </c>
      <c r="W746" t="s">
        <v>2831</v>
      </c>
      <c r="X746" t="s">
        <v>2832</v>
      </c>
      <c r="Y746" t="s">
        <v>2812</v>
      </c>
      <c r="Z746" t="s">
        <v>2833</v>
      </c>
      <c r="AA746" t="s">
        <v>623</v>
      </c>
      <c r="AB746" t="s">
        <v>588</v>
      </c>
      <c r="AC746" t="s">
        <v>603</v>
      </c>
      <c r="AD746" t="s">
        <v>2576</v>
      </c>
      <c r="AE746" t="s">
        <v>2818</v>
      </c>
      <c r="AF746" t="s">
        <v>2877</v>
      </c>
      <c r="AH746">
        <v>0.79264214046822745</v>
      </c>
      <c r="AI746" t="s">
        <v>568</v>
      </c>
      <c r="AJ746">
        <v>56410</v>
      </c>
    </row>
    <row r="747" spans="18:36" x14ac:dyDescent="0.3">
      <c r="R747" t="s">
        <v>633</v>
      </c>
      <c r="S747" s="34">
        <v>2</v>
      </c>
      <c r="T747">
        <v>2023</v>
      </c>
      <c r="U747" t="s">
        <v>606</v>
      </c>
      <c r="V747" t="s">
        <v>2830</v>
      </c>
      <c r="W747" t="s">
        <v>2831</v>
      </c>
      <c r="X747" t="s">
        <v>2832</v>
      </c>
      <c r="Y747" t="s">
        <v>2812</v>
      </c>
      <c r="Z747" t="s">
        <v>2833</v>
      </c>
      <c r="AA747" t="s">
        <v>623</v>
      </c>
      <c r="AB747" t="s">
        <v>588</v>
      </c>
      <c r="AC747" t="s">
        <v>603</v>
      </c>
      <c r="AD747" t="s">
        <v>2576</v>
      </c>
      <c r="AE747" t="s">
        <v>2818</v>
      </c>
      <c r="AF747" t="s">
        <v>2877</v>
      </c>
      <c r="AH747">
        <v>0.79264214046822745</v>
      </c>
      <c r="AI747" t="s">
        <v>568</v>
      </c>
      <c r="AJ747">
        <v>56485</v>
      </c>
    </row>
    <row r="748" spans="18:36" x14ac:dyDescent="0.3">
      <c r="R748" t="s">
        <v>633</v>
      </c>
      <c r="S748" s="34">
        <v>2</v>
      </c>
      <c r="T748">
        <v>2023</v>
      </c>
      <c r="U748" t="s">
        <v>606</v>
      </c>
      <c r="V748" t="s">
        <v>2830</v>
      </c>
      <c r="W748" t="s">
        <v>2831</v>
      </c>
      <c r="X748" t="s">
        <v>2832</v>
      </c>
      <c r="Y748" t="s">
        <v>2812</v>
      </c>
      <c r="Z748" t="s">
        <v>2833</v>
      </c>
      <c r="AA748" t="s">
        <v>623</v>
      </c>
      <c r="AB748" t="s">
        <v>588</v>
      </c>
      <c r="AC748" t="s">
        <v>603</v>
      </c>
      <c r="AD748" t="s">
        <v>2576</v>
      </c>
      <c r="AE748" t="s">
        <v>2818</v>
      </c>
      <c r="AF748" t="s">
        <v>2877</v>
      </c>
      <c r="AH748">
        <v>0.79264214046822745</v>
      </c>
      <c r="AI748" t="s">
        <v>568</v>
      </c>
      <c r="AJ748">
        <v>56560</v>
      </c>
    </row>
    <row r="749" spans="18:36" x14ac:dyDescent="0.3">
      <c r="R749" t="s">
        <v>633</v>
      </c>
      <c r="S749" s="34">
        <v>2</v>
      </c>
      <c r="T749">
        <v>2023</v>
      </c>
      <c r="U749" t="s">
        <v>606</v>
      </c>
      <c r="V749" t="s">
        <v>2830</v>
      </c>
      <c r="W749" t="s">
        <v>2831</v>
      </c>
      <c r="X749" t="s">
        <v>2832</v>
      </c>
      <c r="Y749" t="s">
        <v>2812</v>
      </c>
      <c r="Z749" t="s">
        <v>2833</v>
      </c>
      <c r="AA749" t="s">
        <v>623</v>
      </c>
      <c r="AB749" t="s">
        <v>588</v>
      </c>
      <c r="AC749" t="s">
        <v>603</v>
      </c>
      <c r="AD749" t="s">
        <v>2576</v>
      </c>
      <c r="AE749" t="s">
        <v>2818</v>
      </c>
      <c r="AF749" t="s">
        <v>2877</v>
      </c>
      <c r="AH749">
        <v>0.79264214046822745</v>
      </c>
      <c r="AI749" t="s">
        <v>568</v>
      </c>
      <c r="AJ749">
        <v>56635</v>
      </c>
    </row>
    <row r="750" spans="18:36" x14ac:dyDescent="0.3">
      <c r="R750" t="s">
        <v>633</v>
      </c>
      <c r="S750" s="34">
        <v>2</v>
      </c>
      <c r="T750">
        <v>2023</v>
      </c>
      <c r="U750" t="s">
        <v>606</v>
      </c>
      <c r="V750" t="s">
        <v>2830</v>
      </c>
      <c r="W750" t="s">
        <v>2831</v>
      </c>
      <c r="X750" t="s">
        <v>2832</v>
      </c>
      <c r="Y750" t="s">
        <v>2812</v>
      </c>
      <c r="Z750" t="s">
        <v>2833</v>
      </c>
      <c r="AA750" t="s">
        <v>623</v>
      </c>
      <c r="AB750" t="s">
        <v>588</v>
      </c>
      <c r="AC750" t="s">
        <v>603</v>
      </c>
      <c r="AD750" t="s">
        <v>2576</v>
      </c>
      <c r="AE750" t="s">
        <v>2818</v>
      </c>
      <c r="AF750" t="s">
        <v>2877</v>
      </c>
      <c r="AH750">
        <v>0.79264214046822745</v>
      </c>
      <c r="AI750" t="s">
        <v>568</v>
      </c>
      <c r="AJ750">
        <v>56710</v>
      </c>
    </row>
    <row r="751" spans="18:36" x14ac:dyDescent="0.3">
      <c r="R751" t="s">
        <v>633</v>
      </c>
      <c r="S751" s="34">
        <v>2</v>
      </c>
      <c r="T751">
        <v>2023</v>
      </c>
      <c r="U751" t="s">
        <v>606</v>
      </c>
      <c r="V751" t="s">
        <v>2830</v>
      </c>
      <c r="W751" t="s">
        <v>2831</v>
      </c>
      <c r="X751" t="s">
        <v>2832</v>
      </c>
      <c r="Y751" t="s">
        <v>2812</v>
      </c>
      <c r="Z751" t="s">
        <v>2833</v>
      </c>
      <c r="AA751" t="s">
        <v>623</v>
      </c>
      <c r="AB751" t="s">
        <v>588</v>
      </c>
      <c r="AC751" t="s">
        <v>603</v>
      </c>
      <c r="AD751" t="s">
        <v>2576</v>
      </c>
      <c r="AE751" t="s">
        <v>2818</v>
      </c>
      <c r="AF751" t="s">
        <v>2877</v>
      </c>
      <c r="AH751">
        <v>0.79264214046822745</v>
      </c>
      <c r="AI751" t="s">
        <v>568</v>
      </c>
      <c r="AJ751">
        <v>56785</v>
      </c>
    </row>
    <row r="752" spans="18:36" x14ac:dyDescent="0.3">
      <c r="R752" t="s">
        <v>633</v>
      </c>
      <c r="S752" s="34">
        <v>2</v>
      </c>
      <c r="T752">
        <v>2023</v>
      </c>
      <c r="U752" t="s">
        <v>606</v>
      </c>
      <c r="V752" t="s">
        <v>2830</v>
      </c>
      <c r="W752" t="s">
        <v>2831</v>
      </c>
      <c r="X752" t="s">
        <v>2832</v>
      </c>
      <c r="Y752" t="s">
        <v>2812</v>
      </c>
      <c r="Z752" t="s">
        <v>2833</v>
      </c>
      <c r="AA752" t="s">
        <v>623</v>
      </c>
      <c r="AB752" t="s">
        <v>588</v>
      </c>
      <c r="AC752" t="s">
        <v>603</v>
      </c>
      <c r="AD752" t="s">
        <v>2576</v>
      </c>
      <c r="AE752" t="s">
        <v>2818</v>
      </c>
      <c r="AF752" t="s">
        <v>2877</v>
      </c>
      <c r="AH752">
        <v>0.79264214046822745</v>
      </c>
      <c r="AI752" t="s">
        <v>568</v>
      </c>
      <c r="AJ752">
        <v>56860</v>
      </c>
    </row>
    <row r="753" spans="18:36" x14ac:dyDescent="0.3">
      <c r="R753" t="s">
        <v>633</v>
      </c>
      <c r="S753" s="34">
        <v>2</v>
      </c>
      <c r="T753">
        <v>2023</v>
      </c>
      <c r="U753" t="s">
        <v>606</v>
      </c>
      <c r="V753" t="s">
        <v>2830</v>
      </c>
      <c r="W753" t="s">
        <v>2831</v>
      </c>
      <c r="X753" t="s">
        <v>2832</v>
      </c>
      <c r="Y753" t="s">
        <v>2812</v>
      </c>
      <c r="Z753" t="s">
        <v>2833</v>
      </c>
      <c r="AA753" t="s">
        <v>623</v>
      </c>
      <c r="AB753" t="s">
        <v>588</v>
      </c>
      <c r="AC753" t="s">
        <v>603</v>
      </c>
      <c r="AD753" t="s">
        <v>2576</v>
      </c>
      <c r="AE753" t="s">
        <v>2818</v>
      </c>
      <c r="AF753" t="s">
        <v>2877</v>
      </c>
      <c r="AH753">
        <v>0.79264214046822745</v>
      </c>
      <c r="AI753" t="s">
        <v>568</v>
      </c>
      <c r="AJ753">
        <v>56935</v>
      </c>
    </row>
    <row r="754" spans="18:36" x14ac:dyDescent="0.3">
      <c r="R754" t="s">
        <v>633</v>
      </c>
      <c r="S754" s="34">
        <v>2</v>
      </c>
      <c r="T754">
        <v>2023</v>
      </c>
      <c r="U754" t="s">
        <v>606</v>
      </c>
      <c r="V754" t="s">
        <v>2830</v>
      </c>
      <c r="W754" t="s">
        <v>2831</v>
      </c>
      <c r="X754" t="s">
        <v>2832</v>
      </c>
      <c r="Y754" t="s">
        <v>2812</v>
      </c>
      <c r="Z754" t="s">
        <v>2833</v>
      </c>
      <c r="AA754" t="s">
        <v>623</v>
      </c>
      <c r="AB754" t="s">
        <v>588</v>
      </c>
      <c r="AC754" t="s">
        <v>603</v>
      </c>
      <c r="AD754" t="s">
        <v>2576</v>
      </c>
      <c r="AE754" t="s">
        <v>2818</v>
      </c>
      <c r="AF754" t="s">
        <v>2877</v>
      </c>
      <c r="AH754">
        <v>0.79264214046822745</v>
      </c>
      <c r="AI754" t="s">
        <v>568</v>
      </c>
      <c r="AJ754">
        <v>57010</v>
      </c>
    </row>
    <row r="755" spans="18:36" x14ac:dyDescent="0.3">
      <c r="R755" t="s">
        <v>633</v>
      </c>
      <c r="S755" s="34">
        <v>2</v>
      </c>
      <c r="T755">
        <v>2023</v>
      </c>
      <c r="U755" t="s">
        <v>606</v>
      </c>
      <c r="V755" t="s">
        <v>2830</v>
      </c>
      <c r="W755" t="s">
        <v>2831</v>
      </c>
      <c r="X755" t="s">
        <v>2832</v>
      </c>
      <c r="Y755" t="s">
        <v>2812</v>
      </c>
      <c r="Z755" t="s">
        <v>2833</v>
      </c>
      <c r="AA755" t="s">
        <v>623</v>
      </c>
      <c r="AB755" t="s">
        <v>588</v>
      </c>
      <c r="AC755" t="s">
        <v>603</v>
      </c>
      <c r="AD755" t="s">
        <v>2576</v>
      </c>
      <c r="AE755" t="s">
        <v>2818</v>
      </c>
      <c r="AF755" t="s">
        <v>2877</v>
      </c>
      <c r="AH755">
        <v>0.79264214046822745</v>
      </c>
      <c r="AI755" t="s">
        <v>568</v>
      </c>
      <c r="AJ755">
        <v>57085</v>
      </c>
    </row>
    <row r="756" spans="18:36" x14ac:dyDescent="0.3">
      <c r="R756" t="s">
        <v>633</v>
      </c>
      <c r="S756" s="34">
        <v>2</v>
      </c>
      <c r="T756">
        <v>2023</v>
      </c>
      <c r="U756" t="s">
        <v>606</v>
      </c>
      <c r="V756" t="s">
        <v>2830</v>
      </c>
      <c r="W756" t="s">
        <v>2831</v>
      </c>
      <c r="X756" t="s">
        <v>2832</v>
      </c>
      <c r="Y756" t="s">
        <v>2812</v>
      </c>
      <c r="Z756" t="s">
        <v>2833</v>
      </c>
      <c r="AA756" t="s">
        <v>623</v>
      </c>
      <c r="AB756" t="s">
        <v>588</v>
      </c>
      <c r="AC756" t="s">
        <v>603</v>
      </c>
      <c r="AD756" t="s">
        <v>2576</v>
      </c>
      <c r="AE756" t="s">
        <v>2818</v>
      </c>
      <c r="AF756" t="s">
        <v>2877</v>
      </c>
      <c r="AH756">
        <v>0.79264214046822745</v>
      </c>
      <c r="AI756" t="s">
        <v>568</v>
      </c>
      <c r="AJ756">
        <v>57160</v>
      </c>
    </row>
    <row r="757" spans="18:36" x14ac:dyDescent="0.3">
      <c r="R757" t="s">
        <v>633</v>
      </c>
      <c r="S757" s="34">
        <v>2</v>
      </c>
      <c r="T757">
        <v>2023</v>
      </c>
      <c r="U757" t="s">
        <v>606</v>
      </c>
      <c r="V757" t="s">
        <v>2830</v>
      </c>
      <c r="W757" t="s">
        <v>2831</v>
      </c>
      <c r="X757" t="s">
        <v>2832</v>
      </c>
      <c r="Y757" t="s">
        <v>2812</v>
      </c>
      <c r="Z757" t="s">
        <v>2833</v>
      </c>
      <c r="AA757" t="s">
        <v>623</v>
      </c>
      <c r="AB757" t="s">
        <v>588</v>
      </c>
      <c r="AC757" t="s">
        <v>603</v>
      </c>
      <c r="AD757" t="s">
        <v>2576</v>
      </c>
      <c r="AE757" t="s">
        <v>2818</v>
      </c>
      <c r="AF757" t="s">
        <v>2877</v>
      </c>
      <c r="AH757">
        <v>0.79264214046822745</v>
      </c>
      <c r="AI757" t="s">
        <v>568</v>
      </c>
      <c r="AJ757">
        <v>57235</v>
      </c>
    </row>
    <row r="758" spans="18:36" x14ac:dyDescent="0.3">
      <c r="R758" t="s">
        <v>633</v>
      </c>
      <c r="S758" s="34">
        <v>2</v>
      </c>
      <c r="T758">
        <v>2023</v>
      </c>
      <c r="U758" t="s">
        <v>606</v>
      </c>
      <c r="V758" t="s">
        <v>2830</v>
      </c>
      <c r="W758" t="s">
        <v>2831</v>
      </c>
      <c r="X758" t="s">
        <v>2832</v>
      </c>
      <c r="Y758" t="s">
        <v>2812</v>
      </c>
      <c r="Z758" t="s">
        <v>2833</v>
      </c>
      <c r="AA758" t="s">
        <v>623</v>
      </c>
      <c r="AB758" t="s">
        <v>588</v>
      </c>
      <c r="AC758" t="s">
        <v>603</v>
      </c>
      <c r="AD758" t="s">
        <v>2576</v>
      </c>
      <c r="AE758" t="s">
        <v>2818</v>
      </c>
      <c r="AF758" t="s">
        <v>2877</v>
      </c>
      <c r="AH758">
        <v>0.79264214046822745</v>
      </c>
      <c r="AI758" t="s">
        <v>568</v>
      </c>
      <c r="AJ758">
        <v>57310</v>
      </c>
    </row>
    <row r="759" spans="18:36" x14ac:dyDescent="0.3">
      <c r="R759" t="s">
        <v>633</v>
      </c>
      <c r="S759" s="34">
        <v>2</v>
      </c>
      <c r="T759">
        <v>2023</v>
      </c>
      <c r="U759" t="s">
        <v>606</v>
      </c>
      <c r="V759" t="s">
        <v>2830</v>
      </c>
      <c r="W759" t="s">
        <v>2831</v>
      </c>
      <c r="X759" t="s">
        <v>2832</v>
      </c>
      <c r="Y759" t="s">
        <v>2812</v>
      </c>
      <c r="Z759" t="s">
        <v>2833</v>
      </c>
      <c r="AA759" t="s">
        <v>623</v>
      </c>
      <c r="AB759" t="s">
        <v>588</v>
      </c>
      <c r="AC759" t="s">
        <v>603</v>
      </c>
      <c r="AD759" t="s">
        <v>2576</v>
      </c>
      <c r="AE759" t="s">
        <v>2818</v>
      </c>
      <c r="AF759" t="s">
        <v>2877</v>
      </c>
      <c r="AH759">
        <v>0.79264214046822745</v>
      </c>
      <c r="AI759" t="s">
        <v>568</v>
      </c>
      <c r="AJ759">
        <v>57385</v>
      </c>
    </row>
    <row r="760" spans="18:36" x14ac:dyDescent="0.3">
      <c r="R760" t="s">
        <v>633</v>
      </c>
      <c r="S760" s="34">
        <v>2</v>
      </c>
      <c r="T760">
        <v>2023</v>
      </c>
      <c r="U760" t="s">
        <v>606</v>
      </c>
      <c r="V760" t="s">
        <v>2830</v>
      </c>
      <c r="W760" t="s">
        <v>2831</v>
      </c>
      <c r="X760" t="s">
        <v>2832</v>
      </c>
      <c r="Y760" t="s">
        <v>2812</v>
      </c>
      <c r="Z760" t="s">
        <v>2833</v>
      </c>
      <c r="AA760" t="s">
        <v>623</v>
      </c>
      <c r="AB760" t="s">
        <v>588</v>
      </c>
      <c r="AC760" t="s">
        <v>603</v>
      </c>
      <c r="AD760" t="s">
        <v>2576</v>
      </c>
      <c r="AE760" t="s">
        <v>2818</v>
      </c>
      <c r="AF760" t="s">
        <v>2877</v>
      </c>
      <c r="AH760">
        <v>0.79264214046822745</v>
      </c>
      <c r="AI760" t="s">
        <v>568</v>
      </c>
      <c r="AJ760">
        <v>57460</v>
      </c>
    </row>
    <row r="761" spans="18:36" x14ac:dyDescent="0.3">
      <c r="R761" t="s">
        <v>633</v>
      </c>
      <c r="S761" s="34">
        <v>2</v>
      </c>
      <c r="T761">
        <v>2023</v>
      </c>
      <c r="U761" t="s">
        <v>606</v>
      </c>
      <c r="V761" t="s">
        <v>2830</v>
      </c>
      <c r="W761" t="s">
        <v>2831</v>
      </c>
      <c r="X761" t="s">
        <v>2832</v>
      </c>
      <c r="Y761" t="s">
        <v>2812</v>
      </c>
      <c r="Z761" t="s">
        <v>2833</v>
      </c>
      <c r="AA761" t="s">
        <v>623</v>
      </c>
      <c r="AB761" t="s">
        <v>588</v>
      </c>
      <c r="AC761" t="s">
        <v>603</v>
      </c>
      <c r="AD761" t="s">
        <v>2576</v>
      </c>
      <c r="AE761" t="s">
        <v>2818</v>
      </c>
      <c r="AF761" t="s">
        <v>2877</v>
      </c>
      <c r="AH761">
        <v>0.79264214046822745</v>
      </c>
      <c r="AI761" t="s">
        <v>568</v>
      </c>
      <c r="AJ761">
        <v>57535</v>
      </c>
    </row>
    <row r="762" spans="18:36" x14ac:dyDescent="0.3">
      <c r="R762" t="s">
        <v>633</v>
      </c>
      <c r="S762" s="34">
        <v>2</v>
      </c>
      <c r="T762">
        <v>2023</v>
      </c>
      <c r="U762" t="s">
        <v>606</v>
      </c>
      <c r="V762" t="s">
        <v>2830</v>
      </c>
      <c r="W762" t="s">
        <v>2831</v>
      </c>
      <c r="X762" t="s">
        <v>2832</v>
      </c>
      <c r="Y762" t="s">
        <v>2812</v>
      </c>
      <c r="Z762" t="s">
        <v>2833</v>
      </c>
      <c r="AA762" t="s">
        <v>623</v>
      </c>
      <c r="AB762" t="s">
        <v>588</v>
      </c>
      <c r="AC762" t="s">
        <v>603</v>
      </c>
      <c r="AD762" t="s">
        <v>2576</v>
      </c>
      <c r="AE762" t="s">
        <v>2818</v>
      </c>
      <c r="AF762" t="s">
        <v>2877</v>
      </c>
      <c r="AH762">
        <v>0.79264214046822745</v>
      </c>
      <c r="AI762" t="s">
        <v>568</v>
      </c>
      <c r="AJ762">
        <v>57610</v>
      </c>
    </row>
    <row r="763" spans="18:36" x14ac:dyDescent="0.3">
      <c r="R763" t="s">
        <v>633</v>
      </c>
      <c r="S763" s="34">
        <v>2</v>
      </c>
      <c r="T763">
        <v>2023</v>
      </c>
      <c r="U763" t="s">
        <v>606</v>
      </c>
      <c r="V763" t="s">
        <v>2830</v>
      </c>
      <c r="W763" t="s">
        <v>2831</v>
      </c>
      <c r="X763" t="s">
        <v>2832</v>
      </c>
      <c r="Y763" t="s">
        <v>2812</v>
      </c>
      <c r="Z763" t="s">
        <v>2833</v>
      </c>
      <c r="AA763" t="s">
        <v>623</v>
      </c>
      <c r="AB763" t="s">
        <v>588</v>
      </c>
      <c r="AC763" t="s">
        <v>603</v>
      </c>
      <c r="AD763" t="s">
        <v>2576</v>
      </c>
      <c r="AE763" t="s">
        <v>2818</v>
      </c>
      <c r="AF763" t="s">
        <v>2877</v>
      </c>
      <c r="AH763">
        <v>0.79264214046822745</v>
      </c>
      <c r="AI763" t="s">
        <v>568</v>
      </c>
      <c r="AJ763">
        <v>57685</v>
      </c>
    </row>
    <row r="764" spans="18:36" x14ac:dyDescent="0.3">
      <c r="R764" t="s">
        <v>633</v>
      </c>
      <c r="S764" s="34">
        <v>2</v>
      </c>
      <c r="T764">
        <v>2023</v>
      </c>
      <c r="U764" t="s">
        <v>606</v>
      </c>
      <c r="V764" t="s">
        <v>2830</v>
      </c>
      <c r="W764" t="s">
        <v>2831</v>
      </c>
      <c r="X764" t="s">
        <v>2832</v>
      </c>
      <c r="Y764" t="s">
        <v>2812</v>
      </c>
      <c r="Z764" t="s">
        <v>2833</v>
      </c>
      <c r="AA764" t="s">
        <v>623</v>
      </c>
      <c r="AB764" t="s">
        <v>588</v>
      </c>
      <c r="AC764" t="s">
        <v>603</v>
      </c>
      <c r="AD764" t="s">
        <v>2576</v>
      </c>
      <c r="AE764" t="s">
        <v>2818</v>
      </c>
      <c r="AF764" t="s">
        <v>2877</v>
      </c>
      <c r="AH764">
        <v>0.79264214046822745</v>
      </c>
      <c r="AI764" t="s">
        <v>568</v>
      </c>
      <c r="AJ764">
        <v>57760</v>
      </c>
    </row>
    <row r="765" spans="18:36" x14ac:dyDescent="0.3">
      <c r="R765" t="s">
        <v>633</v>
      </c>
      <c r="S765" s="34">
        <v>2</v>
      </c>
      <c r="T765">
        <v>2023</v>
      </c>
      <c r="U765" t="s">
        <v>606</v>
      </c>
      <c r="V765" t="s">
        <v>2830</v>
      </c>
      <c r="W765" t="s">
        <v>2831</v>
      </c>
      <c r="X765" t="s">
        <v>2832</v>
      </c>
      <c r="Y765" t="s">
        <v>2812</v>
      </c>
      <c r="Z765" t="s">
        <v>2833</v>
      </c>
      <c r="AA765" t="s">
        <v>623</v>
      </c>
      <c r="AB765" t="s">
        <v>588</v>
      </c>
      <c r="AC765" t="s">
        <v>603</v>
      </c>
      <c r="AD765" t="s">
        <v>2576</v>
      </c>
      <c r="AE765" t="s">
        <v>2818</v>
      </c>
      <c r="AF765" t="s">
        <v>2877</v>
      </c>
      <c r="AH765">
        <v>0.79264214046822745</v>
      </c>
      <c r="AI765" t="s">
        <v>568</v>
      </c>
      <c r="AJ765">
        <v>57835</v>
      </c>
    </row>
    <row r="766" spans="18:36" x14ac:dyDescent="0.3">
      <c r="R766" t="s">
        <v>633</v>
      </c>
      <c r="S766" s="34">
        <v>2</v>
      </c>
      <c r="T766">
        <v>2023</v>
      </c>
      <c r="U766" t="s">
        <v>606</v>
      </c>
      <c r="V766" t="s">
        <v>2830</v>
      </c>
      <c r="W766" t="s">
        <v>2831</v>
      </c>
      <c r="X766" t="s">
        <v>2832</v>
      </c>
      <c r="Y766" t="s">
        <v>2812</v>
      </c>
      <c r="Z766" t="s">
        <v>2833</v>
      </c>
      <c r="AA766" t="s">
        <v>623</v>
      </c>
      <c r="AB766" t="s">
        <v>588</v>
      </c>
      <c r="AC766" t="s">
        <v>603</v>
      </c>
      <c r="AD766" t="s">
        <v>2576</v>
      </c>
      <c r="AE766" t="s">
        <v>2818</v>
      </c>
      <c r="AF766" t="s">
        <v>2877</v>
      </c>
      <c r="AH766">
        <v>0.79264214046822745</v>
      </c>
      <c r="AI766" t="s">
        <v>568</v>
      </c>
      <c r="AJ766">
        <v>57910</v>
      </c>
    </row>
    <row r="767" spans="18:36" x14ac:dyDescent="0.3">
      <c r="R767" t="s">
        <v>633</v>
      </c>
      <c r="S767" s="34">
        <v>2</v>
      </c>
      <c r="T767">
        <v>2023</v>
      </c>
      <c r="U767" t="s">
        <v>606</v>
      </c>
      <c r="V767" t="s">
        <v>2830</v>
      </c>
      <c r="W767" t="s">
        <v>2831</v>
      </c>
      <c r="X767" t="s">
        <v>2832</v>
      </c>
      <c r="Y767" t="s">
        <v>2812</v>
      </c>
      <c r="Z767" t="s">
        <v>2833</v>
      </c>
      <c r="AA767" t="s">
        <v>623</v>
      </c>
      <c r="AB767" t="s">
        <v>588</v>
      </c>
      <c r="AC767" t="s">
        <v>603</v>
      </c>
      <c r="AD767" t="s">
        <v>2576</v>
      </c>
      <c r="AE767" t="s">
        <v>2818</v>
      </c>
      <c r="AF767" t="s">
        <v>2877</v>
      </c>
      <c r="AH767">
        <v>0.79264214046822745</v>
      </c>
      <c r="AI767" t="s">
        <v>568</v>
      </c>
      <c r="AJ767">
        <v>57985</v>
      </c>
    </row>
    <row r="768" spans="18:36" x14ac:dyDescent="0.3">
      <c r="R768" t="s">
        <v>633</v>
      </c>
      <c r="S768" s="34">
        <v>2</v>
      </c>
      <c r="T768">
        <v>2023</v>
      </c>
      <c r="U768" t="s">
        <v>606</v>
      </c>
      <c r="V768" t="s">
        <v>2830</v>
      </c>
      <c r="W768" t="s">
        <v>2831</v>
      </c>
      <c r="X768" t="s">
        <v>2832</v>
      </c>
      <c r="Y768" t="s">
        <v>2812</v>
      </c>
      <c r="Z768" t="s">
        <v>2833</v>
      </c>
      <c r="AA768" t="s">
        <v>623</v>
      </c>
      <c r="AB768" t="s">
        <v>588</v>
      </c>
      <c r="AC768" t="s">
        <v>603</v>
      </c>
      <c r="AD768" t="s">
        <v>2576</v>
      </c>
      <c r="AE768" t="s">
        <v>2818</v>
      </c>
      <c r="AF768" t="s">
        <v>2877</v>
      </c>
      <c r="AH768">
        <v>0.79264214046822745</v>
      </c>
      <c r="AI768" t="s">
        <v>568</v>
      </c>
      <c r="AJ768">
        <v>58060</v>
      </c>
    </row>
    <row r="769" spans="18:36" x14ac:dyDescent="0.3">
      <c r="R769" t="s">
        <v>633</v>
      </c>
      <c r="S769" s="34">
        <v>2</v>
      </c>
      <c r="T769">
        <v>2023</v>
      </c>
      <c r="U769" t="s">
        <v>606</v>
      </c>
      <c r="V769" t="s">
        <v>2830</v>
      </c>
      <c r="W769" t="s">
        <v>2831</v>
      </c>
      <c r="X769" t="s">
        <v>2832</v>
      </c>
      <c r="Y769" t="s">
        <v>2812</v>
      </c>
      <c r="Z769" t="s">
        <v>2833</v>
      </c>
      <c r="AA769" t="s">
        <v>623</v>
      </c>
      <c r="AB769" t="s">
        <v>588</v>
      </c>
      <c r="AC769" t="s">
        <v>603</v>
      </c>
      <c r="AD769" t="s">
        <v>2576</v>
      </c>
      <c r="AE769" t="s">
        <v>2818</v>
      </c>
      <c r="AF769" t="s">
        <v>2877</v>
      </c>
      <c r="AH769">
        <v>0.79264214046822745</v>
      </c>
      <c r="AI769" t="s">
        <v>568</v>
      </c>
      <c r="AJ769">
        <v>58135</v>
      </c>
    </row>
    <row r="770" spans="18:36" x14ac:dyDescent="0.3">
      <c r="R770" t="s">
        <v>633</v>
      </c>
      <c r="S770" s="34">
        <v>2</v>
      </c>
      <c r="T770">
        <v>2023</v>
      </c>
      <c r="U770" t="s">
        <v>606</v>
      </c>
      <c r="V770" t="s">
        <v>2830</v>
      </c>
      <c r="W770" t="s">
        <v>2831</v>
      </c>
      <c r="X770" t="s">
        <v>2832</v>
      </c>
      <c r="Y770" t="s">
        <v>2812</v>
      </c>
      <c r="Z770" t="s">
        <v>2833</v>
      </c>
      <c r="AA770" t="s">
        <v>623</v>
      </c>
      <c r="AB770" t="s">
        <v>588</v>
      </c>
      <c r="AC770" t="s">
        <v>603</v>
      </c>
      <c r="AD770" t="s">
        <v>2576</v>
      </c>
      <c r="AE770" t="s">
        <v>2818</v>
      </c>
      <c r="AF770" t="s">
        <v>2877</v>
      </c>
      <c r="AH770">
        <v>0.79264214046822745</v>
      </c>
      <c r="AI770" t="s">
        <v>568</v>
      </c>
      <c r="AJ770">
        <v>58210</v>
      </c>
    </row>
    <row r="771" spans="18:36" x14ac:dyDescent="0.3">
      <c r="R771" t="s">
        <v>633</v>
      </c>
      <c r="S771" s="34">
        <v>2</v>
      </c>
      <c r="T771">
        <v>2023</v>
      </c>
      <c r="U771" t="s">
        <v>606</v>
      </c>
      <c r="V771" t="s">
        <v>2830</v>
      </c>
      <c r="W771" t="s">
        <v>2831</v>
      </c>
      <c r="X771" t="s">
        <v>2832</v>
      </c>
      <c r="Y771" t="s">
        <v>2812</v>
      </c>
      <c r="Z771" t="s">
        <v>2833</v>
      </c>
      <c r="AA771" t="s">
        <v>623</v>
      </c>
      <c r="AB771" t="s">
        <v>588</v>
      </c>
      <c r="AC771" t="s">
        <v>603</v>
      </c>
      <c r="AD771" t="s">
        <v>2576</v>
      </c>
      <c r="AE771" t="s">
        <v>2818</v>
      </c>
      <c r="AF771" t="s">
        <v>2877</v>
      </c>
      <c r="AH771">
        <v>0.79264214046822745</v>
      </c>
      <c r="AI771" t="s">
        <v>568</v>
      </c>
      <c r="AJ771">
        <v>58285</v>
      </c>
    </row>
    <row r="772" spans="18:36" x14ac:dyDescent="0.3">
      <c r="R772" t="s">
        <v>633</v>
      </c>
      <c r="S772" s="34">
        <v>2</v>
      </c>
      <c r="T772">
        <v>2023</v>
      </c>
      <c r="U772" t="s">
        <v>606</v>
      </c>
      <c r="V772" t="s">
        <v>2830</v>
      </c>
      <c r="W772" t="s">
        <v>2831</v>
      </c>
      <c r="X772" t="s">
        <v>2832</v>
      </c>
      <c r="Y772" t="s">
        <v>2812</v>
      </c>
      <c r="Z772" t="s">
        <v>2833</v>
      </c>
      <c r="AA772" t="s">
        <v>623</v>
      </c>
      <c r="AB772" t="s">
        <v>588</v>
      </c>
      <c r="AC772" t="s">
        <v>603</v>
      </c>
      <c r="AD772" t="s">
        <v>2576</v>
      </c>
      <c r="AE772" t="s">
        <v>2818</v>
      </c>
      <c r="AF772" t="s">
        <v>2877</v>
      </c>
      <c r="AH772">
        <v>0.79264214046822745</v>
      </c>
      <c r="AI772" t="s">
        <v>568</v>
      </c>
      <c r="AJ772">
        <v>58360</v>
      </c>
    </row>
    <row r="773" spans="18:36" x14ac:dyDescent="0.3">
      <c r="R773" t="s">
        <v>633</v>
      </c>
      <c r="S773" s="34">
        <v>2</v>
      </c>
      <c r="T773">
        <v>2023</v>
      </c>
      <c r="U773" t="s">
        <v>606</v>
      </c>
      <c r="V773" t="s">
        <v>2830</v>
      </c>
      <c r="W773" t="s">
        <v>2831</v>
      </c>
      <c r="X773" t="s">
        <v>2832</v>
      </c>
      <c r="Y773" t="s">
        <v>2812</v>
      </c>
      <c r="Z773" t="s">
        <v>2833</v>
      </c>
      <c r="AA773" t="s">
        <v>623</v>
      </c>
      <c r="AB773" t="s">
        <v>588</v>
      </c>
      <c r="AC773" t="s">
        <v>603</v>
      </c>
      <c r="AD773" t="s">
        <v>2576</v>
      </c>
      <c r="AE773" t="s">
        <v>2818</v>
      </c>
      <c r="AF773" t="s">
        <v>2877</v>
      </c>
      <c r="AH773">
        <v>0.79264214046822745</v>
      </c>
      <c r="AI773" t="s">
        <v>568</v>
      </c>
      <c r="AJ773">
        <v>58435</v>
      </c>
    </row>
    <row r="774" spans="18:36" x14ac:dyDescent="0.3">
      <c r="R774" t="s">
        <v>633</v>
      </c>
      <c r="S774" s="34">
        <v>2</v>
      </c>
      <c r="T774">
        <v>2023</v>
      </c>
      <c r="U774" t="s">
        <v>606</v>
      </c>
      <c r="V774" t="s">
        <v>2830</v>
      </c>
      <c r="W774" t="s">
        <v>2831</v>
      </c>
      <c r="X774" t="s">
        <v>2832</v>
      </c>
      <c r="Y774" t="s">
        <v>2812</v>
      </c>
      <c r="Z774" t="s">
        <v>2833</v>
      </c>
      <c r="AA774" t="s">
        <v>623</v>
      </c>
      <c r="AB774" t="s">
        <v>588</v>
      </c>
      <c r="AC774" t="s">
        <v>603</v>
      </c>
      <c r="AD774" t="s">
        <v>2576</v>
      </c>
      <c r="AE774" t="s">
        <v>2818</v>
      </c>
      <c r="AF774" t="s">
        <v>2877</v>
      </c>
      <c r="AH774">
        <v>0.79264214046822745</v>
      </c>
      <c r="AI774" t="s">
        <v>568</v>
      </c>
      <c r="AJ774">
        <v>58510</v>
      </c>
    </row>
    <row r="775" spans="18:36" x14ac:dyDescent="0.3">
      <c r="R775" t="s">
        <v>633</v>
      </c>
      <c r="S775" s="34">
        <v>2</v>
      </c>
      <c r="T775">
        <v>2023</v>
      </c>
      <c r="U775" t="s">
        <v>606</v>
      </c>
      <c r="V775" t="s">
        <v>2830</v>
      </c>
      <c r="W775" t="s">
        <v>2831</v>
      </c>
      <c r="X775" t="s">
        <v>2832</v>
      </c>
      <c r="Y775" t="s">
        <v>2812</v>
      </c>
      <c r="Z775" t="s">
        <v>2833</v>
      </c>
      <c r="AA775" t="s">
        <v>623</v>
      </c>
      <c r="AB775" t="s">
        <v>588</v>
      </c>
      <c r="AC775" t="s">
        <v>603</v>
      </c>
      <c r="AD775" t="s">
        <v>2576</v>
      </c>
      <c r="AE775" t="s">
        <v>2818</v>
      </c>
      <c r="AF775" t="s">
        <v>2877</v>
      </c>
      <c r="AH775">
        <v>0.79264214046822745</v>
      </c>
      <c r="AI775" t="s">
        <v>568</v>
      </c>
      <c r="AJ775">
        <v>58585</v>
      </c>
    </row>
    <row r="776" spans="18:36" x14ac:dyDescent="0.3">
      <c r="R776" t="s">
        <v>633</v>
      </c>
      <c r="S776" s="34">
        <v>2</v>
      </c>
      <c r="T776">
        <v>2023</v>
      </c>
      <c r="U776" t="s">
        <v>606</v>
      </c>
      <c r="V776" t="s">
        <v>2830</v>
      </c>
      <c r="W776" t="s">
        <v>2831</v>
      </c>
      <c r="X776" t="s">
        <v>2832</v>
      </c>
      <c r="Y776" t="s">
        <v>2812</v>
      </c>
      <c r="Z776" t="s">
        <v>2833</v>
      </c>
      <c r="AA776" t="s">
        <v>623</v>
      </c>
      <c r="AB776" t="s">
        <v>588</v>
      </c>
      <c r="AC776" t="s">
        <v>603</v>
      </c>
      <c r="AD776" t="s">
        <v>2576</v>
      </c>
      <c r="AE776" t="s">
        <v>2818</v>
      </c>
      <c r="AF776" t="s">
        <v>2877</v>
      </c>
      <c r="AH776">
        <v>0.79264214046822745</v>
      </c>
      <c r="AI776" t="s">
        <v>568</v>
      </c>
      <c r="AJ776">
        <v>58660</v>
      </c>
    </row>
    <row r="777" spans="18:36" x14ac:dyDescent="0.3">
      <c r="R777" t="s">
        <v>633</v>
      </c>
      <c r="S777" s="34">
        <v>2</v>
      </c>
      <c r="T777">
        <v>2023</v>
      </c>
      <c r="U777" t="s">
        <v>606</v>
      </c>
      <c r="V777" t="s">
        <v>2830</v>
      </c>
      <c r="W777" t="s">
        <v>2831</v>
      </c>
      <c r="X777" t="s">
        <v>2832</v>
      </c>
      <c r="Y777" t="s">
        <v>2812</v>
      </c>
      <c r="Z777" t="s">
        <v>2833</v>
      </c>
      <c r="AA777" t="s">
        <v>623</v>
      </c>
      <c r="AB777" t="s">
        <v>588</v>
      </c>
      <c r="AC777" t="s">
        <v>603</v>
      </c>
      <c r="AD777" t="s">
        <v>2576</v>
      </c>
      <c r="AE777" t="s">
        <v>2818</v>
      </c>
      <c r="AF777" t="s">
        <v>2877</v>
      </c>
      <c r="AH777">
        <v>0.79264214046822745</v>
      </c>
      <c r="AI777" t="s">
        <v>568</v>
      </c>
      <c r="AJ777">
        <v>58735</v>
      </c>
    </row>
    <row r="778" spans="18:36" x14ac:dyDescent="0.3">
      <c r="R778" t="s">
        <v>634</v>
      </c>
      <c r="S778" s="34">
        <v>2</v>
      </c>
      <c r="T778">
        <v>2023</v>
      </c>
      <c r="U778" t="s">
        <v>606</v>
      </c>
      <c r="V778" t="s">
        <v>2830</v>
      </c>
      <c r="W778" t="s">
        <v>2831</v>
      </c>
      <c r="X778" t="s">
        <v>2832</v>
      </c>
      <c r="Y778" t="s">
        <v>2812</v>
      </c>
      <c r="Z778" t="s">
        <v>2833</v>
      </c>
      <c r="AA778" t="s">
        <v>623</v>
      </c>
      <c r="AB778" t="s">
        <v>619</v>
      </c>
      <c r="AC778" t="s">
        <v>613</v>
      </c>
      <c r="AD778" t="s">
        <v>2602</v>
      </c>
      <c r="AE778" t="s">
        <v>2819</v>
      </c>
      <c r="AF778" t="s">
        <v>2878</v>
      </c>
      <c r="AH778">
        <v>0.81705150976909413</v>
      </c>
      <c r="AI778" t="s">
        <v>568</v>
      </c>
      <c r="AJ778">
        <v>58772</v>
      </c>
    </row>
    <row r="779" spans="18:36" x14ac:dyDescent="0.3">
      <c r="R779" t="s">
        <v>634</v>
      </c>
      <c r="S779" s="34">
        <v>2</v>
      </c>
      <c r="T779">
        <v>2023</v>
      </c>
      <c r="U779" t="s">
        <v>606</v>
      </c>
      <c r="V779" t="s">
        <v>2830</v>
      </c>
      <c r="W779" t="s">
        <v>2831</v>
      </c>
      <c r="X779" t="s">
        <v>2832</v>
      </c>
      <c r="Y779" t="s">
        <v>2812</v>
      </c>
      <c r="Z779" t="s">
        <v>2833</v>
      </c>
      <c r="AA779" t="s">
        <v>623</v>
      </c>
      <c r="AB779" t="s">
        <v>619</v>
      </c>
      <c r="AC779" t="s">
        <v>613</v>
      </c>
      <c r="AD779" t="s">
        <v>2602</v>
      </c>
      <c r="AE779" t="s">
        <v>2819</v>
      </c>
      <c r="AF779" t="s">
        <v>2878</v>
      </c>
      <c r="AH779">
        <v>0.81705150976909413</v>
      </c>
      <c r="AI779" t="s">
        <v>568</v>
      </c>
      <c r="AJ779">
        <v>58847</v>
      </c>
    </row>
    <row r="780" spans="18:36" x14ac:dyDescent="0.3">
      <c r="R780" t="s">
        <v>634</v>
      </c>
      <c r="S780" s="34">
        <v>2</v>
      </c>
      <c r="T780">
        <v>2023</v>
      </c>
      <c r="U780" t="s">
        <v>606</v>
      </c>
      <c r="V780" t="s">
        <v>2830</v>
      </c>
      <c r="W780" t="s">
        <v>2831</v>
      </c>
      <c r="X780" t="s">
        <v>2832</v>
      </c>
      <c r="Y780" t="s">
        <v>2812</v>
      </c>
      <c r="Z780" t="s">
        <v>2833</v>
      </c>
      <c r="AA780" t="s">
        <v>623</v>
      </c>
      <c r="AB780" t="s">
        <v>619</v>
      </c>
      <c r="AC780" t="s">
        <v>613</v>
      </c>
      <c r="AD780" t="s">
        <v>2602</v>
      </c>
      <c r="AE780" t="s">
        <v>2819</v>
      </c>
      <c r="AF780" t="s">
        <v>2878</v>
      </c>
      <c r="AH780">
        <v>0.81705150976909413</v>
      </c>
      <c r="AI780" t="s">
        <v>568</v>
      </c>
      <c r="AJ780">
        <v>58922</v>
      </c>
    </row>
    <row r="781" spans="18:36" x14ac:dyDescent="0.3">
      <c r="R781" t="s">
        <v>634</v>
      </c>
      <c r="S781" s="34">
        <v>2</v>
      </c>
      <c r="T781">
        <v>2023</v>
      </c>
      <c r="U781" t="s">
        <v>606</v>
      </c>
      <c r="V781" t="s">
        <v>2830</v>
      </c>
      <c r="W781" t="s">
        <v>2831</v>
      </c>
      <c r="X781" t="s">
        <v>2832</v>
      </c>
      <c r="Y781" t="s">
        <v>2812</v>
      </c>
      <c r="Z781" t="s">
        <v>2833</v>
      </c>
      <c r="AA781" t="s">
        <v>623</v>
      </c>
      <c r="AB781" t="s">
        <v>619</v>
      </c>
      <c r="AC781" t="s">
        <v>613</v>
      </c>
      <c r="AD781" t="s">
        <v>2602</v>
      </c>
      <c r="AE781" t="s">
        <v>2819</v>
      </c>
      <c r="AF781" t="s">
        <v>2878</v>
      </c>
      <c r="AH781">
        <v>0.81705150976909413</v>
      </c>
      <c r="AI781" t="s">
        <v>568</v>
      </c>
      <c r="AJ781">
        <v>58997</v>
      </c>
    </row>
    <row r="782" spans="18:36" x14ac:dyDescent="0.3">
      <c r="R782" t="s">
        <v>634</v>
      </c>
      <c r="S782" s="34">
        <v>2</v>
      </c>
      <c r="T782">
        <v>2023</v>
      </c>
      <c r="U782" t="s">
        <v>606</v>
      </c>
      <c r="V782" t="s">
        <v>2830</v>
      </c>
      <c r="W782" t="s">
        <v>2831</v>
      </c>
      <c r="X782" t="s">
        <v>2832</v>
      </c>
      <c r="Y782" t="s">
        <v>2812</v>
      </c>
      <c r="Z782" t="s">
        <v>2833</v>
      </c>
      <c r="AA782" t="s">
        <v>623</v>
      </c>
      <c r="AB782" t="s">
        <v>619</v>
      </c>
      <c r="AC782" t="s">
        <v>613</v>
      </c>
      <c r="AD782" t="s">
        <v>2602</v>
      </c>
      <c r="AE782" t="s">
        <v>2819</v>
      </c>
      <c r="AF782" t="s">
        <v>2878</v>
      </c>
      <c r="AH782">
        <v>0.81705150976909413</v>
      </c>
      <c r="AI782" t="s">
        <v>568</v>
      </c>
      <c r="AJ782">
        <v>59072</v>
      </c>
    </row>
    <row r="783" spans="18:36" x14ac:dyDescent="0.3">
      <c r="R783" t="s">
        <v>634</v>
      </c>
      <c r="S783" s="34">
        <v>2</v>
      </c>
      <c r="T783">
        <v>2023</v>
      </c>
      <c r="U783" t="s">
        <v>606</v>
      </c>
      <c r="V783" t="s">
        <v>2830</v>
      </c>
      <c r="W783" t="s">
        <v>2831</v>
      </c>
      <c r="X783" t="s">
        <v>2832</v>
      </c>
      <c r="Y783" t="s">
        <v>2812</v>
      </c>
      <c r="Z783" t="s">
        <v>2833</v>
      </c>
      <c r="AA783" t="s">
        <v>623</v>
      </c>
      <c r="AB783" t="s">
        <v>619</v>
      </c>
      <c r="AC783" t="s">
        <v>613</v>
      </c>
      <c r="AD783" t="s">
        <v>2602</v>
      </c>
      <c r="AE783" t="s">
        <v>2819</v>
      </c>
      <c r="AF783" t="s">
        <v>2878</v>
      </c>
      <c r="AH783">
        <v>0.81705150976909413</v>
      </c>
      <c r="AI783" t="s">
        <v>568</v>
      </c>
      <c r="AJ783">
        <v>59147</v>
      </c>
    </row>
    <row r="784" spans="18:36" x14ac:dyDescent="0.3">
      <c r="R784" t="s">
        <v>634</v>
      </c>
      <c r="S784" s="34">
        <v>2</v>
      </c>
      <c r="T784">
        <v>2023</v>
      </c>
      <c r="U784" t="s">
        <v>606</v>
      </c>
      <c r="V784" t="s">
        <v>2830</v>
      </c>
      <c r="W784" t="s">
        <v>2831</v>
      </c>
      <c r="X784" t="s">
        <v>2832</v>
      </c>
      <c r="Y784" t="s">
        <v>2812</v>
      </c>
      <c r="Z784" t="s">
        <v>2833</v>
      </c>
      <c r="AA784" t="s">
        <v>623</v>
      </c>
      <c r="AB784" t="s">
        <v>619</v>
      </c>
      <c r="AC784" t="s">
        <v>613</v>
      </c>
      <c r="AD784" t="s">
        <v>2602</v>
      </c>
      <c r="AE784" t="s">
        <v>2819</v>
      </c>
      <c r="AF784" t="s">
        <v>2878</v>
      </c>
      <c r="AH784">
        <v>0.81705150976909413</v>
      </c>
      <c r="AI784" t="s">
        <v>568</v>
      </c>
      <c r="AJ784">
        <v>59222</v>
      </c>
    </row>
    <row r="785" spans="18:36" x14ac:dyDescent="0.3">
      <c r="R785" t="s">
        <v>634</v>
      </c>
      <c r="S785" s="34">
        <v>2</v>
      </c>
      <c r="T785">
        <v>2023</v>
      </c>
      <c r="U785" t="s">
        <v>606</v>
      </c>
      <c r="V785" t="s">
        <v>2830</v>
      </c>
      <c r="W785" t="s">
        <v>2831</v>
      </c>
      <c r="X785" t="s">
        <v>2832</v>
      </c>
      <c r="Y785" t="s">
        <v>2812</v>
      </c>
      <c r="Z785" t="s">
        <v>2833</v>
      </c>
      <c r="AA785" t="s">
        <v>623</v>
      </c>
      <c r="AB785" t="s">
        <v>619</v>
      </c>
      <c r="AC785" t="s">
        <v>613</v>
      </c>
      <c r="AD785" t="s">
        <v>2602</v>
      </c>
      <c r="AE785" t="s">
        <v>2819</v>
      </c>
      <c r="AF785" t="s">
        <v>2878</v>
      </c>
      <c r="AH785">
        <v>0.81705150976909413</v>
      </c>
      <c r="AI785" t="s">
        <v>568</v>
      </c>
      <c r="AJ785">
        <v>59297</v>
      </c>
    </row>
    <row r="786" spans="18:36" x14ac:dyDescent="0.3">
      <c r="R786" t="s">
        <v>634</v>
      </c>
      <c r="S786" s="34">
        <v>2</v>
      </c>
      <c r="T786">
        <v>2023</v>
      </c>
      <c r="U786" t="s">
        <v>606</v>
      </c>
      <c r="V786" t="s">
        <v>2830</v>
      </c>
      <c r="W786" t="s">
        <v>2831</v>
      </c>
      <c r="X786" t="s">
        <v>2832</v>
      </c>
      <c r="Y786" t="s">
        <v>2812</v>
      </c>
      <c r="Z786" t="s">
        <v>2833</v>
      </c>
      <c r="AA786" t="s">
        <v>623</v>
      </c>
      <c r="AB786" t="s">
        <v>619</v>
      </c>
      <c r="AC786" t="s">
        <v>613</v>
      </c>
      <c r="AD786" t="s">
        <v>2602</v>
      </c>
      <c r="AE786" t="s">
        <v>2819</v>
      </c>
      <c r="AF786" t="s">
        <v>2878</v>
      </c>
      <c r="AH786">
        <v>0.81705150976909413</v>
      </c>
      <c r="AI786" t="s">
        <v>568</v>
      </c>
      <c r="AJ786">
        <v>59372</v>
      </c>
    </row>
    <row r="787" spans="18:36" x14ac:dyDescent="0.3">
      <c r="R787" t="s">
        <v>634</v>
      </c>
      <c r="S787" s="34">
        <v>2</v>
      </c>
      <c r="T787">
        <v>2023</v>
      </c>
      <c r="U787" t="s">
        <v>606</v>
      </c>
      <c r="V787" t="s">
        <v>2830</v>
      </c>
      <c r="W787" t="s">
        <v>2831</v>
      </c>
      <c r="X787" t="s">
        <v>2832</v>
      </c>
      <c r="Y787" t="s">
        <v>2812</v>
      </c>
      <c r="Z787" t="s">
        <v>2833</v>
      </c>
      <c r="AA787" t="s">
        <v>623</v>
      </c>
      <c r="AB787" t="s">
        <v>619</v>
      </c>
      <c r="AC787" t="s">
        <v>613</v>
      </c>
      <c r="AD787" t="s">
        <v>2602</v>
      </c>
      <c r="AE787" t="s">
        <v>2819</v>
      </c>
      <c r="AF787" t="s">
        <v>2878</v>
      </c>
      <c r="AH787">
        <v>0.81705150976909413</v>
      </c>
      <c r="AI787" t="s">
        <v>568</v>
      </c>
      <c r="AJ787">
        <v>59447</v>
      </c>
    </row>
    <row r="788" spans="18:36" x14ac:dyDescent="0.3">
      <c r="R788" t="s">
        <v>634</v>
      </c>
      <c r="S788" s="34">
        <v>2</v>
      </c>
      <c r="T788">
        <v>2023</v>
      </c>
      <c r="U788" t="s">
        <v>606</v>
      </c>
      <c r="V788" t="s">
        <v>2830</v>
      </c>
      <c r="W788" t="s">
        <v>2831</v>
      </c>
      <c r="X788" t="s">
        <v>2832</v>
      </c>
      <c r="Y788" t="s">
        <v>2812</v>
      </c>
      <c r="Z788" t="s">
        <v>2833</v>
      </c>
      <c r="AA788" t="s">
        <v>623</v>
      </c>
      <c r="AB788" t="s">
        <v>619</v>
      </c>
      <c r="AC788" t="s">
        <v>613</v>
      </c>
      <c r="AD788" t="s">
        <v>2602</v>
      </c>
      <c r="AE788" t="s">
        <v>2819</v>
      </c>
      <c r="AF788" t="s">
        <v>2878</v>
      </c>
      <c r="AH788">
        <v>0.81705150976909413</v>
      </c>
      <c r="AI788" t="s">
        <v>568</v>
      </c>
      <c r="AJ788">
        <v>59522</v>
      </c>
    </row>
    <row r="789" spans="18:36" x14ac:dyDescent="0.3">
      <c r="R789" t="s">
        <v>634</v>
      </c>
      <c r="S789" s="34">
        <v>2</v>
      </c>
      <c r="T789">
        <v>2023</v>
      </c>
      <c r="U789" t="s">
        <v>606</v>
      </c>
      <c r="V789" t="s">
        <v>2830</v>
      </c>
      <c r="W789" t="s">
        <v>2831</v>
      </c>
      <c r="X789" t="s">
        <v>2832</v>
      </c>
      <c r="Y789" t="s">
        <v>2812</v>
      </c>
      <c r="Z789" t="s">
        <v>2833</v>
      </c>
      <c r="AA789" t="s">
        <v>623</v>
      </c>
      <c r="AB789" t="s">
        <v>619</v>
      </c>
      <c r="AC789" t="s">
        <v>613</v>
      </c>
      <c r="AD789" t="s">
        <v>2602</v>
      </c>
      <c r="AE789" t="s">
        <v>2819</v>
      </c>
      <c r="AF789" t="s">
        <v>2878</v>
      </c>
      <c r="AH789">
        <v>0.81705150976909413</v>
      </c>
      <c r="AI789" t="s">
        <v>568</v>
      </c>
      <c r="AJ789">
        <v>59597</v>
      </c>
    </row>
    <row r="790" spans="18:36" x14ac:dyDescent="0.3">
      <c r="R790" t="s">
        <v>634</v>
      </c>
      <c r="S790" s="34">
        <v>2</v>
      </c>
      <c r="T790">
        <v>2023</v>
      </c>
      <c r="U790" t="s">
        <v>606</v>
      </c>
      <c r="V790" t="s">
        <v>2830</v>
      </c>
      <c r="W790" t="s">
        <v>2831</v>
      </c>
      <c r="X790" t="s">
        <v>2832</v>
      </c>
      <c r="Y790" t="s">
        <v>2812</v>
      </c>
      <c r="Z790" t="s">
        <v>2833</v>
      </c>
      <c r="AA790" t="s">
        <v>623</v>
      </c>
      <c r="AB790" t="s">
        <v>619</v>
      </c>
      <c r="AC790" t="s">
        <v>613</v>
      </c>
      <c r="AD790" t="s">
        <v>2602</v>
      </c>
      <c r="AE790" t="s">
        <v>2819</v>
      </c>
      <c r="AF790" t="s">
        <v>2878</v>
      </c>
      <c r="AH790">
        <v>0.81705150976909413</v>
      </c>
      <c r="AI790" t="s">
        <v>568</v>
      </c>
      <c r="AJ790">
        <v>59672</v>
      </c>
    </row>
    <row r="791" spans="18:36" x14ac:dyDescent="0.3">
      <c r="R791" t="s">
        <v>634</v>
      </c>
      <c r="S791" s="34">
        <v>2</v>
      </c>
      <c r="T791">
        <v>2023</v>
      </c>
      <c r="U791" t="s">
        <v>606</v>
      </c>
      <c r="V791" t="s">
        <v>2830</v>
      </c>
      <c r="W791" t="s">
        <v>2831</v>
      </c>
      <c r="X791" t="s">
        <v>2832</v>
      </c>
      <c r="Y791" t="s">
        <v>2812</v>
      </c>
      <c r="Z791" t="s">
        <v>2833</v>
      </c>
      <c r="AA791" t="s">
        <v>623</v>
      </c>
      <c r="AB791" t="s">
        <v>619</v>
      </c>
      <c r="AC791" t="s">
        <v>613</v>
      </c>
      <c r="AD791" t="s">
        <v>2602</v>
      </c>
      <c r="AE791" t="s">
        <v>2819</v>
      </c>
      <c r="AF791" t="s">
        <v>2878</v>
      </c>
      <c r="AH791">
        <v>0.81705150976909413</v>
      </c>
      <c r="AI791" t="s">
        <v>568</v>
      </c>
      <c r="AJ791">
        <v>59747</v>
      </c>
    </row>
    <row r="792" spans="18:36" x14ac:dyDescent="0.3">
      <c r="R792" t="s">
        <v>634</v>
      </c>
      <c r="S792" s="34">
        <v>2</v>
      </c>
      <c r="T792">
        <v>2023</v>
      </c>
      <c r="U792" t="s">
        <v>606</v>
      </c>
      <c r="V792" t="s">
        <v>2830</v>
      </c>
      <c r="W792" t="s">
        <v>2831</v>
      </c>
      <c r="X792" t="s">
        <v>2832</v>
      </c>
      <c r="Y792" t="s">
        <v>2812</v>
      </c>
      <c r="Z792" t="s">
        <v>2833</v>
      </c>
      <c r="AA792" t="s">
        <v>623</v>
      </c>
      <c r="AB792" t="s">
        <v>619</v>
      </c>
      <c r="AC792" t="s">
        <v>613</v>
      </c>
      <c r="AD792" t="s">
        <v>2602</v>
      </c>
      <c r="AE792" t="s">
        <v>2819</v>
      </c>
      <c r="AF792" t="s">
        <v>2878</v>
      </c>
      <c r="AH792">
        <v>0.81705150976909413</v>
      </c>
      <c r="AI792" t="s">
        <v>568</v>
      </c>
      <c r="AJ792">
        <v>59822</v>
      </c>
    </row>
    <row r="793" spans="18:36" x14ac:dyDescent="0.3">
      <c r="R793" t="s">
        <v>634</v>
      </c>
      <c r="S793" s="34">
        <v>2</v>
      </c>
      <c r="T793">
        <v>2023</v>
      </c>
      <c r="U793" t="s">
        <v>606</v>
      </c>
      <c r="V793" t="s">
        <v>2830</v>
      </c>
      <c r="W793" t="s">
        <v>2831</v>
      </c>
      <c r="X793" t="s">
        <v>2832</v>
      </c>
      <c r="Y793" t="s">
        <v>2812</v>
      </c>
      <c r="Z793" t="s">
        <v>2833</v>
      </c>
      <c r="AA793" t="s">
        <v>623</v>
      </c>
      <c r="AB793" t="s">
        <v>619</v>
      </c>
      <c r="AC793" t="s">
        <v>613</v>
      </c>
      <c r="AD793" t="s">
        <v>2602</v>
      </c>
      <c r="AE793" t="s">
        <v>2819</v>
      </c>
      <c r="AF793" t="s">
        <v>2878</v>
      </c>
      <c r="AH793">
        <v>0.81705150976909413</v>
      </c>
      <c r="AI793" t="s">
        <v>568</v>
      </c>
      <c r="AJ793">
        <v>59897</v>
      </c>
    </row>
    <row r="794" spans="18:36" x14ac:dyDescent="0.3">
      <c r="R794" t="s">
        <v>634</v>
      </c>
      <c r="S794" s="34">
        <v>2</v>
      </c>
      <c r="T794">
        <v>2023</v>
      </c>
      <c r="U794" t="s">
        <v>606</v>
      </c>
      <c r="V794" t="s">
        <v>2830</v>
      </c>
      <c r="W794" t="s">
        <v>2831</v>
      </c>
      <c r="X794" t="s">
        <v>2832</v>
      </c>
      <c r="Y794" t="s">
        <v>2812</v>
      </c>
      <c r="Z794" t="s">
        <v>2833</v>
      </c>
      <c r="AA794" t="s">
        <v>623</v>
      </c>
      <c r="AB794" t="s">
        <v>619</v>
      </c>
      <c r="AC794" t="s">
        <v>613</v>
      </c>
      <c r="AD794" t="s">
        <v>2602</v>
      </c>
      <c r="AE794" t="s">
        <v>2819</v>
      </c>
      <c r="AF794" t="s">
        <v>2878</v>
      </c>
      <c r="AH794">
        <v>0.81705150976909413</v>
      </c>
      <c r="AI794" t="s">
        <v>568</v>
      </c>
      <c r="AJ794">
        <v>59972</v>
      </c>
    </row>
    <row r="795" spans="18:36" x14ac:dyDescent="0.3">
      <c r="R795" t="s">
        <v>634</v>
      </c>
      <c r="S795" s="34">
        <v>2</v>
      </c>
      <c r="T795">
        <v>2023</v>
      </c>
      <c r="U795" t="s">
        <v>606</v>
      </c>
      <c r="V795" t="s">
        <v>2830</v>
      </c>
      <c r="W795" t="s">
        <v>2831</v>
      </c>
      <c r="X795" t="s">
        <v>2832</v>
      </c>
      <c r="Y795" t="s">
        <v>2812</v>
      </c>
      <c r="Z795" t="s">
        <v>2833</v>
      </c>
      <c r="AA795" t="s">
        <v>623</v>
      </c>
      <c r="AB795" t="s">
        <v>619</v>
      </c>
      <c r="AC795" t="s">
        <v>613</v>
      </c>
      <c r="AD795" t="s">
        <v>2602</v>
      </c>
      <c r="AE795" t="s">
        <v>2819</v>
      </c>
      <c r="AF795" t="s">
        <v>2878</v>
      </c>
      <c r="AH795">
        <v>0.81705150976909413</v>
      </c>
      <c r="AI795" t="s">
        <v>568</v>
      </c>
      <c r="AJ795">
        <v>60047</v>
      </c>
    </row>
    <row r="796" spans="18:36" x14ac:dyDescent="0.3">
      <c r="R796" t="s">
        <v>634</v>
      </c>
      <c r="S796" s="34">
        <v>2</v>
      </c>
      <c r="T796">
        <v>2023</v>
      </c>
      <c r="U796" t="s">
        <v>606</v>
      </c>
      <c r="V796" t="s">
        <v>2830</v>
      </c>
      <c r="W796" t="s">
        <v>2831</v>
      </c>
      <c r="X796" t="s">
        <v>2832</v>
      </c>
      <c r="Y796" t="s">
        <v>2812</v>
      </c>
      <c r="Z796" t="s">
        <v>2833</v>
      </c>
      <c r="AA796" t="s">
        <v>623</v>
      </c>
      <c r="AB796" t="s">
        <v>619</v>
      </c>
      <c r="AC796" t="s">
        <v>613</v>
      </c>
      <c r="AD796" t="s">
        <v>2602</v>
      </c>
      <c r="AE796" t="s">
        <v>2819</v>
      </c>
      <c r="AF796" t="s">
        <v>2878</v>
      </c>
      <c r="AH796">
        <v>0.81705150976909413</v>
      </c>
      <c r="AI796" t="s">
        <v>568</v>
      </c>
      <c r="AJ796">
        <v>60122</v>
      </c>
    </row>
    <row r="797" spans="18:36" x14ac:dyDescent="0.3">
      <c r="R797" t="s">
        <v>634</v>
      </c>
      <c r="S797" s="34">
        <v>2</v>
      </c>
      <c r="T797">
        <v>2023</v>
      </c>
      <c r="U797" t="s">
        <v>606</v>
      </c>
      <c r="V797" t="s">
        <v>2830</v>
      </c>
      <c r="W797" t="s">
        <v>2831</v>
      </c>
      <c r="X797" t="s">
        <v>2832</v>
      </c>
      <c r="Y797" t="s">
        <v>2812</v>
      </c>
      <c r="Z797" t="s">
        <v>2833</v>
      </c>
      <c r="AA797" t="s">
        <v>623</v>
      </c>
      <c r="AB797" t="s">
        <v>619</v>
      </c>
      <c r="AC797" t="s">
        <v>613</v>
      </c>
      <c r="AD797" t="s">
        <v>2602</v>
      </c>
      <c r="AE797" t="s">
        <v>2819</v>
      </c>
      <c r="AF797" t="s">
        <v>2878</v>
      </c>
      <c r="AH797">
        <v>0.81705150976909413</v>
      </c>
      <c r="AI797" t="s">
        <v>568</v>
      </c>
      <c r="AJ797">
        <v>60197</v>
      </c>
    </row>
    <row r="798" spans="18:36" x14ac:dyDescent="0.3">
      <c r="R798" t="s">
        <v>634</v>
      </c>
      <c r="S798" s="34">
        <v>2</v>
      </c>
      <c r="T798">
        <v>2023</v>
      </c>
      <c r="U798" t="s">
        <v>606</v>
      </c>
      <c r="V798" t="s">
        <v>2830</v>
      </c>
      <c r="W798" t="s">
        <v>2831</v>
      </c>
      <c r="X798" t="s">
        <v>2832</v>
      </c>
      <c r="Y798" t="s">
        <v>2812</v>
      </c>
      <c r="Z798" t="s">
        <v>2833</v>
      </c>
      <c r="AA798" t="s">
        <v>623</v>
      </c>
      <c r="AB798" t="s">
        <v>619</v>
      </c>
      <c r="AC798" t="s">
        <v>613</v>
      </c>
      <c r="AD798" t="s">
        <v>2602</v>
      </c>
      <c r="AE798" t="s">
        <v>2819</v>
      </c>
      <c r="AF798" t="s">
        <v>2878</v>
      </c>
      <c r="AH798">
        <v>0.81705150976909413</v>
      </c>
      <c r="AI798" t="s">
        <v>568</v>
      </c>
      <c r="AJ798">
        <v>60272</v>
      </c>
    </row>
    <row r="799" spans="18:36" x14ac:dyDescent="0.3">
      <c r="R799" t="s">
        <v>634</v>
      </c>
      <c r="S799" s="34">
        <v>2</v>
      </c>
      <c r="T799">
        <v>2023</v>
      </c>
      <c r="U799" t="s">
        <v>606</v>
      </c>
      <c r="V799" t="s">
        <v>2830</v>
      </c>
      <c r="W799" t="s">
        <v>2831</v>
      </c>
      <c r="X799" t="s">
        <v>2832</v>
      </c>
      <c r="Y799" t="s">
        <v>2812</v>
      </c>
      <c r="Z799" t="s">
        <v>2833</v>
      </c>
      <c r="AA799" t="s">
        <v>623</v>
      </c>
      <c r="AB799" t="s">
        <v>619</v>
      </c>
      <c r="AC799" t="s">
        <v>613</v>
      </c>
      <c r="AD799" t="s">
        <v>2602</v>
      </c>
      <c r="AE799" t="s">
        <v>2819</v>
      </c>
      <c r="AF799" t="s">
        <v>2878</v>
      </c>
      <c r="AH799">
        <v>0.81705150976909413</v>
      </c>
      <c r="AI799" t="s">
        <v>568</v>
      </c>
      <c r="AJ799">
        <v>60347</v>
      </c>
    </row>
    <row r="800" spans="18:36" x14ac:dyDescent="0.3">
      <c r="R800" t="s">
        <v>634</v>
      </c>
      <c r="S800" s="34">
        <v>2</v>
      </c>
      <c r="T800">
        <v>2023</v>
      </c>
      <c r="U800" t="s">
        <v>606</v>
      </c>
      <c r="V800" t="s">
        <v>2830</v>
      </c>
      <c r="W800" t="s">
        <v>2831</v>
      </c>
      <c r="X800" t="s">
        <v>2832</v>
      </c>
      <c r="Y800" t="s">
        <v>2812</v>
      </c>
      <c r="Z800" t="s">
        <v>2833</v>
      </c>
      <c r="AA800" t="s">
        <v>623</v>
      </c>
      <c r="AB800" t="s">
        <v>619</v>
      </c>
      <c r="AC800" t="s">
        <v>613</v>
      </c>
      <c r="AD800" t="s">
        <v>2602</v>
      </c>
      <c r="AE800" t="s">
        <v>2819</v>
      </c>
      <c r="AF800" t="s">
        <v>2878</v>
      </c>
      <c r="AH800">
        <v>0.81705150976909413</v>
      </c>
      <c r="AI800" t="s">
        <v>568</v>
      </c>
      <c r="AJ800">
        <v>60422</v>
      </c>
    </row>
    <row r="801" spans="18:36" x14ac:dyDescent="0.3">
      <c r="R801" t="s">
        <v>634</v>
      </c>
      <c r="S801" s="34">
        <v>2</v>
      </c>
      <c r="T801">
        <v>2023</v>
      </c>
      <c r="U801" t="s">
        <v>606</v>
      </c>
      <c r="V801" t="s">
        <v>2830</v>
      </c>
      <c r="W801" t="s">
        <v>2831</v>
      </c>
      <c r="X801" t="s">
        <v>2832</v>
      </c>
      <c r="Y801" t="s">
        <v>2812</v>
      </c>
      <c r="Z801" t="s">
        <v>2833</v>
      </c>
      <c r="AA801" t="s">
        <v>623</v>
      </c>
      <c r="AB801" t="s">
        <v>619</v>
      </c>
      <c r="AC801" t="s">
        <v>613</v>
      </c>
      <c r="AD801" t="s">
        <v>2602</v>
      </c>
      <c r="AE801" t="s">
        <v>2819</v>
      </c>
      <c r="AF801" t="s">
        <v>2878</v>
      </c>
      <c r="AH801">
        <v>0.81705150976909413</v>
      </c>
      <c r="AI801" t="s">
        <v>568</v>
      </c>
      <c r="AJ801">
        <v>60497</v>
      </c>
    </row>
    <row r="802" spans="18:36" x14ac:dyDescent="0.3">
      <c r="R802" t="s">
        <v>634</v>
      </c>
      <c r="S802" s="34">
        <v>2</v>
      </c>
      <c r="T802">
        <v>2023</v>
      </c>
      <c r="U802" t="s">
        <v>606</v>
      </c>
      <c r="V802" t="s">
        <v>2830</v>
      </c>
      <c r="W802" t="s">
        <v>2831</v>
      </c>
      <c r="X802" t="s">
        <v>2832</v>
      </c>
      <c r="Y802" t="s">
        <v>2812</v>
      </c>
      <c r="Z802" t="s">
        <v>2833</v>
      </c>
      <c r="AA802" t="s">
        <v>623</v>
      </c>
      <c r="AB802" t="s">
        <v>619</v>
      </c>
      <c r="AC802" t="s">
        <v>613</v>
      </c>
      <c r="AD802" t="s">
        <v>2602</v>
      </c>
      <c r="AE802" t="s">
        <v>2819</v>
      </c>
      <c r="AF802" t="s">
        <v>2878</v>
      </c>
      <c r="AH802">
        <v>0.81705150976909413</v>
      </c>
      <c r="AI802" t="s">
        <v>568</v>
      </c>
      <c r="AJ802">
        <v>60572</v>
      </c>
    </row>
    <row r="803" spans="18:36" x14ac:dyDescent="0.3">
      <c r="R803" t="s">
        <v>634</v>
      </c>
      <c r="S803" s="34">
        <v>2</v>
      </c>
      <c r="T803">
        <v>2023</v>
      </c>
      <c r="U803" t="s">
        <v>606</v>
      </c>
      <c r="V803" t="s">
        <v>2830</v>
      </c>
      <c r="W803" t="s">
        <v>2831</v>
      </c>
      <c r="X803" t="s">
        <v>2832</v>
      </c>
      <c r="Y803" t="s">
        <v>2812</v>
      </c>
      <c r="Z803" t="s">
        <v>2833</v>
      </c>
      <c r="AA803" t="s">
        <v>623</v>
      </c>
      <c r="AB803" t="s">
        <v>619</v>
      </c>
      <c r="AC803" t="s">
        <v>613</v>
      </c>
      <c r="AD803" t="s">
        <v>2602</v>
      </c>
      <c r="AE803" t="s">
        <v>2819</v>
      </c>
      <c r="AF803" t="s">
        <v>2878</v>
      </c>
      <c r="AH803">
        <v>0.81705150976909413</v>
      </c>
      <c r="AI803" t="s">
        <v>568</v>
      </c>
      <c r="AJ803">
        <v>60647</v>
      </c>
    </row>
    <row r="804" spans="18:36" x14ac:dyDescent="0.3">
      <c r="R804" t="s">
        <v>634</v>
      </c>
      <c r="S804" s="34">
        <v>2</v>
      </c>
      <c r="T804">
        <v>2023</v>
      </c>
      <c r="U804" t="s">
        <v>606</v>
      </c>
      <c r="V804" t="s">
        <v>2830</v>
      </c>
      <c r="W804" t="s">
        <v>2831</v>
      </c>
      <c r="X804" t="s">
        <v>2832</v>
      </c>
      <c r="Y804" t="s">
        <v>2812</v>
      </c>
      <c r="Z804" t="s">
        <v>2833</v>
      </c>
      <c r="AA804" t="s">
        <v>623</v>
      </c>
      <c r="AB804" t="s">
        <v>619</v>
      </c>
      <c r="AC804" t="s">
        <v>613</v>
      </c>
      <c r="AD804" t="s">
        <v>2602</v>
      </c>
      <c r="AE804" t="s">
        <v>2819</v>
      </c>
      <c r="AF804" t="s">
        <v>2878</v>
      </c>
      <c r="AH804">
        <v>0.81705150976909413</v>
      </c>
      <c r="AI804" t="s">
        <v>568</v>
      </c>
      <c r="AJ804">
        <v>60722</v>
      </c>
    </row>
    <row r="805" spans="18:36" x14ac:dyDescent="0.3">
      <c r="R805" t="s">
        <v>634</v>
      </c>
      <c r="S805" s="34">
        <v>2</v>
      </c>
      <c r="T805">
        <v>2023</v>
      </c>
      <c r="U805" t="s">
        <v>606</v>
      </c>
      <c r="V805" t="s">
        <v>2830</v>
      </c>
      <c r="W805" t="s">
        <v>2831</v>
      </c>
      <c r="X805" t="s">
        <v>2832</v>
      </c>
      <c r="Y805" t="s">
        <v>2812</v>
      </c>
      <c r="Z805" t="s">
        <v>2833</v>
      </c>
      <c r="AA805" t="s">
        <v>623</v>
      </c>
      <c r="AB805" t="s">
        <v>619</v>
      </c>
      <c r="AC805" t="s">
        <v>613</v>
      </c>
      <c r="AD805" t="s">
        <v>2602</v>
      </c>
      <c r="AE805" t="s">
        <v>2819</v>
      </c>
      <c r="AF805" t="s">
        <v>2878</v>
      </c>
      <c r="AH805">
        <v>0.81705150976909413</v>
      </c>
      <c r="AI805" t="s">
        <v>568</v>
      </c>
      <c r="AJ805">
        <v>60797</v>
      </c>
    </row>
    <row r="806" spans="18:36" x14ac:dyDescent="0.3">
      <c r="R806" t="s">
        <v>634</v>
      </c>
      <c r="S806" s="34">
        <v>2</v>
      </c>
      <c r="T806">
        <v>2023</v>
      </c>
      <c r="U806" t="s">
        <v>606</v>
      </c>
      <c r="V806" t="s">
        <v>2830</v>
      </c>
      <c r="W806" t="s">
        <v>2831</v>
      </c>
      <c r="X806" t="s">
        <v>2832</v>
      </c>
      <c r="Y806" t="s">
        <v>2812</v>
      </c>
      <c r="Z806" t="s">
        <v>2833</v>
      </c>
      <c r="AA806" t="s">
        <v>623</v>
      </c>
      <c r="AB806" t="s">
        <v>619</v>
      </c>
      <c r="AC806" t="s">
        <v>613</v>
      </c>
      <c r="AD806" t="s">
        <v>2602</v>
      </c>
      <c r="AE806" t="s">
        <v>2819</v>
      </c>
      <c r="AF806" t="s">
        <v>2878</v>
      </c>
      <c r="AH806">
        <v>0.81705150976909413</v>
      </c>
      <c r="AI806" t="s">
        <v>568</v>
      </c>
      <c r="AJ806">
        <v>60872</v>
      </c>
    </row>
    <row r="807" spans="18:36" x14ac:dyDescent="0.3">
      <c r="R807" t="s">
        <v>634</v>
      </c>
      <c r="S807" s="34">
        <v>2</v>
      </c>
      <c r="T807">
        <v>2023</v>
      </c>
      <c r="U807" t="s">
        <v>606</v>
      </c>
      <c r="V807" t="s">
        <v>2830</v>
      </c>
      <c r="W807" t="s">
        <v>2831</v>
      </c>
      <c r="X807" t="s">
        <v>2832</v>
      </c>
      <c r="Y807" t="s">
        <v>2812</v>
      </c>
      <c r="Z807" t="s">
        <v>2833</v>
      </c>
      <c r="AA807" t="s">
        <v>623</v>
      </c>
      <c r="AB807" t="s">
        <v>619</v>
      </c>
      <c r="AC807" t="s">
        <v>613</v>
      </c>
      <c r="AD807" t="s">
        <v>2602</v>
      </c>
      <c r="AE807" t="s">
        <v>2819</v>
      </c>
      <c r="AF807" t="s">
        <v>2878</v>
      </c>
      <c r="AH807">
        <v>0.81705150976909413</v>
      </c>
      <c r="AI807" t="s">
        <v>568</v>
      </c>
      <c r="AJ807">
        <v>60947</v>
      </c>
    </row>
    <row r="808" spans="18:36" x14ac:dyDescent="0.3">
      <c r="R808" t="s">
        <v>634</v>
      </c>
      <c r="S808" s="34">
        <v>2</v>
      </c>
      <c r="T808">
        <v>2023</v>
      </c>
      <c r="U808" t="s">
        <v>606</v>
      </c>
      <c r="V808" t="s">
        <v>2830</v>
      </c>
      <c r="W808" t="s">
        <v>2831</v>
      </c>
      <c r="X808" t="s">
        <v>2832</v>
      </c>
      <c r="Y808" t="s">
        <v>2812</v>
      </c>
      <c r="Z808" t="s">
        <v>2833</v>
      </c>
      <c r="AA808" t="s">
        <v>623</v>
      </c>
      <c r="AB808" t="s">
        <v>619</v>
      </c>
      <c r="AC808" t="s">
        <v>613</v>
      </c>
      <c r="AD808" t="s">
        <v>2602</v>
      </c>
      <c r="AE808" t="s">
        <v>2819</v>
      </c>
      <c r="AF808" t="s">
        <v>2878</v>
      </c>
      <c r="AH808">
        <v>0.81705150976909413</v>
      </c>
      <c r="AI808" t="s">
        <v>568</v>
      </c>
      <c r="AJ808">
        <v>61022</v>
      </c>
    </row>
    <row r="809" spans="18:36" x14ac:dyDescent="0.3">
      <c r="R809" t="s">
        <v>634</v>
      </c>
      <c r="S809" s="34">
        <v>2</v>
      </c>
      <c r="T809">
        <v>2023</v>
      </c>
      <c r="U809" t="s">
        <v>606</v>
      </c>
      <c r="V809" t="s">
        <v>2830</v>
      </c>
      <c r="W809" t="s">
        <v>2831</v>
      </c>
      <c r="X809" t="s">
        <v>2832</v>
      </c>
      <c r="Y809" t="s">
        <v>2812</v>
      </c>
      <c r="Z809" t="s">
        <v>2833</v>
      </c>
      <c r="AA809" t="s">
        <v>623</v>
      </c>
      <c r="AB809" t="s">
        <v>619</v>
      </c>
      <c r="AC809" t="s">
        <v>613</v>
      </c>
      <c r="AD809" t="s">
        <v>2602</v>
      </c>
      <c r="AE809" t="s">
        <v>2819</v>
      </c>
      <c r="AF809" t="s">
        <v>2878</v>
      </c>
      <c r="AH809">
        <v>0.81705150976909413</v>
      </c>
      <c r="AI809" t="s">
        <v>568</v>
      </c>
      <c r="AJ809">
        <v>61097</v>
      </c>
    </row>
    <row r="810" spans="18:36" x14ac:dyDescent="0.3">
      <c r="R810" t="s">
        <v>634</v>
      </c>
      <c r="S810" s="34">
        <v>2</v>
      </c>
      <c r="T810">
        <v>2023</v>
      </c>
      <c r="U810" t="s">
        <v>606</v>
      </c>
      <c r="V810" t="s">
        <v>2830</v>
      </c>
      <c r="W810" t="s">
        <v>2831</v>
      </c>
      <c r="X810" t="s">
        <v>2832</v>
      </c>
      <c r="Y810" t="s">
        <v>2812</v>
      </c>
      <c r="Z810" t="s">
        <v>2833</v>
      </c>
      <c r="AA810" t="s">
        <v>623</v>
      </c>
      <c r="AB810" t="s">
        <v>619</v>
      </c>
      <c r="AC810" t="s">
        <v>613</v>
      </c>
      <c r="AD810" t="s">
        <v>2602</v>
      </c>
      <c r="AE810" t="s">
        <v>2819</v>
      </c>
      <c r="AF810" t="s">
        <v>2878</v>
      </c>
      <c r="AH810">
        <v>0.81705150976909413</v>
      </c>
      <c r="AI810" t="s">
        <v>568</v>
      </c>
      <c r="AJ810">
        <v>61172</v>
      </c>
    </row>
    <row r="811" spans="18:36" x14ac:dyDescent="0.3">
      <c r="R811" t="s">
        <v>634</v>
      </c>
      <c r="S811" s="34">
        <v>2</v>
      </c>
      <c r="T811">
        <v>2023</v>
      </c>
      <c r="U811" t="s">
        <v>606</v>
      </c>
      <c r="V811" t="s">
        <v>2830</v>
      </c>
      <c r="W811" t="s">
        <v>2831</v>
      </c>
      <c r="X811" t="s">
        <v>2832</v>
      </c>
      <c r="Y811" t="s">
        <v>2812</v>
      </c>
      <c r="Z811" t="s">
        <v>2833</v>
      </c>
      <c r="AA811" t="s">
        <v>623</v>
      </c>
      <c r="AB811" t="s">
        <v>619</v>
      </c>
      <c r="AC811" t="s">
        <v>613</v>
      </c>
      <c r="AD811" t="s">
        <v>2602</v>
      </c>
      <c r="AE811" t="s">
        <v>2819</v>
      </c>
      <c r="AF811" t="s">
        <v>2878</v>
      </c>
      <c r="AH811">
        <v>0.81705150976909413</v>
      </c>
      <c r="AI811" t="s">
        <v>568</v>
      </c>
      <c r="AJ811">
        <v>61247</v>
      </c>
    </row>
    <row r="812" spans="18:36" x14ac:dyDescent="0.3">
      <c r="R812" t="s">
        <v>634</v>
      </c>
      <c r="S812" s="34">
        <v>2</v>
      </c>
      <c r="T812">
        <v>2023</v>
      </c>
      <c r="U812" t="s">
        <v>606</v>
      </c>
      <c r="V812" t="s">
        <v>2830</v>
      </c>
      <c r="W812" t="s">
        <v>2831</v>
      </c>
      <c r="X812" t="s">
        <v>2832</v>
      </c>
      <c r="Y812" t="s">
        <v>2812</v>
      </c>
      <c r="Z812" t="s">
        <v>2833</v>
      </c>
      <c r="AA812" t="s">
        <v>623</v>
      </c>
      <c r="AB812" t="s">
        <v>619</v>
      </c>
      <c r="AC812" t="s">
        <v>613</v>
      </c>
      <c r="AD812" t="s">
        <v>2602</v>
      </c>
      <c r="AE812" t="s">
        <v>2819</v>
      </c>
      <c r="AF812" t="s">
        <v>2878</v>
      </c>
      <c r="AH812">
        <v>0.81705150976909413</v>
      </c>
      <c r="AI812" t="s">
        <v>568</v>
      </c>
      <c r="AJ812">
        <v>61322</v>
      </c>
    </row>
    <row r="813" spans="18:36" x14ac:dyDescent="0.3">
      <c r="R813" t="s">
        <v>634</v>
      </c>
      <c r="S813" s="34">
        <v>2</v>
      </c>
      <c r="T813">
        <v>2023</v>
      </c>
      <c r="U813" t="s">
        <v>606</v>
      </c>
      <c r="V813" t="s">
        <v>2830</v>
      </c>
      <c r="W813" t="s">
        <v>2831</v>
      </c>
      <c r="X813" t="s">
        <v>2832</v>
      </c>
      <c r="Y813" t="s">
        <v>2812</v>
      </c>
      <c r="Z813" t="s">
        <v>2833</v>
      </c>
      <c r="AA813" t="s">
        <v>623</v>
      </c>
      <c r="AB813" t="s">
        <v>619</v>
      </c>
      <c r="AC813" t="s">
        <v>613</v>
      </c>
      <c r="AD813" t="s">
        <v>2602</v>
      </c>
      <c r="AE813" t="s">
        <v>2819</v>
      </c>
      <c r="AF813" t="s">
        <v>2878</v>
      </c>
      <c r="AH813">
        <v>0.81705150976909413</v>
      </c>
      <c r="AI813" t="s">
        <v>568</v>
      </c>
      <c r="AJ813">
        <v>61397</v>
      </c>
    </row>
    <row r="814" spans="18:36" x14ac:dyDescent="0.3">
      <c r="R814" t="s">
        <v>634</v>
      </c>
      <c r="S814" s="34">
        <v>2</v>
      </c>
      <c r="T814">
        <v>2023</v>
      </c>
      <c r="U814" t="s">
        <v>606</v>
      </c>
      <c r="V814" t="s">
        <v>2830</v>
      </c>
      <c r="W814" t="s">
        <v>2831</v>
      </c>
      <c r="X814" t="s">
        <v>2832</v>
      </c>
      <c r="Y814" t="s">
        <v>2812</v>
      </c>
      <c r="Z814" t="s">
        <v>2833</v>
      </c>
      <c r="AA814" t="s">
        <v>623</v>
      </c>
      <c r="AB814" t="s">
        <v>619</v>
      </c>
      <c r="AC814" t="s">
        <v>613</v>
      </c>
      <c r="AD814" t="s">
        <v>2602</v>
      </c>
      <c r="AE814" t="s">
        <v>2819</v>
      </c>
      <c r="AF814" t="s">
        <v>2878</v>
      </c>
      <c r="AH814">
        <v>0.81705150976909413</v>
      </c>
      <c r="AI814" t="s">
        <v>568</v>
      </c>
      <c r="AJ814">
        <v>61472</v>
      </c>
    </row>
    <row r="815" spans="18:36" x14ac:dyDescent="0.3">
      <c r="R815" t="s">
        <v>634</v>
      </c>
      <c r="S815" s="34">
        <v>2</v>
      </c>
      <c r="T815">
        <v>2023</v>
      </c>
      <c r="U815" t="s">
        <v>606</v>
      </c>
      <c r="V815" t="s">
        <v>2830</v>
      </c>
      <c r="W815" t="s">
        <v>2831</v>
      </c>
      <c r="X815" t="s">
        <v>2832</v>
      </c>
      <c r="Y815" t="s">
        <v>2812</v>
      </c>
      <c r="Z815" t="s">
        <v>2833</v>
      </c>
      <c r="AA815" t="s">
        <v>623</v>
      </c>
      <c r="AB815" t="s">
        <v>619</v>
      </c>
      <c r="AC815" t="s">
        <v>613</v>
      </c>
      <c r="AD815" t="s">
        <v>2602</v>
      </c>
      <c r="AE815" t="s">
        <v>2819</v>
      </c>
      <c r="AF815" t="s">
        <v>2878</v>
      </c>
      <c r="AH815">
        <v>0.81705150976909413</v>
      </c>
      <c r="AI815" t="s">
        <v>568</v>
      </c>
      <c r="AJ815">
        <v>61547</v>
      </c>
    </row>
    <row r="816" spans="18:36" x14ac:dyDescent="0.3">
      <c r="R816" t="s">
        <v>634</v>
      </c>
      <c r="S816" s="34">
        <v>2</v>
      </c>
      <c r="T816">
        <v>2023</v>
      </c>
      <c r="U816" t="s">
        <v>606</v>
      </c>
      <c r="V816" t="s">
        <v>2830</v>
      </c>
      <c r="W816" t="s">
        <v>2831</v>
      </c>
      <c r="X816" t="s">
        <v>2832</v>
      </c>
      <c r="Y816" t="s">
        <v>2812</v>
      </c>
      <c r="Z816" t="s">
        <v>2833</v>
      </c>
      <c r="AA816" t="s">
        <v>623</v>
      </c>
      <c r="AB816" t="s">
        <v>619</v>
      </c>
      <c r="AC816" t="s">
        <v>613</v>
      </c>
      <c r="AD816" t="s">
        <v>2602</v>
      </c>
      <c r="AE816" t="s">
        <v>2819</v>
      </c>
      <c r="AF816" t="s">
        <v>2878</v>
      </c>
      <c r="AH816">
        <v>0.81705150976909413</v>
      </c>
      <c r="AI816" t="s">
        <v>568</v>
      </c>
      <c r="AJ816">
        <v>61622</v>
      </c>
    </row>
    <row r="817" spans="18:36" x14ac:dyDescent="0.3">
      <c r="R817" t="s">
        <v>634</v>
      </c>
      <c r="S817" s="34">
        <v>2</v>
      </c>
      <c r="T817">
        <v>2023</v>
      </c>
      <c r="U817" t="s">
        <v>606</v>
      </c>
      <c r="V817" t="s">
        <v>2830</v>
      </c>
      <c r="W817" t="s">
        <v>2831</v>
      </c>
      <c r="X817" t="s">
        <v>2832</v>
      </c>
      <c r="Y817" t="s">
        <v>2812</v>
      </c>
      <c r="Z817" t="s">
        <v>2833</v>
      </c>
      <c r="AA817" t="s">
        <v>623</v>
      </c>
      <c r="AB817" t="s">
        <v>619</v>
      </c>
      <c r="AC817" t="s">
        <v>613</v>
      </c>
      <c r="AD817" t="s">
        <v>2602</v>
      </c>
      <c r="AE817" t="s">
        <v>2819</v>
      </c>
      <c r="AF817" t="s">
        <v>2878</v>
      </c>
      <c r="AH817">
        <v>0.81705150976909413</v>
      </c>
      <c r="AI817" t="s">
        <v>568</v>
      </c>
      <c r="AJ817">
        <v>61697</v>
      </c>
    </row>
    <row r="818" spans="18:36" x14ac:dyDescent="0.3">
      <c r="R818" t="s">
        <v>634</v>
      </c>
      <c r="S818" s="34">
        <v>2</v>
      </c>
      <c r="T818">
        <v>2023</v>
      </c>
      <c r="U818" t="s">
        <v>606</v>
      </c>
      <c r="V818" t="s">
        <v>2830</v>
      </c>
      <c r="W818" t="s">
        <v>2831</v>
      </c>
      <c r="X818" t="s">
        <v>2832</v>
      </c>
      <c r="Y818" t="s">
        <v>2812</v>
      </c>
      <c r="Z818" t="s">
        <v>2833</v>
      </c>
      <c r="AA818" t="s">
        <v>623</v>
      </c>
      <c r="AB818" t="s">
        <v>619</v>
      </c>
      <c r="AC818" t="s">
        <v>613</v>
      </c>
      <c r="AD818" t="s">
        <v>2602</v>
      </c>
      <c r="AE818" t="s">
        <v>2819</v>
      </c>
      <c r="AF818" t="s">
        <v>2878</v>
      </c>
      <c r="AH818">
        <v>0.81705150976909413</v>
      </c>
      <c r="AI818" t="s">
        <v>568</v>
      </c>
      <c r="AJ818">
        <v>61772</v>
      </c>
    </row>
    <row r="819" spans="18:36" x14ac:dyDescent="0.3">
      <c r="R819" t="s">
        <v>634</v>
      </c>
      <c r="S819" s="34">
        <v>2</v>
      </c>
      <c r="T819">
        <v>2023</v>
      </c>
      <c r="U819" t="s">
        <v>606</v>
      </c>
      <c r="V819" t="s">
        <v>2830</v>
      </c>
      <c r="W819" t="s">
        <v>2831</v>
      </c>
      <c r="X819" t="s">
        <v>2832</v>
      </c>
      <c r="Y819" t="s">
        <v>2812</v>
      </c>
      <c r="Z819" t="s">
        <v>2833</v>
      </c>
      <c r="AA819" t="s">
        <v>623</v>
      </c>
      <c r="AB819" t="s">
        <v>619</v>
      </c>
      <c r="AC819" t="s">
        <v>613</v>
      </c>
      <c r="AD819" t="s">
        <v>2602</v>
      </c>
      <c r="AE819" t="s">
        <v>2819</v>
      </c>
      <c r="AF819" t="s">
        <v>2878</v>
      </c>
      <c r="AH819">
        <v>0.81705150976909413</v>
      </c>
      <c r="AI819" t="s">
        <v>568</v>
      </c>
      <c r="AJ819">
        <v>61847</v>
      </c>
    </row>
    <row r="820" spans="18:36" x14ac:dyDescent="0.3">
      <c r="R820" t="s">
        <v>634</v>
      </c>
      <c r="S820" s="34">
        <v>2</v>
      </c>
      <c r="T820">
        <v>2023</v>
      </c>
      <c r="U820" t="s">
        <v>606</v>
      </c>
      <c r="V820" t="s">
        <v>2830</v>
      </c>
      <c r="W820" t="s">
        <v>2831</v>
      </c>
      <c r="X820" t="s">
        <v>2832</v>
      </c>
      <c r="Y820" t="s">
        <v>2812</v>
      </c>
      <c r="Z820" t="s">
        <v>2833</v>
      </c>
      <c r="AA820" t="s">
        <v>623</v>
      </c>
      <c r="AB820" t="s">
        <v>619</v>
      </c>
      <c r="AC820" t="s">
        <v>613</v>
      </c>
      <c r="AD820" t="s">
        <v>2602</v>
      </c>
      <c r="AE820" t="s">
        <v>2819</v>
      </c>
      <c r="AF820" t="s">
        <v>2878</v>
      </c>
      <c r="AH820">
        <v>0.81705150976909413</v>
      </c>
      <c r="AI820" t="s">
        <v>568</v>
      </c>
      <c r="AJ820">
        <v>61922</v>
      </c>
    </row>
    <row r="821" spans="18:36" x14ac:dyDescent="0.3">
      <c r="R821" t="s">
        <v>634</v>
      </c>
      <c r="S821" s="34">
        <v>2</v>
      </c>
      <c r="T821">
        <v>2023</v>
      </c>
      <c r="U821" t="s">
        <v>606</v>
      </c>
      <c r="V821" t="s">
        <v>2830</v>
      </c>
      <c r="W821" t="s">
        <v>2831</v>
      </c>
      <c r="X821" t="s">
        <v>2832</v>
      </c>
      <c r="Y821" t="s">
        <v>2812</v>
      </c>
      <c r="Z821" t="s">
        <v>2833</v>
      </c>
      <c r="AA821" t="s">
        <v>623</v>
      </c>
      <c r="AB821" t="s">
        <v>619</v>
      </c>
      <c r="AC821" t="s">
        <v>613</v>
      </c>
      <c r="AD821" t="s">
        <v>2602</v>
      </c>
      <c r="AE821" t="s">
        <v>2819</v>
      </c>
      <c r="AF821" t="s">
        <v>2878</v>
      </c>
      <c r="AH821">
        <v>0.81705150976909413</v>
      </c>
      <c r="AI821" t="s">
        <v>568</v>
      </c>
      <c r="AJ821">
        <v>61997</v>
      </c>
    </row>
    <row r="822" spans="18:36" x14ac:dyDescent="0.3">
      <c r="R822" t="s">
        <v>634</v>
      </c>
      <c r="S822" s="34">
        <v>2</v>
      </c>
      <c r="T822">
        <v>2023</v>
      </c>
      <c r="U822" t="s">
        <v>606</v>
      </c>
      <c r="V822" t="s">
        <v>2830</v>
      </c>
      <c r="W822" t="s">
        <v>2831</v>
      </c>
      <c r="X822" t="s">
        <v>2832</v>
      </c>
      <c r="Y822" t="s">
        <v>2812</v>
      </c>
      <c r="Z822" t="s">
        <v>2833</v>
      </c>
      <c r="AA822" t="s">
        <v>623</v>
      </c>
      <c r="AB822" t="s">
        <v>619</v>
      </c>
      <c r="AC822" t="s">
        <v>613</v>
      </c>
      <c r="AD822" t="s">
        <v>2602</v>
      </c>
      <c r="AE822" t="s">
        <v>2819</v>
      </c>
      <c r="AF822" t="s">
        <v>2878</v>
      </c>
      <c r="AH822">
        <v>0.81705150976909413</v>
      </c>
      <c r="AI822" t="s">
        <v>568</v>
      </c>
      <c r="AJ822">
        <v>62072</v>
      </c>
    </row>
    <row r="823" spans="18:36" x14ac:dyDescent="0.3">
      <c r="R823" t="s">
        <v>634</v>
      </c>
      <c r="S823" s="34">
        <v>2</v>
      </c>
      <c r="T823">
        <v>2023</v>
      </c>
      <c r="U823" t="s">
        <v>606</v>
      </c>
      <c r="V823" t="s">
        <v>2830</v>
      </c>
      <c r="W823" t="s">
        <v>2831</v>
      </c>
      <c r="X823" t="s">
        <v>2832</v>
      </c>
      <c r="Y823" t="s">
        <v>2812</v>
      </c>
      <c r="Z823" t="s">
        <v>2833</v>
      </c>
      <c r="AA823" t="s">
        <v>623</v>
      </c>
      <c r="AB823" t="s">
        <v>619</v>
      </c>
      <c r="AC823" t="s">
        <v>613</v>
      </c>
      <c r="AD823" t="s">
        <v>2602</v>
      </c>
      <c r="AE823" t="s">
        <v>2819</v>
      </c>
      <c r="AF823" t="s">
        <v>2878</v>
      </c>
      <c r="AH823">
        <v>0.81705150976909413</v>
      </c>
      <c r="AI823" t="s">
        <v>568</v>
      </c>
      <c r="AJ823">
        <v>62147</v>
      </c>
    </row>
    <row r="824" spans="18:36" x14ac:dyDescent="0.3">
      <c r="R824" t="s">
        <v>634</v>
      </c>
      <c r="S824" s="34">
        <v>2</v>
      </c>
      <c r="T824">
        <v>2023</v>
      </c>
      <c r="U824" t="s">
        <v>606</v>
      </c>
      <c r="V824" t="s">
        <v>2830</v>
      </c>
      <c r="W824" t="s">
        <v>2831</v>
      </c>
      <c r="X824" t="s">
        <v>2832</v>
      </c>
      <c r="Y824" t="s">
        <v>2812</v>
      </c>
      <c r="Z824" t="s">
        <v>2833</v>
      </c>
      <c r="AA824" t="s">
        <v>623</v>
      </c>
      <c r="AB824" t="s">
        <v>619</v>
      </c>
      <c r="AC824" t="s">
        <v>613</v>
      </c>
      <c r="AD824" t="s">
        <v>2602</v>
      </c>
      <c r="AE824" t="s">
        <v>2819</v>
      </c>
      <c r="AF824" t="s">
        <v>2878</v>
      </c>
      <c r="AH824">
        <v>0.81705150976909413</v>
      </c>
      <c r="AI824" t="s">
        <v>568</v>
      </c>
      <c r="AJ824">
        <v>62222</v>
      </c>
    </row>
    <row r="825" spans="18:36" x14ac:dyDescent="0.3">
      <c r="R825" t="s">
        <v>634</v>
      </c>
      <c r="S825" s="34">
        <v>2</v>
      </c>
      <c r="T825">
        <v>2023</v>
      </c>
      <c r="U825" t="s">
        <v>606</v>
      </c>
      <c r="V825" t="s">
        <v>2830</v>
      </c>
      <c r="W825" t="s">
        <v>2831</v>
      </c>
      <c r="X825" t="s">
        <v>2832</v>
      </c>
      <c r="Y825" t="s">
        <v>2812</v>
      </c>
      <c r="Z825" t="s">
        <v>2833</v>
      </c>
      <c r="AA825" t="s">
        <v>623</v>
      </c>
      <c r="AB825" t="s">
        <v>619</v>
      </c>
      <c r="AC825" t="s">
        <v>613</v>
      </c>
      <c r="AD825" t="s">
        <v>2602</v>
      </c>
      <c r="AE825" t="s">
        <v>2819</v>
      </c>
      <c r="AF825" t="s">
        <v>2878</v>
      </c>
      <c r="AH825">
        <v>0.81705150976909413</v>
      </c>
      <c r="AI825" t="s">
        <v>568</v>
      </c>
      <c r="AJ825">
        <v>62297</v>
      </c>
    </row>
    <row r="826" spans="18:36" x14ac:dyDescent="0.3">
      <c r="R826" t="s">
        <v>634</v>
      </c>
      <c r="S826" s="34">
        <v>2</v>
      </c>
      <c r="T826">
        <v>2023</v>
      </c>
      <c r="U826" t="s">
        <v>606</v>
      </c>
      <c r="V826" t="s">
        <v>2830</v>
      </c>
      <c r="W826" t="s">
        <v>2831</v>
      </c>
      <c r="X826" t="s">
        <v>2832</v>
      </c>
      <c r="Y826" t="s">
        <v>2812</v>
      </c>
      <c r="Z826" t="s">
        <v>2833</v>
      </c>
      <c r="AA826" t="s">
        <v>623</v>
      </c>
      <c r="AB826" t="s">
        <v>619</v>
      </c>
      <c r="AC826" t="s">
        <v>613</v>
      </c>
      <c r="AD826" t="s">
        <v>2602</v>
      </c>
      <c r="AE826" t="s">
        <v>2819</v>
      </c>
      <c r="AF826" t="s">
        <v>2878</v>
      </c>
      <c r="AH826">
        <v>0.81705150976909413</v>
      </c>
      <c r="AI826" t="s">
        <v>568</v>
      </c>
      <c r="AJ826">
        <v>62372</v>
      </c>
    </row>
    <row r="827" spans="18:36" x14ac:dyDescent="0.3">
      <c r="R827" t="s">
        <v>634</v>
      </c>
      <c r="S827" s="34">
        <v>2</v>
      </c>
      <c r="T827">
        <v>2023</v>
      </c>
      <c r="U827" t="s">
        <v>606</v>
      </c>
      <c r="V827" t="s">
        <v>2830</v>
      </c>
      <c r="W827" t="s">
        <v>2831</v>
      </c>
      <c r="X827" t="s">
        <v>2832</v>
      </c>
      <c r="Y827" t="s">
        <v>2812</v>
      </c>
      <c r="Z827" t="s">
        <v>2833</v>
      </c>
      <c r="AA827" t="s">
        <v>623</v>
      </c>
      <c r="AB827" t="s">
        <v>619</v>
      </c>
      <c r="AC827" t="s">
        <v>613</v>
      </c>
      <c r="AD827" t="s">
        <v>2602</v>
      </c>
      <c r="AE827" t="s">
        <v>2819</v>
      </c>
      <c r="AF827" t="s">
        <v>2878</v>
      </c>
      <c r="AH827">
        <v>0.81705150976909413</v>
      </c>
      <c r="AI827" t="s">
        <v>568</v>
      </c>
      <c r="AJ827">
        <v>62447</v>
      </c>
    </row>
    <row r="828" spans="18:36" x14ac:dyDescent="0.3">
      <c r="R828" t="s">
        <v>634</v>
      </c>
      <c r="S828" s="34">
        <v>2</v>
      </c>
      <c r="T828">
        <v>2023</v>
      </c>
      <c r="U828" t="s">
        <v>606</v>
      </c>
      <c r="V828" t="s">
        <v>2830</v>
      </c>
      <c r="W828" t="s">
        <v>2831</v>
      </c>
      <c r="X828" t="s">
        <v>2832</v>
      </c>
      <c r="Y828" t="s">
        <v>2812</v>
      </c>
      <c r="Z828" t="s">
        <v>2833</v>
      </c>
      <c r="AA828" t="s">
        <v>623</v>
      </c>
      <c r="AB828" t="s">
        <v>619</v>
      </c>
      <c r="AC828" t="s">
        <v>613</v>
      </c>
      <c r="AD828" t="s">
        <v>2602</v>
      </c>
      <c r="AE828" t="s">
        <v>2819</v>
      </c>
      <c r="AF828" t="s">
        <v>2878</v>
      </c>
      <c r="AH828">
        <v>0.81705150976909413</v>
      </c>
      <c r="AI828" t="s">
        <v>568</v>
      </c>
      <c r="AJ828">
        <v>62522</v>
      </c>
    </row>
    <row r="829" spans="18:36" x14ac:dyDescent="0.3">
      <c r="R829" t="s">
        <v>634</v>
      </c>
      <c r="S829" s="34">
        <v>2</v>
      </c>
      <c r="T829">
        <v>2023</v>
      </c>
      <c r="U829" t="s">
        <v>606</v>
      </c>
      <c r="V829" t="s">
        <v>2830</v>
      </c>
      <c r="W829" t="s">
        <v>2831</v>
      </c>
      <c r="X829" t="s">
        <v>2832</v>
      </c>
      <c r="Y829" t="s">
        <v>2812</v>
      </c>
      <c r="Z829" t="s">
        <v>2833</v>
      </c>
      <c r="AA829" t="s">
        <v>623</v>
      </c>
      <c r="AB829" t="s">
        <v>619</v>
      </c>
      <c r="AC829" t="s">
        <v>613</v>
      </c>
      <c r="AD829" t="s">
        <v>2602</v>
      </c>
      <c r="AE829" t="s">
        <v>2819</v>
      </c>
      <c r="AF829" t="s">
        <v>2878</v>
      </c>
      <c r="AH829">
        <v>0.81705150976909413</v>
      </c>
      <c r="AI829" t="s">
        <v>568</v>
      </c>
      <c r="AJ829">
        <v>62597</v>
      </c>
    </row>
    <row r="830" spans="18:36" x14ac:dyDescent="0.3">
      <c r="R830" t="s">
        <v>634</v>
      </c>
      <c r="S830" s="34">
        <v>2</v>
      </c>
      <c r="T830">
        <v>2023</v>
      </c>
      <c r="U830" t="s">
        <v>606</v>
      </c>
      <c r="V830" t="s">
        <v>2830</v>
      </c>
      <c r="W830" t="s">
        <v>2831</v>
      </c>
      <c r="X830" t="s">
        <v>2832</v>
      </c>
      <c r="Y830" t="s">
        <v>2812</v>
      </c>
      <c r="Z830" t="s">
        <v>2833</v>
      </c>
      <c r="AA830" t="s">
        <v>623</v>
      </c>
      <c r="AB830" t="s">
        <v>619</v>
      </c>
      <c r="AC830" t="s">
        <v>613</v>
      </c>
      <c r="AD830" t="s">
        <v>2602</v>
      </c>
      <c r="AE830" t="s">
        <v>2819</v>
      </c>
      <c r="AF830" t="s">
        <v>2878</v>
      </c>
      <c r="AH830">
        <v>0.81705150976909413</v>
      </c>
      <c r="AI830" t="s">
        <v>568</v>
      </c>
      <c r="AJ830">
        <v>62672</v>
      </c>
    </row>
    <row r="831" spans="18:36" x14ac:dyDescent="0.3">
      <c r="R831" t="s">
        <v>634</v>
      </c>
      <c r="S831" s="34">
        <v>2</v>
      </c>
      <c r="T831">
        <v>2023</v>
      </c>
      <c r="U831" t="s">
        <v>606</v>
      </c>
      <c r="V831" t="s">
        <v>2830</v>
      </c>
      <c r="W831" t="s">
        <v>2831</v>
      </c>
      <c r="X831" t="s">
        <v>2832</v>
      </c>
      <c r="Y831" t="s">
        <v>2812</v>
      </c>
      <c r="Z831" t="s">
        <v>2833</v>
      </c>
      <c r="AA831" t="s">
        <v>623</v>
      </c>
      <c r="AB831" t="s">
        <v>619</v>
      </c>
      <c r="AC831" t="s">
        <v>613</v>
      </c>
      <c r="AD831" t="s">
        <v>2602</v>
      </c>
      <c r="AE831" t="s">
        <v>2819</v>
      </c>
      <c r="AF831" t="s">
        <v>2878</v>
      </c>
      <c r="AH831">
        <v>0.81705150976909413</v>
      </c>
      <c r="AI831" t="s">
        <v>568</v>
      </c>
      <c r="AJ831">
        <v>62747</v>
      </c>
    </row>
    <row r="832" spans="18:36" x14ac:dyDescent="0.3">
      <c r="R832" t="s">
        <v>634</v>
      </c>
      <c r="S832" s="34">
        <v>2</v>
      </c>
      <c r="T832">
        <v>2023</v>
      </c>
      <c r="U832" t="s">
        <v>606</v>
      </c>
      <c r="V832" t="s">
        <v>2830</v>
      </c>
      <c r="W832" t="s">
        <v>2831</v>
      </c>
      <c r="X832" t="s">
        <v>2832</v>
      </c>
      <c r="Y832" t="s">
        <v>2812</v>
      </c>
      <c r="Z832" t="s">
        <v>2833</v>
      </c>
      <c r="AA832" t="s">
        <v>623</v>
      </c>
      <c r="AB832" t="s">
        <v>619</v>
      </c>
      <c r="AC832" t="s">
        <v>613</v>
      </c>
      <c r="AD832" t="s">
        <v>2602</v>
      </c>
      <c r="AE832" t="s">
        <v>2819</v>
      </c>
      <c r="AF832" t="s">
        <v>2878</v>
      </c>
      <c r="AH832">
        <v>0.81705150976909413</v>
      </c>
      <c r="AI832" t="s">
        <v>568</v>
      </c>
      <c r="AJ832">
        <v>62822</v>
      </c>
    </row>
    <row r="833" spans="18:36" x14ac:dyDescent="0.3">
      <c r="R833" t="s">
        <v>634</v>
      </c>
      <c r="S833" s="34">
        <v>2</v>
      </c>
      <c r="T833">
        <v>2023</v>
      </c>
      <c r="U833" t="s">
        <v>606</v>
      </c>
      <c r="V833" t="s">
        <v>2830</v>
      </c>
      <c r="W833" t="s">
        <v>2831</v>
      </c>
      <c r="X833" t="s">
        <v>2832</v>
      </c>
      <c r="Y833" t="s">
        <v>2812</v>
      </c>
      <c r="Z833" t="s">
        <v>2833</v>
      </c>
      <c r="AA833" t="s">
        <v>623</v>
      </c>
      <c r="AB833" t="s">
        <v>619</v>
      </c>
      <c r="AC833" t="s">
        <v>613</v>
      </c>
      <c r="AD833" t="s">
        <v>2602</v>
      </c>
      <c r="AE833" t="s">
        <v>2819</v>
      </c>
      <c r="AF833" t="s">
        <v>2878</v>
      </c>
      <c r="AH833">
        <v>0.81705150976909413</v>
      </c>
      <c r="AI833" t="s">
        <v>568</v>
      </c>
      <c r="AJ833">
        <v>62897</v>
      </c>
    </row>
    <row r="834" spans="18:36" x14ac:dyDescent="0.3">
      <c r="R834" t="s">
        <v>634</v>
      </c>
      <c r="S834" s="34">
        <v>2</v>
      </c>
      <c r="T834">
        <v>2023</v>
      </c>
      <c r="U834" t="s">
        <v>606</v>
      </c>
      <c r="V834" t="s">
        <v>2830</v>
      </c>
      <c r="W834" t="s">
        <v>2831</v>
      </c>
      <c r="X834" t="s">
        <v>2832</v>
      </c>
      <c r="Y834" t="s">
        <v>2812</v>
      </c>
      <c r="Z834" t="s">
        <v>2833</v>
      </c>
      <c r="AA834" t="s">
        <v>623</v>
      </c>
      <c r="AB834" t="s">
        <v>619</v>
      </c>
      <c r="AC834" t="s">
        <v>613</v>
      </c>
      <c r="AD834" t="s">
        <v>2602</v>
      </c>
      <c r="AE834" t="s">
        <v>2819</v>
      </c>
      <c r="AF834" t="s">
        <v>2878</v>
      </c>
      <c r="AH834">
        <v>0.81705150976909413</v>
      </c>
      <c r="AI834" t="s">
        <v>568</v>
      </c>
      <c r="AJ834">
        <v>62972</v>
      </c>
    </row>
    <row r="835" spans="18:36" x14ac:dyDescent="0.3">
      <c r="R835" t="s">
        <v>634</v>
      </c>
      <c r="S835" s="34">
        <v>2</v>
      </c>
      <c r="T835">
        <v>2023</v>
      </c>
      <c r="U835" t="s">
        <v>606</v>
      </c>
      <c r="V835" t="s">
        <v>2830</v>
      </c>
      <c r="W835" t="s">
        <v>2831</v>
      </c>
      <c r="X835" t="s">
        <v>2832</v>
      </c>
      <c r="Y835" t="s">
        <v>2812</v>
      </c>
      <c r="Z835" t="s">
        <v>2833</v>
      </c>
      <c r="AA835" t="s">
        <v>623</v>
      </c>
      <c r="AB835" t="s">
        <v>619</v>
      </c>
      <c r="AC835" t="s">
        <v>613</v>
      </c>
      <c r="AD835" t="s">
        <v>2602</v>
      </c>
      <c r="AE835" t="s">
        <v>2819</v>
      </c>
      <c r="AF835" t="s">
        <v>2878</v>
      </c>
      <c r="AH835">
        <v>0.81705150976909413</v>
      </c>
      <c r="AI835" t="s">
        <v>568</v>
      </c>
      <c r="AJ835">
        <v>63047</v>
      </c>
    </row>
    <row r="836" spans="18:36" x14ac:dyDescent="0.3">
      <c r="R836" t="s">
        <v>634</v>
      </c>
      <c r="S836" s="34">
        <v>2</v>
      </c>
      <c r="T836">
        <v>2023</v>
      </c>
      <c r="U836" t="s">
        <v>606</v>
      </c>
      <c r="V836" t="s">
        <v>2830</v>
      </c>
      <c r="W836" t="s">
        <v>2831</v>
      </c>
      <c r="X836" t="s">
        <v>2832</v>
      </c>
      <c r="Y836" t="s">
        <v>2812</v>
      </c>
      <c r="Z836" t="s">
        <v>2833</v>
      </c>
      <c r="AA836" t="s">
        <v>623</v>
      </c>
      <c r="AB836" t="s">
        <v>619</v>
      </c>
      <c r="AC836" t="s">
        <v>613</v>
      </c>
      <c r="AD836" t="s">
        <v>2602</v>
      </c>
      <c r="AE836" t="s">
        <v>2819</v>
      </c>
      <c r="AF836" t="s">
        <v>2878</v>
      </c>
      <c r="AH836">
        <v>0.81705150976909413</v>
      </c>
      <c r="AI836" t="s">
        <v>568</v>
      </c>
      <c r="AJ836">
        <v>63122</v>
      </c>
    </row>
    <row r="837" spans="18:36" x14ac:dyDescent="0.3">
      <c r="R837" t="s">
        <v>634</v>
      </c>
      <c r="S837" s="34">
        <v>2</v>
      </c>
      <c r="T837">
        <v>2023</v>
      </c>
      <c r="U837" t="s">
        <v>606</v>
      </c>
      <c r="V837" t="s">
        <v>2830</v>
      </c>
      <c r="W837" t="s">
        <v>2831</v>
      </c>
      <c r="X837" t="s">
        <v>2832</v>
      </c>
      <c r="Y837" t="s">
        <v>2812</v>
      </c>
      <c r="Z837" t="s">
        <v>2833</v>
      </c>
      <c r="AA837" t="s">
        <v>623</v>
      </c>
      <c r="AB837" t="s">
        <v>619</v>
      </c>
      <c r="AC837" t="s">
        <v>613</v>
      </c>
      <c r="AD837" t="s">
        <v>2602</v>
      </c>
      <c r="AE837" t="s">
        <v>2819</v>
      </c>
      <c r="AF837" t="s">
        <v>2878</v>
      </c>
      <c r="AH837">
        <v>0.81705150976909413</v>
      </c>
      <c r="AI837" t="s">
        <v>568</v>
      </c>
      <c r="AJ837">
        <v>63197</v>
      </c>
    </row>
    <row r="838" spans="18:36" x14ac:dyDescent="0.3">
      <c r="R838" t="s">
        <v>634</v>
      </c>
      <c r="S838" s="34">
        <v>2</v>
      </c>
      <c r="T838">
        <v>2023</v>
      </c>
      <c r="U838" t="s">
        <v>606</v>
      </c>
      <c r="V838" t="s">
        <v>2830</v>
      </c>
      <c r="W838" t="s">
        <v>2831</v>
      </c>
      <c r="X838" t="s">
        <v>2832</v>
      </c>
      <c r="Y838" t="s">
        <v>2812</v>
      </c>
      <c r="Z838" t="s">
        <v>2833</v>
      </c>
      <c r="AA838" t="s">
        <v>623</v>
      </c>
      <c r="AB838" t="s">
        <v>619</v>
      </c>
      <c r="AC838" t="s">
        <v>613</v>
      </c>
      <c r="AD838" t="s">
        <v>2602</v>
      </c>
      <c r="AE838" t="s">
        <v>2819</v>
      </c>
      <c r="AF838" t="s">
        <v>2878</v>
      </c>
      <c r="AH838">
        <v>0.81705150976909413</v>
      </c>
      <c r="AI838" t="s">
        <v>568</v>
      </c>
      <c r="AJ838">
        <v>63272</v>
      </c>
    </row>
    <row r="839" spans="18:36" x14ac:dyDescent="0.3">
      <c r="R839" t="s">
        <v>634</v>
      </c>
      <c r="S839" s="34">
        <v>2</v>
      </c>
      <c r="T839">
        <v>2023</v>
      </c>
      <c r="U839" t="s">
        <v>606</v>
      </c>
      <c r="V839" t="s">
        <v>2830</v>
      </c>
      <c r="W839" t="s">
        <v>2831</v>
      </c>
      <c r="X839" t="s">
        <v>2832</v>
      </c>
      <c r="Y839" t="s">
        <v>2812</v>
      </c>
      <c r="Z839" t="s">
        <v>2833</v>
      </c>
      <c r="AA839" t="s">
        <v>623</v>
      </c>
      <c r="AB839" t="s">
        <v>619</v>
      </c>
      <c r="AC839" t="s">
        <v>613</v>
      </c>
      <c r="AD839" t="s">
        <v>2602</v>
      </c>
      <c r="AE839" t="s">
        <v>2819</v>
      </c>
      <c r="AF839" t="s">
        <v>2878</v>
      </c>
      <c r="AH839">
        <v>0.81705150976909413</v>
      </c>
      <c r="AI839" t="s">
        <v>568</v>
      </c>
      <c r="AJ839">
        <v>63347</v>
      </c>
    </row>
    <row r="840" spans="18:36" x14ac:dyDescent="0.3">
      <c r="R840" t="s">
        <v>634</v>
      </c>
      <c r="S840" s="34">
        <v>2</v>
      </c>
      <c r="T840">
        <v>2023</v>
      </c>
      <c r="U840" t="s">
        <v>606</v>
      </c>
      <c r="V840" t="s">
        <v>2830</v>
      </c>
      <c r="W840" t="s">
        <v>2831</v>
      </c>
      <c r="X840" t="s">
        <v>2832</v>
      </c>
      <c r="Y840" t="s">
        <v>2812</v>
      </c>
      <c r="Z840" t="s">
        <v>2833</v>
      </c>
      <c r="AA840" t="s">
        <v>623</v>
      </c>
      <c r="AB840" t="s">
        <v>619</v>
      </c>
      <c r="AC840" t="s">
        <v>613</v>
      </c>
      <c r="AD840" t="s">
        <v>2602</v>
      </c>
      <c r="AE840" t="s">
        <v>2819</v>
      </c>
      <c r="AF840" t="s">
        <v>2878</v>
      </c>
      <c r="AH840">
        <v>0.81705150976909413</v>
      </c>
      <c r="AI840" t="s">
        <v>568</v>
      </c>
      <c r="AJ840">
        <v>63422</v>
      </c>
    </row>
    <row r="841" spans="18:36" x14ac:dyDescent="0.3">
      <c r="R841" t="s">
        <v>634</v>
      </c>
      <c r="S841" s="34">
        <v>2</v>
      </c>
      <c r="T841">
        <v>2023</v>
      </c>
      <c r="U841" t="s">
        <v>606</v>
      </c>
      <c r="V841" t="s">
        <v>2830</v>
      </c>
      <c r="W841" t="s">
        <v>2831</v>
      </c>
      <c r="X841" t="s">
        <v>2832</v>
      </c>
      <c r="Y841" t="s">
        <v>2812</v>
      </c>
      <c r="Z841" t="s">
        <v>2833</v>
      </c>
      <c r="AA841" t="s">
        <v>623</v>
      </c>
      <c r="AB841" t="s">
        <v>619</v>
      </c>
      <c r="AC841" t="s">
        <v>613</v>
      </c>
      <c r="AD841" t="s">
        <v>2602</v>
      </c>
      <c r="AE841" t="s">
        <v>2819</v>
      </c>
      <c r="AF841" t="s">
        <v>2878</v>
      </c>
      <c r="AH841">
        <v>0.81705150976909413</v>
      </c>
      <c r="AI841" t="s">
        <v>568</v>
      </c>
      <c r="AJ841">
        <v>63497</v>
      </c>
    </row>
    <row r="842" spans="18:36" x14ac:dyDescent="0.3">
      <c r="R842" t="s">
        <v>634</v>
      </c>
      <c r="S842" s="34">
        <v>2</v>
      </c>
      <c r="T842">
        <v>2023</v>
      </c>
      <c r="U842" t="s">
        <v>606</v>
      </c>
      <c r="V842" t="s">
        <v>2830</v>
      </c>
      <c r="W842" t="s">
        <v>2831</v>
      </c>
      <c r="X842" t="s">
        <v>2832</v>
      </c>
      <c r="Y842" t="s">
        <v>2812</v>
      </c>
      <c r="Z842" t="s">
        <v>2833</v>
      </c>
      <c r="AA842" t="s">
        <v>623</v>
      </c>
      <c r="AB842" t="s">
        <v>619</v>
      </c>
      <c r="AC842" t="s">
        <v>613</v>
      </c>
      <c r="AD842" t="s">
        <v>2602</v>
      </c>
      <c r="AE842" t="s">
        <v>2819</v>
      </c>
      <c r="AF842" t="s">
        <v>2878</v>
      </c>
      <c r="AH842">
        <v>0.81705150976909413</v>
      </c>
      <c r="AI842" t="s">
        <v>568</v>
      </c>
      <c r="AJ842">
        <v>63572</v>
      </c>
    </row>
    <row r="843" spans="18:36" x14ac:dyDescent="0.3">
      <c r="R843" t="s">
        <v>634</v>
      </c>
      <c r="S843" s="34">
        <v>2</v>
      </c>
      <c r="T843">
        <v>2023</v>
      </c>
      <c r="U843" t="s">
        <v>606</v>
      </c>
      <c r="V843" t="s">
        <v>2830</v>
      </c>
      <c r="W843" t="s">
        <v>2831</v>
      </c>
      <c r="X843" t="s">
        <v>2832</v>
      </c>
      <c r="Y843" t="s">
        <v>2812</v>
      </c>
      <c r="Z843" t="s">
        <v>2833</v>
      </c>
      <c r="AA843" t="s">
        <v>623</v>
      </c>
      <c r="AB843" t="s">
        <v>619</v>
      </c>
      <c r="AC843" t="s">
        <v>613</v>
      </c>
      <c r="AD843" t="s">
        <v>2602</v>
      </c>
      <c r="AE843" t="s">
        <v>2819</v>
      </c>
      <c r="AF843" t="s">
        <v>2878</v>
      </c>
      <c r="AH843">
        <v>0.81705150976909413</v>
      </c>
      <c r="AI843" t="s">
        <v>568</v>
      </c>
      <c r="AJ843">
        <v>63647</v>
      </c>
    </row>
    <row r="844" spans="18:36" x14ac:dyDescent="0.3">
      <c r="R844" t="s">
        <v>634</v>
      </c>
      <c r="S844" s="34">
        <v>2</v>
      </c>
      <c r="T844">
        <v>2023</v>
      </c>
      <c r="U844" t="s">
        <v>606</v>
      </c>
      <c r="V844" t="s">
        <v>2830</v>
      </c>
      <c r="W844" t="s">
        <v>2831</v>
      </c>
      <c r="X844" t="s">
        <v>2832</v>
      </c>
      <c r="Y844" t="s">
        <v>2812</v>
      </c>
      <c r="Z844" t="s">
        <v>2833</v>
      </c>
      <c r="AA844" t="s">
        <v>623</v>
      </c>
      <c r="AB844" t="s">
        <v>619</v>
      </c>
      <c r="AC844" t="s">
        <v>613</v>
      </c>
      <c r="AD844" t="s">
        <v>2602</v>
      </c>
      <c r="AE844" t="s">
        <v>2819</v>
      </c>
      <c r="AF844" t="s">
        <v>2878</v>
      </c>
      <c r="AH844">
        <v>0.81705150976909413</v>
      </c>
      <c r="AI844" t="s">
        <v>568</v>
      </c>
      <c r="AJ844">
        <v>63722</v>
      </c>
    </row>
    <row r="845" spans="18:36" x14ac:dyDescent="0.3">
      <c r="R845" t="s">
        <v>634</v>
      </c>
      <c r="S845" s="34">
        <v>2</v>
      </c>
      <c r="T845">
        <v>2023</v>
      </c>
      <c r="U845" t="s">
        <v>606</v>
      </c>
      <c r="V845" t="s">
        <v>2830</v>
      </c>
      <c r="W845" t="s">
        <v>2831</v>
      </c>
      <c r="X845" t="s">
        <v>2832</v>
      </c>
      <c r="Y845" t="s">
        <v>2812</v>
      </c>
      <c r="Z845" t="s">
        <v>2833</v>
      </c>
      <c r="AA845" t="s">
        <v>623</v>
      </c>
      <c r="AB845" t="s">
        <v>619</v>
      </c>
      <c r="AC845" t="s">
        <v>613</v>
      </c>
      <c r="AD845" t="s">
        <v>2602</v>
      </c>
      <c r="AE845" t="s">
        <v>2819</v>
      </c>
      <c r="AF845" t="s">
        <v>2878</v>
      </c>
      <c r="AH845">
        <v>0.81705150976909413</v>
      </c>
      <c r="AI845" t="s">
        <v>568</v>
      </c>
      <c r="AJ845">
        <v>63797</v>
      </c>
    </row>
    <row r="846" spans="18:36" x14ac:dyDescent="0.3">
      <c r="R846" t="s">
        <v>634</v>
      </c>
      <c r="S846" s="34">
        <v>2</v>
      </c>
      <c r="T846">
        <v>2023</v>
      </c>
      <c r="U846" t="s">
        <v>606</v>
      </c>
      <c r="V846" t="s">
        <v>2830</v>
      </c>
      <c r="W846" t="s">
        <v>2831</v>
      </c>
      <c r="X846" t="s">
        <v>2832</v>
      </c>
      <c r="Y846" t="s">
        <v>2812</v>
      </c>
      <c r="Z846" t="s">
        <v>2833</v>
      </c>
      <c r="AA846" t="s">
        <v>623</v>
      </c>
      <c r="AB846" t="s">
        <v>619</v>
      </c>
      <c r="AC846" t="s">
        <v>613</v>
      </c>
      <c r="AD846" t="s">
        <v>2602</v>
      </c>
      <c r="AE846" t="s">
        <v>2819</v>
      </c>
      <c r="AF846" t="s">
        <v>2878</v>
      </c>
      <c r="AH846">
        <v>0.81705150976909413</v>
      </c>
      <c r="AI846" t="s">
        <v>568</v>
      </c>
      <c r="AJ846">
        <v>63872</v>
      </c>
    </row>
    <row r="847" spans="18:36" x14ac:dyDescent="0.3">
      <c r="R847" t="s">
        <v>634</v>
      </c>
      <c r="S847" s="34">
        <v>2</v>
      </c>
      <c r="T847">
        <v>2023</v>
      </c>
      <c r="U847" t="s">
        <v>606</v>
      </c>
      <c r="V847" t="s">
        <v>2830</v>
      </c>
      <c r="W847" t="s">
        <v>2831</v>
      </c>
      <c r="X847" t="s">
        <v>2832</v>
      </c>
      <c r="Y847" t="s">
        <v>2812</v>
      </c>
      <c r="Z847" t="s">
        <v>2833</v>
      </c>
      <c r="AA847" t="s">
        <v>623</v>
      </c>
      <c r="AB847" t="s">
        <v>619</v>
      </c>
      <c r="AC847" t="s">
        <v>613</v>
      </c>
      <c r="AD847" t="s">
        <v>2602</v>
      </c>
      <c r="AE847" t="s">
        <v>2819</v>
      </c>
      <c r="AF847" t="s">
        <v>2878</v>
      </c>
      <c r="AH847">
        <v>0.81705150976909413</v>
      </c>
      <c r="AI847" t="s">
        <v>568</v>
      </c>
      <c r="AJ847">
        <v>63947</v>
      </c>
    </row>
    <row r="848" spans="18:36" x14ac:dyDescent="0.3">
      <c r="R848" t="s">
        <v>634</v>
      </c>
      <c r="S848" s="34">
        <v>2</v>
      </c>
      <c r="T848">
        <v>2023</v>
      </c>
      <c r="U848" t="s">
        <v>606</v>
      </c>
      <c r="V848" t="s">
        <v>2830</v>
      </c>
      <c r="W848" t="s">
        <v>2831</v>
      </c>
      <c r="X848" t="s">
        <v>2832</v>
      </c>
      <c r="Y848" t="s">
        <v>2812</v>
      </c>
      <c r="Z848" t="s">
        <v>2833</v>
      </c>
      <c r="AA848" t="s">
        <v>623</v>
      </c>
      <c r="AB848" t="s">
        <v>619</v>
      </c>
      <c r="AC848" t="s">
        <v>613</v>
      </c>
      <c r="AD848" t="s">
        <v>2602</v>
      </c>
      <c r="AE848" t="s">
        <v>2819</v>
      </c>
      <c r="AF848" t="s">
        <v>2878</v>
      </c>
      <c r="AH848">
        <v>0.81705150976909413</v>
      </c>
      <c r="AI848" t="s">
        <v>568</v>
      </c>
      <c r="AJ848">
        <v>64022</v>
      </c>
    </row>
    <row r="849" spans="18:36" x14ac:dyDescent="0.3">
      <c r="R849" t="s">
        <v>634</v>
      </c>
      <c r="S849" s="34">
        <v>2</v>
      </c>
      <c r="T849">
        <v>2023</v>
      </c>
      <c r="U849" t="s">
        <v>606</v>
      </c>
      <c r="V849" t="s">
        <v>2830</v>
      </c>
      <c r="W849" t="s">
        <v>2831</v>
      </c>
      <c r="X849" t="s">
        <v>2832</v>
      </c>
      <c r="Y849" t="s">
        <v>2812</v>
      </c>
      <c r="Z849" t="s">
        <v>2833</v>
      </c>
      <c r="AA849" t="s">
        <v>623</v>
      </c>
      <c r="AB849" t="s">
        <v>619</v>
      </c>
      <c r="AC849" t="s">
        <v>613</v>
      </c>
      <c r="AD849" t="s">
        <v>2602</v>
      </c>
      <c r="AE849" t="s">
        <v>2819</v>
      </c>
      <c r="AF849" t="s">
        <v>2878</v>
      </c>
      <c r="AH849">
        <v>0.81705150976909413</v>
      </c>
      <c r="AI849" t="s">
        <v>568</v>
      </c>
      <c r="AJ849">
        <v>64097</v>
      </c>
    </row>
    <row r="850" spans="18:36" x14ac:dyDescent="0.3">
      <c r="R850" t="s">
        <v>634</v>
      </c>
      <c r="S850" s="34">
        <v>2</v>
      </c>
      <c r="T850">
        <v>2023</v>
      </c>
      <c r="U850" t="s">
        <v>606</v>
      </c>
      <c r="V850" t="s">
        <v>2830</v>
      </c>
      <c r="W850" t="s">
        <v>2831</v>
      </c>
      <c r="X850" t="s">
        <v>2832</v>
      </c>
      <c r="Y850" t="s">
        <v>2812</v>
      </c>
      <c r="Z850" t="s">
        <v>2833</v>
      </c>
      <c r="AA850" t="s">
        <v>623</v>
      </c>
      <c r="AB850" t="s">
        <v>619</v>
      </c>
      <c r="AC850" t="s">
        <v>613</v>
      </c>
      <c r="AD850" t="s">
        <v>2602</v>
      </c>
      <c r="AE850" t="s">
        <v>2819</v>
      </c>
      <c r="AF850" t="s">
        <v>2878</v>
      </c>
      <c r="AH850">
        <v>0.81705150976909413</v>
      </c>
      <c r="AI850" t="s">
        <v>568</v>
      </c>
      <c r="AJ850">
        <v>64172</v>
      </c>
    </row>
    <row r="851" spans="18:36" x14ac:dyDescent="0.3">
      <c r="R851" t="s">
        <v>634</v>
      </c>
      <c r="S851" s="34">
        <v>2</v>
      </c>
      <c r="T851">
        <v>2023</v>
      </c>
      <c r="U851" t="s">
        <v>606</v>
      </c>
      <c r="V851" t="s">
        <v>2830</v>
      </c>
      <c r="W851" t="s">
        <v>2831</v>
      </c>
      <c r="X851" t="s">
        <v>2832</v>
      </c>
      <c r="Y851" t="s">
        <v>2812</v>
      </c>
      <c r="Z851" t="s">
        <v>2833</v>
      </c>
      <c r="AA851" t="s">
        <v>623</v>
      </c>
      <c r="AB851" t="s">
        <v>619</v>
      </c>
      <c r="AC851" t="s">
        <v>613</v>
      </c>
      <c r="AD851" t="s">
        <v>2602</v>
      </c>
      <c r="AE851" t="s">
        <v>2819</v>
      </c>
      <c r="AF851" t="s">
        <v>2878</v>
      </c>
      <c r="AH851">
        <v>0.81705150976909413</v>
      </c>
      <c r="AI851" t="s">
        <v>568</v>
      </c>
      <c r="AJ851">
        <v>64247</v>
      </c>
    </row>
    <row r="852" spans="18:36" x14ac:dyDescent="0.3">
      <c r="R852" t="s">
        <v>634</v>
      </c>
      <c r="S852" s="34">
        <v>2</v>
      </c>
      <c r="T852">
        <v>2023</v>
      </c>
      <c r="U852" t="s">
        <v>606</v>
      </c>
      <c r="V852" t="s">
        <v>2830</v>
      </c>
      <c r="W852" t="s">
        <v>2831</v>
      </c>
      <c r="X852" t="s">
        <v>2832</v>
      </c>
      <c r="Y852" t="s">
        <v>2812</v>
      </c>
      <c r="Z852" t="s">
        <v>2833</v>
      </c>
      <c r="AA852" t="s">
        <v>623</v>
      </c>
      <c r="AB852" t="s">
        <v>619</v>
      </c>
      <c r="AC852" t="s">
        <v>613</v>
      </c>
      <c r="AD852" t="s">
        <v>2602</v>
      </c>
      <c r="AE852" t="s">
        <v>2819</v>
      </c>
      <c r="AF852" t="s">
        <v>2878</v>
      </c>
      <c r="AH852">
        <v>0.81705150976909413</v>
      </c>
      <c r="AI852" t="s">
        <v>568</v>
      </c>
      <c r="AJ852">
        <v>64322</v>
      </c>
    </row>
    <row r="853" spans="18:36" x14ac:dyDescent="0.3">
      <c r="R853" t="s">
        <v>634</v>
      </c>
      <c r="S853" s="34">
        <v>2</v>
      </c>
      <c r="T853">
        <v>2023</v>
      </c>
      <c r="U853" t="s">
        <v>606</v>
      </c>
      <c r="V853" t="s">
        <v>2830</v>
      </c>
      <c r="W853" t="s">
        <v>2831</v>
      </c>
      <c r="X853" t="s">
        <v>2832</v>
      </c>
      <c r="Y853" t="s">
        <v>2812</v>
      </c>
      <c r="Z853" t="s">
        <v>2833</v>
      </c>
      <c r="AA853" t="s">
        <v>623</v>
      </c>
      <c r="AB853" t="s">
        <v>619</v>
      </c>
      <c r="AC853" t="s">
        <v>613</v>
      </c>
      <c r="AD853" t="s">
        <v>2602</v>
      </c>
      <c r="AE853" t="s">
        <v>2819</v>
      </c>
      <c r="AF853" t="s">
        <v>2878</v>
      </c>
      <c r="AH853">
        <v>0.81705150976909413</v>
      </c>
      <c r="AI853" t="s">
        <v>568</v>
      </c>
      <c r="AJ853">
        <v>64397</v>
      </c>
    </row>
    <row r="854" spans="18:36" x14ac:dyDescent="0.3">
      <c r="R854" t="s">
        <v>634</v>
      </c>
      <c r="S854" s="34">
        <v>2</v>
      </c>
      <c r="T854">
        <v>2023</v>
      </c>
      <c r="U854" t="s">
        <v>606</v>
      </c>
      <c r="V854" t="s">
        <v>2830</v>
      </c>
      <c r="W854" t="s">
        <v>2831</v>
      </c>
      <c r="X854" t="s">
        <v>2832</v>
      </c>
      <c r="Y854" t="s">
        <v>2812</v>
      </c>
      <c r="Z854" t="s">
        <v>2833</v>
      </c>
      <c r="AA854" t="s">
        <v>623</v>
      </c>
      <c r="AB854" t="s">
        <v>619</v>
      </c>
      <c r="AC854" t="s">
        <v>613</v>
      </c>
      <c r="AD854" t="s">
        <v>2602</v>
      </c>
      <c r="AE854" t="s">
        <v>2819</v>
      </c>
      <c r="AF854" t="s">
        <v>2878</v>
      </c>
      <c r="AH854">
        <v>0.81705150976909413</v>
      </c>
      <c r="AI854" t="s">
        <v>568</v>
      </c>
      <c r="AJ854">
        <v>64472</v>
      </c>
    </row>
    <row r="855" spans="18:36" x14ac:dyDescent="0.3">
      <c r="R855" t="s">
        <v>634</v>
      </c>
      <c r="S855" s="34">
        <v>2</v>
      </c>
      <c r="T855">
        <v>2023</v>
      </c>
      <c r="U855" t="s">
        <v>606</v>
      </c>
      <c r="V855" t="s">
        <v>2830</v>
      </c>
      <c r="W855" t="s">
        <v>2831</v>
      </c>
      <c r="X855" t="s">
        <v>2832</v>
      </c>
      <c r="Y855" t="s">
        <v>2812</v>
      </c>
      <c r="Z855" t="s">
        <v>2833</v>
      </c>
      <c r="AA855" t="s">
        <v>623</v>
      </c>
      <c r="AB855" t="s">
        <v>619</v>
      </c>
      <c r="AC855" t="s">
        <v>613</v>
      </c>
      <c r="AD855" t="s">
        <v>2602</v>
      </c>
      <c r="AE855" t="s">
        <v>2819</v>
      </c>
      <c r="AF855" t="s">
        <v>2878</v>
      </c>
      <c r="AH855">
        <v>0.81705150976909413</v>
      </c>
      <c r="AI855" t="s">
        <v>568</v>
      </c>
      <c r="AJ855">
        <v>64547</v>
      </c>
    </row>
    <row r="856" spans="18:36" x14ac:dyDescent="0.3">
      <c r="R856" t="s">
        <v>634</v>
      </c>
      <c r="S856" s="34">
        <v>2</v>
      </c>
      <c r="T856">
        <v>2023</v>
      </c>
      <c r="U856" t="s">
        <v>606</v>
      </c>
      <c r="V856" t="s">
        <v>2830</v>
      </c>
      <c r="W856" t="s">
        <v>2831</v>
      </c>
      <c r="X856" t="s">
        <v>2832</v>
      </c>
      <c r="Y856" t="s">
        <v>2812</v>
      </c>
      <c r="Z856" t="s">
        <v>2833</v>
      </c>
      <c r="AA856" t="s">
        <v>623</v>
      </c>
      <c r="AB856" t="s">
        <v>619</v>
      </c>
      <c r="AC856" t="s">
        <v>613</v>
      </c>
      <c r="AD856" t="s">
        <v>2602</v>
      </c>
      <c r="AE856" t="s">
        <v>2819</v>
      </c>
      <c r="AF856" t="s">
        <v>2878</v>
      </c>
      <c r="AH856">
        <v>0.81705150976909413</v>
      </c>
      <c r="AI856" t="s">
        <v>568</v>
      </c>
      <c r="AJ856">
        <v>64622</v>
      </c>
    </row>
    <row r="857" spans="18:36" x14ac:dyDescent="0.3">
      <c r="R857" t="s">
        <v>634</v>
      </c>
      <c r="S857" s="34">
        <v>2</v>
      </c>
      <c r="T857">
        <v>2023</v>
      </c>
      <c r="U857" t="s">
        <v>606</v>
      </c>
      <c r="V857" t="s">
        <v>2830</v>
      </c>
      <c r="W857" t="s">
        <v>2831</v>
      </c>
      <c r="X857" t="s">
        <v>2832</v>
      </c>
      <c r="Y857" t="s">
        <v>2812</v>
      </c>
      <c r="Z857" t="s">
        <v>2833</v>
      </c>
      <c r="AA857" t="s">
        <v>623</v>
      </c>
      <c r="AB857" t="s">
        <v>619</v>
      </c>
      <c r="AC857" t="s">
        <v>613</v>
      </c>
      <c r="AD857" t="s">
        <v>2602</v>
      </c>
      <c r="AE857" t="s">
        <v>2819</v>
      </c>
      <c r="AF857" t="s">
        <v>2878</v>
      </c>
      <c r="AH857">
        <v>0.81705150976909413</v>
      </c>
      <c r="AI857" t="s">
        <v>568</v>
      </c>
      <c r="AJ857">
        <v>64697</v>
      </c>
    </row>
    <row r="858" spans="18:36" x14ac:dyDescent="0.3">
      <c r="R858" t="s">
        <v>634</v>
      </c>
      <c r="S858" s="34">
        <v>2</v>
      </c>
      <c r="T858">
        <v>2023</v>
      </c>
      <c r="U858" t="s">
        <v>606</v>
      </c>
      <c r="V858" t="s">
        <v>2830</v>
      </c>
      <c r="W858" t="s">
        <v>2831</v>
      </c>
      <c r="X858" t="s">
        <v>2832</v>
      </c>
      <c r="Y858" t="s">
        <v>2812</v>
      </c>
      <c r="Z858" t="s">
        <v>2833</v>
      </c>
      <c r="AA858" t="s">
        <v>623</v>
      </c>
      <c r="AB858" t="s">
        <v>619</v>
      </c>
      <c r="AC858" t="s">
        <v>613</v>
      </c>
      <c r="AD858" t="s">
        <v>2602</v>
      </c>
      <c r="AE858" t="s">
        <v>2819</v>
      </c>
      <c r="AF858" t="s">
        <v>2878</v>
      </c>
      <c r="AH858">
        <v>0.81705150976909413</v>
      </c>
      <c r="AI858" t="s">
        <v>568</v>
      </c>
      <c r="AJ858">
        <v>64772</v>
      </c>
    </row>
    <row r="859" spans="18:36" x14ac:dyDescent="0.3">
      <c r="R859" t="s">
        <v>634</v>
      </c>
      <c r="S859" s="34">
        <v>2</v>
      </c>
      <c r="T859">
        <v>2023</v>
      </c>
      <c r="U859" t="s">
        <v>606</v>
      </c>
      <c r="V859" t="s">
        <v>2830</v>
      </c>
      <c r="W859" t="s">
        <v>2831</v>
      </c>
      <c r="X859" t="s">
        <v>2832</v>
      </c>
      <c r="Y859" t="s">
        <v>2812</v>
      </c>
      <c r="Z859" t="s">
        <v>2833</v>
      </c>
      <c r="AA859" t="s">
        <v>623</v>
      </c>
      <c r="AB859" t="s">
        <v>619</v>
      </c>
      <c r="AC859" t="s">
        <v>613</v>
      </c>
      <c r="AD859" t="s">
        <v>2602</v>
      </c>
      <c r="AE859" t="s">
        <v>2819</v>
      </c>
      <c r="AF859" t="s">
        <v>2878</v>
      </c>
      <c r="AH859">
        <v>0.81705150976909413</v>
      </c>
      <c r="AI859" t="s">
        <v>568</v>
      </c>
      <c r="AJ859">
        <v>64847</v>
      </c>
    </row>
    <row r="860" spans="18:36" x14ac:dyDescent="0.3">
      <c r="R860" t="s">
        <v>634</v>
      </c>
      <c r="S860" s="34">
        <v>2</v>
      </c>
      <c r="T860">
        <v>2023</v>
      </c>
      <c r="U860" t="s">
        <v>606</v>
      </c>
      <c r="V860" t="s">
        <v>2830</v>
      </c>
      <c r="W860" t="s">
        <v>2831</v>
      </c>
      <c r="X860" t="s">
        <v>2832</v>
      </c>
      <c r="Y860" t="s">
        <v>2812</v>
      </c>
      <c r="Z860" t="s">
        <v>2833</v>
      </c>
      <c r="AA860" t="s">
        <v>623</v>
      </c>
      <c r="AB860" t="s">
        <v>619</v>
      </c>
      <c r="AC860" t="s">
        <v>613</v>
      </c>
      <c r="AD860" t="s">
        <v>2602</v>
      </c>
      <c r="AE860" t="s">
        <v>2819</v>
      </c>
      <c r="AF860" t="s">
        <v>2878</v>
      </c>
      <c r="AH860">
        <v>0.81705150976909413</v>
      </c>
      <c r="AI860" t="s">
        <v>568</v>
      </c>
      <c r="AJ860">
        <v>64922</v>
      </c>
    </row>
    <row r="861" spans="18:36" x14ac:dyDescent="0.3">
      <c r="R861" t="s">
        <v>634</v>
      </c>
      <c r="S861" s="34">
        <v>2</v>
      </c>
      <c r="T861">
        <v>2023</v>
      </c>
      <c r="U861" t="s">
        <v>606</v>
      </c>
      <c r="V861" t="s">
        <v>2830</v>
      </c>
      <c r="W861" t="s">
        <v>2831</v>
      </c>
      <c r="X861" t="s">
        <v>2832</v>
      </c>
      <c r="Y861" t="s">
        <v>2812</v>
      </c>
      <c r="Z861" t="s">
        <v>2833</v>
      </c>
      <c r="AA861" t="s">
        <v>623</v>
      </c>
      <c r="AB861" t="s">
        <v>619</v>
      </c>
      <c r="AC861" t="s">
        <v>613</v>
      </c>
      <c r="AD861" t="s">
        <v>2602</v>
      </c>
      <c r="AE861" t="s">
        <v>2819</v>
      </c>
      <c r="AF861" t="s">
        <v>2878</v>
      </c>
      <c r="AH861">
        <v>0.81705150976909413</v>
      </c>
      <c r="AI861" t="s">
        <v>568</v>
      </c>
      <c r="AJ861">
        <v>64997</v>
      </c>
    </row>
    <row r="862" spans="18:36" x14ac:dyDescent="0.3">
      <c r="R862" t="s">
        <v>634</v>
      </c>
      <c r="S862" s="34">
        <v>2</v>
      </c>
      <c r="T862">
        <v>2023</v>
      </c>
      <c r="U862" t="s">
        <v>606</v>
      </c>
      <c r="V862" t="s">
        <v>2830</v>
      </c>
      <c r="W862" t="s">
        <v>2831</v>
      </c>
      <c r="X862" t="s">
        <v>2832</v>
      </c>
      <c r="Y862" t="s">
        <v>2812</v>
      </c>
      <c r="Z862" t="s">
        <v>2833</v>
      </c>
      <c r="AA862" t="s">
        <v>623</v>
      </c>
      <c r="AB862" t="s">
        <v>619</v>
      </c>
      <c r="AC862" t="s">
        <v>613</v>
      </c>
      <c r="AD862" t="s">
        <v>2602</v>
      </c>
      <c r="AE862" t="s">
        <v>2819</v>
      </c>
      <c r="AF862" t="s">
        <v>2878</v>
      </c>
      <c r="AH862">
        <v>0.81705150976909413</v>
      </c>
      <c r="AI862" t="s">
        <v>568</v>
      </c>
      <c r="AJ862">
        <v>65072</v>
      </c>
    </row>
    <row r="863" spans="18:36" x14ac:dyDescent="0.3">
      <c r="R863" t="s">
        <v>634</v>
      </c>
      <c r="S863" s="34">
        <v>2</v>
      </c>
      <c r="T863">
        <v>2023</v>
      </c>
      <c r="U863" t="s">
        <v>606</v>
      </c>
      <c r="V863" t="s">
        <v>2830</v>
      </c>
      <c r="W863" t="s">
        <v>2831</v>
      </c>
      <c r="X863" t="s">
        <v>2832</v>
      </c>
      <c r="Y863" t="s">
        <v>2812</v>
      </c>
      <c r="Z863" t="s">
        <v>2833</v>
      </c>
      <c r="AA863" t="s">
        <v>623</v>
      </c>
      <c r="AB863" t="s">
        <v>619</v>
      </c>
      <c r="AC863" t="s">
        <v>613</v>
      </c>
      <c r="AD863" t="s">
        <v>2602</v>
      </c>
      <c r="AE863" t="s">
        <v>2819</v>
      </c>
      <c r="AF863" t="s">
        <v>2878</v>
      </c>
      <c r="AH863">
        <v>0.81705150976909413</v>
      </c>
      <c r="AI863" t="s">
        <v>568</v>
      </c>
      <c r="AJ863">
        <v>65147</v>
      </c>
    </row>
    <row r="864" spans="18:36" x14ac:dyDescent="0.3">
      <c r="R864" t="s">
        <v>634</v>
      </c>
      <c r="S864" s="34">
        <v>2</v>
      </c>
      <c r="T864">
        <v>2023</v>
      </c>
      <c r="U864" t="s">
        <v>606</v>
      </c>
      <c r="V864" t="s">
        <v>2830</v>
      </c>
      <c r="W864" t="s">
        <v>2831</v>
      </c>
      <c r="X864" t="s">
        <v>2832</v>
      </c>
      <c r="Y864" t="s">
        <v>2812</v>
      </c>
      <c r="Z864" t="s">
        <v>2833</v>
      </c>
      <c r="AA864" t="s">
        <v>623</v>
      </c>
      <c r="AB864" t="s">
        <v>619</v>
      </c>
      <c r="AC864" t="s">
        <v>613</v>
      </c>
      <c r="AD864" t="s">
        <v>2602</v>
      </c>
      <c r="AE864" t="s">
        <v>2819</v>
      </c>
      <c r="AF864" t="s">
        <v>2878</v>
      </c>
      <c r="AH864">
        <v>0.81705150976909413</v>
      </c>
      <c r="AI864" t="s">
        <v>568</v>
      </c>
      <c r="AJ864">
        <v>65222</v>
      </c>
    </row>
    <row r="865" spans="18:36" x14ac:dyDescent="0.3">
      <c r="R865" t="s">
        <v>634</v>
      </c>
      <c r="S865" s="34">
        <v>2</v>
      </c>
      <c r="T865">
        <v>2023</v>
      </c>
      <c r="U865" t="s">
        <v>606</v>
      </c>
      <c r="V865" t="s">
        <v>2830</v>
      </c>
      <c r="W865" t="s">
        <v>2831</v>
      </c>
      <c r="X865" t="s">
        <v>2832</v>
      </c>
      <c r="Y865" t="s">
        <v>2812</v>
      </c>
      <c r="Z865" t="s">
        <v>2833</v>
      </c>
      <c r="AA865" t="s">
        <v>623</v>
      </c>
      <c r="AB865" t="s">
        <v>619</v>
      </c>
      <c r="AC865" t="s">
        <v>613</v>
      </c>
      <c r="AD865" t="s">
        <v>2602</v>
      </c>
      <c r="AE865" t="s">
        <v>2819</v>
      </c>
      <c r="AF865" t="s">
        <v>2878</v>
      </c>
      <c r="AH865">
        <v>0.81705150976909413</v>
      </c>
      <c r="AI865" t="s">
        <v>568</v>
      </c>
      <c r="AJ865">
        <v>65297</v>
      </c>
    </row>
    <row r="866" spans="18:36" x14ac:dyDescent="0.3">
      <c r="R866" t="s">
        <v>634</v>
      </c>
      <c r="S866" s="34">
        <v>2</v>
      </c>
      <c r="T866">
        <v>2023</v>
      </c>
      <c r="U866" t="s">
        <v>606</v>
      </c>
      <c r="V866" t="s">
        <v>2830</v>
      </c>
      <c r="W866" t="s">
        <v>2831</v>
      </c>
      <c r="X866" t="s">
        <v>2832</v>
      </c>
      <c r="Y866" t="s">
        <v>2812</v>
      </c>
      <c r="Z866" t="s">
        <v>2833</v>
      </c>
      <c r="AA866" t="s">
        <v>623</v>
      </c>
      <c r="AB866" t="s">
        <v>619</v>
      </c>
      <c r="AC866" t="s">
        <v>613</v>
      </c>
      <c r="AD866" t="s">
        <v>2602</v>
      </c>
      <c r="AE866" t="s">
        <v>2819</v>
      </c>
      <c r="AF866" t="s">
        <v>2878</v>
      </c>
      <c r="AH866">
        <v>0.81705150976909413</v>
      </c>
      <c r="AI866" t="s">
        <v>568</v>
      </c>
      <c r="AJ866">
        <v>65372</v>
      </c>
    </row>
    <row r="867" spans="18:36" x14ac:dyDescent="0.3">
      <c r="R867" t="s">
        <v>634</v>
      </c>
      <c r="S867" s="34">
        <v>2</v>
      </c>
      <c r="T867">
        <v>2023</v>
      </c>
      <c r="U867" t="s">
        <v>606</v>
      </c>
      <c r="V867" t="s">
        <v>2830</v>
      </c>
      <c r="W867" t="s">
        <v>2831</v>
      </c>
      <c r="X867" t="s">
        <v>2832</v>
      </c>
      <c r="Y867" t="s">
        <v>2812</v>
      </c>
      <c r="Z867" t="s">
        <v>2833</v>
      </c>
      <c r="AA867" t="s">
        <v>623</v>
      </c>
      <c r="AB867" t="s">
        <v>619</v>
      </c>
      <c r="AC867" t="s">
        <v>613</v>
      </c>
      <c r="AD867" t="s">
        <v>2602</v>
      </c>
      <c r="AE867" t="s">
        <v>2819</v>
      </c>
      <c r="AF867" t="s">
        <v>2878</v>
      </c>
      <c r="AH867">
        <v>0.81705150976909413</v>
      </c>
      <c r="AI867" t="s">
        <v>568</v>
      </c>
      <c r="AJ867">
        <v>65447</v>
      </c>
    </row>
    <row r="868" spans="18:36" x14ac:dyDescent="0.3">
      <c r="R868" t="s">
        <v>634</v>
      </c>
      <c r="S868" s="34">
        <v>2</v>
      </c>
      <c r="T868">
        <v>2023</v>
      </c>
      <c r="U868" t="s">
        <v>606</v>
      </c>
      <c r="V868" t="s">
        <v>2830</v>
      </c>
      <c r="W868" t="s">
        <v>2831</v>
      </c>
      <c r="X868" t="s">
        <v>2832</v>
      </c>
      <c r="Y868" t="s">
        <v>2812</v>
      </c>
      <c r="Z868" t="s">
        <v>2833</v>
      </c>
      <c r="AA868" t="s">
        <v>623</v>
      </c>
      <c r="AB868" t="s">
        <v>619</v>
      </c>
      <c r="AC868" t="s">
        <v>613</v>
      </c>
      <c r="AD868" t="s">
        <v>2602</v>
      </c>
      <c r="AE868" t="s">
        <v>2819</v>
      </c>
      <c r="AF868" t="s">
        <v>2878</v>
      </c>
      <c r="AH868">
        <v>0.81705150976909413</v>
      </c>
      <c r="AI868" t="s">
        <v>568</v>
      </c>
      <c r="AJ868">
        <v>65522</v>
      </c>
    </row>
    <row r="869" spans="18:36" x14ac:dyDescent="0.3">
      <c r="R869" t="s">
        <v>634</v>
      </c>
      <c r="S869" s="34">
        <v>2</v>
      </c>
      <c r="T869">
        <v>2023</v>
      </c>
      <c r="U869" t="s">
        <v>606</v>
      </c>
      <c r="V869" t="s">
        <v>2830</v>
      </c>
      <c r="W869" t="s">
        <v>2831</v>
      </c>
      <c r="X869" t="s">
        <v>2832</v>
      </c>
      <c r="Y869" t="s">
        <v>2812</v>
      </c>
      <c r="Z869" t="s">
        <v>2833</v>
      </c>
      <c r="AA869" t="s">
        <v>623</v>
      </c>
      <c r="AB869" t="s">
        <v>619</v>
      </c>
      <c r="AC869" t="s">
        <v>613</v>
      </c>
      <c r="AD869" t="s">
        <v>2602</v>
      </c>
      <c r="AE869" t="s">
        <v>2819</v>
      </c>
      <c r="AF869" t="s">
        <v>2878</v>
      </c>
      <c r="AH869">
        <v>0.81705150976909413</v>
      </c>
      <c r="AI869" t="s">
        <v>568</v>
      </c>
      <c r="AJ869">
        <v>65597</v>
      </c>
    </row>
    <row r="870" spans="18:36" x14ac:dyDescent="0.3">
      <c r="R870" t="s">
        <v>634</v>
      </c>
      <c r="S870" s="34">
        <v>2</v>
      </c>
      <c r="T870">
        <v>2023</v>
      </c>
      <c r="U870" t="s">
        <v>606</v>
      </c>
      <c r="V870" t="s">
        <v>2830</v>
      </c>
      <c r="W870" t="s">
        <v>2831</v>
      </c>
      <c r="X870" t="s">
        <v>2832</v>
      </c>
      <c r="Y870" t="s">
        <v>2812</v>
      </c>
      <c r="Z870" t="s">
        <v>2833</v>
      </c>
      <c r="AA870" t="s">
        <v>623</v>
      </c>
      <c r="AB870" t="s">
        <v>619</v>
      </c>
      <c r="AC870" t="s">
        <v>613</v>
      </c>
      <c r="AD870" t="s">
        <v>2602</v>
      </c>
      <c r="AE870" t="s">
        <v>2819</v>
      </c>
      <c r="AF870" t="s">
        <v>2878</v>
      </c>
      <c r="AH870">
        <v>0.81705150976909413</v>
      </c>
      <c r="AI870" t="s">
        <v>568</v>
      </c>
      <c r="AJ870">
        <v>65672</v>
      </c>
    </row>
    <row r="871" spans="18:36" x14ac:dyDescent="0.3">
      <c r="R871" t="s">
        <v>634</v>
      </c>
      <c r="S871" s="34">
        <v>2</v>
      </c>
      <c r="T871">
        <v>2023</v>
      </c>
      <c r="U871" t="s">
        <v>606</v>
      </c>
      <c r="V871" t="s">
        <v>2830</v>
      </c>
      <c r="W871" t="s">
        <v>2831</v>
      </c>
      <c r="X871" t="s">
        <v>2832</v>
      </c>
      <c r="Y871" t="s">
        <v>2812</v>
      </c>
      <c r="Z871" t="s">
        <v>2833</v>
      </c>
      <c r="AA871" t="s">
        <v>623</v>
      </c>
      <c r="AB871" t="s">
        <v>619</v>
      </c>
      <c r="AC871" t="s">
        <v>613</v>
      </c>
      <c r="AD871" t="s">
        <v>2602</v>
      </c>
      <c r="AE871" t="s">
        <v>2819</v>
      </c>
      <c r="AF871" t="s">
        <v>2878</v>
      </c>
      <c r="AH871">
        <v>0.81705150976909413</v>
      </c>
      <c r="AI871" t="s">
        <v>568</v>
      </c>
      <c r="AJ871">
        <v>65747</v>
      </c>
    </row>
    <row r="872" spans="18:36" x14ac:dyDescent="0.3">
      <c r="R872" t="s">
        <v>634</v>
      </c>
      <c r="S872" s="34">
        <v>2</v>
      </c>
      <c r="T872">
        <v>2023</v>
      </c>
      <c r="U872" t="s">
        <v>606</v>
      </c>
      <c r="V872" t="s">
        <v>2830</v>
      </c>
      <c r="W872" t="s">
        <v>2831</v>
      </c>
      <c r="X872" t="s">
        <v>2832</v>
      </c>
      <c r="Y872" t="s">
        <v>2812</v>
      </c>
      <c r="Z872" t="s">
        <v>2833</v>
      </c>
      <c r="AA872" t="s">
        <v>623</v>
      </c>
      <c r="AB872" t="s">
        <v>619</v>
      </c>
      <c r="AC872" t="s">
        <v>613</v>
      </c>
      <c r="AD872" t="s">
        <v>2602</v>
      </c>
      <c r="AE872" t="s">
        <v>2819</v>
      </c>
      <c r="AF872" t="s">
        <v>2878</v>
      </c>
      <c r="AH872">
        <v>0.81705150976909413</v>
      </c>
      <c r="AI872" t="s">
        <v>568</v>
      </c>
      <c r="AJ872">
        <v>65822</v>
      </c>
    </row>
    <row r="873" spans="18:36" x14ac:dyDescent="0.3">
      <c r="R873" t="s">
        <v>634</v>
      </c>
      <c r="S873" s="34">
        <v>2</v>
      </c>
      <c r="T873">
        <v>2023</v>
      </c>
      <c r="U873" t="s">
        <v>606</v>
      </c>
      <c r="V873" t="s">
        <v>2830</v>
      </c>
      <c r="W873" t="s">
        <v>2831</v>
      </c>
      <c r="X873" t="s">
        <v>2832</v>
      </c>
      <c r="Y873" t="s">
        <v>2812</v>
      </c>
      <c r="Z873" t="s">
        <v>2833</v>
      </c>
      <c r="AA873" t="s">
        <v>623</v>
      </c>
      <c r="AB873" t="s">
        <v>619</v>
      </c>
      <c r="AC873" t="s">
        <v>613</v>
      </c>
      <c r="AD873" t="s">
        <v>2602</v>
      </c>
      <c r="AE873" t="s">
        <v>2819</v>
      </c>
      <c r="AF873" t="s">
        <v>2878</v>
      </c>
      <c r="AH873">
        <v>0.81705150976909413</v>
      </c>
      <c r="AI873" t="s">
        <v>568</v>
      </c>
      <c r="AJ873">
        <v>65897</v>
      </c>
    </row>
    <row r="874" spans="18:36" x14ac:dyDescent="0.3">
      <c r="R874" t="s">
        <v>634</v>
      </c>
      <c r="S874" s="34">
        <v>2</v>
      </c>
      <c r="T874">
        <v>2023</v>
      </c>
      <c r="U874" t="s">
        <v>606</v>
      </c>
      <c r="V874" t="s">
        <v>2830</v>
      </c>
      <c r="W874" t="s">
        <v>2831</v>
      </c>
      <c r="X874" t="s">
        <v>2832</v>
      </c>
      <c r="Y874" t="s">
        <v>2812</v>
      </c>
      <c r="Z874" t="s">
        <v>2833</v>
      </c>
      <c r="AA874" t="s">
        <v>623</v>
      </c>
      <c r="AB874" t="s">
        <v>619</v>
      </c>
      <c r="AC874" t="s">
        <v>613</v>
      </c>
      <c r="AD874" t="s">
        <v>2602</v>
      </c>
      <c r="AE874" t="s">
        <v>2819</v>
      </c>
      <c r="AF874" t="s">
        <v>2878</v>
      </c>
      <c r="AH874">
        <v>0.81705150976909413</v>
      </c>
      <c r="AI874" t="s">
        <v>568</v>
      </c>
      <c r="AJ874">
        <v>65972</v>
      </c>
    </row>
    <row r="875" spans="18:36" x14ac:dyDescent="0.3">
      <c r="R875" t="s">
        <v>634</v>
      </c>
      <c r="S875" s="34">
        <v>2</v>
      </c>
      <c r="T875">
        <v>2023</v>
      </c>
      <c r="U875" t="s">
        <v>606</v>
      </c>
      <c r="V875" t="s">
        <v>2830</v>
      </c>
      <c r="W875" t="s">
        <v>2831</v>
      </c>
      <c r="X875" t="s">
        <v>2832</v>
      </c>
      <c r="Y875" t="s">
        <v>2812</v>
      </c>
      <c r="Z875" t="s">
        <v>2833</v>
      </c>
      <c r="AA875" t="s">
        <v>623</v>
      </c>
      <c r="AB875" t="s">
        <v>619</v>
      </c>
      <c r="AC875" t="s">
        <v>613</v>
      </c>
      <c r="AD875" t="s">
        <v>2602</v>
      </c>
      <c r="AE875" t="s">
        <v>2819</v>
      </c>
      <c r="AF875" t="s">
        <v>2878</v>
      </c>
      <c r="AH875">
        <v>0.81705150976909413</v>
      </c>
      <c r="AI875" t="s">
        <v>568</v>
      </c>
      <c r="AJ875">
        <v>66047</v>
      </c>
    </row>
    <row r="876" spans="18:36" x14ac:dyDescent="0.3">
      <c r="R876" t="s">
        <v>634</v>
      </c>
      <c r="S876" s="34">
        <v>2</v>
      </c>
      <c r="T876">
        <v>2023</v>
      </c>
      <c r="U876" t="s">
        <v>606</v>
      </c>
      <c r="V876" t="s">
        <v>2830</v>
      </c>
      <c r="W876" t="s">
        <v>2831</v>
      </c>
      <c r="X876" t="s">
        <v>2832</v>
      </c>
      <c r="Y876" t="s">
        <v>2812</v>
      </c>
      <c r="Z876" t="s">
        <v>2833</v>
      </c>
      <c r="AA876" t="s">
        <v>623</v>
      </c>
      <c r="AB876" t="s">
        <v>619</v>
      </c>
      <c r="AC876" t="s">
        <v>613</v>
      </c>
      <c r="AD876" t="s">
        <v>2602</v>
      </c>
      <c r="AE876" t="s">
        <v>2819</v>
      </c>
      <c r="AF876" t="s">
        <v>2878</v>
      </c>
      <c r="AH876">
        <v>0.81705150976909413</v>
      </c>
      <c r="AI876" t="s">
        <v>568</v>
      </c>
      <c r="AJ876">
        <v>66122</v>
      </c>
    </row>
    <row r="877" spans="18:36" x14ac:dyDescent="0.3">
      <c r="R877" t="s">
        <v>634</v>
      </c>
      <c r="S877" s="34">
        <v>2</v>
      </c>
      <c r="T877">
        <v>2023</v>
      </c>
      <c r="U877" t="s">
        <v>606</v>
      </c>
      <c r="V877" t="s">
        <v>2830</v>
      </c>
      <c r="W877" t="s">
        <v>2831</v>
      </c>
      <c r="X877" t="s">
        <v>2832</v>
      </c>
      <c r="Y877" t="s">
        <v>2812</v>
      </c>
      <c r="Z877" t="s">
        <v>2833</v>
      </c>
      <c r="AA877" t="s">
        <v>623</v>
      </c>
      <c r="AB877" t="s">
        <v>619</v>
      </c>
      <c r="AC877" t="s">
        <v>613</v>
      </c>
      <c r="AD877" t="s">
        <v>2602</v>
      </c>
      <c r="AE877" t="s">
        <v>2819</v>
      </c>
      <c r="AF877" t="s">
        <v>2878</v>
      </c>
      <c r="AH877">
        <v>0.81705150976909413</v>
      </c>
      <c r="AI877" t="s">
        <v>568</v>
      </c>
      <c r="AJ877">
        <v>66197</v>
      </c>
    </row>
    <row r="878" spans="18:36" x14ac:dyDescent="0.3">
      <c r="R878" t="s">
        <v>634</v>
      </c>
      <c r="S878" s="34">
        <v>2</v>
      </c>
      <c r="T878">
        <v>2023</v>
      </c>
      <c r="U878" t="s">
        <v>606</v>
      </c>
      <c r="V878" t="s">
        <v>2830</v>
      </c>
      <c r="W878" t="s">
        <v>2831</v>
      </c>
      <c r="X878" t="s">
        <v>2832</v>
      </c>
      <c r="Y878" t="s">
        <v>2812</v>
      </c>
      <c r="Z878" t="s">
        <v>2833</v>
      </c>
      <c r="AA878" t="s">
        <v>623</v>
      </c>
      <c r="AB878" t="s">
        <v>619</v>
      </c>
      <c r="AC878" t="s">
        <v>613</v>
      </c>
      <c r="AD878" t="s">
        <v>2602</v>
      </c>
      <c r="AE878" t="s">
        <v>2819</v>
      </c>
      <c r="AF878" t="s">
        <v>2878</v>
      </c>
      <c r="AH878">
        <v>0.81705150976909413</v>
      </c>
      <c r="AI878" t="s">
        <v>568</v>
      </c>
      <c r="AJ878">
        <v>66272</v>
      </c>
    </row>
    <row r="879" spans="18:36" x14ac:dyDescent="0.3">
      <c r="R879" t="s">
        <v>634</v>
      </c>
      <c r="S879" s="34">
        <v>2</v>
      </c>
      <c r="T879">
        <v>2023</v>
      </c>
      <c r="U879" t="s">
        <v>606</v>
      </c>
      <c r="V879" t="s">
        <v>2830</v>
      </c>
      <c r="W879" t="s">
        <v>2831</v>
      </c>
      <c r="X879" t="s">
        <v>2832</v>
      </c>
      <c r="Y879" t="s">
        <v>2812</v>
      </c>
      <c r="Z879" t="s">
        <v>2833</v>
      </c>
      <c r="AA879" t="s">
        <v>623</v>
      </c>
      <c r="AB879" t="s">
        <v>619</v>
      </c>
      <c r="AC879" t="s">
        <v>613</v>
      </c>
      <c r="AD879" t="s">
        <v>2602</v>
      </c>
      <c r="AE879" t="s">
        <v>2819</v>
      </c>
      <c r="AF879" t="s">
        <v>2878</v>
      </c>
      <c r="AH879">
        <v>0.81705150976909413</v>
      </c>
      <c r="AI879" t="s">
        <v>568</v>
      </c>
      <c r="AJ879">
        <v>66347</v>
      </c>
    </row>
    <row r="880" spans="18:36" x14ac:dyDescent="0.3">
      <c r="R880" t="s">
        <v>634</v>
      </c>
      <c r="S880" s="34">
        <v>2</v>
      </c>
      <c r="T880">
        <v>2023</v>
      </c>
      <c r="U880" t="s">
        <v>606</v>
      </c>
      <c r="V880" t="s">
        <v>2830</v>
      </c>
      <c r="W880" t="s">
        <v>2831</v>
      </c>
      <c r="X880" t="s">
        <v>2832</v>
      </c>
      <c r="Y880" t="s">
        <v>2812</v>
      </c>
      <c r="Z880" t="s">
        <v>2833</v>
      </c>
      <c r="AA880" t="s">
        <v>623</v>
      </c>
      <c r="AB880" t="s">
        <v>619</v>
      </c>
      <c r="AC880" t="s">
        <v>613</v>
      </c>
      <c r="AD880" t="s">
        <v>2602</v>
      </c>
      <c r="AE880" t="s">
        <v>2819</v>
      </c>
      <c r="AF880" t="s">
        <v>2878</v>
      </c>
      <c r="AH880">
        <v>0.81705150976909413</v>
      </c>
      <c r="AI880" t="s">
        <v>568</v>
      </c>
      <c r="AJ880">
        <v>66422</v>
      </c>
    </row>
    <row r="881" spans="18:36" x14ac:dyDescent="0.3">
      <c r="R881" t="s">
        <v>634</v>
      </c>
      <c r="S881" s="34">
        <v>2</v>
      </c>
      <c r="T881">
        <v>2023</v>
      </c>
      <c r="U881" t="s">
        <v>606</v>
      </c>
      <c r="V881" t="s">
        <v>2830</v>
      </c>
      <c r="W881" t="s">
        <v>2831</v>
      </c>
      <c r="X881" t="s">
        <v>2832</v>
      </c>
      <c r="Y881" t="s">
        <v>2812</v>
      </c>
      <c r="Z881" t="s">
        <v>2833</v>
      </c>
      <c r="AA881" t="s">
        <v>623</v>
      </c>
      <c r="AB881" t="s">
        <v>619</v>
      </c>
      <c r="AC881" t="s">
        <v>613</v>
      </c>
      <c r="AD881" t="s">
        <v>2602</v>
      </c>
      <c r="AE881" t="s">
        <v>2819</v>
      </c>
      <c r="AF881" t="s">
        <v>2878</v>
      </c>
      <c r="AH881">
        <v>0.81705150976909413</v>
      </c>
      <c r="AI881" t="s">
        <v>568</v>
      </c>
      <c r="AJ881">
        <v>66497</v>
      </c>
    </row>
    <row r="882" spans="18:36" x14ac:dyDescent="0.3">
      <c r="R882" t="s">
        <v>634</v>
      </c>
      <c r="S882" s="34">
        <v>2</v>
      </c>
      <c r="T882">
        <v>2023</v>
      </c>
      <c r="U882" t="s">
        <v>606</v>
      </c>
      <c r="V882" t="s">
        <v>2830</v>
      </c>
      <c r="W882" t="s">
        <v>2831</v>
      </c>
      <c r="X882" t="s">
        <v>2832</v>
      </c>
      <c r="Y882" t="s">
        <v>2812</v>
      </c>
      <c r="Z882" t="s">
        <v>2833</v>
      </c>
      <c r="AA882" t="s">
        <v>623</v>
      </c>
      <c r="AB882" t="s">
        <v>619</v>
      </c>
      <c r="AC882" t="s">
        <v>613</v>
      </c>
      <c r="AD882" t="s">
        <v>2602</v>
      </c>
      <c r="AE882" t="s">
        <v>2819</v>
      </c>
      <c r="AF882" t="s">
        <v>2878</v>
      </c>
      <c r="AH882">
        <v>0.81705150976909413</v>
      </c>
      <c r="AI882" t="s">
        <v>568</v>
      </c>
      <c r="AJ882">
        <v>66572</v>
      </c>
    </row>
    <row r="883" spans="18:36" x14ac:dyDescent="0.3">
      <c r="R883" t="s">
        <v>634</v>
      </c>
      <c r="S883" s="34">
        <v>2</v>
      </c>
      <c r="T883">
        <v>2023</v>
      </c>
      <c r="U883" t="s">
        <v>606</v>
      </c>
      <c r="V883" t="s">
        <v>2830</v>
      </c>
      <c r="W883" t="s">
        <v>2831</v>
      </c>
      <c r="X883" t="s">
        <v>2832</v>
      </c>
      <c r="Y883" t="s">
        <v>2812</v>
      </c>
      <c r="Z883" t="s">
        <v>2833</v>
      </c>
      <c r="AA883" t="s">
        <v>623</v>
      </c>
      <c r="AB883" t="s">
        <v>619</v>
      </c>
      <c r="AC883" t="s">
        <v>613</v>
      </c>
      <c r="AD883" t="s">
        <v>2602</v>
      </c>
      <c r="AE883" t="s">
        <v>2819</v>
      </c>
      <c r="AF883" t="s">
        <v>2878</v>
      </c>
      <c r="AH883">
        <v>0.81705150976909413</v>
      </c>
      <c r="AI883" t="s">
        <v>568</v>
      </c>
      <c r="AJ883">
        <v>66647</v>
      </c>
    </row>
    <row r="884" spans="18:36" x14ac:dyDescent="0.3">
      <c r="R884" t="s">
        <v>634</v>
      </c>
      <c r="S884" s="34">
        <v>2</v>
      </c>
      <c r="T884">
        <v>2023</v>
      </c>
      <c r="U884" t="s">
        <v>606</v>
      </c>
      <c r="V884" t="s">
        <v>2830</v>
      </c>
      <c r="W884" t="s">
        <v>2831</v>
      </c>
      <c r="X884" t="s">
        <v>2832</v>
      </c>
      <c r="Y884" t="s">
        <v>2812</v>
      </c>
      <c r="Z884" t="s">
        <v>2833</v>
      </c>
      <c r="AA884" t="s">
        <v>623</v>
      </c>
      <c r="AB884" t="s">
        <v>619</v>
      </c>
      <c r="AC884" t="s">
        <v>613</v>
      </c>
      <c r="AD884" t="s">
        <v>2602</v>
      </c>
      <c r="AE884" t="s">
        <v>2819</v>
      </c>
      <c r="AF884" t="s">
        <v>2878</v>
      </c>
      <c r="AH884">
        <v>0.81705150976909413</v>
      </c>
      <c r="AI884" t="s">
        <v>568</v>
      </c>
      <c r="AJ884">
        <v>66722</v>
      </c>
    </row>
    <row r="885" spans="18:36" x14ac:dyDescent="0.3">
      <c r="R885" t="s">
        <v>635</v>
      </c>
      <c r="S885" s="34">
        <v>2</v>
      </c>
      <c r="T885">
        <v>2023</v>
      </c>
      <c r="U885" t="s">
        <v>606</v>
      </c>
      <c r="V885" t="s">
        <v>2830</v>
      </c>
      <c r="W885" t="s">
        <v>2831</v>
      </c>
      <c r="X885" t="s">
        <v>2832</v>
      </c>
      <c r="Y885" t="s">
        <v>2812</v>
      </c>
      <c r="Z885" t="s">
        <v>2833</v>
      </c>
      <c r="AA885" t="s">
        <v>623</v>
      </c>
      <c r="AB885" t="s">
        <v>587</v>
      </c>
      <c r="AC885" t="s">
        <v>615</v>
      </c>
      <c r="AD885" t="s">
        <v>2600</v>
      </c>
      <c r="AE885" t="s">
        <v>2879</v>
      </c>
      <c r="AF885" t="s">
        <v>2880</v>
      </c>
      <c r="AH885">
        <v>0.79128856624319421</v>
      </c>
      <c r="AI885" t="s">
        <v>568</v>
      </c>
      <c r="AJ885">
        <v>66826</v>
      </c>
    </row>
    <row r="886" spans="18:36" x14ac:dyDescent="0.3">
      <c r="R886" t="s">
        <v>635</v>
      </c>
      <c r="S886" s="34">
        <v>2</v>
      </c>
      <c r="T886">
        <v>2023</v>
      </c>
      <c r="U886" t="s">
        <v>606</v>
      </c>
      <c r="V886" t="s">
        <v>2830</v>
      </c>
      <c r="W886" t="s">
        <v>2831</v>
      </c>
      <c r="X886" t="s">
        <v>2832</v>
      </c>
      <c r="Y886" t="s">
        <v>2812</v>
      </c>
      <c r="Z886" t="s">
        <v>2833</v>
      </c>
      <c r="AA886" t="s">
        <v>623</v>
      </c>
      <c r="AB886" t="s">
        <v>587</v>
      </c>
      <c r="AC886" t="s">
        <v>615</v>
      </c>
      <c r="AD886" t="s">
        <v>2600</v>
      </c>
      <c r="AE886" t="s">
        <v>2879</v>
      </c>
      <c r="AF886" t="s">
        <v>2880</v>
      </c>
      <c r="AH886">
        <v>0.79128856624319421</v>
      </c>
      <c r="AI886" t="s">
        <v>568</v>
      </c>
      <c r="AJ886">
        <v>66901</v>
      </c>
    </row>
    <row r="887" spans="18:36" x14ac:dyDescent="0.3">
      <c r="R887" t="s">
        <v>635</v>
      </c>
      <c r="S887" s="34">
        <v>2</v>
      </c>
      <c r="T887">
        <v>2023</v>
      </c>
      <c r="U887" t="s">
        <v>606</v>
      </c>
      <c r="V887" t="s">
        <v>2830</v>
      </c>
      <c r="W887" t="s">
        <v>2831</v>
      </c>
      <c r="X887" t="s">
        <v>2832</v>
      </c>
      <c r="Y887" t="s">
        <v>2812</v>
      </c>
      <c r="Z887" t="s">
        <v>2833</v>
      </c>
      <c r="AA887" t="s">
        <v>623</v>
      </c>
      <c r="AB887" t="s">
        <v>587</v>
      </c>
      <c r="AC887" t="s">
        <v>615</v>
      </c>
      <c r="AD887" t="s">
        <v>2600</v>
      </c>
      <c r="AE887" t="s">
        <v>2879</v>
      </c>
      <c r="AF887" t="s">
        <v>2880</v>
      </c>
      <c r="AH887">
        <v>0.79128856624319421</v>
      </c>
      <c r="AI887" t="s">
        <v>568</v>
      </c>
      <c r="AJ887">
        <v>66976</v>
      </c>
    </row>
    <row r="888" spans="18:36" x14ac:dyDescent="0.3">
      <c r="R888" t="s">
        <v>635</v>
      </c>
      <c r="S888" s="34">
        <v>2</v>
      </c>
      <c r="T888">
        <v>2023</v>
      </c>
      <c r="U888" t="s">
        <v>606</v>
      </c>
      <c r="V888" t="s">
        <v>2830</v>
      </c>
      <c r="W888" t="s">
        <v>2831</v>
      </c>
      <c r="X888" t="s">
        <v>2832</v>
      </c>
      <c r="Y888" t="s">
        <v>2812</v>
      </c>
      <c r="Z888" t="s">
        <v>2833</v>
      </c>
      <c r="AA888" t="s">
        <v>623</v>
      </c>
      <c r="AB888" t="s">
        <v>587</v>
      </c>
      <c r="AC888" t="s">
        <v>615</v>
      </c>
      <c r="AD888" t="s">
        <v>2600</v>
      </c>
      <c r="AE888" t="s">
        <v>2879</v>
      </c>
      <c r="AF888" t="s">
        <v>2880</v>
      </c>
      <c r="AH888">
        <v>0.79128856624319421</v>
      </c>
      <c r="AI888" t="s">
        <v>568</v>
      </c>
      <c r="AJ888">
        <v>67051</v>
      </c>
    </row>
    <row r="889" spans="18:36" x14ac:dyDescent="0.3">
      <c r="R889" t="s">
        <v>635</v>
      </c>
      <c r="S889" s="34">
        <v>2</v>
      </c>
      <c r="T889">
        <v>2023</v>
      </c>
      <c r="U889" t="s">
        <v>606</v>
      </c>
      <c r="V889" t="s">
        <v>2830</v>
      </c>
      <c r="W889" t="s">
        <v>2831</v>
      </c>
      <c r="X889" t="s">
        <v>2832</v>
      </c>
      <c r="Y889" t="s">
        <v>2812</v>
      </c>
      <c r="Z889" t="s">
        <v>2833</v>
      </c>
      <c r="AA889" t="s">
        <v>623</v>
      </c>
      <c r="AB889" t="s">
        <v>587</v>
      </c>
      <c r="AC889" t="s">
        <v>615</v>
      </c>
      <c r="AD889" t="s">
        <v>2600</v>
      </c>
      <c r="AE889" t="s">
        <v>2879</v>
      </c>
      <c r="AF889" t="s">
        <v>2880</v>
      </c>
      <c r="AH889">
        <v>0.79128856624319421</v>
      </c>
      <c r="AI889" t="s">
        <v>568</v>
      </c>
      <c r="AJ889">
        <v>67126</v>
      </c>
    </row>
    <row r="890" spans="18:36" x14ac:dyDescent="0.3">
      <c r="R890" t="s">
        <v>635</v>
      </c>
      <c r="S890" s="34">
        <v>2</v>
      </c>
      <c r="T890">
        <v>2023</v>
      </c>
      <c r="U890" t="s">
        <v>606</v>
      </c>
      <c r="V890" t="s">
        <v>2830</v>
      </c>
      <c r="W890" t="s">
        <v>2831</v>
      </c>
      <c r="X890" t="s">
        <v>2832</v>
      </c>
      <c r="Y890" t="s">
        <v>2812</v>
      </c>
      <c r="Z890" t="s">
        <v>2833</v>
      </c>
      <c r="AA890" t="s">
        <v>623</v>
      </c>
      <c r="AB890" t="s">
        <v>587</v>
      </c>
      <c r="AC890" t="s">
        <v>615</v>
      </c>
      <c r="AD890" t="s">
        <v>2600</v>
      </c>
      <c r="AE890" t="s">
        <v>2879</v>
      </c>
      <c r="AF890" t="s">
        <v>2880</v>
      </c>
      <c r="AH890">
        <v>0.79128856624319421</v>
      </c>
      <c r="AI890" t="s">
        <v>568</v>
      </c>
      <c r="AJ890">
        <v>67201</v>
      </c>
    </row>
    <row r="891" spans="18:36" x14ac:dyDescent="0.3">
      <c r="R891" t="s">
        <v>635</v>
      </c>
      <c r="S891" s="34">
        <v>2</v>
      </c>
      <c r="T891">
        <v>2023</v>
      </c>
      <c r="U891" t="s">
        <v>606</v>
      </c>
      <c r="V891" t="s">
        <v>2830</v>
      </c>
      <c r="W891" t="s">
        <v>2831</v>
      </c>
      <c r="X891" t="s">
        <v>2832</v>
      </c>
      <c r="Y891" t="s">
        <v>2812</v>
      </c>
      <c r="Z891" t="s">
        <v>2833</v>
      </c>
      <c r="AA891" t="s">
        <v>623</v>
      </c>
      <c r="AB891" t="s">
        <v>587</v>
      </c>
      <c r="AC891" t="s">
        <v>615</v>
      </c>
      <c r="AD891" t="s">
        <v>2600</v>
      </c>
      <c r="AE891" t="s">
        <v>2879</v>
      </c>
      <c r="AF891" t="s">
        <v>2880</v>
      </c>
      <c r="AH891">
        <v>0.79128856624319421</v>
      </c>
      <c r="AI891" t="s">
        <v>568</v>
      </c>
      <c r="AJ891">
        <v>67276</v>
      </c>
    </row>
    <row r="892" spans="18:36" x14ac:dyDescent="0.3">
      <c r="R892" t="s">
        <v>635</v>
      </c>
      <c r="S892" s="34">
        <v>2</v>
      </c>
      <c r="T892">
        <v>2023</v>
      </c>
      <c r="U892" t="s">
        <v>606</v>
      </c>
      <c r="V892" t="s">
        <v>2830</v>
      </c>
      <c r="W892" t="s">
        <v>2831</v>
      </c>
      <c r="X892" t="s">
        <v>2832</v>
      </c>
      <c r="Y892" t="s">
        <v>2812</v>
      </c>
      <c r="Z892" t="s">
        <v>2833</v>
      </c>
      <c r="AA892" t="s">
        <v>623</v>
      </c>
      <c r="AB892" t="s">
        <v>587</v>
      </c>
      <c r="AC892" t="s">
        <v>615</v>
      </c>
      <c r="AD892" t="s">
        <v>2600</v>
      </c>
      <c r="AE892" t="s">
        <v>2879</v>
      </c>
      <c r="AF892" t="s">
        <v>2880</v>
      </c>
      <c r="AH892">
        <v>0.79128856624319421</v>
      </c>
      <c r="AI892" t="s">
        <v>568</v>
      </c>
      <c r="AJ892">
        <v>67351</v>
      </c>
    </row>
    <row r="893" spans="18:36" x14ac:dyDescent="0.3">
      <c r="R893" t="s">
        <v>635</v>
      </c>
      <c r="S893" s="34">
        <v>2</v>
      </c>
      <c r="T893">
        <v>2023</v>
      </c>
      <c r="U893" t="s">
        <v>606</v>
      </c>
      <c r="V893" t="s">
        <v>2830</v>
      </c>
      <c r="W893" t="s">
        <v>2831</v>
      </c>
      <c r="X893" t="s">
        <v>2832</v>
      </c>
      <c r="Y893" t="s">
        <v>2812</v>
      </c>
      <c r="Z893" t="s">
        <v>2833</v>
      </c>
      <c r="AA893" t="s">
        <v>623</v>
      </c>
      <c r="AB893" t="s">
        <v>587</v>
      </c>
      <c r="AC893" t="s">
        <v>615</v>
      </c>
      <c r="AD893" t="s">
        <v>2600</v>
      </c>
      <c r="AE893" t="s">
        <v>2879</v>
      </c>
      <c r="AF893" t="s">
        <v>2880</v>
      </c>
      <c r="AH893">
        <v>0.79128856624319421</v>
      </c>
      <c r="AI893" t="s">
        <v>568</v>
      </c>
      <c r="AJ893">
        <v>67426</v>
      </c>
    </row>
    <row r="894" spans="18:36" x14ac:dyDescent="0.3">
      <c r="R894" t="s">
        <v>635</v>
      </c>
      <c r="S894" s="34">
        <v>2</v>
      </c>
      <c r="T894">
        <v>2023</v>
      </c>
      <c r="U894" t="s">
        <v>606</v>
      </c>
      <c r="V894" t="s">
        <v>2830</v>
      </c>
      <c r="W894" t="s">
        <v>2831</v>
      </c>
      <c r="X894" t="s">
        <v>2832</v>
      </c>
      <c r="Y894" t="s">
        <v>2812</v>
      </c>
      <c r="Z894" t="s">
        <v>2833</v>
      </c>
      <c r="AA894" t="s">
        <v>623</v>
      </c>
      <c r="AB894" t="s">
        <v>587</v>
      </c>
      <c r="AC894" t="s">
        <v>615</v>
      </c>
      <c r="AD894" t="s">
        <v>2600</v>
      </c>
      <c r="AE894" t="s">
        <v>2879</v>
      </c>
      <c r="AF894" t="s">
        <v>2880</v>
      </c>
      <c r="AH894">
        <v>0.79128856624319421</v>
      </c>
      <c r="AI894" t="s">
        <v>568</v>
      </c>
      <c r="AJ894">
        <v>67501</v>
      </c>
    </row>
    <row r="895" spans="18:36" x14ac:dyDescent="0.3">
      <c r="R895" t="s">
        <v>635</v>
      </c>
      <c r="S895" s="34">
        <v>2</v>
      </c>
      <c r="T895">
        <v>2023</v>
      </c>
      <c r="U895" t="s">
        <v>606</v>
      </c>
      <c r="V895" t="s">
        <v>2830</v>
      </c>
      <c r="W895" t="s">
        <v>2831</v>
      </c>
      <c r="X895" t="s">
        <v>2832</v>
      </c>
      <c r="Y895" t="s">
        <v>2812</v>
      </c>
      <c r="Z895" t="s">
        <v>2833</v>
      </c>
      <c r="AA895" t="s">
        <v>623</v>
      </c>
      <c r="AB895" t="s">
        <v>587</v>
      </c>
      <c r="AC895" t="s">
        <v>615</v>
      </c>
      <c r="AD895" t="s">
        <v>2600</v>
      </c>
      <c r="AE895" t="s">
        <v>2879</v>
      </c>
      <c r="AF895" t="s">
        <v>2880</v>
      </c>
      <c r="AH895">
        <v>0.79128856624319421</v>
      </c>
      <c r="AI895" t="s">
        <v>568</v>
      </c>
      <c r="AJ895">
        <v>67576</v>
      </c>
    </row>
    <row r="896" spans="18:36" x14ac:dyDescent="0.3">
      <c r="R896" t="s">
        <v>635</v>
      </c>
      <c r="S896" s="34">
        <v>2</v>
      </c>
      <c r="T896">
        <v>2023</v>
      </c>
      <c r="U896" t="s">
        <v>606</v>
      </c>
      <c r="V896" t="s">
        <v>2830</v>
      </c>
      <c r="W896" t="s">
        <v>2831</v>
      </c>
      <c r="X896" t="s">
        <v>2832</v>
      </c>
      <c r="Y896" t="s">
        <v>2812</v>
      </c>
      <c r="Z896" t="s">
        <v>2833</v>
      </c>
      <c r="AA896" t="s">
        <v>623</v>
      </c>
      <c r="AB896" t="s">
        <v>587</v>
      </c>
      <c r="AC896" t="s">
        <v>615</v>
      </c>
      <c r="AD896" t="s">
        <v>2600</v>
      </c>
      <c r="AE896" t="s">
        <v>2879</v>
      </c>
      <c r="AF896" t="s">
        <v>2880</v>
      </c>
      <c r="AH896">
        <v>0.79128856624319421</v>
      </c>
      <c r="AI896" t="s">
        <v>568</v>
      </c>
      <c r="AJ896">
        <v>67651</v>
      </c>
    </row>
    <row r="897" spans="18:36" x14ac:dyDescent="0.3">
      <c r="R897" t="s">
        <v>635</v>
      </c>
      <c r="S897" s="34">
        <v>2</v>
      </c>
      <c r="T897">
        <v>2023</v>
      </c>
      <c r="U897" t="s">
        <v>606</v>
      </c>
      <c r="V897" t="s">
        <v>2830</v>
      </c>
      <c r="W897" t="s">
        <v>2831</v>
      </c>
      <c r="X897" t="s">
        <v>2832</v>
      </c>
      <c r="Y897" t="s">
        <v>2812</v>
      </c>
      <c r="Z897" t="s">
        <v>2833</v>
      </c>
      <c r="AA897" t="s">
        <v>623</v>
      </c>
      <c r="AB897" t="s">
        <v>587</v>
      </c>
      <c r="AC897" t="s">
        <v>615</v>
      </c>
      <c r="AD897" t="s">
        <v>2600</v>
      </c>
      <c r="AE897" t="s">
        <v>2879</v>
      </c>
      <c r="AF897" t="s">
        <v>2880</v>
      </c>
      <c r="AH897">
        <v>0.79128856624319421</v>
      </c>
      <c r="AI897" t="s">
        <v>568</v>
      </c>
      <c r="AJ897">
        <v>67726</v>
      </c>
    </row>
    <row r="898" spans="18:36" x14ac:dyDescent="0.3">
      <c r="R898" t="s">
        <v>635</v>
      </c>
      <c r="S898" s="34">
        <v>2</v>
      </c>
      <c r="T898">
        <v>2023</v>
      </c>
      <c r="U898" t="s">
        <v>606</v>
      </c>
      <c r="V898" t="s">
        <v>2830</v>
      </c>
      <c r="W898" t="s">
        <v>2831</v>
      </c>
      <c r="X898" t="s">
        <v>2832</v>
      </c>
      <c r="Y898" t="s">
        <v>2812</v>
      </c>
      <c r="Z898" t="s">
        <v>2833</v>
      </c>
      <c r="AA898" t="s">
        <v>623</v>
      </c>
      <c r="AB898" t="s">
        <v>587</v>
      </c>
      <c r="AC898" t="s">
        <v>615</v>
      </c>
      <c r="AD898" t="s">
        <v>2600</v>
      </c>
      <c r="AE898" t="s">
        <v>2879</v>
      </c>
      <c r="AF898" t="s">
        <v>2880</v>
      </c>
      <c r="AH898">
        <v>0.79128856624319421</v>
      </c>
      <c r="AI898" t="s">
        <v>568</v>
      </c>
      <c r="AJ898">
        <v>67801</v>
      </c>
    </row>
    <row r="899" spans="18:36" x14ac:dyDescent="0.3">
      <c r="R899" t="s">
        <v>635</v>
      </c>
      <c r="S899" s="34">
        <v>2</v>
      </c>
      <c r="T899">
        <v>2023</v>
      </c>
      <c r="U899" t="s">
        <v>606</v>
      </c>
      <c r="V899" t="s">
        <v>2830</v>
      </c>
      <c r="W899" t="s">
        <v>2831</v>
      </c>
      <c r="X899" t="s">
        <v>2832</v>
      </c>
      <c r="Y899" t="s">
        <v>2812</v>
      </c>
      <c r="Z899" t="s">
        <v>2833</v>
      </c>
      <c r="AA899" t="s">
        <v>623</v>
      </c>
      <c r="AB899" t="s">
        <v>587</v>
      </c>
      <c r="AC899" t="s">
        <v>615</v>
      </c>
      <c r="AD899" t="s">
        <v>2600</v>
      </c>
      <c r="AE899" t="s">
        <v>2879</v>
      </c>
      <c r="AF899" t="s">
        <v>2880</v>
      </c>
      <c r="AH899">
        <v>0.79128856624319421</v>
      </c>
      <c r="AI899" t="s">
        <v>568</v>
      </c>
      <c r="AJ899">
        <v>67876</v>
      </c>
    </row>
    <row r="900" spans="18:36" x14ac:dyDescent="0.3">
      <c r="R900" t="s">
        <v>635</v>
      </c>
      <c r="S900" s="34">
        <v>2</v>
      </c>
      <c r="T900">
        <v>2023</v>
      </c>
      <c r="U900" t="s">
        <v>606</v>
      </c>
      <c r="V900" t="s">
        <v>2830</v>
      </c>
      <c r="W900" t="s">
        <v>2831</v>
      </c>
      <c r="X900" t="s">
        <v>2832</v>
      </c>
      <c r="Y900" t="s">
        <v>2812</v>
      </c>
      <c r="Z900" t="s">
        <v>2833</v>
      </c>
      <c r="AA900" t="s">
        <v>623</v>
      </c>
      <c r="AB900" t="s">
        <v>587</v>
      </c>
      <c r="AC900" t="s">
        <v>615</v>
      </c>
      <c r="AD900" t="s">
        <v>2600</v>
      </c>
      <c r="AE900" t="s">
        <v>2879</v>
      </c>
      <c r="AF900" t="s">
        <v>2880</v>
      </c>
      <c r="AH900">
        <v>0.79128856624319421</v>
      </c>
      <c r="AI900" t="s">
        <v>568</v>
      </c>
      <c r="AJ900">
        <v>67951</v>
      </c>
    </row>
    <row r="901" spans="18:36" x14ac:dyDescent="0.3">
      <c r="R901" t="s">
        <v>635</v>
      </c>
      <c r="S901" s="34">
        <v>2</v>
      </c>
      <c r="T901">
        <v>2023</v>
      </c>
      <c r="U901" t="s">
        <v>606</v>
      </c>
      <c r="V901" t="s">
        <v>2830</v>
      </c>
      <c r="W901" t="s">
        <v>2831</v>
      </c>
      <c r="X901" t="s">
        <v>2832</v>
      </c>
      <c r="Y901" t="s">
        <v>2812</v>
      </c>
      <c r="Z901" t="s">
        <v>2833</v>
      </c>
      <c r="AA901" t="s">
        <v>623</v>
      </c>
      <c r="AB901" t="s">
        <v>587</v>
      </c>
      <c r="AC901" t="s">
        <v>615</v>
      </c>
      <c r="AD901" t="s">
        <v>2600</v>
      </c>
      <c r="AE901" t="s">
        <v>2879</v>
      </c>
      <c r="AF901" t="s">
        <v>2880</v>
      </c>
      <c r="AH901">
        <v>0.79128856624319421</v>
      </c>
      <c r="AI901" t="s">
        <v>568</v>
      </c>
      <c r="AJ901">
        <v>68026</v>
      </c>
    </row>
    <row r="902" spans="18:36" x14ac:dyDescent="0.3">
      <c r="R902" t="s">
        <v>635</v>
      </c>
      <c r="S902" s="34">
        <v>2</v>
      </c>
      <c r="T902">
        <v>2023</v>
      </c>
      <c r="U902" t="s">
        <v>606</v>
      </c>
      <c r="V902" t="s">
        <v>2830</v>
      </c>
      <c r="W902" t="s">
        <v>2831</v>
      </c>
      <c r="X902" t="s">
        <v>2832</v>
      </c>
      <c r="Y902" t="s">
        <v>2812</v>
      </c>
      <c r="Z902" t="s">
        <v>2833</v>
      </c>
      <c r="AA902" t="s">
        <v>623</v>
      </c>
      <c r="AB902" t="s">
        <v>587</v>
      </c>
      <c r="AC902" t="s">
        <v>615</v>
      </c>
      <c r="AD902" t="s">
        <v>2600</v>
      </c>
      <c r="AE902" t="s">
        <v>2879</v>
      </c>
      <c r="AF902" t="s">
        <v>2880</v>
      </c>
      <c r="AH902">
        <v>0.79128856624319421</v>
      </c>
      <c r="AI902" t="s">
        <v>568</v>
      </c>
      <c r="AJ902">
        <v>68101</v>
      </c>
    </row>
    <row r="903" spans="18:36" x14ac:dyDescent="0.3">
      <c r="R903" t="s">
        <v>635</v>
      </c>
      <c r="S903" s="34">
        <v>2</v>
      </c>
      <c r="T903">
        <v>2023</v>
      </c>
      <c r="U903" t="s">
        <v>606</v>
      </c>
      <c r="V903" t="s">
        <v>2830</v>
      </c>
      <c r="W903" t="s">
        <v>2831</v>
      </c>
      <c r="X903" t="s">
        <v>2832</v>
      </c>
      <c r="Y903" t="s">
        <v>2812</v>
      </c>
      <c r="Z903" t="s">
        <v>2833</v>
      </c>
      <c r="AA903" t="s">
        <v>623</v>
      </c>
      <c r="AB903" t="s">
        <v>587</v>
      </c>
      <c r="AC903" t="s">
        <v>615</v>
      </c>
      <c r="AD903" t="s">
        <v>2600</v>
      </c>
      <c r="AE903" t="s">
        <v>2879</v>
      </c>
      <c r="AF903" t="s">
        <v>2880</v>
      </c>
      <c r="AH903">
        <v>0.79128856624319421</v>
      </c>
      <c r="AI903" t="s">
        <v>568</v>
      </c>
      <c r="AJ903">
        <v>68176</v>
      </c>
    </row>
    <row r="904" spans="18:36" x14ac:dyDescent="0.3">
      <c r="R904" t="s">
        <v>635</v>
      </c>
      <c r="S904" s="34">
        <v>2</v>
      </c>
      <c r="T904">
        <v>2023</v>
      </c>
      <c r="U904" t="s">
        <v>606</v>
      </c>
      <c r="V904" t="s">
        <v>2830</v>
      </c>
      <c r="W904" t="s">
        <v>2831</v>
      </c>
      <c r="X904" t="s">
        <v>2832</v>
      </c>
      <c r="Y904" t="s">
        <v>2812</v>
      </c>
      <c r="Z904" t="s">
        <v>2833</v>
      </c>
      <c r="AA904" t="s">
        <v>623</v>
      </c>
      <c r="AB904" t="s">
        <v>587</v>
      </c>
      <c r="AC904" t="s">
        <v>615</v>
      </c>
      <c r="AD904" t="s">
        <v>2600</v>
      </c>
      <c r="AE904" t="s">
        <v>2879</v>
      </c>
      <c r="AF904" t="s">
        <v>2880</v>
      </c>
      <c r="AH904">
        <v>0.79128856624319421</v>
      </c>
      <c r="AI904" t="s">
        <v>568</v>
      </c>
      <c r="AJ904">
        <v>68251</v>
      </c>
    </row>
    <row r="905" spans="18:36" x14ac:dyDescent="0.3">
      <c r="R905" t="s">
        <v>635</v>
      </c>
      <c r="S905" s="34">
        <v>2</v>
      </c>
      <c r="T905">
        <v>2023</v>
      </c>
      <c r="U905" t="s">
        <v>606</v>
      </c>
      <c r="V905" t="s">
        <v>2830</v>
      </c>
      <c r="W905" t="s">
        <v>2831</v>
      </c>
      <c r="X905" t="s">
        <v>2832</v>
      </c>
      <c r="Y905" t="s">
        <v>2812</v>
      </c>
      <c r="Z905" t="s">
        <v>2833</v>
      </c>
      <c r="AA905" t="s">
        <v>623</v>
      </c>
      <c r="AB905" t="s">
        <v>587</v>
      </c>
      <c r="AC905" t="s">
        <v>615</v>
      </c>
      <c r="AD905" t="s">
        <v>2600</v>
      </c>
      <c r="AE905" t="s">
        <v>2879</v>
      </c>
      <c r="AF905" t="s">
        <v>2880</v>
      </c>
      <c r="AH905">
        <v>0.79128856624319421</v>
      </c>
      <c r="AI905" t="s">
        <v>568</v>
      </c>
      <c r="AJ905">
        <v>68326</v>
      </c>
    </row>
    <row r="906" spans="18:36" x14ac:dyDescent="0.3">
      <c r="R906" t="s">
        <v>635</v>
      </c>
      <c r="S906" s="34">
        <v>2</v>
      </c>
      <c r="T906">
        <v>2023</v>
      </c>
      <c r="U906" t="s">
        <v>606</v>
      </c>
      <c r="V906" t="s">
        <v>2830</v>
      </c>
      <c r="W906" t="s">
        <v>2831</v>
      </c>
      <c r="X906" t="s">
        <v>2832</v>
      </c>
      <c r="Y906" t="s">
        <v>2812</v>
      </c>
      <c r="Z906" t="s">
        <v>2833</v>
      </c>
      <c r="AA906" t="s">
        <v>623</v>
      </c>
      <c r="AB906" t="s">
        <v>587</v>
      </c>
      <c r="AC906" t="s">
        <v>615</v>
      </c>
      <c r="AD906" t="s">
        <v>2600</v>
      </c>
      <c r="AE906" t="s">
        <v>2879</v>
      </c>
      <c r="AF906" t="s">
        <v>2880</v>
      </c>
      <c r="AH906">
        <v>0.79128856624319421</v>
      </c>
      <c r="AI906" t="s">
        <v>568</v>
      </c>
      <c r="AJ906">
        <v>68401</v>
      </c>
    </row>
    <row r="907" spans="18:36" x14ac:dyDescent="0.3">
      <c r="R907" t="s">
        <v>635</v>
      </c>
      <c r="S907" s="34">
        <v>2</v>
      </c>
      <c r="T907">
        <v>2023</v>
      </c>
      <c r="U907" t="s">
        <v>606</v>
      </c>
      <c r="V907" t="s">
        <v>2830</v>
      </c>
      <c r="W907" t="s">
        <v>2831</v>
      </c>
      <c r="X907" t="s">
        <v>2832</v>
      </c>
      <c r="Y907" t="s">
        <v>2812</v>
      </c>
      <c r="Z907" t="s">
        <v>2833</v>
      </c>
      <c r="AA907" t="s">
        <v>623</v>
      </c>
      <c r="AB907" t="s">
        <v>587</v>
      </c>
      <c r="AC907" t="s">
        <v>615</v>
      </c>
      <c r="AD907" t="s">
        <v>2600</v>
      </c>
      <c r="AE907" t="s">
        <v>2879</v>
      </c>
      <c r="AF907" t="s">
        <v>2880</v>
      </c>
      <c r="AH907">
        <v>0.79128856624319421</v>
      </c>
      <c r="AI907" t="s">
        <v>568</v>
      </c>
      <c r="AJ907">
        <v>68476</v>
      </c>
    </row>
    <row r="908" spans="18:36" x14ac:dyDescent="0.3">
      <c r="R908" t="s">
        <v>635</v>
      </c>
      <c r="S908" s="34">
        <v>2</v>
      </c>
      <c r="T908">
        <v>2023</v>
      </c>
      <c r="U908" t="s">
        <v>606</v>
      </c>
      <c r="V908" t="s">
        <v>2830</v>
      </c>
      <c r="W908" t="s">
        <v>2831</v>
      </c>
      <c r="X908" t="s">
        <v>2832</v>
      </c>
      <c r="Y908" t="s">
        <v>2812</v>
      </c>
      <c r="Z908" t="s">
        <v>2833</v>
      </c>
      <c r="AA908" t="s">
        <v>623</v>
      </c>
      <c r="AB908" t="s">
        <v>587</v>
      </c>
      <c r="AC908" t="s">
        <v>615</v>
      </c>
      <c r="AD908" t="s">
        <v>2600</v>
      </c>
      <c r="AE908" t="s">
        <v>2879</v>
      </c>
      <c r="AF908" t="s">
        <v>2880</v>
      </c>
      <c r="AH908">
        <v>0.79128856624319421</v>
      </c>
      <c r="AI908" t="s">
        <v>568</v>
      </c>
      <c r="AJ908">
        <v>68551</v>
      </c>
    </row>
    <row r="909" spans="18:36" x14ac:dyDescent="0.3">
      <c r="R909" t="s">
        <v>635</v>
      </c>
      <c r="S909" s="34">
        <v>2</v>
      </c>
      <c r="T909">
        <v>2023</v>
      </c>
      <c r="U909" t="s">
        <v>606</v>
      </c>
      <c r="V909" t="s">
        <v>2830</v>
      </c>
      <c r="W909" t="s">
        <v>2831</v>
      </c>
      <c r="X909" t="s">
        <v>2832</v>
      </c>
      <c r="Y909" t="s">
        <v>2812</v>
      </c>
      <c r="Z909" t="s">
        <v>2833</v>
      </c>
      <c r="AA909" t="s">
        <v>623</v>
      </c>
      <c r="AB909" t="s">
        <v>587</v>
      </c>
      <c r="AC909" t="s">
        <v>615</v>
      </c>
      <c r="AD909" t="s">
        <v>2600</v>
      </c>
      <c r="AE909" t="s">
        <v>2879</v>
      </c>
      <c r="AF909" t="s">
        <v>2880</v>
      </c>
      <c r="AH909">
        <v>0.79128856624319421</v>
      </c>
      <c r="AI909" t="s">
        <v>568</v>
      </c>
      <c r="AJ909">
        <v>68626</v>
      </c>
    </row>
    <row r="910" spans="18:36" x14ac:dyDescent="0.3">
      <c r="R910" t="s">
        <v>635</v>
      </c>
      <c r="S910" s="34">
        <v>2</v>
      </c>
      <c r="T910">
        <v>2023</v>
      </c>
      <c r="U910" t="s">
        <v>606</v>
      </c>
      <c r="V910" t="s">
        <v>2830</v>
      </c>
      <c r="W910" t="s">
        <v>2831</v>
      </c>
      <c r="X910" t="s">
        <v>2832</v>
      </c>
      <c r="Y910" t="s">
        <v>2812</v>
      </c>
      <c r="Z910" t="s">
        <v>2833</v>
      </c>
      <c r="AA910" t="s">
        <v>623</v>
      </c>
      <c r="AB910" t="s">
        <v>587</v>
      </c>
      <c r="AC910" t="s">
        <v>615</v>
      </c>
      <c r="AD910" t="s">
        <v>2600</v>
      </c>
      <c r="AE910" t="s">
        <v>2879</v>
      </c>
      <c r="AF910" t="s">
        <v>2880</v>
      </c>
      <c r="AH910">
        <v>0.79128856624319421</v>
      </c>
      <c r="AI910" t="s">
        <v>568</v>
      </c>
      <c r="AJ910">
        <v>68701</v>
      </c>
    </row>
    <row r="911" spans="18:36" x14ac:dyDescent="0.3">
      <c r="R911" t="s">
        <v>635</v>
      </c>
      <c r="S911" s="34">
        <v>2</v>
      </c>
      <c r="T911">
        <v>2023</v>
      </c>
      <c r="U911" t="s">
        <v>606</v>
      </c>
      <c r="V911" t="s">
        <v>2830</v>
      </c>
      <c r="W911" t="s">
        <v>2831</v>
      </c>
      <c r="X911" t="s">
        <v>2832</v>
      </c>
      <c r="Y911" t="s">
        <v>2812</v>
      </c>
      <c r="Z911" t="s">
        <v>2833</v>
      </c>
      <c r="AA911" t="s">
        <v>623</v>
      </c>
      <c r="AB911" t="s">
        <v>587</v>
      </c>
      <c r="AC911" t="s">
        <v>615</v>
      </c>
      <c r="AD911" t="s">
        <v>2600</v>
      </c>
      <c r="AE911" t="s">
        <v>2879</v>
      </c>
      <c r="AF911" t="s">
        <v>2880</v>
      </c>
      <c r="AH911">
        <v>0.79128856624319421</v>
      </c>
      <c r="AI911" t="s">
        <v>568</v>
      </c>
      <c r="AJ911">
        <v>68776</v>
      </c>
    </row>
    <row r="912" spans="18:36" x14ac:dyDescent="0.3">
      <c r="R912" t="s">
        <v>635</v>
      </c>
      <c r="S912" s="34">
        <v>2</v>
      </c>
      <c r="T912">
        <v>2023</v>
      </c>
      <c r="U912" t="s">
        <v>606</v>
      </c>
      <c r="V912" t="s">
        <v>2830</v>
      </c>
      <c r="W912" t="s">
        <v>2831</v>
      </c>
      <c r="X912" t="s">
        <v>2832</v>
      </c>
      <c r="Y912" t="s">
        <v>2812</v>
      </c>
      <c r="Z912" t="s">
        <v>2833</v>
      </c>
      <c r="AA912" t="s">
        <v>623</v>
      </c>
      <c r="AB912" t="s">
        <v>587</v>
      </c>
      <c r="AC912" t="s">
        <v>615</v>
      </c>
      <c r="AD912" t="s">
        <v>2600</v>
      </c>
      <c r="AE912" t="s">
        <v>2879</v>
      </c>
      <c r="AF912" t="s">
        <v>2880</v>
      </c>
      <c r="AH912">
        <v>0.79128856624319421</v>
      </c>
      <c r="AI912" t="s">
        <v>568</v>
      </c>
      <c r="AJ912">
        <v>68851</v>
      </c>
    </row>
    <row r="913" spans="18:36" x14ac:dyDescent="0.3">
      <c r="R913" t="s">
        <v>635</v>
      </c>
      <c r="S913" s="34">
        <v>2</v>
      </c>
      <c r="T913">
        <v>2023</v>
      </c>
      <c r="U913" t="s">
        <v>606</v>
      </c>
      <c r="V913" t="s">
        <v>2830</v>
      </c>
      <c r="W913" t="s">
        <v>2831</v>
      </c>
      <c r="X913" t="s">
        <v>2832</v>
      </c>
      <c r="Y913" t="s">
        <v>2812</v>
      </c>
      <c r="Z913" t="s">
        <v>2833</v>
      </c>
      <c r="AA913" t="s">
        <v>623</v>
      </c>
      <c r="AB913" t="s">
        <v>587</v>
      </c>
      <c r="AC913" t="s">
        <v>615</v>
      </c>
      <c r="AD913" t="s">
        <v>2600</v>
      </c>
      <c r="AE913" t="s">
        <v>2879</v>
      </c>
      <c r="AF913" t="s">
        <v>2880</v>
      </c>
      <c r="AH913">
        <v>0.79128856624319421</v>
      </c>
      <c r="AI913" t="s">
        <v>568</v>
      </c>
      <c r="AJ913">
        <v>68926</v>
      </c>
    </row>
    <row r="914" spans="18:36" x14ac:dyDescent="0.3">
      <c r="R914" t="s">
        <v>635</v>
      </c>
      <c r="S914" s="34">
        <v>2</v>
      </c>
      <c r="T914">
        <v>2023</v>
      </c>
      <c r="U914" t="s">
        <v>606</v>
      </c>
      <c r="V914" t="s">
        <v>2830</v>
      </c>
      <c r="W914" t="s">
        <v>2831</v>
      </c>
      <c r="X914" t="s">
        <v>2832</v>
      </c>
      <c r="Y914" t="s">
        <v>2812</v>
      </c>
      <c r="Z914" t="s">
        <v>2833</v>
      </c>
      <c r="AA914" t="s">
        <v>623</v>
      </c>
      <c r="AB914" t="s">
        <v>587</v>
      </c>
      <c r="AC914" t="s">
        <v>615</v>
      </c>
      <c r="AD914" t="s">
        <v>2600</v>
      </c>
      <c r="AE914" t="s">
        <v>2879</v>
      </c>
      <c r="AF914" t="s">
        <v>2880</v>
      </c>
      <c r="AH914">
        <v>0.79128856624319421</v>
      </c>
      <c r="AI914" t="s">
        <v>568</v>
      </c>
      <c r="AJ914">
        <v>69001</v>
      </c>
    </row>
    <row r="915" spans="18:36" x14ac:dyDescent="0.3">
      <c r="R915" t="s">
        <v>635</v>
      </c>
      <c r="S915" s="34">
        <v>2</v>
      </c>
      <c r="T915">
        <v>2023</v>
      </c>
      <c r="U915" t="s">
        <v>606</v>
      </c>
      <c r="V915" t="s">
        <v>2830</v>
      </c>
      <c r="W915" t="s">
        <v>2831</v>
      </c>
      <c r="X915" t="s">
        <v>2832</v>
      </c>
      <c r="Y915" t="s">
        <v>2812</v>
      </c>
      <c r="Z915" t="s">
        <v>2833</v>
      </c>
      <c r="AA915" t="s">
        <v>623</v>
      </c>
      <c r="AB915" t="s">
        <v>587</v>
      </c>
      <c r="AC915" t="s">
        <v>615</v>
      </c>
      <c r="AD915" t="s">
        <v>2600</v>
      </c>
      <c r="AE915" t="s">
        <v>2879</v>
      </c>
      <c r="AF915" t="s">
        <v>2880</v>
      </c>
      <c r="AH915">
        <v>0.79128856624319421</v>
      </c>
      <c r="AI915" t="s">
        <v>568</v>
      </c>
      <c r="AJ915">
        <v>69076</v>
      </c>
    </row>
    <row r="916" spans="18:36" x14ac:dyDescent="0.3">
      <c r="R916" t="s">
        <v>635</v>
      </c>
      <c r="S916" s="34">
        <v>2</v>
      </c>
      <c r="T916">
        <v>2023</v>
      </c>
      <c r="U916" t="s">
        <v>606</v>
      </c>
      <c r="V916" t="s">
        <v>2830</v>
      </c>
      <c r="W916" t="s">
        <v>2831</v>
      </c>
      <c r="X916" t="s">
        <v>2832</v>
      </c>
      <c r="Y916" t="s">
        <v>2812</v>
      </c>
      <c r="Z916" t="s">
        <v>2833</v>
      </c>
      <c r="AA916" t="s">
        <v>623</v>
      </c>
      <c r="AB916" t="s">
        <v>587</v>
      </c>
      <c r="AC916" t="s">
        <v>615</v>
      </c>
      <c r="AD916" t="s">
        <v>2600</v>
      </c>
      <c r="AE916" t="s">
        <v>2879</v>
      </c>
      <c r="AF916" t="s">
        <v>2880</v>
      </c>
      <c r="AH916">
        <v>0.79128856624319421</v>
      </c>
      <c r="AI916" t="s">
        <v>568</v>
      </c>
      <c r="AJ916">
        <v>69151</v>
      </c>
    </row>
    <row r="917" spans="18:36" x14ac:dyDescent="0.3">
      <c r="R917" t="s">
        <v>635</v>
      </c>
      <c r="S917" s="34">
        <v>2</v>
      </c>
      <c r="T917">
        <v>2023</v>
      </c>
      <c r="U917" t="s">
        <v>606</v>
      </c>
      <c r="V917" t="s">
        <v>2830</v>
      </c>
      <c r="W917" t="s">
        <v>2831</v>
      </c>
      <c r="X917" t="s">
        <v>2832</v>
      </c>
      <c r="Y917" t="s">
        <v>2812</v>
      </c>
      <c r="Z917" t="s">
        <v>2833</v>
      </c>
      <c r="AA917" t="s">
        <v>623</v>
      </c>
      <c r="AB917" t="s">
        <v>587</v>
      </c>
      <c r="AC917" t="s">
        <v>615</v>
      </c>
      <c r="AD917" t="s">
        <v>2600</v>
      </c>
      <c r="AE917" t="s">
        <v>2879</v>
      </c>
      <c r="AF917" t="s">
        <v>2880</v>
      </c>
      <c r="AH917">
        <v>0.79128856624319421</v>
      </c>
      <c r="AI917" t="s">
        <v>568</v>
      </c>
      <c r="AJ917">
        <v>69226</v>
      </c>
    </row>
    <row r="918" spans="18:36" x14ac:dyDescent="0.3">
      <c r="R918" t="s">
        <v>635</v>
      </c>
      <c r="S918" s="34">
        <v>2</v>
      </c>
      <c r="T918">
        <v>2023</v>
      </c>
      <c r="U918" t="s">
        <v>606</v>
      </c>
      <c r="V918" t="s">
        <v>2830</v>
      </c>
      <c r="W918" t="s">
        <v>2831</v>
      </c>
      <c r="X918" t="s">
        <v>2832</v>
      </c>
      <c r="Y918" t="s">
        <v>2812</v>
      </c>
      <c r="Z918" t="s">
        <v>2833</v>
      </c>
      <c r="AA918" t="s">
        <v>623</v>
      </c>
      <c r="AB918" t="s">
        <v>587</v>
      </c>
      <c r="AC918" t="s">
        <v>615</v>
      </c>
      <c r="AD918" t="s">
        <v>2600</v>
      </c>
      <c r="AE918" t="s">
        <v>2879</v>
      </c>
      <c r="AF918" t="s">
        <v>2880</v>
      </c>
      <c r="AH918">
        <v>0.79128856624319421</v>
      </c>
      <c r="AI918" t="s">
        <v>568</v>
      </c>
      <c r="AJ918">
        <v>69301</v>
      </c>
    </row>
    <row r="919" spans="18:36" x14ac:dyDescent="0.3">
      <c r="R919" t="s">
        <v>635</v>
      </c>
      <c r="S919" s="34">
        <v>2</v>
      </c>
      <c r="T919">
        <v>2023</v>
      </c>
      <c r="U919" t="s">
        <v>606</v>
      </c>
      <c r="V919" t="s">
        <v>2830</v>
      </c>
      <c r="W919" t="s">
        <v>2831</v>
      </c>
      <c r="X919" t="s">
        <v>2832</v>
      </c>
      <c r="Y919" t="s">
        <v>2812</v>
      </c>
      <c r="Z919" t="s">
        <v>2833</v>
      </c>
      <c r="AA919" t="s">
        <v>623</v>
      </c>
      <c r="AB919" t="s">
        <v>587</v>
      </c>
      <c r="AC919" t="s">
        <v>615</v>
      </c>
      <c r="AD919" t="s">
        <v>2600</v>
      </c>
      <c r="AE919" t="s">
        <v>2879</v>
      </c>
      <c r="AF919" t="s">
        <v>2880</v>
      </c>
      <c r="AH919">
        <v>0.79128856624319421</v>
      </c>
      <c r="AI919" t="s">
        <v>568</v>
      </c>
      <c r="AJ919">
        <v>69376</v>
      </c>
    </row>
    <row r="920" spans="18:36" x14ac:dyDescent="0.3">
      <c r="R920" t="s">
        <v>635</v>
      </c>
      <c r="S920" s="34">
        <v>2</v>
      </c>
      <c r="T920">
        <v>2023</v>
      </c>
      <c r="U920" t="s">
        <v>606</v>
      </c>
      <c r="V920" t="s">
        <v>2830</v>
      </c>
      <c r="W920" t="s">
        <v>2831</v>
      </c>
      <c r="X920" t="s">
        <v>2832</v>
      </c>
      <c r="Y920" t="s">
        <v>2812</v>
      </c>
      <c r="Z920" t="s">
        <v>2833</v>
      </c>
      <c r="AA920" t="s">
        <v>623</v>
      </c>
      <c r="AB920" t="s">
        <v>587</v>
      </c>
      <c r="AC920" t="s">
        <v>615</v>
      </c>
      <c r="AD920" t="s">
        <v>2600</v>
      </c>
      <c r="AE920" t="s">
        <v>2879</v>
      </c>
      <c r="AF920" t="s">
        <v>2880</v>
      </c>
      <c r="AH920">
        <v>0.79128856624319421</v>
      </c>
      <c r="AI920" t="s">
        <v>568</v>
      </c>
      <c r="AJ920">
        <v>69451</v>
      </c>
    </row>
    <row r="921" spans="18:36" x14ac:dyDescent="0.3">
      <c r="R921" t="s">
        <v>635</v>
      </c>
      <c r="S921" s="34">
        <v>2</v>
      </c>
      <c r="T921">
        <v>2023</v>
      </c>
      <c r="U921" t="s">
        <v>606</v>
      </c>
      <c r="V921" t="s">
        <v>2830</v>
      </c>
      <c r="W921" t="s">
        <v>2831</v>
      </c>
      <c r="X921" t="s">
        <v>2832</v>
      </c>
      <c r="Y921" t="s">
        <v>2812</v>
      </c>
      <c r="Z921" t="s">
        <v>2833</v>
      </c>
      <c r="AA921" t="s">
        <v>623</v>
      </c>
      <c r="AB921" t="s">
        <v>587</v>
      </c>
      <c r="AC921" t="s">
        <v>615</v>
      </c>
      <c r="AD921" t="s">
        <v>2600</v>
      </c>
      <c r="AE921" t="s">
        <v>2879</v>
      </c>
      <c r="AF921" t="s">
        <v>2880</v>
      </c>
      <c r="AH921">
        <v>0.79128856624319421</v>
      </c>
      <c r="AI921" t="s">
        <v>568</v>
      </c>
      <c r="AJ921">
        <v>69526</v>
      </c>
    </row>
    <row r="922" spans="18:36" x14ac:dyDescent="0.3">
      <c r="R922" t="s">
        <v>635</v>
      </c>
      <c r="S922" s="34">
        <v>2</v>
      </c>
      <c r="T922">
        <v>2023</v>
      </c>
      <c r="U922" t="s">
        <v>606</v>
      </c>
      <c r="V922" t="s">
        <v>2830</v>
      </c>
      <c r="W922" t="s">
        <v>2831</v>
      </c>
      <c r="X922" t="s">
        <v>2832</v>
      </c>
      <c r="Y922" t="s">
        <v>2812</v>
      </c>
      <c r="Z922" t="s">
        <v>2833</v>
      </c>
      <c r="AA922" t="s">
        <v>623</v>
      </c>
      <c r="AB922" t="s">
        <v>587</v>
      </c>
      <c r="AC922" t="s">
        <v>615</v>
      </c>
      <c r="AD922" t="s">
        <v>2600</v>
      </c>
      <c r="AE922" t="s">
        <v>2879</v>
      </c>
      <c r="AF922" t="s">
        <v>2880</v>
      </c>
      <c r="AH922">
        <v>0.79128856624319421</v>
      </c>
      <c r="AI922" t="s">
        <v>568</v>
      </c>
      <c r="AJ922">
        <v>69601</v>
      </c>
    </row>
    <row r="923" spans="18:36" x14ac:dyDescent="0.3">
      <c r="R923" t="s">
        <v>635</v>
      </c>
      <c r="S923" s="34">
        <v>2</v>
      </c>
      <c r="T923">
        <v>2023</v>
      </c>
      <c r="U923" t="s">
        <v>606</v>
      </c>
      <c r="V923" t="s">
        <v>2830</v>
      </c>
      <c r="W923" t="s">
        <v>2831</v>
      </c>
      <c r="X923" t="s">
        <v>2832</v>
      </c>
      <c r="Y923" t="s">
        <v>2812</v>
      </c>
      <c r="Z923" t="s">
        <v>2833</v>
      </c>
      <c r="AA923" t="s">
        <v>623</v>
      </c>
      <c r="AB923" t="s">
        <v>587</v>
      </c>
      <c r="AC923" t="s">
        <v>615</v>
      </c>
      <c r="AD923" t="s">
        <v>2600</v>
      </c>
      <c r="AE923" t="s">
        <v>2879</v>
      </c>
      <c r="AF923" t="s">
        <v>2880</v>
      </c>
      <c r="AH923">
        <v>0.79128856624319421</v>
      </c>
      <c r="AI923" t="s">
        <v>568</v>
      </c>
      <c r="AJ923">
        <v>69676</v>
      </c>
    </row>
    <row r="924" spans="18:36" x14ac:dyDescent="0.3">
      <c r="R924" t="s">
        <v>635</v>
      </c>
      <c r="S924" s="34">
        <v>2</v>
      </c>
      <c r="T924">
        <v>2023</v>
      </c>
      <c r="U924" t="s">
        <v>606</v>
      </c>
      <c r="V924" t="s">
        <v>2830</v>
      </c>
      <c r="W924" t="s">
        <v>2831</v>
      </c>
      <c r="X924" t="s">
        <v>2832</v>
      </c>
      <c r="Y924" t="s">
        <v>2812</v>
      </c>
      <c r="Z924" t="s">
        <v>2833</v>
      </c>
      <c r="AA924" t="s">
        <v>623</v>
      </c>
      <c r="AB924" t="s">
        <v>587</v>
      </c>
      <c r="AC924" t="s">
        <v>615</v>
      </c>
      <c r="AD924" t="s">
        <v>2600</v>
      </c>
      <c r="AE924" t="s">
        <v>2879</v>
      </c>
      <c r="AF924" t="s">
        <v>2880</v>
      </c>
      <c r="AH924">
        <v>0.79128856624319421</v>
      </c>
      <c r="AI924" t="s">
        <v>568</v>
      </c>
      <c r="AJ924">
        <v>69751</v>
      </c>
    </row>
    <row r="925" spans="18:36" x14ac:dyDescent="0.3">
      <c r="R925" t="s">
        <v>635</v>
      </c>
      <c r="S925" s="34">
        <v>2</v>
      </c>
      <c r="T925">
        <v>2023</v>
      </c>
      <c r="U925" t="s">
        <v>606</v>
      </c>
      <c r="V925" t="s">
        <v>2830</v>
      </c>
      <c r="W925" t="s">
        <v>2831</v>
      </c>
      <c r="X925" t="s">
        <v>2832</v>
      </c>
      <c r="Y925" t="s">
        <v>2812</v>
      </c>
      <c r="Z925" t="s">
        <v>2833</v>
      </c>
      <c r="AA925" t="s">
        <v>623</v>
      </c>
      <c r="AB925" t="s">
        <v>587</v>
      </c>
      <c r="AC925" t="s">
        <v>615</v>
      </c>
      <c r="AD925" t="s">
        <v>2600</v>
      </c>
      <c r="AE925" t="s">
        <v>2879</v>
      </c>
      <c r="AF925" t="s">
        <v>2880</v>
      </c>
      <c r="AH925">
        <v>0.79128856624319421</v>
      </c>
      <c r="AI925" t="s">
        <v>568</v>
      </c>
      <c r="AJ925">
        <v>69826</v>
      </c>
    </row>
    <row r="926" spans="18:36" x14ac:dyDescent="0.3">
      <c r="R926" t="s">
        <v>635</v>
      </c>
      <c r="S926" s="34">
        <v>2</v>
      </c>
      <c r="T926">
        <v>2023</v>
      </c>
      <c r="U926" t="s">
        <v>606</v>
      </c>
      <c r="V926" t="s">
        <v>2830</v>
      </c>
      <c r="W926" t="s">
        <v>2831</v>
      </c>
      <c r="X926" t="s">
        <v>2832</v>
      </c>
      <c r="Y926" t="s">
        <v>2812</v>
      </c>
      <c r="Z926" t="s">
        <v>2833</v>
      </c>
      <c r="AA926" t="s">
        <v>623</v>
      </c>
      <c r="AB926" t="s">
        <v>587</v>
      </c>
      <c r="AC926" t="s">
        <v>615</v>
      </c>
      <c r="AD926" t="s">
        <v>2600</v>
      </c>
      <c r="AE926" t="s">
        <v>2879</v>
      </c>
      <c r="AF926" t="s">
        <v>2880</v>
      </c>
      <c r="AH926">
        <v>0.79128856624319421</v>
      </c>
      <c r="AI926" t="s">
        <v>568</v>
      </c>
      <c r="AJ926">
        <v>69901</v>
      </c>
    </row>
    <row r="927" spans="18:36" x14ac:dyDescent="0.3">
      <c r="R927" t="s">
        <v>635</v>
      </c>
      <c r="S927" s="34">
        <v>2</v>
      </c>
      <c r="T927">
        <v>2023</v>
      </c>
      <c r="U927" t="s">
        <v>606</v>
      </c>
      <c r="V927" t="s">
        <v>2830</v>
      </c>
      <c r="W927" t="s">
        <v>2831</v>
      </c>
      <c r="X927" t="s">
        <v>2832</v>
      </c>
      <c r="Y927" t="s">
        <v>2812</v>
      </c>
      <c r="Z927" t="s">
        <v>2833</v>
      </c>
      <c r="AA927" t="s">
        <v>623</v>
      </c>
      <c r="AB927" t="s">
        <v>587</v>
      </c>
      <c r="AC927" t="s">
        <v>615</v>
      </c>
      <c r="AD927" t="s">
        <v>2600</v>
      </c>
      <c r="AE927" t="s">
        <v>2879</v>
      </c>
      <c r="AF927" t="s">
        <v>2880</v>
      </c>
      <c r="AH927">
        <v>0.79128856624319421</v>
      </c>
      <c r="AI927" t="s">
        <v>568</v>
      </c>
      <c r="AJ927">
        <v>69976</v>
      </c>
    </row>
    <row r="928" spans="18:36" x14ac:dyDescent="0.3">
      <c r="R928" t="s">
        <v>635</v>
      </c>
      <c r="S928" s="34">
        <v>2</v>
      </c>
      <c r="T928">
        <v>2023</v>
      </c>
      <c r="U928" t="s">
        <v>606</v>
      </c>
      <c r="V928" t="s">
        <v>2830</v>
      </c>
      <c r="W928" t="s">
        <v>2831</v>
      </c>
      <c r="X928" t="s">
        <v>2832</v>
      </c>
      <c r="Y928" t="s">
        <v>2812</v>
      </c>
      <c r="Z928" t="s">
        <v>2833</v>
      </c>
      <c r="AA928" t="s">
        <v>623</v>
      </c>
      <c r="AB928" t="s">
        <v>587</v>
      </c>
      <c r="AC928" t="s">
        <v>615</v>
      </c>
      <c r="AD928" t="s">
        <v>2600</v>
      </c>
      <c r="AE928" t="s">
        <v>2879</v>
      </c>
      <c r="AF928" t="s">
        <v>2880</v>
      </c>
      <c r="AH928">
        <v>0.79128856624319421</v>
      </c>
      <c r="AI928" t="s">
        <v>568</v>
      </c>
      <c r="AJ928">
        <v>70051</v>
      </c>
    </row>
    <row r="929" spans="18:36" x14ac:dyDescent="0.3">
      <c r="R929" t="s">
        <v>635</v>
      </c>
      <c r="S929" s="34">
        <v>2</v>
      </c>
      <c r="T929">
        <v>2023</v>
      </c>
      <c r="U929" t="s">
        <v>606</v>
      </c>
      <c r="V929" t="s">
        <v>2830</v>
      </c>
      <c r="W929" t="s">
        <v>2831</v>
      </c>
      <c r="X929" t="s">
        <v>2832</v>
      </c>
      <c r="Y929" t="s">
        <v>2812</v>
      </c>
      <c r="Z929" t="s">
        <v>2833</v>
      </c>
      <c r="AA929" t="s">
        <v>623</v>
      </c>
      <c r="AB929" t="s">
        <v>587</v>
      </c>
      <c r="AC929" t="s">
        <v>615</v>
      </c>
      <c r="AD929" t="s">
        <v>2600</v>
      </c>
      <c r="AE929" t="s">
        <v>2879</v>
      </c>
      <c r="AF929" t="s">
        <v>2880</v>
      </c>
      <c r="AH929">
        <v>0.79128856624319421</v>
      </c>
      <c r="AI929" t="s">
        <v>568</v>
      </c>
      <c r="AJ929">
        <v>70126</v>
      </c>
    </row>
    <row r="930" spans="18:36" x14ac:dyDescent="0.3">
      <c r="R930" t="s">
        <v>635</v>
      </c>
      <c r="S930" s="34">
        <v>2</v>
      </c>
      <c r="T930">
        <v>2023</v>
      </c>
      <c r="U930" t="s">
        <v>606</v>
      </c>
      <c r="V930" t="s">
        <v>2830</v>
      </c>
      <c r="W930" t="s">
        <v>2831</v>
      </c>
      <c r="X930" t="s">
        <v>2832</v>
      </c>
      <c r="Y930" t="s">
        <v>2812</v>
      </c>
      <c r="Z930" t="s">
        <v>2833</v>
      </c>
      <c r="AA930" t="s">
        <v>623</v>
      </c>
      <c r="AB930" t="s">
        <v>587</v>
      </c>
      <c r="AC930" t="s">
        <v>615</v>
      </c>
      <c r="AD930" t="s">
        <v>2600</v>
      </c>
      <c r="AE930" t="s">
        <v>2879</v>
      </c>
      <c r="AF930" t="s">
        <v>2880</v>
      </c>
      <c r="AH930">
        <v>0.79128856624319421</v>
      </c>
      <c r="AI930" t="s">
        <v>568</v>
      </c>
      <c r="AJ930">
        <v>70201</v>
      </c>
    </row>
    <row r="931" spans="18:36" x14ac:dyDescent="0.3">
      <c r="R931" t="s">
        <v>635</v>
      </c>
      <c r="S931" s="34">
        <v>2</v>
      </c>
      <c r="T931">
        <v>2023</v>
      </c>
      <c r="U931" t="s">
        <v>606</v>
      </c>
      <c r="V931" t="s">
        <v>2830</v>
      </c>
      <c r="W931" t="s">
        <v>2831</v>
      </c>
      <c r="X931" t="s">
        <v>2832</v>
      </c>
      <c r="Y931" t="s">
        <v>2812</v>
      </c>
      <c r="Z931" t="s">
        <v>2833</v>
      </c>
      <c r="AA931" t="s">
        <v>623</v>
      </c>
      <c r="AB931" t="s">
        <v>587</v>
      </c>
      <c r="AC931" t="s">
        <v>615</v>
      </c>
      <c r="AD931" t="s">
        <v>2600</v>
      </c>
      <c r="AE931" t="s">
        <v>2879</v>
      </c>
      <c r="AF931" t="s">
        <v>2880</v>
      </c>
      <c r="AH931">
        <v>0.79128856624319421</v>
      </c>
      <c r="AI931" t="s">
        <v>568</v>
      </c>
      <c r="AJ931">
        <v>70276</v>
      </c>
    </row>
    <row r="932" spans="18:36" x14ac:dyDescent="0.3">
      <c r="R932" t="s">
        <v>635</v>
      </c>
      <c r="S932" s="34">
        <v>2</v>
      </c>
      <c r="T932">
        <v>2023</v>
      </c>
      <c r="U932" t="s">
        <v>606</v>
      </c>
      <c r="V932" t="s">
        <v>2830</v>
      </c>
      <c r="W932" t="s">
        <v>2831</v>
      </c>
      <c r="X932" t="s">
        <v>2832</v>
      </c>
      <c r="Y932" t="s">
        <v>2812</v>
      </c>
      <c r="Z932" t="s">
        <v>2833</v>
      </c>
      <c r="AA932" t="s">
        <v>623</v>
      </c>
      <c r="AB932" t="s">
        <v>587</v>
      </c>
      <c r="AC932" t="s">
        <v>615</v>
      </c>
      <c r="AD932" t="s">
        <v>2600</v>
      </c>
      <c r="AE932" t="s">
        <v>2879</v>
      </c>
      <c r="AF932" t="s">
        <v>2880</v>
      </c>
      <c r="AH932">
        <v>0.79128856624319421</v>
      </c>
      <c r="AI932" t="s">
        <v>568</v>
      </c>
      <c r="AJ932">
        <v>70351</v>
      </c>
    </row>
    <row r="933" spans="18:36" x14ac:dyDescent="0.3">
      <c r="R933" t="s">
        <v>635</v>
      </c>
      <c r="S933" s="34">
        <v>2</v>
      </c>
      <c r="T933">
        <v>2023</v>
      </c>
      <c r="U933" t="s">
        <v>606</v>
      </c>
      <c r="V933" t="s">
        <v>2830</v>
      </c>
      <c r="W933" t="s">
        <v>2831</v>
      </c>
      <c r="X933" t="s">
        <v>2832</v>
      </c>
      <c r="Y933" t="s">
        <v>2812</v>
      </c>
      <c r="Z933" t="s">
        <v>2833</v>
      </c>
      <c r="AA933" t="s">
        <v>623</v>
      </c>
      <c r="AB933" t="s">
        <v>587</v>
      </c>
      <c r="AC933" t="s">
        <v>615</v>
      </c>
      <c r="AD933" t="s">
        <v>2600</v>
      </c>
      <c r="AE933" t="s">
        <v>2879</v>
      </c>
      <c r="AF933" t="s">
        <v>2880</v>
      </c>
      <c r="AH933">
        <v>0.79128856624319421</v>
      </c>
      <c r="AI933" t="s">
        <v>568</v>
      </c>
      <c r="AJ933">
        <v>70426</v>
      </c>
    </row>
    <row r="934" spans="18:36" x14ac:dyDescent="0.3">
      <c r="R934" t="s">
        <v>635</v>
      </c>
      <c r="S934" s="34">
        <v>2</v>
      </c>
      <c r="T934">
        <v>2023</v>
      </c>
      <c r="U934" t="s">
        <v>606</v>
      </c>
      <c r="V934" t="s">
        <v>2830</v>
      </c>
      <c r="W934" t="s">
        <v>2831</v>
      </c>
      <c r="X934" t="s">
        <v>2832</v>
      </c>
      <c r="Y934" t="s">
        <v>2812</v>
      </c>
      <c r="Z934" t="s">
        <v>2833</v>
      </c>
      <c r="AA934" t="s">
        <v>623</v>
      </c>
      <c r="AB934" t="s">
        <v>587</v>
      </c>
      <c r="AC934" t="s">
        <v>615</v>
      </c>
      <c r="AD934" t="s">
        <v>2600</v>
      </c>
      <c r="AE934" t="s">
        <v>2879</v>
      </c>
      <c r="AF934" t="s">
        <v>2880</v>
      </c>
      <c r="AH934">
        <v>0.79128856624319421</v>
      </c>
      <c r="AI934" t="s">
        <v>568</v>
      </c>
      <c r="AJ934">
        <v>70501</v>
      </c>
    </row>
    <row r="935" spans="18:36" x14ac:dyDescent="0.3">
      <c r="R935" t="s">
        <v>635</v>
      </c>
      <c r="S935" s="34">
        <v>2</v>
      </c>
      <c r="T935">
        <v>2023</v>
      </c>
      <c r="U935" t="s">
        <v>606</v>
      </c>
      <c r="V935" t="s">
        <v>2830</v>
      </c>
      <c r="W935" t="s">
        <v>2831</v>
      </c>
      <c r="X935" t="s">
        <v>2832</v>
      </c>
      <c r="Y935" t="s">
        <v>2812</v>
      </c>
      <c r="Z935" t="s">
        <v>2833</v>
      </c>
      <c r="AA935" t="s">
        <v>623</v>
      </c>
      <c r="AB935" t="s">
        <v>587</v>
      </c>
      <c r="AC935" t="s">
        <v>615</v>
      </c>
      <c r="AD935" t="s">
        <v>2600</v>
      </c>
      <c r="AE935" t="s">
        <v>2879</v>
      </c>
      <c r="AF935" t="s">
        <v>2880</v>
      </c>
      <c r="AH935">
        <v>0.79128856624319421</v>
      </c>
      <c r="AI935" t="s">
        <v>568</v>
      </c>
      <c r="AJ935">
        <v>70576</v>
      </c>
    </row>
    <row r="936" spans="18:36" x14ac:dyDescent="0.3">
      <c r="R936" t="s">
        <v>635</v>
      </c>
      <c r="S936" s="34">
        <v>2</v>
      </c>
      <c r="T936">
        <v>2023</v>
      </c>
      <c r="U936" t="s">
        <v>606</v>
      </c>
      <c r="V936" t="s">
        <v>2830</v>
      </c>
      <c r="W936" t="s">
        <v>2831</v>
      </c>
      <c r="X936" t="s">
        <v>2832</v>
      </c>
      <c r="Y936" t="s">
        <v>2812</v>
      </c>
      <c r="Z936" t="s">
        <v>2833</v>
      </c>
      <c r="AA936" t="s">
        <v>623</v>
      </c>
      <c r="AB936" t="s">
        <v>587</v>
      </c>
      <c r="AC936" t="s">
        <v>615</v>
      </c>
      <c r="AD936" t="s">
        <v>2600</v>
      </c>
      <c r="AE936" t="s">
        <v>2879</v>
      </c>
      <c r="AF936" t="s">
        <v>2880</v>
      </c>
      <c r="AH936">
        <v>0.79128856624319421</v>
      </c>
      <c r="AI936" t="s">
        <v>568</v>
      </c>
      <c r="AJ936">
        <v>70651</v>
      </c>
    </row>
    <row r="937" spans="18:36" x14ac:dyDescent="0.3">
      <c r="R937" t="s">
        <v>635</v>
      </c>
      <c r="S937" s="34">
        <v>2</v>
      </c>
      <c r="T937">
        <v>2023</v>
      </c>
      <c r="U937" t="s">
        <v>606</v>
      </c>
      <c r="V937" t="s">
        <v>2830</v>
      </c>
      <c r="W937" t="s">
        <v>2831</v>
      </c>
      <c r="X937" t="s">
        <v>2832</v>
      </c>
      <c r="Y937" t="s">
        <v>2812</v>
      </c>
      <c r="Z937" t="s">
        <v>2833</v>
      </c>
      <c r="AA937" t="s">
        <v>623</v>
      </c>
      <c r="AB937" t="s">
        <v>587</v>
      </c>
      <c r="AC937" t="s">
        <v>615</v>
      </c>
      <c r="AD937" t="s">
        <v>2600</v>
      </c>
      <c r="AE937" t="s">
        <v>2879</v>
      </c>
      <c r="AF937" t="s">
        <v>2880</v>
      </c>
      <c r="AH937">
        <v>0.79128856624319421</v>
      </c>
      <c r="AI937" t="s">
        <v>568</v>
      </c>
      <c r="AJ937">
        <v>70726</v>
      </c>
    </row>
    <row r="938" spans="18:36" x14ac:dyDescent="0.3">
      <c r="R938" t="s">
        <v>635</v>
      </c>
      <c r="S938" s="34">
        <v>2</v>
      </c>
      <c r="T938">
        <v>2023</v>
      </c>
      <c r="U938" t="s">
        <v>606</v>
      </c>
      <c r="V938" t="s">
        <v>2830</v>
      </c>
      <c r="W938" t="s">
        <v>2831</v>
      </c>
      <c r="X938" t="s">
        <v>2832</v>
      </c>
      <c r="Y938" t="s">
        <v>2812</v>
      </c>
      <c r="Z938" t="s">
        <v>2833</v>
      </c>
      <c r="AA938" t="s">
        <v>623</v>
      </c>
      <c r="AB938" t="s">
        <v>587</v>
      </c>
      <c r="AC938" t="s">
        <v>615</v>
      </c>
      <c r="AD938" t="s">
        <v>2600</v>
      </c>
      <c r="AE938" t="s">
        <v>2879</v>
      </c>
      <c r="AF938" t="s">
        <v>2880</v>
      </c>
      <c r="AH938">
        <v>0.79128856624319421</v>
      </c>
      <c r="AI938" t="s">
        <v>568</v>
      </c>
      <c r="AJ938">
        <v>70801</v>
      </c>
    </row>
    <row r="939" spans="18:36" x14ac:dyDescent="0.3">
      <c r="R939" t="s">
        <v>635</v>
      </c>
      <c r="S939" s="34">
        <v>2</v>
      </c>
      <c r="T939">
        <v>2023</v>
      </c>
      <c r="U939" t="s">
        <v>606</v>
      </c>
      <c r="V939" t="s">
        <v>2830</v>
      </c>
      <c r="W939" t="s">
        <v>2831</v>
      </c>
      <c r="X939" t="s">
        <v>2832</v>
      </c>
      <c r="Y939" t="s">
        <v>2812</v>
      </c>
      <c r="Z939" t="s">
        <v>2833</v>
      </c>
      <c r="AA939" t="s">
        <v>623</v>
      </c>
      <c r="AB939" t="s">
        <v>587</v>
      </c>
      <c r="AC939" t="s">
        <v>615</v>
      </c>
      <c r="AD939" t="s">
        <v>2600</v>
      </c>
      <c r="AE939" t="s">
        <v>2879</v>
      </c>
      <c r="AF939" t="s">
        <v>2880</v>
      </c>
      <c r="AH939">
        <v>0.79128856624319421</v>
      </c>
      <c r="AI939" t="s">
        <v>568</v>
      </c>
      <c r="AJ939">
        <v>70876</v>
      </c>
    </row>
    <row r="940" spans="18:36" x14ac:dyDescent="0.3">
      <c r="R940" t="s">
        <v>635</v>
      </c>
      <c r="S940" s="34">
        <v>2</v>
      </c>
      <c r="T940">
        <v>2023</v>
      </c>
      <c r="U940" t="s">
        <v>606</v>
      </c>
      <c r="V940" t="s">
        <v>2830</v>
      </c>
      <c r="W940" t="s">
        <v>2831</v>
      </c>
      <c r="X940" t="s">
        <v>2832</v>
      </c>
      <c r="Y940" t="s">
        <v>2812</v>
      </c>
      <c r="Z940" t="s">
        <v>2833</v>
      </c>
      <c r="AA940" t="s">
        <v>623</v>
      </c>
      <c r="AB940" t="s">
        <v>587</v>
      </c>
      <c r="AC940" t="s">
        <v>615</v>
      </c>
      <c r="AD940" t="s">
        <v>2600</v>
      </c>
      <c r="AE940" t="s">
        <v>2879</v>
      </c>
      <c r="AF940" t="s">
        <v>2880</v>
      </c>
      <c r="AH940">
        <v>0.79128856624319421</v>
      </c>
      <c r="AI940" t="s">
        <v>568</v>
      </c>
      <c r="AJ940">
        <v>70951</v>
      </c>
    </row>
    <row r="941" spans="18:36" x14ac:dyDescent="0.3">
      <c r="R941" t="s">
        <v>635</v>
      </c>
      <c r="S941" s="34">
        <v>2</v>
      </c>
      <c r="T941">
        <v>2023</v>
      </c>
      <c r="U941" t="s">
        <v>606</v>
      </c>
      <c r="V941" t="s">
        <v>2830</v>
      </c>
      <c r="W941" t="s">
        <v>2831</v>
      </c>
      <c r="X941" t="s">
        <v>2832</v>
      </c>
      <c r="Y941" t="s">
        <v>2812</v>
      </c>
      <c r="Z941" t="s">
        <v>2833</v>
      </c>
      <c r="AA941" t="s">
        <v>623</v>
      </c>
      <c r="AB941" t="s">
        <v>587</v>
      </c>
      <c r="AC941" t="s">
        <v>615</v>
      </c>
      <c r="AD941" t="s">
        <v>2600</v>
      </c>
      <c r="AE941" t="s">
        <v>2879</v>
      </c>
      <c r="AF941" t="s">
        <v>2880</v>
      </c>
      <c r="AH941">
        <v>0.79128856624319421</v>
      </c>
      <c r="AI941" t="s">
        <v>568</v>
      </c>
      <c r="AJ941">
        <v>71026</v>
      </c>
    </row>
    <row r="942" spans="18:36" x14ac:dyDescent="0.3">
      <c r="R942" t="s">
        <v>635</v>
      </c>
      <c r="S942" s="34">
        <v>2</v>
      </c>
      <c r="T942">
        <v>2023</v>
      </c>
      <c r="U942" t="s">
        <v>606</v>
      </c>
      <c r="V942" t="s">
        <v>2830</v>
      </c>
      <c r="W942" t="s">
        <v>2831</v>
      </c>
      <c r="X942" t="s">
        <v>2832</v>
      </c>
      <c r="Y942" t="s">
        <v>2812</v>
      </c>
      <c r="Z942" t="s">
        <v>2833</v>
      </c>
      <c r="AA942" t="s">
        <v>623</v>
      </c>
      <c r="AB942" t="s">
        <v>587</v>
      </c>
      <c r="AC942" t="s">
        <v>615</v>
      </c>
      <c r="AD942" t="s">
        <v>2600</v>
      </c>
      <c r="AE942" t="s">
        <v>2879</v>
      </c>
      <c r="AF942" t="s">
        <v>2880</v>
      </c>
      <c r="AH942">
        <v>0.79128856624319421</v>
      </c>
      <c r="AI942" t="s">
        <v>568</v>
      </c>
      <c r="AJ942">
        <v>71101</v>
      </c>
    </row>
    <row r="943" spans="18:36" x14ac:dyDescent="0.3">
      <c r="R943" t="s">
        <v>635</v>
      </c>
      <c r="S943" s="34">
        <v>2</v>
      </c>
      <c r="T943">
        <v>2023</v>
      </c>
      <c r="U943" t="s">
        <v>606</v>
      </c>
      <c r="V943" t="s">
        <v>2830</v>
      </c>
      <c r="W943" t="s">
        <v>2831</v>
      </c>
      <c r="X943" t="s">
        <v>2832</v>
      </c>
      <c r="Y943" t="s">
        <v>2812</v>
      </c>
      <c r="Z943" t="s">
        <v>2833</v>
      </c>
      <c r="AA943" t="s">
        <v>623</v>
      </c>
      <c r="AB943" t="s">
        <v>587</v>
      </c>
      <c r="AC943" t="s">
        <v>615</v>
      </c>
      <c r="AD943" t="s">
        <v>2600</v>
      </c>
      <c r="AE943" t="s">
        <v>2879</v>
      </c>
      <c r="AF943" t="s">
        <v>2880</v>
      </c>
      <c r="AH943">
        <v>0.79128856624319421</v>
      </c>
      <c r="AI943" t="s">
        <v>568</v>
      </c>
      <c r="AJ943">
        <v>71176</v>
      </c>
    </row>
    <row r="944" spans="18:36" x14ac:dyDescent="0.3">
      <c r="R944" t="s">
        <v>635</v>
      </c>
      <c r="S944" s="34">
        <v>2</v>
      </c>
      <c r="T944">
        <v>2023</v>
      </c>
      <c r="U944" t="s">
        <v>606</v>
      </c>
      <c r="V944" t="s">
        <v>2830</v>
      </c>
      <c r="W944" t="s">
        <v>2831</v>
      </c>
      <c r="X944" t="s">
        <v>2832</v>
      </c>
      <c r="Y944" t="s">
        <v>2812</v>
      </c>
      <c r="Z944" t="s">
        <v>2833</v>
      </c>
      <c r="AA944" t="s">
        <v>623</v>
      </c>
      <c r="AB944" t="s">
        <v>587</v>
      </c>
      <c r="AC944" t="s">
        <v>615</v>
      </c>
      <c r="AD944" t="s">
        <v>2600</v>
      </c>
      <c r="AE944" t="s">
        <v>2879</v>
      </c>
      <c r="AF944" t="s">
        <v>2880</v>
      </c>
      <c r="AH944">
        <v>0.79128856624319421</v>
      </c>
      <c r="AI944" t="s">
        <v>568</v>
      </c>
      <c r="AJ944">
        <v>71251</v>
      </c>
    </row>
    <row r="945" spans="18:36" x14ac:dyDescent="0.3">
      <c r="R945" t="s">
        <v>635</v>
      </c>
      <c r="S945" s="34">
        <v>2</v>
      </c>
      <c r="T945">
        <v>2023</v>
      </c>
      <c r="U945" t="s">
        <v>606</v>
      </c>
      <c r="V945" t="s">
        <v>2830</v>
      </c>
      <c r="W945" t="s">
        <v>2831</v>
      </c>
      <c r="X945" t="s">
        <v>2832</v>
      </c>
      <c r="Y945" t="s">
        <v>2812</v>
      </c>
      <c r="Z945" t="s">
        <v>2833</v>
      </c>
      <c r="AA945" t="s">
        <v>623</v>
      </c>
      <c r="AB945" t="s">
        <v>587</v>
      </c>
      <c r="AC945" t="s">
        <v>615</v>
      </c>
      <c r="AD945" t="s">
        <v>2600</v>
      </c>
      <c r="AE945" t="s">
        <v>2879</v>
      </c>
      <c r="AF945" t="s">
        <v>2880</v>
      </c>
      <c r="AH945">
        <v>0.79128856624319421</v>
      </c>
      <c r="AI945" t="s">
        <v>568</v>
      </c>
      <c r="AJ945">
        <v>71326</v>
      </c>
    </row>
    <row r="946" spans="18:36" x14ac:dyDescent="0.3">
      <c r="R946" t="s">
        <v>635</v>
      </c>
      <c r="S946" s="34">
        <v>2</v>
      </c>
      <c r="T946">
        <v>2023</v>
      </c>
      <c r="U946" t="s">
        <v>606</v>
      </c>
      <c r="V946" t="s">
        <v>2830</v>
      </c>
      <c r="W946" t="s">
        <v>2831</v>
      </c>
      <c r="X946" t="s">
        <v>2832</v>
      </c>
      <c r="Y946" t="s">
        <v>2812</v>
      </c>
      <c r="Z946" t="s">
        <v>2833</v>
      </c>
      <c r="AA946" t="s">
        <v>623</v>
      </c>
      <c r="AB946" t="s">
        <v>587</v>
      </c>
      <c r="AC946" t="s">
        <v>615</v>
      </c>
      <c r="AD946" t="s">
        <v>2600</v>
      </c>
      <c r="AE946" t="s">
        <v>2879</v>
      </c>
      <c r="AF946" t="s">
        <v>2880</v>
      </c>
      <c r="AH946">
        <v>0.79128856624319421</v>
      </c>
      <c r="AI946" t="s">
        <v>568</v>
      </c>
      <c r="AJ946">
        <v>71401</v>
      </c>
    </row>
    <row r="947" spans="18:36" x14ac:dyDescent="0.3">
      <c r="R947" t="s">
        <v>635</v>
      </c>
      <c r="S947" s="34">
        <v>2</v>
      </c>
      <c r="T947">
        <v>2023</v>
      </c>
      <c r="U947" t="s">
        <v>606</v>
      </c>
      <c r="V947" t="s">
        <v>2830</v>
      </c>
      <c r="W947" t="s">
        <v>2831</v>
      </c>
      <c r="X947" t="s">
        <v>2832</v>
      </c>
      <c r="Y947" t="s">
        <v>2812</v>
      </c>
      <c r="Z947" t="s">
        <v>2833</v>
      </c>
      <c r="AA947" t="s">
        <v>623</v>
      </c>
      <c r="AB947" t="s">
        <v>587</v>
      </c>
      <c r="AC947" t="s">
        <v>615</v>
      </c>
      <c r="AD947" t="s">
        <v>2600</v>
      </c>
      <c r="AE947" t="s">
        <v>2879</v>
      </c>
      <c r="AF947" t="s">
        <v>2880</v>
      </c>
      <c r="AH947">
        <v>0.79128856624319421</v>
      </c>
      <c r="AI947" t="s">
        <v>568</v>
      </c>
      <c r="AJ947">
        <v>71476</v>
      </c>
    </row>
    <row r="948" spans="18:36" x14ac:dyDescent="0.3">
      <c r="R948" t="s">
        <v>635</v>
      </c>
      <c r="S948" s="34">
        <v>2</v>
      </c>
      <c r="T948">
        <v>2023</v>
      </c>
      <c r="U948" t="s">
        <v>606</v>
      </c>
      <c r="V948" t="s">
        <v>2830</v>
      </c>
      <c r="W948" t="s">
        <v>2831</v>
      </c>
      <c r="X948" t="s">
        <v>2832</v>
      </c>
      <c r="Y948" t="s">
        <v>2812</v>
      </c>
      <c r="Z948" t="s">
        <v>2833</v>
      </c>
      <c r="AA948" t="s">
        <v>623</v>
      </c>
      <c r="AB948" t="s">
        <v>587</v>
      </c>
      <c r="AC948" t="s">
        <v>615</v>
      </c>
      <c r="AD948" t="s">
        <v>2600</v>
      </c>
      <c r="AE948" t="s">
        <v>2879</v>
      </c>
      <c r="AF948" t="s">
        <v>2880</v>
      </c>
      <c r="AH948">
        <v>0.79128856624319421</v>
      </c>
      <c r="AI948" t="s">
        <v>568</v>
      </c>
      <c r="AJ948">
        <v>71551</v>
      </c>
    </row>
    <row r="949" spans="18:36" x14ac:dyDescent="0.3">
      <c r="R949" t="s">
        <v>635</v>
      </c>
      <c r="S949" s="34">
        <v>2</v>
      </c>
      <c r="T949">
        <v>2023</v>
      </c>
      <c r="U949" t="s">
        <v>606</v>
      </c>
      <c r="V949" t="s">
        <v>2830</v>
      </c>
      <c r="W949" t="s">
        <v>2831</v>
      </c>
      <c r="X949" t="s">
        <v>2832</v>
      </c>
      <c r="Y949" t="s">
        <v>2812</v>
      </c>
      <c r="Z949" t="s">
        <v>2833</v>
      </c>
      <c r="AA949" t="s">
        <v>623</v>
      </c>
      <c r="AB949" t="s">
        <v>587</v>
      </c>
      <c r="AC949" t="s">
        <v>615</v>
      </c>
      <c r="AD949" t="s">
        <v>2600</v>
      </c>
      <c r="AE949" t="s">
        <v>2879</v>
      </c>
      <c r="AF949" t="s">
        <v>2880</v>
      </c>
      <c r="AH949">
        <v>0.79128856624319421</v>
      </c>
      <c r="AI949" t="s">
        <v>568</v>
      </c>
      <c r="AJ949">
        <v>71626</v>
      </c>
    </row>
    <row r="950" spans="18:36" x14ac:dyDescent="0.3">
      <c r="R950" t="s">
        <v>635</v>
      </c>
      <c r="S950" s="34">
        <v>2</v>
      </c>
      <c r="T950">
        <v>2023</v>
      </c>
      <c r="U950" t="s">
        <v>606</v>
      </c>
      <c r="V950" t="s">
        <v>2830</v>
      </c>
      <c r="W950" t="s">
        <v>2831</v>
      </c>
      <c r="X950" t="s">
        <v>2832</v>
      </c>
      <c r="Y950" t="s">
        <v>2812</v>
      </c>
      <c r="Z950" t="s">
        <v>2833</v>
      </c>
      <c r="AA950" t="s">
        <v>623</v>
      </c>
      <c r="AB950" t="s">
        <v>587</v>
      </c>
      <c r="AC950" t="s">
        <v>615</v>
      </c>
      <c r="AD950" t="s">
        <v>2600</v>
      </c>
      <c r="AE950" t="s">
        <v>2879</v>
      </c>
      <c r="AF950" t="s">
        <v>2880</v>
      </c>
      <c r="AH950">
        <v>0.79128856624319421</v>
      </c>
      <c r="AI950" t="s">
        <v>568</v>
      </c>
      <c r="AJ950">
        <v>71701</v>
      </c>
    </row>
    <row r="951" spans="18:36" x14ac:dyDescent="0.3">
      <c r="R951" t="s">
        <v>635</v>
      </c>
      <c r="S951" s="34">
        <v>2</v>
      </c>
      <c r="T951">
        <v>2023</v>
      </c>
      <c r="U951" t="s">
        <v>606</v>
      </c>
      <c r="V951" t="s">
        <v>2830</v>
      </c>
      <c r="W951" t="s">
        <v>2831</v>
      </c>
      <c r="X951" t="s">
        <v>2832</v>
      </c>
      <c r="Y951" t="s">
        <v>2812</v>
      </c>
      <c r="Z951" t="s">
        <v>2833</v>
      </c>
      <c r="AA951" t="s">
        <v>623</v>
      </c>
      <c r="AB951" t="s">
        <v>587</v>
      </c>
      <c r="AC951" t="s">
        <v>615</v>
      </c>
      <c r="AD951" t="s">
        <v>2600</v>
      </c>
      <c r="AE951" t="s">
        <v>2879</v>
      </c>
      <c r="AF951" t="s">
        <v>2880</v>
      </c>
      <c r="AH951">
        <v>0.79128856624319421</v>
      </c>
      <c r="AI951" t="s">
        <v>568</v>
      </c>
      <c r="AJ951">
        <v>71776</v>
      </c>
    </row>
    <row r="952" spans="18:36" x14ac:dyDescent="0.3">
      <c r="R952" t="s">
        <v>635</v>
      </c>
      <c r="S952" s="34">
        <v>2</v>
      </c>
      <c r="T952">
        <v>2023</v>
      </c>
      <c r="U952" t="s">
        <v>606</v>
      </c>
      <c r="V952" t="s">
        <v>2830</v>
      </c>
      <c r="W952" t="s">
        <v>2831</v>
      </c>
      <c r="X952" t="s">
        <v>2832</v>
      </c>
      <c r="Y952" t="s">
        <v>2812</v>
      </c>
      <c r="Z952" t="s">
        <v>2833</v>
      </c>
      <c r="AA952" t="s">
        <v>623</v>
      </c>
      <c r="AB952" t="s">
        <v>587</v>
      </c>
      <c r="AC952" t="s">
        <v>615</v>
      </c>
      <c r="AD952" t="s">
        <v>2600</v>
      </c>
      <c r="AE952" t="s">
        <v>2879</v>
      </c>
      <c r="AF952" t="s">
        <v>2880</v>
      </c>
      <c r="AH952">
        <v>0.79128856624319421</v>
      </c>
      <c r="AI952" t="s">
        <v>568</v>
      </c>
      <c r="AJ952">
        <v>71851</v>
      </c>
    </row>
    <row r="953" spans="18:36" x14ac:dyDescent="0.3">
      <c r="R953" t="s">
        <v>635</v>
      </c>
      <c r="S953" s="34">
        <v>2</v>
      </c>
      <c r="T953">
        <v>2023</v>
      </c>
      <c r="U953" t="s">
        <v>606</v>
      </c>
      <c r="V953" t="s">
        <v>2830</v>
      </c>
      <c r="W953" t="s">
        <v>2831</v>
      </c>
      <c r="X953" t="s">
        <v>2832</v>
      </c>
      <c r="Y953" t="s">
        <v>2812</v>
      </c>
      <c r="Z953" t="s">
        <v>2833</v>
      </c>
      <c r="AA953" t="s">
        <v>623</v>
      </c>
      <c r="AB953" t="s">
        <v>587</v>
      </c>
      <c r="AC953" t="s">
        <v>615</v>
      </c>
      <c r="AD953" t="s">
        <v>2600</v>
      </c>
      <c r="AE953" t="s">
        <v>2879</v>
      </c>
      <c r="AF953" t="s">
        <v>2880</v>
      </c>
      <c r="AH953">
        <v>0.79128856624319421</v>
      </c>
      <c r="AI953" t="s">
        <v>568</v>
      </c>
      <c r="AJ953">
        <v>71926</v>
      </c>
    </row>
    <row r="954" spans="18:36" x14ac:dyDescent="0.3">
      <c r="R954" t="s">
        <v>635</v>
      </c>
      <c r="S954" s="34">
        <v>2</v>
      </c>
      <c r="T954">
        <v>2023</v>
      </c>
      <c r="U954" t="s">
        <v>606</v>
      </c>
      <c r="V954" t="s">
        <v>2830</v>
      </c>
      <c r="W954" t="s">
        <v>2831</v>
      </c>
      <c r="X954" t="s">
        <v>2832</v>
      </c>
      <c r="Y954" t="s">
        <v>2812</v>
      </c>
      <c r="Z954" t="s">
        <v>2833</v>
      </c>
      <c r="AA954" t="s">
        <v>623</v>
      </c>
      <c r="AB954" t="s">
        <v>587</v>
      </c>
      <c r="AC954" t="s">
        <v>615</v>
      </c>
      <c r="AD954" t="s">
        <v>2600</v>
      </c>
      <c r="AE954" t="s">
        <v>2879</v>
      </c>
      <c r="AF954" t="s">
        <v>2880</v>
      </c>
      <c r="AH954">
        <v>0.79128856624319421</v>
      </c>
      <c r="AI954" t="s">
        <v>568</v>
      </c>
      <c r="AJ954">
        <v>72001</v>
      </c>
    </row>
    <row r="955" spans="18:36" x14ac:dyDescent="0.3">
      <c r="R955" t="s">
        <v>635</v>
      </c>
      <c r="S955" s="34">
        <v>2</v>
      </c>
      <c r="T955">
        <v>2023</v>
      </c>
      <c r="U955" t="s">
        <v>606</v>
      </c>
      <c r="V955" t="s">
        <v>2830</v>
      </c>
      <c r="W955" t="s">
        <v>2831</v>
      </c>
      <c r="X955" t="s">
        <v>2832</v>
      </c>
      <c r="Y955" t="s">
        <v>2812</v>
      </c>
      <c r="Z955" t="s">
        <v>2833</v>
      </c>
      <c r="AA955" t="s">
        <v>623</v>
      </c>
      <c r="AB955" t="s">
        <v>587</v>
      </c>
      <c r="AC955" t="s">
        <v>615</v>
      </c>
      <c r="AD955" t="s">
        <v>2600</v>
      </c>
      <c r="AE955" t="s">
        <v>2879</v>
      </c>
      <c r="AF955" t="s">
        <v>2880</v>
      </c>
      <c r="AH955">
        <v>0.79128856624319421</v>
      </c>
      <c r="AI955" t="s">
        <v>568</v>
      </c>
      <c r="AJ955">
        <v>72076</v>
      </c>
    </row>
    <row r="956" spans="18:36" x14ac:dyDescent="0.3">
      <c r="R956" t="s">
        <v>635</v>
      </c>
      <c r="S956" s="34">
        <v>2</v>
      </c>
      <c r="T956">
        <v>2023</v>
      </c>
      <c r="U956" t="s">
        <v>606</v>
      </c>
      <c r="V956" t="s">
        <v>2830</v>
      </c>
      <c r="W956" t="s">
        <v>2831</v>
      </c>
      <c r="X956" t="s">
        <v>2832</v>
      </c>
      <c r="Y956" t="s">
        <v>2812</v>
      </c>
      <c r="Z956" t="s">
        <v>2833</v>
      </c>
      <c r="AA956" t="s">
        <v>623</v>
      </c>
      <c r="AB956" t="s">
        <v>587</v>
      </c>
      <c r="AC956" t="s">
        <v>615</v>
      </c>
      <c r="AD956" t="s">
        <v>2600</v>
      </c>
      <c r="AE956" t="s">
        <v>2879</v>
      </c>
      <c r="AF956" t="s">
        <v>2880</v>
      </c>
      <c r="AH956">
        <v>0.79128856624319421</v>
      </c>
      <c r="AI956" t="s">
        <v>568</v>
      </c>
      <c r="AJ956">
        <v>72151</v>
      </c>
    </row>
    <row r="957" spans="18:36" x14ac:dyDescent="0.3">
      <c r="R957" t="s">
        <v>635</v>
      </c>
      <c r="S957" s="34">
        <v>2</v>
      </c>
      <c r="T957">
        <v>2023</v>
      </c>
      <c r="U957" t="s">
        <v>606</v>
      </c>
      <c r="V957" t="s">
        <v>2830</v>
      </c>
      <c r="W957" t="s">
        <v>2831</v>
      </c>
      <c r="X957" t="s">
        <v>2832</v>
      </c>
      <c r="Y957" t="s">
        <v>2812</v>
      </c>
      <c r="Z957" t="s">
        <v>2833</v>
      </c>
      <c r="AA957" t="s">
        <v>623</v>
      </c>
      <c r="AB957" t="s">
        <v>587</v>
      </c>
      <c r="AC957" t="s">
        <v>615</v>
      </c>
      <c r="AD957" t="s">
        <v>2600</v>
      </c>
      <c r="AE957" t="s">
        <v>2879</v>
      </c>
      <c r="AF957" t="s">
        <v>2880</v>
      </c>
      <c r="AH957">
        <v>0.79128856624319421</v>
      </c>
      <c r="AI957" t="s">
        <v>568</v>
      </c>
      <c r="AJ957">
        <v>72226</v>
      </c>
    </row>
    <row r="958" spans="18:36" x14ac:dyDescent="0.3">
      <c r="R958" t="s">
        <v>635</v>
      </c>
      <c r="S958" s="34">
        <v>2</v>
      </c>
      <c r="T958">
        <v>2023</v>
      </c>
      <c r="U958" t="s">
        <v>606</v>
      </c>
      <c r="V958" t="s">
        <v>2830</v>
      </c>
      <c r="W958" t="s">
        <v>2831</v>
      </c>
      <c r="X958" t="s">
        <v>2832</v>
      </c>
      <c r="Y958" t="s">
        <v>2812</v>
      </c>
      <c r="Z958" t="s">
        <v>2833</v>
      </c>
      <c r="AA958" t="s">
        <v>623</v>
      </c>
      <c r="AB958" t="s">
        <v>587</v>
      </c>
      <c r="AC958" t="s">
        <v>615</v>
      </c>
      <c r="AD958" t="s">
        <v>2600</v>
      </c>
      <c r="AE958" t="s">
        <v>2879</v>
      </c>
      <c r="AF958" t="s">
        <v>2880</v>
      </c>
      <c r="AH958">
        <v>0.79128856624319421</v>
      </c>
      <c r="AI958" t="s">
        <v>568</v>
      </c>
      <c r="AJ958">
        <v>72301</v>
      </c>
    </row>
    <row r="959" spans="18:36" x14ac:dyDescent="0.3">
      <c r="R959" t="s">
        <v>635</v>
      </c>
      <c r="S959" s="34">
        <v>2</v>
      </c>
      <c r="T959">
        <v>2023</v>
      </c>
      <c r="U959" t="s">
        <v>606</v>
      </c>
      <c r="V959" t="s">
        <v>2830</v>
      </c>
      <c r="W959" t="s">
        <v>2831</v>
      </c>
      <c r="X959" t="s">
        <v>2832</v>
      </c>
      <c r="Y959" t="s">
        <v>2812</v>
      </c>
      <c r="Z959" t="s">
        <v>2833</v>
      </c>
      <c r="AA959" t="s">
        <v>623</v>
      </c>
      <c r="AB959" t="s">
        <v>587</v>
      </c>
      <c r="AC959" t="s">
        <v>615</v>
      </c>
      <c r="AD959" t="s">
        <v>2600</v>
      </c>
      <c r="AE959" t="s">
        <v>2879</v>
      </c>
      <c r="AF959" t="s">
        <v>2880</v>
      </c>
      <c r="AH959">
        <v>0.79128856624319421</v>
      </c>
      <c r="AI959" t="s">
        <v>568</v>
      </c>
      <c r="AJ959">
        <v>72376</v>
      </c>
    </row>
    <row r="960" spans="18:36" x14ac:dyDescent="0.3">
      <c r="R960" t="s">
        <v>635</v>
      </c>
      <c r="S960" s="34">
        <v>2</v>
      </c>
      <c r="T960">
        <v>2023</v>
      </c>
      <c r="U960" t="s">
        <v>606</v>
      </c>
      <c r="V960" t="s">
        <v>2830</v>
      </c>
      <c r="W960" t="s">
        <v>2831</v>
      </c>
      <c r="X960" t="s">
        <v>2832</v>
      </c>
      <c r="Y960" t="s">
        <v>2812</v>
      </c>
      <c r="Z960" t="s">
        <v>2833</v>
      </c>
      <c r="AA960" t="s">
        <v>623</v>
      </c>
      <c r="AB960" t="s">
        <v>587</v>
      </c>
      <c r="AC960" t="s">
        <v>615</v>
      </c>
      <c r="AD960" t="s">
        <v>2600</v>
      </c>
      <c r="AE960" t="s">
        <v>2879</v>
      </c>
      <c r="AF960" t="s">
        <v>2880</v>
      </c>
      <c r="AH960">
        <v>0.79128856624319421</v>
      </c>
      <c r="AI960" t="s">
        <v>568</v>
      </c>
      <c r="AJ960">
        <v>72451</v>
      </c>
    </row>
    <row r="961" spans="18:36" x14ac:dyDescent="0.3">
      <c r="R961" t="s">
        <v>635</v>
      </c>
      <c r="S961" s="34">
        <v>2</v>
      </c>
      <c r="T961">
        <v>2023</v>
      </c>
      <c r="U961" t="s">
        <v>606</v>
      </c>
      <c r="V961" t="s">
        <v>2830</v>
      </c>
      <c r="W961" t="s">
        <v>2831</v>
      </c>
      <c r="X961" t="s">
        <v>2832</v>
      </c>
      <c r="Y961" t="s">
        <v>2812</v>
      </c>
      <c r="Z961" t="s">
        <v>2833</v>
      </c>
      <c r="AA961" t="s">
        <v>623</v>
      </c>
      <c r="AB961" t="s">
        <v>587</v>
      </c>
      <c r="AC961" t="s">
        <v>615</v>
      </c>
      <c r="AD961" t="s">
        <v>2600</v>
      </c>
      <c r="AE961" t="s">
        <v>2879</v>
      </c>
      <c r="AF961" t="s">
        <v>2880</v>
      </c>
      <c r="AH961">
        <v>0.79128856624319421</v>
      </c>
      <c r="AI961" t="s">
        <v>568</v>
      </c>
      <c r="AJ961">
        <v>72526</v>
      </c>
    </row>
    <row r="962" spans="18:36" x14ac:dyDescent="0.3">
      <c r="R962" t="s">
        <v>635</v>
      </c>
      <c r="S962" s="34">
        <v>2</v>
      </c>
      <c r="T962">
        <v>2023</v>
      </c>
      <c r="U962" t="s">
        <v>606</v>
      </c>
      <c r="V962" t="s">
        <v>2830</v>
      </c>
      <c r="W962" t="s">
        <v>2831</v>
      </c>
      <c r="X962" t="s">
        <v>2832</v>
      </c>
      <c r="Y962" t="s">
        <v>2812</v>
      </c>
      <c r="Z962" t="s">
        <v>2833</v>
      </c>
      <c r="AA962" t="s">
        <v>623</v>
      </c>
      <c r="AB962" t="s">
        <v>587</v>
      </c>
      <c r="AC962" t="s">
        <v>615</v>
      </c>
      <c r="AD962" t="s">
        <v>2600</v>
      </c>
      <c r="AE962" t="s">
        <v>2879</v>
      </c>
      <c r="AF962" t="s">
        <v>2880</v>
      </c>
      <c r="AH962">
        <v>0.79128856624319421</v>
      </c>
      <c r="AI962" t="s">
        <v>568</v>
      </c>
      <c r="AJ962">
        <v>72601</v>
      </c>
    </row>
    <row r="963" spans="18:36" x14ac:dyDescent="0.3">
      <c r="R963" t="s">
        <v>635</v>
      </c>
      <c r="S963" s="34">
        <v>2</v>
      </c>
      <c r="T963">
        <v>2023</v>
      </c>
      <c r="U963" t="s">
        <v>606</v>
      </c>
      <c r="V963" t="s">
        <v>2830</v>
      </c>
      <c r="W963" t="s">
        <v>2831</v>
      </c>
      <c r="X963" t="s">
        <v>2832</v>
      </c>
      <c r="Y963" t="s">
        <v>2812</v>
      </c>
      <c r="Z963" t="s">
        <v>2833</v>
      </c>
      <c r="AA963" t="s">
        <v>623</v>
      </c>
      <c r="AB963" t="s">
        <v>587</v>
      </c>
      <c r="AC963" t="s">
        <v>615</v>
      </c>
      <c r="AD963" t="s">
        <v>2600</v>
      </c>
      <c r="AE963" t="s">
        <v>2879</v>
      </c>
      <c r="AF963" t="s">
        <v>2880</v>
      </c>
      <c r="AH963">
        <v>0.79128856624319421</v>
      </c>
      <c r="AI963" t="s">
        <v>568</v>
      </c>
      <c r="AJ963">
        <v>72676</v>
      </c>
    </row>
    <row r="964" spans="18:36" x14ac:dyDescent="0.3">
      <c r="R964" t="s">
        <v>635</v>
      </c>
      <c r="S964" s="34">
        <v>2</v>
      </c>
      <c r="T964">
        <v>2023</v>
      </c>
      <c r="U964" t="s">
        <v>606</v>
      </c>
      <c r="V964" t="s">
        <v>2830</v>
      </c>
      <c r="W964" t="s">
        <v>2831</v>
      </c>
      <c r="X964" t="s">
        <v>2832</v>
      </c>
      <c r="Y964" t="s">
        <v>2812</v>
      </c>
      <c r="Z964" t="s">
        <v>2833</v>
      </c>
      <c r="AA964" t="s">
        <v>623</v>
      </c>
      <c r="AB964" t="s">
        <v>587</v>
      </c>
      <c r="AC964" t="s">
        <v>615</v>
      </c>
      <c r="AD964" t="s">
        <v>2600</v>
      </c>
      <c r="AE964" t="s">
        <v>2879</v>
      </c>
      <c r="AF964" t="s">
        <v>2880</v>
      </c>
      <c r="AH964">
        <v>0.79128856624319421</v>
      </c>
      <c r="AI964" t="s">
        <v>568</v>
      </c>
      <c r="AJ964">
        <v>72751</v>
      </c>
    </row>
    <row r="965" spans="18:36" x14ac:dyDescent="0.3">
      <c r="R965" t="s">
        <v>635</v>
      </c>
      <c r="S965" s="34">
        <v>2</v>
      </c>
      <c r="T965">
        <v>2023</v>
      </c>
      <c r="U965" t="s">
        <v>606</v>
      </c>
      <c r="V965" t="s">
        <v>2830</v>
      </c>
      <c r="W965" t="s">
        <v>2831</v>
      </c>
      <c r="X965" t="s">
        <v>2832</v>
      </c>
      <c r="Y965" t="s">
        <v>2812</v>
      </c>
      <c r="Z965" t="s">
        <v>2833</v>
      </c>
      <c r="AA965" t="s">
        <v>623</v>
      </c>
      <c r="AB965" t="s">
        <v>587</v>
      </c>
      <c r="AC965" t="s">
        <v>615</v>
      </c>
      <c r="AD965" t="s">
        <v>2600</v>
      </c>
      <c r="AE965" t="s">
        <v>2879</v>
      </c>
      <c r="AF965" t="s">
        <v>2880</v>
      </c>
      <c r="AH965">
        <v>0.79128856624319421</v>
      </c>
      <c r="AI965" t="s">
        <v>568</v>
      </c>
      <c r="AJ965">
        <v>72826</v>
      </c>
    </row>
    <row r="966" spans="18:36" x14ac:dyDescent="0.3">
      <c r="R966" t="s">
        <v>635</v>
      </c>
      <c r="S966" s="34">
        <v>2</v>
      </c>
      <c r="T966">
        <v>2023</v>
      </c>
      <c r="U966" t="s">
        <v>606</v>
      </c>
      <c r="V966" t="s">
        <v>2830</v>
      </c>
      <c r="W966" t="s">
        <v>2831</v>
      </c>
      <c r="X966" t="s">
        <v>2832</v>
      </c>
      <c r="Y966" t="s">
        <v>2812</v>
      </c>
      <c r="Z966" t="s">
        <v>2833</v>
      </c>
      <c r="AA966" t="s">
        <v>623</v>
      </c>
      <c r="AB966" t="s">
        <v>587</v>
      </c>
      <c r="AC966" t="s">
        <v>615</v>
      </c>
      <c r="AD966" t="s">
        <v>2600</v>
      </c>
      <c r="AE966" t="s">
        <v>2879</v>
      </c>
      <c r="AF966" t="s">
        <v>2880</v>
      </c>
      <c r="AH966">
        <v>0.79128856624319421</v>
      </c>
      <c r="AI966" t="s">
        <v>568</v>
      </c>
      <c r="AJ966">
        <v>72901</v>
      </c>
    </row>
    <row r="967" spans="18:36" x14ac:dyDescent="0.3">
      <c r="R967" t="s">
        <v>635</v>
      </c>
      <c r="S967" s="34">
        <v>2</v>
      </c>
      <c r="T967">
        <v>2023</v>
      </c>
      <c r="U967" t="s">
        <v>606</v>
      </c>
      <c r="V967" t="s">
        <v>2830</v>
      </c>
      <c r="W967" t="s">
        <v>2831</v>
      </c>
      <c r="X967" t="s">
        <v>2832</v>
      </c>
      <c r="Y967" t="s">
        <v>2812</v>
      </c>
      <c r="Z967" t="s">
        <v>2833</v>
      </c>
      <c r="AA967" t="s">
        <v>623</v>
      </c>
      <c r="AB967" t="s">
        <v>587</v>
      </c>
      <c r="AC967" t="s">
        <v>615</v>
      </c>
      <c r="AD967" t="s">
        <v>2600</v>
      </c>
      <c r="AE967" t="s">
        <v>2879</v>
      </c>
      <c r="AF967" t="s">
        <v>2880</v>
      </c>
      <c r="AH967">
        <v>0.79128856624319421</v>
      </c>
      <c r="AI967" t="s">
        <v>568</v>
      </c>
      <c r="AJ967">
        <v>72976</v>
      </c>
    </row>
    <row r="968" spans="18:36" x14ac:dyDescent="0.3">
      <c r="R968" t="s">
        <v>635</v>
      </c>
      <c r="S968" s="34">
        <v>2</v>
      </c>
      <c r="T968">
        <v>2023</v>
      </c>
      <c r="U968" t="s">
        <v>606</v>
      </c>
      <c r="V968" t="s">
        <v>2830</v>
      </c>
      <c r="W968" t="s">
        <v>2831</v>
      </c>
      <c r="X968" t="s">
        <v>2832</v>
      </c>
      <c r="Y968" t="s">
        <v>2812</v>
      </c>
      <c r="Z968" t="s">
        <v>2833</v>
      </c>
      <c r="AA968" t="s">
        <v>623</v>
      </c>
      <c r="AB968" t="s">
        <v>587</v>
      </c>
      <c r="AC968" t="s">
        <v>615</v>
      </c>
      <c r="AD968" t="s">
        <v>2600</v>
      </c>
      <c r="AE968" t="s">
        <v>2879</v>
      </c>
      <c r="AF968" t="s">
        <v>2880</v>
      </c>
      <c r="AH968">
        <v>0.79128856624319421</v>
      </c>
      <c r="AI968" t="s">
        <v>568</v>
      </c>
      <c r="AJ968">
        <v>73051</v>
      </c>
    </row>
    <row r="969" spans="18:36" x14ac:dyDescent="0.3">
      <c r="R969" t="s">
        <v>635</v>
      </c>
      <c r="S969" s="34">
        <v>2</v>
      </c>
      <c r="T969">
        <v>2023</v>
      </c>
      <c r="U969" t="s">
        <v>606</v>
      </c>
      <c r="V969" t="s">
        <v>2830</v>
      </c>
      <c r="W969" t="s">
        <v>2831</v>
      </c>
      <c r="X969" t="s">
        <v>2832</v>
      </c>
      <c r="Y969" t="s">
        <v>2812</v>
      </c>
      <c r="Z969" t="s">
        <v>2833</v>
      </c>
      <c r="AA969" t="s">
        <v>623</v>
      </c>
      <c r="AB969" t="s">
        <v>587</v>
      </c>
      <c r="AC969" t="s">
        <v>615</v>
      </c>
      <c r="AD969" t="s">
        <v>2600</v>
      </c>
      <c r="AE969" t="s">
        <v>2879</v>
      </c>
      <c r="AF969" t="s">
        <v>2880</v>
      </c>
      <c r="AH969">
        <v>0.79128856624319421</v>
      </c>
      <c r="AI969" t="s">
        <v>568</v>
      </c>
      <c r="AJ969">
        <v>73126</v>
      </c>
    </row>
    <row r="970" spans="18:36" x14ac:dyDescent="0.3">
      <c r="R970" t="s">
        <v>635</v>
      </c>
      <c r="S970" s="34">
        <v>2</v>
      </c>
      <c r="T970">
        <v>2023</v>
      </c>
      <c r="U970" t="s">
        <v>606</v>
      </c>
      <c r="V970" t="s">
        <v>2830</v>
      </c>
      <c r="W970" t="s">
        <v>2831</v>
      </c>
      <c r="X970" t="s">
        <v>2832</v>
      </c>
      <c r="Y970" t="s">
        <v>2812</v>
      </c>
      <c r="Z970" t="s">
        <v>2833</v>
      </c>
      <c r="AA970" t="s">
        <v>623</v>
      </c>
      <c r="AB970" t="s">
        <v>587</v>
      </c>
      <c r="AC970" t="s">
        <v>615</v>
      </c>
      <c r="AD970" t="s">
        <v>2600</v>
      </c>
      <c r="AE970" t="s">
        <v>2879</v>
      </c>
      <c r="AF970" t="s">
        <v>2880</v>
      </c>
      <c r="AH970">
        <v>0.79128856624319421</v>
      </c>
      <c r="AI970" t="s">
        <v>568</v>
      </c>
      <c r="AJ970">
        <v>73201</v>
      </c>
    </row>
    <row r="971" spans="18:36" x14ac:dyDescent="0.3">
      <c r="R971" t="s">
        <v>635</v>
      </c>
      <c r="S971" s="34">
        <v>2</v>
      </c>
      <c r="T971">
        <v>2023</v>
      </c>
      <c r="U971" t="s">
        <v>606</v>
      </c>
      <c r="V971" t="s">
        <v>2830</v>
      </c>
      <c r="W971" t="s">
        <v>2831</v>
      </c>
      <c r="X971" t="s">
        <v>2832</v>
      </c>
      <c r="Y971" t="s">
        <v>2812</v>
      </c>
      <c r="Z971" t="s">
        <v>2833</v>
      </c>
      <c r="AA971" t="s">
        <v>623</v>
      </c>
      <c r="AB971" t="s">
        <v>587</v>
      </c>
      <c r="AC971" t="s">
        <v>615</v>
      </c>
      <c r="AD971" t="s">
        <v>2600</v>
      </c>
      <c r="AE971" t="s">
        <v>2879</v>
      </c>
      <c r="AF971" t="s">
        <v>2880</v>
      </c>
      <c r="AH971">
        <v>0.79128856624319421</v>
      </c>
      <c r="AI971" t="s">
        <v>568</v>
      </c>
      <c r="AJ971">
        <v>73276</v>
      </c>
    </row>
    <row r="972" spans="18:36" x14ac:dyDescent="0.3">
      <c r="R972" t="s">
        <v>635</v>
      </c>
      <c r="S972" s="34">
        <v>2</v>
      </c>
      <c r="T972">
        <v>2023</v>
      </c>
      <c r="U972" t="s">
        <v>606</v>
      </c>
      <c r="V972" t="s">
        <v>2830</v>
      </c>
      <c r="W972" t="s">
        <v>2831</v>
      </c>
      <c r="X972" t="s">
        <v>2832</v>
      </c>
      <c r="Y972" t="s">
        <v>2812</v>
      </c>
      <c r="Z972" t="s">
        <v>2833</v>
      </c>
      <c r="AA972" t="s">
        <v>623</v>
      </c>
      <c r="AB972" t="s">
        <v>587</v>
      </c>
      <c r="AC972" t="s">
        <v>615</v>
      </c>
      <c r="AD972" t="s">
        <v>2600</v>
      </c>
      <c r="AE972" t="s">
        <v>2879</v>
      </c>
      <c r="AF972" t="s">
        <v>2880</v>
      </c>
      <c r="AH972">
        <v>0.79128856624319421</v>
      </c>
      <c r="AI972" t="s">
        <v>568</v>
      </c>
      <c r="AJ972">
        <v>73351</v>
      </c>
    </row>
    <row r="973" spans="18:36" x14ac:dyDescent="0.3">
      <c r="R973" t="s">
        <v>635</v>
      </c>
      <c r="S973" s="34">
        <v>2</v>
      </c>
      <c r="T973">
        <v>2023</v>
      </c>
      <c r="U973" t="s">
        <v>606</v>
      </c>
      <c r="V973" t="s">
        <v>2830</v>
      </c>
      <c r="W973" t="s">
        <v>2831</v>
      </c>
      <c r="X973" t="s">
        <v>2832</v>
      </c>
      <c r="Y973" t="s">
        <v>2812</v>
      </c>
      <c r="Z973" t="s">
        <v>2833</v>
      </c>
      <c r="AA973" t="s">
        <v>623</v>
      </c>
      <c r="AB973" t="s">
        <v>587</v>
      </c>
      <c r="AC973" t="s">
        <v>615</v>
      </c>
      <c r="AD973" t="s">
        <v>2600</v>
      </c>
      <c r="AE973" t="s">
        <v>2879</v>
      </c>
      <c r="AF973" t="s">
        <v>2880</v>
      </c>
      <c r="AH973">
        <v>0.79128856624319421</v>
      </c>
      <c r="AI973" t="s">
        <v>568</v>
      </c>
      <c r="AJ973">
        <v>73426</v>
      </c>
    </row>
    <row r="974" spans="18:36" x14ac:dyDescent="0.3">
      <c r="R974" t="s">
        <v>635</v>
      </c>
      <c r="S974" s="34">
        <v>2</v>
      </c>
      <c r="T974">
        <v>2023</v>
      </c>
      <c r="U974" t="s">
        <v>606</v>
      </c>
      <c r="V974" t="s">
        <v>2830</v>
      </c>
      <c r="W974" t="s">
        <v>2831</v>
      </c>
      <c r="X974" t="s">
        <v>2832</v>
      </c>
      <c r="Y974" t="s">
        <v>2812</v>
      </c>
      <c r="Z974" t="s">
        <v>2833</v>
      </c>
      <c r="AA974" t="s">
        <v>623</v>
      </c>
      <c r="AB974" t="s">
        <v>587</v>
      </c>
      <c r="AC974" t="s">
        <v>615</v>
      </c>
      <c r="AD974" t="s">
        <v>2600</v>
      </c>
      <c r="AE974" t="s">
        <v>2879</v>
      </c>
      <c r="AF974" t="s">
        <v>2880</v>
      </c>
      <c r="AH974">
        <v>0.79128856624319421</v>
      </c>
      <c r="AI974" t="s">
        <v>568</v>
      </c>
      <c r="AJ974">
        <v>73501</v>
      </c>
    </row>
    <row r="975" spans="18:36" x14ac:dyDescent="0.3">
      <c r="R975" t="s">
        <v>635</v>
      </c>
      <c r="S975" s="34">
        <v>2</v>
      </c>
      <c r="T975">
        <v>2023</v>
      </c>
      <c r="U975" t="s">
        <v>606</v>
      </c>
      <c r="V975" t="s">
        <v>2830</v>
      </c>
      <c r="W975" t="s">
        <v>2831</v>
      </c>
      <c r="X975" t="s">
        <v>2832</v>
      </c>
      <c r="Y975" t="s">
        <v>2812</v>
      </c>
      <c r="Z975" t="s">
        <v>2833</v>
      </c>
      <c r="AA975" t="s">
        <v>623</v>
      </c>
      <c r="AB975" t="s">
        <v>587</v>
      </c>
      <c r="AC975" t="s">
        <v>615</v>
      </c>
      <c r="AD975" t="s">
        <v>2600</v>
      </c>
      <c r="AE975" t="s">
        <v>2879</v>
      </c>
      <c r="AF975" t="s">
        <v>2880</v>
      </c>
      <c r="AH975">
        <v>0.79128856624319421</v>
      </c>
      <c r="AI975" t="s">
        <v>568</v>
      </c>
      <c r="AJ975">
        <v>73576</v>
      </c>
    </row>
    <row r="976" spans="18:36" x14ac:dyDescent="0.3">
      <c r="R976" t="s">
        <v>635</v>
      </c>
      <c r="S976" s="34">
        <v>2</v>
      </c>
      <c r="T976">
        <v>2023</v>
      </c>
      <c r="U976" t="s">
        <v>606</v>
      </c>
      <c r="V976" t="s">
        <v>2830</v>
      </c>
      <c r="W976" t="s">
        <v>2831</v>
      </c>
      <c r="X976" t="s">
        <v>2832</v>
      </c>
      <c r="Y976" t="s">
        <v>2812</v>
      </c>
      <c r="Z976" t="s">
        <v>2833</v>
      </c>
      <c r="AA976" t="s">
        <v>623</v>
      </c>
      <c r="AB976" t="s">
        <v>587</v>
      </c>
      <c r="AC976" t="s">
        <v>615</v>
      </c>
      <c r="AD976" t="s">
        <v>2600</v>
      </c>
      <c r="AE976" t="s">
        <v>2879</v>
      </c>
      <c r="AF976" t="s">
        <v>2880</v>
      </c>
      <c r="AH976">
        <v>0.79128856624319421</v>
      </c>
      <c r="AI976" t="s">
        <v>568</v>
      </c>
      <c r="AJ976">
        <v>73651</v>
      </c>
    </row>
    <row r="977" spans="18:36" x14ac:dyDescent="0.3">
      <c r="R977" t="s">
        <v>635</v>
      </c>
      <c r="S977" s="34">
        <v>2</v>
      </c>
      <c r="T977">
        <v>2023</v>
      </c>
      <c r="U977" t="s">
        <v>606</v>
      </c>
      <c r="V977" t="s">
        <v>2830</v>
      </c>
      <c r="W977" t="s">
        <v>2831</v>
      </c>
      <c r="X977" t="s">
        <v>2832</v>
      </c>
      <c r="Y977" t="s">
        <v>2812</v>
      </c>
      <c r="Z977" t="s">
        <v>2833</v>
      </c>
      <c r="AA977" t="s">
        <v>623</v>
      </c>
      <c r="AB977" t="s">
        <v>587</v>
      </c>
      <c r="AC977" t="s">
        <v>615</v>
      </c>
      <c r="AD977" t="s">
        <v>2600</v>
      </c>
      <c r="AE977" t="s">
        <v>2879</v>
      </c>
      <c r="AF977" t="s">
        <v>2880</v>
      </c>
      <c r="AH977">
        <v>0.79128856624319421</v>
      </c>
      <c r="AI977" t="s">
        <v>568</v>
      </c>
      <c r="AJ977">
        <v>73726</v>
      </c>
    </row>
    <row r="978" spans="18:36" x14ac:dyDescent="0.3">
      <c r="R978" t="s">
        <v>635</v>
      </c>
      <c r="S978" s="34">
        <v>2</v>
      </c>
      <c r="T978">
        <v>2023</v>
      </c>
      <c r="U978" t="s">
        <v>606</v>
      </c>
      <c r="V978" t="s">
        <v>2830</v>
      </c>
      <c r="W978" t="s">
        <v>2831</v>
      </c>
      <c r="X978" t="s">
        <v>2832</v>
      </c>
      <c r="Y978" t="s">
        <v>2812</v>
      </c>
      <c r="Z978" t="s">
        <v>2833</v>
      </c>
      <c r="AA978" t="s">
        <v>623</v>
      </c>
      <c r="AB978" t="s">
        <v>587</v>
      </c>
      <c r="AC978" t="s">
        <v>615</v>
      </c>
      <c r="AD978" t="s">
        <v>2600</v>
      </c>
      <c r="AE978" t="s">
        <v>2879</v>
      </c>
      <c r="AF978" t="s">
        <v>2880</v>
      </c>
      <c r="AH978">
        <v>0.79128856624319421</v>
      </c>
      <c r="AI978" t="s">
        <v>568</v>
      </c>
      <c r="AJ978">
        <v>73801</v>
      </c>
    </row>
    <row r="979" spans="18:36" x14ac:dyDescent="0.3">
      <c r="R979" t="s">
        <v>635</v>
      </c>
      <c r="S979" s="34">
        <v>2</v>
      </c>
      <c r="T979">
        <v>2023</v>
      </c>
      <c r="U979" t="s">
        <v>606</v>
      </c>
      <c r="V979" t="s">
        <v>2830</v>
      </c>
      <c r="W979" t="s">
        <v>2831</v>
      </c>
      <c r="X979" t="s">
        <v>2832</v>
      </c>
      <c r="Y979" t="s">
        <v>2812</v>
      </c>
      <c r="Z979" t="s">
        <v>2833</v>
      </c>
      <c r="AA979" t="s">
        <v>623</v>
      </c>
      <c r="AB979" t="s">
        <v>587</v>
      </c>
      <c r="AC979" t="s">
        <v>615</v>
      </c>
      <c r="AD979" t="s">
        <v>2600</v>
      </c>
      <c r="AE979" t="s">
        <v>2879</v>
      </c>
      <c r="AF979" t="s">
        <v>2880</v>
      </c>
      <c r="AH979">
        <v>0.79128856624319421</v>
      </c>
      <c r="AI979" t="s">
        <v>568</v>
      </c>
      <c r="AJ979">
        <v>73876</v>
      </c>
    </row>
    <row r="980" spans="18:36" x14ac:dyDescent="0.3">
      <c r="R980" t="s">
        <v>635</v>
      </c>
      <c r="S980" s="34">
        <v>2</v>
      </c>
      <c r="T980">
        <v>2023</v>
      </c>
      <c r="U980" t="s">
        <v>606</v>
      </c>
      <c r="V980" t="s">
        <v>2830</v>
      </c>
      <c r="W980" t="s">
        <v>2831</v>
      </c>
      <c r="X980" t="s">
        <v>2832</v>
      </c>
      <c r="Y980" t="s">
        <v>2812</v>
      </c>
      <c r="Z980" t="s">
        <v>2833</v>
      </c>
      <c r="AA980" t="s">
        <v>623</v>
      </c>
      <c r="AB980" t="s">
        <v>587</v>
      </c>
      <c r="AC980" t="s">
        <v>615</v>
      </c>
      <c r="AD980" t="s">
        <v>2600</v>
      </c>
      <c r="AE980" t="s">
        <v>2879</v>
      </c>
      <c r="AF980" t="s">
        <v>2880</v>
      </c>
      <c r="AH980">
        <v>0.79128856624319421</v>
      </c>
      <c r="AI980" t="s">
        <v>568</v>
      </c>
      <c r="AJ980">
        <v>73951</v>
      </c>
    </row>
    <row r="981" spans="18:36" x14ac:dyDescent="0.3">
      <c r="R981" t="s">
        <v>635</v>
      </c>
      <c r="S981" s="34">
        <v>2</v>
      </c>
      <c r="T981">
        <v>2023</v>
      </c>
      <c r="U981" t="s">
        <v>606</v>
      </c>
      <c r="V981" t="s">
        <v>2830</v>
      </c>
      <c r="W981" t="s">
        <v>2831</v>
      </c>
      <c r="X981" t="s">
        <v>2832</v>
      </c>
      <c r="Y981" t="s">
        <v>2812</v>
      </c>
      <c r="Z981" t="s">
        <v>2833</v>
      </c>
      <c r="AA981" t="s">
        <v>623</v>
      </c>
      <c r="AB981" t="s">
        <v>587</v>
      </c>
      <c r="AC981" t="s">
        <v>615</v>
      </c>
      <c r="AD981" t="s">
        <v>2600</v>
      </c>
      <c r="AE981" t="s">
        <v>2879</v>
      </c>
      <c r="AF981" t="s">
        <v>2880</v>
      </c>
      <c r="AH981">
        <v>0.79128856624319421</v>
      </c>
      <c r="AI981" t="s">
        <v>568</v>
      </c>
      <c r="AJ981">
        <v>74026</v>
      </c>
    </row>
    <row r="982" spans="18:36" x14ac:dyDescent="0.3">
      <c r="R982" t="s">
        <v>635</v>
      </c>
      <c r="S982" s="34">
        <v>2</v>
      </c>
      <c r="T982">
        <v>2023</v>
      </c>
      <c r="U982" t="s">
        <v>606</v>
      </c>
      <c r="V982" t="s">
        <v>2830</v>
      </c>
      <c r="W982" t="s">
        <v>2831</v>
      </c>
      <c r="X982" t="s">
        <v>2832</v>
      </c>
      <c r="Y982" t="s">
        <v>2812</v>
      </c>
      <c r="Z982" t="s">
        <v>2833</v>
      </c>
      <c r="AA982" t="s">
        <v>623</v>
      </c>
      <c r="AB982" t="s">
        <v>587</v>
      </c>
      <c r="AC982" t="s">
        <v>615</v>
      </c>
      <c r="AD982" t="s">
        <v>2600</v>
      </c>
      <c r="AE982" t="s">
        <v>2879</v>
      </c>
      <c r="AF982" t="s">
        <v>2880</v>
      </c>
      <c r="AH982">
        <v>0.79128856624319421</v>
      </c>
      <c r="AI982" t="s">
        <v>568</v>
      </c>
      <c r="AJ982">
        <v>74101</v>
      </c>
    </row>
    <row r="983" spans="18:36" x14ac:dyDescent="0.3">
      <c r="R983" t="s">
        <v>635</v>
      </c>
      <c r="S983" s="34">
        <v>2</v>
      </c>
      <c r="T983">
        <v>2023</v>
      </c>
      <c r="U983" t="s">
        <v>606</v>
      </c>
      <c r="V983" t="s">
        <v>2830</v>
      </c>
      <c r="W983" t="s">
        <v>2831</v>
      </c>
      <c r="X983" t="s">
        <v>2832</v>
      </c>
      <c r="Y983" t="s">
        <v>2812</v>
      </c>
      <c r="Z983" t="s">
        <v>2833</v>
      </c>
      <c r="AA983" t="s">
        <v>623</v>
      </c>
      <c r="AB983" t="s">
        <v>587</v>
      </c>
      <c r="AC983" t="s">
        <v>615</v>
      </c>
      <c r="AD983" t="s">
        <v>2600</v>
      </c>
      <c r="AE983" t="s">
        <v>2879</v>
      </c>
      <c r="AF983" t="s">
        <v>2880</v>
      </c>
      <c r="AH983">
        <v>0.79128856624319421</v>
      </c>
      <c r="AI983" t="s">
        <v>568</v>
      </c>
      <c r="AJ983">
        <v>74176</v>
      </c>
    </row>
    <row r="984" spans="18:36" x14ac:dyDescent="0.3">
      <c r="R984" t="s">
        <v>635</v>
      </c>
      <c r="S984" s="34">
        <v>2</v>
      </c>
      <c r="T984">
        <v>2023</v>
      </c>
      <c r="U984" t="s">
        <v>606</v>
      </c>
      <c r="V984" t="s">
        <v>2830</v>
      </c>
      <c r="W984" t="s">
        <v>2831</v>
      </c>
      <c r="X984" t="s">
        <v>2832</v>
      </c>
      <c r="Y984" t="s">
        <v>2812</v>
      </c>
      <c r="Z984" t="s">
        <v>2833</v>
      </c>
      <c r="AA984" t="s">
        <v>623</v>
      </c>
      <c r="AB984" t="s">
        <v>587</v>
      </c>
      <c r="AC984" t="s">
        <v>615</v>
      </c>
      <c r="AD984" t="s">
        <v>2600</v>
      </c>
      <c r="AE984" t="s">
        <v>2879</v>
      </c>
      <c r="AF984" t="s">
        <v>2880</v>
      </c>
      <c r="AH984">
        <v>0.79128856624319421</v>
      </c>
      <c r="AI984" t="s">
        <v>568</v>
      </c>
      <c r="AJ984">
        <v>74251</v>
      </c>
    </row>
    <row r="985" spans="18:36" x14ac:dyDescent="0.3">
      <c r="R985" t="s">
        <v>635</v>
      </c>
      <c r="S985" s="34">
        <v>2</v>
      </c>
      <c r="T985">
        <v>2023</v>
      </c>
      <c r="U985" t="s">
        <v>606</v>
      </c>
      <c r="V985" t="s">
        <v>2830</v>
      </c>
      <c r="W985" t="s">
        <v>2831</v>
      </c>
      <c r="X985" t="s">
        <v>2832</v>
      </c>
      <c r="Y985" t="s">
        <v>2812</v>
      </c>
      <c r="Z985" t="s">
        <v>2833</v>
      </c>
      <c r="AA985" t="s">
        <v>623</v>
      </c>
      <c r="AB985" t="s">
        <v>587</v>
      </c>
      <c r="AC985" t="s">
        <v>615</v>
      </c>
      <c r="AD985" t="s">
        <v>2600</v>
      </c>
      <c r="AE985" t="s">
        <v>2879</v>
      </c>
      <c r="AF985" t="s">
        <v>2880</v>
      </c>
      <c r="AH985">
        <v>0.79128856624319421</v>
      </c>
      <c r="AI985" t="s">
        <v>568</v>
      </c>
      <c r="AJ985">
        <v>74326</v>
      </c>
    </row>
    <row r="986" spans="18:36" x14ac:dyDescent="0.3">
      <c r="R986" t="s">
        <v>635</v>
      </c>
      <c r="S986" s="34">
        <v>2</v>
      </c>
      <c r="T986">
        <v>2023</v>
      </c>
      <c r="U986" t="s">
        <v>606</v>
      </c>
      <c r="V986" t="s">
        <v>2830</v>
      </c>
      <c r="W986" t="s">
        <v>2831</v>
      </c>
      <c r="X986" t="s">
        <v>2832</v>
      </c>
      <c r="Y986" t="s">
        <v>2812</v>
      </c>
      <c r="Z986" t="s">
        <v>2833</v>
      </c>
      <c r="AA986" t="s">
        <v>623</v>
      </c>
      <c r="AB986" t="s">
        <v>587</v>
      </c>
      <c r="AC986" t="s">
        <v>615</v>
      </c>
      <c r="AD986" t="s">
        <v>2600</v>
      </c>
      <c r="AE986" t="s">
        <v>2879</v>
      </c>
      <c r="AF986" t="s">
        <v>2880</v>
      </c>
      <c r="AH986">
        <v>0.79128856624319421</v>
      </c>
      <c r="AI986" t="s">
        <v>568</v>
      </c>
      <c r="AJ986">
        <v>74401</v>
      </c>
    </row>
    <row r="987" spans="18:36" x14ac:dyDescent="0.3">
      <c r="R987" t="s">
        <v>635</v>
      </c>
      <c r="S987" s="34">
        <v>2</v>
      </c>
      <c r="T987">
        <v>2023</v>
      </c>
      <c r="U987" t="s">
        <v>606</v>
      </c>
      <c r="V987" t="s">
        <v>2830</v>
      </c>
      <c r="W987" t="s">
        <v>2831</v>
      </c>
      <c r="X987" t="s">
        <v>2832</v>
      </c>
      <c r="Y987" t="s">
        <v>2812</v>
      </c>
      <c r="Z987" t="s">
        <v>2833</v>
      </c>
      <c r="AA987" t="s">
        <v>623</v>
      </c>
      <c r="AB987" t="s">
        <v>587</v>
      </c>
      <c r="AC987" t="s">
        <v>615</v>
      </c>
      <c r="AD987" t="s">
        <v>2600</v>
      </c>
      <c r="AE987" t="s">
        <v>2879</v>
      </c>
      <c r="AF987" t="s">
        <v>2880</v>
      </c>
      <c r="AH987">
        <v>0.79128856624319421</v>
      </c>
      <c r="AI987" t="s">
        <v>568</v>
      </c>
      <c r="AJ987">
        <v>74476</v>
      </c>
    </row>
    <row r="988" spans="18:36" x14ac:dyDescent="0.3">
      <c r="R988" t="s">
        <v>635</v>
      </c>
      <c r="S988" s="34">
        <v>2</v>
      </c>
      <c r="T988">
        <v>2023</v>
      </c>
      <c r="U988" t="s">
        <v>606</v>
      </c>
      <c r="V988" t="s">
        <v>2830</v>
      </c>
      <c r="W988" t="s">
        <v>2831</v>
      </c>
      <c r="X988" t="s">
        <v>2832</v>
      </c>
      <c r="Y988" t="s">
        <v>2812</v>
      </c>
      <c r="Z988" t="s">
        <v>2833</v>
      </c>
      <c r="AA988" t="s">
        <v>623</v>
      </c>
      <c r="AB988" t="s">
        <v>587</v>
      </c>
      <c r="AC988" t="s">
        <v>615</v>
      </c>
      <c r="AD988" t="s">
        <v>2600</v>
      </c>
      <c r="AE988" t="s">
        <v>2879</v>
      </c>
      <c r="AF988" t="s">
        <v>2880</v>
      </c>
      <c r="AH988">
        <v>0.79128856624319421</v>
      </c>
      <c r="AI988" t="s">
        <v>568</v>
      </c>
      <c r="AJ988">
        <v>74551</v>
      </c>
    </row>
    <row r="989" spans="18:36" x14ac:dyDescent="0.3">
      <c r="R989" t="s">
        <v>635</v>
      </c>
      <c r="S989" s="34">
        <v>2</v>
      </c>
      <c r="T989">
        <v>2023</v>
      </c>
      <c r="U989" t="s">
        <v>606</v>
      </c>
      <c r="V989" t="s">
        <v>2830</v>
      </c>
      <c r="W989" t="s">
        <v>2831</v>
      </c>
      <c r="X989" t="s">
        <v>2832</v>
      </c>
      <c r="Y989" t="s">
        <v>2812</v>
      </c>
      <c r="Z989" t="s">
        <v>2833</v>
      </c>
      <c r="AA989" t="s">
        <v>623</v>
      </c>
      <c r="AB989" t="s">
        <v>587</v>
      </c>
      <c r="AC989" t="s">
        <v>615</v>
      </c>
      <c r="AD989" t="s">
        <v>2600</v>
      </c>
      <c r="AE989" t="s">
        <v>2879</v>
      </c>
      <c r="AF989" t="s">
        <v>2880</v>
      </c>
      <c r="AH989">
        <v>0.79128856624319421</v>
      </c>
      <c r="AI989" t="s">
        <v>568</v>
      </c>
      <c r="AJ989">
        <v>74626</v>
      </c>
    </row>
    <row r="990" spans="18:36" x14ac:dyDescent="0.3">
      <c r="R990" t="s">
        <v>635</v>
      </c>
      <c r="S990" s="34">
        <v>2</v>
      </c>
      <c r="T990">
        <v>2023</v>
      </c>
      <c r="U990" t="s">
        <v>606</v>
      </c>
      <c r="V990" t="s">
        <v>2830</v>
      </c>
      <c r="W990" t="s">
        <v>2831</v>
      </c>
      <c r="X990" t="s">
        <v>2832</v>
      </c>
      <c r="Y990" t="s">
        <v>2812</v>
      </c>
      <c r="Z990" t="s">
        <v>2833</v>
      </c>
      <c r="AA990" t="s">
        <v>623</v>
      </c>
      <c r="AB990" t="s">
        <v>587</v>
      </c>
      <c r="AC990" t="s">
        <v>615</v>
      </c>
      <c r="AD990" t="s">
        <v>2600</v>
      </c>
      <c r="AE990" t="s">
        <v>2879</v>
      </c>
      <c r="AF990" t="s">
        <v>2880</v>
      </c>
      <c r="AH990">
        <v>0.79128856624319421</v>
      </c>
      <c r="AI990" t="s">
        <v>568</v>
      </c>
      <c r="AJ990">
        <v>74701</v>
      </c>
    </row>
    <row r="991" spans="18:36" x14ac:dyDescent="0.3">
      <c r="R991" t="s">
        <v>635</v>
      </c>
      <c r="S991" s="34">
        <v>2</v>
      </c>
      <c r="T991">
        <v>2023</v>
      </c>
      <c r="U991" t="s">
        <v>606</v>
      </c>
      <c r="V991" t="s">
        <v>2830</v>
      </c>
      <c r="W991" t="s">
        <v>2831</v>
      </c>
      <c r="X991" t="s">
        <v>2832</v>
      </c>
      <c r="Y991" t="s">
        <v>2812</v>
      </c>
      <c r="Z991" t="s">
        <v>2833</v>
      </c>
      <c r="AA991" t="s">
        <v>623</v>
      </c>
      <c r="AB991" t="s">
        <v>587</v>
      </c>
      <c r="AC991" t="s">
        <v>615</v>
      </c>
      <c r="AD991" t="s">
        <v>2600</v>
      </c>
      <c r="AE991" t="s">
        <v>2879</v>
      </c>
      <c r="AF991" t="s">
        <v>2880</v>
      </c>
      <c r="AH991">
        <v>0.79128856624319421</v>
      </c>
      <c r="AI991" t="s">
        <v>568</v>
      </c>
      <c r="AJ991">
        <v>74776</v>
      </c>
    </row>
    <row r="992" spans="18:36" x14ac:dyDescent="0.3">
      <c r="R992" t="s">
        <v>622</v>
      </c>
      <c r="S992" s="34">
        <v>2</v>
      </c>
      <c r="T992">
        <v>2023</v>
      </c>
      <c r="U992" t="s">
        <v>606</v>
      </c>
      <c r="V992" t="s">
        <v>2830</v>
      </c>
      <c r="W992" t="s">
        <v>2831</v>
      </c>
      <c r="X992" t="s">
        <v>2832</v>
      </c>
      <c r="Y992" t="s">
        <v>2812</v>
      </c>
      <c r="Z992" t="s">
        <v>2833</v>
      </c>
      <c r="AA992" t="s">
        <v>623</v>
      </c>
      <c r="AB992" t="s">
        <v>604</v>
      </c>
      <c r="AC992" t="s">
        <v>617</v>
      </c>
      <c r="AD992" t="s">
        <v>2601</v>
      </c>
      <c r="AE992" t="s">
        <v>2881</v>
      </c>
      <c r="AF992" t="s">
        <v>2882</v>
      </c>
      <c r="AH992">
        <v>0.80246913580246915</v>
      </c>
      <c r="AI992" t="s">
        <v>568</v>
      </c>
      <c r="AJ992">
        <v>74809</v>
      </c>
    </row>
    <row r="993" spans="18:36" x14ac:dyDescent="0.3">
      <c r="R993" t="s">
        <v>622</v>
      </c>
      <c r="S993" s="34">
        <v>2</v>
      </c>
      <c r="T993">
        <v>2023</v>
      </c>
      <c r="U993" t="s">
        <v>606</v>
      </c>
      <c r="V993" t="s">
        <v>2830</v>
      </c>
      <c r="W993" t="s">
        <v>2831</v>
      </c>
      <c r="X993" t="s">
        <v>2832</v>
      </c>
      <c r="Y993" t="s">
        <v>2812</v>
      </c>
      <c r="Z993" t="s">
        <v>2833</v>
      </c>
      <c r="AA993" t="s">
        <v>623</v>
      </c>
      <c r="AB993" t="s">
        <v>604</v>
      </c>
      <c r="AC993" t="s">
        <v>617</v>
      </c>
      <c r="AD993" t="s">
        <v>2601</v>
      </c>
      <c r="AE993" t="s">
        <v>2881</v>
      </c>
      <c r="AF993" t="s">
        <v>2882</v>
      </c>
      <c r="AH993">
        <v>0.80246913580246915</v>
      </c>
      <c r="AI993" t="s">
        <v>568</v>
      </c>
      <c r="AJ993">
        <v>74884</v>
      </c>
    </row>
    <row r="994" spans="18:36" x14ac:dyDescent="0.3">
      <c r="R994" t="s">
        <v>622</v>
      </c>
      <c r="S994" s="34">
        <v>2</v>
      </c>
      <c r="T994">
        <v>2023</v>
      </c>
      <c r="U994" t="s">
        <v>606</v>
      </c>
      <c r="V994" t="s">
        <v>2830</v>
      </c>
      <c r="W994" t="s">
        <v>2831</v>
      </c>
      <c r="X994" t="s">
        <v>2832</v>
      </c>
      <c r="Y994" t="s">
        <v>2812</v>
      </c>
      <c r="Z994" t="s">
        <v>2833</v>
      </c>
      <c r="AA994" t="s">
        <v>623</v>
      </c>
      <c r="AB994" t="s">
        <v>604</v>
      </c>
      <c r="AC994" t="s">
        <v>617</v>
      </c>
      <c r="AD994" t="s">
        <v>2601</v>
      </c>
      <c r="AE994" t="s">
        <v>2881</v>
      </c>
      <c r="AF994" t="s">
        <v>2882</v>
      </c>
      <c r="AH994">
        <v>0.80246913580246915</v>
      </c>
      <c r="AI994" t="s">
        <v>568</v>
      </c>
      <c r="AJ994">
        <v>74959</v>
      </c>
    </row>
    <row r="995" spans="18:36" x14ac:dyDescent="0.3">
      <c r="R995" t="s">
        <v>622</v>
      </c>
      <c r="S995" s="34">
        <v>2</v>
      </c>
      <c r="T995">
        <v>2023</v>
      </c>
      <c r="U995" t="s">
        <v>606</v>
      </c>
      <c r="V995" t="s">
        <v>2830</v>
      </c>
      <c r="W995" t="s">
        <v>2831</v>
      </c>
      <c r="X995" t="s">
        <v>2832</v>
      </c>
      <c r="Y995" t="s">
        <v>2812</v>
      </c>
      <c r="Z995" t="s">
        <v>2833</v>
      </c>
      <c r="AA995" t="s">
        <v>623</v>
      </c>
      <c r="AB995" t="s">
        <v>604</v>
      </c>
      <c r="AC995" t="s">
        <v>617</v>
      </c>
      <c r="AD995" t="s">
        <v>2601</v>
      </c>
      <c r="AE995" t="s">
        <v>2881</v>
      </c>
      <c r="AF995" t="s">
        <v>2882</v>
      </c>
      <c r="AH995">
        <v>0.80246913580246915</v>
      </c>
      <c r="AI995" t="s">
        <v>568</v>
      </c>
      <c r="AJ995">
        <v>75034</v>
      </c>
    </row>
    <row r="996" spans="18:36" x14ac:dyDescent="0.3">
      <c r="R996" t="s">
        <v>622</v>
      </c>
      <c r="S996" s="34">
        <v>2</v>
      </c>
      <c r="T996">
        <v>2023</v>
      </c>
      <c r="U996" t="s">
        <v>606</v>
      </c>
      <c r="V996" t="s">
        <v>2830</v>
      </c>
      <c r="W996" t="s">
        <v>2831</v>
      </c>
      <c r="X996" t="s">
        <v>2832</v>
      </c>
      <c r="Y996" t="s">
        <v>2812</v>
      </c>
      <c r="Z996" t="s">
        <v>2833</v>
      </c>
      <c r="AA996" t="s">
        <v>623</v>
      </c>
      <c r="AB996" t="s">
        <v>604</v>
      </c>
      <c r="AC996" t="s">
        <v>617</v>
      </c>
      <c r="AD996" t="s">
        <v>2601</v>
      </c>
      <c r="AE996" t="s">
        <v>2881</v>
      </c>
      <c r="AF996" t="s">
        <v>2882</v>
      </c>
      <c r="AH996">
        <v>0.80246913580246915</v>
      </c>
      <c r="AI996" t="s">
        <v>568</v>
      </c>
      <c r="AJ996">
        <v>75109</v>
      </c>
    </row>
    <row r="997" spans="18:36" x14ac:dyDescent="0.3">
      <c r="R997" t="s">
        <v>622</v>
      </c>
      <c r="S997" s="34">
        <v>2</v>
      </c>
      <c r="T997">
        <v>2023</v>
      </c>
      <c r="U997" t="s">
        <v>606</v>
      </c>
      <c r="V997" t="s">
        <v>2830</v>
      </c>
      <c r="W997" t="s">
        <v>2831</v>
      </c>
      <c r="X997" t="s">
        <v>2832</v>
      </c>
      <c r="Y997" t="s">
        <v>2812</v>
      </c>
      <c r="Z997" t="s">
        <v>2833</v>
      </c>
      <c r="AA997" t="s">
        <v>623</v>
      </c>
      <c r="AB997" t="s">
        <v>604</v>
      </c>
      <c r="AC997" t="s">
        <v>617</v>
      </c>
      <c r="AD997" t="s">
        <v>2601</v>
      </c>
      <c r="AE997" t="s">
        <v>2881</v>
      </c>
      <c r="AF997" t="s">
        <v>2882</v>
      </c>
      <c r="AH997">
        <v>0.80246913580246915</v>
      </c>
      <c r="AI997" t="s">
        <v>568</v>
      </c>
      <c r="AJ997">
        <v>75184</v>
      </c>
    </row>
    <row r="998" spans="18:36" x14ac:dyDescent="0.3">
      <c r="R998" t="s">
        <v>622</v>
      </c>
      <c r="S998" s="34">
        <v>2</v>
      </c>
      <c r="T998">
        <v>2023</v>
      </c>
      <c r="U998" t="s">
        <v>606</v>
      </c>
      <c r="V998" t="s">
        <v>2830</v>
      </c>
      <c r="W998" t="s">
        <v>2831</v>
      </c>
      <c r="X998" t="s">
        <v>2832</v>
      </c>
      <c r="Y998" t="s">
        <v>2812</v>
      </c>
      <c r="Z998" t="s">
        <v>2833</v>
      </c>
      <c r="AA998" t="s">
        <v>623</v>
      </c>
      <c r="AB998" t="s">
        <v>604</v>
      </c>
      <c r="AC998" t="s">
        <v>617</v>
      </c>
      <c r="AD998" t="s">
        <v>2601</v>
      </c>
      <c r="AE998" t="s">
        <v>2881</v>
      </c>
      <c r="AF998" t="s">
        <v>2882</v>
      </c>
      <c r="AH998">
        <v>0.80246913580246915</v>
      </c>
      <c r="AI998" t="s">
        <v>568</v>
      </c>
      <c r="AJ998">
        <v>75259</v>
      </c>
    </row>
    <row r="999" spans="18:36" x14ac:dyDescent="0.3">
      <c r="R999" t="s">
        <v>622</v>
      </c>
      <c r="S999" s="34">
        <v>2</v>
      </c>
      <c r="T999">
        <v>2023</v>
      </c>
      <c r="U999" t="s">
        <v>606</v>
      </c>
      <c r="V999" t="s">
        <v>2830</v>
      </c>
      <c r="W999" t="s">
        <v>2831</v>
      </c>
      <c r="X999" t="s">
        <v>2832</v>
      </c>
      <c r="Y999" t="s">
        <v>2812</v>
      </c>
      <c r="Z999" t="s">
        <v>2833</v>
      </c>
      <c r="AA999" t="s">
        <v>623</v>
      </c>
      <c r="AB999" t="s">
        <v>604</v>
      </c>
      <c r="AC999" t="s">
        <v>617</v>
      </c>
      <c r="AD999" t="s">
        <v>2601</v>
      </c>
      <c r="AE999" t="s">
        <v>2881</v>
      </c>
      <c r="AF999" t="s">
        <v>2882</v>
      </c>
      <c r="AH999">
        <v>0.80246913580246915</v>
      </c>
      <c r="AI999" t="s">
        <v>568</v>
      </c>
      <c r="AJ999">
        <v>75334</v>
      </c>
    </row>
    <row r="1000" spans="18:36" x14ac:dyDescent="0.3">
      <c r="R1000" t="s">
        <v>622</v>
      </c>
      <c r="S1000" s="34">
        <v>2</v>
      </c>
      <c r="T1000">
        <v>2023</v>
      </c>
      <c r="U1000" t="s">
        <v>606</v>
      </c>
      <c r="V1000" t="s">
        <v>2830</v>
      </c>
      <c r="W1000" t="s">
        <v>2831</v>
      </c>
      <c r="X1000" t="s">
        <v>2832</v>
      </c>
      <c r="Y1000" t="s">
        <v>2812</v>
      </c>
      <c r="Z1000" t="s">
        <v>2833</v>
      </c>
      <c r="AA1000" t="s">
        <v>623</v>
      </c>
      <c r="AB1000" t="s">
        <v>604</v>
      </c>
      <c r="AC1000" t="s">
        <v>617</v>
      </c>
      <c r="AD1000" t="s">
        <v>2601</v>
      </c>
      <c r="AE1000" t="s">
        <v>2881</v>
      </c>
      <c r="AF1000" t="s">
        <v>2882</v>
      </c>
      <c r="AH1000">
        <v>0.80246913580246915</v>
      </c>
      <c r="AI1000" t="s">
        <v>568</v>
      </c>
      <c r="AJ1000">
        <v>75409</v>
      </c>
    </row>
    <row r="1001" spans="18:36" x14ac:dyDescent="0.3">
      <c r="R1001" t="s">
        <v>622</v>
      </c>
      <c r="S1001" s="34">
        <v>2</v>
      </c>
      <c r="T1001">
        <v>2023</v>
      </c>
      <c r="U1001" t="s">
        <v>606</v>
      </c>
      <c r="V1001" t="s">
        <v>2830</v>
      </c>
      <c r="W1001" t="s">
        <v>2831</v>
      </c>
      <c r="X1001" t="s">
        <v>2832</v>
      </c>
      <c r="Y1001" t="s">
        <v>2812</v>
      </c>
      <c r="Z1001" t="s">
        <v>2833</v>
      </c>
      <c r="AA1001" t="s">
        <v>623</v>
      </c>
      <c r="AB1001" t="s">
        <v>604</v>
      </c>
      <c r="AC1001" t="s">
        <v>617</v>
      </c>
      <c r="AD1001" t="s">
        <v>2601</v>
      </c>
      <c r="AE1001" t="s">
        <v>2881</v>
      </c>
      <c r="AF1001" t="s">
        <v>2882</v>
      </c>
      <c r="AH1001">
        <v>0.80246913580246915</v>
      </c>
      <c r="AI1001" t="s">
        <v>568</v>
      </c>
      <c r="AJ1001">
        <v>75484</v>
      </c>
    </row>
    <row r="1002" spans="18:36" x14ac:dyDescent="0.3">
      <c r="R1002" t="s">
        <v>622</v>
      </c>
      <c r="S1002" s="34">
        <v>2</v>
      </c>
      <c r="T1002">
        <v>2023</v>
      </c>
      <c r="U1002" t="s">
        <v>606</v>
      </c>
      <c r="V1002" t="s">
        <v>2830</v>
      </c>
      <c r="W1002" t="s">
        <v>2831</v>
      </c>
      <c r="X1002" t="s">
        <v>2832</v>
      </c>
      <c r="Y1002" t="s">
        <v>2812</v>
      </c>
      <c r="Z1002" t="s">
        <v>2833</v>
      </c>
      <c r="AA1002" t="s">
        <v>623</v>
      </c>
      <c r="AB1002" t="s">
        <v>604</v>
      </c>
      <c r="AC1002" t="s">
        <v>617</v>
      </c>
      <c r="AD1002" t="s">
        <v>2601</v>
      </c>
      <c r="AE1002" t="s">
        <v>2881</v>
      </c>
      <c r="AF1002" t="s">
        <v>2882</v>
      </c>
      <c r="AH1002">
        <v>0.80246913580246915</v>
      </c>
      <c r="AI1002" t="s">
        <v>568</v>
      </c>
      <c r="AJ1002">
        <v>75559</v>
      </c>
    </row>
    <row r="1003" spans="18:36" x14ac:dyDescent="0.3">
      <c r="R1003" t="s">
        <v>622</v>
      </c>
      <c r="S1003" s="34">
        <v>2</v>
      </c>
      <c r="T1003">
        <v>2023</v>
      </c>
      <c r="U1003" t="s">
        <v>606</v>
      </c>
      <c r="V1003" t="s">
        <v>2830</v>
      </c>
      <c r="W1003" t="s">
        <v>2831</v>
      </c>
      <c r="X1003" t="s">
        <v>2832</v>
      </c>
      <c r="Y1003" t="s">
        <v>2812</v>
      </c>
      <c r="Z1003" t="s">
        <v>2833</v>
      </c>
      <c r="AA1003" t="s">
        <v>623</v>
      </c>
      <c r="AB1003" t="s">
        <v>604</v>
      </c>
      <c r="AC1003" t="s">
        <v>617</v>
      </c>
      <c r="AD1003" t="s">
        <v>2601</v>
      </c>
      <c r="AE1003" t="s">
        <v>2881</v>
      </c>
      <c r="AF1003" t="s">
        <v>2882</v>
      </c>
      <c r="AH1003">
        <v>0.80246913580246915</v>
      </c>
      <c r="AI1003" t="s">
        <v>568</v>
      </c>
      <c r="AJ1003">
        <v>75634</v>
      </c>
    </row>
    <row r="1004" spans="18:36" x14ac:dyDescent="0.3">
      <c r="R1004" t="s">
        <v>622</v>
      </c>
      <c r="S1004" s="34">
        <v>2</v>
      </c>
      <c r="T1004">
        <v>2023</v>
      </c>
      <c r="U1004" t="s">
        <v>606</v>
      </c>
      <c r="V1004" t="s">
        <v>2830</v>
      </c>
      <c r="W1004" t="s">
        <v>2831</v>
      </c>
      <c r="X1004" t="s">
        <v>2832</v>
      </c>
      <c r="Y1004" t="s">
        <v>2812</v>
      </c>
      <c r="Z1004" t="s">
        <v>2833</v>
      </c>
      <c r="AA1004" t="s">
        <v>623</v>
      </c>
      <c r="AB1004" t="s">
        <v>604</v>
      </c>
      <c r="AC1004" t="s">
        <v>617</v>
      </c>
      <c r="AD1004" t="s">
        <v>2601</v>
      </c>
      <c r="AE1004" t="s">
        <v>2881</v>
      </c>
      <c r="AF1004" t="s">
        <v>2882</v>
      </c>
      <c r="AH1004">
        <v>0.80246913580246915</v>
      </c>
      <c r="AI1004" t="s">
        <v>568</v>
      </c>
      <c r="AJ1004">
        <v>75709</v>
      </c>
    </row>
    <row r="1005" spans="18:36" x14ac:dyDescent="0.3">
      <c r="R1005" t="s">
        <v>622</v>
      </c>
      <c r="S1005" s="34">
        <v>2</v>
      </c>
      <c r="T1005">
        <v>2023</v>
      </c>
      <c r="U1005" t="s">
        <v>606</v>
      </c>
      <c r="V1005" t="s">
        <v>2830</v>
      </c>
      <c r="W1005" t="s">
        <v>2831</v>
      </c>
      <c r="X1005" t="s">
        <v>2832</v>
      </c>
      <c r="Y1005" t="s">
        <v>2812</v>
      </c>
      <c r="Z1005" t="s">
        <v>2833</v>
      </c>
      <c r="AA1005" t="s">
        <v>623</v>
      </c>
      <c r="AB1005" t="s">
        <v>604</v>
      </c>
      <c r="AC1005" t="s">
        <v>617</v>
      </c>
      <c r="AD1005" t="s">
        <v>2601</v>
      </c>
      <c r="AE1005" t="s">
        <v>2881</v>
      </c>
      <c r="AF1005" t="s">
        <v>2882</v>
      </c>
      <c r="AH1005">
        <v>0.80246913580246915</v>
      </c>
      <c r="AI1005" t="s">
        <v>568</v>
      </c>
      <c r="AJ1005">
        <v>75784</v>
      </c>
    </row>
    <row r="1006" spans="18:36" x14ac:dyDescent="0.3">
      <c r="R1006" t="s">
        <v>622</v>
      </c>
      <c r="S1006" s="34">
        <v>2</v>
      </c>
      <c r="T1006">
        <v>2023</v>
      </c>
      <c r="U1006" t="s">
        <v>606</v>
      </c>
      <c r="V1006" t="s">
        <v>2830</v>
      </c>
      <c r="W1006" t="s">
        <v>2831</v>
      </c>
      <c r="X1006" t="s">
        <v>2832</v>
      </c>
      <c r="Y1006" t="s">
        <v>2812</v>
      </c>
      <c r="Z1006" t="s">
        <v>2833</v>
      </c>
      <c r="AA1006" t="s">
        <v>623</v>
      </c>
      <c r="AB1006" t="s">
        <v>604</v>
      </c>
      <c r="AC1006" t="s">
        <v>617</v>
      </c>
      <c r="AD1006" t="s">
        <v>2601</v>
      </c>
      <c r="AE1006" t="s">
        <v>2881</v>
      </c>
      <c r="AF1006" t="s">
        <v>2882</v>
      </c>
      <c r="AH1006">
        <v>0.80246913580246915</v>
      </c>
      <c r="AI1006" t="s">
        <v>568</v>
      </c>
      <c r="AJ1006">
        <v>75859</v>
      </c>
    </row>
    <row r="1007" spans="18:36" x14ac:dyDescent="0.3">
      <c r="R1007" t="s">
        <v>622</v>
      </c>
      <c r="S1007" s="34">
        <v>2</v>
      </c>
      <c r="T1007">
        <v>2023</v>
      </c>
      <c r="U1007" t="s">
        <v>606</v>
      </c>
      <c r="V1007" t="s">
        <v>2830</v>
      </c>
      <c r="W1007" t="s">
        <v>2831</v>
      </c>
      <c r="X1007" t="s">
        <v>2832</v>
      </c>
      <c r="Y1007" t="s">
        <v>2812</v>
      </c>
      <c r="Z1007" t="s">
        <v>2833</v>
      </c>
      <c r="AA1007" t="s">
        <v>623</v>
      </c>
      <c r="AB1007" t="s">
        <v>604</v>
      </c>
      <c r="AC1007" t="s">
        <v>617</v>
      </c>
      <c r="AD1007" t="s">
        <v>2601</v>
      </c>
      <c r="AE1007" t="s">
        <v>2881</v>
      </c>
      <c r="AF1007" t="s">
        <v>2882</v>
      </c>
      <c r="AH1007">
        <v>0.80246913580246915</v>
      </c>
      <c r="AI1007" t="s">
        <v>568</v>
      </c>
      <c r="AJ1007">
        <v>75934</v>
      </c>
    </row>
    <row r="1008" spans="18:36" x14ac:dyDescent="0.3">
      <c r="R1008" t="s">
        <v>622</v>
      </c>
      <c r="S1008" s="34">
        <v>2</v>
      </c>
      <c r="T1008">
        <v>2023</v>
      </c>
      <c r="U1008" t="s">
        <v>606</v>
      </c>
      <c r="V1008" t="s">
        <v>2830</v>
      </c>
      <c r="W1008" t="s">
        <v>2831</v>
      </c>
      <c r="X1008" t="s">
        <v>2832</v>
      </c>
      <c r="Y1008" t="s">
        <v>2812</v>
      </c>
      <c r="Z1008" t="s">
        <v>2833</v>
      </c>
      <c r="AA1008" t="s">
        <v>623</v>
      </c>
      <c r="AB1008" t="s">
        <v>604</v>
      </c>
      <c r="AC1008" t="s">
        <v>617</v>
      </c>
      <c r="AD1008" t="s">
        <v>2601</v>
      </c>
      <c r="AE1008" t="s">
        <v>2881</v>
      </c>
      <c r="AF1008" t="s">
        <v>2882</v>
      </c>
      <c r="AH1008">
        <v>0.80246913580246915</v>
      </c>
      <c r="AI1008" t="s">
        <v>568</v>
      </c>
      <c r="AJ1008">
        <v>76009</v>
      </c>
    </row>
    <row r="1009" spans="18:36" x14ac:dyDescent="0.3">
      <c r="R1009" t="s">
        <v>622</v>
      </c>
      <c r="S1009" s="34">
        <v>2</v>
      </c>
      <c r="T1009">
        <v>2023</v>
      </c>
      <c r="U1009" t="s">
        <v>606</v>
      </c>
      <c r="V1009" t="s">
        <v>2830</v>
      </c>
      <c r="W1009" t="s">
        <v>2831</v>
      </c>
      <c r="X1009" t="s">
        <v>2832</v>
      </c>
      <c r="Y1009" t="s">
        <v>2812</v>
      </c>
      <c r="Z1009" t="s">
        <v>2833</v>
      </c>
      <c r="AA1009" t="s">
        <v>623</v>
      </c>
      <c r="AB1009" t="s">
        <v>604</v>
      </c>
      <c r="AC1009" t="s">
        <v>617</v>
      </c>
      <c r="AD1009" t="s">
        <v>2601</v>
      </c>
      <c r="AE1009" t="s">
        <v>2881</v>
      </c>
      <c r="AF1009" t="s">
        <v>2882</v>
      </c>
      <c r="AH1009">
        <v>0.80246913580246915</v>
      </c>
      <c r="AI1009" t="s">
        <v>568</v>
      </c>
      <c r="AJ1009">
        <v>76084</v>
      </c>
    </row>
    <row r="1010" spans="18:36" x14ac:dyDescent="0.3">
      <c r="R1010" t="s">
        <v>622</v>
      </c>
      <c r="S1010" s="34">
        <v>2</v>
      </c>
      <c r="T1010">
        <v>2023</v>
      </c>
      <c r="U1010" t="s">
        <v>606</v>
      </c>
      <c r="V1010" t="s">
        <v>2830</v>
      </c>
      <c r="W1010" t="s">
        <v>2831</v>
      </c>
      <c r="X1010" t="s">
        <v>2832</v>
      </c>
      <c r="Y1010" t="s">
        <v>2812</v>
      </c>
      <c r="Z1010" t="s">
        <v>2833</v>
      </c>
      <c r="AA1010" t="s">
        <v>623</v>
      </c>
      <c r="AB1010" t="s">
        <v>604</v>
      </c>
      <c r="AC1010" t="s">
        <v>617</v>
      </c>
      <c r="AD1010" t="s">
        <v>2601</v>
      </c>
      <c r="AE1010" t="s">
        <v>2881</v>
      </c>
      <c r="AF1010" t="s">
        <v>2882</v>
      </c>
      <c r="AH1010">
        <v>0.80246913580246915</v>
      </c>
      <c r="AI1010" t="s">
        <v>568</v>
      </c>
      <c r="AJ1010">
        <v>76159</v>
      </c>
    </row>
    <row r="1011" spans="18:36" x14ac:dyDescent="0.3">
      <c r="R1011" t="s">
        <v>622</v>
      </c>
      <c r="S1011" s="34">
        <v>2</v>
      </c>
      <c r="T1011">
        <v>2023</v>
      </c>
      <c r="U1011" t="s">
        <v>606</v>
      </c>
      <c r="V1011" t="s">
        <v>2830</v>
      </c>
      <c r="W1011" t="s">
        <v>2831</v>
      </c>
      <c r="X1011" t="s">
        <v>2832</v>
      </c>
      <c r="Y1011" t="s">
        <v>2812</v>
      </c>
      <c r="Z1011" t="s">
        <v>2833</v>
      </c>
      <c r="AA1011" t="s">
        <v>623</v>
      </c>
      <c r="AB1011" t="s">
        <v>604</v>
      </c>
      <c r="AC1011" t="s">
        <v>617</v>
      </c>
      <c r="AD1011" t="s">
        <v>2601</v>
      </c>
      <c r="AE1011" t="s">
        <v>2881</v>
      </c>
      <c r="AF1011" t="s">
        <v>2882</v>
      </c>
      <c r="AH1011">
        <v>0.80246913580246915</v>
      </c>
      <c r="AI1011" t="s">
        <v>568</v>
      </c>
      <c r="AJ1011">
        <v>76234</v>
      </c>
    </row>
    <row r="1012" spans="18:36" x14ac:dyDescent="0.3">
      <c r="R1012" t="s">
        <v>622</v>
      </c>
      <c r="S1012" s="34">
        <v>2</v>
      </c>
      <c r="T1012">
        <v>2023</v>
      </c>
      <c r="U1012" t="s">
        <v>606</v>
      </c>
      <c r="V1012" t="s">
        <v>2830</v>
      </c>
      <c r="W1012" t="s">
        <v>2831</v>
      </c>
      <c r="X1012" t="s">
        <v>2832</v>
      </c>
      <c r="Y1012" t="s">
        <v>2812</v>
      </c>
      <c r="Z1012" t="s">
        <v>2833</v>
      </c>
      <c r="AA1012" t="s">
        <v>623</v>
      </c>
      <c r="AB1012" t="s">
        <v>604</v>
      </c>
      <c r="AC1012" t="s">
        <v>617</v>
      </c>
      <c r="AD1012" t="s">
        <v>2601</v>
      </c>
      <c r="AE1012" t="s">
        <v>2881</v>
      </c>
      <c r="AF1012" t="s">
        <v>2882</v>
      </c>
      <c r="AH1012">
        <v>0.80246913580246915</v>
      </c>
      <c r="AI1012" t="s">
        <v>568</v>
      </c>
      <c r="AJ1012">
        <v>76309</v>
      </c>
    </row>
    <row r="1013" spans="18:36" x14ac:dyDescent="0.3">
      <c r="R1013" t="s">
        <v>622</v>
      </c>
      <c r="S1013" s="34">
        <v>2</v>
      </c>
      <c r="T1013">
        <v>2023</v>
      </c>
      <c r="U1013" t="s">
        <v>606</v>
      </c>
      <c r="V1013" t="s">
        <v>2830</v>
      </c>
      <c r="W1013" t="s">
        <v>2831</v>
      </c>
      <c r="X1013" t="s">
        <v>2832</v>
      </c>
      <c r="Y1013" t="s">
        <v>2812</v>
      </c>
      <c r="Z1013" t="s">
        <v>2833</v>
      </c>
      <c r="AA1013" t="s">
        <v>623</v>
      </c>
      <c r="AB1013" t="s">
        <v>604</v>
      </c>
      <c r="AC1013" t="s">
        <v>617</v>
      </c>
      <c r="AD1013" t="s">
        <v>2601</v>
      </c>
      <c r="AE1013" t="s">
        <v>2881</v>
      </c>
      <c r="AF1013" t="s">
        <v>2882</v>
      </c>
      <c r="AH1013">
        <v>0.80246913580246915</v>
      </c>
      <c r="AI1013" t="s">
        <v>568</v>
      </c>
      <c r="AJ1013">
        <v>76384</v>
      </c>
    </row>
    <row r="1014" spans="18:36" x14ac:dyDescent="0.3">
      <c r="R1014" t="s">
        <v>622</v>
      </c>
      <c r="S1014" s="34">
        <v>2</v>
      </c>
      <c r="T1014">
        <v>2023</v>
      </c>
      <c r="U1014" t="s">
        <v>606</v>
      </c>
      <c r="V1014" t="s">
        <v>2830</v>
      </c>
      <c r="W1014" t="s">
        <v>2831</v>
      </c>
      <c r="X1014" t="s">
        <v>2832</v>
      </c>
      <c r="Y1014" t="s">
        <v>2812</v>
      </c>
      <c r="Z1014" t="s">
        <v>2833</v>
      </c>
      <c r="AA1014" t="s">
        <v>623</v>
      </c>
      <c r="AB1014" t="s">
        <v>604</v>
      </c>
      <c r="AC1014" t="s">
        <v>617</v>
      </c>
      <c r="AD1014" t="s">
        <v>2601</v>
      </c>
      <c r="AE1014" t="s">
        <v>2881</v>
      </c>
      <c r="AF1014" t="s">
        <v>2882</v>
      </c>
      <c r="AH1014">
        <v>0.80246913580246915</v>
      </c>
      <c r="AI1014" t="s">
        <v>568</v>
      </c>
      <c r="AJ1014">
        <v>76459</v>
      </c>
    </row>
    <row r="1015" spans="18:36" x14ac:dyDescent="0.3">
      <c r="R1015" t="s">
        <v>622</v>
      </c>
      <c r="S1015" s="34">
        <v>2</v>
      </c>
      <c r="T1015">
        <v>2023</v>
      </c>
      <c r="U1015" t="s">
        <v>606</v>
      </c>
      <c r="V1015" t="s">
        <v>2830</v>
      </c>
      <c r="W1015" t="s">
        <v>2831</v>
      </c>
      <c r="X1015" t="s">
        <v>2832</v>
      </c>
      <c r="Y1015" t="s">
        <v>2812</v>
      </c>
      <c r="Z1015" t="s">
        <v>2833</v>
      </c>
      <c r="AA1015" t="s">
        <v>623</v>
      </c>
      <c r="AB1015" t="s">
        <v>604</v>
      </c>
      <c r="AC1015" t="s">
        <v>617</v>
      </c>
      <c r="AD1015" t="s">
        <v>2601</v>
      </c>
      <c r="AE1015" t="s">
        <v>2881</v>
      </c>
      <c r="AF1015" t="s">
        <v>2882</v>
      </c>
      <c r="AH1015">
        <v>0.80246913580246915</v>
      </c>
      <c r="AI1015" t="s">
        <v>568</v>
      </c>
      <c r="AJ1015">
        <v>76534</v>
      </c>
    </row>
    <row r="1016" spans="18:36" x14ac:dyDescent="0.3">
      <c r="R1016" t="s">
        <v>622</v>
      </c>
      <c r="S1016" s="34">
        <v>2</v>
      </c>
      <c r="T1016">
        <v>2023</v>
      </c>
      <c r="U1016" t="s">
        <v>606</v>
      </c>
      <c r="V1016" t="s">
        <v>2830</v>
      </c>
      <c r="W1016" t="s">
        <v>2831</v>
      </c>
      <c r="X1016" t="s">
        <v>2832</v>
      </c>
      <c r="Y1016" t="s">
        <v>2812</v>
      </c>
      <c r="Z1016" t="s">
        <v>2833</v>
      </c>
      <c r="AA1016" t="s">
        <v>623</v>
      </c>
      <c r="AB1016" t="s">
        <v>604</v>
      </c>
      <c r="AC1016" t="s">
        <v>617</v>
      </c>
      <c r="AD1016" t="s">
        <v>2601</v>
      </c>
      <c r="AE1016" t="s">
        <v>2881</v>
      </c>
      <c r="AF1016" t="s">
        <v>2882</v>
      </c>
      <c r="AH1016">
        <v>0.80246913580246915</v>
      </c>
      <c r="AI1016" t="s">
        <v>568</v>
      </c>
      <c r="AJ1016">
        <v>76609</v>
      </c>
    </row>
    <row r="1017" spans="18:36" x14ac:dyDescent="0.3">
      <c r="R1017" t="s">
        <v>622</v>
      </c>
      <c r="S1017" s="34">
        <v>2</v>
      </c>
      <c r="T1017">
        <v>2023</v>
      </c>
      <c r="U1017" t="s">
        <v>606</v>
      </c>
      <c r="V1017" t="s">
        <v>2830</v>
      </c>
      <c r="W1017" t="s">
        <v>2831</v>
      </c>
      <c r="X1017" t="s">
        <v>2832</v>
      </c>
      <c r="Y1017" t="s">
        <v>2812</v>
      </c>
      <c r="Z1017" t="s">
        <v>2833</v>
      </c>
      <c r="AA1017" t="s">
        <v>623</v>
      </c>
      <c r="AB1017" t="s">
        <v>604</v>
      </c>
      <c r="AC1017" t="s">
        <v>617</v>
      </c>
      <c r="AD1017" t="s">
        <v>2601</v>
      </c>
      <c r="AE1017" t="s">
        <v>2881</v>
      </c>
      <c r="AF1017" t="s">
        <v>2882</v>
      </c>
      <c r="AH1017">
        <v>0.80246913580246915</v>
      </c>
      <c r="AI1017" t="s">
        <v>568</v>
      </c>
      <c r="AJ1017">
        <v>76684</v>
      </c>
    </row>
    <row r="1018" spans="18:36" x14ac:dyDescent="0.3">
      <c r="R1018" t="s">
        <v>622</v>
      </c>
      <c r="S1018" s="34">
        <v>2</v>
      </c>
      <c r="T1018">
        <v>2023</v>
      </c>
      <c r="U1018" t="s">
        <v>606</v>
      </c>
      <c r="V1018" t="s">
        <v>2830</v>
      </c>
      <c r="W1018" t="s">
        <v>2831</v>
      </c>
      <c r="X1018" t="s">
        <v>2832</v>
      </c>
      <c r="Y1018" t="s">
        <v>2812</v>
      </c>
      <c r="Z1018" t="s">
        <v>2833</v>
      </c>
      <c r="AA1018" t="s">
        <v>623</v>
      </c>
      <c r="AB1018" t="s">
        <v>604</v>
      </c>
      <c r="AC1018" t="s">
        <v>617</v>
      </c>
      <c r="AD1018" t="s">
        <v>2601</v>
      </c>
      <c r="AE1018" t="s">
        <v>2881</v>
      </c>
      <c r="AF1018" t="s">
        <v>2882</v>
      </c>
      <c r="AH1018">
        <v>0.80246913580246915</v>
      </c>
      <c r="AI1018" t="s">
        <v>568</v>
      </c>
      <c r="AJ1018">
        <v>76759</v>
      </c>
    </row>
    <row r="1019" spans="18:36" x14ac:dyDescent="0.3">
      <c r="R1019" t="s">
        <v>622</v>
      </c>
      <c r="S1019" s="34">
        <v>2</v>
      </c>
      <c r="T1019">
        <v>2023</v>
      </c>
      <c r="U1019" t="s">
        <v>606</v>
      </c>
      <c r="V1019" t="s">
        <v>2830</v>
      </c>
      <c r="W1019" t="s">
        <v>2831</v>
      </c>
      <c r="X1019" t="s">
        <v>2832</v>
      </c>
      <c r="Y1019" t="s">
        <v>2812</v>
      </c>
      <c r="Z1019" t="s">
        <v>2833</v>
      </c>
      <c r="AA1019" t="s">
        <v>623</v>
      </c>
      <c r="AB1019" t="s">
        <v>604</v>
      </c>
      <c r="AC1019" t="s">
        <v>617</v>
      </c>
      <c r="AD1019" t="s">
        <v>2601</v>
      </c>
      <c r="AE1019" t="s">
        <v>2881</v>
      </c>
      <c r="AF1019" t="s">
        <v>2882</v>
      </c>
      <c r="AH1019">
        <v>0.80246913580246915</v>
      </c>
      <c r="AI1019" t="s">
        <v>568</v>
      </c>
      <c r="AJ1019">
        <v>76834</v>
      </c>
    </row>
    <row r="1020" spans="18:36" x14ac:dyDescent="0.3">
      <c r="R1020" t="s">
        <v>622</v>
      </c>
      <c r="S1020" s="34">
        <v>2</v>
      </c>
      <c r="T1020">
        <v>2023</v>
      </c>
      <c r="U1020" t="s">
        <v>606</v>
      </c>
      <c r="V1020" t="s">
        <v>2830</v>
      </c>
      <c r="W1020" t="s">
        <v>2831</v>
      </c>
      <c r="X1020" t="s">
        <v>2832</v>
      </c>
      <c r="Y1020" t="s">
        <v>2812</v>
      </c>
      <c r="Z1020" t="s">
        <v>2833</v>
      </c>
      <c r="AA1020" t="s">
        <v>623</v>
      </c>
      <c r="AB1020" t="s">
        <v>604</v>
      </c>
      <c r="AC1020" t="s">
        <v>617</v>
      </c>
      <c r="AD1020" t="s">
        <v>2601</v>
      </c>
      <c r="AE1020" t="s">
        <v>2881</v>
      </c>
      <c r="AF1020" t="s">
        <v>2882</v>
      </c>
      <c r="AH1020">
        <v>0.80246913580246915</v>
      </c>
      <c r="AI1020" t="s">
        <v>568</v>
      </c>
      <c r="AJ1020">
        <v>76909</v>
      </c>
    </row>
    <row r="1021" spans="18:36" x14ac:dyDescent="0.3">
      <c r="R1021" t="s">
        <v>622</v>
      </c>
      <c r="S1021" s="34">
        <v>2</v>
      </c>
      <c r="T1021">
        <v>2023</v>
      </c>
      <c r="U1021" t="s">
        <v>606</v>
      </c>
      <c r="V1021" t="s">
        <v>2830</v>
      </c>
      <c r="W1021" t="s">
        <v>2831</v>
      </c>
      <c r="X1021" t="s">
        <v>2832</v>
      </c>
      <c r="Y1021" t="s">
        <v>2812</v>
      </c>
      <c r="Z1021" t="s">
        <v>2833</v>
      </c>
      <c r="AA1021" t="s">
        <v>623</v>
      </c>
      <c r="AB1021" t="s">
        <v>604</v>
      </c>
      <c r="AC1021" t="s">
        <v>617</v>
      </c>
      <c r="AD1021" t="s">
        <v>2601</v>
      </c>
      <c r="AE1021" t="s">
        <v>2881</v>
      </c>
      <c r="AF1021" t="s">
        <v>2882</v>
      </c>
      <c r="AH1021">
        <v>0.80246913580246915</v>
      </c>
      <c r="AI1021" t="s">
        <v>568</v>
      </c>
      <c r="AJ1021">
        <v>76984</v>
      </c>
    </row>
    <row r="1022" spans="18:36" x14ac:dyDescent="0.3">
      <c r="R1022" t="s">
        <v>622</v>
      </c>
      <c r="S1022" s="34">
        <v>2</v>
      </c>
      <c r="T1022">
        <v>2023</v>
      </c>
      <c r="U1022" t="s">
        <v>606</v>
      </c>
      <c r="V1022" t="s">
        <v>2830</v>
      </c>
      <c r="W1022" t="s">
        <v>2831</v>
      </c>
      <c r="X1022" t="s">
        <v>2832</v>
      </c>
      <c r="Y1022" t="s">
        <v>2812</v>
      </c>
      <c r="Z1022" t="s">
        <v>2833</v>
      </c>
      <c r="AA1022" t="s">
        <v>623</v>
      </c>
      <c r="AB1022" t="s">
        <v>604</v>
      </c>
      <c r="AC1022" t="s">
        <v>617</v>
      </c>
      <c r="AD1022" t="s">
        <v>2601</v>
      </c>
      <c r="AE1022" t="s">
        <v>2881</v>
      </c>
      <c r="AF1022" t="s">
        <v>2882</v>
      </c>
      <c r="AH1022">
        <v>0.80246913580246915</v>
      </c>
      <c r="AI1022" t="s">
        <v>568</v>
      </c>
      <c r="AJ1022">
        <v>77059</v>
      </c>
    </row>
    <row r="1023" spans="18:36" x14ac:dyDescent="0.3">
      <c r="R1023" t="s">
        <v>622</v>
      </c>
      <c r="S1023" s="34">
        <v>2</v>
      </c>
      <c r="T1023">
        <v>2023</v>
      </c>
      <c r="U1023" t="s">
        <v>606</v>
      </c>
      <c r="V1023" t="s">
        <v>2830</v>
      </c>
      <c r="W1023" t="s">
        <v>2831</v>
      </c>
      <c r="X1023" t="s">
        <v>2832</v>
      </c>
      <c r="Y1023" t="s">
        <v>2812</v>
      </c>
      <c r="Z1023" t="s">
        <v>2833</v>
      </c>
      <c r="AA1023" t="s">
        <v>623</v>
      </c>
      <c r="AB1023" t="s">
        <v>604</v>
      </c>
      <c r="AC1023" t="s">
        <v>617</v>
      </c>
      <c r="AD1023" t="s">
        <v>2601</v>
      </c>
      <c r="AE1023" t="s">
        <v>2881</v>
      </c>
      <c r="AF1023" t="s">
        <v>2882</v>
      </c>
      <c r="AH1023">
        <v>0.80246913580246915</v>
      </c>
      <c r="AI1023" t="s">
        <v>568</v>
      </c>
      <c r="AJ1023">
        <v>77134</v>
      </c>
    </row>
    <row r="1024" spans="18:36" x14ac:dyDescent="0.3">
      <c r="R1024" t="s">
        <v>622</v>
      </c>
      <c r="S1024" s="34">
        <v>2</v>
      </c>
      <c r="T1024">
        <v>2023</v>
      </c>
      <c r="U1024" t="s">
        <v>606</v>
      </c>
      <c r="V1024" t="s">
        <v>2830</v>
      </c>
      <c r="W1024" t="s">
        <v>2831</v>
      </c>
      <c r="X1024" t="s">
        <v>2832</v>
      </c>
      <c r="Y1024" t="s">
        <v>2812</v>
      </c>
      <c r="Z1024" t="s">
        <v>2833</v>
      </c>
      <c r="AA1024" t="s">
        <v>623</v>
      </c>
      <c r="AB1024" t="s">
        <v>604</v>
      </c>
      <c r="AC1024" t="s">
        <v>617</v>
      </c>
      <c r="AD1024" t="s">
        <v>2601</v>
      </c>
      <c r="AE1024" t="s">
        <v>2881</v>
      </c>
      <c r="AF1024" t="s">
        <v>2882</v>
      </c>
      <c r="AH1024">
        <v>0.80246913580246915</v>
      </c>
      <c r="AI1024" t="s">
        <v>568</v>
      </c>
      <c r="AJ1024">
        <v>77209</v>
      </c>
    </row>
    <row r="1025" spans="18:36" x14ac:dyDescent="0.3">
      <c r="R1025" t="s">
        <v>622</v>
      </c>
      <c r="S1025" s="34">
        <v>2</v>
      </c>
      <c r="T1025">
        <v>2023</v>
      </c>
      <c r="U1025" t="s">
        <v>606</v>
      </c>
      <c r="V1025" t="s">
        <v>2830</v>
      </c>
      <c r="W1025" t="s">
        <v>2831</v>
      </c>
      <c r="X1025" t="s">
        <v>2832</v>
      </c>
      <c r="Y1025" t="s">
        <v>2812</v>
      </c>
      <c r="Z1025" t="s">
        <v>2833</v>
      </c>
      <c r="AA1025" t="s">
        <v>623</v>
      </c>
      <c r="AB1025" t="s">
        <v>604</v>
      </c>
      <c r="AC1025" t="s">
        <v>617</v>
      </c>
      <c r="AD1025" t="s">
        <v>2601</v>
      </c>
      <c r="AE1025" t="s">
        <v>2881</v>
      </c>
      <c r="AF1025" t="s">
        <v>2882</v>
      </c>
      <c r="AH1025">
        <v>0.80246913580246915</v>
      </c>
      <c r="AI1025" t="s">
        <v>568</v>
      </c>
      <c r="AJ1025">
        <v>77284</v>
      </c>
    </row>
    <row r="1026" spans="18:36" x14ac:dyDescent="0.3">
      <c r="R1026" t="s">
        <v>622</v>
      </c>
      <c r="S1026" s="34">
        <v>2</v>
      </c>
      <c r="T1026">
        <v>2023</v>
      </c>
      <c r="U1026" t="s">
        <v>606</v>
      </c>
      <c r="V1026" t="s">
        <v>2830</v>
      </c>
      <c r="W1026" t="s">
        <v>2831</v>
      </c>
      <c r="X1026" t="s">
        <v>2832</v>
      </c>
      <c r="Y1026" t="s">
        <v>2812</v>
      </c>
      <c r="Z1026" t="s">
        <v>2833</v>
      </c>
      <c r="AA1026" t="s">
        <v>623</v>
      </c>
      <c r="AB1026" t="s">
        <v>604</v>
      </c>
      <c r="AC1026" t="s">
        <v>617</v>
      </c>
      <c r="AD1026" t="s">
        <v>2601</v>
      </c>
      <c r="AE1026" t="s">
        <v>2881</v>
      </c>
      <c r="AF1026" t="s">
        <v>2882</v>
      </c>
      <c r="AH1026">
        <v>0.80246913580246915</v>
      </c>
      <c r="AI1026" t="s">
        <v>568</v>
      </c>
      <c r="AJ1026">
        <v>77359</v>
      </c>
    </row>
    <row r="1027" spans="18:36" x14ac:dyDescent="0.3">
      <c r="R1027" t="s">
        <v>622</v>
      </c>
      <c r="S1027" s="34">
        <v>2</v>
      </c>
      <c r="T1027">
        <v>2023</v>
      </c>
      <c r="U1027" t="s">
        <v>606</v>
      </c>
      <c r="V1027" t="s">
        <v>2830</v>
      </c>
      <c r="W1027" t="s">
        <v>2831</v>
      </c>
      <c r="X1027" t="s">
        <v>2832</v>
      </c>
      <c r="Y1027" t="s">
        <v>2812</v>
      </c>
      <c r="Z1027" t="s">
        <v>2833</v>
      </c>
      <c r="AA1027" t="s">
        <v>623</v>
      </c>
      <c r="AB1027" t="s">
        <v>604</v>
      </c>
      <c r="AC1027" t="s">
        <v>617</v>
      </c>
      <c r="AD1027" t="s">
        <v>2601</v>
      </c>
      <c r="AE1027" t="s">
        <v>2881</v>
      </c>
      <c r="AF1027" t="s">
        <v>2882</v>
      </c>
      <c r="AH1027">
        <v>0.80246913580246915</v>
      </c>
      <c r="AI1027" t="s">
        <v>568</v>
      </c>
      <c r="AJ1027">
        <v>77434</v>
      </c>
    </row>
    <row r="1028" spans="18:36" x14ac:dyDescent="0.3">
      <c r="R1028" t="s">
        <v>622</v>
      </c>
      <c r="S1028" s="34">
        <v>2</v>
      </c>
      <c r="T1028">
        <v>2023</v>
      </c>
      <c r="U1028" t="s">
        <v>606</v>
      </c>
      <c r="V1028" t="s">
        <v>2830</v>
      </c>
      <c r="W1028" t="s">
        <v>2831</v>
      </c>
      <c r="X1028" t="s">
        <v>2832</v>
      </c>
      <c r="Y1028" t="s">
        <v>2812</v>
      </c>
      <c r="Z1028" t="s">
        <v>2833</v>
      </c>
      <c r="AA1028" t="s">
        <v>623</v>
      </c>
      <c r="AB1028" t="s">
        <v>604</v>
      </c>
      <c r="AC1028" t="s">
        <v>617</v>
      </c>
      <c r="AD1028" t="s">
        <v>2601</v>
      </c>
      <c r="AE1028" t="s">
        <v>2881</v>
      </c>
      <c r="AF1028" t="s">
        <v>2882</v>
      </c>
      <c r="AH1028">
        <v>0.80246913580246915</v>
      </c>
      <c r="AI1028" t="s">
        <v>568</v>
      </c>
      <c r="AJ1028">
        <v>77509</v>
      </c>
    </row>
    <row r="1029" spans="18:36" x14ac:dyDescent="0.3">
      <c r="R1029" t="s">
        <v>622</v>
      </c>
      <c r="S1029" s="34">
        <v>2</v>
      </c>
      <c r="T1029">
        <v>2023</v>
      </c>
      <c r="U1029" t="s">
        <v>606</v>
      </c>
      <c r="V1029" t="s">
        <v>2830</v>
      </c>
      <c r="W1029" t="s">
        <v>2831</v>
      </c>
      <c r="X1029" t="s">
        <v>2832</v>
      </c>
      <c r="Y1029" t="s">
        <v>2812</v>
      </c>
      <c r="Z1029" t="s">
        <v>2833</v>
      </c>
      <c r="AA1029" t="s">
        <v>623</v>
      </c>
      <c r="AB1029" t="s">
        <v>604</v>
      </c>
      <c r="AC1029" t="s">
        <v>617</v>
      </c>
      <c r="AD1029" t="s">
        <v>2601</v>
      </c>
      <c r="AE1029" t="s">
        <v>2881</v>
      </c>
      <c r="AF1029" t="s">
        <v>2882</v>
      </c>
      <c r="AH1029">
        <v>0.80246913580246915</v>
      </c>
      <c r="AI1029" t="s">
        <v>568</v>
      </c>
      <c r="AJ1029">
        <v>77584</v>
      </c>
    </row>
    <row r="1030" spans="18:36" x14ac:dyDescent="0.3">
      <c r="R1030" t="s">
        <v>622</v>
      </c>
      <c r="S1030" s="34">
        <v>2</v>
      </c>
      <c r="T1030">
        <v>2023</v>
      </c>
      <c r="U1030" t="s">
        <v>606</v>
      </c>
      <c r="V1030" t="s">
        <v>2830</v>
      </c>
      <c r="W1030" t="s">
        <v>2831</v>
      </c>
      <c r="X1030" t="s">
        <v>2832</v>
      </c>
      <c r="Y1030" t="s">
        <v>2812</v>
      </c>
      <c r="Z1030" t="s">
        <v>2833</v>
      </c>
      <c r="AA1030" t="s">
        <v>623</v>
      </c>
      <c r="AB1030" t="s">
        <v>604</v>
      </c>
      <c r="AC1030" t="s">
        <v>617</v>
      </c>
      <c r="AD1030" t="s">
        <v>2601</v>
      </c>
      <c r="AE1030" t="s">
        <v>2881</v>
      </c>
      <c r="AF1030" t="s">
        <v>2882</v>
      </c>
      <c r="AH1030">
        <v>0.80246913580246915</v>
      </c>
      <c r="AI1030" t="s">
        <v>568</v>
      </c>
      <c r="AJ1030">
        <v>77659</v>
      </c>
    </row>
    <row r="1031" spans="18:36" x14ac:dyDescent="0.3">
      <c r="R1031" t="s">
        <v>622</v>
      </c>
      <c r="S1031" s="34">
        <v>2</v>
      </c>
      <c r="T1031">
        <v>2023</v>
      </c>
      <c r="U1031" t="s">
        <v>606</v>
      </c>
      <c r="V1031" t="s">
        <v>2830</v>
      </c>
      <c r="W1031" t="s">
        <v>2831</v>
      </c>
      <c r="X1031" t="s">
        <v>2832</v>
      </c>
      <c r="Y1031" t="s">
        <v>2812</v>
      </c>
      <c r="Z1031" t="s">
        <v>2833</v>
      </c>
      <c r="AA1031" t="s">
        <v>623</v>
      </c>
      <c r="AB1031" t="s">
        <v>604</v>
      </c>
      <c r="AC1031" t="s">
        <v>617</v>
      </c>
      <c r="AD1031" t="s">
        <v>2601</v>
      </c>
      <c r="AE1031" t="s">
        <v>2881</v>
      </c>
      <c r="AF1031" t="s">
        <v>2882</v>
      </c>
      <c r="AH1031">
        <v>0.80246913580246915</v>
      </c>
      <c r="AI1031" t="s">
        <v>568</v>
      </c>
      <c r="AJ1031">
        <v>77734</v>
      </c>
    </row>
    <row r="1032" spans="18:36" x14ac:dyDescent="0.3">
      <c r="R1032" t="s">
        <v>622</v>
      </c>
      <c r="S1032" s="34">
        <v>2</v>
      </c>
      <c r="T1032">
        <v>2023</v>
      </c>
      <c r="U1032" t="s">
        <v>606</v>
      </c>
      <c r="V1032" t="s">
        <v>2830</v>
      </c>
      <c r="W1032" t="s">
        <v>2831</v>
      </c>
      <c r="X1032" t="s">
        <v>2832</v>
      </c>
      <c r="Y1032" t="s">
        <v>2812</v>
      </c>
      <c r="Z1032" t="s">
        <v>2833</v>
      </c>
      <c r="AA1032" t="s">
        <v>623</v>
      </c>
      <c r="AB1032" t="s">
        <v>604</v>
      </c>
      <c r="AC1032" t="s">
        <v>617</v>
      </c>
      <c r="AD1032" t="s">
        <v>2601</v>
      </c>
      <c r="AE1032" t="s">
        <v>2881</v>
      </c>
      <c r="AF1032" t="s">
        <v>2882</v>
      </c>
      <c r="AH1032">
        <v>0.80246913580246915</v>
      </c>
      <c r="AI1032" t="s">
        <v>568</v>
      </c>
      <c r="AJ1032">
        <v>77809</v>
      </c>
    </row>
    <row r="1033" spans="18:36" x14ac:dyDescent="0.3">
      <c r="R1033" t="s">
        <v>622</v>
      </c>
      <c r="S1033" s="34">
        <v>2</v>
      </c>
      <c r="T1033">
        <v>2023</v>
      </c>
      <c r="U1033" t="s">
        <v>606</v>
      </c>
      <c r="V1033" t="s">
        <v>2830</v>
      </c>
      <c r="W1033" t="s">
        <v>2831</v>
      </c>
      <c r="X1033" t="s">
        <v>2832</v>
      </c>
      <c r="Y1033" t="s">
        <v>2812</v>
      </c>
      <c r="Z1033" t="s">
        <v>2833</v>
      </c>
      <c r="AA1033" t="s">
        <v>623</v>
      </c>
      <c r="AB1033" t="s">
        <v>604</v>
      </c>
      <c r="AC1033" t="s">
        <v>617</v>
      </c>
      <c r="AD1033" t="s">
        <v>2601</v>
      </c>
      <c r="AE1033" t="s">
        <v>2881</v>
      </c>
      <c r="AF1033" t="s">
        <v>2882</v>
      </c>
      <c r="AH1033">
        <v>0.80246913580246915</v>
      </c>
      <c r="AI1033" t="s">
        <v>568</v>
      </c>
      <c r="AJ1033">
        <v>77884</v>
      </c>
    </row>
    <row r="1034" spans="18:36" x14ac:dyDescent="0.3">
      <c r="R1034" t="s">
        <v>622</v>
      </c>
      <c r="S1034" s="34">
        <v>2</v>
      </c>
      <c r="T1034">
        <v>2023</v>
      </c>
      <c r="U1034" t="s">
        <v>606</v>
      </c>
      <c r="V1034" t="s">
        <v>2830</v>
      </c>
      <c r="W1034" t="s">
        <v>2831</v>
      </c>
      <c r="X1034" t="s">
        <v>2832</v>
      </c>
      <c r="Y1034" t="s">
        <v>2812</v>
      </c>
      <c r="Z1034" t="s">
        <v>2833</v>
      </c>
      <c r="AA1034" t="s">
        <v>623</v>
      </c>
      <c r="AB1034" t="s">
        <v>604</v>
      </c>
      <c r="AC1034" t="s">
        <v>617</v>
      </c>
      <c r="AD1034" t="s">
        <v>2601</v>
      </c>
      <c r="AE1034" t="s">
        <v>2881</v>
      </c>
      <c r="AF1034" t="s">
        <v>2882</v>
      </c>
      <c r="AH1034">
        <v>0.80246913580246915</v>
      </c>
      <c r="AI1034" t="s">
        <v>568</v>
      </c>
      <c r="AJ1034">
        <v>77959</v>
      </c>
    </row>
    <row r="1035" spans="18:36" x14ac:dyDescent="0.3">
      <c r="R1035" t="s">
        <v>622</v>
      </c>
      <c r="S1035" s="34">
        <v>2</v>
      </c>
      <c r="T1035">
        <v>2023</v>
      </c>
      <c r="U1035" t="s">
        <v>606</v>
      </c>
      <c r="V1035" t="s">
        <v>2830</v>
      </c>
      <c r="W1035" t="s">
        <v>2831</v>
      </c>
      <c r="X1035" t="s">
        <v>2832</v>
      </c>
      <c r="Y1035" t="s">
        <v>2812</v>
      </c>
      <c r="Z1035" t="s">
        <v>2833</v>
      </c>
      <c r="AA1035" t="s">
        <v>623</v>
      </c>
      <c r="AB1035" t="s">
        <v>604</v>
      </c>
      <c r="AC1035" t="s">
        <v>617</v>
      </c>
      <c r="AD1035" t="s">
        <v>2601</v>
      </c>
      <c r="AE1035" t="s">
        <v>2881</v>
      </c>
      <c r="AF1035" t="s">
        <v>2882</v>
      </c>
      <c r="AH1035">
        <v>0.80246913580246915</v>
      </c>
      <c r="AI1035" t="s">
        <v>568</v>
      </c>
      <c r="AJ1035">
        <v>78034</v>
      </c>
    </row>
    <row r="1036" spans="18:36" x14ac:dyDescent="0.3">
      <c r="R1036" t="s">
        <v>622</v>
      </c>
      <c r="S1036" s="34">
        <v>2</v>
      </c>
      <c r="T1036">
        <v>2023</v>
      </c>
      <c r="U1036" t="s">
        <v>606</v>
      </c>
      <c r="V1036" t="s">
        <v>2830</v>
      </c>
      <c r="W1036" t="s">
        <v>2831</v>
      </c>
      <c r="X1036" t="s">
        <v>2832</v>
      </c>
      <c r="Y1036" t="s">
        <v>2812</v>
      </c>
      <c r="Z1036" t="s">
        <v>2833</v>
      </c>
      <c r="AA1036" t="s">
        <v>623</v>
      </c>
      <c r="AB1036" t="s">
        <v>604</v>
      </c>
      <c r="AC1036" t="s">
        <v>617</v>
      </c>
      <c r="AD1036" t="s">
        <v>2601</v>
      </c>
      <c r="AE1036" t="s">
        <v>2881</v>
      </c>
      <c r="AF1036" t="s">
        <v>2882</v>
      </c>
      <c r="AH1036">
        <v>0.80246913580246915</v>
      </c>
      <c r="AI1036" t="s">
        <v>568</v>
      </c>
      <c r="AJ1036">
        <v>78109</v>
      </c>
    </row>
    <row r="1037" spans="18:36" x14ac:dyDescent="0.3">
      <c r="R1037" t="s">
        <v>622</v>
      </c>
      <c r="S1037" s="34">
        <v>2</v>
      </c>
      <c r="T1037">
        <v>2023</v>
      </c>
      <c r="U1037" t="s">
        <v>606</v>
      </c>
      <c r="V1037" t="s">
        <v>2830</v>
      </c>
      <c r="W1037" t="s">
        <v>2831</v>
      </c>
      <c r="X1037" t="s">
        <v>2832</v>
      </c>
      <c r="Y1037" t="s">
        <v>2812</v>
      </c>
      <c r="Z1037" t="s">
        <v>2833</v>
      </c>
      <c r="AA1037" t="s">
        <v>623</v>
      </c>
      <c r="AB1037" t="s">
        <v>604</v>
      </c>
      <c r="AC1037" t="s">
        <v>617</v>
      </c>
      <c r="AD1037" t="s">
        <v>2601</v>
      </c>
      <c r="AE1037" t="s">
        <v>2881</v>
      </c>
      <c r="AF1037" t="s">
        <v>2882</v>
      </c>
      <c r="AH1037">
        <v>0.80246913580246915</v>
      </c>
      <c r="AI1037" t="s">
        <v>568</v>
      </c>
      <c r="AJ1037">
        <v>78184</v>
      </c>
    </row>
    <row r="1038" spans="18:36" x14ac:dyDescent="0.3">
      <c r="R1038" t="s">
        <v>622</v>
      </c>
      <c r="S1038" s="34">
        <v>2</v>
      </c>
      <c r="T1038">
        <v>2023</v>
      </c>
      <c r="U1038" t="s">
        <v>606</v>
      </c>
      <c r="V1038" t="s">
        <v>2830</v>
      </c>
      <c r="W1038" t="s">
        <v>2831</v>
      </c>
      <c r="X1038" t="s">
        <v>2832</v>
      </c>
      <c r="Y1038" t="s">
        <v>2812</v>
      </c>
      <c r="Z1038" t="s">
        <v>2833</v>
      </c>
      <c r="AA1038" t="s">
        <v>623</v>
      </c>
      <c r="AB1038" t="s">
        <v>604</v>
      </c>
      <c r="AC1038" t="s">
        <v>617</v>
      </c>
      <c r="AD1038" t="s">
        <v>2601</v>
      </c>
      <c r="AE1038" t="s">
        <v>2881</v>
      </c>
      <c r="AF1038" t="s">
        <v>2882</v>
      </c>
      <c r="AH1038">
        <v>0.80246913580246915</v>
      </c>
      <c r="AI1038" t="s">
        <v>568</v>
      </c>
      <c r="AJ1038">
        <v>78259</v>
      </c>
    </row>
    <row r="1039" spans="18:36" x14ac:dyDescent="0.3">
      <c r="R1039" t="s">
        <v>622</v>
      </c>
      <c r="S1039" s="34">
        <v>2</v>
      </c>
      <c r="T1039">
        <v>2023</v>
      </c>
      <c r="U1039" t="s">
        <v>606</v>
      </c>
      <c r="V1039" t="s">
        <v>2830</v>
      </c>
      <c r="W1039" t="s">
        <v>2831</v>
      </c>
      <c r="X1039" t="s">
        <v>2832</v>
      </c>
      <c r="Y1039" t="s">
        <v>2812</v>
      </c>
      <c r="Z1039" t="s">
        <v>2833</v>
      </c>
      <c r="AA1039" t="s">
        <v>623</v>
      </c>
      <c r="AB1039" t="s">
        <v>604</v>
      </c>
      <c r="AC1039" t="s">
        <v>617</v>
      </c>
      <c r="AD1039" t="s">
        <v>2601</v>
      </c>
      <c r="AE1039" t="s">
        <v>2881</v>
      </c>
      <c r="AF1039" t="s">
        <v>2882</v>
      </c>
      <c r="AH1039">
        <v>0.80246913580246915</v>
      </c>
      <c r="AI1039" t="s">
        <v>568</v>
      </c>
      <c r="AJ1039">
        <v>78334</v>
      </c>
    </row>
    <row r="1040" spans="18:36" x14ac:dyDescent="0.3">
      <c r="R1040" t="s">
        <v>622</v>
      </c>
      <c r="S1040" s="34">
        <v>2</v>
      </c>
      <c r="T1040">
        <v>2023</v>
      </c>
      <c r="U1040" t="s">
        <v>606</v>
      </c>
      <c r="V1040" t="s">
        <v>2830</v>
      </c>
      <c r="W1040" t="s">
        <v>2831</v>
      </c>
      <c r="X1040" t="s">
        <v>2832</v>
      </c>
      <c r="Y1040" t="s">
        <v>2812</v>
      </c>
      <c r="Z1040" t="s">
        <v>2833</v>
      </c>
      <c r="AA1040" t="s">
        <v>623</v>
      </c>
      <c r="AB1040" t="s">
        <v>604</v>
      </c>
      <c r="AC1040" t="s">
        <v>617</v>
      </c>
      <c r="AD1040" t="s">
        <v>2601</v>
      </c>
      <c r="AE1040" t="s">
        <v>2881</v>
      </c>
      <c r="AF1040" t="s">
        <v>2882</v>
      </c>
      <c r="AH1040">
        <v>0.80246913580246915</v>
      </c>
      <c r="AI1040" t="s">
        <v>568</v>
      </c>
      <c r="AJ1040">
        <v>78409</v>
      </c>
    </row>
    <row r="1041" spans="18:36" x14ac:dyDescent="0.3">
      <c r="R1041" t="s">
        <v>622</v>
      </c>
      <c r="S1041" s="34">
        <v>2</v>
      </c>
      <c r="T1041">
        <v>2023</v>
      </c>
      <c r="U1041" t="s">
        <v>606</v>
      </c>
      <c r="V1041" t="s">
        <v>2830</v>
      </c>
      <c r="W1041" t="s">
        <v>2831</v>
      </c>
      <c r="X1041" t="s">
        <v>2832</v>
      </c>
      <c r="Y1041" t="s">
        <v>2812</v>
      </c>
      <c r="Z1041" t="s">
        <v>2833</v>
      </c>
      <c r="AA1041" t="s">
        <v>623</v>
      </c>
      <c r="AB1041" t="s">
        <v>604</v>
      </c>
      <c r="AC1041" t="s">
        <v>617</v>
      </c>
      <c r="AD1041" t="s">
        <v>2601</v>
      </c>
      <c r="AE1041" t="s">
        <v>2881</v>
      </c>
      <c r="AF1041" t="s">
        <v>2882</v>
      </c>
      <c r="AH1041">
        <v>0.80246913580246915</v>
      </c>
      <c r="AI1041" t="s">
        <v>568</v>
      </c>
      <c r="AJ1041">
        <v>78484</v>
      </c>
    </row>
    <row r="1042" spans="18:36" x14ac:dyDescent="0.3">
      <c r="R1042" t="s">
        <v>622</v>
      </c>
      <c r="S1042" s="34">
        <v>2</v>
      </c>
      <c r="T1042">
        <v>2023</v>
      </c>
      <c r="U1042" t="s">
        <v>606</v>
      </c>
      <c r="V1042" t="s">
        <v>2830</v>
      </c>
      <c r="W1042" t="s">
        <v>2831</v>
      </c>
      <c r="X1042" t="s">
        <v>2832</v>
      </c>
      <c r="Y1042" t="s">
        <v>2812</v>
      </c>
      <c r="Z1042" t="s">
        <v>2833</v>
      </c>
      <c r="AA1042" t="s">
        <v>623</v>
      </c>
      <c r="AB1042" t="s">
        <v>604</v>
      </c>
      <c r="AC1042" t="s">
        <v>617</v>
      </c>
      <c r="AD1042" t="s">
        <v>2601</v>
      </c>
      <c r="AE1042" t="s">
        <v>2881</v>
      </c>
      <c r="AF1042" t="s">
        <v>2882</v>
      </c>
      <c r="AH1042">
        <v>0.80246913580246915</v>
      </c>
      <c r="AI1042" t="s">
        <v>568</v>
      </c>
      <c r="AJ1042">
        <v>78559</v>
      </c>
    </row>
    <row r="1043" spans="18:36" x14ac:dyDescent="0.3">
      <c r="R1043" t="s">
        <v>622</v>
      </c>
      <c r="S1043" s="34">
        <v>2</v>
      </c>
      <c r="T1043">
        <v>2023</v>
      </c>
      <c r="U1043" t="s">
        <v>606</v>
      </c>
      <c r="V1043" t="s">
        <v>2830</v>
      </c>
      <c r="W1043" t="s">
        <v>2831</v>
      </c>
      <c r="X1043" t="s">
        <v>2832</v>
      </c>
      <c r="Y1043" t="s">
        <v>2812</v>
      </c>
      <c r="Z1043" t="s">
        <v>2833</v>
      </c>
      <c r="AA1043" t="s">
        <v>623</v>
      </c>
      <c r="AB1043" t="s">
        <v>604</v>
      </c>
      <c r="AC1043" t="s">
        <v>617</v>
      </c>
      <c r="AD1043" t="s">
        <v>2601</v>
      </c>
      <c r="AE1043" t="s">
        <v>2881</v>
      </c>
      <c r="AF1043" t="s">
        <v>2882</v>
      </c>
      <c r="AH1043">
        <v>0.80246913580246915</v>
      </c>
      <c r="AI1043" t="s">
        <v>568</v>
      </c>
      <c r="AJ1043">
        <v>78634</v>
      </c>
    </row>
    <row r="1044" spans="18:36" x14ac:dyDescent="0.3">
      <c r="R1044" t="s">
        <v>622</v>
      </c>
      <c r="S1044" s="34">
        <v>2</v>
      </c>
      <c r="T1044">
        <v>2023</v>
      </c>
      <c r="U1044" t="s">
        <v>606</v>
      </c>
      <c r="V1044" t="s">
        <v>2830</v>
      </c>
      <c r="W1044" t="s">
        <v>2831</v>
      </c>
      <c r="X1044" t="s">
        <v>2832</v>
      </c>
      <c r="Y1044" t="s">
        <v>2812</v>
      </c>
      <c r="Z1044" t="s">
        <v>2833</v>
      </c>
      <c r="AA1044" t="s">
        <v>623</v>
      </c>
      <c r="AB1044" t="s">
        <v>604</v>
      </c>
      <c r="AC1044" t="s">
        <v>617</v>
      </c>
      <c r="AD1044" t="s">
        <v>2601</v>
      </c>
      <c r="AE1044" t="s">
        <v>2881</v>
      </c>
      <c r="AF1044" t="s">
        <v>2882</v>
      </c>
      <c r="AH1044">
        <v>0.80246913580246915</v>
      </c>
      <c r="AI1044" t="s">
        <v>568</v>
      </c>
      <c r="AJ1044">
        <v>78709</v>
      </c>
    </row>
    <row r="1045" spans="18:36" x14ac:dyDescent="0.3">
      <c r="R1045" t="s">
        <v>622</v>
      </c>
      <c r="S1045" s="34">
        <v>2</v>
      </c>
      <c r="T1045">
        <v>2023</v>
      </c>
      <c r="U1045" t="s">
        <v>606</v>
      </c>
      <c r="V1045" t="s">
        <v>2830</v>
      </c>
      <c r="W1045" t="s">
        <v>2831</v>
      </c>
      <c r="X1045" t="s">
        <v>2832</v>
      </c>
      <c r="Y1045" t="s">
        <v>2812</v>
      </c>
      <c r="Z1045" t="s">
        <v>2833</v>
      </c>
      <c r="AA1045" t="s">
        <v>623</v>
      </c>
      <c r="AB1045" t="s">
        <v>604</v>
      </c>
      <c r="AC1045" t="s">
        <v>617</v>
      </c>
      <c r="AD1045" t="s">
        <v>2601</v>
      </c>
      <c r="AE1045" t="s">
        <v>2881</v>
      </c>
      <c r="AF1045" t="s">
        <v>2882</v>
      </c>
      <c r="AH1045">
        <v>0.80246913580246915</v>
      </c>
      <c r="AI1045" t="s">
        <v>568</v>
      </c>
      <c r="AJ1045">
        <v>78784</v>
      </c>
    </row>
    <row r="1046" spans="18:36" x14ac:dyDescent="0.3">
      <c r="R1046" t="s">
        <v>622</v>
      </c>
      <c r="S1046" s="34">
        <v>2</v>
      </c>
      <c r="T1046">
        <v>2023</v>
      </c>
      <c r="U1046" t="s">
        <v>606</v>
      </c>
      <c r="V1046" t="s">
        <v>2830</v>
      </c>
      <c r="W1046" t="s">
        <v>2831</v>
      </c>
      <c r="X1046" t="s">
        <v>2832</v>
      </c>
      <c r="Y1046" t="s">
        <v>2812</v>
      </c>
      <c r="Z1046" t="s">
        <v>2833</v>
      </c>
      <c r="AA1046" t="s">
        <v>623</v>
      </c>
      <c r="AB1046" t="s">
        <v>604</v>
      </c>
      <c r="AC1046" t="s">
        <v>617</v>
      </c>
      <c r="AD1046" t="s">
        <v>2601</v>
      </c>
      <c r="AE1046" t="s">
        <v>2881</v>
      </c>
      <c r="AF1046" t="s">
        <v>2882</v>
      </c>
      <c r="AH1046">
        <v>0.80246913580246915</v>
      </c>
      <c r="AI1046" t="s">
        <v>568</v>
      </c>
      <c r="AJ1046">
        <v>78859</v>
      </c>
    </row>
    <row r="1047" spans="18:36" x14ac:dyDescent="0.3">
      <c r="R1047" t="s">
        <v>622</v>
      </c>
      <c r="S1047" s="34">
        <v>2</v>
      </c>
      <c r="T1047">
        <v>2023</v>
      </c>
      <c r="U1047" t="s">
        <v>606</v>
      </c>
      <c r="V1047" t="s">
        <v>2830</v>
      </c>
      <c r="W1047" t="s">
        <v>2831</v>
      </c>
      <c r="X1047" t="s">
        <v>2832</v>
      </c>
      <c r="Y1047" t="s">
        <v>2812</v>
      </c>
      <c r="Z1047" t="s">
        <v>2833</v>
      </c>
      <c r="AA1047" t="s">
        <v>623</v>
      </c>
      <c r="AB1047" t="s">
        <v>604</v>
      </c>
      <c r="AC1047" t="s">
        <v>617</v>
      </c>
      <c r="AD1047" t="s">
        <v>2601</v>
      </c>
      <c r="AE1047" t="s">
        <v>2881</v>
      </c>
      <c r="AF1047" t="s">
        <v>2882</v>
      </c>
      <c r="AH1047">
        <v>0.80246913580246915</v>
      </c>
      <c r="AI1047" t="s">
        <v>568</v>
      </c>
      <c r="AJ1047">
        <v>78934</v>
      </c>
    </row>
    <row r="1048" spans="18:36" x14ac:dyDescent="0.3">
      <c r="R1048" t="s">
        <v>622</v>
      </c>
      <c r="S1048" s="34">
        <v>2</v>
      </c>
      <c r="T1048">
        <v>2023</v>
      </c>
      <c r="U1048" t="s">
        <v>606</v>
      </c>
      <c r="V1048" t="s">
        <v>2830</v>
      </c>
      <c r="W1048" t="s">
        <v>2831</v>
      </c>
      <c r="X1048" t="s">
        <v>2832</v>
      </c>
      <c r="Y1048" t="s">
        <v>2812</v>
      </c>
      <c r="Z1048" t="s">
        <v>2833</v>
      </c>
      <c r="AA1048" t="s">
        <v>623</v>
      </c>
      <c r="AB1048" t="s">
        <v>604</v>
      </c>
      <c r="AC1048" t="s">
        <v>617</v>
      </c>
      <c r="AD1048" t="s">
        <v>2601</v>
      </c>
      <c r="AE1048" t="s">
        <v>2881</v>
      </c>
      <c r="AF1048" t="s">
        <v>2882</v>
      </c>
      <c r="AH1048">
        <v>0.80246913580246915</v>
      </c>
      <c r="AI1048" t="s">
        <v>568</v>
      </c>
      <c r="AJ1048">
        <v>79009</v>
      </c>
    </row>
    <row r="1049" spans="18:36" x14ac:dyDescent="0.3">
      <c r="R1049" t="s">
        <v>622</v>
      </c>
      <c r="S1049" s="34">
        <v>2</v>
      </c>
      <c r="T1049">
        <v>2023</v>
      </c>
      <c r="U1049" t="s">
        <v>606</v>
      </c>
      <c r="V1049" t="s">
        <v>2830</v>
      </c>
      <c r="W1049" t="s">
        <v>2831</v>
      </c>
      <c r="X1049" t="s">
        <v>2832</v>
      </c>
      <c r="Y1049" t="s">
        <v>2812</v>
      </c>
      <c r="Z1049" t="s">
        <v>2833</v>
      </c>
      <c r="AA1049" t="s">
        <v>623</v>
      </c>
      <c r="AB1049" t="s">
        <v>604</v>
      </c>
      <c r="AC1049" t="s">
        <v>617</v>
      </c>
      <c r="AD1049" t="s">
        <v>2601</v>
      </c>
      <c r="AE1049" t="s">
        <v>2881</v>
      </c>
      <c r="AF1049" t="s">
        <v>2882</v>
      </c>
      <c r="AH1049">
        <v>0.80246913580246915</v>
      </c>
      <c r="AI1049" t="s">
        <v>568</v>
      </c>
      <c r="AJ1049">
        <v>79084</v>
      </c>
    </row>
    <row r="1050" spans="18:36" x14ac:dyDescent="0.3">
      <c r="R1050" t="s">
        <v>622</v>
      </c>
      <c r="S1050" s="34">
        <v>2</v>
      </c>
      <c r="T1050">
        <v>2023</v>
      </c>
      <c r="U1050" t="s">
        <v>606</v>
      </c>
      <c r="V1050" t="s">
        <v>2830</v>
      </c>
      <c r="W1050" t="s">
        <v>2831</v>
      </c>
      <c r="X1050" t="s">
        <v>2832</v>
      </c>
      <c r="Y1050" t="s">
        <v>2812</v>
      </c>
      <c r="Z1050" t="s">
        <v>2833</v>
      </c>
      <c r="AA1050" t="s">
        <v>623</v>
      </c>
      <c r="AB1050" t="s">
        <v>604</v>
      </c>
      <c r="AC1050" t="s">
        <v>617</v>
      </c>
      <c r="AD1050" t="s">
        <v>2601</v>
      </c>
      <c r="AE1050" t="s">
        <v>2881</v>
      </c>
      <c r="AF1050" t="s">
        <v>2882</v>
      </c>
      <c r="AH1050">
        <v>0.80246913580246915</v>
      </c>
      <c r="AI1050" t="s">
        <v>568</v>
      </c>
      <c r="AJ1050">
        <v>79159</v>
      </c>
    </row>
    <row r="1051" spans="18:36" x14ac:dyDescent="0.3">
      <c r="R1051" t="s">
        <v>622</v>
      </c>
      <c r="S1051" s="34">
        <v>2</v>
      </c>
      <c r="T1051">
        <v>2023</v>
      </c>
      <c r="U1051" t="s">
        <v>606</v>
      </c>
      <c r="V1051" t="s">
        <v>2830</v>
      </c>
      <c r="W1051" t="s">
        <v>2831</v>
      </c>
      <c r="X1051" t="s">
        <v>2832</v>
      </c>
      <c r="Y1051" t="s">
        <v>2812</v>
      </c>
      <c r="Z1051" t="s">
        <v>2833</v>
      </c>
      <c r="AA1051" t="s">
        <v>623</v>
      </c>
      <c r="AB1051" t="s">
        <v>604</v>
      </c>
      <c r="AC1051" t="s">
        <v>617</v>
      </c>
      <c r="AD1051" t="s">
        <v>2601</v>
      </c>
      <c r="AE1051" t="s">
        <v>2881</v>
      </c>
      <c r="AF1051" t="s">
        <v>2882</v>
      </c>
      <c r="AH1051">
        <v>0.80246913580246915</v>
      </c>
      <c r="AI1051" t="s">
        <v>568</v>
      </c>
      <c r="AJ1051">
        <v>79234</v>
      </c>
    </row>
    <row r="1052" spans="18:36" x14ac:dyDescent="0.3">
      <c r="R1052" t="s">
        <v>622</v>
      </c>
      <c r="S1052" s="34">
        <v>2</v>
      </c>
      <c r="T1052">
        <v>2023</v>
      </c>
      <c r="U1052" t="s">
        <v>606</v>
      </c>
      <c r="V1052" t="s">
        <v>2830</v>
      </c>
      <c r="W1052" t="s">
        <v>2831</v>
      </c>
      <c r="X1052" t="s">
        <v>2832</v>
      </c>
      <c r="Y1052" t="s">
        <v>2812</v>
      </c>
      <c r="Z1052" t="s">
        <v>2833</v>
      </c>
      <c r="AA1052" t="s">
        <v>623</v>
      </c>
      <c r="AB1052" t="s">
        <v>604</v>
      </c>
      <c r="AC1052" t="s">
        <v>617</v>
      </c>
      <c r="AD1052" t="s">
        <v>2601</v>
      </c>
      <c r="AE1052" t="s">
        <v>2881</v>
      </c>
      <c r="AF1052" t="s">
        <v>2882</v>
      </c>
      <c r="AH1052">
        <v>0.80246913580246915</v>
      </c>
      <c r="AI1052" t="s">
        <v>568</v>
      </c>
      <c r="AJ1052">
        <v>79309</v>
      </c>
    </row>
    <row r="1053" spans="18:36" x14ac:dyDescent="0.3">
      <c r="R1053" t="s">
        <v>622</v>
      </c>
      <c r="S1053" s="34">
        <v>2</v>
      </c>
      <c r="T1053">
        <v>2023</v>
      </c>
      <c r="U1053" t="s">
        <v>606</v>
      </c>
      <c r="V1053" t="s">
        <v>2830</v>
      </c>
      <c r="W1053" t="s">
        <v>2831</v>
      </c>
      <c r="X1053" t="s">
        <v>2832</v>
      </c>
      <c r="Y1053" t="s">
        <v>2812</v>
      </c>
      <c r="Z1053" t="s">
        <v>2833</v>
      </c>
      <c r="AA1053" t="s">
        <v>623</v>
      </c>
      <c r="AB1053" t="s">
        <v>604</v>
      </c>
      <c r="AC1053" t="s">
        <v>617</v>
      </c>
      <c r="AD1053" t="s">
        <v>2601</v>
      </c>
      <c r="AE1053" t="s">
        <v>2881</v>
      </c>
      <c r="AF1053" t="s">
        <v>2882</v>
      </c>
      <c r="AH1053">
        <v>0.80246913580246915</v>
      </c>
      <c r="AI1053" t="s">
        <v>568</v>
      </c>
      <c r="AJ1053">
        <v>79384</v>
      </c>
    </row>
    <row r="1054" spans="18:36" x14ac:dyDescent="0.3">
      <c r="R1054" t="s">
        <v>622</v>
      </c>
      <c r="S1054" s="34">
        <v>2</v>
      </c>
      <c r="T1054">
        <v>2023</v>
      </c>
      <c r="U1054" t="s">
        <v>606</v>
      </c>
      <c r="V1054" t="s">
        <v>2830</v>
      </c>
      <c r="W1054" t="s">
        <v>2831</v>
      </c>
      <c r="X1054" t="s">
        <v>2832</v>
      </c>
      <c r="Y1054" t="s">
        <v>2812</v>
      </c>
      <c r="Z1054" t="s">
        <v>2833</v>
      </c>
      <c r="AA1054" t="s">
        <v>623</v>
      </c>
      <c r="AB1054" t="s">
        <v>604</v>
      </c>
      <c r="AC1054" t="s">
        <v>617</v>
      </c>
      <c r="AD1054" t="s">
        <v>2601</v>
      </c>
      <c r="AE1054" t="s">
        <v>2881</v>
      </c>
      <c r="AF1054" t="s">
        <v>2882</v>
      </c>
      <c r="AH1054">
        <v>0.80246913580246915</v>
      </c>
      <c r="AI1054" t="s">
        <v>568</v>
      </c>
      <c r="AJ1054">
        <v>79459</v>
      </c>
    </row>
    <row r="1055" spans="18:36" x14ac:dyDescent="0.3">
      <c r="R1055" t="s">
        <v>622</v>
      </c>
      <c r="S1055" s="34">
        <v>2</v>
      </c>
      <c r="T1055">
        <v>2023</v>
      </c>
      <c r="U1055" t="s">
        <v>606</v>
      </c>
      <c r="V1055" t="s">
        <v>2830</v>
      </c>
      <c r="W1055" t="s">
        <v>2831</v>
      </c>
      <c r="X1055" t="s">
        <v>2832</v>
      </c>
      <c r="Y1055" t="s">
        <v>2812</v>
      </c>
      <c r="Z1055" t="s">
        <v>2833</v>
      </c>
      <c r="AA1055" t="s">
        <v>623</v>
      </c>
      <c r="AB1055" t="s">
        <v>604</v>
      </c>
      <c r="AC1055" t="s">
        <v>617</v>
      </c>
      <c r="AD1055" t="s">
        <v>2601</v>
      </c>
      <c r="AE1055" t="s">
        <v>2881</v>
      </c>
      <c r="AF1055" t="s">
        <v>2882</v>
      </c>
      <c r="AH1055">
        <v>0.80246913580246915</v>
      </c>
      <c r="AI1055" t="s">
        <v>568</v>
      </c>
      <c r="AJ1055">
        <v>79534</v>
      </c>
    </row>
    <row r="1056" spans="18:36" x14ac:dyDescent="0.3">
      <c r="R1056" t="s">
        <v>622</v>
      </c>
      <c r="S1056" s="34">
        <v>2</v>
      </c>
      <c r="T1056">
        <v>2023</v>
      </c>
      <c r="U1056" t="s">
        <v>606</v>
      </c>
      <c r="V1056" t="s">
        <v>2830</v>
      </c>
      <c r="W1056" t="s">
        <v>2831</v>
      </c>
      <c r="X1056" t="s">
        <v>2832</v>
      </c>
      <c r="Y1056" t="s">
        <v>2812</v>
      </c>
      <c r="Z1056" t="s">
        <v>2833</v>
      </c>
      <c r="AA1056" t="s">
        <v>623</v>
      </c>
      <c r="AB1056" t="s">
        <v>604</v>
      </c>
      <c r="AC1056" t="s">
        <v>617</v>
      </c>
      <c r="AD1056" t="s">
        <v>2601</v>
      </c>
      <c r="AE1056" t="s">
        <v>2881</v>
      </c>
      <c r="AF1056" t="s">
        <v>2882</v>
      </c>
      <c r="AH1056">
        <v>0.80246913580246915</v>
      </c>
      <c r="AI1056" t="s">
        <v>568</v>
      </c>
      <c r="AJ1056">
        <v>79609</v>
      </c>
    </row>
    <row r="1057" spans="18:36" x14ac:dyDescent="0.3">
      <c r="R1057" t="s">
        <v>622</v>
      </c>
      <c r="S1057" s="34">
        <v>2</v>
      </c>
      <c r="T1057">
        <v>2023</v>
      </c>
      <c r="U1057" t="s">
        <v>606</v>
      </c>
      <c r="V1057" t="s">
        <v>2830</v>
      </c>
      <c r="W1057" t="s">
        <v>2831</v>
      </c>
      <c r="X1057" t="s">
        <v>2832</v>
      </c>
      <c r="Y1057" t="s">
        <v>2812</v>
      </c>
      <c r="Z1057" t="s">
        <v>2833</v>
      </c>
      <c r="AA1057" t="s">
        <v>623</v>
      </c>
      <c r="AB1057" t="s">
        <v>604</v>
      </c>
      <c r="AC1057" t="s">
        <v>617</v>
      </c>
      <c r="AD1057" t="s">
        <v>2601</v>
      </c>
      <c r="AE1057" t="s">
        <v>2881</v>
      </c>
      <c r="AF1057" t="s">
        <v>2882</v>
      </c>
      <c r="AH1057">
        <v>0.80246913580246915</v>
      </c>
      <c r="AI1057" t="s">
        <v>568</v>
      </c>
      <c r="AJ1057">
        <v>79684</v>
      </c>
    </row>
    <row r="1058" spans="18:36" x14ac:dyDescent="0.3">
      <c r="R1058" t="s">
        <v>622</v>
      </c>
      <c r="S1058" s="34">
        <v>2</v>
      </c>
      <c r="T1058">
        <v>2023</v>
      </c>
      <c r="U1058" t="s">
        <v>606</v>
      </c>
      <c r="V1058" t="s">
        <v>2830</v>
      </c>
      <c r="W1058" t="s">
        <v>2831</v>
      </c>
      <c r="X1058" t="s">
        <v>2832</v>
      </c>
      <c r="Y1058" t="s">
        <v>2812</v>
      </c>
      <c r="Z1058" t="s">
        <v>2833</v>
      </c>
      <c r="AA1058" t="s">
        <v>623</v>
      </c>
      <c r="AB1058" t="s">
        <v>604</v>
      </c>
      <c r="AC1058" t="s">
        <v>617</v>
      </c>
      <c r="AD1058" t="s">
        <v>2601</v>
      </c>
      <c r="AE1058" t="s">
        <v>2881</v>
      </c>
      <c r="AF1058" t="s">
        <v>2882</v>
      </c>
      <c r="AH1058">
        <v>0.80246913580246915</v>
      </c>
      <c r="AI1058" t="s">
        <v>568</v>
      </c>
      <c r="AJ1058">
        <v>79759</v>
      </c>
    </row>
    <row r="1059" spans="18:36" x14ac:dyDescent="0.3">
      <c r="R1059" t="s">
        <v>622</v>
      </c>
      <c r="S1059" s="34">
        <v>2</v>
      </c>
      <c r="T1059">
        <v>2023</v>
      </c>
      <c r="U1059" t="s">
        <v>606</v>
      </c>
      <c r="V1059" t="s">
        <v>2830</v>
      </c>
      <c r="W1059" t="s">
        <v>2831</v>
      </c>
      <c r="X1059" t="s">
        <v>2832</v>
      </c>
      <c r="Y1059" t="s">
        <v>2812</v>
      </c>
      <c r="Z1059" t="s">
        <v>2833</v>
      </c>
      <c r="AA1059" t="s">
        <v>623</v>
      </c>
      <c r="AB1059" t="s">
        <v>604</v>
      </c>
      <c r="AC1059" t="s">
        <v>617</v>
      </c>
      <c r="AD1059" t="s">
        <v>2601</v>
      </c>
      <c r="AE1059" t="s">
        <v>2881</v>
      </c>
      <c r="AF1059" t="s">
        <v>2882</v>
      </c>
      <c r="AH1059">
        <v>0.80246913580246915</v>
      </c>
      <c r="AI1059" t="s">
        <v>568</v>
      </c>
      <c r="AJ1059">
        <v>79834</v>
      </c>
    </row>
    <row r="1060" spans="18:36" x14ac:dyDescent="0.3">
      <c r="R1060" t="s">
        <v>622</v>
      </c>
      <c r="S1060" s="34">
        <v>2</v>
      </c>
      <c r="T1060">
        <v>2023</v>
      </c>
      <c r="U1060" t="s">
        <v>606</v>
      </c>
      <c r="V1060" t="s">
        <v>2830</v>
      </c>
      <c r="W1060" t="s">
        <v>2831</v>
      </c>
      <c r="X1060" t="s">
        <v>2832</v>
      </c>
      <c r="Y1060" t="s">
        <v>2812</v>
      </c>
      <c r="Z1060" t="s">
        <v>2833</v>
      </c>
      <c r="AA1060" t="s">
        <v>623</v>
      </c>
      <c r="AB1060" t="s">
        <v>604</v>
      </c>
      <c r="AC1060" t="s">
        <v>617</v>
      </c>
      <c r="AD1060" t="s">
        <v>2601</v>
      </c>
      <c r="AE1060" t="s">
        <v>2881</v>
      </c>
      <c r="AF1060" t="s">
        <v>2882</v>
      </c>
      <c r="AH1060">
        <v>0.80246913580246915</v>
      </c>
      <c r="AI1060" t="s">
        <v>568</v>
      </c>
      <c r="AJ1060">
        <v>79909</v>
      </c>
    </row>
    <row r="1061" spans="18:36" x14ac:dyDescent="0.3">
      <c r="R1061" t="s">
        <v>622</v>
      </c>
      <c r="S1061" s="34">
        <v>2</v>
      </c>
      <c r="T1061">
        <v>2023</v>
      </c>
      <c r="U1061" t="s">
        <v>606</v>
      </c>
      <c r="V1061" t="s">
        <v>2830</v>
      </c>
      <c r="W1061" t="s">
        <v>2831</v>
      </c>
      <c r="X1061" t="s">
        <v>2832</v>
      </c>
      <c r="Y1061" t="s">
        <v>2812</v>
      </c>
      <c r="Z1061" t="s">
        <v>2833</v>
      </c>
      <c r="AA1061" t="s">
        <v>623</v>
      </c>
      <c r="AB1061" t="s">
        <v>604</v>
      </c>
      <c r="AC1061" t="s">
        <v>617</v>
      </c>
      <c r="AD1061" t="s">
        <v>2601</v>
      </c>
      <c r="AE1061" t="s">
        <v>2881</v>
      </c>
      <c r="AF1061" t="s">
        <v>2882</v>
      </c>
      <c r="AH1061">
        <v>0.80246913580246915</v>
      </c>
      <c r="AI1061" t="s">
        <v>568</v>
      </c>
      <c r="AJ1061">
        <v>79984</v>
      </c>
    </row>
    <row r="1062" spans="18:36" x14ac:dyDescent="0.3">
      <c r="R1062" t="s">
        <v>622</v>
      </c>
      <c r="S1062" s="34">
        <v>2</v>
      </c>
      <c r="T1062">
        <v>2023</v>
      </c>
      <c r="U1062" t="s">
        <v>606</v>
      </c>
      <c r="V1062" t="s">
        <v>2830</v>
      </c>
      <c r="W1062" t="s">
        <v>2831</v>
      </c>
      <c r="X1062" t="s">
        <v>2832</v>
      </c>
      <c r="Y1062" t="s">
        <v>2812</v>
      </c>
      <c r="Z1062" t="s">
        <v>2833</v>
      </c>
      <c r="AA1062" t="s">
        <v>623</v>
      </c>
      <c r="AB1062" t="s">
        <v>604</v>
      </c>
      <c r="AC1062" t="s">
        <v>617</v>
      </c>
      <c r="AD1062" t="s">
        <v>2601</v>
      </c>
      <c r="AE1062" t="s">
        <v>2881</v>
      </c>
      <c r="AF1062" t="s">
        <v>2882</v>
      </c>
      <c r="AH1062">
        <v>0.80246913580246915</v>
      </c>
      <c r="AI1062" t="s">
        <v>568</v>
      </c>
      <c r="AJ1062">
        <v>80059</v>
      </c>
    </row>
    <row r="1063" spans="18:36" x14ac:dyDescent="0.3">
      <c r="R1063" t="s">
        <v>622</v>
      </c>
      <c r="S1063" s="34">
        <v>2</v>
      </c>
      <c r="T1063">
        <v>2023</v>
      </c>
      <c r="U1063" t="s">
        <v>606</v>
      </c>
      <c r="V1063" t="s">
        <v>2830</v>
      </c>
      <c r="W1063" t="s">
        <v>2831</v>
      </c>
      <c r="X1063" t="s">
        <v>2832</v>
      </c>
      <c r="Y1063" t="s">
        <v>2812</v>
      </c>
      <c r="Z1063" t="s">
        <v>2833</v>
      </c>
      <c r="AA1063" t="s">
        <v>623</v>
      </c>
      <c r="AB1063" t="s">
        <v>604</v>
      </c>
      <c r="AC1063" t="s">
        <v>617</v>
      </c>
      <c r="AD1063" t="s">
        <v>2601</v>
      </c>
      <c r="AE1063" t="s">
        <v>2881</v>
      </c>
      <c r="AF1063" t="s">
        <v>2882</v>
      </c>
      <c r="AH1063">
        <v>0.80246913580246915</v>
      </c>
      <c r="AI1063" t="s">
        <v>568</v>
      </c>
      <c r="AJ1063">
        <v>80134</v>
      </c>
    </row>
    <row r="1064" spans="18:36" x14ac:dyDescent="0.3">
      <c r="R1064" t="s">
        <v>622</v>
      </c>
      <c r="S1064" s="34">
        <v>2</v>
      </c>
      <c r="T1064">
        <v>2023</v>
      </c>
      <c r="U1064" t="s">
        <v>606</v>
      </c>
      <c r="V1064" t="s">
        <v>2830</v>
      </c>
      <c r="W1064" t="s">
        <v>2831</v>
      </c>
      <c r="X1064" t="s">
        <v>2832</v>
      </c>
      <c r="Y1064" t="s">
        <v>2812</v>
      </c>
      <c r="Z1064" t="s">
        <v>2833</v>
      </c>
      <c r="AA1064" t="s">
        <v>623</v>
      </c>
      <c r="AB1064" t="s">
        <v>604</v>
      </c>
      <c r="AC1064" t="s">
        <v>617</v>
      </c>
      <c r="AD1064" t="s">
        <v>2601</v>
      </c>
      <c r="AE1064" t="s">
        <v>2881</v>
      </c>
      <c r="AF1064" t="s">
        <v>2882</v>
      </c>
      <c r="AH1064">
        <v>0.80246913580246915</v>
      </c>
      <c r="AI1064" t="s">
        <v>568</v>
      </c>
      <c r="AJ1064">
        <v>80209</v>
      </c>
    </row>
    <row r="1065" spans="18:36" x14ac:dyDescent="0.3">
      <c r="R1065" t="s">
        <v>622</v>
      </c>
      <c r="S1065" s="34">
        <v>2</v>
      </c>
      <c r="T1065">
        <v>2023</v>
      </c>
      <c r="U1065" t="s">
        <v>606</v>
      </c>
      <c r="V1065" t="s">
        <v>2830</v>
      </c>
      <c r="W1065" t="s">
        <v>2831</v>
      </c>
      <c r="X1065" t="s">
        <v>2832</v>
      </c>
      <c r="Y1065" t="s">
        <v>2812</v>
      </c>
      <c r="Z1065" t="s">
        <v>2833</v>
      </c>
      <c r="AA1065" t="s">
        <v>623</v>
      </c>
      <c r="AB1065" t="s">
        <v>604</v>
      </c>
      <c r="AC1065" t="s">
        <v>617</v>
      </c>
      <c r="AD1065" t="s">
        <v>2601</v>
      </c>
      <c r="AE1065" t="s">
        <v>2881</v>
      </c>
      <c r="AF1065" t="s">
        <v>2882</v>
      </c>
      <c r="AH1065">
        <v>0.80246913580246915</v>
      </c>
      <c r="AI1065" t="s">
        <v>568</v>
      </c>
      <c r="AJ1065">
        <v>80284</v>
      </c>
    </row>
    <row r="1066" spans="18:36" x14ac:dyDescent="0.3">
      <c r="R1066" t="s">
        <v>622</v>
      </c>
      <c r="S1066" s="34">
        <v>2</v>
      </c>
      <c r="T1066">
        <v>2023</v>
      </c>
      <c r="U1066" t="s">
        <v>606</v>
      </c>
      <c r="V1066" t="s">
        <v>2830</v>
      </c>
      <c r="W1066" t="s">
        <v>2831</v>
      </c>
      <c r="X1066" t="s">
        <v>2832</v>
      </c>
      <c r="Y1066" t="s">
        <v>2812</v>
      </c>
      <c r="Z1066" t="s">
        <v>2833</v>
      </c>
      <c r="AA1066" t="s">
        <v>623</v>
      </c>
      <c r="AB1066" t="s">
        <v>604</v>
      </c>
      <c r="AC1066" t="s">
        <v>617</v>
      </c>
      <c r="AD1066" t="s">
        <v>2601</v>
      </c>
      <c r="AE1066" t="s">
        <v>2881</v>
      </c>
      <c r="AF1066" t="s">
        <v>2882</v>
      </c>
      <c r="AH1066">
        <v>0.80246913580246915</v>
      </c>
      <c r="AI1066" t="s">
        <v>568</v>
      </c>
      <c r="AJ1066">
        <v>80359</v>
      </c>
    </row>
    <row r="1067" spans="18:36" x14ac:dyDescent="0.3">
      <c r="R1067" t="s">
        <v>622</v>
      </c>
      <c r="S1067" s="34">
        <v>2</v>
      </c>
      <c r="T1067">
        <v>2023</v>
      </c>
      <c r="U1067" t="s">
        <v>606</v>
      </c>
      <c r="V1067" t="s">
        <v>2830</v>
      </c>
      <c r="W1067" t="s">
        <v>2831</v>
      </c>
      <c r="X1067" t="s">
        <v>2832</v>
      </c>
      <c r="Y1067" t="s">
        <v>2812</v>
      </c>
      <c r="Z1067" t="s">
        <v>2833</v>
      </c>
      <c r="AA1067" t="s">
        <v>623</v>
      </c>
      <c r="AB1067" t="s">
        <v>604</v>
      </c>
      <c r="AC1067" t="s">
        <v>617</v>
      </c>
      <c r="AD1067" t="s">
        <v>2601</v>
      </c>
      <c r="AE1067" t="s">
        <v>2881</v>
      </c>
      <c r="AF1067" t="s">
        <v>2882</v>
      </c>
      <c r="AH1067">
        <v>0.80246913580246915</v>
      </c>
      <c r="AI1067" t="s">
        <v>568</v>
      </c>
      <c r="AJ1067">
        <v>80434</v>
      </c>
    </row>
    <row r="1068" spans="18:36" x14ac:dyDescent="0.3">
      <c r="R1068" t="s">
        <v>622</v>
      </c>
      <c r="S1068" s="34">
        <v>2</v>
      </c>
      <c r="T1068">
        <v>2023</v>
      </c>
      <c r="U1068" t="s">
        <v>606</v>
      </c>
      <c r="V1068" t="s">
        <v>2830</v>
      </c>
      <c r="W1068" t="s">
        <v>2831</v>
      </c>
      <c r="X1068" t="s">
        <v>2832</v>
      </c>
      <c r="Y1068" t="s">
        <v>2812</v>
      </c>
      <c r="Z1068" t="s">
        <v>2833</v>
      </c>
      <c r="AA1068" t="s">
        <v>623</v>
      </c>
      <c r="AB1068" t="s">
        <v>604</v>
      </c>
      <c r="AC1068" t="s">
        <v>617</v>
      </c>
      <c r="AD1068" t="s">
        <v>2601</v>
      </c>
      <c r="AE1068" t="s">
        <v>2881</v>
      </c>
      <c r="AF1068" t="s">
        <v>2882</v>
      </c>
      <c r="AH1068">
        <v>0.80246913580246915</v>
      </c>
      <c r="AI1068" t="s">
        <v>568</v>
      </c>
      <c r="AJ1068">
        <v>80509</v>
      </c>
    </row>
    <row r="1069" spans="18:36" x14ac:dyDescent="0.3">
      <c r="R1069" t="s">
        <v>622</v>
      </c>
      <c r="S1069" s="34">
        <v>2</v>
      </c>
      <c r="T1069">
        <v>2023</v>
      </c>
      <c r="U1069" t="s">
        <v>606</v>
      </c>
      <c r="V1069" t="s">
        <v>2830</v>
      </c>
      <c r="W1069" t="s">
        <v>2831</v>
      </c>
      <c r="X1069" t="s">
        <v>2832</v>
      </c>
      <c r="Y1069" t="s">
        <v>2812</v>
      </c>
      <c r="Z1069" t="s">
        <v>2833</v>
      </c>
      <c r="AA1069" t="s">
        <v>623</v>
      </c>
      <c r="AB1069" t="s">
        <v>604</v>
      </c>
      <c r="AC1069" t="s">
        <v>617</v>
      </c>
      <c r="AD1069" t="s">
        <v>2601</v>
      </c>
      <c r="AE1069" t="s">
        <v>2881</v>
      </c>
      <c r="AF1069" t="s">
        <v>2882</v>
      </c>
      <c r="AH1069">
        <v>0.80246913580246915</v>
      </c>
      <c r="AI1069" t="s">
        <v>568</v>
      </c>
      <c r="AJ1069">
        <v>80584</v>
      </c>
    </row>
    <row r="1070" spans="18:36" x14ac:dyDescent="0.3">
      <c r="R1070" t="s">
        <v>622</v>
      </c>
      <c r="S1070" s="34">
        <v>2</v>
      </c>
      <c r="T1070">
        <v>2023</v>
      </c>
      <c r="U1070" t="s">
        <v>606</v>
      </c>
      <c r="V1070" t="s">
        <v>2830</v>
      </c>
      <c r="W1070" t="s">
        <v>2831</v>
      </c>
      <c r="X1070" t="s">
        <v>2832</v>
      </c>
      <c r="Y1070" t="s">
        <v>2812</v>
      </c>
      <c r="Z1070" t="s">
        <v>2833</v>
      </c>
      <c r="AA1070" t="s">
        <v>623</v>
      </c>
      <c r="AB1070" t="s">
        <v>604</v>
      </c>
      <c r="AC1070" t="s">
        <v>617</v>
      </c>
      <c r="AD1070" t="s">
        <v>2601</v>
      </c>
      <c r="AE1070" t="s">
        <v>2881</v>
      </c>
      <c r="AF1070" t="s">
        <v>2882</v>
      </c>
      <c r="AH1070">
        <v>0.80246913580246915</v>
      </c>
      <c r="AI1070" t="s">
        <v>568</v>
      </c>
      <c r="AJ1070">
        <v>80659</v>
      </c>
    </row>
    <row r="1071" spans="18:36" x14ac:dyDescent="0.3">
      <c r="R1071" t="s">
        <v>622</v>
      </c>
      <c r="S1071" s="34">
        <v>2</v>
      </c>
      <c r="T1071">
        <v>2023</v>
      </c>
      <c r="U1071" t="s">
        <v>606</v>
      </c>
      <c r="V1071" t="s">
        <v>2830</v>
      </c>
      <c r="W1071" t="s">
        <v>2831</v>
      </c>
      <c r="X1071" t="s">
        <v>2832</v>
      </c>
      <c r="Y1071" t="s">
        <v>2812</v>
      </c>
      <c r="Z1071" t="s">
        <v>2833</v>
      </c>
      <c r="AA1071" t="s">
        <v>623</v>
      </c>
      <c r="AB1071" t="s">
        <v>604</v>
      </c>
      <c r="AC1071" t="s">
        <v>617</v>
      </c>
      <c r="AD1071" t="s">
        <v>2601</v>
      </c>
      <c r="AE1071" t="s">
        <v>2881</v>
      </c>
      <c r="AF1071" t="s">
        <v>2882</v>
      </c>
      <c r="AH1071">
        <v>0.80246913580246915</v>
      </c>
      <c r="AI1071" t="s">
        <v>568</v>
      </c>
      <c r="AJ1071">
        <v>80734</v>
      </c>
    </row>
    <row r="1072" spans="18:36" x14ac:dyDescent="0.3">
      <c r="R1072" t="s">
        <v>622</v>
      </c>
      <c r="S1072" s="34">
        <v>2</v>
      </c>
      <c r="T1072">
        <v>2023</v>
      </c>
      <c r="U1072" t="s">
        <v>606</v>
      </c>
      <c r="V1072" t="s">
        <v>2830</v>
      </c>
      <c r="W1072" t="s">
        <v>2831</v>
      </c>
      <c r="X1072" t="s">
        <v>2832</v>
      </c>
      <c r="Y1072" t="s">
        <v>2812</v>
      </c>
      <c r="Z1072" t="s">
        <v>2833</v>
      </c>
      <c r="AA1072" t="s">
        <v>623</v>
      </c>
      <c r="AB1072" t="s">
        <v>604</v>
      </c>
      <c r="AC1072" t="s">
        <v>617</v>
      </c>
      <c r="AD1072" t="s">
        <v>2601</v>
      </c>
      <c r="AE1072" t="s">
        <v>2881</v>
      </c>
      <c r="AF1072" t="s">
        <v>2882</v>
      </c>
      <c r="AH1072">
        <v>0.80246913580246915</v>
      </c>
      <c r="AI1072" t="s">
        <v>568</v>
      </c>
      <c r="AJ1072">
        <v>80809</v>
      </c>
    </row>
    <row r="1073" spans="18:36" x14ac:dyDescent="0.3">
      <c r="R1073" t="s">
        <v>622</v>
      </c>
      <c r="S1073" s="34">
        <v>2</v>
      </c>
      <c r="T1073">
        <v>2023</v>
      </c>
      <c r="U1073" t="s">
        <v>606</v>
      </c>
      <c r="V1073" t="s">
        <v>2830</v>
      </c>
      <c r="W1073" t="s">
        <v>2831</v>
      </c>
      <c r="X1073" t="s">
        <v>2832</v>
      </c>
      <c r="Y1073" t="s">
        <v>2812</v>
      </c>
      <c r="Z1073" t="s">
        <v>2833</v>
      </c>
      <c r="AA1073" t="s">
        <v>623</v>
      </c>
      <c r="AB1073" t="s">
        <v>604</v>
      </c>
      <c r="AC1073" t="s">
        <v>617</v>
      </c>
      <c r="AD1073" t="s">
        <v>2601</v>
      </c>
      <c r="AE1073" t="s">
        <v>2881</v>
      </c>
      <c r="AF1073" t="s">
        <v>2882</v>
      </c>
      <c r="AH1073">
        <v>0.80246913580246915</v>
      </c>
      <c r="AI1073" t="s">
        <v>568</v>
      </c>
      <c r="AJ1073">
        <v>80884</v>
      </c>
    </row>
    <row r="1074" spans="18:36" x14ac:dyDescent="0.3">
      <c r="R1074" t="s">
        <v>622</v>
      </c>
      <c r="S1074" s="34">
        <v>2</v>
      </c>
      <c r="T1074">
        <v>2023</v>
      </c>
      <c r="U1074" t="s">
        <v>606</v>
      </c>
      <c r="V1074" t="s">
        <v>2830</v>
      </c>
      <c r="W1074" t="s">
        <v>2831</v>
      </c>
      <c r="X1074" t="s">
        <v>2832</v>
      </c>
      <c r="Y1074" t="s">
        <v>2812</v>
      </c>
      <c r="Z1074" t="s">
        <v>2833</v>
      </c>
      <c r="AA1074" t="s">
        <v>623</v>
      </c>
      <c r="AB1074" t="s">
        <v>604</v>
      </c>
      <c r="AC1074" t="s">
        <v>617</v>
      </c>
      <c r="AD1074" t="s">
        <v>2601</v>
      </c>
      <c r="AE1074" t="s">
        <v>2881</v>
      </c>
      <c r="AF1074" t="s">
        <v>2882</v>
      </c>
      <c r="AH1074">
        <v>0.80246913580246915</v>
      </c>
      <c r="AI1074" t="s">
        <v>568</v>
      </c>
      <c r="AJ1074">
        <v>80959</v>
      </c>
    </row>
    <row r="1075" spans="18:36" x14ac:dyDescent="0.3">
      <c r="R1075" t="s">
        <v>622</v>
      </c>
      <c r="S1075" s="34">
        <v>2</v>
      </c>
      <c r="T1075">
        <v>2023</v>
      </c>
      <c r="U1075" t="s">
        <v>606</v>
      </c>
      <c r="V1075" t="s">
        <v>2830</v>
      </c>
      <c r="W1075" t="s">
        <v>2831</v>
      </c>
      <c r="X1075" t="s">
        <v>2832</v>
      </c>
      <c r="Y1075" t="s">
        <v>2812</v>
      </c>
      <c r="Z1075" t="s">
        <v>2833</v>
      </c>
      <c r="AA1075" t="s">
        <v>623</v>
      </c>
      <c r="AB1075" t="s">
        <v>604</v>
      </c>
      <c r="AC1075" t="s">
        <v>617</v>
      </c>
      <c r="AD1075" t="s">
        <v>2601</v>
      </c>
      <c r="AE1075" t="s">
        <v>2881</v>
      </c>
      <c r="AF1075" t="s">
        <v>2882</v>
      </c>
      <c r="AH1075">
        <v>0.80246913580246915</v>
      </c>
      <c r="AI1075" t="s">
        <v>568</v>
      </c>
      <c r="AJ1075">
        <v>81034</v>
      </c>
    </row>
    <row r="1076" spans="18:36" x14ac:dyDescent="0.3">
      <c r="R1076" t="s">
        <v>622</v>
      </c>
      <c r="S1076" s="34">
        <v>2</v>
      </c>
      <c r="T1076">
        <v>2023</v>
      </c>
      <c r="U1076" t="s">
        <v>606</v>
      </c>
      <c r="V1076" t="s">
        <v>2830</v>
      </c>
      <c r="W1076" t="s">
        <v>2831</v>
      </c>
      <c r="X1076" t="s">
        <v>2832</v>
      </c>
      <c r="Y1076" t="s">
        <v>2812</v>
      </c>
      <c r="Z1076" t="s">
        <v>2833</v>
      </c>
      <c r="AA1076" t="s">
        <v>623</v>
      </c>
      <c r="AB1076" t="s">
        <v>604</v>
      </c>
      <c r="AC1076" t="s">
        <v>617</v>
      </c>
      <c r="AD1076" t="s">
        <v>2601</v>
      </c>
      <c r="AE1076" t="s">
        <v>2881</v>
      </c>
      <c r="AF1076" t="s">
        <v>2882</v>
      </c>
      <c r="AH1076">
        <v>0.80246913580246915</v>
      </c>
      <c r="AI1076" t="s">
        <v>568</v>
      </c>
      <c r="AJ1076">
        <v>81109</v>
      </c>
    </row>
    <row r="1077" spans="18:36" x14ac:dyDescent="0.3">
      <c r="R1077" t="s">
        <v>622</v>
      </c>
      <c r="S1077" s="34">
        <v>2</v>
      </c>
      <c r="T1077">
        <v>2023</v>
      </c>
      <c r="U1077" t="s">
        <v>606</v>
      </c>
      <c r="V1077" t="s">
        <v>2830</v>
      </c>
      <c r="W1077" t="s">
        <v>2831</v>
      </c>
      <c r="X1077" t="s">
        <v>2832</v>
      </c>
      <c r="Y1077" t="s">
        <v>2812</v>
      </c>
      <c r="Z1077" t="s">
        <v>2833</v>
      </c>
      <c r="AA1077" t="s">
        <v>623</v>
      </c>
      <c r="AB1077" t="s">
        <v>604</v>
      </c>
      <c r="AC1077" t="s">
        <v>617</v>
      </c>
      <c r="AD1077" t="s">
        <v>2601</v>
      </c>
      <c r="AE1077" t="s">
        <v>2881</v>
      </c>
      <c r="AF1077" t="s">
        <v>2882</v>
      </c>
      <c r="AH1077">
        <v>0.80246913580246915</v>
      </c>
      <c r="AI1077" t="s">
        <v>568</v>
      </c>
      <c r="AJ1077">
        <v>81184</v>
      </c>
    </row>
    <row r="1078" spans="18:36" x14ac:dyDescent="0.3">
      <c r="R1078" t="s">
        <v>622</v>
      </c>
      <c r="S1078" s="34">
        <v>2</v>
      </c>
      <c r="T1078">
        <v>2023</v>
      </c>
      <c r="U1078" t="s">
        <v>606</v>
      </c>
      <c r="V1078" t="s">
        <v>2830</v>
      </c>
      <c r="W1078" t="s">
        <v>2831</v>
      </c>
      <c r="X1078" t="s">
        <v>2832</v>
      </c>
      <c r="Y1078" t="s">
        <v>2812</v>
      </c>
      <c r="Z1078" t="s">
        <v>2833</v>
      </c>
      <c r="AA1078" t="s">
        <v>623</v>
      </c>
      <c r="AB1078" t="s">
        <v>604</v>
      </c>
      <c r="AC1078" t="s">
        <v>617</v>
      </c>
      <c r="AD1078" t="s">
        <v>2601</v>
      </c>
      <c r="AE1078" t="s">
        <v>2881</v>
      </c>
      <c r="AF1078" t="s">
        <v>2882</v>
      </c>
      <c r="AH1078">
        <v>0.80246913580246915</v>
      </c>
      <c r="AI1078" t="s">
        <v>568</v>
      </c>
      <c r="AJ1078">
        <v>81259</v>
      </c>
    </row>
    <row r="1079" spans="18:36" x14ac:dyDescent="0.3">
      <c r="R1079" t="s">
        <v>622</v>
      </c>
      <c r="S1079" s="34">
        <v>2</v>
      </c>
      <c r="T1079">
        <v>2023</v>
      </c>
      <c r="U1079" t="s">
        <v>606</v>
      </c>
      <c r="V1079" t="s">
        <v>2830</v>
      </c>
      <c r="W1079" t="s">
        <v>2831</v>
      </c>
      <c r="X1079" t="s">
        <v>2832</v>
      </c>
      <c r="Y1079" t="s">
        <v>2812</v>
      </c>
      <c r="Z1079" t="s">
        <v>2833</v>
      </c>
      <c r="AA1079" t="s">
        <v>623</v>
      </c>
      <c r="AB1079" t="s">
        <v>604</v>
      </c>
      <c r="AC1079" t="s">
        <v>617</v>
      </c>
      <c r="AD1079" t="s">
        <v>2601</v>
      </c>
      <c r="AE1079" t="s">
        <v>2881</v>
      </c>
      <c r="AF1079" t="s">
        <v>2882</v>
      </c>
      <c r="AH1079">
        <v>0.80246913580246915</v>
      </c>
      <c r="AI1079" t="s">
        <v>568</v>
      </c>
      <c r="AJ1079">
        <v>81334</v>
      </c>
    </row>
    <row r="1080" spans="18:36" x14ac:dyDescent="0.3">
      <c r="R1080" t="s">
        <v>622</v>
      </c>
      <c r="S1080" s="34">
        <v>2</v>
      </c>
      <c r="T1080">
        <v>2023</v>
      </c>
      <c r="U1080" t="s">
        <v>606</v>
      </c>
      <c r="V1080" t="s">
        <v>2830</v>
      </c>
      <c r="W1080" t="s">
        <v>2831</v>
      </c>
      <c r="X1080" t="s">
        <v>2832</v>
      </c>
      <c r="Y1080" t="s">
        <v>2812</v>
      </c>
      <c r="Z1080" t="s">
        <v>2833</v>
      </c>
      <c r="AA1080" t="s">
        <v>623</v>
      </c>
      <c r="AB1080" t="s">
        <v>604</v>
      </c>
      <c r="AC1080" t="s">
        <v>617</v>
      </c>
      <c r="AD1080" t="s">
        <v>2601</v>
      </c>
      <c r="AE1080" t="s">
        <v>2881</v>
      </c>
      <c r="AF1080" t="s">
        <v>2882</v>
      </c>
      <c r="AH1080">
        <v>0.80246913580246915</v>
      </c>
      <c r="AI1080" t="s">
        <v>568</v>
      </c>
      <c r="AJ1080">
        <v>81409</v>
      </c>
    </row>
    <row r="1081" spans="18:36" x14ac:dyDescent="0.3">
      <c r="R1081" t="s">
        <v>622</v>
      </c>
      <c r="S1081" s="34">
        <v>2</v>
      </c>
      <c r="T1081">
        <v>2023</v>
      </c>
      <c r="U1081" t="s">
        <v>606</v>
      </c>
      <c r="V1081" t="s">
        <v>2830</v>
      </c>
      <c r="W1081" t="s">
        <v>2831</v>
      </c>
      <c r="X1081" t="s">
        <v>2832</v>
      </c>
      <c r="Y1081" t="s">
        <v>2812</v>
      </c>
      <c r="Z1081" t="s">
        <v>2833</v>
      </c>
      <c r="AA1081" t="s">
        <v>623</v>
      </c>
      <c r="AB1081" t="s">
        <v>604</v>
      </c>
      <c r="AC1081" t="s">
        <v>617</v>
      </c>
      <c r="AD1081" t="s">
        <v>2601</v>
      </c>
      <c r="AE1081" t="s">
        <v>2881</v>
      </c>
      <c r="AF1081" t="s">
        <v>2882</v>
      </c>
      <c r="AH1081">
        <v>0.80246913580246915</v>
      </c>
      <c r="AI1081" t="s">
        <v>568</v>
      </c>
      <c r="AJ1081">
        <v>81484</v>
      </c>
    </row>
    <row r="1082" spans="18:36" x14ac:dyDescent="0.3">
      <c r="R1082" t="s">
        <v>622</v>
      </c>
      <c r="S1082" s="34">
        <v>2</v>
      </c>
      <c r="T1082">
        <v>2023</v>
      </c>
      <c r="U1082" t="s">
        <v>606</v>
      </c>
      <c r="V1082" t="s">
        <v>2830</v>
      </c>
      <c r="W1082" t="s">
        <v>2831</v>
      </c>
      <c r="X1082" t="s">
        <v>2832</v>
      </c>
      <c r="Y1082" t="s">
        <v>2812</v>
      </c>
      <c r="Z1082" t="s">
        <v>2833</v>
      </c>
      <c r="AA1082" t="s">
        <v>623</v>
      </c>
      <c r="AB1082" t="s">
        <v>604</v>
      </c>
      <c r="AC1082" t="s">
        <v>617</v>
      </c>
      <c r="AD1082" t="s">
        <v>2601</v>
      </c>
      <c r="AE1082" t="s">
        <v>2881</v>
      </c>
      <c r="AF1082" t="s">
        <v>2882</v>
      </c>
      <c r="AH1082">
        <v>0.80246913580246915</v>
      </c>
      <c r="AI1082" t="s">
        <v>568</v>
      </c>
      <c r="AJ1082">
        <v>81559</v>
      </c>
    </row>
    <row r="1083" spans="18:36" x14ac:dyDescent="0.3">
      <c r="R1083" t="s">
        <v>622</v>
      </c>
      <c r="S1083" s="34">
        <v>2</v>
      </c>
      <c r="T1083">
        <v>2023</v>
      </c>
      <c r="U1083" t="s">
        <v>606</v>
      </c>
      <c r="V1083" t="s">
        <v>2830</v>
      </c>
      <c r="W1083" t="s">
        <v>2831</v>
      </c>
      <c r="X1083" t="s">
        <v>2832</v>
      </c>
      <c r="Y1083" t="s">
        <v>2812</v>
      </c>
      <c r="Z1083" t="s">
        <v>2833</v>
      </c>
      <c r="AA1083" t="s">
        <v>623</v>
      </c>
      <c r="AB1083" t="s">
        <v>604</v>
      </c>
      <c r="AC1083" t="s">
        <v>617</v>
      </c>
      <c r="AD1083" t="s">
        <v>2601</v>
      </c>
      <c r="AE1083" t="s">
        <v>2881</v>
      </c>
      <c r="AF1083" t="s">
        <v>2882</v>
      </c>
      <c r="AH1083">
        <v>0.80246913580246915</v>
      </c>
      <c r="AI1083" t="s">
        <v>568</v>
      </c>
      <c r="AJ1083">
        <v>81634</v>
      </c>
    </row>
    <row r="1084" spans="18:36" x14ac:dyDescent="0.3">
      <c r="R1084" t="s">
        <v>622</v>
      </c>
      <c r="S1084" s="34">
        <v>2</v>
      </c>
      <c r="T1084">
        <v>2023</v>
      </c>
      <c r="U1084" t="s">
        <v>606</v>
      </c>
      <c r="V1084" t="s">
        <v>2830</v>
      </c>
      <c r="W1084" t="s">
        <v>2831</v>
      </c>
      <c r="X1084" t="s">
        <v>2832</v>
      </c>
      <c r="Y1084" t="s">
        <v>2812</v>
      </c>
      <c r="Z1084" t="s">
        <v>2833</v>
      </c>
      <c r="AA1084" t="s">
        <v>623</v>
      </c>
      <c r="AB1084" t="s">
        <v>604</v>
      </c>
      <c r="AC1084" t="s">
        <v>617</v>
      </c>
      <c r="AD1084" t="s">
        <v>2601</v>
      </c>
      <c r="AE1084" t="s">
        <v>2881</v>
      </c>
      <c r="AF1084" t="s">
        <v>2882</v>
      </c>
      <c r="AH1084">
        <v>0.80246913580246915</v>
      </c>
      <c r="AI1084" t="s">
        <v>568</v>
      </c>
      <c r="AJ1084">
        <v>81709</v>
      </c>
    </row>
    <row r="1085" spans="18:36" x14ac:dyDescent="0.3">
      <c r="R1085" t="s">
        <v>622</v>
      </c>
      <c r="S1085" s="34">
        <v>2</v>
      </c>
      <c r="T1085">
        <v>2023</v>
      </c>
      <c r="U1085" t="s">
        <v>606</v>
      </c>
      <c r="V1085" t="s">
        <v>2830</v>
      </c>
      <c r="W1085" t="s">
        <v>2831</v>
      </c>
      <c r="X1085" t="s">
        <v>2832</v>
      </c>
      <c r="Y1085" t="s">
        <v>2812</v>
      </c>
      <c r="Z1085" t="s">
        <v>2833</v>
      </c>
      <c r="AA1085" t="s">
        <v>623</v>
      </c>
      <c r="AB1085" t="s">
        <v>604</v>
      </c>
      <c r="AC1085" t="s">
        <v>617</v>
      </c>
      <c r="AD1085" t="s">
        <v>2601</v>
      </c>
      <c r="AE1085" t="s">
        <v>2881</v>
      </c>
      <c r="AF1085" t="s">
        <v>2882</v>
      </c>
      <c r="AH1085">
        <v>0.80246913580246915</v>
      </c>
      <c r="AI1085" t="s">
        <v>568</v>
      </c>
      <c r="AJ1085">
        <v>81784</v>
      </c>
    </row>
    <row r="1086" spans="18:36" x14ac:dyDescent="0.3">
      <c r="R1086" t="s">
        <v>622</v>
      </c>
      <c r="S1086" s="34">
        <v>2</v>
      </c>
      <c r="T1086">
        <v>2023</v>
      </c>
      <c r="U1086" t="s">
        <v>606</v>
      </c>
      <c r="V1086" t="s">
        <v>2830</v>
      </c>
      <c r="W1086" t="s">
        <v>2831</v>
      </c>
      <c r="X1086" t="s">
        <v>2832</v>
      </c>
      <c r="Y1086" t="s">
        <v>2812</v>
      </c>
      <c r="Z1086" t="s">
        <v>2833</v>
      </c>
      <c r="AA1086" t="s">
        <v>623</v>
      </c>
      <c r="AB1086" t="s">
        <v>604</v>
      </c>
      <c r="AC1086" t="s">
        <v>617</v>
      </c>
      <c r="AD1086" t="s">
        <v>2601</v>
      </c>
      <c r="AE1086" t="s">
        <v>2881</v>
      </c>
      <c r="AF1086" t="s">
        <v>2882</v>
      </c>
      <c r="AH1086">
        <v>0.80246913580246915</v>
      </c>
      <c r="AI1086" t="s">
        <v>568</v>
      </c>
      <c r="AJ1086">
        <v>81859</v>
      </c>
    </row>
    <row r="1087" spans="18:36" x14ac:dyDescent="0.3">
      <c r="R1087" t="s">
        <v>622</v>
      </c>
      <c r="S1087" s="34">
        <v>2</v>
      </c>
      <c r="T1087">
        <v>2023</v>
      </c>
      <c r="U1087" t="s">
        <v>606</v>
      </c>
      <c r="V1087" t="s">
        <v>2830</v>
      </c>
      <c r="W1087" t="s">
        <v>2831</v>
      </c>
      <c r="X1087" t="s">
        <v>2832</v>
      </c>
      <c r="Y1087" t="s">
        <v>2812</v>
      </c>
      <c r="Z1087" t="s">
        <v>2833</v>
      </c>
      <c r="AA1087" t="s">
        <v>623</v>
      </c>
      <c r="AB1087" t="s">
        <v>604</v>
      </c>
      <c r="AC1087" t="s">
        <v>617</v>
      </c>
      <c r="AD1087" t="s">
        <v>2601</v>
      </c>
      <c r="AE1087" t="s">
        <v>2881</v>
      </c>
      <c r="AF1087" t="s">
        <v>2882</v>
      </c>
      <c r="AH1087">
        <v>0.80246913580246915</v>
      </c>
      <c r="AI1087" t="s">
        <v>568</v>
      </c>
      <c r="AJ1087">
        <v>81934</v>
      </c>
    </row>
    <row r="1088" spans="18:36" x14ac:dyDescent="0.3">
      <c r="R1088" t="s">
        <v>622</v>
      </c>
      <c r="S1088" s="34">
        <v>2</v>
      </c>
      <c r="T1088">
        <v>2023</v>
      </c>
      <c r="U1088" t="s">
        <v>606</v>
      </c>
      <c r="V1088" t="s">
        <v>2830</v>
      </c>
      <c r="W1088" t="s">
        <v>2831</v>
      </c>
      <c r="X1088" t="s">
        <v>2832</v>
      </c>
      <c r="Y1088" t="s">
        <v>2812</v>
      </c>
      <c r="Z1088" t="s">
        <v>2833</v>
      </c>
      <c r="AA1088" t="s">
        <v>623</v>
      </c>
      <c r="AB1088" t="s">
        <v>604</v>
      </c>
      <c r="AC1088" t="s">
        <v>617</v>
      </c>
      <c r="AD1088" t="s">
        <v>2601</v>
      </c>
      <c r="AE1088" t="s">
        <v>2881</v>
      </c>
      <c r="AF1088" t="s">
        <v>2882</v>
      </c>
      <c r="AH1088">
        <v>0.80246913580246915</v>
      </c>
      <c r="AI1088" t="s">
        <v>568</v>
      </c>
      <c r="AJ1088">
        <v>82009</v>
      </c>
    </row>
    <row r="1089" spans="18:36" x14ac:dyDescent="0.3">
      <c r="R1089" t="s">
        <v>622</v>
      </c>
      <c r="S1089" s="34">
        <v>2</v>
      </c>
      <c r="T1089">
        <v>2023</v>
      </c>
      <c r="U1089" t="s">
        <v>606</v>
      </c>
      <c r="V1089" t="s">
        <v>2830</v>
      </c>
      <c r="W1089" t="s">
        <v>2831</v>
      </c>
      <c r="X1089" t="s">
        <v>2832</v>
      </c>
      <c r="Y1089" t="s">
        <v>2812</v>
      </c>
      <c r="Z1089" t="s">
        <v>2833</v>
      </c>
      <c r="AA1089" t="s">
        <v>623</v>
      </c>
      <c r="AB1089" t="s">
        <v>604</v>
      </c>
      <c r="AC1089" t="s">
        <v>617</v>
      </c>
      <c r="AD1089" t="s">
        <v>2601</v>
      </c>
      <c r="AE1089" t="s">
        <v>2881</v>
      </c>
      <c r="AF1089" t="s">
        <v>2882</v>
      </c>
      <c r="AH1089">
        <v>0.80246913580246915</v>
      </c>
      <c r="AI1089" t="s">
        <v>568</v>
      </c>
      <c r="AJ1089">
        <v>82084</v>
      </c>
    </row>
    <row r="1090" spans="18:36" x14ac:dyDescent="0.3">
      <c r="R1090" t="s">
        <v>622</v>
      </c>
      <c r="S1090" s="34">
        <v>2</v>
      </c>
      <c r="T1090">
        <v>2023</v>
      </c>
      <c r="U1090" t="s">
        <v>606</v>
      </c>
      <c r="V1090" t="s">
        <v>2830</v>
      </c>
      <c r="W1090" t="s">
        <v>2831</v>
      </c>
      <c r="X1090" t="s">
        <v>2832</v>
      </c>
      <c r="Y1090" t="s">
        <v>2812</v>
      </c>
      <c r="Z1090" t="s">
        <v>2833</v>
      </c>
      <c r="AA1090" t="s">
        <v>623</v>
      </c>
      <c r="AB1090" t="s">
        <v>604</v>
      </c>
      <c r="AC1090" t="s">
        <v>617</v>
      </c>
      <c r="AD1090" t="s">
        <v>2601</v>
      </c>
      <c r="AE1090" t="s">
        <v>2881</v>
      </c>
      <c r="AF1090" t="s">
        <v>2882</v>
      </c>
      <c r="AH1090">
        <v>0.80246913580246915</v>
      </c>
      <c r="AI1090" t="s">
        <v>568</v>
      </c>
      <c r="AJ1090">
        <v>82159</v>
      </c>
    </row>
    <row r="1091" spans="18:36" x14ac:dyDescent="0.3">
      <c r="R1091" t="s">
        <v>622</v>
      </c>
      <c r="S1091" s="34">
        <v>2</v>
      </c>
      <c r="T1091">
        <v>2023</v>
      </c>
      <c r="U1091" t="s">
        <v>606</v>
      </c>
      <c r="V1091" t="s">
        <v>2830</v>
      </c>
      <c r="W1091" t="s">
        <v>2831</v>
      </c>
      <c r="X1091" t="s">
        <v>2832</v>
      </c>
      <c r="Y1091" t="s">
        <v>2812</v>
      </c>
      <c r="Z1091" t="s">
        <v>2833</v>
      </c>
      <c r="AA1091" t="s">
        <v>623</v>
      </c>
      <c r="AB1091" t="s">
        <v>604</v>
      </c>
      <c r="AC1091" t="s">
        <v>617</v>
      </c>
      <c r="AD1091" t="s">
        <v>2601</v>
      </c>
      <c r="AE1091" t="s">
        <v>2881</v>
      </c>
      <c r="AF1091" t="s">
        <v>2882</v>
      </c>
      <c r="AH1091">
        <v>0.80246913580246915</v>
      </c>
      <c r="AI1091" t="s">
        <v>568</v>
      </c>
      <c r="AJ1091">
        <v>82234</v>
      </c>
    </row>
    <row r="1092" spans="18:36" x14ac:dyDescent="0.3">
      <c r="R1092" t="s">
        <v>622</v>
      </c>
      <c r="S1092" s="34">
        <v>2</v>
      </c>
      <c r="T1092">
        <v>2023</v>
      </c>
      <c r="U1092" t="s">
        <v>606</v>
      </c>
      <c r="V1092" t="s">
        <v>2830</v>
      </c>
      <c r="W1092" t="s">
        <v>2831</v>
      </c>
      <c r="X1092" t="s">
        <v>2832</v>
      </c>
      <c r="Y1092" t="s">
        <v>2812</v>
      </c>
      <c r="Z1092" t="s">
        <v>2833</v>
      </c>
      <c r="AA1092" t="s">
        <v>623</v>
      </c>
      <c r="AB1092" t="s">
        <v>604</v>
      </c>
      <c r="AC1092" t="s">
        <v>617</v>
      </c>
      <c r="AD1092" t="s">
        <v>2601</v>
      </c>
      <c r="AE1092" t="s">
        <v>2881</v>
      </c>
      <c r="AF1092" t="s">
        <v>2882</v>
      </c>
      <c r="AH1092">
        <v>0.80246913580246915</v>
      </c>
      <c r="AI1092" t="s">
        <v>568</v>
      </c>
      <c r="AJ1092">
        <v>82309</v>
      </c>
    </row>
    <row r="1093" spans="18:36" x14ac:dyDescent="0.3">
      <c r="R1093" t="s">
        <v>622</v>
      </c>
      <c r="S1093" s="34">
        <v>2</v>
      </c>
      <c r="T1093">
        <v>2023</v>
      </c>
      <c r="U1093" t="s">
        <v>606</v>
      </c>
      <c r="V1093" t="s">
        <v>2830</v>
      </c>
      <c r="W1093" t="s">
        <v>2831</v>
      </c>
      <c r="X1093" t="s">
        <v>2832</v>
      </c>
      <c r="Y1093" t="s">
        <v>2812</v>
      </c>
      <c r="Z1093" t="s">
        <v>2833</v>
      </c>
      <c r="AA1093" t="s">
        <v>623</v>
      </c>
      <c r="AB1093" t="s">
        <v>604</v>
      </c>
      <c r="AC1093" t="s">
        <v>617</v>
      </c>
      <c r="AD1093" t="s">
        <v>2601</v>
      </c>
      <c r="AE1093" t="s">
        <v>2881</v>
      </c>
      <c r="AF1093" t="s">
        <v>2882</v>
      </c>
      <c r="AH1093">
        <v>0.80246913580246915</v>
      </c>
      <c r="AI1093" t="s">
        <v>568</v>
      </c>
      <c r="AJ1093">
        <v>82384</v>
      </c>
    </row>
    <row r="1094" spans="18:36" x14ac:dyDescent="0.3">
      <c r="R1094" t="s">
        <v>622</v>
      </c>
      <c r="S1094" s="34">
        <v>2</v>
      </c>
      <c r="T1094">
        <v>2023</v>
      </c>
      <c r="U1094" t="s">
        <v>606</v>
      </c>
      <c r="V1094" t="s">
        <v>2830</v>
      </c>
      <c r="W1094" t="s">
        <v>2831</v>
      </c>
      <c r="X1094" t="s">
        <v>2832</v>
      </c>
      <c r="Y1094" t="s">
        <v>2812</v>
      </c>
      <c r="Z1094" t="s">
        <v>2833</v>
      </c>
      <c r="AA1094" t="s">
        <v>623</v>
      </c>
      <c r="AB1094" t="s">
        <v>604</v>
      </c>
      <c r="AC1094" t="s">
        <v>617</v>
      </c>
      <c r="AD1094" t="s">
        <v>2601</v>
      </c>
      <c r="AE1094" t="s">
        <v>2881</v>
      </c>
      <c r="AF1094" t="s">
        <v>2882</v>
      </c>
      <c r="AH1094">
        <v>0.80246913580246915</v>
      </c>
      <c r="AI1094" t="s">
        <v>568</v>
      </c>
      <c r="AJ1094">
        <v>82459</v>
      </c>
    </row>
    <row r="1095" spans="18:36" x14ac:dyDescent="0.3">
      <c r="R1095" t="s">
        <v>622</v>
      </c>
      <c r="S1095" s="34">
        <v>2</v>
      </c>
      <c r="T1095">
        <v>2023</v>
      </c>
      <c r="U1095" t="s">
        <v>606</v>
      </c>
      <c r="V1095" t="s">
        <v>2830</v>
      </c>
      <c r="W1095" t="s">
        <v>2831</v>
      </c>
      <c r="X1095" t="s">
        <v>2832</v>
      </c>
      <c r="Y1095" t="s">
        <v>2812</v>
      </c>
      <c r="Z1095" t="s">
        <v>2833</v>
      </c>
      <c r="AA1095" t="s">
        <v>623</v>
      </c>
      <c r="AB1095" t="s">
        <v>604</v>
      </c>
      <c r="AC1095" t="s">
        <v>617</v>
      </c>
      <c r="AD1095" t="s">
        <v>2601</v>
      </c>
      <c r="AE1095" t="s">
        <v>2881</v>
      </c>
      <c r="AF1095" t="s">
        <v>2882</v>
      </c>
      <c r="AH1095">
        <v>0.80246913580246915</v>
      </c>
      <c r="AI1095" t="s">
        <v>568</v>
      </c>
      <c r="AJ1095">
        <v>82534</v>
      </c>
    </row>
    <row r="1096" spans="18:36" x14ac:dyDescent="0.3">
      <c r="R1096" t="s">
        <v>622</v>
      </c>
      <c r="S1096" s="34">
        <v>2</v>
      </c>
      <c r="T1096">
        <v>2023</v>
      </c>
      <c r="U1096" t="s">
        <v>606</v>
      </c>
      <c r="V1096" t="s">
        <v>2830</v>
      </c>
      <c r="W1096" t="s">
        <v>2831</v>
      </c>
      <c r="X1096" t="s">
        <v>2832</v>
      </c>
      <c r="Y1096" t="s">
        <v>2812</v>
      </c>
      <c r="Z1096" t="s">
        <v>2833</v>
      </c>
      <c r="AA1096" t="s">
        <v>623</v>
      </c>
      <c r="AB1096" t="s">
        <v>604</v>
      </c>
      <c r="AC1096" t="s">
        <v>617</v>
      </c>
      <c r="AD1096" t="s">
        <v>2601</v>
      </c>
      <c r="AE1096" t="s">
        <v>2881</v>
      </c>
      <c r="AF1096" t="s">
        <v>2882</v>
      </c>
      <c r="AH1096">
        <v>0.80246913580246915</v>
      </c>
      <c r="AI1096" t="s">
        <v>568</v>
      </c>
      <c r="AJ1096">
        <v>82609</v>
      </c>
    </row>
    <row r="1097" spans="18:36" x14ac:dyDescent="0.3">
      <c r="R1097" t="s">
        <v>622</v>
      </c>
      <c r="S1097" s="34">
        <v>2</v>
      </c>
      <c r="T1097">
        <v>2023</v>
      </c>
      <c r="U1097" t="s">
        <v>606</v>
      </c>
      <c r="V1097" t="s">
        <v>2830</v>
      </c>
      <c r="W1097" t="s">
        <v>2831</v>
      </c>
      <c r="X1097" t="s">
        <v>2832</v>
      </c>
      <c r="Y1097" t="s">
        <v>2812</v>
      </c>
      <c r="Z1097" t="s">
        <v>2833</v>
      </c>
      <c r="AA1097" t="s">
        <v>623</v>
      </c>
      <c r="AB1097" t="s">
        <v>604</v>
      </c>
      <c r="AC1097" t="s">
        <v>617</v>
      </c>
      <c r="AD1097" t="s">
        <v>2601</v>
      </c>
      <c r="AE1097" t="s">
        <v>2881</v>
      </c>
      <c r="AF1097" t="s">
        <v>2882</v>
      </c>
      <c r="AH1097">
        <v>0.80246913580246915</v>
      </c>
      <c r="AI1097" t="s">
        <v>568</v>
      </c>
      <c r="AJ1097">
        <v>82684</v>
      </c>
    </row>
    <row r="1098" spans="18:36" x14ac:dyDescent="0.3">
      <c r="R1098" t="s">
        <v>622</v>
      </c>
      <c r="S1098" s="34">
        <v>2</v>
      </c>
      <c r="T1098">
        <v>2023</v>
      </c>
      <c r="U1098" t="s">
        <v>606</v>
      </c>
      <c r="V1098" t="s">
        <v>2830</v>
      </c>
      <c r="W1098" t="s">
        <v>2831</v>
      </c>
      <c r="X1098" t="s">
        <v>2832</v>
      </c>
      <c r="Y1098" t="s">
        <v>2812</v>
      </c>
      <c r="Z1098" t="s">
        <v>2833</v>
      </c>
      <c r="AA1098" t="s">
        <v>623</v>
      </c>
      <c r="AB1098" t="s">
        <v>604</v>
      </c>
      <c r="AC1098" t="s">
        <v>617</v>
      </c>
      <c r="AD1098" t="s">
        <v>2601</v>
      </c>
      <c r="AE1098" t="s">
        <v>2881</v>
      </c>
      <c r="AF1098" t="s">
        <v>2882</v>
      </c>
      <c r="AH1098">
        <v>0.80246913580246915</v>
      </c>
      <c r="AI1098" t="s">
        <v>568</v>
      </c>
      <c r="AJ1098">
        <v>82759</v>
      </c>
    </row>
    <row r="1099" spans="18:36" x14ac:dyDescent="0.3">
      <c r="R1099" t="s">
        <v>624</v>
      </c>
      <c r="S1099" s="34">
        <v>2</v>
      </c>
      <c r="T1099">
        <v>2023</v>
      </c>
      <c r="U1099" t="s">
        <v>606</v>
      </c>
      <c r="V1099" t="s">
        <v>2830</v>
      </c>
      <c r="W1099" t="s">
        <v>2831</v>
      </c>
      <c r="X1099" t="s">
        <v>2832</v>
      </c>
      <c r="Y1099" t="s">
        <v>2812</v>
      </c>
      <c r="Z1099" t="s">
        <v>2833</v>
      </c>
      <c r="AA1099" t="s">
        <v>623</v>
      </c>
      <c r="AB1099" t="s">
        <v>580</v>
      </c>
      <c r="AC1099" t="s">
        <v>618</v>
      </c>
      <c r="AD1099" t="s">
        <v>2842</v>
      </c>
      <c r="AE1099" t="s">
        <v>2883</v>
      </c>
      <c r="AF1099" t="s">
        <v>2884</v>
      </c>
      <c r="AH1099">
        <v>0.7220338983050848</v>
      </c>
      <c r="AI1099" t="s">
        <v>568</v>
      </c>
      <c r="AJ1099">
        <v>82867</v>
      </c>
    </row>
    <row r="1100" spans="18:36" x14ac:dyDescent="0.3">
      <c r="R1100" t="s">
        <v>624</v>
      </c>
      <c r="S1100" s="34">
        <v>2</v>
      </c>
      <c r="T1100">
        <v>2023</v>
      </c>
      <c r="U1100" t="s">
        <v>606</v>
      </c>
      <c r="V1100" t="s">
        <v>2830</v>
      </c>
      <c r="W1100" t="s">
        <v>2831</v>
      </c>
      <c r="X1100" t="s">
        <v>2832</v>
      </c>
      <c r="Y1100" t="s">
        <v>2812</v>
      </c>
      <c r="Z1100" t="s">
        <v>2833</v>
      </c>
      <c r="AA1100" t="s">
        <v>623</v>
      </c>
      <c r="AB1100" t="s">
        <v>580</v>
      </c>
      <c r="AC1100" t="s">
        <v>618</v>
      </c>
      <c r="AD1100" t="s">
        <v>2842</v>
      </c>
      <c r="AE1100" t="s">
        <v>2883</v>
      </c>
      <c r="AF1100" t="s">
        <v>2884</v>
      </c>
      <c r="AH1100">
        <v>0.7220338983050848</v>
      </c>
      <c r="AI1100" t="s">
        <v>568</v>
      </c>
      <c r="AJ1100">
        <v>82942</v>
      </c>
    </row>
    <row r="1101" spans="18:36" x14ac:dyDescent="0.3">
      <c r="R1101" t="s">
        <v>624</v>
      </c>
      <c r="S1101" s="34">
        <v>2</v>
      </c>
      <c r="T1101">
        <v>2023</v>
      </c>
      <c r="U1101" t="s">
        <v>606</v>
      </c>
      <c r="V1101" t="s">
        <v>2830</v>
      </c>
      <c r="W1101" t="s">
        <v>2831</v>
      </c>
      <c r="X1101" t="s">
        <v>2832</v>
      </c>
      <c r="Y1101" t="s">
        <v>2812</v>
      </c>
      <c r="Z1101" t="s">
        <v>2833</v>
      </c>
      <c r="AA1101" t="s">
        <v>623</v>
      </c>
      <c r="AB1101" t="s">
        <v>580</v>
      </c>
      <c r="AC1101" t="s">
        <v>618</v>
      </c>
      <c r="AD1101" t="s">
        <v>2842</v>
      </c>
      <c r="AE1101" t="s">
        <v>2883</v>
      </c>
      <c r="AF1101" t="s">
        <v>2884</v>
      </c>
      <c r="AH1101">
        <v>0.7220338983050848</v>
      </c>
      <c r="AI1101" t="s">
        <v>568</v>
      </c>
      <c r="AJ1101">
        <v>83017</v>
      </c>
    </row>
    <row r="1102" spans="18:36" x14ac:dyDescent="0.3">
      <c r="R1102" t="s">
        <v>624</v>
      </c>
      <c r="S1102" s="34">
        <v>2</v>
      </c>
      <c r="T1102">
        <v>2023</v>
      </c>
      <c r="U1102" t="s">
        <v>606</v>
      </c>
      <c r="V1102" t="s">
        <v>2830</v>
      </c>
      <c r="W1102" t="s">
        <v>2831</v>
      </c>
      <c r="X1102" t="s">
        <v>2832</v>
      </c>
      <c r="Y1102" t="s">
        <v>2812</v>
      </c>
      <c r="Z1102" t="s">
        <v>2833</v>
      </c>
      <c r="AA1102" t="s">
        <v>623</v>
      </c>
      <c r="AB1102" t="s">
        <v>580</v>
      </c>
      <c r="AC1102" t="s">
        <v>618</v>
      </c>
      <c r="AD1102" t="s">
        <v>2842</v>
      </c>
      <c r="AE1102" t="s">
        <v>2883</v>
      </c>
      <c r="AF1102" t="s">
        <v>2884</v>
      </c>
      <c r="AH1102">
        <v>0.7220338983050848</v>
      </c>
      <c r="AI1102" t="s">
        <v>568</v>
      </c>
      <c r="AJ1102">
        <v>83092</v>
      </c>
    </row>
    <row r="1103" spans="18:36" x14ac:dyDescent="0.3">
      <c r="R1103" t="s">
        <v>624</v>
      </c>
      <c r="S1103" s="34">
        <v>2</v>
      </c>
      <c r="T1103">
        <v>2023</v>
      </c>
      <c r="U1103" t="s">
        <v>606</v>
      </c>
      <c r="V1103" t="s">
        <v>2830</v>
      </c>
      <c r="W1103" t="s">
        <v>2831</v>
      </c>
      <c r="X1103" t="s">
        <v>2832</v>
      </c>
      <c r="Y1103" t="s">
        <v>2812</v>
      </c>
      <c r="Z1103" t="s">
        <v>2833</v>
      </c>
      <c r="AA1103" t="s">
        <v>623</v>
      </c>
      <c r="AB1103" t="s">
        <v>580</v>
      </c>
      <c r="AC1103" t="s">
        <v>618</v>
      </c>
      <c r="AD1103" t="s">
        <v>2842</v>
      </c>
      <c r="AE1103" t="s">
        <v>2883</v>
      </c>
      <c r="AF1103" t="s">
        <v>2884</v>
      </c>
      <c r="AH1103">
        <v>0.7220338983050848</v>
      </c>
      <c r="AI1103" t="s">
        <v>568</v>
      </c>
      <c r="AJ1103">
        <v>83167</v>
      </c>
    </row>
    <row r="1104" spans="18:36" x14ac:dyDescent="0.3">
      <c r="R1104" t="s">
        <v>624</v>
      </c>
      <c r="S1104" s="34">
        <v>2</v>
      </c>
      <c r="T1104">
        <v>2023</v>
      </c>
      <c r="U1104" t="s">
        <v>606</v>
      </c>
      <c r="V1104" t="s">
        <v>2830</v>
      </c>
      <c r="W1104" t="s">
        <v>2831</v>
      </c>
      <c r="X1104" t="s">
        <v>2832</v>
      </c>
      <c r="Y1104" t="s">
        <v>2812</v>
      </c>
      <c r="Z1104" t="s">
        <v>2833</v>
      </c>
      <c r="AA1104" t="s">
        <v>623</v>
      </c>
      <c r="AB1104" t="s">
        <v>580</v>
      </c>
      <c r="AC1104" t="s">
        <v>618</v>
      </c>
      <c r="AD1104" t="s">
        <v>2842</v>
      </c>
      <c r="AE1104" t="s">
        <v>2883</v>
      </c>
      <c r="AF1104" t="s">
        <v>2884</v>
      </c>
      <c r="AH1104">
        <v>0.7220338983050848</v>
      </c>
      <c r="AI1104" t="s">
        <v>568</v>
      </c>
      <c r="AJ1104">
        <v>83242</v>
      </c>
    </row>
    <row r="1105" spans="18:36" x14ac:dyDescent="0.3">
      <c r="R1105" t="s">
        <v>624</v>
      </c>
      <c r="S1105" s="34">
        <v>2</v>
      </c>
      <c r="T1105">
        <v>2023</v>
      </c>
      <c r="U1105" t="s">
        <v>606</v>
      </c>
      <c r="V1105" t="s">
        <v>2830</v>
      </c>
      <c r="W1105" t="s">
        <v>2831</v>
      </c>
      <c r="X1105" t="s">
        <v>2832</v>
      </c>
      <c r="Y1105" t="s">
        <v>2812</v>
      </c>
      <c r="Z1105" t="s">
        <v>2833</v>
      </c>
      <c r="AA1105" t="s">
        <v>623</v>
      </c>
      <c r="AB1105" t="s">
        <v>580</v>
      </c>
      <c r="AC1105" t="s">
        <v>618</v>
      </c>
      <c r="AD1105" t="s">
        <v>2842</v>
      </c>
      <c r="AE1105" t="s">
        <v>2883</v>
      </c>
      <c r="AF1105" t="s">
        <v>2884</v>
      </c>
      <c r="AH1105">
        <v>0.7220338983050848</v>
      </c>
      <c r="AI1105" t="s">
        <v>568</v>
      </c>
      <c r="AJ1105">
        <v>83317</v>
      </c>
    </row>
    <row r="1106" spans="18:36" x14ac:dyDescent="0.3">
      <c r="R1106" t="s">
        <v>624</v>
      </c>
      <c r="S1106" s="34">
        <v>2</v>
      </c>
      <c r="T1106">
        <v>2023</v>
      </c>
      <c r="U1106" t="s">
        <v>606</v>
      </c>
      <c r="V1106" t="s">
        <v>2830</v>
      </c>
      <c r="W1106" t="s">
        <v>2831</v>
      </c>
      <c r="X1106" t="s">
        <v>2832</v>
      </c>
      <c r="Y1106" t="s">
        <v>2812</v>
      </c>
      <c r="Z1106" t="s">
        <v>2833</v>
      </c>
      <c r="AA1106" t="s">
        <v>623</v>
      </c>
      <c r="AB1106" t="s">
        <v>580</v>
      </c>
      <c r="AC1106" t="s">
        <v>618</v>
      </c>
      <c r="AD1106" t="s">
        <v>2842</v>
      </c>
      <c r="AE1106" t="s">
        <v>2883</v>
      </c>
      <c r="AF1106" t="s">
        <v>2884</v>
      </c>
      <c r="AH1106">
        <v>0.7220338983050848</v>
      </c>
      <c r="AI1106" t="s">
        <v>568</v>
      </c>
      <c r="AJ1106">
        <v>83392</v>
      </c>
    </row>
    <row r="1107" spans="18:36" x14ac:dyDescent="0.3">
      <c r="R1107" t="s">
        <v>624</v>
      </c>
      <c r="S1107" s="34">
        <v>2</v>
      </c>
      <c r="T1107">
        <v>2023</v>
      </c>
      <c r="U1107" t="s">
        <v>606</v>
      </c>
      <c r="V1107" t="s">
        <v>2830</v>
      </c>
      <c r="W1107" t="s">
        <v>2831</v>
      </c>
      <c r="X1107" t="s">
        <v>2832</v>
      </c>
      <c r="Y1107" t="s">
        <v>2812</v>
      </c>
      <c r="Z1107" t="s">
        <v>2833</v>
      </c>
      <c r="AA1107" t="s">
        <v>623</v>
      </c>
      <c r="AB1107" t="s">
        <v>580</v>
      </c>
      <c r="AC1107" t="s">
        <v>618</v>
      </c>
      <c r="AD1107" t="s">
        <v>2842</v>
      </c>
      <c r="AE1107" t="s">
        <v>2883</v>
      </c>
      <c r="AF1107" t="s">
        <v>2884</v>
      </c>
      <c r="AH1107">
        <v>0.7220338983050848</v>
      </c>
      <c r="AI1107" t="s">
        <v>568</v>
      </c>
      <c r="AJ1107">
        <v>83467</v>
      </c>
    </row>
    <row r="1108" spans="18:36" x14ac:dyDescent="0.3">
      <c r="R1108" t="s">
        <v>624</v>
      </c>
      <c r="S1108" s="34">
        <v>2</v>
      </c>
      <c r="T1108">
        <v>2023</v>
      </c>
      <c r="U1108" t="s">
        <v>606</v>
      </c>
      <c r="V1108" t="s">
        <v>2830</v>
      </c>
      <c r="W1108" t="s">
        <v>2831</v>
      </c>
      <c r="X1108" t="s">
        <v>2832</v>
      </c>
      <c r="Y1108" t="s">
        <v>2812</v>
      </c>
      <c r="Z1108" t="s">
        <v>2833</v>
      </c>
      <c r="AA1108" t="s">
        <v>623</v>
      </c>
      <c r="AB1108" t="s">
        <v>580</v>
      </c>
      <c r="AC1108" t="s">
        <v>618</v>
      </c>
      <c r="AD1108" t="s">
        <v>2842</v>
      </c>
      <c r="AE1108" t="s">
        <v>2883</v>
      </c>
      <c r="AF1108" t="s">
        <v>2884</v>
      </c>
      <c r="AH1108">
        <v>0.7220338983050848</v>
      </c>
      <c r="AI1108" t="s">
        <v>568</v>
      </c>
      <c r="AJ1108">
        <v>83542</v>
      </c>
    </row>
    <row r="1109" spans="18:36" x14ac:dyDescent="0.3">
      <c r="R1109" t="s">
        <v>624</v>
      </c>
      <c r="S1109" s="34">
        <v>2</v>
      </c>
      <c r="T1109">
        <v>2023</v>
      </c>
      <c r="U1109" t="s">
        <v>606</v>
      </c>
      <c r="V1109" t="s">
        <v>2830</v>
      </c>
      <c r="W1109" t="s">
        <v>2831</v>
      </c>
      <c r="X1109" t="s">
        <v>2832</v>
      </c>
      <c r="Y1109" t="s">
        <v>2812</v>
      </c>
      <c r="Z1109" t="s">
        <v>2833</v>
      </c>
      <c r="AA1109" t="s">
        <v>623</v>
      </c>
      <c r="AB1109" t="s">
        <v>580</v>
      </c>
      <c r="AC1109" t="s">
        <v>618</v>
      </c>
      <c r="AD1109" t="s">
        <v>2842</v>
      </c>
      <c r="AE1109" t="s">
        <v>2883</v>
      </c>
      <c r="AF1109" t="s">
        <v>2884</v>
      </c>
      <c r="AH1109">
        <v>0.7220338983050848</v>
      </c>
      <c r="AI1109" t="s">
        <v>568</v>
      </c>
      <c r="AJ1109">
        <v>83617</v>
      </c>
    </row>
    <row r="1110" spans="18:36" x14ac:dyDescent="0.3">
      <c r="R1110" t="s">
        <v>624</v>
      </c>
      <c r="S1110" s="34">
        <v>2</v>
      </c>
      <c r="T1110">
        <v>2023</v>
      </c>
      <c r="U1110" t="s">
        <v>606</v>
      </c>
      <c r="V1110" t="s">
        <v>2830</v>
      </c>
      <c r="W1110" t="s">
        <v>2831</v>
      </c>
      <c r="X1110" t="s">
        <v>2832</v>
      </c>
      <c r="Y1110" t="s">
        <v>2812</v>
      </c>
      <c r="Z1110" t="s">
        <v>2833</v>
      </c>
      <c r="AA1110" t="s">
        <v>623</v>
      </c>
      <c r="AB1110" t="s">
        <v>580</v>
      </c>
      <c r="AC1110" t="s">
        <v>618</v>
      </c>
      <c r="AD1110" t="s">
        <v>2842</v>
      </c>
      <c r="AE1110" t="s">
        <v>2883</v>
      </c>
      <c r="AF1110" t="s">
        <v>2884</v>
      </c>
      <c r="AH1110">
        <v>0.7220338983050848</v>
      </c>
      <c r="AI1110" t="s">
        <v>568</v>
      </c>
      <c r="AJ1110">
        <v>83692</v>
      </c>
    </row>
    <row r="1111" spans="18:36" x14ac:dyDescent="0.3">
      <c r="R1111" t="s">
        <v>624</v>
      </c>
      <c r="S1111" s="34">
        <v>2</v>
      </c>
      <c r="T1111">
        <v>2023</v>
      </c>
      <c r="U1111" t="s">
        <v>606</v>
      </c>
      <c r="V1111" t="s">
        <v>2830</v>
      </c>
      <c r="W1111" t="s">
        <v>2831</v>
      </c>
      <c r="X1111" t="s">
        <v>2832</v>
      </c>
      <c r="Y1111" t="s">
        <v>2812</v>
      </c>
      <c r="Z1111" t="s">
        <v>2833</v>
      </c>
      <c r="AA1111" t="s">
        <v>623</v>
      </c>
      <c r="AB1111" t="s">
        <v>580</v>
      </c>
      <c r="AC1111" t="s">
        <v>618</v>
      </c>
      <c r="AD1111" t="s">
        <v>2842</v>
      </c>
      <c r="AE1111" t="s">
        <v>2883</v>
      </c>
      <c r="AF1111" t="s">
        <v>2884</v>
      </c>
      <c r="AH1111">
        <v>0.7220338983050848</v>
      </c>
      <c r="AI1111" t="s">
        <v>568</v>
      </c>
      <c r="AJ1111">
        <v>83767</v>
      </c>
    </row>
    <row r="1112" spans="18:36" x14ac:dyDescent="0.3">
      <c r="R1112" t="s">
        <v>624</v>
      </c>
      <c r="S1112" s="34">
        <v>2</v>
      </c>
      <c r="T1112">
        <v>2023</v>
      </c>
      <c r="U1112" t="s">
        <v>606</v>
      </c>
      <c r="V1112" t="s">
        <v>2830</v>
      </c>
      <c r="W1112" t="s">
        <v>2831</v>
      </c>
      <c r="X1112" t="s">
        <v>2832</v>
      </c>
      <c r="Y1112" t="s">
        <v>2812</v>
      </c>
      <c r="Z1112" t="s">
        <v>2833</v>
      </c>
      <c r="AA1112" t="s">
        <v>623</v>
      </c>
      <c r="AB1112" t="s">
        <v>580</v>
      </c>
      <c r="AC1112" t="s">
        <v>618</v>
      </c>
      <c r="AD1112" t="s">
        <v>2842</v>
      </c>
      <c r="AE1112" t="s">
        <v>2883</v>
      </c>
      <c r="AF1112" t="s">
        <v>2884</v>
      </c>
      <c r="AH1112">
        <v>0.7220338983050848</v>
      </c>
      <c r="AI1112" t="s">
        <v>568</v>
      </c>
      <c r="AJ1112">
        <v>83842</v>
      </c>
    </row>
    <row r="1113" spans="18:36" x14ac:dyDescent="0.3">
      <c r="R1113" t="s">
        <v>624</v>
      </c>
      <c r="S1113" s="34">
        <v>2</v>
      </c>
      <c r="T1113">
        <v>2023</v>
      </c>
      <c r="U1113" t="s">
        <v>606</v>
      </c>
      <c r="V1113" t="s">
        <v>2830</v>
      </c>
      <c r="W1113" t="s">
        <v>2831</v>
      </c>
      <c r="X1113" t="s">
        <v>2832</v>
      </c>
      <c r="Y1113" t="s">
        <v>2812</v>
      </c>
      <c r="Z1113" t="s">
        <v>2833</v>
      </c>
      <c r="AA1113" t="s">
        <v>623</v>
      </c>
      <c r="AB1113" t="s">
        <v>580</v>
      </c>
      <c r="AC1113" t="s">
        <v>618</v>
      </c>
      <c r="AD1113" t="s">
        <v>2842</v>
      </c>
      <c r="AE1113" t="s">
        <v>2883</v>
      </c>
      <c r="AF1113" t="s">
        <v>2884</v>
      </c>
      <c r="AH1113">
        <v>0.7220338983050848</v>
      </c>
      <c r="AI1113" t="s">
        <v>568</v>
      </c>
      <c r="AJ1113">
        <v>83917</v>
      </c>
    </row>
    <row r="1114" spans="18:36" x14ac:dyDescent="0.3">
      <c r="R1114" t="s">
        <v>624</v>
      </c>
      <c r="S1114" s="34">
        <v>2</v>
      </c>
      <c r="T1114">
        <v>2023</v>
      </c>
      <c r="U1114" t="s">
        <v>606</v>
      </c>
      <c r="V1114" t="s">
        <v>2830</v>
      </c>
      <c r="W1114" t="s">
        <v>2831</v>
      </c>
      <c r="X1114" t="s">
        <v>2832</v>
      </c>
      <c r="Y1114" t="s">
        <v>2812</v>
      </c>
      <c r="Z1114" t="s">
        <v>2833</v>
      </c>
      <c r="AA1114" t="s">
        <v>623</v>
      </c>
      <c r="AB1114" t="s">
        <v>580</v>
      </c>
      <c r="AC1114" t="s">
        <v>618</v>
      </c>
      <c r="AD1114" t="s">
        <v>2842</v>
      </c>
      <c r="AE1114" t="s">
        <v>2883</v>
      </c>
      <c r="AF1114" t="s">
        <v>2884</v>
      </c>
      <c r="AH1114">
        <v>0.7220338983050848</v>
      </c>
      <c r="AI1114" t="s">
        <v>568</v>
      </c>
      <c r="AJ1114">
        <v>83992</v>
      </c>
    </row>
    <row r="1115" spans="18:36" x14ac:dyDescent="0.3">
      <c r="R1115" t="s">
        <v>624</v>
      </c>
      <c r="S1115" s="34">
        <v>2</v>
      </c>
      <c r="T1115">
        <v>2023</v>
      </c>
      <c r="U1115" t="s">
        <v>606</v>
      </c>
      <c r="V1115" t="s">
        <v>2830</v>
      </c>
      <c r="W1115" t="s">
        <v>2831</v>
      </c>
      <c r="X1115" t="s">
        <v>2832</v>
      </c>
      <c r="Y1115" t="s">
        <v>2812</v>
      </c>
      <c r="Z1115" t="s">
        <v>2833</v>
      </c>
      <c r="AA1115" t="s">
        <v>623</v>
      </c>
      <c r="AB1115" t="s">
        <v>580</v>
      </c>
      <c r="AC1115" t="s">
        <v>618</v>
      </c>
      <c r="AD1115" t="s">
        <v>2842</v>
      </c>
      <c r="AE1115" t="s">
        <v>2883</v>
      </c>
      <c r="AF1115" t="s">
        <v>2884</v>
      </c>
      <c r="AH1115">
        <v>0.7220338983050848</v>
      </c>
      <c r="AI1115" t="s">
        <v>568</v>
      </c>
      <c r="AJ1115">
        <v>84067</v>
      </c>
    </row>
    <row r="1116" spans="18:36" x14ac:dyDescent="0.3">
      <c r="R1116" t="s">
        <v>624</v>
      </c>
      <c r="S1116" s="34">
        <v>2</v>
      </c>
      <c r="T1116">
        <v>2023</v>
      </c>
      <c r="U1116" t="s">
        <v>606</v>
      </c>
      <c r="V1116" t="s">
        <v>2830</v>
      </c>
      <c r="W1116" t="s">
        <v>2831</v>
      </c>
      <c r="X1116" t="s">
        <v>2832</v>
      </c>
      <c r="Y1116" t="s">
        <v>2812</v>
      </c>
      <c r="Z1116" t="s">
        <v>2833</v>
      </c>
      <c r="AA1116" t="s">
        <v>623</v>
      </c>
      <c r="AB1116" t="s">
        <v>580</v>
      </c>
      <c r="AC1116" t="s">
        <v>618</v>
      </c>
      <c r="AD1116" t="s">
        <v>2842</v>
      </c>
      <c r="AE1116" t="s">
        <v>2883</v>
      </c>
      <c r="AF1116" t="s">
        <v>2884</v>
      </c>
      <c r="AH1116">
        <v>0.7220338983050848</v>
      </c>
      <c r="AI1116" t="s">
        <v>568</v>
      </c>
      <c r="AJ1116">
        <v>84142</v>
      </c>
    </row>
    <row r="1117" spans="18:36" x14ac:dyDescent="0.3">
      <c r="R1117" t="s">
        <v>624</v>
      </c>
      <c r="S1117" s="34">
        <v>2</v>
      </c>
      <c r="T1117">
        <v>2023</v>
      </c>
      <c r="U1117" t="s">
        <v>606</v>
      </c>
      <c r="V1117" t="s">
        <v>2830</v>
      </c>
      <c r="W1117" t="s">
        <v>2831</v>
      </c>
      <c r="X1117" t="s">
        <v>2832</v>
      </c>
      <c r="Y1117" t="s">
        <v>2812</v>
      </c>
      <c r="Z1117" t="s">
        <v>2833</v>
      </c>
      <c r="AA1117" t="s">
        <v>623</v>
      </c>
      <c r="AB1117" t="s">
        <v>580</v>
      </c>
      <c r="AC1117" t="s">
        <v>618</v>
      </c>
      <c r="AD1117" t="s">
        <v>2842</v>
      </c>
      <c r="AE1117" t="s">
        <v>2883</v>
      </c>
      <c r="AF1117" t="s">
        <v>2884</v>
      </c>
      <c r="AH1117">
        <v>0.7220338983050848</v>
      </c>
      <c r="AI1117" t="s">
        <v>568</v>
      </c>
      <c r="AJ1117">
        <v>84217</v>
      </c>
    </row>
    <row r="1118" spans="18:36" x14ac:dyDescent="0.3">
      <c r="R1118" t="s">
        <v>624</v>
      </c>
      <c r="S1118" s="34">
        <v>2</v>
      </c>
      <c r="T1118">
        <v>2023</v>
      </c>
      <c r="U1118" t="s">
        <v>606</v>
      </c>
      <c r="V1118" t="s">
        <v>2830</v>
      </c>
      <c r="W1118" t="s">
        <v>2831</v>
      </c>
      <c r="X1118" t="s">
        <v>2832</v>
      </c>
      <c r="Y1118" t="s">
        <v>2812</v>
      </c>
      <c r="Z1118" t="s">
        <v>2833</v>
      </c>
      <c r="AA1118" t="s">
        <v>623</v>
      </c>
      <c r="AB1118" t="s">
        <v>580</v>
      </c>
      <c r="AC1118" t="s">
        <v>618</v>
      </c>
      <c r="AD1118" t="s">
        <v>2842</v>
      </c>
      <c r="AE1118" t="s">
        <v>2883</v>
      </c>
      <c r="AF1118" t="s">
        <v>2884</v>
      </c>
      <c r="AH1118">
        <v>0.7220338983050848</v>
      </c>
      <c r="AI1118" t="s">
        <v>568</v>
      </c>
      <c r="AJ1118">
        <v>84292</v>
      </c>
    </row>
    <row r="1119" spans="18:36" x14ac:dyDescent="0.3">
      <c r="R1119" t="s">
        <v>624</v>
      </c>
      <c r="S1119" s="34">
        <v>2</v>
      </c>
      <c r="T1119">
        <v>2023</v>
      </c>
      <c r="U1119" t="s">
        <v>606</v>
      </c>
      <c r="V1119" t="s">
        <v>2830</v>
      </c>
      <c r="W1119" t="s">
        <v>2831</v>
      </c>
      <c r="X1119" t="s">
        <v>2832</v>
      </c>
      <c r="Y1119" t="s">
        <v>2812</v>
      </c>
      <c r="Z1119" t="s">
        <v>2833</v>
      </c>
      <c r="AA1119" t="s">
        <v>623</v>
      </c>
      <c r="AB1119" t="s">
        <v>580</v>
      </c>
      <c r="AC1119" t="s">
        <v>618</v>
      </c>
      <c r="AD1119" t="s">
        <v>2842</v>
      </c>
      <c r="AE1119" t="s">
        <v>2883</v>
      </c>
      <c r="AF1119" t="s">
        <v>2884</v>
      </c>
      <c r="AH1119">
        <v>0.7220338983050848</v>
      </c>
      <c r="AI1119" t="s">
        <v>568</v>
      </c>
      <c r="AJ1119">
        <v>84367</v>
      </c>
    </row>
    <row r="1120" spans="18:36" x14ac:dyDescent="0.3">
      <c r="R1120" t="s">
        <v>624</v>
      </c>
      <c r="S1120" s="34">
        <v>2</v>
      </c>
      <c r="T1120">
        <v>2023</v>
      </c>
      <c r="U1120" t="s">
        <v>606</v>
      </c>
      <c r="V1120" t="s">
        <v>2830</v>
      </c>
      <c r="W1120" t="s">
        <v>2831</v>
      </c>
      <c r="X1120" t="s">
        <v>2832</v>
      </c>
      <c r="Y1120" t="s">
        <v>2812</v>
      </c>
      <c r="Z1120" t="s">
        <v>2833</v>
      </c>
      <c r="AA1120" t="s">
        <v>623</v>
      </c>
      <c r="AB1120" t="s">
        <v>580</v>
      </c>
      <c r="AC1120" t="s">
        <v>618</v>
      </c>
      <c r="AD1120" t="s">
        <v>2842</v>
      </c>
      <c r="AE1120" t="s">
        <v>2883</v>
      </c>
      <c r="AF1120" t="s">
        <v>2884</v>
      </c>
      <c r="AH1120">
        <v>0.7220338983050848</v>
      </c>
      <c r="AI1120" t="s">
        <v>568</v>
      </c>
      <c r="AJ1120">
        <v>84442</v>
      </c>
    </row>
    <row r="1121" spans="18:36" x14ac:dyDescent="0.3">
      <c r="R1121" t="s">
        <v>624</v>
      </c>
      <c r="S1121" s="34">
        <v>2</v>
      </c>
      <c r="T1121">
        <v>2023</v>
      </c>
      <c r="U1121" t="s">
        <v>606</v>
      </c>
      <c r="V1121" t="s">
        <v>2830</v>
      </c>
      <c r="W1121" t="s">
        <v>2831</v>
      </c>
      <c r="X1121" t="s">
        <v>2832</v>
      </c>
      <c r="Y1121" t="s">
        <v>2812</v>
      </c>
      <c r="Z1121" t="s">
        <v>2833</v>
      </c>
      <c r="AA1121" t="s">
        <v>623</v>
      </c>
      <c r="AB1121" t="s">
        <v>580</v>
      </c>
      <c r="AC1121" t="s">
        <v>618</v>
      </c>
      <c r="AD1121" t="s">
        <v>2842</v>
      </c>
      <c r="AE1121" t="s">
        <v>2883</v>
      </c>
      <c r="AF1121" t="s">
        <v>2884</v>
      </c>
      <c r="AH1121">
        <v>0.7220338983050848</v>
      </c>
      <c r="AI1121" t="s">
        <v>568</v>
      </c>
      <c r="AJ1121">
        <v>84517</v>
      </c>
    </row>
    <row r="1122" spans="18:36" x14ac:dyDescent="0.3">
      <c r="R1122" t="s">
        <v>624</v>
      </c>
      <c r="S1122" s="34">
        <v>2</v>
      </c>
      <c r="T1122">
        <v>2023</v>
      </c>
      <c r="U1122" t="s">
        <v>606</v>
      </c>
      <c r="V1122" t="s">
        <v>2830</v>
      </c>
      <c r="W1122" t="s">
        <v>2831</v>
      </c>
      <c r="X1122" t="s">
        <v>2832</v>
      </c>
      <c r="Y1122" t="s">
        <v>2812</v>
      </c>
      <c r="Z1122" t="s">
        <v>2833</v>
      </c>
      <c r="AA1122" t="s">
        <v>623</v>
      </c>
      <c r="AB1122" t="s">
        <v>580</v>
      </c>
      <c r="AC1122" t="s">
        <v>618</v>
      </c>
      <c r="AD1122" t="s">
        <v>2842</v>
      </c>
      <c r="AE1122" t="s">
        <v>2883</v>
      </c>
      <c r="AF1122" t="s">
        <v>2884</v>
      </c>
      <c r="AH1122">
        <v>0.7220338983050848</v>
      </c>
      <c r="AI1122" t="s">
        <v>568</v>
      </c>
      <c r="AJ1122">
        <v>84592</v>
      </c>
    </row>
    <row r="1123" spans="18:36" x14ac:dyDescent="0.3">
      <c r="R1123" t="s">
        <v>624</v>
      </c>
      <c r="S1123" s="34">
        <v>2</v>
      </c>
      <c r="T1123">
        <v>2023</v>
      </c>
      <c r="U1123" t="s">
        <v>606</v>
      </c>
      <c r="V1123" t="s">
        <v>2830</v>
      </c>
      <c r="W1123" t="s">
        <v>2831</v>
      </c>
      <c r="X1123" t="s">
        <v>2832</v>
      </c>
      <c r="Y1123" t="s">
        <v>2812</v>
      </c>
      <c r="Z1123" t="s">
        <v>2833</v>
      </c>
      <c r="AA1123" t="s">
        <v>623</v>
      </c>
      <c r="AB1123" t="s">
        <v>580</v>
      </c>
      <c r="AC1123" t="s">
        <v>618</v>
      </c>
      <c r="AD1123" t="s">
        <v>2842</v>
      </c>
      <c r="AE1123" t="s">
        <v>2883</v>
      </c>
      <c r="AF1123" t="s">
        <v>2884</v>
      </c>
      <c r="AH1123">
        <v>0.7220338983050848</v>
      </c>
      <c r="AI1123" t="s">
        <v>568</v>
      </c>
      <c r="AJ1123">
        <v>84667</v>
      </c>
    </row>
    <row r="1124" spans="18:36" x14ac:dyDescent="0.3">
      <c r="R1124" t="s">
        <v>624</v>
      </c>
      <c r="S1124" s="34">
        <v>2</v>
      </c>
      <c r="T1124">
        <v>2023</v>
      </c>
      <c r="U1124" t="s">
        <v>606</v>
      </c>
      <c r="V1124" t="s">
        <v>2830</v>
      </c>
      <c r="W1124" t="s">
        <v>2831</v>
      </c>
      <c r="X1124" t="s">
        <v>2832</v>
      </c>
      <c r="Y1124" t="s">
        <v>2812</v>
      </c>
      <c r="Z1124" t="s">
        <v>2833</v>
      </c>
      <c r="AA1124" t="s">
        <v>623</v>
      </c>
      <c r="AB1124" t="s">
        <v>580</v>
      </c>
      <c r="AC1124" t="s">
        <v>618</v>
      </c>
      <c r="AD1124" t="s">
        <v>2842</v>
      </c>
      <c r="AE1124" t="s">
        <v>2883</v>
      </c>
      <c r="AF1124" t="s">
        <v>2884</v>
      </c>
      <c r="AH1124">
        <v>0.7220338983050848</v>
      </c>
      <c r="AI1124" t="s">
        <v>568</v>
      </c>
      <c r="AJ1124">
        <v>84742</v>
      </c>
    </row>
    <row r="1125" spans="18:36" x14ac:dyDescent="0.3">
      <c r="R1125" t="s">
        <v>624</v>
      </c>
      <c r="S1125" s="34">
        <v>2</v>
      </c>
      <c r="T1125">
        <v>2023</v>
      </c>
      <c r="U1125" t="s">
        <v>606</v>
      </c>
      <c r="V1125" t="s">
        <v>2830</v>
      </c>
      <c r="W1125" t="s">
        <v>2831</v>
      </c>
      <c r="X1125" t="s">
        <v>2832</v>
      </c>
      <c r="Y1125" t="s">
        <v>2812</v>
      </c>
      <c r="Z1125" t="s">
        <v>2833</v>
      </c>
      <c r="AA1125" t="s">
        <v>623</v>
      </c>
      <c r="AB1125" t="s">
        <v>580</v>
      </c>
      <c r="AC1125" t="s">
        <v>618</v>
      </c>
      <c r="AD1125" t="s">
        <v>2842</v>
      </c>
      <c r="AE1125" t="s">
        <v>2883</v>
      </c>
      <c r="AF1125" t="s">
        <v>2884</v>
      </c>
      <c r="AH1125">
        <v>0.7220338983050848</v>
      </c>
      <c r="AI1125" t="s">
        <v>568</v>
      </c>
      <c r="AJ1125">
        <v>84817</v>
      </c>
    </row>
    <row r="1126" spans="18:36" x14ac:dyDescent="0.3">
      <c r="R1126" t="s">
        <v>624</v>
      </c>
      <c r="S1126" s="34">
        <v>2</v>
      </c>
      <c r="T1126">
        <v>2023</v>
      </c>
      <c r="U1126" t="s">
        <v>606</v>
      </c>
      <c r="V1126" t="s">
        <v>2830</v>
      </c>
      <c r="W1126" t="s">
        <v>2831</v>
      </c>
      <c r="X1126" t="s">
        <v>2832</v>
      </c>
      <c r="Y1126" t="s">
        <v>2812</v>
      </c>
      <c r="Z1126" t="s">
        <v>2833</v>
      </c>
      <c r="AA1126" t="s">
        <v>623</v>
      </c>
      <c r="AB1126" t="s">
        <v>580</v>
      </c>
      <c r="AC1126" t="s">
        <v>618</v>
      </c>
      <c r="AD1126" t="s">
        <v>2842</v>
      </c>
      <c r="AE1126" t="s">
        <v>2883</v>
      </c>
      <c r="AF1126" t="s">
        <v>2884</v>
      </c>
      <c r="AH1126">
        <v>0.7220338983050848</v>
      </c>
      <c r="AI1126" t="s">
        <v>568</v>
      </c>
      <c r="AJ1126">
        <v>84892</v>
      </c>
    </row>
    <row r="1127" spans="18:36" x14ac:dyDescent="0.3">
      <c r="R1127" t="s">
        <v>624</v>
      </c>
      <c r="S1127" s="34">
        <v>2</v>
      </c>
      <c r="T1127">
        <v>2023</v>
      </c>
      <c r="U1127" t="s">
        <v>606</v>
      </c>
      <c r="V1127" t="s">
        <v>2830</v>
      </c>
      <c r="W1127" t="s">
        <v>2831</v>
      </c>
      <c r="X1127" t="s">
        <v>2832</v>
      </c>
      <c r="Y1127" t="s">
        <v>2812</v>
      </c>
      <c r="Z1127" t="s">
        <v>2833</v>
      </c>
      <c r="AA1127" t="s">
        <v>623</v>
      </c>
      <c r="AB1127" t="s">
        <v>580</v>
      </c>
      <c r="AC1127" t="s">
        <v>618</v>
      </c>
      <c r="AD1127" t="s">
        <v>2842</v>
      </c>
      <c r="AE1127" t="s">
        <v>2883</v>
      </c>
      <c r="AF1127" t="s">
        <v>2884</v>
      </c>
      <c r="AH1127">
        <v>0.7220338983050848</v>
      </c>
      <c r="AI1127" t="s">
        <v>568</v>
      </c>
      <c r="AJ1127">
        <v>84967</v>
      </c>
    </row>
    <row r="1128" spans="18:36" x14ac:dyDescent="0.3">
      <c r="R1128" t="s">
        <v>624</v>
      </c>
      <c r="S1128" s="34">
        <v>2</v>
      </c>
      <c r="T1128">
        <v>2023</v>
      </c>
      <c r="U1128" t="s">
        <v>606</v>
      </c>
      <c r="V1128" t="s">
        <v>2830</v>
      </c>
      <c r="W1128" t="s">
        <v>2831</v>
      </c>
      <c r="X1128" t="s">
        <v>2832</v>
      </c>
      <c r="Y1128" t="s">
        <v>2812</v>
      </c>
      <c r="Z1128" t="s">
        <v>2833</v>
      </c>
      <c r="AA1128" t="s">
        <v>623</v>
      </c>
      <c r="AB1128" t="s">
        <v>580</v>
      </c>
      <c r="AC1128" t="s">
        <v>618</v>
      </c>
      <c r="AD1128" t="s">
        <v>2842</v>
      </c>
      <c r="AE1128" t="s">
        <v>2883</v>
      </c>
      <c r="AF1128" t="s">
        <v>2884</v>
      </c>
      <c r="AH1128">
        <v>0.7220338983050848</v>
      </c>
      <c r="AI1128" t="s">
        <v>568</v>
      </c>
      <c r="AJ1128">
        <v>85042</v>
      </c>
    </row>
    <row r="1129" spans="18:36" x14ac:dyDescent="0.3">
      <c r="R1129" t="s">
        <v>624</v>
      </c>
      <c r="S1129" s="34">
        <v>2</v>
      </c>
      <c r="T1129">
        <v>2023</v>
      </c>
      <c r="U1129" t="s">
        <v>606</v>
      </c>
      <c r="V1129" t="s">
        <v>2830</v>
      </c>
      <c r="W1129" t="s">
        <v>2831</v>
      </c>
      <c r="X1129" t="s">
        <v>2832</v>
      </c>
      <c r="Y1129" t="s">
        <v>2812</v>
      </c>
      <c r="Z1129" t="s">
        <v>2833</v>
      </c>
      <c r="AA1129" t="s">
        <v>623</v>
      </c>
      <c r="AB1129" t="s">
        <v>580</v>
      </c>
      <c r="AC1129" t="s">
        <v>618</v>
      </c>
      <c r="AD1129" t="s">
        <v>2842</v>
      </c>
      <c r="AE1129" t="s">
        <v>2883</v>
      </c>
      <c r="AF1129" t="s">
        <v>2884</v>
      </c>
      <c r="AH1129">
        <v>0.7220338983050848</v>
      </c>
      <c r="AI1129" t="s">
        <v>568</v>
      </c>
      <c r="AJ1129">
        <v>85117</v>
      </c>
    </row>
    <row r="1130" spans="18:36" x14ac:dyDescent="0.3">
      <c r="R1130" t="s">
        <v>624</v>
      </c>
      <c r="S1130" s="34">
        <v>2</v>
      </c>
      <c r="T1130">
        <v>2023</v>
      </c>
      <c r="U1130" t="s">
        <v>606</v>
      </c>
      <c r="V1130" t="s">
        <v>2830</v>
      </c>
      <c r="W1130" t="s">
        <v>2831</v>
      </c>
      <c r="X1130" t="s">
        <v>2832</v>
      </c>
      <c r="Y1130" t="s">
        <v>2812</v>
      </c>
      <c r="Z1130" t="s">
        <v>2833</v>
      </c>
      <c r="AA1130" t="s">
        <v>623</v>
      </c>
      <c r="AB1130" t="s">
        <v>580</v>
      </c>
      <c r="AC1130" t="s">
        <v>618</v>
      </c>
      <c r="AD1130" t="s">
        <v>2842</v>
      </c>
      <c r="AE1130" t="s">
        <v>2883</v>
      </c>
      <c r="AF1130" t="s">
        <v>2884</v>
      </c>
      <c r="AH1130">
        <v>0.7220338983050848</v>
      </c>
      <c r="AI1130" t="s">
        <v>568</v>
      </c>
      <c r="AJ1130">
        <v>85192</v>
      </c>
    </row>
    <row r="1131" spans="18:36" x14ac:dyDescent="0.3">
      <c r="R1131" t="s">
        <v>624</v>
      </c>
      <c r="S1131" s="34">
        <v>2</v>
      </c>
      <c r="T1131">
        <v>2023</v>
      </c>
      <c r="U1131" t="s">
        <v>606</v>
      </c>
      <c r="V1131" t="s">
        <v>2830</v>
      </c>
      <c r="W1131" t="s">
        <v>2831</v>
      </c>
      <c r="X1131" t="s">
        <v>2832</v>
      </c>
      <c r="Y1131" t="s">
        <v>2812</v>
      </c>
      <c r="Z1131" t="s">
        <v>2833</v>
      </c>
      <c r="AA1131" t="s">
        <v>623</v>
      </c>
      <c r="AB1131" t="s">
        <v>580</v>
      </c>
      <c r="AC1131" t="s">
        <v>618</v>
      </c>
      <c r="AD1131" t="s">
        <v>2842</v>
      </c>
      <c r="AE1131" t="s">
        <v>2883</v>
      </c>
      <c r="AF1131" t="s">
        <v>2884</v>
      </c>
      <c r="AH1131">
        <v>0.7220338983050848</v>
      </c>
      <c r="AI1131" t="s">
        <v>568</v>
      </c>
      <c r="AJ1131">
        <v>85267</v>
      </c>
    </row>
    <row r="1132" spans="18:36" x14ac:dyDescent="0.3">
      <c r="R1132" t="s">
        <v>624</v>
      </c>
      <c r="S1132" s="34">
        <v>2</v>
      </c>
      <c r="T1132">
        <v>2023</v>
      </c>
      <c r="U1132" t="s">
        <v>606</v>
      </c>
      <c r="V1132" t="s">
        <v>2830</v>
      </c>
      <c r="W1132" t="s">
        <v>2831</v>
      </c>
      <c r="X1132" t="s">
        <v>2832</v>
      </c>
      <c r="Y1132" t="s">
        <v>2812</v>
      </c>
      <c r="Z1132" t="s">
        <v>2833</v>
      </c>
      <c r="AA1132" t="s">
        <v>623</v>
      </c>
      <c r="AB1132" t="s">
        <v>580</v>
      </c>
      <c r="AC1132" t="s">
        <v>618</v>
      </c>
      <c r="AD1132" t="s">
        <v>2842</v>
      </c>
      <c r="AE1132" t="s">
        <v>2883</v>
      </c>
      <c r="AF1132" t="s">
        <v>2884</v>
      </c>
      <c r="AH1132">
        <v>0.7220338983050848</v>
      </c>
      <c r="AI1132" t="s">
        <v>568</v>
      </c>
      <c r="AJ1132">
        <v>85342</v>
      </c>
    </row>
    <row r="1133" spans="18:36" x14ac:dyDescent="0.3">
      <c r="R1133" t="s">
        <v>624</v>
      </c>
      <c r="S1133" s="34">
        <v>2</v>
      </c>
      <c r="T1133">
        <v>2023</v>
      </c>
      <c r="U1133" t="s">
        <v>606</v>
      </c>
      <c r="V1133" t="s">
        <v>2830</v>
      </c>
      <c r="W1133" t="s">
        <v>2831</v>
      </c>
      <c r="X1133" t="s">
        <v>2832</v>
      </c>
      <c r="Y1133" t="s">
        <v>2812</v>
      </c>
      <c r="Z1133" t="s">
        <v>2833</v>
      </c>
      <c r="AA1133" t="s">
        <v>623</v>
      </c>
      <c r="AB1133" t="s">
        <v>580</v>
      </c>
      <c r="AC1133" t="s">
        <v>618</v>
      </c>
      <c r="AD1133" t="s">
        <v>2842</v>
      </c>
      <c r="AE1133" t="s">
        <v>2883</v>
      </c>
      <c r="AF1133" t="s">
        <v>2884</v>
      </c>
      <c r="AH1133">
        <v>0.7220338983050848</v>
      </c>
      <c r="AI1133" t="s">
        <v>568</v>
      </c>
      <c r="AJ1133">
        <v>85417</v>
      </c>
    </row>
    <row r="1134" spans="18:36" x14ac:dyDescent="0.3">
      <c r="R1134" t="s">
        <v>624</v>
      </c>
      <c r="S1134" s="34">
        <v>2</v>
      </c>
      <c r="T1134">
        <v>2023</v>
      </c>
      <c r="U1134" t="s">
        <v>606</v>
      </c>
      <c r="V1134" t="s">
        <v>2830</v>
      </c>
      <c r="W1134" t="s">
        <v>2831</v>
      </c>
      <c r="X1134" t="s">
        <v>2832</v>
      </c>
      <c r="Y1134" t="s">
        <v>2812</v>
      </c>
      <c r="Z1134" t="s">
        <v>2833</v>
      </c>
      <c r="AA1134" t="s">
        <v>623</v>
      </c>
      <c r="AB1134" t="s">
        <v>580</v>
      </c>
      <c r="AC1134" t="s">
        <v>618</v>
      </c>
      <c r="AD1134" t="s">
        <v>2842</v>
      </c>
      <c r="AE1134" t="s">
        <v>2883</v>
      </c>
      <c r="AF1134" t="s">
        <v>2884</v>
      </c>
      <c r="AH1134">
        <v>0.7220338983050848</v>
      </c>
      <c r="AI1134" t="s">
        <v>568</v>
      </c>
      <c r="AJ1134">
        <v>85492</v>
      </c>
    </row>
    <row r="1135" spans="18:36" x14ac:dyDescent="0.3">
      <c r="R1135" t="s">
        <v>624</v>
      </c>
      <c r="S1135" s="34">
        <v>2</v>
      </c>
      <c r="T1135">
        <v>2023</v>
      </c>
      <c r="U1135" t="s">
        <v>606</v>
      </c>
      <c r="V1135" t="s">
        <v>2830</v>
      </c>
      <c r="W1135" t="s">
        <v>2831</v>
      </c>
      <c r="X1135" t="s">
        <v>2832</v>
      </c>
      <c r="Y1135" t="s">
        <v>2812</v>
      </c>
      <c r="Z1135" t="s">
        <v>2833</v>
      </c>
      <c r="AA1135" t="s">
        <v>623</v>
      </c>
      <c r="AB1135" t="s">
        <v>580</v>
      </c>
      <c r="AC1135" t="s">
        <v>618</v>
      </c>
      <c r="AD1135" t="s">
        <v>2842</v>
      </c>
      <c r="AE1135" t="s">
        <v>2883</v>
      </c>
      <c r="AF1135" t="s">
        <v>2884</v>
      </c>
      <c r="AH1135">
        <v>0.7220338983050848</v>
      </c>
      <c r="AI1135" t="s">
        <v>568</v>
      </c>
      <c r="AJ1135">
        <v>85567</v>
      </c>
    </row>
    <row r="1136" spans="18:36" x14ac:dyDescent="0.3">
      <c r="R1136" t="s">
        <v>624</v>
      </c>
      <c r="S1136" s="34">
        <v>2</v>
      </c>
      <c r="T1136">
        <v>2023</v>
      </c>
      <c r="U1136" t="s">
        <v>606</v>
      </c>
      <c r="V1136" t="s">
        <v>2830</v>
      </c>
      <c r="W1136" t="s">
        <v>2831</v>
      </c>
      <c r="X1136" t="s">
        <v>2832</v>
      </c>
      <c r="Y1136" t="s">
        <v>2812</v>
      </c>
      <c r="Z1136" t="s">
        <v>2833</v>
      </c>
      <c r="AA1136" t="s">
        <v>623</v>
      </c>
      <c r="AB1136" t="s">
        <v>580</v>
      </c>
      <c r="AC1136" t="s">
        <v>618</v>
      </c>
      <c r="AD1136" t="s">
        <v>2842</v>
      </c>
      <c r="AE1136" t="s">
        <v>2883</v>
      </c>
      <c r="AF1136" t="s">
        <v>2884</v>
      </c>
      <c r="AH1136">
        <v>0.7220338983050848</v>
      </c>
      <c r="AI1136" t="s">
        <v>568</v>
      </c>
      <c r="AJ1136">
        <v>85642</v>
      </c>
    </row>
    <row r="1137" spans="18:36" x14ac:dyDescent="0.3">
      <c r="R1137" t="s">
        <v>624</v>
      </c>
      <c r="S1137" s="34">
        <v>2</v>
      </c>
      <c r="T1137">
        <v>2023</v>
      </c>
      <c r="U1137" t="s">
        <v>606</v>
      </c>
      <c r="V1137" t="s">
        <v>2830</v>
      </c>
      <c r="W1137" t="s">
        <v>2831</v>
      </c>
      <c r="X1137" t="s">
        <v>2832</v>
      </c>
      <c r="Y1137" t="s">
        <v>2812</v>
      </c>
      <c r="Z1137" t="s">
        <v>2833</v>
      </c>
      <c r="AA1137" t="s">
        <v>623</v>
      </c>
      <c r="AB1137" t="s">
        <v>580</v>
      </c>
      <c r="AC1137" t="s">
        <v>618</v>
      </c>
      <c r="AD1137" t="s">
        <v>2842</v>
      </c>
      <c r="AE1137" t="s">
        <v>2883</v>
      </c>
      <c r="AF1137" t="s">
        <v>2884</v>
      </c>
      <c r="AH1137">
        <v>0.7220338983050848</v>
      </c>
      <c r="AI1137" t="s">
        <v>568</v>
      </c>
      <c r="AJ1137">
        <v>85717</v>
      </c>
    </row>
    <row r="1138" spans="18:36" x14ac:dyDescent="0.3">
      <c r="R1138" t="s">
        <v>624</v>
      </c>
      <c r="S1138" s="34">
        <v>2</v>
      </c>
      <c r="T1138">
        <v>2023</v>
      </c>
      <c r="U1138" t="s">
        <v>606</v>
      </c>
      <c r="V1138" t="s">
        <v>2830</v>
      </c>
      <c r="W1138" t="s">
        <v>2831</v>
      </c>
      <c r="X1138" t="s">
        <v>2832</v>
      </c>
      <c r="Y1138" t="s">
        <v>2812</v>
      </c>
      <c r="Z1138" t="s">
        <v>2833</v>
      </c>
      <c r="AA1138" t="s">
        <v>623</v>
      </c>
      <c r="AB1138" t="s">
        <v>580</v>
      </c>
      <c r="AC1138" t="s">
        <v>618</v>
      </c>
      <c r="AD1138" t="s">
        <v>2842</v>
      </c>
      <c r="AE1138" t="s">
        <v>2883</v>
      </c>
      <c r="AF1138" t="s">
        <v>2884</v>
      </c>
      <c r="AH1138">
        <v>0.7220338983050848</v>
      </c>
      <c r="AI1138" t="s">
        <v>568</v>
      </c>
      <c r="AJ1138">
        <v>85792</v>
      </c>
    </row>
    <row r="1139" spans="18:36" x14ac:dyDescent="0.3">
      <c r="R1139" t="s">
        <v>624</v>
      </c>
      <c r="S1139" s="34">
        <v>2</v>
      </c>
      <c r="T1139">
        <v>2023</v>
      </c>
      <c r="U1139" t="s">
        <v>606</v>
      </c>
      <c r="V1139" t="s">
        <v>2830</v>
      </c>
      <c r="W1139" t="s">
        <v>2831</v>
      </c>
      <c r="X1139" t="s">
        <v>2832</v>
      </c>
      <c r="Y1139" t="s">
        <v>2812</v>
      </c>
      <c r="Z1139" t="s">
        <v>2833</v>
      </c>
      <c r="AA1139" t="s">
        <v>623</v>
      </c>
      <c r="AB1139" t="s">
        <v>580</v>
      </c>
      <c r="AC1139" t="s">
        <v>618</v>
      </c>
      <c r="AD1139" t="s">
        <v>2842</v>
      </c>
      <c r="AE1139" t="s">
        <v>2883</v>
      </c>
      <c r="AF1139" t="s">
        <v>2884</v>
      </c>
      <c r="AH1139">
        <v>0.7220338983050848</v>
      </c>
      <c r="AI1139" t="s">
        <v>568</v>
      </c>
      <c r="AJ1139">
        <v>85867</v>
      </c>
    </row>
    <row r="1140" spans="18:36" x14ac:dyDescent="0.3">
      <c r="R1140" t="s">
        <v>624</v>
      </c>
      <c r="S1140" s="34">
        <v>2</v>
      </c>
      <c r="T1140">
        <v>2023</v>
      </c>
      <c r="U1140" t="s">
        <v>606</v>
      </c>
      <c r="V1140" t="s">
        <v>2830</v>
      </c>
      <c r="W1140" t="s">
        <v>2831</v>
      </c>
      <c r="X1140" t="s">
        <v>2832</v>
      </c>
      <c r="Y1140" t="s">
        <v>2812</v>
      </c>
      <c r="Z1140" t="s">
        <v>2833</v>
      </c>
      <c r="AA1140" t="s">
        <v>623</v>
      </c>
      <c r="AB1140" t="s">
        <v>580</v>
      </c>
      <c r="AC1140" t="s">
        <v>618</v>
      </c>
      <c r="AD1140" t="s">
        <v>2842</v>
      </c>
      <c r="AE1140" t="s">
        <v>2883</v>
      </c>
      <c r="AF1140" t="s">
        <v>2884</v>
      </c>
      <c r="AH1140">
        <v>0.7220338983050848</v>
      </c>
      <c r="AI1140" t="s">
        <v>568</v>
      </c>
      <c r="AJ1140">
        <v>85942</v>
      </c>
    </row>
    <row r="1141" spans="18:36" x14ac:dyDescent="0.3">
      <c r="R1141" t="s">
        <v>624</v>
      </c>
      <c r="S1141" s="34">
        <v>2</v>
      </c>
      <c r="T1141">
        <v>2023</v>
      </c>
      <c r="U1141" t="s">
        <v>606</v>
      </c>
      <c r="V1141" t="s">
        <v>2830</v>
      </c>
      <c r="W1141" t="s">
        <v>2831</v>
      </c>
      <c r="X1141" t="s">
        <v>2832</v>
      </c>
      <c r="Y1141" t="s">
        <v>2812</v>
      </c>
      <c r="Z1141" t="s">
        <v>2833</v>
      </c>
      <c r="AA1141" t="s">
        <v>623</v>
      </c>
      <c r="AB1141" t="s">
        <v>580</v>
      </c>
      <c r="AC1141" t="s">
        <v>618</v>
      </c>
      <c r="AD1141" t="s">
        <v>2842</v>
      </c>
      <c r="AE1141" t="s">
        <v>2883</v>
      </c>
      <c r="AF1141" t="s">
        <v>2884</v>
      </c>
      <c r="AH1141">
        <v>0.7220338983050848</v>
      </c>
      <c r="AI1141" t="s">
        <v>568</v>
      </c>
      <c r="AJ1141">
        <v>86017</v>
      </c>
    </row>
    <row r="1142" spans="18:36" x14ac:dyDescent="0.3">
      <c r="R1142" t="s">
        <v>624</v>
      </c>
      <c r="S1142" s="34">
        <v>2</v>
      </c>
      <c r="T1142">
        <v>2023</v>
      </c>
      <c r="U1142" t="s">
        <v>606</v>
      </c>
      <c r="V1142" t="s">
        <v>2830</v>
      </c>
      <c r="W1142" t="s">
        <v>2831</v>
      </c>
      <c r="X1142" t="s">
        <v>2832</v>
      </c>
      <c r="Y1142" t="s">
        <v>2812</v>
      </c>
      <c r="Z1142" t="s">
        <v>2833</v>
      </c>
      <c r="AA1142" t="s">
        <v>623</v>
      </c>
      <c r="AB1142" t="s">
        <v>580</v>
      </c>
      <c r="AC1142" t="s">
        <v>618</v>
      </c>
      <c r="AD1142" t="s">
        <v>2842</v>
      </c>
      <c r="AE1142" t="s">
        <v>2883</v>
      </c>
      <c r="AF1142" t="s">
        <v>2884</v>
      </c>
      <c r="AH1142">
        <v>0.7220338983050848</v>
      </c>
      <c r="AI1142" t="s">
        <v>568</v>
      </c>
      <c r="AJ1142">
        <v>86092</v>
      </c>
    </row>
    <row r="1143" spans="18:36" x14ac:dyDescent="0.3">
      <c r="R1143" t="s">
        <v>624</v>
      </c>
      <c r="S1143" s="34">
        <v>2</v>
      </c>
      <c r="T1143">
        <v>2023</v>
      </c>
      <c r="U1143" t="s">
        <v>606</v>
      </c>
      <c r="V1143" t="s">
        <v>2830</v>
      </c>
      <c r="W1143" t="s">
        <v>2831</v>
      </c>
      <c r="X1143" t="s">
        <v>2832</v>
      </c>
      <c r="Y1143" t="s">
        <v>2812</v>
      </c>
      <c r="Z1143" t="s">
        <v>2833</v>
      </c>
      <c r="AA1143" t="s">
        <v>623</v>
      </c>
      <c r="AB1143" t="s">
        <v>580</v>
      </c>
      <c r="AC1143" t="s">
        <v>618</v>
      </c>
      <c r="AD1143" t="s">
        <v>2842</v>
      </c>
      <c r="AE1143" t="s">
        <v>2883</v>
      </c>
      <c r="AF1143" t="s">
        <v>2884</v>
      </c>
      <c r="AH1143">
        <v>0.7220338983050848</v>
      </c>
      <c r="AI1143" t="s">
        <v>568</v>
      </c>
      <c r="AJ1143">
        <v>86167</v>
      </c>
    </row>
    <row r="1144" spans="18:36" x14ac:dyDescent="0.3">
      <c r="R1144" t="s">
        <v>624</v>
      </c>
      <c r="S1144" s="34">
        <v>2</v>
      </c>
      <c r="T1144">
        <v>2023</v>
      </c>
      <c r="U1144" t="s">
        <v>606</v>
      </c>
      <c r="V1144" t="s">
        <v>2830</v>
      </c>
      <c r="W1144" t="s">
        <v>2831</v>
      </c>
      <c r="X1144" t="s">
        <v>2832</v>
      </c>
      <c r="Y1144" t="s">
        <v>2812</v>
      </c>
      <c r="Z1144" t="s">
        <v>2833</v>
      </c>
      <c r="AA1144" t="s">
        <v>623</v>
      </c>
      <c r="AB1144" t="s">
        <v>580</v>
      </c>
      <c r="AC1144" t="s">
        <v>618</v>
      </c>
      <c r="AD1144" t="s">
        <v>2842</v>
      </c>
      <c r="AE1144" t="s">
        <v>2883</v>
      </c>
      <c r="AF1144" t="s">
        <v>2884</v>
      </c>
      <c r="AH1144">
        <v>0.7220338983050848</v>
      </c>
      <c r="AI1144" t="s">
        <v>568</v>
      </c>
      <c r="AJ1144">
        <v>86242</v>
      </c>
    </row>
    <row r="1145" spans="18:36" x14ac:dyDescent="0.3">
      <c r="R1145" t="s">
        <v>624</v>
      </c>
      <c r="S1145" s="34">
        <v>2</v>
      </c>
      <c r="T1145">
        <v>2023</v>
      </c>
      <c r="U1145" t="s">
        <v>606</v>
      </c>
      <c r="V1145" t="s">
        <v>2830</v>
      </c>
      <c r="W1145" t="s">
        <v>2831</v>
      </c>
      <c r="X1145" t="s">
        <v>2832</v>
      </c>
      <c r="Y1145" t="s">
        <v>2812</v>
      </c>
      <c r="Z1145" t="s">
        <v>2833</v>
      </c>
      <c r="AA1145" t="s">
        <v>623</v>
      </c>
      <c r="AB1145" t="s">
        <v>580</v>
      </c>
      <c r="AC1145" t="s">
        <v>618</v>
      </c>
      <c r="AD1145" t="s">
        <v>2842</v>
      </c>
      <c r="AE1145" t="s">
        <v>2883</v>
      </c>
      <c r="AF1145" t="s">
        <v>2884</v>
      </c>
      <c r="AH1145">
        <v>0.7220338983050848</v>
      </c>
      <c r="AI1145" t="s">
        <v>568</v>
      </c>
      <c r="AJ1145">
        <v>86317</v>
      </c>
    </row>
    <row r="1146" spans="18:36" x14ac:dyDescent="0.3">
      <c r="R1146" t="s">
        <v>624</v>
      </c>
      <c r="S1146" s="34">
        <v>2</v>
      </c>
      <c r="T1146">
        <v>2023</v>
      </c>
      <c r="U1146" t="s">
        <v>606</v>
      </c>
      <c r="V1146" t="s">
        <v>2830</v>
      </c>
      <c r="W1146" t="s">
        <v>2831</v>
      </c>
      <c r="X1146" t="s">
        <v>2832</v>
      </c>
      <c r="Y1146" t="s">
        <v>2812</v>
      </c>
      <c r="Z1146" t="s">
        <v>2833</v>
      </c>
      <c r="AA1146" t="s">
        <v>623</v>
      </c>
      <c r="AB1146" t="s">
        <v>580</v>
      </c>
      <c r="AC1146" t="s">
        <v>618</v>
      </c>
      <c r="AD1146" t="s">
        <v>2842</v>
      </c>
      <c r="AE1146" t="s">
        <v>2883</v>
      </c>
      <c r="AF1146" t="s">
        <v>2884</v>
      </c>
      <c r="AH1146">
        <v>0.7220338983050848</v>
      </c>
      <c r="AI1146" t="s">
        <v>568</v>
      </c>
      <c r="AJ1146">
        <v>86392</v>
      </c>
    </row>
    <row r="1147" spans="18:36" x14ac:dyDescent="0.3">
      <c r="R1147" t="s">
        <v>624</v>
      </c>
      <c r="S1147" s="34">
        <v>2</v>
      </c>
      <c r="T1147">
        <v>2023</v>
      </c>
      <c r="U1147" t="s">
        <v>606</v>
      </c>
      <c r="V1147" t="s">
        <v>2830</v>
      </c>
      <c r="W1147" t="s">
        <v>2831</v>
      </c>
      <c r="X1147" t="s">
        <v>2832</v>
      </c>
      <c r="Y1147" t="s">
        <v>2812</v>
      </c>
      <c r="Z1147" t="s">
        <v>2833</v>
      </c>
      <c r="AA1147" t="s">
        <v>623</v>
      </c>
      <c r="AB1147" t="s">
        <v>580</v>
      </c>
      <c r="AC1147" t="s">
        <v>618</v>
      </c>
      <c r="AD1147" t="s">
        <v>2842</v>
      </c>
      <c r="AE1147" t="s">
        <v>2883</v>
      </c>
      <c r="AF1147" t="s">
        <v>2884</v>
      </c>
      <c r="AH1147">
        <v>0.7220338983050848</v>
      </c>
      <c r="AI1147" t="s">
        <v>568</v>
      </c>
      <c r="AJ1147">
        <v>86467</v>
      </c>
    </row>
    <row r="1148" spans="18:36" x14ac:dyDescent="0.3">
      <c r="R1148" t="s">
        <v>624</v>
      </c>
      <c r="S1148" s="34">
        <v>2</v>
      </c>
      <c r="T1148">
        <v>2023</v>
      </c>
      <c r="U1148" t="s">
        <v>606</v>
      </c>
      <c r="V1148" t="s">
        <v>2830</v>
      </c>
      <c r="W1148" t="s">
        <v>2831</v>
      </c>
      <c r="X1148" t="s">
        <v>2832</v>
      </c>
      <c r="Y1148" t="s">
        <v>2812</v>
      </c>
      <c r="Z1148" t="s">
        <v>2833</v>
      </c>
      <c r="AA1148" t="s">
        <v>623</v>
      </c>
      <c r="AB1148" t="s">
        <v>580</v>
      </c>
      <c r="AC1148" t="s">
        <v>618</v>
      </c>
      <c r="AD1148" t="s">
        <v>2842</v>
      </c>
      <c r="AE1148" t="s">
        <v>2883</v>
      </c>
      <c r="AF1148" t="s">
        <v>2884</v>
      </c>
      <c r="AH1148">
        <v>0.7220338983050848</v>
      </c>
      <c r="AI1148" t="s">
        <v>568</v>
      </c>
      <c r="AJ1148">
        <v>86542</v>
      </c>
    </row>
    <row r="1149" spans="18:36" x14ac:dyDescent="0.3">
      <c r="R1149" t="s">
        <v>624</v>
      </c>
      <c r="S1149" s="34">
        <v>2</v>
      </c>
      <c r="T1149">
        <v>2023</v>
      </c>
      <c r="U1149" t="s">
        <v>606</v>
      </c>
      <c r="V1149" t="s">
        <v>2830</v>
      </c>
      <c r="W1149" t="s">
        <v>2831</v>
      </c>
      <c r="X1149" t="s">
        <v>2832</v>
      </c>
      <c r="Y1149" t="s">
        <v>2812</v>
      </c>
      <c r="Z1149" t="s">
        <v>2833</v>
      </c>
      <c r="AA1149" t="s">
        <v>623</v>
      </c>
      <c r="AB1149" t="s">
        <v>580</v>
      </c>
      <c r="AC1149" t="s">
        <v>618</v>
      </c>
      <c r="AD1149" t="s">
        <v>2842</v>
      </c>
      <c r="AE1149" t="s">
        <v>2883</v>
      </c>
      <c r="AF1149" t="s">
        <v>2884</v>
      </c>
      <c r="AH1149">
        <v>0.7220338983050848</v>
      </c>
      <c r="AI1149" t="s">
        <v>568</v>
      </c>
      <c r="AJ1149">
        <v>86617</v>
      </c>
    </row>
    <row r="1150" spans="18:36" x14ac:dyDescent="0.3">
      <c r="R1150" t="s">
        <v>624</v>
      </c>
      <c r="S1150" s="34">
        <v>2</v>
      </c>
      <c r="T1150">
        <v>2023</v>
      </c>
      <c r="U1150" t="s">
        <v>606</v>
      </c>
      <c r="V1150" t="s">
        <v>2830</v>
      </c>
      <c r="W1150" t="s">
        <v>2831</v>
      </c>
      <c r="X1150" t="s">
        <v>2832</v>
      </c>
      <c r="Y1150" t="s">
        <v>2812</v>
      </c>
      <c r="Z1150" t="s">
        <v>2833</v>
      </c>
      <c r="AA1150" t="s">
        <v>623</v>
      </c>
      <c r="AB1150" t="s">
        <v>580</v>
      </c>
      <c r="AC1150" t="s">
        <v>618</v>
      </c>
      <c r="AD1150" t="s">
        <v>2842</v>
      </c>
      <c r="AE1150" t="s">
        <v>2883</v>
      </c>
      <c r="AF1150" t="s">
        <v>2884</v>
      </c>
      <c r="AH1150">
        <v>0.7220338983050848</v>
      </c>
      <c r="AI1150" t="s">
        <v>568</v>
      </c>
      <c r="AJ1150">
        <v>86692</v>
      </c>
    </row>
    <row r="1151" spans="18:36" x14ac:dyDescent="0.3">
      <c r="R1151" t="s">
        <v>624</v>
      </c>
      <c r="S1151" s="34">
        <v>2</v>
      </c>
      <c r="T1151">
        <v>2023</v>
      </c>
      <c r="U1151" t="s">
        <v>606</v>
      </c>
      <c r="V1151" t="s">
        <v>2830</v>
      </c>
      <c r="W1151" t="s">
        <v>2831</v>
      </c>
      <c r="X1151" t="s">
        <v>2832</v>
      </c>
      <c r="Y1151" t="s">
        <v>2812</v>
      </c>
      <c r="Z1151" t="s">
        <v>2833</v>
      </c>
      <c r="AA1151" t="s">
        <v>623</v>
      </c>
      <c r="AB1151" t="s">
        <v>580</v>
      </c>
      <c r="AC1151" t="s">
        <v>618</v>
      </c>
      <c r="AD1151" t="s">
        <v>2842</v>
      </c>
      <c r="AE1151" t="s">
        <v>2883</v>
      </c>
      <c r="AF1151" t="s">
        <v>2884</v>
      </c>
      <c r="AH1151">
        <v>0.7220338983050848</v>
      </c>
      <c r="AI1151" t="s">
        <v>568</v>
      </c>
      <c r="AJ1151">
        <v>86767</v>
      </c>
    </row>
    <row r="1152" spans="18:36" x14ac:dyDescent="0.3">
      <c r="R1152" t="s">
        <v>624</v>
      </c>
      <c r="S1152" s="34">
        <v>2</v>
      </c>
      <c r="T1152">
        <v>2023</v>
      </c>
      <c r="U1152" t="s">
        <v>606</v>
      </c>
      <c r="V1152" t="s">
        <v>2830</v>
      </c>
      <c r="W1152" t="s">
        <v>2831</v>
      </c>
      <c r="X1152" t="s">
        <v>2832</v>
      </c>
      <c r="Y1152" t="s">
        <v>2812</v>
      </c>
      <c r="Z1152" t="s">
        <v>2833</v>
      </c>
      <c r="AA1152" t="s">
        <v>623</v>
      </c>
      <c r="AB1152" t="s">
        <v>580</v>
      </c>
      <c r="AC1152" t="s">
        <v>618</v>
      </c>
      <c r="AD1152" t="s">
        <v>2842</v>
      </c>
      <c r="AE1152" t="s">
        <v>2883</v>
      </c>
      <c r="AF1152" t="s">
        <v>2884</v>
      </c>
      <c r="AH1152">
        <v>0.7220338983050848</v>
      </c>
      <c r="AI1152" t="s">
        <v>568</v>
      </c>
      <c r="AJ1152">
        <v>86842</v>
      </c>
    </row>
    <row r="1153" spans="18:36" x14ac:dyDescent="0.3">
      <c r="R1153" t="s">
        <v>624</v>
      </c>
      <c r="S1153" s="34">
        <v>2</v>
      </c>
      <c r="T1153">
        <v>2023</v>
      </c>
      <c r="U1153" t="s">
        <v>606</v>
      </c>
      <c r="V1153" t="s">
        <v>2830</v>
      </c>
      <c r="W1153" t="s">
        <v>2831</v>
      </c>
      <c r="X1153" t="s">
        <v>2832</v>
      </c>
      <c r="Y1153" t="s">
        <v>2812</v>
      </c>
      <c r="Z1153" t="s">
        <v>2833</v>
      </c>
      <c r="AA1153" t="s">
        <v>623</v>
      </c>
      <c r="AB1153" t="s">
        <v>580</v>
      </c>
      <c r="AC1153" t="s">
        <v>618</v>
      </c>
      <c r="AD1153" t="s">
        <v>2842</v>
      </c>
      <c r="AE1153" t="s">
        <v>2883</v>
      </c>
      <c r="AF1153" t="s">
        <v>2884</v>
      </c>
      <c r="AH1153">
        <v>0.7220338983050848</v>
      </c>
      <c r="AI1153" t="s">
        <v>568</v>
      </c>
      <c r="AJ1153">
        <v>86917</v>
      </c>
    </row>
    <row r="1154" spans="18:36" x14ac:dyDescent="0.3">
      <c r="R1154" t="s">
        <v>624</v>
      </c>
      <c r="S1154" s="34">
        <v>2</v>
      </c>
      <c r="T1154">
        <v>2023</v>
      </c>
      <c r="U1154" t="s">
        <v>606</v>
      </c>
      <c r="V1154" t="s">
        <v>2830</v>
      </c>
      <c r="W1154" t="s">
        <v>2831</v>
      </c>
      <c r="X1154" t="s">
        <v>2832</v>
      </c>
      <c r="Y1154" t="s">
        <v>2812</v>
      </c>
      <c r="Z1154" t="s">
        <v>2833</v>
      </c>
      <c r="AA1154" t="s">
        <v>623</v>
      </c>
      <c r="AB1154" t="s">
        <v>580</v>
      </c>
      <c r="AC1154" t="s">
        <v>618</v>
      </c>
      <c r="AD1154" t="s">
        <v>2842</v>
      </c>
      <c r="AE1154" t="s">
        <v>2883</v>
      </c>
      <c r="AF1154" t="s">
        <v>2884</v>
      </c>
      <c r="AH1154">
        <v>0.7220338983050848</v>
      </c>
      <c r="AI1154" t="s">
        <v>568</v>
      </c>
      <c r="AJ1154">
        <v>86992</v>
      </c>
    </row>
    <row r="1155" spans="18:36" x14ac:dyDescent="0.3">
      <c r="R1155" t="s">
        <v>624</v>
      </c>
      <c r="S1155" s="34">
        <v>2</v>
      </c>
      <c r="T1155">
        <v>2023</v>
      </c>
      <c r="U1155" t="s">
        <v>606</v>
      </c>
      <c r="V1155" t="s">
        <v>2830</v>
      </c>
      <c r="W1155" t="s">
        <v>2831</v>
      </c>
      <c r="X1155" t="s">
        <v>2832</v>
      </c>
      <c r="Y1155" t="s">
        <v>2812</v>
      </c>
      <c r="Z1155" t="s">
        <v>2833</v>
      </c>
      <c r="AA1155" t="s">
        <v>623</v>
      </c>
      <c r="AB1155" t="s">
        <v>580</v>
      </c>
      <c r="AC1155" t="s">
        <v>618</v>
      </c>
      <c r="AD1155" t="s">
        <v>2842</v>
      </c>
      <c r="AE1155" t="s">
        <v>2883</v>
      </c>
      <c r="AF1155" t="s">
        <v>2884</v>
      </c>
      <c r="AH1155">
        <v>0.7220338983050848</v>
      </c>
      <c r="AI1155" t="s">
        <v>568</v>
      </c>
      <c r="AJ1155">
        <v>87067</v>
      </c>
    </row>
    <row r="1156" spans="18:36" x14ac:dyDescent="0.3">
      <c r="R1156" t="s">
        <v>624</v>
      </c>
      <c r="S1156" s="34">
        <v>2</v>
      </c>
      <c r="T1156">
        <v>2023</v>
      </c>
      <c r="U1156" t="s">
        <v>606</v>
      </c>
      <c r="V1156" t="s">
        <v>2830</v>
      </c>
      <c r="W1156" t="s">
        <v>2831</v>
      </c>
      <c r="X1156" t="s">
        <v>2832</v>
      </c>
      <c r="Y1156" t="s">
        <v>2812</v>
      </c>
      <c r="Z1156" t="s">
        <v>2833</v>
      </c>
      <c r="AA1156" t="s">
        <v>623</v>
      </c>
      <c r="AB1156" t="s">
        <v>580</v>
      </c>
      <c r="AC1156" t="s">
        <v>618</v>
      </c>
      <c r="AD1156" t="s">
        <v>2842</v>
      </c>
      <c r="AE1156" t="s">
        <v>2883</v>
      </c>
      <c r="AF1156" t="s">
        <v>2884</v>
      </c>
      <c r="AH1156">
        <v>0.7220338983050848</v>
      </c>
      <c r="AI1156" t="s">
        <v>568</v>
      </c>
      <c r="AJ1156">
        <v>87142</v>
      </c>
    </row>
    <row r="1157" spans="18:36" x14ac:dyDescent="0.3">
      <c r="R1157" t="s">
        <v>624</v>
      </c>
      <c r="S1157" s="34">
        <v>2</v>
      </c>
      <c r="T1157">
        <v>2023</v>
      </c>
      <c r="U1157" t="s">
        <v>606</v>
      </c>
      <c r="V1157" t="s">
        <v>2830</v>
      </c>
      <c r="W1157" t="s">
        <v>2831</v>
      </c>
      <c r="X1157" t="s">
        <v>2832</v>
      </c>
      <c r="Y1157" t="s">
        <v>2812</v>
      </c>
      <c r="Z1157" t="s">
        <v>2833</v>
      </c>
      <c r="AA1157" t="s">
        <v>623</v>
      </c>
      <c r="AB1157" t="s">
        <v>580</v>
      </c>
      <c r="AC1157" t="s">
        <v>618</v>
      </c>
      <c r="AD1157" t="s">
        <v>2842</v>
      </c>
      <c r="AE1157" t="s">
        <v>2883</v>
      </c>
      <c r="AF1157" t="s">
        <v>2884</v>
      </c>
      <c r="AH1157">
        <v>0.7220338983050848</v>
      </c>
      <c r="AI1157" t="s">
        <v>568</v>
      </c>
      <c r="AJ1157">
        <v>87217</v>
      </c>
    </row>
    <row r="1158" spans="18:36" x14ac:dyDescent="0.3">
      <c r="R1158" t="s">
        <v>624</v>
      </c>
      <c r="S1158" s="34">
        <v>2</v>
      </c>
      <c r="T1158">
        <v>2023</v>
      </c>
      <c r="U1158" t="s">
        <v>606</v>
      </c>
      <c r="V1158" t="s">
        <v>2830</v>
      </c>
      <c r="W1158" t="s">
        <v>2831</v>
      </c>
      <c r="X1158" t="s">
        <v>2832</v>
      </c>
      <c r="Y1158" t="s">
        <v>2812</v>
      </c>
      <c r="Z1158" t="s">
        <v>2833</v>
      </c>
      <c r="AA1158" t="s">
        <v>623</v>
      </c>
      <c r="AB1158" t="s">
        <v>580</v>
      </c>
      <c r="AC1158" t="s">
        <v>618</v>
      </c>
      <c r="AD1158" t="s">
        <v>2842</v>
      </c>
      <c r="AE1158" t="s">
        <v>2883</v>
      </c>
      <c r="AF1158" t="s">
        <v>2884</v>
      </c>
      <c r="AH1158">
        <v>0.7220338983050848</v>
      </c>
      <c r="AI1158" t="s">
        <v>568</v>
      </c>
      <c r="AJ1158">
        <v>87292</v>
      </c>
    </row>
    <row r="1159" spans="18:36" x14ac:dyDescent="0.3">
      <c r="R1159" t="s">
        <v>624</v>
      </c>
      <c r="S1159" s="34">
        <v>2</v>
      </c>
      <c r="T1159">
        <v>2023</v>
      </c>
      <c r="U1159" t="s">
        <v>606</v>
      </c>
      <c r="V1159" t="s">
        <v>2830</v>
      </c>
      <c r="W1159" t="s">
        <v>2831</v>
      </c>
      <c r="X1159" t="s">
        <v>2832</v>
      </c>
      <c r="Y1159" t="s">
        <v>2812</v>
      </c>
      <c r="Z1159" t="s">
        <v>2833</v>
      </c>
      <c r="AA1159" t="s">
        <v>623</v>
      </c>
      <c r="AB1159" t="s">
        <v>580</v>
      </c>
      <c r="AC1159" t="s">
        <v>618</v>
      </c>
      <c r="AD1159" t="s">
        <v>2842</v>
      </c>
      <c r="AE1159" t="s">
        <v>2883</v>
      </c>
      <c r="AF1159" t="s">
        <v>2884</v>
      </c>
      <c r="AH1159">
        <v>0.7220338983050848</v>
      </c>
      <c r="AI1159" t="s">
        <v>568</v>
      </c>
      <c r="AJ1159">
        <v>87367</v>
      </c>
    </row>
    <row r="1160" spans="18:36" x14ac:dyDescent="0.3">
      <c r="R1160" t="s">
        <v>624</v>
      </c>
      <c r="S1160" s="34">
        <v>2</v>
      </c>
      <c r="T1160">
        <v>2023</v>
      </c>
      <c r="U1160" t="s">
        <v>606</v>
      </c>
      <c r="V1160" t="s">
        <v>2830</v>
      </c>
      <c r="W1160" t="s">
        <v>2831</v>
      </c>
      <c r="X1160" t="s">
        <v>2832</v>
      </c>
      <c r="Y1160" t="s">
        <v>2812</v>
      </c>
      <c r="Z1160" t="s">
        <v>2833</v>
      </c>
      <c r="AA1160" t="s">
        <v>623</v>
      </c>
      <c r="AB1160" t="s">
        <v>580</v>
      </c>
      <c r="AC1160" t="s">
        <v>618</v>
      </c>
      <c r="AD1160" t="s">
        <v>2842</v>
      </c>
      <c r="AE1160" t="s">
        <v>2883</v>
      </c>
      <c r="AF1160" t="s">
        <v>2884</v>
      </c>
      <c r="AH1160">
        <v>0.7220338983050848</v>
      </c>
      <c r="AI1160" t="s">
        <v>568</v>
      </c>
      <c r="AJ1160">
        <v>87442</v>
      </c>
    </row>
    <row r="1161" spans="18:36" x14ac:dyDescent="0.3">
      <c r="R1161" t="s">
        <v>624</v>
      </c>
      <c r="S1161" s="34">
        <v>2</v>
      </c>
      <c r="T1161">
        <v>2023</v>
      </c>
      <c r="U1161" t="s">
        <v>606</v>
      </c>
      <c r="V1161" t="s">
        <v>2830</v>
      </c>
      <c r="W1161" t="s">
        <v>2831</v>
      </c>
      <c r="X1161" t="s">
        <v>2832</v>
      </c>
      <c r="Y1161" t="s">
        <v>2812</v>
      </c>
      <c r="Z1161" t="s">
        <v>2833</v>
      </c>
      <c r="AA1161" t="s">
        <v>623</v>
      </c>
      <c r="AB1161" t="s">
        <v>580</v>
      </c>
      <c r="AC1161" t="s">
        <v>618</v>
      </c>
      <c r="AD1161" t="s">
        <v>2842</v>
      </c>
      <c r="AE1161" t="s">
        <v>2883</v>
      </c>
      <c r="AF1161" t="s">
        <v>2884</v>
      </c>
      <c r="AH1161">
        <v>0.7220338983050848</v>
      </c>
      <c r="AI1161" t="s">
        <v>568</v>
      </c>
      <c r="AJ1161">
        <v>87517</v>
      </c>
    </row>
    <row r="1162" spans="18:36" x14ac:dyDescent="0.3">
      <c r="R1162" t="s">
        <v>624</v>
      </c>
      <c r="S1162" s="34">
        <v>2</v>
      </c>
      <c r="T1162">
        <v>2023</v>
      </c>
      <c r="U1162" t="s">
        <v>606</v>
      </c>
      <c r="V1162" t="s">
        <v>2830</v>
      </c>
      <c r="W1162" t="s">
        <v>2831</v>
      </c>
      <c r="X1162" t="s">
        <v>2832</v>
      </c>
      <c r="Y1162" t="s">
        <v>2812</v>
      </c>
      <c r="Z1162" t="s">
        <v>2833</v>
      </c>
      <c r="AA1162" t="s">
        <v>623</v>
      </c>
      <c r="AB1162" t="s">
        <v>580</v>
      </c>
      <c r="AC1162" t="s">
        <v>618</v>
      </c>
      <c r="AD1162" t="s">
        <v>2842</v>
      </c>
      <c r="AE1162" t="s">
        <v>2883</v>
      </c>
      <c r="AF1162" t="s">
        <v>2884</v>
      </c>
      <c r="AH1162">
        <v>0.7220338983050848</v>
      </c>
      <c r="AI1162" t="s">
        <v>568</v>
      </c>
      <c r="AJ1162">
        <v>87592</v>
      </c>
    </row>
    <row r="1163" spans="18:36" x14ac:dyDescent="0.3">
      <c r="R1163" t="s">
        <v>624</v>
      </c>
      <c r="S1163" s="34">
        <v>2</v>
      </c>
      <c r="T1163">
        <v>2023</v>
      </c>
      <c r="U1163" t="s">
        <v>606</v>
      </c>
      <c r="V1163" t="s">
        <v>2830</v>
      </c>
      <c r="W1163" t="s">
        <v>2831</v>
      </c>
      <c r="X1163" t="s">
        <v>2832</v>
      </c>
      <c r="Y1163" t="s">
        <v>2812</v>
      </c>
      <c r="Z1163" t="s">
        <v>2833</v>
      </c>
      <c r="AA1163" t="s">
        <v>623</v>
      </c>
      <c r="AB1163" t="s">
        <v>580</v>
      </c>
      <c r="AC1163" t="s">
        <v>618</v>
      </c>
      <c r="AD1163" t="s">
        <v>2842</v>
      </c>
      <c r="AE1163" t="s">
        <v>2883</v>
      </c>
      <c r="AF1163" t="s">
        <v>2884</v>
      </c>
      <c r="AH1163">
        <v>0.7220338983050848</v>
      </c>
      <c r="AI1163" t="s">
        <v>568</v>
      </c>
      <c r="AJ1163">
        <v>87667</v>
      </c>
    </row>
    <row r="1164" spans="18:36" x14ac:dyDescent="0.3">
      <c r="R1164" t="s">
        <v>624</v>
      </c>
      <c r="S1164" s="34">
        <v>2</v>
      </c>
      <c r="T1164">
        <v>2023</v>
      </c>
      <c r="U1164" t="s">
        <v>606</v>
      </c>
      <c r="V1164" t="s">
        <v>2830</v>
      </c>
      <c r="W1164" t="s">
        <v>2831</v>
      </c>
      <c r="X1164" t="s">
        <v>2832</v>
      </c>
      <c r="Y1164" t="s">
        <v>2812</v>
      </c>
      <c r="Z1164" t="s">
        <v>2833</v>
      </c>
      <c r="AA1164" t="s">
        <v>623</v>
      </c>
      <c r="AB1164" t="s">
        <v>580</v>
      </c>
      <c r="AC1164" t="s">
        <v>618</v>
      </c>
      <c r="AD1164" t="s">
        <v>2842</v>
      </c>
      <c r="AE1164" t="s">
        <v>2883</v>
      </c>
      <c r="AF1164" t="s">
        <v>2884</v>
      </c>
      <c r="AH1164">
        <v>0.7220338983050848</v>
      </c>
      <c r="AI1164" t="s">
        <v>568</v>
      </c>
      <c r="AJ1164">
        <v>87742</v>
      </c>
    </row>
    <row r="1165" spans="18:36" x14ac:dyDescent="0.3">
      <c r="R1165" t="s">
        <v>624</v>
      </c>
      <c r="S1165" s="34">
        <v>2</v>
      </c>
      <c r="T1165">
        <v>2023</v>
      </c>
      <c r="U1165" t="s">
        <v>606</v>
      </c>
      <c r="V1165" t="s">
        <v>2830</v>
      </c>
      <c r="W1165" t="s">
        <v>2831</v>
      </c>
      <c r="X1165" t="s">
        <v>2832</v>
      </c>
      <c r="Y1165" t="s">
        <v>2812</v>
      </c>
      <c r="Z1165" t="s">
        <v>2833</v>
      </c>
      <c r="AA1165" t="s">
        <v>623</v>
      </c>
      <c r="AB1165" t="s">
        <v>580</v>
      </c>
      <c r="AC1165" t="s">
        <v>618</v>
      </c>
      <c r="AD1165" t="s">
        <v>2842</v>
      </c>
      <c r="AE1165" t="s">
        <v>2883</v>
      </c>
      <c r="AF1165" t="s">
        <v>2884</v>
      </c>
      <c r="AH1165">
        <v>0.7220338983050848</v>
      </c>
      <c r="AI1165" t="s">
        <v>568</v>
      </c>
      <c r="AJ1165">
        <v>87817</v>
      </c>
    </row>
    <row r="1166" spans="18:36" x14ac:dyDescent="0.3">
      <c r="R1166" t="s">
        <v>624</v>
      </c>
      <c r="S1166" s="34">
        <v>2</v>
      </c>
      <c r="T1166">
        <v>2023</v>
      </c>
      <c r="U1166" t="s">
        <v>606</v>
      </c>
      <c r="V1166" t="s">
        <v>2830</v>
      </c>
      <c r="W1166" t="s">
        <v>2831</v>
      </c>
      <c r="X1166" t="s">
        <v>2832</v>
      </c>
      <c r="Y1166" t="s">
        <v>2812</v>
      </c>
      <c r="Z1166" t="s">
        <v>2833</v>
      </c>
      <c r="AA1166" t="s">
        <v>623</v>
      </c>
      <c r="AB1166" t="s">
        <v>580</v>
      </c>
      <c r="AC1166" t="s">
        <v>618</v>
      </c>
      <c r="AD1166" t="s">
        <v>2842</v>
      </c>
      <c r="AE1166" t="s">
        <v>2883</v>
      </c>
      <c r="AF1166" t="s">
        <v>2884</v>
      </c>
      <c r="AH1166">
        <v>0.7220338983050848</v>
      </c>
      <c r="AI1166" t="s">
        <v>568</v>
      </c>
      <c r="AJ1166">
        <v>87892</v>
      </c>
    </row>
    <row r="1167" spans="18:36" x14ac:dyDescent="0.3">
      <c r="R1167" t="s">
        <v>624</v>
      </c>
      <c r="S1167" s="34">
        <v>2</v>
      </c>
      <c r="T1167">
        <v>2023</v>
      </c>
      <c r="U1167" t="s">
        <v>606</v>
      </c>
      <c r="V1167" t="s">
        <v>2830</v>
      </c>
      <c r="W1167" t="s">
        <v>2831</v>
      </c>
      <c r="X1167" t="s">
        <v>2832</v>
      </c>
      <c r="Y1167" t="s">
        <v>2812</v>
      </c>
      <c r="Z1167" t="s">
        <v>2833</v>
      </c>
      <c r="AA1167" t="s">
        <v>623</v>
      </c>
      <c r="AB1167" t="s">
        <v>580</v>
      </c>
      <c r="AC1167" t="s">
        <v>618</v>
      </c>
      <c r="AD1167" t="s">
        <v>2842</v>
      </c>
      <c r="AE1167" t="s">
        <v>2883</v>
      </c>
      <c r="AF1167" t="s">
        <v>2884</v>
      </c>
      <c r="AH1167">
        <v>0.7220338983050848</v>
      </c>
      <c r="AI1167" t="s">
        <v>568</v>
      </c>
      <c r="AJ1167">
        <v>87967</v>
      </c>
    </row>
    <row r="1168" spans="18:36" x14ac:dyDescent="0.3">
      <c r="R1168" t="s">
        <v>624</v>
      </c>
      <c r="S1168" s="34">
        <v>2</v>
      </c>
      <c r="T1168">
        <v>2023</v>
      </c>
      <c r="U1168" t="s">
        <v>606</v>
      </c>
      <c r="V1168" t="s">
        <v>2830</v>
      </c>
      <c r="W1168" t="s">
        <v>2831</v>
      </c>
      <c r="X1168" t="s">
        <v>2832</v>
      </c>
      <c r="Y1168" t="s">
        <v>2812</v>
      </c>
      <c r="Z1168" t="s">
        <v>2833</v>
      </c>
      <c r="AA1168" t="s">
        <v>623</v>
      </c>
      <c r="AB1168" t="s">
        <v>580</v>
      </c>
      <c r="AC1168" t="s">
        <v>618</v>
      </c>
      <c r="AD1168" t="s">
        <v>2842</v>
      </c>
      <c r="AE1168" t="s">
        <v>2883</v>
      </c>
      <c r="AF1168" t="s">
        <v>2884</v>
      </c>
      <c r="AH1168">
        <v>0.7220338983050848</v>
      </c>
      <c r="AI1168" t="s">
        <v>568</v>
      </c>
      <c r="AJ1168">
        <v>88042</v>
      </c>
    </row>
    <row r="1169" spans="18:36" x14ac:dyDescent="0.3">
      <c r="R1169" t="s">
        <v>624</v>
      </c>
      <c r="S1169" s="34">
        <v>2</v>
      </c>
      <c r="T1169">
        <v>2023</v>
      </c>
      <c r="U1169" t="s">
        <v>606</v>
      </c>
      <c r="V1169" t="s">
        <v>2830</v>
      </c>
      <c r="W1169" t="s">
        <v>2831</v>
      </c>
      <c r="X1169" t="s">
        <v>2832</v>
      </c>
      <c r="Y1169" t="s">
        <v>2812</v>
      </c>
      <c r="Z1169" t="s">
        <v>2833</v>
      </c>
      <c r="AA1169" t="s">
        <v>623</v>
      </c>
      <c r="AB1169" t="s">
        <v>580</v>
      </c>
      <c r="AC1169" t="s">
        <v>618</v>
      </c>
      <c r="AD1169" t="s">
        <v>2842</v>
      </c>
      <c r="AE1169" t="s">
        <v>2883</v>
      </c>
      <c r="AF1169" t="s">
        <v>2884</v>
      </c>
      <c r="AH1169">
        <v>0.7220338983050848</v>
      </c>
      <c r="AI1169" t="s">
        <v>568</v>
      </c>
      <c r="AJ1169">
        <v>88117</v>
      </c>
    </row>
    <row r="1170" spans="18:36" x14ac:dyDescent="0.3">
      <c r="R1170" t="s">
        <v>624</v>
      </c>
      <c r="S1170" s="34">
        <v>2</v>
      </c>
      <c r="T1170">
        <v>2023</v>
      </c>
      <c r="U1170" t="s">
        <v>606</v>
      </c>
      <c r="V1170" t="s">
        <v>2830</v>
      </c>
      <c r="W1170" t="s">
        <v>2831</v>
      </c>
      <c r="X1170" t="s">
        <v>2832</v>
      </c>
      <c r="Y1170" t="s">
        <v>2812</v>
      </c>
      <c r="Z1170" t="s">
        <v>2833</v>
      </c>
      <c r="AA1170" t="s">
        <v>623</v>
      </c>
      <c r="AB1170" t="s">
        <v>580</v>
      </c>
      <c r="AC1170" t="s">
        <v>618</v>
      </c>
      <c r="AD1170" t="s">
        <v>2842</v>
      </c>
      <c r="AE1170" t="s">
        <v>2883</v>
      </c>
      <c r="AF1170" t="s">
        <v>2884</v>
      </c>
      <c r="AH1170">
        <v>0.7220338983050848</v>
      </c>
      <c r="AI1170" t="s">
        <v>568</v>
      </c>
      <c r="AJ1170">
        <v>88192</v>
      </c>
    </row>
    <row r="1171" spans="18:36" x14ac:dyDescent="0.3">
      <c r="R1171" t="s">
        <v>624</v>
      </c>
      <c r="S1171" s="34">
        <v>2</v>
      </c>
      <c r="T1171">
        <v>2023</v>
      </c>
      <c r="U1171" t="s">
        <v>606</v>
      </c>
      <c r="V1171" t="s">
        <v>2830</v>
      </c>
      <c r="W1171" t="s">
        <v>2831</v>
      </c>
      <c r="X1171" t="s">
        <v>2832</v>
      </c>
      <c r="Y1171" t="s">
        <v>2812</v>
      </c>
      <c r="Z1171" t="s">
        <v>2833</v>
      </c>
      <c r="AA1171" t="s">
        <v>623</v>
      </c>
      <c r="AB1171" t="s">
        <v>580</v>
      </c>
      <c r="AC1171" t="s">
        <v>618</v>
      </c>
      <c r="AD1171" t="s">
        <v>2842</v>
      </c>
      <c r="AE1171" t="s">
        <v>2883</v>
      </c>
      <c r="AF1171" t="s">
        <v>2884</v>
      </c>
      <c r="AH1171">
        <v>0.7220338983050848</v>
      </c>
      <c r="AI1171" t="s">
        <v>568</v>
      </c>
      <c r="AJ1171">
        <v>88267</v>
      </c>
    </row>
    <row r="1172" spans="18:36" x14ac:dyDescent="0.3">
      <c r="R1172" t="s">
        <v>624</v>
      </c>
      <c r="S1172" s="34">
        <v>2</v>
      </c>
      <c r="T1172">
        <v>2023</v>
      </c>
      <c r="U1172" t="s">
        <v>606</v>
      </c>
      <c r="V1172" t="s">
        <v>2830</v>
      </c>
      <c r="W1172" t="s">
        <v>2831</v>
      </c>
      <c r="X1172" t="s">
        <v>2832</v>
      </c>
      <c r="Y1172" t="s">
        <v>2812</v>
      </c>
      <c r="Z1172" t="s">
        <v>2833</v>
      </c>
      <c r="AA1172" t="s">
        <v>623</v>
      </c>
      <c r="AB1172" t="s">
        <v>580</v>
      </c>
      <c r="AC1172" t="s">
        <v>618</v>
      </c>
      <c r="AD1172" t="s">
        <v>2842</v>
      </c>
      <c r="AE1172" t="s">
        <v>2883</v>
      </c>
      <c r="AF1172" t="s">
        <v>2884</v>
      </c>
      <c r="AH1172">
        <v>0.7220338983050848</v>
      </c>
      <c r="AI1172" t="s">
        <v>568</v>
      </c>
      <c r="AJ1172">
        <v>88342</v>
      </c>
    </row>
    <row r="1173" spans="18:36" x14ac:dyDescent="0.3">
      <c r="R1173" t="s">
        <v>624</v>
      </c>
      <c r="S1173" s="34">
        <v>2</v>
      </c>
      <c r="T1173">
        <v>2023</v>
      </c>
      <c r="U1173" t="s">
        <v>606</v>
      </c>
      <c r="V1173" t="s">
        <v>2830</v>
      </c>
      <c r="W1173" t="s">
        <v>2831</v>
      </c>
      <c r="X1173" t="s">
        <v>2832</v>
      </c>
      <c r="Y1173" t="s">
        <v>2812</v>
      </c>
      <c r="Z1173" t="s">
        <v>2833</v>
      </c>
      <c r="AA1173" t="s">
        <v>623</v>
      </c>
      <c r="AB1173" t="s">
        <v>580</v>
      </c>
      <c r="AC1173" t="s">
        <v>618</v>
      </c>
      <c r="AD1173" t="s">
        <v>2842</v>
      </c>
      <c r="AE1173" t="s">
        <v>2883</v>
      </c>
      <c r="AF1173" t="s">
        <v>2884</v>
      </c>
      <c r="AH1173">
        <v>0.7220338983050848</v>
      </c>
      <c r="AI1173" t="s">
        <v>568</v>
      </c>
      <c r="AJ1173">
        <v>88417</v>
      </c>
    </row>
    <row r="1174" spans="18:36" x14ac:dyDescent="0.3">
      <c r="R1174" t="s">
        <v>624</v>
      </c>
      <c r="S1174" s="34">
        <v>2</v>
      </c>
      <c r="T1174">
        <v>2023</v>
      </c>
      <c r="U1174" t="s">
        <v>606</v>
      </c>
      <c r="V1174" t="s">
        <v>2830</v>
      </c>
      <c r="W1174" t="s">
        <v>2831</v>
      </c>
      <c r="X1174" t="s">
        <v>2832</v>
      </c>
      <c r="Y1174" t="s">
        <v>2812</v>
      </c>
      <c r="Z1174" t="s">
        <v>2833</v>
      </c>
      <c r="AA1174" t="s">
        <v>623</v>
      </c>
      <c r="AB1174" t="s">
        <v>580</v>
      </c>
      <c r="AC1174" t="s">
        <v>618</v>
      </c>
      <c r="AD1174" t="s">
        <v>2842</v>
      </c>
      <c r="AE1174" t="s">
        <v>2883</v>
      </c>
      <c r="AF1174" t="s">
        <v>2884</v>
      </c>
      <c r="AH1174">
        <v>0.7220338983050848</v>
      </c>
      <c r="AI1174" t="s">
        <v>568</v>
      </c>
      <c r="AJ1174">
        <v>88492</v>
      </c>
    </row>
    <row r="1175" spans="18:36" x14ac:dyDescent="0.3">
      <c r="R1175" t="s">
        <v>624</v>
      </c>
      <c r="S1175" s="34">
        <v>2</v>
      </c>
      <c r="T1175">
        <v>2023</v>
      </c>
      <c r="U1175" t="s">
        <v>606</v>
      </c>
      <c r="V1175" t="s">
        <v>2830</v>
      </c>
      <c r="W1175" t="s">
        <v>2831</v>
      </c>
      <c r="X1175" t="s">
        <v>2832</v>
      </c>
      <c r="Y1175" t="s">
        <v>2812</v>
      </c>
      <c r="Z1175" t="s">
        <v>2833</v>
      </c>
      <c r="AA1175" t="s">
        <v>623</v>
      </c>
      <c r="AB1175" t="s">
        <v>580</v>
      </c>
      <c r="AC1175" t="s">
        <v>618</v>
      </c>
      <c r="AD1175" t="s">
        <v>2842</v>
      </c>
      <c r="AE1175" t="s">
        <v>2883</v>
      </c>
      <c r="AF1175" t="s">
        <v>2884</v>
      </c>
      <c r="AH1175">
        <v>0.7220338983050848</v>
      </c>
      <c r="AI1175" t="s">
        <v>568</v>
      </c>
      <c r="AJ1175">
        <v>88567</v>
      </c>
    </row>
    <row r="1176" spans="18:36" x14ac:dyDescent="0.3">
      <c r="R1176" t="s">
        <v>624</v>
      </c>
      <c r="S1176" s="34">
        <v>2</v>
      </c>
      <c r="T1176">
        <v>2023</v>
      </c>
      <c r="U1176" t="s">
        <v>606</v>
      </c>
      <c r="V1176" t="s">
        <v>2830</v>
      </c>
      <c r="W1176" t="s">
        <v>2831</v>
      </c>
      <c r="X1176" t="s">
        <v>2832</v>
      </c>
      <c r="Y1176" t="s">
        <v>2812</v>
      </c>
      <c r="Z1176" t="s">
        <v>2833</v>
      </c>
      <c r="AA1176" t="s">
        <v>623</v>
      </c>
      <c r="AB1176" t="s">
        <v>580</v>
      </c>
      <c r="AC1176" t="s">
        <v>618</v>
      </c>
      <c r="AD1176" t="s">
        <v>2842</v>
      </c>
      <c r="AE1176" t="s">
        <v>2883</v>
      </c>
      <c r="AF1176" t="s">
        <v>2884</v>
      </c>
      <c r="AH1176">
        <v>0.7220338983050848</v>
      </c>
      <c r="AI1176" t="s">
        <v>568</v>
      </c>
      <c r="AJ1176">
        <v>88642</v>
      </c>
    </row>
    <row r="1177" spans="18:36" x14ac:dyDescent="0.3">
      <c r="R1177" t="s">
        <v>624</v>
      </c>
      <c r="S1177" s="34">
        <v>2</v>
      </c>
      <c r="T1177">
        <v>2023</v>
      </c>
      <c r="U1177" t="s">
        <v>606</v>
      </c>
      <c r="V1177" t="s">
        <v>2830</v>
      </c>
      <c r="W1177" t="s">
        <v>2831</v>
      </c>
      <c r="X1177" t="s">
        <v>2832</v>
      </c>
      <c r="Y1177" t="s">
        <v>2812</v>
      </c>
      <c r="Z1177" t="s">
        <v>2833</v>
      </c>
      <c r="AA1177" t="s">
        <v>623</v>
      </c>
      <c r="AB1177" t="s">
        <v>580</v>
      </c>
      <c r="AC1177" t="s">
        <v>618</v>
      </c>
      <c r="AD1177" t="s">
        <v>2842</v>
      </c>
      <c r="AE1177" t="s">
        <v>2883</v>
      </c>
      <c r="AF1177" t="s">
        <v>2884</v>
      </c>
      <c r="AH1177">
        <v>0.7220338983050848</v>
      </c>
      <c r="AI1177" t="s">
        <v>568</v>
      </c>
      <c r="AJ1177">
        <v>88717</v>
      </c>
    </row>
    <row r="1178" spans="18:36" x14ac:dyDescent="0.3">
      <c r="R1178" t="s">
        <v>624</v>
      </c>
      <c r="S1178" s="34">
        <v>2</v>
      </c>
      <c r="T1178">
        <v>2023</v>
      </c>
      <c r="U1178" t="s">
        <v>606</v>
      </c>
      <c r="V1178" t="s">
        <v>2830</v>
      </c>
      <c r="W1178" t="s">
        <v>2831</v>
      </c>
      <c r="X1178" t="s">
        <v>2832</v>
      </c>
      <c r="Y1178" t="s">
        <v>2812</v>
      </c>
      <c r="Z1178" t="s">
        <v>2833</v>
      </c>
      <c r="AA1178" t="s">
        <v>623</v>
      </c>
      <c r="AB1178" t="s">
        <v>580</v>
      </c>
      <c r="AC1178" t="s">
        <v>618</v>
      </c>
      <c r="AD1178" t="s">
        <v>2842</v>
      </c>
      <c r="AE1178" t="s">
        <v>2883</v>
      </c>
      <c r="AF1178" t="s">
        <v>2884</v>
      </c>
      <c r="AH1178">
        <v>0.7220338983050848</v>
      </c>
      <c r="AI1178" t="s">
        <v>568</v>
      </c>
      <c r="AJ1178">
        <v>88792</v>
      </c>
    </row>
    <row r="1179" spans="18:36" x14ac:dyDescent="0.3">
      <c r="R1179" t="s">
        <v>624</v>
      </c>
      <c r="S1179" s="34">
        <v>2</v>
      </c>
      <c r="T1179">
        <v>2023</v>
      </c>
      <c r="U1179" t="s">
        <v>606</v>
      </c>
      <c r="V1179" t="s">
        <v>2830</v>
      </c>
      <c r="W1179" t="s">
        <v>2831</v>
      </c>
      <c r="X1179" t="s">
        <v>2832</v>
      </c>
      <c r="Y1179" t="s">
        <v>2812</v>
      </c>
      <c r="Z1179" t="s">
        <v>2833</v>
      </c>
      <c r="AA1179" t="s">
        <v>623</v>
      </c>
      <c r="AB1179" t="s">
        <v>580</v>
      </c>
      <c r="AC1179" t="s">
        <v>618</v>
      </c>
      <c r="AD1179" t="s">
        <v>2842</v>
      </c>
      <c r="AE1179" t="s">
        <v>2883</v>
      </c>
      <c r="AF1179" t="s">
        <v>2884</v>
      </c>
      <c r="AH1179">
        <v>0.7220338983050848</v>
      </c>
      <c r="AI1179" t="s">
        <v>568</v>
      </c>
      <c r="AJ1179">
        <v>88867</v>
      </c>
    </row>
    <row r="1180" spans="18:36" x14ac:dyDescent="0.3">
      <c r="R1180" t="s">
        <v>624</v>
      </c>
      <c r="S1180" s="34">
        <v>2</v>
      </c>
      <c r="T1180">
        <v>2023</v>
      </c>
      <c r="U1180" t="s">
        <v>606</v>
      </c>
      <c r="V1180" t="s">
        <v>2830</v>
      </c>
      <c r="W1180" t="s">
        <v>2831</v>
      </c>
      <c r="X1180" t="s">
        <v>2832</v>
      </c>
      <c r="Y1180" t="s">
        <v>2812</v>
      </c>
      <c r="Z1180" t="s">
        <v>2833</v>
      </c>
      <c r="AA1180" t="s">
        <v>623</v>
      </c>
      <c r="AB1180" t="s">
        <v>580</v>
      </c>
      <c r="AC1180" t="s">
        <v>618</v>
      </c>
      <c r="AD1180" t="s">
        <v>2842</v>
      </c>
      <c r="AE1180" t="s">
        <v>2883</v>
      </c>
      <c r="AF1180" t="s">
        <v>2884</v>
      </c>
      <c r="AH1180">
        <v>0.7220338983050848</v>
      </c>
      <c r="AI1180" t="s">
        <v>568</v>
      </c>
      <c r="AJ1180">
        <v>88942</v>
      </c>
    </row>
    <row r="1181" spans="18:36" x14ac:dyDescent="0.3">
      <c r="R1181" t="s">
        <v>624</v>
      </c>
      <c r="S1181" s="34">
        <v>2</v>
      </c>
      <c r="T1181">
        <v>2023</v>
      </c>
      <c r="U1181" t="s">
        <v>606</v>
      </c>
      <c r="V1181" t="s">
        <v>2830</v>
      </c>
      <c r="W1181" t="s">
        <v>2831</v>
      </c>
      <c r="X1181" t="s">
        <v>2832</v>
      </c>
      <c r="Y1181" t="s">
        <v>2812</v>
      </c>
      <c r="Z1181" t="s">
        <v>2833</v>
      </c>
      <c r="AA1181" t="s">
        <v>623</v>
      </c>
      <c r="AB1181" t="s">
        <v>580</v>
      </c>
      <c r="AC1181" t="s">
        <v>618</v>
      </c>
      <c r="AD1181" t="s">
        <v>2842</v>
      </c>
      <c r="AE1181" t="s">
        <v>2883</v>
      </c>
      <c r="AF1181" t="s">
        <v>2884</v>
      </c>
      <c r="AH1181">
        <v>0.7220338983050848</v>
      </c>
      <c r="AI1181" t="s">
        <v>568</v>
      </c>
      <c r="AJ1181">
        <v>89017</v>
      </c>
    </row>
    <row r="1182" spans="18:36" x14ac:dyDescent="0.3">
      <c r="R1182" t="s">
        <v>624</v>
      </c>
      <c r="S1182" s="34">
        <v>2</v>
      </c>
      <c r="T1182">
        <v>2023</v>
      </c>
      <c r="U1182" t="s">
        <v>606</v>
      </c>
      <c r="V1182" t="s">
        <v>2830</v>
      </c>
      <c r="W1182" t="s">
        <v>2831</v>
      </c>
      <c r="X1182" t="s">
        <v>2832</v>
      </c>
      <c r="Y1182" t="s">
        <v>2812</v>
      </c>
      <c r="Z1182" t="s">
        <v>2833</v>
      </c>
      <c r="AA1182" t="s">
        <v>623</v>
      </c>
      <c r="AB1182" t="s">
        <v>580</v>
      </c>
      <c r="AC1182" t="s">
        <v>618</v>
      </c>
      <c r="AD1182" t="s">
        <v>2842</v>
      </c>
      <c r="AE1182" t="s">
        <v>2883</v>
      </c>
      <c r="AF1182" t="s">
        <v>2884</v>
      </c>
      <c r="AH1182">
        <v>0.7220338983050848</v>
      </c>
      <c r="AI1182" t="s">
        <v>568</v>
      </c>
      <c r="AJ1182">
        <v>89092</v>
      </c>
    </row>
    <row r="1183" spans="18:36" x14ac:dyDescent="0.3">
      <c r="R1183" t="s">
        <v>624</v>
      </c>
      <c r="S1183" s="34">
        <v>2</v>
      </c>
      <c r="T1183">
        <v>2023</v>
      </c>
      <c r="U1183" t="s">
        <v>606</v>
      </c>
      <c r="V1183" t="s">
        <v>2830</v>
      </c>
      <c r="W1183" t="s">
        <v>2831</v>
      </c>
      <c r="X1183" t="s">
        <v>2832</v>
      </c>
      <c r="Y1183" t="s">
        <v>2812</v>
      </c>
      <c r="Z1183" t="s">
        <v>2833</v>
      </c>
      <c r="AA1183" t="s">
        <v>623</v>
      </c>
      <c r="AB1183" t="s">
        <v>580</v>
      </c>
      <c r="AC1183" t="s">
        <v>618</v>
      </c>
      <c r="AD1183" t="s">
        <v>2842</v>
      </c>
      <c r="AE1183" t="s">
        <v>2883</v>
      </c>
      <c r="AF1183" t="s">
        <v>2884</v>
      </c>
      <c r="AH1183">
        <v>0.7220338983050848</v>
      </c>
      <c r="AI1183" t="s">
        <v>568</v>
      </c>
      <c r="AJ1183">
        <v>89167</v>
      </c>
    </row>
    <row r="1184" spans="18:36" x14ac:dyDescent="0.3">
      <c r="R1184" t="s">
        <v>624</v>
      </c>
      <c r="S1184" s="34">
        <v>2</v>
      </c>
      <c r="T1184">
        <v>2023</v>
      </c>
      <c r="U1184" t="s">
        <v>606</v>
      </c>
      <c r="V1184" t="s">
        <v>2830</v>
      </c>
      <c r="W1184" t="s">
        <v>2831</v>
      </c>
      <c r="X1184" t="s">
        <v>2832</v>
      </c>
      <c r="Y1184" t="s">
        <v>2812</v>
      </c>
      <c r="Z1184" t="s">
        <v>2833</v>
      </c>
      <c r="AA1184" t="s">
        <v>623</v>
      </c>
      <c r="AB1184" t="s">
        <v>580</v>
      </c>
      <c r="AC1184" t="s">
        <v>618</v>
      </c>
      <c r="AD1184" t="s">
        <v>2842</v>
      </c>
      <c r="AE1184" t="s">
        <v>2883</v>
      </c>
      <c r="AF1184" t="s">
        <v>2884</v>
      </c>
      <c r="AH1184">
        <v>0.7220338983050848</v>
      </c>
      <c r="AI1184" t="s">
        <v>568</v>
      </c>
      <c r="AJ1184">
        <v>89242</v>
      </c>
    </row>
    <row r="1185" spans="18:36" x14ac:dyDescent="0.3">
      <c r="R1185" t="s">
        <v>624</v>
      </c>
      <c r="S1185" s="34">
        <v>2</v>
      </c>
      <c r="T1185">
        <v>2023</v>
      </c>
      <c r="U1185" t="s">
        <v>606</v>
      </c>
      <c r="V1185" t="s">
        <v>2830</v>
      </c>
      <c r="W1185" t="s">
        <v>2831</v>
      </c>
      <c r="X1185" t="s">
        <v>2832</v>
      </c>
      <c r="Y1185" t="s">
        <v>2812</v>
      </c>
      <c r="Z1185" t="s">
        <v>2833</v>
      </c>
      <c r="AA1185" t="s">
        <v>623</v>
      </c>
      <c r="AB1185" t="s">
        <v>580</v>
      </c>
      <c r="AC1185" t="s">
        <v>618</v>
      </c>
      <c r="AD1185" t="s">
        <v>2842</v>
      </c>
      <c r="AE1185" t="s">
        <v>2883</v>
      </c>
      <c r="AF1185" t="s">
        <v>2884</v>
      </c>
      <c r="AH1185">
        <v>0.7220338983050848</v>
      </c>
      <c r="AI1185" t="s">
        <v>568</v>
      </c>
      <c r="AJ1185">
        <v>89317</v>
      </c>
    </row>
    <row r="1186" spans="18:36" x14ac:dyDescent="0.3">
      <c r="R1186" t="s">
        <v>624</v>
      </c>
      <c r="S1186" s="34">
        <v>2</v>
      </c>
      <c r="T1186">
        <v>2023</v>
      </c>
      <c r="U1186" t="s">
        <v>606</v>
      </c>
      <c r="V1186" t="s">
        <v>2830</v>
      </c>
      <c r="W1186" t="s">
        <v>2831</v>
      </c>
      <c r="X1186" t="s">
        <v>2832</v>
      </c>
      <c r="Y1186" t="s">
        <v>2812</v>
      </c>
      <c r="Z1186" t="s">
        <v>2833</v>
      </c>
      <c r="AA1186" t="s">
        <v>623</v>
      </c>
      <c r="AB1186" t="s">
        <v>580</v>
      </c>
      <c r="AC1186" t="s">
        <v>618</v>
      </c>
      <c r="AD1186" t="s">
        <v>2842</v>
      </c>
      <c r="AE1186" t="s">
        <v>2883</v>
      </c>
      <c r="AF1186" t="s">
        <v>2884</v>
      </c>
      <c r="AH1186">
        <v>0.7220338983050848</v>
      </c>
      <c r="AI1186" t="s">
        <v>568</v>
      </c>
      <c r="AJ1186">
        <v>89392</v>
      </c>
    </row>
    <row r="1187" spans="18:36" x14ac:dyDescent="0.3">
      <c r="R1187" t="s">
        <v>624</v>
      </c>
      <c r="S1187" s="34">
        <v>2</v>
      </c>
      <c r="T1187">
        <v>2023</v>
      </c>
      <c r="U1187" t="s">
        <v>606</v>
      </c>
      <c r="V1187" t="s">
        <v>2830</v>
      </c>
      <c r="W1187" t="s">
        <v>2831</v>
      </c>
      <c r="X1187" t="s">
        <v>2832</v>
      </c>
      <c r="Y1187" t="s">
        <v>2812</v>
      </c>
      <c r="Z1187" t="s">
        <v>2833</v>
      </c>
      <c r="AA1187" t="s">
        <v>623</v>
      </c>
      <c r="AB1187" t="s">
        <v>580</v>
      </c>
      <c r="AC1187" t="s">
        <v>618</v>
      </c>
      <c r="AD1187" t="s">
        <v>2842</v>
      </c>
      <c r="AE1187" t="s">
        <v>2883</v>
      </c>
      <c r="AF1187" t="s">
        <v>2884</v>
      </c>
      <c r="AH1187">
        <v>0.7220338983050848</v>
      </c>
      <c r="AI1187" t="s">
        <v>568</v>
      </c>
      <c r="AJ1187">
        <v>89467</v>
      </c>
    </row>
    <row r="1188" spans="18:36" x14ac:dyDescent="0.3">
      <c r="R1188" t="s">
        <v>624</v>
      </c>
      <c r="S1188" s="34">
        <v>2</v>
      </c>
      <c r="T1188">
        <v>2023</v>
      </c>
      <c r="U1188" t="s">
        <v>606</v>
      </c>
      <c r="V1188" t="s">
        <v>2830</v>
      </c>
      <c r="W1188" t="s">
        <v>2831</v>
      </c>
      <c r="X1188" t="s">
        <v>2832</v>
      </c>
      <c r="Y1188" t="s">
        <v>2812</v>
      </c>
      <c r="Z1188" t="s">
        <v>2833</v>
      </c>
      <c r="AA1188" t="s">
        <v>623</v>
      </c>
      <c r="AB1188" t="s">
        <v>580</v>
      </c>
      <c r="AC1188" t="s">
        <v>618</v>
      </c>
      <c r="AD1188" t="s">
        <v>2842</v>
      </c>
      <c r="AE1188" t="s">
        <v>2883</v>
      </c>
      <c r="AF1188" t="s">
        <v>2884</v>
      </c>
      <c r="AH1188">
        <v>0.7220338983050848</v>
      </c>
      <c r="AI1188" t="s">
        <v>568</v>
      </c>
      <c r="AJ1188">
        <v>89542</v>
      </c>
    </row>
    <row r="1189" spans="18:36" x14ac:dyDescent="0.3">
      <c r="R1189" t="s">
        <v>624</v>
      </c>
      <c r="S1189" s="34">
        <v>2</v>
      </c>
      <c r="T1189">
        <v>2023</v>
      </c>
      <c r="U1189" t="s">
        <v>606</v>
      </c>
      <c r="V1189" t="s">
        <v>2830</v>
      </c>
      <c r="W1189" t="s">
        <v>2831</v>
      </c>
      <c r="X1189" t="s">
        <v>2832</v>
      </c>
      <c r="Y1189" t="s">
        <v>2812</v>
      </c>
      <c r="Z1189" t="s">
        <v>2833</v>
      </c>
      <c r="AA1189" t="s">
        <v>623</v>
      </c>
      <c r="AB1189" t="s">
        <v>580</v>
      </c>
      <c r="AC1189" t="s">
        <v>618</v>
      </c>
      <c r="AD1189" t="s">
        <v>2842</v>
      </c>
      <c r="AE1189" t="s">
        <v>2883</v>
      </c>
      <c r="AF1189" t="s">
        <v>2884</v>
      </c>
      <c r="AH1189">
        <v>0.7220338983050848</v>
      </c>
      <c r="AI1189" t="s">
        <v>568</v>
      </c>
      <c r="AJ1189">
        <v>89617</v>
      </c>
    </row>
    <row r="1190" spans="18:36" x14ac:dyDescent="0.3">
      <c r="R1190" t="s">
        <v>624</v>
      </c>
      <c r="S1190" s="34">
        <v>2</v>
      </c>
      <c r="T1190">
        <v>2023</v>
      </c>
      <c r="U1190" t="s">
        <v>606</v>
      </c>
      <c r="V1190" t="s">
        <v>2830</v>
      </c>
      <c r="W1190" t="s">
        <v>2831</v>
      </c>
      <c r="X1190" t="s">
        <v>2832</v>
      </c>
      <c r="Y1190" t="s">
        <v>2812</v>
      </c>
      <c r="Z1190" t="s">
        <v>2833</v>
      </c>
      <c r="AA1190" t="s">
        <v>623</v>
      </c>
      <c r="AB1190" t="s">
        <v>580</v>
      </c>
      <c r="AC1190" t="s">
        <v>618</v>
      </c>
      <c r="AD1190" t="s">
        <v>2842</v>
      </c>
      <c r="AE1190" t="s">
        <v>2883</v>
      </c>
      <c r="AF1190" t="s">
        <v>2884</v>
      </c>
      <c r="AH1190">
        <v>0.7220338983050848</v>
      </c>
      <c r="AI1190" t="s">
        <v>568</v>
      </c>
      <c r="AJ1190">
        <v>89692</v>
      </c>
    </row>
    <row r="1191" spans="18:36" x14ac:dyDescent="0.3">
      <c r="R1191" t="s">
        <v>624</v>
      </c>
      <c r="S1191" s="34">
        <v>2</v>
      </c>
      <c r="T1191">
        <v>2023</v>
      </c>
      <c r="U1191" t="s">
        <v>606</v>
      </c>
      <c r="V1191" t="s">
        <v>2830</v>
      </c>
      <c r="W1191" t="s">
        <v>2831</v>
      </c>
      <c r="X1191" t="s">
        <v>2832</v>
      </c>
      <c r="Y1191" t="s">
        <v>2812</v>
      </c>
      <c r="Z1191" t="s">
        <v>2833</v>
      </c>
      <c r="AA1191" t="s">
        <v>623</v>
      </c>
      <c r="AB1191" t="s">
        <v>580</v>
      </c>
      <c r="AC1191" t="s">
        <v>618</v>
      </c>
      <c r="AD1191" t="s">
        <v>2842</v>
      </c>
      <c r="AE1191" t="s">
        <v>2883</v>
      </c>
      <c r="AF1191" t="s">
        <v>2884</v>
      </c>
      <c r="AH1191">
        <v>0.7220338983050848</v>
      </c>
      <c r="AI1191" t="s">
        <v>568</v>
      </c>
      <c r="AJ1191">
        <v>89767</v>
      </c>
    </row>
    <row r="1192" spans="18:36" x14ac:dyDescent="0.3">
      <c r="R1192" t="s">
        <v>624</v>
      </c>
      <c r="S1192" s="34">
        <v>2</v>
      </c>
      <c r="T1192">
        <v>2023</v>
      </c>
      <c r="U1192" t="s">
        <v>606</v>
      </c>
      <c r="V1192" t="s">
        <v>2830</v>
      </c>
      <c r="W1192" t="s">
        <v>2831</v>
      </c>
      <c r="X1192" t="s">
        <v>2832</v>
      </c>
      <c r="Y1192" t="s">
        <v>2812</v>
      </c>
      <c r="Z1192" t="s">
        <v>2833</v>
      </c>
      <c r="AA1192" t="s">
        <v>623</v>
      </c>
      <c r="AB1192" t="s">
        <v>580</v>
      </c>
      <c r="AC1192" t="s">
        <v>618</v>
      </c>
      <c r="AD1192" t="s">
        <v>2842</v>
      </c>
      <c r="AE1192" t="s">
        <v>2883</v>
      </c>
      <c r="AF1192" t="s">
        <v>2884</v>
      </c>
      <c r="AH1192">
        <v>0.7220338983050848</v>
      </c>
      <c r="AI1192" t="s">
        <v>568</v>
      </c>
      <c r="AJ1192">
        <v>89842</v>
      </c>
    </row>
    <row r="1193" spans="18:36" x14ac:dyDescent="0.3">
      <c r="R1193" t="s">
        <v>624</v>
      </c>
      <c r="S1193" s="34">
        <v>2</v>
      </c>
      <c r="T1193">
        <v>2023</v>
      </c>
      <c r="U1193" t="s">
        <v>606</v>
      </c>
      <c r="V1193" t="s">
        <v>2830</v>
      </c>
      <c r="W1193" t="s">
        <v>2831</v>
      </c>
      <c r="X1193" t="s">
        <v>2832</v>
      </c>
      <c r="Y1193" t="s">
        <v>2812</v>
      </c>
      <c r="Z1193" t="s">
        <v>2833</v>
      </c>
      <c r="AA1193" t="s">
        <v>623</v>
      </c>
      <c r="AB1193" t="s">
        <v>580</v>
      </c>
      <c r="AC1193" t="s">
        <v>618</v>
      </c>
      <c r="AD1193" t="s">
        <v>2842</v>
      </c>
      <c r="AE1193" t="s">
        <v>2883</v>
      </c>
      <c r="AF1193" t="s">
        <v>2884</v>
      </c>
      <c r="AH1193">
        <v>0.7220338983050848</v>
      </c>
      <c r="AI1193" t="s">
        <v>568</v>
      </c>
      <c r="AJ1193">
        <v>89917</v>
      </c>
    </row>
    <row r="1194" spans="18:36" x14ac:dyDescent="0.3">
      <c r="R1194" t="s">
        <v>624</v>
      </c>
      <c r="S1194" s="34">
        <v>2</v>
      </c>
      <c r="T1194">
        <v>2023</v>
      </c>
      <c r="U1194" t="s">
        <v>606</v>
      </c>
      <c r="V1194" t="s">
        <v>2830</v>
      </c>
      <c r="W1194" t="s">
        <v>2831</v>
      </c>
      <c r="X1194" t="s">
        <v>2832</v>
      </c>
      <c r="Y1194" t="s">
        <v>2812</v>
      </c>
      <c r="Z1194" t="s">
        <v>2833</v>
      </c>
      <c r="AA1194" t="s">
        <v>623</v>
      </c>
      <c r="AB1194" t="s">
        <v>580</v>
      </c>
      <c r="AC1194" t="s">
        <v>618</v>
      </c>
      <c r="AD1194" t="s">
        <v>2842</v>
      </c>
      <c r="AE1194" t="s">
        <v>2883</v>
      </c>
      <c r="AF1194" t="s">
        <v>2884</v>
      </c>
      <c r="AH1194">
        <v>0.7220338983050848</v>
      </c>
      <c r="AI1194" t="s">
        <v>568</v>
      </c>
      <c r="AJ1194">
        <v>89992</v>
      </c>
    </row>
    <row r="1195" spans="18:36" x14ac:dyDescent="0.3">
      <c r="R1195" t="s">
        <v>624</v>
      </c>
      <c r="S1195" s="34">
        <v>2</v>
      </c>
      <c r="T1195">
        <v>2023</v>
      </c>
      <c r="U1195" t="s">
        <v>606</v>
      </c>
      <c r="V1195" t="s">
        <v>2830</v>
      </c>
      <c r="W1195" t="s">
        <v>2831</v>
      </c>
      <c r="X1195" t="s">
        <v>2832</v>
      </c>
      <c r="Y1195" t="s">
        <v>2812</v>
      </c>
      <c r="Z1195" t="s">
        <v>2833</v>
      </c>
      <c r="AA1195" t="s">
        <v>623</v>
      </c>
      <c r="AB1195" t="s">
        <v>580</v>
      </c>
      <c r="AC1195" t="s">
        <v>618</v>
      </c>
      <c r="AD1195" t="s">
        <v>2842</v>
      </c>
      <c r="AE1195" t="s">
        <v>2883</v>
      </c>
      <c r="AF1195" t="s">
        <v>2884</v>
      </c>
      <c r="AH1195">
        <v>0.7220338983050848</v>
      </c>
      <c r="AI1195" t="s">
        <v>568</v>
      </c>
      <c r="AJ1195">
        <v>90067</v>
      </c>
    </row>
    <row r="1196" spans="18:36" x14ac:dyDescent="0.3">
      <c r="R1196" t="s">
        <v>624</v>
      </c>
      <c r="S1196" s="34">
        <v>2</v>
      </c>
      <c r="T1196">
        <v>2023</v>
      </c>
      <c r="U1196" t="s">
        <v>606</v>
      </c>
      <c r="V1196" t="s">
        <v>2830</v>
      </c>
      <c r="W1196" t="s">
        <v>2831</v>
      </c>
      <c r="X1196" t="s">
        <v>2832</v>
      </c>
      <c r="Y1196" t="s">
        <v>2812</v>
      </c>
      <c r="Z1196" t="s">
        <v>2833</v>
      </c>
      <c r="AA1196" t="s">
        <v>623</v>
      </c>
      <c r="AB1196" t="s">
        <v>580</v>
      </c>
      <c r="AC1196" t="s">
        <v>618</v>
      </c>
      <c r="AD1196" t="s">
        <v>2842</v>
      </c>
      <c r="AE1196" t="s">
        <v>2883</v>
      </c>
      <c r="AF1196" t="s">
        <v>2884</v>
      </c>
      <c r="AH1196">
        <v>0.7220338983050848</v>
      </c>
      <c r="AI1196" t="s">
        <v>568</v>
      </c>
      <c r="AJ1196">
        <v>90142</v>
      </c>
    </row>
    <row r="1197" spans="18:36" x14ac:dyDescent="0.3">
      <c r="R1197" t="s">
        <v>624</v>
      </c>
      <c r="S1197" s="34">
        <v>2</v>
      </c>
      <c r="T1197">
        <v>2023</v>
      </c>
      <c r="U1197" t="s">
        <v>606</v>
      </c>
      <c r="V1197" t="s">
        <v>2830</v>
      </c>
      <c r="W1197" t="s">
        <v>2831</v>
      </c>
      <c r="X1197" t="s">
        <v>2832</v>
      </c>
      <c r="Y1197" t="s">
        <v>2812</v>
      </c>
      <c r="Z1197" t="s">
        <v>2833</v>
      </c>
      <c r="AA1197" t="s">
        <v>623</v>
      </c>
      <c r="AB1197" t="s">
        <v>580</v>
      </c>
      <c r="AC1197" t="s">
        <v>618</v>
      </c>
      <c r="AD1197" t="s">
        <v>2842</v>
      </c>
      <c r="AE1197" t="s">
        <v>2883</v>
      </c>
      <c r="AF1197" t="s">
        <v>2884</v>
      </c>
      <c r="AH1197">
        <v>0.7220338983050848</v>
      </c>
      <c r="AI1197" t="s">
        <v>568</v>
      </c>
      <c r="AJ1197">
        <v>90217</v>
      </c>
    </row>
    <row r="1198" spans="18:36" x14ac:dyDescent="0.3">
      <c r="R1198" t="s">
        <v>624</v>
      </c>
      <c r="S1198" s="34">
        <v>2</v>
      </c>
      <c r="T1198">
        <v>2023</v>
      </c>
      <c r="U1198" t="s">
        <v>606</v>
      </c>
      <c r="V1198" t="s">
        <v>2830</v>
      </c>
      <c r="W1198" t="s">
        <v>2831</v>
      </c>
      <c r="X1198" t="s">
        <v>2832</v>
      </c>
      <c r="Y1198" t="s">
        <v>2812</v>
      </c>
      <c r="Z1198" t="s">
        <v>2833</v>
      </c>
      <c r="AA1198" t="s">
        <v>623</v>
      </c>
      <c r="AB1198" t="s">
        <v>580</v>
      </c>
      <c r="AC1198" t="s">
        <v>618</v>
      </c>
      <c r="AD1198" t="s">
        <v>2842</v>
      </c>
      <c r="AE1198" t="s">
        <v>2883</v>
      </c>
      <c r="AF1198" t="s">
        <v>2884</v>
      </c>
      <c r="AH1198">
        <v>0.7220338983050848</v>
      </c>
      <c r="AI1198" t="s">
        <v>568</v>
      </c>
      <c r="AJ1198">
        <v>90292</v>
      </c>
    </row>
    <row r="1199" spans="18:36" x14ac:dyDescent="0.3">
      <c r="R1199" t="s">
        <v>624</v>
      </c>
      <c r="S1199" s="34">
        <v>2</v>
      </c>
      <c r="T1199">
        <v>2023</v>
      </c>
      <c r="U1199" t="s">
        <v>606</v>
      </c>
      <c r="V1199" t="s">
        <v>2830</v>
      </c>
      <c r="W1199" t="s">
        <v>2831</v>
      </c>
      <c r="X1199" t="s">
        <v>2832</v>
      </c>
      <c r="Y1199" t="s">
        <v>2812</v>
      </c>
      <c r="Z1199" t="s">
        <v>2833</v>
      </c>
      <c r="AA1199" t="s">
        <v>623</v>
      </c>
      <c r="AB1199" t="s">
        <v>580</v>
      </c>
      <c r="AC1199" t="s">
        <v>618</v>
      </c>
      <c r="AD1199" t="s">
        <v>2842</v>
      </c>
      <c r="AE1199" t="s">
        <v>2883</v>
      </c>
      <c r="AF1199" t="s">
        <v>2884</v>
      </c>
      <c r="AH1199">
        <v>0.7220338983050848</v>
      </c>
      <c r="AI1199" t="s">
        <v>568</v>
      </c>
      <c r="AJ1199">
        <v>90367</v>
      </c>
    </row>
    <row r="1200" spans="18:36" x14ac:dyDescent="0.3">
      <c r="R1200" t="s">
        <v>624</v>
      </c>
      <c r="S1200" s="34">
        <v>2</v>
      </c>
      <c r="T1200">
        <v>2023</v>
      </c>
      <c r="U1200" t="s">
        <v>606</v>
      </c>
      <c r="V1200" t="s">
        <v>2830</v>
      </c>
      <c r="W1200" t="s">
        <v>2831</v>
      </c>
      <c r="X1200" t="s">
        <v>2832</v>
      </c>
      <c r="Y1200" t="s">
        <v>2812</v>
      </c>
      <c r="Z1200" t="s">
        <v>2833</v>
      </c>
      <c r="AA1200" t="s">
        <v>623</v>
      </c>
      <c r="AB1200" t="s">
        <v>580</v>
      </c>
      <c r="AC1200" t="s">
        <v>618</v>
      </c>
      <c r="AD1200" t="s">
        <v>2842</v>
      </c>
      <c r="AE1200" t="s">
        <v>2883</v>
      </c>
      <c r="AF1200" t="s">
        <v>2884</v>
      </c>
      <c r="AH1200">
        <v>0.7220338983050848</v>
      </c>
      <c r="AI1200" t="s">
        <v>568</v>
      </c>
      <c r="AJ1200">
        <v>90442</v>
      </c>
    </row>
    <row r="1201" spans="18:36" x14ac:dyDescent="0.3">
      <c r="R1201" t="s">
        <v>624</v>
      </c>
      <c r="S1201" s="34">
        <v>2</v>
      </c>
      <c r="T1201">
        <v>2023</v>
      </c>
      <c r="U1201" t="s">
        <v>606</v>
      </c>
      <c r="V1201" t="s">
        <v>2830</v>
      </c>
      <c r="W1201" t="s">
        <v>2831</v>
      </c>
      <c r="X1201" t="s">
        <v>2832</v>
      </c>
      <c r="Y1201" t="s">
        <v>2812</v>
      </c>
      <c r="Z1201" t="s">
        <v>2833</v>
      </c>
      <c r="AA1201" t="s">
        <v>623</v>
      </c>
      <c r="AB1201" t="s">
        <v>580</v>
      </c>
      <c r="AC1201" t="s">
        <v>618</v>
      </c>
      <c r="AD1201" t="s">
        <v>2842</v>
      </c>
      <c r="AE1201" t="s">
        <v>2883</v>
      </c>
      <c r="AF1201" t="s">
        <v>2884</v>
      </c>
      <c r="AH1201">
        <v>0.7220338983050848</v>
      </c>
      <c r="AI1201" t="s">
        <v>568</v>
      </c>
      <c r="AJ1201">
        <v>90517</v>
      </c>
    </row>
    <row r="1202" spans="18:36" x14ac:dyDescent="0.3">
      <c r="R1202" t="s">
        <v>624</v>
      </c>
      <c r="S1202" s="34">
        <v>2</v>
      </c>
      <c r="T1202">
        <v>2023</v>
      </c>
      <c r="U1202" t="s">
        <v>606</v>
      </c>
      <c r="V1202" t="s">
        <v>2830</v>
      </c>
      <c r="W1202" t="s">
        <v>2831</v>
      </c>
      <c r="X1202" t="s">
        <v>2832</v>
      </c>
      <c r="Y1202" t="s">
        <v>2812</v>
      </c>
      <c r="Z1202" t="s">
        <v>2833</v>
      </c>
      <c r="AA1202" t="s">
        <v>623</v>
      </c>
      <c r="AB1202" t="s">
        <v>580</v>
      </c>
      <c r="AC1202" t="s">
        <v>618</v>
      </c>
      <c r="AD1202" t="s">
        <v>2842</v>
      </c>
      <c r="AE1202" t="s">
        <v>2883</v>
      </c>
      <c r="AF1202" t="s">
        <v>2884</v>
      </c>
      <c r="AH1202">
        <v>0.7220338983050848</v>
      </c>
      <c r="AI1202" t="s">
        <v>568</v>
      </c>
      <c r="AJ1202">
        <v>90592</v>
      </c>
    </row>
    <row r="1203" spans="18:36" x14ac:dyDescent="0.3">
      <c r="R1203" t="s">
        <v>624</v>
      </c>
      <c r="S1203" s="34">
        <v>2</v>
      </c>
      <c r="T1203">
        <v>2023</v>
      </c>
      <c r="U1203" t="s">
        <v>606</v>
      </c>
      <c r="V1203" t="s">
        <v>2830</v>
      </c>
      <c r="W1203" t="s">
        <v>2831</v>
      </c>
      <c r="X1203" t="s">
        <v>2832</v>
      </c>
      <c r="Y1203" t="s">
        <v>2812</v>
      </c>
      <c r="Z1203" t="s">
        <v>2833</v>
      </c>
      <c r="AA1203" t="s">
        <v>623</v>
      </c>
      <c r="AB1203" t="s">
        <v>580</v>
      </c>
      <c r="AC1203" t="s">
        <v>618</v>
      </c>
      <c r="AD1203" t="s">
        <v>2842</v>
      </c>
      <c r="AE1203" t="s">
        <v>2883</v>
      </c>
      <c r="AF1203" t="s">
        <v>2884</v>
      </c>
      <c r="AH1203">
        <v>0.7220338983050848</v>
      </c>
      <c r="AI1203" t="s">
        <v>568</v>
      </c>
      <c r="AJ1203">
        <v>90667</v>
      </c>
    </row>
    <row r="1204" spans="18:36" x14ac:dyDescent="0.3">
      <c r="R1204" t="s">
        <v>624</v>
      </c>
      <c r="S1204" s="34">
        <v>2</v>
      </c>
      <c r="T1204">
        <v>2023</v>
      </c>
      <c r="U1204" t="s">
        <v>606</v>
      </c>
      <c r="V1204" t="s">
        <v>2830</v>
      </c>
      <c r="W1204" t="s">
        <v>2831</v>
      </c>
      <c r="X1204" t="s">
        <v>2832</v>
      </c>
      <c r="Y1204" t="s">
        <v>2812</v>
      </c>
      <c r="Z1204" t="s">
        <v>2833</v>
      </c>
      <c r="AA1204" t="s">
        <v>623</v>
      </c>
      <c r="AB1204" t="s">
        <v>580</v>
      </c>
      <c r="AC1204" t="s">
        <v>618</v>
      </c>
      <c r="AD1204" t="s">
        <v>2842</v>
      </c>
      <c r="AE1204" t="s">
        <v>2883</v>
      </c>
      <c r="AF1204" t="s">
        <v>2884</v>
      </c>
      <c r="AH1204">
        <v>0.7220338983050848</v>
      </c>
      <c r="AI1204" t="s">
        <v>568</v>
      </c>
      <c r="AJ1204">
        <v>90742</v>
      </c>
    </row>
    <row r="1205" spans="18:36" x14ac:dyDescent="0.3">
      <c r="R1205" t="s">
        <v>624</v>
      </c>
      <c r="S1205" s="34">
        <v>2</v>
      </c>
      <c r="T1205">
        <v>2023</v>
      </c>
      <c r="U1205" t="s">
        <v>606</v>
      </c>
      <c r="V1205" t="s">
        <v>2830</v>
      </c>
      <c r="W1205" t="s">
        <v>2831</v>
      </c>
      <c r="X1205" t="s">
        <v>2832</v>
      </c>
      <c r="Y1205" t="s">
        <v>2812</v>
      </c>
      <c r="Z1205" t="s">
        <v>2833</v>
      </c>
      <c r="AA1205" t="s">
        <v>623</v>
      </c>
      <c r="AB1205" t="s">
        <v>580</v>
      </c>
      <c r="AC1205" t="s">
        <v>618</v>
      </c>
      <c r="AD1205" t="s">
        <v>2842</v>
      </c>
      <c r="AE1205" t="s">
        <v>2883</v>
      </c>
      <c r="AF1205" t="s">
        <v>2884</v>
      </c>
      <c r="AH1205">
        <v>0.7220338983050848</v>
      </c>
      <c r="AI1205" t="s">
        <v>568</v>
      </c>
      <c r="AJ1205">
        <v>90817</v>
      </c>
    </row>
    <row r="1206" spans="18:36" x14ac:dyDescent="0.3">
      <c r="R1206" t="s">
        <v>625</v>
      </c>
      <c r="S1206" s="34">
        <v>2</v>
      </c>
      <c r="T1206">
        <v>2023</v>
      </c>
      <c r="U1206" t="s">
        <v>606</v>
      </c>
      <c r="V1206" t="s">
        <v>2830</v>
      </c>
      <c r="W1206" t="s">
        <v>2831</v>
      </c>
      <c r="X1206" t="s">
        <v>2832</v>
      </c>
      <c r="Y1206" t="s">
        <v>2812</v>
      </c>
      <c r="Z1206" t="s">
        <v>2833</v>
      </c>
      <c r="AA1206" t="s">
        <v>623</v>
      </c>
      <c r="AB1206" t="s">
        <v>570</v>
      </c>
      <c r="AC1206" t="s">
        <v>620</v>
      </c>
      <c r="AD1206" t="s">
        <v>2847</v>
      </c>
      <c r="AE1206" t="s">
        <v>2885</v>
      </c>
      <c r="AF1206" t="s">
        <v>2886</v>
      </c>
      <c r="AH1206">
        <v>0.7260504201680672</v>
      </c>
      <c r="AI1206" t="s">
        <v>568</v>
      </c>
      <c r="AJ1206">
        <v>90861</v>
      </c>
    </row>
    <row r="1207" spans="18:36" x14ac:dyDescent="0.3">
      <c r="R1207" t="s">
        <v>625</v>
      </c>
      <c r="S1207" s="34">
        <v>2</v>
      </c>
      <c r="T1207">
        <v>2023</v>
      </c>
      <c r="U1207" t="s">
        <v>606</v>
      </c>
      <c r="V1207" t="s">
        <v>2830</v>
      </c>
      <c r="W1207" t="s">
        <v>2831</v>
      </c>
      <c r="X1207" t="s">
        <v>2832</v>
      </c>
      <c r="Y1207" t="s">
        <v>2812</v>
      </c>
      <c r="Z1207" t="s">
        <v>2833</v>
      </c>
      <c r="AA1207" t="s">
        <v>623</v>
      </c>
      <c r="AB1207" t="s">
        <v>570</v>
      </c>
      <c r="AC1207" t="s">
        <v>620</v>
      </c>
      <c r="AD1207" t="s">
        <v>2847</v>
      </c>
      <c r="AE1207" t="s">
        <v>2885</v>
      </c>
      <c r="AF1207" t="s">
        <v>2886</v>
      </c>
      <c r="AH1207">
        <v>0.7260504201680672</v>
      </c>
      <c r="AI1207" t="s">
        <v>568</v>
      </c>
      <c r="AJ1207">
        <v>90936</v>
      </c>
    </row>
    <row r="1208" spans="18:36" x14ac:dyDescent="0.3">
      <c r="R1208" t="s">
        <v>625</v>
      </c>
      <c r="S1208" s="34">
        <v>2</v>
      </c>
      <c r="T1208">
        <v>2023</v>
      </c>
      <c r="U1208" t="s">
        <v>606</v>
      </c>
      <c r="V1208" t="s">
        <v>2830</v>
      </c>
      <c r="W1208" t="s">
        <v>2831</v>
      </c>
      <c r="X1208" t="s">
        <v>2832</v>
      </c>
      <c r="Y1208" t="s">
        <v>2812</v>
      </c>
      <c r="Z1208" t="s">
        <v>2833</v>
      </c>
      <c r="AA1208" t="s">
        <v>623</v>
      </c>
      <c r="AB1208" t="s">
        <v>570</v>
      </c>
      <c r="AC1208" t="s">
        <v>620</v>
      </c>
      <c r="AD1208" t="s">
        <v>2847</v>
      </c>
      <c r="AE1208" t="s">
        <v>2885</v>
      </c>
      <c r="AF1208" t="s">
        <v>2886</v>
      </c>
      <c r="AH1208">
        <v>0.7260504201680672</v>
      </c>
      <c r="AI1208" t="s">
        <v>568</v>
      </c>
      <c r="AJ1208">
        <v>91011</v>
      </c>
    </row>
    <row r="1209" spans="18:36" x14ac:dyDescent="0.3">
      <c r="R1209" t="s">
        <v>625</v>
      </c>
      <c r="S1209" s="34">
        <v>2</v>
      </c>
      <c r="T1209">
        <v>2023</v>
      </c>
      <c r="U1209" t="s">
        <v>606</v>
      </c>
      <c r="V1209" t="s">
        <v>2830</v>
      </c>
      <c r="W1209" t="s">
        <v>2831</v>
      </c>
      <c r="X1209" t="s">
        <v>2832</v>
      </c>
      <c r="Y1209" t="s">
        <v>2812</v>
      </c>
      <c r="Z1209" t="s">
        <v>2833</v>
      </c>
      <c r="AA1209" t="s">
        <v>623</v>
      </c>
      <c r="AB1209" t="s">
        <v>570</v>
      </c>
      <c r="AC1209" t="s">
        <v>620</v>
      </c>
      <c r="AD1209" t="s">
        <v>2847</v>
      </c>
      <c r="AE1209" t="s">
        <v>2885</v>
      </c>
      <c r="AF1209" t="s">
        <v>2886</v>
      </c>
      <c r="AH1209">
        <v>0.7260504201680672</v>
      </c>
      <c r="AI1209" t="s">
        <v>568</v>
      </c>
      <c r="AJ1209">
        <v>91086</v>
      </c>
    </row>
    <row r="1210" spans="18:36" x14ac:dyDescent="0.3">
      <c r="R1210" t="s">
        <v>625</v>
      </c>
      <c r="S1210" s="34">
        <v>2</v>
      </c>
      <c r="T1210">
        <v>2023</v>
      </c>
      <c r="U1210" t="s">
        <v>606</v>
      </c>
      <c r="V1210" t="s">
        <v>2830</v>
      </c>
      <c r="W1210" t="s">
        <v>2831</v>
      </c>
      <c r="X1210" t="s">
        <v>2832</v>
      </c>
      <c r="Y1210" t="s">
        <v>2812</v>
      </c>
      <c r="Z1210" t="s">
        <v>2833</v>
      </c>
      <c r="AA1210" t="s">
        <v>623</v>
      </c>
      <c r="AB1210" t="s">
        <v>570</v>
      </c>
      <c r="AC1210" t="s">
        <v>620</v>
      </c>
      <c r="AD1210" t="s">
        <v>2847</v>
      </c>
      <c r="AE1210" t="s">
        <v>2885</v>
      </c>
      <c r="AF1210" t="s">
        <v>2886</v>
      </c>
      <c r="AH1210">
        <v>0.7260504201680672</v>
      </c>
      <c r="AI1210" t="s">
        <v>568</v>
      </c>
      <c r="AJ1210">
        <v>91161</v>
      </c>
    </row>
    <row r="1211" spans="18:36" x14ac:dyDescent="0.3">
      <c r="R1211" t="s">
        <v>625</v>
      </c>
      <c r="S1211" s="34">
        <v>2</v>
      </c>
      <c r="T1211">
        <v>2023</v>
      </c>
      <c r="U1211" t="s">
        <v>606</v>
      </c>
      <c r="V1211" t="s">
        <v>2830</v>
      </c>
      <c r="W1211" t="s">
        <v>2831</v>
      </c>
      <c r="X1211" t="s">
        <v>2832</v>
      </c>
      <c r="Y1211" t="s">
        <v>2812</v>
      </c>
      <c r="Z1211" t="s">
        <v>2833</v>
      </c>
      <c r="AA1211" t="s">
        <v>623</v>
      </c>
      <c r="AB1211" t="s">
        <v>570</v>
      </c>
      <c r="AC1211" t="s">
        <v>620</v>
      </c>
      <c r="AD1211" t="s">
        <v>2847</v>
      </c>
      <c r="AE1211" t="s">
        <v>2885</v>
      </c>
      <c r="AF1211" t="s">
        <v>2886</v>
      </c>
      <c r="AH1211">
        <v>0.7260504201680672</v>
      </c>
      <c r="AI1211" t="s">
        <v>568</v>
      </c>
      <c r="AJ1211">
        <v>91236</v>
      </c>
    </row>
    <row r="1212" spans="18:36" x14ac:dyDescent="0.3">
      <c r="R1212" t="s">
        <v>625</v>
      </c>
      <c r="S1212" s="34">
        <v>2</v>
      </c>
      <c r="T1212">
        <v>2023</v>
      </c>
      <c r="U1212" t="s">
        <v>606</v>
      </c>
      <c r="V1212" t="s">
        <v>2830</v>
      </c>
      <c r="W1212" t="s">
        <v>2831</v>
      </c>
      <c r="X1212" t="s">
        <v>2832</v>
      </c>
      <c r="Y1212" t="s">
        <v>2812</v>
      </c>
      <c r="Z1212" t="s">
        <v>2833</v>
      </c>
      <c r="AA1212" t="s">
        <v>623</v>
      </c>
      <c r="AB1212" t="s">
        <v>570</v>
      </c>
      <c r="AC1212" t="s">
        <v>620</v>
      </c>
      <c r="AD1212" t="s">
        <v>2847</v>
      </c>
      <c r="AE1212" t="s">
        <v>2885</v>
      </c>
      <c r="AF1212" t="s">
        <v>2886</v>
      </c>
      <c r="AH1212">
        <v>0.7260504201680672</v>
      </c>
      <c r="AI1212" t="s">
        <v>568</v>
      </c>
      <c r="AJ1212">
        <v>91311</v>
      </c>
    </row>
    <row r="1213" spans="18:36" x14ac:dyDescent="0.3">
      <c r="R1213" t="s">
        <v>625</v>
      </c>
      <c r="S1213" s="34">
        <v>2</v>
      </c>
      <c r="T1213">
        <v>2023</v>
      </c>
      <c r="U1213" t="s">
        <v>606</v>
      </c>
      <c r="V1213" t="s">
        <v>2830</v>
      </c>
      <c r="W1213" t="s">
        <v>2831</v>
      </c>
      <c r="X1213" t="s">
        <v>2832</v>
      </c>
      <c r="Y1213" t="s">
        <v>2812</v>
      </c>
      <c r="Z1213" t="s">
        <v>2833</v>
      </c>
      <c r="AA1213" t="s">
        <v>623</v>
      </c>
      <c r="AB1213" t="s">
        <v>570</v>
      </c>
      <c r="AC1213" t="s">
        <v>620</v>
      </c>
      <c r="AD1213" t="s">
        <v>2847</v>
      </c>
      <c r="AE1213" t="s">
        <v>2885</v>
      </c>
      <c r="AF1213" t="s">
        <v>2886</v>
      </c>
      <c r="AH1213">
        <v>0.7260504201680672</v>
      </c>
      <c r="AI1213" t="s">
        <v>568</v>
      </c>
      <c r="AJ1213">
        <v>91386</v>
      </c>
    </row>
    <row r="1214" spans="18:36" x14ac:dyDescent="0.3">
      <c r="R1214" t="s">
        <v>625</v>
      </c>
      <c r="S1214" s="34">
        <v>2</v>
      </c>
      <c r="T1214">
        <v>2023</v>
      </c>
      <c r="U1214" t="s">
        <v>606</v>
      </c>
      <c r="V1214" t="s">
        <v>2830</v>
      </c>
      <c r="W1214" t="s">
        <v>2831</v>
      </c>
      <c r="X1214" t="s">
        <v>2832</v>
      </c>
      <c r="Y1214" t="s">
        <v>2812</v>
      </c>
      <c r="Z1214" t="s">
        <v>2833</v>
      </c>
      <c r="AA1214" t="s">
        <v>623</v>
      </c>
      <c r="AB1214" t="s">
        <v>570</v>
      </c>
      <c r="AC1214" t="s">
        <v>620</v>
      </c>
      <c r="AD1214" t="s">
        <v>2847</v>
      </c>
      <c r="AE1214" t="s">
        <v>2885</v>
      </c>
      <c r="AF1214" t="s">
        <v>2886</v>
      </c>
      <c r="AH1214">
        <v>0.7260504201680672</v>
      </c>
      <c r="AI1214" t="s">
        <v>568</v>
      </c>
      <c r="AJ1214">
        <v>91461</v>
      </c>
    </row>
    <row r="1215" spans="18:36" x14ac:dyDescent="0.3">
      <c r="R1215" t="s">
        <v>625</v>
      </c>
      <c r="S1215" s="34">
        <v>2</v>
      </c>
      <c r="T1215">
        <v>2023</v>
      </c>
      <c r="U1215" t="s">
        <v>606</v>
      </c>
      <c r="V1215" t="s">
        <v>2830</v>
      </c>
      <c r="W1215" t="s">
        <v>2831</v>
      </c>
      <c r="X1215" t="s">
        <v>2832</v>
      </c>
      <c r="Y1215" t="s">
        <v>2812</v>
      </c>
      <c r="Z1215" t="s">
        <v>2833</v>
      </c>
      <c r="AA1215" t="s">
        <v>623</v>
      </c>
      <c r="AB1215" t="s">
        <v>570</v>
      </c>
      <c r="AC1215" t="s">
        <v>620</v>
      </c>
      <c r="AD1215" t="s">
        <v>2847</v>
      </c>
      <c r="AE1215" t="s">
        <v>2885</v>
      </c>
      <c r="AF1215" t="s">
        <v>2886</v>
      </c>
      <c r="AH1215">
        <v>0.7260504201680672</v>
      </c>
      <c r="AI1215" t="s">
        <v>568</v>
      </c>
      <c r="AJ1215">
        <v>91536</v>
      </c>
    </row>
    <row r="1216" spans="18:36" x14ac:dyDescent="0.3">
      <c r="R1216" t="s">
        <v>625</v>
      </c>
      <c r="S1216" s="34">
        <v>2</v>
      </c>
      <c r="T1216">
        <v>2023</v>
      </c>
      <c r="U1216" t="s">
        <v>606</v>
      </c>
      <c r="V1216" t="s">
        <v>2830</v>
      </c>
      <c r="W1216" t="s">
        <v>2831</v>
      </c>
      <c r="X1216" t="s">
        <v>2832</v>
      </c>
      <c r="Y1216" t="s">
        <v>2812</v>
      </c>
      <c r="Z1216" t="s">
        <v>2833</v>
      </c>
      <c r="AA1216" t="s">
        <v>623</v>
      </c>
      <c r="AB1216" t="s">
        <v>570</v>
      </c>
      <c r="AC1216" t="s">
        <v>620</v>
      </c>
      <c r="AD1216" t="s">
        <v>2847</v>
      </c>
      <c r="AE1216" t="s">
        <v>2885</v>
      </c>
      <c r="AF1216" t="s">
        <v>2886</v>
      </c>
      <c r="AH1216">
        <v>0.7260504201680672</v>
      </c>
      <c r="AI1216" t="s">
        <v>568</v>
      </c>
      <c r="AJ1216">
        <v>91611</v>
      </c>
    </row>
    <row r="1217" spans="18:36" x14ac:dyDescent="0.3">
      <c r="R1217" t="s">
        <v>625</v>
      </c>
      <c r="S1217" s="34">
        <v>2</v>
      </c>
      <c r="T1217">
        <v>2023</v>
      </c>
      <c r="U1217" t="s">
        <v>606</v>
      </c>
      <c r="V1217" t="s">
        <v>2830</v>
      </c>
      <c r="W1217" t="s">
        <v>2831</v>
      </c>
      <c r="X1217" t="s">
        <v>2832</v>
      </c>
      <c r="Y1217" t="s">
        <v>2812</v>
      </c>
      <c r="Z1217" t="s">
        <v>2833</v>
      </c>
      <c r="AA1217" t="s">
        <v>623</v>
      </c>
      <c r="AB1217" t="s">
        <v>570</v>
      </c>
      <c r="AC1217" t="s">
        <v>620</v>
      </c>
      <c r="AD1217" t="s">
        <v>2847</v>
      </c>
      <c r="AE1217" t="s">
        <v>2885</v>
      </c>
      <c r="AF1217" t="s">
        <v>2886</v>
      </c>
      <c r="AH1217">
        <v>0.7260504201680672</v>
      </c>
      <c r="AI1217" t="s">
        <v>568</v>
      </c>
      <c r="AJ1217">
        <v>91686</v>
      </c>
    </row>
    <row r="1218" spans="18:36" x14ac:dyDescent="0.3">
      <c r="R1218" t="s">
        <v>625</v>
      </c>
      <c r="S1218" s="34">
        <v>2</v>
      </c>
      <c r="T1218">
        <v>2023</v>
      </c>
      <c r="U1218" t="s">
        <v>606</v>
      </c>
      <c r="V1218" t="s">
        <v>2830</v>
      </c>
      <c r="W1218" t="s">
        <v>2831</v>
      </c>
      <c r="X1218" t="s">
        <v>2832</v>
      </c>
      <c r="Y1218" t="s">
        <v>2812</v>
      </c>
      <c r="Z1218" t="s">
        <v>2833</v>
      </c>
      <c r="AA1218" t="s">
        <v>623</v>
      </c>
      <c r="AB1218" t="s">
        <v>570</v>
      </c>
      <c r="AC1218" t="s">
        <v>620</v>
      </c>
      <c r="AD1218" t="s">
        <v>2847</v>
      </c>
      <c r="AE1218" t="s">
        <v>2885</v>
      </c>
      <c r="AF1218" t="s">
        <v>2886</v>
      </c>
      <c r="AH1218">
        <v>0.7260504201680672</v>
      </c>
      <c r="AI1218" t="s">
        <v>568</v>
      </c>
      <c r="AJ1218">
        <v>91761</v>
      </c>
    </row>
    <row r="1219" spans="18:36" x14ac:dyDescent="0.3">
      <c r="R1219" t="s">
        <v>625</v>
      </c>
      <c r="S1219" s="34">
        <v>2</v>
      </c>
      <c r="T1219">
        <v>2023</v>
      </c>
      <c r="U1219" t="s">
        <v>606</v>
      </c>
      <c r="V1219" t="s">
        <v>2830</v>
      </c>
      <c r="W1219" t="s">
        <v>2831</v>
      </c>
      <c r="X1219" t="s">
        <v>2832</v>
      </c>
      <c r="Y1219" t="s">
        <v>2812</v>
      </c>
      <c r="Z1219" t="s">
        <v>2833</v>
      </c>
      <c r="AA1219" t="s">
        <v>623</v>
      </c>
      <c r="AB1219" t="s">
        <v>570</v>
      </c>
      <c r="AC1219" t="s">
        <v>620</v>
      </c>
      <c r="AD1219" t="s">
        <v>2847</v>
      </c>
      <c r="AE1219" t="s">
        <v>2885</v>
      </c>
      <c r="AF1219" t="s">
        <v>2886</v>
      </c>
      <c r="AH1219">
        <v>0.7260504201680672</v>
      </c>
      <c r="AI1219" t="s">
        <v>568</v>
      </c>
      <c r="AJ1219">
        <v>91836</v>
      </c>
    </row>
    <row r="1220" spans="18:36" x14ac:dyDescent="0.3">
      <c r="R1220" t="s">
        <v>625</v>
      </c>
      <c r="S1220" s="34">
        <v>2</v>
      </c>
      <c r="T1220">
        <v>2023</v>
      </c>
      <c r="U1220" t="s">
        <v>606</v>
      </c>
      <c r="V1220" t="s">
        <v>2830</v>
      </c>
      <c r="W1220" t="s">
        <v>2831</v>
      </c>
      <c r="X1220" t="s">
        <v>2832</v>
      </c>
      <c r="Y1220" t="s">
        <v>2812</v>
      </c>
      <c r="Z1220" t="s">
        <v>2833</v>
      </c>
      <c r="AA1220" t="s">
        <v>623</v>
      </c>
      <c r="AB1220" t="s">
        <v>570</v>
      </c>
      <c r="AC1220" t="s">
        <v>620</v>
      </c>
      <c r="AD1220" t="s">
        <v>2847</v>
      </c>
      <c r="AE1220" t="s">
        <v>2885</v>
      </c>
      <c r="AF1220" t="s">
        <v>2886</v>
      </c>
      <c r="AH1220">
        <v>0.7260504201680672</v>
      </c>
      <c r="AI1220" t="s">
        <v>568</v>
      </c>
      <c r="AJ1220">
        <v>91911</v>
      </c>
    </row>
    <row r="1221" spans="18:36" x14ac:dyDescent="0.3">
      <c r="R1221" t="s">
        <v>625</v>
      </c>
      <c r="S1221" s="34">
        <v>2</v>
      </c>
      <c r="T1221">
        <v>2023</v>
      </c>
      <c r="U1221" t="s">
        <v>606</v>
      </c>
      <c r="V1221" t="s">
        <v>2830</v>
      </c>
      <c r="W1221" t="s">
        <v>2831</v>
      </c>
      <c r="X1221" t="s">
        <v>2832</v>
      </c>
      <c r="Y1221" t="s">
        <v>2812</v>
      </c>
      <c r="Z1221" t="s">
        <v>2833</v>
      </c>
      <c r="AA1221" t="s">
        <v>623</v>
      </c>
      <c r="AB1221" t="s">
        <v>570</v>
      </c>
      <c r="AC1221" t="s">
        <v>620</v>
      </c>
      <c r="AD1221" t="s">
        <v>2847</v>
      </c>
      <c r="AE1221" t="s">
        <v>2885</v>
      </c>
      <c r="AF1221" t="s">
        <v>2886</v>
      </c>
      <c r="AH1221">
        <v>0.7260504201680672</v>
      </c>
      <c r="AI1221" t="s">
        <v>568</v>
      </c>
      <c r="AJ1221">
        <v>91986</v>
      </c>
    </row>
    <row r="1222" spans="18:36" x14ac:dyDescent="0.3">
      <c r="R1222" t="s">
        <v>625</v>
      </c>
      <c r="S1222" s="34">
        <v>2</v>
      </c>
      <c r="T1222">
        <v>2023</v>
      </c>
      <c r="U1222" t="s">
        <v>606</v>
      </c>
      <c r="V1222" t="s">
        <v>2830</v>
      </c>
      <c r="W1222" t="s">
        <v>2831</v>
      </c>
      <c r="X1222" t="s">
        <v>2832</v>
      </c>
      <c r="Y1222" t="s">
        <v>2812</v>
      </c>
      <c r="Z1222" t="s">
        <v>2833</v>
      </c>
      <c r="AA1222" t="s">
        <v>623</v>
      </c>
      <c r="AB1222" t="s">
        <v>570</v>
      </c>
      <c r="AC1222" t="s">
        <v>620</v>
      </c>
      <c r="AD1222" t="s">
        <v>2847</v>
      </c>
      <c r="AE1222" t="s">
        <v>2885</v>
      </c>
      <c r="AF1222" t="s">
        <v>2886</v>
      </c>
      <c r="AH1222">
        <v>0.7260504201680672</v>
      </c>
      <c r="AI1222" t="s">
        <v>568</v>
      </c>
      <c r="AJ1222">
        <v>92061</v>
      </c>
    </row>
    <row r="1223" spans="18:36" x14ac:dyDescent="0.3">
      <c r="R1223" t="s">
        <v>625</v>
      </c>
      <c r="S1223" s="34">
        <v>2</v>
      </c>
      <c r="T1223">
        <v>2023</v>
      </c>
      <c r="U1223" t="s">
        <v>606</v>
      </c>
      <c r="V1223" t="s">
        <v>2830</v>
      </c>
      <c r="W1223" t="s">
        <v>2831</v>
      </c>
      <c r="X1223" t="s">
        <v>2832</v>
      </c>
      <c r="Y1223" t="s">
        <v>2812</v>
      </c>
      <c r="Z1223" t="s">
        <v>2833</v>
      </c>
      <c r="AA1223" t="s">
        <v>623</v>
      </c>
      <c r="AB1223" t="s">
        <v>570</v>
      </c>
      <c r="AC1223" t="s">
        <v>620</v>
      </c>
      <c r="AD1223" t="s">
        <v>2847</v>
      </c>
      <c r="AE1223" t="s">
        <v>2885</v>
      </c>
      <c r="AF1223" t="s">
        <v>2886</v>
      </c>
      <c r="AH1223">
        <v>0.7260504201680672</v>
      </c>
      <c r="AI1223" t="s">
        <v>568</v>
      </c>
      <c r="AJ1223">
        <v>92136</v>
      </c>
    </row>
    <row r="1224" spans="18:36" x14ac:dyDescent="0.3">
      <c r="R1224" t="s">
        <v>625</v>
      </c>
      <c r="S1224" s="34">
        <v>2</v>
      </c>
      <c r="T1224">
        <v>2023</v>
      </c>
      <c r="U1224" t="s">
        <v>606</v>
      </c>
      <c r="V1224" t="s">
        <v>2830</v>
      </c>
      <c r="W1224" t="s">
        <v>2831</v>
      </c>
      <c r="X1224" t="s">
        <v>2832</v>
      </c>
      <c r="Y1224" t="s">
        <v>2812</v>
      </c>
      <c r="Z1224" t="s">
        <v>2833</v>
      </c>
      <c r="AA1224" t="s">
        <v>623</v>
      </c>
      <c r="AB1224" t="s">
        <v>570</v>
      </c>
      <c r="AC1224" t="s">
        <v>620</v>
      </c>
      <c r="AD1224" t="s">
        <v>2847</v>
      </c>
      <c r="AE1224" t="s">
        <v>2885</v>
      </c>
      <c r="AF1224" t="s">
        <v>2886</v>
      </c>
      <c r="AH1224">
        <v>0.7260504201680672</v>
      </c>
      <c r="AI1224" t="s">
        <v>568</v>
      </c>
      <c r="AJ1224">
        <v>92211</v>
      </c>
    </row>
    <row r="1225" spans="18:36" x14ac:dyDescent="0.3">
      <c r="R1225" t="s">
        <v>625</v>
      </c>
      <c r="S1225" s="34">
        <v>2</v>
      </c>
      <c r="T1225">
        <v>2023</v>
      </c>
      <c r="U1225" t="s">
        <v>606</v>
      </c>
      <c r="V1225" t="s">
        <v>2830</v>
      </c>
      <c r="W1225" t="s">
        <v>2831</v>
      </c>
      <c r="X1225" t="s">
        <v>2832</v>
      </c>
      <c r="Y1225" t="s">
        <v>2812</v>
      </c>
      <c r="Z1225" t="s">
        <v>2833</v>
      </c>
      <c r="AA1225" t="s">
        <v>623</v>
      </c>
      <c r="AB1225" t="s">
        <v>570</v>
      </c>
      <c r="AC1225" t="s">
        <v>620</v>
      </c>
      <c r="AD1225" t="s">
        <v>2847</v>
      </c>
      <c r="AE1225" t="s">
        <v>2885</v>
      </c>
      <c r="AF1225" t="s">
        <v>2886</v>
      </c>
      <c r="AH1225">
        <v>0.7260504201680672</v>
      </c>
      <c r="AI1225" t="s">
        <v>568</v>
      </c>
      <c r="AJ1225">
        <v>92286</v>
      </c>
    </row>
    <row r="1226" spans="18:36" x14ac:dyDescent="0.3">
      <c r="R1226" t="s">
        <v>625</v>
      </c>
      <c r="S1226" s="34">
        <v>2</v>
      </c>
      <c r="T1226">
        <v>2023</v>
      </c>
      <c r="U1226" t="s">
        <v>606</v>
      </c>
      <c r="V1226" t="s">
        <v>2830</v>
      </c>
      <c r="W1226" t="s">
        <v>2831</v>
      </c>
      <c r="X1226" t="s">
        <v>2832</v>
      </c>
      <c r="Y1226" t="s">
        <v>2812</v>
      </c>
      <c r="Z1226" t="s">
        <v>2833</v>
      </c>
      <c r="AA1226" t="s">
        <v>623</v>
      </c>
      <c r="AB1226" t="s">
        <v>570</v>
      </c>
      <c r="AC1226" t="s">
        <v>620</v>
      </c>
      <c r="AD1226" t="s">
        <v>2847</v>
      </c>
      <c r="AE1226" t="s">
        <v>2885</v>
      </c>
      <c r="AF1226" t="s">
        <v>2886</v>
      </c>
      <c r="AH1226">
        <v>0.7260504201680672</v>
      </c>
      <c r="AI1226" t="s">
        <v>568</v>
      </c>
      <c r="AJ1226">
        <v>92361</v>
      </c>
    </row>
    <row r="1227" spans="18:36" x14ac:dyDescent="0.3">
      <c r="R1227" t="s">
        <v>625</v>
      </c>
      <c r="S1227" s="34">
        <v>2</v>
      </c>
      <c r="T1227">
        <v>2023</v>
      </c>
      <c r="U1227" t="s">
        <v>606</v>
      </c>
      <c r="V1227" t="s">
        <v>2830</v>
      </c>
      <c r="W1227" t="s">
        <v>2831</v>
      </c>
      <c r="X1227" t="s">
        <v>2832</v>
      </c>
      <c r="Y1227" t="s">
        <v>2812</v>
      </c>
      <c r="Z1227" t="s">
        <v>2833</v>
      </c>
      <c r="AA1227" t="s">
        <v>623</v>
      </c>
      <c r="AB1227" t="s">
        <v>570</v>
      </c>
      <c r="AC1227" t="s">
        <v>620</v>
      </c>
      <c r="AD1227" t="s">
        <v>2847</v>
      </c>
      <c r="AE1227" t="s">
        <v>2885</v>
      </c>
      <c r="AF1227" t="s">
        <v>2886</v>
      </c>
      <c r="AH1227">
        <v>0.7260504201680672</v>
      </c>
      <c r="AI1227" t="s">
        <v>568</v>
      </c>
      <c r="AJ1227">
        <v>92436</v>
      </c>
    </row>
    <row r="1228" spans="18:36" x14ac:dyDescent="0.3">
      <c r="R1228" t="s">
        <v>625</v>
      </c>
      <c r="S1228" s="34">
        <v>2</v>
      </c>
      <c r="T1228">
        <v>2023</v>
      </c>
      <c r="U1228" t="s">
        <v>606</v>
      </c>
      <c r="V1228" t="s">
        <v>2830</v>
      </c>
      <c r="W1228" t="s">
        <v>2831</v>
      </c>
      <c r="X1228" t="s">
        <v>2832</v>
      </c>
      <c r="Y1228" t="s">
        <v>2812</v>
      </c>
      <c r="Z1228" t="s">
        <v>2833</v>
      </c>
      <c r="AA1228" t="s">
        <v>623</v>
      </c>
      <c r="AB1228" t="s">
        <v>570</v>
      </c>
      <c r="AC1228" t="s">
        <v>620</v>
      </c>
      <c r="AD1228" t="s">
        <v>2847</v>
      </c>
      <c r="AE1228" t="s">
        <v>2885</v>
      </c>
      <c r="AF1228" t="s">
        <v>2886</v>
      </c>
      <c r="AH1228">
        <v>0.7260504201680672</v>
      </c>
      <c r="AI1228" t="s">
        <v>568</v>
      </c>
      <c r="AJ1228">
        <v>92511</v>
      </c>
    </row>
    <row r="1229" spans="18:36" x14ac:dyDescent="0.3">
      <c r="R1229" t="s">
        <v>625</v>
      </c>
      <c r="S1229" s="34">
        <v>2</v>
      </c>
      <c r="T1229">
        <v>2023</v>
      </c>
      <c r="U1229" t="s">
        <v>606</v>
      </c>
      <c r="V1229" t="s">
        <v>2830</v>
      </c>
      <c r="W1229" t="s">
        <v>2831</v>
      </c>
      <c r="X1229" t="s">
        <v>2832</v>
      </c>
      <c r="Y1229" t="s">
        <v>2812</v>
      </c>
      <c r="Z1229" t="s">
        <v>2833</v>
      </c>
      <c r="AA1229" t="s">
        <v>623</v>
      </c>
      <c r="AB1229" t="s">
        <v>570</v>
      </c>
      <c r="AC1229" t="s">
        <v>620</v>
      </c>
      <c r="AD1229" t="s">
        <v>2847</v>
      </c>
      <c r="AE1229" t="s">
        <v>2885</v>
      </c>
      <c r="AF1229" t="s">
        <v>2886</v>
      </c>
      <c r="AH1229">
        <v>0.7260504201680672</v>
      </c>
      <c r="AI1229" t="s">
        <v>568</v>
      </c>
      <c r="AJ1229">
        <v>92586</v>
      </c>
    </row>
    <row r="1230" spans="18:36" x14ac:dyDescent="0.3">
      <c r="R1230" t="s">
        <v>625</v>
      </c>
      <c r="S1230" s="34">
        <v>2</v>
      </c>
      <c r="T1230">
        <v>2023</v>
      </c>
      <c r="U1230" t="s">
        <v>606</v>
      </c>
      <c r="V1230" t="s">
        <v>2830</v>
      </c>
      <c r="W1230" t="s">
        <v>2831</v>
      </c>
      <c r="X1230" t="s">
        <v>2832</v>
      </c>
      <c r="Y1230" t="s">
        <v>2812</v>
      </c>
      <c r="Z1230" t="s">
        <v>2833</v>
      </c>
      <c r="AA1230" t="s">
        <v>623</v>
      </c>
      <c r="AB1230" t="s">
        <v>570</v>
      </c>
      <c r="AC1230" t="s">
        <v>620</v>
      </c>
      <c r="AD1230" t="s">
        <v>2847</v>
      </c>
      <c r="AE1230" t="s">
        <v>2885</v>
      </c>
      <c r="AF1230" t="s">
        <v>2886</v>
      </c>
      <c r="AH1230">
        <v>0.7260504201680672</v>
      </c>
      <c r="AI1230" t="s">
        <v>568</v>
      </c>
      <c r="AJ1230">
        <v>92661</v>
      </c>
    </row>
    <row r="1231" spans="18:36" x14ac:dyDescent="0.3">
      <c r="R1231" t="s">
        <v>625</v>
      </c>
      <c r="S1231" s="34">
        <v>2</v>
      </c>
      <c r="T1231">
        <v>2023</v>
      </c>
      <c r="U1231" t="s">
        <v>606</v>
      </c>
      <c r="V1231" t="s">
        <v>2830</v>
      </c>
      <c r="W1231" t="s">
        <v>2831</v>
      </c>
      <c r="X1231" t="s">
        <v>2832</v>
      </c>
      <c r="Y1231" t="s">
        <v>2812</v>
      </c>
      <c r="Z1231" t="s">
        <v>2833</v>
      </c>
      <c r="AA1231" t="s">
        <v>623</v>
      </c>
      <c r="AB1231" t="s">
        <v>570</v>
      </c>
      <c r="AC1231" t="s">
        <v>620</v>
      </c>
      <c r="AD1231" t="s">
        <v>2847</v>
      </c>
      <c r="AE1231" t="s">
        <v>2885</v>
      </c>
      <c r="AF1231" t="s">
        <v>2886</v>
      </c>
      <c r="AH1231">
        <v>0.7260504201680672</v>
      </c>
      <c r="AI1231" t="s">
        <v>568</v>
      </c>
      <c r="AJ1231">
        <v>92736</v>
      </c>
    </row>
    <row r="1232" spans="18:36" x14ac:dyDescent="0.3">
      <c r="R1232" t="s">
        <v>625</v>
      </c>
      <c r="S1232" s="34">
        <v>2</v>
      </c>
      <c r="T1232">
        <v>2023</v>
      </c>
      <c r="U1232" t="s">
        <v>606</v>
      </c>
      <c r="V1232" t="s">
        <v>2830</v>
      </c>
      <c r="W1232" t="s">
        <v>2831</v>
      </c>
      <c r="X1232" t="s">
        <v>2832</v>
      </c>
      <c r="Y1232" t="s">
        <v>2812</v>
      </c>
      <c r="Z1232" t="s">
        <v>2833</v>
      </c>
      <c r="AA1232" t="s">
        <v>623</v>
      </c>
      <c r="AB1232" t="s">
        <v>570</v>
      </c>
      <c r="AC1232" t="s">
        <v>620</v>
      </c>
      <c r="AD1232" t="s">
        <v>2847</v>
      </c>
      <c r="AE1232" t="s">
        <v>2885</v>
      </c>
      <c r="AF1232" t="s">
        <v>2886</v>
      </c>
      <c r="AH1232">
        <v>0.7260504201680672</v>
      </c>
      <c r="AI1232" t="s">
        <v>568</v>
      </c>
      <c r="AJ1232">
        <v>92811</v>
      </c>
    </row>
    <row r="1233" spans="18:36" x14ac:dyDescent="0.3">
      <c r="R1233" t="s">
        <v>625</v>
      </c>
      <c r="S1233" s="34">
        <v>2</v>
      </c>
      <c r="T1233">
        <v>2023</v>
      </c>
      <c r="U1233" t="s">
        <v>606</v>
      </c>
      <c r="V1233" t="s">
        <v>2830</v>
      </c>
      <c r="W1233" t="s">
        <v>2831</v>
      </c>
      <c r="X1233" t="s">
        <v>2832</v>
      </c>
      <c r="Y1233" t="s">
        <v>2812</v>
      </c>
      <c r="Z1233" t="s">
        <v>2833</v>
      </c>
      <c r="AA1233" t="s">
        <v>623</v>
      </c>
      <c r="AB1233" t="s">
        <v>570</v>
      </c>
      <c r="AC1233" t="s">
        <v>620</v>
      </c>
      <c r="AD1233" t="s">
        <v>2847</v>
      </c>
      <c r="AE1233" t="s">
        <v>2885</v>
      </c>
      <c r="AF1233" t="s">
        <v>2886</v>
      </c>
      <c r="AH1233">
        <v>0.7260504201680672</v>
      </c>
      <c r="AI1233" t="s">
        <v>568</v>
      </c>
      <c r="AJ1233">
        <v>92886</v>
      </c>
    </row>
    <row r="1234" spans="18:36" x14ac:dyDescent="0.3">
      <c r="R1234" t="s">
        <v>625</v>
      </c>
      <c r="S1234" s="34">
        <v>2</v>
      </c>
      <c r="T1234">
        <v>2023</v>
      </c>
      <c r="U1234" t="s">
        <v>606</v>
      </c>
      <c r="V1234" t="s">
        <v>2830</v>
      </c>
      <c r="W1234" t="s">
        <v>2831</v>
      </c>
      <c r="X1234" t="s">
        <v>2832</v>
      </c>
      <c r="Y1234" t="s">
        <v>2812</v>
      </c>
      <c r="Z1234" t="s">
        <v>2833</v>
      </c>
      <c r="AA1234" t="s">
        <v>623</v>
      </c>
      <c r="AB1234" t="s">
        <v>570</v>
      </c>
      <c r="AC1234" t="s">
        <v>620</v>
      </c>
      <c r="AD1234" t="s">
        <v>2847</v>
      </c>
      <c r="AE1234" t="s">
        <v>2885</v>
      </c>
      <c r="AF1234" t="s">
        <v>2886</v>
      </c>
      <c r="AH1234">
        <v>0.7260504201680672</v>
      </c>
      <c r="AI1234" t="s">
        <v>568</v>
      </c>
      <c r="AJ1234">
        <v>92961</v>
      </c>
    </row>
    <row r="1235" spans="18:36" x14ac:dyDescent="0.3">
      <c r="R1235" t="s">
        <v>625</v>
      </c>
      <c r="S1235" s="34">
        <v>2</v>
      </c>
      <c r="T1235">
        <v>2023</v>
      </c>
      <c r="U1235" t="s">
        <v>606</v>
      </c>
      <c r="V1235" t="s">
        <v>2830</v>
      </c>
      <c r="W1235" t="s">
        <v>2831</v>
      </c>
      <c r="X1235" t="s">
        <v>2832</v>
      </c>
      <c r="Y1235" t="s">
        <v>2812</v>
      </c>
      <c r="Z1235" t="s">
        <v>2833</v>
      </c>
      <c r="AA1235" t="s">
        <v>623</v>
      </c>
      <c r="AB1235" t="s">
        <v>570</v>
      </c>
      <c r="AC1235" t="s">
        <v>620</v>
      </c>
      <c r="AD1235" t="s">
        <v>2847</v>
      </c>
      <c r="AE1235" t="s">
        <v>2885</v>
      </c>
      <c r="AF1235" t="s">
        <v>2886</v>
      </c>
      <c r="AH1235">
        <v>0.7260504201680672</v>
      </c>
      <c r="AI1235" t="s">
        <v>568</v>
      </c>
      <c r="AJ1235">
        <v>93036</v>
      </c>
    </row>
    <row r="1236" spans="18:36" x14ac:dyDescent="0.3">
      <c r="R1236" t="s">
        <v>625</v>
      </c>
      <c r="S1236" s="34">
        <v>2</v>
      </c>
      <c r="T1236">
        <v>2023</v>
      </c>
      <c r="U1236" t="s">
        <v>606</v>
      </c>
      <c r="V1236" t="s">
        <v>2830</v>
      </c>
      <c r="W1236" t="s">
        <v>2831</v>
      </c>
      <c r="X1236" t="s">
        <v>2832</v>
      </c>
      <c r="Y1236" t="s">
        <v>2812</v>
      </c>
      <c r="Z1236" t="s">
        <v>2833</v>
      </c>
      <c r="AA1236" t="s">
        <v>623</v>
      </c>
      <c r="AB1236" t="s">
        <v>570</v>
      </c>
      <c r="AC1236" t="s">
        <v>620</v>
      </c>
      <c r="AD1236" t="s">
        <v>2847</v>
      </c>
      <c r="AE1236" t="s">
        <v>2885</v>
      </c>
      <c r="AF1236" t="s">
        <v>2886</v>
      </c>
      <c r="AH1236">
        <v>0.7260504201680672</v>
      </c>
      <c r="AI1236" t="s">
        <v>568</v>
      </c>
      <c r="AJ1236">
        <v>93111</v>
      </c>
    </row>
    <row r="1237" spans="18:36" x14ac:dyDescent="0.3">
      <c r="R1237" t="s">
        <v>625</v>
      </c>
      <c r="S1237" s="34">
        <v>2</v>
      </c>
      <c r="T1237">
        <v>2023</v>
      </c>
      <c r="U1237" t="s">
        <v>606</v>
      </c>
      <c r="V1237" t="s">
        <v>2830</v>
      </c>
      <c r="W1237" t="s">
        <v>2831</v>
      </c>
      <c r="X1237" t="s">
        <v>2832</v>
      </c>
      <c r="Y1237" t="s">
        <v>2812</v>
      </c>
      <c r="Z1237" t="s">
        <v>2833</v>
      </c>
      <c r="AA1237" t="s">
        <v>623</v>
      </c>
      <c r="AB1237" t="s">
        <v>570</v>
      </c>
      <c r="AC1237" t="s">
        <v>620</v>
      </c>
      <c r="AD1237" t="s">
        <v>2847</v>
      </c>
      <c r="AE1237" t="s">
        <v>2885</v>
      </c>
      <c r="AF1237" t="s">
        <v>2886</v>
      </c>
      <c r="AH1237">
        <v>0.7260504201680672</v>
      </c>
      <c r="AI1237" t="s">
        <v>568</v>
      </c>
      <c r="AJ1237">
        <v>93186</v>
      </c>
    </row>
    <row r="1238" spans="18:36" x14ac:dyDescent="0.3">
      <c r="R1238" t="s">
        <v>625</v>
      </c>
      <c r="S1238" s="34">
        <v>2</v>
      </c>
      <c r="T1238">
        <v>2023</v>
      </c>
      <c r="U1238" t="s">
        <v>606</v>
      </c>
      <c r="V1238" t="s">
        <v>2830</v>
      </c>
      <c r="W1238" t="s">
        <v>2831</v>
      </c>
      <c r="X1238" t="s">
        <v>2832</v>
      </c>
      <c r="Y1238" t="s">
        <v>2812</v>
      </c>
      <c r="Z1238" t="s">
        <v>2833</v>
      </c>
      <c r="AA1238" t="s">
        <v>623</v>
      </c>
      <c r="AB1238" t="s">
        <v>570</v>
      </c>
      <c r="AC1238" t="s">
        <v>620</v>
      </c>
      <c r="AD1238" t="s">
        <v>2847</v>
      </c>
      <c r="AE1238" t="s">
        <v>2885</v>
      </c>
      <c r="AF1238" t="s">
        <v>2886</v>
      </c>
      <c r="AH1238">
        <v>0.7260504201680672</v>
      </c>
      <c r="AI1238" t="s">
        <v>568</v>
      </c>
      <c r="AJ1238">
        <v>93261</v>
      </c>
    </row>
    <row r="1239" spans="18:36" x14ac:dyDescent="0.3">
      <c r="R1239" t="s">
        <v>625</v>
      </c>
      <c r="S1239" s="34">
        <v>2</v>
      </c>
      <c r="T1239">
        <v>2023</v>
      </c>
      <c r="U1239" t="s">
        <v>606</v>
      </c>
      <c r="V1239" t="s">
        <v>2830</v>
      </c>
      <c r="W1239" t="s">
        <v>2831</v>
      </c>
      <c r="X1239" t="s">
        <v>2832</v>
      </c>
      <c r="Y1239" t="s">
        <v>2812</v>
      </c>
      <c r="Z1239" t="s">
        <v>2833</v>
      </c>
      <c r="AA1239" t="s">
        <v>623</v>
      </c>
      <c r="AB1239" t="s">
        <v>570</v>
      </c>
      <c r="AC1239" t="s">
        <v>620</v>
      </c>
      <c r="AD1239" t="s">
        <v>2847</v>
      </c>
      <c r="AE1239" t="s">
        <v>2885</v>
      </c>
      <c r="AF1239" t="s">
        <v>2886</v>
      </c>
      <c r="AH1239">
        <v>0.7260504201680672</v>
      </c>
      <c r="AI1239" t="s">
        <v>568</v>
      </c>
      <c r="AJ1239">
        <v>93336</v>
      </c>
    </row>
    <row r="1240" spans="18:36" x14ac:dyDescent="0.3">
      <c r="R1240" t="s">
        <v>625</v>
      </c>
      <c r="S1240" s="34">
        <v>2</v>
      </c>
      <c r="T1240">
        <v>2023</v>
      </c>
      <c r="U1240" t="s">
        <v>606</v>
      </c>
      <c r="V1240" t="s">
        <v>2830</v>
      </c>
      <c r="W1240" t="s">
        <v>2831</v>
      </c>
      <c r="X1240" t="s">
        <v>2832</v>
      </c>
      <c r="Y1240" t="s">
        <v>2812</v>
      </c>
      <c r="Z1240" t="s">
        <v>2833</v>
      </c>
      <c r="AA1240" t="s">
        <v>623</v>
      </c>
      <c r="AB1240" t="s">
        <v>570</v>
      </c>
      <c r="AC1240" t="s">
        <v>620</v>
      </c>
      <c r="AD1240" t="s">
        <v>2847</v>
      </c>
      <c r="AE1240" t="s">
        <v>2885</v>
      </c>
      <c r="AF1240" t="s">
        <v>2886</v>
      </c>
      <c r="AH1240">
        <v>0.7260504201680672</v>
      </c>
      <c r="AI1240" t="s">
        <v>568</v>
      </c>
      <c r="AJ1240">
        <v>93411</v>
      </c>
    </row>
    <row r="1241" spans="18:36" x14ac:dyDescent="0.3">
      <c r="R1241" t="s">
        <v>625</v>
      </c>
      <c r="S1241" s="34">
        <v>2</v>
      </c>
      <c r="T1241">
        <v>2023</v>
      </c>
      <c r="U1241" t="s">
        <v>606</v>
      </c>
      <c r="V1241" t="s">
        <v>2830</v>
      </c>
      <c r="W1241" t="s">
        <v>2831</v>
      </c>
      <c r="X1241" t="s">
        <v>2832</v>
      </c>
      <c r="Y1241" t="s">
        <v>2812</v>
      </c>
      <c r="Z1241" t="s">
        <v>2833</v>
      </c>
      <c r="AA1241" t="s">
        <v>623</v>
      </c>
      <c r="AB1241" t="s">
        <v>570</v>
      </c>
      <c r="AC1241" t="s">
        <v>620</v>
      </c>
      <c r="AD1241" t="s">
        <v>2847</v>
      </c>
      <c r="AE1241" t="s">
        <v>2885</v>
      </c>
      <c r="AF1241" t="s">
        <v>2886</v>
      </c>
      <c r="AH1241">
        <v>0.7260504201680672</v>
      </c>
      <c r="AI1241" t="s">
        <v>568</v>
      </c>
      <c r="AJ1241">
        <v>93486</v>
      </c>
    </row>
    <row r="1242" spans="18:36" x14ac:dyDescent="0.3">
      <c r="R1242" t="s">
        <v>625</v>
      </c>
      <c r="S1242" s="34">
        <v>2</v>
      </c>
      <c r="T1242">
        <v>2023</v>
      </c>
      <c r="U1242" t="s">
        <v>606</v>
      </c>
      <c r="V1242" t="s">
        <v>2830</v>
      </c>
      <c r="W1242" t="s">
        <v>2831</v>
      </c>
      <c r="X1242" t="s">
        <v>2832</v>
      </c>
      <c r="Y1242" t="s">
        <v>2812</v>
      </c>
      <c r="Z1242" t="s">
        <v>2833</v>
      </c>
      <c r="AA1242" t="s">
        <v>623</v>
      </c>
      <c r="AB1242" t="s">
        <v>570</v>
      </c>
      <c r="AC1242" t="s">
        <v>620</v>
      </c>
      <c r="AD1242" t="s">
        <v>2847</v>
      </c>
      <c r="AE1242" t="s">
        <v>2885</v>
      </c>
      <c r="AF1242" t="s">
        <v>2886</v>
      </c>
      <c r="AH1242">
        <v>0.7260504201680672</v>
      </c>
      <c r="AI1242" t="s">
        <v>568</v>
      </c>
      <c r="AJ1242">
        <v>93561</v>
      </c>
    </row>
    <row r="1243" spans="18:36" x14ac:dyDescent="0.3">
      <c r="R1243" t="s">
        <v>625</v>
      </c>
      <c r="S1243" s="34">
        <v>2</v>
      </c>
      <c r="T1243">
        <v>2023</v>
      </c>
      <c r="U1243" t="s">
        <v>606</v>
      </c>
      <c r="V1243" t="s">
        <v>2830</v>
      </c>
      <c r="W1243" t="s">
        <v>2831</v>
      </c>
      <c r="X1243" t="s">
        <v>2832</v>
      </c>
      <c r="Y1243" t="s">
        <v>2812</v>
      </c>
      <c r="Z1243" t="s">
        <v>2833</v>
      </c>
      <c r="AA1243" t="s">
        <v>623</v>
      </c>
      <c r="AB1243" t="s">
        <v>570</v>
      </c>
      <c r="AC1243" t="s">
        <v>620</v>
      </c>
      <c r="AD1243" t="s">
        <v>2847</v>
      </c>
      <c r="AE1243" t="s">
        <v>2885</v>
      </c>
      <c r="AF1243" t="s">
        <v>2886</v>
      </c>
      <c r="AH1243">
        <v>0.7260504201680672</v>
      </c>
      <c r="AI1243" t="s">
        <v>568</v>
      </c>
      <c r="AJ1243">
        <v>93636</v>
      </c>
    </row>
    <row r="1244" spans="18:36" x14ac:dyDescent="0.3">
      <c r="R1244" t="s">
        <v>625</v>
      </c>
      <c r="S1244" s="34">
        <v>2</v>
      </c>
      <c r="T1244">
        <v>2023</v>
      </c>
      <c r="U1244" t="s">
        <v>606</v>
      </c>
      <c r="V1244" t="s">
        <v>2830</v>
      </c>
      <c r="W1244" t="s">
        <v>2831</v>
      </c>
      <c r="X1244" t="s">
        <v>2832</v>
      </c>
      <c r="Y1244" t="s">
        <v>2812</v>
      </c>
      <c r="Z1244" t="s">
        <v>2833</v>
      </c>
      <c r="AA1244" t="s">
        <v>623</v>
      </c>
      <c r="AB1244" t="s">
        <v>570</v>
      </c>
      <c r="AC1244" t="s">
        <v>620</v>
      </c>
      <c r="AD1244" t="s">
        <v>2847</v>
      </c>
      <c r="AE1244" t="s">
        <v>2885</v>
      </c>
      <c r="AF1244" t="s">
        <v>2886</v>
      </c>
      <c r="AH1244">
        <v>0.7260504201680672</v>
      </c>
      <c r="AI1244" t="s">
        <v>568</v>
      </c>
      <c r="AJ1244">
        <v>93711</v>
      </c>
    </row>
    <row r="1245" spans="18:36" x14ac:dyDescent="0.3">
      <c r="R1245" t="s">
        <v>625</v>
      </c>
      <c r="S1245" s="34">
        <v>2</v>
      </c>
      <c r="T1245">
        <v>2023</v>
      </c>
      <c r="U1245" t="s">
        <v>606</v>
      </c>
      <c r="V1245" t="s">
        <v>2830</v>
      </c>
      <c r="W1245" t="s">
        <v>2831</v>
      </c>
      <c r="X1245" t="s">
        <v>2832</v>
      </c>
      <c r="Y1245" t="s">
        <v>2812</v>
      </c>
      <c r="Z1245" t="s">
        <v>2833</v>
      </c>
      <c r="AA1245" t="s">
        <v>623</v>
      </c>
      <c r="AB1245" t="s">
        <v>570</v>
      </c>
      <c r="AC1245" t="s">
        <v>620</v>
      </c>
      <c r="AD1245" t="s">
        <v>2847</v>
      </c>
      <c r="AE1245" t="s">
        <v>2885</v>
      </c>
      <c r="AF1245" t="s">
        <v>2886</v>
      </c>
      <c r="AH1245">
        <v>0.7260504201680672</v>
      </c>
      <c r="AI1245" t="s">
        <v>568</v>
      </c>
      <c r="AJ1245">
        <v>93786</v>
      </c>
    </row>
    <row r="1246" spans="18:36" x14ac:dyDescent="0.3">
      <c r="R1246" t="s">
        <v>625</v>
      </c>
      <c r="S1246" s="34">
        <v>2</v>
      </c>
      <c r="T1246">
        <v>2023</v>
      </c>
      <c r="U1246" t="s">
        <v>606</v>
      </c>
      <c r="V1246" t="s">
        <v>2830</v>
      </c>
      <c r="W1246" t="s">
        <v>2831</v>
      </c>
      <c r="X1246" t="s">
        <v>2832</v>
      </c>
      <c r="Y1246" t="s">
        <v>2812</v>
      </c>
      <c r="Z1246" t="s">
        <v>2833</v>
      </c>
      <c r="AA1246" t="s">
        <v>623</v>
      </c>
      <c r="AB1246" t="s">
        <v>570</v>
      </c>
      <c r="AC1246" t="s">
        <v>620</v>
      </c>
      <c r="AD1246" t="s">
        <v>2847</v>
      </c>
      <c r="AE1246" t="s">
        <v>2885</v>
      </c>
      <c r="AF1246" t="s">
        <v>2886</v>
      </c>
      <c r="AH1246">
        <v>0.7260504201680672</v>
      </c>
      <c r="AI1246" t="s">
        <v>568</v>
      </c>
      <c r="AJ1246">
        <v>93861</v>
      </c>
    </row>
    <row r="1247" spans="18:36" x14ac:dyDescent="0.3">
      <c r="R1247" t="s">
        <v>625</v>
      </c>
      <c r="S1247" s="34">
        <v>2</v>
      </c>
      <c r="T1247">
        <v>2023</v>
      </c>
      <c r="U1247" t="s">
        <v>606</v>
      </c>
      <c r="V1247" t="s">
        <v>2830</v>
      </c>
      <c r="W1247" t="s">
        <v>2831</v>
      </c>
      <c r="X1247" t="s">
        <v>2832</v>
      </c>
      <c r="Y1247" t="s">
        <v>2812</v>
      </c>
      <c r="Z1247" t="s">
        <v>2833</v>
      </c>
      <c r="AA1247" t="s">
        <v>623</v>
      </c>
      <c r="AB1247" t="s">
        <v>570</v>
      </c>
      <c r="AC1247" t="s">
        <v>620</v>
      </c>
      <c r="AD1247" t="s">
        <v>2847</v>
      </c>
      <c r="AE1247" t="s">
        <v>2885</v>
      </c>
      <c r="AF1247" t="s">
        <v>2886</v>
      </c>
      <c r="AH1247">
        <v>0.7260504201680672</v>
      </c>
      <c r="AI1247" t="s">
        <v>568</v>
      </c>
      <c r="AJ1247">
        <v>93936</v>
      </c>
    </row>
    <row r="1248" spans="18:36" x14ac:dyDescent="0.3">
      <c r="R1248" t="s">
        <v>625</v>
      </c>
      <c r="S1248" s="34">
        <v>2</v>
      </c>
      <c r="T1248">
        <v>2023</v>
      </c>
      <c r="U1248" t="s">
        <v>606</v>
      </c>
      <c r="V1248" t="s">
        <v>2830</v>
      </c>
      <c r="W1248" t="s">
        <v>2831</v>
      </c>
      <c r="X1248" t="s">
        <v>2832</v>
      </c>
      <c r="Y1248" t="s">
        <v>2812</v>
      </c>
      <c r="Z1248" t="s">
        <v>2833</v>
      </c>
      <c r="AA1248" t="s">
        <v>623</v>
      </c>
      <c r="AB1248" t="s">
        <v>570</v>
      </c>
      <c r="AC1248" t="s">
        <v>620</v>
      </c>
      <c r="AD1248" t="s">
        <v>2847</v>
      </c>
      <c r="AE1248" t="s">
        <v>2885</v>
      </c>
      <c r="AF1248" t="s">
        <v>2886</v>
      </c>
      <c r="AH1248">
        <v>0.7260504201680672</v>
      </c>
      <c r="AI1248" t="s">
        <v>568</v>
      </c>
      <c r="AJ1248">
        <v>94011</v>
      </c>
    </row>
    <row r="1249" spans="18:36" x14ac:dyDescent="0.3">
      <c r="R1249" t="s">
        <v>625</v>
      </c>
      <c r="S1249" s="34">
        <v>2</v>
      </c>
      <c r="T1249">
        <v>2023</v>
      </c>
      <c r="U1249" t="s">
        <v>606</v>
      </c>
      <c r="V1249" t="s">
        <v>2830</v>
      </c>
      <c r="W1249" t="s">
        <v>2831</v>
      </c>
      <c r="X1249" t="s">
        <v>2832</v>
      </c>
      <c r="Y1249" t="s">
        <v>2812</v>
      </c>
      <c r="Z1249" t="s">
        <v>2833</v>
      </c>
      <c r="AA1249" t="s">
        <v>623</v>
      </c>
      <c r="AB1249" t="s">
        <v>570</v>
      </c>
      <c r="AC1249" t="s">
        <v>620</v>
      </c>
      <c r="AD1249" t="s">
        <v>2847</v>
      </c>
      <c r="AE1249" t="s">
        <v>2885</v>
      </c>
      <c r="AF1249" t="s">
        <v>2886</v>
      </c>
      <c r="AH1249">
        <v>0.7260504201680672</v>
      </c>
      <c r="AI1249" t="s">
        <v>568</v>
      </c>
      <c r="AJ1249">
        <v>94086</v>
      </c>
    </row>
    <row r="1250" spans="18:36" x14ac:dyDescent="0.3">
      <c r="R1250" t="s">
        <v>625</v>
      </c>
      <c r="S1250" s="34">
        <v>2</v>
      </c>
      <c r="T1250">
        <v>2023</v>
      </c>
      <c r="U1250" t="s">
        <v>606</v>
      </c>
      <c r="V1250" t="s">
        <v>2830</v>
      </c>
      <c r="W1250" t="s">
        <v>2831</v>
      </c>
      <c r="X1250" t="s">
        <v>2832</v>
      </c>
      <c r="Y1250" t="s">
        <v>2812</v>
      </c>
      <c r="Z1250" t="s">
        <v>2833</v>
      </c>
      <c r="AA1250" t="s">
        <v>623</v>
      </c>
      <c r="AB1250" t="s">
        <v>570</v>
      </c>
      <c r="AC1250" t="s">
        <v>620</v>
      </c>
      <c r="AD1250" t="s">
        <v>2847</v>
      </c>
      <c r="AE1250" t="s">
        <v>2885</v>
      </c>
      <c r="AF1250" t="s">
        <v>2886</v>
      </c>
      <c r="AH1250">
        <v>0.7260504201680672</v>
      </c>
      <c r="AI1250" t="s">
        <v>568</v>
      </c>
      <c r="AJ1250">
        <v>94161</v>
      </c>
    </row>
    <row r="1251" spans="18:36" x14ac:dyDescent="0.3">
      <c r="R1251" t="s">
        <v>625</v>
      </c>
      <c r="S1251" s="34">
        <v>2</v>
      </c>
      <c r="T1251">
        <v>2023</v>
      </c>
      <c r="U1251" t="s">
        <v>606</v>
      </c>
      <c r="V1251" t="s">
        <v>2830</v>
      </c>
      <c r="W1251" t="s">
        <v>2831</v>
      </c>
      <c r="X1251" t="s">
        <v>2832</v>
      </c>
      <c r="Y1251" t="s">
        <v>2812</v>
      </c>
      <c r="Z1251" t="s">
        <v>2833</v>
      </c>
      <c r="AA1251" t="s">
        <v>623</v>
      </c>
      <c r="AB1251" t="s">
        <v>570</v>
      </c>
      <c r="AC1251" t="s">
        <v>620</v>
      </c>
      <c r="AD1251" t="s">
        <v>2847</v>
      </c>
      <c r="AE1251" t="s">
        <v>2885</v>
      </c>
      <c r="AF1251" t="s">
        <v>2886</v>
      </c>
      <c r="AH1251">
        <v>0.7260504201680672</v>
      </c>
      <c r="AI1251" t="s">
        <v>568</v>
      </c>
      <c r="AJ1251">
        <v>94236</v>
      </c>
    </row>
    <row r="1252" spans="18:36" x14ac:dyDescent="0.3">
      <c r="R1252" t="s">
        <v>625</v>
      </c>
      <c r="S1252" s="34">
        <v>2</v>
      </c>
      <c r="T1252">
        <v>2023</v>
      </c>
      <c r="U1252" t="s">
        <v>606</v>
      </c>
      <c r="V1252" t="s">
        <v>2830</v>
      </c>
      <c r="W1252" t="s">
        <v>2831</v>
      </c>
      <c r="X1252" t="s">
        <v>2832</v>
      </c>
      <c r="Y1252" t="s">
        <v>2812</v>
      </c>
      <c r="Z1252" t="s">
        <v>2833</v>
      </c>
      <c r="AA1252" t="s">
        <v>623</v>
      </c>
      <c r="AB1252" t="s">
        <v>570</v>
      </c>
      <c r="AC1252" t="s">
        <v>620</v>
      </c>
      <c r="AD1252" t="s">
        <v>2847</v>
      </c>
      <c r="AE1252" t="s">
        <v>2885</v>
      </c>
      <c r="AF1252" t="s">
        <v>2886</v>
      </c>
      <c r="AH1252">
        <v>0.7260504201680672</v>
      </c>
      <c r="AI1252" t="s">
        <v>568</v>
      </c>
      <c r="AJ1252">
        <v>94311</v>
      </c>
    </row>
    <row r="1253" spans="18:36" x14ac:dyDescent="0.3">
      <c r="R1253" t="s">
        <v>625</v>
      </c>
      <c r="S1253" s="34">
        <v>2</v>
      </c>
      <c r="T1253">
        <v>2023</v>
      </c>
      <c r="U1253" t="s">
        <v>606</v>
      </c>
      <c r="V1253" t="s">
        <v>2830</v>
      </c>
      <c r="W1253" t="s">
        <v>2831</v>
      </c>
      <c r="X1253" t="s">
        <v>2832</v>
      </c>
      <c r="Y1253" t="s">
        <v>2812</v>
      </c>
      <c r="Z1253" t="s">
        <v>2833</v>
      </c>
      <c r="AA1253" t="s">
        <v>623</v>
      </c>
      <c r="AB1253" t="s">
        <v>570</v>
      </c>
      <c r="AC1253" t="s">
        <v>620</v>
      </c>
      <c r="AD1253" t="s">
        <v>2847</v>
      </c>
      <c r="AE1253" t="s">
        <v>2885</v>
      </c>
      <c r="AF1253" t="s">
        <v>2886</v>
      </c>
      <c r="AH1253">
        <v>0.7260504201680672</v>
      </c>
      <c r="AI1253" t="s">
        <v>568</v>
      </c>
      <c r="AJ1253">
        <v>94386</v>
      </c>
    </row>
    <row r="1254" spans="18:36" x14ac:dyDescent="0.3">
      <c r="R1254" t="s">
        <v>625</v>
      </c>
      <c r="S1254" s="34">
        <v>2</v>
      </c>
      <c r="T1254">
        <v>2023</v>
      </c>
      <c r="U1254" t="s">
        <v>606</v>
      </c>
      <c r="V1254" t="s">
        <v>2830</v>
      </c>
      <c r="W1254" t="s">
        <v>2831</v>
      </c>
      <c r="X1254" t="s">
        <v>2832</v>
      </c>
      <c r="Y1254" t="s">
        <v>2812</v>
      </c>
      <c r="Z1254" t="s">
        <v>2833</v>
      </c>
      <c r="AA1254" t="s">
        <v>623</v>
      </c>
      <c r="AB1254" t="s">
        <v>570</v>
      </c>
      <c r="AC1254" t="s">
        <v>620</v>
      </c>
      <c r="AD1254" t="s">
        <v>2847</v>
      </c>
      <c r="AE1254" t="s">
        <v>2885</v>
      </c>
      <c r="AF1254" t="s">
        <v>2886</v>
      </c>
      <c r="AH1254">
        <v>0.7260504201680672</v>
      </c>
      <c r="AI1254" t="s">
        <v>568</v>
      </c>
      <c r="AJ1254">
        <v>94461</v>
      </c>
    </row>
    <row r="1255" spans="18:36" x14ac:dyDescent="0.3">
      <c r="R1255" t="s">
        <v>625</v>
      </c>
      <c r="S1255" s="34">
        <v>2</v>
      </c>
      <c r="T1255">
        <v>2023</v>
      </c>
      <c r="U1255" t="s">
        <v>606</v>
      </c>
      <c r="V1255" t="s">
        <v>2830</v>
      </c>
      <c r="W1255" t="s">
        <v>2831</v>
      </c>
      <c r="X1255" t="s">
        <v>2832</v>
      </c>
      <c r="Y1255" t="s">
        <v>2812</v>
      </c>
      <c r="Z1255" t="s">
        <v>2833</v>
      </c>
      <c r="AA1255" t="s">
        <v>623</v>
      </c>
      <c r="AB1255" t="s">
        <v>570</v>
      </c>
      <c r="AC1255" t="s">
        <v>620</v>
      </c>
      <c r="AD1255" t="s">
        <v>2847</v>
      </c>
      <c r="AE1255" t="s">
        <v>2885</v>
      </c>
      <c r="AF1255" t="s">
        <v>2886</v>
      </c>
      <c r="AH1255">
        <v>0.7260504201680672</v>
      </c>
      <c r="AI1255" t="s">
        <v>568</v>
      </c>
      <c r="AJ1255">
        <v>94536</v>
      </c>
    </row>
    <row r="1256" spans="18:36" x14ac:dyDescent="0.3">
      <c r="R1256" t="s">
        <v>625</v>
      </c>
      <c r="S1256" s="34">
        <v>2</v>
      </c>
      <c r="T1256">
        <v>2023</v>
      </c>
      <c r="U1256" t="s">
        <v>606</v>
      </c>
      <c r="V1256" t="s">
        <v>2830</v>
      </c>
      <c r="W1256" t="s">
        <v>2831</v>
      </c>
      <c r="X1256" t="s">
        <v>2832</v>
      </c>
      <c r="Y1256" t="s">
        <v>2812</v>
      </c>
      <c r="Z1256" t="s">
        <v>2833</v>
      </c>
      <c r="AA1256" t="s">
        <v>623</v>
      </c>
      <c r="AB1256" t="s">
        <v>570</v>
      </c>
      <c r="AC1256" t="s">
        <v>620</v>
      </c>
      <c r="AD1256" t="s">
        <v>2847</v>
      </c>
      <c r="AE1256" t="s">
        <v>2885</v>
      </c>
      <c r="AF1256" t="s">
        <v>2886</v>
      </c>
      <c r="AH1256">
        <v>0.7260504201680672</v>
      </c>
      <c r="AI1256" t="s">
        <v>568</v>
      </c>
      <c r="AJ1256">
        <v>94611</v>
      </c>
    </row>
    <row r="1257" spans="18:36" x14ac:dyDescent="0.3">
      <c r="R1257" t="s">
        <v>625</v>
      </c>
      <c r="S1257" s="34">
        <v>2</v>
      </c>
      <c r="T1257">
        <v>2023</v>
      </c>
      <c r="U1257" t="s">
        <v>606</v>
      </c>
      <c r="V1257" t="s">
        <v>2830</v>
      </c>
      <c r="W1257" t="s">
        <v>2831</v>
      </c>
      <c r="X1257" t="s">
        <v>2832</v>
      </c>
      <c r="Y1257" t="s">
        <v>2812</v>
      </c>
      <c r="Z1257" t="s">
        <v>2833</v>
      </c>
      <c r="AA1257" t="s">
        <v>623</v>
      </c>
      <c r="AB1257" t="s">
        <v>570</v>
      </c>
      <c r="AC1257" t="s">
        <v>620</v>
      </c>
      <c r="AD1257" t="s">
        <v>2847</v>
      </c>
      <c r="AE1257" t="s">
        <v>2885</v>
      </c>
      <c r="AF1257" t="s">
        <v>2886</v>
      </c>
      <c r="AH1257">
        <v>0.7260504201680672</v>
      </c>
      <c r="AI1257" t="s">
        <v>568</v>
      </c>
      <c r="AJ1257">
        <v>94686</v>
      </c>
    </row>
    <row r="1258" spans="18:36" x14ac:dyDescent="0.3">
      <c r="R1258" t="s">
        <v>625</v>
      </c>
      <c r="S1258" s="34">
        <v>2</v>
      </c>
      <c r="T1258">
        <v>2023</v>
      </c>
      <c r="U1258" t="s">
        <v>606</v>
      </c>
      <c r="V1258" t="s">
        <v>2830</v>
      </c>
      <c r="W1258" t="s">
        <v>2831</v>
      </c>
      <c r="X1258" t="s">
        <v>2832</v>
      </c>
      <c r="Y1258" t="s">
        <v>2812</v>
      </c>
      <c r="Z1258" t="s">
        <v>2833</v>
      </c>
      <c r="AA1258" t="s">
        <v>623</v>
      </c>
      <c r="AB1258" t="s">
        <v>570</v>
      </c>
      <c r="AC1258" t="s">
        <v>620</v>
      </c>
      <c r="AD1258" t="s">
        <v>2847</v>
      </c>
      <c r="AE1258" t="s">
        <v>2885</v>
      </c>
      <c r="AF1258" t="s">
        <v>2886</v>
      </c>
      <c r="AH1258">
        <v>0.7260504201680672</v>
      </c>
      <c r="AI1258" t="s">
        <v>568</v>
      </c>
      <c r="AJ1258">
        <v>94761</v>
      </c>
    </row>
    <row r="1259" spans="18:36" x14ac:dyDescent="0.3">
      <c r="R1259" t="s">
        <v>625</v>
      </c>
      <c r="S1259" s="34">
        <v>2</v>
      </c>
      <c r="T1259">
        <v>2023</v>
      </c>
      <c r="U1259" t="s">
        <v>606</v>
      </c>
      <c r="V1259" t="s">
        <v>2830</v>
      </c>
      <c r="W1259" t="s">
        <v>2831</v>
      </c>
      <c r="X1259" t="s">
        <v>2832</v>
      </c>
      <c r="Y1259" t="s">
        <v>2812</v>
      </c>
      <c r="Z1259" t="s">
        <v>2833</v>
      </c>
      <c r="AA1259" t="s">
        <v>623</v>
      </c>
      <c r="AB1259" t="s">
        <v>570</v>
      </c>
      <c r="AC1259" t="s">
        <v>620</v>
      </c>
      <c r="AD1259" t="s">
        <v>2847</v>
      </c>
      <c r="AE1259" t="s">
        <v>2885</v>
      </c>
      <c r="AF1259" t="s">
        <v>2886</v>
      </c>
      <c r="AH1259">
        <v>0.7260504201680672</v>
      </c>
      <c r="AI1259" t="s">
        <v>568</v>
      </c>
      <c r="AJ1259">
        <v>94836</v>
      </c>
    </row>
    <row r="1260" spans="18:36" x14ac:dyDescent="0.3">
      <c r="R1260" t="s">
        <v>625</v>
      </c>
      <c r="S1260" s="34">
        <v>2</v>
      </c>
      <c r="T1260">
        <v>2023</v>
      </c>
      <c r="U1260" t="s">
        <v>606</v>
      </c>
      <c r="V1260" t="s">
        <v>2830</v>
      </c>
      <c r="W1260" t="s">
        <v>2831</v>
      </c>
      <c r="X1260" t="s">
        <v>2832</v>
      </c>
      <c r="Y1260" t="s">
        <v>2812</v>
      </c>
      <c r="Z1260" t="s">
        <v>2833</v>
      </c>
      <c r="AA1260" t="s">
        <v>623</v>
      </c>
      <c r="AB1260" t="s">
        <v>570</v>
      </c>
      <c r="AC1260" t="s">
        <v>620</v>
      </c>
      <c r="AD1260" t="s">
        <v>2847</v>
      </c>
      <c r="AE1260" t="s">
        <v>2885</v>
      </c>
      <c r="AF1260" t="s">
        <v>2886</v>
      </c>
      <c r="AH1260">
        <v>0.7260504201680672</v>
      </c>
      <c r="AI1260" t="s">
        <v>568</v>
      </c>
      <c r="AJ1260">
        <v>94911</v>
      </c>
    </row>
    <row r="1261" spans="18:36" x14ac:dyDescent="0.3">
      <c r="R1261" t="s">
        <v>625</v>
      </c>
      <c r="S1261" s="34">
        <v>2</v>
      </c>
      <c r="T1261">
        <v>2023</v>
      </c>
      <c r="U1261" t="s">
        <v>606</v>
      </c>
      <c r="V1261" t="s">
        <v>2830</v>
      </c>
      <c r="W1261" t="s">
        <v>2831</v>
      </c>
      <c r="X1261" t="s">
        <v>2832</v>
      </c>
      <c r="Y1261" t="s">
        <v>2812</v>
      </c>
      <c r="Z1261" t="s">
        <v>2833</v>
      </c>
      <c r="AA1261" t="s">
        <v>623</v>
      </c>
      <c r="AB1261" t="s">
        <v>570</v>
      </c>
      <c r="AC1261" t="s">
        <v>620</v>
      </c>
      <c r="AD1261" t="s">
        <v>2847</v>
      </c>
      <c r="AE1261" t="s">
        <v>2885</v>
      </c>
      <c r="AF1261" t="s">
        <v>2886</v>
      </c>
      <c r="AH1261">
        <v>0.7260504201680672</v>
      </c>
      <c r="AI1261" t="s">
        <v>568</v>
      </c>
      <c r="AJ1261">
        <v>94986</v>
      </c>
    </row>
    <row r="1262" spans="18:36" x14ac:dyDescent="0.3">
      <c r="R1262" t="s">
        <v>625</v>
      </c>
      <c r="S1262" s="34">
        <v>2</v>
      </c>
      <c r="T1262">
        <v>2023</v>
      </c>
      <c r="U1262" t="s">
        <v>606</v>
      </c>
      <c r="V1262" t="s">
        <v>2830</v>
      </c>
      <c r="W1262" t="s">
        <v>2831</v>
      </c>
      <c r="X1262" t="s">
        <v>2832</v>
      </c>
      <c r="Y1262" t="s">
        <v>2812</v>
      </c>
      <c r="Z1262" t="s">
        <v>2833</v>
      </c>
      <c r="AA1262" t="s">
        <v>623</v>
      </c>
      <c r="AB1262" t="s">
        <v>570</v>
      </c>
      <c r="AC1262" t="s">
        <v>620</v>
      </c>
      <c r="AD1262" t="s">
        <v>2847</v>
      </c>
      <c r="AE1262" t="s">
        <v>2885</v>
      </c>
      <c r="AF1262" t="s">
        <v>2886</v>
      </c>
      <c r="AH1262">
        <v>0.7260504201680672</v>
      </c>
      <c r="AI1262" t="s">
        <v>568</v>
      </c>
      <c r="AJ1262">
        <v>95061</v>
      </c>
    </row>
    <row r="1263" spans="18:36" x14ac:dyDescent="0.3">
      <c r="R1263" t="s">
        <v>625</v>
      </c>
      <c r="S1263" s="34">
        <v>2</v>
      </c>
      <c r="T1263">
        <v>2023</v>
      </c>
      <c r="U1263" t="s">
        <v>606</v>
      </c>
      <c r="V1263" t="s">
        <v>2830</v>
      </c>
      <c r="W1263" t="s">
        <v>2831</v>
      </c>
      <c r="X1263" t="s">
        <v>2832</v>
      </c>
      <c r="Y1263" t="s">
        <v>2812</v>
      </c>
      <c r="Z1263" t="s">
        <v>2833</v>
      </c>
      <c r="AA1263" t="s">
        <v>623</v>
      </c>
      <c r="AB1263" t="s">
        <v>570</v>
      </c>
      <c r="AC1263" t="s">
        <v>620</v>
      </c>
      <c r="AD1263" t="s">
        <v>2847</v>
      </c>
      <c r="AE1263" t="s">
        <v>2885</v>
      </c>
      <c r="AF1263" t="s">
        <v>2886</v>
      </c>
      <c r="AH1263">
        <v>0.7260504201680672</v>
      </c>
      <c r="AI1263" t="s">
        <v>568</v>
      </c>
      <c r="AJ1263">
        <v>95136</v>
      </c>
    </row>
    <row r="1264" spans="18:36" x14ac:dyDescent="0.3">
      <c r="R1264" t="s">
        <v>625</v>
      </c>
      <c r="S1264" s="34">
        <v>2</v>
      </c>
      <c r="T1264">
        <v>2023</v>
      </c>
      <c r="U1264" t="s">
        <v>606</v>
      </c>
      <c r="V1264" t="s">
        <v>2830</v>
      </c>
      <c r="W1264" t="s">
        <v>2831</v>
      </c>
      <c r="X1264" t="s">
        <v>2832</v>
      </c>
      <c r="Y1264" t="s">
        <v>2812</v>
      </c>
      <c r="Z1264" t="s">
        <v>2833</v>
      </c>
      <c r="AA1264" t="s">
        <v>623</v>
      </c>
      <c r="AB1264" t="s">
        <v>570</v>
      </c>
      <c r="AC1264" t="s">
        <v>620</v>
      </c>
      <c r="AD1264" t="s">
        <v>2847</v>
      </c>
      <c r="AE1264" t="s">
        <v>2885</v>
      </c>
      <c r="AF1264" t="s">
        <v>2886</v>
      </c>
      <c r="AH1264">
        <v>0.7260504201680672</v>
      </c>
      <c r="AI1264" t="s">
        <v>568</v>
      </c>
      <c r="AJ1264">
        <v>95211</v>
      </c>
    </row>
    <row r="1265" spans="18:36" x14ac:dyDescent="0.3">
      <c r="R1265" t="s">
        <v>625</v>
      </c>
      <c r="S1265" s="34">
        <v>2</v>
      </c>
      <c r="T1265">
        <v>2023</v>
      </c>
      <c r="U1265" t="s">
        <v>606</v>
      </c>
      <c r="V1265" t="s">
        <v>2830</v>
      </c>
      <c r="W1265" t="s">
        <v>2831</v>
      </c>
      <c r="X1265" t="s">
        <v>2832</v>
      </c>
      <c r="Y1265" t="s">
        <v>2812</v>
      </c>
      <c r="Z1265" t="s">
        <v>2833</v>
      </c>
      <c r="AA1265" t="s">
        <v>623</v>
      </c>
      <c r="AB1265" t="s">
        <v>570</v>
      </c>
      <c r="AC1265" t="s">
        <v>620</v>
      </c>
      <c r="AD1265" t="s">
        <v>2847</v>
      </c>
      <c r="AE1265" t="s">
        <v>2885</v>
      </c>
      <c r="AF1265" t="s">
        <v>2886</v>
      </c>
      <c r="AH1265">
        <v>0.7260504201680672</v>
      </c>
      <c r="AI1265" t="s">
        <v>568</v>
      </c>
      <c r="AJ1265">
        <v>95286</v>
      </c>
    </row>
    <row r="1266" spans="18:36" x14ac:dyDescent="0.3">
      <c r="R1266" t="s">
        <v>625</v>
      </c>
      <c r="S1266" s="34">
        <v>2</v>
      </c>
      <c r="T1266">
        <v>2023</v>
      </c>
      <c r="U1266" t="s">
        <v>606</v>
      </c>
      <c r="V1266" t="s">
        <v>2830</v>
      </c>
      <c r="W1266" t="s">
        <v>2831</v>
      </c>
      <c r="X1266" t="s">
        <v>2832</v>
      </c>
      <c r="Y1266" t="s">
        <v>2812</v>
      </c>
      <c r="Z1266" t="s">
        <v>2833</v>
      </c>
      <c r="AA1266" t="s">
        <v>623</v>
      </c>
      <c r="AB1266" t="s">
        <v>570</v>
      </c>
      <c r="AC1266" t="s">
        <v>620</v>
      </c>
      <c r="AD1266" t="s">
        <v>2847</v>
      </c>
      <c r="AE1266" t="s">
        <v>2885</v>
      </c>
      <c r="AF1266" t="s">
        <v>2886</v>
      </c>
      <c r="AH1266">
        <v>0.7260504201680672</v>
      </c>
      <c r="AI1266" t="s">
        <v>568</v>
      </c>
      <c r="AJ1266">
        <v>95361</v>
      </c>
    </row>
    <row r="1267" spans="18:36" x14ac:dyDescent="0.3">
      <c r="R1267" t="s">
        <v>625</v>
      </c>
      <c r="S1267" s="34">
        <v>2</v>
      </c>
      <c r="T1267">
        <v>2023</v>
      </c>
      <c r="U1267" t="s">
        <v>606</v>
      </c>
      <c r="V1267" t="s">
        <v>2830</v>
      </c>
      <c r="W1267" t="s">
        <v>2831</v>
      </c>
      <c r="X1267" t="s">
        <v>2832</v>
      </c>
      <c r="Y1267" t="s">
        <v>2812</v>
      </c>
      <c r="Z1267" t="s">
        <v>2833</v>
      </c>
      <c r="AA1267" t="s">
        <v>623</v>
      </c>
      <c r="AB1267" t="s">
        <v>570</v>
      </c>
      <c r="AC1267" t="s">
        <v>620</v>
      </c>
      <c r="AD1267" t="s">
        <v>2847</v>
      </c>
      <c r="AE1267" t="s">
        <v>2885</v>
      </c>
      <c r="AF1267" t="s">
        <v>2886</v>
      </c>
      <c r="AH1267">
        <v>0.7260504201680672</v>
      </c>
      <c r="AI1267" t="s">
        <v>568</v>
      </c>
      <c r="AJ1267">
        <v>95436</v>
      </c>
    </row>
    <row r="1268" spans="18:36" x14ac:dyDescent="0.3">
      <c r="R1268" t="s">
        <v>625</v>
      </c>
      <c r="S1268" s="34">
        <v>2</v>
      </c>
      <c r="T1268">
        <v>2023</v>
      </c>
      <c r="U1268" t="s">
        <v>606</v>
      </c>
      <c r="V1268" t="s">
        <v>2830</v>
      </c>
      <c r="W1268" t="s">
        <v>2831</v>
      </c>
      <c r="X1268" t="s">
        <v>2832</v>
      </c>
      <c r="Y1268" t="s">
        <v>2812</v>
      </c>
      <c r="Z1268" t="s">
        <v>2833</v>
      </c>
      <c r="AA1268" t="s">
        <v>623</v>
      </c>
      <c r="AB1268" t="s">
        <v>570</v>
      </c>
      <c r="AC1268" t="s">
        <v>620</v>
      </c>
      <c r="AD1268" t="s">
        <v>2847</v>
      </c>
      <c r="AE1268" t="s">
        <v>2885</v>
      </c>
      <c r="AF1268" t="s">
        <v>2886</v>
      </c>
      <c r="AH1268">
        <v>0.7260504201680672</v>
      </c>
      <c r="AI1268" t="s">
        <v>568</v>
      </c>
      <c r="AJ1268">
        <v>95511</v>
      </c>
    </row>
    <row r="1269" spans="18:36" x14ac:dyDescent="0.3">
      <c r="R1269" t="s">
        <v>625</v>
      </c>
      <c r="S1269" s="34">
        <v>2</v>
      </c>
      <c r="T1269">
        <v>2023</v>
      </c>
      <c r="U1269" t="s">
        <v>606</v>
      </c>
      <c r="V1269" t="s">
        <v>2830</v>
      </c>
      <c r="W1269" t="s">
        <v>2831</v>
      </c>
      <c r="X1269" t="s">
        <v>2832</v>
      </c>
      <c r="Y1269" t="s">
        <v>2812</v>
      </c>
      <c r="Z1269" t="s">
        <v>2833</v>
      </c>
      <c r="AA1269" t="s">
        <v>623</v>
      </c>
      <c r="AB1269" t="s">
        <v>570</v>
      </c>
      <c r="AC1269" t="s">
        <v>620</v>
      </c>
      <c r="AD1269" t="s">
        <v>2847</v>
      </c>
      <c r="AE1269" t="s">
        <v>2885</v>
      </c>
      <c r="AF1269" t="s">
        <v>2886</v>
      </c>
      <c r="AH1269">
        <v>0.7260504201680672</v>
      </c>
      <c r="AI1269" t="s">
        <v>568</v>
      </c>
      <c r="AJ1269">
        <v>95586</v>
      </c>
    </row>
    <row r="1270" spans="18:36" x14ac:dyDescent="0.3">
      <c r="R1270" t="s">
        <v>625</v>
      </c>
      <c r="S1270" s="34">
        <v>2</v>
      </c>
      <c r="T1270">
        <v>2023</v>
      </c>
      <c r="U1270" t="s">
        <v>606</v>
      </c>
      <c r="V1270" t="s">
        <v>2830</v>
      </c>
      <c r="W1270" t="s">
        <v>2831</v>
      </c>
      <c r="X1270" t="s">
        <v>2832</v>
      </c>
      <c r="Y1270" t="s">
        <v>2812</v>
      </c>
      <c r="Z1270" t="s">
        <v>2833</v>
      </c>
      <c r="AA1270" t="s">
        <v>623</v>
      </c>
      <c r="AB1270" t="s">
        <v>570</v>
      </c>
      <c r="AC1270" t="s">
        <v>620</v>
      </c>
      <c r="AD1270" t="s">
        <v>2847</v>
      </c>
      <c r="AE1270" t="s">
        <v>2885</v>
      </c>
      <c r="AF1270" t="s">
        <v>2886</v>
      </c>
      <c r="AH1270">
        <v>0.7260504201680672</v>
      </c>
      <c r="AI1270" t="s">
        <v>568</v>
      </c>
      <c r="AJ1270">
        <v>95661</v>
      </c>
    </row>
    <row r="1271" spans="18:36" x14ac:dyDescent="0.3">
      <c r="R1271" t="s">
        <v>625</v>
      </c>
      <c r="S1271" s="34">
        <v>2</v>
      </c>
      <c r="T1271">
        <v>2023</v>
      </c>
      <c r="U1271" t="s">
        <v>606</v>
      </c>
      <c r="V1271" t="s">
        <v>2830</v>
      </c>
      <c r="W1271" t="s">
        <v>2831</v>
      </c>
      <c r="X1271" t="s">
        <v>2832</v>
      </c>
      <c r="Y1271" t="s">
        <v>2812</v>
      </c>
      <c r="Z1271" t="s">
        <v>2833</v>
      </c>
      <c r="AA1271" t="s">
        <v>623</v>
      </c>
      <c r="AB1271" t="s">
        <v>570</v>
      </c>
      <c r="AC1271" t="s">
        <v>620</v>
      </c>
      <c r="AD1271" t="s">
        <v>2847</v>
      </c>
      <c r="AE1271" t="s">
        <v>2885</v>
      </c>
      <c r="AF1271" t="s">
        <v>2886</v>
      </c>
      <c r="AH1271">
        <v>0.7260504201680672</v>
      </c>
      <c r="AI1271" t="s">
        <v>568</v>
      </c>
      <c r="AJ1271">
        <v>95736</v>
      </c>
    </row>
    <row r="1272" spans="18:36" x14ac:dyDescent="0.3">
      <c r="R1272" t="s">
        <v>625</v>
      </c>
      <c r="S1272" s="34">
        <v>2</v>
      </c>
      <c r="T1272">
        <v>2023</v>
      </c>
      <c r="U1272" t="s">
        <v>606</v>
      </c>
      <c r="V1272" t="s">
        <v>2830</v>
      </c>
      <c r="W1272" t="s">
        <v>2831</v>
      </c>
      <c r="X1272" t="s">
        <v>2832</v>
      </c>
      <c r="Y1272" t="s">
        <v>2812</v>
      </c>
      <c r="Z1272" t="s">
        <v>2833</v>
      </c>
      <c r="AA1272" t="s">
        <v>623</v>
      </c>
      <c r="AB1272" t="s">
        <v>570</v>
      </c>
      <c r="AC1272" t="s">
        <v>620</v>
      </c>
      <c r="AD1272" t="s">
        <v>2847</v>
      </c>
      <c r="AE1272" t="s">
        <v>2885</v>
      </c>
      <c r="AF1272" t="s">
        <v>2886</v>
      </c>
      <c r="AH1272">
        <v>0.7260504201680672</v>
      </c>
      <c r="AI1272" t="s">
        <v>568</v>
      </c>
      <c r="AJ1272">
        <v>95811</v>
      </c>
    </row>
    <row r="1273" spans="18:36" x14ac:dyDescent="0.3">
      <c r="R1273" t="s">
        <v>625</v>
      </c>
      <c r="S1273" s="34">
        <v>2</v>
      </c>
      <c r="T1273">
        <v>2023</v>
      </c>
      <c r="U1273" t="s">
        <v>606</v>
      </c>
      <c r="V1273" t="s">
        <v>2830</v>
      </c>
      <c r="W1273" t="s">
        <v>2831</v>
      </c>
      <c r="X1273" t="s">
        <v>2832</v>
      </c>
      <c r="Y1273" t="s">
        <v>2812</v>
      </c>
      <c r="Z1273" t="s">
        <v>2833</v>
      </c>
      <c r="AA1273" t="s">
        <v>623</v>
      </c>
      <c r="AB1273" t="s">
        <v>570</v>
      </c>
      <c r="AC1273" t="s">
        <v>620</v>
      </c>
      <c r="AD1273" t="s">
        <v>2847</v>
      </c>
      <c r="AE1273" t="s">
        <v>2885</v>
      </c>
      <c r="AF1273" t="s">
        <v>2886</v>
      </c>
      <c r="AH1273">
        <v>0.7260504201680672</v>
      </c>
      <c r="AI1273" t="s">
        <v>568</v>
      </c>
      <c r="AJ1273">
        <v>95886</v>
      </c>
    </row>
    <row r="1274" spans="18:36" x14ac:dyDescent="0.3">
      <c r="R1274" t="s">
        <v>625</v>
      </c>
      <c r="S1274" s="34">
        <v>2</v>
      </c>
      <c r="T1274">
        <v>2023</v>
      </c>
      <c r="U1274" t="s">
        <v>606</v>
      </c>
      <c r="V1274" t="s">
        <v>2830</v>
      </c>
      <c r="W1274" t="s">
        <v>2831</v>
      </c>
      <c r="X1274" t="s">
        <v>2832</v>
      </c>
      <c r="Y1274" t="s">
        <v>2812</v>
      </c>
      <c r="Z1274" t="s">
        <v>2833</v>
      </c>
      <c r="AA1274" t="s">
        <v>623</v>
      </c>
      <c r="AB1274" t="s">
        <v>570</v>
      </c>
      <c r="AC1274" t="s">
        <v>620</v>
      </c>
      <c r="AD1274" t="s">
        <v>2847</v>
      </c>
      <c r="AE1274" t="s">
        <v>2885</v>
      </c>
      <c r="AF1274" t="s">
        <v>2886</v>
      </c>
      <c r="AH1274">
        <v>0.7260504201680672</v>
      </c>
      <c r="AI1274" t="s">
        <v>568</v>
      </c>
      <c r="AJ1274">
        <v>95961</v>
      </c>
    </row>
    <row r="1275" spans="18:36" x14ac:dyDescent="0.3">
      <c r="R1275" t="s">
        <v>625</v>
      </c>
      <c r="S1275" s="34">
        <v>2</v>
      </c>
      <c r="T1275">
        <v>2023</v>
      </c>
      <c r="U1275" t="s">
        <v>606</v>
      </c>
      <c r="V1275" t="s">
        <v>2830</v>
      </c>
      <c r="W1275" t="s">
        <v>2831</v>
      </c>
      <c r="X1275" t="s">
        <v>2832</v>
      </c>
      <c r="Y1275" t="s">
        <v>2812</v>
      </c>
      <c r="Z1275" t="s">
        <v>2833</v>
      </c>
      <c r="AA1275" t="s">
        <v>623</v>
      </c>
      <c r="AB1275" t="s">
        <v>570</v>
      </c>
      <c r="AC1275" t="s">
        <v>620</v>
      </c>
      <c r="AD1275" t="s">
        <v>2847</v>
      </c>
      <c r="AE1275" t="s">
        <v>2885</v>
      </c>
      <c r="AF1275" t="s">
        <v>2886</v>
      </c>
      <c r="AH1275">
        <v>0.7260504201680672</v>
      </c>
      <c r="AI1275" t="s">
        <v>568</v>
      </c>
      <c r="AJ1275">
        <v>96036</v>
      </c>
    </row>
    <row r="1276" spans="18:36" x14ac:dyDescent="0.3">
      <c r="R1276" t="s">
        <v>625</v>
      </c>
      <c r="S1276" s="34">
        <v>2</v>
      </c>
      <c r="T1276">
        <v>2023</v>
      </c>
      <c r="U1276" t="s">
        <v>606</v>
      </c>
      <c r="V1276" t="s">
        <v>2830</v>
      </c>
      <c r="W1276" t="s">
        <v>2831</v>
      </c>
      <c r="X1276" t="s">
        <v>2832</v>
      </c>
      <c r="Y1276" t="s">
        <v>2812</v>
      </c>
      <c r="Z1276" t="s">
        <v>2833</v>
      </c>
      <c r="AA1276" t="s">
        <v>623</v>
      </c>
      <c r="AB1276" t="s">
        <v>570</v>
      </c>
      <c r="AC1276" t="s">
        <v>620</v>
      </c>
      <c r="AD1276" t="s">
        <v>2847</v>
      </c>
      <c r="AE1276" t="s">
        <v>2885</v>
      </c>
      <c r="AF1276" t="s">
        <v>2886</v>
      </c>
      <c r="AH1276">
        <v>0.7260504201680672</v>
      </c>
      <c r="AI1276" t="s">
        <v>568</v>
      </c>
      <c r="AJ1276">
        <v>96111</v>
      </c>
    </row>
    <row r="1277" spans="18:36" x14ac:dyDescent="0.3">
      <c r="R1277" t="s">
        <v>625</v>
      </c>
      <c r="S1277" s="34">
        <v>2</v>
      </c>
      <c r="T1277">
        <v>2023</v>
      </c>
      <c r="U1277" t="s">
        <v>606</v>
      </c>
      <c r="V1277" t="s">
        <v>2830</v>
      </c>
      <c r="W1277" t="s">
        <v>2831</v>
      </c>
      <c r="X1277" t="s">
        <v>2832</v>
      </c>
      <c r="Y1277" t="s">
        <v>2812</v>
      </c>
      <c r="Z1277" t="s">
        <v>2833</v>
      </c>
      <c r="AA1277" t="s">
        <v>623</v>
      </c>
      <c r="AB1277" t="s">
        <v>570</v>
      </c>
      <c r="AC1277" t="s">
        <v>620</v>
      </c>
      <c r="AD1277" t="s">
        <v>2847</v>
      </c>
      <c r="AE1277" t="s">
        <v>2885</v>
      </c>
      <c r="AF1277" t="s">
        <v>2886</v>
      </c>
      <c r="AH1277">
        <v>0.7260504201680672</v>
      </c>
      <c r="AI1277" t="s">
        <v>568</v>
      </c>
      <c r="AJ1277">
        <v>96186</v>
      </c>
    </row>
    <row r="1278" spans="18:36" x14ac:dyDescent="0.3">
      <c r="R1278" t="s">
        <v>625</v>
      </c>
      <c r="S1278" s="34">
        <v>2</v>
      </c>
      <c r="T1278">
        <v>2023</v>
      </c>
      <c r="U1278" t="s">
        <v>606</v>
      </c>
      <c r="V1278" t="s">
        <v>2830</v>
      </c>
      <c r="W1278" t="s">
        <v>2831</v>
      </c>
      <c r="X1278" t="s">
        <v>2832</v>
      </c>
      <c r="Y1278" t="s">
        <v>2812</v>
      </c>
      <c r="Z1278" t="s">
        <v>2833</v>
      </c>
      <c r="AA1278" t="s">
        <v>623</v>
      </c>
      <c r="AB1278" t="s">
        <v>570</v>
      </c>
      <c r="AC1278" t="s">
        <v>620</v>
      </c>
      <c r="AD1278" t="s">
        <v>2847</v>
      </c>
      <c r="AE1278" t="s">
        <v>2885</v>
      </c>
      <c r="AF1278" t="s">
        <v>2886</v>
      </c>
      <c r="AH1278">
        <v>0.7260504201680672</v>
      </c>
      <c r="AI1278" t="s">
        <v>568</v>
      </c>
      <c r="AJ1278">
        <v>96261</v>
      </c>
    </row>
    <row r="1279" spans="18:36" x14ac:dyDescent="0.3">
      <c r="R1279" t="s">
        <v>625</v>
      </c>
      <c r="S1279" s="34">
        <v>2</v>
      </c>
      <c r="T1279">
        <v>2023</v>
      </c>
      <c r="U1279" t="s">
        <v>606</v>
      </c>
      <c r="V1279" t="s">
        <v>2830</v>
      </c>
      <c r="W1279" t="s">
        <v>2831</v>
      </c>
      <c r="X1279" t="s">
        <v>2832</v>
      </c>
      <c r="Y1279" t="s">
        <v>2812</v>
      </c>
      <c r="Z1279" t="s">
        <v>2833</v>
      </c>
      <c r="AA1279" t="s">
        <v>623</v>
      </c>
      <c r="AB1279" t="s">
        <v>570</v>
      </c>
      <c r="AC1279" t="s">
        <v>620</v>
      </c>
      <c r="AD1279" t="s">
        <v>2847</v>
      </c>
      <c r="AE1279" t="s">
        <v>2885</v>
      </c>
      <c r="AF1279" t="s">
        <v>2886</v>
      </c>
      <c r="AH1279">
        <v>0.7260504201680672</v>
      </c>
      <c r="AI1279" t="s">
        <v>568</v>
      </c>
      <c r="AJ1279">
        <v>96336</v>
      </c>
    </row>
    <row r="1280" spans="18:36" x14ac:dyDescent="0.3">
      <c r="R1280" t="s">
        <v>625</v>
      </c>
      <c r="S1280" s="34">
        <v>2</v>
      </c>
      <c r="T1280">
        <v>2023</v>
      </c>
      <c r="U1280" t="s">
        <v>606</v>
      </c>
      <c r="V1280" t="s">
        <v>2830</v>
      </c>
      <c r="W1280" t="s">
        <v>2831</v>
      </c>
      <c r="X1280" t="s">
        <v>2832</v>
      </c>
      <c r="Y1280" t="s">
        <v>2812</v>
      </c>
      <c r="Z1280" t="s">
        <v>2833</v>
      </c>
      <c r="AA1280" t="s">
        <v>623</v>
      </c>
      <c r="AB1280" t="s">
        <v>570</v>
      </c>
      <c r="AC1280" t="s">
        <v>620</v>
      </c>
      <c r="AD1280" t="s">
        <v>2847</v>
      </c>
      <c r="AE1280" t="s">
        <v>2885</v>
      </c>
      <c r="AF1280" t="s">
        <v>2886</v>
      </c>
      <c r="AH1280">
        <v>0.7260504201680672</v>
      </c>
      <c r="AI1280" t="s">
        <v>568</v>
      </c>
      <c r="AJ1280">
        <v>96411</v>
      </c>
    </row>
    <row r="1281" spans="18:36" x14ac:dyDescent="0.3">
      <c r="R1281" t="s">
        <v>625</v>
      </c>
      <c r="S1281" s="34">
        <v>2</v>
      </c>
      <c r="T1281">
        <v>2023</v>
      </c>
      <c r="U1281" t="s">
        <v>606</v>
      </c>
      <c r="V1281" t="s">
        <v>2830</v>
      </c>
      <c r="W1281" t="s">
        <v>2831</v>
      </c>
      <c r="X1281" t="s">
        <v>2832</v>
      </c>
      <c r="Y1281" t="s">
        <v>2812</v>
      </c>
      <c r="Z1281" t="s">
        <v>2833</v>
      </c>
      <c r="AA1281" t="s">
        <v>623</v>
      </c>
      <c r="AB1281" t="s">
        <v>570</v>
      </c>
      <c r="AC1281" t="s">
        <v>620</v>
      </c>
      <c r="AD1281" t="s">
        <v>2847</v>
      </c>
      <c r="AE1281" t="s">
        <v>2885</v>
      </c>
      <c r="AF1281" t="s">
        <v>2886</v>
      </c>
      <c r="AH1281">
        <v>0.7260504201680672</v>
      </c>
      <c r="AI1281" t="s">
        <v>568</v>
      </c>
      <c r="AJ1281">
        <v>96486</v>
      </c>
    </row>
    <row r="1282" spans="18:36" x14ac:dyDescent="0.3">
      <c r="R1282" t="s">
        <v>625</v>
      </c>
      <c r="S1282" s="34">
        <v>2</v>
      </c>
      <c r="T1282">
        <v>2023</v>
      </c>
      <c r="U1282" t="s">
        <v>606</v>
      </c>
      <c r="V1282" t="s">
        <v>2830</v>
      </c>
      <c r="W1282" t="s">
        <v>2831</v>
      </c>
      <c r="X1282" t="s">
        <v>2832</v>
      </c>
      <c r="Y1282" t="s">
        <v>2812</v>
      </c>
      <c r="Z1282" t="s">
        <v>2833</v>
      </c>
      <c r="AA1282" t="s">
        <v>623</v>
      </c>
      <c r="AB1282" t="s">
        <v>570</v>
      </c>
      <c r="AC1282" t="s">
        <v>620</v>
      </c>
      <c r="AD1282" t="s">
        <v>2847</v>
      </c>
      <c r="AE1282" t="s">
        <v>2885</v>
      </c>
      <c r="AF1282" t="s">
        <v>2886</v>
      </c>
      <c r="AH1282">
        <v>0.7260504201680672</v>
      </c>
      <c r="AI1282" t="s">
        <v>568</v>
      </c>
      <c r="AJ1282">
        <v>96561</v>
      </c>
    </row>
    <row r="1283" spans="18:36" x14ac:dyDescent="0.3">
      <c r="R1283" t="s">
        <v>625</v>
      </c>
      <c r="S1283" s="34">
        <v>2</v>
      </c>
      <c r="T1283">
        <v>2023</v>
      </c>
      <c r="U1283" t="s">
        <v>606</v>
      </c>
      <c r="V1283" t="s">
        <v>2830</v>
      </c>
      <c r="W1283" t="s">
        <v>2831</v>
      </c>
      <c r="X1283" t="s">
        <v>2832</v>
      </c>
      <c r="Y1283" t="s">
        <v>2812</v>
      </c>
      <c r="Z1283" t="s">
        <v>2833</v>
      </c>
      <c r="AA1283" t="s">
        <v>623</v>
      </c>
      <c r="AB1283" t="s">
        <v>570</v>
      </c>
      <c r="AC1283" t="s">
        <v>620</v>
      </c>
      <c r="AD1283" t="s">
        <v>2847</v>
      </c>
      <c r="AE1283" t="s">
        <v>2885</v>
      </c>
      <c r="AF1283" t="s">
        <v>2886</v>
      </c>
      <c r="AH1283">
        <v>0.7260504201680672</v>
      </c>
      <c r="AI1283" t="s">
        <v>568</v>
      </c>
      <c r="AJ1283">
        <v>96636</v>
      </c>
    </row>
    <row r="1284" spans="18:36" x14ac:dyDescent="0.3">
      <c r="R1284" t="s">
        <v>625</v>
      </c>
      <c r="S1284" s="34">
        <v>2</v>
      </c>
      <c r="T1284">
        <v>2023</v>
      </c>
      <c r="U1284" t="s">
        <v>606</v>
      </c>
      <c r="V1284" t="s">
        <v>2830</v>
      </c>
      <c r="W1284" t="s">
        <v>2831</v>
      </c>
      <c r="X1284" t="s">
        <v>2832</v>
      </c>
      <c r="Y1284" t="s">
        <v>2812</v>
      </c>
      <c r="Z1284" t="s">
        <v>2833</v>
      </c>
      <c r="AA1284" t="s">
        <v>623</v>
      </c>
      <c r="AB1284" t="s">
        <v>570</v>
      </c>
      <c r="AC1284" t="s">
        <v>620</v>
      </c>
      <c r="AD1284" t="s">
        <v>2847</v>
      </c>
      <c r="AE1284" t="s">
        <v>2885</v>
      </c>
      <c r="AF1284" t="s">
        <v>2886</v>
      </c>
      <c r="AH1284">
        <v>0.7260504201680672</v>
      </c>
      <c r="AI1284" t="s">
        <v>568</v>
      </c>
      <c r="AJ1284">
        <v>96711</v>
      </c>
    </row>
    <row r="1285" spans="18:36" x14ac:dyDescent="0.3">
      <c r="R1285" t="s">
        <v>625</v>
      </c>
      <c r="S1285" s="34">
        <v>2</v>
      </c>
      <c r="T1285">
        <v>2023</v>
      </c>
      <c r="U1285" t="s">
        <v>606</v>
      </c>
      <c r="V1285" t="s">
        <v>2830</v>
      </c>
      <c r="W1285" t="s">
        <v>2831</v>
      </c>
      <c r="X1285" t="s">
        <v>2832</v>
      </c>
      <c r="Y1285" t="s">
        <v>2812</v>
      </c>
      <c r="Z1285" t="s">
        <v>2833</v>
      </c>
      <c r="AA1285" t="s">
        <v>623</v>
      </c>
      <c r="AB1285" t="s">
        <v>570</v>
      </c>
      <c r="AC1285" t="s">
        <v>620</v>
      </c>
      <c r="AD1285" t="s">
        <v>2847</v>
      </c>
      <c r="AE1285" t="s">
        <v>2885</v>
      </c>
      <c r="AF1285" t="s">
        <v>2886</v>
      </c>
      <c r="AH1285">
        <v>0.7260504201680672</v>
      </c>
      <c r="AI1285" t="s">
        <v>568</v>
      </c>
      <c r="AJ1285">
        <v>96786</v>
      </c>
    </row>
    <row r="1286" spans="18:36" x14ac:dyDescent="0.3">
      <c r="R1286" t="s">
        <v>625</v>
      </c>
      <c r="S1286" s="34">
        <v>2</v>
      </c>
      <c r="T1286">
        <v>2023</v>
      </c>
      <c r="U1286" t="s">
        <v>606</v>
      </c>
      <c r="V1286" t="s">
        <v>2830</v>
      </c>
      <c r="W1286" t="s">
        <v>2831</v>
      </c>
      <c r="X1286" t="s">
        <v>2832</v>
      </c>
      <c r="Y1286" t="s">
        <v>2812</v>
      </c>
      <c r="Z1286" t="s">
        <v>2833</v>
      </c>
      <c r="AA1286" t="s">
        <v>623</v>
      </c>
      <c r="AB1286" t="s">
        <v>570</v>
      </c>
      <c r="AC1286" t="s">
        <v>620</v>
      </c>
      <c r="AD1286" t="s">
        <v>2847</v>
      </c>
      <c r="AE1286" t="s">
        <v>2885</v>
      </c>
      <c r="AF1286" t="s">
        <v>2886</v>
      </c>
      <c r="AH1286">
        <v>0.7260504201680672</v>
      </c>
      <c r="AI1286" t="s">
        <v>568</v>
      </c>
      <c r="AJ1286">
        <v>96861</v>
      </c>
    </row>
    <row r="1287" spans="18:36" x14ac:dyDescent="0.3">
      <c r="R1287" t="s">
        <v>625</v>
      </c>
      <c r="S1287" s="34">
        <v>2</v>
      </c>
      <c r="T1287">
        <v>2023</v>
      </c>
      <c r="U1287" t="s">
        <v>606</v>
      </c>
      <c r="V1287" t="s">
        <v>2830</v>
      </c>
      <c r="W1287" t="s">
        <v>2831</v>
      </c>
      <c r="X1287" t="s">
        <v>2832</v>
      </c>
      <c r="Y1287" t="s">
        <v>2812</v>
      </c>
      <c r="Z1287" t="s">
        <v>2833</v>
      </c>
      <c r="AA1287" t="s">
        <v>623</v>
      </c>
      <c r="AB1287" t="s">
        <v>570</v>
      </c>
      <c r="AC1287" t="s">
        <v>620</v>
      </c>
      <c r="AD1287" t="s">
        <v>2847</v>
      </c>
      <c r="AE1287" t="s">
        <v>2885</v>
      </c>
      <c r="AF1287" t="s">
        <v>2886</v>
      </c>
      <c r="AH1287">
        <v>0.7260504201680672</v>
      </c>
      <c r="AI1287" t="s">
        <v>568</v>
      </c>
      <c r="AJ1287">
        <v>96936</v>
      </c>
    </row>
    <row r="1288" spans="18:36" x14ac:dyDescent="0.3">
      <c r="R1288" t="s">
        <v>625</v>
      </c>
      <c r="S1288" s="34">
        <v>2</v>
      </c>
      <c r="T1288">
        <v>2023</v>
      </c>
      <c r="U1288" t="s">
        <v>606</v>
      </c>
      <c r="V1288" t="s">
        <v>2830</v>
      </c>
      <c r="W1288" t="s">
        <v>2831</v>
      </c>
      <c r="X1288" t="s">
        <v>2832</v>
      </c>
      <c r="Y1288" t="s">
        <v>2812</v>
      </c>
      <c r="Z1288" t="s">
        <v>2833</v>
      </c>
      <c r="AA1288" t="s">
        <v>623</v>
      </c>
      <c r="AB1288" t="s">
        <v>570</v>
      </c>
      <c r="AC1288" t="s">
        <v>620</v>
      </c>
      <c r="AD1288" t="s">
        <v>2847</v>
      </c>
      <c r="AE1288" t="s">
        <v>2885</v>
      </c>
      <c r="AF1288" t="s">
        <v>2886</v>
      </c>
      <c r="AH1288">
        <v>0.7260504201680672</v>
      </c>
      <c r="AI1288" t="s">
        <v>568</v>
      </c>
      <c r="AJ1288">
        <v>97011</v>
      </c>
    </row>
    <row r="1289" spans="18:36" x14ac:dyDescent="0.3">
      <c r="R1289" t="s">
        <v>625</v>
      </c>
      <c r="S1289" s="34">
        <v>2</v>
      </c>
      <c r="T1289">
        <v>2023</v>
      </c>
      <c r="U1289" t="s">
        <v>606</v>
      </c>
      <c r="V1289" t="s">
        <v>2830</v>
      </c>
      <c r="W1289" t="s">
        <v>2831</v>
      </c>
      <c r="X1289" t="s">
        <v>2832</v>
      </c>
      <c r="Y1289" t="s">
        <v>2812</v>
      </c>
      <c r="Z1289" t="s">
        <v>2833</v>
      </c>
      <c r="AA1289" t="s">
        <v>623</v>
      </c>
      <c r="AB1289" t="s">
        <v>570</v>
      </c>
      <c r="AC1289" t="s">
        <v>620</v>
      </c>
      <c r="AD1289" t="s">
        <v>2847</v>
      </c>
      <c r="AE1289" t="s">
        <v>2885</v>
      </c>
      <c r="AF1289" t="s">
        <v>2886</v>
      </c>
      <c r="AH1289">
        <v>0.7260504201680672</v>
      </c>
      <c r="AI1289" t="s">
        <v>568</v>
      </c>
      <c r="AJ1289">
        <v>97086</v>
      </c>
    </row>
    <row r="1290" spans="18:36" x14ac:dyDescent="0.3">
      <c r="R1290" t="s">
        <v>625</v>
      </c>
      <c r="S1290" s="34">
        <v>2</v>
      </c>
      <c r="T1290">
        <v>2023</v>
      </c>
      <c r="U1290" t="s">
        <v>606</v>
      </c>
      <c r="V1290" t="s">
        <v>2830</v>
      </c>
      <c r="W1290" t="s">
        <v>2831</v>
      </c>
      <c r="X1290" t="s">
        <v>2832</v>
      </c>
      <c r="Y1290" t="s">
        <v>2812</v>
      </c>
      <c r="Z1290" t="s">
        <v>2833</v>
      </c>
      <c r="AA1290" t="s">
        <v>623</v>
      </c>
      <c r="AB1290" t="s">
        <v>570</v>
      </c>
      <c r="AC1290" t="s">
        <v>620</v>
      </c>
      <c r="AD1290" t="s">
        <v>2847</v>
      </c>
      <c r="AE1290" t="s">
        <v>2885</v>
      </c>
      <c r="AF1290" t="s">
        <v>2886</v>
      </c>
      <c r="AH1290">
        <v>0.7260504201680672</v>
      </c>
      <c r="AI1290" t="s">
        <v>568</v>
      </c>
      <c r="AJ1290">
        <v>97161</v>
      </c>
    </row>
    <row r="1291" spans="18:36" x14ac:dyDescent="0.3">
      <c r="R1291" t="s">
        <v>625</v>
      </c>
      <c r="S1291" s="34">
        <v>2</v>
      </c>
      <c r="T1291">
        <v>2023</v>
      </c>
      <c r="U1291" t="s">
        <v>606</v>
      </c>
      <c r="V1291" t="s">
        <v>2830</v>
      </c>
      <c r="W1291" t="s">
        <v>2831</v>
      </c>
      <c r="X1291" t="s">
        <v>2832</v>
      </c>
      <c r="Y1291" t="s">
        <v>2812</v>
      </c>
      <c r="Z1291" t="s">
        <v>2833</v>
      </c>
      <c r="AA1291" t="s">
        <v>623</v>
      </c>
      <c r="AB1291" t="s">
        <v>570</v>
      </c>
      <c r="AC1291" t="s">
        <v>620</v>
      </c>
      <c r="AD1291" t="s">
        <v>2847</v>
      </c>
      <c r="AE1291" t="s">
        <v>2885</v>
      </c>
      <c r="AF1291" t="s">
        <v>2886</v>
      </c>
      <c r="AH1291">
        <v>0.7260504201680672</v>
      </c>
      <c r="AI1291" t="s">
        <v>568</v>
      </c>
      <c r="AJ1291">
        <v>97236</v>
      </c>
    </row>
    <row r="1292" spans="18:36" x14ac:dyDescent="0.3">
      <c r="R1292" t="s">
        <v>625</v>
      </c>
      <c r="S1292" s="34">
        <v>2</v>
      </c>
      <c r="T1292">
        <v>2023</v>
      </c>
      <c r="U1292" t="s">
        <v>606</v>
      </c>
      <c r="V1292" t="s">
        <v>2830</v>
      </c>
      <c r="W1292" t="s">
        <v>2831</v>
      </c>
      <c r="X1292" t="s">
        <v>2832</v>
      </c>
      <c r="Y1292" t="s">
        <v>2812</v>
      </c>
      <c r="Z1292" t="s">
        <v>2833</v>
      </c>
      <c r="AA1292" t="s">
        <v>623</v>
      </c>
      <c r="AB1292" t="s">
        <v>570</v>
      </c>
      <c r="AC1292" t="s">
        <v>620</v>
      </c>
      <c r="AD1292" t="s">
        <v>2847</v>
      </c>
      <c r="AE1292" t="s">
        <v>2885</v>
      </c>
      <c r="AF1292" t="s">
        <v>2886</v>
      </c>
      <c r="AH1292">
        <v>0.7260504201680672</v>
      </c>
      <c r="AI1292" t="s">
        <v>568</v>
      </c>
      <c r="AJ1292">
        <v>97311</v>
      </c>
    </row>
    <row r="1293" spans="18:36" x14ac:dyDescent="0.3">
      <c r="R1293" t="s">
        <v>625</v>
      </c>
      <c r="S1293" s="34">
        <v>2</v>
      </c>
      <c r="T1293">
        <v>2023</v>
      </c>
      <c r="U1293" t="s">
        <v>606</v>
      </c>
      <c r="V1293" t="s">
        <v>2830</v>
      </c>
      <c r="W1293" t="s">
        <v>2831</v>
      </c>
      <c r="X1293" t="s">
        <v>2832</v>
      </c>
      <c r="Y1293" t="s">
        <v>2812</v>
      </c>
      <c r="Z1293" t="s">
        <v>2833</v>
      </c>
      <c r="AA1293" t="s">
        <v>623</v>
      </c>
      <c r="AB1293" t="s">
        <v>570</v>
      </c>
      <c r="AC1293" t="s">
        <v>620</v>
      </c>
      <c r="AD1293" t="s">
        <v>2847</v>
      </c>
      <c r="AE1293" t="s">
        <v>2885</v>
      </c>
      <c r="AF1293" t="s">
        <v>2886</v>
      </c>
      <c r="AH1293">
        <v>0.7260504201680672</v>
      </c>
      <c r="AI1293" t="s">
        <v>568</v>
      </c>
      <c r="AJ1293">
        <v>97386</v>
      </c>
    </row>
    <row r="1294" spans="18:36" x14ac:dyDescent="0.3">
      <c r="R1294" t="s">
        <v>625</v>
      </c>
      <c r="S1294" s="34">
        <v>2</v>
      </c>
      <c r="T1294">
        <v>2023</v>
      </c>
      <c r="U1294" t="s">
        <v>606</v>
      </c>
      <c r="V1294" t="s">
        <v>2830</v>
      </c>
      <c r="W1294" t="s">
        <v>2831</v>
      </c>
      <c r="X1294" t="s">
        <v>2832</v>
      </c>
      <c r="Y1294" t="s">
        <v>2812</v>
      </c>
      <c r="Z1294" t="s">
        <v>2833</v>
      </c>
      <c r="AA1294" t="s">
        <v>623</v>
      </c>
      <c r="AB1294" t="s">
        <v>570</v>
      </c>
      <c r="AC1294" t="s">
        <v>620</v>
      </c>
      <c r="AD1294" t="s">
        <v>2847</v>
      </c>
      <c r="AE1294" t="s">
        <v>2885</v>
      </c>
      <c r="AF1294" t="s">
        <v>2886</v>
      </c>
      <c r="AH1294">
        <v>0.7260504201680672</v>
      </c>
      <c r="AI1294" t="s">
        <v>568</v>
      </c>
      <c r="AJ1294">
        <v>97461</v>
      </c>
    </row>
    <row r="1295" spans="18:36" x14ac:dyDescent="0.3">
      <c r="R1295" t="s">
        <v>625</v>
      </c>
      <c r="S1295" s="34">
        <v>2</v>
      </c>
      <c r="T1295">
        <v>2023</v>
      </c>
      <c r="U1295" t="s">
        <v>606</v>
      </c>
      <c r="V1295" t="s">
        <v>2830</v>
      </c>
      <c r="W1295" t="s">
        <v>2831</v>
      </c>
      <c r="X1295" t="s">
        <v>2832</v>
      </c>
      <c r="Y1295" t="s">
        <v>2812</v>
      </c>
      <c r="Z1295" t="s">
        <v>2833</v>
      </c>
      <c r="AA1295" t="s">
        <v>623</v>
      </c>
      <c r="AB1295" t="s">
        <v>570</v>
      </c>
      <c r="AC1295" t="s">
        <v>620</v>
      </c>
      <c r="AD1295" t="s">
        <v>2847</v>
      </c>
      <c r="AE1295" t="s">
        <v>2885</v>
      </c>
      <c r="AF1295" t="s">
        <v>2886</v>
      </c>
      <c r="AH1295">
        <v>0.7260504201680672</v>
      </c>
      <c r="AI1295" t="s">
        <v>568</v>
      </c>
      <c r="AJ1295">
        <v>97536</v>
      </c>
    </row>
    <row r="1296" spans="18:36" x14ac:dyDescent="0.3">
      <c r="R1296" t="s">
        <v>625</v>
      </c>
      <c r="S1296" s="34">
        <v>2</v>
      </c>
      <c r="T1296">
        <v>2023</v>
      </c>
      <c r="U1296" t="s">
        <v>606</v>
      </c>
      <c r="V1296" t="s">
        <v>2830</v>
      </c>
      <c r="W1296" t="s">
        <v>2831</v>
      </c>
      <c r="X1296" t="s">
        <v>2832</v>
      </c>
      <c r="Y1296" t="s">
        <v>2812</v>
      </c>
      <c r="Z1296" t="s">
        <v>2833</v>
      </c>
      <c r="AA1296" t="s">
        <v>623</v>
      </c>
      <c r="AB1296" t="s">
        <v>570</v>
      </c>
      <c r="AC1296" t="s">
        <v>620</v>
      </c>
      <c r="AD1296" t="s">
        <v>2847</v>
      </c>
      <c r="AE1296" t="s">
        <v>2885</v>
      </c>
      <c r="AF1296" t="s">
        <v>2886</v>
      </c>
      <c r="AH1296">
        <v>0.7260504201680672</v>
      </c>
      <c r="AI1296" t="s">
        <v>568</v>
      </c>
      <c r="AJ1296">
        <v>97611</v>
      </c>
    </row>
    <row r="1297" spans="18:36" x14ac:dyDescent="0.3">
      <c r="R1297" t="s">
        <v>625</v>
      </c>
      <c r="S1297" s="34">
        <v>2</v>
      </c>
      <c r="T1297">
        <v>2023</v>
      </c>
      <c r="U1297" t="s">
        <v>606</v>
      </c>
      <c r="V1297" t="s">
        <v>2830</v>
      </c>
      <c r="W1297" t="s">
        <v>2831</v>
      </c>
      <c r="X1297" t="s">
        <v>2832</v>
      </c>
      <c r="Y1297" t="s">
        <v>2812</v>
      </c>
      <c r="Z1297" t="s">
        <v>2833</v>
      </c>
      <c r="AA1297" t="s">
        <v>623</v>
      </c>
      <c r="AB1297" t="s">
        <v>570</v>
      </c>
      <c r="AC1297" t="s">
        <v>620</v>
      </c>
      <c r="AD1297" t="s">
        <v>2847</v>
      </c>
      <c r="AE1297" t="s">
        <v>2885</v>
      </c>
      <c r="AF1297" t="s">
        <v>2886</v>
      </c>
      <c r="AH1297">
        <v>0.7260504201680672</v>
      </c>
      <c r="AI1297" t="s">
        <v>568</v>
      </c>
      <c r="AJ1297">
        <v>97686</v>
      </c>
    </row>
    <row r="1298" spans="18:36" x14ac:dyDescent="0.3">
      <c r="R1298" t="s">
        <v>625</v>
      </c>
      <c r="S1298" s="34">
        <v>2</v>
      </c>
      <c r="T1298">
        <v>2023</v>
      </c>
      <c r="U1298" t="s">
        <v>606</v>
      </c>
      <c r="V1298" t="s">
        <v>2830</v>
      </c>
      <c r="W1298" t="s">
        <v>2831</v>
      </c>
      <c r="X1298" t="s">
        <v>2832</v>
      </c>
      <c r="Y1298" t="s">
        <v>2812</v>
      </c>
      <c r="Z1298" t="s">
        <v>2833</v>
      </c>
      <c r="AA1298" t="s">
        <v>623</v>
      </c>
      <c r="AB1298" t="s">
        <v>570</v>
      </c>
      <c r="AC1298" t="s">
        <v>620</v>
      </c>
      <c r="AD1298" t="s">
        <v>2847</v>
      </c>
      <c r="AE1298" t="s">
        <v>2885</v>
      </c>
      <c r="AF1298" t="s">
        <v>2886</v>
      </c>
      <c r="AH1298">
        <v>0.7260504201680672</v>
      </c>
      <c r="AI1298" t="s">
        <v>568</v>
      </c>
      <c r="AJ1298">
        <v>97761</v>
      </c>
    </row>
    <row r="1299" spans="18:36" x14ac:dyDescent="0.3">
      <c r="R1299" t="s">
        <v>625</v>
      </c>
      <c r="S1299" s="34">
        <v>2</v>
      </c>
      <c r="T1299">
        <v>2023</v>
      </c>
      <c r="U1299" t="s">
        <v>606</v>
      </c>
      <c r="V1299" t="s">
        <v>2830</v>
      </c>
      <c r="W1299" t="s">
        <v>2831</v>
      </c>
      <c r="X1299" t="s">
        <v>2832</v>
      </c>
      <c r="Y1299" t="s">
        <v>2812</v>
      </c>
      <c r="Z1299" t="s">
        <v>2833</v>
      </c>
      <c r="AA1299" t="s">
        <v>623</v>
      </c>
      <c r="AB1299" t="s">
        <v>570</v>
      </c>
      <c r="AC1299" t="s">
        <v>620</v>
      </c>
      <c r="AD1299" t="s">
        <v>2847</v>
      </c>
      <c r="AE1299" t="s">
        <v>2885</v>
      </c>
      <c r="AF1299" t="s">
        <v>2886</v>
      </c>
      <c r="AH1299">
        <v>0.7260504201680672</v>
      </c>
      <c r="AI1299" t="s">
        <v>568</v>
      </c>
      <c r="AJ1299">
        <v>97836</v>
      </c>
    </row>
    <row r="1300" spans="18:36" x14ac:dyDescent="0.3">
      <c r="R1300" t="s">
        <v>625</v>
      </c>
      <c r="S1300" s="34">
        <v>2</v>
      </c>
      <c r="T1300">
        <v>2023</v>
      </c>
      <c r="U1300" t="s">
        <v>606</v>
      </c>
      <c r="V1300" t="s">
        <v>2830</v>
      </c>
      <c r="W1300" t="s">
        <v>2831</v>
      </c>
      <c r="X1300" t="s">
        <v>2832</v>
      </c>
      <c r="Y1300" t="s">
        <v>2812</v>
      </c>
      <c r="Z1300" t="s">
        <v>2833</v>
      </c>
      <c r="AA1300" t="s">
        <v>623</v>
      </c>
      <c r="AB1300" t="s">
        <v>570</v>
      </c>
      <c r="AC1300" t="s">
        <v>620</v>
      </c>
      <c r="AD1300" t="s">
        <v>2847</v>
      </c>
      <c r="AE1300" t="s">
        <v>2885</v>
      </c>
      <c r="AF1300" t="s">
        <v>2886</v>
      </c>
      <c r="AH1300">
        <v>0.7260504201680672</v>
      </c>
      <c r="AI1300" t="s">
        <v>568</v>
      </c>
      <c r="AJ1300">
        <v>97911</v>
      </c>
    </row>
    <row r="1301" spans="18:36" x14ac:dyDescent="0.3">
      <c r="R1301" t="s">
        <v>625</v>
      </c>
      <c r="S1301" s="34">
        <v>2</v>
      </c>
      <c r="T1301">
        <v>2023</v>
      </c>
      <c r="U1301" t="s">
        <v>606</v>
      </c>
      <c r="V1301" t="s">
        <v>2830</v>
      </c>
      <c r="W1301" t="s">
        <v>2831</v>
      </c>
      <c r="X1301" t="s">
        <v>2832</v>
      </c>
      <c r="Y1301" t="s">
        <v>2812</v>
      </c>
      <c r="Z1301" t="s">
        <v>2833</v>
      </c>
      <c r="AA1301" t="s">
        <v>623</v>
      </c>
      <c r="AB1301" t="s">
        <v>570</v>
      </c>
      <c r="AC1301" t="s">
        <v>620</v>
      </c>
      <c r="AD1301" t="s">
        <v>2847</v>
      </c>
      <c r="AE1301" t="s">
        <v>2885</v>
      </c>
      <c r="AF1301" t="s">
        <v>2886</v>
      </c>
      <c r="AH1301">
        <v>0.7260504201680672</v>
      </c>
      <c r="AI1301" t="s">
        <v>568</v>
      </c>
      <c r="AJ1301">
        <v>97986</v>
      </c>
    </row>
    <row r="1302" spans="18:36" x14ac:dyDescent="0.3">
      <c r="R1302" t="s">
        <v>625</v>
      </c>
      <c r="S1302" s="34">
        <v>2</v>
      </c>
      <c r="T1302">
        <v>2023</v>
      </c>
      <c r="U1302" t="s">
        <v>606</v>
      </c>
      <c r="V1302" t="s">
        <v>2830</v>
      </c>
      <c r="W1302" t="s">
        <v>2831</v>
      </c>
      <c r="X1302" t="s">
        <v>2832</v>
      </c>
      <c r="Y1302" t="s">
        <v>2812</v>
      </c>
      <c r="Z1302" t="s">
        <v>2833</v>
      </c>
      <c r="AA1302" t="s">
        <v>623</v>
      </c>
      <c r="AB1302" t="s">
        <v>570</v>
      </c>
      <c r="AC1302" t="s">
        <v>620</v>
      </c>
      <c r="AD1302" t="s">
        <v>2847</v>
      </c>
      <c r="AE1302" t="s">
        <v>2885</v>
      </c>
      <c r="AF1302" t="s">
        <v>2886</v>
      </c>
      <c r="AH1302">
        <v>0.7260504201680672</v>
      </c>
      <c r="AI1302" t="s">
        <v>568</v>
      </c>
      <c r="AJ1302">
        <v>98061</v>
      </c>
    </row>
    <row r="1303" spans="18:36" x14ac:dyDescent="0.3">
      <c r="R1303" t="s">
        <v>625</v>
      </c>
      <c r="S1303" s="34">
        <v>2</v>
      </c>
      <c r="T1303">
        <v>2023</v>
      </c>
      <c r="U1303" t="s">
        <v>606</v>
      </c>
      <c r="V1303" t="s">
        <v>2830</v>
      </c>
      <c r="W1303" t="s">
        <v>2831</v>
      </c>
      <c r="X1303" t="s">
        <v>2832</v>
      </c>
      <c r="Y1303" t="s">
        <v>2812</v>
      </c>
      <c r="Z1303" t="s">
        <v>2833</v>
      </c>
      <c r="AA1303" t="s">
        <v>623</v>
      </c>
      <c r="AB1303" t="s">
        <v>570</v>
      </c>
      <c r="AC1303" t="s">
        <v>620</v>
      </c>
      <c r="AD1303" t="s">
        <v>2847</v>
      </c>
      <c r="AE1303" t="s">
        <v>2885</v>
      </c>
      <c r="AF1303" t="s">
        <v>2886</v>
      </c>
      <c r="AH1303">
        <v>0.7260504201680672</v>
      </c>
      <c r="AI1303" t="s">
        <v>568</v>
      </c>
      <c r="AJ1303">
        <v>98136</v>
      </c>
    </row>
    <row r="1304" spans="18:36" x14ac:dyDescent="0.3">
      <c r="R1304" t="s">
        <v>625</v>
      </c>
      <c r="S1304" s="34">
        <v>2</v>
      </c>
      <c r="T1304">
        <v>2023</v>
      </c>
      <c r="U1304" t="s">
        <v>606</v>
      </c>
      <c r="V1304" t="s">
        <v>2830</v>
      </c>
      <c r="W1304" t="s">
        <v>2831</v>
      </c>
      <c r="X1304" t="s">
        <v>2832</v>
      </c>
      <c r="Y1304" t="s">
        <v>2812</v>
      </c>
      <c r="Z1304" t="s">
        <v>2833</v>
      </c>
      <c r="AA1304" t="s">
        <v>623</v>
      </c>
      <c r="AB1304" t="s">
        <v>570</v>
      </c>
      <c r="AC1304" t="s">
        <v>620</v>
      </c>
      <c r="AD1304" t="s">
        <v>2847</v>
      </c>
      <c r="AE1304" t="s">
        <v>2885</v>
      </c>
      <c r="AF1304" t="s">
        <v>2886</v>
      </c>
      <c r="AH1304">
        <v>0.7260504201680672</v>
      </c>
      <c r="AI1304" t="s">
        <v>568</v>
      </c>
      <c r="AJ1304">
        <v>98211</v>
      </c>
    </row>
    <row r="1305" spans="18:36" x14ac:dyDescent="0.3">
      <c r="R1305" t="s">
        <v>625</v>
      </c>
      <c r="S1305" s="34">
        <v>2</v>
      </c>
      <c r="T1305">
        <v>2023</v>
      </c>
      <c r="U1305" t="s">
        <v>606</v>
      </c>
      <c r="V1305" t="s">
        <v>2830</v>
      </c>
      <c r="W1305" t="s">
        <v>2831</v>
      </c>
      <c r="X1305" t="s">
        <v>2832</v>
      </c>
      <c r="Y1305" t="s">
        <v>2812</v>
      </c>
      <c r="Z1305" t="s">
        <v>2833</v>
      </c>
      <c r="AA1305" t="s">
        <v>623</v>
      </c>
      <c r="AB1305" t="s">
        <v>570</v>
      </c>
      <c r="AC1305" t="s">
        <v>620</v>
      </c>
      <c r="AD1305" t="s">
        <v>2847</v>
      </c>
      <c r="AE1305" t="s">
        <v>2885</v>
      </c>
      <c r="AF1305" t="s">
        <v>2886</v>
      </c>
      <c r="AH1305">
        <v>0.7260504201680672</v>
      </c>
      <c r="AI1305" t="s">
        <v>568</v>
      </c>
      <c r="AJ1305">
        <v>98286</v>
      </c>
    </row>
    <row r="1306" spans="18:36" x14ac:dyDescent="0.3">
      <c r="R1306" t="s">
        <v>625</v>
      </c>
      <c r="S1306" s="34">
        <v>2</v>
      </c>
      <c r="T1306">
        <v>2023</v>
      </c>
      <c r="U1306" t="s">
        <v>606</v>
      </c>
      <c r="V1306" t="s">
        <v>2830</v>
      </c>
      <c r="W1306" t="s">
        <v>2831</v>
      </c>
      <c r="X1306" t="s">
        <v>2832</v>
      </c>
      <c r="Y1306" t="s">
        <v>2812</v>
      </c>
      <c r="Z1306" t="s">
        <v>2833</v>
      </c>
      <c r="AA1306" t="s">
        <v>623</v>
      </c>
      <c r="AB1306" t="s">
        <v>570</v>
      </c>
      <c r="AC1306" t="s">
        <v>620</v>
      </c>
      <c r="AD1306" t="s">
        <v>2847</v>
      </c>
      <c r="AE1306" t="s">
        <v>2885</v>
      </c>
      <c r="AF1306" t="s">
        <v>2886</v>
      </c>
      <c r="AH1306">
        <v>0.7260504201680672</v>
      </c>
      <c r="AI1306" t="s">
        <v>568</v>
      </c>
      <c r="AJ1306">
        <v>98361</v>
      </c>
    </row>
    <row r="1307" spans="18:36" x14ac:dyDescent="0.3">
      <c r="R1307" t="s">
        <v>625</v>
      </c>
      <c r="S1307" s="34">
        <v>2</v>
      </c>
      <c r="T1307">
        <v>2023</v>
      </c>
      <c r="U1307" t="s">
        <v>606</v>
      </c>
      <c r="V1307" t="s">
        <v>2830</v>
      </c>
      <c r="W1307" t="s">
        <v>2831</v>
      </c>
      <c r="X1307" t="s">
        <v>2832</v>
      </c>
      <c r="Y1307" t="s">
        <v>2812</v>
      </c>
      <c r="Z1307" t="s">
        <v>2833</v>
      </c>
      <c r="AA1307" t="s">
        <v>623</v>
      </c>
      <c r="AB1307" t="s">
        <v>570</v>
      </c>
      <c r="AC1307" t="s">
        <v>620</v>
      </c>
      <c r="AD1307" t="s">
        <v>2847</v>
      </c>
      <c r="AE1307" t="s">
        <v>2885</v>
      </c>
      <c r="AF1307" t="s">
        <v>2886</v>
      </c>
      <c r="AH1307">
        <v>0.7260504201680672</v>
      </c>
      <c r="AI1307" t="s">
        <v>568</v>
      </c>
      <c r="AJ1307">
        <v>98436</v>
      </c>
    </row>
    <row r="1308" spans="18:36" x14ac:dyDescent="0.3">
      <c r="R1308" t="s">
        <v>625</v>
      </c>
      <c r="S1308" s="34">
        <v>2</v>
      </c>
      <c r="T1308">
        <v>2023</v>
      </c>
      <c r="U1308" t="s">
        <v>606</v>
      </c>
      <c r="V1308" t="s">
        <v>2830</v>
      </c>
      <c r="W1308" t="s">
        <v>2831</v>
      </c>
      <c r="X1308" t="s">
        <v>2832</v>
      </c>
      <c r="Y1308" t="s">
        <v>2812</v>
      </c>
      <c r="Z1308" t="s">
        <v>2833</v>
      </c>
      <c r="AA1308" t="s">
        <v>623</v>
      </c>
      <c r="AB1308" t="s">
        <v>570</v>
      </c>
      <c r="AC1308" t="s">
        <v>620</v>
      </c>
      <c r="AD1308" t="s">
        <v>2847</v>
      </c>
      <c r="AE1308" t="s">
        <v>2885</v>
      </c>
      <c r="AF1308" t="s">
        <v>2886</v>
      </c>
      <c r="AH1308">
        <v>0.7260504201680672</v>
      </c>
      <c r="AI1308" t="s">
        <v>568</v>
      </c>
      <c r="AJ1308">
        <v>98511</v>
      </c>
    </row>
    <row r="1309" spans="18:36" x14ac:dyDescent="0.3">
      <c r="R1309" t="s">
        <v>625</v>
      </c>
      <c r="S1309" s="34">
        <v>2</v>
      </c>
      <c r="T1309">
        <v>2023</v>
      </c>
      <c r="U1309" t="s">
        <v>606</v>
      </c>
      <c r="V1309" t="s">
        <v>2830</v>
      </c>
      <c r="W1309" t="s">
        <v>2831</v>
      </c>
      <c r="X1309" t="s">
        <v>2832</v>
      </c>
      <c r="Y1309" t="s">
        <v>2812</v>
      </c>
      <c r="Z1309" t="s">
        <v>2833</v>
      </c>
      <c r="AA1309" t="s">
        <v>623</v>
      </c>
      <c r="AB1309" t="s">
        <v>570</v>
      </c>
      <c r="AC1309" t="s">
        <v>620</v>
      </c>
      <c r="AD1309" t="s">
        <v>2847</v>
      </c>
      <c r="AE1309" t="s">
        <v>2885</v>
      </c>
      <c r="AF1309" t="s">
        <v>2886</v>
      </c>
      <c r="AH1309">
        <v>0.7260504201680672</v>
      </c>
      <c r="AI1309" t="s">
        <v>568</v>
      </c>
      <c r="AJ1309">
        <v>98586</v>
      </c>
    </row>
    <row r="1310" spans="18:36" x14ac:dyDescent="0.3">
      <c r="R1310" t="s">
        <v>625</v>
      </c>
      <c r="S1310" s="34">
        <v>2</v>
      </c>
      <c r="T1310">
        <v>2023</v>
      </c>
      <c r="U1310" t="s">
        <v>606</v>
      </c>
      <c r="V1310" t="s">
        <v>2830</v>
      </c>
      <c r="W1310" t="s">
        <v>2831</v>
      </c>
      <c r="X1310" t="s">
        <v>2832</v>
      </c>
      <c r="Y1310" t="s">
        <v>2812</v>
      </c>
      <c r="Z1310" t="s">
        <v>2833</v>
      </c>
      <c r="AA1310" t="s">
        <v>623</v>
      </c>
      <c r="AB1310" t="s">
        <v>570</v>
      </c>
      <c r="AC1310" t="s">
        <v>620</v>
      </c>
      <c r="AD1310" t="s">
        <v>2847</v>
      </c>
      <c r="AE1310" t="s">
        <v>2885</v>
      </c>
      <c r="AF1310" t="s">
        <v>2886</v>
      </c>
      <c r="AH1310">
        <v>0.7260504201680672</v>
      </c>
      <c r="AI1310" t="s">
        <v>568</v>
      </c>
      <c r="AJ1310">
        <v>98661</v>
      </c>
    </row>
    <row r="1311" spans="18:36" x14ac:dyDescent="0.3">
      <c r="R1311" t="s">
        <v>625</v>
      </c>
      <c r="S1311" s="34">
        <v>2</v>
      </c>
      <c r="T1311">
        <v>2023</v>
      </c>
      <c r="U1311" t="s">
        <v>606</v>
      </c>
      <c r="V1311" t="s">
        <v>2830</v>
      </c>
      <c r="W1311" t="s">
        <v>2831</v>
      </c>
      <c r="X1311" t="s">
        <v>2832</v>
      </c>
      <c r="Y1311" t="s">
        <v>2812</v>
      </c>
      <c r="Z1311" t="s">
        <v>2833</v>
      </c>
      <c r="AA1311" t="s">
        <v>623</v>
      </c>
      <c r="AB1311" t="s">
        <v>570</v>
      </c>
      <c r="AC1311" t="s">
        <v>620</v>
      </c>
      <c r="AD1311" t="s">
        <v>2847</v>
      </c>
      <c r="AE1311" t="s">
        <v>2885</v>
      </c>
      <c r="AF1311" t="s">
        <v>2886</v>
      </c>
      <c r="AH1311">
        <v>0.7260504201680672</v>
      </c>
      <c r="AI1311" t="s">
        <v>568</v>
      </c>
      <c r="AJ1311">
        <v>98736</v>
      </c>
    </row>
    <row r="1312" spans="18:36" x14ac:dyDescent="0.3">
      <c r="R1312" t="s">
        <v>625</v>
      </c>
      <c r="S1312" s="34">
        <v>2</v>
      </c>
      <c r="T1312">
        <v>2023</v>
      </c>
      <c r="U1312" t="s">
        <v>606</v>
      </c>
      <c r="V1312" t="s">
        <v>2830</v>
      </c>
      <c r="W1312" t="s">
        <v>2831</v>
      </c>
      <c r="X1312" t="s">
        <v>2832</v>
      </c>
      <c r="Y1312" t="s">
        <v>2812</v>
      </c>
      <c r="Z1312" t="s">
        <v>2833</v>
      </c>
      <c r="AA1312" t="s">
        <v>623</v>
      </c>
      <c r="AB1312" t="s">
        <v>570</v>
      </c>
      <c r="AC1312" t="s">
        <v>620</v>
      </c>
      <c r="AD1312" t="s">
        <v>2847</v>
      </c>
      <c r="AE1312" t="s">
        <v>2885</v>
      </c>
      <c r="AF1312" t="s">
        <v>2886</v>
      </c>
      <c r="AH1312">
        <v>0.7260504201680672</v>
      </c>
      <c r="AI1312" t="s">
        <v>568</v>
      </c>
      <c r="AJ1312">
        <v>98811</v>
      </c>
    </row>
    <row r="1313" spans="18:36" x14ac:dyDescent="0.3">
      <c r="R1313" t="s">
        <v>626</v>
      </c>
      <c r="S1313" s="34">
        <v>2</v>
      </c>
      <c r="T1313">
        <v>2023</v>
      </c>
      <c r="U1313" t="s">
        <v>606</v>
      </c>
      <c r="V1313" t="s">
        <v>2830</v>
      </c>
      <c r="W1313" t="s">
        <v>2831</v>
      </c>
      <c r="X1313" t="s">
        <v>2832</v>
      </c>
      <c r="Y1313" t="s">
        <v>2812</v>
      </c>
      <c r="Z1313" t="s">
        <v>2833</v>
      </c>
      <c r="AA1313" t="s">
        <v>623</v>
      </c>
      <c r="AB1313" t="s">
        <v>608</v>
      </c>
      <c r="AC1313" t="s">
        <v>621</v>
      </c>
      <c r="AD1313" t="s">
        <v>2851</v>
      </c>
      <c r="AE1313" t="s">
        <v>2887</v>
      </c>
      <c r="AF1313" t="s">
        <v>2888</v>
      </c>
      <c r="AH1313">
        <v>0.73613445378151265</v>
      </c>
      <c r="AI1313" t="s">
        <v>568</v>
      </c>
      <c r="AJ1313">
        <v>98924</v>
      </c>
    </row>
    <row r="1314" spans="18:36" x14ac:dyDescent="0.3">
      <c r="R1314" t="s">
        <v>626</v>
      </c>
      <c r="S1314" s="34">
        <v>2</v>
      </c>
      <c r="T1314">
        <v>2023</v>
      </c>
      <c r="U1314" t="s">
        <v>606</v>
      </c>
      <c r="V1314" t="s">
        <v>2830</v>
      </c>
      <c r="W1314" t="s">
        <v>2831</v>
      </c>
      <c r="X1314" t="s">
        <v>2832</v>
      </c>
      <c r="Y1314" t="s">
        <v>2812</v>
      </c>
      <c r="Z1314" t="s">
        <v>2833</v>
      </c>
      <c r="AA1314" t="s">
        <v>623</v>
      </c>
      <c r="AB1314" t="s">
        <v>608</v>
      </c>
      <c r="AC1314" t="s">
        <v>621</v>
      </c>
      <c r="AD1314" t="s">
        <v>2851</v>
      </c>
      <c r="AE1314" t="s">
        <v>2887</v>
      </c>
      <c r="AF1314" t="s">
        <v>2888</v>
      </c>
      <c r="AH1314">
        <v>0.73613445378151265</v>
      </c>
      <c r="AI1314" t="s">
        <v>568</v>
      </c>
      <c r="AJ1314">
        <v>98999</v>
      </c>
    </row>
    <row r="1315" spans="18:36" x14ac:dyDescent="0.3">
      <c r="R1315" t="s">
        <v>626</v>
      </c>
      <c r="S1315" s="34">
        <v>2</v>
      </c>
      <c r="T1315">
        <v>2023</v>
      </c>
      <c r="U1315" t="s">
        <v>606</v>
      </c>
      <c r="V1315" t="s">
        <v>2830</v>
      </c>
      <c r="W1315" t="s">
        <v>2831</v>
      </c>
      <c r="X1315" t="s">
        <v>2832</v>
      </c>
      <c r="Y1315" t="s">
        <v>2812</v>
      </c>
      <c r="Z1315" t="s">
        <v>2833</v>
      </c>
      <c r="AA1315" t="s">
        <v>623</v>
      </c>
      <c r="AB1315" t="s">
        <v>608</v>
      </c>
      <c r="AC1315" t="s">
        <v>621</v>
      </c>
      <c r="AD1315" t="s">
        <v>2851</v>
      </c>
      <c r="AE1315" t="s">
        <v>2887</v>
      </c>
      <c r="AF1315" t="s">
        <v>2888</v>
      </c>
      <c r="AH1315">
        <v>0.73613445378151265</v>
      </c>
      <c r="AI1315" t="s">
        <v>568</v>
      </c>
      <c r="AJ1315">
        <v>99074</v>
      </c>
    </row>
    <row r="1316" spans="18:36" x14ac:dyDescent="0.3">
      <c r="R1316" t="s">
        <v>626</v>
      </c>
      <c r="S1316" s="34">
        <v>2</v>
      </c>
      <c r="T1316">
        <v>2023</v>
      </c>
      <c r="U1316" t="s">
        <v>606</v>
      </c>
      <c r="V1316" t="s">
        <v>2830</v>
      </c>
      <c r="W1316" t="s">
        <v>2831</v>
      </c>
      <c r="X1316" t="s">
        <v>2832</v>
      </c>
      <c r="Y1316" t="s">
        <v>2812</v>
      </c>
      <c r="Z1316" t="s">
        <v>2833</v>
      </c>
      <c r="AA1316" t="s">
        <v>623</v>
      </c>
      <c r="AB1316" t="s">
        <v>608</v>
      </c>
      <c r="AC1316" t="s">
        <v>621</v>
      </c>
      <c r="AD1316" t="s">
        <v>2851</v>
      </c>
      <c r="AE1316" t="s">
        <v>2887</v>
      </c>
      <c r="AF1316" t="s">
        <v>2888</v>
      </c>
      <c r="AH1316">
        <v>0.73613445378151265</v>
      </c>
      <c r="AI1316" t="s">
        <v>568</v>
      </c>
      <c r="AJ1316">
        <v>99149</v>
      </c>
    </row>
    <row r="1317" spans="18:36" x14ac:dyDescent="0.3">
      <c r="R1317" t="s">
        <v>626</v>
      </c>
      <c r="S1317" s="34">
        <v>2</v>
      </c>
      <c r="T1317">
        <v>2023</v>
      </c>
      <c r="U1317" t="s">
        <v>606</v>
      </c>
      <c r="V1317" t="s">
        <v>2830</v>
      </c>
      <c r="W1317" t="s">
        <v>2831</v>
      </c>
      <c r="X1317" t="s">
        <v>2832</v>
      </c>
      <c r="Y1317" t="s">
        <v>2812</v>
      </c>
      <c r="Z1317" t="s">
        <v>2833</v>
      </c>
      <c r="AA1317" t="s">
        <v>623</v>
      </c>
      <c r="AB1317" t="s">
        <v>608</v>
      </c>
      <c r="AC1317" t="s">
        <v>621</v>
      </c>
      <c r="AD1317" t="s">
        <v>2851</v>
      </c>
      <c r="AE1317" t="s">
        <v>2887</v>
      </c>
      <c r="AF1317" t="s">
        <v>2888</v>
      </c>
      <c r="AH1317">
        <v>0.73613445378151265</v>
      </c>
      <c r="AI1317" t="s">
        <v>568</v>
      </c>
      <c r="AJ1317">
        <v>99224</v>
      </c>
    </row>
    <row r="1318" spans="18:36" x14ac:dyDescent="0.3">
      <c r="R1318" t="s">
        <v>626</v>
      </c>
      <c r="S1318" s="34">
        <v>2</v>
      </c>
      <c r="T1318">
        <v>2023</v>
      </c>
      <c r="U1318" t="s">
        <v>606</v>
      </c>
      <c r="V1318" t="s">
        <v>2830</v>
      </c>
      <c r="W1318" t="s">
        <v>2831</v>
      </c>
      <c r="X1318" t="s">
        <v>2832</v>
      </c>
      <c r="Y1318" t="s">
        <v>2812</v>
      </c>
      <c r="Z1318" t="s">
        <v>2833</v>
      </c>
      <c r="AA1318" t="s">
        <v>623</v>
      </c>
      <c r="AB1318" t="s">
        <v>608</v>
      </c>
      <c r="AC1318" t="s">
        <v>621</v>
      </c>
      <c r="AD1318" t="s">
        <v>2851</v>
      </c>
      <c r="AE1318" t="s">
        <v>2887</v>
      </c>
      <c r="AF1318" t="s">
        <v>2888</v>
      </c>
      <c r="AH1318">
        <v>0.73613445378151265</v>
      </c>
      <c r="AI1318" t="s">
        <v>568</v>
      </c>
      <c r="AJ1318">
        <v>99299</v>
      </c>
    </row>
    <row r="1319" spans="18:36" x14ac:dyDescent="0.3">
      <c r="R1319" t="s">
        <v>626</v>
      </c>
      <c r="S1319" s="34">
        <v>2</v>
      </c>
      <c r="T1319">
        <v>2023</v>
      </c>
      <c r="U1319" t="s">
        <v>606</v>
      </c>
      <c r="V1319" t="s">
        <v>2830</v>
      </c>
      <c r="W1319" t="s">
        <v>2831</v>
      </c>
      <c r="X1319" t="s">
        <v>2832</v>
      </c>
      <c r="Y1319" t="s">
        <v>2812</v>
      </c>
      <c r="Z1319" t="s">
        <v>2833</v>
      </c>
      <c r="AA1319" t="s">
        <v>623</v>
      </c>
      <c r="AB1319" t="s">
        <v>608</v>
      </c>
      <c r="AC1319" t="s">
        <v>621</v>
      </c>
      <c r="AD1319" t="s">
        <v>2851</v>
      </c>
      <c r="AE1319" t="s">
        <v>2887</v>
      </c>
      <c r="AF1319" t="s">
        <v>2888</v>
      </c>
      <c r="AH1319">
        <v>0.73613445378151265</v>
      </c>
      <c r="AI1319" t="s">
        <v>568</v>
      </c>
      <c r="AJ1319">
        <v>99374</v>
      </c>
    </row>
    <row r="1320" spans="18:36" x14ac:dyDescent="0.3">
      <c r="R1320" t="s">
        <v>626</v>
      </c>
      <c r="S1320" s="34">
        <v>2</v>
      </c>
      <c r="T1320">
        <v>2023</v>
      </c>
      <c r="U1320" t="s">
        <v>606</v>
      </c>
      <c r="V1320" t="s">
        <v>2830</v>
      </c>
      <c r="W1320" t="s">
        <v>2831</v>
      </c>
      <c r="X1320" t="s">
        <v>2832</v>
      </c>
      <c r="Y1320" t="s">
        <v>2812</v>
      </c>
      <c r="Z1320" t="s">
        <v>2833</v>
      </c>
      <c r="AA1320" t="s">
        <v>623</v>
      </c>
      <c r="AB1320" t="s">
        <v>608</v>
      </c>
      <c r="AC1320" t="s">
        <v>621</v>
      </c>
      <c r="AD1320" t="s">
        <v>2851</v>
      </c>
      <c r="AE1320" t="s">
        <v>2887</v>
      </c>
      <c r="AF1320" t="s">
        <v>2888</v>
      </c>
      <c r="AH1320">
        <v>0.73613445378151265</v>
      </c>
      <c r="AI1320" t="s">
        <v>568</v>
      </c>
      <c r="AJ1320">
        <v>99449</v>
      </c>
    </row>
    <row r="1321" spans="18:36" x14ac:dyDescent="0.3">
      <c r="R1321" t="s">
        <v>626</v>
      </c>
      <c r="S1321" s="34">
        <v>2</v>
      </c>
      <c r="T1321">
        <v>2023</v>
      </c>
      <c r="U1321" t="s">
        <v>606</v>
      </c>
      <c r="V1321" t="s">
        <v>2830</v>
      </c>
      <c r="W1321" t="s">
        <v>2831</v>
      </c>
      <c r="X1321" t="s">
        <v>2832</v>
      </c>
      <c r="Y1321" t="s">
        <v>2812</v>
      </c>
      <c r="Z1321" t="s">
        <v>2833</v>
      </c>
      <c r="AA1321" t="s">
        <v>623</v>
      </c>
      <c r="AB1321" t="s">
        <v>608</v>
      </c>
      <c r="AC1321" t="s">
        <v>621</v>
      </c>
      <c r="AD1321" t="s">
        <v>2851</v>
      </c>
      <c r="AE1321" t="s">
        <v>2887</v>
      </c>
      <c r="AF1321" t="s">
        <v>2888</v>
      </c>
      <c r="AH1321">
        <v>0.73613445378151265</v>
      </c>
      <c r="AI1321" t="s">
        <v>568</v>
      </c>
      <c r="AJ1321">
        <v>99524</v>
      </c>
    </row>
    <row r="1322" spans="18:36" x14ac:dyDescent="0.3">
      <c r="R1322" t="s">
        <v>626</v>
      </c>
      <c r="S1322" s="34">
        <v>2</v>
      </c>
      <c r="T1322">
        <v>2023</v>
      </c>
      <c r="U1322" t="s">
        <v>606</v>
      </c>
      <c r="V1322" t="s">
        <v>2830</v>
      </c>
      <c r="W1322" t="s">
        <v>2831</v>
      </c>
      <c r="X1322" t="s">
        <v>2832</v>
      </c>
      <c r="Y1322" t="s">
        <v>2812</v>
      </c>
      <c r="Z1322" t="s">
        <v>2833</v>
      </c>
      <c r="AA1322" t="s">
        <v>623</v>
      </c>
      <c r="AB1322" t="s">
        <v>608</v>
      </c>
      <c r="AC1322" t="s">
        <v>621</v>
      </c>
      <c r="AD1322" t="s">
        <v>2851</v>
      </c>
      <c r="AE1322" t="s">
        <v>2887</v>
      </c>
      <c r="AF1322" t="s">
        <v>2888</v>
      </c>
      <c r="AH1322">
        <v>0.73613445378151265</v>
      </c>
      <c r="AI1322" t="s">
        <v>568</v>
      </c>
      <c r="AJ1322">
        <v>99599</v>
      </c>
    </row>
    <row r="1323" spans="18:36" x14ac:dyDescent="0.3">
      <c r="R1323" t="s">
        <v>626</v>
      </c>
      <c r="S1323" s="34">
        <v>2</v>
      </c>
      <c r="T1323">
        <v>2023</v>
      </c>
      <c r="U1323" t="s">
        <v>606</v>
      </c>
      <c r="V1323" t="s">
        <v>2830</v>
      </c>
      <c r="W1323" t="s">
        <v>2831</v>
      </c>
      <c r="X1323" t="s">
        <v>2832</v>
      </c>
      <c r="Y1323" t="s">
        <v>2812</v>
      </c>
      <c r="Z1323" t="s">
        <v>2833</v>
      </c>
      <c r="AA1323" t="s">
        <v>623</v>
      </c>
      <c r="AB1323" t="s">
        <v>608</v>
      </c>
      <c r="AC1323" t="s">
        <v>621</v>
      </c>
      <c r="AD1323" t="s">
        <v>2851</v>
      </c>
      <c r="AE1323" t="s">
        <v>2887</v>
      </c>
      <c r="AF1323" t="s">
        <v>2888</v>
      </c>
      <c r="AH1323">
        <v>0.73613445378151265</v>
      </c>
      <c r="AI1323" t="s">
        <v>568</v>
      </c>
      <c r="AJ1323">
        <v>99674</v>
      </c>
    </row>
    <row r="1324" spans="18:36" x14ac:dyDescent="0.3">
      <c r="R1324" t="s">
        <v>626</v>
      </c>
      <c r="S1324" s="34">
        <v>2</v>
      </c>
      <c r="T1324">
        <v>2023</v>
      </c>
      <c r="U1324" t="s">
        <v>606</v>
      </c>
      <c r="V1324" t="s">
        <v>2830</v>
      </c>
      <c r="W1324" t="s">
        <v>2831</v>
      </c>
      <c r="X1324" t="s">
        <v>2832</v>
      </c>
      <c r="Y1324" t="s">
        <v>2812</v>
      </c>
      <c r="Z1324" t="s">
        <v>2833</v>
      </c>
      <c r="AA1324" t="s">
        <v>623</v>
      </c>
      <c r="AB1324" t="s">
        <v>608</v>
      </c>
      <c r="AC1324" t="s">
        <v>621</v>
      </c>
      <c r="AD1324" t="s">
        <v>2851</v>
      </c>
      <c r="AE1324" t="s">
        <v>2887</v>
      </c>
      <c r="AF1324" t="s">
        <v>2888</v>
      </c>
      <c r="AH1324">
        <v>0.73613445378151265</v>
      </c>
      <c r="AI1324" t="s">
        <v>568</v>
      </c>
      <c r="AJ1324">
        <v>99749</v>
      </c>
    </row>
    <row r="1325" spans="18:36" x14ac:dyDescent="0.3">
      <c r="R1325" t="s">
        <v>626</v>
      </c>
      <c r="S1325" s="34">
        <v>2</v>
      </c>
      <c r="T1325">
        <v>2023</v>
      </c>
      <c r="U1325" t="s">
        <v>606</v>
      </c>
      <c r="V1325" t="s">
        <v>2830</v>
      </c>
      <c r="W1325" t="s">
        <v>2831</v>
      </c>
      <c r="X1325" t="s">
        <v>2832</v>
      </c>
      <c r="Y1325" t="s">
        <v>2812</v>
      </c>
      <c r="Z1325" t="s">
        <v>2833</v>
      </c>
      <c r="AA1325" t="s">
        <v>623</v>
      </c>
      <c r="AB1325" t="s">
        <v>608</v>
      </c>
      <c r="AC1325" t="s">
        <v>621</v>
      </c>
      <c r="AD1325" t="s">
        <v>2851</v>
      </c>
      <c r="AE1325" t="s">
        <v>2887</v>
      </c>
      <c r="AF1325" t="s">
        <v>2888</v>
      </c>
      <c r="AH1325">
        <v>0.73613445378151265</v>
      </c>
      <c r="AI1325" t="s">
        <v>568</v>
      </c>
      <c r="AJ1325">
        <v>99824</v>
      </c>
    </row>
    <row r="1326" spans="18:36" x14ac:dyDescent="0.3">
      <c r="R1326" t="s">
        <v>626</v>
      </c>
      <c r="S1326" s="34">
        <v>2</v>
      </c>
      <c r="T1326">
        <v>2023</v>
      </c>
      <c r="U1326" t="s">
        <v>606</v>
      </c>
      <c r="V1326" t="s">
        <v>2830</v>
      </c>
      <c r="W1326" t="s">
        <v>2831</v>
      </c>
      <c r="X1326" t="s">
        <v>2832</v>
      </c>
      <c r="Y1326" t="s">
        <v>2812</v>
      </c>
      <c r="Z1326" t="s">
        <v>2833</v>
      </c>
      <c r="AA1326" t="s">
        <v>623</v>
      </c>
      <c r="AB1326" t="s">
        <v>608</v>
      </c>
      <c r="AC1326" t="s">
        <v>621</v>
      </c>
      <c r="AD1326" t="s">
        <v>2851</v>
      </c>
      <c r="AE1326" t="s">
        <v>2887</v>
      </c>
      <c r="AF1326" t="s">
        <v>2888</v>
      </c>
      <c r="AH1326">
        <v>0.73613445378151265</v>
      </c>
      <c r="AI1326" t="s">
        <v>568</v>
      </c>
      <c r="AJ1326">
        <v>99899</v>
      </c>
    </row>
    <row r="1327" spans="18:36" x14ac:dyDescent="0.3">
      <c r="R1327" t="s">
        <v>626</v>
      </c>
      <c r="S1327" s="34">
        <v>2</v>
      </c>
      <c r="T1327">
        <v>2023</v>
      </c>
      <c r="U1327" t="s">
        <v>606</v>
      </c>
      <c r="V1327" t="s">
        <v>2830</v>
      </c>
      <c r="W1327" t="s">
        <v>2831</v>
      </c>
      <c r="X1327" t="s">
        <v>2832</v>
      </c>
      <c r="Y1327" t="s">
        <v>2812</v>
      </c>
      <c r="Z1327" t="s">
        <v>2833</v>
      </c>
      <c r="AA1327" t="s">
        <v>623</v>
      </c>
      <c r="AB1327" t="s">
        <v>608</v>
      </c>
      <c r="AC1327" t="s">
        <v>621</v>
      </c>
      <c r="AD1327" t="s">
        <v>2851</v>
      </c>
      <c r="AE1327" t="s">
        <v>2887</v>
      </c>
      <c r="AF1327" t="s">
        <v>2888</v>
      </c>
      <c r="AH1327">
        <v>0.73613445378151265</v>
      </c>
      <c r="AI1327" t="s">
        <v>568</v>
      </c>
      <c r="AJ1327">
        <v>99974</v>
      </c>
    </row>
    <row r="1328" spans="18:36" x14ac:dyDescent="0.3">
      <c r="R1328" t="s">
        <v>626</v>
      </c>
      <c r="S1328" s="34">
        <v>2</v>
      </c>
      <c r="T1328">
        <v>2023</v>
      </c>
      <c r="U1328" t="s">
        <v>606</v>
      </c>
      <c r="V1328" t="s">
        <v>2830</v>
      </c>
      <c r="W1328" t="s">
        <v>2831</v>
      </c>
      <c r="X1328" t="s">
        <v>2832</v>
      </c>
      <c r="Y1328" t="s">
        <v>2812</v>
      </c>
      <c r="Z1328" t="s">
        <v>2833</v>
      </c>
      <c r="AA1328" t="s">
        <v>623</v>
      </c>
      <c r="AB1328" t="s">
        <v>608</v>
      </c>
      <c r="AC1328" t="s">
        <v>621</v>
      </c>
      <c r="AD1328" t="s">
        <v>2851</v>
      </c>
      <c r="AE1328" t="s">
        <v>2887</v>
      </c>
      <c r="AF1328" t="s">
        <v>2888</v>
      </c>
      <c r="AH1328">
        <v>0.73613445378151265</v>
      </c>
      <c r="AI1328" t="s">
        <v>568</v>
      </c>
      <c r="AJ1328">
        <v>100049</v>
      </c>
    </row>
    <row r="1329" spans="18:36" x14ac:dyDescent="0.3">
      <c r="R1329" t="s">
        <v>626</v>
      </c>
      <c r="S1329" s="34">
        <v>2</v>
      </c>
      <c r="T1329">
        <v>2023</v>
      </c>
      <c r="U1329" t="s">
        <v>606</v>
      </c>
      <c r="V1329" t="s">
        <v>2830</v>
      </c>
      <c r="W1329" t="s">
        <v>2831</v>
      </c>
      <c r="X1329" t="s">
        <v>2832</v>
      </c>
      <c r="Y1329" t="s">
        <v>2812</v>
      </c>
      <c r="Z1329" t="s">
        <v>2833</v>
      </c>
      <c r="AA1329" t="s">
        <v>623</v>
      </c>
      <c r="AB1329" t="s">
        <v>608</v>
      </c>
      <c r="AC1329" t="s">
        <v>621</v>
      </c>
      <c r="AD1329" t="s">
        <v>2851</v>
      </c>
      <c r="AE1329" t="s">
        <v>2887</v>
      </c>
      <c r="AF1329" t="s">
        <v>2888</v>
      </c>
      <c r="AH1329">
        <v>0.73613445378151265</v>
      </c>
      <c r="AI1329" t="s">
        <v>568</v>
      </c>
      <c r="AJ1329">
        <v>100124</v>
      </c>
    </row>
    <row r="1330" spans="18:36" x14ac:dyDescent="0.3">
      <c r="R1330" t="s">
        <v>626</v>
      </c>
      <c r="S1330" s="34">
        <v>2</v>
      </c>
      <c r="T1330">
        <v>2023</v>
      </c>
      <c r="U1330" t="s">
        <v>606</v>
      </c>
      <c r="V1330" t="s">
        <v>2830</v>
      </c>
      <c r="W1330" t="s">
        <v>2831</v>
      </c>
      <c r="X1330" t="s">
        <v>2832</v>
      </c>
      <c r="Y1330" t="s">
        <v>2812</v>
      </c>
      <c r="Z1330" t="s">
        <v>2833</v>
      </c>
      <c r="AA1330" t="s">
        <v>623</v>
      </c>
      <c r="AB1330" t="s">
        <v>608</v>
      </c>
      <c r="AC1330" t="s">
        <v>621</v>
      </c>
      <c r="AD1330" t="s">
        <v>2851</v>
      </c>
      <c r="AE1330" t="s">
        <v>2887</v>
      </c>
      <c r="AF1330" t="s">
        <v>2888</v>
      </c>
      <c r="AH1330">
        <v>0.73613445378151265</v>
      </c>
      <c r="AI1330" t="s">
        <v>568</v>
      </c>
      <c r="AJ1330">
        <v>100199</v>
      </c>
    </row>
    <row r="1331" spans="18:36" x14ac:dyDescent="0.3">
      <c r="R1331" t="s">
        <v>626</v>
      </c>
      <c r="S1331" s="34">
        <v>2</v>
      </c>
      <c r="T1331">
        <v>2023</v>
      </c>
      <c r="U1331" t="s">
        <v>606</v>
      </c>
      <c r="V1331" t="s">
        <v>2830</v>
      </c>
      <c r="W1331" t="s">
        <v>2831</v>
      </c>
      <c r="X1331" t="s">
        <v>2832</v>
      </c>
      <c r="Y1331" t="s">
        <v>2812</v>
      </c>
      <c r="Z1331" t="s">
        <v>2833</v>
      </c>
      <c r="AA1331" t="s">
        <v>623</v>
      </c>
      <c r="AB1331" t="s">
        <v>608</v>
      </c>
      <c r="AC1331" t="s">
        <v>621</v>
      </c>
      <c r="AD1331" t="s">
        <v>2851</v>
      </c>
      <c r="AE1331" t="s">
        <v>2887</v>
      </c>
      <c r="AF1331" t="s">
        <v>2888</v>
      </c>
      <c r="AH1331">
        <v>0.73613445378151265</v>
      </c>
      <c r="AI1331" t="s">
        <v>568</v>
      </c>
      <c r="AJ1331">
        <v>100274</v>
      </c>
    </row>
    <row r="1332" spans="18:36" x14ac:dyDescent="0.3">
      <c r="R1332" t="s">
        <v>626</v>
      </c>
      <c r="S1332" s="34">
        <v>2</v>
      </c>
      <c r="T1332">
        <v>2023</v>
      </c>
      <c r="U1332" t="s">
        <v>606</v>
      </c>
      <c r="V1332" t="s">
        <v>2830</v>
      </c>
      <c r="W1332" t="s">
        <v>2831</v>
      </c>
      <c r="X1332" t="s">
        <v>2832</v>
      </c>
      <c r="Y1332" t="s">
        <v>2812</v>
      </c>
      <c r="Z1332" t="s">
        <v>2833</v>
      </c>
      <c r="AA1332" t="s">
        <v>623</v>
      </c>
      <c r="AB1332" t="s">
        <v>608</v>
      </c>
      <c r="AC1332" t="s">
        <v>621</v>
      </c>
      <c r="AD1332" t="s">
        <v>2851</v>
      </c>
      <c r="AE1332" t="s">
        <v>2887</v>
      </c>
      <c r="AF1332" t="s">
        <v>2888</v>
      </c>
      <c r="AH1332">
        <v>0.73613445378151265</v>
      </c>
      <c r="AI1332" t="s">
        <v>568</v>
      </c>
      <c r="AJ1332">
        <v>100349</v>
      </c>
    </row>
    <row r="1333" spans="18:36" x14ac:dyDescent="0.3">
      <c r="R1333" t="s">
        <v>626</v>
      </c>
      <c r="S1333" s="34">
        <v>2</v>
      </c>
      <c r="T1333">
        <v>2023</v>
      </c>
      <c r="U1333" t="s">
        <v>606</v>
      </c>
      <c r="V1333" t="s">
        <v>2830</v>
      </c>
      <c r="W1333" t="s">
        <v>2831</v>
      </c>
      <c r="X1333" t="s">
        <v>2832</v>
      </c>
      <c r="Y1333" t="s">
        <v>2812</v>
      </c>
      <c r="Z1333" t="s">
        <v>2833</v>
      </c>
      <c r="AA1333" t="s">
        <v>623</v>
      </c>
      <c r="AB1333" t="s">
        <v>608</v>
      </c>
      <c r="AC1333" t="s">
        <v>621</v>
      </c>
      <c r="AD1333" t="s">
        <v>2851</v>
      </c>
      <c r="AE1333" t="s">
        <v>2887</v>
      </c>
      <c r="AF1333" t="s">
        <v>2888</v>
      </c>
      <c r="AH1333">
        <v>0.73613445378151265</v>
      </c>
      <c r="AI1333" t="s">
        <v>568</v>
      </c>
      <c r="AJ1333">
        <v>100424</v>
      </c>
    </row>
    <row r="1334" spans="18:36" x14ac:dyDescent="0.3">
      <c r="R1334" t="s">
        <v>626</v>
      </c>
      <c r="S1334" s="34">
        <v>2</v>
      </c>
      <c r="T1334">
        <v>2023</v>
      </c>
      <c r="U1334" t="s">
        <v>606</v>
      </c>
      <c r="V1334" t="s">
        <v>2830</v>
      </c>
      <c r="W1334" t="s">
        <v>2831</v>
      </c>
      <c r="X1334" t="s">
        <v>2832</v>
      </c>
      <c r="Y1334" t="s">
        <v>2812</v>
      </c>
      <c r="Z1334" t="s">
        <v>2833</v>
      </c>
      <c r="AA1334" t="s">
        <v>623</v>
      </c>
      <c r="AB1334" t="s">
        <v>608</v>
      </c>
      <c r="AC1334" t="s">
        <v>621</v>
      </c>
      <c r="AD1334" t="s">
        <v>2851</v>
      </c>
      <c r="AE1334" t="s">
        <v>2887</v>
      </c>
      <c r="AF1334" t="s">
        <v>2888</v>
      </c>
      <c r="AH1334">
        <v>0.73613445378151265</v>
      </c>
      <c r="AI1334" t="s">
        <v>568</v>
      </c>
      <c r="AJ1334">
        <v>100499</v>
      </c>
    </row>
    <row r="1335" spans="18:36" x14ac:dyDescent="0.3">
      <c r="R1335" t="s">
        <v>626</v>
      </c>
      <c r="S1335" s="34">
        <v>2</v>
      </c>
      <c r="T1335">
        <v>2023</v>
      </c>
      <c r="U1335" t="s">
        <v>606</v>
      </c>
      <c r="V1335" t="s">
        <v>2830</v>
      </c>
      <c r="W1335" t="s">
        <v>2831</v>
      </c>
      <c r="X1335" t="s">
        <v>2832</v>
      </c>
      <c r="Y1335" t="s">
        <v>2812</v>
      </c>
      <c r="Z1335" t="s">
        <v>2833</v>
      </c>
      <c r="AA1335" t="s">
        <v>623</v>
      </c>
      <c r="AB1335" t="s">
        <v>608</v>
      </c>
      <c r="AC1335" t="s">
        <v>621</v>
      </c>
      <c r="AD1335" t="s">
        <v>2851</v>
      </c>
      <c r="AE1335" t="s">
        <v>2887</v>
      </c>
      <c r="AF1335" t="s">
        <v>2888</v>
      </c>
      <c r="AH1335">
        <v>0.73613445378151265</v>
      </c>
      <c r="AI1335" t="s">
        <v>568</v>
      </c>
      <c r="AJ1335">
        <v>100574</v>
      </c>
    </row>
    <row r="1336" spans="18:36" x14ac:dyDescent="0.3">
      <c r="R1336" t="s">
        <v>626</v>
      </c>
      <c r="S1336" s="34">
        <v>2</v>
      </c>
      <c r="T1336">
        <v>2023</v>
      </c>
      <c r="U1336" t="s">
        <v>606</v>
      </c>
      <c r="V1336" t="s">
        <v>2830</v>
      </c>
      <c r="W1336" t="s">
        <v>2831</v>
      </c>
      <c r="X1336" t="s">
        <v>2832</v>
      </c>
      <c r="Y1336" t="s">
        <v>2812</v>
      </c>
      <c r="Z1336" t="s">
        <v>2833</v>
      </c>
      <c r="AA1336" t="s">
        <v>623</v>
      </c>
      <c r="AB1336" t="s">
        <v>608</v>
      </c>
      <c r="AC1336" t="s">
        <v>621</v>
      </c>
      <c r="AD1336" t="s">
        <v>2851</v>
      </c>
      <c r="AE1336" t="s">
        <v>2887</v>
      </c>
      <c r="AF1336" t="s">
        <v>2888</v>
      </c>
      <c r="AH1336">
        <v>0.73613445378151265</v>
      </c>
      <c r="AI1336" t="s">
        <v>568</v>
      </c>
      <c r="AJ1336">
        <v>100649</v>
      </c>
    </row>
    <row r="1337" spans="18:36" x14ac:dyDescent="0.3">
      <c r="R1337" t="s">
        <v>626</v>
      </c>
      <c r="S1337" s="34">
        <v>2</v>
      </c>
      <c r="T1337">
        <v>2023</v>
      </c>
      <c r="U1337" t="s">
        <v>606</v>
      </c>
      <c r="V1337" t="s">
        <v>2830</v>
      </c>
      <c r="W1337" t="s">
        <v>2831</v>
      </c>
      <c r="X1337" t="s">
        <v>2832</v>
      </c>
      <c r="Y1337" t="s">
        <v>2812</v>
      </c>
      <c r="Z1337" t="s">
        <v>2833</v>
      </c>
      <c r="AA1337" t="s">
        <v>623</v>
      </c>
      <c r="AB1337" t="s">
        <v>608</v>
      </c>
      <c r="AC1337" t="s">
        <v>621</v>
      </c>
      <c r="AD1337" t="s">
        <v>2851</v>
      </c>
      <c r="AE1337" t="s">
        <v>2887</v>
      </c>
      <c r="AF1337" t="s">
        <v>2888</v>
      </c>
      <c r="AH1337">
        <v>0.73613445378151265</v>
      </c>
      <c r="AI1337" t="s">
        <v>568</v>
      </c>
      <c r="AJ1337">
        <v>100724</v>
      </c>
    </row>
    <row r="1338" spans="18:36" x14ac:dyDescent="0.3">
      <c r="R1338" t="s">
        <v>626</v>
      </c>
      <c r="S1338" s="34">
        <v>2</v>
      </c>
      <c r="T1338">
        <v>2023</v>
      </c>
      <c r="U1338" t="s">
        <v>606</v>
      </c>
      <c r="V1338" t="s">
        <v>2830</v>
      </c>
      <c r="W1338" t="s">
        <v>2831</v>
      </c>
      <c r="X1338" t="s">
        <v>2832</v>
      </c>
      <c r="Y1338" t="s">
        <v>2812</v>
      </c>
      <c r="Z1338" t="s">
        <v>2833</v>
      </c>
      <c r="AA1338" t="s">
        <v>623</v>
      </c>
      <c r="AB1338" t="s">
        <v>608</v>
      </c>
      <c r="AC1338" t="s">
        <v>621</v>
      </c>
      <c r="AD1338" t="s">
        <v>2851</v>
      </c>
      <c r="AE1338" t="s">
        <v>2887</v>
      </c>
      <c r="AF1338" t="s">
        <v>2888</v>
      </c>
      <c r="AH1338">
        <v>0.73613445378151265</v>
      </c>
      <c r="AI1338" t="s">
        <v>568</v>
      </c>
      <c r="AJ1338">
        <v>100799</v>
      </c>
    </row>
    <row r="1339" spans="18:36" x14ac:dyDescent="0.3">
      <c r="R1339" t="s">
        <v>626</v>
      </c>
      <c r="S1339" s="34">
        <v>2</v>
      </c>
      <c r="T1339">
        <v>2023</v>
      </c>
      <c r="U1339" t="s">
        <v>606</v>
      </c>
      <c r="V1339" t="s">
        <v>2830</v>
      </c>
      <c r="W1339" t="s">
        <v>2831</v>
      </c>
      <c r="X1339" t="s">
        <v>2832</v>
      </c>
      <c r="Y1339" t="s">
        <v>2812</v>
      </c>
      <c r="Z1339" t="s">
        <v>2833</v>
      </c>
      <c r="AA1339" t="s">
        <v>623</v>
      </c>
      <c r="AB1339" t="s">
        <v>608</v>
      </c>
      <c r="AC1339" t="s">
        <v>621</v>
      </c>
      <c r="AD1339" t="s">
        <v>2851</v>
      </c>
      <c r="AE1339" t="s">
        <v>2887</v>
      </c>
      <c r="AF1339" t="s">
        <v>2888</v>
      </c>
      <c r="AH1339">
        <v>0.73613445378151265</v>
      </c>
      <c r="AI1339" t="s">
        <v>568</v>
      </c>
      <c r="AJ1339">
        <v>100874</v>
      </c>
    </row>
    <row r="1340" spans="18:36" x14ac:dyDescent="0.3">
      <c r="R1340" t="s">
        <v>626</v>
      </c>
      <c r="S1340" s="34">
        <v>2</v>
      </c>
      <c r="T1340">
        <v>2023</v>
      </c>
      <c r="U1340" t="s">
        <v>606</v>
      </c>
      <c r="V1340" t="s">
        <v>2830</v>
      </c>
      <c r="W1340" t="s">
        <v>2831</v>
      </c>
      <c r="X1340" t="s">
        <v>2832</v>
      </c>
      <c r="Y1340" t="s">
        <v>2812</v>
      </c>
      <c r="Z1340" t="s">
        <v>2833</v>
      </c>
      <c r="AA1340" t="s">
        <v>623</v>
      </c>
      <c r="AB1340" t="s">
        <v>608</v>
      </c>
      <c r="AC1340" t="s">
        <v>621</v>
      </c>
      <c r="AD1340" t="s">
        <v>2851</v>
      </c>
      <c r="AE1340" t="s">
        <v>2887</v>
      </c>
      <c r="AF1340" t="s">
        <v>2888</v>
      </c>
      <c r="AH1340">
        <v>0.73613445378151265</v>
      </c>
      <c r="AI1340" t="s">
        <v>568</v>
      </c>
      <c r="AJ1340">
        <v>100949</v>
      </c>
    </row>
    <row r="1341" spans="18:36" x14ac:dyDescent="0.3">
      <c r="R1341" t="s">
        <v>626</v>
      </c>
      <c r="S1341" s="34">
        <v>2</v>
      </c>
      <c r="T1341">
        <v>2023</v>
      </c>
      <c r="U1341" t="s">
        <v>606</v>
      </c>
      <c r="V1341" t="s">
        <v>2830</v>
      </c>
      <c r="W1341" t="s">
        <v>2831</v>
      </c>
      <c r="X1341" t="s">
        <v>2832</v>
      </c>
      <c r="Y1341" t="s">
        <v>2812</v>
      </c>
      <c r="Z1341" t="s">
        <v>2833</v>
      </c>
      <c r="AA1341" t="s">
        <v>623</v>
      </c>
      <c r="AB1341" t="s">
        <v>608</v>
      </c>
      <c r="AC1341" t="s">
        <v>621</v>
      </c>
      <c r="AD1341" t="s">
        <v>2851</v>
      </c>
      <c r="AE1341" t="s">
        <v>2887</v>
      </c>
      <c r="AF1341" t="s">
        <v>2888</v>
      </c>
      <c r="AH1341">
        <v>0.73613445378151265</v>
      </c>
      <c r="AI1341" t="s">
        <v>568</v>
      </c>
      <c r="AJ1341">
        <v>101024</v>
      </c>
    </row>
    <row r="1342" spans="18:36" x14ac:dyDescent="0.3">
      <c r="R1342" t="s">
        <v>626</v>
      </c>
      <c r="S1342" s="34">
        <v>2</v>
      </c>
      <c r="T1342">
        <v>2023</v>
      </c>
      <c r="U1342" t="s">
        <v>606</v>
      </c>
      <c r="V1342" t="s">
        <v>2830</v>
      </c>
      <c r="W1342" t="s">
        <v>2831</v>
      </c>
      <c r="X1342" t="s">
        <v>2832</v>
      </c>
      <c r="Y1342" t="s">
        <v>2812</v>
      </c>
      <c r="Z1342" t="s">
        <v>2833</v>
      </c>
      <c r="AA1342" t="s">
        <v>623</v>
      </c>
      <c r="AB1342" t="s">
        <v>608</v>
      </c>
      <c r="AC1342" t="s">
        <v>621</v>
      </c>
      <c r="AD1342" t="s">
        <v>2851</v>
      </c>
      <c r="AE1342" t="s">
        <v>2887</v>
      </c>
      <c r="AF1342" t="s">
        <v>2888</v>
      </c>
      <c r="AH1342">
        <v>0.73613445378151265</v>
      </c>
      <c r="AI1342" t="s">
        <v>568</v>
      </c>
      <c r="AJ1342">
        <v>101099</v>
      </c>
    </row>
    <row r="1343" spans="18:36" x14ac:dyDescent="0.3">
      <c r="R1343" t="s">
        <v>626</v>
      </c>
      <c r="S1343" s="34">
        <v>2</v>
      </c>
      <c r="T1343">
        <v>2023</v>
      </c>
      <c r="U1343" t="s">
        <v>606</v>
      </c>
      <c r="V1343" t="s">
        <v>2830</v>
      </c>
      <c r="W1343" t="s">
        <v>2831</v>
      </c>
      <c r="X1343" t="s">
        <v>2832</v>
      </c>
      <c r="Y1343" t="s">
        <v>2812</v>
      </c>
      <c r="Z1343" t="s">
        <v>2833</v>
      </c>
      <c r="AA1343" t="s">
        <v>623</v>
      </c>
      <c r="AB1343" t="s">
        <v>608</v>
      </c>
      <c r="AC1343" t="s">
        <v>621</v>
      </c>
      <c r="AD1343" t="s">
        <v>2851</v>
      </c>
      <c r="AE1343" t="s">
        <v>2887</v>
      </c>
      <c r="AF1343" t="s">
        <v>2888</v>
      </c>
      <c r="AH1343">
        <v>0.73613445378151265</v>
      </c>
      <c r="AI1343" t="s">
        <v>568</v>
      </c>
      <c r="AJ1343">
        <v>101174</v>
      </c>
    </row>
    <row r="1344" spans="18:36" x14ac:dyDescent="0.3">
      <c r="R1344" t="s">
        <v>626</v>
      </c>
      <c r="S1344" s="34">
        <v>2</v>
      </c>
      <c r="T1344">
        <v>2023</v>
      </c>
      <c r="U1344" t="s">
        <v>606</v>
      </c>
      <c r="V1344" t="s">
        <v>2830</v>
      </c>
      <c r="W1344" t="s">
        <v>2831</v>
      </c>
      <c r="X1344" t="s">
        <v>2832</v>
      </c>
      <c r="Y1344" t="s">
        <v>2812</v>
      </c>
      <c r="Z1344" t="s">
        <v>2833</v>
      </c>
      <c r="AA1344" t="s">
        <v>623</v>
      </c>
      <c r="AB1344" t="s">
        <v>608</v>
      </c>
      <c r="AC1344" t="s">
        <v>621</v>
      </c>
      <c r="AD1344" t="s">
        <v>2851</v>
      </c>
      <c r="AE1344" t="s">
        <v>2887</v>
      </c>
      <c r="AF1344" t="s">
        <v>2888</v>
      </c>
      <c r="AH1344">
        <v>0.73613445378151265</v>
      </c>
      <c r="AI1344" t="s">
        <v>568</v>
      </c>
      <c r="AJ1344">
        <v>101249</v>
      </c>
    </row>
    <row r="1345" spans="18:36" x14ac:dyDescent="0.3">
      <c r="R1345" t="s">
        <v>626</v>
      </c>
      <c r="S1345" s="34">
        <v>2</v>
      </c>
      <c r="T1345">
        <v>2023</v>
      </c>
      <c r="U1345" t="s">
        <v>606</v>
      </c>
      <c r="V1345" t="s">
        <v>2830</v>
      </c>
      <c r="W1345" t="s">
        <v>2831</v>
      </c>
      <c r="X1345" t="s">
        <v>2832</v>
      </c>
      <c r="Y1345" t="s">
        <v>2812</v>
      </c>
      <c r="Z1345" t="s">
        <v>2833</v>
      </c>
      <c r="AA1345" t="s">
        <v>623</v>
      </c>
      <c r="AB1345" t="s">
        <v>608</v>
      </c>
      <c r="AC1345" t="s">
        <v>621</v>
      </c>
      <c r="AD1345" t="s">
        <v>2851</v>
      </c>
      <c r="AE1345" t="s">
        <v>2887</v>
      </c>
      <c r="AF1345" t="s">
        <v>2888</v>
      </c>
      <c r="AH1345">
        <v>0.73613445378151265</v>
      </c>
      <c r="AI1345" t="s">
        <v>568</v>
      </c>
      <c r="AJ1345">
        <v>101324</v>
      </c>
    </row>
    <row r="1346" spans="18:36" x14ac:dyDescent="0.3">
      <c r="R1346" t="s">
        <v>626</v>
      </c>
      <c r="S1346" s="34">
        <v>2</v>
      </c>
      <c r="T1346">
        <v>2023</v>
      </c>
      <c r="U1346" t="s">
        <v>606</v>
      </c>
      <c r="V1346" t="s">
        <v>2830</v>
      </c>
      <c r="W1346" t="s">
        <v>2831</v>
      </c>
      <c r="X1346" t="s">
        <v>2832</v>
      </c>
      <c r="Y1346" t="s">
        <v>2812</v>
      </c>
      <c r="Z1346" t="s">
        <v>2833</v>
      </c>
      <c r="AA1346" t="s">
        <v>623</v>
      </c>
      <c r="AB1346" t="s">
        <v>608</v>
      </c>
      <c r="AC1346" t="s">
        <v>621</v>
      </c>
      <c r="AD1346" t="s">
        <v>2851</v>
      </c>
      <c r="AE1346" t="s">
        <v>2887</v>
      </c>
      <c r="AF1346" t="s">
        <v>2888</v>
      </c>
      <c r="AH1346">
        <v>0.73613445378151265</v>
      </c>
      <c r="AI1346" t="s">
        <v>568</v>
      </c>
      <c r="AJ1346">
        <v>101399</v>
      </c>
    </row>
    <row r="1347" spans="18:36" x14ac:dyDescent="0.3">
      <c r="R1347" t="s">
        <v>626</v>
      </c>
      <c r="S1347" s="34">
        <v>2</v>
      </c>
      <c r="T1347">
        <v>2023</v>
      </c>
      <c r="U1347" t="s">
        <v>606</v>
      </c>
      <c r="V1347" t="s">
        <v>2830</v>
      </c>
      <c r="W1347" t="s">
        <v>2831</v>
      </c>
      <c r="X1347" t="s">
        <v>2832</v>
      </c>
      <c r="Y1347" t="s">
        <v>2812</v>
      </c>
      <c r="Z1347" t="s">
        <v>2833</v>
      </c>
      <c r="AA1347" t="s">
        <v>623</v>
      </c>
      <c r="AB1347" t="s">
        <v>608</v>
      </c>
      <c r="AC1347" t="s">
        <v>621</v>
      </c>
      <c r="AD1347" t="s">
        <v>2851</v>
      </c>
      <c r="AE1347" t="s">
        <v>2887</v>
      </c>
      <c r="AF1347" t="s">
        <v>2888</v>
      </c>
      <c r="AH1347">
        <v>0.73613445378151265</v>
      </c>
      <c r="AI1347" t="s">
        <v>568</v>
      </c>
      <c r="AJ1347">
        <v>101474</v>
      </c>
    </row>
    <row r="1348" spans="18:36" x14ac:dyDescent="0.3">
      <c r="R1348" t="s">
        <v>626</v>
      </c>
      <c r="S1348" s="34">
        <v>2</v>
      </c>
      <c r="T1348">
        <v>2023</v>
      </c>
      <c r="U1348" t="s">
        <v>606</v>
      </c>
      <c r="V1348" t="s">
        <v>2830</v>
      </c>
      <c r="W1348" t="s">
        <v>2831</v>
      </c>
      <c r="X1348" t="s">
        <v>2832</v>
      </c>
      <c r="Y1348" t="s">
        <v>2812</v>
      </c>
      <c r="Z1348" t="s">
        <v>2833</v>
      </c>
      <c r="AA1348" t="s">
        <v>623</v>
      </c>
      <c r="AB1348" t="s">
        <v>608</v>
      </c>
      <c r="AC1348" t="s">
        <v>621</v>
      </c>
      <c r="AD1348" t="s">
        <v>2851</v>
      </c>
      <c r="AE1348" t="s">
        <v>2887</v>
      </c>
      <c r="AF1348" t="s">
        <v>2888</v>
      </c>
      <c r="AH1348">
        <v>0.73613445378151265</v>
      </c>
      <c r="AI1348" t="s">
        <v>568</v>
      </c>
      <c r="AJ1348">
        <v>101549</v>
      </c>
    </row>
    <row r="1349" spans="18:36" x14ac:dyDescent="0.3">
      <c r="R1349" t="s">
        <v>626</v>
      </c>
      <c r="S1349" s="34">
        <v>2</v>
      </c>
      <c r="T1349">
        <v>2023</v>
      </c>
      <c r="U1349" t="s">
        <v>606</v>
      </c>
      <c r="V1349" t="s">
        <v>2830</v>
      </c>
      <c r="W1349" t="s">
        <v>2831</v>
      </c>
      <c r="X1349" t="s">
        <v>2832</v>
      </c>
      <c r="Y1349" t="s">
        <v>2812</v>
      </c>
      <c r="Z1349" t="s">
        <v>2833</v>
      </c>
      <c r="AA1349" t="s">
        <v>623</v>
      </c>
      <c r="AB1349" t="s">
        <v>608</v>
      </c>
      <c r="AC1349" t="s">
        <v>621</v>
      </c>
      <c r="AD1349" t="s">
        <v>2851</v>
      </c>
      <c r="AE1349" t="s">
        <v>2887</v>
      </c>
      <c r="AF1349" t="s">
        <v>2888</v>
      </c>
      <c r="AH1349">
        <v>0.73613445378151265</v>
      </c>
      <c r="AI1349" t="s">
        <v>568</v>
      </c>
      <c r="AJ1349">
        <v>101624</v>
      </c>
    </row>
    <row r="1350" spans="18:36" x14ac:dyDescent="0.3">
      <c r="R1350" t="s">
        <v>626</v>
      </c>
      <c r="S1350" s="34">
        <v>2</v>
      </c>
      <c r="T1350">
        <v>2023</v>
      </c>
      <c r="U1350" t="s">
        <v>606</v>
      </c>
      <c r="V1350" t="s">
        <v>2830</v>
      </c>
      <c r="W1350" t="s">
        <v>2831</v>
      </c>
      <c r="X1350" t="s">
        <v>2832</v>
      </c>
      <c r="Y1350" t="s">
        <v>2812</v>
      </c>
      <c r="Z1350" t="s">
        <v>2833</v>
      </c>
      <c r="AA1350" t="s">
        <v>623</v>
      </c>
      <c r="AB1350" t="s">
        <v>608</v>
      </c>
      <c r="AC1350" t="s">
        <v>621</v>
      </c>
      <c r="AD1350" t="s">
        <v>2851</v>
      </c>
      <c r="AE1350" t="s">
        <v>2887</v>
      </c>
      <c r="AF1350" t="s">
        <v>2888</v>
      </c>
      <c r="AH1350">
        <v>0.73613445378151265</v>
      </c>
      <c r="AI1350" t="s">
        <v>568</v>
      </c>
      <c r="AJ1350">
        <v>101699</v>
      </c>
    </row>
    <row r="1351" spans="18:36" x14ac:dyDescent="0.3">
      <c r="R1351" t="s">
        <v>626</v>
      </c>
      <c r="S1351" s="34">
        <v>2</v>
      </c>
      <c r="T1351">
        <v>2023</v>
      </c>
      <c r="U1351" t="s">
        <v>606</v>
      </c>
      <c r="V1351" t="s">
        <v>2830</v>
      </c>
      <c r="W1351" t="s">
        <v>2831</v>
      </c>
      <c r="X1351" t="s">
        <v>2832</v>
      </c>
      <c r="Y1351" t="s">
        <v>2812</v>
      </c>
      <c r="Z1351" t="s">
        <v>2833</v>
      </c>
      <c r="AA1351" t="s">
        <v>623</v>
      </c>
      <c r="AB1351" t="s">
        <v>608</v>
      </c>
      <c r="AC1351" t="s">
        <v>621</v>
      </c>
      <c r="AD1351" t="s">
        <v>2851</v>
      </c>
      <c r="AE1351" t="s">
        <v>2887</v>
      </c>
      <c r="AF1351" t="s">
        <v>2888</v>
      </c>
      <c r="AH1351">
        <v>0.73613445378151265</v>
      </c>
      <c r="AI1351" t="s">
        <v>568</v>
      </c>
      <c r="AJ1351">
        <v>101774</v>
      </c>
    </row>
    <row r="1352" spans="18:36" x14ac:dyDescent="0.3">
      <c r="R1352" t="s">
        <v>626</v>
      </c>
      <c r="S1352" s="34">
        <v>2</v>
      </c>
      <c r="T1352">
        <v>2023</v>
      </c>
      <c r="U1352" t="s">
        <v>606</v>
      </c>
      <c r="V1352" t="s">
        <v>2830</v>
      </c>
      <c r="W1352" t="s">
        <v>2831</v>
      </c>
      <c r="X1352" t="s">
        <v>2832</v>
      </c>
      <c r="Y1352" t="s">
        <v>2812</v>
      </c>
      <c r="Z1352" t="s">
        <v>2833</v>
      </c>
      <c r="AA1352" t="s">
        <v>623</v>
      </c>
      <c r="AB1352" t="s">
        <v>608</v>
      </c>
      <c r="AC1352" t="s">
        <v>621</v>
      </c>
      <c r="AD1352" t="s">
        <v>2851</v>
      </c>
      <c r="AE1352" t="s">
        <v>2887</v>
      </c>
      <c r="AF1352" t="s">
        <v>2888</v>
      </c>
      <c r="AH1352">
        <v>0.73613445378151265</v>
      </c>
      <c r="AI1352" t="s">
        <v>568</v>
      </c>
      <c r="AJ1352">
        <v>101849</v>
      </c>
    </row>
    <row r="1353" spans="18:36" x14ac:dyDescent="0.3">
      <c r="R1353" t="s">
        <v>626</v>
      </c>
      <c r="S1353" s="34">
        <v>2</v>
      </c>
      <c r="T1353">
        <v>2023</v>
      </c>
      <c r="U1353" t="s">
        <v>606</v>
      </c>
      <c r="V1353" t="s">
        <v>2830</v>
      </c>
      <c r="W1353" t="s">
        <v>2831</v>
      </c>
      <c r="X1353" t="s">
        <v>2832</v>
      </c>
      <c r="Y1353" t="s">
        <v>2812</v>
      </c>
      <c r="Z1353" t="s">
        <v>2833</v>
      </c>
      <c r="AA1353" t="s">
        <v>623</v>
      </c>
      <c r="AB1353" t="s">
        <v>608</v>
      </c>
      <c r="AC1353" t="s">
        <v>621</v>
      </c>
      <c r="AD1353" t="s">
        <v>2851</v>
      </c>
      <c r="AE1353" t="s">
        <v>2887</v>
      </c>
      <c r="AF1353" t="s">
        <v>2888</v>
      </c>
      <c r="AH1353">
        <v>0.73613445378151265</v>
      </c>
      <c r="AI1353" t="s">
        <v>568</v>
      </c>
      <c r="AJ1353">
        <v>101924</v>
      </c>
    </row>
    <row r="1354" spans="18:36" x14ac:dyDescent="0.3">
      <c r="R1354" t="s">
        <v>626</v>
      </c>
      <c r="S1354" s="34">
        <v>2</v>
      </c>
      <c r="T1354">
        <v>2023</v>
      </c>
      <c r="U1354" t="s">
        <v>606</v>
      </c>
      <c r="V1354" t="s">
        <v>2830</v>
      </c>
      <c r="W1354" t="s">
        <v>2831</v>
      </c>
      <c r="X1354" t="s">
        <v>2832</v>
      </c>
      <c r="Y1354" t="s">
        <v>2812</v>
      </c>
      <c r="Z1354" t="s">
        <v>2833</v>
      </c>
      <c r="AA1354" t="s">
        <v>623</v>
      </c>
      <c r="AB1354" t="s">
        <v>608</v>
      </c>
      <c r="AC1354" t="s">
        <v>621</v>
      </c>
      <c r="AD1354" t="s">
        <v>2851</v>
      </c>
      <c r="AE1354" t="s">
        <v>2887</v>
      </c>
      <c r="AF1354" t="s">
        <v>2888</v>
      </c>
      <c r="AH1354">
        <v>0.73613445378151265</v>
      </c>
      <c r="AI1354" t="s">
        <v>568</v>
      </c>
      <c r="AJ1354">
        <v>101999</v>
      </c>
    </row>
    <row r="1355" spans="18:36" x14ac:dyDescent="0.3">
      <c r="R1355" t="s">
        <v>626</v>
      </c>
      <c r="S1355" s="34">
        <v>2</v>
      </c>
      <c r="T1355">
        <v>2023</v>
      </c>
      <c r="U1355" t="s">
        <v>606</v>
      </c>
      <c r="V1355" t="s">
        <v>2830</v>
      </c>
      <c r="W1355" t="s">
        <v>2831</v>
      </c>
      <c r="X1355" t="s">
        <v>2832</v>
      </c>
      <c r="Y1355" t="s">
        <v>2812</v>
      </c>
      <c r="Z1355" t="s">
        <v>2833</v>
      </c>
      <c r="AA1355" t="s">
        <v>623</v>
      </c>
      <c r="AB1355" t="s">
        <v>608</v>
      </c>
      <c r="AC1355" t="s">
        <v>621</v>
      </c>
      <c r="AD1355" t="s">
        <v>2851</v>
      </c>
      <c r="AE1355" t="s">
        <v>2887</v>
      </c>
      <c r="AF1355" t="s">
        <v>2888</v>
      </c>
      <c r="AH1355">
        <v>0.73613445378151265</v>
      </c>
      <c r="AI1355" t="s">
        <v>568</v>
      </c>
      <c r="AJ1355">
        <v>102074</v>
      </c>
    </row>
    <row r="1356" spans="18:36" x14ac:dyDescent="0.3">
      <c r="R1356" t="s">
        <v>626</v>
      </c>
      <c r="S1356" s="34">
        <v>2</v>
      </c>
      <c r="T1356">
        <v>2023</v>
      </c>
      <c r="U1356" t="s">
        <v>606</v>
      </c>
      <c r="V1356" t="s">
        <v>2830</v>
      </c>
      <c r="W1356" t="s">
        <v>2831</v>
      </c>
      <c r="X1356" t="s">
        <v>2832</v>
      </c>
      <c r="Y1356" t="s">
        <v>2812</v>
      </c>
      <c r="Z1356" t="s">
        <v>2833</v>
      </c>
      <c r="AA1356" t="s">
        <v>623</v>
      </c>
      <c r="AB1356" t="s">
        <v>608</v>
      </c>
      <c r="AC1356" t="s">
        <v>621</v>
      </c>
      <c r="AD1356" t="s">
        <v>2851</v>
      </c>
      <c r="AE1356" t="s">
        <v>2887</v>
      </c>
      <c r="AF1356" t="s">
        <v>2888</v>
      </c>
      <c r="AH1356">
        <v>0.73613445378151265</v>
      </c>
      <c r="AI1356" t="s">
        <v>568</v>
      </c>
      <c r="AJ1356">
        <v>102149</v>
      </c>
    </row>
    <row r="1357" spans="18:36" x14ac:dyDescent="0.3">
      <c r="R1357" t="s">
        <v>626</v>
      </c>
      <c r="S1357" s="34">
        <v>2</v>
      </c>
      <c r="T1357">
        <v>2023</v>
      </c>
      <c r="U1357" t="s">
        <v>606</v>
      </c>
      <c r="V1357" t="s">
        <v>2830</v>
      </c>
      <c r="W1357" t="s">
        <v>2831</v>
      </c>
      <c r="X1357" t="s">
        <v>2832</v>
      </c>
      <c r="Y1357" t="s">
        <v>2812</v>
      </c>
      <c r="Z1357" t="s">
        <v>2833</v>
      </c>
      <c r="AA1357" t="s">
        <v>623</v>
      </c>
      <c r="AB1357" t="s">
        <v>608</v>
      </c>
      <c r="AC1357" t="s">
        <v>621</v>
      </c>
      <c r="AD1357" t="s">
        <v>2851</v>
      </c>
      <c r="AE1357" t="s">
        <v>2887</v>
      </c>
      <c r="AF1357" t="s">
        <v>2888</v>
      </c>
      <c r="AH1357">
        <v>0.73613445378151265</v>
      </c>
      <c r="AI1357" t="s">
        <v>568</v>
      </c>
      <c r="AJ1357">
        <v>102224</v>
      </c>
    </row>
    <row r="1358" spans="18:36" x14ac:dyDescent="0.3">
      <c r="R1358" t="s">
        <v>626</v>
      </c>
      <c r="S1358" s="34">
        <v>2</v>
      </c>
      <c r="T1358">
        <v>2023</v>
      </c>
      <c r="U1358" t="s">
        <v>606</v>
      </c>
      <c r="V1358" t="s">
        <v>2830</v>
      </c>
      <c r="W1358" t="s">
        <v>2831</v>
      </c>
      <c r="X1358" t="s">
        <v>2832</v>
      </c>
      <c r="Y1358" t="s">
        <v>2812</v>
      </c>
      <c r="Z1358" t="s">
        <v>2833</v>
      </c>
      <c r="AA1358" t="s">
        <v>623</v>
      </c>
      <c r="AB1358" t="s">
        <v>608</v>
      </c>
      <c r="AC1358" t="s">
        <v>621</v>
      </c>
      <c r="AD1358" t="s">
        <v>2851</v>
      </c>
      <c r="AE1358" t="s">
        <v>2887</v>
      </c>
      <c r="AF1358" t="s">
        <v>2888</v>
      </c>
      <c r="AH1358">
        <v>0.73613445378151265</v>
      </c>
      <c r="AI1358" t="s">
        <v>568</v>
      </c>
      <c r="AJ1358">
        <v>102299</v>
      </c>
    </row>
    <row r="1359" spans="18:36" x14ac:dyDescent="0.3">
      <c r="R1359" t="s">
        <v>626</v>
      </c>
      <c r="S1359" s="34">
        <v>2</v>
      </c>
      <c r="T1359">
        <v>2023</v>
      </c>
      <c r="U1359" t="s">
        <v>606</v>
      </c>
      <c r="V1359" t="s">
        <v>2830</v>
      </c>
      <c r="W1359" t="s">
        <v>2831</v>
      </c>
      <c r="X1359" t="s">
        <v>2832</v>
      </c>
      <c r="Y1359" t="s">
        <v>2812</v>
      </c>
      <c r="Z1359" t="s">
        <v>2833</v>
      </c>
      <c r="AA1359" t="s">
        <v>623</v>
      </c>
      <c r="AB1359" t="s">
        <v>608</v>
      </c>
      <c r="AC1359" t="s">
        <v>621</v>
      </c>
      <c r="AD1359" t="s">
        <v>2851</v>
      </c>
      <c r="AE1359" t="s">
        <v>2887</v>
      </c>
      <c r="AF1359" t="s">
        <v>2888</v>
      </c>
      <c r="AH1359">
        <v>0.73613445378151265</v>
      </c>
      <c r="AI1359" t="s">
        <v>568</v>
      </c>
      <c r="AJ1359">
        <v>102374</v>
      </c>
    </row>
    <row r="1360" spans="18:36" x14ac:dyDescent="0.3">
      <c r="R1360" t="s">
        <v>626</v>
      </c>
      <c r="S1360" s="34">
        <v>2</v>
      </c>
      <c r="T1360">
        <v>2023</v>
      </c>
      <c r="U1360" t="s">
        <v>606</v>
      </c>
      <c r="V1360" t="s">
        <v>2830</v>
      </c>
      <c r="W1360" t="s">
        <v>2831</v>
      </c>
      <c r="X1360" t="s">
        <v>2832</v>
      </c>
      <c r="Y1360" t="s">
        <v>2812</v>
      </c>
      <c r="Z1360" t="s">
        <v>2833</v>
      </c>
      <c r="AA1360" t="s">
        <v>623</v>
      </c>
      <c r="AB1360" t="s">
        <v>608</v>
      </c>
      <c r="AC1360" t="s">
        <v>621</v>
      </c>
      <c r="AD1360" t="s">
        <v>2851</v>
      </c>
      <c r="AE1360" t="s">
        <v>2887</v>
      </c>
      <c r="AF1360" t="s">
        <v>2888</v>
      </c>
      <c r="AH1360">
        <v>0.73613445378151265</v>
      </c>
      <c r="AI1360" t="s">
        <v>568</v>
      </c>
      <c r="AJ1360">
        <v>102449</v>
      </c>
    </row>
    <row r="1361" spans="18:36" x14ac:dyDescent="0.3">
      <c r="R1361" t="s">
        <v>626</v>
      </c>
      <c r="S1361" s="34">
        <v>2</v>
      </c>
      <c r="T1361">
        <v>2023</v>
      </c>
      <c r="U1361" t="s">
        <v>606</v>
      </c>
      <c r="V1361" t="s">
        <v>2830</v>
      </c>
      <c r="W1361" t="s">
        <v>2831</v>
      </c>
      <c r="X1361" t="s">
        <v>2832</v>
      </c>
      <c r="Y1361" t="s">
        <v>2812</v>
      </c>
      <c r="Z1361" t="s">
        <v>2833</v>
      </c>
      <c r="AA1361" t="s">
        <v>623</v>
      </c>
      <c r="AB1361" t="s">
        <v>608</v>
      </c>
      <c r="AC1361" t="s">
        <v>621</v>
      </c>
      <c r="AD1361" t="s">
        <v>2851</v>
      </c>
      <c r="AE1361" t="s">
        <v>2887</v>
      </c>
      <c r="AF1361" t="s">
        <v>2888</v>
      </c>
      <c r="AH1361">
        <v>0.73613445378151265</v>
      </c>
      <c r="AI1361" t="s">
        <v>568</v>
      </c>
      <c r="AJ1361">
        <v>102524</v>
      </c>
    </row>
    <row r="1362" spans="18:36" x14ac:dyDescent="0.3">
      <c r="R1362" t="s">
        <v>626</v>
      </c>
      <c r="S1362" s="34">
        <v>2</v>
      </c>
      <c r="T1362">
        <v>2023</v>
      </c>
      <c r="U1362" t="s">
        <v>606</v>
      </c>
      <c r="V1362" t="s">
        <v>2830</v>
      </c>
      <c r="W1362" t="s">
        <v>2831</v>
      </c>
      <c r="X1362" t="s">
        <v>2832</v>
      </c>
      <c r="Y1362" t="s">
        <v>2812</v>
      </c>
      <c r="Z1362" t="s">
        <v>2833</v>
      </c>
      <c r="AA1362" t="s">
        <v>623</v>
      </c>
      <c r="AB1362" t="s">
        <v>608</v>
      </c>
      <c r="AC1362" t="s">
        <v>621</v>
      </c>
      <c r="AD1362" t="s">
        <v>2851</v>
      </c>
      <c r="AE1362" t="s">
        <v>2887</v>
      </c>
      <c r="AF1362" t="s">
        <v>2888</v>
      </c>
      <c r="AH1362">
        <v>0.73613445378151265</v>
      </c>
      <c r="AI1362" t="s">
        <v>568</v>
      </c>
      <c r="AJ1362">
        <v>102599</v>
      </c>
    </row>
    <row r="1363" spans="18:36" x14ac:dyDescent="0.3">
      <c r="R1363" t="s">
        <v>626</v>
      </c>
      <c r="S1363" s="34">
        <v>2</v>
      </c>
      <c r="T1363">
        <v>2023</v>
      </c>
      <c r="U1363" t="s">
        <v>606</v>
      </c>
      <c r="V1363" t="s">
        <v>2830</v>
      </c>
      <c r="W1363" t="s">
        <v>2831</v>
      </c>
      <c r="X1363" t="s">
        <v>2832</v>
      </c>
      <c r="Y1363" t="s">
        <v>2812</v>
      </c>
      <c r="Z1363" t="s">
        <v>2833</v>
      </c>
      <c r="AA1363" t="s">
        <v>623</v>
      </c>
      <c r="AB1363" t="s">
        <v>608</v>
      </c>
      <c r="AC1363" t="s">
        <v>621</v>
      </c>
      <c r="AD1363" t="s">
        <v>2851</v>
      </c>
      <c r="AE1363" t="s">
        <v>2887</v>
      </c>
      <c r="AF1363" t="s">
        <v>2888</v>
      </c>
      <c r="AH1363">
        <v>0.73613445378151265</v>
      </c>
      <c r="AI1363" t="s">
        <v>568</v>
      </c>
      <c r="AJ1363">
        <v>102674</v>
      </c>
    </row>
    <row r="1364" spans="18:36" x14ac:dyDescent="0.3">
      <c r="R1364" t="s">
        <v>626</v>
      </c>
      <c r="S1364" s="34">
        <v>2</v>
      </c>
      <c r="T1364">
        <v>2023</v>
      </c>
      <c r="U1364" t="s">
        <v>606</v>
      </c>
      <c r="V1364" t="s">
        <v>2830</v>
      </c>
      <c r="W1364" t="s">
        <v>2831</v>
      </c>
      <c r="X1364" t="s">
        <v>2832</v>
      </c>
      <c r="Y1364" t="s">
        <v>2812</v>
      </c>
      <c r="Z1364" t="s">
        <v>2833</v>
      </c>
      <c r="AA1364" t="s">
        <v>623</v>
      </c>
      <c r="AB1364" t="s">
        <v>608</v>
      </c>
      <c r="AC1364" t="s">
        <v>621</v>
      </c>
      <c r="AD1364" t="s">
        <v>2851</v>
      </c>
      <c r="AE1364" t="s">
        <v>2887</v>
      </c>
      <c r="AF1364" t="s">
        <v>2888</v>
      </c>
      <c r="AH1364">
        <v>0.73613445378151265</v>
      </c>
      <c r="AI1364" t="s">
        <v>568</v>
      </c>
      <c r="AJ1364">
        <v>102749</v>
      </c>
    </row>
    <row r="1365" spans="18:36" x14ac:dyDescent="0.3">
      <c r="R1365" t="s">
        <v>626</v>
      </c>
      <c r="S1365" s="34">
        <v>2</v>
      </c>
      <c r="T1365">
        <v>2023</v>
      </c>
      <c r="U1365" t="s">
        <v>606</v>
      </c>
      <c r="V1365" t="s">
        <v>2830</v>
      </c>
      <c r="W1365" t="s">
        <v>2831</v>
      </c>
      <c r="X1365" t="s">
        <v>2832</v>
      </c>
      <c r="Y1365" t="s">
        <v>2812</v>
      </c>
      <c r="Z1365" t="s">
        <v>2833</v>
      </c>
      <c r="AA1365" t="s">
        <v>623</v>
      </c>
      <c r="AB1365" t="s">
        <v>608</v>
      </c>
      <c r="AC1365" t="s">
        <v>621</v>
      </c>
      <c r="AD1365" t="s">
        <v>2851</v>
      </c>
      <c r="AE1365" t="s">
        <v>2887</v>
      </c>
      <c r="AF1365" t="s">
        <v>2888</v>
      </c>
      <c r="AH1365">
        <v>0.73613445378151265</v>
      </c>
      <c r="AI1365" t="s">
        <v>568</v>
      </c>
      <c r="AJ1365">
        <v>102824</v>
      </c>
    </row>
    <row r="1366" spans="18:36" x14ac:dyDescent="0.3">
      <c r="R1366" t="s">
        <v>626</v>
      </c>
      <c r="S1366" s="34">
        <v>2</v>
      </c>
      <c r="T1366">
        <v>2023</v>
      </c>
      <c r="U1366" t="s">
        <v>606</v>
      </c>
      <c r="V1366" t="s">
        <v>2830</v>
      </c>
      <c r="W1366" t="s">
        <v>2831</v>
      </c>
      <c r="X1366" t="s">
        <v>2832</v>
      </c>
      <c r="Y1366" t="s">
        <v>2812</v>
      </c>
      <c r="Z1366" t="s">
        <v>2833</v>
      </c>
      <c r="AA1366" t="s">
        <v>623</v>
      </c>
      <c r="AB1366" t="s">
        <v>608</v>
      </c>
      <c r="AC1366" t="s">
        <v>621</v>
      </c>
      <c r="AD1366" t="s">
        <v>2851</v>
      </c>
      <c r="AE1366" t="s">
        <v>2887</v>
      </c>
      <c r="AF1366" t="s">
        <v>2888</v>
      </c>
      <c r="AH1366">
        <v>0.73613445378151265</v>
      </c>
      <c r="AI1366" t="s">
        <v>568</v>
      </c>
      <c r="AJ1366">
        <v>102899</v>
      </c>
    </row>
    <row r="1367" spans="18:36" x14ac:dyDescent="0.3">
      <c r="R1367" t="s">
        <v>626</v>
      </c>
      <c r="S1367" s="34">
        <v>2</v>
      </c>
      <c r="T1367">
        <v>2023</v>
      </c>
      <c r="U1367" t="s">
        <v>606</v>
      </c>
      <c r="V1367" t="s">
        <v>2830</v>
      </c>
      <c r="W1367" t="s">
        <v>2831</v>
      </c>
      <c r="X1367" t="s">
        <v>2832</v>
      </c>
      <c r="Y1367" t="s">
        <v>2812</v>
      </c>
      <c r="Z1367" t="s">
        <v>2833</v>
      </c>
      <c r="AA1367" t="s">
        <v>623</v>
      </c>
      <c r="AB1367" t="s">
        <v>608</v>
      </c>
      <c r="AC1367" t="s">
        <v>621</v>
      </c>
      <c r="AD1367" t="s">
        <v>2851</v>
      </c>
      <c r="AE1367" t="s">
        <v>2887</v>
      </c>
      <c r="AF1367" t="s">
        <v>2888</v>
      </c>
      <c r="AH1367">
        <v>0.73613445378151265</v>
      </c>
      <c r="AI1367" t="s">
        <v>568</v>
      </c>
      <c r="AJ1367">
        <v>102974</v>
      </c>
    </row>
    <row r="1368" spans="18:36" x14ac:dyDescent="0.3">
      <c r="R1368" t="s">
        <v>626</v>
      </c>
      <c r="S1368" s="34">
        <v>2</v>
      </c>
      <c r="T1368">
        <v>2023</v>
      </c>
      <c r="U1368" t="s">
        <v>606</v>
      </c>
      <c r="V1368" t="s">
        <v>2830</v>
      </c>
      <c r="W1368" t="s">
        <v>2831</v>
      </c>
      <c r="X1368" t="s">
        <v>2832</v>
      </c>
      <c r="Y1368" t="s">
        <v>2812</v>
      </c>
      <c r="Z1368" t="s">
        <v>2833</v>
      </c>
      <c r="AA1368" t="s">
        <v>623</v>
      </c>
      <c r="AB1368" t="s">
        <v>608</v>
      </c>
      <c r="AC1368" t="s">
        <v>621</v>
      </c>
      <c r="AD1368" t="s">
        <v>2851</v>
      </c>
      <c r="AE1368" t="s">
        <v>2887</v>
      </c>
      <c r="AF1368" t="s">
        <v>2888</v>
      </c>
      <c r="AH1368">
        <v>0.73613445378151265</v>
      </c>
      <c r="AI1368" t="s">
        <v>568</v>
      </c>
      <c r="AJ1368">
        <v>103049</v>
      </c>
    </row>
    <row r="1369" spans="18:36" x14ac:dyDescent="0.3">
      <c r="R1369" t="s">
        <v>626</v>
      </c>
      <c r="S1369" s="34">
        <v>2</v>
      </c>
      <c r="T1369">
        <v>2023</v>
      </c>
      <c r="U1369" t="s">
        <v>606</v>
      </c>
      <c r="V1369" t="s">
        <v>2830</v>
      </c>
      <c r="W1369" t="s">
        <v>2831</v>
      </c>
      <c r="X1369" t="s">
        <v>2832</v>
      </c>
      <c r="Y1369" t="s">
        <v>2812</v>
      </c>
      <c r="Z1369" t="s">
        <v>2833</v>
      </c>
      <c r="AA1369" t="s">
        <v>623</v>
      </c>
      <c r="AB1369" t="s">
        <v>608</v>
      </c>
      <c r="AC1369" t="s">
        <v>621</v>
      </c>
      <c r="AD1369" t="s">
        <v>2851</v>
      </c>
      <c r="AE1369" t="s">
        <v>2887</v>
      </c>
      <c r="AF1369" t="s">
        <v>2888</v>
      </c>
      <c r="AH1369">
        <v>0.73613445378151265</v>
      </c>
      <c r="AI1369" t="s">
        <v>568</v>
      </c>
      <c r="AJ1369">
        <v>103124</v>
      </c>
    </row>
    <row r="1370" spans="18:36" x14ac:dyDescent="0.3">
      <c r="R1370" t="s">
        <v>626</v>
      </c>
      <c r="S1370" s="34">
        <v>2</v>
      </c>
      <c r="T1370">
        <v>2023</v>
      </c>
      <c r="U1370" t="s">
        <v>606</v>
      </c>
      <c r="V1370" t="s">
        <v>2830</v>
      </c>
      <c r="W1370" t="s">
        <v>2831</v>
      </c>
      <c r="X1370" t="s">
        <v>2832</v>
      </c>
      <c r="Y1370" t="s">
        <v>2812</v>
      </c>
      <c r="Z1370" t="s">
        <v>2833</v>
      </c>
      <c r="AA1370" t="s">
        <v>623</v>
      </c>
      <c r="AB1370" t="s">
        <v>608</v>
      </c>
      <c r="AC1370" t="s">
        <v>621</v>
      </c>
      <c r="AD1370" t="s">
        <v>2851</v>
      </c>
      <c r="AE1370" t="s">
        <v>2887</v>
      </c>
      <c r="AF1370" t="s">
        <v>2888</v>
      </c>
      <c r="AH1370">
        <v>0.73613445378151265</v>
      </c>
      <c r="AI1370" t="s">
        <v>568</v>
      </c>
      <c r="AJ1370">
        <v>103199</v>
      </c>
    </row>
    <row r="1371" spans="18:36" x14ac:dyDescent="0.3">
      <c r="R1371" t="s">
        <v>626</v>
      </c>
      <c r="S1371" s="34">
        <v>2</v>
      </c>
      <c r="T1371">
        <v>2023</v>
      </c>
      <c r="U1371" t="s">
        <v>606</v>
      </c>
      <c r="V1371" t="s">
        <v>2830</v>
      </c>
      <c r="W1371" t="s">
        <v>2831</v>
      </c>
      <c r="X1371" t="s">
        <v>2832</v>
      </c>
      <c r="Y1371" t="s">
        <v>2812</v>
      </c>
      <c r="Z1371" t="s">
        <v>2833</v>
      </c>
      <c r="AA1371" t="s">
        <v>623</v>
      </c>
      <c r="AB1371" t="s">
        <v>608</v>
      </c>
      <c r="AC1371" t="s">
        <v>621</v>
      </c>
      <c r="AD1371" t="s">
        <v>2851</v>
      </c>
      <c r="AE1371" t="s">
        <v>2887</v>
      </c>
      <c r="AF1371" t="s">
        <v>2888</v>
      </c>
      <c r="AH1371">
        <v>0.73613445378151265</v>
      </c>
      <c r="AI1371" t="s">
        <v>568</v>
      </c>
      <c r="AJ1371">
        <v>103274</v>
      </c>
    </row>
    <row r="1372" spans="18:36" x14ac:dyDescent="0.3">
      <c r="R1372" t="s">
        <v>626</v>
      </c>
      <c r="S1372" s="34">
        <v>2</v>
      </c>
      <c r="T1372">
        <v>2023</v>
      </c>
      <c r="U1372" t="s">
        <v>606</v>
      </c>
      <c r="V1372" t="s">
        <v>2830</v>
      </c>
      <c r="W1372" t="s">
        <v>2831</v>
      </c>
      <c r="X1372" t="s">
        <v>2832</v>
      </c>
      <c r="Y1372" t="s">
        <v>2812</v>
      </c>
      <c r="Z1372" t="s">
        <v>2833</v>
      </c>
      <c r="AA1372" t="s">
        <v>623</v>
      </c>
      <c r="AB1372" t="s">
        <v>608</v>
      </c>
      <c r="AC1372" t="s">
        <v>621</v>
      </c>
      <c r="AD1372" t="s">
        <v>2851</v>
      </c>
      <c r="AE1372" t="s">
        <v>2887</v>
      </c>
      <c r="AF1372" t="s">
        <v>2888</v>
      </c>
      <c r="AH1372">
        <v>0.73613445378151265</v>
      </c>
      <c r="AI1372" t="s">
        <v>568</v>
      </c>
      <c r="AJ1372">
        <v>103349</v>
      </c>
    </row>
    <row r="1373" spans="18:36" x14ac:dyDescent="0.3">
      <c r="R1373" t="s">
        <v>626</v>
      </c>
      <c r="S1373" s="34">
        <v>2</v>
      </c>
      <c r="T1373">
        <v>2023</v>
      </c>
      <c r="U1373" t="s">
        <v>606</v>
      </c>
      <c r="V1373" t="s">
        <v>2830</v>
      </c>
      <c r="W1373" t="s">
        <v>2831</v>
      </c>
      <c r="X1373" t="s">
        <v>2832</v>
      </c>
      <c r="Y1373" t="s">
        <v>2812</v>
      </c>
      <c r="Z1373" t="s">
        <v>2833</v>
      </c>
      <c r="AA1373" t="s">
        <v>623</v>
      </c>
      <c r="AB1373" t="s">
        <v>608</v>
      </c>
      <c r="AC1373" t="s">
        <v>621</v>
      </c>
      <c r="AD1373" t="s">
        <v>2851</v>
      </c>
      <c r="AE1373" t="s">
        <v>2887</v>
      </c>
      <c r="AF1373" t="s">
        <v>2888</v>
      </c>
      <c r="AH1373">
        <v>0.73613445378151265</v>
      </c>
      <c r="AI1373" t="s">
        <v>568</v>
      </c>
      <c r="AJ1373">
        <v>103424</v>
      </c>
    </row>
    <row r="1374" spans="18:36" x14ac:dyDescent="0.3">
      <c r="R1374" t="s">
        <v>626</v>
      </c>
      <c r="S1374" s="34">
        <v>2</v>
      </c>
      <c r="T1374">
        <v>2023</v>
      </c>
      <c r="U1374" t="s">
        <v>606</v>
      </c>
      <c r="V1374" t="s">
        <v>2830</v>
      </c>
      <c r="W1374" t="s">
        <v>2831</v>
      </c>
      <c r="X1374" t="s">
        <v>2832</v>
      </c>
      <c r="Y1374" t="s">
        <v>2812</v>
      </c>
      <c r="Z1374" t="s">
        <v>2833</v>
      </c>
      <c r="AA1374" t="s">
        <v>623</v>
      </c>
      <c r="AB1374" t="s">
        <v>608</v>
      </c>
      <c r="AC1374" t="s">
        <v>621</v>
      </c>
      <c r="AD1374" t="s">
        <v>2851</v>
      </c>
      <c r="AE1374" t="s">
        <v>2887</v>
      </c>
      <c r="AF1374" t="s">
        <v>2888</v>
      </c>
      <c r="AH1374">
        <v>0.73613445378151265</v>
      </c>
      <c r="AI1374" t="s">
        <v>568</v>
      </c>
      <c r="AJ1374">
        <v>103499</v>
      </c>
    </row>
    <row r="1375" spans="18:36" x14ac:dyDescent="0.3">
      <c r="R1375" t="s">
        <v>626</v>
      </c>
      <c r="S1375" s="34">
        <v>2</v>
      </c>
      <c r="T1375">
        <v>2023</v>
      </c>
      <c r="U1375" t="s">
        <v>606</v>
      </c>
      <c r="V1375" t="s">
        <v>2830</v>
      </c>
      <c r="W1375" t="s">
        <v>2831</v>
      </c>
      <c r="X1375" t="s">
        <v>2832</v>
      </c>
      <c r="Y1375" t="s">
        <v>2812</v>
      </c>
      <c r="Z1375" t="s">
        <v>2833</v>
      </c>
      <c r="AA1375" t="s">
        <v>623</v>
      </c>
      <c r="AB1375" t="s">
        <v>608</v>
      </c>
      <c r="AC1375" t="s">
        <v>621</v>
      </c>
      <c r="AD1375" t="s">
        <v>2851</v>
      </c>
      <c r="AE1375" t="s">
        <v>2887</v>
      </c>
      <c r="AF1375" t="s">
        <v>2888</v>
      </c>
      <c r="AH1375">
        <v>0.73613445378151265</v>
      </c>
      <c r="AI1375" t="s">
        <v>568</v>
      </c>
      <c r="AJ1375">
        <v>103574</v>
      </c>
    </row>
    <row r="1376" spans="18:36" x14ac:dyDescent="0.3">
      <c r="R1376" t="s">
        <v>626</v>
      </c>
      <c r="S1376" s="34">
        <v>2</v>
      </c>
      <c r="T1376">
        <v>2023</v>
      </c>
      <c r="U1376" t="s">
        <v>606</v>
      </c>
      <c r="V1376" t="s">
        <v>2830</v>
      </c>
      <c r="W1376" t="s">
        <v>2831</v>
      </c>
      <c r="X1376" t="s">
        <v>2832</v>
      </c>
      <c r="Y1376" t="s">
        <v>2812</v>
      </c>
      <c r="Z1376" t="s">
        <v>2833</v>
      </c>
      <c r="AA1376" t="s">
        <v>623</v>
      </c>
      <c r="AB1376" t="s">
        <v>608</v>
      </c>
      <c r="AC1376" t="s">
        <v>621</v>
      </c>
      <c r="AD1376" t="s">
        <v>2851</v>
      </c>
      <c r="AE1376" t="s">
        <v>2887</v>
      </c>
      <c r="AF1376" t="s">
        <v>2888</v>
      </c>
      <c r="AH1376">
        <v>0.73613445378151265</v>
      </c>
      <c r="AI1376" t="s">
        <v>568</v>
      </c>
      <c r="AJ1376">
        <v>103649</v>
      </c>
    </row>
    <row r="1377" spans="18:36" x14ac:dyDescent="0.3">
      <c r="R1377" t="s">
        <v>626</v>
      </c>
      <c r="S1377" s="34">
        <v>2</v>
      </c>
      <c r="T1377">
        <v>2023</v>
      </c>
      <c r="U1377" t="s">
        <v>606</v>
      </c>
      <c r="V1377" t="s">
        <v>2830</v>
      </c>
      <c r="W1377" t="s">
        <v>2831</v>
      </c>
      <c r="X1377" t="s">
        <v>2832</v>
      </c>
      <c r="Y1377" t="s">
        <v>2812</v>
      </c>
      <c r="Z1377" t="s">
        <v>2833</v>
      </c>
      <c r="AA1377" t="s">
        <v>623</v>
      </c>
      <c r="AB1377" t="s">
        <v>608</v>
      </c>
      <c r="AC1377" t="s">
        <v>621</v>
      </c>
      <c r="AD1377" t="s">
        <v>2851</v>
      </c>
      <c r="AE1377" t="s">
        <v>2887</v>
      </c>
      <c r="AF1377" t="s">
        <v>2888</v>
      </c>
      <c r="AH1377">
        <v>0.73613445378151265</v>
      </c>
      <c r="AI1377" t="s">
        <v>568</v>
      </c>
      <c r="AJ1377">
        <v>103724</v>
      </c>
    </row>
    <row r="1378" spans="18:36" x14ac:dyDescent="0.3">
      <c r="R1378" t="s">
        <v>626</v>
      </c>
      <c r="S1378" s="34">
        <v>2</v>
      </c>
      <c r="T1378">
        <v>2023</v>
      </c>
      <c r="U1378" t="s">
        <v>606</v>
      </c>
      <c r="V1378" t="s">
        <v>2830</v>
      </c>
      <c r="W1378" t="s">
        <v>2831</v>
      </c>
      <c r="X1378" t="s">
        <v>2832</v>
      </c>
      <c r="Y1378" t="s">
        <v>2812</v>
      </c>
      <c r="Z1378" t="s">
        <v>2833</v>
      </c>
      <c r="AA1378" t="s">
        <v>623</v>
      </c>
      <c r="AB1378" t="s">
        <v>608</v>
      </c>
      <c r="AC1378" t="s">
        <v>621</v>
      </c>
      <c r="AD1378" t="s">
        <v>2851</v>
      </c>
      <c r="AE1378" t="s">
        <v>2887</v>
      </c>
      <c r="AF1378" t="s">
        <v>2888</v>
      </c>
      <c r="AH1378">
        <v>0.73613445378151265</v>
      </c>
      <c r="AI1378" t="s">
        <v>568</v>
      </c>
      <c r="AJ1378">
        <v>103799</v>
      </c>
    </row>
    <row r="1379" spans="18:36" x14ac:dyDescent="0.3">
      <c r="R1379" t="s">
        <v>626</v>
      </c>
      <c r="S1379" s="34">
        <v>2</v>
      </c>
      <c r="T1379">
        <v>2023</v>
      </c>
      <c r="U1379" t="s">
        <v>606</v>
      </c>
      <c r="V1379" t="s">
        <v>2830</v>
      </c>
      <c r="W1379" t="s">
        <v>2831</v>
      </c>
      <c r="X1379" t="s">
        <v>2832</v>
      </c>
      <c r="Y1379" t="s">
        <v>2812</v>
      </c>
      <c r="Z1379" t="s">
        <v>2833</v>
      </c>
      <c r="AA1379" t="s">
        <v>623</v>
      </c>
      <c r="AB1379" t="s">
        <v>608</v>
      </c>
      <c r="AC1379" t="s">
        <v>621</v>
      </c>
      <c r="AD1379" t="s">
        <v>2851</v>
      </c>
      <c r="AE1379" t="s">
        <v>2887</v>
      </c>
      <c r="AF1379" t="s">
        <v>2888</v>
      </c>
      <c r="AH1379">
        <v>0.73613445378151265</v>
      </c>
      <c r="AI1379" t="s">
        <v>568</v>
      </c>
      <c r="AJ1379">
        <v>103874</v>
      </c>
    </row>
    <row r="1380" spans="18:36" x14ac:dyDescent="0.3">
      <c r="R1380" t="s">
        <v>626</v>
      </c>
      <c r="S1380" s="34">
        <v>2</v>
      </c>
      <c r="T1380">
        <v>2023</v>
      </c>
      <c r="U1380" t="s">
        <v>606</v>
      </c>
      <c r="V1380" t="s">
        <v>2830</v>
      </c>
      <c r="W1380" t="s">
        <v>2831</v>
      </c>
      <c r="X1380" t="s">
        <v>2832</v>
      </c>
      <c r="Y1380" t="s">
        <v>2812</v>
      </c>
      <c r="Z1380" t="s">
        <v>2833</v>
      </c>
      <c r="AA1380" t="s">
        <v>623</v>
      </c>
      <c r="AB1380" t="s">
        <v>608</v>
      </c>
      <c r="AC1380" t="s">
        <v>621</v>
      </c>
      <c r="AD1380" t="s">
        <v>2851</v>
      </c>
      <c r="AE1380" t="s">
        <v>2887</v>
      </c>
      <c r="AF1380" t="s">
        <v>2888</v>
      </c>
      <c r="AH1380">
        <v>0.73613445378151265</v>
      </c>
      <c r="AI1380" t="s">
        <v>568</v>
      </c>
      <c r="AJ1380">
        <v>103949</v>
      </c>
    </row>
    <row r="1381" spans="18:36" x14ac:dyDescent="0.3">
      <c r="R1381" t="s">
        <v>626</v>
      </c>
      <c r="S1381" s="34">
        <v>2</v>
      </c>
      <c r="T1381">
        <v>2023</v>
      </c>
      <c r="U1381" t="s">
        <v>606</v>
      </c>
      <c r="V1381" t="s">
        <v>2830</v>
      </c>
      <c r="W1381" t="s">
        <v>2831</v>
      </c>
      <c r="X1381" t="s">
        <v>2832</v>
      </c>
      <c r="Y1381" t="s">
        <v>2812</v>
      </c>
      <c r="Z1381" t="s">
        <v>2833</v>
      </c>
      <c r="AA1381" t="s">
        <v>623</v>
      </c>
      <c r="AB1381" t="s">
        <v>608</v>
      </c>
      <c r="AC1381" t="s">
        <v>621</v>
      </c>
      <c r="AD1381" t="s">
        <v>2851</v>
      </c>
      <c r="AE1381" t="s">
        <v>2887</v>
      </c>
      <c r="AF1381" t="s">
        <v>2888</v>
      </c>
      <c r="AH1381">
        <v>0.73613445378151265</v>
      </c>
      <c r="AI1381" t="s">
        <v>568</v>
      </c>
      <c r="AJ1381">
        <v>104024</v>
      </c>
    </row>
    <row r="1382" spans="18:36" x14ac:dyDescent="0.3">
      <c r="R1382" t="s">
        <v>626</v>
      </c>
      <c r="S1382" s="34">
        <v>2</v>
      </c>
      <c r="T1382">
        <v>2023</v>
      </c>
      <c r="U1382" t="s">
        <v>606</v>
      </c>
      <c r="V1382" t="s">
        <v>2830</v>
      </c>
      <c r="W1382" t="s">
        <v>2831</v>
      </c>
      <c r="X1382" t="s">
        <v>2832</v>
      </c>
      <c r="Y1382" t="s">
        <v>2812</v>
      </c>
      <c r="Z1382" t="s">
        <v>2833</v>
      </c>
      <c r="AA1382" t="s">
        <v>623</v>
      </c>
      <c r="AB1382" t="s">
        <v>608</v>
      </c>
      <c r="AC1382" t="s">
        <v>621</v>
      </c>
      <c r="AD1382" t="s">
        <v>2851</v>
      </c>
      <c r="AE1382" t="s">
        <v>2887</v>
      </c>
      <c r="AF1382" t="s">
        <v>2888</v>
      </c>
      <c r="AH1382">
        <v>0.73613445378151265</v>
      </c>
      <c r="AI1382" t="s">
        <v>568</v>
      </c>
      <c r="AJ1382">
        <v>104099</v>
      </c>
    </row>
    <row r="1383" spans="18:36" x14ac:dyDescent="0.3">
      <c r="R1383" t="s">
        <v>626</v>
      </c>
      <c r="S1383" s="34">
        <v>2</v>
      </c>
      <c r="T1383">
        <v>2023</v>
      </c>
      <c r="U1383" t="s">
        <v>606</v>
      </c>
      <c r="V1383" t="s">
        <v>2830</v>
      </c>
      <c r="W1383" t="s">
        <v>2831</v>
      </c>
      <c r="X1383" t="s">
        <v>2832</v>
      </c>
      <c r="Y1383" t="s">
        <v>2812</v>
      </c>
      <c r="Z1383" t="s">
        <v>2833</v>
      </c>
      <c r="AA1383" t="s">
        <v>623</v>
      </c>
      <c r="AB1383" t="s">
        <v>608</v>
      </c>
      <c r="AC1383" t="s">
        <v>621</v>
      </c>
      <c r="AD1383" t="s">
        <v>2851</v>
      </c>
      <c r="AE1383" t="s">
        <v>2887</v>
      </c>
      <c r="AF1383" t="s">
        <v>2888</v>
      </c>
      <c r="AH1383">
        <v>0.73613445378151265</v>
      </c>
      <c r="AI1383" t="s">
        <v>568</v>
      </c>
      <c r="AJ1383">
        <v>104174</v>
      </c>
    </row>
    <row r="1384" spans="18:36" x14ac:dyDescent="0.3">
      <c r="R1384" t="s">
        <v>626</v>
      </c>
      <c r="S1384" s="34">
        <v>2</v>
      </c>
      <c r="T1384">
        <v>2023</v>
      </c>
      <c r="U1384" t="s">
        <v>606</v>
      </c>
      <c r="V1384" t="s">
        <v>2830</v>
      </c>
      <c r="W1384" t="s">
        <v>2831</v>
      </c>
      <c r="X1384" t="s">
        <v>2832</v>
      </c>
      <c r="Y1384" t="s">
        <v>2812</v>
      </c>
      <c r="Z1384" t="s">
        <v>2833</v>
      </c>
      <c r="AA1384" t="s">
        <v>623</v>
      </c>
      <c r="AB1384" t="s">
        <v>608</v>
      </c>
      <c r="AC1384" t="s">
        <v>621</v>
      </c>
      <c r="AD1384" t="s">
        <v>2851</v>
      </c>
      <c r="AE1384" t="s">
        <v>2887</v>
      </c>
      <c r="AF1384" t="s">
        <v>2888</v>
      </c>
      <c r="AH1384">
        <v>0.73613445378151265</v>
      </c>
      <c r="AI1384" t="s">
        <v>568</v>
      </c>
      <c r="AJ1384">
        <v>104249</v>
      </c>
    </row>
    <row r="1385" spans="18:36" x14ac:dyDescent="0.3">
      <c r="R1385" t="s">
        <v>626</v>
      </c>
      <c r="S1385" s="34">
        <v>2</v>
      </c>
      <c r="T1385">
        <v>2023</v>
      </c>
      <c r="U1385" t="s">
        <v>606</v>
      </c>
      <c r="V1385" t="s">
        <v>2830</v>
      </c>
      <c r="W1385" t="s">
        <v>2831</v>
      </c>
      <c r="X1385" t="s">
        <v>2832</v>
      </c>
      <c r="Y1385" t="s">
        <v>2812</v>
      </c>
      <c r="Z1385" t="s">
        <v>2833</v>
      </c>
      <c r="AA1385" t="s">
        <v>623</v>
      </c>
      <c r="AB1385" t="s">
        <v>608</v>
      </c>
      <c r="AC1385" t="s">
        <v>621</v>
      </c>
      <c r="AD1385" t="s">
        <v>2851</v>
      </c>
      <c r="AE1385" t="s">
        <v>2887</v>
      </c>
      <c r="AF1385" t="s">
        <v>2888</v>
      </c>
      <c r="AH1385">
        <v>0.73613445378151265</v>
      </c>
      <c r="AI1385" t="s">
        <v>568</v>
      </c>
      <c r="AJ1385">
        <v>104324</v>
      </c>
    </row>
    <row r="1386" spans="18:36" x14ac:dyDescent="0.3">
      <c r="R1386" t="s">
        <v>626</v>
      </c>
      <c r="S1386" s="34">
        <v>2</v>
      </c>
      <c r="T1386">
        <v>2023</v>
      </c>
      <c r="U1386" t="s">
        <v>606</v>
      </c>
      <c r="V1386" t="s">
        <v>2830</v>
      </c>
      <c r="W1386" t="s">
        <v>2831</v>
      </c>
      <c r="X1386" t="s">
        <v>2832</v>
      </c>
      <c r="Y1386" t="s">
        <v>2812</v>
      </c>
      <c r="Z1386" t="s">
        <v>2833</v>
      </c>
      <c r="AA1386" t="s">
        <v>623</v>
      </c>
      <c r="AB1386" t="s">
        <v>608</v>
      </c>
      <c r="AC1386" t="s">
        <v>621</v>
      </c>
      <c r="AD1386" t="s">
        <v>2851</v>
      </c>
      <c r="AE1386" t="s">
        <v>2887</v>
      </c>
      <c r="AF1386" t="s">
        <v>2888</v>
      </c>
      <c r="AH1386">
        <v>0.73613445378151265</v>
      </c>
      <c r="AI1386" t="s">
        <v>568</v>
      </c>
      <c r="AJ1386">
        <v>104399</v>
      </c>
    </row>
    <row r="1387" spans="18:36" x14ac:dyDescent="0.3">
      <c r="R1387" t="s">
        <v>626</v>
      </c>
      <c r="S1387" s="34">
        <v>2</v>
      </c>
      <c r="T1387">
        <v>2023</v>
      </c>
      <c r="U1387" t="s">
        <v>606</v>
      </c>
      <c r="V1387" t="s">
        <v>2830</v>
      </c>
      <c r="W1387" t="s">
        <v>2831</v>
      </c>
      <c r="X1387" t="s">
        <v>2832</v>
      </c>
      <c r="Y1387" t="s">
        <v>2812</v>
      </c>
      <c r="Z1387" t="s">
        <v>2833</v>
      </c>
      <c r="AA1387" t="s">
        <v>623</v>
      </c>
      <c r="AB1387" t="s">
        <v>608</v>
      </c>
      <c r="AC1387" t="s">
        <v>621</v>
      </c>
      <c r="AD1387" t="s">
        <v>2851</v>
      </c>
      <c r="AE1387" t="s">
        <v>2887</v>
      </c>
      <c r="AF1387" t="s">
        <v>2888</v>
      </c>
      <c r="AH1387">
        <v>0.73613445378151265</v>
      </c>
      <c r="AI1387" t="s">
        <v>568</v>
      </c>
      <c r="AJ1387">
        <v>104474</v>
      </c>
    </row>
    <row r="1388" spans="18:36" x14ac:dyDescent="0.3">
      <c r="R1388" t="s">
        <v>626</v>
      </c>
      <c r="S1388" s="34">
        <v>2</v>
      </c>
      <c r="T1388">
        <v>2023</v>
      </c>
      <c r="U1388" t="s">
        <v>606</v>
      </c>
      <c r="V1388" t="s">
        <v>2830</v>
      </c>
      <c r="W1388" t="s">
        <v>2831</v>
      </c>
      <c r="X1388" t="s">
        <v>2832</v>
      </c>
      <c r="Y1388" t="s">
        <v>2812</v>
      </c>
      <c r="Z1388" t="s">
        <v>2833</v>
      </c>
      <c r="AA1388" t="s">
        <v>623</v>
      </c>
      <c r="AB1388" t="s">
        <v>608</v>
      </c>
      <c r="AC1388" t="s">
        <v>621</v>
      </c>
      <c r="AD1388" t="s">
        <v>2851</v>
      </c>
      <c r="AE1388" t="s">
        <v>2887</v>
      </c>
      <c r="AF1388" t="s">
        <v>2888</v>
      </c>
      <c r="AH1388">
        <v>0.73613445378151265</v>
      </c>
      <c r="AI1388" t="s">
        <v>568</v>
      </c>
      <c r="AJ1388">
        <v>104549</v>
      </c>
    </row>
    <row r="1389" spans="18:36" x14ac:dyDescent="0.3">
      <c r="R1389" t="s">
        <v>626</v>
      </c>
      <c r="S1389" s="34">
        <v>2</v>
      </c>
      <c r="T1389">
        <v>2023</v>
      </c>
      <c r="U1389" t="s">
        <v>606</v>
      </c>
      <c r="V1389" t="s">
        <v>2830</v>
      </c>
      <c r="W1389" t="s">
        <v>2831</v>
      </c>
      <c r="X1389" t="s">
        <v>2832</v>
      </c>
      <c r="Y1389" t="s">
        <v>2812</v>
      </c>
      <c r="Z1389" t="s">
        <v>2833</v>
      </c>
      <c r="AA1389" t="s">
        <v>623</v>
      </c>
      <c r="AB1389" t="s">
        <v>608</v>
      </c>
      <c r="AC1389" t="s">
        <v>621</v>
      </c>
      <c r="AD1389" t="s">
        <v>2851</v>
      </c>
      <c r="AE1389" t="s">
        <v>2887</v>
      </c>
      <c r="AF1389" t="s">
        <v>2888</v>
      </c>
      <c r="AH1389">
        <v>0.73613445378151265</v>
      </c>
      <c r="AI1389" t="s">
        <v>568</v>
      </c>
      <c r="AJ1389">
        <v>104624</v>
      </c>
    </row>
    <row r="1390" spans="18:36" x14ac:dyDescent="0.3">
      <c r="R1390" t="s">
        <v>626</v>
      </c>
      <c r="S1390" s="34">
        <v>2</v>
      </c>
      <c r="T1390">
        <v>2023</v>
      </c>
      <c r="U1390" t="s">
        <v>606</v>
      </c>
      <c r="V1390" t="s">
        <v>2830</v>
      </c>
      <c r="W1390" t="s">
        <v>2831</v>
      </c>
      <c r="X1390" t="s">
        <v>2832</v>
      </c>
      <c r="Y1390" t="s">
        <v>2812</v>
      </c>
      <c r="Z1390" t="s">
        <v>2833</v>
      </c>
      <c r="AA1390" t="s">
        <v>623</v>
      </c>
      <c r="AB1390" t="s">
        <v>608</v>
      </c>
      <c r="AC1390" t="s">
        <v>621</v>
      </c>
      <c r="AD1390" t="s">
        <v>2851</v>
      </c>
      <c r="AE1390" t="s">
        <v>2887</v>
      </c>
      <c r="AF1390" t="s">
        <v>2888</v>
      </c>
      <c r="AH1390">
        <v>0.73613445378151265</v>
      </c>
      <c r="AI1390" t="s">
        <v>568</v>
      </c>
      <c r="AJ1390">
        <v>104699</v>
      </c>
    </row>
    <row r="1391" spans="18:36" x14ac:dyDescent="0.3">
      <c r="R1391" t="s">
        <v>626</v>
      </c>
      <c r="S1391" s="34">
        <v>2</v>
      </c>
      <c r="T1391">
        <v>2023</v>
      </c>
      <c r="U1391" t="s">
        <v>606</v>
      </c>
      <c r="V1391" t="s">
        <v>2830</v>
      </c>
      <c r="W1391" t="s">
        <v>2831</v>
      </c>
      <c r="X1391" t="s">
        <v>2832</v>
      </c>
      <c r="Y1391" t="s">
        <v>2812</v>
      </c>
      <c r="Z1391" t="s">
        <v>2833</v>
      </c>
      <c r="AA1391" t="s">
        <v>623</v>
      </c>
      <c r="AB1391" t="s">
        <v>608</v>
      </c>
      <c r="AC1391" t="s">
        <v>621</v>
      </c>
      <c r="AD1391" t="s">
        <v>2851</v>
      </c>
      <c r="AE1391" t="s">
        <v>2887</v>
      </c>
      <c r="AF1391" t="s">
        <v>2888</v>
      </c>
      <c r="AH1391">
        <v>0.73613445378151265</v>
      </c>
      <c r="AI1391" t="s">
        <v>568</v>
      </c>
      <c r="AJ1391">
        <v>104774</v>
      </c>
    </row>
    <row r="1392" spans="18:36" x14ac:dyDescent="0.3">
      <c r="R1392" t="s">
        <v>626</v>
      </c>
      <c r="S1392" s="34">
        <v>2</v>
      </c>
      <c r="T1392">
        <v>2023</v>
      </c>
      <c r="U1392" t="s">
        <v>606</v>
      </c>
      <c r="V1392" t="s">
        <v>2830</v>
      </c>
      <c r="W1392" t="s">
        <v>2831</v>
      </c>
      <c r="X1392" t="s">
        <v>2832</v>
      </c>
      <c r="Y1392" t="s">
        <v>2812</v>
      </c>
      <c r="Z1392" t="s">
        <v>2833</v>
      </c>
      <c r="AA1392" t="s">
        <v>623</v>
      </c>
      <c r="AB1392" t="s">
        <v>608</v>
      </c>
      <c r="AC1392" t="s">
        <v>621</v>
      </c>
      <c r="AD1392" t="s">
        <v>2851</v>
      </c>
      <c r="AE1392" t="s">
        <v>2887</v>
      </c>
      <c r="AF1392" t="s">
        <v>2888</v>
      </c>
      <c r="AH1392">
        <v>0.73613445378151265</v>
      </c>
      <c r="AI1392" t="s">
        <v>568</v>
      </c>
      <c r="AJ1392">
        <v>104849</v>
      </c>
    </row>
    <row r="1393" spans="18:36" x14ac:dyDescent="0.3">
      <c r="R1393" t="s">
        <v>626</v>
      </c>
      <c r="S1393" s="34">
        <v>2</v>
      </c>
      <c r="T1393">
        <v>2023</v>
      </c>
      <c r="U1393" t="s">
        <v>606</v>
      </c>
      <c r="V1393" t="s">
        <v>2830</v>
      </c>
      <c r="W1393" t="s">
        <v>2831</v>
      </c>
      <c r="X1393" t="s">
        <v>2832</v>
      </c>
      <c r="Y1393" t="s">
        <v>2812</v>
      </c>
      <c r="Z1393" t="s">
        <v>2833</v>
      </c>
      <c r="AA1393" t="s">
        <v>623</v>
      </c>
      <c r="AB1393" t="s">
        <v>608</v>
      </c>
      <c r="AC1393" t="s">
        <v>621</v>
      </c>
      <c r="AD1393" t="s">
        <v>2851</v>
      </c>
      <c r="AE1393" t="s">
        <v>2887</v>
      </c>
      <c r="AF1393" t="s">
        <v>2888</v>
      </c>
      <c r="AH1393">
        <v>0.73613445378151265</v>
      </c>
      <c r="AI1393" t="s">
        <v>568</v>
      </c>
      <c r="AJ1393">
        <v>104924</v>
      </c>
    </row>
    <row r="1394" spans="18:36" x14ac:dyDescent="0.3">
      <c r="R1394" t="s">
        <v>626</v>
      </c>
      <c r="S1394" s="34">
        <v>2</v>
      </c>
      <c r="T1394">
        <v>2023</v>
      </c>
      <c r="U1394" t="s">
        <v>606</v>
      </c>
      <c r="V1394" t="s">
        <v>2830</v>
      </c>
      <c r="W1394" t="s">
        <v>2831</v>
      </c>
      <c r="X1394" t="s">
        <v>2832</v>
      </c>
      <c r="Y1394" t="s">
        <v>2812</v>
      </c>
      <c r="Z1394" t="s">
        <v>2833</v>
      </c>
      <c r="AA1394" t="s">
        <v>623</v>
      </c>
      <c r="AB1394" t="s">
        <v>608</v>
      </c>
      <c r="AC1394" t="s">
        <v>621</v>
      </c>
      <c r="AD1394" t="s">
        <v>2851</v>
      </c>
      <c r="AE1394" t="s">
        <v>2887</v>
      </c>
      <c r="AF1394" t="s">
        <v>2888</v>
      </c>
      <c r="AH1394">
        <v>0.73613445378151265</v>
      </c>
      <c r="AI1394" t="s">
        <v>568</v>
      </c>
      <c r="AJ1394">
        <v>104999</v>
      </c>
    </row>
    <row r="1395" spans="18:36" x14ac:dyDescent="0.3">
      <c r="R1395" t="s">
        <v>626</v>
      </c>
      <c r="S1395" s="34">
        <v>2</v>
      </c>
      <c r="T1395">
        <v>2023</v>
      </c>
      <c r="U1395" t="s">
        <v>606</v>
      </c>
      <c r="V1395" t="s">
        <v>2830</v>
      </c>
      <c r="W1395" t="s">
        <v>2831</v>
      </c>
      <c r="X1395" t="s">
        <v>2832</v>
      </c>
      <c r="Y1395" t="s">
        <v>2812</v>
      </c>
      <c r="Z1395" t="s">
        <v>2833</v>
      </c>
      <c r="AA1395" t="s">
        <v>623</v>
      </c>
      <c r="AB1395" t="s">
        <v>608</v>
      </c>
      <c r="AC1395" t="s">
        <v>621</v>
      </c>
      <c r="AD1395" t="s">
        <v>2851</v>
      </c>
      <c r="AE1395" t="s">
        <v>2887</v>
      </c>
      <c r="AF1395" t="s">
        <v>2888</v>
      </c>
      <c r="AH1395">
        <v>0.73613445378151265</v>
      </c>
      <c r="AI1395" t="s">
        <v>568</v>
      </c>
      <c r="AJ1395">
        <v>105074</v>
      </c>
    </row>
    <row r="1396" spans="18:36" x14ac:dyDescent="0.3">
      <c r="R1396" t="s">
        <v>626</v>
      </c>
      <c r="S1396" s="34">
        <v>2</v>
      </c>
      <c r="T1396">
        <v>2023</v>
      </c>
      <c r="U1396" t="s">
        <v>606</v>
      </c>
      <c r="V1396" t="s">
        <v>2830</v>
      </c>
      <c r="W1396" t="s">
        <v>2831</v>
      </c>
      <c r="X1396" t="s">
        <v>2832</v>
      </c>
      <c r="Y1396" t="s">
        <v>2812</v>
      </c>
      <c r="Z1396" t="s">
        <v>2833</v>
      </c>
      <c r="AA1396" t="s">
        <v>623</v>
      </c>
      <c r="AB1396" t="s">
        <v>608</v>
      </c>
      <c r="AC1396" t="s">
        <v>621</v>
      </c>
      <c r="AD1396" t="s">
        <v>2851</v>
      </c>
      <c r="AE1396" t="s">
        <v>2887</v>
      </c>
      <c r="AF1396" t="s">
        <v>2888</v>
      </c>
      <c r="AH1396">
        <v>0.73613445378151265</v>
      </c>
      <c r="AI1396" t="s">
        <v>568</v>
      </c>
      <c r="AJ1396">
        <v>105149</v>
      </c>
    </row>
    <row r="1397" spans="18:36" x14ac:dyDescent="0.3">
      <c r="R1397" t="s">
        <v>626</v>
      </c>
      <c r="S1397" s="34">
        <v>2</v>
      </c>
      <c r="T1397">
        <v>2023</v>
      </c>
      <c r="U1397" t="s">
        <v>606</v>
      </c>
      <c r="V1397" t="s">
        <v>2830</v>
      </c>
      <c r="W1397" t="s">
        <v>2831</v>
      </c>
      <c r="X1397" t="s">
        <v>2832</v>
      </c>
      <c r="Y1397" t="s">
        <v>2812</v>
      </c>
      <c r="Z1397" t="s">
        <v>2833</v>
      </c>
      <c r="AA1397" t="s">
        <v>623</v>
      </c>
      <c r="AB1397" t="s">
        <v>608</v>
      </c>
      <c r="AC1397" t="s">
        <v>621</v>
      </c>
      <c r="AD1397" t="s">
        <v>2851</v>
      </c>
      <c r="AE1397" t="s">
        <v>2887</v>
      </c>
      <c r="AF1397" t="s">
        <v>2888</v>
      </c>
      <c r="AH1397">
        <v>0.73613445378151265</v>
      </c>
      <c r="AI1397" t="s">
        <v>568</v>
      </c>
      <c r="AJ1397">
        <v>105224</v>
      </c>
    </row>
    <row r="1398" spans="18:36" x14ac:dyDescent="0.3">
      <c r="R1398" t="s">
        <v>626</v>
      </c>
      <c r="S1398" s="34">
        <v>2</v>
      </c>
      <c r="T1398">
        <v>2023</v>
      </c>
      <c r="U1398" t="s">
        <v>606</v>
      </c>
      <c r="V1398" t="s">
        <v>2830</v>
      </c>
      <c r="W1398" t="s">
        <v>2831</v>
      </c>
      <c r="X1398" t="s">
        <v>2832</v>
      </c>
      <c r="Y1398" t="s">
        <v>2812</v>
      </c>
      <c r="Z1398" t="s">
        <v>2833</v>
      </c>
      <c r="AA1398" t="s">
        <v>623</v>
      </c>
      <c r="AB1398" t="s">
        <v>608</v>
      </c>
      <c r="AC1398" t="s">
        <v>621</v>
      </c>
      <c r="AD1398" t="s">
        <v>2851</v>
      </c>
      <c r="AE1398" t="s">
        <v>2887</v>
      </c>
      <c r="AF1398" t="s">
        <v>2888</v>
      </c>
      <c r="AH1398">
        <v>0.73613445378151265</v>
      </c>
      <c r="AI1398" t="s">
        <v>568</v>
      </c>
      <c r="AJ1398">
        <v>105299</v>
      </c>
    </row>
    <row r="1399" spans="18:36" x14ac:dyDescent="0.3">
      <c r="R1399" t="s">
        <v>626</v>
      </c>
      <c r="S1399" s="34">
        <v>2</v>
      </c>
      <c r="T1399">
        <v>2023</v>
      </c>
      <c r="U1399" t="s">
        <v>606</v>
      </c>
      <c r="V1399" t="s">
        <v>2830</v>
      </c>
      <c r="W1399" t="s">
        <v>2831</v>
      </c>
      <c r="X1399" t="s">
        <v>2832</v>
      </c>
      <c r="Y1399" t="s">
        <v>2812</v>
      </c>
      <c r="Z1399" t="s">
        <v>2833</v>
      </c>
      <c r="AA1399" t="s">
        <v>623</v>
      </c>
      <c r="AB1399" t="s">
        <v>608</v>
      </c>
      <c r="AC1399" t="s">
        <v>621</v>
      </c>
      <c r="AD1399" t="s">
        <v>2851</v>
      </c>
      <c r="AE1399" t="s">
        <v>2887</v>
      </c>
      <c r="AF1399" t="s">
        <v>2888</v>
      </c>
      <c r="AH1399">
        <v>0.73613445378151265</v>
      </c>
      <c r="AI1399" t="s">
        <v>568</v>
      </c>
      <c r="AJ1399">
        <v>105374</v>
      </c>
    </row>
    <row r="1400" spans="18:36" x14ac:dyDescent="0.3">
      <c r="R1400" t="s">
        <v>626</v>
      </c>
      <c r="S1400" s="34">
        <v>2</v>
      </c>
      <c r="T1400">
        <v>2023</v>
      </c>
      <c r="U1400" t="s">
        <v>606</v>
      </c>
      <c r="V1400" t="s">
        <v>2830</v>
      </c>
      <c r="W1400" t="s">
        <v>2831</v>
      </c>
      <c r="X1400" t="s">
        <v>2832</v>
      </c>
      <c r="Y1400" t="s">
        <v>2812</v>
      </c>
      <c r="Z1400" t="s">
        <v>2833</v>
      </c>
      <c r="AA1400" t="s">
        <v>623</v>
      </c>
      <c r="AB1400" t="s">
        <v>608</v>
      </c>
      <c r="AC1400" t="s">
        <v>621</v>
      </c>
      <c r="AD1400" t="s">
        <v>2851</v>
      </c>
      <c r="AE1400" t="s">
        <v>2887</v>
      </c>
      <c r="AF1400" t="s">
        <v>2888</v>
      </c>
      <c r="AH1400">
        <v>0.73613445378151265</v>
      </c>
      <c r="AI1400" t="s">
        <v>568</v>
      </c>
      <c r="AJ1400">
        <v>105449</v>
      </c>
    </row>
    <row r="1401" spans="18:36" x14ac:dyDescent="0.3">
      <c r="R1401" t="s">
        <v>626</v>
      </c>
      <c r="S1401" s="34">
        <v>2</v>
      </c>
      <c r="T1401">
        <v>2023</v>
      </c>
      <c r="U1401" t="s">
        <v>606</v>
      </c>
      <c r="V1401" t="s">
        <v>2830</v>
      </c>
      <c r="W1401" t="s">
        <v>2831</v>
      </c>
      <c r="X1401" t="s">
        <v>2832</v>
      </c>
      <c r="Y1401" t="s">
        <v>2812</v>
      </c>
      <c r="Z1401" t="s">
        <v>2833</v>
      </c>
      <c r="AA1401" t="s">
        <v>623</v>
      </c>
      <c r="AB1401" t="s">
        <v>608</v>
      </c>
      <c r="AC1401" t="s">
        <v>621</v>
      </c>
      <c r="AD1401" t="s">
        <v>2851</v>
      </c>
      <c r="AE1401" t="s">
        <v>2887</v>
      </c>
      <c r="AF1401" t="s">
        <v>2888</v>
      </c>
      <c r="AH1401">
        <v>0.73613445378151265</v>
      </c>
      <c r="AI1401" t="s">
        <v>568</v>
      </c>
      <c r="AJ1401">
        <v>105524</v>
      </c>
    </row>
    <row r="1402" spans="18:36" x14ac:dyDescent="0.3">
      <c r="R1402" t="s">
        <v>626</v>
      </c>
      <c r="S1402" s="34">
        <v>2</v>
      </c>
      <c r="T1402">
        <v>2023</v>
      </c>
      <c r="U1402" t="s">
        <v>606</v>
      </c>
      <c r="V1402" t="s">
        <v>2830</v>
      </c>
      <c r="W1402" t="s">
        <v>2831</v>
      </c>
      <c r="X1402" t="s">
        <v>2832</v>
      </c>
      <c r="Y1402" t="s">
        <v>2812</v>
      </c>
      <c r="Z1402" t="s">
        <v>2833</v>
      </c>
      <c r="AA1402" t="s">
        <v>623</v>
      </c>
      <c r="AB1402" t="s">
        <v>608</v>
      </c>
      <c r="AC1402" t="s">
        <v>621</v>
      </c>
      <c r="AD1402" t="s">
        <v>2851</v>
      </c>
      <c r="AE1402" t="s">
        <v>2887</v>
      </c>
      <c r="AF1402" t="s">
        <v>2888</v>
      </c>
      <c r="AH1402">
        <v>0.73613445378151265</v>
      </c>
      <c r="AI1402" t="s">
        <v>568</v>
      </c>
      <c r="AJ1402">
        <v>105599</v>
      </c>
    </row>
    <row r="1403" spans="18:36" x14ac:dyDescent="0.3">
      <c r="R1403" t="s">
        <v>626</v>
      </c>
      <c r="S1403" s="34">
        <v>2</v>
      </c>
      <c r="T1403">
        <v>2023</v>
      </c>
      <c r="U1403" t="s">
        <v>606</v>
      </c>
      <c r="V1403" t="s">
        <v>2830</v>
      </c>
      <c r="W1403" t="s">
        <v>2831</v>
      </c>
      <c r="X1403" t="s">
        <v>2832</v>
      </c>
      <c r="Y1403" t="s">
        <v>2812</v>
      </c>
      <c r="Z1403" t="s">
        <v>2833</v>
      </c>
      <c r="AA1403" t="s">
        <v>623</v>
      </c>
      <c r="AB1403" t="s">
        <v>608</v>
      </c>
      <c r="AC1403" t="s">
        <v>621</v>
      </c>
      <c r="AD1403" t="s">
        <v>2851</v>
      </c>
      <c r="AE1403" t="s">
        <v>2887</v>
      </c>
      <c r="AF1403" t="s">
        <v>2888</v>
      </c>
      <c r="AH1403">
        <v>0.73613445378151265</v>
      </c>
      <c r="AI1403" t="s">
        <v>568</v>
      </c>
      <c r="AJ1403">
        <v>105674</v>
      </c>
    </row>
    <row r="1404" spans="18:36" x14ac:dyDescent="0.3">
      <c r="R1404" t="s">
        <v>626</v>
      </c>
      <c r="S1404" s="34">
        <v>2</v>
      </c>
      <c r="T1404">
        <v>2023</v>
      </c>
      <c r="U1404" t="s">
        <v>606</v>
      </c>
      <c r="V1404" t="s">
        <v>2830</v>
      </c>
      <c r="W1404" t="s">
        <v>2831</v>
      </c>
      <c r="X1404" t="s">
        <v>2832</v>
      </c>
      <c r="Y1404" t="s">
        <v>2812</v>
      </c>
      <c r="Z1404" t="s">
        <v>2833</v>
      </c>
      <c r="AA1404" t="s">
        <v>623</v>
      </c>
      <c r="AB1404" t="s">
        <v>608</v>
      </c>
      <c r="AC1404" t="s">
        <v>621</v>
      </c>
      <c r="AD1404" t="s">
        <v>2851</v>
      </c>
      <c r="AE1404" t="s">
        <v>2887</v>
      </c>
      <c r="AF1404" t="s">
        <v>2888</v>
      </c>
      <c r="AH1404">
        <v>0.73613445378151265</v>
      </c>
      <c r="AI1404" t="s">
        <v>568</v>
      </c>
      <c r="AJ1404">
        <v>105749</v>
      </c>
    </row>
    <row r="1405" spans="18:36" x14ac:dyDescent="0.3">
      <c r="R1405" t="s">
        <v>626</v>
      </c>
      <c r="S1405" s="34">
        <v>2</v>
      </c>
      <c r="T1405">
        <v>2023</v>
      </c>
      <c r="U1405" t="s">
        <v>606</v>
      </c>
      <c r="V1405" t="s">
        <v>2830</v>
      </c>
      <c r="W1405" t="s">
        <v>2831</v>
      </c>
      <c r="X1405" t="s">
        <v>2832</v>
      </c>
      <c r="Y1405" t="s">
        <v>2812</v>
      </c>
      <c r="Z1405" t="s">
        <v>2833</v>
      </c>
      <c r="AA1405" t="s">
        <v>623</v>
      </c>
      <c r="AB1405" t="s">
        <v>608</v>
      </c>
      <c r="AC1405" t="s">
        <v>621</v>
      </c>
      <c r="AD1405" t="s">
        <v>2851</v>
      </c>
      <c r="AE1405" t="s">
        <v>2887</v>
      </c>
      <c r="AF1405" t="s">
        <v>2888</v>
      </c>
      <c r="AH1405">
        <v>0.73613445378151265</v>
      </c>
      <c r="AI1405" t="s">
        <v>568</v>
      </c>
      <c r="AJ1405">
        <v>105824</v>
      </c>
    </row>
    <row r="1406" spans="18:36" x14ac:dyDescent="0.3">
      <c r="R1406" t="s">
        <v>626</v>
      </c>
      <c r="S1406" s="34">
        <v>2</v>
      </c>
      <c r="T1406">
        <v>2023</v>
      </c>
      <c r="U1406" t="s">
        <v>606</v>
      </c>
      <c r="V1406" t="s">
        <v>2830</v>
      </c>
      <c r="W1406" t="s">
        <v>2831</v>
      </c>
      <c r="X1406" t="s">
        <v>2832</v>
      </c>
      <c r="Y1406" t="s">
        <v>2812</v>
      </c>
      <c r="Z1406" t="s">
        <v>2833</v>
      </c>
      <c r="AA1406" t="s">
        <v>623</v>
      </c>
      <c r="AB1406" t="s">
        <v>608</v>
      </c>
      <c r="AC1406" t="s">
        <v>621</v>
      </c>
      <c r="AD1406" t="s">
        <v>2851</v>
      </c>
      <c r="AE1406" t="s">
        <v>2887</v>
      </c>
      <c r="AF1406" t="s">
        <v>2888</v>
      </c>
      <c r="AH1406">
        <v>0.73613445378151265</v>
      </c>
      <c r="AI1406" t="s">
        <v>568</v>
      </c>
      <c r="AJ1406">
        <v>105899</v>
      </c>
    </row>
    <row r="1407" spans="18:36" x14ac:dyDescent="0.3">
      <c r="R1407" t="s">
        <v>626</v>
      </c>
      <c r="S1407" s="34">
        <v>2</v>
      </c>
      <c r="T1407">
        <v>2023</v>
      </c>
      <c r="U1407" t="s">
        <v>606</v>
      </c>
      <c r="V1407" t="s">
        <v>2830</v>
      </c>
      <c r="W1407" t="s">
        <v>2831</v>
      </c>
      <c r="X1407" t="s">
        <v>2832</v>
      </c>
      <c r="Y1407" t="s">
        <v>2812</v>
      </c>
      <c r="Z1407" t="s">
        <v>2833</v>
      </c>
      <c r="AA1407" t="s">
        <v>623</v>
      </c>
      <c r="AB1407" t="s">
        <v>608</v>
      </c>
      <c r="AC1407" t="s">
        <v>621</v>
      </c>
      <c r="AD1407" t="s">
        <v>2851</v>
      </c>
      <c r="AE1407" t="s">
        <v>2887</v>
      </c>
      <c r="AF1407" t="s">
        <v>2888</v>
      </c>
      <c r="AH1407">
        <v>0.73613445378151265</v>
      </c>
      <c r="AI1407" t="s">
        <v>568</v>
      </c>
      <c r="AJ1407">
        <v>105974</v>
      </c>
    </row>
    <row r="1408" spans="18:36" x14ac:dyDescent="0.3">
      <c r="R1408" t="s">
        <v>626</v>
      </c>
      <c r="S1408" s="34">
        <v>2</v>
      </c>
      <c r="T1408">
        <v>2023</v>
      </c>
      <c r="U1408" t="s">
        <v>606</v>
      </c>
      <c r="V1408" t="s">
        <v>2830</v>
      </c>
      <c r="W1408" t="s">
        <v>2831</v>
      </c>
      <c r="X1408" t="s">
        <v>2832</v>
      </c>
      <c r="Y1408" t="s">
        <v>2812</v>
      </c>
      <c r="Z1408" t="s">
        <v>2833</v>
      </c>
      <c r="AA1408" t="s">
        <v>623</v>
      </c>
      <c r="AB1408" t="s">
        <v>608</v>
      </c>
      <c r="AC1408" t="s">
        <v>621</v>
      </c>
      <c r="AD1408" t="s">
        <v>2851</v>
      </c>
      <c r="AE1408" t="s">
        <v>2887</v>
      </c>
      <c r="AF1408" t="s">
        <v>2888</v>
      </c>
      <c r="AH1408">
        <v>0.73613445378151265</v>
      </c>
      <c r="AI1408" t="s">
        <v>568</v>
      </c>
      <c r="AJ1408">
        <v>106049</v>
      </c>
    </row>
    <row r="1409" spans="18:36" x14ac:dyDescent="0.3">
      <c r="R1409" t="s">
        <v>626</v>
      </c>
      <c r="S1409" s="34">
        <v>2</v>
      </c>
      <c r="T1409">
        <v>2023</v>
      </c>
      <c r="U1409" t="s">
        <v>606</v>
      </c>
      <c r="V1409" t="s">
        <v>2830</v>
      </c>
      <c r="W1409" t="s">
        <v>2831</v>
      </c>
      <c r="X1409" t="s">
        <v>2832</v>
      </c>
      <c r="Y1409" t="s">
        <v>2812</v>
      </c>
      <c r="Z1409" t="s">
        <v>2833</v>
      </c>
      <c r="AA1409" t="s">
        <v>623</v>
      </c>
      <c r="AB1409" t="s">
        <v>608</v>
      </c>
      <c r="AC1409" t="s">
        <v>621</v>
      </c>
      <c r="AD1409" t="s">
        <v>2851</v>
      </c>
      <c r="AE1409" t="s">
        <v>2887</v>
      </c>
      <c r="AF1409" t="s">
        <v>2888</v>
      </c>
      <c r="AH1409">
        <v>0.73613445378151265</v>
      </c>
      <c r="AI1409" t="s">
        <v>568</v>
      </c>
      <c r="AJ1409">
        <v>106124</v>
      </c>
    </row>
    <row r="1410" spans="18:36" x14ac:dyDescent="0.3">
      <c r="R1410" t="s">
        <v>626</v>
      </c>
      <c r="S1410" s="34">
        <v>2</v>
      </c>
      <c r="T1410">
        <v>2023</v>
      </c>
      <c r="U1410" t="s">
        <v>606</v>
      </c>
      <c r="V1410" t="s">
        <v>2830</v>
      </c>
      <c r="W1410" t="s">
        <v>2831</v>
      </c>
      <c r="X1410" t="s">
        <v>2832</v>
      </c>
      <c r="Y1410" t="s">
        <v>2812</v>
      </c>
      <c r="Z1410" t="s">
        <v>2833</v>
      </c>
      <c r="AA1410" t="s">
        <v>623</v>
      </c>
      <c r="AB1410" t="s">
        <v>608</v>
      </c>
      <c r="AC1410" t="s">
        <v>621</v>
      </c>
      <c r="AD1410" t="s">
        <v>2851</v>
      </c>
      <c r="AE1410" t="s">
        <v>2887</v>
      </c>
      <c r="AF1410" t="s">
        <v>2888</v>
      </c>
      <c r="AH1410">
        <v>0.73613445378151265</v>
      </c>
      <c r="AI1410" t="s">
        <v>568</v>
      </c>
      <c r="AJ1410">
        <v>106199</v>
      </c>
    </row>
    <row r="1411" spans="18:36" x14ac:dyDescent="0.3">
      <c r="R1411" t="s">
        <v>626</v>
      </c>
      <c r="S1411" s="34">
        <v>2</v>
      </c>
      <c r="T1411">
        <v>2023</v>
      </c>
      <c r="U1411" t="s">
        <v>606</v>
      </c>
      <c r="V1411" t="s">
        <v>2830</v>
      </c>
      <c r="W1411" t="s">
        <v>2831</v>
      </c>
      <c r="X1411" t="s">
        <v>2832</v>
      </c>
      <c r="Y1411" t="s">
        <v>2812</v>
      </c>
      <c r="Z1411" t="s">
        <v>2833</v>
      </c>
      <c r="AA1411" t="s">
        <v>623</v>
      </c>
      <c r="AB1411" t="s">
        <v>608</v>
      </c>
      <c r="AC1411" t="s">
        <v>621</v>
      </c>
      <c r="AD1411" t="s">
        <v>2851</v>
      </c>
      <c r="AE1411" t="s">
        <v>2887</v>
      </c>
      <c r="AF1411" t="s">
        <v>2888</v>
      </c>
      <c r="AH1411">
        <v>0.73613445378151265</v>
      </c>
      <c r="AI1411" t="s">
        <v>568</v>
      </c>
      <c r="AJ1411">
        <v>106274</v>
      </c>
    </row>
    <row r="1412" spans="18:36" x14ac:dyDescent="0.3">
      <c r="R1412" t="s">
        <v>626</v>
      </c>
      <c r="S1412" s="34">
        <v>2</v>
      </c>
      <c r="T1412">
        <v>2023</v>
      </c>
      <c r="U1412" t="s">
        <v>606</v>
      </c>
      <c r="V1412" t="s">
        <v>2830</v>
      </c>
      <c r="W1412" t="s">
        <v>2831</v>
      </c>
      <c r="X1412" t="s">
        <v>2832</v>
      </c>
      <c r="Y1412" t="s">
        <v>2812</v>
      </c>
      <c r="Z1412" t="s">
        <v>2833</v>
      </c>
      <c r="AA1412" t="s">
        <v>623</v>
      </c>
      <c r="AB1412" t="s">
        <v>608</v>
      </c>
      <c r="AC1412" t="s">
        <v>621</v>
      </c>
      <c r="AD1412" t="s">
        <v>2851</v>
      </c>
      <c r="AE1412" t="s">
        <v>2887</v>
      </c>
      <c r="AF1412" t="s">
        <v>2888</v>
      </c>
      <c r="AH1412">
        <v>0.73613445378151265</v>
      </c>
      <c r="AI1412" t="s">
        <v>568</v>
      </c>
      <c r="AJ1412">
        <v>106349</v>
      </c>
    </row>
    <row r="1413" spans="18:36" x14ac:dyDescent="0.3">
      <c r="R1413" t="s">
        <v>626</v>
      </c>
      <c r="S1413" s="34">
        <v>2</v>
      </c>
      <c r="T1413">
        <v>2023</v>
      </c>
      <c r="U1413" t="s">
        <v>606</v>
      </c>
      <c r="V1413" t="s">
        <v>2830</v>
      </c>
      <c r="W1413" t="s">
        <v>2831</v>
      </c>
      <c r="X1413" t="s">
        <v>2832</v>
      </c>
      <c r="Y1413" t="s">
        <v>2812</v>
      </c>
      <c r="Z1413" t="s">
        <v>2833</v>
      </c>
      <c r="AA1413" t="s">
        <v>623</v>
      </c>
      <c r="AB1413" t="s">
        <v>608</v>
      </c>
      <c r="AC1413" t="s">
        <v>621</v>
      </c>
      <c r="AD1413" t="s">
        <v>2851</v>
      </c>
      <c r="AE1413" t="s">
        <v>2887</v>
      </c>
      <c r="AF1413" t="s">
        <v>2888</v>
      </c>
      <c r="AH1413">
        <v>0.73613445378151265</v>
      </c>
      <c r="AI1413" t="s">
        <v>568</v>
      </c>
      <c r="AJ1413">
        <v>106424</v>
      </c>
    </row>
    <row r="1414" spans="18:36" x14ac:dyDescent="0.3">
      <c r="R1414" t="s">
        <v>626</v>
      </c>
      <c r="S1414" s="34">
        <v>2</v>
      </c>
      <c r="T1414">
        <v>2023</v>
      </c>
      <c r="U1414" t="s">
        <v>606</v>
      </c>
      <c r="V1414" t="s">
        <v>2830</v>
      </c>
      <c r="W1414" t="s">
        <v>2831</v>
      </c>
      <c r="X1414" t="s">
        <v>2832</v>
      </c>
      <c r="Y1414" t="s">
        <v>2812</v>
      </c>
      <c r="Z1414" t="s">
        <v>2833</v>
      </c>
      <c r="AA1414" t="s">
        <v>623</v>
      </c>
      <c r="AB1414" t="s">
        <v>608</v>
      </c>
      <c r="AC1414" t="s">
        <v>621</v>
      </c>
      <c r="AD1414" t="s">
        <v>2851</v>
      </c>
      <c r="AE1414" t="s">
        <v>2887</v>
      </c>
      <c r="AF1414" t="s">
        <v>2888</v>
      </c>
      <c r="AH1414">
        <v>0.73613445378151265</v>
      </c>
      <c r="AI1414" t="s">
        <v>568</v>
      </c>
      <c r="AJ1414">
        <v>106499</v>
      </c>
    </row>
    <row r="1415" spans="18:36" x14ac:dyDescent="0.3">
      <c r="R1415" t="s">
        <v>626</v>
      </c>
      <c r="S1415" s="34">
        <v>2</v>
      </c>
      <c r="T1415">
        <v>2023</v>
      </c>
      <c r="U1415" t="s">
        <v>606</v>
      </c>
      <c r="V1415" t="s">
        <v>2830</v>
      </c>
      <c r="W1415" t="s">
        <v>2831</v>
      </c>
      <c r="X1415" t="s">
        <v>2832</v>
      </c>
      <c r="Y1415" t="s">
        <v>2812</v>
      </c>
      <c r="Z1415" t="s">
        <v>2833</v>
      </c>
      <c r="AA1415" t="s">
        <v>623</v>
      </c>
      <c r="AB1415" t="s">
        <v>608</v>
      </c>
      <c r="AC1415" t="s">
        <v>621</v>
      </c>
      <c r="AD1415" t="s">
        <v>2851</v>
      </c>
      <c r="AE1415" t="s">
        <v>2887</v>
      </c>
      <c r="AF1415" t="s">
        <v>2888</v>
      </c>
      <c r="AH1415">
        <v>0.73613445378151265</v>
      </c>
      <c r="AI1415" t="s">
        <v>568</v>
      </c>
      <c r="AJ1415">
        <v>106574</v>
      </c>
    </row>
    <row r="1416" spans="18:36" x14ac:dyDescent="0.3">
      <c r="R1416" t="s">
        <v>626</v>
      </c>
      <c r="S1416" s="34">
        <v>2</v>
      </c>
      <c r="T1416">
        <v>2023</v>
      </c>
      <c r="U1416" t="s">
        <v>606</v>
      </c>
      <c r="V1416" t="s">
        <v>2830</v>
      </c>
      <c r="W1416" t="s">
        <v>2831</v>
      </c>
      <c r="X1416" t="s">
        <v>2832</v>
      </c>
      <c r="Y1416" t="s">
        <v>2812</v>
      </c>
      <c r="Z1416" t="s">
        <v>2833</v>
      </c>
      <c r="AA1416" t="s">
        <v>623</v>
      </c>
      <c r="AB1416" t="s">
        <v>608</v>
      </c>
      <c r="AC1416" t="s">
        <v>621</v>
      </c>
      <c r="AD1416" t="s">
        <v>2851</v>
      </c>
      <c r="AE1416" t="s">
        <v>2887</v>
      </c>
      <c r="AF1416" t="s">
        <v>2888</v>
      </c>
      <c r="AH1416">
        <v>0.73613445378151265</v>
      </c>
      <c r="AI1416" t="s">
        <v>568</v>
      </c>
      <c r="AJ1416">
        <v>106649</v>
      </c>
    </row>
    <row r="1417" spans="18:36" x14ac:dyDescent="0.3">
      <c r="R1417" t="s">
        <v>626</v>
      </c>
      <c r="S1417" s="34">
        <v>2</v>
      </c>
      <c r="T1417">
        <v>2023</v>
      </c>
      <c r="U1417" t="s">
        <v>606</v>
      </c>
      <c r="V1417" t="s">
        <v>2830</v>
      </c>
      <c r="W1417" t="s">
        <v>2831</v>
      </c>
      <c r="X1417" t="s">
        <v>2832</v>
      </c>
      <c r="Y1417" t="s">
        <v>2812</v>
      </c>
      <c r="Z1417" t="s">
        <v>2833</v>
      </c>
      <c r="AA1417" t="s">
        <v>623</v>
      </c>
      <c r="AB1417" t="s">
        <v>608</v>
      </c>
      <c r="AC1417" t="s">
        <v>621</v>
      </c>
      <c r="AD1417" t="s">
        <v>2851</v>
      </c>
      <c r="AE1417" t="s">
        <v>2887</v>
      </c>
      <c r="AF1417" t="s">
        <v>2888</v>
      </c>
      <c r="AH1417">
        <v>0.73613445378151265</v>
      </c>
      <c r="AI1417" t="s">
        <v>568</v>
      </c>
      <c r="AJ1417">
        <v>106724</v>
      </c>
    </row>
    <row r="1418" spans="18:36" x14ac:dyDescent="0.3">
      <c r="R1418" t="s">
        <v>626</v>
      </c>
      <c r="S1418" s="34">
        <v>2</v>
      </c>
      <c r="T1418">
        <v>2023</v>
      </c>
      <c r="U1418" t="s">
        <v>606</v>
      </c>
      <c r="V1418" t="s">
        <v>2830</v>
      </c>
      <c r="W1418" t="s">
        <v>2831</v>
      </c>
      <c r="X1418" t="s">
        <v>2832</v>
      </c>
      <c r="Y1418" t="s">
        <v>2812</v>
      </c>
      <c r="Z1418" t="s">
        <v>2833</v>
      </c>
      <c r="AA1418" t="s">
        <v>623</v>
      </c>
      <c r="AB1418" t="s">
        <v>608</v>
      </c>
      <c r="AC1418" t="s">
        <v>621</v>
      </c>
      <c r="AD1418" t="s">
        <v>2851</v>
      </c>
      <c r="AE1418" t="s">
        <v>2887</v>
      </c>
      <c r="AF1418" t="s">
        <v>2888</v>
      </c>
      <c r="AH1418">
        <v>0.73613445378151265</v>
      </c>
      <c r="AI1418" t="s">
        <v>568</v>
      </c>
      <c r="AJ1418">
        <v>106799</v>
      </c>
    </row>
    <row r="1419" spans="18:36" x14ac:dyDescent="0.3">
      <c r="R1419" t="s">
        <v>626</v>
      </c>
      <c r="S1419" s="34">
        <v>2</v>
      </c>
      <c r="T1419">
        <v>2023</v>
      </c>
      <c r="U1419" t="s">
        <v>606</v>
      </c>
      <c r="V1419" t="s">
        <v>2830</v>
      </c>
      <c r="W1419" t="s">
        <v>2831</v>
      </c>
      <c r="X1419" t="s">
        <v>2832</v>
      </c>
      <c r="Y1419" t="s">
        <v>2812</v>
      </c>
      <c r="Z1419" t="s">
        <v>2833</v>
      </c>
      <c r="AA1419" t="s">
        <v>623</v>
      </c>
      <c r="AB1419" t="s">
        <v>608</v>
      </c>
      <c r="AC1419" t="s">
        <v>621</v>
      </c>
      <c r="AD1419" t="s">
        <v>2851</v>
      </c>
      <c r="AE1419" t="s">
        <v>2887</v>
      </c>
      <c r="AF1419" t="s">
        <v>2888</v>
      </c>
      <c r="AH1419">
        <v>0.73613445378151265</v>
      </c>
      <c r="AI1419" t="s">
        <v>568</v>
      </c>
      <c r="AJ1419">
        <v>106874</v>
      </c>
    </row>
    <row r="1420" spans="18:36" x14ac:dyDescent="0.3">
      <c r="R1420" t="s">
        <v>636</v>
      </c>
      <c r="S1420" s="34">
        <v>2</v>
      </c>
      <c r="T1420">
        <v>2023</v>
      </c>
      <c r="U1420" t="s">
        <v>568</v>
      </c>
      <c r="V1420" t="s">
        <v>568</v>
      </c>
      <c r="W1420" t="s">
        <v>2831</v>
      </c>
      <c r="X1420" t="s">
        <v>568</v>
      </c>
      <c r="Y1420" t="s">
        <v>568</v>
      </c>
      <c r="Z1420" t="s">
        <v>568</v>
      </c>
      <c r="AA1420" t="s">
        <v>637</v>
      </c>
      <c r="AB1420" t="s">
        <v>2889</v>
      </c>
      <c r="AC1420" t="s">
        <v>2890</v>
      </c>
      <c r="AD1420" t="s">
        <v>2891</v>
      </c>
      <c r="AE1420" t="s">
        <v>2892</v>
      </c>
      <c r="AF1420" t="s">
        <v>2893</v>
      </c>
      <c r="AG1420" t="s">
        <v>568</v>
      </c>
      <c r="AH1420">
        <v>0</v>
      </c>
      <c r="AI1420" t="s">
        <v>568</v>
      </c>
      <c r="AJ1420">
        <v>106930</v>
      </c>
    </row>
    <row r="1421" spans="18:36" x14ac:dyDescent="0.3">
      <c r="R1421" t="s">
        <v>1365</v>
      </c>
      <c r="S1421" s="34">
        <v>2</v>
      </c>
      <c r="T1421">
        <v>2023</v>
      </c>
      <c r="U1421" t="s">
        <v>568</v>
      </c>
      <c r="V1421" t="s">
        <v>568</v>
      </c>
      <c r="W1421" t="s">
        <v>2831</v>
      </c>
      <c r="X1421" t="s">
        <v>568</v>
      </c>
      <c r="Y1421" t="s">
        <v>568</v>
      </c>
      <c r="Z1421" t="s">
        <v>568</v>
      </c>
      <c r="AA1421" t="s">
        <v>638</v>
      </c>
      <c r="AB1421" t="s">
        <v>577</v>
      </c>
      <c r="AC1421" t="s">
        <v>608</v>
      </c>
      <c r="AD1421" t="s">
        <v>580</v>
      </c>
      <c r="AE1421" t="s">
        <v>2894</v>
      </c>
      <c r="AF1421" t="s">
        <v>2895</v>
      </c>
      <c r="AG1421" t="s">
        <v>568</v>
      </c>
      <c r="AH1421">
        <v>0</v>
      </c>
      <c r="AI1421" t="s">
        <v>568</v>
      </c>
      <c r="AJ1421">
        <v>107113</v>
      </c>
    </row>
    <row r="1422" spans="18:36" x14ac:dyDescent="0.3">
      <c r="R1422" t="s">
        <v>1366</v>
      </c>
      <c r="S1422" s="34">
        <v>2</v>
      </c>
      <c r="T1422">
        <v>2023</v>
      </c>
      <c r="U1422" t="s">
        <v>568</v>
      </c>
      <c r="V1422" t="s">
        <v>568</v>
      </c>
      <c r="W1422" t="s">
        <v>2831</v>
      </c>
      <c r="X1422" t="s">
        <v>568</v>
      </c>
      <c r="Y1422" t="s">
        <v>568</v>
      </c>
      <c r="Z1422" t="s">
        <v>568</v>
      </c>
      <c r="AA1422" t="s">
        <v>638</v>
      </c>
      <c r="AB1422" t="s">
        <v>570</v>
      </c>
      <c r="AC1422" t="s">
        <v>86</v>
      </c>
      <c r="AD1422" t="s">
        <v>570</v>
      </c>
      <c r="AE1422" t="s">
        <v>2896</v>
      </c>
      <c r="AF1422" t="s">
        <v>2897</v>
      </c>
      <c r="AG1422" t="s">
        <v>568</v>
      </c>
      <c r="AH1422">
        <v>0</v>
      </c>
      <c r="AI1422" t="s">
        <v>568</v>
      </c>
      <c r="AJ1422">
        <v>107114</v>
      </c>
    </row>
    <row r="1423" spans="18:36" x14ac:dyDescent="0.3">
      <c r="R1423" t="s">
        <v>1367</v>
      </c>
      <c r="S1423" s="34">
        <v>2</v>
      </c>
      <c r="T1423">
        <v>2023</v>
      </c>
      <c r="U1423" t="s">
        <v>568</v>
      </c>
      <c r="V1423" t="s">
        <v>568</v>
      </c>
      <c r="W1423" t="s">
        <v>2831</v>
      </c>
      <c r="X1423" t="s">
        <v>568</v>
      </c>
      <c r="Y1423" t="s">
        <v>568</v>
      </c>
      <c r="Z1423" t="s">
        <v>568</v>
      </c>
      <c r="AA1423" t="s">
        <v>638</v>
      </c>
      <c r="AB1423" t="s">
        <v>569</v>
      </c>
      <c r="AC1423" t="s">
        <v>570</v>
      </c>
      <c r="AD1423" t="s">
        <v>587</v>
      </c>
      <c r="AE1423" t="s">
        <v>2898</v>
      </c>
      <c r="AF1423" t="s">
        <v>2899</v>
      </c>
      <c r="AG1423" t="s">
        <v>568</v>
      </c>
      <c r="AH1423">
        <v>0</v>
      </c>
      <c r="AI1423" t="s">
        <v>568</v>
      </c>
      <c r="AJ1423">
        <v>107115</v>
      </c>
    </row>
    <row r="1424" spans="18:36" x14ac:dyDescent="0.3">
      <c r="R1424" t="s">
        <v>1368</v>
      </c>
      <c r="S1424" s="34">
        <v>2</v>
      </c>
      <c r="T1424">
        <v>2023</v>
      </c>
      <c r="U1424" t="s">
        <v>568</v>
      </c>
      <c r="V1424" t="s">
        <v>568</v>
      </c>
      <c r="W1424" t="s">
        <v>2831</v>
      </c>
      <c r="X1424" t="s">
        <v>568</v>
      </c>
      <c r="Y1424" t="s">
        <v>568</v>
      </c>
      <c r="Z1424" t="s">
        <v>568</v>
      </c>
      <c r="AA1424" t="s">
        <v>638</v>
      </c>
      <c r="AB1424" t="s">
        <v>2900</v>
      </c>
      <c r="AC1424" t="s">
        <v>2901</v>
      </c>
      <c r="AD1424" t="s">
        <v>2902</v>
      </c>
      <c r="AE1424" t="s">
        <v>2903</v>
      </c>
      <c r="AF1424" t="s">
        <v>2904</v>
      </c>
      <c r="AG1424" t="s">
        <v>568</v>
      </c>
      <c r="AH1424">
        <v>0</v>
      </c>
      <c r="AI1424" t="s">
        <v>568</v>
      </c>
      <c r="AJ1424">
        <v>107116</v>
      </c>
    </row>
  </sheetData>
  <mergeCells count="1">
    <mergeCell ref="B1:N1"/>
  </mergeCells>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38BFF8-F944-4108-8C45-006C1373D8B1}">
  <sheetPr>
    <tabColor rgb="FFFFFF00"/>
    <pageSetUpPr fitToPage="1"/>
  </sheetPr>
  <dimension ref="A1:R1375"/>
  <sheetViews>
    <sheetView showGridLines="0" workbookViewId="0">
      <pane xSplit="2" ySplit="10" topLeftCell="C11" activePane="bottomRight" state="frozen"/>
      <selection pane="topRight" activeCell="C1" sqref="C1"/>
      <selection pane="bottomLeft" activeCell="A11" sqref="A11"/>
      <selection pane="bottomRight" activeCell="A6" sqref="A6"/>
    </sheetView>
  </sheetViews>
  <sheetFormatPr defaultRowHeight="14.4" x14ac:dyDescent="0.3"/>
  <cols>
    <col min="1" max="1" width="9.109375" customWidth="1"/>
    <col min="2" max="2" width="16" customWidth="1"/>
    <col min="3" max="3" width="25.44140625" customWidth="1"/>
    <col min="4" max="4" width="31" customWidth="1"/>
    <col min="5" max="5" width="11.6640625" customWidth="1"/>
    <col min="6" max="6" width="14.88671875" bestFit="1" customWidth="1"/>
    <col min="7" max="7" width="16.44140625" style="64" customWidth="1"/>
    <col min="8" max="8" width="14.77734375" style="64" bestFit="1" customWidth="1"/>
    <col min="9" max="9" width="20.6640625" bestFit="1" customWidth="1"/>
    <col min="10" max="10" width="14.44140625" bestFit="1" customWidth="1"/>
    <col min="11" max="11" width="34.33203125" customWidth="1"/>
    <col min="12" max="12" width="16.88671875" style="64" customWidth="1"/>
    <col min="13" max="13" width="20.33203125" customWidth="1"/>
    <col min="14" max="14" width="27.77734375" customWidth="1"/>
    <col min="15" max="15" width="19" customWidth="1"/>
    <col min="16" max="16" width="17.109375" customWidth="1"/>
    <col min="17" max="17" width="13.5546875" style="64" customWidth="1"/>
    <col min="18" max="18" width="14.44140625" style="64" customWidth="1"/>
  </cols>
  <sheetData>
    <row r="1" spans="1:18" x14ac:dyDescent="0.3">
      <c r="B1" s="6" t="s">
        <v>7</v>
      </c>
      <c r="C1" s="478" t="str">
        <f>'Reporte KPIs'!E1</f>
        <v>57040</v>
      </c>
      <c r="D1" s="478"/>
      <c r="E1" s="6" t="s">
        <v>0</v>
      </c>
      <c r="F1" s="478" t="str">
        <f>'Reporte KPIs'!L1</f>
        <v>Centro</v>
      </c>
      <c r="G1" s="478"/>
    </row>
    <row r="2" spans="1:18" x14ac:dyDescent="0.3">
      <c r="B2" s="6" t="s">
        <v>2</v>
      </c>
      <c r="C2" s="478" t="str">
        <f>'Reporte KPIs'!E2</f>
        <v>Toyota Celaya</v>
      </c>
      <c r="D2" s="478"/>
      <c r="E2" s="6" t="s">
        <v>1</v>
      </c>
      <c r="F2" s="478" t="str">
        <f>'Reporte KPIs'!L2</f>
        <v>Celaya</v>
      </c>
      <c r="G2" s="478"/>
    </row>
    <row r="3" spans="1:18" ht="8.1" customHeight="1" x14ac:dyDescent="0.3"/>
    <row r="4" spans="1:18" ht="15.6" x14ac:dyDescent="0.3">
      <c r="A4" s="443" t="str">
        <f>'Reporte KPIs'!B4</f>
        <v>Reporte de Servicio Marzo 2022 a Febrero 2023</v>
      </c>
      <c r="B4" s="443"/>
      <c r="C4" s="443"/>
      <c r="D4" s="443"/>
      <c r="E4" s="443"/>
      <c r="F4" s="443"/>
      <c r="G4" s="443"/>
      <c r="H4" s="443"/>
      <c r="I4" s="148"/>
      <c r="J4" s="148"/>
      <c r="K4" s="148"/>
      <c r="L4" s="259"/>
      <c r="M4" s="148"/>
      <c r="N4" s="148"/>
      <c r="O4" s="148"/>
      <c r="P4" s="148"/>
      <c r="Q4" s="259"/>
      <c r="R4" s="259"/>
    </row>
    <row r="5" spans="1:18" ht="15.6" x14ac:dyDescent="0.3">
      <c r="A5" s="240" t="s">
        <v>2580</v>
      </c>
      <c r="B5" s="240"/>
      <c r="C5" s="240"/>
      <c r="D5" s="240"/>
      <c r="E5" s="240"/>
      <c r="F5" s="240"/>
      <c r="G5" s="257"/>
      <c r="H5" s="257"/>
      <c r="I5" s="240"/>
      <c r="J5" s="240"/>
      <c r="K5" s="240"/>
      <c r="L5" s="257"/>
      <c r="M5" s="240"/>
      <c r="N5" s="240"/>
      <c r="O5" s="240"/>
      <c r="P5" s="240"/>
      <c r="Q5" s="257"/>
      <c r="R5" s="257"/>
    </row>
    <row r="6" spans="1:18" x14ac:dyDescent="0.3">
      <c r="A6" s="256" t="s">
        <v>2581</v>
      </c>
      <c r="G6" s="28"/>
      <c r="H6" s="258"/>
      <c r="I6" s="244"/>
      <c r="J6" s="244"/>
      <c r="K6" s="244"/>
      <c r="L6" s="260"/>
      <c r="M6" s="244"/>
      <c r="N6" s="244"/>
      <c r="O6" s="244"/>
      <c r="P6" s="244"/>
      <c r="Q6" s="260"/>
    </row>
    <row r="7" spans="1:18" x14ac:dyDescent="0.3">
      <c r="A7" s="25"/>
      <c r="G7" s="28"/>
      <c r="H7" s="258"/>
      <c r="I7" s="244"/>
      <c r="J7" s="244"/>
      <c r="K7" s="244"/>
      <c r="L7" s="260"/>
      <c r="M7" s="244"/>
      <c r="N7" s="244"/>
      <c r="O7" s="244"/>
      <c r="P7" s="244"/>
      <c r="Q7" s="260"/>
    </row>
    <row r="8" spans="1:18" x14ac:dyDescent="0.3">
      <c r="A8" s="25"/>
    </row>
    <row r="9" spans="1:18" ht="14.4" customHeight="1" x14ac:dyDescent="0.3">
      <c r="A9" s="25"/>
    </row>
    <row r="10" spans="1:18" s="50" customFormat="1" ht="28.8" x14ac:dyDescent="0.3">
      <c r="B10" s="50" t="s">
        <v>2555</v>
      </c>
      <c r="C10" s="50" t="s">
        <v>2556</v>
      </c>
      <c r="D10" s="50" t="s">
        <v>2557</v>
      </c>
      <c r="E10" s="50" t="s">
        <v>2558</v>
      </c>
      <c r="F10" s="50" t="s">
        <v>172</v>
      </c>
      <c r="G10" s="50" t="s">
        <v>46</v>
      </c>
      <c r="H10" s="50" t="s">
        <v>2559</v>
      </c>
      <c r="I10" s="50" t="s">
        <v>209</v>
      </c>
      <c r="J10" s="50" t="s">
        <v>2560</v>
      </c>
      <c r="K10" s="50" t="s">
        <v>2561</v>
      </c>
      <c r="L10" s="50" t="s">
        <v>89</v>
      </c>
      <c r="M10" s="50" t="s">
        <v>1370</v>
      </c>
      <c r="N10" s="50" t="s">
        <v>1953</v>
      </c>
      <c r="O10" s="262" t="s">
        <v>1825</v>
      </c>
      <c r="P10" s="261" t="s">
        <v>1826</v>
      </c>
      <c r="Q10" s="50" t="s">
        <v>2080</v>
      </c>
      <c r="R10" s="50" t="s">
        <v>2465</v>
      </c>
    </row>
    <row r="11" spans="1:18" x14ac:dyDescent="0.3">
      <c r="B11" t="s">
        <v>2562</v>
      </c>
      <c r="C11" t="s">
        <v>2563</v>
      </c>
      <c r="D11" t="s">
        <v>2564</v>
      </c>
      <c r="E11" s="64" t="s">
        <v>2831</v>
      </c>
      <c r="F11" s="64" t="s">
        <v>2831</v>
      </c>
      <c r="G11" s="64" t="s">
        <v>568</v>
      </c>
      <c r="H11" s="64" t="s">
        <v>2922</v>
      </c>
      <c r="I11" t="s">
        <v>2923</v>
      </c>
      <c r="J11" t="s">
        <v>2072</v>
      </c>
      <c r="K11" t="s">
        <v>568</v>
      </c>
      <c r="L11" s="64" t="s">
        <v>2924</v>
      </c>
      <c r="M11" t="s">
        <v>2160</v>
      </c>
      <c r="N11" t="s">
        <v>2925</v>
      </c>
      <c r="O11" s="263">
        <v>0</v>
      </c>
      <c r="P11" s="158">
        <v>0</v>
      </c>
      <c r="Q11" s="64" t="s">
        <v>254</v>
      </c>
      <c r="R11" s="64" t="s">
        <v>568</v>
      </c>
    </row>
    <row r="12" spans="1:18" x14ac:dyDescent="0.3">
      <c r="B12" t="s">
        <v>2562</v>
      </c>
      <c r="C12" t="s">
        <v>2563</v>
      </c>
      <c r="D12" t="s">
        <v>2564</v>
      </c>
      <c r="E12" s="64" t="s">
        <v>2831</v>
      </c>
      <c r="F12" s="64" t="s">
        <v>2831</v>
      </c>
      <c r="G12" s="64" t="s">
        <v>568</v>
      </c>
      <c r="H12" s="64" t="s">
        <v>2922</v>
      </c>
      <c r="I12" t="s">
        <v>2926</v>
      </c>
      <c r="J12" t="s">
        <v>2072</v>
      </c>
      <c r="K12" t="s">
        <v>568</v>
      </c>
      <c r="L12" s="64" t="s">
        <v>2927</v>
      </c>
      <c r="M12" t="s">
        <v>2160</v>
      </c>
      <c r="N12" t="s">
        <v>2925</v>
      </c>
      <c r="O12" s="263">
        <v>0</v>
      </c>
      <c r="P12" s="158">
        <v>0</v>
      </c>
      <c r="Q12" s="64" t="s">
        <v>254</v>
      </c>
      <c r="R12" s="64" t="s">
        <v>568</v>
      </c>
    </row>
    <row r="13" spans="1:18" x14ac:dyDescent="0.3">
      <c r="B13" t="s">
        <v>2562</v>
      </c>
      <c r="C13" t="s">
        <v>2563</v>
      </c>
      <c r="D13" t="s">
        <v>2564</v>
      </c>
      <c r="E13" s="64" t="s">
        <v>2831</v>
      </c>
      <c r="F13" s="64" t="s">
        <v>2831</v>
      </c>
      <c r="G13" s="64" t="s">
        <v>568</v>
      </c>
      <c r="H13" s="64" t="s">
        <v>2922</v>
      </c>
      <c r="I13" t="s">
        <v>2928</v>
      </c>
      <c r="J13" t="s">
        <v>2072</v>
      </c>
      <c r="K13" t="s">
        <v>568</v>
      </c>
      <c r="L13" s="64" t="s">
        <v>2929</v>
      </c>
      <c r="M13" t="s">
        <v>2160</v>
      </c>
      <c r="N13" t="s">
        <v>2925</v>
      </c>
      <c r="O13" s="263">
        <v>0</v>
      </c>
      <c r="P13" s="158">
        <v>0</v>
      </c>
      <c r="Q13" s="64" t="s">
        <v>254</v>
      </c>
      <c r="R13" s="64" t="s">
        <v>568</v>
      </c>
    </row>
    <row r="14" spans="1:18" x14ac:dyDescent="0.3">
      <c r="B14" t="s">
        <v>2562</v>
      </c>
      <c r="C14" t="s">
        <v>2563</v>
      </c>
      <c r="D14" t="s">
        <v>2564</v>
      </c>
      <c r="E14" s="64" t="s">
        <v>2831</v>
      </c>
      <c r="F14" s="64" t="s">
        <v>2831</v>
      </c>
      <c r="G14" s="64" t="s">
        <v>568</v>
      </c>
      <c r="H14" s="64" t="s">
        <v>2922</v>
      </c>
      <c r="I14" t="s">
        <v>2930</v>
      </c>
      <c r="J14" t="s">
        <v>2072</v>
      </c>
      <c r="K14" t="s">
        <v>568</v>
      </c>
      <c r="L14" s="64" t="s">
        <v>2931</v>
      </c>
      <c r="M14" t="s">
        <v>2160</v>
      </c>
      <c r="N14" t="s">
        <v>2925</v>
      </c>
      <c r="O14" s="263">
        <v>0</v>
      </c>
      <c r="P14" s="158">
        <v>0</v>
      </c>
      <c r="Q14" s="64" t="s">
        <v>254</v>
      </c>
      <c r="R14" s="64" t="s">
        <v>568</v>
      </c>
    </row>
    <row r="15" spans="1:18" x14ac:dyDescent="0.3">
      <c r="B15" t="s">
        <v>2562</v>
      </c>
      <c r="C15" t="s">
        <v>2563</v>
      </c>
      <c r="D15" t="s">
        <v>2564</v>
      </c>
      <c r="E15" s="64" t="s">
        <v>2831</v>
      </c>
      <c r="F15" s="64" t="s">
        <v>2831</v>
      </c>
      <c r="G15" s="64" t="s">
        <v>568</v>
      </c>
      <c r="H15" s="64" t="s">
        <v>2922</v>
      </c>
      <c r="I15" t="s">
        <v>2932</v>
      </c>
      <c r="J15" t="s">
        <v>2072</v>
      </c>
      <c r="K15" t="s">
        <v>568</v>
      </c>
      <c r="L15" s="64" t="s">
        <v>2933</v>
      </c>
      <c r="M15" t="s">
        <v>2160</v>
      </c>
      <c r="N15" t="s">
        <v>2925</v>
      </c>
      <c r="O15" s="263">
        <v>0</v>
      </c>
      <c r="P15" s="158">
        <v>0</v>
      </c>
      <c r="Q15" s="64" t="s">
        <v>254</v>
      </c>
      <c r="R15" s="64" t="s">
        <v>568</v>
      </c>
    </row>
    <row r="16" spans="1:18" x14ac:dyDescent="0.3">
      <c r="B16" t="s">
        <v>2562</v>
      </c>
      <c r="C16" t="s">
        <v>2563</v>
      </c>
      <c r="D16" t="s">
        <v>2564</v>
      </c>
      <c r="E16" s="64" t="s">
        <v>2831</v>
      </c>
      <c r="F16" s="64" t="s">
        <v>2831</v>
      </c>
      <c r="G16" s="64" t="s">
        <v>568</v>
      </c>
      <c r="H16" s="64" t="s">
        <v>2922</v>
      </c>
      <c r="I16" t="s">
        <v>2934</v>
      </c>
      <c r="J16" t="s">
        <v>2072</v>
      </c>
      <c r="K16" t="s">
        <v>568</v>
      </c>
      <c r="L16" s="64" t="s">
        <v>2935</v>
      </c>
      <c r="M16" t="s">
        <v>2160</v>
      </c>
      <c r="N16" t="s">
        <v>2936</v>
      </c>
      <c r="O16" s="263">
        <v>0</v>
      </c>
      <c r="P16" s="158">
        <v>0</v>
      </c>
      <c r="Q16" s="64" t="s">
        <v>254</v>
      </c>
      <c r="R16" s="64" t="s">
        <v>568</v>
      </c>
    </row>
    <row r="17" spans="2:18" x14ac:dyDescent="0.3">
      <c r="B17" t="s">
        <v>2562</v>
      </c>
      <c r="C17" t="s">
        <v>2563</v>
      </c>
      <c r="D17" t="s">
        <v>2564</v>
      </c>
      <c r="E17" s="64" t="s">
        <v>2831</v>
      </c>
      <c r="F17" s="64" t="s">
        <v>2831</v>
      </c>
      <c r="G17" s="64" t="s">
        <v>568</v>
      </c>
      <c r="H17" s="64" t="s">
        <v>2922</v>
      </c>
      <c r="I17" t="s">
        <v>2937</v>
      </c>
      <c r="J17" t="s">
        <v>2072</v>
      </c>
      <c r="K17" t="s">
        <v>568</v>
      </c>
      <c r="L17" s="64" t="s">
        <v>2938</v>
      </c>
      <c r="M17" t="s">
        <v>2160</v>
      </c>
      <c r="N17" t="s">
        <v>2925</v>
      </c>
      <c r="O17" s="263">
        <v>0</v>
      </c>
      <c r="P17" s="158">
        <v>0</v>
      </c>
      <c r="Q17" s="64" t="s">
        <v>254</v>
      </c>
      <c r="R17" s="64" t="s">
        <v>568</v>
      </c>
    </row>
    <row r="18" spans="2:18" x14ac:dyDescent="0.3">
      <c r="B18" t="s">
        <v>2562</v>
      </c>
      <c r="C18" t="s">
        <v>2563</v>
      </c>
      <c r="D18" t="s">
        <v>2564</v>
      </c>
      <c r="E18" s="64" t="s">
        <v>2831</v>
      </c>
      <c r="F18" s="64" t="s">
        <v>2831</v>
      </c>
      <c r="G18" s="64" t="s">
        <v>568</v>
      </c>
      <c r="H18" s="64" t="s">
        <v>2922</v>
      </c>
      <c r="I18" t="s">
        <v>2939</v>
      </c>
      <c r="J18" t="s">
        <v>2072</v>
      </c>
      <c r="K18" t="s">
        <v>568</v>
      </c>
      <c r="L18" s="64" t="s">
        <v>2940</v>
      </c>
      <c r="M18" t="s">
        <v>2160</v>
      </c>
      <c r="N18" t="s">
        <v>2941</v>
      </c>
      <c r="O18" s="263">
        <v>0</v>
      </c>
      <c r="P18" s="158">
        <v>0</v>
      </c>
      <c r="Q18" s="64" t="s">
        <v>254</v>
      </c>
      <c r="R18" s="64" t="s">
        <v>568</v>
      </c>
    </row>
    <row r="19" spans="2:18" x14ac:dyDescent="0.3">
      <c r="B19" t="s">
        <v>2562</v>
      </c>
      <c r="C19" t="s">
        <v>2563</v>
      </c>
      <c r="D19" t="s">
        <v>2564</v>
      </c>
      <c r="E19" s="64" t="s">
        <v>2831</v>
      </c>
      <c r="F19" s="64" t="s">
        <v>2831</v>
      </c>
      <c r="G19" s="64" t="s">
        <v>568</v>
      </c>
      <c r="H19" s="64" t="s">
        <v>2922</v>
      </c>
      <c r="I19" t="s">
        <v>2942</v>
      </c>
      <c r="J19" t="s">
        <v>2072</v>
      </c>
      <c r="K19" t="s">
        <v>568</v>
      </c>
      <c r="L19" s="64" t="s">
        <v>2943</v>
      </c>
      <c r="M19" t="s">
        <v>2160</v>
      </c>
      <c r="N19" t="s">
        <v>2925</v>
      </c>
      <c r="O19" s="263">
        <v>0</v>
      </c>
      <c r="P19" s="158">
        <v>0</v>
      </c>
      <c r="Q19" s="64" t="s">
        <v>254</v>
      </c>
      <c r="R19" s="64" t="s">
        <v>568</v>
      </c>
    </row>
    <row r="20" spans="2:18" x14ac:dyDescent="0.3">
      <c r="B20" t="s">
        <v>2562</v>
      </c>
      <c r="C20" t="s">
        <v>2563</v>
      </c>
      <c r="D20" t="s">
        <v>2564</v>
      </c>
      <c r="E20" s="64" t="s">
        <v>2831</v>
      </c>
      <c r="F20" s="64" t="s">
        <v>2831</v>
      </c>
      <c r="G20" s="64" t="s">
        <v>568</v>
      </c>
      <c r="H20" s="64" t="s">
        <v>2922</v>
      </c>
      <c r="I20" t="s">
        <v>2944</v>
      </c>
      <c r="J20" t="s">
        <v>2072</v>
      </c>
      <c r="K20" t="s">
        <v>568</v>
      </c>
      <c r="L20" s="64" t="s">
        <v>2945</v>
      </c>
      <c r="M20" t="s">
        <v>2160</v>
      </c>
      <c r="N20" t="s">
        <v>2936</v>
      </c>
      <c r="O20" s="263">
        <v>0</v>
      </c>
      <c r="P20" s="158">
        <v>0</v>
      </c>
      <c r="Q20" s="64" t="s">
        <v>254</v>
      </c>
      <c r="R20" s="64" t="s">
        <v>568</v>
      </c>
    </row>
    <row r="21" spans="2:18" x14ac:dyDescent="0.3">
      <c r="B21" t="s">
        <v>2562</v>
      </c>
      <c r="C21" t="s">
        <v>2563</v>
      </c>
      <c r="D21" t="s">
        <v>2564</v>
      </c>
      <c r="E21" s="64" t="s">
        <v>2831</v>
      </c>
      <c r="F21" s="64" t="s">
        <v>2831</v>
      </c>
      <c r="G21" s="64" t="s">
        <v>568</v>
      </c>
      <c r="H21" s="64" t="s">
        <v>2922</v>
      </c>
      <c r="I21" t="s">
        <v>2946</v>
      </c>
      <c r="J21" t="s">
        <v>2072</v>
      </c>
      <c r="K21" t="s">
        <v>568</v>
      </c>
      <c r="L21" s="64" t="s">
        <v>2947</v>
      </c>
      <c r="M21" t="s">
        <v>2160</v>
      </c>
      <c r="N21" t="s">
        <v>2948</v>
      </c>
      <c r="O21" s="263">
        <v>0</v>
      </c>
      <c r="P21" s="158">
        <v>0</v>
      </c>
      <c r="Q21" s="64" t="s">
        <v>254</v>
      </c>
      <c r="R21" s="64" t="s">
        <v>568</v>
      </c>
    </row>
    <row r="22" spans="2:18" x14ac:dyDescent="0.3">
      <c r="B22" t="s">
        <v>2562</v>
      </c>
      <c r="C22" t="s">
        <v>2563</v>
      </c>
      <c r="D22" t="s">
        <v>2564</v>
      </c>
      <c r="E22" s="64" t="s">
        <v>2831</v>
      </c>
      <c r="F22" s="64" t="s">
        <v>2831</v>
      </c>
      <c r="G22" s="64" t="s">
        <v>568</v>
      </c>
      <c r="H22" s="64" t="s">
        <v>2922</v>
      </c>
      <c r="I22" t="s">
        <v>2949</v>
      </c>
      <c r="J22" t="s">
        <v>2072</v>
      </c>
      <c r="K22" t="s">
        <v>568</v>
      </c>
      <c r="L22" s="64" t="s">
        <v>2950</v>
      </c>
      <c r="M22" t="s">
        <v>2160</v>
      </c>
      <c r="N22" t="s">
        <v>2951</v>
      </c>
      <c r="O22" s="263">
        <v>0</v>
      </c>
      <c r="P22" s="158">
        <v>0</v>
      </c>
      <c r="Q22" s="64" t="s">
        <v>254</v>
      </c>
      <c r="R22" s="64" t="s">
        <v>568</v>
      </c>
    </row>
    <row r="23" spans="2:18" x14ac:dyDescent="0.3">
      <c r="B23" t="s">
        <v>2562</v>
      </c>
      <c r="C23" t="s">
        <v>2563</v>
      </c>
      <c r="D23" t="s">
        <v>2564</v>
      </c>
      <c r="E23" s="64" t="s">
        <v>2831</v>
      </c>
      <c r="F23" s="64" t="s">
        <v>2831</v>
      </c>
      <c r="G23" s="64" t="s">
        <v>568</v>
      </c>
      <c r="H23" s="64" t="s">
        <v>2922</v>
      </c>
      <c r="I23" t="s">
        <v>2952</v>
      </c>
      <c r="J23" t="s">
        <v>2072</v>
      </c>
      <c r="K23" t="s">
        <v>568</v>
      </c>
      <c r="L23" s="64" t="s">
        <v>2924</v>
      </c>
      <c r="M23" t="s">
        <v>2160</v>
      </c>
      <c r="N23" t="s">
        <v>2925</v>
      </c>
      <c r="O23" s="263">
        <v>0</v>
      </c>
      <c r="P23" s="158">
        <v>0</v>
      </c>
      <c r="Q23" s="64" t="s">
        <v>254</v>
      </c>
      <c r="R23" s="64" t="s">
        <v>568</v>
      </c>
    </row>
    <row r="24" spans="2:18" x14ac:dyDescent="0.3">
      <c r="B24" t="s">
        <v>2562</v>
      </c>
      <c r="C24" t="s">
        <v>2563</v>
      </c>
      <c r="D24" t="s">
        <v>2564</v>
      </c>
      <c r="E24" s="64" t="s">
        <v>2831</v>
      </c>
      <c r="F24" s="64" t="s">
        <v>2831</v>
      </c>
      <c r="G24" s="64" t="s">
        <v>568</v>
      </c>
      <c r="H24" s="64" t="s">
        <v>2922</v>
      </c>
      <c r="I24" t="s">
        <v>2953</v>
      </c>
      <c r="J24" t="s">
        <v>2072</v>
      </c>
      <c r="K24" t="s">
        <v>568</v>
      </c>
      <c r="L24" s="64" t="s">
        <v>2954</v>
      </c>
      <c r="M24" t="s">
        <v>2160</v>
      </c>
      <c r="N24" t="s">
        <v>2925</v>
      </c>
      <c r="O24" s="263">
        <v>0</v>
      </c>
      <c r="P24" s="158">
        <v>0</v>
      </c>
      <c r="Q24" s="64" t="s">
        <v>254</v>
      </c>
      <c r="R24" s="64" t="s">
        <v>568</v>
      </c>
    </row>
    <row r="25" spans="2:18" x14ac:dyDescent="0.3">
      <c r="B25" t="s">
        <v>2562</v>
      </c>
      <c r="C25" t="s">
        <v>2563</v>
      </c>
      <c r="D25" t="s">
        <v>2564</v>
      </c>
      <c r="E25" s="64" t="s">
        <v>2831</v>
      </c>
      <c r="F25" s="64" t="s">
        <v>2831</v>
      </c>
      <c r="G25" s="64" t="s">
        <v>568</v>
      </c>
      <c r="H25" s="64" t="s">
        <v>2922</v>
      </c>
      <c r="I25" t="s">
        <v>2955</v>
      </c>
      <c r="J25" t="s">
        <v>2072</v>
      </c>
      <c r="K25" t="s">
        <v>568</v>
      </c>
      <c r="L25" s="64" t="s">
        <v>2956</v>
      </c>
      <c r="M25" t="s">
        <v>2160</v>
      </c>
      <c r="N25" t="s">
        <v>2925</v>
      </c>
      <c r="O25" s="263">
        <v>0</v>
      </c>
      <c r="P25" s="158">
        <v>0</v>
      </c>
      <c r="Q25" s="64" t="s">
        <v>254</v>
      </c>
      <c r="R25" s="64" t="s">
        <v>568</v>
      </c>
    </row>
    <row r="26" spans="2:18" x14ac:dyDescent="0.3">
      <c r="B26" t="s">
        <v>2562</v>
      </c>
      <c r="C26" t="s">
        <v>2563</v>
      </c>
      <c r="D26" t="s">
        <v>2564</v>
      </c>
      <c r="E26" s="64" t="s">
        <v>2831</v>
      </c>
      <c r="F26" s="64" t="s">
        <v>2831</v>
      </c>
      <c r="G26" s="64" t="s">
        <v>568</v>
      </c>
      <c r="H26" s="64" t="s">
        <v>2922</v>
      </c>
      <c r="I26" t="s">
        <v>2957</v>
      </c>
      <c r="J26" t="s">
        <v>2073</v>
      </c>
      <c r="K26" t="s">
        <v>2958</v>
      </c>
      <c r="L26" s="64" t="s">
        <v>2929</v>
      </c>
      <c r="M26" t="s">
        <v>2160</v>
      </c>
      <c r="N26" t="s">
        <v>2941</v>
      </c>
      <c r="O26" s="263">
        <v>0</v>
      </c>
      <c r="P26" s="158">
        <v>0</v>
      </c>
      <c r="Q26" s="64" t="s">
        <v>254</v>
      </c>
      <c r="R26" s="64" t="s">
        <v>568</v>
      </c>
    </row>
    <row r="27" spans="2:18" x14ac:dyDescent="0.3">
      <c r="B27" t="s">
        <v>2562</v>
      </c>
      <c r="C27" t="s">
        <v>2563</v>
      </c>
      <c r="D27" t="s">
        <v>2564</v>
      </c>
      <c r="E27" s="64" t="s">
        <v>2831</v>
      </c>
      <c r="F27" s="64" t="s">
        <v>2831</v>
      </c>
      <c r="G27" s="64" t="s">
        <v>568</v>
      </c>
      <c r="H27" s="64" t="s">
        <v>2922</v>
      </c>
      <c r="I27" t="s">
        <v>2959</v>
      </c>
      <c r="J27" t="s">
        <v>2072</v>
      </c>
      <c r="K27" t="s">
        <v>568</v>
      </c>
      <c r="L27" s="64" t="s">
        <v>2940</v>
      </c>
      <c r="M27" t="s">
        <v>2160</v>
      </c>
      <c r="N27" t="s">
        <v>2936</v>
      </c>
      <c r="O27" s="263">
        <v>0</v>
      </c>
      <c r="P27" s="158">
        <v>0</v>
      </c>
      <c r="Q27" s="64" t="s">
        <v>254</v>
      </c>
      <c r="R27" s="64" t="s">
        <v>568</v>
      </c>
    </row>
    <row r="28" spans="2:18" x14ac:dyDescent="0.3">
      <c r="B28" t="s">
        <v>2562</v>
      </c>
      <c r="C28" t="s">
        <v>2563</v>
      </c>
      <c r="D28" t="s">
        <v>2564</v>
      </c>
      <c r="E28" s="64" t="s">
        <v>2831</v>
      </c>
      <c r="F28" s="64" t="s">
        <v>2831</v>
      </c>
      <c r="G28" s="64" t="s">
        <v>568</v>
      </c>
      <c r="H28" s="64" t="s">
        <v>2922</v>
      </c>
      <c r="I28" t="s">
        <v>2960</v>
      </c>
      <c r="J28" t="s">
        <v>2072</v>
      </c>
      <c r="K28" t="s">
        <v>568</v>
      </c>
      <c r="L28" s="64" t="s">
        <v>2950</v>
      </c>
      <c r="M28" t="s">
        <v>2160</v>
      </c>
      <c r="N28" t="s">
        <v>2936</v>
      </c>
      <c r="O28" s="263">
        <v>0</v>
      </c>
      <c r="P28" s="158">
        <v>0</v>
      </c>
      <c r="Q28" s="64" t="s">
        <v>254</v>
      </c>
      <c r="R28" s="64" t="s">
        <v>568</v>
      </c>
    </row>
    <row r="29" spans="2:18" x14ac:dyDescent="0.3">
      <c r="B29" t="s">
        <v>2562</v>
      </c>
      <c r="C29" t="s">
        <v>2563</v>
      </c>
      <c r="D29" t="s">
        <v>2564</v>
      </c>
      <c r="E29" s="64" t="s">
        <v>2831</v>
      </c>
      <c r="F29" s="64" t="s">
        <v>2831</v>
      </c>
      <c r="G29" s="64" t="s">
        <v>568</v>
      </c>
      <c r="H29" s="64" t="s">
        <v>2922</v>
      </c>
      <c r="I29" t="s">
        <v>2961</v>
      </c>
      <c r="J29" t="s">
        <v>2072</v>
      </c>
      <c r="K29" t="s">
        <v>568</v>
      </c>
      <c r="L29" s="64" t="s">
        <v>2943</v>
      </c>
      <c r="M29" t="s">
        <v>2160</v>
      </c>
      <c r="N29" t="s">
        <v>2925</v>
      </c>
      <c r="O29" s="263">
        <v>0</v>
      </c>
      <c r="P29" s="158">
        <v>0</v>
      </c>
      <c r="Q29" s="64" t="s">
        <v>254</v>
      </c>
      <c r="R29" s="64" t="s">
        <v>568</v>
      </c>
    </row>
    <row r="30" spans="2:18" x14ac:dyDescent="0.3">
      <c r="B30" t="s">
        <v>2562</v>
      </c>
      <c r="C30" t="s">
        <v>2563</v>
      </c>
      <c r="D30" t="s">
        <v>2564</v>
      </c>
      <c r="E30" s="64" t="s">
        <v>2831</v>
      </c>
      <c r="F30" s="64" t="s">
        <v>2831</v>
      </c>
      <c r="G30" s="64" t="s">
        <v>568</v>
      </c>
      <c r="H30" s="64" t="s">
        <v>2922</v>
      </c>
      <c r="I30" t="s">
        <v>2962</v>
      </c>
      <c r="J30" t="s">
        <v>2072</v>
      </c>
      <c r="K30" t="s">
        <v>568</v>
      </c>
      <c r="L30" s="64" t="s">
        <v>2933</v>
      </c>
      <c r="M30" t="s">
        <v>2160</v>
      </c>
      <c r="N30" t="s">
        <v>2925</v>
      </c>
      <c r="O30" s="263">
        <v>0</v>
      </c>
      <c r="P30" s="158">
        <v>0</v>
      </c>
      <c r="Q30" s="64" t="s">
        <v>254</v>
      </c>
      <c r="R30" s="64" t="s">
        <v>568</v>
      </c>
    </row>
    <row r="31" spans="2:18" x14ac:dyDescent="0.3">
      <c r="B31" t="s">
        <v>2562</v>
      </c>
      <c r="C31" t="s">
        <v>2563</v>
      </c>
      <c r="D31" t="s">
        <v>2564</v>
      </c>
      <c r="E31" s="64" t="s">
        <v>2831</v>
      </c>
      <c r="F31" s="64" t="s">
        <v>2831</v>
      </c>
      <c r="G31" s="64" t="s">
        <v>568</v>
      </c>
      <c r="H31" s="64" t="s">
        <v>2922</v>
      </c>
      <c r="I31" t="s">
        <v>2963</v>
      </c>
      <c r="J31" t="s">
        <v>2072</v>
      </c>
      <c r="K31" t="s">
        <v>568</v>
      </c>
      <c r="L31" s="64" t="s">
        <v>2945</v>
      </c>
      <c r="M31" t="s">
        <v>2160</v>
      </c>
      <c r="N31" t="s">
        <v>2936</v>
      </c>
      <c r="O31" s="263">
        <v>0</v>
      </c>
      <c r="P31" s="158">
        <v>0</v>
      </c>
      <c r="Q31" s="64" t="s">
        <v>254</v>
      </c>
      <c r="R31" s="64" t="s">
        <v>568</v>
      </c>
    </row>
    <row r="32" spans="2:18" x14ac:dyDescent="0.3">
      <c r="B32" t="s">
        <v>2562</v>
      </c>
      <c r="C32" t="s">
        <v>2563</v>
      </c>
      <c r="D32" t="s">
        <v>2564</v>
      </c>
      <c r="E32" s="64" t="s">
        <v>2831</v>
      </c>
      <c r="F32" s="64" t="s">
        <v>2831</v>
      </c>
      <c r="G32" s="64" t="s">
        <v>568</v>
      </c>
      <c r="H32" s="64" t="s">
        <v>2922</v>
      </c>
      <c r="I32" t="s">
        <v>2964</v>
      </c>
      <c r="J32" t="s">
        <v>2073</v>
      </c>
      <c r="K32" t="s">
        <v>2965</v>
      </c>
      <c r="L32" s="64" t="s">
        <v>2966</v>
      </c>
      <c r="M32" t="s">
        <v>2160</v>
      </c>
      <c r="N32" t="s">
        <v>2936</v>
      </c>
      <c r="O32" s="263">
        <v>0</v>
      </c>
      <c r="P32" s="158">
        <v>0</v>
      </c>
      <c r="Q32" s="64" t="s">
        <v>254</v>
      </c>
      <c r="R32" s="64" t="s">
        <v>568</v>
      </c>
    </row>
    <row r="33" spans="2:18" x14ac:dyDescent="0.3">
      <c r="B33" t="s">
        <v>2562</v>
      </c>
      <c r="C33" t="s">
        <v>2563</v>
      </c>
      <c r="D33" t="s">
        <v>2564</v>
      </c>
      <c r="E33" s="64" t="s">
        <v>2831</v>
      </c>
      <c r="F33" s="64" t="s">
        <v>2831</v>
      </c>
      <c r="G33" s="64" t="s">
        <v>568</v>
      </c>
      <c r="H33" s="64" t="s">
        <v>2922</v>
      </c>
      <c r="I33" t="s">
        <v>2967</v>
      </c>
      <c r="J33" t="s">
        <v>2072</v>
      </c>
      <c r="K33" t="s">
        <v>568</v>
      </c>
      <c r="L33" s="64" t="s">
        <v>2968</v>
      </c>
      <c r="M33" t="s">
        <v>2160</v>
      </c>
      <c r="N33" t="s">
        <v>2925</v>
      </c>
      <c r="O33" s="263">
        <v>0</v>
      </c>
      <c r="P33" s="158">
        <v>0</v>
      </c>
      <c r="Q33" s="64" t="s">
        <v>254</v>
      </c>
      <c r="R33" s="64" t="s">
        <v>568</v>
      </c>
    </row>
    <row r="34" spans="2:18" x14ac:dyDescent="0.3">
      <c r="B34" t="s">
        <v>2562</v>
      </c>
      <c r="C34" t="s">
        <v>2563</v>
      </c>
      <c r="D34" t="s">
        <v>2564</v>
      </c>
      <c r="E34" s="64" t="s">
        <v>2831</v>
      </c>
      <c r="F34" s="64" t="s">
        <v>2831</v>
      </c>
      <c r="G34" s="64" t="s">
        <v>568</v>
      </c>
      <c r="H34" s="64" t="s">
        <v>2922</v>
      </c>
      <c r="I34" t="s">
        <v>2969</v>
      </c>
      <c r="J34" t="s">
        <v>2072</v>
      </c>
      <c r="K34" t="s">
        <v>568</v>
      </c>
      <c r="L34" s="64" t="s">
        <v>2956</v>
      </c>
      <c r="M34" t="s">
        <v>2160</v>
      </c>
      <c r="N34" t="s">
        <v>2941</v>
      </c>
      <c r="O34" s="263">
        <v>0</v>
      </c>
      <c r="P34" s="158">
        <v>0</v>
      </c>
      <c r="Q34" s="64" t="s">
        <v>254</v>
      </c>
      <c r="R34" s="64" t="s">
        <v>568</v>
      </c>
    </row>
    <row r="35" spans="2:18" x14ac:dyDescent="0.3">
      <c r="B35" t="s">
        <v>2562</v>
      </c>
      <c r="C35" t="s">
        <v>2563</v>
      </c>
      <c r="D35" t="s">
        <v>2564</v>
      </c>
      <c r="E35" s="64" t="s">
        <v>2831</v>
      </c>
      <c r="F35" s="64" t="s">
        <v>2831</v>
      </c>
      <c r="G35" s="64" t="s">
        <v>568</v>
      </c>
      <c r="H35" s="64" t="s">
        <v>2922</v>
      </c>
      <c r="I35" t="s">
        <v>2970</v>
      </c>
      <c r="J35" t="s">
        <v>2072</v>
      </c>
      <c r="K35" t="s">
        <v>568</v>
      </c>
      <c r="L35" s="64" t="s">
        <v>2940</v>
      </c>
      <c r="M35" t="s">
        <v>2160</v>
      </c>
      <c r="N35" t="s">
        <v>2971</v>
      </c>
      <c r="O35" s="263">
        <v>0</v>
      </c>
      <c r="P35" s="158">
        <v>0</v>
      </c>
      <c r="Q35" s="64" t="s">
        <v>254</v>
      </c>
      <c r="R35" s="64" t="s">
        <v>568</v>
      </c>
    </row>
    <row r="36" spans="2:18" x14ac:dyDescent="0.3">
      <c r="B36" t="s">
        <v>2562</v>
      </c>
      <c r="C36" t="s">
        <v>2563</v>
      </c>
      <c r="D36" t="s">
        <v>2564</v>
      </c>
      <c r="E36" s="64" t="s">
        <v>2831</v>
      </c>
      <c r="F36" s="64" t="s">
        <v>2831</v>
      </c>
      <c r="G36" s="64" t="s">
        <v>568</v>
      </c>
      <c r="H36" s="64" t="s">
        <v>2922</v>
      </c>
      <c r="I36" t="s">
        <v>2972</v>
      </c>
      <c r="J36" t="s">
        <v>2072</v>
      </c>
      <c r="K36" t="s">
        <v>568</v>
      </c>
      <c r="L36" s="64" t="s">
        <v>2973</v>
      </c>
      <c r="M36" t="s">
        <v>2160</v>
      </c>
      <c r="N36" t="s">
        <v>2925</v>
      </c>
      <c r="O36" s="263">
        <v>0</v>
      </c>
      <c r="P36" s="158">
        <v>0</v>
      </c>
      <c r="Q36" s="64" t="s">
        <v>254</v>
      </c>
      <c r="R36" s="64" t="s">
        <v>568</v>
      </c>
    </row>
    <row r="37" spans="2:18" x14ac:dyDescent="0.3">
      <c r="B37" t="s">
        <v>2562</v>
      </c>
      <c r="C37" t="s">
        <v>2563</v>
      </c>
      <c r="D37" t="s">
        <v>2564</v>
      </c>
      <c r="E37" s="64" t="s">
        <v>2831</v>
      </c>
      <c r="F37" s="64" t="s">
        <v>2831</v>
      </c>
      <c r="G37" s="64" t="s">
        <v>568</v>
      </c>
      <c r="H37" s="64" t="s">
        <v>2922</v>
      </c>
      <c r="I37" t="s">
        <v>2974</v>
      </c>
      <c r="J37" t="s">
        <v>2072</v>
      </c>
      <c r="K37" t="s">
        <v>568</v>
      </c>
      <c r="L37" s="64" t="s">
        <v>2940</v>
      </c>
      <c r="M37" t="s">
        <v>2160</v>
      </c>
      <c r="N37" t="s">
        <v>2936</v>
      </c>
      <c r="O37" s="263">
        <v>0</v>
      </c>
      <c r="P37" s="158">
        <v>0</v>
      </c>
      <c r="Q37" s="64" t="s">
        <v>254</v>
      </c>
      <c r="R37" s="64" t="s">
        <v>568</v>
      </c>
    </row>
    <row r="38" spans="2:18" x14ac:dyDescent="0.3">
      <c r="B38" t="s">
        <v>2562</v>
      </c>
      <c r="C38" t="s">
        <v>2563</v>
      </c>
      <c r="D38" t="s">
        <v>2564</v>
      </c>
      <c r="E38" s="64" t="s">
        <v>2831</v>
      </c>
      <c r="F38" s="64" t="s">
        <v>2831</v>
      </c>
      <c r="G38" s="64" t="s">
        <v>568</v>
      </c>
      <c r="H38" s="64" t="s">
        <v>2922</v>
      </c>
      <c r="I38" t="s">
        <v>2975</v>
      </c>
      <c r="J38" t="s">
        <v>2072</v>
      </c>
      <c r="K38" t="s">
        <v>568</v>
      </c>
      <c r="L38" s="64" t="s">
        <v>2956</v>
      </c>
      <c r="M38" t="s">
        <v>2160</v>
      </c>
      <c r="N38" t="s">
        <v>2925</v>
      </c>
      <c r="O38" s="263">
        <v>0</v>
      </c>
      <c r="P38" s="158">
        <v>0</v>
      </c>
      <c r="Q38" s="64" t="s">
        <v>254</v>
      </c>
      <c r="R38" s="64" t="s">
        <v>568</v>
      </c>
    </row>
    <row r="39" spans="2:18" x14ac:dyDescent="0.3">
      <c r="B39" t="s">
        <v>2562</v>
      </c>
      <c r="C39" t="s">
        <v>2563</v>
      </c>
      <c r="D39" t="s">
        <v>2564</v>
      </c>
      <c r="E39" s="64" t="s">
        <v>2831</v>
      </c>
      <c r="F39" s="64" t="s">
        <v>2831</v>
      </c>
      <c r="G39" s="64" t="s">
        <v>568</v>
      </c>
      <c r="H39" s="64" t="s">
        <v>2922</v>
      </c>
      <c r="I39" t="s">
        <v>2976</v>
      </c>
      <c r="J39" t="s">
        <v>2072</v>
      </c>
      <c r="K39" t="s">
        <v>568</v>
      </c>
      <c r="L39" s="64" t="s">
        <v>2977</v>
      </c>
      <c r="M39" t="s">
        <v>2160</v>
      </c>
      <c r="N39" t="s">
        <v>2936</v>
      </c>
      <c r="O39" s="263">
        <v>0</v>
      </c>
      <c r="P39" s="158">
        <v>0</v>
      </c>
      <c r="Q39" s="64" t="s">
        <v>254</v>
      </c>
      <c r="R39" s="64" t="s">
        <v>568</v>
      </c>
    </row>
    <row r="40" spans="2:18" x14ac:dyDescent="0.3">
      <c r="B40" t="s">
        <v>2562</v>
      </c>
      <c r="C40" t="s">
        <v>2563</v>
      </c>
      <c r="D40" t="s">
        <v>2564</v>
      </c>
      <c r="E40" s="64" t="s">
        <v>2831</v>
      </c>
      <c r="F40" s="64" t="s">
        <v>2831</v>
      </c>
      <c r="G40" s="64" t="s">
        <v>568</v>
      </c>
      <c r="H40" s="64" t="s">
        <v>2922</v>
      </c>
      <c r="I40" t="s">
        <v>2978</v>
      </c>
      <c r="J40" t="s">
        <v>2073</v>
      </c>
      <c r="K40" t="s">
        <v>2979</v>
      </c>
      <c r="L40" s="64" t="s">
        <v>2950</v>
      </c>
      <c r="M40" t="s">
        <v>1535</v>
      </c>
      <c r="N40" t="s">
        <v>1535</v>
      </c>
      <c r="O40" s="263">
        <v>0</v>
      </c>
      <c r="P40" s="158">
        <v>0</v>
      </c>
      <c r="Q40" s="64" t="s">
        <v>254</v>
      </c>
      <c r="R40" s="64" t="s">
        <v>568</v>
      </c>
    </row>
    <row r="41" spans="2:18" x14ac:dyDescent="0.3">
      <c r="B41" t="s">
        <v>2562</v>
      </c>
      <c r="C41" t="s">
        <v>2563</v>
      </c>
      <c r="D41" t="s">
        <v>2564</v>
      </c>
      <c r="E41" s="64" t="s">
        <v>2831</v>
      </c>
      <c r="F41" s="64" t="s">
        <v>2831</v>
      </c>
      <c r="G41" s="64" t="s">
        <v>568</v>
      </c>
      <c r="H41" s="64" t="s">
        <v>2922</v>
      </c>
      <c r="I41" t="s">
        <v>2980</v>
      </c>
      <c r="J41" t="s">
        <v>2072</v>
      </c>
      <c r="K41" t="s">
        <v>568</v>
      </c>
      <c r="L41" s="64" t="s">
        <v>2981</v>
      </c>
      <c r="M41" t="s">
        <v>2160</v>
      </c>
      <c r="N41" t="s">
        <v>2936</v>
      </c>
      <c r="O41" s="263">
        <v>0</v>
      </c>
      <c r="P41" s="158">
        <v>0</v>
      </c>
      <c r="Q41" s="64" t="s">
        <v>254</v>
      </c>
      <c r="R41" s="64" t="s">
        <v>568</v>
      </c>
    </row>
    <row r="42" spans="2:18" x14ac:dyDescent="0.3">
      <c r="B42" t="s">
        <v>2562</v>
      </c>
      <c r="C42" t="s">
        <v>2563</v>
      </c>
      <c r="D42" t="s">
        <v>2564</v>
      </c>
      <c r="E42" s="64" t="s">
        <v>2831</v>
      </c>
      <c r="F42" s="64" t="s">
        <v>2831</v>
      </c>
      <c r="G42" s="64" t="s">
        <v>568</v>
      </c>
      <c r="H42" s="64" t="s">
        <v>2922</v>
      </c>
      <c r="I42" t="s">
        <v>2982</v>
      </c>
      <c r="J42" t="s">
        <v>2072</v>
      </c>
      <c r="K42" t="s">
        <v>568</v>
      </c>
      <c r="L42" s="64" t="s">
        <v>2950</v>
      </c>
      <c r="M42" t="s">
        <v>2186</v>
      </c>
      <c r="N42" t="s">
        <v>2983</v>
      </c>
      <c r="O42" s="263">
        <v>0</v>
      </c>
      <c r="P42" s="158">
        <v>0</v>
      </c>
      <c r="Q42" s="64" t="s">
        <v>254</v>
      </c>
      <c r="R42" s="64" t="s">
        <v>568</v>
      </c>
    </row>
    <row r="43" spans="2:18" x14ac:dyDescent="0.3">
      <c r="B43" t="s">
        <v>2562</v>
      </c>
      <c r="C43" t="s">
        <v>2563</v>
      </c>
      <c r="D43" t="s">
        <v>2564</v>
      </c>
      <c r="E43" s="64" t="s">
        <v>2831</v>
      </c>
      <c r="F43" s="64" t="s">
        <v>2831</v>
      </c>
      <c r="G43" s="64" t="s">
        <v>568</v>
      </c>
      <c r="H43" s="64" t="s">
        <v>2922</v>
      </c>
      <c r="I43" t="s">
        <v>2984</v>
      </c>
      <c r="J43" t="s">
        <v>2072</v>
      </c>
      <c r="K43" t="s">
        <v>568</v>
      </c>
      <c r="L43" s="64" t="s">
        <v>2981</v>
      </c>
      <c r="M43" t="s">
        <v>2160</v>
      </c>
      <c r="N43" t="s">
        <v>2925</v>
      </c>
      <c r="O43" s="263">
        <v>0</v>
      </c>
      <c r="P43" s="158">
        <v>0</v>
      </c>
      <c r="Q43" s="64" t="s">
        <v>254</v>
      </c>
      <c r="R43" s="64" t="s">
        <v>568</v>
      </c>
    </row>
    <row r="44" spans="2:18" x14ac:dyDescent="0.3">
      <c r="B44" t="s">
        <v>2562</v>
      </c>
      <c r="C44" t="s">
        <v>2563</v>
      </c>
      <c r="D44" t="s">
        <v>2564</v>
      </c>
      <c r="E44" s="64" t="s">
        <v>2831</v>
      </c>
      <c r="F44" s="64" t="s">
        <v>2831</v>
      </c>
      <c r="G44" s="64" t="s">
        <v>568</v>
      </c>
      <c r="H44" s="64" t="s">
        <v>2922</v>
      </c>
      <c r="I44" t="s">
        <v>2985</v>
      </c>
      <c r="J44" t="s">
        <v>2072</v>
      </c>
      <c r="K44" t="s">
        <v>568</v>
      </c>
      <c r="L44" s="64" t="s">
        <v>2935</v>
      </c>
      <c r="M44" t="s">
        <v>2160</v>
      </c>
      <c r="N44" t="s">
        <v>2936</v>
      </c>
      <c r="O44" s="263">
        <v>0</v>
      </c>
      <c r="P44" s="158">
        <v>0</v>
      </c>
      <c r="Q44" s="64" t="s">
        <v>254</v>
      </c>
      <c r="R44" s="64" t="s">
        <v>568</v>
      </c>
    </row>
    <row r="45" spans="2:18" x14ac:dyDescent="0.3">
      <c r="B45" t="s">
        <v>2562</v>
      </c>
      <c r="C45" t="s">
        <v>2563</v>
      </c>
      <c r="D45" t="s">
        <v>2564</v>
      </c>
      <c r="E45" s="64" t="s">
        <v>2831</v>
      </c>
      <c r="F45" s="64" t="s">
        <v>2831</v>
      </c>
      <c r="G45" s="64" t="s">
        <v>568</v>
      </c>
      <c r="H45" s="64" t="s">
        <v>2922</v>
      </c>
      <c r="I45" t="s">
        <v>2986</v>
      </c>
      <c r="J45" t="s">
        <v>2072</v>
      </c>
      <c r="K45" t="s">
        <v>568</v>
      </c>
      <c r="L45" s="64" t="s">
        <v>2940</v>
      </c>
      <c r="M45" t="s">
        <v>2160</v>
      </c>
      <c r="N45" t="s">
        <v>2925</v>
      </c>
      <c r="O45" s="263">
        <v>0</v>
      </c>
      <c r="P45" s="158">
        <v>0</v>
      </c>
      <c r="Q45" s="64" t="s">
        <v>254</v>
      </c>
      <c r="R45" s="64" t="s">
        <v>568</v>
      </c>
    </row>
    <row r="46" spans="2:18" x14ac:dyDescent="0.3">
      <c r="B46" t="s">
        <v>2562</v>
      </c>
      <c r="C46" t="s">
        <v>2563</v>
      </c>
      <c r="D46" t="s">
        <v>2564</v>
      </c>
      <c r="E46" s="64" t="s">
        <v>2831</v>
      </c>
      <c r="F46" s="64" t="s">
        <v>2831</v>
      </c>
      <c r="G46" s="64" t="s">
        <v>568</v>
      </c>
      <c r="H46" s="64" t="s">
        <v>2922</v>
      </c>
      <c r="I46" t="s">
        <v>2987</v>
      </c>
      <c r="J46" t="s">
        <v>2072</v>
      </c>
      <c r="K46" t="s">
        <v>568</v>
      </c>
      <c r="L46" s="64" t="s">
        <v>2973</v>
      </c>
      <c r="M46" t="s">
        <v>2160</v>
      </c>
      <c r="N46" t="s">
        <v>2925</v>
      </c>
      <c r="O46" s="263">
        <v>0</v>
      </c>
      <c r="P46" s="158">
        <v>0</v>
      </c>
      <c r="Q46" s="64" t="s">
        <v>254</v>
      </c>
      <c r="R46" s="64" t="s">
        <v>568</v>
      </c>
    </row>
    <row r="47" spans="2:18" x14ac:dyDescent="0.3">
      <c r="B47" t="s">
        <v>2562</v>
      </c>
      <c r="C47" t="s">
        <v>2563</v>
      </c>
      <c r="D47" t="s">
        <v>2564</v>
      </c>
      <c r="E47" s="64" t="s">
        <v>2831</v>
      </c>
      <c r="F47" s="64" t="s">
        <v>2831</v>
      </c>
      <c r="G47" s="64" t="s">
        <v>568</v>
      </c>
      <c r="H47" s="64" t="s">
        <v>2922</v>
      </c>
      <c r="I47" t="s">
        <v>2988</v>
      </c>
      <c r="J47" t="s">
        <v>2072</v>
      </c>
      <c r="K47" t="s">
        <v>568</v>
      </c>
      <c r="L47" s="64" t="s">
        <v>2940</v>
      </c>
      <c r="M47" t="s">
        <v>2160</v>
      </c>
      <c r="N47" t="s">
        <v>2936</v>
      </c>
      <c r="O47" s="263">
        <v>0</v>
      </c>
      <c r="P47" s="158">
        <v>0</v>
      </c>
      <c r="Q47" s="64" t="s">
        <v>254</v>
      </c>
      <c r="R47" s="64" t="s">
        <v>568</v>
      </c>
    </row>
    <row r="48" spans="2:18" x14ac:dyDescent="0.3">
      <c r="B48" t="s">
        <v>2562</v>
      </c>
      <c r="C48" t="s">
        <v>2563</v>
      </c>
      <c r="D48" t="s">
        <v>2564</v>
      </c>
      <c r="E48" s="64" t="s">
        <v>2831</v>
      </c>
      <c r="F48" s="64" t="s">
        <v>2831</v>
      </c>
      <c r="G48" s="64" t="s">
        <v>568</v>
      </c>
      <c r="H48" s="64" t="s">
        <v>2922</v>
      </c>
      <c r="I48" t="s">
        <v>2989</v>
      </c>
      <c r="J48" t="s">
        <v>2072</v>
      </c>
      <c r="K48" t="s">
        <v>568</v>
      </c>
      <c r="L48" s="64" t="s">
        <v>2924</v>
      </c>
      <c r="M48" t="s">
        <v>2160</v>
      </c>
      <c r="N48" t="s">
        <v>2941</v>
      </c>
      <c r="O48" s="263">
        <v>0</v>
      </c>
      <c r="P48" s="158">
        <v>0</v>
      </c>
      <c r="Q48" s="64" t="s">
        <v>254</v>
      </c>
      <c r="R48" s="64" t="s">
        <v>568</v>
      </c>
    </row>
    <row r="49" spans="2:18" x14ac:dyDescent="0.3">
      <c r="B49" t="s">
        <v>2562</v>
      </c>
      <c r="C49" t="s">
        <v>2563</v>
      </c>
      <c r="D49" t="s">
        <v>2564</v>
      </c>
      <c r="E49" s="64" t="s">
        <v>2831</v>
      </c>
      <c r="F49" s="64" t="s">
        <v>2831</v>
      </c>
      <c r="G49" s="64" t="s">
        <v>568</v>
      </c>
      <c r="H49" s="64" t="s">
        <v>2922</v>
      </c>
      <c r="I49" t="s">
        <v>2990</v>
      </c>
      <c r="J49" t="s">
        <v>2072</v>
      </c>
      <c r="K49" t="s">
        <v>568</v>
      </c>
      <c r="L49" s="64" t="s">
        <v>2991</v>
      </c>
      <c r="M49" t="s">
        <v>2160</v>
      </c>
      <c r="N49" t="s">
        <v>2992</v>
      </c>
      <c r="O49" s="263">
        <v>0</v>
      </c>
      <c r="P49" s="158">
        <v>0</v>
      </c>
      <c r="Q49" s="64" t="s">
        <v>254</v>
      </c>
      <c r="R49" s="64" t="s">
        <v>568</v>
      </c>
    </row>
    <row r="50" spans="2:18" x14ac:dyDescent="0.3">
      <c r="B50" t="s">
        <v>2562</v>
      </c>
      <c r="C50" t="s">
        <v>2563</v>
      </c>
      <c r="D50" t="s">
        <v>2564</v>
      </c>
      <c r="E50" s="64" t="s">
        <v>2831</v>
      </c>
      <c r="F50" s="64" t="s">
        <v>2831</v>
      </c>
      <c r="G50" s="64" t="s">
        <v>568</v>
      </c>
      <c r="H50" s="64" t="s">
        <v>2922</v>
      </c>
      <c r="I50" t="s">
        <v>2993</v>
      </c>
      <c r="J50" t="s">
        <v>2072</v>
      </c>
      <c r="K50" t="s">
        <v>568</v>
      </c>
      <c r="L50" s="64" t="s">
        <v>2994</v>
      </c>
      <c r="M50" t="s">
        <v>2160</v>
      </c>
      <c r="N50" t="s">
        <v>2925</v>
      </c>
      <c r="O50" s="263">
        <v>0</v>
      </c>
      <c r="P50" s="158">
        <v>0</v>
      </c>
      <c r="Q50" s="64" t="s">
        <v>254</v>
      </c>
      <c r="R50" s="64" t="s">
        <v>568</v>
      </c>
    </row>
    <row r="51" spans="2:18" x14ac:dyDescent="0.3">
      <c r="B51" t="s">
        <v>2562</v>
      </c>
      <c r="C51" t="s">
        <v>2563</v>
      </c>
      <c r="D51" t="s">
        <v>2564</v>
      </c>
      <c r="E51" s="64" t="s">
        <v>2831</v>
      </c>
      <c r="F51" s="64" t="s">
        <v>2831</v>
      </c>
      <c r="G51" s="64" t="s">
        <v>568</v>
      </c>
      <c r="H51" s="64" t="s">
        <v>2922</v>
      </c>
      <c r="I51" t="s">
        <v>2995</v>
      </c>
      <c r="J51" t="s">
        <v>2072</v>
      </c>
      <c r="K51" t="s">
        <v>568</v>
      </c>
      <c r="L51" s="64" t="s">
        <v>2956</v>
      </c>
      <c r="M51" t="s">
        <v>2160</v>
      </c>
      <c r="N51" t="s">
        <v>2925</v>
      </c>
      <c r="O51" s="263">
        <v>0</v>
      </c>
      <c r="P51" s="158">
        <v>0</v>
      </c>
      <c r="Q51" s="64" t="s">
        <v>254</v>
      </c>
      <c r="R51" s="64" t="s">
        <v>568</v>
      </c>
    </row>
    <row r="52" spans="2:18" x14ac:dyDescent="0.3">
      <c r="B52" t="s">
        <v>2562</v>
      </c>
      <c r="C52" t="s">
        <v>2563</v>
      </c>
      <c r="D52" t="s">
        <v>2564</v>
      </c>
      <c r="E52" s="64" t="s">
        <v>2831</v>
      </c>
      <c r="F52" s="64" t="s">
        <v>2831</v>
      </c>
      <c r="G52" s="64" t="s">
        <v>568</v>
      </c>
      <c r="H52" s="64" t="s">
        <v>2922</v>
      </c>
      <c r="I52" t="s">
        <v>2996</v>
      </c>
      <c r="J52" t="s">
        <v>2073</v>
      </c>
      <c r="K52" t="s">
        <v>2997</v>
      </c>
      <c r="L52" s="64" t="s">
        <v>2933</v>
      </c>
      <c r="M52" t="s">
        <v>2160</v>
      </c>
      <c r="N52" t="s">
        <v>2936</v>
      </c>
      <c r="O52" s="263">
        <v>0</v>
      </c>
      <c r="P52" s="158">
        <v>0</v>
      </c>
      <c r="Q52" s="64" t="s">
        <v>254</v>
      </c>
      <c r="R52" s="64" t="s">
        <v>568</v>
      </c>
    </row>
    <row r="53" spans="2:18" x14ac:dyDescent="0.3">
      <c r="B53" t="s">
        <v>2562</v>
      </c>
      <c r="C53" t="s">
        <v>2563</v>
      </c>
      <c r="D53" t="s">
        <v>2564</v>
      </c>
      <c r="E53" s="64" t="s">
        <v>2831</v>
      </c>
      <c r="F53" s="64" t="s">
        <v>2831</v>
      </c>
      <c r="G53" s="64" t="s">
        <v>568</v>
      </c>
      <c r="H53" s="64" t="s">
        <v>2922</v>
      </c>
      <c r="I53" t="s">
        <v>2998</v>
      </c>
      <c r="J53" t="s">
        <v>2073</v>
      </c>
      <c r="K53" t="s">
        <v>2997</v>
      </c>
      <c r="L53" s="64" t="s">
        <v>2956</v>
      </c>
      <c r="M53" t="s">
        <v>2160</v>
      </c>
      <c r="N53" t="s">
        <v>2999</v>
      </c>
      <c r="O53" s="263">
        <v>0</v>
      </c>
      <c r="P53" s="158">
        <v>0</v>
      </c>
      <c r="Q53" s="64" t="s">
        <v>254</v>
      </c>
      <c r="R53" s="64" t="s">
        <v>568</v>
      </c>
    </row>
    <row r="54" spans="2:18" x14ac:dyDescent="0.3">
      <c r="B54" t="s">
        <v>2562</v>
      </c>
      <c r="C54" t="s">
        <v>2563</v>
      </c>
      <c r="D54" t="s">
        <v>2564</v>
      </c>
      <c r="E54" s="64" t="s">
        <v>2831</v>
      </c>
      <c r="F54" s="64" t="s">
        <v>2831</v>
      </c>
      <c r="G54" s="64" t="s">
        <v>568</v>
      </c>
      <c r="H54" s="64" t="s">
        <v>2922</v>
      </c>
      <c r="I54" t="s">
        <v>3000</v>
      </c>
      <c r="J54" t="s">
        <v>2072</v>
      </c>
      <c r="K54" t="s">
        <v>568</v>
      </c>
      <c r="L54" s="64" t="s">
        <v>2950</v>
      </c>
      <c r="M54" t="s">
        <v>2160</v>
      </c>
      <c r="N54" t="s">
        <v>2925</v>
      </c>
      <c r="O54" s="263">
        <v>0</v>
      </c>
      <c r="P54" s="158">
        <v>0</v>
      </c>
      <c r="Q54" s="64" t="s">
        <v>254</v>
      </c>
      <c r="R54" s="64" t="s">
        <v>568</v>
      </c>
    </row>
    <row r="55" spans="2:18" x14ac:dyDescent="0.3">
      <c r="B55" t="s">
        <v>2562</v>
      </c>
      <c r="C55" t="s">
        <v>2563</v>
      </c>
      <c r="D55" t="s">
        <v>2564</v>
      </c>
      <c r="E55" s="64" t="s">
        <v>2831</v>
      </c>
      <c r="F55" s="64" t="s">
        <v>2831</v>
      </c>
      <c r="G55" s="64" t="s">
        <v>568</v>
      </c>
      <c r="H55" s="64" t="s">
        <v>2922</v>
      </c>
      <c r="I55" t="s">
        <v>3001</v>
      </c>
      <c r="J55" t="s">
        <v>2073</v>
      </c>
      <c r="K55" t="s">
        <v>3002</v>
      </c>
      <c r="L55" s="64" t="s">
        <v>2945</v>
      </c>
      <c r="M55" t="s">
        <v>2160</v>
      </c>
      <c r="N55" t="s">
        <v>2941</v>
      </c>
      <c r="O55" s="263">
        <v>0</v>
      </c>
      <c r="P55" s="158">
        <v>0</v>
      </c>
      <c r="Q55" s="64" t="s">
        <v>254</v>
      </c>
      <c r="R55" s="64" t="s">
        <v>568</v>
      </c>
    </row>
    <row r="56" spans="2:18" x14ac:dyDescent="0.3">
      <c r="B56" t="s">
        <v>2562</v>
      </c>
      <c r="C56" t="s">
        <v>2563</v>
      </c>
      <c r="D56" t="s">
        <v>2564</v>
      </c>
      <c r="E56" s="64" t="s">
        <v>2831</v>
      </c>
      <c r="F56" s="64" t="s">
        <v>2831</v>
      </c>
      <c r="G56" s="64" t="s">
        <v>568</v>
      </c>
      <c r="H56" s="64" t="s">
        <v>2922</v>
      </c>
      <c r="I56" t="s">
        <v>3003</v>
      </c>
      <c r="J56" t="s">
        <v>2072</v>
      </c>
      <c r="K56" t="s">
        <v>568</v>
      </c>
      <c r="L56" s="64" t="s">
        <v>3004</v>
      </c>
      <c r="M56" t="s">
        <v>2160</v>
      </c>
      <c r="N56" t="s">
        <v>2936</v>
      </c>
      <c r="O56" s="263">
        <v>0</v>
      </c>
      <c r="P56" s="158">
        <v>0</v>
      </c>
      <c r="Q56" s="64" t="s">
        <v>254</v>
      </c>
      <c r="R56" s="64" t="s">
        <v>568</v>
      </c>
    </row>
    <row r="57" spans="2:18" x14ac:dyDescent="0.3">
      <c r="B57" t="s">
        <v>2562</v>
      </c>
      <c r="C57" t="s">
        <v>2563</v>
      </c>
      <c r="D57" t="s">
        <v>2564</v>
      </c>
      <c r="E57" s="64" t="s">
        <v>2831</v>
      </c>
      <c r="F57" s="64" t="s">
        <v>2831</v>
      </c>
      <c r="G57" s="64" t="s">
        <v>568</v>
      </c>
      <c r="H57" s="64" t="s">
        <v>2922</v>
      </c>
      <c r="I57" t="s">
        <v>3005</v>
      </c>
      <c r="J57" t="s">
        <v>2072</v>
      </c>
      <c r="K57" t="s">
        <v>568</v>
      </c>
      <c r="L57" s="64" t="s">
        <v>2938</v>
      </c>
      <c r="M57" t="s">
        <v>2160</v>
      </c>
      <c r="N57" t="s">
        <v>2925</v>
      </c>
      <c r="O57" s="263">
        <v>0</v>
      </c>
      <c r="P57" s="158">
        <v>0</v>
      </c>
      <c r="Q57" s="64" t="s">
        <v>254</v>
      </c>
      <c r="R57" s="64" t="s">
        <v>568</v>
      </c>
    </row>
    <row r="58" spans="2:18" x14ac:dyDescent="0.3">
      <c r="B58" t="s">
        <v>2562</v>
      </c>
      <c r="C58" t="s">
        <v>2563</v>
      </c>
      <c r="D58" t="s">
        <v>2564</v>
      </c>
      <c r="E58" s="64" t="s">
        <v>2831</v>
      </c>
      <c r="F58" s="64" t="s">
        <v>2831</v>
      </c>
      <c r="G58" s="64" t="s">
        <v>568</v>
      </c>
      <c r="H58" s="64" t="s">
        <v>2922</v>
      </c>
      <c r="I58" t="s">
        <v>3006</v>
      </c>
      <c r="J58" t="s">
        <v>2072</v>
      </c>
      <c r="K58" t="s">
        <v>568</v>
      </c>
      <c r="L58" s="64" t="s">
        <v>2956</v>
      </c>
      <c r="M58" t="s">
        <v>2160</v>
      </c>
      <c r="N58" t="s">
        <v>3007</v>
      </c>
      <c r="O58" s="263">
        <v>0</v>
      </c>
      <c r="P58" s="158">
        <v>0</v>
      </c>
      <c r="Q58" s="64" t="s">
        <v>254</v>
      </c>
      <c r="R58" s="64" t="s">
        <v>568</v>
      </c>
    </row>
    <row r="59" spans="2:18" x14ac:dyDescent="0.3">
      <c r="B59" t="s">
        <v>2562</v>
      </c>
      <c r="C59" t="s">
        <v>2563</v>
      </c>
      <c r="D59" t="s">
        <v>2564</v>
      </c>
      <c r="E59" s="64" t="s">
        <v>2831</v>
      </c>
      <c r="F59" s="64" t="s">
        <v>2831</v>
      </c>
      <c r="G59" s="64" t="s">
        <v>568</v>
      </c>
      <c r="H59" s="64" t="s">
        <v>2922</v>
      </c>
      <c r="I59" t="s">
        <v>3008</v>
      </c>
      <c r="J59" t="s">
        <v>2073</v>
      </c>
      <c r="K59" t="s">
        <v>3009</v>
      </c>
      <c r="L59" s="64" t="s">
        <v>2935</v>
      </c>
      <c r="M59" t="s">
        <v>2173</v>
      </c>
      <c r="N59" t="s">
        <v>3010</v>
      </c>
      <c r="O59" s="263">
        <v>0</v>
      </c>
      <c r="P59" s="158">
        <v>0</v>
      </c>
      <c r="Q59" s="64" t="s">
        <v>254</v>
      </c>
      <c r="R59" s="64" t="s">
        <v>568</v>
      </c>
    </row>
    <row r="60" spans="2:18" x14ac:dyDescent="0.3">
      <c r="B60" t="s">
        <v>2562</v>
      </c>
      <c r="C60" t="s">
        <v>2563</v>
      </c>
      <c r="D60" t="s">
        <v>2564</v>
      </c>
      <c r="E60" s="64" t="s">
        <v>2831</v>
      </c>
      <c r="F60" s="64" t="s">
        <v>2831</v>
      </c>
      <c r="G60" s="64" t="s">
        <v>568</v>
      </c>
      <c r="H60" s="64" t="s">
        <v>2922</v>
      </c>
      <c r="I60" t="s">
        <v>3011</v>
      </c>
      <c r="J60" t="s">
        <v>2072</v>
      </c>
      <c r="K60" t="s">
        <v>568</v>
      </c>
      <c r="L60" s="64" t="s">
        <v>3004</v>
      </c>
      <c r="M60" t="s">
        <v>2160</v>
      </c>
      <c r="N60" t="s">
        <v>2925</v>
      </c>
      <c r="O60" s="263">
        <v>0</v>
      </c>
      <c r="P60" s="158">
        <v>0</v>
      </c>
      <c r="Q60" s="64" t="s">
        <v>254</v>
      </c>
      <c r="R60" s="64" t="s">
        <v>568</v>
      </c>
    </row>
    <row r="61" spans="2:18" x14ac:dyDescent="0.3">
      <c r="B61" t="s">
        <v>2562</v>
      </c>
      <c r="C61" t="s">
        <v>2563</v>
      </c>
      <c r="D61" t="s">
        <v>2564</v>
      </c>
      <c r="E61" s="64" t="s">
        <v>2831</v>
      </c>
      <c r="F61" s="64" t="s">
        <v>2831</v>
      </c>
      <c r="G61" s="64" t="s">
        <v>568</v>
      </c>
      <c r="H61" s="64" t="s">
        <v>2922</v>
      </c>
      <c r="I61" t="s">
        <v>3012</v>
      </c>
      <c r="J61" t="s">
        <v>2072</v>
      </c>
      <c r="K61" t="s">
        <v>568</v>
      </c>
      <c r="L61" s="64" t="s">
        <v>2935</v>
      </c>
      <c r="M61" t="s">
        <v>2160</v>
      </c>
      <c r="N61" t="s">
        <v>2936</v>
      </c>
      <c r="O61" s="263">
        <v>0</v>
      </c>
      <c r="P61" s="158">
        <v>0</v>
      </c>
      <c r="Q61" s="64" t="s">
        <v>254</v>
      </c>
      <c r="R61" s="64" t="s">
        <v>568</v>
      </c>
    </row>
    <row r="62" spans="2:18" x14ac:dyDescent="0.3">
      <c r="B62" t="s">
        <v>2562</v>
      </c>
      <c r="C62" t="s">
        <v>2563</v>
      </c>
      <c r="D62" t="s">
        <v>2564</v>
      </c>
      <c r="E62" s="64" t="s">
        <v>2831</v>
      </c>
      <c r="F62" s="64" t="s">
        <v>2831</v>
      </c>
      <c r="G62" s="64" t="s">
        <v>568</v>
      </c>
      <c r="H62" s="64" t="s">
        <v>2922</v>
      </c>
      <c r="I62" t="s">
        <v>3013</v>
      </c>
      <c r="J62" t="s">
        <v>2072</v>
      </c>
      <c r="K62" t="s">
        <v>568</v>
      </c>
      <c r="L62" s="64" t="s">
        <v>2977</v>
      </c>
      <c r="M62" t="s">
        <v>2160</v>
      </c>
      <c r="N62" t="s">
        <v>2941</v>
      </c>
      <c r="O62" s="263">
        <v>0</v>
      </c>
      <c r="P62" s="158">
        <v>0</v>
      </c>
      <c r="Q62" s="64" t="s">
        <v>254</v>
      </c>
      <c r="R62" s="64" t="s">
        <v>568</v>
      </c>
    </row>
    <row r="63" spans="2:18" x14ac:dyDescent="0.3">
      <c r="B63" t="s">
        <v>2562</v>
      </c>
      <c r="C63" t="s">
        <v>2563</v>
      </c>
      <c r="D63" t="s">
        <v>2564</v>
      </c>
      <c r="E63" s="64" t="s">
        <v>2831</v>
      </c>
      <c r="F63" s="64" t="s">
        <v>2831</v>
      </c>
      <c r="G63" s="64" t="s">
        <v>568</v>
      </c>
      <c r="H63" s="64" t="s">
        <v>2922</v>
      </c>
      <c r="I63" t="s">
        <v>3014</v>
      </c>
      <c r="J63" t="s">
        <v>2072</v>
      </c>
      <c r="K63" t="s">
        <v>568</v>
      </c>
      <c r="L63" s="64" t="s">
        <v>2933</v>
      </c>
      <c r="M63" t="s">
        <v>2160</v>
      </c>
      <c r="N63" t="s">
        <v>2936</v>
      </c>
      <c r="O63" s="263">
        <v>0</v>
      </c>
      <c r="P63" s="158">
        <v>0</v>
      </c>
      <c r="Q63" s="64" t="s">
        <v>254</v>
      </c>
      <c r="R63" s="64" t="s">
        <v>568</v>
      </c>
    </row>
    <row r="64" spans="2:18" x14ac:dyDescent="0.3">
      <c r="B64" t="s">
        <v>2562</v>
      </c>
      <c r="C64" t="s">
        <v>2563</v>
      </c>
      <c r="D64" t="s">
        <v>2564</v>
      </c>
      <c r="E64" s="64" t="s">
        <v>2831</v>
      </c>
      <c r="F64" s="64" t="s">
        <v>2831</v>
      </c>
      <c r="G64" s="64" t="s">
        <v>568</v>
      </c>
      <c r="H64" s="64" t="s">
        <v>2922</v>
      </c>
      <c r="I64" t="s">
        <v>3015</v>
      </c>
      <c r="J64" t="s">
        <v>2072</v>
      </c>
      <c r="K64" t="s">
        <v>568</v>
      </c>
      <c r="L64" s="64" t="s">
        <v>2968</v>
      </c>
      <c r="M64" t="s">
        <v>2160</v>
      </c>
      <c r="N64" t="s">
        <v>2925</v>
      </c>
      <c r="O64" s="263">
        <v>0</v>
      </c>
      <c r="P64" s="158">
        <v>0</v>
      </c>
      <c r="Q64" s="64" t="s">
        <v>254</v>
      </c>
      <c r="R64" s="64" t="s">
        <v>568</v>
      </c>
    </row>
    <row r="65" spans="2:18" x14ac:dyDescent="0.3">
      <c r="B65" t="s">
        <v>2562</v>
      </c>
      <c r="C65" t="s">
        <v>2563</v>
      </c>
      <c r="D65" t="s">
        <v>2564</v>
      </c>
      <c r="E65" s="64" t="s">
        <v>2831</v>
      </c>
      <c r="F65" s="64" t="s">
        <v>2831</v>
      </c>
      <c r="G65" s="64" t="s">
        <v>568</v>
      </c>
      <c r="H65" s="64" t="s">
        <v>2922</v>
      </c>
      <c r="I65" t="s">
        <v>3016</v>
      </c>
      <c r="J65" t="s">
        <v>2072</v>
      </c>
      <c r="K65" t="s">
        <v>568</v>
      </c>
      <c r="L65" s="64" t="s">
        <v>3017</v>
      </c>
      <c r="M65" t="s">
        <v>2160</v>
      </c>
      <c r="N65" t="s">
        <v>2936</v>
      </c>
      <c r="O65" s="263">
        <v>0</v>
      </c>
      <c r="P65" s="158">
        <v>0</v>
      </c>
      <c r="Q65" s="64" t="s">
        <v>254</v>
      </c>
      <c r="R65" s="64" t="s">
        <v>568</v>
      </c>
    </row>
    <row r="66" spans="2:18" x14ac:dyDescent="0.3">
      <c r="B66" t="s">
        <v>2562</v>
      </c>
      <c r="C66" t="s">
        <v>2563</v>
      </c>
      <c r="D66" t="s">
        <v>2564</v>
      </c>
      <c r="E66" s="64" t="s">
        <v>2831</v>
      </c>
      <c r="F66" s="64" t="s">
        <v>2831</v>
      </c>
      <c r="G66" s="64" t="s">
        <v>568</v>
      </c>
      <c r="H66" s="64" t="s">
        <v>2922</v>
      </c>
      <c r="I66" t="s">
        <v>3018</v>
      </c>
      <c r="J66" t="s">
        <v>2072</v>
      </c>
      <c r="K66" t="s">
        <v>568</v>
      </c>
      <c r="L66" s="64" t="s">
        <v>2931</v>
      </c>
      <c r="M66" t="s">
        <v>2160</v>
      </c>
      <c r="N66" t="s">
        <v>2925</v>
      </c>
      <c r="O66" s="263">
        <v>0</v>
      </c>
      <c r="P66" s="158">
        <v>0</v>
      </c>
      <c r="Q66" s="64" t="s">
        <v>254</v>
      </c>
      <c r="R66" s="64" t="s">
        <v>568</v>
      </c>
    </row>
    <row r="67" spans="2:18" x14ac:dyDescent="0.3">
      <c r="B67" t="s">
        <v>2562</v>
      </c>
      <c r="C67" t="s">
        <v>2563</v>
      </c>
      <c r="D67" t="s">
        <v>2564</v>
      </c>
      <c r="E67" s="64" t="s">
        <v>2831</v>
      </c>
      <c r="F67" s="64" t="s">
        <v>2831</v>
      </c>
      <c r="G67" s="64" t="s">
        <v>568</v>
      </c>
      <c r="H67" s="64" t="s">
        <v>2922</v>
      </c>
      <c r="I67" t="s">
        <v>3019</v>
      </c>
      <c r="J67" t="s">
        <v>2072</v>
      </c>
      <c r="K67" t="s">
        <v>568</v>
      </c>
      <c r="L67" s="64" t="s">
        <v>2954</v>
      </c>
      <c r="M67" t="s">
        <v>2160</v>
      </c>
      <c r="N67" t="s">
        <v>2999</v>
      </c>
      <c r="O67" s="263">
        <v>0</v>
      </c>
      <c r="P67" s="158">
        <v>0</v>
      </c>
      <c r="Q67" s="64" t="s">
        <v>254</v>
      </c>
      <c r="R67" s="64" t="s">
        <v>568</v>
      </c>
    </row>
    <row r="68" spans="2:18" x14ac:dyDescent="0.3">
      <c r="B68" t="s">
        <v>2562</v>
      </c>
      <c r="C68" t="s">
        <v>2563</v>
      </c>
      <c r="D68" t="s">
        <v>2564</v>
      </c>
      <c r="E68" s="64" t="s">
        <v>2831</v>
      </c>
      <c r="F68" s="64" t="s">
        <v>2831</v>
      </c>
      <c r="G68" s="64" t="s">
        <v>568</v>
      </c>
      <c r="H68" s="64" t="s">
        <v>2922</v>
      </c>
      <c r="I68" t="s">
        <v>3020</v>
      </c>
      <c r="J68" t="s">
        <v>2072</v>
      </c>
      <c r="K68" t="s">
        <v>568</v>
      </c>
      <c r="L68" s="64" t="s">
        <v>2940</v>
      </c>
      <c r="M68" t="s">
        <v>2160</v>
      </c>
      <c r="N68" t="s">
        <v>2925</v>
      </c>
      <c r="O68" s="263">
        <v>0</v>
      </c>
      <c r="P68" s="158">
        <v>0</v>
      </c>
      <c r="Q68" s="64" t="s">
        <v>2147</v>
      </c>
      <c r="R68" s="64" t="s">
        <v>568</v>
      </c>
    </row>
    <row r="69" spans="2:18" x14ac:dyDescent="0.3">
      <c r="B69" t="s">
        <v>2562</v>
      </c>
      <c r="C69" t="s">
        <v>2563</v>
      </c>
      <c r="D69" t="s">
        <v>2564</v>
      </c>
      <c r="E69" s="64" t="s">
        <v>2831</v>
      </c>
      <c r="F69" s="64" t="s">
        <v>2831</v>
      </c>
      <c r="G69" s="64" t="s">
        <v>568</v>
      </c>
      <c r="H69" s="64" t="s">
        <v>2922</v>
      </c>
      <c r="I69" t="s">
        <v>3021</v>
      </c>
      <c r="J69" t="s">
        <v>2073</v>
      </c>
      <c r="K69" t="s">
        <v>3022</v>
      </c>
      <c r="L69" s="64" t="s">
        <v>2968</v>
      </c>
      <c r="M69" t="s">
        <v>2160</v>
      </c>
      <c r="N69" t="s">
        <v>3023</v>
      </c>
      <c r="O69" s="263">
        <v>0</v>
      </c>
      <c r="P69" s="158">
        <v>0</v>
      </c>
      <c r="Q69" s="64" t="s">
        <v>254</v>
      </c>
      <c r="R69" s="64" t="s">
        <v>568</v>
      </c>
    </row>
    <row r="70" spans="2:18" x14ac:dyDescent="0.3">
      <c r="B70" t="s">
        <v>2562</v>
      </c>
      <c r="C70" t="s">
        <v>2563</v>
      </c>
      <c r="D70" t="s">
        <v>2564</v>
      </c>
      <c r="E70" s="64" t="s">
        <v>2831</v>
      </c>
      <c r="F70" s="64" t="s">
        <v>2831</v>
      </c>
      <c r="G70" s="64" t="s">
        <v>568</v>
      </c>
      <c r="H70" s="64" t="s">
        <v>2922</v>
      </c>
      <c r="I70" t="s">
        <v>3024</v>
      </c>
      <c r="J70" t="s">
        <v>2072</v>
      </c>
      <c r="K70" t="s">
        <v>568</v>
      </c>
      <c r="L70" s="64" t="s">
        <v>3025</v>
      </c>
      <c r="M70" t="s">
        <v>2160</v>
      </c>
      <c r="N70" t="s">
        <v>3026</v>
      </c>
      <c r="O70" s="263">
        <v>0</v>
      </c>
      <c r="P70" s="158">
        <v>0</v>
      </c>
      <c r="Q70" s="64" t="s">
        <v>254</v>
      </c>
      <c r="R70" s="64" t="s">
        <v>568</v>
      </c>
    </row>
    <row r="71" spans="2:18" x14ac:dyDescent="0.3">
      <c r="B71" t="s">
        <v>2562</v>
      </c>
      <c r="C71" t="s">
        <v>2563</v>
      </c>
      <c r="D71" t="s">
        <v>2564</v>
      </c>
      <c r="E71" s="64" t="s">
        <v>2831</v>
      </c>
      <c r="F71" s="64" t="s">
        <v>2831</v>
      </c>
      <c r="G71" s="64" t="s">
        <v>568</v>
      </c>
      <c r="H71" s="64" t="s">
        <v>2922</v>
      </c>
      <c r="I71" t="s">
        <v>3027</v>
      </c>
      <c r="J71" t="s">
        <v>2072</v>
      </c>
      <c r="K71" t="s">
        <v>568</v>
      </c>
      <c r="L71" s="64" t="s">
        <v>2966</v>
      </c>
      <c r="M71" t="s">
        <v>2160</v>
      </c>
      <c r="N71" t="s">
        <v>2925</v>
      </c>
      <c r="O71" s="263">
        <v>0</v>
      </c>
      <c r="P71" s="158">
        <v>0</v>
      </c>
      <c r="Q71" s="64" t="s">
        <v>254</v>
      </c>
      <c r="R71" s="64" t="s">
        <v>568</v>
      </c>
    </row>
    <row r="72" spans="2:18" x14ac:dyDescent="0.3">
      <c r="B72" t="s">
        <v>2562</v>
      </c>
      <c r="C72" t="s">
        <v>2563</v>
      </c>
      <c r="D72" t="s">
        <v>2564</v>
      </c>
      <c r="E72" s="64" t="s">
        <v>2831</v>
      </c>
      <c r="F72" s="64" t="s">
        <v>2831</v>
      </c>
      <c r="G72" s="64" t="s">
        <v>568</v>
      </c>
      <c r="H72" s="64" t="s">
        <v>2922</v>
      </c>
      <c r="I72" t="s">
        <v>3028</v>
      </c>
      <c r="J72" t="s">
        <v>2072</v>
      </c>
      <c r="K72" t="s">
        <v>568</v>
      </c>
      <c r="L72" s="64" t="s">
        <v>2950</v>
      </c>
      <c r="M72" t="s">
        <v>2160</v>
      </c>
      <c r="N72" t="s">
        <v>2941</v>
      </c>
      <c r="O72" s="263">
        <v>0</v>
      </c>
      <c r="P72" s="158">
        <v>0</v>
      </c>
      <c r="Q72" s="64" t="s">
        <v>254</v>
      </c>
      <c r="R72" s="64" t="s">
        <v>568</v>
      </c>
    </row>
    <row r="73" spans="2:18" x14ac:dyDescent="0.3">
      <c r="B73" t="s">
        <v>2562</v>
      </c>
      <c r="C73" t="s">
        <v>2563</v>
      </c>
      <c r="D73" t="s">
        <v>2564</v>
      </c>
      <c r="E73" s="64" t="s">
        <v>2831</v>
      </c>
      <c r="F73" s="64" t="s">
        <v>2831</v>
      </c>
      <c r="G73" s="64" t="s">
        <v>568</v>
      </c>
      <c r="H73" s="64" t="s">
        <v>2922</v>
      </c>
      <c r="I73" t="s">
        <v>3029</v>
      </c>
      <c r="J73" t="s">
        <v>2072</v>
      </c>
      <c r="K73" t="s">
        <v>568</v>
      </c>
      <c r="L73" s="64" t="s">
        <v>2981</v>
      </c>
      <c r="M73" t="s">
        <v>2186</v>
      </c>
      <c r="N73" t="s">
        <v>3030</v>
      </c>
      <c r="O73" s="263">
        <v>0</v>
      </c>
      <c r="P73" s="158">
        <v>0</v>
      </c>
      <c r="Q73" s="64" t="s">
        <v>254</v>
      </c>
      <c r="R73" s="64" t="s">
        <v>568</v>
      </c>
    </row>
    <row r="74" spans="2:18" x14ac:dyDescent="0.3">
      <c r="B74" t="s">
        <v>2562</v>
      </c>
      <c r="C74" t="s">
        <v>2563</v>
      </c>
      <c r="D74" t="s">
        <v>2564</v>
      </c>
      <c r="E74" s="64" t="s">
        <v>2831</v>
      </c>
      <c r="F74" s="64" t="s">
        <v>2831</v>
      </c>
      <c r="G74" s="64" t="s">
        <v>568</v>
      </c>
      <c r="H74" s="64" t="s">
        <v>2922</v>
      </c>
      <c r="I74" t="s">
        <v>3031</v>
      </c>
      <c r="J74" t="s">
        <v>2072</v>
      </c>
      <c r="K74" t="s">
        <v>568</v>
      </c>
      <c r="L74" s="64" t="s">
        <v>2950</v>
      </c>
      <c r="M74" t="s">
        <v>2160</v>
      </c>
      <c r="N74" t="s">
        <v>2936</v>
      </c>
      <c r="O74" s="263">
        <v>0</v>
      </c>
      <c r="P74" s="158">
        <v>0</v>
      </c>
      <c r="Q74" s="64" t="s">
        <v>254</v>
      </c>
      <c r="R74" s="64" t="s">
        <v>568</v>
      </c>
    </row>
    <row r="75" spans="2:18" x14ac:dyDescent="0.3">
      <c r="B75" t="s">
        <v>2562</v>
      </c>
      <c r="C75" t="s">
        <v>2563</v>
      </c>
      <c r="D75" t="s">
        <v>2564</v>
      </c>
      <c r="E75" s="64" t="s">
        <v>2831</v>
      </c>
      <c r="F75" s="64" t="s">
        <v>2831</v>
      </c>
      <c r="G75" s="64" t="s">
        <v>568</v>
      </c>
      <c r="H75" s="64" t="s">
        <v>2922</v>
      </c>
      <c r="I75" t="s">
        <v>3032</v>
      </c>
      <c r="J75" t="s">
        <v>2072</v>
      </c>
      <c r="K75" t="s">
        <v>568</v>
      </c>
      <c r="L75" s="64" t="s">
        <v>2981</v>
      </c>
      <c r="M75" t="s">
        <v>2173</v>
      </c>
      <c r="N75" t="s">
        <v>3010</v>
      </c>
      <c r="O75" s="263">
        <v>0</v>
      </c>
      <c r="P75" s="158">
        <v>0</v>
      </c>
      <c r="Q75" s="64" t="s">
        <v>254</v>
      </c>
      <c r="R75" s="64" t="s">
        <v>568</v>
      </c>
    </row>
    <row r="76" spans="2:18" x14ac:dyDescent="0.3">
      <c r="B76" t="s">
        <v>2562</v>
      </c>
      <c r="C76" t="s">
        <v>2563</v>
      </c>
      <c r="D76" t="s">
        <v>2564</v>
      </c>
      <c r="E76" s="64" t="s">
        <v>2831</v>
      </c>
      <c r="F76" s="64" t="s">
        <v>2831</v>
      </c>
      <c r="G76" s="64" t="s">
        <v>568</v>
      </c>
      <c r="H76" s="64" t="s">
        <v>2922</v>
      </c>
      <c r="I76" t="s">
        <v>3033</v>
      </c>
      <c r="J76" t="s">
        <v>2073</v>
      </c>
      <c r="K76" t="s">
        <v>3034</v>
      </c>
      <c r="L76" s="64" t="s">
        <v>3017</v>
      </c>
      <c r="M76" t="s">
        <v>2160</v>
      </c>
      <c r="N76" t="s">
        <v>2925</v>
      </c>
      <c r="O76" s="263">
        <v>0</v>
      </c>
      <c r="P76" s="158">
        <v>0</v>
      </c>
      <c r="Q76" s="64" t="s">
        <v>254</v>
      </c>
      <c r="R76" s="64" t="s">
        <v>568</v>
      </c>
    </row>
    <row r="77" spans="2:18" x14ac:dyDescent="0.3">
      <c r="B77" t="s">
        <v>2562</v>
      </c>
      <c r="C77" t="s">
        <v>2563</v>
      </c>
      <c r="D77" t="s">
        <v>2564</v>
      </c>
      <c r="E77" s="64" t="s">
        <v>2831</v>
      </c>
      <c r="F77" s="64" t="s">
        <v>2831</v>
      </c>
      <c r="G77" s="64" t="s">
        <v>568</v>
      </c>
      <c r="H77" s="64" t="s">
        <v>2922</v>
      </c>
      <c r="I77" t="s">
        <v>3035</v>
      </c>
      <c r="J77" t="s">
        <v>2072</v>
      </c>
      <c r="K77" t="s">
        <v>568</v>
      </c>
      <c r="L77" s="64" t="s">
        <v>2954</v>
      </c>
      <c r="M77" t="s">
        <v>2160</v>
      </c>
      <c r="N77" t="s">
        <v>2925</v>
      </c>
      <c r="O77" s="263">
        <v>0</v>
      </c>
      <c r="P77" s="158">
        <v>0</v>
      </c>
      <c r="Q77" s="64" t="s">
        <v>254</v>
      </c>
      <c r="R77" s="64" t="s">
        <v>568</v>
      </c>
    </row>
    <row r="78" spans="2:18" x14ac:dyDescent="0.3">
      <c r="B78" t="s">
        <v>2562</v>
      </c>
      <c r="C78" t="s">
        <v>2563</v>
      </c>
      <c r="D78" t="s">
        <v>2564</v>
      </c>
      <c r="E78" s="64" t="s">
        <v>2831</v>
      </c>
      <c r="F78" s="64" t="s">
        <v>2831</v>
      </c>
      <c r="G78" s="64" t="s">
        <v>568</v>
      </c>
      <c r="H78" s="64" t="s">
        <v>2922</v>
      </c>
      <c r="I78" t="s">
        <v>3036</v>
      </c>
      <c r="J78" t="s">
        <v>2072</v>
      </c>
      <c r="K78" t="s">
        <v>568</v>
      </c>
      <c r="L78" s="64" t="s">
        <v>3037</v>
      </c>
      <c r="M78" t="s">
        <v>2160</v>
      </c>
      <c r="N78" t="s">
        <v>2925</v>
      </c>
      <c r="O78" s="263">
        <v>0</v>
      </c>
      <c r="P78" s="158">
        <v>0</v>
      </c>
      <c r="Q78" s="64" t="s">
        <v>254</v>
      </c>
      <c r="R78" s="64" t="s">
        <v>568</v>
      </c>
    </row>
    <row r="79" spans="2:18" x14ac:dyDescent="0.3">
      <c r="B79" t="s">
        <v>2562</v>
      </c>
      <c r="C79" t="s">
        <v>2563</v>
      </c>
      <c r="D79" t="s">
        <v>2564</v>
      </c>
      <c r="E79" s="64" t="s">
        <v>2831</v>
      </c>
      <c r="F79" s="64" t="s">
        <v>2831</v>
      </c>
      <c r="G79" s="64" t="s">
        <v>568</v>
      </c>
      <c r="H79" s="64" t="s">
        <v>2922</v>
      </c>
      <c r="I79" t="s">
        <v>3038</v>
      </c>
      <c r="J79" t="s">
        <v>2072</v>
      </c>
      <c r="K79" t="s">
        <v>568</v>
      </c>
      <c r="L79" s="64" t="s">
        <v>2950</v>
      </c>
      <c r="M79" t="s">
        <v>2160</v>
      </c>
      <c r="N79" t="s">
        <v>2936</v>
      </c>
      <c r="O79" s="263">
        <v>0</v>
      </c>
      <c r="P79" s="158">
        <v>0</v>
      </c>
      <c r="Q79" s="64" t="s">
        <v>254</v>
      </c>
      <c r="R79" s="64" t="s">
        <v>568</v>
      </c>
    </row>
    <row r="80" spans="2:18" x14ac:dyDescent="0.3">
      <c r="B80" t="s">
        <v>2562</v>
      </c>
      <c r="C80" t="s">
        <v>2563</v>
      </c>
      <c r="D80" t="s">
        <v>2564</v>
      </c>
      <c r="E80" s="64" t="s">
        <v>2831</v>
      </c>
      <c r="F80" s="64" t="s">
        <v>2831</v>
      </c>
      <c r="G80" s="64" t="s">
        <v>568</v>
      </c>
      <c r="H80" s="64" t="s">
        <v>2922</v>
      </c>
      <c r="I80" t="s">
        <v>3039</v>
      </c>
      <c r="J80" t="s">
        <v>2072</v>
      </c>
      <c r="K80" t="s">
        <v>568</v>
      </c>
      <c r="L80" s="64" t="s">
        <v>3004</v>
      </c>
      <c r="M80" t="s">
        <v>2160</v>
      </c>
      <c r="N80" t="s">
        <v>2925</v>
      </c>
      <c r="O80" s="263">
        <v>0</v>
      </c>
      <c r="P80" s="158">
        <v>0</v>
      </c>
      <c r="Q80" s="64" t="s">
        <v>254</v>
      </c>
      <c r="R80" s="64" t="s">
        <v>568</v>
      </c>
    </row>
    <row r="81" spans="2:18" x14ac:dyDescent="0.3">
      <c r="B81" t="s">
        <v>2562</v>
      </c>
      <c r="C81" t="s">
        <v>2563</v>
      </c>
      <c r="D81" t="s">
        <v>2564</v>
      </c>
      <c r="E81" s="64" t="s">
        <v>2831</v>
      </c>
      <c r="F81" s="64" t="s">
        <v>2831</v>
      </c>
      <c r="G81" s="64" t="s">
        <v>568</v>
      </c>
      <c r="H81" s="64" t="s">
        <v>2922</v>
      </c>
      <c r="I81" t="s">
        <v>3040</v>
      </c>
      <c r="J81" t="s">
        <v>2072</v>
      </c>
      <c r="K81" t="s">
        <v>568</v>
      </c>
      <c r="L81" s="64" t="s">
        <v>2973</v>
      </c>
      <c r="M81" t="s">
        <v>2160</v>
      </c>
      <c r="N81" t="s">
        <v>2936</v>
      </c>
      <c r="O81" s="263">
        <v>0</v>
      </c>
      <c r="P81" s="158">
        <v>0</v>
      </c>
      <c r="Q81" s="64" t="s">
        <v>254</v>
      </c>
      <c r="R81" s="64" t="s">
        <v>568</v>
      </c>
    </row>
    <row r="82" spans="2:18" x14ac:dyDescent="0.3">
      <c r="B82" t="s">
        <v>2562</v>
      </c>
      <c r="C82" t="s">
        <v>2563</v>
      </c>
      <c r="D82" t="s">
        <v>2564</v>
      </c>
      <c r="E82" s="64" t="s">
        <v>2831</v>
      </c>
      <c r="F82" s="64" t="s">
        <v>2831</v>
      </c>
      <c r="G82" s="64" t="s">
        <v>568</v>
      </c>
      <c r="H82" s="64" t="s">
        <v>2922</v>
      </c>
      <c r="I82" t="s">
        <v>3041</v>
      </c>
      <c r="J82" t="s">
        <v>2072</v>
      </c>
      <c r="K82" t="s">
        <v>568</v>
      </c>
      <c r="L82" s="64" t="s">
        <v>2933</v>
      </c>
      <c r="M82" t="s">
        <v>2160</v>
      </c>
      <c r="N82" t="s">
        <v>2925</v>
      </c>
      <c r="O82" s="263">
        <v>0</v>
      </c>
      <c r="P82" s="158">
        <v>0</v>
      </c>
      <c r="Q82" s="64" t="s">
        <v>254</v>
      </c>
      <c r="R82" s="64" t="s">
        <v>568</v>
      </c>
    </row>
    <row r="83" spans="2:18" x14ac:dyDescent="0.3">
      <c r="B83" t="s">
        <v>2562</v>
      </c>
      <c r="C83" t="s">
        <v>2563</v>
      </c>
      <c r="D83" t="s">
        <v>2564</v>
      </c>
      <c r="E83" s="64" t="s">
        <v>2831</v>
      </c>
      <c r="F83" s="64" t="s">
        <v>2831</v>
      </c>
      <c r="G83" s="64" t="s">
        <v>568</v>
      </c>
      <c r="H83" s="64" t="s">
        <v>2922</v>
      </c>
      <c r="I83" t="s">
        <v>3042</v>
      </c>
      <c r="J83" t="s">
        <v>2072</v>
      </c>
      <c r="K83" t="s">
        <v>568</v>
      </c>
      <c r="L83" s="64" t="s">
        <v>2929</v>
      </c>
      <c r="M83" t="s">
        <v>2160</v>
      </c>
      <c r="N83" t="s">
        <v>2925</v>
      </c>
      <c r="O83" s="263">
        <v>0</v>
      </c>
      <c r="P83" s="158">
        <v>0</v>
      </c>
      <c r="Q83" s="64" t="s">
        <v>254</v>
      </c>
      <c r="R83" s="64" t="s">
        <v>568</v>
      </c>
    </row>
    <row r="84" spans="2:18" x14ac:dyDescent="0.3">
      <c r="B84" t="s">
        <v>2562</v>
      </c>
      <c r="C84" t="s">
        <v>2563</v>
      </c>
      <c r="D84" t="s">
        <v>2564</v>
      </c>
      <c r="E84" s="64" t="s">
        <v>2831</v>
      </c>
      <c r="F84" s="64" t="s">
        <v>2831</v>
      </c>
      <c r="G84" s="64" t="s">
        <v>568</v>
      </c>
      <c r="H84" s="64" t="s">
        <v>2922</v>
      </c>
      <c r="I84" t="s">
        <v>3043</v>
      </c>
      <c r="J84" t="s">
        <v>2072</v>
      </c>
      <c r="K84" t="s">
        <v>568</v>
      </c>
      <c r="L84" s="64" t="s">
        <v>2977</v>
      </c>
      <c r="M84" t="s">
        <v>2160</v>
      </c>
      <c r="N84" t="s">
        <v>2936</v>
      </c>
      <c r="O84" s="263">
        <v>0</v>
      </c>
      <c r="P84" s="158">
        <v>0</v>
      </c>
      <c r="Q84" s="64" t="s">
        <v>254</v>
      </c>
      <c r="R84" s="64" t="s">
        <v>568</v>
      </c>
    </row>
    <row r="85" spans="2:18" x14ac:dyDescent="0.3">
      <c r="B85" t="s">
        <v>2562</v>
      </c>
      <c r="C85" t="s">
        <v>2563</v>
      </c>
      <c r="D85" t="s">
        <v>2564</v>
      </c>
      <c r="E85" s="64" t="s">
        <v>2831</v>
      </c>
      <c r="F85" s="64" t="s">
        <v>2831</v>
      </c>
      <c r="G85" s="64" t="s">
        <v>568</v>
      </c>
      <c r="H85" s="64" t="s">
        <v>2922</v>
      </c>
      <c r="I85" t="s">
        <v>3044</v>
      </c>
      <c r="J85" t="s">
        <v>2072</v>
      </c>
      <c r="K85" t="s">
        <v>568</v>
      </c>
      <c r="L85" s="64" t="s">
        <v>2938</v>
      </c>
      <c r="M85" t="s">
        <v>2160</v>
      </c>
      <c r="N85" t="s">
        <v>2941</v>
      </c>
      <c r="O85" s="263">
        <v>0</v>
      </c>
      <c r="P85" s="158">
        <v>0</v>
      </c>
      <c r="Q85" s="64" t="s">
        <v>2147</v>
      </c>
      <c r="R85" s="64" t="s">
        <v>568</v>
      </c>
    </row>
    <row r="86" spans="2:18" x14ac:dyDescent="0.3">
      <c r="B86" t="s">
        <v>2562</v>
      </c>
      <c r="C86" t="s">
        <v>2563</v>
      </c>
      <c r="D86" t="s">
        <v>2564</v>
      </c>
      <c r="E86" s="64" t="s">
        <v>2831</v>
      </c>
      <c r="F86" s="64" t="s">
        <v>2831</v>
      </c>
      <c r="G86" s="64" t="s">
        <v>568</v>
      </c>
      <c r="H86" s="64" t="s">
        <v>2922</v>
      </c>
      <c r="I86" t="s">
        <v>3045</v>
      </c>
      <c r="J86" t="s">
        <v>2072</v>
      </c>
      <c r="K86" t="s">
        <v>568</v>
      </c>
      <c r="L86" s="64" t="s">
        <v>2956</v>
      </c>
      <c r="M86" t="s">
        <v>2160</v>
      </c>
      <c r="N86" t="s">
        <v>2925</v>
      </c>
      <c r="O86" s="263">
        <v>0</v>
      </c>
      <c r="P86" s="158">
        <v>0</v>
      </c>
      <c r="Q86" s="64" t="s">
        <v>254</v>
      </c>
      <c r="R86" s="64" t="s">
        <v>568</v>
      </c>
    </row>
    <row r="87" spans="2:18" x14ac:dyDescent="0.3">
      <c r="B87" t="s">
        <v>2562</v>
      </c>
      <c r="C87" t="s">
        <v>2563</v>
      </c>
      <c r="D87" t="s">
        <v>2564</v>
      </c>
      <c r="E87" s="64" t="s">
        <v>2831</v>
      </c>
      <c r="F87" s="64" t="s">
        <v>2831</v>
      </c>
      <c r="G87" s="64" t="s">
        <v>568</v>
      </c>
      <c r="H87" s="64" t="s">
        <v>2922</v>
      </c>
      <c r="I87" t="s">
        <v>3046</v>
      </c>
      <c r="J87" t="s">
        <v>2073</v>
      </c>
      <c r="K87" t="s">
        <v>3047</v>
      </c>
      <c r="L87" s="64" t="s">
        <v>3025</v>
      </c>
      <c r="M87" t="s">
        <v>2160</v>
      </c>
      <c r="N87" t="s">
        <v>2936</v>
      </c>
      <c r="O87" s="263">
        <v>0</v>
      </c>
      <c r="P87" s="158">
        <v>0</v>
      </c>
      <c r="Q87" s="64" t="s">
        <v>254</v>
      </c>
      <c r="R87" s="64" t="s">
        <v>568</v>
      </c>
    </row>
    <row r="88" spans="2:18" x14ac:dyDescent="0.3">
      <c r="B88" t="s">
        <v>2562</v>
      </c>
      <c r="C88" t="s">
        <v>2563</v>
      </c>
      <c r="D88" t="s">
        <v>2564</v>
      </c>
      <c r="E88" s="64" t="s">
        <v>2831</v>
      </c>
      <c r="F88" s="64" t="s">
        <v>2831</v>
      </c>
      <c r="G88" s="64" t="s">
        <v>568</v>
      </c>
      <c r="H88" s="64" t="s">
        <v>2922</v>
      </c>
      <c r="I88" t="s">
        <v>3048</v>
      </c>
      <c r="J88" t="s">
        <v>2072</v>
      </c>
      <c r="K88" t="s">
        <v>568</v>
      </c>
      <c r="L88" s="64" t="s">
        <v>2968</v>
      </c>
      <c r="M88" t="s">
        <v>2160</v>
      </c>
      <c r="N88" t="s">
        <v>2925</v>
      </c>
      <c r="O88" s="263">
        <v>0</v>
      </c>
      <c r="P88" s="158">
        <v>0</v>
      </c>
      <c r="Q88" s="64" t="s">
        <v>254</v>
      </c>
      <c r="R88" s="64" t="s">
        <v>568</v>
      </c>
    </row>
    <row r="89" spans="2:18" x14ac:dyDescent="0.3">
      <c r="B89" t="s">
        <v>2562</v>
      </c>
      <c r="C89" t="s">
        <v>2563</v>
      </c>
      <c r="D89" t="s">
        <v>2564</v>
      </c>
      <c r="E89" s="64" t="s">
        <v>2831</v>
      </c>
      <c r="F89" s="64" t="s">
        <v>2831</v>
      </c>
      <c r="G89" s="64" t="s">
        <v>568</v>
      </c>
      <c r="H89" s="64" t="s">
        <v>2922</v>
      </c>
      <c r="I89" t="s">
        <v>3049</v>
      </c>
      <c r="J89" t="s">
        <v>2072</v>
      </c>
      <c r="K89" t="s">
        <v>568</v>
      </c>
      <c r="L89" s="64" t="s">
        <v>2991</v>
      </c>
      <c r="M89" t="s">
        <v>2160</v>
      </c>
      <c r="N89" t="s">
        <v>3050</v>
      </c>
      <c r="O89" s="263">
        <v>0</v>
      </c>
      <c r="P89" s="158">
        <v>0</v>
      </c>
      <c r="Q89" s="64" t="s">
        <v>254</v>
      </c>
      <c r="R89" s="64" t="s">
        <v>568</v>
      </c>
    </row>
    <row r="90" spans="2:18" x14ac:dyDescent="0.3">
      <c r="B90" t="s">
        <v>2562</v>
      </c>
      <c r="C90" t="s">
        <v>2563</v>
      </c>
      <c r="D90" t="s">
        <v>2564</v>
      </c>
      <c r="E90" s="64" t="s">
        <v>2831</v>
      </c>
      <c r="F90" s="64" t="s">
        <v>2831</v>
      </c>
      <c r="G90" s="64" t="s">
        <v>568</v>
      </c>
      <c r="H90" s="64" t="s">
        <v>2922</v>
      </c>
      <c r="I90" t="s">
        <v>3051</v>
      </c>
      <c r="J90" t="s">
        <v>2072</v>
      </c>
      <c r="K90" t="s">
        <v>568</v>
      </c>
      <c r="L90" s="64" t="s">
        <v>2968</v>
      </c>
      <c r="M90" t="s">
        <v>2160</v>
      </c>
      <c r="N90" t="s">
        <v>2936</v>
      </c>
      <c r="O90" s="263">
        <v>0</v>
      </c>
      <c r="P90" s="158">
        <v>0</v>
      </c>
      <c r="Q90" s="64" t="s">
        <v>254</v>
      </c>
      <c r="R90" s="64" t="s">
        <v>568</v>
      </c>
    </row>
    <row r="91" spans="2:18" x14ac:dyDescent="0.3">
      <c r="B91" t="s">
        <v>2562</v>
      </c>
      <c r="C91" t="s">
        <v>2563</v>
      </c>
      <c r="D91" t="s">
        <v>2564</v>
      </c>
      <c r="E91" s="64" t="s">
        <v>2831</v>
      </c>
      <c r="F91" s="64" t="s">
        <v>2831</v>
      </c>
      <c r="G91" s="64" t="s">
        <v>568</v>
      </c>
      <c r="H91" s="64" t="s">
        <v>2922</v>
      </c>
      <c r="I91" t="s">
        <v>3052</v>
      </c>
      <c r="J91" t="s">
        <v>2072</v>
      </c>
      <c r="K91" t="s">
        <v>568</v>
      </c>
      <c r="L91" s="64" t="s">
        <v>2977</v>
      </c>
      <c r="M91" t="s">
        <v>2160</v>
      </c>
      <c r="N91" t="s">
        <v>2936</v>
      </c>
      <c r="O91" s="263">
        <v>0</v>
      </c>
      <c r="P91" s="158">
        <v>0</v>
      </c>
      <c r="Q91" s="64" t="s">
        <v>254</v>
      </c>
      <c r="R91" s="64" t="s">
        <v>568</v>
      </c>
    </row>
    <row r="92" spans="2:18" x14ac:dyDescent="0.3">
      <c r="B92" t="s">
        <v>2562</v>
      </c>
      <c r="C92" t="s">
        <v>2563</v>
      </c>
      <c r="D92" t="s">
        <v>2564</v>
      </c>
      <c r="E92" s="64" t="s">
        <v>2831</v>
      </c>
      <c r="F92" s="64" t="s">
        <v>2831</v>
      </c>
      <c r="G92" s="64" t="s">
        <v>568</v>
      </c>
      <c r="H92" s="64" t="s">
        <v>2922</v>
      </c>
      <c r="I92" t="s">
        <v>3053</v>
      </c>
      <c r="J92" t="s">
        <v>2072</v>
      </c>
      <c r="K92" t="s">
        <v>568</v>
      </c>
      <c r="L92" s="64" t="s">
        <v>2947</v>
      </c>
      <c r="M92" t="s">
        <v>2173</v>
      </c>
      <c r="N92" t="s">
        <v>3054</v>
      </c>
      <c r="O92" s="263">
        <v>0</v>
      </c>
      <c r="P92" s="158">
        <v>0</v>
      </c>
      <c r="Q92" s="64" t="s">
        <v>254</v>
      </c>
      <c r="R92" s="64" t="s">
        <v>568</v>
      </c>
    </row>
    <row r="93" spans="2:18" x14ac:dyDescent="0.3">
      <c r="B93" t="s">
        <v>2562</v>
      </c>
      <c r="C93" t="s">
        <v>2563</v>
      </c>
      <c r="D93" t="s">
        <v>2564</v>
      </c>
      <c r="E93" s="64" t="s">
        <v>2831</v>
      </c>
      <c r="F93" s="64" t="s">
        <v>2831</v>
      </c>
      <c r="G93" s="64" t="s">
        <v>568</v>
      </c>
      <c r="H93" s="64" t="s">
        <v>2922</v>
      </c>
      <c r="I93" t="s">
        <v>3055</v>
      </c>
      <c r="J93" t="s">
        <v>2072</v>
      </c>
      <c r="K93" t="s">
        <v>568</v>
      </c>
      <c r="L93" s="64" t="s">
        <v>2950</v>
      </c>
      <c r="M93" t="s">
        <v>2160</v>
      </c>
      <c r="N93" t="s">
        <v>2925</v>
      </c>
      <c r="O93" s="263">
        <v>0</v>
      </c>
      <c r="P93" s="158">
        <v>0</v>
      </c>
      <c r="Q93" s="64" t="s">
        <v>254</v>
      </c>
      <c r="R93" s="64" t="s">
        <v>568</v>
      </c>
    </row>
    <row r="94" spans="2:18" x14ac:dyDescent="0.3">
      <c r="B94" t="s">
        <v>2562</v>
      </c>
      <c r="C94" t="s">
        <v>2563</v>
      </c>
      <c r="D94" t="s">
        <v>2564</v>
      </c>
      <c r="E94" s="64" t="s">
        <v>2831</v>
      </c>
      <c r="F94" s="64" t="s">
        <v>2831</v>
      </c>
      <c r="G94" s="64" t="s">
        <v>568</v>
      </c>
      <c r="H94" s="64" t="s">
        <v>2922</v>
      </c>
      <c r="I94" t="s">
        <v>3056</v>
      </c>
      <c r="J94" t="s">
        <v>2072</v>
      </c>
      <c r="K94" t="s">
        <v>568</v>
      </c>
      <c r="L94" s="64" t="s">
        <v>2945</v>
      </c>
      <c r="M94" t="s">
        <v>2160</v>
      </c>
      <c r="N94" t="s">
        <v>2941</v>
      </c>
      <c r="O94" s="263">
        <v>0</v>
      </c>
      <c r="P94" s="158">
        <v>0</v>
      </c>
      <c r="Q94" s="64" t="s">
        <v>254</v>
      </c>
      <c r="R94" s="64" t="s">
        <v>568</v>
      </c>
    </row>
    <row r="95" spans="2:18" x14ac:dyDescent="0.3">
      <c r="B95" t="s">
        <v>2562</v>
      </c>
      <c r="C95" t="s">
        <v>2563</v>
      </c>
      <c r="D95" t="s">
        <v>2564</v>
      </c>
      <c r="E95" s="64" t="s">
        <v>2831</v>
      </c>
      <c r="F95" s="64" t="s">
        <v>2831</v>
      </c>
      <c r="G95" s="64" t="s">
        <v>568</v>
      </c>
      <c r="H95" s="64" t="s">
        <v>2922</v>
      </c>
      <c r="I95" t="s">
        <v>3057</v>
      </c>
      <c r="J95" t="s">
        <v>2072</v>
      </c>
      <c r="K95" t="s">
        <v>568</v>
      </c>
      <c r="L95" s="64" t="s">
        <v>2991</v>
      </c>
      <c r="M95" t="s">
        <v>2160</v>
      </c>
      <c r="N95" t="s">
        <v>2936</v>
      </c>
      <c r="O95" s="263">
        <v>0</v>
      </c>
      <c r="P95" s="158">
        <v>0</v>
      </c>
      <c r="Q95" s="64" t="s">
        <v>254</v>
      </c>
      <c r="R95" s="64" t="s">
        <v>568</v>
      </c>
    </row>
    <row r="96" spans="2:18" x14ac:dyDescent="0.3">
      <c r="B96" t="s">
        <v>2562</v>
      </c>
      <c r="C96" t="s">
        <v>2563</v>
      </c>
      <c r="D96" t="s">
        <v>2564</v>
      </c>
      <c r="E96" s="64" t="s">
        <v>2831</v>
      </c>
      <c r="F96" s="64" t="s">
        <v>2831</v>
      </c>
      <c r="G96" s="64" t="s">
        <v>568</v>
      </c>
      <c r="H96" s="64" t="s">
        <v>2922</v>
      </c>
      <c r="I96" t="s">
        <v>3058</v>
      </c>
      <c r="J96" t="s">
        <v>2072</v>
      </c>
      <c r="K96" t="s">
        <v>568</v>
      </c>
      <c r="L96" s="64" t="s">
        <v>3004</v>
      </c>
      <c r="M96" t="s">
        <v>2160</v>
      </c>
      <c r="N96" t="s">
        <v>2941</v>
      </c>
      <c r="O96" s="263">
        <v>0</v>
      </c>
      <c r="P96" s="158">
        <v>0</v>
      </c>
      <c r="Q96" s="64" t="s">
        <v>254</v>
      </c>
      <c r="R96" s="64" t="s">
        <v>568</v>
      </c>
    </row>
    <row r="97" spans="2:18" x14ac:dyDescent="0.3">
      <c r="B97" t="s">
        <v>2562</v>
      </c>
      <c r="C97" t="s">
        <v>2563</v>
      </c>
      <c r="D97" t="s">
        <v>2564</v>
      </c>
      <c r="E97" s="64" t="s">
        <v>2831</v>
      </c>
      <c r="F97" s="64" t="s">
        <v>2831</v>
      </c>
      <c r="G97" s="64" t="s">
        <v>568</v>
      </c>
      <c r="H97" s="64" t="s">
        <v>2922</v>
      </c>
      <c r="I97" t="s">
        <v>3059</v>
      </c>
      <c r="J97" t="s">
        <v>2072</v>
      </c>
      <c r="K97" t="s">
        <v>568</v>
      </c>
      <c r="L97" s="64" t="s">
        <v>2994</v>
      </c>
      <c r="M97" t="s">
        <v>2160</v>
      </c>
      <c r="N97" t="s">
        <v>2925</v>
      </c>
      <c r="O97" s="263">
        <v>0</v>
      </c>
      <c r="P97" s="158">
        <v>0</v>
      </c>
      <c r="Q97" s="64" t="s">
        <v>254</v>
      </c>
      <c r="R97" s="64" t="s">
        <v>568</v>
      </c>
    </row>
    <row r="98" spans="2:18" x14ac:dyDescent="0.3">
      <c r="B98" t="s">
        <v>2562</v>
      </c>
      <c r="C98" t="s">
        <v>2563</v>
      </c>
      <c r="D98" t="s">
        <v>2564</v>
      </c>
      <c r="E98" s="64" t="s">
        <v>2831</v>
      </c>
      <c r="F98" s="64" t="s">
        <v>2831</v>
      </c>
      <c r="G98" s="64" t="s">
        <v>568</v>
      </c>
      <c r="H98" s="64" t="s">
        <v>2922</v>
      </c>
      <c r="I98" t="s">
        <v>3060</v>
      </c>
      <c r="J98" t="s">
        <v>2073</v>
      </c>
      <c r="K98" t="s">
        <v>3061</v>
      </c>
      <c r="L98" s="64" t="s">
        <v>3017</v>
      </c>
      <c r="M98" t="s">
        <v>2160</v>
      </c>
      <c r="N98" t="s">
        <v>2999</v>
      </c>
      <c r="O98" s="263">
        <v>0</v>
      </c>
      <c r="P98" s="158">
        <v>0</v>
      </c>
      <c r="Q98" s="64" t="s">
        <v>254</v>
      </c>
      <c r="R98" s="64" t="s">
        <v>568</v>
      </c>
    </row>
    <row r="99" spans="2:18" x14ac:dyDescent="0.3">
      <c r="B99" t="s">
        <v>2562</v>
      </c>
      <c r="C99" t="s">
        <v>2563</v>
      </c>
      <c r="D99" t="s">
        <v>2564</v>
      </c>
      <c r="E99" s="64" t="s">
        <v>2831</v>
      </c>
      <c r="F99" s="64" t="s">
        <v>2831</v>
      </c>
      <c r="G99" s="64" t="s">
        <v>568</v>
      </c>
      <c r="H99" s="64" t="s">
        <v>2922</v>
      </c>
      <c r="I99" t="s">
        <v>3062</v>
      </c>
      <c r="J99" t="s">
        <v>2073</v>
      </c>
      <c r="K99" t="s">
        <v>2582</v>
      </c>
      <c r="L99" s="64" t="s">
        <v>2950</v>
      </c>
      <c r="M99" t="s">
        <v>2160</v>
      </c>
      <c r="N99" t="s">
        <v>2992</v>
      </c>
      <c r="O99" s="263">
        <v>0</v>
      </c>
      <c r="P99" s="158">
        <v>0</v>
      </c>
      <c r="Q99" s="64" t="s">
        <v>254</v>
      </c>
      <c r="R99" s="64" t="s">
        <v>568</v>
      </c>
    </row>
    <row r="100" spans="2:18" x14ac:dyDescent="0.3">
      <c r="B100" t="s">
        <v>2562</v>
      </c>
      <c r="C100" t="s">
        <v>2563</v>
      </c>
      <c r="D100" t="s">
        <v>2564</v>
      </c>
      <c r="E100" s="64" t="s">
        <v>2831</v>
      </c>
      <c r="F100" s="64" t="s">
        <v>2831</v>
      </c>
      <c r="G100" s="64" t="s">
        <v>568</v>
      </c>
      <c r="H100" s="64" t="s">
        <v>2922</v>
      </c>
      <c r="I100" t="s">
        <v>3063</v>
      </c>
      <c r="J100" t="s">
        <v>2073</v>
      </c>
      <c r="K100" t="s">
        <v>3064</v>
      </c>
      <c r="L100" s="64" t="s">
        <v>2981</v>
      </c>
      <c r="M100" t="s">
        <v>2160</v>
      </c>
      <c r="N100" t="s">
        <v>2941</v>
      </c>
      <c r="O100" s="263">
        <v>0</v>
      </c>
      <c r="P100" s="158">
        <v>0</v>
      </c>
      <c r="Q100" s="64" t="s">
        <v>254</v>
      </c>
      <c r="R100" s="64" t="s">
        <v>568</v>
      </c>
    </row>
    <row r="101" spans="2:18" x14ac:dyDescent="0.3">
      <c r="B101" t="s">
        <v>2562</v>
      </c>
      <c r="C101" t="s">
        <v>2563</v>
      </c>
      <c r="D101" t="s">
        <v>2564</v>
      </c>
      <c r="E101" s="64" t="s">
        <v>2831</v>
      </c>
      <c r="F101" s="64" t="s">
        <v>2831</v>
      </c>
      <c r="G101" s="64" t="s">
        <v>568</v>
      </c>
      <c r="H101" s="64" t="s">
        <v>2922</v>
      </c>
      <c r="I101" t="s">
        <v>3065</v>
      </c>
      <c r="J101" t="s">
        <v>2072</v>
      </c>
      <c r="K101" t="s">
        <v>568</v>
      </c>
      <c r="L101" s="64" t="s">
        <v>2981</v>
      </c>
      <c r="M101" t="s">
        <v>2160</v>
      </c>
      <c r="N101" t="s">
        <v>2925</v>
      </c>
      <c r="O101" s="263">
        <v>0</v>
      </c>
      <c r="P101" s="158">
        <v>0</v>
      </c>
      <c r="Q101" s="64" t="s">
        <v>254</v>
      </c>
      <c r="R101" s="64" t="s">
        <v>568</v>
      </c>
    </row>
    <row r="102" spans="2:18" x14ac:dyDescent="0.3">
      <c r="B102" t="s">
        <v>2562</v>
      </c>
      <c r="C102" t="s">
        <v>2563</v>
      </c>
      <c r="D102" t="s">
        <v>2564</v>
      </c>
      <c r="E102" s="64" t="s">
        <v>2831</v>
      </c>
      <c r="F102" s="64" t="s">
        <v>2831</v>
      </c>
      <c r="G102" s="64" t="s">
        <v>568</v>
      </c>
      <c r="H102" s="64" t="s">
        <v>2922</v>
      </c>
      <c r="I102" t="s">
        <v>3066</v>
      </c>
      <c r="J102" t="s">
        <v>2072</v>
      </c>
      <c r="K102" t="s">
        <v>568</v>
      </c>
      <c r="L102" s="64" t="s">
        <v>2933</v>
      </c>
      <c r="M102" t="s">
        <v>2160</v>
      </c>
      <c r="N102" t="s">
        <v>2992</v>
      </c>
      <c r="O102" s="263">
        <v>0</v>
      </c>
      <c r="P102" s="158">
        <v>0</v>
      </c>
      <c r="Q102" s="64" t="s">
        <v>254</v>
      </c>
      <c r="R102" s="64" t="s">
        <v>568</v>
      </c>
    </row>
    <row r="103" spans="2:18" x14ac:dyDescent="0.3">
      <c r="B103" t="s">
        <v>2562</v>
      </c>
      <c r="C103" t="s">
        <v>2563</v>
      </c>
      <c r="D103" t="s">
        <v>2564</v>
      </c>
      <c r="E103" s="64" t="s">
        <v>2831</v>
      </c>
      <c r="F103" s="64" t="s">
        <v>2831</v>
      </c>
      <c r="G103" s="64" t="s">
        <v>568</v>
      </c>
      <c r="H103" s="64" t="s">
        <v>2922</v>
      </c>
      <c r="I103" t="s">
        <v>3067</v>
      </c>
      <c r="J103" t="s">
        <v>2072</v>
      </c>
      <c r="K103" t="s">
        <v>568</v>
      </c>
      <c r="L103" s="64" t="s">
        <v>2927</v>
      </c>
      <c r="M103" t="s">
        <v>2160</v>
      </c>
      <c r="N103" t="s">
        <v>2925</v>
      </c>
      <c r="O103" s="263">
        <v>0</v>
      </c>
      <c r="P103" s="158">
        <v>0</v>
      </c>
      <c r="Q103" s="64" t="s">
        <v>254</v>
      </c>
      <c r="R103" s="64" t="s">
        <v>568</v>
      </c>
    </row>
    <row r="104" spans="2:18" x14ac:dyDescent="0.3">
      <c r="B104" t="s">
        <v>2562</v>
      </c>
      <c r="C104" t="s">
        <v>2563</v>
      </c>
      <c r="D104" t="s">
        <v>2564</v>
      </c>
      <c r="E104" s="64" t="s">
        <v>2831</v>
      </c>
      <c r="F104" s="64" t="s">
        <v>2831</v>
      </c>
      <c r="G104" s="64" t="s">
        <v>568</v>
      </c>
      <c r="H104" s="64" t="s">
        <v>2922</v>
      </c>
      <c r="I104" t="s">
        <v>3068</v>
      </c>
      <c r="J104" t="s">
        <v>2073</v>
      </c>
      <c r="K104" t="s">
        <v>3069</v>
      </c>
      <c r="L104" s="64" t="s">
        <v>2950</v>
      </c>
      <c r="M104" t="s">
        <v>2173</v>
      </c>
      <c r="N104" t="s">
        <v>3070</v>
      </c>
      <c r="O104" s="263">
        <v>0</v>
      </c>
      <c r="P104" s="158">
        <v>0</v>
      </c>
      <c r="Q104" s="64" t="s">
        <v>2147</v>
      </c>
      <c r="R104" s="64" t="s">
        <v>568</v>
      </c>
    </row>
    <row r="105" spans="2:18" x14ac:dyDescent="0.3">
      <c r="B105" t="s">
        <v>2562</v>
      </c>
      <c r="C105" t="s">
        <v>2563</v>
      </c>
      <c r="D105" t="s">
        <v>2564</v>
      </c>
      <c r="E105" s="64" t="s">
        <v>2831</v>
      </c>
      <c r="F105" s="64" t="s">
        <v>2831</v>
      </c>
      <c r="G105" s="64" t="s">
        <v>568</v>
      </c>
      <c r="H105" s="64" t="s">
        <v>2922</v>
      </c>
      <c r="I105" t="s">
        <v>3071</v>
      </c>
      <c r="J105" t="s">
        <v>2073</v>
      </c>
      <c r="K105" t="s">
        <v>3072</v>
      </c>
      <c r="L105" s="64" t="s">
        <v>2994</v>
      </c>
      <c r="M105" t="s">
        <v>2160</v>
      </c>
      <c r="N105" t="s">
        <v>2936</v>
      </c>
      <c r="O105" s="263">
        <v>0</v>
      </c>
      <c r="P105" s="158">
        <v>0</v>
      </c>
      <c r="Q105" s="64" t="s">
        <v>254</v>
      </c>
      <c r="R105" s="64" t="s">
        <v>568</v>
      </c>
    </row>
    <row r="106" spans="2:18" x14ac:dyDescent="0.3">
      <c r="B106" t="s">
        <v>2562</v>
      </c>
      <c r="C106" t="s">
        <v>2563</v>
      </c>
      <c r="D106" t="s">
        <v>2564</v>
      </c>
      <c r="E106" s="64" t="s">
        <v>2831</v>
      </c>
      <c r="F106" s="64" t="s">
        <v>2831</v>
      </c>
      <c r="G106" s="64" t="s">
        <v>568</v>
      </c>
      <c r="H106" s="64" t="s">
        <v>2922</v>
      </c>
      <c r="I106" t="s">
        <v>3073</v>
      </c>
      <c r="J106" t="s">
        <v>2072</v>
      </c>
      <c r="K106" t="s">
        <v>568</v>
      </c>
      <c r="L106" s="64" t="s">
        <v>2935</v>
      </c>
      <c r="M106" t="s">
        <v>2160</v>
      </c>
      <c r="N106" t="s">
        <v>2936</v>
      </c>
      <c r="O106" s="263">
        <v>0</v>
      </c>
      <c r="P106" s="158">
        <v>0</v>
      </c>
      <c r="Q106" s="64" t="s">
        <v>254</v>
      </c>
      <c r="R106" s="64" t="s">
        <v>568</v>
      </c>
    </row>
    <row r="107" spans="2:18" x14ac:dyDescent="0.3">
      <c r="B107" t="s">
        <v>2562</v>
      </c>
      <c r="C107" t="s">
        <v>2563</v>
      </c>
      <c r="D107" t="s">
        <v>2564</v>
      </c>
      <c r="E107" s="64" t="s">
        <v>2831</v>
      </c>
      <c r="F107" s="64" t="s">
        <v>2831</v>
      </c>
      <c r="G107" s="64" t="s">
        <v>568</v>
      </c>
      <c r="H107" s="64" t="s">
        <v>2922</v>
      </c>
      <c r="I107" t="s">
        <v>3074</v>
      </c>
      <c r="J107" t="s">
        <v>2072</v>
      </c>
      <c r="K107" t="s">
        <v>568</v>
      </c>
      <c r="L107" s="64" t="s">
        <v>2991</v>
      </c>
      <c r="M107" t="s">
        <v>2160</v>
      </c>
      <c r="N107" t="s">
        <v>2936</v>
      </c>
      <c r="O107" s="263">
        <v>0</v>
      </c>
      <c r="P107" s="158">
        <v>0</v>
      </c>
      <c r="Q107" s="64" t="s">
        <v>254</v>
      </c>
      <c r="R107" s="64" t="s">
        <v>568</v>
      </c>
    </row>
    <row r="108" spans="2:18" x14ac:dyDescent="0.3">
      <c r="B108" t="s">
        <v>2562</v>
      </c>
      <c r="C108" t="s">
        <v>2563</v>
      </c>
      <c r="D108" t="s">
        <v>2564</v>
      </c>
      <c r="E108" s="64" t="s">
        <v>2831</v>
      </c>
      <c r="F108" s="64" t="s">
        <v>2831</v>
      </c>
      <c r="G108" s="64" t="s">
        <v>568</v>
      </c>
      <c r="H108" s="64" t="s">
        <v>2922</v>
      </c>
      <c r="I108" t="s">
        <v>3075</v>
      </c>
      <c r="J108" t="s">
        <v>2072</v>
      </c>
      <c r="K108" t="s">
        <v>568</v>
      </c>
      <c r="L108" s="64" t="s">
        <v>2935</v>
      </c>
      <c r="M108" t="s">
        <v>2160</v>
      </c>
      <c r="N108" t="s">
        <v>2941</v>
      </c>
      <c r="O108" s="263">
        <v>0</v>
      </c>
      <c r="P108" s="158">
        <v>0</v>
      </c>
      <c r="Q108" s="64" t="s">
        <v>254</v>
      </c>
      <c r="R108" s="64" t="s">
        <v>568</v>
      </c>
    </row>
    <row r="109" spans="2:18" x14ac:dyDescent="0.3">
      <c r="B109" t="s">
        <v>2562</v>
      </c>
      <c r="C109" t="s">
        <v>2563</v>
      </c>
      <c r="D109" t="s">
        <v>2564</v>
      </c>
      <c r="E109" s="64" t="s">
        <v>2831</v>
      </c>
      <c r="F109" s="64" t="s">
        <v>2831</v>
      </c>
      <c r="G109" s="64" t="s">
        <v>568</v>
      </c>
      <c r="H109" s="64" t="s">
        <v>2922</v>
      </c>
      <c r="I109" t="s">
        <v>3076</v>
      </c>
      <c r="J109" t="s">
        <v>2072</v>
      </c>
      <c r="K109" t="s">
        <v>568</v>
      </c>
      <c r="L109" s="64" t="s">
        <v>2938</v>
      </c>
      <c r="M109" t="s">
        <v>2160</v>
      </c>
      <c r="N109" t="s">
        <v>2936</v>
      </c>
      <c r="O109" s="263">
        <v>0</v>
      </c>
      <c r="P109" s="158">
        <v>0</v>
      </c>
      <c r="Q109" s="64" t="s">
        <v>254</v>
      </c>
      <c r="R109" s="64" t="s">
        <v>568</v>
      </c>
    </row>
    <row r="110" spans="2:18" x14ac:dyDescent="0.3">
      <c r="B110" t="s">
        <v>2562</v>
      </c>
      <c r="C110" t="s">
        <v>2563</v>
      </c>
      <c r="D110" t="s">
        <v>2564</v>
      </c>
      <c r="E110" s="64" t="s">
        <v>2831</v>
      </c>
      <c r="F110" s="64" t="s">
        <v>2831</v>
      </c>
      <c r="G110" s="64" t="s">
        <v>568</v>
      </c>
      <c r="H110" s="64" t="s">
        <v>2922</v>
      </c>
      <c r="I110" t="s">
        <v>3077</v>
      </c>
      <c r="J110" t="s">
        <v>2072</v>
      </c>
      <c r="K110" t="s">
        <v>568</v>
      </c>
      <c r="L110" s="64" t="s">
        <v>2977</v>
      </c>
      <c r="M110" t="s">
        <v>1535</v>
      </c>
      <c r="N110" t="s">
        <v>1535</v>
      </c>
      <c r="O110" s="263">
        <v>0</v>
      </c>
      <c r="P110" s="158">
        <v>0</v>
      </c>
      <c r="Q110" s="64" t="s">
        <v>254</v>
      </c>
      <c r="R110" s="64" t="s">
        <v>568</v>
      </c>
    </row>
    <row r="111" spans="2:18" x14ac:dyDescent="0.3">
      <c r="B111" t="s">
        <v>2562</v>
      </c>
      <c r="C111" t="s">
        <v>2563</v>
      </c>
      <c r="D111" t="s">
        <v>2564</v>
      </c>
      <c r="E111" s="64" t="s">
        <v>2831</v>
      </c>
      <c r="F111" s="64" t="s">
        <v>2831</v>
      </c>
      <c r="G111" s="64" t="s">
        <v>568</v>
      </c>
      <c r="H111" s="64" t="s">
        <v>2922</v>
      </c>
      <c r="I111" t="s">
        <v>3078</v>
      </c>
      <c r="J111" t="s">
        <v>2072</v>
      </c>
      <c r="K111" t="s">
        <v>568</v>
      </c>
      <c r="L111" s="64" t="s">
        <v>2977</v>
      </c>
      <c r="M111" t="s">
        <v>2160</v>
      </c>
      <c r="N111" t="s">
        <v>2999</v>
      </c>
      <c r="O111" s="263">
        <v>0</v>
      </c>
      <c r="P111" s="158">
        <v>0</v>
      </c>
      <c r="Q111" s="64" t="s">
        <v>254</v>
      </c>
      <c r="R111" s="64" t="s">
        <v>568</v>
      </c>
    </row>
    <row r="112" spans="2:18" x14ac:dyDescent="0.3">
      <c r="B112" t="s">
        <v>2562</v>
      </c>
      <c r="C112" t="s">
        <v>2563</v>
      </c>
      <c r="D112" t="s">
        <v>2564</v>
      </c>
      <c r="E112" s="64" t="s">
        <v>2831</v>
      </c>
      <c r="F112" s="64" t="s">
        <v>2831</v>
      </c>
      <c r="G112" s="64" t="s">
        <v>568</v>
      </c>
      <c r="H112" s="64" t="s">
        <v>2922</v>
      </c>
      <c r="I112" t="s">
        <v>3079</v>
      </c>
      <c r="J112" t="s">
        <v>2072</v>
      </c>
      <c r="K112" t="s">
        <v>568</v>
      </c>
      <c r="L112" s="64" t="s">
        <v>2938</v>
      </c>
      <c r="M112" t="s">
        <v>2160</v>
      </c>
      <c r="N112" t="s">
        <v>2925</v>
      </c>
      <c r="O112" s="263">
        <v>0</v>
      </c>
      <c r="P112" s="158">
        <v>0</v>
      </c>
      <c r="Q112" s="64" t="s">
        <v>254</v>
      </c>
      <c r="R112" s="64" t="s">
        <v>568</v>
      </c>
    </row>
    <row r="113" spans="2:18" x14ac:dyDescent="0.3">
      <c r="B113" t="s">
        <v>2562</v>
      </c>
      <c r="C113" t="s">
        <v>2563</v>
      </c>
      <c r="D113" t="s">
        <v>2564</v>
      </c>
      <c r="E113" s="64" t="s">
        <v>2831</v>
      </c>
      <c r="F113" s="64" t="s">
        <v>2831</v>
      </c>
      <c r="G113" s="64" t="s">
        <v>568</v>
      </c>
      <c r="H113" s="64" t="s">
        <v>2922</v>
      </c>
      <c r="I113" t="s">
        <v>3080</v>
      </c>
      <c r="J113" t="s">
        <v>2072</v>
      </c>
      <c r="K113" t="s">
        <v>568</v>
      </c>
      <c r="L113" s="64" t="s">
        <v>3025</v>
      </c>
      <c r="M113" t="s">
        <v>2160</v>
      </c>
      <c r="N113" t="s">
        <v>2925</v>
      </c>
      <c r="O113" s="263">
        <v>0</v>
      </c>
      <c r="P113" s="158">
        <v>0</v>
      </c>
      <c r="Q113" s="64" t="s">
        <v>254</v>
      </c>
      <c r="R113" s="64" t="s">
        <v>568</v>
      </c>
    </row>
    <row r="114" spans="2:18" x14ac:dyDescent="0.3">
      <c r="B114" t="s">
        <v>2562</v>
      </c>
      <c r="C114" t="s">
        <v>2563</v>
      </c>
      <c r="D114" t="s">
        <v>2564</v>
      </c>
      <c r="E114" s="64" t="s">
        <v>2831</v>
      </c>
      <c r="F114" s="64" t="s">
        <v>2831</v>
      </c>
      <c r="G114" s="64" t="s">
        <v>568</v>
      </c>
      <c r="H114" s="64" t="s">
        <v>2922</v>
      </c>
      <c r="I114" t="s">
        <v>3081</v>
      </c>
      <c r="J114" t="s">
        <v>2072</v>
      </c>
      <c r="K114" t="s">
        <v>568</v>
      </c>
      <c r="L114" s="64" t="s">
        <v>2929</v>
      </c>
      <c r="M114" t="s">
        <v>2160</v>
      </c>
      <c r="N114" t="s">
        <v>2941</v>
      </c>
      <c r="O114" s="263">
        <v>0</v>
      </c>
      <c r="P114" s="158">
        <v>0</v>
      </c>
      <c r="Q114" s="64" t="s">
        <v>254</v>
      </c>
      <c r="R114" s="64" t="s">
        <v>568</v>
      </c>
    </row>
    <row r="115" spans="2:18" x14ac:dyDescent="0.3">
      <c r="B115" t="s">
        <v>2562</v>
      </c>
      <c r="C115" t="s">
        <v>2563</v>
      </c>
      <c r="D115" t="s">
        <v>2564</v>
      </c>
      <c r="E115" s="64" t="s">
        <v>2831</v>
      </c>
      <c r="F115" s="64" t="s">
        <v>2831</v>
      </c>
      <c r="G115" s="64" t="s">
        <v>568</v>
      </c>
      <c r="H115" s="64" t="s">
        <v>2922</v>
      </c>
      <c r="I115" t="s">
        <v>3082</v>
      </c>
      <c r="J115" t="s">
        <v>2072</v>
      </c>
      <c r="K115" t="s">
        <v>568</v>
      </c>
      <c r="L115" s="64" t="s">
        <v>2929</v>
      </c>
      <c r="M115" t="s">
        <v>2186</v>
      </c>
      <c r="N115" t="s">
        <v>3083</v>
      </c>
      <c r="O115" s="263">
        <v>0</v>
      </c>
      <c r="P115" s="158">
        <v>0</v>
      </c>
      <c r="Q115" s="64" t="s">
        <v>254</v>
      </c>
      <c r="R115" s="64" t="s">
        <v>568</v>
      </c>
    </row>
    <row r="116" spans="2:18" x14ac:dyDescent="0.3">
      <c r="B116" t="s">
        <v>2562</v>
      </c>
      <c r="C116" t="s">
        <v>2563</v>
      </c>
      <c r="D116" t="s">
        <v>2564</v>
      </c>
      <c r="E116" s="64" t="s">
        <v>2831</v>
      </c>
      <c r="F116" s="64" t="s">
        <v>2831</v>
      </c>
      <c r="G116" s="64" t="s">
        <v>568</v>
      </c>
      <c r="H116" s="64" t="s">
        <v>2922</v>
      </c>
      <c r="I116" t="s">
        <v>3084</v>
      </c>
      <c r="J116" t="s">
        <v>2072</v>
      </c>
      <c r="K116" t="s">
        <v>568</v>
      </c>
      <c r="L116" s="64" t="s">
        <v>2931</v>
      </c>
      <c r="M116" t="s">
        <v>2160</v>
      </c>
      <c r="N116" t="s">
        <v>2936</v>
      </c>
      <c r="O116" s="263">
        <v>0</v>
      </c>
      <c r="P116" s="158">
        <v>0</v>
      </c>
      <c r="Q116" s="64" t="s">
        <v>254</v>
      </c>
      <c r="R116" s="64" t="s">
        <v>568</v>
      </c>
    </row>
    <row r="117" spans="2:18" x14ac:dyDescent="0.3">
      <c r="B117" t="s">
        <v>2562</v>
      </c>
      <c r="C117" t="s">
        <v>2563</v>
      </c>
      <c r="D117" t="s">
        <v>2564</v>
      </c>
      <c r="E117" s="64" t="s">
        <v>2831</v>
      </c>
      <c r="F117" s="64" t="s">
        <v>2831</v>
      </c>
      <c r="G117" s="64" t="s">
        <v>568</v>
      </c>
      <c r="H117" s="64" t="s">
        <v>2922</v>
      </c>
      <c r="I117" t="s">
        <v>3085</v>
      </c>
      <c r="J117" t="s">
        <v>2072</v>
      </c>
      <c r="K117" t="s">
        <v>568</v>
      </c>
      <c r="L117" s="64" t="s">
        <v>2954</v>
      </c>
      <c r="M117" t="s">
        <v>2160</v>
      </c>
      <c r="N117" t="s">
        <v>2941</v>
      </c>
      <c r="O117" s="263">
        <v>0</v>
      </c>
      <c r="P117" s="158">
        <v>0</v>
      </c>
      <c r="Q117" s="64" t="s">
        <v>254</v>
      </c>
      <c r="R117" s="64" t="s">
        <v>568</v>
      </c>
    </row>
    <row r="118" spans="2:18" x14ac:dyDescent="0.3">
      <c r="B118" t="s">
        <v>2562</v>
      </c>
      <c r="C118" t="s">
        <v>2563</v>
      </c>
      <c r="D118" t="s">
        <v>2564</v>
      </c>
      <c r="E118" s="64" t="s">
        <v>2831</v>
      </c>
      <c r="F118" s="64" t="s">
        <v>2831</v>
      </c>
      <c r="G118" s="64" t="s">
        <v>568</v>
      </c>
      <c r="H118" s="64" t="s">
        <v>2922</v>
      </c>
      <c r="I118" t="s">
        <v>3086</v>
      </c>
      <c r="J118" t="s">
        <v>2072</v>
      </c>
      <c r="K118" t="s">
        <v>568</v>
      </c>
      <c r="L118" s="64" t="s">
        <v>2931</v>
      </c>
      <c r="M118" t="s">
        <v>2160</v>
      </c>
      <c r="N118" t="s">
        <v>2941</v>
      </c>
      <c r="O118" s="263">
        <v>0</v>
      </c>
      <c r="P118" s="158">
        <v>0</v>
      </c>
      <c r="Q118" s="64" t="s">
        <v>254</v>
      </c>
      <c r="R118" s="64" t="s">
        <v>568</v>
      </c>
    </row>
    <row r="119" spans="2:18" x14ac:dyDescent="0.3">
      <c r="B119" t="s">
        <v>2562</v>
      </c>
      <c r="C119" t="s">
        <v>2563</v>
      </c>
      <c r="D119" t="s">
        <v>2564</v>
      </c>
      <c r="E119" s="64" t="s">
        <v>2831</v>
      </c>
      <c r="F119" s="64" t="s">
        <v>2831</v>
      </c>
      <c r="G119" s="64" t="s">
        <v>568</v>
      </c>
      <c r="H119" s="64" t="s">
        <v>2922</v>
      </c>
      <c r="I119" t="s">
        <v>3087</v>
      </c>
      <c r="J119" t="s">
        <v>2072</v>
      </c>
      <c r="K119" t="s">
        <v>568</v>
      </c>
      <c r="L119" s="64" t="s">
        <v>2945</v>
      </c>
      <c r="M119" t="s">
        <v>2160</v>
      </c>
      <c r="N119" t="s">
        <v>2936</v>
      </c>
      <c r="O119" s="263">
        <v>0</v>
      </c>
      <c r="P119" s="158">
        <v>0</v>
      </c>
      <c r="Q119" s="64" t="s">
        <v>254</v>
      </c>
      <c r="R119" s="64" t="s">
        <v>568</v>
      </c>
    </row>
    <row r="120" spans="2:18" x14ac:dyDescent="0.3">
      <c r="B120" t="s">
        <v>2562</v>
      </c>
      <c r="C120" t="s">
        <v>2563</v>
      </c>
      <c r="D120" t="s">
        <v>2564</v>
      </c>
      <c r="E120" s="64" t="s">
        <v>2831</v>
      </c>
      <c r="F120" s="64" t="s">
        <v>2831</v>
      </c>
      <c r="G120" s="64" t="s">
        <v>568</v>
      </c>
      <c r="H120" s="64" t="s">
        <v>2922</v>
      </c>
      <c r="I120" t="s">
        <v>3088</v>
      </c>
      <c r="J120" t="s">
        <v>2073</v>
      </c>
      <c r="K120" t="s">
        <v>3089</v>
      </c>
      <c r="L120" s="64" t="s">
        <v>3017</v>
      </c>
      <c r="M120" t="s">
        <v>2160</v>
      </c>
      <c r="N120" t="s">
        <v>2936</v>
      </c>
      <c r="O120" s="263">
        <v>0</v>
      </c>
      <c r="P120" s="158">
        <v>0</v>
      </c>
      <c r="Q120" s="64" t="s">
        <v>254</v>
      </c>
      <c r="R120" s="64" t="s">
        <v>568</v>
      </c>
    </row>
    <row r="121" spans="2:18" x14ac:dyDescent="0.3">
      <c r="B121" t="s">
        <v>2562</v>
      </c>
      <c r="C121" t="s">
        <v>2563</v>
      </c>
      <c r="D121" t="s">
        <v>2564</v>
      </c>
      <c r="E121" s="64" t="s">
        <v>2831</v>
      </c>
      <c r="F121" s="64" t="s">
        <v>2831</v>
      </c>
      <c r="G121" s="64" t="s">
        <v>568</v>
      </c>
      <c r="H121" s="64" t="s">
        <v>2922</v>
      </c>
      <c r="I121" t="s">
        <v>3090</v>
      </c>
      <c r="J121" t="s">
        <v>2072</v>
      </c>
      <c r="K121" t="s">
        <v>568</v>
      </c>
      <c r="L121" s="64" t="s">
        <v>2950</v>
      </c>
      <c r="M121" t="s">
        <v>2160</v>
      </c>
      <c r="N121" t="s">
        <v>2925</v>
      </c>
      <c r="O121" s="263">
        <v>0</v>
      </c>
      <c r="P121" s="158">
        <v>0</v>
      </c>
      <c r="Q121" s="64" t="s">
        <v>254</v>
      </c>
      <c r="R121" s="64" t="s">
        <v>568</v>
      </c>
    </row>
    <row r="122" spans="2:18" x14ac:dyDescent="0.3">
      <c r="B122" t="s">
        <v>2562</v>
      </c>
      <c r="C122" t="s">
        <v>2563</v>
      </c>
      <c r="D122" t="s">
        <v>2564</v>
      </c>
      <c r="E122" s="64" t="s">
        <v>2831</v>
      </c>
      <c r="F122" s="64" t="s">
        <v>2831</v>
      </c>
      <c r="G122" s="64" t="s">
        <v>568</v>
      </c>
      <c r="H122" s="64" t="s">
        <v>2922</v>
      </c>
      <c r="I122" t="s">
        <v>3091</v>
      </c>
      <c r="J122" t="s">
        <v>2072</v>
      </c>
      <c r="K122" t="s">
        <v>568</v>
      </c>
      <c r="L122" s="64" t="s">
        <v>2935</v>
      </c>
      <c r="M122" t="s">
        <v>2160</v>
      </c>
      <c r="N122" t="s">
        <v>2925</v>
      </c>
      <c r="O122" s="263">
        <v>0</v>
      </c>
      <c r="P122" s="158">
        <v>0</v>
      </c>
      <c r="Q122" s="64" t="s">
        <v>254</v>
      </c>
      <c r="R122" s="64" t="s">
        <v>568</v>
      </c>
    </row>
    <row r="123" spans="2:18" x14ac:dyDescent="0.3">
      <c r="B123" t="s">
        <v>2562</v>
      </c>
      <c r="C123" t="s">
        <v>2563</v>
      </c>
      <c r="D123" t="s">
        <v>2564</v>
      </c>
      <c r="E123" s="64" t="s">
        <v>2831</v>
      </c>
      <c r="F123" s="64" t="s">
        <v>2831</v>
      </c>
      <c r="G123" s="64" t="s">
        <v>568</v>
      </c>
      <c r="H123" s="64" t="s">
        <v>2922</v>
      </c>
      <c r="I123" t="s">
        <v>3092</v>
      </c>
      <c r="J123" t="s">
        <v>2072</v>
      </c>
      <c r="K123" t="s">
        <v>568</v>
      </c>
      <c r="L123" s="64" t="s">
        <v>2947</v>
      </c>
      <c r="M123" t="s">
        <v>2160</v>
      </c>
      <c r="N123" t="s">
        <v>3093</v>
      </c>
      <c r="O123" s="263">
        <v>0</v>
      </c>
      <c r="P123" s="158">
        <v>0</v>
      </c>
      <c r="Q123" s="64" t="s">
        <v>254</v>
      </c>
      <c r="R123" s="64" t="s">
        <v>568</v>
      </c>
    </row>
    <row r="124" spans="2:18" x14ac:dyDescent="0.3">
      <c r="B124" t="s">
        <v>2562</v>
      </c>
      <c r="C124" t="s">
        <v>2563</v>
      </c>
      <c r="D124" t="s">
        <v>2564</v>
      </c>
      <c r="E124" s="64" t="s">
        <v>2831</v>
      </c>
      <c r="F124" s="64" t="s">
        <v>2831</v>
      </c>
      <c r="G124" s="64" t="s">
        <v>568</v>
      </c>
      <c r="H124" s="64" t="s">
        <v>2922</v>
      </c>
      <c r="I124" t="s">
        <v>3094</v>
      </c>
      <c r="J124" t="s">
        <v>2072</v>
      </c>
      <c r="K124" t="s">
        <v>568</v>
      </c>
      <c r="L124" s="64" t="s">
        <v>3004</v>
      </c>
      <c r="M124" t="s">
        <v>2160</v>
      </c>
      <c r="N124" t="s">
        <v>2992</v>
      </c>
      <c r="O124" s="263">
        <v>0</v>
      </c>
      <c r="P124" s="158">
        <v>0</v>
      </c>
      <c r="Q124" s="64" t="s">
        <v>254</v>
      </c>
      <c r="R124" s="64" t="s">
        <v>568</v>
      </c>
    </row>
    <row r="125" spans="2:18" x14ac:dyDescent="0.3">
      <c r="B125" t="s">
        <v>2562</v>
      </c>
      <c r="C125" t="s">
        <v>2563</v>
      </c>
      <c r="D125" t="s">
        <v>2564</v>
      </c>
      <c r="E125" s="64" t="s">
        <v>2831</v>
      </c>
      <c r="F125" s="64" t="s">
        <v>2831</v>
      </c>
      <c r="G125" s="64" t="s">
        <v>568</v>
      </c>
      <c r="H125" s="64" t="s">
        <v>2922</v>
      </c>
      <c r="I125" t="s">
        <v>3095</v>
      </c>
      <c r="J125" t="s">
        <v>2072</v>
      </c>
      <c r="K125" t="s">
        <v>568</v>
      </c>
      <c r="L125" s="64" t="s">
        <v>2935</v>
      </c>
      <c r="M125" t="s">
        <v>2160</v>
      </c>
      <c r="N125" t="s">
        <v>2941</v>
      </c>
      <c r="O125" s="263">
        <v>0</v>
      </c>
      <c r="P125" s="158">
        <v>0</v>
      </c>
      <c r="Q125" s="64" t="s">
        <v>254</v>
      </c>
      <c r="R125" s="64" t="s">
        <v>568</v>
      </c>
    </row>
    <row r="126" spans="2:18" x14ac:dyDescent="0.3">
      <c r="B126" t="s">
        <v>2562</v>
      </c>
      <c r="C126" t="s">
        <v>2563</v>
      </c>
      <c r="D126" t="s">
        <v>2564</v>
      </c>
      <c r="E126" s="64" t="s">
        <v>2831</v>
      </c>
      <c r="F126" s="64" t="s">
        <v>2831</v>
      </c>
      <c r="G126" s="64" t="s">
        <v>568</v>
      </c>
      <c r="H126" s="64" t="s">
        <v>2922</v>
      </c>
      <c r="I126" t="s">
        <v>3096</v>
      </c>
      <c r="J126" t="s">
        <v>2072</v>
      </c>
      <c r="K126" t="s">
        <v>568</v>
      </c>
      <c r="L126" s="64" t="s">
        <v>2950</v>
      </c>
      <c r="M126" t="s">
        <v>2160</v>
      </c>
      <c r="N126" t="s">
        <v>3097</v>
      </c>
      <c r="O126" s="263">
        <v>0</v>
      </c>
      <c r="P126" s="158">
        <v>0</v>
      </c>
      <c r="Q126" s="64" t="s">
        <v>254</v>
      </c>
      <c r="R126" s="64" t="s">
        <v>568</v>
      </c>
    </row>
    <row r="127" spans="2:18" x14ac:dyDescent="0.3">
      <c r="B127" t="s">
        <v>2562</v>
      </c>
      <c r="C127" t="s">
        <v>2563</v>
      </c>
      <c r="D127" t="s">
        <v>2564</v>
      </c>
      <c r="E127" s="64" t="s">
        <v>2831</v>
      </c>
      <c r="F127" s="64" t="s">
        <v>2831</v>
      </c>
      <c r="G127" s="64" t="s">
        <v>568</v>
      </c>
      <c r="H127" s="64" t="s">
        <v>2922</v>
      </c>
      <c r="I127" t="s">
        <v>3098</v>
      </c>
      <c r="J127" t="s">
        <v>2072</v>
      </c>
      <c r="K127" t="s">
        <v>568</v>
      </c>
      <c r="L127" s="64" t="s">
        <v>2977</v>
      </c>
      <c r="M127" t="s">
        <v>2160</v>
      </c>
      <c r="N127" t="s">
        <v>2936</v>
      </c>
      <c r="O127" s="263">
        <v>0</v>
      </c>
      <c r="P127" s="158">
        <v>0</v>
      </c>
      <c r="Q127" s="64" t="s">
        <v>254</v>
      </c>
      <c r="R127" s="64" t="s">
        <v>568</v>
      </c>
    </row>
    <row r="128" spans="2:18" x14ac:dyDescent="0.3">
      <c r="B128" t="s">
        <v>2562</v>
      </c>
      <c r="C128" t="s">
        <v>2563</v>
      </c>
      <c r="D128" t="s">
        <v>2564</v>
      </c>
      <c r="E128" s="64" t="s">
        <v>2831</v>
      </c>
      <c r="F128" s="64" t="s">
        <v>2831</v>
      </c>
      <c r="G128" s="64" t="s">
        <v>568</v>
      </c>
      <c r="H128" s="64" t="s">
        <v>2922</v>
      </c>
      <c r="I128" t="s">
        <v>3099</v>
      </c>
      <c r="J128" t="s">
        <v>2072</v>
      </c>
      <c r="K128" t="s">
        <v>568</v>
      </c>
      <c r="L128" s="64" t="s">
        <v>2991</v>
      </c>
      <c r="M128" t="s">
        <v>2160</v>
      </c>
      <c r="N128" t="s">
        <v>2925</v>
      </c>
      <c r="O128" s="263">
        <v>0</v>
      </c>
      <c r="P128" s="158">
        <v>0</v>
      </c>
      <c r="Q128" s="64" t="s">
        <v>2147</v>
      </c>
      <c r="R128" s="64" t="s">
        <v>568</v>
      </c>
    </row>
    <row r="129" spans="2:18" x14ac:dyDescent="0.3">
      <c r="B129" t="s">
        <v>2562</v>
      </c>
      <c r="C129" t="s">
        <v>2563</v>
      </c>
      <c r="D129" t="s">
        <v>2564</v>
      </c>
      <c r="E129" s="64" t="s">
        <v>2831</v>
      </c>
      <c r="F129" s="64" t="s">
        <v>2831</v>
      </c>
      <c r="G129" s="64" t="s">
        <v>568</v>
      </c>
      <c r="H129" s="64" t="s">
        <v>2922</v>
      </c>
      <c r="I129" t="s">
        <v>3100</v>
      </c>
      <c r="J129" t="s">
        <v>2073</v>
      </c>
      <c r="K129" t="s">
        <v>3101</v>
      </c>
      <c r="L129" s="64" t="s">
        <v>2935</v>
      </c>
      <c r="M129" t="s">
        <v>2160</v>
      </c>
      <c r="N129" t="s">
        <v>2992</v>
      </c>
      <c r="O129" s="263">
        <v>0</v>
      </c>
      <c r="P129" s="158">
        <v>0</v>
      </c>
      <c r="Q129" s="64" t="s">
        <v>254</v>
      </c>
      <c r="R129" s="64" t="s">
        <v>568</v>
      </c>
    </row>
    <row r="130" spans="2:18" x14ac:dyDescent="0.3">
      <c r="B130" t="s">
        <v>2562</v>
      </c>
      <c r="C130" t="s">
        <v>2563</v>
      </c>
      <c r="D130" t="s">
        <v>2564</v>
      </c>
      <c r="E130" s="64" t="s">
        <v>2831</v>
      </c>
      <c r="F130" s="64" t="s">
        <v>2831</v>
      </c>
      <c r="G130" s="64" t="s">
        <v>568</v>
      </c>
      <c r="H130" s="64" t="s">
        <v>2922</v>
      </c>
      <c r="I130" t="s">
        <v>3102</v>
      </c>
      <c r="J130" t="s">
        <v>2072</v>
      </c>
      <c r="K130" t="s">
        <v>568</v>
      </c>
      <c r="L130" s="64" t="s">
        <v>2966</v>
      </c>
      <c r="M130" t="s">
        <v>2160</v>
      </c>
      <c r="N130" t="s">
        <v>2992</v>
      </c>
      <c r="O130" s="263">
        <v>0</v>
      </c>
      <c r="P130" s="158">
        <v>0</v>
      </c>
      <c r="Q130" s="64" t="s">
        <v>254</v>
      </c>
      <c r="R130" s="64" t="s">
        <v>568</v>
      </c>
    </row>
    <row r="131" spans="2:18" x14ac:dyDescent="0.3">
      <c r="B131" t="s">
        <v>2562</v>
      </c>
      <c r="C131" t="s">
        <v>2563</v>
      </c>
      <c r="D131" t="s">
        <v>2564</v>
      </c>
      <c r="E131" s="64" t="s">
        <v>2831</v>
      </c>
      <c r="F131" s="64" t="s">
        <v>2831</v>
      </c>
      <c r="G131" s="64" t="s">
        <v>568</v>
      </c>
      <c r="H131" s="64" t="s">
        <v>2922</v>
      </c>
      <c r="I131" t="s">
        <v>3103</v>
      </c>
      <c r="J131" t="s">
        <v>2072</v>
      </c>
      <c r="K131" t="s">
        <v>568</v>
      </c>
      <c r="L131" s="64" t="s">
        <v>2943</v>
      </c>
      <c r="M131" t="s">
        <v>2160</v>
      </c>
      <c r="N131" t="s">
        <v>2925</v>
      </c>
      <c r="O131" s="263">
        <v>0</v>
      </c>
      <c r="P131" s="158">
        <v>0</v>
      </c>
      <c r="Q131" s="64" t="s">
        <v>254</v>
      </c>
      <c r="R131" s="64" t="s">
        <v>568</v>
      </c>
    </row>
    <row r="132" spans="2:18" x14ac:dyDescent="0.3">
      <c r="B132" t="s">
        <v>2562</v>
      </c>
      <c r="C132" t="s">
        <v>2563</v>
      </c>
      <c r="D132" t="s">
        <v>2564</v>
      </c>
      <c r="E132" s="64" t="s">
        <v>2831</v>
      </c>
      <c r="F132" s="64" t="s">
        <v>2831</v>
      </c>
      <c r="G132" s="64" t="s">
        <v>568</v>
      </c>
      <c r="H132" s="64" t="s">
        <v>2922</v>
      </c>
      <c r="I132" t="s">
        <v>3104</v>
      </c>
      <c r="J132" t="s">
        <v>2073</v>
      </c>
      <c r="K132" t="s">
        <v>3105</v>
      </c>
      <c r="L132" s="64" t="s">
        <v>2935</v>
      </c>
      <c r="M132" t="s">
        <v>2160</v>
      </c>
      <c r="N132" t="s">
        <v>2925</v>
      </c>
      <c r="O132" s="263">
        <v>0</v>
      </c>
      <c r="P132" s="158">
        <v>0</v>
      </c>
      <c r="Q132" s="64" t="s">
        <v>254</v>
      </c>
      <c r="R132" s="64" t="s">
        <v>568</v>
      </c>
    </row>
    <row r="133" spans="2:18" x14ac:dyDescent="0.3">
      <c r="B133" t="s">
        <v>2562</v>
      </c>
      <c r="C133" t="s">
        <v>2563</v>
      </c>
      <c r="D133" t="s">
        <v>2564</v>
      </c>
      <c r="E133" s="64" t="s">
        <v>2831</v>
      </c>
      <c r="F133" s="64" t="s">
        <v>2831</v>
      </c>
      <c r="G133" s="64" t="s">
        <v>568</v>
      </c>
      <c r="H133" s="64" t="s">
        <v>2922</v>
      </c>
      <c r="I133" t="s">
        <v>3106</v>
      </c>
      <c r="J133" t="s">
        <v>2073</v>
      </c>
      <c r="K133" t="s">
        <v>3107</v>
      </c>
      <c r="L133" s="64" t="s">
        <v>2945</v>
      </c>
      <c r="M133" t="s">
        <v>2160</v>
      </c>
      <c r="N133" t="s">
        <v>2925</v>
      </c>
      <c r="O133" s="263">
        <v>0</v>
      </c>
      <c r="P133" s="158">
        <v>0</v>
      </c>
      <c r="Q133" s="64" t="s">
        <v>254</v>
      </c>
      <c r="R133" s="64" t="s">
        <v>568</v>
      </c>
    </row>
    <row r="134" spans="2:18" x14ac:dyDescent="0.3">
      <c r="B134" t="s">
        <v>2562</v>
      </c>
      <c r="C134" t="s">
        <v>2563</v>
      </c>
      <c r="D134" t="s">
        <v>2564</v>
      </c>
      <c r="E134" s="64" t="s">
        <v>2831</v>
      </c>
      <c r="F134" s="64" t="s">
        <v>2831</v>
      </c>
      <c r="G134" s="64" t="s">
        <v>568</v>
      </c>
      <c r="H134" s="64" t="s">
        <v>2922</v>
      </c>
      <c r="I134" t="s">
        <v>3108</v>
      </c>
      <c r="J134" t="s">
        <v>2072</v>
      </c>
      <c r="K134" t="s">
        <v>568</v>
      </c>
      <c r="L134" s="64" t="s">
        <v>2966</v>
      </c>
      <c r="M134" t="s">
        <v>2160</v>
      </c>
      <c r="N134" t="s">
        <v>2936</v>
      </c>
      <c r="O134" s="263">
        <v>0</v>
      </c>
      <c r="P134" s="158">
        <v>0</v>
      </c>
      <c r="Q134" s="64" t="s">
        <v>254</v>
      </c>
      <c r="R134" s="64" t="s">
        <v>568</v>
      </c>
    </row>
    <row r="135" spans="2:18" x14ac:dyDescent="0.3">
      <c r="B135" t="s">
        <v>2562</v>
      </c>
      <c r="C135" t="s">
        <v>2563</v>
      </c>
      <c r="D135" t="s">
        <v>2564</v>
      </c>
      <c r="E135" s="64" t="s">
        <v>2831</v>
      </c>
      <c r="F135" s="64" t="s">
        <v>2831</v>
      </c>
      <c r="G135" s="64" t="s">
        <v>568</v>
      </c>
      <c r="H135" s="64" t="s">
        <v>2922</v>
      </c>
      <c r="I135" t="s">
        <v>3109</v>
      </c>
      <c r="J135" t="s">
        <v>2072</v>
      </c>
      <c r="K135" t="s">
        <v>568</v>
      </c>
      <c r="L135" s="64" t="s">
        <v>2977</v>
      </c>
      <c r="M135" t="s">
        <v>2160</v>
      </c>
      <c r="N135" t="s">
        <v>2925</v>
      </c>
      <c r="O135" s="263">
        <v>0</v>
      </c>
      <c r="P135" s="158">
        <v>0</v>
      </c>
      <c r="Q135" s="64" t="s">
        <v>254</v>
      </c>
      <c r="R135" s="64" t="s">
        <v>568</v>
      </c>
    </row>
    <row r="136" spans="2:18" x14ac:dyDescent="0.3">
      <c r="B136" t="s">
        <v>2562</v>
      </c>
      <c r="C136" t="s">
        <v>2563</v>
      </c>
      <c r="D136" t="s">
        <v>2564</v>
      </c>
      <c r="E136" s="64" t="s">
        <v>2831</v>
      </c>
      <c r="F136" s="64" t="s">
        <v>2831</v>
      </c>
      <c r="G136" s="64" t="s">
        <v>568</v>
      </c>
      <c r="H136" s="64" t="s">
        <v>2922</v>
      </c>
      <c r="I136" t="s">
        <v>3110</v>
      </c>
      <c r="J136" t="s">
        <v>2072</v>
      </c>
      <c r="K136" t="s">
        <v>568</v>
      </c>
      <c r="L136" s="64" t="s">
        <v>2956</v>
      </c>
      <c r="M136" t="s">
        <v>2160</v>
      </c>
      <c r="N136" t="s">
        <v>2941</v>
      </c>
      <c r="O136" s="263">
        <v>0</v>
      </c>
      <c r="P136" s="158">
        <v>0</v>
      </c>
      <c r="Q136" s="64" t="s">
        <v>254</v>
      </c>
      <c r="R136" s="64" t="s">
        <v>568</v>
      </c>
    </row>
    <row r="137" spans="2:18" x14ac:dyDescent="0.3">
      <c r="B137" t="s">
        <v>2562</v>
      </c>
      <c r="C137" t="s">
        <v>2563</v>
      </c>
      <c r="D137" t="s">
        <v>2564</v>
      </c>
      <c r="E137" s="64" t="s">
        <v>2831</v>
      </c>
      <c r="F137" s="64" t="s">
        <v>2831</v>
      </c>
      <c r="G137" s="64" t="s">
        <v>568</v>
      </c>
      <c r="H137" s="64" t="s">
        <v>2922</v>
      </c>
      <c r="I137" t="s">
        <v>3111</v>
      </c>
      <c r="J137" t="s">
        <v>2072</v>
      </c>
      <c r="K137" t="s">
        <v>568</v>
      </c>
      <c r="L137" s="64" t="s">
        <v>2966</v>
      </c>
      <c r="M137" t="s">
        <v>2160</v>
      </c>
      <c r="N137" t="s">
        <v>2925</v>
      </c>
      <c r="O137" s="263">
        <v>0</v>
      </c>
      <c r="P137" s="158">
        <v>0</v>
      </c>
      <c r="Q137" s="64" t="s">
        <v>254</v>
      </c>
      <c r="R137" s="64" t="s">
        <v>568</v>
      </c>
    </row>
    <row r="138" spans="2:18" x14ac:dyDescent="0.3">
      <c r="B138" t="s">
        <v>2562</v>
      </c>
      <c r="C138" t="s">
        <v>2563</v>
      </c>
      <c r="D138" t="s">
        <v>2564</v>
      </c>
      <c r="E138" s="64" t="s">
        <v>2831</v>
      </c>
      <c r="F138" s="64" t="s">
        <v>2831</v>
      </c>
      <c r="G138" s="64" t="s">
        <v>568</v>
      </c>
      <c r="H138" s="64" t="s">
        <v>2922</v>
      </c>
      <c r="I138" t="s">
        <v>3112</v>
      </c>
      <c r="J138" t="s">
        <v>2073</v>
      </c>
      <c r="K138" t="s">
        <v>3113</v>
      </c>
      <c r="L138" s="64" t="s">
        <v>2947</v>
      </c>
      <c r="M138" t="s">
        <v>2160</v>
      </c>
      <c r="N138" t="s">
        <v>3114</v>
      </c>
      <c r="O138" s="263">
        <v>0</v>
      </c>
      <c r="P138" s="158">
        <v>0</v>
      </c>
      <c r="Q138" s="64" t="s">
        <v>254</v>
      </c>
      <c r="R138" s="64" t="s">
        <v>568</v>
      </c>
    </row>
    <row r="139" spans="2:18" x14ac:dyDescent="0.3">
      <c r="B139" t="s">
        <v>2562</v>
      </c>
      <c r="C139" t="s">
        <v>2563</v>
      </c>
      <c r="D139" t="s">
        <v>2564</v>
      </c>
      <c r="E139" s="64" t="s">
        <v>2831</v>
      </c>
      <c r="F139" s="64" t="s">
        <v>2831</v>
      </c>
      <c r="G139" s="64" t="s">
        <v>568</v>
      </c>
      <c r="H139" s="64" t="s">
        <v>2922</v>
      </c>
      <c r="I139" t="s">
        <v>3115</v>
      </c>
      <c r="J139" t="s">
        <v>2072</v>
      </c>
      <c r="K139" t="s">
        <v>568</v>
      </c>
      <c r="L139" s="64" t="s">
        <v>2977</v>
      </c>
      <c r="M139" t="s">
        <v>2160</v>
      </c>
      <c r="N139" t="s">
        <v>2941</v>
      </c>
      <c r="O139" s="263">
        <v>0</v>
      </c>
      <c r="P139" s="158">
        <v>0</v>
      </c>
      <c r="Q139" s="64" t="s">
        <v>254</v>
      </c>
      <c r="R139" s="64" t="s">
        <v>568</v>
      </c>
    </row>
    <row r="140" spans="2:18" x14ac:dyDescent="0.3">
      <c r="B140" t="s">
        <v>2562</v>
      </c>
      <c r="C140" t="s">
        <v>2563</v>
      </c>
      <c r="D140" t="s">
        <v>2564</v>
      </c>
      <c r="E140" s="64" t="s">
        <v>2831</v>
      </c>
      <c r="F140" s="64" t="s">
        <v>2831</v>
      </c>
      <c r="G140" s="64" t="s">
        <v>568</v>
      </c>
      <c r="H140" s="64" t="s">
        <v>2922</v>
      </c>
      <c r="I140" t="s">
        <v>3116</v>
      </c>
      <c r="J140" t="s">
        <v>2073</v>
      </c>
      <c r="K140" t="s">
        <v>3117</v>
      </c>
      <c r="L140" s="64" t="s">
        <v>2943</v>
      </c>
      <c r="M140" t="s">
        <v>2160</v>
      </c>
      <c r="N140" t="s">
        <v>2936</v>
      </c>
      <c r="O140" s="263">
        <v>0</v>
      </c>
      <c r="P140" s="158">
        <v>0</v>
      </c>
      <c r="Q140" s="64" t="s">
        <v>254</v>
      </c>
      <c r="R140" s="64" t="s">
        <v>568</v>
      </c>
    </row>
    <row r="141" spans="2:18" x14ac:dyDescent="0.3">
      <c r="B141" t="s">
        <v>2562</v>
      </c>
      <c r="C141" t="s">
        <v>2563</v>
      </c>
      <c r="D141" t="s">
        <v>2564</v>
      </c>
      <c r="E141" s="64" t="s">
        <v>2831</v>
      </c>
      <c r="F141" s="64" t="s">
        <v>2831</v>
      </c>
      <c r="G141" s="64" t="s">
        <v>568</v>
      </c>
      <c r="H141" s="64" t="s">
        <v>2922</v>
      </c>
      <c r="I141" t="s">
        <v>3118</v>
      </c>
      <c r="J141" t="s">
        <v>2072</v>
      </c>
      <c r="K141" t="s">
        <v>568</v>
      </c>
      <c r="L141" s="64" t="s">
        <v>2950</v>
      </c>
      <c r="M141" t="s">
        <v>2160</v>
      </c>
      <c r="N141" t="s">
        <v>2992</v>
      </c>
      <c r="O141" s="263">
        <v>0</v>
      </c>
      <c r="P141" s="158">
        <v>0</v>
      </c>
      <c r="Q141" s="64" t="s">
        <v>254</v>
      </c>
      <c r="R141" s="64" t="s">
        <v>568</v>
      </c>
    </row>
    <row r="142" spans="2:18" x14ac:dyDescent="0.3">
      <c r="B142" t="s">
        <v>2562</v>
      </c>
      <c r="C142" t="s">
        <v>2563</v>
      </c>
      <c r="D142" t="s">
        <v>2564</v>
      </c>
      <c r="E142" s="64" t="s">
        <v>2831</v>
      </c>
      <c r="F142" s="64" t="s">
        <v>2831</v>
      </c>
      <c r="G142" s="64" t="s">
        <v>568</v>
      </c>
      <c r="H142" s="64" t="s">
        <v>2922</v>
      </c>
      <c r="I142" t="s">
        <v>3119</v>
      </c>
      <c r="J142" t="s">
        <v>2072</v>
      </c>
      <c r="K142" t="s">
        <v>568</v>
      </c>
      <c r="L142" s="64" t="s">
        <v>3037</v>
      </c>
      <c r="M142" t="s">
        <v>2160</v>
      </c>
      <c r="N142" t="s">
        <v>2936</v>
      </c>
      <c r="O142" s="263">
        <v>0</v>
      </c>
      <c r="P142" s="158">
        <v>0</v>
      </c>
      <c r="Q142" s="64" t="s">
        <v>254</v>
      </c>
      <c r="R142" s="64" t="s">
        <v>568</v>
      </c>
    </row>
    <row r="143" spans="2:18" x14ac:dyDescent="0.3">
      <c r="B143" t="s">
        <v>2562</v>
      </c>
      <c r="C143" t="s">
        <v>2563</v>
      </c>
      <c r="D143" t="s">
        <v>2564</v>
      </c>
      <c r="E143" s="64" t="s">
        <v>2831</v>
      </c>
      <c r="F143" s="64" t="s">
        <v>2831</v>
      </c>
      <c r="G143" s="64" t="s">
        <v>568</v>
      </c>
      <c r="H143" s="64" t="s">
        <v>2922</v>
      </c>
      <c r="I143" t="s">
        <v>3120</v>
      </c>
      <c r="J143" t="s">
        <v>2072</v>
      </c>
      <c r="K143" t="s">
        <v>568</v>
      </c>
      <c r="L143" s="64" t="s">
        <v>2994</v>
      </c>
      <c r="M143" t="s">
        <v>2160</v>
      </c>
      <c r="N143" t="s">
        <v>2992</v>
      </c>
      <c r="O143" s="263">
        <v>0</v>
      </c>
      <c r="P143" s="158">
        <v>0</v>
      </c>
      <c r="Q143" s="64" t="s">
        <v>254</v>
      </c>
      <c r="R143" s="64" t="s">
        <v>568</v>
      </c>
    </row>
    <row r="144" spans="2:18" x14ac:dyDescent="0.3">
      <c r="B144" t="s">
        <v>2562</v>
      </c>
      <c r="C144" t="s">
        <v>2563</v>
      </c>
      <c r="D144" t="s">
        <v>2564</v>
      </c>
      <c r="E144" s="64" t="s">
        <v>2831</v>
      </c>
      <c r="F144" s="64" t="s">
        <v>2831</v>
      </c>
      <c r="G144" s="64" t="s">
        <v>568</v>
      </c>
      <c r="H144" s="64" t="s">
        <v>2922</v>
      </c>
      <c r="I144" t="s">
        <v>3121</v>
      </c>
      <c r="J144" t="s">
        <v>2073</v>
      </c>
      <c r="K144" t="s">
        <v>3122</v>
      </c>
      <c r="L144" s="64" t="s">
        <v>2981</v>
      </c>
      <c r="M144" t="s">
        <v>2160</v>
      </c>
      <c r="N144" t="s">
        <v>2925</v>
      </c>
      <c r="O144" s="263">
        <v>0</v>
      </c>
      <c r="P144" s="158">
        <v>0</v>
      </c>
      <c r="Q144" s="64" t="s">
        <v>254</v>
      </c>
      <c r="R144" s="64" t="s">
        <v>568</v>
      </c>
    </row>
    <row r="145" spans="2:18" x14ac:dyDescent="0.3">
      <c r="B145" t="s">
        <v>2562</v>
      </c>
      <c r="C145" t="s">
        <v>2563</v>
      </c>
      <c r="D145" t="s">
        <v>2564</v>
      </c>
      <c r="E145" s="64" t="s">
        <v>2831</v>
      </c>
      <c r="F145" s="64" t="s">
        <v>2831</v>
      </c>
      <c r="G145" s="64" t="s">
        <v>568</v>
      </c>
      <c r="H145" s="64" t="s">
        <v>2922</v>
      </c>
      <c r="I145" t="s">
        <v>3123</v>
      </c>
      <c r="J145" t="s">
        <v>2072</v>
      </c>
      <c r="K145" t="s">
        <v>568</v>
      </c>
      <c r="L145" s="64" t="s">
        <v>2933</v>
      </c>
      <c r="M145" t="s">
        <v>2160</v>
      </c>
      <c r="N145" t="s">
        <v>2936</v>
      </c>
      <c r="O145" s="263">
        <v>0</v>
      </c>
      <c r="P145" s="158">
        <v>0</v>
      </c>
      <c r="Q145" s="64" t="s">
        <v>254</v>
      </c>
      <c r="R145" s="64" t="s">
        <v>568</v>
      </c>
    </row>
    <row r="146" spans="2:18" x14ac:dyDescent="0.3">
      <c r="B146" t="s">
        <v>2562</v>
      </c>
      <c r="C146" t="s">
        <v>2563</v>
      </c>
      <c r="D146" t="s">
        <v>2564</v>
      </c>
      <c r="E146" s="64" t="s">
        <v>2831</v>
      </c>
      <c r="F146" s="64" t="s">
        <v>2831</v>
      </c>
      <c r="G146" s="64" t="s">
        <v>568</v>
      </c>
      <c r="H146" s="64" t="s">
        <v>2922</v>
      </c>
      <c r="I146" t="s">
        <v>3124</v>
      </c>
      <c r="J146" t="s">
        <v>2072</v>
      </c>
      <c r="K146" t="s">
        <v>568</v>
      </c>
      <c r="L146" s="64" t="s">
        <v>2977</v>
      </c>
      <c r="M146" t="s">
        <v>2160</v>
      </c>
      <c r="N146" t="s">
        <v>2925</v>
      </c>
      <c r="O146" s="263">
        <v>0</v>
      </c>
      <c r="P146" s="158">
        <v>0</v>
      </c>
      <c r="Q146" s="64" t="s">
        <v>254</v>
      </c>
      <c r="R146" s="64" t="s">
        <v>568</v>
      </c>
    </row>
    <row r="147" spans="2:18" x14ac:dyDescent="0.3">
      <c r="B147" t="s">
        <v>2562</v>
      </c>
      <c r="C147" t="s">
        <v>2563</v>
      </c>
      <c r="D147" t="s">
        <v>2564</v>
      </c>
      <c r="E147" s="64" t="s">
        <v>2831</v>
      </c>
      <c r="F147" s="64" t="s">
        <v>2831</v>
      </c>
      <c r="G147" s="64" t="s">
        <v>568</v>
      </c>
      <c r="H147" s="64" t="s">
        <v>2922</v>
      </c>
      <c r="I147" t="s">
        <v>3125</v>
      </c>
      <c r="J147" t="s">
        <v>2072</v>
      </c>
      <c r="K147" t="s">
        <v>568</v>
      </c>
      <c r="L147" s="64" t="s">
        <v>2940</v>
      </c>
      <c r="M147" t="s">
        <v>2160</v>
      </c>
      <c r="N147" t="s">
        <v>2925</v>
      </c>
      <c r="O147" s="263">
        <v>0</v>
      </c>
      <c r="P147" s="158">
        <v>0</v>
      </c>
      <c r="Q147" s="64" t="s">
        <v>254</v>
      </c>
      <c r="R147" s="64" t="s">
        <v>568</v>
      </c>
    </row>
    <row r="148" spans="2:18" x14ac:dyDescent="0.3">
      <c r="B148" t="s">
        <v>2562</v>
      </c>
      <c r="C148" t="s">
        <v>2563</v>
      </c>
      <c r="D148" t="s">
        <v>2564</v>
      </c>
      <c r="E148" s="64" t="s">
        <v>2831</v>
      </c>
      <c r="F148" s="64" t="s">
        <v>2831</v>
      </c>
      <c r="G148" s="64" t="s">
        <v>568</v>
      </c>
      <c r="H148" s="64" t="s">
        <v>2922</v>
      </c>
      <c r="I148" t="s">
        <v>3126</v>
      </c>
      <c r="J148" t="s">
        <v>2072</v>
      </c>
      <c r="K148" t="s">
        <v>568</v>
      </c>
      <c r="L148" s="64" t="s">
        <v>2927</v>
      </c>
      <c r="M148" t="s">
        <v>2160</v>
      </c>
      <c r="N148" t="s">
        <v>2925</v>
      </c>
      <c r="O148" s="263">
        <v>0</v>
      </c>
      <c r="P148" s="158">
        <v>0</v>
      </c>
      <c r="Q148" s="64" t="s">
        <v>254</v>
      </c>
      <c r="R148" s="64" t="s">
        <v>568</v>
      </c>
    </row>
    <row r="149" spans="2:18" x14ac:dyDescent="0.3">
      <c r="B149" t="s">
        <v>2562</v>
      </c>
      <c r="C149" t="s">
        <v>2563</v>
      </c>
      <c r="D149" t="s">
        <v>2564</v>
      </c>
      <c r="E149" s="64" t="s">
        <v>2831</v>
      </c>
      <c r="F149" s="64" t="s">
        <v>2831</v>
      </c>
      <c r="G149" s="64" t="s">
        <v>568</v>
      </c>
      <c r="H149" s="64" t="s">
        <v>2922</v>
      </c>
      <c r="I149" t="s">
        <v>3127</v>
      </c>
      <c r="J149" t="s">
        <v>2072</v>
      </c>
      <c r="K149" t="s">
        <v>568</v>
      </c>
      <c r="L149" s="64" t="s">
        <v>2947</v>
      </c>
      <c r="M149" t="s">
        <v>2160</v>
      </c>
      <c r="N149" t="s">
        <v>2936</v>
      </c>
      <c r="O149" s="263">
        <v>0</v>
      </c>
      <c r="P149" s="158">
        <v>0</v>
      </c>
      <c r="Q149" s="64" t="s">
        <v>254</v>
      </c>
      <c r="R149" s="64" t="s">
        <v>568</v>
      </c>
    </row>
    <row r="150" spans="2:18" x14ac:dyDescent="0.3">
      <c r="B150" t="s">
        <v>2562</v>
      </c>
      <c r="C150" t="s">
        <v>2563</v>
      </c>
      <c r="D150" t="s">
        <v>2564</v>
      </c>
      <c r="E150" s="64" t="s">
        <v>2831</v>
      </c>
      <c r="F150" s="64" t="s">
        <v>2831</v>
      </c>
      <c r="G150" s="64" t="s">
        <v>568</v>
      </c>
      <c r="H150" s="64" t="s">
        <v>2922</v>
      </c>
      <c r="I150" t="s">
        <v>3128</v>
      </c>
      <c r="J150" t="s">
        <v>2072</v>
      </c>
      <c r="K150" t="s">
        <v>568</v>
      </c>
      <c r="L150" s="64" t="s">
        <v>2991</v>
      </c>
      <c r="M150" t="s">
        <v>2160</v>
      </c>
      <c r="N150" t="s">
        <v>2925</v>
      </c>
      <c r="O150" s="263">
        <v>0</v>
      </c>
      <c r="P150" s="158">
        <v>0</v>
      </c>
      <c r="Q150" s="64" t="s">
        <v>254</v>
      </c>
      <c r="R150" s="64" t="s">
        <v>568</v>
      </c>
    </row>
    <row r="151" spans="2:18" x14ac:dyDescent="0.3">
      <c r="B151" t="s">
        <v>2562</v>
      </c>
      <c r="C151" t="s">
        <v>2563</v>
      </c>
      <c r="D151" t="s">
        <v>2564</v>
      </c>
      <c r="E151" s="64" t="s">
        <v>2831</v>
      </c>
      <c r="F151" s="64" t="s">
        <v>2831</v>
      </c>
      <c r="G151" s="64" t="s">
        <v>568</v>
      </c>
      <c r="H151" s="64" t="s">
        <v>2922</v>
      </c>
      <c r="I151" t="s">
        <v>3129</v>
      </c>
      <c r="J151" t="s">
        <v>2073</v>
      </c>
      <c r="K151" t="s">
        <v>2570</v>
      </c>
      <c r="L151" s="64" t="s">
        <v>2927</v>
      </c>
      <c r="M151" t="s">
        <v>2160</v>
      </c>
      <c r="N151" t="s">
        <v>2925</v>
      </c>
      <c r="O151" s="263">
        <v>0</v>
      </c>
      <c r="P151" s="158">
        <v>0</v>
      </c>
      <c r="Q151" s="64" t="s">
        <v>254</v>
      </c>
      <c r="R151" s="64" t="s">
        <v>568</v>
      </c>
    </row>
    <row r="152" spans="2:18" x14ac:dyDescent="0.3">
      <c r="B152" t="s">
        <v>2562</v>
      </c>
      <c r="C152" t="s">
        <v>2563</v>
      </c>
      <c r="D152" t="s">
        <v>2564</v>
      </c>
      <c r="E152" s="64" t="s">
        <v>2831</v>
      </c>
      <c r="F152" s="64" t="s">
        <v>2831</v>
      </c>
      <c r="G152" s="64" t="s">
        <v>568</v>
      </c>
      <c r="H152" s="64" t="s">
        <v>2922</v>
      </c>
      <c r="I152" t="s">
        <v>3130</v>
      </c>
      <c r="J152" t="s">
        <v>2072</v>
      </c>
      <c r="K152" t="s">
        <v>568</v>
      </c>
      <c r="L152" s="64" t="s">
        <v>2935</v>
      </c>
      <c r="M152" t="s">
        <v>2160</v>
      </c>
      <c r="N152" t="s">
        <v>2925</v>
      </c>
      <c r="O152" s="263">
        <v>0</v>
      </c>
      <c r="P152" s="158">
        <v>0</v>
      </c>
      <c r="Q152" s="64" t="s">
        <v>2147</v>
      </c>
      <c r="R152" s="64" t="s">
        <v>568</v>
      </c>
    </row>
    <row r="153" spans="2:18" x14ac:dyDescent="0.3">
      <c r="B153" t="s">
        <v>2562</v>
      </c>
      <c r="C153" t="s">
        <v>2563</v>
      </c>
      <c r="D153" t="s">
        <v>2564</v>
      </c>
      <c r="E153" s="64" t="s">
        <v>2831</v>
      </c>
      <c r="F153" s="64" t="s">
        <v>2831</v>
      </c>
      <c r="G153" s="64" t="s">
        <v>568</v>
      </c>
      <c r="H153" s="64" t="s">
        <v>2922</v>
      </c>
      <c r="I153" t="s">
        <v>3131</v>
      </c>
      <c r="J153" t="s">
        <v>2072</v>
      </c>
      <c r="K153" t="s">
        <v>568</v>
      </c>
      <c r="L153" s="64" t="s">
        <v>2977</v>
      </c>
      <c r="M153" t="s">
        <v>2160</v>
      </c>
      <c r="N153" t="s">
        <v>2925</v>
      </c>
      <c r="O153" s="263">
        <v>0</v>
      </c>
      <c r="P153" s="158">
        <v>0</v>
      </c>
      <c r="Q153" s="64" t="s">
        <v>254</v>
      </c>
      <c r="R153" s="64" t="s">
        <v>568</v>
      </c>
    </row>
    <row r="154" spans="2:18" x14ac:dyDescent="0.3">
      <c r="B154" t="s">
        <v>2562</v>
      </c>
      <c r="C154" t="s">
        <v>2563</v>
      </c>
      <c r="D154" t="s">
        <v>2564</v>
      </c>
      <c r="E154" s="64" t="s">
        <v>2831</v>
      </c>
      <c r="F154" s="64" t="s">
        <v>2831</v>
      </c>
      <c r="G154" s="64" t="s">
        <v>568</v>
      </c>
      <c r="H154" s="64" t="s">
        <v>2922</v>
      </c>
      <c r="I154" t="s">
        <v>3132</v>
      </c>
      <c r="J154" t="s">
        <v>2072</v>
      </c>
      <c r="K154" t="s">
        <v>568</v>
      </c>
      <c r="L154" s="64" t="s">
        <v>3004</v>
      </c>
      <c r="M154" t="s">
        <v>2160</v>
      </c>
      <c r="N154" t="s">
        <v>2936</v>
      </c>
      <c r="O154" s="263">
        <v>0</v>
      </c>
      <c r="P154" s="158">
        <v>0</v>
      </c>
      <c r="Q154" s="64" t="s">
        <v>254</v>
      </c>
      <c r="R154" s="64" t="s">
        <v>568</v>
      </c>
    </row>
    <row r="155" spans="2:18" x14ac:dyDescent="0.3">
      <c r="B155" t="s">
        <v>2562</v>
      </c>
      <c r="C155" t="s">
        <v>2563</v>
      </c>
      <c r="D155" t="s">
        <v>2564</v>
      </c>
      <c r="E155" s="64" t="s">
        <v>2831</v>
      </c>
      <c r="F155" s="64" t="s">
        <v>2831</v>
      </c>
      <c r="G155" s="64" t="s">
        <v>568</v>
      </c>
      <c r="H155" s="64" t="s">
        <v>2922</v>
      </c>
      <c r="I155" t="s">
        <v>3133</v>
      </c>
      <c r="J155" t="s">
        <v>2072</v>
      </c>
      <c r="K155" t="s">
        <v>568</v>
      </c>
      <c r="L155" s="64" t="s">
        <v>3025</v>
      </c>
      <c r="M155" t="s">
        <v>2160</v>
      </c>
      <c r="N155" t="s">
        <v>2936</v>
      </c>
      <c r="O155" s="263">
        <v>0</v>
      </c>
      <c r="P155" s="158">
        <v>0</v>
      </c>
      <c r="Q155" s="64" t="s">
        <v>254</v>
      </c>
      <c r="R155" s="64" t="s">
        <v>568</v>
      </c>
    </row>
    <row r="156" spans="2:18" x14ac:dyDescent="0.3">
      <c r="B156" t="s">
        <v>2562</v>
      </c>
      <c r="C156" t="s">
        <v>2563</v>
      </c>
      <c r="D156" t="s">
        <v>2564</v>
      </c>
      <c r="E156" s="64" t="s">
        <v>2831</v>
      </c>
      <c r="F156" s="64" t="s">
        <v>2831</v>
      </c>
      <c r="G156" s="64" t="s">
        <v>568</v>
      </c>
      <c r="H156" s="64" t="s">
        <v>2922</v>
      </c>
      <c r="I156" t="s">
        <v>3134</v>
      </c>
      <c r="J156" t="s">
        <v>2073</v>
      </c>
      <c r="K156" t="s">
        <v>3135</v>
      </c>
      <c r="L156" s="64" t="s">
        <v>2981</v>
      </c>
      <c r="M156" t="s">
        <v>2160</v>
      </c>
      <c r="N156" t="s">
        <v>2925</v>
      </c>
      <c r="O156" s="263">
        <v>0</v>
      </c>
      <c r="P156" s="158">
        <v>0</v>
      </c>
      <c r="Q156" s="64" t="s">
        <v>2147</v>
      </c>
      <c r="R156" s="64" t="s">
        <v>568</v>
      </c>
    </row>
    <row r="157" spans="2:18" x14ac:dyDescent="0.3">
      <c r="B157" t="s">
        <v>2562</v>
      </c>
      <c r="C157" t="s">
        <v>2563</v>
      </c>
      <c r="D157" t="s">
        <v>2564</v>
      </c>
      <c r="E157" s="64" t="s">
        <v>2831</v>
      </c>
      <c r="F157" s="64" t="s">
        <v>2831</v>
      </c>
      <c r="G157" s="64" t="s">
        <v>568</v>
      </c>
      <c r="H157" s="64" t="s">
        <v>2922</v>
      </c>
      <c r="I157" t="s">
        <v>3136</v>
      </c>
      <c r="J157" t="s">
        <v>2072</v>
      </c>
      <c r="K157" t="s">
        <v>568</v>
      </c>
      <c r="L157" s="64" t="s">
        <v>2954</v>
      </c>
      <c r="M157" t="s">
        <v>2160</v>
      </c>
      <c r="N157" t="s">
        <v>2925</v>
      </c>
      <c r="O157" s="263">
        <v>0</v>
      </c>
      <c r="P157" s="158">
        <v>0</v>
      </c>
      <c r="Q157" s="64" t="s">
        <v>254</v>
      </c>
      <c r="R157" s="64" t="s">
        <v>568</v>
      </c>
    </row>
    <row r="158" spans="2:18" x14ac:dyDescent="0.3">
      <c r="B158" t="s">
        <v>2562</v>
      </c>
      <c r="C158" t="s">
        <v>2563</v>
      </c>
      <c r="D158" t="s">
        <v>2564</v>
      </c>
      <c r="E158" s="64" t="s">
        <v>2831</v>
      </c>
      <c r="F158" s="64" t="s">
        <v>2831</v>
      </c>
      <c r="G158" s="64" t="s">
        <v>568</v>
      </c>
      <c r="H158" s="64" t="s">
        <v>2922</v>
      </c>
      <c r="I158" t="s">
        <v>3137</v>
      </c>
      <c r="J158" t="s">
        <v>2072</v>
      </c>
      <c r="K158" t="s">
        <v>568</v>
      </c>
      <c r="L158" s="64" t="s">
        <v>2966</v>
      </c>
      <c r="M158" t="s">
        <v>2160</v>
      </c>
      <c r="N158" t="s">
        <v>2941</v>
      </c>
      <c r="O158" s="263">
        <v>0</v>
      </c>
      <c r="P158" s="158">
        <v>0</v>
      </c>
      <c r="Q158" s="64" t="s">
        <v>254</v>
      </c>
      <c r="R158" s="64" t="s">
        <v>568</v>
      </c>
    </row>
    <row r="159" spans="2:18" x14ac:dyDescent="0.3">
      <c r="B159" t="s">
        <v>2562</v>
      </c>
      <c r="C159" t="s">
        <v>2563</v>
      </c>
      <c r="D159" t="s">
        <v>2564</v>
      </c>
      <c r="E159" s="64" t="s">
        <v>2831</v>
      </c>
      <c r="F159" s="64" t="s">
        <v>2831</v>
      </c>
      <c r="G159" s="64" t="s">
        <v>568</v>
      </c>
      <c r="H159" s="64" t="s">
        <v>2922</v>
      </c>
      <c r="I159" t="s">
        <v>3138</v>
      </c>
      <c r="J159" t="s">
        <v>2072</v>
      </c>
      <c r="K159" t="s">
        <v>568</v>
      </c>
      <c r="L159" s="64" t="s">
        <v>2956</v>
      </c>
      <c r="M159" t="s">
        <v>2160</v>
      </c>
      <c r="N159" t="s">
        <v>2925</v>
      </c>
      <c r="O159" s="263">
        <v>0</v>
      </c>
      <c r="P159" s="158">
        <v>0</v>
      </c>
      <c r="Q159" s="64" t="s">
        <v>254</v>
      </c>
      <c r="R159" s="64" t="s">
        <v>568</v>
      </c>
    </row>
    <row r="160" spans="2:18" x14ac:dyDescent="0.3">
      <c r="B160" t="s">
        <v>2562</v>
      </c>
      <c r="C160" t="s">
        <v>2563</v>
      </c>
      <c r="D160" t="s">
        <v>2564</v>
      </c>
      <c r="E160" s="64" t="s">
        <v>2831</v>
      </c>
      <c r="F160" s="64" t="s">
        <v>2831</v>
      </c>
      <c r="G160" s="64" t="s">
        <v>568</v>
      </c>
      <c r="H160" s="64" t="s">
        <v>2922</v>
      </c>
      <c r="I160" t="s">
        <v>3139</v>
      </c>
      <c r="J160" t="s">
        <v>2072</v>
      </c>
      <c r="K160" t="s">
        <v>568</v>
      </c>
      <c r="L160" s="64" t="s">
        <v>2966</v>
      </c>
      <c r="M160" t="s">
        <v>2160</v>
      </c>
      <c r="N160" t="s">
        <v>2941</v>
      </c>
      <c r="O160" s="263">
        <v>0</v>
      </c>
      <c r="P160" s="158">
        <v>0</v>
      </c>
      <c r="Q160" s="64" t="s">
        <v>254</v>
      </c>
      <c r="R160" s="64" t="s">
        <v>568</v>
      </c>
    </row>
    <row r="161" spans="2:18" x14ac:dyDescent="0.3">
      <c r="B161" t="s">
        <v>2562</v>
      </c>
      <c r="C161" t="s">
        <v>2563</v>
      </c>
      <c r="D161" t="s">
        <v>2564</v>
      </c>
      <c r="E161" s="64" t="s">
        <v>2831</v>
      </c>
      <c r="F161" s="64" t="s">
        <v>2831</v>
      </c>
      <c r="G161" s="64" t="s">
        <v>568</v>
      </c>
      <c r="H161" s="64" t="s">
        <v>2922</v>
      </c>
      <c r="I161" t="s">
        <v>3140</v>
      </c>
      <c r="J161" t="s">
        <v>2072</v>
      </c>
      <c r="K161" t="s">
        <v>568</v>
      </c>
      <c r="L161" s="64" t="s">
        <v>2947</v>
      </c>
      <c r="M161" t="s">
        <v>2160</v>
      </c>
      <c r="N161" t="s">
        <v>3141</v>
      </c>
      <c r="O161" s="263">
        <v>0</v>
      </c>
      <c r="P161" s="158">
        <v>0</v>
      </c>
      <c r="Q161" s="64" t="s">
        <v>254</v>
      </c>
      <c r="R161" s="64" t="s">
        <v>568</v>
      </c>
    </row>
    <row r="162" spans="2:18" x14ac:dyDescent="0.3">
      <c r="B162" t="s">
        <v>2562</v>
      </c>
      <c r="C162" t="s">
        <v>2563</v>
      </c>
      <c r="D162" t="s">
        <v>2564</v>
      </c>
      <c r="E162" s="64" t="s">
        <v>2831</v>
      </c>
      <c r="F162" s="64" t="s">
        <v>2831</v>
      </c>
      <c r="G162" s="64" t="s">
        <v>568</v>
      </c>
      <c r="H162" s="64" t="s">
        <v>2922</v>
      </c>
      <c r="I162" t="s">
        <v>3142</v>
      </c>
      <c r="J162" t="s">
        <v>2072</v>
      </c>
      <c r="K162" t="s">
        <v>568</v>
      </c>
      <c r="L162" s="64" t="s">
        <v>2938</v>
      </c>
      <c r="M162" t="s">
        <v>2160</v>
      </c>
      <c r="N162" t="s">
        <v>2925</v>
      </c>
      <c r="O162" s="263">
        <v>0</v>
      </c>
      <c r="P162" s="158">
        <v>0</v>
      </c>
      <c r="Q162" s="64" t="s">
        <v>254</v>
      </c>
      <c r="R162" s="64" t="s">
        <v>568</v>
      </c>
    </row>
    <row r="163" spans="2:18" x14ac:dyDescent="0.3">
      <c r="B163" t="s">
        <v>2562</v>
      </c>
      <c r="C163" t="s">
        <v>2563</v>
      </c>
      <c r="D163" t="s">
        <v>2564</v>
      </c>
      <c r="E163" s="64" t="s">
        <v>2831</v>
      </c>
      <c r="F163" s="64" t="s">
        <v>2831</v>
      </c>
      <c r="G163" s="64" t="s">
        <v>568</v>
      </c>
      <c r="H163" s="64" t="s">
        <v>2922</v>
      </c>
      <c r="I163" t="s">
        <v>3143</v>
      </c>
      <c r="J163" t="s">
        <v>2072</v>
      </c>
      <c r="K163" t="s">
        <v>568</v>
      </c>
      <c r="L163" s="64" t="s">
        <v>2935</v>
      </c>
      <c r="M163" t="s">
        <v>2160</v>
      </c>
      <c r="N163" t="s">
        <v>2936</v>
      </c>
      <c r="O163" s="263">
        <v>0</v>
      </c>
      <c r="P163" s="158">
        <v>0</v>
      </c>
      <c r="Q163" s="64" t="s">
        <v>254</v>
      </c>
      <c r="R163" s="64" t="s">
        <v>568</v>
      </c>
    </row>
    <row r="164" spans="2:18" x14ac:dyDescent="0.3">
      <c r="B164" t="s">
        <v>2562</v>
      </c>
      <c r="C164" t="s">
        <v>2563</v>
      </c>
      <c r="D164" t="s">
        <v>2564</v>
      </c>
      <c r="E164" s="64" t="s">
        <v>2831</v>
      </c>
      <c r="F164" s="64" t="s">
        <v>2831</v>
      </c>
      <c r="G164" s="64" t="s">
        <v>568</v>
      </c>
      <c r="H164" s="64" t="s">
        <v>2922</v>
      </c>
      <c r="I164" t="s">
        <v>3144</v>
      </c>
      <c r="J164" t="s">
        <v>2072</v>
      </c>
      <c r="K164" t="s">
        <v>568</v>
      </c>
      <c r="L164" s="64" t="s">
        <v>3025</v>
      </c>
      <c r="M164" t="s">
        <v>2160</v>
      </c>
      <c r="N164" t="s">
        <v>2925</v>
      </c>
      <c r="O164" s="263">
        <v>0</v>
      </c>
      <c r="P164" s="158">
        <v>0</v>
      </c>
      <c r="Q164" s="64" t="s">
        <v>254</v>
      </c>
      <c r="R164" s="64" t="s">
        <v>568</v>
      </c>
    </row>
    <row r="165" spans="2:18" x14ac:dyDescent="0.3">
      <c r="B165" t="s">
        <v>2562</v>
      </c>
      <c r="C165" t="s">
        <v>2563</v>
      </c>
      <c r="D165" t="s">
        <v>2564</v>
      </c>
      <c r="E165" s="64" t="s">
        <v>2831</v>
      </c>
      <c r="F165" s="64" t="s">
        <v>2831</v>
      </c>
      <c r="G165" s="64" t="s">
        <v>568</v>
      </c>
      <c r="H165" s="64" t="s">
        <v>2922</v>
      </c>
      <c r="I165" t="s">
        <v>3145</v>
      </c>
      <c r="J165" t="s">
        <v>2072</v>
      </c>
      <c r="K165" t="s">
        <v>568</v>
      </c>
      <c r="L165" s="64" t="s">
        <v>2931</v>
      </c>
      <c r="M165" t="s">
        <v>2160</v>
      </c>
      <c r="N165" t="s">
        <v>2999</v>
      </c>
      <c r="O165" s="263">
        <v>0</v>
      </c>
      <c r="P165" s="158">
        <v>0</v>
      </c>
      <c r="Q165" s="64" t="s">
        <v>254</v>
      </c>
      <c r="R165" s="64" t="s">
        <v>568</v>
      </c>
    </row>
    <row r="166" spans="2:18" x14ac:dyDescent="0.3">
      <c r="B166" t="s">
        <v>2562</v>
      </c>
      <c r="C166" t="s">
        <v>2563</v>
      </c>
      <c r="D166" t="s">
        <v>2564</v>
      </c>
      <c r="E166" s="64" t="s">
        <v>2831</v>
      </c>
      <c r="F166" s="64" t="s">
        <v>2831</v>
      </c>
      <c r="G166" s="64" t="s">
        <v>568</v>
      </c>
      <c r="H166" s="64" t="s">
        <v>2922</v>
      </c>
      <c r="I166" t="s">
        <v>3146</v>
      </c>
      <c r="J166" t="s">
        <v>2072</v>
      </c>
      <c r="K166" t="s">
        <v>568</v>
      </c>
      <c r="L166" s="64" t="s">
        <v>2943</v>
      </c>
      <c r="M166" t="s">
        <v>2160</v>
      </c>
      <c r="N166" t="s">
        <v>2925</v>
      </c>
      <c r="O166" s="263">
        <v>0</v>
      </c>
      <c r="P166" s="158">
        <v>0</v>
      </c>
      <c r="Q166" s="64" t="s">
        <v>254</v>
      </c>
      <c r="R166" s="64" t="s">
        <v>568</v>
      </c>
    </row>
    <row r="167" spans="2:18" x14ac:dyDescent="0.3">
      <c r="B167" t="s">
        <v>2562</v>
      </c>
      <c r="C167" t="s">
        <v>2563</v>
      </c>
      <c r="D167" t="s">
        <v>2564</v>
      </c>
      <c r="E167" s="64" t="s">
        <v>2831</v>
      </c>
      <c r="F167" s="64" t="s">
        <v>2831</v>
      </c>
      <c r="G167" s="64" t="s">
        <v>568</v>
      </c>
      <c r="H167" s="64" t="s">
        <v>2922</v>
      </c>
      <c r="I167" t="s">
        <v>3147</v>
      </c>
      <c r="J167" t="s">
        <v>2072</v>
      </c>
      <c r="K167" t="s">
        <v>568</v>
      </c>
      <c r="L167" s="64" t="s">
        <v>2966</v>
      </c>
      <c r="M167" t="s">
        <v>2160</v>
      </c>
      <c r="N167" t="s">
        <v>2992</v>
      </c>
      <c r="O167" s="263">
        <v>0</v>
      </c>
      <c r="P167" s="158">
        <v>0</v>
      </c>
      <c r="Q167" s="64" t="s">
        <v>254</v>
      </c>
      <c r="R167" s="64" t="s">
        <v>568</v>
      </c>
    </row>
    <row r="168" spans="2:18" x14ac:dyDescent="0.3">
      <c r="B168" t="s">
        <v>2562</v>
      </c>
      <c r="C168" t="s">
        <v>2563</v>
      </c>
      <c r="D168" t="s">
        <v>2564</v>
      </c>
      <c r="E168" s="64" t="s">
        <v>2831</v>
      </c>
      <c r="F168" s="64" t="s">
        <v>2831</v>
      </c>
      <c r="G168" s="64" t="s">
        <v>568</v>
      </c>
      <c r="H168" s="64" t="s">
        <v>2922</v>
      </c>
      <c r="I168" t="s">
        <v>3148</v>
      </c>
      <c r="J168" t="s">
        <v>2073</v>
      </c>
      <c r="K168" t="s">
        <v>3149</v>
      </c>
      <c r="L168" s="64" t="s">
        <v>2943</v>
      </c>
      <c r="M168" t="s">
        <v>2160</v>
      </c>
      <c r="N168" t="s">
        <v>2971</v>
      </c>
      <c r="O168" s="263">
        <v>0</v>
      </c>
      <c r="P168" s="158">
        <v>0</v>
      </c>
      <c r="Q168" s="64" t="s">
        <v>254</v>
      </c>
      <c r="R168" s="64" t="s">
        <v>568</v>
      </c>
    </row>
    <row r="169" spans="2:18" x14ac:dyDescent="0.3">
      <c r="B169" t="s">
        <v>2562</v>
      </c>
      <c r="C169" t="s">
        <v>2563</v>
      </c>
      <c r="D169" t="s">
        <v>2564</v>
      </c>
      <c r="E169" s="64" t="s">
        <v>2831</v>
      </c>
      <c r="F169" s="64" t="s">
        <v>2831</v>
      </c>
      <c r="G169" s="64" t="s">
        <v>568</v>
      </c>
      <c r="H169" s="64" t="s">
        <v>2922</v>
      </c>
      <c r="I169" t="s">
        <v>3150</v>
      </c>
      <c r="J169" t="s">
        <v>2073</v>
      </c>
      <c r="K169" t="s">
        <v>3151</v>
      </c>
      <c r="L169" s="64" t="s">
        <v>3004</v>
      </c>
      <c r="M169" t="s">
        <v>2160</v>
      </c>
      <c r="N169" t="s">
        <v>2936</v>
      </c>
      <c r="O169" s="263">
        <v>0</v>
      </c>
      <c r="P169" s="158">
        <v>0</v>
      </c>
      <c r="Q169" s="64" t="s">
        <v>254</v>
      </c>
      <c r="R169" s="64" t="s">
        <v>568</v>
      </c>
    </row>
    <row r="170" spans="2:18" x14ac:dyDescent="0.3">
      <c r="B170" t="s">
        <v>2562</v>
      </c>
      <c r="C170" t="s">
        <v>2563</v>
      </c>
      <c r="D170" t="s">
        <v>2564</v>
      </c>
      <c r="E170" s="64" t="s">
        <v>2831</v>
      </c>
      <c r="F170" s="64" t="s">
        <v>2831</v>
      </c>
      <c r="G170" s="64" t="s">
        <v>568</v>
      </c>
      <c r="H170" s="64" t="s">
        <v>2922</v>
      </c>
      <c r="I170" t="s">
        <v>3152</v>
      </c>
      <c r="J170" t="s">
        <v>2072</v>
      </c>
      <c r="K170" t="s">
        <v>568</v>
      </c>
      <c r="L170" s="64" t="s">
        <v>2940</v>
      </c>
      <c r="M170" t="s">
        <v>2160</v>
      </c>
      <c r="N170" t="s">
        <v>2936</v>
      </c>
      <c r="O170" s="263">
        <v>0</v>
      </c>
      <c r="P170" s="158">
        <v>0</v>
      </c>
      <c r="Q170" s="64" t="s">
        <v>2147</v>
      </c>
      <c r="R170" s="64" t="s">
        <v>568</v>
      </c>
    </row>
    <row r="171" spans="2:18" x14ac:dyDescent="0.3">
      <c r="B171" t="s">
        <v>2562</v>
      </c>
      <c r="C171" t="s">
        <v>2563</v>
      </c>
      <c r="D171" t="s">
        <v>2564</v>
      </c>
      <c r="E171" s="64" t="s">
        <v>2831</v>
      </c>
      <c r="F171" s="64" t="s">
        <v>2831</v>
      </c>
      <c r="G171" s="64" t="s">
        <v>568</v>
      </c>
      <c r="H171" s="64" t="s">
        <v>2922</v>
      </c>
      <c r="I171" t="s">
        <v>3153</v>
      </c>
      <c r="J171" t="s">
        <v>2072</v>
      </c>
      <c r="K171" t="s">
        <v>568</v>
      </c>
      <c r="L171" s="64" t="s">
        <v>3004</v>
      </c>
      <c r="M171" t="s">
        <v>2160</v>
      </c>
      <c r="N171" t="s">
        <v>2941</v>
      </c>
      <c r="O171" s="263">
        <v>0</v>
      </c>
      <c r="P171" s="158">
        <v>0</v>
      </c>
      <c r="Q171" s="64" t="s">
        <v>254</v>
      </c>
      <c r="R171" s="64" t="s">
        <v>568</v>
      </c>
    </row>
    <row r="172" spans="2:18" x14ac:dyDescent="0.3">
      <c r="B172" t="s">
        <v>2562</v>
      </c>
      <c r="C172" t="s">
        <v>2563</v>
      </c>
      <c r="D172" t="s">
        <v>2564</v>
      </c>
      <c r="E172" s="64" t="s">
        <v>2831</v>
      </c>
      <c r="F172" s="64" t="s">
        <v>2831</v>
      </c>
      <c r="G172" s="64" t="s">
        <v>568</v>
      </c>
      <c r="H172" s="64" t="s">
        <v>2922</v>
      </c>
      <c r="I172" t="s">
        <v>3154</v>
      </c>
      <c r="J172" t="s">
        <v>2072</v>
      </c>
      <c r="K172" t="s">
        <v>568</v>
      </c>
      <c r="L172" s="64" t="s">
        <v>3017</v>
      </c>
      <c r="M172" t="s">
        <v>2160</v>
      </c>
      <c r="N172" t="s">
        <v>2936</v>
      </c>
      <c r="O172" s="263">
        <v>0</v>
      </c>
      <c r="P172" s="158">
        <v>0</v>
      </c>
      <c r="Q172" s="64" t="s">
        <v>254</v>
      </c>
      <c r="R172" s="64" t="s">
        <v>568</v>
      </c>
    </row>
    <row r="173" spans="2:18" x14ac:dyDescent="0.3">
      <c r="B173" t="s">
        <v>2562</v>
      </c>
      <c r="C173" t="s">
        <v>2563</v>
      </c>
      <c r="D173" t="s">
        <v>2564</v>
      </c>
      <c r="E173" s="64" t="s">
        <v>2831</v>
      </c>
      <c r="F173" s="64" t="s">
        <v>2831</v>
      </c>
      <c r="G173" s="64" t="s">
        <v>568</v>
      </c>
      <c r="H173" s="64" t="s">
        <v>2922</v>
      </c>
      <c r="I173" t="s">
        <v>3155</v>
      </c>
      <c r="J173" t="s">
        <v>2072</v>
      </c>
      <c r="K173" t="s">
        <v>568</v>
      </c>
      <c r="L173" s="64" t="s">
        <v>2981</v>
      </c>
      <c r="M173" t="s">
        <v>2160</v>
      </c>
      <c r="N173" t="s">
        <v>2925</v>
      </c>
      <c r="O173" s="263">
        <v>0</v>
      </c>
      <c r="P173" s="158">
        <v>0</v>
      </c>
      <c r="Q173" s="64" t="s">
        <v>254</v>
      </c>
      <c r="R173" s="64" t="s">
        <v>568</v>
      </c>
    </row>
    <row r="174" spans="2:18" x14ac:dyDescent="0.3">
      <c r="B174" t="s">
        <v>2562</v>
      </c>
      <c r="C174" t="s">
        <v>2563</v>
      </c>
      <c r="D174" t="s">
        <v>2564</v>
      </c>
      <c r="E174" s="64" t="s">
        <v>2831</v>
      </c>
      <c r="F174" s="64" t="s">
        <v>2831</v>
      </c>
      <c r="G174" s="64" t="s">
        <v>568</v>
      </c>
      <c r="H174" s="64" t="s">
        <v>2922</v>
      </c>
      <c r="I174" t="s">
        <v>3156</v>
      </c>
      <c r="J174" t="s">
        <v>2073</v>
      </c>
      <c r="K174" t="s">
        <v>3157</v>
      </c>
      <c r="L174" s="64" t="s">
        <v>2966</v>
      </c>
      <c r="M174" t="s">
        <v>2160</v>
      </c>
      <c r="N174" t="s">
        <v>2941</v>
      </c>
      <c r="O174" s="263">
        <v>0</v>
      </c>
      <c r="P174" s="158">
        <v>0</v>
      </c>
      <c r="Q174" s="64" t="s">
        <v>254</v>
      </c>
      <c r="R174" s="64" t="s">
        <v>568</v>
      </c>
    </row>
    <row r="175" spans="2:18" x14ac:dyDescent="0.3">
      <c r="B175" t="s">
        <v>2562</v>
      </c>
      <c r="C175" t="s">
        <v>2563</v>
      </c>
      <c r="D175" t="s">
        <v>2564</v>
      </c>
      <c r="E175" s="64" t="s">
        <v>2831</v>
      </c>
      <c r="F175" s="64" t="s">
        <v>2831</v>
      </c>
      <c r="G175" s="64" t="s">
        <v>568</v>
      </c>
      <c r="H175" s="64" t="s">
        <v>2922</v>
      </c>
      <c r="I175" t="s">
        <v>3158</v>
      </c>
      <c r="J175" t="s">
        <v>2072</v>
      </c>
      <c r="K175" t="s">
        <v>568</v>
      </c>
      <c r="L175" s="64" t="s">
        <v>2931</v>
      </c>
      <c r="M175" t="s">
        <v>2160</v>
      </c>
      <c r="N175" t="s">
        <v>2999</v>
      </c>
      <c r="O175" s="263">
        <v>0</v>
      </c>
      <c r="P175" s="158">
        <v>0</v>
      </c>
      <c r="Q175" s="64" t="s">
        <v>254</v>
      </c>
      <c r="R175" s="64" t="s">
        <v>568</v>
      </c>
    </row>
    <row r="176" spans="2:18" x14ac:dyDescent="0.3">
      <c r="B176" t="s">
        <v>2562</v>
      </c>
      <c r="C176" t="s">
        <v>2563</v>
      </c>
      <c r="D176" t="s">
        <v>2564</v>
      </c>
      <c r="E176" s="64" t="s">
        <v>2831</v>
      </c>
      <c r="F176" s="64" t="s">
        <v>2831</v>
      </c>
      <c r="G176" s="64" t="s">
        <v>568</v>
      </c>
      <c r="H176" s="64" t="s">
        <v>2922</v>
      </c>
      <c r="I176" t="s">
        <v>3159</v>
      </c>
      <c r="J176" t="s">
        <v>2073</v>
      </c>
      <c r="K176" t="s">
        <v>3160</v>
      </c>
      <c r="L176" s="64" t="s">
        <v>2935</v>
      </c>
      <c r="M176" t="s">
        <v>2160</v>
      </c>
      <c r="N176" t="s">
        <v>2925</v>
      </c>
      <c r="O176" s="263">
        <v>0</v>
      </c>
      <c r="P176" s="158">
        <v>0</v>
      </c>
      <c r="Q176" s="64" t="s">
        <v>254</v>
      </c>
      <c r="R176" s="64" t="s">
        <v>568</v>
      </c>
    </row>
    <row r="177" spans="2:18" x14ac:dyDescent="0.3">
      <c r="B177" t="s">
        <v>2562</v>
      </c>
      <c r="C177" t="s">
        <v>2563</v>
      </c>
      <c r="D177" t="s">
        <v>2564</v>
      </c>
      <c r="E177" s="64" t="s">
        <v>2831</v>
      </c>
      <c r="F177" s="64" t="s">
        <v>2831</v>
      </c>
      <c r="G177" s="64" t="s">
        <v>568</v>
      </c>
      <c r="H177" s="64" t="s">
        <v>2922</v>
      </c>
      <c r="I177" t="s">
        <v>3161</v>
      </c>
      <c r="J177" t="s">
        <v>2073</v>
      </c>
      <c r="K177" t="s">
        <v>3162</v>
      </c>
      <c r="L177" s="64" t="s">
        <v>2968</v>
      </c>
      <c r="M177" t="s">
        <v>2160</v>
      </c>
      <c r="N177" t="s">
        <v>2992</v>
      </c>
      <c r="O177" s="263">
        <v>0</v>
      </c>
      <c r="P177" s="158">
        <v>0</v>
      </c>
      <c r="Q177" s="64" t="s">
        <v>254</v>
      </c>
      <c r="R177" s="64" t="s">
        <v>568</v>
      </c>
    </row>
    <row r="178" spans="2:18" x14ac:dyDescent="0.3">
      <c r="B178" t="s">
        <v>2562</v>
      </c>
      <c r="C178" t="s">
        <v>2563</v>
      </c>
      <c r="D178" t="s">
        <v>2564</v>
      </c>
      <c r="E178" s="64" t="s">
        <v>2831</v>
      </c>
      <c r="F178" s="64" t="s">
        <v>2831</v>
      </c>
      <c r="G178" s="64" t="s">
        <v>568</v>
      </c>
      <c r="H178" s="64" t="s">
        <v>2922</v>
      </c>
      <c r="I178" t="s">
        <v>3163</v>
      </c>
      <c r="J178" t="s">
        <v>2073</v>
      </c>
      <c r="K178" t="s">
        <v>2997</v>
      </c>
      <c r="L178" s="64" t="s">
        <v>2940</v>
      </c>
      <c r="M178" t="s">
        <v>2160</v>
      </c>
      <c r="N178" t="s">
        <v>2941</v>
      </c>
      <c r="O178" s="263">
        <v>0</v>
      </c>
      <c r="P178" s="158">
        <v>0</v>
      </c>
      <c r="Q178" s="64" t="s">
        <v>254</v>
      </c>
      <c r="R178" s="64" t="s">
        <v>568</v>
      </c>
    </row>
    <row r="179" spans="2:18" x14ac:dyDescent="0.3">
      <c r="B179" t="s">
        <v>2562</v>
      </c>
      <c r="C179" t="s">
        <v>2563</v>
      </c>
      <c r="D179" t="s">
        <v>2564</v>
      </c>
      <c r="E179" s="64" t="s">
        <v>2831</v>
      </c>
      <c r="F179" s="64" t="s">
        <v>2831</v>
      </c>
      <c r="G179" s="64" t="s">
        <v>568</v>
      </c>
      <c r="H179" s="64" t="s">
        <v>2922</v>
      </c>
      <c r="I179" t="s">
        <v>3164</v>
      </c>
      <c r="J179" t="s">
        <v>2072</v>
      </c>
      <c r="K179" t="s">
        <v>568</v>
      </c>
      <c r="L179" s="64" t="s">
        <v>2977</v>
      </c>
      <c r="M179" t="s">
        <v>2160</v>
      </c>
      <c r="N179" t="s">
        <v>2936</v>
      </c>
      <c r="O179" s="263">
        <v>0</v>
      </c>
      <c r="P179" s="158">
        <v>0</v>
      </c>
      <c r="Q179" s="64" t="s">
        <v>254</v>
      </c>
      <c r="R179" s="64" t="s">
        <v>568</v>
      </c>
    </row>
    <row r="180" spans="2:18" x14ac:dyDescent="0.3">
      <c r="B180" t="s">
        <v>2562</v>
      </c>
      <c r="C180" t="s">
        <v>2563</v>
      </c>
      <c r="D180" t="s">
        <v>2564</v>
      </c>
      <c r="E180" s="64" t="s">
        <v>2831</v>
      </c>
      <c r="F180" s="64" t="s">
        <v>2831</v>
      </c>
      <c r="G180" s="64" t="s">
        <v>568</v>
      </c>
      <c r="H180" s="64" t="s">
        <v>2922</v>
      </c>
      <c r="I180" t="s">
        <v>3165</v>
      </c>
      <c r="J180" t="s">
        <v>2073</v>
      </c>
      <c r="K180" t="s">
        <v>2997</v>
      </c>
      <c r="L180" s="64" t="s">
        <v>2956</v>
      </c>
      <c r="M180" t="s">
        <v>2160</v>
      </c>
      <c r="N180" t="s">
        <v>2941</v>
      </c>
      <c r="O180" s="263">
        <v>0</v>
      </c>
      <c r="P180" s="158">
        <v>0</v>
      </c>
      <c r="Q180" s="64" t="s">
        <v>254</v>
      </c>
      <c r="R180" s="64" t="s">
        <v>568</v>
      </c>
    </row>
    <row r="181" spans="2:18" x14ac:dyDescent="0.3">
      <c r="B181" t="s">
        <v>2562</v>
      </c>
      <c r="C181" t="s">
        <v>2563</v>
      </c>
      <c r="D181" t="s">
        <v>2564</v>
      </c>
      <c r="E181" s="64" t="s">
        <v>2831</v>
      </c>
      <c r="F181" s="64" t="s">
        <v>2831</v>
      </c>
      <c r="G181" s="64" t="s">
        <v>568</v>
      </c>
      <c r="H181" s="64" t="s">
        <v>2922</v>
      </c>
      <c r="I181" t="s">
        <v>3166</v>
      </c>
      <c r="J181" t="s">
        <v>2073</v>
      </c>
      <c r="K181" t="s">
        <v>3167</v>
      </c>
      <c r="L181" s="64" t="s">
        <v>3037</v>
      </c>
      <c r="M181" t="s">
        <v>2160</v>
      </c>
      <c r="N181" t="s">
        <v>2941</v>
      </c>
      <c r="O181" s="263">
        <v>0</v>
      </c>
      <c r="P181" s="158">
        <v>0</v>
      </c>
      <c r="Q181" s="64" t="s">
        <v>254</v>
      </c>
      <c r="R181" s="64" t="s">
        <v>568</v>
      </c>
    </row>
    <row r="182" spans="2:18" x14ac:dyDescent="0.3">
      <c r="B182" t="s">
        <v>2562</v>
      </c>
      <c r="C182" t="s">
        <v>2563</v>
      </c>
      <c r="D182" t="s">
        <v>2564</v>
      </c>
      <c r="E182" s="64" t="s">
        <v>2831</v>
      </c>
      <c r="F182" s="64" t="s">
        <v>2831</v>
      </c>
      <c r="G182" s="64" t="s">
        <v>568</v>
      </c>
      <c r="H182" s="64" t="s">
        <v>2922</v>
      </c>
      <c r="I182" t="s">
        <v>3168</v>
      </c>
      <c r="J182" t="s">
        <v>2072</v>
      </c>
      <c r="K182" t="s">
        <v>568</v>
      </c>
      <c r="L182" s="64" t="s">
        <v>2991</v>
      </c>
      <c r="M182" t="s">
        <v>2160</v>
      </c>
      <c r="N182" t="s">
        <v>2992</v>
      </c>
      <c r="O182" s="263">
        <v>0</v>
      </c>
      <c r="P182" s="158">
        <v>0</v>
      </c>
      <c r="Q182" s="64" t="s">
        <v>254</v>
      </c>
      <c r="R182" s="64" t="s">
        <v>568</v>
      </c>
    </row>
    <row r="183" spans="2:18" x14ac:dyDescent="0.3">
      <c r="B183" t="s">
        <v>2562</v>
      </c>
      <c r="C183" t="s">
        <v>2563</v>
      </c>
      <c r="D183" t="s">
        <v>2564</v>
      </c>
      <c r="E183" s="64" t="s">
        <v>2831</v>
      </c>
      <c r="F183" s="64" t="s">
        <v>2831</v>
      </c>
      <c r="G183" s="64" t="s">
        <v>568</v>
      </c>
      <c r="H183" s="64" t="s">
        <v>2922</v>
      </c>
      <c r="I183" t="s">
        <v>3169</v>
      </c>
      <c r="J183" t="s">
        <v>2073</v>
      </c>
      <c r="K183" t="s">
        <v>3170</v>
      </c>
      <c r="L183" s="64" t="s">
        <v>2973</v>
      </c>
      <c r="M183" t="s">
        <v>2160</v>
      </c>
      <c r="N183" t="s">
        <v>2941</v>
      </c>
      <c r="O183" s="263">
        <v>0</v>
      </c>
      <c r="P183" s="158">
        <v>0</v>
      </c>
      <c r="Q183" s="64" t="s">
        <v>254</v>
      </c>
      <c r="R183" s="64" t="s">
        <v>568</v>
      </c>
    </row>
    <row r="184" spans="2:18" x14ac:dyDescent="0.3">
      <c r="B184" t="s">
        <v>2562</v>
      </c>
      <c r="C184" t="s">
        <v>2563</v>
      </c>
      <c r="D184" t="s">
        <v>2564</v>
      </c>
      <c r="E184" s="64" t="s">
        <v>2831</v>
      </c>
      <c r="F184" s="64" t="s">
        <v>2831</v>
      </c>
      <c r="G184" s="64" t="s">
        <v>568</v>
      </c>
      <c r="H184" s="64" t="s">
        <v>2922</v>
      </c>
      <c r="I184" t="s">
        <v>3171</v>
      </c>
      <c r="J184" t="s">
        <v>2072</v>
      </c>
      <c r="K184" t="s">
        <v>568</v>
      </c>
      <c r="L184" s="64" t="s">
        <v>2924</v>
      </c>
      <c r="M184" t="s">
        <v>2160</v>
      </c>
      <c r="N184" t="s">
        <v>2941</v>
      </c>
      <c r="O184" s="263">
        <v>0</v>
      </c>
      <c r="P184" s="158">
        <v>0</v>
      </c>
      <c r="Q184" s="64" t="s">
        <v>254</v>
      </c>
      <c r="R184" s="64" t="s">
        <v>568</v>
      </c>
    </row>
    <row r="185" spans="2:18" x14ac:dyDescent="0.3">
      <c r="B185" t="s">
        <v>2562</v>
      </c>
      <c r="C185" t="s">
        <v>2563</v>
      </c>
      <c r="D185" t="s">
        <v>2564</v>
      </c>
      <c r="E185" s="64" t="s">
        <v>2831</v>
      </c>
      <c r="F185" s="64" t="s">
        <v>2831</v>
      </c>
      <c r="G185" s="64" t="s">
        <v>568</v>
      </c>
      <c r="H185" s="64" t="s">
        <v>2922</v>
      </c>
      <c r="I185" t="s">
        <v>3172</v>
      </c>
      <c r="J185" t="s">
        <v>2072</v>
      </c>
      <c r="K185" t="s">
        <v>568</v>
      </c>
      <c r="L185" s="64" t="s">
        <v>2931</v>
      </c>
      <c r="M185" t="s">
        <v>2160</v>
      </c>
      <c r="N185" t="s">
        <v>2941</v>
      </c>
      <c r="O185" s="263">
        <v>0</v>
      </c>
      <c r="P185" s="158">
        <v>0</v>
      </c>
      <c r="Q185" s="64" t="s">
        <v>254</v>
      </c>
      <c r="R185" s="64" t="s">
        <v>568</v>
      </c>
    </row>
    <row r="186" spans="2:18" x14ac:dyDescent="0.3">
      <c r="B186" t="s">
        <v>2562</v>
      </c>
      <c r="C186" t="s">
        <v>2563</v>
      </c>
      <c r="D186" t="s">
        <v>2564</v>
      </c>
      <c r="E186" s="64" t="s">
        <v>2831</v>
      </c>
      <c r="F186" s="64" t="s">
        <v>2831</v>
      </c>
      <c r="G186" s="64" t="s">
        <v>568</v>
      </c>
      <c r="H186" s="64" t="s">
        <v>2922</v>
      </c>
      <c r="I186" t="s">
        <v>3173</v>
      </c>
      <c r="J186" t="s">
        <v>2073</v>
      </c>
      <c r="K186" t="s">
        <v>3174</v>
      </c>
      <c r="L186" s="64" t="s">
        <v>2924</v>
      </c>
      <c r="M186" t="s">
        <v>2160</v>
      </c>
      <c r="N186" t="s">
        <v>2925</v>
      </c>
      <c r="O186" s="263">
        <v>0</v>
      </c>
      <c r="P186" s="158">
        <v>0</v>
      </c>
      <c r="Q186" s="64" t="s">
        <v>254</v>
      </c>
      <c r="R186" s="64" t="s">
        <v>568</v>
      </c>
    </row>
    <row r="187" spans="2:18" x14ac:dyDescent="0.3">
      <c r="B187" t="s">
        <v>2562</v>
      </c>
      <c r="C187" t="s">
        <v>2563</v>
      </c>
      <c r="D187" t="s">
        <v>2564</v>
      </c>
      <c r="E187" s="64" t="s">
        <v>2831</v>
      </c>
      <c r="F187" s="64" t="s">
        <v>2831</v>
      </c>
      <c r="G187" s="64" t="s">
        <v>568</v>
      </c>
      <c r="H187" s="64" t="s">
        <v>2922</v>
      </c>
      <c r="I187" t="s">
        <v>3175</v>
      </c>
      <c r="J187" t="s">
        <v>2072</v>
      </c>
      <c r="K187" t="s">
        <v>568</v>
      </c>
      <c r="L187" s="64" t="s">
        <v>2981</v>
      </c>
      <c r="M187" t="s">
        <v>2160</v>
      </c>
      <c r="N187" t="s">
        <v>2925</v>
      </c>
      <c r="O187" s="263">
        <v>0</v>
      </c>
      <c r="P187" s="158">
        <v>0</v>
      </c>
      <c r="Q187" s="64" t="s">
        <v>254</v>
      </c>
      <c r="R187" s="64" t="s">
        <v>568</v>
      </c>
    </row>
    <row r="188" spans="2:18" x14ac:dyDescent="0.3">
      <c r="B188" t="s">
        <v>2562</v>
      </c>
      <c r="C188" t="s">
        <v>2563</v>
      </c>
      <c r="D188" t="s">
        <v>2564</v>
      </c>
      <c r="E188" s="64" t="s">
        <v>2831</v>
      </c>
      <c r="F188" s="64" t="s">
        <v>2831</v>
      </c>
      <c r="G188" s="64" t="s">
        <v>568</v>
      </c>
      <c r="H188" s="64" t="s">
        <v>2922</v>
      </c>
      <c r="I188" t="s">
        <v>3176</v>
      </c>
      <c r="J188" t="s">
        <v>2072</v>
      </c>
      <c r="K188" t="s">
        <v>568</v>
      </c>
      <c r="L188" s="64" t="s">
        <v>3017</v>
      </c>
      <c r="M188" t="s">
        <v>2160</v>
      </c>
      <c r="N188" t="s">
        <v>2936</v>
      </c>
      <c r="O188" s="263">
        <v>0</v>
      </c>
      <c r="P188" s="158">
        <v>0</v>
      </c>
      <c r="Q188" s="64" t="s">
        <v>254</v>
      </c>
      <c r="R188" s="64" t="s">
        <v>568</v>
      </c>
    </row>
    <row r="189" spans="2:18" x14ac:dyDescent="0.3">
      <c r="B189" t="s">
        <v>2562</v>
      </c>
      <c r="C189" t="s">
        <v>2563</v>
      </c>
      <c r="D189" t="s">
        <v>2564</v>
      </c>
      <c r="E189" s="64" t="s">
        <v>2831</v>
      </c>
      <c r="F189" s="64" t="s">
        <v>2831</v>
      </c>
      <c r="G189" s="64" t="s">
        <v>568</v>
      </c>
      <c r="H189" s="64" t="s">
        <v>2922</v>
      </c>
      <c r="I189" t="s">
        <v>3177</v>
      </c>
      <c r="J189" t="s">
        <v>2072</v>
      </c>
      <c r="K189" t="s">
        <v>568</v>
      </c>
      <c r="L189" s="64" t="s">
        <v>2954</v>
      </c>
      <c r="M189" t="s">
        <v>2160</v>
      </c>
      <c r="N189" t="s">
        <v>2925</v>
      </c>
      <c r="O189" s="263">
        <v>0</v>
      </c>
      <c r="P189" s="158">
        <v>0</v>
      </c>
      <c r="Q189" s="64" t="s">
        <v>254</v>
      </c>
      <c r="R189" s="64" t="s">
        <v>568</v>
      </c>
    </row>
    <row r="190" spans="2:18" x14ac:dyDescent="0.3">
      <c r="B190" t="s">
        <v>2562</v>
      </c>
      <c r="C190" t="s">
        <v>2563</v>
      </c>
      <c r="D190" t="s">
        <v>2564</v>
      </c>
      <c r="E190" s="64" t="s">
        <v>2831</v>
      </c>
      <c r="F190" s="64" t="s">
        <v>2831</v>
      </c>
      <c r="G190" s="64" t="s">
        <v>568</v>
      </c>
      <c r="H190" s="64" t="s">
        <v>2922</v>
      </c>
      <c r="I190" t="s">
        <v>3178</v>
      </c>
      <c r="J190" t="s">
        <v>2072</v>
      </c>
      <c r="K190" t="s">
        <v>568</v>
      </c>
      <c r="L190" s="64" t="s">
        <v>2935</v>
      </c>
      <c r="M190" t="s">
        <v>2160</v>
      </c>
      <c r="N190" t="s">
        <v>2936</v>
      </c>
      <c r="O190" s="263">
        <v>0</v>
      </c>
      <c r="P190" s="158">
        <v>0</v>
      </c>
      <c r="Q190" s="64" t="s">
        <v>254</v>
      </c>
      <c r="R190" s="64" t="s">
        <v>568</v>
      </c>
    </row>
    <row r="191" spans="2:18" x14ac:dyDescent="0.3">
      <c r="B191" t="s">
        <v>2562</v>
      </c>
      <c r="C191" t="s">
        <v>2563</v>
      </c>
      <c r="D191" t="s">
        <v>2564</v>
      </c>
      <c r="E191" s="64" t="s">
        <v>2831</v>
      </c>
      <c r="F191" s="64" t="s">
        <v>2831</v>
      </c>
      <c r="G191" s="64" t="s">
        <v>568</v>
      </c>
      <c r="H191" s="64" t="s">
        <v>2922</v>
      </c>
      <c r="I191" t="s">
        <v>3179</v>
      </c>
      <c r="J191" t="s">
        <v>2072</v>
      </c>
      <c r="K191" t="s">
        <v>568</v>
      </c>
      <c r="L191" s="64" t="s">
        <v>3025</v>
      </c>
      <c r="M191" t="s">
        <v>2160</v>
      </c>
      <c r="N191" t="s">
        <v>2925</v>
      </c>
      <c r="O191" s="263">
        <v>0</v>
      </c>
      <c r="P191" s="158">
        <v>0</v>
      </c>
      <c r="Q191" s="64" t="s">
        <v>2147</v>
      </c>
      <c r="R191" s="64" t="s">
        <v>568</v>
      </c>
    </row>
    <row r="192" spans="2:18" x14ac:dyDescent="0.3">
      <c r="B192" t="s">
        <v>2562</v>
      </c>
      <c r="C192" t="s">
        <v>2563</v>
      </c>
      <c r="D192" t="s">
        <v>2564</v>
      </c>
      <c r="E192" s="64" t="s">
        <v>2831</v>
      </c>
      <c r="F192" s="64" t="s">
        <v>2831</v>
      </c>
      <c r="G192" s="64" t="s">
        <v>568</v>
      </c>
      <c r="H192" s="64" t="s">
        <v>2922</v>
      </c>
      <c r="I192" t="s">
        <v>3180</v>
      </c>
      <c r="J192" t="s">
        <v>2073</v>
      </c>
      <c r="K192" t="s">
        <v>3181</v>
      </c>
      <c r="L192" s="64" t="s">
        <v>2991</v>
      </c>
      <c r="M192" t="s">
        <v>2160</v>
      </c>
      <c r="N192" t="s">
        <v>2925</v>
      </c>
      <c r="O192" s="263">
        <v>0</v>
      </c>
      <c r="P192" s="158">
        <v>0</v>
      </c>
      <c r="Q192" s="64" t="s">
        <v>254</v>
      </c>
      <c r="R192" s="64" t="s">
        <v>568</v>
      </c>
    </row>
    <row r="193" spans="2:18" x14ac:dyDescent="0.3">
      <c r="B193" t="s">
        <v>2562</v>
      </c>
      <c r="C193" t="s">
        <v>2563</v>
      </c>
      <c r="D193" t="s">
        <v>2564</v>
      </c>
      <c r="E193" s="64" t="s">
        <v>2831</v>
      </c>
      <c r="F193" s="64" t="s">
        <v>2831</v>
      </c>
      <c r="G193" s="64" t="s">
        <v>568</v>
      </c>
      <c r="H193" s="64" t="s">
        <v>2922</v>
      </c>
      <c r="I193" t="s">
        <v>3182</v>
      </c>
      <c r="J193" t="s">
        <v>2072</v>
      </c>
      <c r="K193" t="s">
        <v>568</v>
      </c>
      <c r="L193" s="64" t="s">
        <v>3017</v>
      </c>
      <c r="M193" t="s">
        <v>2160</v>
      </c>
      <c r="N193" t="s">
        <v>2925</v>
      </c>
      <c r="O193" s="263">
        <v>0</v>
      </c>
      <c r="P193" s="158">
        <v>0</v>
      </c>
      <c r="Q193" s="64" t="s">
        <v>254</v>
      </c>
      <c r="R193" s="64" t="s">
        <v>568</v>
      </c>
    </row>
    <row r="194" spans="2:18" x14ac:dyDescent="0.3">
      <c r="B194" t="s">
        <v>2562</v>
      </c>
      <c r="C194" t="s">
        <v>2563</v>
      </c>
      <c r="D194" t="s">
        <v>2564</v>
      </c>
      <c r="E194" s="64" t="s">
        <v>2831</v>
      </c>
      <c r="F194" s="64" t="s">
        <v>2831</v>
      </c>
      <c r="G194" s="64" t="s">
        <v>568</v>
      </c>
      <c r="H194" s="64" t="s">
        <v>2922</v>
      </c>
      <c r="I194" t="s">
        <v>3183</v>
      </c>
      <c r="J194" t="s">
        <v>2072</v>
      </c>
      <c r="K194" t="s">
        <v>568</v>
      </c>
      <c r="L194" s="64" t="s">
        <v>2973</v>
      </c>
      <c r="M194" t="s">
        <v>2160</v>
      </c>
      <c r="N194" t="s">
        <v>2936</v>
      </c>
      <c r="O194" s="263">
        <v>0</v>
      </c>
      <c r="P194" s="158">
        <v>0</v>
      </c>
      <c r="Q194" s="64" t="s">
        <v>2147</v>
      </c>
      <c r="R194" s="64" t="s">
        <v>568</v>
      </c>
    </row>
    <row r="195" spans="2:18" x14ac:dyDescent="0.3">
      <c r="B195" t="s">
        <v>2562</v>
      </c>
      <c r="C195" t="s">
        <v>2563</v>
      </c>
      <c r="D195" t="s">
        <v>2564</v>
      </c>
      <c r="E195" s="64" t="s">
        <v>2831</v>
      </c>
      <c r="F195" s="64" t="s">
        <v>2831</v>
      </c>
      <c r="G195" s="64" t="s">
        <v>568</v>
      </c>
      <c r="H195" s="64" t="s">
        <v>2922</v>
      </c>
      <c r="I195" t="s">
        <v>3184</v>
      </c>
      <c r="J195" t="s">
        <v>2072</v>
      </c>
      <c r="K195" t="s">
        <v>568</v>
      </c>
      <c r="L195" s="64" t="s">
        <v>2973</v>
      </c>
      <c r="M195" t="s">
        <v>2160</v>
      </c>
      <c r="N195" t="s">
        <v>2925</v>
      </c>
      <c r="O195" s="263">
        <v>0</v>
      </c>
      <c r="P195" s="158">
        <v>0</v>
      </c>
      <c r="Q195" s="64" t="s">
        <v>254</v>
      </c>
      <c r="R195" s="64" t="s">
        <v>568</v>
      </c>
    </row>
    <row r="196" spans="2:18" x14ac:dyDescent="0.3">
      <c r="B196" t="s">
        <v>2562</v>
      </c>
      <c r="C196" t="s">
        <v>2563</v>
      </c>
      <c r="D196" t="s">
        <v>2564</v>
      </c>
      <c r="E196" s="64" t="s">
        <v>2831</v>
      </c>
      <c r="F196" s="64" t="s">
        <v>2831</v>
      </c>
      <c r="G196" s="64" t="s">
        <v>568</v>
      </c>
      <c r="H196" s="64" t="s">
        <v>2922</v>
      </c>
      <c r="I196" t="s">
        <v>3185</v>
      </c>
      <c r="J196" t="s">
        <v>2072</v>
      </c>
      <c r="K196" t="s">
        <v>568</v>
      </c>
      <c r="L196" s="64" t="s">
        <v>2947</v>
      </c>
      <c r="M196" t="s">
        <v>2160</v>
      </c>
      <c r="N196" t="s">
        <v>2936</v>
      </c>
      <c r="O196" s="263">
        <v>0</v>
      </c>
      <c r="P196" s="158">
        <v>0</v>
      </c>
      <c r="Q196" s="64" t="s">
        <v>254</v>
      </c>
      <c r="R196" s="64" t="s">
        <v>568</v>
      </c>
    </row>
    <row r="197" spans="2:18" x14ac:dyDescent="0.3">
      <c r="B197" t="s">
        <v>2562</v>
      </c>
      <c r="C197" t="s">
        <v>2563</v>
      </c>
      <c r="D197" t="s">
        <v>2564</v>
      </c>
      <c r="E197" s="64" t="s">
        <v>2831</v>
      </c>
      <c r="F197" s="64" t="s">
        <v>2831</v>
      </c>
      <c r="G197" s="64" t="s">
        <v>568</v>
      </c>
      <c r="H197" s="64" t="s">
        <v>2922</v>
      </c>
      <c r="I197" t="s">
        <v>3186</v>
      </c>
      <c r="J197" t="s">
        <v>2072</v>
      </c>
      <c r="K197" t="s">
        <v>568</v>
      </c>
      <c r="L197" s="64" t="s">
        <v>2950</v>
      </c>
      <c r="M197" t="s">
        <v>2160</v>
      </c>
      <c r="N197" t="s">
        <v>2941</v>
      </c>
      <c r="O197" s="263">
        <v>0</v>
      </c>
      <c r="P197" s="158">
        <v>0</v>
      </c>
      <c r="Q197" s="64" t="s">
        <v>254</v>
      </c>
      <c r="R197" s="64" t="s">
        <v>568</v>
      </c>
    </row>
    <row r="198" spans="2:18" x14ac:dyDescent="0.3">
      <c r="B198" t="s">
        <v>2562</v>
      </c>
      <c r="C198" t="s">
        <v>2563</v>
      </c>
      <c r="D198" t="s">
        <v>2564</v>
      </c>
      <c r="E198" s="64" t="s">
        <v>2831</v>
      </c>
      <c r="F198" s="64" t="s">
        <v>2831</v>
      </c>
      <c r="G198" s="64" t="s">
        <v>568</v>
      </c>
      <c r="H198" s="64" t="s">
        <v>2922</v>
      </c>
      <c r="I198" t="s">
        <v>3187</v>
      </c>
      <c r="J198" t="s">
        <v>2073</v>
      </c>
      <c r="K198" t="s">
        <v>3188</v>
      </c>
      <c r="L198" s="64" t="s">
        <v>2966</v>
      </c>
      <c r="M198" t="s">
        <v>2160</v>
      </c>
      <c r="N198" t="s">
        <v>2992</v>
      </c>
      <c r="O198" s="263">
        <v>0</v>
      </c>
      <c r="P198" s="158">
        <v>0</v>
      </c>
      <c r="Q198" s="64" t="s">
        <v>254</v>
      </c>
      <c r="R198" s="64" t="s">
        <v>568</v>
      </c>
    </row>
    <row r="199" spans="2:18" x14ac:dyDescent="0.3">
      <c r="B199" t="s">
        <v>2562</v>
      </c>
      <c r="C199" t="s">
        <v>2563</v>
      </c>
      <c r="D199" t="s">
        <v>2564</v>
      </c>
      <c r="E199" s="64" t="s">
        <v>2831</v>
      </c>
      <c r="F199" s="64" t="s">
        <v>2831</v>
      </c>
      <c r="G199" s="64" t="s">
        <v>568</v>
      </c>
      <c r="H199" s="64" t="s">
        <v>2922</v>
      </c>
      <c r="I199" t="s">
        <v>3189</v>
      </c>
      <c r="J199" t="s">
        <v>2073</v>
      </c>
      <c r="K199" t="s">
        <v>3190</v>
      </c>
      <c r="L199" s="64" t="s">
        <v>2924</v>
      </c>
      <c r="M199" t="s">
        <v>2160</v>
      </c>
      <c r="N199" t="s">
        <v>2936</v>
      </c>
      <c r="O199" s="263">
        <v>0</v>
      </c>
      <c r="P199" s="158">
        <v>0</v>
      </c>
      <c r="Q199" s="64" t="s">
        <v>254</v>
      </c>
      <c r="R199" s="64" t="s">
        <v>568</v>
      </c>
    </row>
    <row r="200" spans="2:18" x14ac:dyDescent="0.3">
      <c r="B200" t="s">
        <v>2562</v>
      </c>
      <c r="C200" t="s">
        <v>2563</v>
      </c>
      <c r="D200" t="s">
        <v>2564</v>
      </c>
      <c r="E200" s="64" t="s">
        <v>2831</v>
      </c>
      <c r="F200" s="64" t="s">
        <v>2831</v>
      </c>
      <c r="G200" s="64" t="s">
        <v>568</v>
      </c>
      <c r="H200" s="64" t="s">
        <v>2922</v>
      </c>
      <c r="I200" t="s">
        <v>3191</v>
      </c>
      <c r="J200" t="s">
        <v>2072</v>
      </c>
      <c r="K200" t="s">
        <v>568</v>
      </c>
      <c r="L200" s="64" t="s">
        <v>2956</v>
      </c>
      <c r="M200" t="s">
        <v>2160</v>
      </c>
      <c r="N200" t="s">
        <v>2971</v>
      </c>
      <c r="O200" s="263">
        <v>0</v>
      </c>
      <c r="P200" s="158">
        <v>0</v>
      </c>
      <c r="Q200" s="64" t="s">
        <v>254</v>
      </c>
      <c r="R200" s="64" t="s">
        <v>568</v>
      </c>
    </row>
    <row r="201" spans="2:18" x14ac:dyDescent="0.3">
      <c r="B201" t="s">
        <v>2562</v>
      </c>
      <c r="C201" t="s">
        <v>2563</v>
      </c>
      <c r="D201" t="s">
        <v>2564</v>
      </c>
      <c r="E201" s="64" t="s">
        <v>2831</v>
      </c>
      <c r="F201" s="64" t="s">
        <v>2831</v>
      </c>
      <c r="G201" s="64" t="s">
        <v>568</v>
      </c>
      <c r="H201" s="64" t="s">
        <v>2922</v>
      </c>
      <c r="I201" t="s">
        <v>3192</v>
      </c>
      <c r="J201" t="s">
        <v>2072</v>
      </c>
      <c r="K201" t="s">
        <v>568</v>
      </c>
      <c r="L201" s="64" t="s">
        <v>2991</v>
      </c>
      <c r="M201" t="s">
        <v>2160</v>
      </c>
      <c r="N201" t="s">
        <v>2936</v>
      </c>
      <c r="O201" s="263">
        <v>0</v>
      </c>
      <c r="P201" s="158">
        <v>0</v>
      </c>
      <c r="Q201" s="64" t="s">
        <v>254</v>
      </c>
      <c r="R201" s="64" t="s">
        <v>568</v>
      </c>
    </row>
    <row r="202" spans="2:18" x14ac:dyDescent="0.3">
      <c r="B202" t="s">
        <v>2562</v>
      </c>
      <c r="C202" t="s">
        <v>2563</v>
      </c>
      <c r="D202" t="s">
        <v>2564</v>
      </c>
      <c r="E202" s="64" t="s">
        <v>2831</v>
      </c>
      <c r="F202" s="64" t="s">
        <v>2831</v>
      </c>
      <c r="G202" s="64" t="s">
        <v>568</v>
      </c>
      <c r="H202" s="64" t="s">
        <v>2922</v>
      </c>
      <c r="I202" t="s">
        <v>3193</v>
      </c>
      <c r="J202" t="s">
        <v>2072</v>
      </c>
      <c r="K202" t="s">
        <v>568</v>
      </c>
      <c r="L202" s="64" t="s">
        <v>2991</v>
      </c>
      <c r="M202" t="s">
        <v>2160</v>
      </c>
      <c r="N202" t="s">
        <v>2941</v>
      </c>
      <c r="O202" s="263">
        <v>0</v>
      </c>
      <c r="P202" s="158">
        <v>0</v>
      </c>
      <c r="Q202" s="64" t="s">
        <v>254</v>
      </c>
      <c r="R202" s="64" t="s">
        <v>568</v>
      </c>
    </row>
    <row r="203" spans="2:18" x14ac:dyDescent="0.3">
      <c r="B203" t="s">
        <v>2562</v>
      </c>
      <c r="C203" t="s">
        <v>2563</v>
      </c>
      <c r="D203" t="s">
        <v>2564</v>
      </c>
      <c r="E203" s="64" t="s">
        <v>2831</v>
      </c>
      <c r="F203" s="64" t="s">
        <v>2831</v>
      </c>
      <c r="G203" s="64" t="s">
        <v>568</v>
      </c>
      <c r="H203" s="64" t="s">
        <v>2922</v>
      </c>
      <c r="I203" t="s">
        <v>3194</v>
      </c>
      <c r="J203" t="s">
        <v>2073</v>
      </c>
      <c r="K203" t="s">
        <v>3195</v>
      </c>
      <c r="L203" s="64" t="s">
        <v>3004</v>
      </c>
      <c r="M203" t="s">
        <v>2160</v>
      </c>
      <c r="N203" t="s">
        <v>2936</v>
      </c>
      <c r="O203" s="263">
        <v>0</v>
      </c>
      <c r="P203" s="158">
        <v>0</v>
      </c>
      <c r="Q203" s="64" t="s">
        <v>254</v>
      </c>
      <c r="R203" s="64" t="s">
        <v>568</v>
      </c>
    </row>
    <row r="204" spans="2:18" x14ac:dyDescent="0.3">
      <c r="B204" t="s">
        <v>2562</v>
      </c>
      <c r="C204" t="s">
        <v>2563</v>
      </c>
      <c r="D204" t="s">
        <v>2564</v>
      </c>
      <c r="E204" s="64" t="s">
        <v>2831</v>
      </c>
      <c r="F204" s="64" t="s">
        <v>2831</v>
      </c>
      <c r="G204" s="64" t="s">
        <v>568</v>
      </c>
      <c r="H204" s="64" t="s">
        <v>2922</v>
      </c>
      <c r="I204" t="s">
        <v>3196</v>
      </c>
      <c r="J204" t="s">
        <v>2073</v>
      </c>
      <c r="K204" t="s">
        <v>3197</v>
      </c>
      <c r="L204" s="64" t="s">
        <v>2933</v>
      </c>
      <c r="M204" t="s">
        <v>2160</v>
      </c>
      <c r="N204" t="s">
        <v>2941</v>
      </c>
      <c r="O204" s="263">
        <v>0</v>
      </c>
      <c r="P204" s="158">
        <v>0</v>
      </c>
      <c r="Q204" s="64" t="s">
        <v>254</v>
      </c>
      <c r="R204" s="64" t="s">
        <v>568</v>
      </c>
    </row>
    <row r="205" spans="2:18" x14ac:dyDescent="0.3">
      <c r="B205" t="s">
        <v>2562</v>
      </c>
      <c r="C205" t="s">
        <v>2563</v>
      </c>
      <c r="D205" t="s">
        <v>2564</v>
      </c>
      <c r="E205" s="64" t="s">
        <v>2831</v>
      </c>
      <c r="F205" s="64" t="s">
        <v>2831</v>
      </c>
      <c r="G205" s="64" t="s">
        <v>568</v>
      </c>
      <c r="H205" s="64" t="s">
        <v>2922</v>
      </c>
      <c r="I205" t="s">
        <v>3198</v>
      </c>
      <c r="J205" t="s">
        <v>2072</v>
      </c>
      <c r="K205" t="s">
        <v>568</v>
      </c>
      <c r="L205" s="64" t="s">
        <v>2938</v>
      </c>
      <c r="M205" t="s">
        <v>2160</v>
      </c>
      <c r="N205" t="s">
        <v>2925</v>
      </c>
      <c r="O205" s="263">
        <v>0</v>
      </c>
      <c r="P205" s="158">
        <v>0</v>
      </c>
      <c r="Q205" s="64" t="s">
        <v>254</v>
      </c>
      <c r="R205" s="64" t="s">
        <v>568</v>
      </c>
    </row>
    <row r="206" spans="2:18" x14ac:dyDescent="0.3">
      <c r="B206" t="s">
        <v>2562</v>
      </c>
      <c r="C206" t="s">
        <v>2563</v>
      </c>
      <c r="D206" t="s">
        <v>2564</v>
      </c>
      <c r="E206" s="64" t="s">
        <v>2831</v>
      </c>
      <c r="F206" s="64" t="s">
        <v>2831</v>
      </c>
      <c r="G206" s="64" t="s">
        <v>568</v>
      </c>
      <c r="H206" s="64" t="s">
        <v>2922</v>
      </c>
      <c r="I206" t="s">
        <v>3199</v>
      </c>
      <c r="J206" t="s">
        <v>2072</v>
      </c>
      <c r="K206" t="s">
        <v>568</v>
      </c>
      <c r="L206" s="64" t="s">
        <v>2933</v>
      </c>
      <c r="M206" t="s">
        <v>2160</v>
      </c>
      <c r="N206" t="s">
        <v>2936</v>
      </c>
      <c r="O206" s="263">
        <v>0</v>
      </c>
      <c r="P206" s="158">
        <v>0</v>
      </c>
      <c r="Q206" s="64" t="s">
        <v>2147</v>
      </c>
      <c r="R206" s="64" t="s">
        <v>568</v>
      </c>
    </row>
    <row r="207" spans="2:18" x14ac:dyDescent="0.3">
      <c r="B207" t="s">
        <v>2562</v>
      </c>
      <c r="C207" t="s">
        <v>2563</v>
      </c>
      <c r="D207" t="s">
        <v>2564</v>
      </c>
      <c r="E207" s="64" t="s">
        <v>2831</v>
      </c>
      <c r="F207" s="64" t="s">
        <v>2831</v>
      </c>
      <c r="G207" s="64" t="s">
        <v>568</v>
      </c>
      <c r="H207" s="64" t="s">
        <v>2922</v>
      </c>
      <c r="I207" t="s">
        <v>3200</v>
      </c>
      <c r="J207" t="s">
        <v>2072</v>
      </c>
      <c r="K207" t="s">
        <v>568</v>
      </c>
      <c r="L207" s="64" t="s">
        <v>2954</v>
      </c>
      <c r="M207" t="s">
        <v>2160</v>
      </c>
      <c r="N207" t="s">
        <v>2925</v>
      </c>
      <c r="O207" s="263">
        <v>0</v>
      </c>
      <c r="P207" s="158">
        <v>0</v>
      </c>
      <c r="Q207" s="64" t="s">
        <v>254</v>
      </c>
      <c r="R207" s="64" t="s">
        <v>568</v>
      </c>
    </row>
    <row r="208" spans="2:18" x14ac:dyDescent="0.3">
      <c r="B208" t="s">
        <v>2562</v>
      </c>
      <c r="C208" t="s">
        <v>2563</v>
      </c>
      <c r="D208" t="s">
        <v>2564</v>
      </c>
      <c r="E208" s="64" t="s">
        <v>2831</v>
      </c>
      <c r="F208" s="64" t="s">
        <v>2831</v>
      </c>
      <c r="G208" s="64" t="s">
        <v>568</v>
      </c>
      <c r="H208" s="64" t="s">
        <v>2922</v>
      </c>
      <c r="I208" t="s">
        <v>3201</v>
      </c>
      <c r="J208" t="s">
        <v>2072</v>
      </c>
      <c r="K208" t="s">
        <v>568</v>
      </c>
      <c r="L208" s="64" t="s">
        <v>2940</v>
      </c>
      <c r="M208" t="s">
        <v>2160</v>
      </c>
      <c r="N208" t="s">
        <v>2936</v>
      </c>
      <c r="O208" s="263">
        <v>0</v>
      </c>
      <c r="P208" s="158">
        <v>0</v>
      </c>
      <c r="Q208" s="64" t="s">
        <v>254</v>
      </c>
      <c r="R208" s="64" t="s">
        <v>568</v>
      </c>
    </row>
    <row r="209" spans="2:18" x14ac:dyDescent="0.3">
      <c r="B209" t="s">
        <v>2562</v>
      </c>
      <c r="C209" t="s">
        <v>2563</v>
      </c>
      <c r="D209" t="s">
        <v>2564</v>
      </c>
      <c r="E209" s="64" t="s">
        <v>2831</v>
      </c>
      <c r="F209" s="64" t="s">
        <v>2831</v>
      </c>
      <c r="G209" s="64" t="s">
        <v>568</v>
      </c>
      <c r="H209" s="64" t="s">
        <v>2922</v>
      </c>
      <c r="I209" t="s">
        <v>3202</v>
      </c>
      <c r="J209" t="s">
        <v>2072</v>
      </c>
      <c r="K209" t="s">
        <v>568</v>
      </c>
      <c r="L209" s="64" t="s">
        <v>2938</v>
      </c>
      <c r="M209" t="s">
        <v>2160</v>
      </c>
      <c r="N209" t="s">
        <v>2925</v>
      </c>
      <c r="O209" s="263">
        <v>0</v>
      </c>
      <c r="P209" s="158">
        <v>0</v>
      </c>
      <c r="Q209" s="64" t="s">
        <v>254</v>
      </c>
      <c r="R209" s="64" t="s">
        <v>568</v>
      </c>
    </row>
    <row r="210" spans="2:18" x14ac:dyDescent="0.3">
      <c r="B210" t="s">
        <v>2562</v>
      </c>
      <c r="C210" t="s">
        <v>2563</v>
      </c>
      <c r="D210" t="s">
        <v>2564</v>
      </c>
      <c r="E210" s="64" t="s">
        <v>2831</v>
      </c>
      <c r="F210" s="64" t="s">
        <v>2831</v>
      </c>
      <c r="G210" s="64" t="s">
        <v>568</v>
      </c>
      <c r="H210" s="64" t="s">
        <v>2922</v>
      </c>
      <c r="I210" t="s">
        <v>3203</v>
      </c>
      <c r="J210" t="s">
        <v>2072</v>
      </c>
      <c r="K210" t="s">
        <v>568</v>
      </c>
      <c r="L210" s="64" t="s">
        <v>2943</v>
      </c>
      <c r="M210" t="s">
        <v>2160</v>
      </c>
      <c r="N210" t="s">
        <v>2941</v>
      </c>
      <c r="O210" s="263">
        <v>0</v>
      </c>
      <c r="P210" s="158">
        <v>0</v>
      </c>
      <c r="Q210" s="64" t="s">
        <v>254</v>
      </c>
      <c r="R210" s="64" t="s">
        <v>568</v>
      </c>
    </row>
    <row r="211" spans="2:18" x14ac:dyDescent="0.3">
      <c r="B211" t="s">
        <v>2562</v>
      </c>
      <c r="C211" t="s">
        <v>2563</v>
      </c>
      <c r="D211" t="s">
        <v>2564</v>
      </c>
      <c r="E211" s="64" t="s">
        <v>2831</v>
      </c>
      <c r="F211" s="64" t="s">
        <v>2831</v>
      </c>
      <c r="G211" s="64" t="s">
        <v>568</v>
      </c>
      <c r="H211" s="64" t="s">
        <v>2922</v>
      </c>
      <c r="I211" t="s">
        <v>3204</v>
      </c>
      <c r="J211" t="s">
        <v>2073</v>
      </c>
      <c r="K211" t="s">
        <v>3205</v>
      </c>
      <c r="L211" s="64" t="s">
        <v>2966</v>
      </c>
      <c r="M211" t="s">
        <v>2160</v>
      </c>
      <c r="N211" t="s">
        <v>2936</v>
      </c>
      <c r="O211" s="263">
        <v>0</v>
      </c>
      <c r="P211" s="158">
        <v>0</v>
      </c>
      <c r="Q211" s="64" t="s">
        <v>254</v>
      </c>
      <c r="R211" s="64" t="s">
        <v>568</v>
      </c>
    </row>
    <row r="212" spans="2:18" x14ac:dyDescent="0.3">
      <c r="B212" t="s">
        <v>2562</v>
      </c>
      <c r="C212" t="s">
        <v>2563</v>
      </c>
      <c r="D212" t="s">
        <v>2564</v>
      </c>
      <c r="E212" s="64" t="s">
        <v>2831</v>
      </c>
      <c r="F212" s="64" t="s">
        <v>2831</v>
      </c>
      <c r="G212" s="64" t="s">
        <v>568</v>
      </c>
      <c r="H212" s="64" t="s">
        <v>2922</v>
      </c>
      <c r="I212" t="s">
        <v>3206</v>
      </c>
      <c r="J212" t="s">
        <v>2073</v>
      </c>
      <c r="K212" t="s">
        <v>3205</v>
      </c>
      <c r="L212" s="64" t="s">
        <v>2981</v>
      </c>
      <c r="M212" t="s">
        <v>2160</v>
      </c>
      <c r="N212" t="s">
        <v>2941</v>
      </c>
      <c r="O212" s="263">
        <v>0</v>
      </c>
      <c r="P212" s="158">
        <v>0</v>
      </c>
      <c r="Q212" s="64" t="s">
        <v>2147</v>
      </c>
      <c r="R212" s="64" t="s">
        <v>568</v>
      </c>
    </row>
    <row r="213" spans="2:18" x14ac:dyDescent="0.3">
      <c r="B213" t="s">
        <v>2562</v>
      </c>
      <c r="C213" t="s">
        <v>2563</v>
      </c>
      <c r="D213" t="s">
        <v>2564</v>
      </c>
      <c r="E213" s="64" t="s">
        <v>2831</v>
      </c>
      <c r="F213" s="64" t="s">
        <v>2831</v>
      </c>
      <c r="G213" s="64" t="s">
        <v>568</v>
      </c>
      <c r="H213" s="64" t="s">
        <v>2922</v>
      </c>
      <c r="I213" t="s">
        <v>3207</v>
      </c>
      <c r="J213" t="s">
        <v>2072</v>
      </c>
      <c r="K213" t="s">
        <v>568</v>
      </c>
      <c r="L213" s="64" t="s">
        <v>2954</v>
      </c>
      <c r="M213" t="s">
        <v>2160</v>
      </c>
      <c r="N213" t="s">
        <v>2936</v>
      </c>
      <c r="O213" s="263">
        <v>0</v>
      </c>
      <c r="P213" s="158">
        <v>0</v>
      </c>
      <c r="Q213" s="64" t="s">
        <v>254</v>
      </c>
      <c r="R213" s="64" t="s">
        <v>568</v>
      </c>
    </row>
    <row r="214" spans="2:18" x14ac:dyDescent="0.3">
      <c r="B214" t="s">
        <v>2562</v>
      </c>
      <c r="C214" t="s">
        <v>2563</v>
      </c>
      <c r="D214" t="s">
        <v>2564</v>
      </c>
      <c r="E214" s="64" t="s">
        <v>2831</v>
      </c>
      <c r="F214" s="64" t="s">
        <v>2831</v>
      </c>
      <c r="G214" s="64" t="s">
        <v>568</v>
      </c>
      <c r="H214" s="64" t="s">
        <v>2922</v>
      </c>
      <c r="I214" t="s">
        <v>3208</v>
      </c>
      <c r="J214" t="s">
        <v>2072</v>
      </c>
      <c r="K214" t="s">
        <v>568</v>
      </c>
      <c r="L214" s="64" t="s">
        <v>2950</v>
      </c>
      <c r="M214" t="s">
        <v>2160</v>
      </c>
      <c r="N214" t="s">
        <v>2941</v>
      </c>
      <c r="O214" s="263">
        <v>0</v>
      </c>
      <c r="P214" s="158">
        <v>0</v>
      </c>
      <c r="Q214" s="64" t="s">
        <v>254</v>
      </c>
      <c r="R214" s="64" t="s">
        <v>568</v>
      </c>
    </row>
    <row r="215" spans="2:18" x14ac:dyDescent="0.3">
      <c r="B215" t="s">
        <v>2562</v>
      </c>
      <c r="C215" t="s">
        <v>2563</v>
      </c>
      <c r="D215" t="s">
        <v>2564</v>
      </c>
      <c r="E215" s="64" t="s">
        <v>2831</v>
      </c>
      <c r="F215" s="64" t="s">
        <v>2831</v>
      </c>
      <c r="G215" s="64" t="s">
        <v>568</v>
      </c>
      <c r="H215" s="64" t="s">
        <v>2922</v>
      </c>
      <c r="I215" t="s">
        <v>3209</v>
      </c>
      <c r="J215" t="s">
        <v>2072</v>
      </c>
      <c r="K215" t="s">
        <v>568</v>
      </c>
      <c r="L215" s="64" t="s">
        <v>2947</v>
      </c>
      <c r="M215" t="s">
        <v>2160</v>
      </c>
      <c r="N215" t="s">
        <v>2941</v>
      </c>
      <c r="O215" s="263">
        <v>0</v>
      </c>
      <c r="P215" s="158">
        <v>0</v>
      </c>
      <c r="Q215" s="64" t="s">
        <v>2147</v>
      </c>
      <c r="R215" s="64" t="s">
        <v>568</v>
      </c>
    </row>
    <row r="216" spans="2:18" x14ac:dyDescent="0.3">
      <c r="B216" t="s">
        <v>2562</v>
      </c>
      <c r="C216" t="s">
        <v>2563</v>
      </c>
      <c r="D216" t="s">
        <v>2564</v>
      </c>
      <c r="E216" s="64" t="s">
        <v>2831</v>
      </c>
      <c r="F216" s="64" t="s">
        <v>2831</v>
      </c>
      <c r="G216" s="64" t="s">
        <v>568</v>
      </c>
      <c r="H216" s="64" t="s">
        <v>2922</v>
      </c>
      <c r="I216" t="s">
        <v>3210</v>
      </c>
      <c r="J216" t="s">
        <v>2073</v>
      </c>
      <c r="K216" t="s">
        <v>2566</v>
      </c>
      <c r="L216" s="64" t="s">
        <v>2938</v>
      </c>
      <c r="M216" t="s">
        <v>2160</v>
      </c>
      <c r="N216" t="s">
        <v>2925</v>
      </c>
      <c r="O216" s="263">
        <v>0</v>
      </c>
      <c r="P216" s="158">
        <v>0</v>
      </c>
      <c r="Q216" s="64" t="s">
        <v>254</v>
      </c>
      <c r="R216" s="64" t="s">
        <v>568</v>
      </c>
    </row>
    <row r="217" spans="2:18" x14ac:dyDescent="0.3">
      <c r="B217" t="s">
        <v>2562</v>
      </c>
      <c r="C217" t="s">
        <v>2563</v>
      </c>
      <c r="D217" t="s">
        <v>2564</v>
      </c>
      <c r="E217" s="64" t="s">
        <v>2831</v>
      </c>
      <c r="F217" s="64" t="s">
        <v>2831</v>
      </c>
      <c r="G217" s="64" t="s">
        <v>568</v>
      </c>
      <c r="H217" s="64" t="s">
        <v>2922</v>
      </c>
      <c r="I217" t="s">
        <v>3211</v>
      </c>
      <c r="J217" t="s">
        <v>2072</v>
      </c>
      <c r="K217" t="s">
        <v>568</v>
      </c>
      <c r="L217" s="64" t="s">
        <v>2927</v>
      </c>
      <c r="M217" t="s">
        <v>2160</v>
      </c>
      <c r="N217" t="s">
        <v>2925</v>
      </c>
      <c r="O217" s="263">
        <v>0</v>
      </c>
      <c r="P217" s="158">
        <v>0</v>
      </c>
      <c r="Q217" s="64" t="s">
        <v>254</v>
      </c>
      <c r="R217" s="64" t="s">
        <v>568</v>
      </c>
    </row>
    <row r="218" spans="2:18" x14ac:dyDescent="0.3">
      <c r="B218" t="s">
        <v>2562</v>
      </c>
      <c r="C218" t="s">
        <v>2563</v>
      </c>
      <c r="D218" t="s">
        <v>2564</v>
      </c>
      <c r="E218" s="64" t="s">
        <v>2831</v>
      </c>
      <c r="F218" s="64" t="s">
        <v>2831</v>
      </c>
      <c r="G218" s="64" t="s">
        <v>568</v>
      </c>
      <c r="H218" s="64" t="s">
        <v>2922</v>
      </c>
      <c r="I218" t="s">
        <v>3212</v>
      </c>
      <c r="J218" t="s">
        <v>2072</v>
      </c>
      <c r="K218" t="s">
        <v>568</v>
      </c>
      <c r="L218" s="64" t="s">
        <v>2966</v>
      </c>
      <c r="M218" t="s">
        <v>2160</v>
      </c>
      <c r="N218" t="s">
        <v>2936</v>
      </c>
      <c r="O218" s="263">
        <v>0</v>
      </c>
      <c r="P218" s="158">
        <v>0</v>
      </c>
      <c r="Q218" s="64" t="s">
        <v>254</v>
      </c>
      <c r="R218" s="64" t="s">
        <v>568</v>
      </c>
    </row>
    <row r="219" spans="2:18" x14ac:dyDescent="0.3">
      <c r="B219" t="s">
        <v>2562</v>
      </c>
      <c r="C219" t="s">
        <v>2563</v>
      </c>
      <c r="D219" t="s">
        <v>2564</v>
      </c>
      <c r="E219" s="64" t="s">
        <v>2831</v>
      </c>
      <c r="F219" s="64" t="s">
        <v>2831</v>
      </c>
      <c r="G219" s="64" t="s">
        <v>568</v>
      </c>
      <c r="H219" s="64" t="s">
        <v>2922</v>
      </c>
      <c r="I219" t="s">
        <v>3213</v>
      </c>
      <c r="J219" t="s">
        <v>2072</v>
      </c>
      <c r="K219" t="s">
        <v>568</v>
      </c>
      <c r="L219" s="64" t="s">
        <v>2943</v>
      </c>
      <c r="M219" t="s">
        <v>2160</v>
      </c>
      <c r="N219" t="s">
        <v>2925</v>
      </c>
      <c r="O219" s="263">
        <v>0</v>
      </c>
      <c r="P219" s="158">
        <v>0</v>
      </c>
      <c r="Q219" s="64" t="s">
        <v>254</v>
      </c>
      <c r="R219" s="64" t="s">
        <v>568</v>
      </c>
    </row>
    <row r="220" spans="2:18" x14ac:dyDescent="0.3">
      <c r="B220" t="s">
        <v>2562</v>
      </c>
      <c r="C220" t="s">
        <v>2563</v>
      </c>
      <c r="D220" t="s">
        <v>2564</v>
      </c>
      <c r="E220" s="64" t="s">
        <v>2831</v>
      </c>
      <c r="F220" s="64" t="s">
        <v>2831</v>
      </c>
      <c r="G220" s="64" t="s">
        <v>568</v>
      </c>
      <c r="H220" s="64" t="s">
        <v>2922</v>
      </c>
      <c r="I220" t="s">
        <v>3214</v>
      </c>
      <c r="J220" t="s">
        <v>2073</v>
      </c>
      <c r="K220" t="s">
        <v>3022</v>
      </c>
      <c r="L220" s="64" t="s">
        <v>2966</v>
      </c>
      <c r="M220" t="s">
        <v>2160</v>
      </c>
      <c r="N220" t="s">
        <v>2925</v>
      </c>
      <c r="O220" s="263">
        <v>0</v>
      </c>
      <c r="P220" s="158">
        <v>0</v>
      </c>
      <c r="Q220" s="64" t="s">
        <v>254</v>
      </c>
      <c r="R220" s="64" t="s">
        <v>568</v>
      </c>
    </row>
    <row r="221" spans="2:18" x14ac:dyDescent="0.3">
      <c r="B221" t="s">
        <v>2562</v>
      </c>
      <c r="C221" t="s">
        <v>2563</v>
      </c>
      <c r="D221" t="s">
        <v>2564</v>
      </c>
      <c r="E221" s="64" t="s">
        <v>2831</v>
      </c>
      <c r="F221" s="64" t="s">
        <v>2831</v>
      </c>
      <c r="G221" s="64" t="s">
        <v>568</v>
      </c>
      <c r="H221" s="64" t="s">
        <v>2922</v>
      </c>
      <c r="I221" t="s">
        <v>3215</v>
      </c>
      <c r="J221" t="s">
        <v>2072</v>
      </c>
      <c r="K221" t="s">
        <v>568</v>
      </c>
      <c r="L221" s="64" t="s">
        <v>2935</v>
      </c>
      <c r="M221" t="s">
        <v>2160</v>
      </c>
      <c r="N221" t="s">
        <v>2925</v>
      </c>
      <c r="O221" s="263">
        <v>0</v>
      </c>
      <c r="P221" s="158">
        <v>0</v>
      </c>
      <c r="Q221" s="64" t="s">
        <v>254</v>
      </c>
      <c r="R221" s="64" t="s">
        <v>568</v>
      </c>
    </row>
    <row r="222" spans="2:18" x14ac:dyDescent="0.3">
      <c r="B222" t="s">
        <v>2562</v>
      </c>
      <c r="C222" t="s">
        <v>2563</v>
      </c>
      <c r="D222" t="s">
        <v>2564</v>
      </c>
      <c r="E222" s="64" t="s">
        <v>2831</v>
      </c>
      <c r="F222" s="64" t="s">
        <v>2831</v>
      </c>
      <c r="G222" s="64" t="s">
        <v>568</v>
      </c>
      <c r="H222" s="64" t="s">
        <v>2922</v>
      </c>
      <c r="I222" t="s">
        <v>3216</v>
      </c>
      <c r="J222" t="s">
        <v>2072</v>
      </c>
      <c r="K222" t="s">
        <v>568</v>
      </c>
      <c r="L222" s="64" t="s">
        <v>2938</v>
      </c>
      <c r="M222" t="s">
        <v>2160</v>
      </c>
      <c r="N222" t="s">
        <v>2925</v>
      </c>
      <c r="O222" s="263">
        <v>0</v>
      </c>
      <c r="P222" s="158">
        <v>0</v>
      </c>
      <c r="Q222" s="64" t="s">
        <v>254</v>
      </c>
      <c r="R222" s="64" t="s">
        <v>568</v>
      </c>
    </row>
    <row r="223" spans="2:18" x14ac:dyDescent="0.3">
      <c r="B223" t="s">
        <v>2562</v>
      </c>
      <c r="C223" t="s">
        <v>2563</v>
      </c>
      <c r="D223" t="s">
        <v>2564</v>
      </c>
      <c r="E223" s="64" t="s">
        <v>2831</v>
      </c>
      <c r="F223" s="64" t="s">
        <v>2831</v>
      </c>
      <c r="G223" s="64" t="s">
        <v>568</v>
      </c>
      <c r="H223" s="64" t="s">
        <v>2922</v>
      </c>
      <c r="I223" t="s">
        <v>3217</v>
      </c>
      <c r="J223" t="s">
        <v>2072</v>
      </c>
      <c r="K223" t="s">
        <v>568</v>
      </c>
      <c r="L223" s="64" t="s">
        <v>2947</v>
      </c>
      <c r="M223" t="s">
        <v>2160</v>
      </c>
      <c r="N223" t="s">
        <v>2941</v>
      </c>
      <c r="O223" s="263">
        <v>0</v>
      </c>
      <c r="P223" s="158">
        <v>0</v>
      </c>
      <c r="Q223" s="64" t="s">
        <v>254</v>
      </c>
      <c r="R223" s="64" t="s">
        <v>568</v>
      </c>
    </row>
    <row r="224" spans="2:18" x14ac:dyDescent="0.3">
      <c r="B224" t="s">
        <v>2562</v>
      </c>
      <c r="C224" t="s">
        <v>2563</v>
      </c>
      <c r="D224" t="s">
        <v>2564</v>
      </c>
      <c r="E224" s="64" t="s">
        <v>2831</v>
      </c>
      <c r="F224" s="64" t="s">
        <v>2831</v>
      </c>
      <c r="G224" s="64" t="s">
        <v>568</v>
      </c>
      <c r="H224" s="64" t="s">
        <v>2922</v>
      </c>
      <c r="I224" t="s">
        <v>3218</v>
      </c>
      <c r="J224" t="s">
        <v>2072</v>
      </c>
      <c r="K224" t="s">
        <v>568</v>
      </c>
      <c r="L224" s="64" t="s">
        <v>3004</v>
      </c>
      <c r="M224" t="s">
        <v>2160</v>
      </c>
      <c r="N224" t="s">
        <v>2941</v>
      </c>
      <c r="O224" s="263">
        <v>0</v>
      </c>
      <c r="P224" s="158">
        <v>0</v>
      </c>
      <c r="Q224" s="64" t="s">
        <v>254</v>
      </c>
      <c r="R224" s="64" t="s">
        <v>568</v>
      </c>
    </row>
    <row r="225" spans="2:18" x14ac:dyDescent="0.3">
      <c r="B225" t="s">
        <v>2562</v>
      </c>
      <c r="C225" t="s">
        <v>2563</v>
      </c>
      <c r="D225" t="s">
        <v>2564</v>
      </c>
      <c r="E225" s="64" t="s">
        <v>2831</v>
      </c>
      <c r="F225" s="64" t="s">
        <v>2831</v>
      </c>
      <c r="G225" s="64" t="s">
        <v>568</v>
      </c>
      <c r="H225" s="64" t="s">
        <v>2922</v>
      </c>
      <c r="I225" t="s">
        <v>3219</v>
      </c>
      <c r="J225" t="s">
        <v>2072</v>
      </c>
      <c r="K225" t="s">
        <v>568</v>
      </c>
      <c r="L225" s="64" t="s">
        <v>2968</v>
      </c>
      <c r="M225" t="s">
        <v>2160</v>
      </c>
      <c r="N225" t="s">
        <v>2941</v>
      </c>
      <c r="O225" s="263">
        <v>0</v>
      </c>
      <c r="P225" s="158">
        <v>0</v>
      </c>
      <c r="Q225" s="64" t="s">
        <v>254</v>
      </c>
      <c r="R225" s="64" t="s">
        <v>568</v>
      </c>
    </row>
    <row r="226" spans="2:18" x14ac:dyDescent="0.3">
      <c r="B226" t="s">
        <v>2562</v>
      </c>
      <c r="C226" t="s">
        <v>2563</v>
      </c>
      <c r="D226" t="s">
        <v>2564</v>
      </c>
      <c r="E226" s="64" t="s">
        <v>2831</v>
      </c>
      <c r="F226" s="64" t="s">
        <v>2831</v>
      </c>
      <c r="G226" s="64" t="s">
        <v>568</v>
      </c>
      <c r="H226" s="64" t="s">
        <v>2922</v>
      </c>
      <c r="I226" t="s">
        <v>3220</v>
      </c>
      <c r="J226" t="s">
        <v>2073</v>
      </c>
      <c r="K226" t="s">
        <v>3221</v>
      </c>
      <c r="L226" s="64" t="s">
        <v>2924</v>
      </c>
      <c r="M226" t="s">
        <v>2160</v>
      </c>
      <c r="N226" t="s">
        <v>2925</v>
      </c>
      <c r="O226" s="263">
        <v>0</v>
      </c>
      <c r="P226" s="158">
        <v>0</v>
      </c>
      <c r="Q226" s="64" t="s">
        <v>254</v>
      </c>
      <c r="R226" s="64" t="s">
        <v>568</v>
      </c>
    </row>
    <row r="227" spans="2:18" x14ac:dyDescent="0.3">
      <c r="B227" t="s">
        <v>2562</v>
      </c>
      <c r="C227" t="s">
        <v>2563</v>
      </c>
      <c r="D227" t="s">
        <v>2564</v>
      </c>
      <c r="E227" s="64" t="s">
        <v>2831</v>
      </c>
      <c r="F227" s="64" t="s">
        <v>2831</v>
      </c>
      <c r="G227" s="64" t="s">
        <v>568</v>
      </c>
      <c r="H227" s="64" t="s">
        <v>2922</v>
      </c>
      <c r="I227" t="s">
        <v>3222</v>
      </c>
      <c r="J227" t="s">
        <v>2073</v>
      </c>
      <c r="K227" t="s">
        <v>3223</v>
      </c>
      <c r="L227" s="64" t="s">
        <v>2981</v>
      </c>
      <c r="M227" t="s">
        <v>2160</v>
      </c>
      <c r="N227" t="s">
        <v>2925</v>
      </c>
      <c r="O227" s="263">
        <v>0</v>
      </c>
      <c r="P227" s="158">
        <v>0</v>
      </c>
      <c r="Q227" s="64" t="s">
        <v>254</v>
      </c>
      <c r="R227" s="64" t="s">
        <v>568</v>
      </c>
    </row>
    <row r="228" spans="2:18" x14ac:dyDescent="0.3">
      <c r="B228" t="s">
        <v>2562</v>
      </c>
      <c r="C228" t="s">
        <v>2563</v>
      </c>
      <c r="D228" t="s">
        <v>2564</v>
      </c>
      <c r="E228" s="64" t="s">
        <v>2831</v>
      </c>
      <c r="F228" s="64" t="s">
        <v>2831</v>
      </c>
      <c r="G228" s="64" t="s">
        <v>568</v>
      </c>
      <c r="H228" s="64" t="s">
        <v>2922</v>
      </c>
      <c r="I228" t="s">
        <v>3224</v>
      </c>
      <c r="J228" t="s">
        <v>2072</v>
      </c>
      <c r="K228" t="s">
        <v>568</v>
      </c>
      <c r="L228" s="64" t="s">
        <v>2981</v>
      </c>
      <c r="M228" t="s">
        <v>2160</v>
      </c>
      <c r="N228" t="s">
        <v>2925</v>
      </c>
      <c r="O228" s="263">
        <v>0</v>
      </c>
      <c r="P228" s="158">
        <v>0</v>
      </c>
      <c r="Q228" s="64" t="s">
        <v>254</v>
      </c>
      <c r="R228" s="64" t="s">
        <v>568</v>
      </c>
    </row>
    <row r="229" spans="2:18" x14ac:dyDescent="0.3">
      <c r="B229" t="s">
        <v>2562</v>
      </c>
      <c r="C229" t="s">
        <v>2563</v>
      </c>
      <c r="D229" t="s">
        <v>2564</v>
      </c>
      <c r="E229" s="64" t="s">
        <v>2831</v>
      </c>
      <c r="F229" s="64" t="s">
        <v>2831</v>
      </c>
      <c r="G229" s="64" t="s">
        <v>568</v>
      </c>
      <c r="H229" s="64" t="s">
        <v>2922</v>
      </c>
      <c r="I229" t="s">
        <v>3225</v>
      </c>
      <c r="J229" t="s">
        <v>2072</v>
      </c>
      <c r="K229" t="s">
        <v>568</v>
      </c>
      <c r="L229" s="64" t="s">
        <v>2954</v>
      </c>
      <c r="M229" t="s">
        <v>2160</v>
      </c>
      <c r="N229" t="s">
        <v>2925</v>
      </c>
      <c r="O229" s="263">
        <v>0</v>
      </c>
      <c r="P229" s="158">
        <v>0</v>
      </c>
      <c r="Q229" s="64" t="s">
        <v>254</v>
      </c>
      <c r="R229" s="64" t="s">
        <v>568</v>
      </c>
    </row>
    <row r="230" spans="2:18" x14ac:dyDescent="0.3">
      <c r="B230" t="s">
        <v>2562</v>
      </c>
      <c r="C230" t="s">
        <v>2563</v>
      </c>
      <c r="D230" t="s">
        <v>2564</v>
      </c>
      <c r="E230" s="64" t="s">
        <v>2831</v>
      </c>
      <c r="F230" s="64" t="s">
        <v>2831</v>
      </c>
      <c r="G230" s="64" t="s">
        <v>568</v>
      </c>
      <c r="H230" s="64" t="s">
        <v>2922</v>
      </c>
      <c r="I230" t="s">
        <v>3226</v>
      </c>
      <c r="J230" t="s">
        <v>2072</v>
      </c>
      <c r="K230" t="s">
        <v>568</v>
      </c>
      <c r="L230" s="64" t="s">
        <v>2933</v>
      </c>
      <c r="M230" t="s">
        <v>2160</v>
      </c>
      <c r="N230" t="s">
        <v>2925</v>
      </c>
      <c r="O230" s="263">
        <v>0</v>
      </c>
      <c r="P230" s="158">
        <v>0</v>
      </c>
      <c r="Q230" s="64" t="s">
        <v>254</v>
      </c>
      <c r="R230" s="64" t="s">
        <v>568</v>
      </c>
    </row>
    <row r="231" spans="2:18" x14ac:dyDescent="0.3">
      <c r="B231" t="s">
        <v>2562</v>
      </c>
      <c r="C231" t="s">
        <v>2563</v>
      </c>
      <c r="D231" t="s">
        <v>2564</v>
      </c>
      <c r="E231" s="64" t="s">
        <v>2831</v>
      </c>
      <c r="F231" s="64" t="s">
        <v>2831</v>
      </c>
      <c r="G231" s="64" t="s">
        <v>568</v>
      </c>
      <c r="H231" s="64" t="s">
        <v>2922</v>
      </c>
      <c r="I231" t="s">
        <v>3227</v>
      </c>
      <c r="J231" t="s">
        <v>2072</v>
      </c>
      <c r="K231" t="s">
        <v>568</v>
      </c>
      <c r="L231" s="64" t="s">
        <v>2991</v>
      </c>
      <c r="M231" t="s">
        <v>2160</v>
      </c>
      <c r="N231" t="s">
        <v>2992</v>
      </c>
      <c r="O231" s="263">
        <v>0</v>
      </c>
      <c r="P231" s="158">
        <v>0</v>
      </c>
      <c r="Q231" s="64" t="s">
        <v>2147</v>
      </c>
      <c r="R231" s="64" t="s">
        <v>568</v>
      </c>
    </row>
    <row r="232" spans="2:18" x14ac:dyDescent="0.3">
      <c r="B232" t="s">
        <v>2562</v>
      </c>
      <c r="C232" t="s">
        <v>2563</v>
      </c>
      <c r="D232" t="s">
        <v>2564</v>
      </c>
      <c r="E232" s="64" t="s">
        <v>2831</v>
      </c>
      <c r="F232" s="64" t="s">
        <v>2831</v>
      </c>
      <c r="G232" s="64" t="s">
        <v>568</v>
      </c>
      <c r="H232" s="64" t="s">
        <v>2922</v>
      </c>
      <c r="I232" t="s">
        <v>3228</v>
      </c>
      <c r="J232" t="s">
        <v>2072</v>
      </c>
      <c r="K232" t="s">
        <v>568</v>
      </c>
      <c r="L232" s="64" t="s">
        <v>2940</v>
      </c>
      <c r="M232" t="s">
        <v>2160</v>
      </c>
      <c r="N232" t="s">
        <v>2941</v>
      </c>
      <c r="O232" s="263">
        <v>0</v>
      </c>
      <c r="P232" s="158">
        <v>0</v>
      </c>
      <c r="Q232" s="64" t="s">
        <v>2147</v>
      </c>
      <c r="R232" s="64" t="s">
        <v>568</v>
      </c>
    </row>
    <row r="233" spans="2:18" x14ac:dyDescent="0.3">
      <c r="B233" t="s">
        <v>2562</v>
      </c>
      <c r="C233" t="s">
        <v>2563</v>
      </c>
      <c r="D233" t="s">
        <v>2564</v>
      </c>
      <c r="E233" s="64" t="s">
        <v>2831</v>
      </c>
      <c r="F233" s="64" t="s">
        <v>2831</v>
      </c>
      <c r="G233" s="64" t="s">
        <v>568</v>
      </c>
      <c r="H233" s="64" t="s">
        <v>2922</v>
      </c>
      <c r="I233" t="s">
        <v>3229</v>
      </c>
      <c r="J233" t="s">
        <v>2072</v>
      </c>
      <c r="K233" t="s">
        <v>568</v>
      </c>
      <c r="L233" s="64" t="s">
        <v>2943</v>
      </c>
      <c r="M233" t="s">
        <v>2160</v>
      </c>
      <c r="N233" t="s">
        <v>2936</v>
      </c>
      <c r="O233" s="263">
        <v>0</v>
      </c>
      <c r="P233" s="158">
        <v>0</v>
      </c>
      <c r="Q233" s="64" t="s">
        <v>254</v>
      </c>
      <c r="R233" s="64" t="s">
        <v>568</v>
      </c>
    </row>
    <row r="234" spans="2:18" x14ac:dyDescent="0.3">
      <c r="B234" t="s">
        <v>2562</v>
      </c>
      <c r="C234" t="s">
        <v>2563</v>
      </c>
      <c r="D234" t="s">
        <v>2564</v>
      </c>
      <c r="E234" s="64" t="s">
        <v>2831</v>
      </c>
      <c r="F234" s="64" t="s">
        <v>2831</v>
      </c>
      <c r="G234" s="64" t="s">
        <v>568</v>
      </c>
      <c r="H234" s="64" t="s">
        <v>2922</v>
      </c>
      <c r="I234" t="s">
        <v>3230</v>
      </c>
      <c r="J234" t="s">
        <v>2072</v>
      </c>
      <c r="K234" t="s">
        <v>568</v>
      </c>
      <c r="L234" s="64" t="s">
        <v>3017</v>
      </c>
      <c r="M234" t="s">
        <v>2160</v>
      </c>
      <c r="N234" t="s">
        <v>2925</v>
      </c>
      <c r="O234" s="263">
        <v>0</v>
      </c>
      <c r="P234" s="158">
        <v>0</v>
      </c>
      <c r="Q234" s="64" t="s">
        <v>2147</v>
      </c>
      <c r="R234" s="64" t="s">
        <v>568</v>
      </c>
    </row>
    <row r="235" spans="2:18" x14ac:dyDescent="0.3">
      <c r="B235" t="s">
        <v>2562</v>
      </c>
      <c r="C235" t="s">
        <v>2563</v>
      </c>
      <c r="D235" t="s">
        <v>2564</v>
      </c>
      <c r="E235" s="64" t="s">
        <v>2831</v>
      </c>
      <c r="F235" s="64" t="s">
        <v>2831</v>
      </c>
      <c r="G235" s="64" t="s">
        <v>568</v>
      </c>
      <c r="H235" s="64" t="s">
        <v>2922</v>
      </c>
      <c r="I235" t="s">
        <v>3231</v>
      </c>
      <c r="J235" t="s">
        <v>2072</v>
      </c>
      <c r="K235" t="s">
        <v>568</v>
      </c>
      <c r="L235" s="64" t="s">
        <v>2973</v>
      </c>
      <c r="M235" t="s">
        <v>2160</v>
      </c>
      <c r="N235" t="s">
        <v>2941</v>
      </c>
      <c r="O235" s="263">
        <v>0</v>
      </c>
      <c r="P235" s="158">
        <v>0</v>
      </c>
      <c r="Q235" s="64" t="s">
        <v>254</v>
      </c>
      <c r="R235" s="64" t="s">
        <v>568</v>
      </c>
    </row>
    <row r="236" spans="2:18" x14ac:dyDescent="0.3">
      <c r="B236" t="s">
        <v>2562</v>
      </c>
      <c r="C236" t="s">
        <v>2563</v>
      </c>
      <c r="D236" t="s">
        <v>2564</v>
      </c>
      <c r="E236" s="64" t="s">
        <v>2831</v>
      </c>
      <c r="F236" s="64" t="s">
        <v>2831</v>
      </c>
      <c r="G236" s="64" t="s">
        <v>568</v>
      </c>
      <c r="H236" s="64" t="s">
        <v>2922</v>
      </c>
      <c r="I236" t="s">
        <v>3232</v>
      </c>
      <c r="J236" t="s">
        <v>2073</v>
      </c>
      <c r="K236" t="s">
        <v>3233</v>
      </c>
      <c r="L236" s="64" t="s">
        <v>2994</v>
      </c>
      <c r="M236" t="s">
        <v>2160</v>
      </c>
      <c r="N236" t="s">
        <v>2936</v>
      </c>
      <c r="O236" s="263">
        <v>0</v>
      </c>
      <c r="P236" s="158">
        <v>0</v>
      </c>
      <c r="Q236" s="64" t="s">
        <v>254</v>
      </c>
      <c r="R236" s="64" t="s">
        <v>568</v>
      </c>
    </row>
    <row r="237" spans="2:18" x14ac:dyDescent="0.3">
      <c r="B237" t="s">
        <v>2562</v>
      </c>
      <c r="C237" t="s">
        <v>2563</v>
      </c>
      <c r="D237" t="s">
        <v>2564</v>
      </c>
      <c r="E237" s="64" t="s">
        <v>2831</v>
      </c>
      <c r="F237" s="64" t="s">
        <v>2831</v>
      </c>
      <c r="G237" s="64" t="s">
        <v>568</v>
      </c>
      <c r="H237" s="64" t="s">
        <v>2922</v>
      </c>
      <c r="I237" t="s">
        <v>3234</v>
      </c>
      <c r="J237" t="s">
        <v>2072</v>
      </c>
      <c r="K237" t="s">
        <v>568</v>
      </c>
      <c r="L237" s="64" t="s">
        <v>2933</v>
      </c>
      <c r="M237" t="s">
        <v>2160</v>
      </c>
      <c r="N237" t="s">
        <v>2925</v>
      </c>
      <c r="O237" s="263">
        <v>0</v>
      </c>
      <c r="P237" s="158">
        <v>0</v>
      </c>
      <c r="Q237" s="64" t="s">
        <v>254</v>
      </c>
      <c r="R237" s="64" t="s">
        <v>568</v>
      </c>
    </row>
    <row r="238" spans="2:18" x14ac:dyDescent="0.3">
      <c r="B238" t="s">
        <v>2562</v>
      </c>
      <c r="C238" t="s">
        <v>2563</v>
      </c>
      <c r="D238" t="s">
        <v>2564</v>
      </c>
      <c r="E238" s="64" t="s">
        <v>2831</v>
      </c>
      <c r="F238" s="64" t="s">
        <v>2831</v>
      </c>
      <c r="G238" s="64" t="s">
        <v>568</v>
      </c>
      <c r="H238" s="64" t="s">
        <v>2922</v>
      </c>
      <c r="I238" t="s">
        <v>3235</v>
      </c>
      <c r="J238" t="s">
        <v>2072</v>
      </c>
      <c r="K238" t="s">
        <v>568</v>
      </c>
      <c r="L238" s="64" t="s">
        <v>2945</v>
      </c>
      <c r="M238" t="s">
        <v>2160</v>
      </c>
      <c r="N238" t="s">
        <v>2936</v>
      </c>
      <c r="O238" s="263">
        <v>0</v>
      </c>
      <c r="P238" s="158">
        <v>0</v>
      </c>
      <c r="Q238" s="64" t="s">
        <v>254</v>
      </c>
      <c r="R238" s="64" t="s">
        <v>568</v>
      </c>
    </row>
    <row r="239" spans="2:18" x14ac:dyDescent="0.3">
      <c r="B239" t="s">
        <v>2562</v>
      </c>
      <c r="C239" t="s">
        <v>2563</v>
      </c>
      <c r="D239" t="s">
        <v>2564</v>
      </c>
      <c r="E239" s="64" t="s">
        <v>2831</v>
      </c>
      <c r="F239" s="64" t="s">
        <v>2831</v>
      </c>
      <c r="G239" s="64" t="s">
        <v>568</v>
      </c>
      <c r="H239" s="64" t="s">
        <v>2922</v>
      </c>
      <c r="I239" t="s">
        <v>3236</v>
      </c>
      <c r="J239" t="s">
        <v>2073</v>
      </c>
      <c r="K239" t="s">
        <v>2997</v>
      </c>
      <c r="L239" s="64" t="s">
        <v>2956</v>
      </c>
      <c r="M239" t="s">
        <v>2160</v>
      </c>
      <c r="N239" t="s">
        <v>2941</v>
      </c>
      <c r="O239" s="263">
        <v>0</v>
      </c>
      <c r="P239" s="158">
        <v>0</v>
      </c>
      <c r="Q239" s="64" t="s">
        <v>254</v>
      </c>
      <c r="R239" s="64" t="s">
        <v>568</v>
      </c>
    </row>
    <row r="240" spans="2:18" x14ac:dyDescent="0.3">
      <c r="B240" t="s">
        <v>2562</v>
      </c>
      <c r="C240" t="s">
        <v>2563</v>
      </c>
      <c r="D240" t="s">
        <v>2564</v>
      </c>
      <c r="E240" s="64" t="s">
        <v>2831</v>
      </c>
      <c r="F240" s="64" t="s">
        <v>2831</v>
      </c>
      <c r="G240" s="64" t="s">
        <v>568</v>
      </c>
      <c r="H240" s="64" t="s">
        <v>2922</v>
      </c>
      <c r="I240" t="s">
        <v>3237</v>
      </c>
      <c r="J240" t="s">
        <v>2073</v>
      </c>
      <c r="K240" t="s">
        <v>3238</v>
      </c>
      <c r="L240" s="64" t="s">
        <v>3017</v>
      </c>
      <c r="M240" t="s">
        <v>2160</v>
      </c>
      <c r="N240" t="s">
        <v>2936</v>
      </c>
      <c r="O240" s="263">
        <v>0</v>
      </c>
      <c r="P240" s="158">
        <v>0</v>
      </c>
      <c r="Q240" s="64" t="s">
        <v>254</v>
      </c>
      <c r="R240" s="64" t="s">
        <v>568</v>
      </c>
    </row>
    <row r="241" spans="2:18" x14ac:dyDescent="0.3">
      <c r="B241" t="s">
        <v>2562</v>
      </c>
      <c r="C241" t="s">
        <v>2563</v>
      </c>
      <c r="D241" t="s">
        <v>2564</v>
      </c>
      <c r="E241" s="64" t="s">
        <v>2831</v>
      </c>
      <c r="F241" s="64" t="s">
        <v>2831</v>
      </c>
      <c r="G241" s="64" t="s">
        <v>568</v>
      </c>
      <c r="H241" s="64" t="s">
        <v>2922</v>
      </c>
      <c r="I241" t="s">
        <v>3239</v>
      </c>
      <c r="J241" t="s">
        <v>2072</v>
      </c>
      <c r="K241" t="s">
        <v>568</v>
      </c>
      <c r="L241" s="64" t="s">
        <v>2935</v>
      </c>
      <c r="M241" t="s">
        <v>2160</v>
      </c>
      <c r="N241" t="s">
        <v>2925</v>
      </c>
      <c r="O241" s="263">
        <v>0</v>
      </c>
      <c r="P241" s="158">
        <v>0</v>
      </c>
      <c r="Q241" s="64" t="s">
        <v>254</v>
      </c>
      <c r="R241" s="64" t="s">
        <v>568</v>
      </c>
    </row>
    <row r="242" spans="2:18" x14ac:dyDescent="0.3">
      <c r="B242" t="s">
        <v>2562</v>
      </c>
      <c r="C242" t="s">
        <v>2563</v>
      </c>
      <c r="D242" t="s">
        <v>2564</v>
      </c>
      <c r="E242" s="64" t="s">
        <v>2831</v>
      </c>
      <c r="F242" s="64" t="s">
        <v>2831</v>
      </c>
      <c r="G242" s="64" t="s">
        <v>568</v>
      </c>
      <c r="H242" s="64" t="s">
        <v>2922</v>
      </c>
      <c r="I242" t="s">
        <v>3240</v>
      </c>
      <c r="J242" t="s">
        <v>2073</v>
      </c>
      <c r="K242" t="s">
        <v>3167</v>
      </c>
      <c r="L242" s="64" t="s">
        <v>2943</v>
      </c>
      <c r="M242" t="s">
        <v>2160</v>
      </c>
      <c r="N242" t="s">
        <v>2941</v>
      </c>
      <c r="O242" s="263">
        <v>0</v>
      </c>
      <c r="P242" s="158">
        <v>0</v>
      </c>
      <c r="Q242" s="64" t="s">
        <v>254</v>
      </c>
      <c r="R242" s="64" t="s">
        <v>568</v>
      </c>
    </row>
    <row r="243" spans="2:18" x14ac:dyDescent="0.3">
      <c r="B243" t="s">
        <v>2562</v>
      </c>
      <c r="C243" t="s">
        <v>2563</v>
      </c>
      <c r="D243" t="s">
        <v>2564</v>
      </c>
      <c r="E243" s="64" t="s">
        <v>2831</v>
      </c>
      <c r="F243" s="64" t="s">
        <v>2831</v>
      </c>
      <c r="G243" s="64" t="s">
        <v>568</v>
      </c>
      <c r="H243" s="64" t="s">
        <v>2922</v>
      </c>
      <c r="I243" t="s">
        <v>3241</v>
      </c>
      <c r="J243" t="s">
        <v>2072</v>
      </c>
      <c r="K243" t="s">
        <v>568</v>
      </c>
      <c r="L243" s="64" t="s">
        <v>2943</v>
      </c>
      <c r="M243" t="s">
        <v>2160</v>
      </c>
      <c r="N243" t="s">
        <v>2936</v>
      </c>
      <c r="O243" s="263">
        <v>0</v>
      </c>
      <c r="P243" s="158">
        <v>0</v>
      </c>
      <c r="Q243" s="64" t="s">
        <v>254</v>
      </c>
      <c r="R243" s="64" t="s">
        <v>568</v>
      </c>
    </row>
    <row r="244" spans="2:18" x14ac:dyDescent="0.3">
      <c r="B244" t="s">
        <v>2562</v>
      </c>
      <c r="C244" t="s">
        <v>2563</v>
      </c>
      <c r="D244" t="s">
        <v>2564</v>
      </c>
      <c r="E244" s="64" t="s">
        <v>2831</v>
      </c>
      <c r="F244" s="64" t="s">
        <v>2831</v>
      </c>
      <c r="G244" s="64" t="s">
        <v>568</v>
      </c>
      <c r="H244" s="64" t="s">
        <v>2922</v>
      </c>
      <c r="I244" t="s">
        <v>3242</v>
      </c>
      <c r="J244" t="s">
        <v>2073</v>
      </c>
      <c r="K244" t="s">
        <v>2997</v>
      </c>
      <c r="L244" s="64" t="s">
        <v>2968</v>
      </c>
      <c r="M244" t="s">
        <v>2160</v>
      </c>
      <c r="N244" t="s">
        <v>2941</v>
      </c>
      <c r="O244" s="263">
        <v>0</v>
      </c>
      <c r="P244" s="158">
        <v>0</v>
      </c>
      <c r="Q244" s="64" t="s">
        <v>254</v>
      </c>
      <c r="R244" s="64" t="s">
        <v>568</v>
      </c>
    </row>
    <row r="245" spans="2:18" x14ac:dyDescent="0.3">
      <c r="B245" t="s">
        <v>2562</v>
      </c>
      <c r="C245" t="s">
        <v>2563</v>
      </c>
      <c r="D245" t="s">
        <v>2564</v>
      </c>
      <c r="E245" s="64" t="s">
        <v>2831</v>
      </c>
      <c r="F245" s="64" t="s">
        <v>2831</v>
      </c>
      <c r="G245" s="64" t="s">
        <v>568</v>
      </c>
      <c r="H245" s="64" t="s">
        <v>2922</v>
      </c>
      <c r="I245" t="s">
        <v>3243</v>
      </c>
      <c r="J245" t="s">
        <v>2072</v>
      </c>
      <c r="K245" t="s">
        <v>568</v>
      </c>
      <c r="L245" s="64" t="s">
        <v>2931</v>
      </c>
      <c r="M245" t="s">
        <v>2160</v>
      </c>
      <c r="N245" t="s">
        <v>2936</v>
      </c>
      <c r="O245" s="263">
        <v>0</v>
      </c>
      <c r="P245" s="158">
        <v>0</v>
      </c>
      <c r="Q245" s="64" t="s">
        <v>254</v>
      </c>
      <c r="R245" s="64" t="s">
        <v>568</v>
      </c>
    </row>
    <row r="246" spans="2:18" x14ac:dyDescent="0.3">
      <c r="B246" t="s">
        <v>2562</v>
      </c>
      <c r="C246" t="s">
        <v>2563</v>
      </c>
      <c r="D246" t="s">
        <v>2564</v>
      </c>
      <c r="E246" s="64" t="s">
        <v>2831</v>
      </c>
      <c r="F246" s="64" t="s">
        <v>2831</v>
      </c>
      <c r="G246" s="64" t="s">
        <v>568</v>
      </c>
      <c r="H246" s="64" t="s">
        <v>2922</v>
      </c>
      <c r="I246" t="s">
        <v>3244</v>
      </c>
      <c r="J246" t="s">
        <v>2072</v>
      </c>
      <c r="K246" t="s">
        <v>568</v>
      </c>
      <c r="L246" s="64" t="s">
        <v>2977</v>
      </c>
      <c r="M246" t="s">
        <v>2160</v>
      </c>
      <c r="N246" t="s">
        <v>2936</v>
      </c>
      <c r="O246" s="263">
        <v>0</v>
      </c>
      <c r="P246" s="158">
        <v>0</v>
      </c>
      <c r="Q246" s="64" t="s">
        <v>254</v>
      </c>
      <c r="R246" s="64" t="s">
        <v>568</v>
      </c>
    </row>
    <row r="247" spans="2:18" x14ac:dyDescent="0.3">
      <c r="B247" t="s">
        <v>2562</v>
      </c>
      <c r="C247" t="s">
        <v>2563</v>
      </c>
      <c r="D247" t="s">
        <v>2564</v>
      </c>
      <c r="E247" s="64" t="s">
        <v>2831</v>
      </c>
      <c r="F247" s="64" t="s">
        <v>2831</v>
      </c>
      <c r="G247" s="64" t="s">
        <v>568</v>
      </c>
      <c r="H247" s="64" t="s">
        <v>2922</v>
      </c>
      <c r="I247" t="s">
        <v>3245</v>
      </c>
      <c r="J247" t="s">
        <v>2073</v>
      </c>
      <c r="K247" t="s">
        <v>3246</v>
      </c>
      <c r="L247" s="64" t="s">
        <v>2935</v>
      </c>
      <c r="M247" t="s">
        <v>2160</v>
      </c>
      <c r="N247" t="s">
        <v>2925</v>
      </c>
      <c r="O247" s="263">
        <v>0</v>
      </c>
      <c r="P247" s="158">
        <v>0</v>
      </c>
      <c r="Q247" s="64" t="s">
        <v>2147</v>
      </c>
      <c r="R247" s="64" t="s">
        <v>568</v>
      </c>
    </row>
    <row r="248" spans="2:18" x14ac:dyDescent="0.3">
      <c r="B248" t="s">
        <v>2562</v>
      </c>
      <c r="C248" t="s">
        <v>2563</v>
      </c>
      <c r="D248" t="s">
        <v>2564</v>
      </c>
      <c r="E248" s="64" t="s">
        <v>2831</v>
      </c>
      <c r="F248" s="64" t="s">
        <v>2831</v>
      </c>
      <c r="G248" s="64" t="s">
        <v>568</v>
      </c>
      <c r="H248" s="64" t="s">
        <v>2922</v>
      </c>
      <c r="I248" t="s">
        <v>3247</v>
      </c>
      <c r="J248" t="s">
        <v>2072</v>
      </c>
      <c r="K248" t="s">
        <v>568</v>
      </c>
      <c r="L248" s="64" t="s">
        <v>2945</v>
      </c>
      <c r="M248" t="s">
        <v>2160</v>
      </c>
      <c r="N248" t="s">
        <v>2936</v>
      </c>
      <c r="O248" s="263">
        <v>0</v>
      </c>
      <c r="P248" s="158">
        <v>0</v>
      </c>
      <c r="Q248" s="64" t="s">
        <v>254</v>
      </c>
      <c r="R248" s="64" t="s">
        <v>568</v>
      </c>
    </row>
    <row r="249" spans="2:18" x14ac:dyDescent="0.3">
      <c r="B249" t="s">
        <v>2562</v>
      </c>
      <c r="C249" t="s">
        <v>2563</v>
      </c>
      <c r="D249" t="s">
        <v>2564</v>
      </c>
      <c r="E249" s="64" t="s">
        <v>2831</v>
      </c>
      <c r="F249" s="64" t="s">
        <v>2831</v>
      </c>
      <c r="G249" s="64" t="s">
        <v>568</v>
      </c>
      <c r="H249" s="64" t="s">
        <v>2922</v>
      </c>
      <c r="I249" t="s">
        <v>3248</v>
      </c>
      <c r="J249" t="s">
        <v>2072</v>
      </c>
      <c r="K249" t="s">
        <v>568</v>
      </c>
      <c r="L249" s="64" t="s">
        <v>2994</v>
      </c>
      <c r="M249" t="s">
        <v>2160</v>
      </c>
      <c r="N249" t="s">
        <v>2941</v>
      </c>
      <c r="O249" s="263">
        <v>0</v>
      </c>
      <c r="P249" s="158">
        <v>0</v>
      </c>
      <c r="Q249" s="64" t="s">
        <v>254</v>
      </c>
      <c r="R249" s="64" t="s">
        <v>568</v>
      </c>
    </row>
    <row r="250" spans="2:18" x14ac:dyDescent="0.3">
      <c r="B250" t="s">
        <v>2562</v>
      </c>
      <c r="C250" t="s">
        <v>2563</v>
      </c>
      <c r="D250" t="s">
        <v>2564</v>
      </c>
      <c r="E250" s="64" t="s">
        <v>2831</v>
      </c>
      <c r="F250" s="64" t="s">
        <v>2831</v>
      </c>
      <c r="G250" s="64" t="s">
        <v>568</v>
      </c>
      <c r="H250" s="64" t="s">
        <v>2922</v>
      </c>
      <c r="I250" t="s">
        <v>3249</v>
      </c>
      <c r="J250" t="s">
        <v>2072</v>
      </c>
      <c r="K250" t="s">
        <v>568</v>
      </c>
      <c r="L250" s="64" t="s">
        <v>2935</v>
      </c>
      <c r="M250" t="s">
        <v>2160</v>
      </c>
      <c r="N250" t="s">
        <v>2925</v>
      </c>
      <c r="O250" s="263">
        <v>0</v>
      </c>
      <c r="P250" s="158">
        <v>0</v>
      </c>
      <c r="Q250" s="64" t="s">
        <v>2147</v>
      </c>
      <c r="R250" s="64" t="s">
        <v>568</v>
      </c>
    </row>
    <row r="251" spans="2:18" x14ac:dyDescent="0.3">
      <c r="B251" t="s">
        <v>2562</v>
      </c>
      <c r="C251" t="s">
        <v>2563</v>
      </c>
      <c r="D251" t="s">
        <v>2564</v>
      </c>
      <c r="E251" s="64" t="s">
        <v>2831</v>
      </c>
      <c r="F251" s="64" t="s">
        <v>2831</v>
      </c>
      <c r="G251" s="64" t="s">
        <v>568</v>
      </c>
      <c r="H251" s="64" t="s">
        <v>2922</v>
      </c>
      <c r="I251" t="s">
        <v>3250</v>
      </c>
      <c r="J251" t="s">
        <v>2072</v>
      </c>
      <c r="K251" t="s">
        <v>568</v>
      </c>
      <c r="L251" s="64" t="s">
        <v>2977</v>
      </c>
      <c r="M251" t="s">
        <v>1535</v>
      </c>
      <c r="N251" t="s">
        <v>1535</v>
      </c>
      <c r="O251" s="263">
        <v>0</v>
      </c>
      <c r="P251" s="158">
        <v>0</v>
      </c>
      <c r="Q251" s="64" t="s">
        <v>254</v>
      </c>
      <c r="R251" s="64" t="s">
        <v>568</v>
      </c>
    </row>
    <row r="252" spans="2:18" x14ac:dyDescent="0.3">
      <c r="B252" t="s">
        <v>2562</v>
      </c>
      <c r="C252" t="s">
        <v>2563</v>
      </c>
      <c r="D252" t="s">
        <v>2564</v>
      </c>
      <c r="E252" s="64" t="s">
        <v>2831</v>
      </c>
      <c r="F252" s="64" t="s">
        <v>2831</v>
      </c>
      <c r="G252" s="64" t="s">
        <v>568</v>
      </c>
      <c r="H252" s="64" t="s">
        <v>2922</v>
      </c>
      <c r="I252" t="s">
        <v>3251</v>
      </c>
      <c r="J252" t="s">
        <v>2073</v>
      </c>
      <c r="K252" t="s">
        <v>2579</v>
      </c>
      <c r="L252" s="64" t="s">
        <v>3017</v>
      </c>
      <c r="M252" t="s">
        <v>2160</v>
      </c>
      <c r="N252" t="s">
        <v>2925</v>
      </c>
      <c r="O252" s="263">
        <v>0</v>
      </c>
      <c r="P252" s="158">
        <v>0</v>
      </c>
      <c r="Q252" s="64" t="s">
        <v>254</v>
      </c>
      <c r="R252" s="64" t="s">
        <v>568</v>
      </c>
    </row>
    <row r="253" spans="2:18" x14ac:dyDescent="0.3">
      <c r="B253" t="s">
        <v>2562</v>
      </c>
      <c r="C253" t="s">
        <v>2563</v>
      </c>
      <c r="D253" t="s">
        <v>2564</v>
      </c>
      <c r="E253" s="64" t="s">
        <v>2831</v>
      </c>
      <c r="F253" s="64" t="s">
        <v>2831</v>
      </c>
      <c r="G253" s="64" t="s">
        <v>568</v>
      </c>
      <c r="H253" s="64" t="s">
        <v>2922</v>
      </c>
      <c r="I253" t="s">
        <v>3252</v>
      </c>
      <c r="J253" t="s">
        <v>2072</v>
      </c>
      <c r="K253" t="s">
        <v>568</v>
      </c>
      <c r="L253" s="64" t="s">
        <v>2956</v>
      </c>
      <c r="M253" t="s">
        <v>2160</v>
      </c>
      <c r="N253" t="s">
        <v>2936</v>
      </c>
      <c r="O253" s="263">
        <v>0</v>
      </c>
      <c r="P253" s="158">
        <v>0</v>
      </c>
      <c r="Q253" s="64" t="s">
        <v>254</v>
      </c>
      <c r="R253" s="64" t="s">
        <v>3253</v>
      </c>
    </row>
    <row r="254" spans="2:18" x14ac:dyDescent="0.3">
      <c r="B254" t="s">
        <v>2562</v>
      </c>
      <c r="C254" t="s">
        <v>2563</v>
      </c>
      <c r="D254" t="s">
        <v>2564</v>
      </c>
      <c r="E254" s="64" t="s">
        <v>2831</v>
      </c>
      <c r="F254" s="64" t="s">
        <v>2831</v>
      </c>
      <c r="G254" s="64" t="s">
        <v>568</v>
      </c>
      <c r="H254" s="64" t="s">
        <v>2922</v>
      </c>
      <c r="I254" t="s">
        <v>3254</v>
      </c>
      <c r="J254" t="s">
        <v>2072</v>
      </c>
      <c r="K254" t="s">
        <v>568</v>
      </c>
      <c r="L254" s="64" t="s">
        <v>2938</v>
      </c>
      <c r="M254" t="s">
        <v>2160</v>
      </c>
      <c r="N254" t="s">
        <v>2925</v>
      </c>
      <c r="O254" s="263">
        <v>0</v>
      </c>
      <c r="P254" s="158">
        <v>0</v>
      </c>
      <c r="Q254" s="64" t="s">
        <v>254</v>
      </c>
      <c r="R254" s="64" t="s">
        <v>568</v>
      </c>
    </row>
    <row r="255" spans="2:18" x14ac:dyDescent="0.3">
      <c r="B255" t="s">
        <v>2562</v>
      </c>
      <c r="C255" t="s">
        <v>2563</v>
      </c>
      <c r="D255" t="s">
        <v>2564</v>
      </c>
      <c r="E255" s="64" t="s">
        <v>2831</v>
      </c>
      <c r="F255" s="64" t="s">
        <v>2831</v>
      </c>
      <c r="G255" s="64" t="s">
        <v>568</v>
      </c>
      <c r="H255" s="64" t="s">
        <v>2922</v>
      </c>
      <c r="I255" t="s">
        <v>3255</v>
      </c>
      <c r="J255" t="s">
        <v>2073</v>
      </c>
      <c r="K255" t="s">
        <v>2997</v>
      </c>
      <c r="L255" s="64" t="s">
        <v>3004</v>
      </c>
      <c r="M255" t="s">
        <v>2160</v>
      </c>
      <c r="N255" t="s">
        <v>2992</v>
      </c>
      <c r="O255" s="263">
        <v>0</v>
      </c>
      <c r="P255" s="158">
        <v>0</v>
      </c>
      <c r="Q255" s="64" t="s">
        <v>254</v>
      </c>
      <c r="R255" s="64" t="s">
        <v>568</v>
      </c>
    </row>
    <row r="256" spans="2:18" x14ac:dyDescent="0.3">
      <c r="B256" t="s">
        <v>2562</v>
      </c>
      <c r="C256" t="s">
        <v>2563</v>
      </c>
      <c r="D256" t="s">
        <v>2564</v>
      </c>
      <c r="E256" s="64" t="s">
        <v>2831</v>
      </c>
      <c r="F256" s="64" t="s">
        <v>2831</v>
      </c>
      <c r="G256" s="64" t="s">
        <v>568</v>
      </c>
      <c r="H256" s="64" t="s">
        <v>2922</v>
      </c>
      <c r="I256" t="s">
        <v>3256</v>
      </c>
      <c r="J256" t="s">
        <v>2073</v>
      </c>
      <c r="K256" t="s">
        <v>3205</v>
      </c>
      <c r="L256" s="64" t="s">
        <v>2943</v>
      </c>
      <c r="M256" t="s">
        <v>2160</v>
      </c>
      <c r="N256" t="s">
        <v>2941</v>
      </c>
      <c r="O256" s="263">
        <v>0</v>
      </c>
      <c r="P256" s="158">
        <v>0</v>
      </c>
      <c r="Q256" s="64" t="s">
        <v>254</v>
      </c>
      <c r="R256" s="64" t="s">
        <v>568</v>
      </c>
    </row>
    <row r="257" spans="2:18" x14ac:dyDescent="0.3">
      <c r="B257" t="s">
        <v>2562</v>
      </c>
      <c r="C257" t="s">
        <v>2563</v>
      </c>
      <c r="D257" t="s">
        <v>2564</v>
      </c>
      <c r="E257" s="64" t="s">
        <v>2831</v>
      </c>
      <c r="F257" s="64" t="s">
        <v>2831</v>
      </c>
      <c r="G257" s="64" t="s">
        <v>568</v>
      </c>
      <c r="H257" s="64" t="s">
        <v>2922</v>
      </c>
      <c r="I257" t="s">
        <v>3257</v>
      </c>
      <c r="J257" t="s">
        <v>2072</v>
      </c>
      <c r="K257" t="s">
        <v>568</v>
      </c>
      <c r="L257" s="64" t="s">
        <v>2938</v>
      </c>
      <c r="M257" t="s">
        <v>1535</v>
      </c>
      <c r="N257" t="s">
        <v>1535</v>
      </c>
      <c r="O257" s="263">
        <v>0</v>
      </c>
      <c r="P257" s="158">
        <v>0</v>
      </c>
      <c r="Q257" s="64" t="s">
        <v>254</v>
      </c>
      <c r="R257" s="64" t="s">
        <v>568</v>
      </c>
    </row>
    <row r="258" spans="2:18" x14ac:dyDescent="0.3">
      <c r="B258" t="s">
        <v>2562</v>
      </c>
      <c r="C258" t="s">
        <v>2563</v>
      </c>
      <c r="D258" t="s">
        <v>2564</v>
      </c>
      <c r="E258" s="64" t="s">
        <v>2831</v>
      </c>
      <c r="F258" s="64" t="s">
        <v>2831</v>
      </c>
      <c r="G258" s="64" t="s">
        <v>568</v>
      </c>
      <c r="H258" s="64" t="s">
        <v>2922</v>
      </c>
      <c r="I258" t="s">
        <v>3258</v>
      </c>
      <c r="J258" t="s">
        <v>2072</v>
      </c>
      <c r="K258" t="s">
        <v>568</v>
      </c>
      <c r="L258" s="64" t="s">
        <v>2981</v>
      </c>
      <c r="M258" t="s">
        <v>2160</v>
      </c>
      <c r="N258" t="s">
        <v>2941</v>
      </c>
      <c r="O258" s="263">
        <v>0</v>
      </c>
      <c r="P258" s="158">
        <v>0</v>
      </c>
      <c r="Q258" s="64" t="s">
        <v>254</v>
      </c>
      <c r="R258" s="64" t="s">
        <v>568</v>
      </c>
    </row>
    <row r="259" spans="2:18" x14ac:dyDescent="0.3">
      <c r="B259" t="s">
        <v>2562</v>
      </c>
      <c r="C259" t="s">
        <v>2563</v>
      </c>
      <c r="D259" t="s">
        <v>2564</v>
      </c>
      <c r="E259" s="64" t="s">
        <v>2831</v>
      </c>
      <c r="F259" s="64" t="s">
        <v>2831</v>
      </c>
      <c r="G259" s="64" t="s">
        <v>568</v>
      </c>
      <c r="H259" s="64" t="s">
        <v>2922</v>
      </c>
      <c r="I259" t="s">
        <v>3259</v>
      </c>
      <c r="J259" t="s">
        <v>2072</v>
      </c>
      <c r="K259" t="s">
        <v>568</v>
      </c>
      <c r="L259" s="64" t="s">
        <v>2945</v>
      </c>
      <c r="M259" t="s">
        <v>2160</v>
      </c>
      <c r="N259" t="s">
        <v>2936</v>
      </c>
      <c r="O259" s="263">
        <v>0</v>
      </c>
      <c r="P259" s="158">
        <v>0</v>
      </c>
      <c r="Q259" s="64" t="s">
        <v>254</v>
      </c>
      <c r="R259" s="64" t="s">
        <v>568</v>
      </c>
    </row>
    <row r="260" spans="2:18" x14ac:dyDescent="0.3">
      <c r="B260" t="s">
        <v>2562</v>
      </c>
      <c r="C260" t="s">
        <v>2563</v>
      </c>
      <c r="D260" t="s">
        <v>2564</v>
      </c>
      <c r="E260" s="64" t="s">
        <v>2831</v>
      </c>
      <c r="F260" s="64" t="s">
        <v>2831</v>
      </c>
      <c r="G260" s="64" t="s">
        <v>568</v>
      </c>
      <c r="H260" s="64" t="s">
        <v>2922</v>
      </c>
      <c r="I260" t="s">
        <v>3260</v>
      </c>
      <c r="J260" t="s">
        <v>2072</v>
      </c>
      <c r="K260" t="s">
        <v>568</v>
      </c>
      <c r="L260" s="64" t="s">
        <v>2991</v>
      </c>
      <c r="M260" t="s">
        <v>2160</v>
      </c>
      <c r="N260" t="s">
        <v>2992</v>
      </c>
      <c r="O260" s="263">
        <v>0</v>
      </c>
      <c r="P260" s="158">
        <v>0</v>
      </c>
      <c r="Q260" s="64" t="s">
        <v>254</v>
      </c>
      <c r="R260" s="64" t="s">
        <v>568</v>
      </c>
    </row>
    <row r="261" spans="2:18" x14ac:dyDescent="0.3">
      <c r="B261" t="s">
        <v>2562</v>
      </c>
      <c r="C261" t="s">
        <v>2563</v>
      </c>
      <c r="D261" t="s">
        <v>2564</v>
      </c>
      <c r="E261" s="64" t="s">
        <v>2831</v>
      </c>
      <c r="F261" s="64" t="s">
        <v>2831</v>
      </c>
      <c r="G261" s="64" t="s">
        <v>568</v>
      </c>
      <c r="H261" s="64" t="s">
        <v>2922</v>
      </c>
      <c r="I261" t="s">
        <v>3261</v>
      </c>
      <c r="J261" t="s">
        <v>2073</v>
      </c>
      <c r="K261" t="s">
        <v>3262</v>
      </c>
      <c r="L261" s="64" t="s">
        <v>3004</v>
      </c>
      <c r="M261" t="s">
        <v>2160</v>
      </c>
      <c r="N261" t="s">
        <v>2992</v>
      </c>
      <c r="O261" s="263">
        <v>0</v>
      </c>
      <c r="P261" s="158">
        <v>0</v>
      </c>
      <c r="Q261" s="64" t="s">
        <v>254</v>
      </c>
      <c r="R261" s="64" t="s">
        <v>568</v>
      </c>
    </row>
    <row r="262" spans="2:18" x14ac:dyDescent="0.3">
      <c r="B262" t="s">
        <v>2562</v>
      </c>
      <c r="C262" t="s">
        <v>2563</v>
      </c>
      <c r="D262" t="s">
        <v>2564</v>
      </c>
      <c r="E262" s="64" t="s">
        <v>2831</v>
      </c>
      <c r="F262" s="64" t="s">
        <v>2831</v>
      </c>
      <c r="G262" s="64" t="s">
        <v>568</v>
      </c>
      <c r="H262" s="64" t="s">
        <v>2922</v>
      </c>
      <c r="I262" t="s">
        <v>3263</v>
      </c>
      <c r="J262" t="s">
        <v>2072</v>
      </c>
      <c r="K262" t="s">
        <v>568</v>
      </c>
      <c r="L262" s="64" t="s">
        <v>2994</v>
      </c>
      <c r="M262" t="s">
        <v>2160</v>
      </c>
      <c r="N262" t="s">
        <v>2999</v>
      </c>
      <c r="O262" s="263">
        <v>0</v>
      </c>
      <c r="P262" s="158">
        <v>0</v>
      </c>
      <c r="Q262" s="64" t="s">
        <v>254</v>
      </c>
      <c r="R262" s="64" t="s">
        <v>568</v>
      </c>
    </row>
    <row r="263" spans="2:18" x14ac:dyDescent="0.3">
      <c r="B263" t="s">
        <v>2562</v>
      </c>
      <c r="C263" t="s">
        <v>2563</v>
      </c>
      <c r="D263" t="s">
        <v>2564</v>
      </c>
      <c r="E263" s="64" t="s">
        <v>2831</v>
      </c>
      <c r="F263" s="64" t="s">
        <v>2831</v>
      </c>
      <c r="G263" s="64" t="s">
        <v>568</v>
      </c>
      <c r="H263" s="64" t="s">
        <v>2922</v>
      </c>
      <c r="I263" t="s">
        <v>3264</v>
      </c>
      <c r="J263" t="s">
        <v>2072</v>
      </c>
      <c r="K263" t="s">
        <v>568</v>
      </c>
      <c r="L263" s="64" t="s">
        <v>2956</v>
      </c>
      <c r="M263" t="s">
        <v>2160</v>
      </c>
      <c r="N263" t="s">
        <v>2925</v>
      </c>
      <c r="O263" s="263">
        <v>0</v>
      </c>
      <c r="P263" s="158">
        <v>0</v>
      </c>
      <c r="Q263" s="64" t="s">
        <v>254</v>
      </c>
      <c r="R263" s="64" t="s">
        <v>568</v>
      </c>
    </row>
    <row r="264" spans="2:18" x14ac:dyDescent="0.3">
      <c r="B264" t="s">
        <v>2562</v>
      </c>
      <c r="C264" t="s">
        <v>2563</v>
      </c>
      <c r="D264" t="s">
        <v>2564</v>
      </c>
      <c r="E264" s="64" t="s">
        <v>2831</v>
      </c>
      <c r="F264" s="64" t="s">
        <v>2831</v>
      </c>
      <c r="G264" s="64" t="s">
        <v>568</v>
      </c>
      <c r="H264" s="64" t="s">
        <v>2922</v>
      </c>
      <c r="I264" t="s">
        <v>3265</v>
      </c>
      <c r="J264" t="s">
        <v>2072</v>
      </c>
      <c r="K264" t="s">
        <v>568</v>
      </c>
      <c r="L264" s="64" t="s">
        <v>2994</v>
      </c>
      <c r="M264" t="s">
        <v>2160</v>
      </c>
      <c r="N264" t="s">
        <v>2925</v>
      </c>
      <c r="O264" s="263">
        <v>0</v>
      </c>
      <c r="P264" s="158">
        <v>0</v>
      </c>
      <c r="Q264" s="64" t="s">
        <v>2147</v>
      </c>
      <c r="R264" s="64" t="s">
        <v>568</v>
      </c>
    </row>
    <row r="265" spans="2:18" x14ac:dyDescent="0.3">
      <c r="B265" t="s">
        <v>2562</v>
      </c>
      <c r="C265" t="s">
        <v>2563</v>
      </c>
      <c r="D265" t="s">
        <v>2564</v>
      </c>
      <c r="E265" s="64" t="s">
        <v>2831</v>
      </c>
      <c r="F265" s="64" t="s">
        <v>2831</v>
      </c>
      <c r="G265" s="64" t="s">
        <v>568</v>
      </c>
      <c r="H265" s="64" t="s">
        <v>2922</v>
      </c>
      <c r="I265" t="s">
        <v>3266</v>
      </c>
      <c r="J265" t="s">
        <v>2072</v>
      </c>
      <c r="K265" t="s">
        <v>568</v>
      </c>
      <c r="L265" s="64" t="s">
        <v>2991</v>
      </c>
      <c r="M265" t="s">
        <v>2160</v>
      </c>
      <c r="N265" t="s">
        <v>2936</v>
      </c>
      <c r="O265" s="263">
        <v>0</v>
      </c>
      <c r="P265" s="158">
        <v>0</v>
      </c>
      <c r="Q265" s="64" t="s">
        <v>254</v>
      </c>
      <c r="R265" s="64" t="s">
        <v>568</v>
      </c>
    </row>
    <row r="266" spans="2:18" x14ac:dyDescent="0.3">
      <c r="B266" t="s">
        <v>2562</v>
      </c>
      <c r="C266" t="s">
        <v>2563</v>
      </c>
      <c r="D266" t="s">
        <v>2564</v>
      </c>
      <c r="E266" s="64" t="s">
        <v>2831</v>
      </c>
      <c r="F266" s="64" t="s">
        <v>2831</v>
      </c>
      <c r="G266" s="64" t="s">
        <v>568</v>
      </c>
      <c r="H266" s="64" t="s">
        <v>2922</v>
      </c>
      <c r="I266" t="s">
        <v>3267</v>
      </c>
      <c r="J266" t="s">
        <v>2073</v>
      </c>
      <c r="K266" t="s">
        <v>3002</v>
      </c>
      <c r="L266" s="64" t="s">
        <v>2994</v>
      </c>
      <c r="M266" t="s">
        <v>2160</v>
      </c>
      <c r="N266" t="s">
        <v>2936</v>
      </c>
      <c r="O266" s="263">
        <v>0</v>
      </c>
      <c r="P266" s="158">
        <v>0</v>
      </c>
      <c r="Q266" s="64" t="s">
        <v>254</v>
      </c>
      <c r="R266" s="64" t="s">
        <v>568</v>
      </c>
    </row>
    <row r="267" spans="2:18" x14ac:dyDescent="0.3">
      <c r="B267" t="s">
        <v>2562</v>
      </c>
      <c r="C267" t="s">
        <v>2563</v>
      </c>
      <c r="D267" t="s">
        <v>2564</v>
      </c>
      <c r="E267" s="64" t="s">
        <v>2831</v>
      </c>
      <c r="F267" s="64" t="s">
        <v>2831</v>
      </c>
      <c r="G267" s="64" t="s">
        <v>568</v>
      </c>
      <c r="H267" s="64" t="s">
        <v>2922</v>
      </c>
      <c r="I267" t="s">
        <v>3268</v>
      </c>
      <c r="J267" t="s">
        <v>2072</v>
      </c>
      <c r="K267" t="s">
        <v>568</v>
      </c>
      <c r="L267" s="64" t="s">
        <v>2931</v>
      </c>
      <c r="M267" t="s">
        <v>2160</v>
      </c>
      <c r="N267" t="s">
        <v>2941</v>
      </c>
      <c r="O267" s="263">
        <v>0</v>
      </c>
      <c r="P267" s="158">
        <v>0</v>
      </c>
      <c r="Q267" s="64" t="s">
        <v>2147</v>
      </c>
      <c r="R267" s="64" t="s">
        <v>568</v>
      </c>
    </row>
    <row r="268" spans="2:18" x14ac:dyDescent="0.3">
      <c r="B268" t="s">
        <v>2562</v>
      </c>
      <c r="C268" t="s">
        <v>2563</v>
      </c>
      <c r="D268" t="s">
        <v>2564</v>
      </c>
      <c r="E268" s="64" t="s">
        <v>2831</v>
      </c>
      <c r="F268" s="64" t="s">
        <v>2831</v>
      </c>
      <c r="G268" s="64" t="s">
        <v>568</v>
      </c>
      <c r="H268" s="64" t="s">
        <v>2922</v>
      </c>
      <c r="I268" t="s">
        <v>3269</v>
      </c>
      <c r="J268" t="s">
        <v>2072</v>
      </c>
      <c r="K268" t="s">
        <v>568</v>
      </c>
      <c r="L268" s="64" t="s">
        <v>2991</v>
      </c>
      <c r="M268" t="s">
        <v>2160</v>
      </c>
      <c r="N268" t="s">
        <v>2936</v>
      </c>
      <c r="O268" s="263">
        <v>0</v>
      </c>
      <c r="P268" s="158">
        <v>0</v>
      </c>
      <c r="Q268" s="64" t="s">
        <v>2147</v>
      </c>
      <c r="R268" s="64" t="s">
        <v>568</v>
      </c>
    </row>
    <row r="269" spans="2:18" x14ac:dyDescent="0.3">
      <c r="B269" t="s">
        <v>2562</v>
      </c>
      <c r="C269" t="s">
        <v>2563</v>
      </c>
      <c r="D269" t="s">
        <v>2564</v>
      </c>
      <c r="E269" s="64" t="s">
        <v>2831</v>
      </c>
      <c r="F269" s="64" t="s">
        <v>2831</v>
      </c>
      <c r="G269" s="64" t="s">
        <v>568</v>
      </c>
      <c r="H269" s="64" t="s">
        <v>2922</v>
      </c>
      <c r="I269" t="s">
        <v>3270</v>
      </c>
      <c r="J269" t="s">
        <v>2073</v>
      </c>
      <c r="K269" t="s">
        <v>3271</v>
      </c>
      <c r="L269" s="64" t="s">
        <v>2933</v>
      </c>
      <c r="M269" t="s">
        <v>2160</v>
      </c>
      <c r="N269" t="s">
        <v>2925</v>
      </c>
      <c r="O269" s="263">
        <v>0</v>
      </c>
      <c r="P269" s="158">
        <v>0</v>
      </c>
      <c r="Q269" s="64" t="s">
        <v>254</v>
      </c>
      <c r="R269" s="64" t="s">
        <v>568</v>
      </c>
    </row>
    <row r="270" spans="2:18" x14ac:dyDescent="0.3">
      <c r="B270" t="s">
        <v>2562</v>
      </c>
      <c r="C270" t="s">
        <v>2563</v>
      </c>
      <c r="D270" t="s">
        <v>2564</v>
      </c>
      <c r="E270" s="64" t="s">
        <v>2831</v>
      </c>
      <c r="F270" s="64" t="s">
        <v>2831</v>
      </c>
      <c r="G270" s="64" t="s">
        <v>568</v>
      </c>
      <c r="H270" s="64" t="s">
        <v>2922</v>
      </c>
      <c r="I270" t="s">
        <v>2753</v>
      </c>
      <c r="J270" t="s">
        <v>2072</v>
      </c>
      <c r="K270" t="s">
        <v>568</v>
      </c>
      <c r="L270" s="64" t="s">
        <v>2931</v>
      </c>
      <c r="M270" t="s">
        <v>2160</v>
      </c>
      <c r="N270" t="s">
        <v>2992</v>
      </c>
      <c r="O270" s="263">
        <v>0</v>
      </c>
      <c r="P270" s="158">
        <v>0</v>
      </c>
      <c r="Q270" s="64" t="s">
        <v>254</v>
      </c>
      <c r="R270" s="64" t="s">
        <v>568</v>
      </c>
    </row>
    <row r="271" spans="2:18" x14ac:dyDescent="0.3">
      <c r="B271" t="s">
        <v>2562</v>
      </c>
      <c r="C271" t="s">
        <v>2563</v>
      </c>
      <c r="D271" t="s">
        <v>2564</v>
      </c>
      <c r="E271" s="64" t="s">
        <v>2831</v>
      </c>
      <c r="F271" s="64" t="s">
        <v>2831</v>
      </c>
      <c r="G271" s="64" t="s">
        <v>568</v>
      </c>
      <c r="H271" s="64" t="s">
        <v>2922</v>
      </c>
      <c r="I271" t="s">
        <v>3272</v>
      </c>
      <c r="J271" t="s">
        <v>2072</v>
      </c>
      <c r="K271" t="s">
        <v>568</v>
      </c>
      <c r="L271" s="64" t="s">
        <v>2927</v>
      </c>
      <c r="M271" t="s">
        <v>2160</v>
      </c>
      <c r="N271" t="s">
        <v>2936</v>
      </c>
      <c r="O271" s="263">
        <v>0</v>
      </c>
      <c r="P271" s="158">
        <v>0</v>
      </c>
      <c r="Q271" s="64" t="s">
        <v>254</v>
      </c>
      <c r="R271" s="64" t="s">
        <v>568</v>
      </c>
    </row>
    <row r="272" spans="2:18" x14ac:dyDescent="0.3">
      <c r="B272" t="s">
        <v>2562</v>
      </c>
      <c r="C272" t="s">
        <v>2563</v>
      </c>
      <c r="D272" t="s">
        <v>2564</v>
      </c>
      <c r="E272" s="64" t="s">
        <v>2831</v>
      </c>
      <c r="F272" s="64" t="s">
        <v>2831</v>
      </c>
      <c r="G272" s="64" t="s">
        <v>568</v>
      </c>
      <c r="H272" s="64" t="s">
        <v>2922</v>
      </c>
      <c r="I272" t="s">
        <v>3273</v>
      </c>
      <c r="J272" t="s">
        <v>2073</v>
      </c>
      <c r="K272" t="s">
        <v>3274</v>
      </c>
      <c r="L272" s="64" t="s">
        <v>2994</v>
      </c>
      <c r="M272" t="s">
        <v>2160</v>
      </c>
      <c r="N272" t="s">
        <v>2936</v>
      </c>
      <c r="O272" s="263">
        <v>0</v>
      </c>
      <c r="P272" s="158">
        <v>0</v>
      </c>
      <c r="Q272" s="64" t="s">
        <v>254</v>
      </c>
      <c r="R272" s="64" t="s">
        <v>568</v>
      </c>
    </row>
    <row r="273" spans="2:18" x14ac:dyDescent="0.3">
      <c r="B273" t="s">
        <v>2562</v>
      </c>
      <c r="C273" t="s">
        <v>2563</v>
      </c>
      <c r="D273" t="s">
        <v>2564</v>
      </c>
      <c r="E273" s="64" t="s">
        <v>2831</v>
      </c>
      <c r="F273" s="64" t="s">
        <v>2831</v>
      </c>
      <c r="G273" s="64" t="s">
        <v>568</v>
      </c>
      <c r="H273" s="64" t="s">
        <v>2922</v>
      </c>
      <c r="I273" t="s">
        <v>3275</v>
      </c>
      <c r="J273" t="s">
        <v>2072</v>
      </c>
      <c r="K273" t="s">
        <v>568</v>
      </c>
      <c r="L273" s="64" t="s">
        <v>2945</v>
      </c>
      <c r="M273" t="s">
        <v>2160</v>
      </c>
      <c r="N273" t="s">
        <v>2936</v>
      </c>
      <c r="O273" s="263">
        <v>0</v>
      </c>
      <c r="P273" s="158">
        <v>0</v>
      </c>
      <c r="Q273" s="64" t="s">
        <v>254</v>
      </c>
      <c r="R273" s="64" t="s">
        <v>568</v>
      </c>
    </row>
    <row r="274" spans="2:18" x14ac:dyDescent="0.3">
      <c r="B274" t="s">
        <v>2562</v>
      </c>
      <c r="C274" t="s">
        <v>2563</v>
      </c>
      <c r="D274" t="s">
        <v>2564</v>
      </c>
      <c r="E274" s="64" t="s">
        <v>2831</v>
      </c>
      <c r="F274" s="64" t="s">
        <v>2831</v>
      </c>
      <c r="G274" s="64" t="s">
        <v>568</v>
      </c>
      <c r="H274" s="64" t="s">
        <v>2922</v>
      </c>
      <c r="I274" t="s">
        <v>3276</v>
      </c>
      <c r="J274" t="s">
        <v>2072</v>
      </c>
      <c r="K274" t="s">
        <v>568</v>
      </c>
      <c r="L274" s="64" t="s">
        <v>2935</v>
      </c>
      <c r="M274" t="s">
        <v>2160</v>
      </c>
      <c r="N274" t="s">
        <v>2925</v>
      </c>
      <c r="O274" s="263">
        <v>0</v>
      </c>
      <c r="P274" s="158">
        <v>0</v>
      </c>
      <c r="Q274" s="64" t="s">
        <v>254</v>
      </c>
      <c r="R274" s="64" t="s">
        <v>568</v>
      </c>
    </row>
    <row r="275" spans="2:18" x14ac:dyDescent="0.3">
      <c r="B275" t="s">
        <v>2562</v>
      </c>
      <c r="C275" t="s">
        <v>2563</v>
      </c>
      <c r="D275" t="s">
        <v>2564</v>
      </c>
      <c r="E275" s="64" t="s">
        <v>2831</v>
      </c>
      <c r="F275" s="64" t="s">
        <v>2831</v>
      </c>
      <c r="G275" s="64" t="s">
        <v>568</v>
      </c>
      <c r="H275" s="64" t="s">
        <v>2922</v>
      </c>
      <c r="I275" t="s">
        <v>3277</v>
      </c>
      <c r="J275" t="s">
        <v>2072</v>
      </c>
      <c r="K275" t="s">
        <v>568</v>
      </c>
      <c r="L275" s="64" t="s">
        <v>2994</v>
      </c>
      <c r="M275" t="s">
        <v>2160</v>
      </c>
      <c r="N275" t="s">
        <v>2925</v>
      </c>
      <c r="O275" s="263">
        <v>0</v>
      </c>
      <c r="P275" s="158">
        <v>0</v>
      </c>
      <c r="Q275" s="64" t="s">
        <v>2147</v>
      </c>
      <c r="R275" s="64" t="s">
        <v>568</v>
      </c>
    </row>
    <row r="276" spans="2:18" x14ac:dyDescent="0.3">
      <c r="B276" t="s">
        <v>2562</v>
      </c>
      <c r="C276" t="s">
        <v>2563</v>
      </c>
      <c r="D276" t="s">
        <v>2564</v>
      </c>
      <c r="E276" s="64" t="s">
        <v>2831</v>
      </c>
      <c r="F276" s="64" t="s">
        <v>2831</v>
      </c>
      <c r="G276" s="64" t="s">
        <v>568</v>
      </c>
      <c r="H276" s="64" t="s">
        <v>2922</v>
      </c>
      <c r="I276" t="s">
        <v>3278</v>
      </c>
      <c r="J276" t="s">
        <v>2073</v>
      </c>
      <c r="K276" t="s">
        <v>3279</v>
      </c>
      <c r="L276" s="64" t="s">
        <v>2935</v>
      </c>
      <c r="M276" t="s">
        <v>2176</v>
      </c>
      <c r="N276" t="s">
        <v>3280</v>
      </c>
      <c r="O276" s="263">
        <v>0</v>
      </c>
      <c r="P276" s="158">
        <v>0</v>
      </c>
      <c r="Q276" s="64" t="s">
        <v>254</v>
      </c>
      <c r="R276" s="64" t="s">
        <v>568</v>
      </c>
    </row>
    <row r="277" spans="2:18" x14ac:dyDescent="0.3">
      <c r="B277" t="s">
        <v>2562</v>
      </c>
      <c r="C277" t="s">
        <v>2563</v>
      </c>
      <c r="D277" t="s">
        <v>2564</v>
      </c>
      <c r="E277" s="64" t="s">
        <v>2831</v>
      </c>
      <c r="F277" s="64" t="s">
        <v>2831</v>
      </c>
      <c r="G277" s="64" t="s">
        <v>568</v>
      </c>
      <c r="H277" s="64" t="s">
        <v>2922</v>
      </c>
      <c r="I277" t="s">
        <v>3281</v>
      </c>
      <c r="J277" t="s">
        <v>2073</v>
      </c>
      <c r="K277" t="s">
        <v>3282</v>
      </c>
      <c r="L277" s="64" t="s">
        <v>2954</v>
      </c>
      <c r="M277" t="s">
        <v>2160</v>
      </c>
      <c r="N277" t="s">
        <v>2925</v>
      </c>
      <c r="O277" s="263">
        <v>0</v>
      </c>
      <c r="P277" s="158">
        <v>0</v>
      </c>
      <c r="Q277" s="64" t="s">
        <v>254</v>
      </c>
      <c r="R277" s="64" t="s">
        <v>568</v>
      </c>
    </row>
    <row r="278" spans="2:18" x14ac:dyDescent="0.3">
      <c r="B278" t="s">
        <v>2562</v>
      </c>
      <c r="C278" t="s">
        <v>2563</v>
      </c>
      <c r="D278" t="s">
        <v>2564</v>
      </c>
      <c r="E278" s="64" t="s">
        <v>2831</v>
      </c>
      <c r="F278" s="64" t="s">
        <v>2831</v>
      </c>
      <c r="G278" s="64" t="s">
        <v>568</v>
      </c>
      <c r="H278" s="64" t="s">
        <v>2922</v>
      </c>
      <c r="I278" t="s">
        <v>3283</v>
      </c>
      <c r="J278" t="s">
        <v>2072</v>
      </c>
      <c r="K278" t="s">
        <v>568</v>
      </c>
      <c r="L278" s="64" t="s">
        <v>2931</v>
      </c>
      <c r="M278" t="s">
        <v>2160</v>
      </c>
      <c r="N278" t="s">
        <v>2971</v>
      </c>
      <c r="O278" s="263">
        <v>0</v>
      </c>
      <c r="P278" s="158">
        <v>0</v>
      </c>
      <c r="Q278" s="64" t="s">
        <v>254</v>
      </c>
      <c r="R278" s="64" t="s">
        <v>568</v>
      </c>
    </row>
    <row r="279" spans="2:18" x14ac:dyDescent="0.3">
      <c r="B279" t="s">
        <v>2562</v>
      </c>
      <c r="C279" t="s">
        <v>2563</v>
      </c>
      <c r="D279" t="s">
        <v>2564</v>
      </c>
      <c r="E279" s="64" t="s">
        <v>2831</v>
      </c>
      <c r="F279" s="64" t="s">
        <v>2831</v>
      </c>
      <c r="G279" s="64" t="s">
        <v>568</v>
      </c>
      <c r="H279" s="64" t="s">
        <v>2922</v>
      </c>
      <c r="I279" t="s">
        <v>3284</v>
      </c>
      <c r="J279" t="s">
        <v>2072</v>
      </c>
      <c r="K279" t="s">
        <v>568</v>
      </c>
      <c r="L279" s="64" t="s">
        <v>2935</v>
      </c>
      <c r="M279" t="s">
        <v>2160</v>
      </c>
      <c r="N279" t="s">
        <v>2925</v>
      </c>
      <c r="O279" s="263">
        <v>0</v>
      </c>
      <c r="P279" s="158">
        <v>0</v>
      </c>
      <c r="Q279" s="64" t="s">
        <v>254</v>
      </c>
      <c r="R279" s="64" t="s">
        <v>568</v>
      </c>
    </row>
    <row r="280" spans="2:18" x14ac:dyDescent="0.3">
      <c r="B280" t="s">
        <v>2562</v>
      </c>
      <c r="C280" t="s">
        <v>2563</v>
      </c>
      <c r="D280" t="s">
        <v>2564</v>
      </c>
      <c r="E280" s="64" t="s">
        <v>2831</v>
      </c>
      <c r="F280" s="64" t="s">
        <v>2831</v>
      </c>
      <c r="G280" s="64" t="s">
        <v>568</v>
      </c>
      <c r="H280" s="64" t="s">
        <v>2922</v>
      </c>
      <c r="I280" t="s">
        <v>3285</v>
      </c>
      <c r="J280" t="s">
        <v>2073</v>
      </c>
      <c r="K280" t="s">
        <v>3286</v>
      </c>
      <c r="L280" s="64" t="s">
        <v>2935</v>
      </c>
      <c r="M280" t="s">
        <v>2160</v>
      </c>
      <c r="N280" t="s">
        <v>2925</v>
      </c>
      <c r="O280" s="263">
        <v>0</v>
      </c>
      <c r="P280" s="158">
        <v>0</v>
      </c>
      <c r="Q280" s="64" t="s">
        <v>254</v>
      </c>
      <c r="R280" s="64" t="s">
        <v>568</v>
      </c>
    </row>
    <row r="281" spans="2:18" x14ac:dyDescent="0.3">
      <c r="B281" t="s">
        <v>2562</v>
      </c>
      <c r="C281" t="s">
        <v>2563</v>
      </c>
      <c r="D281" t="s">
        <v>2564</v>
      </c>
      <c r="E281" s="64" t="s">
        <v>2831</v>
      </c>
      <c r="F281" s="64" t="s">
        <v>2831</v>
      </c>
      <c r="G281" s="64" t="s">
        <v>568</v>
      </c>
      <c r="H281" s="64" t="s">
        <v>2922</v>
      </c>
      <c r="I281" t="s">
        <v>3287</v>
      </c>
      <c r="J281" t="s">
        <v>2073</v>
      </c>
      <c r="K281" t="s">
        <v>3288</v>
      </c>
      <c r="L281" s="64" t="s">
        <v>2981</v>
      </c>
      <c r="M281" t="s">
        <v>2160</v>
      </c>
      <c r="N281" t="s">
        <v>2925</v>
      </c>
      <c r="O281" s="263">
        <v>0</v>
      </c>
      <c r="P281" s="158">
        <v>0</v>
      </c>
      <c r="Q281" s="64" t="s">
        <v>254</v>
      </c>
      <c r="R281" s="64" t="s">
        <v>568</v>
      </c>
    </row>
    <row r="282" spans="2:18" x14ac:dyDescent="0.3">
      <c r="B282" t="s">
        <v>2562</v>
      </c>
      <c r="C282" t="s">
        <v>2563</v>
      </c>
      <c r="D282" t="s">
        <v>2564</v>
      </c>
      <c r="E282" s="64" t="s">
        <v>2831</v>
      </c>
      <c r="F282" s="64" t="s">
        <v>2831</v>
      </c>
      <c r="G282" s="64" t="s">
        <v>568</v>
      </c>
      <c r="H282" s="64" t="s">
        <v>2922</v>
      </c>
      <c r="I282" t="s">
        <v>3289</v>
      </c>
      <c r="J282" t="s">
        <v>2072</v>
      </c>
      <c r="K282" t="s">
        <v>568</v>
      </c>
      <c r="L282" s="64" t="s">
        <v>2977</v>
      </c>
      <c r="M282" t="s">
        <v>2160</v>
      </c>
      <c r="N282" t="s">
        <v>2925</v>
      </c>
      <c r="O282" s="263">
        <v>0</v>
      </c>
      <c r="P282" s="158">
        <v>0</v>
      </c>
      <c r="Q282" s="64" t="s">
        <v>2147</v>
      </c>
      <c r="R282" s="64" t="s">
        <v>568</v>
      </c>
    </row>
    <row r="283" spans="2:18" x14ac:dyDescent="0.3">
      <c r="B283" t="s">
        <v>2562</v>
      </c>
      <c r="C283" t="s">
        <v>2563</v>
      </c>
      <c r="D283" t="s">
        <v>2564</v>
      </c>
      <c r="E283" s="64" t="s">
        <v>2831</v>
      </c>
      <c r="F283" s="64" t="s">
        <v>2831</v>
      </c>
      <c r="G283" s="64" t="s">
        <v>568</v>
      </c>
      <c r="H283" s="64" t="s">
        <v>2922</v>
      </c>
      <c r="I283" t="s">
        <v>3290</v>
      </c>
      <c r="J283" t="s">
        <v>2072</v>
      </c>
      <c r="K283" t="s">
        <v>568</v>
      </c>
      <c r="L283" s="64" t="s">
        <v>2954</v>
      </c>
      <c r="M283" t="s">
        <v>2160</v>
      </c>
      <c r="N283" t="s">
        <v>2941</v>
      </c>
      <c r="O283" s="263">
        <v>0</v>
      </c>
      <c r="P283" s="158">
        <v>0</v>
      </c>
      <c r="Q283" s="64" t="s">
        <v>254</v>
      </c>
      <c r="R283" s="64" t="s">
        <v>568</v>
      </c>
    </row>
    <row r="284" spans="2:18" x14ac:dyDescent="0.3">
      <c r="B284" t="s">
        <v>2562</v>
      </c>
      <c r="C284" t="s">
        <v>2563</v>
      </c>
      <c r="D284" t="s">
        <v>2564</v>
      </c>
      <c r="E284" s="64" t="s">
        <v>2831</v>
      </c>
      <c r="F284" s="64" t="s">
        <v>2831</v>
      </c>
      <c r="G284" s="64" t="s">
        <v>568</v>
      </c>
      <c r="H284" s="64" t="s">
        <v>2922</v>
      </c>
      <c r="I284" t="s">
        <v>3291</v>
      </c>
      <c r="J284" t="s">
        <v>2072</v>
      </c>
      <c r="K284" t="s">
        <v>568</v>
      </c>
      <c r="L284" s="64" t="s">
        <v>2966</v>
      </c>
      <c r="M284" t="s">
        <v>2160</v>
      </c>
      <c r="N284" t="s">
        <v>2992</v>
      </c>
      <c r="O284" s="263">
        <v>0</v>
      </c>
      <c r="P284" s="158">
        <v>0</v>
      </c>
      <c r="Q284" s="64" t="s">
        <v>254</v>
      </c>
      <c r="R284" s="64" t="s">
        <v>568</v>
      </c>
    </row>
    <row r="285" spans="2:18" x14ac:dyDescent="0.3">
      <c r="B285" t="s">
        <v>2562</v>
      </c>
      <c r="C285" t="s">
        <v>2563</v>
      </c>
      <c r="D285" t="s">
        <v>2564</v>
      </c>
      <c r="E285" s="64" t="s">
        <v>2831</v>
      </c>
      <c r="F285" s="64" t="s">
        <v>2831</v>
      </c>
      <c r="G285" s="64" t="s">
        <v>568</v>
      </c>
      <c r="H285" s="64" t="s">
        <v>2922</v>
      </c>
      <c r="I285" t="s">
        <v>3292</v>
      </c>
      <c r="J285" t="s">
        <v>2072</v>
      </c>
      <c r="K285" t="s">
        <v>568</v>
      </c>
      <c r="L285" s="64" t="s">
        <v>2956</v>
      </c>
      <c r="M285" t="s">
        <v>2160</v>
      </c>
      <c r="N285" t="s">
        <v>2936</v>
      </c>
      <c r="O285" s="263">
        <v>0</v>
      </c>
      <c r="P285" s="158">
        <v>0</v>
      </c>
      <c r="Q285" s="64" t="s">
        <v>254</v>
      </c>
      <c r="R285" s="64" t="s">
        <v>568</v>
      </c>
    </row>
    <row r="286" spans="2:18" x14ac:dyDescent="0.3">
      <c r="B286" t="s">
        <v>2562</v>
      </c>
      <c r="C286" t="s">
        <v>2563</v>
      </c>
      <c r="D286" t="s">
        <v>2564</v>
      </c>
      <c r="E286" s="64" t="s">
        <v>2831</v>
      </c>
      <c r="F286" s="64" t="s">
        <v>2831</v>
      </c>
      <c r="G286" s="64" t="s">
        <v>568</v>
      </c>
      <c r="H286" s="64" t="s">
        <v>2922</v>
      </c>
      <c r="I286" t="s">
        <v>3293</v>
      </c>
      <c r="J286" t="s">
        <v>2073</v>
      </c>
      <c r="K286" t="s">
        <v>3294</v>
      </c>
      <c r="L286" s="64" t="s">
        <v>2966</v>
      </c>
      <c r="M286" t="s">
        <v>2160</v>
      </c>
      <c r="N286" t="s">
        <v>2941</v>
      </c>
      <c r="O286" s="263">
        <v>0</v>
      </c>
      <c r="P286" s="158">
        <v>0</v>
      </c>
      <c r="Q286" s="64" t="s">
        <v>254</v>
      </c>
      <c r="R286" s="64" t="s">
        <v>568</v>
      </c>
    </row>
    <row r="287" spans="2:18" x14ac:dyDescent="0.3">
      <c r="B287" t="s">
        <v>2562</v>
      </c>
      <c r="C287" t="s">
        <v>2563</v>
      </c>
      <c r="D287" t="s">
        <v>2564</v>
      </c>
      <c r="E287" s="64" t="s">
        <v>2831</v>
      </c>
      <c r="F287" s="64" t="s">
        <v>2831</v>
      </c>
      <c r="G287" s="64" t="s">
        <v>568</v>
      </c>
      <c r="H287" s="64" t="s">
        <v>2922</v>
      </c>
      <c r="I287" t="s">
        <v>3295</v>
      </c>
      <c r="J287" t="s">
        <v>2073</v>
      </c>
      <c r="K287" t="s">
        <v>3190</v>
      </c>
      <c r="L287" s="64" t="s">
        <v>2943</v>
      </c>
      <c r="M287" t="s">
        <v>2160</v>
      </c>
      <c r="N287" t="s">
        <v>2941</v>
      </c>
      <c r="O287" s="263">
        <v>0</v>
      </c>
      <c r="P287" s="158">
        <v>0</v>
      </c>
      <c r="Q287" s="64" t="s">
        <v>254</v>
      </c>
      <c r="R287" s="64" t="s">
        <v>568</v>
      </c>
    </row>
    <row r="288" spans="2:18" x14ac:dyDescent="0.3">
      <c r="B288" t="s">
        <v>2562</v>
      </c>
      <c r="C288" t="s">
        <v>2563</v>
      </c>
      <c r="D288" t="s">
        <v>2564</v>
      </c>
      <c r="E288" s="64" t="s">
        <v>2831</v>
      </c>
      <c r="F288" s="64" t="s">
        <v>2831</v>
      </c>
      <c r="G288" s="64" t="s">
        <v>568</v>
      </c>
      <c r="H288" s="64" t="s">
        <v>2922</v>
      </c>
      <c r="I288" t="s">
        <v>3296</v>
      </c>
      <c r="J288" t="s">
        <v>2073</v>
      </c>
      <c r="K288" t="s">
        <v>3297</v>
      </c>
      <c r="L288" s="64" t="s">
        <v>2929</v>
      </c>
      <c r="M288" t="s">
        <v>2173</v>
      </c>
      <c r="N288" t="s">
        <v>3298</v>
      </c>
      <c r="O288" s="263">
        <v>0</v>
      </c>
      <c r="P288" s="158">
        <v>0</v>
      </c>
      <c r="Q288" s="64" t="s">
        <v>2147</v>
      </c>
      <c r="R288" s="64" t="s">
        <v>568</v>
      </c>
    </row>
    <row r="289" spans="2:18" x14ac:dyDescent="0.3">
      <c r="B289" t="s">
        <v>2562</v>
      </c>
      <c r="C289" t="s">
        <v>2563</v>
      </c>
      <c r="D289" t="s">
        <v>2564</v>
      </c>
      <c r="E289" s="64" t="s">
        <v>2831</v>
      </c>
      <c r="F289" s="64" t="s">
        <v>2831</v>
      </c>
      <c r="G289" s="64" t="s">
        <v>568</v>
      </c>
      <c r="H289" s="64" t="s">
        <v>2922</v>
      </c>
      <c r="I289" t="s">
        <v>3299</v>
      </c>
      <c r="J289" t="s">
        <v>2072</v>
      </c>
      <c r="K289" t="s">
        <v>568</v>
      </c>
      <c r="L289" s="64" t="s">
        <v>2954</v>
      </c>
      <c r="M289" t="s">
        <v>2160</v>
      </c>
      <c r="N289" t="s">
        <v>2925</v>
      </c>
      <c r="O289" s="263">
        <v>0</v>
      </c>
      <c r="P289" s="158">
        <v>0</v>
      </c>
      <c r="Q289" s="64" t="s">
        <v>254</v>
      </c>
      <c r="R289" s="64" t="s">
        <v>568</v>
      </c>
    </row>
    <row r="290" spans="2:18" x14ac:dyDescent="0.3">
      <c r="B290" t="s">
        <v>2562</v>
      </c>
      <c r="C290" t="s">
        <v>2563</v>
      </c>
      <c r="D290" t="s">
        <v>2564</v>
      </c>
      <c r="E290" s="64" t="s">
        <v>2831</v>
      </c>
      <c r="F290" s="64" t="s">
        <v>2831</v>
      </c>
      <c r="G290" s="64" t="s">
        <v>568</v>
      </c>
      <c r="H290" s="64" t="s">
        <v>2922</v>
      </c>
      <c r="I290" t="s">
        <v>3300</v>
      </c>
      <c r="J290" t="s">
        <v>2073</v>
      </c>
      <c r="K290" t="s">
        <v>3064</v>
      </c>
      <c r="L290" s="64" t="s">
        <v>2956</v>
      </c>
      <c r="M290" t="s">
        <v>2160</v>
      </c>
      <c r="N290" t="s">
        <v>2925</v>
      </c>
      <c r="O290" s="263">
        <v>0</v>
      </c>
      <c r="P290" s="158">
        <v>0</v>
      </c>
      <c r="Q290" s="64" t="s">
        <v>254</v>
      </c>
      <c r="R290" s="64" t="s">
        <v>568</v>
      </c>
    </row>
    <row r="291" spans="2:18" x14ac:dyDescent="0.3">
      <c r="B291" t="s">
        <v>2562</v>
      </c>
      <c r="C291" t="s">
        <v>2563</v>
      </c>
      <c r="D291" t="s">
        <v>2564</v>
      </c>
      <c r="E291" s="64" t="s">
        <v>2831</v>
      </c>
      <c r="F291" s="64" t="s">
        <v>2831</v>
      </c>
      <c r="G291" s="64" t="s">
        <v>568</v>
      </c>
      <c r="H291" s="64" t="s">
        <v>2922</v>
      </c>
      <c r="I291" t="s">
        <v>3301</v>
      </c>
      <c r="J291" t="s">
        <v>2072</v>
      </c>
      <c r="K291" t="s">
        <v>568</v>
      </c>
      <c r="L291" s="64" t="s">
        <v>2994</v>
      </c>
      <c r="M291" t="s">
        <v>2160</v>
      </c>
      <c r="N291" t="s">
        <v>2925</v>
      </c>
      <c r="O291" s="263">
        <v>0</v>
      </c>
      <c r="P291" s="158">
        <v>0</v>
      </c>
      <c r="Q291" s="64" t="s">
        <v>254</v>
      </c>
      <c r="R291" s="64" t="s">
        <v>568</v>
      </c>
    </row>
    <row r="292" spans="2:18" x14ac:dyDescent="0.3">
      <c r="B292" t="s">
        <v>2562</v>
      </c>
      <c r="C292" t="s">
        <v>2563</v>
      </c>
      <c r="D292" t="s">
        <v>2564</v>
      </c>
      <c r="E292" s="64" t="s">
        <v>2831</v>
      </c>
      <c r="F292" s="64" t="s">
        <v>2831</v>
      </c>
      <c r="G292" s="64" t="s">
        <v>568</v>
      </c>
      <c r="H292" s="64" t="s">
        <v>2922</v>
      </c>
      <c r="I292" t="s">
        <v>3302</v>
      </c>
      <c r="J292" t="s">
        <v>2072</v>
      </c>
      <c r="K292" t="s">
        <v>568</v>
      </c>
      <c r="L292" s="64" t="s">
        <v>2947</v>
      </c>
      <c r="M292" t="s">
        <v>2160</v>
      </c>
      <c r="N292" t="s">
        <v>2936</v>
      </c>
      <c r="O292" s="263">
        <v>0</v>
      </c>
      <c r="P292" s="158">
        <v>0</v>
      </c>
      <c r="Q292" s="64" t="s">
        <v>254</v>
      </c>
      <c r="R292" s="64" t="s">
        <v>568</v>
      </c>
    </row>
    <row r="293" spans="2:18" x14ac:dyDescent="0.3">
      <c r="B293" t="s">
        <v>2562</v>
      </c>
      <c r="C293" t="s">
        <v>2563</v>
      </c>
      <c r="D293" t="s">
        <v>2564</v>
      </c>
      <c r="E293" s="64" t="s">
        <v>2831</v>
      </c>
      <c r="F293" s="64" t="s">
        <v>2831</v>
      </c>
      <c r="G293" s="64" t="s">
        <v>568</v>
      </c>
      <c r="H293" s="64" t="s">
        <v>2922</v>
      </c>
      <c r="I293" t="s">
        <v>3303</v>
      </c>
      <c r="J293" t="s">
        <v>2072</v>
      </c>
      <c r="K293" t="s">
        <v>568</v>
      </c>
      <c r="L293" s="64" t="s">
        <v>2935</v>
      </c>
      <c r="M293" t="s">
        <v>2160</v>
      </c>
      <c r="N293" t="s">
        <v>2925</v>
      </c>
      <c r="O293" s="263">
        <v>0</v>
      </c>
      <c r="P293" s="158">
        <v>0</v>
      </c>
      <c r="Q293" s="64" t="s">
        <v>254</v>
      </c>
      <c r="R293" s="64" t="s">
        <v>568</v>
      </c>
    </row>
    <row r="294" spans="2:18" x14ac:dyDescent="0.3">
      <c r="B294" t="s">
        <v>2562</v>
      </c>
      <c r="C294" t="s">
        <v>2563</v>
      </c>
      <c r="D294" t="s">
        <v>2564</v>
      </c>
      <c r="E294" s="64" t="s">
        <v>2831</v>
      </c>
      <c r="F294" s="64" t="s">
        <v>2831</v>
      </c>
      <c r="G294" s="64" t="s">
        <v>568</v>
      </c>
      <c r="H294" s="64" t="s">
        <v>2922</v>
      </c>
      <c r="I294" t="s">
        <v>3304</v>
      </c>
      <c r="J294" t="s">
        <v>2072</v>
      </c>
      <c r="K294" t="s">
        <v>568</v>
      </c>
      <c r="L294" s="64" t="s">
        <v>2994</v>
      </c>
      <c r="M294" t="s">
        <v>2160</v>
      </c>
      <c r="N294" t="s">
        <v>2925</v>
      </c>
      <c r="O294" s="263">
        <v>0</v>
      </c>
      <c r="P294" s="158">
        <v>0</v>
      </c>
      <c r="Q294" s="64" t="s">
        <v>254</v>
      </c>
      <c r="R294" s="64" t="s">
        <v>568</v>
      </c>
    </row>
    <row r="295" spans="2:18" x14ac:dyDescent="0.3">
      <c r="B295" t="s">
        <v>2562</v>
      </c>
      <c r="C295" t="s">
        <v>2563</v>
      </c>
      <c r="D295" t="s">
        <v>2564</v>
      </c>
      <c r="E295" s="64" t="s">
        <v>2831</v>
      </c>
      <c r="F295" s="64" t="s">
        <v>2831</v>
      </c>
      <c r="G295" s="64" t="s">
        <v>568</v>
      </c>
      <c r="H295" s="64" t="s">
        <v>2922</v>
      </c>
      <c r="I295" t="s">
        <v>3305</v>
      </c>
      <c r="J295" t="s">
        <v>2073</v>
      </c>
      <c r="K295" t="s">
        <v>3002</v>
      </c>
      <c r="L295" s="64" t="s">
        <v>2954</v>
      </c>
      <c r="M295" t="s">
        <v>2160</v>
      </c>
      <c r="N295" t="s">
        <v>2925</v>
      </c>
      <c r="O295" s="263">
        <v>0</v>
      </c>
      <c r="P295" s="158">
        <v>0</v>
      </c>
      <c r="Q295" s="64" t="s">
        <v>254</v>
      </c>
      <c r="R295" s="64" t="s">
        <v>568</v>
      </c>
    </row>
    <row r="296" spans="2:18" x14ac:dyDescent="0.3">
      <c r="B296" t="s">
        <v>2562</v>
      </c>
      <c r="C296" t="s">
        <v>2563</v>
      </c>
      <c r="D296" t="s">
        <v>2564</v>
      </c>
      <c r="E296" s="64" t="s">
        <v>2831</v>
      </c>
      <c r="F296" s="64" t="s">
        <v>2831</v>
      </c>
      <c r="G296" s="64" t="s">
        <v>568</v>
      </c>
      <c r="H296" s="64" t="s">
        <v>2922</v>
      </c>
      <c r="I296" t="s">
        <v>3306</v>
      </c>
      <c r="J296" t="s">
        <v>2072</v>
      </c>
      <c r="K296" t="s">
        <v>568</v>
      </c>
      <c r="L296" s="64" t="s">
        <v>2956</v>
      </c>
      <c r="M296" t="s">
        <v>2160</v>
      </c>
      <c r="N296" t="s">
        <v>2936</v>
      </c>
      <c r="O296" s="263">
        <v>0</v>
      </c>
      <c r="P296" s="158">
        <v>0</v>
      </c>
      <c r="Q296" s="64" t="s">
        <v>254</v>
      </c>
      <c r="R296" s="64" t="s">
        <v>568</v>
      </c>
    </row>
    <row r="297" spans="2:18" x14ac:dyDescent="0.3">
      <c r="B297" t="s">
        <v>2562</v>
      </c>
      <c r="C297" t="s">
        <v>2563</v>
      </c>
      <c r="D297" t="s">
        <v>2564</v>
      </c>
      <c r="E297" s="64" t="s">
        <v>2831</v>
      </c>
      <c r="F297" s="64" t="s">
        <v>2831</v>
      </c>
      <c r="G297" s="64" t="s">
        <v>568</v>
      </c>
      <c r="H297" s="64" t="s">
        <v>2922</v>
      </c>
      <c r="I297" t="s">
        <v>3307</v>
      </c>
      <c r="J297" t="s">
        <v>2073</v>
      </c>
      <c r="K297" t="s">
        <v>3308</v>
      </c>
      <c r="L297" s="64" t="s">
        <v>2933</v>
      </c>
      <c r="M297" t="s">
        <v>2160</v>
      </c>
      <c r="N297" t="s">
        <v>2936</v>
      </c>
      <c r="O297" s="263">
        <v>0</v>
      </c>
      <c r="P297" s="158">
        <v>0</v>
      </c>
      <c r="Q297" s="64" t="s">
        <v>254</v>
      </c>
      <c r="R297" s="64" t="s">
        <v>568</v>
      </c>
    </row>
    <row r="298" spans="2:18" x14ac:dyDescent="0.3">
      <c r="B298" t="s">
        <v>2562</v>
      </c>
      <c r="C298" t="s">
        <v>2563</v>
      </c>
      <c r="D298" t="s">
        <v>2564</v>
      </c>
      <c r="E298" s="64" t="s">
        <v>2831</v>
      </c>
      <c r="F298" s="64" t="s">
        <v>2831</v>
      </c>
      <c r="G298" s="64" t="s">
        <v>568</v>
      </c>
      <c r="H298" s="64" t="s">
        <v>2922</v>
      </c>
      <c r="I298" t="s">
        <v>3309</v>
      </c>
      <c r="J298" t="s">
        <v>2072</v>
      </c>
      <c r="K298" t="s">
        <v>568</v>
      </c>
      <c r="L298" s="64" t="s">
        <v>2938</v>
      </c>
      <c r="M298" t="s">
        <v>2160</v>
      </c>
      <c r="N298" t="s">
        <v>2936</v>
      </c>
      <c r="O298" s="263">
        <v>0</v>
      </c>
      <c r="P298" s="158">
        <v>0</v>
      </c>
      <c r="Q298" s="64" t="s">
        <v>254</v>
      </c>
      <c r="R298" s="64" t="s">
        <v>568</v>
      </c>
    </row>
    <row r="299" spans="2:18" x14ac:dyDescent="0.3">
      <c r="B299" t="s">
        <v>2562</v>
      </c>
      <c r="C299" t="s">
        <v>2563</v>
      </c>
      <c r="D299" t="s">
        <v>2564</v>
      </c>
      <c r="E299" s="64" t="s">
        <v>2831</v>
      </c>
      <c r="F299" s="64" t="s">
        <v>2831</v>
      </c>
      <c r="G299" s="64" t="s">
        <v>568</v>
      </c>
      <c r="H299" s="64" t="s">
        <v>2922</v>
      </c>
      <c r="I299" t="s">
        <v>3310</v>
      </c>
      <c r="J299" t="s">
        <v>2072</v>
      </c>
      <c r="K299" t="s">
        <v>568</v>
      </c>
      <c r="L299" s="64" t="s">
        <v>3004</v>
      </c>
      <c r="M299" t="s">
        <v>2160</v>
      </c>
      <c r="N299" t="s">
        <v>2925</v>
      </c>
      <c r="O299" s="263">
        <v>0</v>
      </c>
      <c r="P299" s="158">
        <v>0</v>
      </c>
      <c r="Q299" s="64" t="s">
        <v>254</v>
      </c>
      <c r="R299" s="64" t="s">
        <v>568</v>
      </c>
    </row>
    <row r="300" spans="2:18" x14ac:dyDescent="0.3">
      <c r="B300" t="s">
        <v>2562</v>
      </c>
      <c r="C300" t="s">
        <v>2563</v>
      </c>
      <c r="D300" t="s">
        <v>2564</v>
      </c>
      <c r="E300" s="64" t="s">
        <v>2831</v>
      </c>
      <c r="F300" s="64" t="s">
        <v>2831</v>
      </c>
      <c r="G300" s="64" t="s">
        <v>568</v>
      </c>
      <c r="H300" s="64" t="s">
        <v>2922</v>
      </c>
      <c r="I300" t="s">
        <v>3311</v>
      </c>
      <c r="J300" t="s">
        <v>2072</v>
      </c>
      <c r="K300" t="s">
        <v>568</v>
      </c>
      <c r="L300" s="64" t="s">
        <v>2977</v>
      </c>
      <c r="M300" t="s">
        <v>2160</v>
      </c>
      <c r="N300" t="s">
        <v>2925</v>
      </c>
      <c r="O300" s="263">
        <v>0</v>
      </c>
      <c r="P300" s="158">
        <v>0</v>
      </c>
      <c r="Q300" s="64" t="s">
        <v>254</v>
      </c>
      <c r="R300" s="64" t="s">
        <v>568</v>
      </c>
    </row>
    <row r="301" spans="2:18" x14ac:dyDescent="0.3">
      <c r="B301" t="s">
        <v>2562</v>
      </c>
      <c r="C301" t="s">
        <v>2563</v>
      </c>
      <c r="D301" t="s">
        <v>2564</v>
      </c>
      <c r="E301" s="64" t="s">
        <v>2831</v>
      </c>
      <c r="F301" s="64" t="s">
        <v>2831</v>
      </c>
      <c r="G301" s="64" t="s">
        <v>568</v>
      </c>
      <c r="H301" s="64" t="s">
        <v>2922</v>
      </c>
      <c r="I301" t="s">
        <v>3312</v>
      </c>
      <c r="J301" t="s">
        <v>2072</v>
      </c>
      <c r="K301" t="s">
        <v>568</v>
      </c>
      <c r="L301" s="64" t="s">
        <v>2968</v>
      </c>
      <c r="M301" t="s">
        <v>2160</v>
      </c>
      <c r="N301" t="s">
        <v>2925</v>
      </c>
      <c r="O301" s="263">
        <v>0</v>
      </c>
      <c r="P301" s="158">
        <v>0</v>
      </c>
      <c r="Q301" s="64" t="s">
        <v>254</v>
      </c>
      <c r="R301" s="64" t="s">
        <v>568</v>
      </c>
    </row>
    <row r="302" spans="2:18" x14ac:dyDescent="0.3">
      <c r="B302" t="s">
        <v>2562</v>
      </c>
      <c r="C302" t="s">
        <v>2563</v>
      </c>
      <c r="D302" t="s">
        <v>2564</v>
      </c>
      <c r="E302" s="64" t="s">
        <v>2831</v>
      </c>
      <c r="F302" s="64" t="s">
        <v>2831</v>
      </c>
      <c r="G302" s="64" t="s">
        <v>568</v>
      </c>
      <c r="H302" s="64" t="s">
        <v>2922</v>
      </c>
      <c r="I302" t="s">
        <v>3313</v>
      </c>
      <c r="J302" t="s">
        <v>2072</v>
      </c>
      <c r="K302" t="s">
        <v>568</v>
      </c>
      <c r="L302" s="64" t="s">
        <v>2943</v>
      </c>
      <c r="M302" t="s">
        <v>2160</v>
      </c>
      <c r="N302" t="s">
        <v>2936</v>
      </c>
      <c r="O302" s="263">
        <v>0</v>
      </c>
      <c r="P302" s="158">
        <v>0</v>
      </c>
      <c r="Q302" s="64" t="s">
        <v>254</v>
      </c>
      <c r="R302" s="64" t="s">
        <v>568</v>
      </c>
    </row>
    <row r="303" spans="2:18" x14ac:dyDescent="0.3">
      <c r="B303" t="s">
        <v>2562</v>
      </c>
      <c r="C303" t="s">
        <v>2563</v>
      </c>
      <c r="D303" t="s">
        <v>2564</v>
      </c>
      <c r="E303" s="64" t="s">
        <v>2831</v>
      </c>
      <c r="F303" s="64" t="s">
        <v>2831</v>
      </c>
      <c r="G303" s="64" t="s">
        <v>568</v>
      </c>
      <c r="H303" s="64" t="s">
        <v>2922</v>
      </c>
      <c r="I303" t="s">
        <v>3314</v>
      </c>
      <c r="J303" t="s">
        <v>2072</v>
      </c>
      <c r="K303" t="s">
        <v>568</v>
      </c>
      <c r="L303" s="64" t="s">
        <v>3037</v>
      </c>
      <c r="M303" t="s">
        <v>2160</v>
      </c>
      <c r="N303" t="s">
        <v>2925</v>
      </c>
      <c r="O303" s="263">
        <v>0</v>
      </c>
      <c r="P303" s="158">
        <v>0</v>
      </c>
      <c r="Q303" s="64" t="s">
        <v>254</v>
      </c>
      <c r="R303" s="64" t="s">
        <v>568</v>
      </c>
    </row>
    <row r="304" spans="2:18" x14ac:dyDescent="0.3">
      <c r="B304" t="s">
        <v>2562</v>
      </c>
      <c r="C304" t="s">
        <v>2563</v>
      </c>
      <c r="D304" t="s">
        <v>2564</v>
      </c>
      <c r="E304" s="64" t="s">
        <v>2831</v>
      </c>
      <c r="F304" s="64" t="s">
        <v>2831</v>
      </c>
      <c r="G304" s="64" t="s">
        <v>568</v>
      </c>
      <c r="H304" s="64" t="s">
        <v>2922</v>
      </c>
      <c r="I304" t="s">
        <v>3315</v>
      </c>
      <c r="J304" t="s">
        <v>2072</v>
      </c>
      <c r="K304" t="s">
        <v>568</v>
      </c>
      <c r="L304" s="64" t="s">
        <v>2977</v>
      </c>
      <c r="M304" t="s">
        <v>2160</v>
      </c>
      <c r="N304" t="s">
        <v>2925</v>
      </c>
      <c r="O304" s="263">
        <v>0</v>
      </c>
      <c r="P304" s="158">
        <v>0</v>
      </c>
      <c r="Q304" s="64" t="s">
        <v>254</v>
      </c>
      <c r="R304" s="64" t="s">
        <v>568</v>
      </c>
    </row>
    <row r="305" spans="2:18" x14ac:dyDescent="0.3">
      <c r="B305" t="s">
        <v>2562</v>
      </c>
      <c r="C305" t="s">
        <v>2563</v>
      </c>
      <c r="D305" t="s">
        <v>2564</v>
      </c>
      <c r="E305" s="64" t="s">
        <v>2831</v>
      </c>
      <c r="F305" s="64" t="s">
        <v>2831</v>
      </c>
      <c r="G305" s="64" t="s">
        <v>568</v>
      </c>
      <c r="H305" s="64" t="s">
        <v>2922</v>
      </c>
      <c r="I305" t="s">
        <v>3316</v>
      </c>
      <c r="J305" t="s">
        <v>2072</v>
      </c>
      <c r="K305" t="s">
        <v>568</v>
      </c>
      <c r="L305" s="64" t="s">
        <v>3025</v>
      </c>
      <c r="M305" t="s">
        <v>2160</v>
      </c>
      <c r="N305" t="s">
        <v>2936</v>
      </c>
      <c r="O305" s="263">
        <v>0</v>
      </c>
      <c r="P305" s="158">
        <v>0</v>
      </c>
      <c r="Q305" s="64" t="s">
        <v>254</v>
      </c>
      <c r="R305" s="64" t="s">
        <v>568</v>
      </c>
    </row>
    <row r="306" spans="2:18" x14ac:dyDescent="0.3">
      <c r="B306" t="s">
        <v>2562</v>
      </c>
      <c r="C306" t="s">
        <v>2563</v>
      </c>
      <c r="D306" t="s">
        <v>2564</v>
      </c>
      <c r="E306" s="64" t="s">
        <v>2831</v>
      </c>
      <c r="F306" s="64" t="s">
        <v>2831</v>
      </c>
      <c r="G306" s="64" t="s">
        <v>568</v>
      </c>
      <c r="H306" s="64" t="s">
        <v>2922</v>
      </c>
      <c r="I306" t="s">
        <v>3317</v>
      </c>
      <c r="J306" t="s">
        <v>2073</v>
      </c>
      <c r="K306" t="s">
        <v>3318</v>
      </c>
      <c r="L306" s="64" t="s">
        <v>2994</v>
      </c>
      <c r="M306" t="s">
        <v>2160</v>
      </c>
      <c r="N306" t="s">
        <v>2925</v>
      </c>
      <c r="O306" s="263">
        <v>0</v>
      </c>
      <c r="P306" s="158">
        <v>0</v>
      </c>
      <c r="Q306" s="64" t="s">
        <v>254</v>
      </c>
      <c r="R306" s="64" t="s">
        <v>568</v>
      </c>
    </row>
    <row r="307" spans="2:18" x14ac:dyDescent="0.3">
      <c r="B307" t="s">
        <v>2562</v>
      </c>
      <c r="C307" t="s">
        <v>2563</v>
      </c>
      <c r="D307" t="s">
        <v>2564</v>
      </c>
      <c r="E307" s="64" t="s">
        <v>2831</v>
      </c>
      <c r="F307" s="64" t="s">
        <v>2831</v>
      </c>
      <c r="G307" s="64" t="s">
        <v>568</v>
      </c>
      <c r="H307" s="64" t="s">
        <v>2922</v>
      </c>
      <c r="I307" t="s">
        <v>3319</v>
      </c>
      <c r="J307" t="s">
        <v>2072</v>
      </c>
      <c r="K307" t="s">
        <v>568</v>
      </c>
      <c r="L307" s="64" t="s">
        <v>2950</v>
      </c>
      <c r="M307" t="s">
        <v>2160</v>
      </c>
      <c r="N307" t="s">
        <v>2936</v>
      </c>
      <c r="O307" s="263">
        <v>0</v>
      </c>
      <c r="P307" s="158">
        <v>0</v>
      </c>
      <c r="Q307" s="64" t="s">
        <v>254</v>
      </c>
      <c r="R307" s="64" t="s">
        <v>568</v>
      </c>
    </row>
    <row r="308" spans="2:18" x14ac:dyDescent="0.3">
      <c r="B308" t="s">
        <v>2562</v>
      </c>
      <c r="C308" t="s">
        <v>2563</v>
      </c>
      <c r="D308" t="s">
        <v>2564</v>
      </c>
      <c r="E308" s="64" t="s">
        <v>2831</v>
      </c>
      <c r="F308" s="64" t="s">
        <v>2831</v>
      </c>
      <c r="G308" s="64" t="s">
        <v>568</v>
      </c>
      <c r="H308" s="64" t="s">
        <v>2922</v>
      </c>
      <c r="I308" t="s">
        <v>3320</v>
      </c>
      <c r="J308" t="s">
        <v>2073</v>
      </c>
      <c r="K308" t="s">
        <v>2567</v>
      </c>
      <c r="L308" s="64" t="s">
        <v>2991</v>
      </c>
      <c r="M308" t="s">
        <v>2160</v>
      </c>
      <c r="N308" t="s">
        <v>2925</v>
      </c>
      <c r="O308" s="263">
        <v>0</v>
      </c>
      <c r="P308" s="158">
        <v>0</v>
      </c>
      <c r="Q308" s="64" t="s">
        <v>254</v>
      </c>
      <c r="R308" s="64" t="s">
        <v>568</v>
      </c>
    </row>
    <row r="309" spans="2:18" x14ac:dyDescent="0.3">
      <c r="B309" t="s">
        <v>2562</v>
      </c>
      <c r="C309" t="s">
        <v>2563</v>
      </c>
      <c r="D309" t="s">
        <v>2564</v>
      </c>
      <c r="E309" s="64" t="s">
        <v>2831</v>
      </c>
      <c r="F309" s="64" t="s">
        <v>2831</v>
      </c>
      <c r="G309" s="64" t="s">
        <v>568</v>
      </c>
      <c r="H309" s="64" t="s">
        <v>2922</v>
      </c>
      <c r="I309" t="s">
        <v>3321</v>
      </c>
      <c r="J309" t="s">
        <v>2072</v>
      </c>
      <c r="K309" t="s">
        <v>568</v>
      </c>
      <c r="L309" s="64" t="s">
        <v>2991</v>
      </c>
      <c r="M309" t="s">
        <v>2160</v>
      </c>
      <c r="N309" t="s">
        <v>2936</v>
      </c>
      <c r="O309" s="263">
        <v>0</v>
      </c>
      <c r="P309" s="158">
        <v>0</v>
      </c>
      <c r="Q309" s="64" t="s">
        <v>2147</v>
      </c>
      <c r="R309" s="64" t="s">
        <v>568</v>
      </c>
    </row>
    <row r="310" spans="2:18" x14ac:dyDescent="0.3">
      <c r="B310" t="s">
        <v>2562</v>
      </c>
      <c r="C310" t="s">
        <v>2563</v>
      </c>
      <c r="D310" t="s">
        <v>2564</v>
      </c>
      <c r="E310" s="64" t="s">
        <v>2831</v>
      </c>
      <c r="F310" s="64" t="s">
        <v>2831</v>
      </c>
      <c r="G310" s="64" t="s">
        <v>568</v>
      </c>
      <c r="H310" s="64" t="s">
        <v>2922</v>
      </c>
      <c r="I310" t="s">
        <v>3322</v>
      </c>
      <c r="J310" t="s">
        <v>2072</v>
      </c>
      <c r="K310" t="s">
        <v>568</v>
      </c>
      <c r="L310" s="64" t="s">
        <v>2973</v>
      </c>
      <c r="M310" t="s">
        <v>2160</v>
      </c>
      <c r="N310" t="s">
        <v>2936</v>
      </c>
      <c r="O310" s="263">
        <v>0</v>
      </c>
      <c r="P310" s="158">
        <v>0</v>
      </c>
      <c r="Q310" s="64" t="s">
        <v>254</v>
      </c>
      <c r="R310" s="64" t="s">
        <v>568</v>
      </c>
    </row>
    <row r="311" spans="2:18" x14ac:dyDescent="0.3">
      <c r="B311" t="s">
        <v>2562</v>
      </c>
      <c r="C311" t="s">
        <v>2563</v>
      </c>
      <c r="D311" t="s">
        <v>2564</v>
      </c>
      <c r="E311" s="64" t="s">
        <v>2831</v>
      </c>
      <c r="F311" s="64" t="s">
        <v>2831</v>
      </c>
      <c r="G311" s="64" t="s">
        <v>568</v>
      </c>
      <c r="H311" s="64" t="s">
        <v>2922</v>
      </c>
      <c r="I311" t="s">
        <v>3323</v>
      </c>
      <c r="J311" t="s">
        <v>2072</v>
      </c>
      <c r="K311" t="s">
        <v>568</v>
      </c>
      <c r="L311" s="64" t="s">
        <v>2929</v>
      </c>
      <c r="M311" t="s">
        <v>2160</v>
      </c>
      <c r="N311" t="s">
        <v>3324</v>
      </c>
      <c r="O311" s="263">
        <v>0</v>
      </c>
      <c r="P311" s="158">
        <v>0</v>
      </c>
      <c r="Q311" s="64" t="s">
        <v>254</v>
      </c>
      <c r="R311" s="64" t="s">
        <v>568</v>
      </c>
    </row>
    <row r="312" spans="2:18" x14ac:dyDescent="0.3">
      <c r="B312" t="s">
        <v>2562</v>
      </c>
      <c r="C312" t="s">
        <v>2563</v>
      </c>
      <c r="D312" t="s">
        <v>2564</v>
      </c>
      <c r="E312" s="64" t="s">
        <v>2831</v>
      </c>
      <c r="F312" s="64" t="s">
        <v>2831</v>
      </c>
      <c r="G312" s="64" t="s">
        <v>568</v>
      </c>
      <c r="H312" s="64" t="s">
        <v>2922</v>
      </c>
      <c r="I312" t="s">
        <v>3325</v>
      </c>
      <c r="J312" t="s">
        <v>2073</v>
      </c>
      <c r="K312" t="s">
        <v>3167</v>
      </c>
      <c r="L312" s="64" t="s">
        <v>2929</v>
      </c>
      <c r="M312" t="s">
        <v>2160</v>
      </c>
      <c r="N312" t="s">
        <v>2936</v>
      </c>
      <c r="O312" s="263">
        <v>0</v>
      </c>
      <c r="P312" s="158">
        <v>0</v>
      </c>
      <c r="Q312" s="64" t="s">
        <v>254</v>
      </c>
      <c r="R312" s="64" t="s">
        <v>568</v>
      </c>
    </row>
    <row r="313" spans="2:18" x14ac:dyDescent="0.3">
      <c r="B313" t="s">
        <v>2562</v>
      </c>
      <c r="C313" t="s">
        <v>2563</v>
      </c>
      <c r="D313" t="s">
        <v>2564</v>
      </c>
      <c r="E313" s="64" t="s">
        <v>2831</v>
      </c>
      <c r="F313" s="64" t="s">
        <v>2831</v>
      </c>
      <c r="G313" s="64" t="s">
        <v>568</v>
      </c>
      <c r="H313" s="64" t="s">
        <v>2922</v>
      </c>
      <c r="I313" t="s">
        <v>3326</v>
      </c>
      <c r="J313" t="s">
        <v>2072</v>
      </c>
      <c r="K313" t="s">
        <v>568</v>
      </c>
      <c r="L313" s="64" t="s">
        <v>2991</v>
      </c>
      <c r="M313" t="s">
        <v>2160</v>
      </c>
      <c r="N313" t="s">
        <v>2992</v>
      </c>
      <c r="O313" s="263">
        <v>0</v>
      </c>
      <c r="P313" s="158">
        <v>0</v>
      </c>
      <c r="Q313" s="64" t="s">
        <v>254</v>
      </c>
      <c r="R313" s="64" t="s">
        <v>568</v>
      </c>
    </row>
    <row r="314" spans="2:18" x14ac:dyDescent="0.3">
      <c r="B314" t="s">
        <v>2562</v>
      </c>
      <c r="C314" t="s">
        <v>2563</v>
      </c>
      <c r="D314" t="s">
        <v>2564</v>
      </c>
      <c r="E314" s="64" t="s">
        <v>2831</v>
      </c>
      <c r="F314" s="64" t="s">
        <v>2831</v>
      </c>
      <c r="G314" s="64" t="s">
        <v>568</v>
      </c>
      <c r="H314" s="64" t="s">
        <v>2922</v>
      </c>
      <c r="I314" t="s">
        <v>3327</v>
      </c>
      <c r="J314" t="s">
        <v>2072</v>
      </c>
      <c r="K314" t="s">
        <v>568</v>
      </c>
      <c r="L314" s="64" t="s">
        <v>2994</v>
      </c>
      <c r="M314" t="s">
        <v>2160</v>
      </c>
      <c r="N314" t="s">
        <v>2941</v>
      </c>
      <c r="O314" s="263">
        <v>0</v>
      </c>
      <c r="P314" s="158">
        <v>0</v>
      </c>
      <c r="Q314" s="64" t="s">
        <v>254</v>
      </c>
      <c r="R314" s="64" t="s">
        <v>568</v>
      </c>
    </row>
    <row r="315" spans="2:18" x14ac:dyDescent="0.3">
      <c r="B315" t="s">
        <v>2562</v>
      </c>
      <c r="C315" t="s">
        <v>2563</v>
      </c>
      <c r="D315" t="s">
        <v>2564</v>
      </c>
      <c r="E315" s="64" t="s">
        <v>2831</v>
      </c>
      <c r="F315" s="64" t="s">
        <v>2831</v>
      </c>
      <c r="G315" s="64" t="s">
        <v>568</v>
      </c>
      <c r="H315" s="64" t="s">
        <v>2922</v>
      </c>
      <c r="I315" t="s">
        <v>3328</v>
      </c>
      <c r="J315" t="s">
        <v>2072</v>
      </c>
      <c r="K315" t="s">
        <v>568</v>
      </c>
      <c r="L315" s="64" t="s">
        <v>2943</v>
      </c>
      <c r="M315" t="s">
        <v>2160</v>
      </c>
      <c r="N315" t="s">
        <v>2925</v>
      </c>
      <c r="O315" s="263">
        <v>0</v>
      </c>
      <c r="P315" s="158">
        <v>0</v>
      </c>
      <c r="Q315" s="64" t="s">
        <v>254</v>
      </c>
      <c r="R315" s="64" t="s">
        <v>568</v>
      </c>
    </row>
    <row r="316" spans="2:18" x14ac:dyDescent="0.3">
      <c r="B316" t="s">
        <v>2562</v>
      </c>
      <c r="C316" t="s">
        <v>2563</v>
      </c>
      <c r="D316" t="s">
        <v>2564</v>
      </c>
      <c r="E316" s="64" t="s">
        <v>2831</v>
      </c>
      <c r="F316" s="64" t="s">
        <v>2831</v>
      </c>
      <c r="G316" s="64" t="s">
        <v>568</v>
      </c>
      <c r="H316" s="64" t="s">
        <v>2922</v>
      </c>
      <c r="I316" t="s">
        <v>3329</v>
      </c>
      <c r="J316" t="s">
        <v>2072</v>
      </c>
      <c r="K316" t="s">
        <v>568</v>
      </c>
      <c r="L316" s="64" t="s">
        <v>2940</v>
      </c>
      <c r="M316" t="s">
        <v>2160</v>
      </c>
      <c r="N316" t="s">
        <v>2941</v>
      </c>
      <c r="O316" s="263">
        <v>0</v>
      </c>
      <c r="P316" s="158">
        <v>0</v>
      </c>
      <c r="Q316" s="64" t="s">
        <v>254</v>
      </c>
      <c r="R316" s="64" t="s">
        <v>568</v>
      </c>
    </row>
    <row r="317" spans="2:18" x14ac:dyDescent="0.3">
      <c r="B317" t="s">
        <v>2562</v>
      </c>
      <c r="C317" t="s">
        <v>2563</v>
      </c>
      <c r="D317" t="s">
        <v>2564</v>
      </c>
      <c r="E317" s="64" t="s">
        <v>2831</v>
      </c>
      <c r="F317" s="64" t="s">
        <v>2831</v>
      </c>
      <c r="G317" s="64" t="s">
        <v>568</v>
      </c>
      <c r="H317" s="64" t="s">
        <v>2922</v>
      </c>
      <c r="I317" t="s">
        <v>3330</v>
      </c>
      <c r="J317" t="s">
        <v>2072</v>
      </c>
      <c r="K317" t="s">
        <v>568</v>
      </c>
      <c r="L317" s="64" t="s">
        <v>2929</v>
      </c>
      <c r="M317" t="s">
        <v>2160</v>
      </c>
      <c r="N317" t="s">
        <v>2936</v>
      </c>
      <c r="O317" s="263">
        <v>0</v>
      </c>
      <c r="P317" s="158">
        <v>0</v>
      </c>
      <c r="Q317" s="64" t="s">
        <v>254</v>
      </c>
      <c r="R317" s="64" t="s">
        <v>568</v>
      </c>
    </row>
    <row r="318" spans="2:18" x14ac:dyDescent="0.3">
      <c r="B318" t="s">
        <v>2562</v>
      </c>
      <c r="C318" t="s">
        <v>2563</v>
      </c>
      <c r="D318" t="s">
        <v>2564</v>
      </c>
      <c r="E318" s="64" t="s">
        <v>2831</v>
      </c>
      <c r="F318" s="64" t="s">
        <v>2831</v>
      </c>
      <c r="G318" s="64" t="s">
        <v>568</v>
      </c>
      <c r="H318" s="64" t="s">
        <v>2922</v>
      </c>
      <c r="I318" t="s">
        <v>3331</v>
      </c>
      <c r="J318" t="s">
        <v>2072</v>
      </c>
      <c r="K318" t="s">
        <v>568</v>
      </c>
      <c r="L318" s="64" t="s">
        <v>2927</v>
      </c>
      <c r="M318" t="s">
        <v>2160</v>
      </c>
      <c r="N318" t="s">
        <v>2941</v>
      </c>
      <c r="O318" s="263">
        <v>0</v>
      </c>
      <c r="P318" s="158">
        <v>0</v>
      </c>
      <c r="Q318" s="64" t="s">
        <v>254</v>
      </c>
      <c r="R318" s="64" t="s">
        <v>568</v>
      </c>
    </row>
    <row r="319" spans="2:18" x14ac:dyDescent="0.3">
      <c r="B319" t="s">
        <v>2562</v>
      </c>
      <c r="C319" t="s">
        <v>2563</v>
      </c>
      <c r="D319" t="s">
        <v>2564</v>
      </c>
      <c r="E319" s="64" t="s">
        <v>2831</v>
      </c>
      <c r="F319" s="64" t="s">
        <v>2831</v>
      </c>
      <c r="G319" s="64" t="s">
        <v>568</v>
      </c>
      <c r="H319" s="64" t="s">
        <v>2922</v>
      </c>
      <c r="I319" t="s">
        <v>3332</v>
      </c>
      <c r="J319" t="s">
        <v>2073</v>
      </c>
      <c r="K319" t="s">
        <v>3167</v>
      </c>
      <c r="L319" s="64" t="s">
        <v>2931</v>
      </c>
      <c r="M319" t="s">
        <v>2160</v>
      </c>
      <c r="N319" t="s">
        <v>3333</v>
      </c>
      <c r="O319" s="263">
        <v>0</v>
      </c>
      <c r="P319" s="158">
        <v>0</v>
      </c>
      <c r="Q319" s="64" t="s">
        <v>254</v>
      </c>
      <c r="R319" s="64" t="s">
        <v>568</v>
      </c>
    </row>
    <row r="320" spans="2:18" x14ac:dyDescent="0.3">
      <c r="B320" t="s">
        <v>2562</v>
      </c>
      <c r="C320" t="s">
        <v>2563</v>
      </c>
      <c r="D320" t="s">
        <v>2564</v>
      </c>
      <c r="E320" s="64" t="s">
        <v>2831</v>
      </c>
      <c r="F320" s="64" t="s">
        <v>2831</v>
      </c>
      <c r="G320" s="64" t="s">
        <v>568</v>
      </c>
      <c r="H320" s="64" t="s">
        <v>2922</v>
      </c>
      <c r="I320" t="s">
        <v>3334</v>
      </c>
      <c r="J320" t="s">
        <v>2072</v>
      </c>
      <c r="K320" t="s">
        <v>568</v>
      </c>
      <c r="L320" s="64" t="s">
        <v>2927</v>
      </c>
      <c r="M320" t="s">
        <v>2160</v>
      </c>
      <c r="N320" t="s">
        <v>2941</v>
      </c>
      <c r="O320" s="263">
        <v>0</v>
      </c>
      <c r="P320" s="158">
        <v>0</v>
      </c>
      <c r="Q320" s="64" t="s">
        <v>2147</v>
      </c>
      <c r="R320" s="64" t="s">
        <v>568</v>
      </c>
    </row>
    <row r="321" spans="2:18" x14ac:dyDescent="0.3">
      <c r="B321" t="s">
        <v>2562</v>
      </c>
      <c r="C321" t="s">
        <v>2563</v>
      </c>
      <c r="D321" t="s">
        <v>2564</v>
      </c>
      <c r="E321" s="64" t="s">
        <v>2831</v>
      </c>
      <c r="F321" s="64" t="s">
        <v>2831</v>
      </c>
      <c r="G321" s="64" t="s">
        <v>568</v>
      </c>
      <c r="H321" s="64" t="s">
        <v>2922</v>
      </c>
      <c r="I321" t="s">
        <v>3335</v>
      </c>
      <c r="J321" t="s">
        <v>2072</v>
      </c>
      <c r="K321" t="s">
        <v>568</v>
      </c>
      <c r="L321" s="64" t="s">
        <v>3025</v>
      </c>
      <c r="M321" t="s">
        <v>2160</v>
      </c>
      <c r="N321" t="s">
        <v>2925</v>
      </c>
      <c r="O321" s="263">
        <v>0</v>
      </c>
      <c r="P321" s="158">
        <v>0</v>
      </c>
      <c r="Q321" s="64" t="s">
        <v>254</v>
      </c>
      <c r="R321" s="64" t="s">
        <v>568</v>
      </c>
    </row>
    <row r="322" spans="2:18" x14ac:dyDescent="0.3">
      <c r="B322" t="s">
        <v>2562</v>
      </c>
      <c r="C322" t="s">
        <v>2563</v>
      </c>
      <c r="D322" t="s">
        <v>2564</v>
      </c>
      <c r="E322" s="64" t="s">
        <v>2831</v>
      </c>
      <c r="F322" s="64" t="s">
        <v>2831</v>
      </c>
      <c r="G322" s="64" t="s">
        <v>568</v>
      </c>
      <c r="H322" s="64" t="s">
        <v>2922</v>
      </c>
      <c r="I322" t="s">
        <v>3336</v>
      </c>
      <c r="J322" t="s">
        <v>2072</v>
      </c>
      <c r="K322" t="s">
        <v>568</v>
      </c>
      <c r="L322" s="64" t="s">
        <v>3004</v>
      </c>
      <c r="M322" t="s">
        <v>2160</v>
      </c>
      <c r="N322" t="s">
        <v>2992</v>
      </c>
      <c r="O322" s="263">
        <v>0</v>
      </c>
      <c r="P322" s="158">
        <v>0</v>
      </c>
      <c r="Q322" s="64" t="s">
        <v>254</v>
      </c>
      <c r="R322" s="64" t="s">
        <v>568</v>
      </c>
    </row>
    <row r="323" spans="2:18" x14ac:dyDescent="0.3">
      <c r="B323" t="s">
        <v>2562</v>
      </c>
      <c r="C323" t="s">
        <v>2563</v>
      </c>
      <c r="D323" t="s">
        <v>2564</v>
      </c>
      <c r="E323" s="64" t="s">
        <v>2831</v>
      </c>
      <c r="F323" s="64" t="s">
        <v>2831</v>
      </c>
      <c r="G323" s="64" t="s">
        <v>568</v>
      </c>
      <c r="H323" s="64" t="s">
        <v>2922</v>
      </c>
      <c r="I323" t="s">
        <v>3337</v>
      </c>
      <c r="J323" t="s">
        <v>2072</v>
      </c>
      <c r="K323" t="s">
        <v>568</v>
      </c>
      <c r="L323" s="64" t="s">
        <v>2977</v>
      </c>
      <c r="M323" t="s">
        <v>2160</v>
      </c>
      <c r="N323" t="s">
        <v>2925</v>
      </c>
      <c r="O323" s="263">
        <v>0</v>
      </c>
      <c r="P323" s="158">
        <v>0</v>
      </c>
      <c r="Q323" s="64" t="s">
        <v>254</v>
      </c>
      <c r="R323" s="64" t="s">
        <v>568</v>
      </c>
    </row>
    <row r="324" spans="2:18" x14ac:dyDescent="0.3">
      <c r="B324" t="s">
        <v>2562</v>
      </c>
      <c r="C324" t="s">
        <v>2563</v>
      </c>
      <c r="D324" t="s">
        <v>2564</v>
      </c>
      <c r="E324" s="64" t="s">
        <v>2831</v>
      </c>
      <c r="F324" s="64" t="s">
        <v>2831</v>
      </c>
      <c r="G324" s="64" t="s">
        <v>568</v>
      </c>
      <c r="H324" s="64" t="s">
        <v>2922</v>
      </c>
      <c r="I324" t="s">
        <v>3338</v>
      </c>
      <c r="J324" t="s">
        <v>2072</v>
      </c>
      <c r="K324" t="s">
        <v>568</v>
      </c>
      <c r="L324" s="64" t="s">
        <v>2968</v>
      </c>
      <c r="M324" t="s">
        <v>2160</v>
      </c>
      <c r="N324" t="s">
        <v>2925</v>
      </c>
      <c r="O324" s="263">
        <v>0</v>
      </c>
      <c r="P324" s="158">
        <v>0</v>
      </c>
      <c r="Q324" s="64" t="s">
        <v>254</v>
      </c>
      <c r="R324" s="64" t="s">
        <v>568</v>
      </c>
    </row>
    <row r="325" spans="2:18" x14ac:dyDescent="0.3">
      <c r="B325" t="s">
        <v>2562</v>
      </c>
      <c r="C325" t="s">
        <v>2563</v>
      </c>
      <c r="D325" t="s">
        <v>2564</v>
      </c>
      <c r="E325" s="64" t="s">
        <v>2831</v>
      </c>
      <c r="F325" s="64" t="s">
        <v>2831</v>
      </c>
      <c r="G325" s="64" t="s">
        <v>568</v>
      </c>
      <c r="H325" s="64" t="s">
        <v>2922</v>
      </c>
      <c r="I325" t="s">
        <v>3339</v>
      </c>
      <c r="J325" t="s">
        <v>2072</v>
      </c>
      <c r="K325" t="s">
        <v>568</v>
      </c>
      <c r="L325" s="64" t="s">
        <v>2947</v>
      </c>
      <c r="M325" t="s">
        <v>2160</v>
      </c>
      <c r="N325" t="s">
        <v>2936</v>
      </c>
      <c r="O325" s="263">
        <v>0</v>
      </c>
      <c r="P325" s="158">
        <v>0</v>
      </c>
      <c r="Q325" s="64" t="s">
        <v>254</v>
      </c>
      <c r="R325" s="64" t="s">
        <v>568</v>
      </c>
    </row>
    <row r="326" spans="2:18" x14ac:dyDescent="0.3">
      <c r="B326" t="s">
        <v>2562</v>
      </c>
      <c r="C326" t="s">
        <v>2563</v>
      </c>
      <c r="D326" t="s">
        <v>2564</v>
      </c>
      <c r="E326" s="64" t="s">
        <v>2831</v>
      </c>
      <c r="F326" s="64" t="s">
        <v>2831</v>
      </c>
      <c r="G326" s="64" t="s">
        <v>568</v>
      </c>
      <c r="H326" s="64" t="s">
        <v>2922</v>
      </c>
      <c r="I326" t="s">
        <v>3340</v>
      </c>
      <c r="J326" t="s">
        <v>2073</v>
      </c>
      <c r="K326" t="s">
        <v>3167</v>
      </c>
      <c r="L326" s="64" t="s">
        <v>2991</v>
      </c>
      <c r="M326" t="s">
        <v>2160</v>
      </c>
      <c r="N326" t="s">
        <v>2936</v>
      </c>
      <c r="O326" s="263">
        <v>0</v>
      </c>
      <c r="P326" s="158">
        <v>0</v>
      </c>
      <c r="Q326" s="64" t="s">
        <v>254</v>
      </c>
      <c r="R326" s="64" t="s">
        <v>568</v>
      </c>
    </row>
    <row r="327" spans="2:18" x14ac:dyDescent="0.3">
      <c r="B327" t="s">
        <v>2562</v>
      </c>
      <c r="C327" t="s">
        <v>2563</v>
      </c>
      <c r="D327" t="s">
        <v>2564</v>
      </c>
      <c r="E327" s="64" t="s">
        <v>2831</v>
      </c>
      <c r="F327" s="64" t="s">
        <v>2831</v>
      </c>
      <c r="G327" s="64" t="s">
        <v>568</v>
      </c>
      <c r="H327" s="64" t="s">
        <v>2922</v>
      </c>
      <c r="I327" t="s">
        <v>3341</v>
      </c>
      <c r="J327" t="s">
        <v>2072</v>
      </c>
      <c r="K327" t="s">
        <v>568</v>
      </c>
      <c r="L327" s="64" t="s">
        <v>2927</v>
      </c>
      <c r="M327" t="s">
        <v>2160</v>
      </c>
      <c r="N327" t="s">
        <v>2999</v>
      </c>
      <c r="O327" s="263">
        <v>0</v>
      </c>
      <c r="P327" s="158">
        <v>0</v>
      </c>
      <c r="Q327" s="64" t="s">
        <v>254</v>
      </c>
      <c r="R327" s="64" t="s">
        <v>568</v>
      </c>
    </row>
    <row r="328" spans="2:18" x14ac:dyDescent="0.3">
      <c r="B328" t="s">
        <v>2562</v>
      </c>
      <c r="C328" t="s">
        <v>2563</v>
      </c>
      <c r="D328" t="s">
        <v>2564</v>
      </c>
      <c r="E328" s="64" t="s">
        <v>2831</v>
      </c>
      <c r="F328" s="64" t="s">
        <v>2831</v>
      </c>
      <c r="G328" s="64" t="s">
        <v>568</v>
      </c>
      <c r="H328" s="64" t="s">
        <v>2922</v>
      </c>
      <c r="I328" t="s">
        <v>3342</v>
      </c>
      <c r="J328" t="s">
        <v>2072</v>
      </c>
      <c r="K328" t="s">
        <v>568</v>
      </c>
      <c r="L328" s="64" t="s">
        <v>2991</v>
      </c>
      <c r="M328" t="s">
        <v>2160</v>
      </c>
      <c r="N328" t="s">
        <v>2936</v>
      </c>
      <c r="O328" s="263">
        <v>0</v>
      </c>
      <c r="P328" s="158">
        <v>0</v>
      </c>
      <c r="Q328" s="64" t="s">
        <v>254</v>
      </c>
      <c r="R328" s="64" t="s">
        <v>568</v>
      </c>
    </row>
    <row r="329" spans="2:18" x14ac:dyDescent="0.3">
      <c r="B329" t="s">
        <v>2562</v>
      </c>
      <c r="C329" t="s">
        <v>2563</v>
      </c>
      <c r="D329" t="s">
        <v>2564</v>
      </c>
      <c r="E329" s="64" t="s">
        <v>2831</v>
      </c>
      <c r="F329" s="64" t="s">
        <v>2831</v>
      </c>
      <c r="G329" s="64" t="s">
        <v>568</v>
      </c>
      <c r="H329" s="64" t="s">
        <v>2922</v>
      </c>
      <c r="I329" t="s">
        <v>3343</v>
      </c>
      <c r="J329" t="s">
        <v>2073</v>
      </c>
      <c r="K329" t="s">
        <v>3344</v>
      </c>
      <c r="L329" s="64" t="s">
        <v>2945</v>
      </c>
      <c r="M329" t="s">
        <v>2160</v>
      </c>
      <c r="N329" t="s">
        <v>2936</v>
      </c>
      <c r="O329" s="263">
        <v>0</v>
      </c>
      <c r="P329" s="158">
        <v>0</v>
      </c>
      <c r="Q329" s="64" t="s">
        <v>254</v>
      </c>
      <c r="R329" s="64" t="s">
        <v>568</v>
      </c>
    </row>
    <row r="330" spans="2:18" x14ac:dyDescent="0.3">
      <c r="B330" t="s">
        <v>2562</v>
      </c>
      <c r="C330" t="s">
        <v>2563</v>
      </c>
      <c r="D330" t="s">
        <v>2564</v>
      </c>
      <c r="E330" s="64" t="s">
        <v>2831</v>
      </c>
      <c r="F330" s="64" t="s">
        <v>2831</v>
      </c>
      <c r="G330" s="64" t="s">
        <v>568</v>
      </c>
      <c r="H330" s="64" t="s">
        <v>2922</v>
      </c>
      <c r="I330" t="s">
        <v>3345</v>
      </c>
      <c r="J330" t="s">
        <v>2072</v>
      </c>
      <c r="K330" t="s">
        <v>568</v>
      </c>
      <c r="L330" s="64" t="s">
        <v>2950</v>
      </c>
      <c r="M330" t="s">
        <v>2160</v>
      </c>
      <c r="N330" t="s">
        <v>2941</v>
      </c>
      <c r="O330" s="263">
        <v>0</v>
      </c>
      <c r="P330" s="158">
        <v>0</v>
      </c>
      <c r="Q330" s="64" t="s">
        <v>254</v>
      </c>
      <c r="R330" s="64" t="s">
        <v>568</v>
      </c>
    </row>
    <row r="331" spans="2:18" x14ac:dyDescent="0.3">
      <c r="B331" t="s">
        <v>2562</v>
      </c>
      <c r="C331" t="s">
        <v>2563</v>
      </c>
      <c r="D331" t="s">
        <v>2564</v>
      </c>
      <c r="E331" s="64" t="s">
        <v>2831</v>
      </c>
      <c r="F331" s="64" t="s">
        <v>2831</v>
      </c>
      <c r="G331" s="64" t="s">
        <v>568</v>
      </c>
      <c r="H331" s="64" t="s">
        <v>2922</v>
      </c>
      <c r="I331" t="s">
        <v>3346</v>
      </c>
      <c r="J331" t="s">
        <v>2073</v>
      </c>
      <c r="K331" t="s">
        <v>3347</v>
      </c>
      <c r="L331" s="64" t="s">
        <v>3017</v>
      </c>
      <c r="M331" t="s">
        <v>2160</v>
      </c>
      <c r="N331" t="s">
        <v>2925</v>
      </c>
      <c r="O331" s="263">
        <v>0</v>
      </c>
      <c r="P331" s="158">
        <v>0</v>
      </c>
      <c r="Q331" s="64" t="s">
        <v>254</v>
      </c>
      <c r="R331" s="64" t="s">
        <v>568</v>
      </c>
    </row>
    <row r="332" spans="2:18" x14ac:dyDescent="0.3">
      <c r="B332" t="s">
        <v>2562</v>
      </c>
      <c r="C332" t="s">
        <v>2563</v>
      </c>
      <c r="D332" t="s">
        <v>2564</v>
      </c>
      <c r="E332" s="64" t="s">
        <v>2831</v>
      </c>
      <c r="F332" s="64" t="s">
        <v>2831</v>
      </c>
      <c r="G332" s="64" t="s">
        <v>568</v>
      </c>
      <c r="H332" s="64" t="s">
        <v>2922</v>
      </c>
      <c r="I332" t="s">
        <v>3348</v>
      </c>
      <c r="J332" t="s">
        <v>2072</v>
      </c>
      <c r="K332" t="s">
        <v>568</v>
      </c>
      <c r="L332" s="64" t="s">
        <v>2938</v>
      </c>
      <c r="M332" t="s">
        <v>2160</v>
      </c>
      <c r="N332" t="s">
        <v>2971</v>
      </c>
      <c r="O332" s="263">
        <v>0</v>
      </c>
      <c r="P332" s="158">
        <v>0</v>
      </c>
      <c r="Q332" s="64" t="s">
        <v>254</v>
      </c>
      <c r="R332" s="64" t="s">
        <v>568</v>
      </c>
    </row>
    <row r="333" spans="2:18" x14ac:dyDescent="0.3">
      <c r="B333" t="s">
        <v>2562</v>
      </c>
      <c r="C333" t="s">
        <v>2563</v>
      </c>
      <c r="D333" t="s">
        <v>2564</v>
      </c>
      <c r="E333" s="64" t="s">
        <v>2831</v>
      </c>
      <c r="F333" s="64" t="s">
        <v>2831</v>
      </c>
      <c r="G333" s="64" t="s">
        <v>568</v>
      </c>
      <c r="H333" s="64" t="s">
        <v>2922</v>
      </c>
      <c r="I333" t="s">
        <v>3349</v>
      </c>
      <c r="J333" t="s">
        <v>2072</v>
      </c>
      <c r="K333" t="s">
        <v>568</v>
      </c>
      <c r="L333" s="64" t="s">
        <v>3004</v>
      </c>
      <c r="M333" t="s">
        <v>2160</v>
      </c>
      <c r="N333" t="s">
        <v>2925</v>
      </c>
      <c r="O333" s="263">
        <v>0</v>
      </c>
      <c r="P333" s="158">
        <v>0</v>
      </c>
      <c r="Q333" s="64" t="s">
        <v>254</v>
      </c>
      <c r="R333" s="64" t="s">
        <v>568</v>
      </c>
    </row>
    <row r="334" spans="2:18" x14ac:dyDescent="0.3">
      <c r="B334" t="s">
        <v>2562</v>
      </c>
      <c r="C334" t="s">
        <v>2563</v>
      </c>
      <c r="D334" t="s">
        <v>2564</v>
      </c>
      <c r="E334" s="64" t="s">
        <v>2831</v>
      </c>
      <c r="F334" s="64" t="s">
        <v>2831</v>
      </c>
      <c r="G334" s="64" t="s">
        <v>568</v>
      </c>
      <c r="H334" s="64" t="s">
        <v>2922</v>
      </c>
      <c r="I334" t="s">
        <v>3350</v>
      </c>
      <c r="J334" t="s">
        <v>2073</v>
      </c>
      <c r="K334" t="s">
        <v>3351</v>
      </c>
      <c r="L334" s="64" t="s">
        <v>2924</v>
      </c>
      <c r="M334" t="s">
        <v>2160</v>
      </c>
      <c r="N334" t="s">
        <v>2941</v>
      </c>
      <c r="O334" s="263">
        <v>0</v>
      </c>
      <c r="P334" s="158">
        <v>0</v>
      </c>
      <c r="Q334" s="64" t="s">
        <v>254</v>
      </c>
      <c r="R334" s="64" t="s">
        <v>568</v>
      </c>
    </row>
    <row r="335" spans="2:18" x14ac:dyDescent="0.3">
      <c r="B335" t="s">
        <v>2562</v>
      </c>
      <c r="C335" t="s">
        <v>2563</v>
      </c>
      <c r="D335" t="s">
        <v>2564</v>
      </c>
      <c r="E335" s="64" t="s">
        <v>2831</v>
      </c>
      <c r="F335" s="64" t="s">
        <v>2831</v>
      </c>
      <c r="G335" s="64" t="s">
        <v>568</v>
      </c>
      <c r="H335" s="64" t="s">
        <v>2922</v>
      </c>
      <c r="I335" t="s">
        <v>3352</v>
      </c>
      <c r="J335" t="s">
        <v>2072</v>
      </c>
      <c r="K335" t="s">
        <v>568</v>
      </c>
      <c r="L335" s="64" t="s">
        <v>3017</v>
      </c>
      <c r="M335" t="s">
        <v>2160</v>
      </c>
      <c r="N335" t="s">
        <v>2925</v>
      </c>
      <c r="O335" s="263">
        <v>0</v>
      </c>
      <c r="P335" s="158">
        <v>0</v>
      </c>
      <c r="Q335" s="64" t="s">
        <v>254</v>
      </c>
      <c r="R335" s="64" t="s">
        <v>568</v>
      </c>
    </row>
    <row r="336" spans="2:18" x14ac:dyDescent="0.3">
      <c r="B336" t="s">
        <v>2562</v>
      </c>
      <c r="C336" t="s">
        <v>2563</v>
      </c>
      <c r="D336" t="s">
        <v>2564</v>
      </c>
      <c r="E336" s="64" t="s">
        <v>2831</v>
      </c>
      <c r="F336" s="64" t="s">
        <v>2831</v>
      </c>
      <c r="G336" s="64" t="s">
        <v>568</v>
      </c>
      <c r="H336" s="64" t="s">
        <v>2922</v>
      </c>
      <c r="I336" t="s">
        <v>3353</v>
      </c>
      <c r="J336" t="s">
        <v>2072</v>
      </c>
      <c r="K336" t="s">
        <v>568</v>
      </c>
      <c r="L336" s="64" t="s">
        <v>2973</v>
      </c>
      <c r="M336" t="s">
        <v>2160</v>
      </c>
      <c r="N336" t="s">
        <v>2941</v>
      </c>
      <c r="O336" s="263">
        <v>0</v>
      </c>
      <c r="P336" s="158">
        <v>0</v>
      </c>
      <c r="Q336" s="64" t="s">
        <v>254</v>
      </c>
      <c r="R336" s="64" t="s">
        <v>568</v>
      </c>
    </row>
    <row r="337" spans="2:18" x14ac:dyDescent="0.3">
      <c r="B337" t="s">
        <v>2562</v>
      </c>
      <c r="C337" t="s">
        <v>2563</v>
      </c>
      <c r="D337" t="s">
        <v>2572</v>
      </c>
      <c r="E337" s="64" t="s">
        <v>2831</v>
      </c>
      <c r="F337" s="64" t="s">
        <v>2831</v>
      </c>
      <c r="G337" s="64" t="s">
        <v>568</v>
      </c>
      <c r="H337" s="64" t="s">
        <v>3354</v>
      </c>
      <c r="I337" t="s">
        <v>3355</v>
      </c>
      <c r="J337" t="s">
        <v>2072</v>
      </c>
      <c r="K337" t="s">
        <v>568</v>
      </c>
      <c r="L337" s="64" t="s">
        <v>3356</v>
      </c>
      <c r="M337" t="s">
        <v>2186</v>
      </c>
      <c r="N337" t="s">
        <v>3357</v>
      </c>
      <c r="O337" s="263">
        <v>0</v>
      </c>
      <c r="P337" s="158">
        <v>0</v>
      </c>
      <c r="Q337" s="64" t="s">
        <v>254</v>
      </c>
      <c r="R337" s="64" t="s">
        <v>568</v>
      </c>
    </row>
    <row r="338" spans="2:18" x14ac:dyDescent="0.3">
      <c r="B338" t="s">
        <v>2562</v>
      </c>
      <c r="C338" t="s">
        <v>2563</v>
      </c>
      <c r="D338" t="s">
        <v>2572</v>
      </c>
      <c r="E338" s="64" t="s">
        <v>2831</v>
      </c>
      <c r="F338" s="64" t="s">
        <v>2831</v>
      </c>
      <c r="G338" s="64" t="s">
        <v>568</v>
      </c>
      <c r="H338" s="64" t="s">
        <v>3354</v>
      </c>
      <c r="I338" t="s">
        <v>3358</v>
      </c>
      <c r="J338" t="s">
        <v>2073</v>
      </c>
      <c r="K338" t="s">
        <v>3359</v>
      </c>
      <c r="L338" s="64" t="s">
        <v>3360</v>
      </c>
      <c r="M338" t="s">
        <v>2186</v>
      </c>
      <c r="N338" t="s">
        <v>3361</v>
      </c>
      <c r="O338" s="263">
        <v>0</v>
      </c>
      <c r="P338" s="158">
        <v>0</v>
      </c>
      <c r="Q338" s="64" t="s">
        <v>254</v>
      </c>
      <c r="R338" s="64" t="s">
        <v>568</v>
      </c>
    </row>
    <row r="339" spans="2:18" x14ac:dyDescent="0.3">
      <c r="B339" t="s">
        <v>2562</v>
      </c>
      <c r="C339" t="s">
        <v>2563</v>
      </c>
      <c r="D339" t="s">
        <v>2572</v>
      </c>
      <c r="E339" s="64" t="s">
        <v>2831</v>
      </c>
      <c r="F339" s="64" t="s">
        <v>2831</v>
      </c>
      <c r="G339" s="64" t="s">
        <v>568</v>
      </c>
      <c r="H339" s="64" t="s">
        <v>3354</v>
      </c>
      <c r="I339" t="s">
        <v>3362</v>
      </c>
      <c r="J339" t="s">
        <v>2073</v>
      </c>
      <c r="K339" t="s">
        <v>3363</v>
      </c>
      <c r="L339" s="64" t="s">
        <v>3364</v>
      </c>
      <c r="M339" t="s">
        <v>2186</v>
      </c>
      <c r="N339" t="s">
        <v>3365</v>
      </c>
      <c r="O339" s="263">
        <v>0</v>
      </c>
      <c r="P339" s="158">
        <v>0</v>
      </c>
      <c r="Q339" s="64" t="s">
        <v>254</v>
      </c>
      <c r="R339" s="64" t="s">
        <v>568</v>
      </c>
    </row>
    <row r="340" spans="2:18" x14ac:dyDescent="0.3">
      <c r="B340" t="s">
        <v>2562</v>
      </c>
      <c r="C340" t="s">
        <v>2563</v>
      </c>
      <c r="D340" t="s">
        <v>2572</v>
      </c>
      <c r="E340" s="64" t="s">
        <v>2831</v>
      </c>
      <c r="F340" s="64" t="s">
        <v>2831</v>
      </c>
      <c r="G340" s="64" t="s">
        <v>568</v>
      </c>
      <c r="H340" s="64" t="s">
        <v>3354</v>
      </c>
      <c r="I340" t="s">
        <v>3366</v>
      </c>
      <c r="J340" t="s">
        <v>2072</v>
      </c>
      <c r="K340" t="s">
        <v>568</v>
      </c>
      <c r="L340" s="64" t="s">
        <v>3356</v>
      </c>
      <c r="M340" t="s">
        <v>2160</v>
      </c>
      <c r="N340" t="s">
        <v>3367</v>
      </c>
      <c r="O340" s="263">
        <v>0</v>
      </c>
      <c r="P340" s="158">
        <v>0</v>
      </c>
      <c r="Q340" s="64" t="s">
        <v>254</v>
      </c>
      <c r="R340" s="64" t="s">
        <v>568</v>
      </c>
    </row>
    <row r="341" spans="2:18" x14ac:dyDescent="0.3">
      <c r="B341" t="s">
        <v>2562</v>
      </c>
      <c r="C341" t="s">
        <v>2563</v>
      </c>
      <c r="D341" t="s">
        <v>2572</v>
      </c>
      <c r="E341" s="64" t="s">
        <v>2831</v>
      </c>
      <c r="F341" s="64" t="s">
        <v>2831</v>
      </c>
      <c r="G341" s="64" t="s">
        <v>568</v>
      </c>
      <c r="H341" s="64" t="s">
        <v>3354</v>
      </c>
      <c r="I341" t="s">
        <v>3368</v>
      </c>
      <c r="J341" t="s">
        <v>2072</v>
      </c>
      <c r="K341" t="s">
        <v>568</v>
      </c>
      <c r="L341" s="64" t="s">
        <v>3369</v>
      </c>
      <c r="M341" t="s">
        <v>2186</v>
      </c>
      <c r="N341" t="s">
        <v>3370</v>
      </c>
      <c r="O341" s="263">
        <v>0</v>
      </c>
      <c r="P341" s="158">
        <v>0</v>
      </c>
      <c r="Q341" s="64" t="s">
        <v>254</v>
      </c>
      <c r="R341" s="64" t="s">
        <v>568</v>
      </c>
    </row>
    <row r="342" spans="2:18" x14ac:dyDescent="0.3">
      <c r="B342" t="s">
        <v>2562</v>
      </c>
      <c r="C342" t="s">
        <v>2563</v>
      </c>
      <c r="D342" t="s">
        <v>2572</v>
      </c>
      <c r="E342" s="64" t="s">
        <v>2831</v>
      </c>
      <c r="F342" s="64" t="s">
        <v>2831</v>
      </c>
      <c r="G342" s="64" t="s">
        <v>568</v>
      </c>
      <c r="H342" s="64" t="s">
        <v>3354</v>
      </c>
      <c r="I342" t="s">
        <v>3371</v>
      </c>
      <c r="J342" t="s">
        <v>2072</v>
      </c>
      <c r="K342" t="s">
        <v>568</v>
      </c>
      <c r="L342" s="64" t="s">
        <v>3372</v>
      </c>
      <c r="M342" t="s">
        <v>2186</v>
      </c>
      <c r="N342" t="s">
        <v>3373</v>
      </c>
      <c r="O342" s="263">
        <v>0</v>
      </c>
      <c r="P342" s="158">
        <v>0</v>
      </c>
      <c r="Q342" s="64" t="s">
        <v>254</v>
      </c>
      <c r="R342" s="64" t="s">
        <v>568</v>
      </c>
    </row>
    <row r="343" spans="2:18" x14ac:dyDescent="0.3">
      <c r="B343" t="s">
        <v>2562</v>
      </c>
      <c r="C343" t="s">
        <v>2563</v>
      </c>
      <c r="D343" t="s">
        <v>2572</v>
      </c>
      <c r="E343" s="64" t="s">
        <v>2831</v>
      </c>
      <c r="F343" s="64" t="s">
        <v>2831</v>
      </c>
      <c r="G343" s="64" t="s">
        <v>568</v>
      </c>
      <c r="H343" s="64" t="s">
        <v>3354</v>
      </c>
      <c r="I343" t="s">
        <v>3374</v>
      </c>
      <c r="J343" t="s">
        <v>2072</v>
      </c>
      <c r="K343" t="s">
        <v>568</v>
      </c>
      <c r="L343" s="64" t="s">
        <v>3375</v>
      </c>
      <c r="M343" t="s">
        <v>2173</v>
      </c>
      <c r="N343" t="s">
        <v>3376</v>
      </c>
      <c r="O343" s="263">
        <v>0</v>
      </c>
      <c r="P343" s="158">
        <v>0</v>
      </c>
      <c r="Q343" s="64" t="s">
        <v>254</v>
      </c>
      <c r="R343" s="64" t="s">
        <v>568</v>
      </c>
    </row>
    <row r="344" spans="2:18" x14ac:dyDescent="0.3">
      <c r="B344" t="s">
        <v>2562</v>
      </c>
      <c r="C344" t="s">
        <v>2563</v>
      </c>
      <c r="D344" t="s">
        <v>2572</v>
      </c>
      <c r="E344" s="64" t="s">
        <v>2831</v>
      </c>
      <c r="F344" s="64" t="s">
        <v>2831</v>
      </c>
      <c r="G344" s="64" t="s">
        <v>568</v>
      </c>
      <c r="H344" s="64" t="s">
        <v>3354</v>
      </c>
      <c r="I344" t="s">
        <v>3377</v>
      </c>
      <c r="J344" t="s">
        <v>2072</v>
      </c>
      <c r="K344" t="s">
        <v>568</v>
      </c>
      <c r="L344" s="64" t="s">
        <v>3378</v>
      </c>
      <c r="M344" t="s">
        <v>2186</v>
      </c>
      <c r="N344" t="s">
        <v>3379</v>
      </c>
      <c r="O344" s="263">
        <v>0</v>
      </c>
      <c r="P344" s="158">
        <v>0</v>
      </c>
      <c r="Q344" s="64" t="s">
        <v>254</v>
      </c>
      <c r="R344" s="64" t="s">
        <v>568</v>
      </c>
    </row>
    <row r="345" spans="2:18" x14ac:dyDescent="0.3">
      <c r="B345" t="s">
        <v>2562</v>
      </c>
      <c r="C345" t="s">
        <v>2563</v>
      </c>
      <c r="D345" t="s">
        <v>2572</v>
      </c>
      <c r="E345" s="64" t="s">
        <v>2831</v>
      </c>
      <c r="F345" s="64" t="s">
        <v>2831</v>
      </c>
      <c r="G345" s="64" t="s">
        <v>568</v>
      </c>
      <c r="H345" s="64" t="s">
        <v>3354</v>
      </c>
      <c r="I345" t="s">
        <v>3380</v>
      </c>
      <c r="J345" t="s">
        <v>2073</v>
      </c>
      <c r="K345" t="s">
        <v>3381</v>
      </c>
      <c r="L345" s="64" t="s">
        <v>3356</v>
      </c>
      <c r="M345" t="s">
        <v>2186</v>
      </c>
      <c r="N345" t="s">
        <v>3382</v>
      </c>
      <c r="O345" s="263">
        <v>0</v>
      </c>
      <c r="P345" s="158">
        <v>0</v>
      </c>
      <c r="Q345" s="64" t="s">
        <v>254</v>
      </c>
      <c r="R345" s="64" t="s">
        <v>568</v>
      </c>
    </row>
    <row r="346" spans="2:18" x14ac:dyDescent="0.3">
      <c r="B346" t="s">
        <v>2562</v>
      </c>
      <c r="C346" t="s">
        <v>2563</v>
      </c>
      <c r="D346" t="s">
        <v>2572</v>
      </c>
      <c r="E346" s="64" t="s">
        <v>2831</v>
      </c>
      <c r="F346" s="64" t="s">
        <v>2831</v>
      </c>
      <c r="G346" s="64" t="s">
        <v>568</v>
      </c>
      <c r="H346" s="64" t="s">
        <v>3354</v>
      </c>
      <c r="I346" t="s">
        <v>3383</v>
      </c>
      <c r="J346" t="s">
        <v>2072</v>
      </c>
      <c r="K346" t="s">
        <v>568</v>
      </c>
      <c r="L346" s="64" t="s">
        <v>3364</v>
      </c>
      <c r="M346" t="s">
        <v>2186</v>
      </c>
      <c r="N346" t="s">
        <v>3384</v>
      </c>
      <c r="O346" s="263">
        <v>0</v>
      </c>
      <c r="P346" s="158">
        <v>0</v>
      </c>
      <c r="Q346" s="64" t="s">
        <v>254</v>
      </c>
      <c r="R346" s="64" t="s">
        <v>568</v>
      </c>
    </row>
    <row r="347" spans="2:18" x14ac:dyDescent="0.3">
      <c r="B347" t="s">
        <v>2562</v>
      </c>
      <c r="C347" t="s">
        <v>2563</v>
      </c>
      <c r="D347" t="s">
        <v>2572</v>
      </c>
      <c r="E347" s="64" t="s">
        <v>2831</v>
      </c>
      <c r="F347" s="64" t="s">
        <v>2831</v>
      </c>
      <c r="G347" s="64" t="s">
        <v>568</v>
      </c>
      <c r="H347" s="64" t="s">
        <v>3354</v>
      </c>
      <c r="I347" t="s">
        <v>3385</v>
      </c>
      <c r="J347" t="s">
        <v>2072</v>
      </c>
      <c r="K347" t="s">
        <v>568</v>
      </c>
      <c r="L347" s="64" t="s">
        <v>3386</v>
      </c>
      <c r="M347" t="s">
        <v>2186</v>
      </c>
      <c r="N347" t="s">
        <v>3387</v>
      </c>
      <c r="O347" s="263">
        <v>0</v>
      </c>
      <c r="P347" s="158">
        <v>0</v>
      </c>
      <c r="Q347" s="64" t="s">
        <v>254</v>
      </c>
      <c r="R347" s="64" t="s">
        <v>568</v>
      </c>
    </row>
    <row r="348" spans="2:18" x14ac:dyDescent="0.3">
      <c r="B348" t="s">
        <v>2562</v>
      </c>
      <c r="C348" t="s">
        <v>2563</v>
      </c>
      <c r="D348" t="s">
        <v>2572</v>
      </c>
      <c r="E348" s="64" t="s">
        <v>2831</v>
      </c>
      <c r="F348" s="64" t="s">
        <v>2831</v>
      </c>
      <c r="G348" s="64" t="s">
        <v>568</v>
      </c>
      <c r="H348" s="64" t="s">
        <v>3354</v>
      </c>
      <c r="I348" t="s">
        <v>3388</v>
      </c>
      <c r="J348" t="s">
        <v>2072</v>
      </c>
      <c r="K348" t="s">
        <v>568</v>
      </c>
      <c r="L348" s="64" t="s">
        <v>3389</v>
      </c>
      <c r="M348" t="s">
        <v>2186</v>
      </c>
      <c r="N348" t="s">
        <v>3390</v>
      </c>
      <c r="O348" s="263">
        <v>0</v>
      </c>
      <c r="P348" s="158">
        <v>0</v>
      </c>
      <c r="Q348" s="64" t="s">
        <v>254</v>
      </c>
      <c r="R348" s="64" t="s">
        <v>568</v>
      </c>
    </row>
    <row r="349" spans="2:18" x14ac:dyDescent="0.3">
      <c r="B349" t="s">
        <v>2562</v>
      </c>
      <c r="C349" t="s">
        <v>2563</v>
      </c>
      <c r="D349" t="s">
        <v>2572</v>
      </c>
      <c r="E349" s="64" t="s">
        <v>2831</v>
      </c>
      <c r="F349" s="64" t="s">
        <v>2831</v>
      </c>
      <c r="G349" s="64" t="s">
        <v>568</v>
      </c>
      <c r="H349" s="64" t="s">
        <v>3354</v>
      </c>
      <c r="I349" t="s">
        <v>3391</v>
      </c>
      <c r="J349" t="s">
        <v>2072</v>
      </c>
      <c r="K349" t="s">
        <v>568</v>
      </c>
      <c r="L349" s="64" t="s">
        <v>3392</v>
      </c>
      <c r="M349" t="s">
        <v>1535</v>
      </c>
      <c r="N349" t="s">
        <v>1535</v>
      </c>
      <c r="O349" s="263">
        <v>0</v>
      </c>
      <c r="P349" s="158">
        <v>0</v>
      </c>
      <c r="Q349" s="64" t="s">
        <v>254</v>
      </c>
      <c r="R349" s="64" t="s">
        <v>568</v>
      </c>
    </row>
    <row r="350" spans="2:18" x14ac:dyDescent="0.3">
      <c r="B350" t="s">
        <v>2562</v>
      </c>
      <c r="C350" t="s">
        <v>2563</v>
      </c>
      <c r="D350" t="s">
        <v>2572</v>
      </c>
      <c r="E350" s="64" t="s">
        <v>2831</v>
      </c>
      <c r="F350" s="64" t="s">
        <v>2831</v>
      </c>
      <c r="G350" s="64" t="s">
        <v>568</v>
      </c>
      <c r="H350" s="64" t="s">
        <v>3354</v>
      </c>
      <c r="I350" t="s">
        <v>3393</v>
      </c>
      <c r="J350" t="s">
        <v>2073</v>
      </c>
      <c r="K350" t="s">
        <v>3394</v>
      </c>
      <c r="L350" s="64" t="s">
        <v>3395</v>
      </c>
      <c r="M350" t="s">
        <v>2186</v>
      </c>
      <c r="N350" t="s">
        <v>3396</v>
      </c>
      <c r="O350" s="263">
        <v>0</v>
      </c>
      <c r="P350" s="158">
        <v>0</v>
      </c>
      <c r="Q350" s="64" t="s">
        <v>254</v>
      </c>
      <c r="R350" s="64" t="s">
        <v>568</v>
      </c>
    </row>
    <row r="351" spans="2:18" x14ac:dyDescent="0.3">
      <c r="B351" t="s">
        <v>2562</v>
      </c>
      <c r="C351" t="s">
        <v>2563</v>
      </c>
      <c r="D351" t="s">
        <v>2572</v>
      </c>
      <c r="E351" s="64" t="s">
        <v>2831</v>
      </c>
      <c r="F351" s="64" t="s">
        <v>2831</v>
      </c>
      <c r="G351" s="64" t="s">
        <v>568</v>
      </c>
      <c r="H351" s="64" t="s">
        <v>3354</v>
      </c>
      <c r="I351" t="s">
        <v>3397</v>
      </c>
      <c r="J351" t="s">
        <v>2072</v>
      </c>
      <c r="K351" t="s">
        <v>568</v>
      </c>
      <c r="L351" s="64" t="s">
        <v>3398</v>
      </c>
      <c r="M351" t="s">
        <v>2186</v>
      </c>
      <c r="N351" t="s">
        <v>3399</v>
      </c>
      <c r="O351" s="263">
        <v>0</v>
      </c>
      <c r="P351" s="158">
        <v>0</v>
      </c>
      <c r="Q351" s="64" t="s">
        <v>254</v>
      </c>
      <c r="R351" s="64" t="s">
        <v>568</v>
      </c>
    </row>
    <row r="352" spans="2:18" x14ac:dyDescent="0.3">
      <c r="B352" t="s">
        <v>2562</v>
      </c>
      <c r="C352" t="s">
        <v>2563</v>
      </c>
      <c r="D352" t="s">
        <v>2572</v>
      </c>
      <c r="E352" s="64" t="s">
        <v>2831</v>
      </c>
      <c r="F352" s="64" t="s">
        <v>2831</v>
      </c>
      <c r="G352" s="64" t="s">
        <v>568</v>
      </c>
      <c r="H352" s="64" t="s">
        <v>3354</v>
      </c>
      <c r="I352" t="s">
        <v>3400</v>
      </c>
      <c r="J352" t="s">
        <v>2072</v>
      </c>
      <c r="K352" t="s">
        <v>568</v>
      </c>
      <c r="L352" s="64" t="s">
        <v>3401</v>
      </c>
      <c r="M352" t="s">
        <v>2186</v>
      </c>
      <c r="N352" t="s">
        <v>3402</v>
      </c>
      <c r="O352" s="263">
        <v>0</v>
      </c>
      <c r="P352" s="158">
        <v>0</v>
      </c>
      <c r="Q352" s="64" t="s">
        <v>2147</v>
      </c>
      <c r="R352" s="64" t="s">
        <v>568</v>
      </c>
    </row>
    <row r="353" spans="2:18" x14ac:dyDescent="0.3">
      <c r="B353" t="s">
        <v>2562</v>
      </c>
      <c r="C353" t="s">
        <v>2563</v>
      </c>
      <c r="D353" t="s">
        <v>2572</v>
      </c>
      <c r="E353" s="64" t="s">
        <v>2831</v>
      </c>
      <c r="F353" s="64" t="s">
        <v>2831</v>
      </c>
      <c r="G353" s="64" t="s">
        <v>568</v>
      </c>
      <c r="H353" s="64" t="s">
        <v>3354</v>
      </c>
      <c r="I353" t="s">
        <v>3403</v>
      </c>
      <c r="J353" t="s">
        <v>2072</v>
      </c>
      <c r="K353" t="s">
        <v>568</v>
      </c>
      <c r="L353" s="64" t="s">
        <v>3404</v>
      </c>
      <c r="M353" t="s">
        <v>2186</v>
      </c>
      <c r="N353" t="s">
        <v>3405</v>
      </c>
      <c r="O353" s="263">
        <v>0</v>
      </c>
      <c r="P353" s="158">
        <v>0</v>
      </c>
      <c r="Q353" s="64" t="s">
        <v>254</v>
      </c>
      <c r="R353" s="64" t="s">
        <v>568</v>
      </c>
    </row>
    <row r="354" spans="2:18" x14ac:dyDescent="0.3">
      <c r="B354" t="s">
        <v>2562</v>
      </c>
      <c r="C354" t="s">
        <v>2563</v>
      </c>
      <c r="D354" t="s">
        <v>2572</v>
      </c>
      <c r="E354" s="64" t="s">
        <v>2831</v>
      </c>
      <c r="F354" s="64" t="s">
        <v>2831</v>
      </c>
      <c r="G354" s="64" t="s">
        <v>568</v>
      </c>
      <c r="H354" s="64" t="s">
        <v>3354</v>
      </c>
      <c r="I354" t="s">
        <v>3406</v>
      </c>
      <c r="J354" t="s">
        <v>2072</v>
      </c>
      <c r="K354" t="s">
        <v>568</v>
      </c>
      <c r="L354" s="64" t="s">
        <v>3369</v>
      </c>
      <c r="M354" t="s">
        <v>2186</v>
      </c>
      <c r="N354" t="s">
        <v>3407</v>
      </c>
      <c r="O354" s="263">
        <v>0</v>
      </c>
      <c r="P354" s="158">
        <v>0</v>
      </c>
      <c r="Q354" s="64" t="s">
        <v>254</v>
      </c>
      <c r="R354" s="64" t="s">
        <v>568</v>
      </c>
    </row>
    <row r="355" spans="2:18" x14ac:dyDescent="0.3">
      <c r="B355" t="s">
        <v>2562</v>
      </c>
      <c r="C355" t="s">
        <v>2563</v>
      </c>
      <c r="D355" t="s">
        <v>2572</v>
      </c>
      <c r="E355" s="64" t="s">
        <v>2831</v>
      </c>
      <c r="F355" s="64" t="s">
        <v>2831</v>
      </c>
      <c r="G355" s="64" t="s">
        <v>568</v>
      </c>
      <c r="H355" s="64" t="s">
        <v>3354</v>
      </c>
      <c r="I355" t="s">
        <v>3408</v>
      </c>
      <c r="J355" t="s">
        <v>2072</v>
      </c>
      <c r="K355" t="s">
        <v>568</v>
      </c>
      <c r="L355" s="64" t="s">
        <v>3372</v>
      </c>
      <c r="M355" t="s">
        <v>2160</v>
      </c>
      <c r="N355" t="s">
        <v>3409</v>
      </c>
      <c r="O355" s="263">
        <v>0</v>
      </c>
      <c r="P355" s="158">
        <v>0</v>
      </c>
      <c r="Q355" s="64" t="s">
        <v>254</v>
      </c>
      <c r="R355" s="64" t="s">
        <v>568</v>
      </c>
    </row>
    <row r="356" spans="2:18" x14ac:dyDescent="0.3">
      <c r="B356" t="s">
        <v>2562</v>
      </c>
      <c r="C356" t="s">
        <v>2563</v>
      </c>
      <c r="D356" t="s">
        <v>2572</v>
      </c>
      <c r="E356" s="64" t="s">
        <v>2831</v>
      </c>
      <c r="F356" s="64" t="s">
        <v>2831</v>
      </c>
      <c r="G356" s="64" t="s">
        <v>568</v>
      </c>
      <c r="H356" s="64" t="s">
        <v>3354</v>
      </c>
      <c r="I356" t="s">
        <v>3410</v>
      </c>
      <c r="J356" t="s">
        <v>2072</v>
      </c>
      <c r="K356" t="s">
        <v>568</v>
      </c>
      <c r="L356" s="64" t="s">
        <v>3411</v>
      </c>
      <c r="M356" t="s">
        <v>2186</v>
      </c>
      <c r="N356" t="s">
        <v>3412</v>
      </c>
      <c r="O356" s="263">
        <v>0</v>
      </c>
      <c r="P356" s="158">
        <v>0</v>
      </c>
      <c r="Q356" s="64" t="s">
        <v>254</v>
      </c>
      <c r="R356" s="64" t="s">
        <v>568</v>
      </c>
    </row>
    <row r="357" spans="2:18" x14ac:dyDescent="0.3">
      <c r="B357" t="s">
        <v>2562</v>
      </c>
      <c r="C357" t="s">
        <v>2563</v>
      </c>
      <c r="D357" t="s">
        <v>2572</v>
      </c>
      <c r="E357" s="64" t="s">
        <v>2831</v>
      </c>
      <c r="F357" s="64" t="s">
        <v>2831</v>
      </c>
      <c r="G357" s="64" t="s">
        <v>568</v>
      </c>
      <c r="H357" s="64" t="s">
        <v>3354</v>
      </c>
      <c r="I357" t="s">
        <v>3413</v>
      </c>
      <c r="J357" t="s">
        <v>2072</v>
      </c>
      <c r="K357" t="s">
        <v>568</v>
      </c>
      <c r="L357" s="64" t="s">
        <v>3369</v>
      </c>
      <c r="M357" t="s">
        <v>2186</v>
      </c>
      <c r="N357" t="s">
        <v>3414</v>
      </c>
      <c r="O357" s="263">
        <v>0</v>
      </c>
      <c r="P357" s="158">
        <v>0</v>
      </c>
      <c r="Q357" s="64" t="s">
        <v>254</v>
      </c>
      <c r="R357" s="64" t="s">
        <v>568</v>
      </c>
    </row>
    <row r="358" spans="2:18" x14ac:dyDescent="0.3">
      <c r="B358" t="s">
        <v>2562</v>
      </c>
      <c r="C358" t="s">
        <v>2563</v>
      </c>
      <c r="D358" t="s">
        <v>2572</v>
      </c>
      <c r="E358" s="64" t="s">
        <v>2831</v>
      </c>
      <c r="F358" s="64" t="s">
        <v>2831</v>
      </c>
      <c r="G358" s="64" t="s">
        <v>568</v>
      </c>
      <c r="H358" s="64" t="s">
        <v>3354</v>
      </c>
      <c r="I358" t="s">
        <v>3415</v>
      </c>
      <c r="J358" t="s">
        <v>2072</v>
      </c>
      <c r="K358" t="s">
        <v>568</v>
      </c>
      <c r="L358" s="64" t="s">
        <v>3416</v>
      </c>
      <c r="M358" t="s">
        <v>2186</v>
      </c>
      <c r="N358" t="s">
        <v>3417</v>
      </c>
      <c r="O358" s="263">
        <v>0</v>
      </c>
      <c r="P358" s="158">
        <v>0</v>
      </c>
      <c r="Q358" s="64" t="s">
        <v>254</v>
      </c>
      <c r="R358" s="64" t="s">
        <v>568</v>
      </c>
    </row>
    <row r="359" spans="2:18" x14ac:dyDescent="0.3">
      <c r="B359" t="s">
        <v>2562</v>
      </c>
      <c r="C359" t="s">
        <v>2563</v>
      </c>
      <c r="D359" t="s">
        <v>2572</v>
      </c>
      <c r="E359" s="64" t="s">
        <v>2831</v>
      </c>
      <c r="F359" s="64" t="s">
        <v>2831</v>
      </c>
      <c r="G359" s="64" t="s">
        <v>568</v>
      </c>
      <c r="H359" s="64" t="s">
        <v>3354</v>
      </c>
      <c r="I359" t="s">
        <v>3418</v>
      </c>
      <c r="J359" t="s">
        <v>2072</v>
      </c>
      <c r="K359" t="s">
        <v>568</v>
      </c>
      <c r="L359" s="64" t="s">
        <v>3369</v>
      </c>
      <c r="M359" t="s">
        <v>2160</v>
      </c>
      <c r="N359" t="s">
        <v>3419</v>
      </c>
      <c r="O359" s="263">
        <v>0</v>
      </c>
      <c r="P359" s="158">
        <v>0</v>
      </c>
      <c r="Q359" s="64" t="s">
        <v>254</v>
      </c>
      <c r="R359" s="64" t="s">
        <v>568</v>
      </c>
    </row>
    <row r="360" spans="2:18" x14ac:dyDescent="0.3">
      <c r="B360" t="s">
        <v>2562</v>
      </c>
      <c r="C360" t="s">
        <v>2563</v>
      </c>
      <c r="D360" t="s">
        <v>2572</v>
      </c>
      <c r="E360" s="64" t="s">
        <v>2831</v>
      </c>
      <c r="F360" s="64" t="s">
        <v>2831</v>
      </c>
      <c r="G360" s="64" t="s">
        <v>568</v>
      </c>
      <c r="H360" s="64" t="s">
        <v>3354</v>
      </c>
      <c r="I360" t="s">
        <v>3420</v>
      </c>
      <c r="J360" t="s">
        <v>2073</v>
      </c>
      <c r="K360" t="s">
        <v>3421</v>
      </c>
      <c r="L360" s="64" t="s">
        <v>3422</v>
      </c>
      <c r="M360" t="s">
        <v>1535</v>
      </c>
      <c r="N360" t="s">
        <v>1535</v>
      </c>
      <c r="O360" s="263">
        <v>0</v>
      </c>
      <c r="P360" s="158">
        <v>0</v>
      </c>
      <c r="Q360" s="64" t="s">
        <v>254</v>
      </c>
      <c r="R360" s="64" t="s">
        <v>568</v>
      </c>
    </row>
    <row r="361" spans="2:18" x14ac:dyDescent="0.3">
      <c r="B361" t="s">
        <v>2562</v>
      </c>
      <c r="C361" t="s">
        <v>2563</v>
      </c>
      <c r="D361" t="s">
        <v>2572</v>
      </c>
      <c r="E361" s="64" t="s">
        <v>2831</v>
      </c>
      <c r="F361" s="64" t="s">
        <v>2831</v>
      </c>
      <c r="G361" s="64" t="s">
        <v>568</v>
      </c>
      <c r="H361" s="64" t="s">
        <v>3354</v>
      </c>
      <c r="I361" t="s">
        <v>3423</v>
      </c>
      <c r="J361" t="s">
        <v>2073</v>
      </c>
      <c r="K361" t="s">
        <v>3205</v>
      </c>
      <c r="L361" s="64" t="s">
        <v>3411</v>
      </c>
      <c r="M361" t="s">
        <v>2186</v>
      </c>
      <c r="N361" t="s">
        <v>3424</v>
      </c>
      <c r="O361" s="263">
        <v>0</v>
      </c>
      <c r="P361" s="158">
        <v>0</v>
      </c>
      <c r="Q361" s="64" t="s">
        <v>254</v>
      </c>
      <c r="R361" s="64" t="s">
        <v>568</v>
      </c>
    </row>
    <row r="362" spans="2:18" x14ac:dyDescent="0.3">
      <c r="B362" t="s">
        <v>2562</v>
      </c>
      <c r="C362" t="s">
        <v>2563</v>
      </c>
      <c r="D362" t="s">
        <v>2572</v>
      </c>
      <c r="E362" s="64" t="s">
        <v>2831</v>
      </c>
      <c r="F362" s="64" t="s">
        <v>2831</v>
      </c>
      <c r="G362" s="64" t="s">
        <v>568</v>
      </c>
      <c r="H362" s="64" t="s">
        <v>3354</v>
      </c>
      <c r="I362" t="s">
        <v>3425</v>
      </c>
      <c r="J362" t="s">
        <v>2072</v>
      </c>
      <c r="K362" t="s">
        <v>568</v>
      </c>
      <c r="L362" s="64" t="s">
        <v>3401</v>
      </c>
      <c r="M362" t="s">
        <v>2186</v>
      </c>
      <c r="N362" t="s">
        <v>3426</v>
      </c>
      <c r="O362" s="263">
        <v>0</v>
      </c>
      <c r="P362" s="158">
        <v>0</v>
      </c>
      <c r="Q362" s="64" t="s">
        <v>254</v>
      </c>
      <c r="R362" s="64" t="s">
        <v>568</v>
      </c>
    </row>
    <row r="363" spans="2:18" x14ac:dyDescent="0.3">
      <c r="B363" t="s">
        <v>2562</v>
      </c>
      <c r="C363" t="s">
        <v>2563</v>
      </c>
      <c r="D363" t="s">
        <v>2572</v>
      </c>
      <c r="E363" s="64" t="s">
        <v>2831</v>
      </c>
      <c r="F363" s="64" t="s">
        <v>2831</v>
      </c>
      <c r="G363" s="64" t="s">
        <v>568</v>
      </c>
      <c r="H363" s="64" t="s">
        <v>3354</v>
      </c>
      <c r="I363" t="s">
        <v>3427</v>
      </c>
      <c r="J363" t="s">
        <v>2073</v>
      </c>
      <c r="K363" t="s">
        <v>3428</v>
      </c>
      <c r="L363" s="64" t="s">
        <v>3416</v>
      </c>
      <c r="M363" t="s">
        <v>2186</v>
      </c>
      <c r="N363" t="s">
        <v>3429</v>
      </c>
      <c r="O363" s="263">
        <v>0</v>
      </c>
      <c r="P363" s="158">
        <v>0</v>
      </c>
      <c r="Q363" s="64" t="s">
        <v>254</v>
      </c>
      <c r="R363" s="64" t="s">
        <v>568</v>
      </c>
    </row>
    <row r="364" spans="2:18" x14ac:dyDescent="0.3">
      <c r="B364" t="s">
        <v>2562</v>
      </c>
      <c r="C364" t="s">
        <v>2563</v>
      </c>
      <c r="D364" t="s">
        <v>2572</v>
      </c>
      <c r="E364" s="64" t="s">
        <v>2831</v>
      </c>
      <c r="F364" s="64" t="s">
        <v>2831</v>
      </c>
      <c r="G364" s="64" t="s">
        <v>568</v>
      </c>
      <c r="H364" s="64" t="s">
        <v>3354</v>
      </c>
      <c r="I364" t="s">
        <v>3430</v>
      </c>
      <c r="J364" t="s">
        <v>2072</v>
      </c>
      <c r="K364" t="s">
        <v>568</v>
      </c>
      <c r="L364" s="64" t="s">
        <v>3404</v>
      </c>
      <c r="M364" t="s">
        <v>2186</v>
      </c>
      <c r="N364" t="s">
        <v>3431</v>
      </c>
      <c r="O364" s="263">
        <v>0</v>
      </c>
      <c r="P364" s="158">
        <v>0</v>
      </c>
      <c r="Q364" s="64" t="s">
        <v>2147</v>
      </c>
      <c r="R364" s="64" t="s">
        <v>568</v>
      </c>
    </row>
    <row r="365" spans="2:18" x14ac:dyDescent="0.3">
      <c r="B365" t="s">
        <v>2562</v>
      </c>
      <c r="C365" t="s">
        <v>2563</v>
      </c>
      <c r="D365" t="s">
        <v>2572</v>
      </c>
      <c r="E365" s="64" t="s">
        <v>2831</v>
      </c>
      <c r="F365" s="64" t="s">
        <v>2831</v>
      </c>
      <c r="G365" s="64" t="s">
        <v>568</v>
      </c>
      <c r="H365" s="64" t="s">
        <v>3354</v>
      </c>
      <c r="I365" t="s">
        <v>3432</v>
      </c>
      <c r="J365" t="s">
        <v>2072</v>
      </c>
      <c r="K365" t="s">
        <v>568</v>
      </c>
      <c r="L365" s="64" t="s">
        <v>3386</v>
      </c>
      <c r="M365" t="s">
        <v>2186</v>
      </c>
      <c r="N365" t="s">
        <v>3433</v>
      </c>
      <c r="O365" s="263">
        <v>0</v>
      </c>
      <c r="P365" s="158">
        <v>0</v>
      </c>
      <c r="Q365" s="64" t="s">
        <v>254</v>
      </c>
      <c r="R365" s="64" t="s">
        <v>568</v>
      </c>
    </row>
    <row r="366" spans="2:18" x14ac:dyDescent="0.3">
      <c r="B366" t="s">
        <v>2562</v>
      </c>
      <c r="C366" t="s">
        <v>2563</v>
      </c>
      <c r="D366" t="s">
        <v>2572</v>
      </c>
      <c r="E366" s="64" t="s">
        <v>2831</v>
      </c>
      <c r="F366" s="64" t="s">
        <v>2831</v>
      </c>
      <c r="G366" s="64" t="s">
        <v>568</v>
      </c>
      <c r="H366" s="64" t="s">
        <v>3354</v>
      </c>
      <c r="I366" t="s">
        <v>3434</v>
      </c>
      <c r="J366" t="s">
        <v>2072</v>
      </c>
      <c r="K366" t="s">
        <v>568</v>
      </c>
      <c r="L366" s="64" t="s">
        <v>3360</v>
      </c>
      <c r="M366" t="s">
        <v>2186</v>
      </c>
      <c r="N366" t="s">
        <v>3435</v>
      </c>
      <c r="O366" s="263">
        <v>0</v>
      </c>
      <c r="P366" s="158">
        <v>0</v>
      </c>
      <c r="Q366" s="64" t="s">
        <v>254</v>
      </c>
      <c r="R366" s="64" t="s">
        <v>568</v>
      </c>
    </row>
    <row r="367" spans="2:18" x14ac:dyDescent="0.3">
      <c r="B367" t="s">
        <v>2562</v>
      </c>
      <c r="C367" t="s">
        <v>2563</v>
      </c>
      <c r="D367" t="s">
        <v>2572</v>
      </c>
      <c r="E367" s="64" t="s">
        <v>2831</v>
      </c>
      <c r="F367" s="64" t="s">
        <v>2831</v>
      </c>
      <c r="G367" s="64" t="s">
        <v>568</v>
      </c>
      <c r="H367" s="64" t="s">
        <v>3354</v>
      </c>
      <c r="I367" t="s">
        <v>3436</v>
      </c>
      <c r="J367" t="s">
        <v>2073</v>
      </c>
      <c r="K367" t="s">
        <v>3437</v>
      </c>
      <c r="L367" s="64" t="s">
        <v>3392</v>
      </c>
      <c r="M367" t="s">
        <v>2186</v>
      </c>
      <c r="N367" t="s">
        <v>3438</v>
      </c>
      <c r="O367" s="263">
        <v>0</v>
      </c>
      <c r="P367" s="158">
        <v>0</v>
      </c>
      <c r="Q367" s="64" t="s">
        <v>254</v>
      </c>
      <c r="R367" s="64" t="s">
        <v>568</v>
      </c>
    </row>
    <row r="368" spans="2:18" x14ac:dyDescent="0.3">
      <c r="B368" t="s">
        <v>2562</v>
      </c>
      <c r="C368" t="s">
        <v>2563</v>
      </c>
      <c r="D368" t="s">
        <v>2572</v>
      </c>
      <c r="E368" s="64" t="s">
        <v>2831</v>
      </c>
      <c r="F368" s="64" t="s">
        <v>2831</v>
      </c>
      <c r="G368" s="64" t="s">
        <v>568</v>
      </c>
      <c r="H368" s="64" t="s">
        <v>3354</v>
      </c>
      <c r="I368" t="s">
        <v>3439</v>
      </c>
      <c r="J368" t="s">
        <v>2072</v>
      </c>
      <c r="K368" t="s">
        <v>568</v>
      </c>
      <c r="L368" s="64" t="s">
        <v>3411</v>
      </c>
      <c r="M368" t="s">
        <v>1535</v>
      </c>
      <c r="N368" t="s">
        <v>1535</v>
      </c>
      <c r="O368" s="263">
        <v>0</v>
      </c>
      <c r="P368" s="158">
        <v>0</v>
      </c>
      <c r="Q368" s="64" t="s">
        <v>254</v>
      </c>
      <c r="R368" s="64" t="s">
        <v>568</v>
      </c>
    </row>
    <row r="369" spans="2:18" x14ac:dyDescent="0.3">
      <c r="B369" t="s">
        <v>2562</v>
      </c>
      <c r="C369" t="s">
        <v>2563</v>
      </c>
      <c r="D369" t="s">
        <v>2572</v>
      </c>
      <c r="E369" s="64" t="s">
        <v>2831</v>
      </c>
      <c r="F369" s="64" t="s">
        <v>2831</v>
      </c>
      <c r="G369" s="64" t="s">
        <v>568</v>
      </c>
      <c r="H369" s="64" t="s">
        <v>3354</v>
      </c>
      <c r="I369" t="s">
        <v>3440</v>
      </c>
      <c r="J369" t="s">
        <v>2072</v>
      </c>
      <c r="K369" t="s">
        <v>568</v>
      </c>
      <c r="L369" s="64" t="s">
        <v>3369</v>
      </c>
      <c r="M369" t="s">
        <v>2186</v>
      </c>
      <c r="N369" t="s">
        <v>3441</v>
      </c>
      <c r="O369" s="263">
        <v>0</v>
      </c>
      <c r="P369" s="158">
        <v>0</v>
      </c>
      <c r="Q369" s="64" t="s">
        <v>254</v>
      </c>
      <c r="R369" s="64" t="s">
        <v>568</v>
      </c>
    </row>
    <row r="370" spans="2:18" x14ac:dyDescent="0.3">
      <c r="B370" t="s">
        <v>2562</v>
      </c>
      <c r="C370" t="s">
        <v>2563</v>
      </c>
      <c r="D370" t="s">
        <v>2572</v>
      </c>
      <c r="E370" s="64" t="s">
        <v>2831</v>
      </c>
      <c r="F370" s="64" t="s">
        <v>2831</v>
      </c>
      <c r="G370" s="64" t="s">
        <v>568</v>
      </c>
      <c r="H370" s="64" t="s">
        <v>3354</v>
      </c>
      <c r="I370" t="s">
        <v>3442</v>
      </c>
      <c r="J370" t="s">
        <v>2072</v>
      </c>
      <c r="K370" t="s">
        <v>568</v>
      </c>
      <c r="L370" s="64" t="s">
        <v>3443</v>
      </c>
      <c r="M370" t="s">
        <v>2160</v>
      </c>
      <c r="N370" t="s">
        <v>3444</v>
      </c>
      <c r="O370" s="263">
        <v>0</v>
      </c>
      <c r="P370" s="158">
        <v>0</v>
      </c>
      <c r="Q370" s="64" t="s">
        <v>254</v>
      </c>
      <c r="R370" s="64" t="s">
        <v>568</v>
      </c>
    </row>
    <row r="371" spans="2:18" x14ac:dyDescent="0.3">
      <c r="B371" t="s">
        <v>2562</v>
      </c>
      <c r="C371" t="s">
        <v>2563</v>
      </c>
      <c r="D371" t="s">
        <v>2572</v>
      </c>
      <c r="E371" s="64" t="s">
        <v>2831</v>
      </c>
      <c r="F371" s="64" t="s">
        <v>2831</v>
      </c>
      <c r="G371" s="64" t="s">
        <v>568</v>
      </c>
      <c r="H371" s="64" t="s">
        <v>3354</v>
      </c>
      <c r="I371" t="s">
        <v>3445</v>
      </c>
      <c r="J371" t="s">
        <v>2072</v>
      </c>
      <c r="K371" t="s">
        <v>568</v>
      </c>
      <c r="L371" s="64" t="s">
        <v>3378</v>
      </c>
      <c r="M371" t="s">
        <v>1535</v>
      </c>
      <c r="N371" t="s">
        <v>1535</v>
      </c>
      <c r="O371" s="263">
        <v>2</v>
      </c>
      <c r="P371" s="158">
        <v>4116.49</v>
      </c>
      <c r="Q371" s="64" t="s">
        <v>254</v>
      </c>
      <c r="R371" s="64" t="s">
        <v>568</v>
      </c>
    </row>
    <row r="372" spans="2:18" x14ac:dyDescent="0.3">
      <c r="B372" t="s">
        <v>2562</v>
      </c>
      <c r="C372" t="s">
        <v>2563</v>
      </c>
      <c r="D372" t="s">
        <v>2572</v>
      </c>
      <c r="E372" s="64" t="s">
        <v>2831</v>
      </c>
      <c r="F372" s="64" t="s">
        <v>2831</v>
      </c>
      <c r="G372" s="64" t="s">
        <v>568</v>
      </c>
      <c r="H372" s="64" t="s">
        <v>3354</v>
      </c>
      <c r="I372" t="s">
        <v>3446</v>
      </c>
      <c r="J372" t="s">
        <v>2072</v>
      </c>
      <c r="K372" t="s">
        <v>568</v>
      </c>
      <c r="L372" s="64" t="s">
        <v>3372</v>
      </c>
      <c r="M372" t="s">
        <v>1535</v>
      </c>
      <c r="N372" t="s">
        <v>1535</v>
      </c>
      <c r="O372" s="263">
        <v>0</v>
      </c>
      <c r="P372" s="158">
        <v>0</v>
      </c>
      <c r="Q372" s="64" t="s">
        <v>254</v>
      </c>
      <c r="R372" s="64" t="s">
        <v>568</v>
      </c>
    </row>
    <row r="373" spans="2:18" x14ac:dyDescent="0.3">
      <c r="B373" t="s">
        <v>2562</v>
      </c>
      <c r="C373" t="s">
        <v>2563</v>
      </c>
      <c r="D373" t="s">
        <v>2572</v>
      </c>
      <c r="E373" s="64" t="s">
        <v>2831</v>
      </c>
      <c r="F373" s="64" t="s">
        <v>2831</v>
      </c>
      <c r="G373" s="64" t="s">
        <v>568</v>
      </c>
      <c r="H373" s="64" t="s">
        <v>3354</v>
      </c>
      <c r="I373" t="s">
        <v>3447</v>
      </c>
      <c r="J373" t="s">
        <v>2072</v>
      </c>
      <c r="K373" t="s">
        <v>568</v>
      </c>
      <c r="L373" s="64" t="s">
        <v>3448</v>
      </c>
      <c r="M373" t="s">
        <v>1535</v>
      </c>
      <c r="N373" t="s">
        <v>1535</v>
      </c>
      <c r="O373" s="263">
        <v>0</v>
      </c>
      <c r="P373" s="158">
        <v>0</v>
      </c>
      <c r="Q373" s="64" t="s">
        <v>254</v>
      </c>
      <c r="R373" s="64" t="s">
        <v>568</v>
      </c>
    </row>
    <row r="374" spans="2:18" x14ac:dyDescent="0.3">
      <c r="B374" t="s">
        <v>2562</v>
      </c>
      <c r="C374" t="s">
        <v>2563</v>
      </c>
      <c r="D374" t="s">
        <v>2572</v>
      </c>
      <c r="E374" s="64" t="s">
        <v>2831</v>
      </c>
      <c r="F374" s="64" t="s">
        <v>2831</v>
      </c>
      <c r="G374" s="64" t="s">
        <v>568</v>
      </c>
      <c r="H374" s="64" t="s">
        <v>3354</v>
      </c>
      <c r="I374" t="s">
        <v>3449</v>
      </c>
      <c r="J374" t="s">
        <v>2072</v>
      </c>
      <c r="K374" t="s">
        <v>568</v>
      </c>
      <c r="L374" s="64" t="s">
        <v>3448</v>
      </c>
      <c r="M374" t="s">
        <v>2186</v>
      </c>
      <c r="N374" t="s">
        <v>3450</v>
      </c>
      <c r="O374" s="263">
        <v>0</v>
      </c>
      <c r="P374" s="158">
        <v>0</v>
      </c>
      <c r="Q374" s="64" t="s">
        <v>254</v>
      </c>
      <c r="R374" s="64" t="s">
        <v>568</v>
      </c>
    </row>
    <row r="375" spans="2:18" x14ac:dyDescent="0.3">
      <c r="B375" t="s">
        <v>2562</v>
      </c>
      <c r="C375" t="s">
        <v>2563</v>
      </c>
      <c r="D375" t="s">
        <v>2572</v>
      </c>
      <c r="E375" s="64" t="s">
        <v>2831</v>
      </c>
      <c r="F375" s="64" t="s">
        <v>2831</v>
      </c>
      <c r="G375" s="64" t="s">
        <v>568</v>
      </c>
      <c r="H375" s="64" t="s">
        <v>3354</v>
      </c>
      <c r="I375" t="s">
        <v>3451</v>
      </c>
      <c r="J375" t="s">
        <v>2073</v>
      </c>
      <c r="K375" t="s">
        <v>3452</v>
      </c>
      <c r="L375" s="64" t="s">
        <v>3453</v>
      </c>
      <c r="M375" t="s">
        <v>2186</v>
      </c>
      <c r="N375" t="s">
        <v>3454</v>
      </c>
      <c r="O375" s="263">
        <v>0</v>
      </c>
      <c r="P375" s="158">
        <v>0</v>
      </c>
      <c r="Q375" s="64" t="s">
        <v>254</v>
      </c>
      <c r="R375" s="64" t="s">
        <v>568</v>
      </c>
    </row>
    <row r="376" spans="2:18" x14ac:dyDescent="0.3">
      <c r="B376" t="s">
        <v>2562</v>
      </c>
      <c r="C376" t="s">
        <v>2563</v>
      </c>
      <c r="D376" t="s">
        <v>2572</v>
      </c>
      <c r="E376" s="64" t="s">
        <v>2831</v>
      </c>
      <c r="F376" s="64" t="s">
        <v>2831</v>
      </c>
      <c r="G376" s="64" t="s">
        <v>568</v>
      </c>
      <c r="H376" s="64" t="s">
        <v>3354</v>
      </c>
      <c r="I376" t="s">
        <v>3455</v>
      </c>
      <c r="J376" t="s">
        <v>2073</v>
      </c>
      <c r="K376" t="s">
        <v>3205</v>
      </c>
      <c r="L376" s="64" t="s">
        <v>3401</v>
      </c>
      <c r="M376" t="s">
        <v>2186</v>
      </c>
      <c r="N376" t="s">
        <v>3456</v>
      </c>
      <c r="O376" s="263">
        <v>0</v>
      </c>
      <c r="P376" s="158">
        <v>0</v>
      </c>
      <c r="Q376" s="64" t="s">
        <v>254</v>
      </c>
      <c r="R376" s="64" t="s">
        <v>568</v>
      </c>
    </row>
    <row r="377" spans="2:18" x14ac:dyDescent="0.3">
      <c r="B377" t="s">
        <v>2562</v>
      </c>
      <c r="C377" t="s">
        <v>2563</v>
      </c>
      <c r="D377" t="s">
        <v>2572</v>
      </c>
      <c r="E377" s="64" t="s">
        <v>2831</v>
      </c>
      <c r="F377" s="64" t="s">
        <v>2831</v>
      </c>
      <c r="G377" s="64" t="s">
        <v>568</v>
      </c>
      <c r="H377" s="64" t="s">
        <v>3354</v>
      </c>
      <c r="I377" t="s">
        <v>3457</v>
      </c>
      <c r="J377" t="s">
        <v>2072</v>
      </c>
      <c r="K377" t="s">
        <v>568</v>
      </c>
      <c r="L377" s="64" t="s">
        <v>3401</v>
      </c>
      <c r="M377" t="s">
        <v>2186</v>
      </c>
      <c r="N377" t="s">
        <v>3458</v>
      </c>
      <c r="O377" s="263">
        <v>0</v>
      </c>
      <c r="P377" s="158">
        <v>0</v>
      </c>
      <c r="Q377" s="64" t="s">
        <v>254</v>
      </c>
      <c r="R377" s="64" t="s">
        <v>568</v>
      </c>
    </row>
    <row r="378" spans="2:18" x14ac:dyDescent="0.3">
      <c r="B378" t="s">
        <v>2562</v>
      </c>
      <c r="C378" t="s">
        <v>2563</v>
      </c>
      <c r="D378" t="s">
        <v>2572</v>
      </c>
      <c r="E378" s="64" t="s">
        <v>2831</v>
      </c>
      <c r="F378" s="64" t="s">
        <v>2831</v>
      </c>
      <c r="G378" s="64" t="s">
        <v>568</v>
      </c>
      <c r="H378" s="64" t="s">
        <v>3354</v>
      </c>
      <c r="I378" t="s">
        <v>3459</v>
      </c>
      <c r="J378" t="s">
        <v>2072</v>
      </c>
      <c r="K378" t="s">
        <v>568</v>
      </c>
      <c r="L378" s="64" t="s">
        <v>3398</v>
      </c>
      <c r="M378" t="s">
        <v>1535</v>
      </c>
      <c r="N378" t="s">
        <v>1535</v>
      </c>
      <c r="O378" s="263">
        <v>0</v>
      </c>
      <c r="P378" s="158">
        <v>0</v>
      </c>
      <c r="Q378" s="64" t="s">
        <v>254</v>
      </c>
      <c r="R378" s="64" t="s">
        <v>568</v>
      </c>
    </row>
    <row r="379" spans="2:18" x14ac:dyDescent="0.3">
      <c r="B379" t="s">
        <v>2562</v>
      </c>
      <c r="C379" t="s">
        <v>2563</v>
      </c>
      <c r="D379" t="s">
        <v>2572</v>
      </c>
      <c r="E379" s="64" t="s">
        <v>2831</v>
      </c>
      <c r="F379" s="64" t="s">
        <v>2831</v>
      </c>
      <c r="G379" s="64" t="s">
        <v>568</v>
      </c>
      <c r="H379" s="64" t="s">
        <v>3354</v>
      </c>
      <c r="I379" t="s">
        <v>3460</v>
      </c>
      <c r="J379" t="s">
        <v>2072</v>
      </c>
      <c r="K379" t="s">
        <v>568</v>
      </c>
      <c r="L379" s="64" t="s">
        <v>3448</v>
      </c>
      <c r="M379" t="s">
        <v>2186</v>
      </c>
      <c r="N379" t="s">
        <v>3461</v>
      </c>
      <c r="O379" s="263">
        <v>0</v>
      </c>
      <c r="P379" s="158">
        <v>0</v>
      </c>
      <c r="Q379" s="64" t="s">
        <v>2147</v>
      </c>
      <c r="R379" s="64" t="s">
        <v>568</v>
      </c>
    </row>
    <row r="380" spans="2:18" x14ac:dyDescent="0.3">
      <c r="B380" t="s">
        <v>2562</v>
      </c>
      <c r="C380" t="s">
        <v>2563</v>
      </c>
      <c r="D380" t="s">
        <v>2572</v>
      </c>
      <c r="E380" s="64" t="s">
        <v>2831</v>
      </c>
      <c r="F380" s="64" t="s">
        <v>2831</v>
      </c>
      <c r="G380" s="64" t="s">
        <v>568</v>
      </c>
      <c r="H380" s="64" t="s">
        <v>3354</v>
      </c>
      <c r="I380" t="s">
        <v>3462</v>
      </c>
      <c r="J380" t="s">
        <v>2073</v>
      </c>
      <c r="K380" t="s">
        <v>2566</v>
      </c>
      <c r="L380" s="64" t="s">
        <v>3378</v>
      </c>
      <c r="M380" t="s">
        <v>2186</v>
      </c>
      <c r="N380" t="s">
        <v>3463</v>
      </c>
      <c r="O380" s="263">
        <v>0</v>
      </c>
      <c r="P380" s="158">
        <v>0</v>
      </c>
      <c r="Q380" s="64" t="s">
        <v>254</v>
      </c>
      <c r="R380" s="64" t="s">
        <v>568</v>
      </c>
    </row>
    <row r="381" spans="2:18" x14ac:dyDescent="0.3">
      <c r="B381" t="s">
        <v>2562</v>
      </c>
      <c r="C381" t="s">
        <v>2563</v>
      </c>
      <c r="D381" t="s">
        <v>2572</v>
      </c>
      <c r="E381" s="64" t="s">
        <v>2831</v>
      </c>
      <c r="F381" s="64" t="s">
        <v>2831</v>
      </c>
      <c r="G381" s="64" t="s">
        <v>568</v>
      </c>
      <c r="H381" s="64" t="s">
        <v>3354</v>
      </c>
      <c r="I381" t="s">
        <v>3464</v>
      </c>
      <c r="J381" t="s">
        <v>2073</v>
      </c>
      <c r="K381" t="s">
        <v>3465</v>
      </c>
      <c r="L381" s="64" t="s">
        <v>3466</v>
      </c>
      <c r="M381" t="s">
        <v>2186</v>
      </c>
      <c r="N381" t="s">
        <v>3467</v>
      </c>
      <c r="O381" s="263">
        <v>0</v>
      </c>
      <c r="P381" s="158">
        <v>0</v>
      </c>
      <c r="Q381" s="64" t="s">
        <v>254</v>
      </c>
      <c r="R381" s="64" t="s">
        <v>568</v>
      </c>
    </row>
    <row r="382" spans="2:18" x14ac:dyDescent="0.3">
      <c r="B382" t="s">
        <v>2562</v>
      </c>
      <c r="C382" t="s">
        <v>2563</v>
      </c>
      <c r="D382" t="s">
        <v>2572</v>
      </c>
      <c r="E382" s="64" t="s">
        <v>2831</v>
      </c>
      <c r="F382" s="64" t="s">
        <v>2831</v>
      </c>
      <c r="G382" s="64" t="s">
        <v>568</v>
      </c>
      <c r="H382" s="64" t="s">
        <v>3354</v>
      </c>
      <c r="I382" t="s">
        <v>3468</v>
      </c>
      <c r="J382" t="s">
        <v>2072</v>
      </c>
      <c r="K382" t="s">
        <v>568</v>
      </c>
      <c r="L382" s="64" t="s">
        <v>3398</v>
      </c>
      <c r="M382" t="s">
        <v>2186</v>
      </c>
      <c r="N382" t="s">
        <v>3469</v>
      </c>
      <c r="O382" s="263">
        <v>0</v>
      </c>
      <c r="P382" s="158">
        <v>0</v>
      </c>
      <c r="Q382" s="64" t="s">
        <v>254</v>
      </c>
      <c r="R382" s="64" t="s">
        <v>568</v>
      </c>
    </row>
    <row r="383" spans="2:18" x14ac:dyDescent="0.3">
      <c r="B383" t="s">
        <v>2562</v>
      </c>
      <c r="C383" t="s">
        <v>2563</v>
      </c>
      <c r="D383" t="s">
        <v>2572</v>
      </c>
      <c r="E383" s="64" t="s">
        <v>2831</v>
      </c>
      <c r="F383" s="64" t="s">
        <v>2831</v>
      </c>
      <c r="G383" s="64" t="s">
        <v>568</v>
      </c>
      <c r="H383" s="64" t="s">
        <v>3354</v>
      </c>
      <c r="I383" t="s">
        <v>3470</v>
      </c>
      <c r="J383" t="s">
        <v>2072</v>
      </c>
      <c r="K383" t="s">
        <v>568</v>
      </c>
      <c r="L383" s="64" t="s">
        <v>3422</v>
      </c>
      <c r="M383" t="s">
        <v>2186</v>
      </c>
      <c r="N383" t="s">
        <v>3471</v>
      </c>
      <c r="O383" s="263">
        <v>0</v>
      </c>
      <c r="P383" s="158">
        <v>0</v>
      </c>
      <c r="Q383" s="64" t="s">
        <v>254</v>
      </c>
      <c r="R383" s="64" t="s">
        <v>568</v>
      </c>
    </row>
    <row r="384" spans="2:18" x14ac:dyDescent="0.3">
      <c r="B384" t="s">
        <v>2562</v>
      </c>
      <c r="C384" t="s">
        <v>2563</v>
      </c>
      <c r="D384" t="s">
        <v>2572</v>
      </c>
      <c r="E384" s="64" t="s">
        <v>2831</v>
      </c>
      <c r="F384" s="64" t="s">
        <v>2831</v>
      </c>
      <c r="G384" s="64" t="s">
        <v>568</v>
      </c>
      <c r="H384" s="64" t="s">
        <v>3354</v>
      </c>
      <c r="I384" t="s">
        <v>3472</v>
      </c>
      <c r="J384" t="s">
        <v>2072</v>
      </c>
      <c r="K384" t="s">
        <v>568</v>
      </c>
      <c r="L384" s="64" t="s">
        <v>3473</v>
      </c>
      <c r="M384" t="s">
        <v>2186</v>
      </c>
      <c r="N384" t="s">
        <v>3474</v>
      </c>
      <c r="O384" s="263">
        <v>0</v>
      </c>
      <c r="P384" s="158">
        <v>0</v>
      </c>
      <c r="Q384" s="64" t="s">
        <v>254</v>
      </c>
      <c r="R384" s="64" t="s">
        <v>568</v>
      </c>
    </row>
    <row r="385" spans="2:18" x14ac:dyDescent="0.3">
      <c r="B385" t="s">
        <v>2562</v>
      </c>
      <c r="C385" t="s">
        <v>2563</v>
      </c>
      <c r="D385" t="s">
        <v>2572</v>
      </c>
      <c r="E385" s="64" t="s">
        <v>2831</v>
      </c>
      <c r="F385" s="64" t="s">
        <v>2831</v>
      </c>
      <c r="G385" s="64" t="s">
        <v>568</v>
      </c>
      <c r="H385" s="64" t="s">
        <v>3354</v>
      </c>
      <c r="I385" t="s">
        <v>3475</v>
      </c>
      <c r="J385" t="s">
        <v>2073</v>
      </c>
      <c r="K385" t="s">
        <v>2997</v>
      </c>
      <c r="L385" s="64" t="s">
        <v>3453</v>
      </c>
      <c r="M385" t="s">
        <v>2186</v>
      </c>
      <c r="N385" t="s">
        <v>3476</v>
      </c>
      <c r="O385" s="263">
        <v>0</v>
      </c>
      <c r="P385" s="158">
        <v>0</v>
      </c>
      <c r="Q385" s="64" t="s">
        <v>254</v>
      </c>
      <c r="R385" s="64" t="s">
        <v>568</v>
      </c>
    </row>
    <row r="386" spans="2:18" x14ac:dyDescent="0.3">
      <c r="B386" t="s">
        <v>2562</v>
      </c>
      <c r="C386" t="s">
        <v>2563</v>
      </c>
      <c r="D386" t="s">
        <v>2572</v>
      </c>
      <c r="E386" s="64" t="s">
        <v>2831</v>
      </c>
      <c r="F386" s="64" t="s">
        <v>2831</v>
      </c>
      <c r="G386" s="64" t="s">
        <v>568</v>
      </c>
      <c r="H386" s="64" t="s">
        <v>3354</v>
      </c>
      <c r="I386" t="s">
        <v>3477</v>
      </c>
      <c r="J386" t="s">
        <v>2073</v>
      </c>
      <c r="K386" t="s">
        <v>3478</v>
      </c>
      <c r="L386" s="64" t="s">
        <v>3422</v>
      </c>
      <c r="M386" t="s">
        <v>2186</v>
      </c>
      <c r="N386" t="s">
        <v>3479</v>
      </c>
      <c r="O386" s="263">
        <v>0</v>
      </c>
      <c r="P386" s="158">
        <v>0</v>
      </c>
      <c r="Q386" s="64" t="s">
        <v>254</v>
      </c>
      <c r="R386" s="64" t="s">
        <v>568</v>
      </c>
    </row>
    <row r="387" spans="2:18" x14ac:dyDescent="0.3">
      <c r="B387" t="s">
        <v>2562</v>
      </c>
      <c r="C387" t="s">
        <v>2563</v>
      </c>
      <c r="D387" t="s">
        <v>2572</v>
      </c>
      <c r="E387" s="64" t="s">
        <v>2831</v>
      </c>
      <c r="F387" s="64" t="s">
        <v>2831</v>
      </c>
      <c r="G387" s="64" t="s">
        <v>568</v>
      </c>
      <c r="H387" s="64" t="s">
        <v>3354</v>
      </c>
      <c r="I387" t="s">
        <v>3480</v>
      </c>
      <c r="J387" t="s">
        <v>2073</v>
      </c>
      <c r="K387" t="s">
        <v>3481</v>
      </c>
      <c r="L387" s="64" t="s">
        <v>3443</v>
      </c>
      <c r="M387" t="s">
        <v>2186</v>
      </c>
      <c r="N387" t="s">
        <v>3482</v>
      </c>
      <c r="O387" s="263">
        <v>0</v>
      </c>
      <c r="P387" s="158">
        <v>0</v>
      </c>
      <c r="Q387" s="64" t="s">
        <v>254</v>
      </c>
      <c r="R387" s="64" t="s">
        <v>568</v>
      </c>
    </row>
    <row r="388" spans="2:18" x14ac:dyDescent="0.3">
      <c r="B388" t="s">
        <v>2562</v>
      </c>
      <c r="C388" t="s">
        <v>2563</v>
      </c>
      <c r="D388" t="s">
        <v>2572</v>
      </c>
      <c r="E388" s="64" t="s">
        <v>2831</v>
      </c>
      <c r="F388" s="64" t="s">
        <v>2831</v>
      </c>
      <c r="G388" s="64" t="s">
        <v>568</v>
      </c>
      <c r="H388" s="64" t="s">
        <v>3354</v>
      </c>
      <c r="I388" t="s">
        <v>3483</v>
      </c>
      <c r="J388" t="s">
        <v>2072</v>
      </c>
      <c r="K388" t="s">
        <v>568</v>
      </c>
      <c r="L388" s="64" t="s">
        <v>3473</v>
      </c>
      <c r="M388" t="s">
        <v>2186</v>
      </c>
      <c r="N388" t="s">
        <v>3484</v>
      </c>
      <c r="O388" s="263">
        <v>0</v>
      </c>
      <c r="P388" s="158">
        <v>0</v>
      </c>
      <c r="Q388" s="64" t="s">
        <v>254</v>
      </c>
      <c r="R388" s="64" t="s">
        <v>568</v>
      </c>
    </row>
    <row r="389" spans="2:18" x14ac:dyDescent="0.3">
      <c r="B389" t="s">
        <v>2562</v>
      </c>
      <c r="C389" t="s">
        <v>2563</v>
      </c>
      <c r="D389" t="s">
        <v>2572</v>
      </c>
      <c r="E389" s="64" t="s">
        <v>2831</v>
      </c>
      <c r="F389" s="64" t="s">
        <v>2831</v>
      </c>
      <c r="G389" s="64" t="s">
        <v>568</v>
      </c>
      <c r="H389" s="64" t="s">
        <v>3354</v>
      </c>
      <c r="I389" t="s">
        <v>3485</v>
      </c>
      <c r="J389" t="s">
        <v>2072</v>
      </c>
      <c r="K389" t="s">
        <v>568</v>
      </c>
      <c r="L389" s="64" t="s">
        <v>3411</v>
      </c>
      <c r="M389" t="s">
        <v>2186</v>
      </c>
      <c r="N389" t="s">
        <v>3486</v>
      </c>
      <c r="O389" s="263">
        <v>0</v>
      </c>
      <c r="P389" s="158">
        <v>0</v>
      </c>
      <c r="Q389" s="64" t="s">
        <v>254</v>
      </c>
      <c r="R389" s="64" t="s">
        <v>568</v>
      </c>
    </row>
    <row r="390" spans="2:18" x14ac:dyDescent="0.3">
      <c r="B390" t="s">
        <v>2562</v>
      </c>
      <c r="C390" t="s">
        <v>2563</v>
      </c>
      <c r="D390" t="s">
        <v>2572</v>
      </c>
      <c r="E390" s="64" t="s">
        <v>2831</v>
      </c>
      <c r="F390" s="64" t="s">
        <v>2831</v>
      </c>
      <c r="G390" s="64" t="s">
        <v>568</v>
      </c>
      <c r="H390" s="64" t="s">
        <v>3354</v>
      </c>
      <c r="I390" t="s">
        <v>3487</v>
      </c>
      <c r="J390" t="s">
        <v>2072</v>
      </c>
      <c r="K390" t="s">
        <v>568</v>
      </c>
      <c r="L390" s="64" t="s">
        <v>3356</v>
      </c>
      <c r="M390" t="s">
        <v>2186</v>
      </c>
      <c r="N390" t="s">
        <v>3488</v>
      </c>
      <c r="O390" s="263">
        <v>0</v>
      </c>
      <c r="P390" s="158">
        <v>0</v>
      </c>
      <c r="Q390" s="64" t="s">
        <v>254</v>
      </c>
      <c r="R390" s="64" t="s">
        <v>568</v>
      </c>
    </row>
    <row r="391" spans="2:18" x14ac:dyDescent="0.3">
      <c r="B391" t="s">
        <v>2562</v>
      </c>
      <c r="C391" t="s">
        <v>2563</v>
      </c>
      <c r="D391" t="s">
        <v>2572</v>
      </c>
      <c r="E391" s="64" t="s">
        <v>2831</v>
      </c>
      <c r="F391" s="64" t="s">
        <v>2831</v>
      </c>
      <c r="G391" s="64" t="s">
        <v>568</v>
      </c>
      <c r="H391" s="64" t="s">
        <v>3354</v>
      </c>
      <c r="I391" t="s">
        <v>3489</v>
      </c>
      <c r="J391" t="s">
        <v>2072</v>
      </c>
      <c r="K391" t="s">
        <v>568</v>
      </c>
      <c r="L391" s="64" t="s">
        <v>3372</v>
      </c>
      <c r="M391" t="s">
        <v>2186</v>
      </c>
      <c r="N391" t="s">
        <v>3490</v>
      </c>
      <c r="O391" s="263">
        <v>0</v>
      </c>
      <c r="P391" s="158">
        <v>0</v>
      </c>
      <c r="Q391" s="64" t="s">
        <v>254</v>
      </c>
      <c r="R391" s="64" t="s">
        <v>568</v>
      </c>
    </row>
    <row r="392" spans="2:18" x14ac:dyDescent="0.3">
      <c r="B392" t="s">
        <v>2562</v>
      </c>
      <c r="C392" t="s">
        <v>2563</v>
      </c>
      <c r="D392" t="s">
        <v>2572</v>
      </c>
      <c r="E392" s="64" t="s">
        <v>2831</v>
      </c>
      <c r="F392" s="64" t="s">
        <v>2831</v>
      </c>
      <c r="G392" s="64" t="s">
        <v>568</v>
      </c>
      <c r="H392" s="64" t="s">
        <v>3354</v>
      </c>
      <c r="I392" t="s">
        <v>3491</v>
      </c>
      <c r="J392" t="s">
        <v>2072</v>
      </c>
      <c r="K392" t="s">
        <v>568</v>
      </c>
      <c r="L392" s="64" t="s">
        <v>3356</v>
      </c>
      <c r="M392" t="s">
        <v>2186</v>
      </c>
      <c r="N392" t="s">
        <v>3492</v>
      </c>
      <c r="O392" s="263">
        <v>0</v>
      </c>
      <c r="P392" s="158">
        <v>0</v>
      </c>
      <c r="Q392" s="64" t="s">
        <v>254</v>
      </c>
      <c r="R392" s="64" t="s">
        <v>568</v>
      </c>
    </row>
    <row r="393" spans="2:18" x14ac:dyDescent="0.3">
      <c r="B393" t="s">
        <v>2562</v>
      </c>
      <c r="C393" t="s">
        <v>2563</v>
      </c>
      <c r="D393" t="s">
        <v>2572</v>
      </c>
      <c r="E393" s="64" t="s">
        <v>2831</v>
      </c>
      <c r="F393" s="64" t="s">
        <v>2831</v>
      </c>
      <c r="G393" s="64" t="s">
        <v>568</v>
      </c>
      <c r="H393" s="64" t="s">
        <v>3354</v>
      </c>
      <c r="I393" t="s">
        <v>3493</v>
      </c>
      <c r="J393" t="s">
        <v>2073</v>
      </c>
      <c r="K393" t="s">
        <v>3494</v>
      </c>
      <c r="L393" s="64" t="s">
        <v>3495</v>
      </c>
      <c r="M393" t="s">
        <v>2186</v>
      </c>
      <c r="N393" t="s">
        <v>3496</v>
      </c>
      <c r="O393" s="263">
        <v>0</v>
      </c>
      <c r="P393" s="158">
        <v>0</v>
      </c>
      <c r="Q393" s="64" t="s">
        <v>254</v>
      </c>
      <c r="R393" s="64" t="s">
        <v>568</v>
      </c>
    </row>
    <row r="394" spans="2:18" x14ac:dyDescent="0.3">
      <c r="B394" t="s">
        <v>2562</v>
      </c>
      <c r="C394" t="s">
        <v>2563</v>
      </c>
      <c r="D394" t="s">
        <v>2572</v>
      </c>
      <c r="E394" s="64" t="s">
        <v>2831</v>
      </c>
      <c r="F394" s="64" t="s">
        <v>2831</v>
      </c>
      <c r="G394" s="64" t="s">
        <v>568</v>
      </c>
      <c r="H394" s="64" t="s">
        <v>3354</v>
      </c>
      <c r="I394" t="s">
        <v>3497</v>
      </c>
      <c r="J394" t="s">
        <v>2072</v>
      </c>
      <c r="K394" t="s">
        <v>568</v>
      </c>
      <c r="L394" s="64" t="s">
        <v>3372</v>
      </c>
      <c r="M394" t="s">
        <v>2186</v>
      </c>
      <c r="N394" t="s">
        <v>3498</v>
      </c>
      <c r="O394" s="263">
        <v>0</v>
      </c>
      <c r="P394" s="158">
        <v>0</v>
      </c>
      <c r="Q394" s="64" t="s">
        <v>2147</v>
      </c>
      <c r="R394" s="64" t="s">
        <v>568</v>
      </c>
    </row>
    <row r="395" spans="2:18" x14ac:dyDescent="0.3">
      <c r="B395" t="s">
        <v>2562</v>
      </c>
      <c r="C395" t="s">
        <v>2563</v>
      </c>
      <c r="D395" t="s">
        <v>2572</v>
      </c>
      <c r="E395" s="64" t="s">
        <v>2831</v>
      </c>
      <c r="F395" s="64" t="s">
        <v>2831</v>
      </c>
      <c r="G395" s="64" t="s">
        <v>568</v>
      </c>
      <c r="H395" s="64" t="s">
        <v>3354</v>
      </c>
      <c r="I395" t="s">
        <v>3499</v>
      </c>
      <c r="J395" t="s">
        <v>2072</v>
      </c>
      <c r="K395" t="s">
        <v>568</v>
      </c>
      <c r="L395" s="64" t="s">
        <v>3411</v>
      </c>
      <c r="M395" t="s">
        <v>1535</v>
      </c>
      <c r="N395" t="s">
        <v>1535</v>
      </c>
      <c r="O395" s="263">
        <v>0</v>
      </c>
      <c r="P395" s="158">
        <v>0</v>
      </c>
      <c r="Q395" s="64" t="s">
        <v>254</v>
      </c>
      <c r="R395" s="64" t="s">
        <v>568</v>
      </c>
    </row>
    <row r="396" spans="2:18" x14ac:dyDescent="0.3">
      <c r="B396" t="s">
        <v>2562</v>
      </c>
      <c r="C396" t="s">
        <v>2563</v>
      </c>
      <c r="D396" t="s">
        <v>2572</v>
      </c>
      <c r="E396" s="64" t="s">
        <v>2831</v>
      </c>
      <c r="F396" s="64" t="s">
        <v>2831</v>
      </c>
      <c r="G396" s="64" t="s">
        <v>568</v>
      </c>
      <c r="H396" s="64" t="s">
        <v>3354</v>
      </c>
      <c r="I396" t="s">
        <v>3500</v>
      </c>
      <c r="J396" t="s">
        <v>2072</v>
      </c>
      <c r="K396" t="s">
        <v>568</v>
      </c>
      <c r="L396" s="64" t="s">
        <v>3398</v>
      </c>
      <c r="M396" t="s">
        <v>2186</v>
      </c>
      <c r="N396" t="s">
        <v>3501</v>
      </c>
      <c r="O396" s="263">
        <v>0</v>
      </c>
      <c r="P396" s="158">
        <v>0</v>
      </c>
      <c r="Q396" s="64" t="s">
        <v>254</v>
      </c>
      <c r="R396" s="64" t="s">
        <v>568</v>
      </c>
    </row>
    <row r="397" spans="2:18" x14ac:dyDescent="0.3">
      <c r="B397" t="s">
        <v>2562</v>
      </c>
      <c r="C397" t="s">
        <v>2563</v>
      </c>
      <c r="D397" t="s">
        <v>2572</v>
      </c>
      <c r="E397" s="64" t="s">
        <v>2831</v>
      </c>
      <c r="F397" s="64" t="s">
        <v>2831</v>
      </c>
      <c r="G397" s="64" t="s">
        <v>568</v>
      </c>
      <c r="H397" s="64" t="s">
        <v>3354</v>
      </c>
      <c r="I397" t="s">
        <v>3502</v>
      </c>
      <c r="J397" t="s">
        <v>2072</v>
      </c>
      <c r="K397" t="s">
        <v>568</v>
      </c>
      <c r="L397" s="64" t="s">
        <v>3356</v>
      </c>
      <c r="M397" t="s">
        <v>2186</v>
      </c>
      <c r="N397" t="s">
        <v>3503</v>
      </c>
      <c r="O397" s="263">
        <v>0</v>
      </c>
      <c r="P397" s="158">
        <v>0</v>
      </c>
      <c r="Q397" s="64" t="s">
        <v>254</v>
      </c>
      <c r="R397" s="64" t="s">
        <v>568</v>
      </c>
    </row>
    <row r="398" spans="2:18" x14ac:dyDescent="0.3">
      <c r="B398" t="s">
        <v>2562</v>
      </c>
      <c r="C398" t="s">
        <v>2563</v>
      </c>
      <c r="D398" t="s">
        <v>2572</v>
      </c>
      <c r="E398" s="64" t="s">
        <v>2831</v>
      </c>
      <c r="F398" s="64" t="s">
        <v>2831</v>
      </c>
      <c r="G398" s="64" t="s">
        <v>568</v>
      </c>
      <c r="H398" s="64" t="s">
        <v>3354</v>
      </c>
      <c r="I398" t="s">
        <v>3504</v>
      </c>
      <c r="J398" t="s">
        <v>2072</v>
      </c>
      <c r="K398" t="s">
        <v>568</v>
      </c>
      <c r="L398" s="64" t="s">
        <v>3375</v>
      </c>
      <c r="M398" t="s">
        <v>2160</v>
      </c>
      <c r="N398" t="s">
        <v>3505</v>
      </c>
      <c r="O398" s="263">
        <v>0</v>
      </c>
      <c r="P398" s="158">
        <v>0</v>
      </c>
      <c r="Q398" s="64" t="s">
        <v>254</v>
      </c>
      <c r="R398" s="64" t="s">
        <v>568</v>
      </c>
    </row>
    <row r="399" spans="2:18" x14ac:dyDescent="0.3">
      <c r="B399" t="s">
        <v>2562</v>
      </c>
      <c r="C399" t="s">
        <v>2563</v>
      </c>
      <c r="D399" t="s">
        <v>2572</v>
      </c>
      <c r="E399" s="64" t="s">
        <v>2831</v>
      </c>
      <c r="F399" s="64" t="s">
        <v>2831</v>
      </c>
      <c r="G399" s="64" t="s">
        <v>568</v>
      </c>
      <c r="H399" s="64" t="s">
        <v>3354</v>
      </c>
      <c r="I399" t="s">
        <v>3506</v>
      </c>
      <c r="J399" t="s">
        <v>2072</v>
      </c>
      <c r="K399" t="s">
        <v>568</v>
      </c>
      <c r="L399" s="64" t="s">
        <v>3356</v>
      </c>
      <c r="M399" t="s">
        <v>2186</v>
      </c>
      <c r="N399" t="s">
        <v>3507</v>
      </c>
      <c r="O399" s="263">
        <v>0</v>
      </c>
      <c r="P399" s="158">
        <v>0</v>
      </c>
      <c r="Q399" s="64" t="s">
        <v>254</v>
      </c>
      <c r="R399" s="64" t="s">
        <v>568</v>
      </c>
    </row>
    <row r="400" spans="2:18" x14ac:dyDescent="0.3">
      <c r="B400" t="s">
        <v>2562</v>
      </c>
      <c r="C400" t="s">
        <v>2563</v>
      </c>
      <c r="D400" t="s">
        <v>2572</v>
      </c>
      <c r="E400" s="64" t="s">
        <v>2831</v>
      </c>
      <c r="F400" s="64" t="s">
        <v>2831</v>
      </c>
      <c r="G400" s="64" t="s">
        <v>568</v>
      </c>
      <c r="H400" s="64" t="s">
        <v>3354</v>
      </c>
      <c r="I400" t="s">
        <v>3508</v>
      </c>
      <c r="J400" t="s">
        <v>2073</v>
      </c>
      <c r="K400" t="s">
        <v>3509</v>
      </c>
      <c r="L400" s="64" t="s">
        <v>3411</v>
      </c>
      <c r="M400" t="s">
        <v>2186</v>
      </c>
      <c r="N400" t="s">
        <v>3510</v>
      </c>
      <c r="O400" s="263">
        <v>0</v>
      </c>
      <c r="P400" s="158">
        <v>0</v>
      </c>
      <c r="Q400" s="64" t="s">
        <v>254</v>
      </c>
      <c r="R400" s="64" t="s">
        <v>568</v>
      </c>
    </row>
    <row r="401" spans="2:18" x14ac:dyDescent="0.3">
      <c r="B401" t="s">
        <v>2562</v>
      </c>
      <c r="C401" t="s">
        <v>2563</v>
      </c>
      <c r="D401" t="s">
        <v>2572</v>
      </c>
      <c r="E401" s="64" t="s">
        <v>2831</v>
      </c>
      <c r="F401" s="64" t="s">
        <v>2831</v>
      </c>
      <c r="G401" s="64" t="s">
        <v>568</v>
      </c>
      <c r="H401" s="64" t="s">
        <v>3354</v>
      </c>
      <c r="I401" t="s">
        <v>3511</v>
      </c>
      <c r="J401" t="s">
        <v>2073</v>
      </c>
      <c r="K401" t="s">
        <v>3512</v>
      </c>
      <c r="L401" s="64" t="s">
        <v>3422</v>
      </c>
      <c r="M401" t="s">
        <v>2186</v>
      </c>
      <c r="N401" t="s">
        <v>3513</v>
      </c>
      <c r="O401" s="263">
        <v>0</v>
      </c>
      <c r="P401" s="158">
        <v>0</v>
      </c>
      <c r="Q401" s="64" t="s">
        <v>254</v>
      </c>
      <c r="R401" s="64" t="s">
        <v>568</v>
      </c>
    </row>
    <row r="402" spans="2:18" x14ac:dyDescent="0.3">
      <c r="B402" t="s">
        <v>2562</v>
      </c>
      <c r="C402" t="s">
        <v>2563</v>
      </c>
      <c r="D402" t="s">
        <v>2572</v>
      </c>
      <c r="E402" s="64" t="s">
        <v>2831</v>
      </c>
      <c r="F402" s="64" t="s">
        <v>2831</v>
      </c>
      <c r="G402" s="64" t="s">
        <v>568</v>
      </c>
      <c r="H402" s="64" t="s">
        <v>3354</v>
      </c>
      <c r="I402" t="s">
        <v>3514</v>
      </c>
      <c r="J402" t="s">
        <v>2072</v>
      </c>
      <c r="K402" t="s">
        <v>568</v>
      </c>
      <c r="L402" s="64" t="s">
        <v>3453</v>
      </c>
      <c r="M402" t="s">
        <v>2186</v>
      </c>
      <c r="N402" t="s">
        <v>3515</v>
      </c>
      <c r="O402" s="263">
        <v>0</v>
      </c>
      <c r="P402" s="158">
        <v>0</v>
      </c>
      <c r="Q402" s="64" t="s">
        <v>254</v>
      </c>
      <c r="R402" s="64" t="s">
        <v>568</v>
      </c>
    </row>
    <row r="403" spans="2:18" x14ac:dyDescent="0.3">
      <c r="B403" t="s">
        <v>2562</v>
      </c>
      <c r="C403" t="s">
        <v>2563</v>
      </c>
      <c r="D403" t="s">
        <v>2572</v>
      </c>
      <c r="E403" s="64" t="s">
        <v>2831</v>
      </c>
      <c r="F403" s="64" t="s">
        <v>2831</v>
      </c>
      <c r="G403" s="64" t="s">
        <v>568</v>
      </c>
      <c r="H403" s="64" t="s">
        <v>3354</v>
      </c>
      <c r="I403" t="s">
        <v>3516</v>
      </c>
      <c r="J403" t="s">
        <v>2072</v>
      </c>
      <c r="K403" t="s">
        <v>568</v>
      </c>
      <c r="L403" s="64" t="s">
        <v>3495</v>
      </c>
      <c r="M403" t="s">
        <v>2186</v>
      </c>
      <c r="N403" t="s">
        <v>3517</v>
      </c>
      <c r="O403" s="263">
        <v>0</v>
      </c>
      <c r="P403" s="158">
        <v>0</v>
      </c>
      <c r="Q403" s="64" t="s">
        <v>254</v>
      </c>
      <c r="R403" s="64" t="s">
        <v>568</v>
      </c>
    </row>
    <row r="404" spans="2:18" x14ac:dyDescent="0.3">
      <c r="B404" t="s">
        <v>2562</v>
      </c>
      <c r="C404" t="s">
        <v>2563</v>
      </c>
      <c r="D404" t="s">
        <v>2572</v>
      </c>
      <c r="E404" s="64" t="s">
        <v>2831</v>
      </c>
      <c r="F404" s="64" t="s">
        <v>2831</v>
      </c>
      <c r="G404" s="64" t="s">
        <v>568</v>
      </c>
      <c r="H404" s="64" t="s">
        <v>3354</v>
      </c>
      <c r="I404" t="s">
        <v>3518</v>
      </c>
      <c r="J404" t="s">
        <v>2072</v>
      </c>
      <c r="K404" t="s">
        <v>568</v>
      </c>
      <c r="L404" s="64" t="s">
        <v>3404</v>
      </c>
      <c r="M404" t="s">
        <v>2186</v>
      </c>
      <c r="N404" t="s">
        <v>3519</v>
      </c>
      <c r="O404" s="263">
        <v>0</v>
      </c>
      <c r="P404" s="158">
        <v>0</v>
      </c>
      <c r="Q404" s="64" t="s">
        <v>254</v>
      </c>
      <c r="R404" s="64" t="s">
        <v>568</v>
      </c>
    </row>
    <row r="405" spans="2:18" x14ac:dyDescent="0.3">
      <c r="B405" t="s">
        <v>2562</v>
      </c>
      <c r="C405" t="s">
        <v>2563</v>
      </c>
      <c r="D405" t="s">
        <v>2572</v>
      </c>
      <c r="E405" s="64" t="s">
        <v>2831</v>
      </c>
      <c r="F405" s="64" t="s">
        <v>2831</v>
      </c>
      <c r="G405" s="64" t="s">
        <v>568</v>
      </c>
      <c r="H405" s="64" t="s">
        <v>3354</v>
      </c>
      <c r="I405" t="s">
        <v>3520</v>
      </c>
      <c r="J405" t="s">
        <v>2072</v>
      </c>
      <c r="K405" t="s">
        <v>568</v>
      </c>
      <c r="L405" s="64" t="s">
        <v>3473</v>
      </c>
      <c r="M405" t="s">
        <v>2176</v>
      </c>
      <c r="N405" t="s">
        <v>3521</v>
      </c>
      <c r="O405" s="263">
        <v>0</v>
      </c>
      <c r="P405" s="158">
        <v>0</v>
      </c>
      <c r="Q405" s="64" t="s">
        <v>254</v>
      </c>
      <c r="R405" s="64" t="s">
        <v>568</v>
      </c>
    </row>
    <row r="406" spans="2:18" x14ac:dyDescent="0.3">
      <c r="B406" t="s">
        <v>2562</v>
      </c>
      <c r="C406" t="s">
        <v>2563</v>
      </c>
      <c r="D406" t="s">
        <v>2572</v>
      </c>
      <c r="E406" s="64" t="s">
        <v>2831</v>
      </c>
      <c r="F406" s="64" t="s">
        <v>2831</v>
      </c>
      <c r="G406" s="64" t="s">
        <v>568</v>
      </c>
      <c r="H406" s="64" t="s">
        <v>3354</v>
      </c>
      <c r="I406" t="s">
        <v>3522</v>
      </c>
      <c r="J406" t="s">
        <v>2073</v>
      </c>
      <c r="K406" t="s">
        <v>3022</v>
      </c>
      <c r="L406" s="64" t="s">
        <v>3369</v>
      </c>
      <c r="M406" t="s">
        <v>2173</v>
      </c>
      <c r="N406" t="s">
        <v>3523</v>
      </c>
      <c r="O406" s="263">
        <v>0</v>
      </c>
      <c r="P406" s="158">
        <v>0</v>
      </c>
      <c r="Q406" s="64" t="s">
        <v>254</v>
      </c>
      <c r="R406" s="64" t="s">
        <v>568</v>
      </c>
    </row>
    <row r="407" spans="2:18" x14ac:dyDescent="0.3">
      <c r="B407" t="s">
        <v>2562</v>
      </c>
      <c r="C407" t="s">
        <v>2563</v>
      </c>
      <c r="D407" t="s">
        <v>2572</v>
      </c>
      <c r="E407" s="64" t="s">
        <v>2831</v>
      </c>
      <c r="F407" s="64" t="s">
        <v>2831</v>
      </c>
      <c r="G407" s="64" t="s">
        <v>568</v>
      </c>
      <c r="H407" s="64" t="s">
        <v>3354</v>
      </c>
      <c r="I407" t="s">
        <v>3524</v>
      </c>
      <c r="J407" t="s">
        <v>2072</v>
      </c>
      <c r="K407" t="s">
        <v>568</v>
      </c>
      <c r="L407" s="64" t="s">
        <v>3422</v>
      </c>
      <c r="M407" t="s">
        <v>2186</v>
      </c>
      <c r="N407" t="s">
        <v>3525</v>
      </c>
      <c r="O407" s="263">
        <v>0</v>
      </c>
      <c r="P407" s="158">
        <v>0</v>
      </c>
      <c r="Q407" s="64" t="s">
        <v>254</v>
      </c>
      <c r="R407" s="64" t="s">
        <v>568</v>
      </c>
    </row>
    <row r="408" spans="2:18" x14ac:dyDescent="0.3">
      <c r="B408" t="s">
        <v>2562</v>
      </c>
      <c r="C408" t="s">
        <v>2563</v>
      </c>
      <c r="D408" t="s">
        <v>2572</v>
      </c>
      <c r="E408" s="64" t="s">
        <v>2831</v>
      </c>
      <c r="F408" s="64" t="s">
        <v>2831</v>
      </c>
      <c r="G408" s="64" t="s">
        <v>568</v>
      </c>
      <c r="H408" s="64" t="s">
        <v>3354</v>
      </c>
      <c r="I408" t="s">
        <v>3526</v>
      </c>
      <c r="J408" t="s">
        <v>2072</v>
      </c>
      <c r="K408" t="s">
        <v>568</v>
      </c>
      <c r="L408" s="64" t="s">
        <v>3356</v>
      </c>
      <c r="M408" t="s">
        <v>1535</v>
      </c>
      <c r="N408" t="s">
        <v>1535</v>
      </c>
      <c r="O408" s="263">
        <v>1</v>
      </c>
      <c r="P408" s="158">
        <v>333.85</v>
      </c>
      <c r="Q408" s="64" t="s">
        <v>254</v>
      </c>
      <c r="R408" s="64" t="s">
        <v>568</v>
      </c>
    </row>
    <row r="409" spans="2:18" x14ac:dyDescent="0.3">
      <c r="B409" t="s">
        <v>2562</v>
      </c>
      <c r="C409" t="s">
        <v>2563</v>
      </c>
      <c r="D409" t="s">
        <v>2572</v>
      </c>
      <c r="E409" s="64" t="s">
        <v>2831</v>
      </c>
      <c r="F409" s="64" t="s">
        <v>2831</v>
      </c>
      <c r="G409" s="64" t="s">
        <v>568</v>
      </c>
      <c r="H409" s="64" t="s">
        <v>3354</v>
      </c>
      <c r="I409" t="s">
        <v>3527</v>
      </c>
      <c r="J409" t="s">
        <v>2072</v>
      </c>
      <c r="K409" t="s">
        <v>568</v>
      </c>
      <c r="L409" s="64" t="s">
        <v>3389</v>
      </c>
      <c r="M409" t="s">
        <v>2186</v>
      </c>
      <c r="N409" t="s">
        <v>3528</v>
      </c>
      <c r="O409" s="263">
        <v>0</v>
      </c>
      <c r="P409" s="158">
        <v>0</v>
      </c>
      <c r="Q409" s="64" t="s">
        <v>254</v>
      </c>
      <c r="R409" s="64" t="s">
        <v>568</v>
      </c>
    </row>
    <row r="410" spans="2:18" x14ac:dyDescent="0.3">
      <c r="B410" t="s">
        <v>2562</v>
      </c>
      <c r="C410" t="s">
        <v>2563</v>
      </c>
      <c r="D410" t="s">
        <v>2572</v>
      </c>
      <c r="E410" s="64" t="s">
        <v>2831</v>
      </c>
      <c r="F410" s="64" t="s">
        <v>2831</v>
      </c>
      <c r="G410" s="64" t="s">
        <v>568</v>
      </c>
      <c r="H410" s="64" t="s">
        <v>3354</v>
      </c>
      <c r="I410" t="s">
        <v>3529</v>
      </c>
      <c r="J410" t="s">
        <v>2072</v>
      </c>
      <c r="K410" t="s">
        <v>568</v>
      </c>
      <c r="L410" s="64" t="s">
        <v>3473</v>
      </c>
      <c r="M410" t="s">
        <v>2160</v>
      </c>
      <c r="N410" t="s">
        <v>3530</v>
      </c>
      <c r="O410" s="263">
        <v>0</v>
      </c>
      <c r="P410" s="158">
        <v>0</v>
      </c>
      <c r="Q410" s="64" t="s">
        <v>254</v>
      </c>
      <c r="R410" s="64" t="s">
        <v>568</v>
      </c>
    </row>
    <row r="411" spans="2:18" x14ac:dyDescent="0.3">
      <c r="B411" t="s">
        <v>2562</v>
      </c>
      <c r="C411" t="s">
        <v>2563</v>
      </c>
      <c r="D411" t="s">
        <v>2572</v>
      </c>
      <c r="E411" s="64" t="s">
        <v>2831</v>
      </c>
      <c r="F411" s="64" t="s">
        <v>2831</v>
      </c>
      <c r="G411" s="64" t="s">
        <v>568</v>
      </c>
      <c r="H411" s="64" t="s">
        <v>3354</v>
      </c>
      <c r="I411" t="s">
        <v>3531</v>
      </c>
      <c r="J411" t="s">
        <v>2072</v>
      </c>
      <c r="K411" t="s">
        <v>568</v>
      </c>
      <c r="L411" s="64" t="s">
        <v>3532</v>
      </c>
      <c r="M411" t="s">
        <v>2186</v>
      </c>
      <c r="N411" t="s">
        <v>3533</v>
      </c>
      <c r="O411" s="263">
        <v>0</v>
      </c>
      <c r="P411" s="158">
        <v>0</v>
      </c>
      <c r="Q411" s="64" t="s">
        <v>254</v>
      </c>
      <c r="R411" s="64" t="s">
        <v>568</v>
      </c>
    </row>
    <row r="412" spans="2:18" x14ac:dyDescent="0.3">
      <c r="B412" t="s">
        <v>2562</v>
      </c>
      <c r="C412" t="s">
        <v>2563</v>
      </c>
      <c r="D412" t="s">
        <v>2572</v>
      </c>
      <c r="E412" s="64" t="s">
        <v>2831</v>
      </c>
      <c r="F412" s="64" t="s">
        <v>2831</v>
      </c>
      <c r="G412" s="64" t="s">
        <v>568</v>
      </c>
      <c r="H412" s="64" t="s">
        <v>3354</v>
      </c>
      <c r="I412" t="s">
        <v>3534</v>
      </c>
      <c r="J412" t="s">
        <v>2072</v>
      </c>
      <c r="K412" t="s">
        <v>568</v>
      </c>
      <c r="L412" s="64" t="s">
        <v>3401</v>
      </c>
      <c r="M412" t="s">
        <v>2186</v>
      </c>
      <c r="N412" t="s">
        <v>3535</v>
      </c>
      <c r="O412" s="263">
        <v>0</v>
      </c>
      <c r="P412" s="158">
        <v>0</v>
      </c>
      <c r="Q412" s="64" t="s">
        <v>254</v>
      </c>
      <c r="R412" s="64" t="s">
        <v>568</v>
      </c>
    </row>
    <row r="413" spans="2:18" x14ac:dyDescent="0.3">
      <c r="B413" t="s">
        <v>2562</v>
      </c>
      <c r="C413" t="s">
        <v>2563</v>
      </c>
      <c r="D413" t="s">
        <v>2572</v>
      </c>
      <c r="E413" s="64" t="s">
        <v>2831</v>
      </c>
      <c r="F413" s="64" t="s">
        <v>2831</v>
      </c>
      <c r="G413" s="64" t="s">
        <v>568</v>
      </c>
      <c r="H413" s="64" t="s">
        <v>3354</v>
      </c>
      <c r="I413" t="s">
        <v>3536</v>
      </c>
      <c r="J413" t="s">
        <v>2072</v>
      </c>
      <c r="K413" t="s">
        <v>568</v>
      </c>
      <c r="L413" s="64" t="s">
        <v>3369</v>
      </c>
      <c r="M413" t="s">
        <v>2186</v>
      </c>
      <c r="N413" t="s">
        <v>3537</v>
      </c>
      <c r="O413" s="263">
        <v>0</v>
      </c>
      <c r="P413" s="158">
        <v>0</v>
      </c>
      <c r="Q413" s="64" t="s">
        <v>254</v>
      </c>
      <c r="R413" s="64" t="s">
        <v>568</v>
      </c>
    </row>
    <row r="414" spans="2:18" x14ac:dyDescent="0.3">
      <c r="B414" t="s">
        <v>2562</v>
      </c>
      <c r="C414" t="s">
        <v>2563</v>
      </c>
      <c r="D414" t="s">
        <v>2572</v>
      </c>
      <c r="E414" s="64" t="s">
        <v>2831</v>
      </c>
      <c r="F414" s="64" t="s">
        <v>2831</v>
      </c>
      <c r="G414" s="64" t="s">
        <v>568</v>
      </c>
      <c r="H414" s="64" t="s">
        <v>3354</v>
      </c>
      <c r="I414" t="s">
        <v>3538</v>
      </c>
      <c r="J414" t="s">
        <v>2072</v>
      </c>
      <c r="K414" t="s">
        <v>568</v>
      </c>
      <c r="L414" s="64" t="s">
        <v>3466</v>
      </c>
      <c r="M414" t="s">
        <v>2186</v>
      </c>
      <c r="N414" t="s">
        <v>3539</v>
      </c>
      <c r="O414" s="263">
        <v>0</v>
      </c>
      <c r="P414" s="158">
        <v>0</v>
      </c>
      <c r="Q414" s="64" t="s">
        <v>254</v>
      </c>
      <c r="R414" s="64" t="s">
        <v>568</v>
      </c>
    </row>
    <row r="415" spans="2:18" x14ac:dyDescent="0.3">
      <c r="B415" t="s">
        <v>2562</v>
      </c>
      <c r="C415" t="s">
        <v>2563</v>
      </c>
      <c r="D415" t="s">
        <v>2572</v>
      </c>
      <c r="E415" s="64" t="s">
        <v>2831</v>
      </c>
      <c r="F415" s="64" t="s">
        <v>2831</v>
      </c>
      <c r="G415" s="64" t="s">
        <v>568</v>
      </c>
      <c r="H415" s="64" t="s">
        <v>3354</v>
      </c>
      <c r="I415" t="s">
        <v>3540</v>
      </c>
      <c r="J415" t="s">
        <v>2072</v>
      </c>
      <c r="K415" t="s">
        <v>568</v>
      </c>
      <c r="L415" s="64" t="s">
        <v>3378</v>
      </c>
      <c r="M415" t="s">
        <v>2160</v>
      </c>
      <c r="N415" t="s">
        <v>3541</v>
      </c>
      <c r="O415" s="263">
        <v>0</v>
      </c>
      <c r="P415" s="158">
        <v>0</v>
      </c>
      <c r="Q415" s="64" t="s">
        <v>254</v>
      </c>
      <c r="R415" s="64" t="s">
        <v>568</v>
      </c>
    </row>
    <row r="416" spans="2:18" x14ac:dyDescent="0.3">
      <c r="B416" t="s">
        <v>2562</v>
      </c>
      <c r="C416" t="s">
        <v>2563</v>
      </c>
      <c r="D416" t="s">
        <v>2572</v>
      </c>
      <c r="E416" s="64" t="s">
        <v>2831</v>
      </c>
      <c r="F416" s="64" t="s">
        <v>2831</v>
      </c>
      <c r="G416" s="64" t="s">
        <v>568</v>
      </c>
      <c r="H416" s="64" t="s">
        <v>3354</v>
      </c>
      <c r="I416" t="s">
        <v>3542</v>
      </c>
      <c r="J416" t="s">
        <v>2072</v>
      </c>
      <c r="K416" t="s">
        <v>568</v>
      </c>
      <c r="L416" s="64" t="s">
        <v>3378</v>
      </c>
      <c r="M416" t="s">
        <v>2186</v>
      </c>
      <c r="N416" t="s">
        <v>3543</v>
      </c>
      <c r="O416" s="263">
        <v>0</v>
      </c>
      <c r="P416" s="158">
        <v>0</v>
      </c>
      <c r="Q416" s="64" t="s">
        <v>254</v>
      </c>
      <c r="R416" s="64" t="s">
        <v>568</v>
      </c>
    </row>
    <row r="417" spans="2:18" x14ac:dyDescent="0.3">
      <c r="B417" t="s">
        <v>2562</v>
      </c>
      <c r="C417" t="s">
        <v>2563</v>
      </c>
      <c r="D417" t="s">
        <v>2572</v>
      </c>
      <c r="E417" s="64" t="s">
        <v>2831</v>
      </c>
      <c r="F417" s="64" t="s">
        <v>2831</v>
      </c>
      <c r="G417" s="64" t="s">
        <v>568</v>
      </c>
      <c r="H417" s="64" t="s">
        <v>3354</v>
      </c>
      <c r="I417" t="s">
        <v>3544</v>
      </c>
      <c r="J417" t="s">
        <v>2073</v>
      </c>
      <c r="K417" t="s">
        <v>3002</v>
      </c>
      <c r="L417" s="64" t="s">
        <v>3389</v>
      </c>
      <c r="M417" t="s">
        <v>2186</v>
      </c>
      <c r="N417" t="s">
        <v>3545</v>
      </c>
      <c r="O417" s="263">
        <v>0</v>
      </c>
      <c r="P417" s="158">
        <v>0</v>
      </c>
      <c r="Q417" s="64" t="s">
        <v>254</v>
      </c>
      <c r="R417" s="64" t="s">
        <v>568</v>
      </c>
    </row>
    <row r="418" spans="2:18" x14ac:dyDescent="0.3">
      <c r="B418" t="s">
        <v>2562</v>
      </c>
      <c r="C418" t="s">
        <v>2563</v>
      </c>
      <c r="D418" t="s">
        <v>2572</v>
      </c>
      <c r="E418" s="64" t="s">
        <v>2831</v>
      </c>
      <c r="F418" s="64" t="s">
        <v>2831</v>
      </c>
      <c r="G418" s="64" t="s">
        <v>568</v>
      </c>
      <c r="H418" s="64" t="s">
        <v>3354</v>
      </c>
      <c r="I418" t="s">
        <v>3546</v>
      </c>
      <c r="J418" t="s">
        <v>2072</v>
      </c>
      <c r="K418" t="s">
        <v>568</v>
      </c>
      <c r="L418" s="64" t="s">
        <v>3404</v>
      </c>
      <c r="M418" t="s">
        <v>2186</v>
      </c>
      <c r="N418" t="s">
        <v>3547</v>
      </c>
      <c r="O418" s="263">
        <v>0</v>
      </c>
      <c r="P418" s="158">
        <v>0</v>
      </c>
      <c r="Q418" s="64" t="s">
        <v>254</v>
      </c>
      <c r="R418" s="64" t="s">
        <v>568</v>
      </c>
    </row>
    <row r="419" spans="2:18" x14ac:dyDescent="0.3">
      <c r="B419" t="s">
        <v>2562</v>
      </c>
      <c r="C419" t="s">
        <v>2563</v>
      </c>
      <c r="D419" t="s">
        <v>2572</v>
      </c>
      <c r="E419" s="64" t="s">
        <v>2831</v>
      </c>
      <c r="F419" s="64" t="s">
        <v>2831</v>
      </c>
      <c r="G419" s="64" t="s">
        <v>568</v>
      </c>
      <c r="H419" s="64" t="s">
        <v>3354</v>
      </c>
      <c r="I419" t="s">
        <v>3548</v>
      </c>
      <c r="J419" t="s">
        <v>2072</v>
      </c>
      <c r="K419" t="s">
        <v>568</v>
      </c>
      <c r="L419" s="64" t="s">
        <v>3404</v>
      </c>
      <c r="M419" t="s">
        <v>2186</v>
      </c>
      <c r="N419" t="s">
        <v>3549</v>
      </c>
      <c r="O419" s="263">
        <v>0</v>
      </c>
      <c r="P419" s="158">
        <v>0</v>
      </c>
      <c r="Q419" s="64" t="s">
        <v>254</v>
      </c>
      <c r="R419" s="64" t="s">
        <v>568</v>
      </c>
    </row>
    <row r="420" spans="2:18" x14ac:dyDescent="0.3">
      <c r="B420" t="s">
        <v>2562</v>
      </c>
      <c r="C420" t="s">
        <v>2563</v>
      </c>
      <c r="D420" t="s">
        <v>2572</v>
      </c>
      <c r="E420" s="64" t="s">
        <v>2831</v>
      </c>
      <c r="F420" s="64" t="s">
        <v>2831</v>
      </c>
      <c r="G420" s="64" t="s">
        <v>568</v>
      </c>
      <c r="H420" s="64" t="s">
        <v>3354</v>
      </c>
      <c r="I420" t="s">
        <v>3550</v>
      </c>
      <c r="J420" t="s">
        <v>2072</v>
      </c>
      <c r="K420" t="s">
        <v>568</v>
      </c>
      <c r="L420" s="64" t="s">
        <v>3453</v>
      </c>
      <c r="M420" t="s">
        <v>2186</v>
      </c>
      <c r="N420" t="s">
        <v>3551</v>
      </c>
      <c r="O420" s="263">
        <v>0</v>
      </c>
      <c r="P420" s="158">
        <v>0</v>
      </c>
      <c r="Q420" s="64" t="s">
        <v>254</v>
      </c>
      <c r="R420" s="64" t="s">
        <v>568</v>
      </c>
    </row>
    <row r="421" spans="2:18" x14ac:dyDescent="0.3">
      <c r="B421" t="s">
        <v>2562</v>
      </c>
      <c r="C421" t="s">
        <v>2563</v>
      </c>
      <c r="D421" t="s">
        <v>2572</v>
      </c>
      <c r="E421" s="64" t="s">
        <v>2831</v>
      </c>
      <c r="F421" s="64" t="s">
        <v>2831</v>
      </c>
      <c r="G421" s="64" t="s">
        <v>568</v>
      </c>
      <c r="H421" s="64" t="s">
        <v>3354</v>
      </c>
      <c r="I421" t="s">
        <v>3552</v>
      </c>
      <c r="J421" t="s">
        <v>2072</v>
      </c>
      <c r="K421" t="s">
        <v>568</v>
      </c>
      <c r="L421" s="64" t="s">
        <v>3411</v>
      </c>
      <c r="M421" t="s">
        <v>1535</v>
      </c>
      <c r="N421" t="s">
        <v>1535</v>
      </c>
      <c r="O421" s="263">
        <v>0</v>
      </c>
      <c r="P421" s="158">
        <v>0</v>
      </c>
      <c r="Q421" s="64" t="s">
        <v>254</v>
      </c>
      <c r="R421" s="64" t="s">
        <v>568</v>
      </c>
    </row>
    <row r="422" spans="2:18" x14ac:dyDescent="0.3">
      <c r="B422" t="s">
        <v>2562</v>
      </c>
      <c r="C422" t="s">
        <v>2563</v>
      </c>
      <c r="D422" t="s">
        <v>2572</v>
      </c>
      <c r="E422" s="64" t="s">
        <v>2831</v>
      </c>
      <c r="F422" s="64" t="s">
        <v>2831</v>
      </c>
      <c r="G422" s="64" t="s">
        <v>568</v>
      </c>
      <c r="H422" s="64" t="s">
        <v>3354</v>
      </c>
      <c r="I422" t="s">
        <v>3553</v>
      </c>
      <c r="J422" t="s">
        <v>2072</v>
      </c>
      <c r="K422" t="s">
        <v>568</v>
      </c>
      <c r="L422" s="64" t="s">
        <v>3422</v>
      </c>
      <c r="M422" t="s">
        <v>2186</v>
      </c>
      <c r="N422" t="s">
        <v>3554</v>
      </c>
      <c r="O422" s="263">
        <v>0</v>
      </c>
      <c r="P422" s="158">
        <v>0</v>
      </c>
      <c r="Q422" s="64" t="s">
        <v>254</v>
      </c>
      <c r="R422" s="64" t="s">
        <v>568</v>
      </c>
    </row>
    <row r="423" spans="2:18" x14ac:dyDescent="0.3">
      <c r="B423" t="s">
        <v>2562</v>
      </c>
      <c r="C423" t="s">
        <v>2563</v>
      </c>
      <c r="D423" t="s">
        <v>2572</v>
      </c>
      <c r="E423" s="64" t="s">
        <v>2831</v>
      </c>
      <c r="F423" s="64" t="s">
        <v>2831</v>
      </c>
      <c r="G423" s="64" t="s">
        <v>568</v>
      </c>
      <c r="H423" s="64" t="s">
        <v>3354</v>
      </c>
      <c r="I423" t="s">
        <v>3555</v>
      </c>
      <c r="J423" t="s">
        <v>2072</v>
      </c>
      <c r="K423" t="s">
        <v>568</v>
      </c>
      <c r="L423" s="64" t="s">
        <v>3532</v>
      </c>
      <c r="M423" t="s">
        <v>2186</v>
      </c>
      <c r="N423" t="s">
        <v>3556</v>
      </c>
      <c r="O423" s="263">
        <v>0</v>
      </c>
      <c r="P423" s="158">
        <v>0</v>
      </c>
      <c r="Q423" s="64" t="s">
        <v>254</v>
      </c>
      <c r="R423" s="64" t="s">
        <v>568</v>
      </c>
    </row>
    <row r="424" spans="2:18" x14ac:dyDescent="0.3">
      <c r="B424" t="s">
        <v>2562</v>
      </c>
      <c r="C424" t="s">
        <v>2563</v>
      </c>
      <c r="D424" t="s">
        <v>2572</v>
      </c>
      <c r="E424" s="64" t="s">
        <v>2831</v>
      </c>
      <c r="F424" s="64" t="s">
        <v>2831</v>
      </c>
      <c r="G424" s="64" t="s">
        <v>568</v>
      </c>
      <c r="H424" s="64" t="s">
        <v>3354</v>
      </c>
      <c r="I424" t="s">
        <v>3557</v>
      </c>
      <c r="J424" t="s">
        <v>2072</v>
      </c>
      <c r="K424" t="s">
        <v>568</v>
      </c>
      <c r="L424" s="64" t="s">
        <v>3532</v>
      </c>
      <c r="M424" t="s">
        <v>2186</v>
      </c>
      <c r="N424" t="s">
        <v>3558</v>
      </c>
      <c r="O424" s="263">
        <v>0</v>
      </c>
      <c r="P424" s="158">
        <v>0</v>
      </c>
      <c r="Q424" s="64" t="s">
        <v>254</v>
      </c>
      <c r="R424" s="64" t="s">
        <v>568</v>
      </c>
    </row>
    <row r="425" spans="2:18" x14ac:dyDescent="0.3">
      <c r="B425" t="s">
        <v>2562</v>
      </c>
      <c r="C425" t="s">
        <v>2563</v>
      </c>
      <c r="D425" t="s">
        <v>2572</v>
      </c>
      <c r="E425" s="64" t="s">
        <v>2831</v>
      </c>
      <c r="F425" s="64" t="s">
        <v>2831</v>
      </c>
      <c r="G425" s="64" t="s">
        <v>568</v>
      </c>
      <c r="H425" s="64" t="s">
        <v>3354</v>
      </c>
      <c r="I425" t="s">
        <v>3559</v>
      </c>
      <c r="J425" t="s">
        <v>2072</v>
      </c>
      <c r="K425" t="s">
        <v>568</v>
      </c>
      <c r="L425" s="64" t="s">
        <v>3378</v>
      </c>
      <c r="M425" t="s">
        <v>2186</v>
      </c>
      <c r="N425" t="s">
        <v>3560</v>
      </c>
      <c r="O425" s="263">
        <v>0</v>
      </c>
      <c r="P425" s="158">
        <v>0</v>
      </c>
      <c r="Q425" s="64" t="s">
        <v>254</v>
      </c>
      <c r="R425" s="64" t="s">
        <v>568</v>
      </c>
    </row>
    <row r="426" spans="2:18" x14ac:dyDescent="0.3">
      <c r="B426" t="s">
        <v>2562</v>
      </c>
      <c r="C426" t="s">
        <v>2563</v>
      </c>
      <c r="D426" t="s">
        <v>2572</v>
      </c>
      <c r="E426" s="64" t="s">
        <v>2831</v>
      </c>
      <c r="F426" s="64" t="s">
        <v>2831</v>
      </c>
      <c r="G426" s="64" t="s">
        <v>568</v>
      </c>
      <c r="H426" s="64" t="s">
        <v>3354</v>
      </c>
      <c r="I426" t="s">
        <v>3561</v>
      </c>
      <c r="J426" t="s">
        <v>2072</v>
      </c>
      <c r="K426" t="s">
        <v>568</v>
      </c>
      <c r="L426" s="64" t="s">
        <v>3473</v>
      </c>
      <c r="M426" t="s">
        <v>2186</v>
      </c>
      <c r="N426" t="s">
        <v>3562</v>
      </c>
      <c r="O426" s="263">
        <v>0</v>
      </c>
      <c r="P426" s="158">
        <v>0</v>
      </c>
      <c r="Q426" s="64" t="s">
        <v>254</v>
      </c>
      <c r="R426" s="64" t="s">
        <v>568</v>
      </c>
    </row>
    <row r="427" spans="2:18" x14ac:dyDescent="0.3">
      <c r="B427" t="s">
        <v>2562</v>
      </c>
      <c r="C427" t="s">
        <v>2563</v>
      </c>
      <c r="D427" t="s">
        <v>2572</v>
      </c>
      <c r="E427" s="64" t="s">
        <v>2831</v>
      </c>
      <c r="F427" s="64" t="s">
        <v>2831</v>
      </c>
      <c r="G427" s="64" t="s">
        <v>568</v>
      </c>
      <c r="H427" s="64" t="s">
        <v>3354</v>
      </c>
      <c r="I427" t="s">
        <v>3563</v>
      </c>
      <c r="J427" t="s">
        <v>2072</v>
      </c>
      <c r="K427" t="s">
        <v>568</v>
      </c>
      <c r="L427" s="64" t="s">
        <v>3356</v>
      </c>
      <c r="M427" t="s">
        <v>2186</v>
      </c>
      <c r="N427" t="s">
        <v>3564</v>
      </c>
      <c r="O427" s="263">
        <v>0</v>
      </c>
      <c r="P427" s="158">
        <v>0</v>
      </c>
      <c r="Q427" s="64" t="s">
        <v>254</v>
      </c>
      <c r="R427" s="64" t="s">
        <v>568</v>
      </c>
    </row>
    <row r="428" spans="2:18" x14ac:dyDescent="0.3">
      <c r="B428" t="s">
        <v>2562</v>
      </c>
      <c r="C428" t="s">
        <v>2563</v>
      </c>
      <c r="D428" t="s">
        <v>2572</v>
      </c>
      <c r="E428" s="64" t="s">
        <v>2831</v>
      </c>
      <c r="F428" s="64" t="s">
        <v>2831</v>
      </c>
      <c r="G428" s="64" t="s">
        <v>568</v>
      </c>
      <c r="H428" s="64" t="s">
        <v>3354</v>
      </c>
      <c r="I428" t="s">
        <v>3565</v>
      </c>
      <c r="J428" t="s">
        <v>2073</v>
      </c>
      <c r="K428" t="s">
        <v>3566</v>
      </c>
      <c r="L428" s="64" t="s">
        <v>3386</v>
      </c>
      <c r="M428" t="s">
        <v>2186</v>
      </c>
      <c r="N428" t="s">
        <v>3567</v>
      </c>
      <c r="O428" s="263">
        <v>0</v>
      </c>
      <c r="P428" s="158">
        <v>0</v>
      </c>
      <c r="Q428" s="64" t="s">
        <v>254</v>
      </c>
      <c r="R428" s="64" t="s">
        <v>568</v>
      </c>
    </row>
    <row r="429" spans="2:18" x14ac:dyDescent="0.3">
      <c r="B429" t="s">
        <v>2562</v>
      </c>
      <c r="C429" t="s">
        <v>2563</v>
      </c>
      <c r="D429" t="s">
        <v>2572</v>
      </c>
      <c r="E429" s="64" t="s">
        <v>2831</v>
      </c>
      <c r="F429" s="64" t="s">
        <v>2831</v>
      </c>
      <c r="G429" s="64" t="s">
        <v>568</v>
      </c>
      <c r="H429" s="64" t="s">
        <v>3354</v>
      </c>
      <c r="I429" t="s">
        <v>3568</v>
      </c>
      <c r="J429" t="s">
        <v>2072</v>
      </c>
      <c r="K429" t="s">
        <v>568</v>
      </c>
      <c r="L429" s="64" t="s">
        <v>3416</v>
      </c>
      <c r="M429" t="s">
        <v>2186</v>
      </c>
      <c r="N429" t="s">
        <v>3569</v>
      </c>
      <c r="O429" s="263">
        <v>0</v>
      </c>
      <c r="P429" s="158">
        <v>0</v>
      </c>
      <c r="Q429" s="64" t="s">
        <v>254</v>
      </c>
      <c r="R429" s="64" t="s">
        <v>568</v>
      </c>
    </row>
    <row r="430" spans="2:18" x14ac:dyDescent="0.3">
      <c r="B430" t="s">
        <v>2562</v>
      </c>
      <c r="C430" t="s">
        <v>2563</v>
      </c>
      <c r="D430" t="s">
        <v>2572</v>
      </c>
      <c r="E430" s="64" t="s">
        <v>2831</v>
      </c>
      <c r="F430" s="64" t="s">
        <v>2831</v>
      </c>
      <c r="G430" s="64" t="s">
        <v>568</v>
      </c>
      <c r="H430" s="64" t="s">
        <v>3354</v>
      </c>
      <c r="I430" t="s">
        <v>3570</v>
      </c>
      <c r="J430" t="s">
        <v>2072</v>
      </c>
      <c r="K430" t="s">
        <v>568</v>
      </c>
      <c r="L430" s="64" t="s">
        <v>3372</v>
      </c>
      <c r="M430" t="s">
        <v>2186</v>
      </c>
      <c r="N430" t="s">
        <v>3571</v>
      </c>
      <c r="O430" s="263">
        <v>0</v>
      </c>
      <c r="P430" s="158">
        <v>0</v>
      </c>
      <c r="Q430" s="64" t="s">
        <v>2147</v>
      </c>
      <c r="R430" s="64" t="s">
        <v>568</v>
      </c>
    </row>
    <row r="431" spans="2:18" x14ac:dyDescent="0.3">
      <c r="B431" t="s">
        <v>2562</v>
      </c>
      <c r="C431" t="s">
        <v>2563</v>
      </c>
      <c r="D431" t="s">
        <v>2572</v>
      </c>
      <c r="E431" s="64" t="s">
        <v>2831</v>
      </c>
      <c r="F431" s="64" t="s">
        <v>2831</v>
      </c>
      <c r="G431" s="64" t="s">
        <v>568</v>
      </c>
      <c r="H431" s="64" t="s">
        <v>3354</v>
      </c>
      <c r="I431" t="s">
        <v>3572</v>
      </c>
      <c r="J431" t="s">
        <v>2072</v>
      </c>
      <c r="K431" t="s">
        <v>568</v>
      </c>
      <c r="L431" s="64" t="s">
        <v>3360</v>
      </c>
      <c r="M431" t="s">
        <v>2186</v>
      </c>
      <c r="N431" t="s">
        <v>3573</v>
      </c>
      <c r="O431" s="263">
        <v>0</v>
      </c>
      <c r="P431" s="158">
        <v>0</v>
      </c>
      <c r="Q431" s="64" t="s">
        <v>254</v>
      </c>
      <c r="R431" s="64" t="s">
        <v>568</v>
      </c>
    </row>
    <row r="432" spans="2:18" x14ac:dyDescent="0.3">
      <c r="B432" t="s">
        <v>2562</v>
      </c>
      <c r="C432" t="s">
        <v>2563</v>
      </c>
      <c r="D432" t="s">
        <v>2572</v>
      </c>
      <c r="E432" s="64" t="s">
        <v>2831</v>
      </c>
      <c r="F432" s="64" t="s">
        <v>2831</v>
      </c>
      <c r="G432" s="64" t="s">
        <v>568</v>
      </c>
      <c r="H432" s="64" t="s">
        <v>3354</v>
      </c>
      <c r="I432" t="s">
        <v>3574</v>
      </c>
      <c r="J432" t="s">
        <v>2072</v>
      </c>
      <c r="K432" t="s">
        <v>568</v>
      </c>
      <c r="L432" s="64" t="s">
        <v>3372</v>
      </c>
      <c r="M432" t="s">
        <v>2186</v>
      </c>
      <c r="N432" t="s">
        <v>3575</v>
      </c>
      <c r="O432" s="263">
        <v>0</v>
      </c>
      <c r="P432" s="158">
        <v>0</v>
      </c>
      <c r="Q432" s="64" t="s">
        <v>254</v>
      </c>
      <c r="R432" s="64" t="s">
        <v>568</v>
      </c>
    </row>
    <row r="433" spans="2:18" x14ac:dyDescent="0.3">
      <c r="B433" t="s">
        <v>2562</v>
      </c>
      <c r="C433" t="s">
        <v>2563</v>
      </c>
      <c r="D433" t="s">
        <v>2572</v>
      </c>
      <c r="E433" s="64" t="s">
        <v>2831</v>
      </c>
      <c r="F433" s="64" t="s">
        <v>2831</v>
      </c>
      <c r="G433" s="64" t="s">
        <v>568</v>
      </c>
      <c r="H433" s="64" t="s">
        <v>3354</v>
      </c>
      <c r="I433" t="s">
        <v>3576</v>
      </c>
      <c r="J433" t="s">
        <v>2073</v>
      </c>
      <c r="K433" t="s">
        <v>3167</v>
      </c>
      <c r="L433" s="64" t="s">
        <v>3360</v>
      </c>
      <c r="M433" t="s">
        <v>2186</v>
      </c>
      <c r="N433" t="s">
        <v>3577</v>
      </c>
      <c r="O433" s="263">
        <v>0</v>
      </c>
      <c r="P433" s="158">
        <v>0</v>
      </c>
      <c r="Q433" s="64" t="s">
        <v>254</v>
      </c>
      <c r="R433" s="64" t="s">
        <v>568</v>
      </c>
    </row>
    <row r="434" spans="2:18" x14ac:dyDescent="0.3">
      <c r="B434" t="s">
        <v>2562</v>
      </c>
      <c r="C434" t="s">
        <v>2563</v>
      </c>
      <c r="D434" t="s">
        <v>2572</v>
      </c>
      <c r="E434" s="64" t="s">
        <v>2831</v>
      </c>
      <c r="F434" s="64" t="s">
        <v>2831</v>
      </c>
      <c r="G434" s="64" t="s">
        <v>568</v>
      </c>
      <c r="H434" s="64" t="s">
        <v>3354</v>
      </c>
      <c r="I434" t="s">
        <v>3578</v>
      </c>
      <c r="J434" t="s">
        <v>2072</v>
      </c>
      <c r="K434" t="s">
        <v>568</v>
      </c>
      <c r="L434" s="64" t="s">
        <v>3372</v>
      </c>
      <c r="M434" t="s">
        <v>1535</v>
      </c>
      <c r="N434" t="s">
        <v>1535</v>
      </c>
      <c r="O434" s="263">
        <v>0</v>
      </c>
      <c r="P434" s="158">
        <v>0</v>
      </c>
      <c r="Q434" s="64" t="s">
        <v>254</v>
      </c>
      <c r="R434" s="64" t="s">
        <v>568</v>
      </c>
    </row>
    <row r="435" spans="2:18" x14ac:dyDescent="0.3">
      <c r="B435" t="s">
        <v>2562</v>
      </c>
      <c r="C435" t="s">
        <v>2563</v>
      </c>
      <c r="D435" t="s">
        <v>2572</v>
      </c>
      <c r="E435" s="64" t="s">
        <v>2831</v>
      </c>
      <c r="F435" s="64" t="s">
        <v>2831</v>
      </c>
      <c r="G435" s="64" t="s">
        <v>568</v>
      </c>
      <c r="H435" s="64" t="s">
        <v>3354</v>
      </c>
      <c r="I435" t="s">
        <v>3579</v>
      </c>
      <c r="J435" t="s">
        <v>2072</v>
      </c>
      <c r="K435" t="s">
        <v>568</v>
      </c>
      <c r="L435" s="64" t="s">
        <v>3422</v>
      </c>
      <c r="M435" t="s">
        <v>2186</v>
      </c>
      <c r="N435" t="s">
        <v>3580</v>
      </c>
      <c r="O435" s="263">
        <v>0</v>
      </c>
      <c r="P435" s="158">
        <v>0</v>
      </c>
      <c r="Q435" s="64" t="s">
        <v>2147</v>
      </c>
      <c r="R435" s="64" t="s">
        <v>568</v>
      </c>
    </row>
    <row r="436" spans="2:18" x14ac:dyDescent="0.3">
      <c r="B436" t="s">
        <v>2562</v>
      </c>
      <c r="C436" t="s">
        <v>2563</v>
      </c>
      <c r="D436" t="s">
        <v>2572</v>
      </c>
      <c r="E436" s="64" t="s">
        <v>2831</v>
      </c>
      <c r="F436" s="64" t="s">
        <v>2831</v>
      </c>
      <c r="G436" s="64" t="s">
        <v>568</v>
      </c>
      <c r="H436" s="64" t="s">
        <v>3354</v>
      </c>
      <c r="I436" t="s">
        <v>3581</v>
      </c>
      <c r="J436" t="s">
        <v>2072</v>
      </c>
      <c r="K436" t="s">
        <v>568</v>
      </c>
      <c r="L436" s="64" t="s">
        <v>3443</v>
      </c>
      <c r="M436" t="s">
        <v>2186</v>
      </c>
      <c r="N436" t="s">
        <v>3582</v>
      </c>
      <c r="O436" s="263">
        <v>0</v>
      </c>
      <c r="P436" s="158">
        <v>0</v>
      </c>
      <c r="Q436" s="64" t="s">
        <v>254</v>
      </c>
      <c r="R436" s="64" t="s">
        <v>568</v>
      </c>
    </row>
    <row r="437" spans="2:18" x14ac:dyDescent="0.3">
      <c r="B437" t="s">
        <v>2562</v>
      </c>
      <c r="C437" t="s">
        <v>2563</v>
      </c>
      <c r="D437" t="s">
        <v>2572</v>
      </c>
      <c r="E437" s="64" t="s">
        <v>2831</v>
      </c>
      <c r="F437" s="64" t="s">
        <v>2831</v>
      </c>
      <c r="G437" s="64" t="s">
        <v>568</v>
      </c>
      <c r="H437" s="64" t="s">
        <v>3354</v>
      </c>
      <c r="I437" t="s">
        <v>3583</v>
      </c>
      <c r="J437" t="s">
        <v>2072</v>
      </c>
      <c r="K437" t="s">
        <v>568</v>
      </c>
      <c r="L437" s="64" t="s">
        <v>3369</v>
      </c>
      <c r="M437" t="s">
        <v>2186</v>
      </c>
      <c r="N437" t="s">
        <v>3584</v>
      </c>
      <c r="O437" s="263">
        <v>0</v>
      </c>
      <c r="P437" s="158">
        <v>0</v>
      </c>
      <c r="Q437" s="64" t="s">
        <v>254</v>
      </c>
      <c r="R437" s="64" t="s">
        <v>568</v>
      </c>
    </row>
    <row r="438" spans="2:18" x14ac:dyDescent="0.3">
      <c r="B438" t="s">
        <v>2562</v>
      </c>
      <c r="C438" t="s">
        <v>2563</v>
      </c>
      <c r="D438" t="s">
        <v>2572</v>
      </c>
      <c r="E438" s="64" t="s">
        <v>2831</v>
      </c>
      <c r="F438" s="64" t="s">
        <v>2831</v>
      </c>
      <c r="G438" s="64" t="s">
        <v>568</v>
      </c>
      <c r="H438" s="64" t="s">
        <v>3354</v>
      </c>
      <c r="I438" t="s">
        <v>3585</v>
      </c>
      <c r="J438" t="s">
        <v>2073</v>
      </c>
      <c r="K438" t="s">
        <v>3205</v>
      </c>
      <c r="L438" s="64" t="s">
        <v>3443</v>
      </c>
      <c r="M438" t="s">
        <v>2186</v>
      </c>
      <c r="N438" t="s">
        <v>3586</v>
      </c>
      <c r="O438" s="263">
        <v>0</v>
      </c>
      <c r="P438" s="158">
        <v>0</v>
      </c>
      <c r="Q438" s="64" t="s">
        <v>254</v>
      </c>
      <c r="R438" s="64" t="s">
        <v>568</v>
      </c>
    </row>
    <row r="439" spans="2:18" x14ac:dyDescent="0.3">
      <c r="B439" t="s">
        <v>2562</v>
      </c>
      <c r="C439" t="s">
        <v>2563</v>
      </c>
      <c r="D439" t="s">
        <v>2572</v>
      </c>
      <c r="E439" s="64" t="s">
        <v>2831</v>
      </c>
      <c r="F439" s="64" t="s">
        <v>2831</v>
      </c>
      <c r="G439" s="64" t="s">
        <v>568</v>
      </c>
      <c r="H439" s="64" t="s">
        <v>3354</v>
      </c>
      <c r="I439" t="s">
        <v>3587</v>
      </c>
      <c r="J439" t="s">
        <v>2072</v>
      </c>
      <c r="K439" t="s">
        <v>568</v>
      </c>
      <c r="L439" s="64" t="s">
        <v>3364</v>
      </c>
      <c r="M439" t="s">
        <v>2186</v>
      </c>
      <c r="N439" t="s">
        <v>3588</v>
      </c>
      <c r="O439" s="263">
        <v>0</v>
      </c>
      <c r="P439" s="158">
        <v>0</v>
      </c>
      <c r="Q439" s="64" t="s">
        <v>254</v>
      </c>
      <c r="R439" s="64" t="s">
        <v>568</v>
      </c>
    </row>
    <row r="440" spans="2:18" x14ac:dyDescent="0.3">
      <c r="B440" t="s">
        <v>2562</v>
      </c>
      <c r="C440" t="s">
        <v>2563</v>
      </c>
      <c r="D440" t="s">
        <v>2572</v>
      </c>
      <c r="E440" s="64" t="s">
        <v>2831</v>
      </c>
      <c r="F440" s="64" t="s">
        <v>2831</v>
      </c>
      <c r="G440" s="64" t="s">
        <v>568</v>
      </c>
      <c r="H440" s="64" t="s">
        <v>3354</v>
      </c>
      <c r="I440" t="s">
        <v>3589</v>
      </c>
      <c r="J440" t="s">
        <v>2072</v>
      </c>
      <c r="K440" t="s">
        <v>568</v>
      </c>
      <c r="L440" s="64" t="s">
        <v>3395</v>
      </c>
      <c r="M440" t="s">
        <v>2186</v>
      </c>
      <c r="N440" t="s">
        <v>3590</v>
      </c>
      <c r="O440" s="263">
        <v>0</v>
      </c>
      <c r="P440" s="158">
        <v>0</v>
      </c>
      <c r="Q440" s="64" t="s">
        <v>254</v>
      </c>
      <c r="R440" s="64" t="s">
        <v>568</v>
      </c>
    </row>
    <row r="441" spans="2:18" x14ac:dyDescent="0.3">
      <c r="B441" t="s">
        <v>2562</v>
      </c>
      <c r="C441" t="s">
        <v>2563</v>
      </c>
      <c r="D441" t="s">
        <v>2572</v>
      </c>
      <c r="E441" s="64" t="s">
        <v>2831</v>
      </c>
      <c r="F441" s="64" t="s">
        <v>2831</v>
      </c>
      <c r="G441" s="64" t="s">
        <v>568</v>
      </c>
      <c r="H441" s="64" t="s">
        <v>3354</v>
      </c>
      <c r="I441" t="s">
        <v>3591</v>
      </c>
      <c r="J441" t="s">
        <v>2072</v>
      </c>
      <c r="K441" t="s">
        <v>568</v>
      </c>
      <c r="L441" s="64" t="s">
        <v>3398</v>
      </c>
      <c r="M441" t="s">
        <v>2186</v>
      </c>
      <c r="N441" t="s">
        <v>3592</v>
      </c>
      <c r="O441" s="263">
        <v>0</v>
      </c>
      <c r="P441" s="158">
        <v>0</v>
      </c>
      <c r="Q441" s="64" t="s">
        <v>254</v>
      </c>
      <c r="R441" s="64" t="s">
        <v>568</v>
      </c>
    </row>
    <row r="442" spans="2:18" x14ac:dyDescent="0.3">
      <c r="B442" t="s">
        <v>2562</v>
      </c>
      <c r="C442" t="s">
        <v>2563</v>
      </c>
      <c r="D442" t="s">
        <v>2572</v>
      </c>
      <c r="E442" s="64" t="s">
        <v>2831</v>
      </c>
      <c r="F442" s="64" t="s">
        <v>2831</v>
      </c>
      <c r="G442" s="64" t="s">
        <v>568</v>
      </c>
      <c r="H442" s="64" t="s">
        <v>3354</v>
      </c>
      <c r="I442" t="s">
        <v>3593</v>
      </c>
      <c r="J442" t="s">
        <v>2072</v>
      </c>
      <c r="K442" t="s">
        <v>568</v>
      </c>
      <c r="L442" s="64" t="s">
        <v>3356</v>
      </c>
      <c r="M442" t="s">
        <v>2186</v>
      </c>
      <c r="N442" t="s">
        <v>3594</v>
      </c>
      <c r="O442" s="263">
        <v>0</v>
      </c>
      <c r="P442" s="158">
        <v>0</v>
      </c>
      <c r="Q442" s="64" t="s">
        <v>254</v>
      </c>
      <c r="R442" s="64" t="s">
        <v>568</v>
      </c>
    </row>
    <row r="443" spans="2:18" x14ac:dyDescent="0.3">
      <c r="B443" t="s">
        <v>2562</v>
      </c>
      <c r="C443" t="s">
        <v>2563</v>
      </c>
      <c r="D443" t="s">
        <v>2572</v>
      </c>
      <c r="E443" s="64" t="s">
        <v>2831</v>
      </c>
      <c r="F443" s="64" t="s">
        <v>2831</v>
      </c>
      <c r="G443" s="64" t="s">
        <v>568</v>
      </c>
      <c r="H443" s="64" t="s">
        <v>3354</v>
      </c>
      <c r="I443" t="s">
        <v>3595</v>
      </c>
      <c r="J443" t="s">
        <v>2072</v>
      </c>
      <c r="K443" t="s">
        <v>568</v>
      </c>
      <c r="L443" s="64" t="s">
        <v>3466</v>
      </c>
      <c r="M443" t="s">
        <v>2186</v>
      </c>
      <c r="N443" t="s">
        <v>3596</v>
      </c>
      <c r="O443" s="263">
        <v>0</v>
      </c>
      <c r="P443" s="158">
        <v>0</v>
      </c>
      <c r="Q443" s="64" t="s">
        <v>254</v>
      </c>
      <c r="R443" s="64" t="s">
        <v>568</v>
      </c>
    </row>
    <row r="444" spans="2:18" x14ac:dyDescent="0.3">
      <c r="B444" t="s">
        <v>2562</v>
      </c>
      <c r="C444" t="s">
        <v>2563</v>
      </c>
      <c r="D444" t="s">
        <v>2572</v>
      </c>
      <c r="E444" s="64" t="s">
        <v>2831</v>
      </c>
      <c r="F444" s="64" t="s">
        <v>2831</v>
      </c>
      <c r="G444" s="64" t="s">
        <v>568</v>
      </c>
      <c r="H444" s="64" t="s">
        <v>3354</v>
      </c>
      <c r="I444" t="s">
        <v>3597</v>
      </c>
      <c r="J444" t="s">
        <v>2073</v>
      </c>
      <c r="K444" t="s">
        <v>3598</v>
      </c>
      <c r="L444" s="64" t="s">
        <v>3422</v>
      </c>
      <c r="M444" t="s">
        <v>2186</v>
      </c>
      <c r="N444" t="s">
        <v>3599</v>
      </c>
      <c r="O444" s="263">
        <v>0</v>
      </c>
      <c r="P444" s="158">
        <v>0</v>
      </c>
      <c r="Q444" s="64" t="s">
        <v>254</v>
      </c>
      <c r="R444" s="64" t="s">
        <v>568</v>
      </c>
    </row>
    <row r="445" spans="2:18" x14ac:dyDescent="0.3">
      <c r="B445" t="s">
        <v>2562</v>
      </c>
      <c r="C445" t="s">
        <v>2563</v>
      </c>
      <c r="D445" t="s">
        <v>2572</v>
      </c>
      <c r="E445" s="64" t="s">
        <v>2831</v>
      </c>
      <c r="F445" s="64" t="s">
        <v>2831</v>
      </c>
      <c r="G445" s="64" t="s">
        <v>568</v>
      </c>
      <c r="H445" s="64" t="s">
        <v>3354</v>
      </c>
      <c r="I445" t="s">
        <v>3600</v>
      </c>
      <c r="J445" t="s">
        <v>2072</v>
      </c>
      <c r="K445" t="s">
        <v>568</v>
      </c>
      <c r="L445" s="64" t="s">
        <v>3360</v>
      </c>
      <c r="M445" t="s">
        <v>2186</v>
      </c>
      <c r="N445" t="s">
        <v>3601</v>
      </c>
      <c r="O445" s="263">
        <v>0</v>
      </c>
      <c r="P445" s="158">
        <v>0</v>
      </c>
      <c r="Q445" s="64" t="s">
        <v>254</v>
      </c>
      <c r="R445" s="64" t="s">
        <v>568</v>
      </c>
    </row>
    <row r="446" spans="2:18" x14ac:dyDescent="0.3">
      <c r="B446" t="s">
        <v>2562</v>
      </c>
      <c r="C446" t="s">
        <v>2563</v>
      </c>
      <c r="D446" t="s">
        <v>2572</v>
      </c>
      <c r="E446" s="64" t="s">
        <v>2831</v>
      </c>
      <c r="F446" s="64" t="s">
        <v>2831</v>
      </c>
      <c r="G446" s="64" t="s">
        <v>568</v>
      </c>
      <c r="H446" s="64" t="s">
        <v>3354</v>
      </c>
      <c r="I446" t="s">
        <v>3602</v>
      </c>
      <c r="J446" t="s">
        <v>2073</v>
      </c>
      <c r="K446" t="s">
        <v>2570</v>
      </c>
      <c r="L446" s="64" t="s">
        <v>3422</v>
      </c>
      <c r="M446" t="s">
        <v>1535</v>
      </c>
      <c r="N446" t="s">
        <v>1535</v>
      </c>
      <c r="O446" s="263">
        <v>0</v>
      </c>
      <c r="P446" s="158">
        <v>0</v>
      </c>
      <c r="Q446" s="64" t="s">
        <v>254</v>
      </c>
      <c r="R446" s="64" t="s">
        <v>568</v>
      </c>
    </row>
    <row r="447" spans="2:18" x14ac:dyDescent="0.3">
      <c r="B447" t="s">
        <v>2562</v>
      </c>
      <c r="C447" t="s">
        <v>2563</v>
      </c>
      <c r="D447" t="s">
        <v>2572</v>
      </c>
      <c r="E447" s="64" t="s">
        <v>2831</v>
      </c>
      <c r="F447" s="64" t="s">
        <v>2831</v>
      </c>
      <c r="G447" s="64" t="s">
        <v>568</v>
      </c>
      <c r="H447" s="64" t="s">
        <v>3354</v>
      </c>
      <c r="I447" t="s">
        <v>3603</v>
      </c>
      <c r="J447" t="s">
        <v>2073</v>
      </c>
      <c r="K447" t="s">
        <v>3604</v>
      </c>
      <c r="L447" s="64" t="s">
        <v>3495</v>
      </c>
      <c r="M447" t="s">
        <v>2186</v>
      </c>
      <c r="N447" t="s">
        <v>3605</v>
      </c>
      <c r="O447" s="263">
        <v>0</v>
      </c>
      <c r="P447" s="158">
        <v>0</v>
      </c>
      <c r="Q447" s="64" t="s">
        <v>254</v>
      </c>
      <c r="R447" s="64" t="s">
        <v>568</v>
      </c>
    </row>
    <row r="448" spans="2:18" x14ac:dyDescent="0.3">
      <c r="B448" t="s">
        <v>2562</v>
      </c>
      <c r="C448" t="s">
        <v>2563</v>
      </c>
      <c r="D448" t="s">
        <v>2572</v>
      </c>
      <c r="E448" s="64" t="s">
        <v>2831</v>
      </c>
      <c r="F448" s="64" t="s">
        <v>2831</v>
      </c>
      <c r="G448" s="64" t="s">
        <v>568</v>
      </c>
      <c r="H448" s="64" t="s">
        <v>3354</v>
      </c>
      <c r="I448" t="s">
        <v>3606</v>
      </c>
      <c r="J448" t="s">
        <v>2072</v>
      </c>
      <c r="K448" t="s">
        <v>568</v>
      </c>
      <c r="L448" s="64" t="s">
        <v>3448</v>
      </c>
      <c r="M448" t="s">
        <v>2186</v>
      </c>
      <c r="N448" t="s">
        <v>3607</v>
      </c>
      <c r="O448" s="263">
        <v>0</v>
      </c>
      <c r="P448" s="158">
        <v>0</v>
      </c>
      <c r="Q448" s="64" t="s">
        <v>254</v>
      </c>
      <c r="R448" s="64" t="s">
        <v>568</v>
      </c>
    </row>
    <row r="449" spans="2:18" x14ac:dyDescent="0.3">
      <c r="B449" t="s">
        <v>2562</v>
      </c>
      <c r="C449" t="s">
        <v>2563</v>
      </c>
      <c r="D449" t="s">
        <v>2572</v>
      </c>
      <c r="E449" s="64" t="s">
        <v>2831</v>
      </c>
      <c r="F449" s="64" t="s">
        <v>2831</v>
      </c>
      <c r="G449" s="64" t="s">
        <v>568</v>
      </c>
      <c r="H449" s="64" t="s">
        <v>3354</v>
      </c>
      <c r="I449" t="s">
        <v>3608</v>
      </c>
      <c r="J449" t="s">
        <v>2073</v>
      </c>
      <c r="K449" t="s">
        <v>3609</v>
      </c>
      <c r="L449" s="64" t="s">
        <v>3364</v>
      </c>
      <c r="M449" t="s">
        <v>1535</v>
      </c>
      <c r="N449" t="s">
        <v>1535</v>
      </c>
      <c r="O449" s="263">
        <v>0</v>
      </c>
      <c r="P449" s="158">
        <v>0</v>
      </c>
      <c r="Q449" s="64" t="s">
        <v>254</v>
      </c>
      <c r="R449" s="64" t="s">
        <v>568</v>
      </c>
    </row>
    <row r="450" spans="2:18" x14ac:dyDescent="0.3">
      <c r="B450" t="s">
        <v>2562</v>
      </c>
      <c r="C450" t="s">
        <v>2563</v>
      </c>
      <c r="D450" t="s">
        <v>2572</v>
      </c>
      <c r="E450" s="64" t="s">
        <v>2831</v>
      </c>
      <c r="F450" s="64" t="s">
        <v>2831</v>
      </c>
      <c r="G450" s="64" t="s">
        <v>568</v>
      </c>
      <c r="H450" s="64" t="s">
        <v>3354</v>
      </c>
      <c r="I450" t="s">
        <v>3610</v>
      </c>
      <c r="J450" t="s">
        <v>2072</v>
      </c>
      <c r="K450" t="s">
        <v>568</v>
      </c>
      <c r="L450" s="64" t="s">
        <v>3372</v>
      </c>
      <c r="M450" t="s">
        <v>2186</v>
      </c>
      <c r="N450" t="s">
        <v>3611</v>
      </c>
      <c r="O450" s="263">
        <v>0</v>
      </c>
      <c r="P450" s="158">
        <v>0</v>
      </c>
      <c r="Q450" s="64" t="s">
        <v>2147</v>
      </c>
      <c r="R450" s="64" t="s">
        <v>568</v>
      </c>
    </row>
    <row r="451" spans="2:18" x14ac:dyDescent="0.3">
      <c r="B451" t="s">
        <v>2562</v>
      </c>
      <c r="C451" t="s">
        <v>2563</v>
      </c>
      <c r="D451" t="s">
        <v>2572</v>
      </c>
      <c r="E451" s="64" t="s">
        <v>2831</v>
      </c>
      <c r="F451" s="64" t="s">
        <v>2831</v>
      </c>
      <c r="G451" s="64" t="s">
        <v>568</v>
      </c>
      <c r="H451" s="64" t="s">
        <v>3354</v>
      </c>
      <c r="I451" t="s">
        <v>3612</v>
      </c>
      <c r="J451" t="s">
        <v>2072</v>
      </c>
      <c r="K451" t="s">
        <v>568</v>
      </c>
      <c r="L451" s="64" t="s">
        <v>3448</v>
      </c>
      <c r="M451" t="s">
        <v>2186</v>
      </c>
      <c r="N451" t="s">
        <v>3613</v>
      </c>
      <c r="O451" s="263">
        <v>0</v>
      </c>
      <c r="P451" s="158">
        <v>0</v>
      </c>
      <c r="Q451" s="64" t="s">
        <v>2147</v>
      </c>
      <c r="R451" s="64" t="s">
        <v>568</v>
      </c>
    </row>
    <row r="452" spans="2:18" x14ac:dyDescent="0.3">
      <c r="B452" t="s">
        <v>2562</v>
      </c>
      <c r="C452" t="s">
        <v>2563</v>
      </c>
      <c r="D452" t="s">
        <v>2572</v>
      </c>
      <c r="E452" s="64" t="s">
        <v>2831</v>
      </c>
      <c r="F452" s="64" t="s">
        <v>2831</v>
      </c>
      <c r="G452" s="64" t="s">
        <v>568</v>
      </c>
      <c r="H452" s="64" t="s">
        <v>3354</v>
      </c>
      <c r="I452" t="s">
        <v>3614</v>
      </c>
      <c r="J452" t="s">
        <v>2072</v>
      </c>
      <c r="K452" t="s">
        <v>568</v>
      </c>
      <c r="L452" s="64" t="s">
        <v>3398</v>
      </c>
      <c r="M452" t="s">
        <v>2186</v>
      </c>
      <c r="N452" t="s">
        <v>3615</v>
      </c>
      <c r="O452" s="263">
        <v>0</v>
      </c>
      <c r="P452" s="158">
        <v>0</v>
      </c>
      <c r="Q452" s="64" t="s">
        <v>254</v>
      </c>
      <c r="R452" s="64" t="s">
        <v>568</v>
      </c>
    </row>
    <row r="453" spans="2:18" x14ac:dyDescent="0.3">
      <c r="B453" t="s">
        <v>2562</v>
      </c>
      <c r="C453" t="s">
        <v>2563</v>
      </c>
      <c r="D453" t="s">
        <v>2572</v>
      </c>
      <c r="E453" s="64" t="s">
        <v>2831</v>
      </c>
      <c r="F453" s="64" t="s">
        <v>2831</v>
      </c>
      <c r="G453" s="64" t="s">
        <v>568</v>
      </c>
      <c r="H453" s="64" t="s">
        <v>3354</v>
      </c>
      <c r="I453" t="s">
        <v>3616</v>
      </c>
      <c r="J453" t="s">
        <v>2072</v>
      </c>
      <c r="K453" t="s">
        <v>568</v>
      </c>
      <c r="L453" s="64" t="s">
        <v>3360</v>
      </c>
      <c r="M453" t="s">
        <v>2186</v>
      </c>
      <c r="N453" t="s">
        <v>3617</v>
      </c>
      <c r="O453" s="263">
        <v>0</v>
      </c>
      <c r="P453" s="158">
        <v>0</v>
      </c>
      <c r="Q453" s="64" t="s">
        <v>254</v>
      </c>
      <c r="R453" s="64" t="s">
        <v>568</v>
      </c>
    </row>
    <row r="454" spans="2:18" x14ac:dyDescent="0.3">
      <c r="B454" t="s">
        <v>2562</v>
      </c>
      <c r="C454" t="s">
        <v>2563</v>
      </c>
      <c r="D454" t="s">
        <v>2572</v>
      </c>
      <c r="E454" s="64" t="s">
        <v>2831</v>
      </c>
      <c r="F454" s="64" t="s">
        <v>2831</v>
      </c>
      <c r="G454" s="64" t="s">
        <v>568</v>
      </c>
      <c r="H454" s="64" t="s">
        <v>3354</v>
      </c>
      <c r="I454" t="s">
        <v>3618</v>
      </c>
      <c r="J454" t="s">
        <v>2072</v>
      </c>
      <c r="K454" t="s">
        <v>568</v>
      </c>
      <c r="L454" s="64" t="s">
        <v>3619</v>
      </c>
      <c r="M454" t="s">
        <v>2186</v>
      </c>
      <c r="N454" t="s">
        <v>3620</v>
      </c>
      <c r="O454" s="263">
        <v>0</v>
      </c>
      <c r="P454" s="158">
        <v>0</v>
      </c>
      <c r="Q454" s="64" t="s">
        <v>254</v>
      </c>
      <c r="R454" s="64" t="s">
        <v>568</v>
      </c>
    </row>
    <row r="455" spans="2:18" x14ac:dyDescent="0.3">
      <c r="B455" t="s">
        <v>2562</v>
      </c>
      <c r="C455" t="s">
        <v>2563</v>
      </c>
      <c r="D455" t="s">
        <v>2572</v>
      </c>
      <c r="E455" s="64" t="s">
        <v>2831</v>
      </c>
      <c r="F455" s="64" t="s">
        <v>2831</v>
      </c>
      <c r="G455" s="64" t="s">
        <v>568</v>
      </c>
      <c r="H455" s="64" t="s">
        <v>3354</v>
      </c>
      <c r="I455" t="s">
        <v>3621</v>
      </c>
      <c r="J455" t="s">
        <v>2072</v>
      </c>
      <c r="K455" t="s">
        <v>568</v>
      </c>
      <c r="L455" s="64" t="s">
        <v>3401</v>
      </c>
      <c r="M455" t="s">
        <v>2160</v>
      </c>
      <c r="N455" t="s">
        <v>3622</v>
      </c>
      <c r="O455" s="263">
        <v>0</v>
      </c>
      <c r="P455" s="158">
        <v>0</v>
      </c>
      <c r="Q455" s="64" t="s">
        <v>254</v>
      </c>
      <c r="R455" s="64" t="s">
        <v>568</v>
      </c>
    </row>
    <row r="456" spans="2:18" x14ac:dyDescent="0.3">
      <c r="B456" t="s">
        <v>2562</v>
      </c>
      <c r="C456" t="s">
        <v>2563</v>
      </c>
      <c r="D456" t="s">
        <v>2572</v>
      </c>
      <c r="E456" s="64" t="s">
        <v>2831</v>
      </c>
      <c r="F456" s="64" t="s">
        <v>2831</v>
      </c>
      <c r="G456" s="64" t="s">
        <v>568</v>
      </c>
      <c r="H456" s="64" t="s">
        <v>3354</v>
      </c>
      <c r="I456" t="s">
        <v>3623</v>
      </c>
      <c r="J456" t="s">
        <v>2072</v>
      </c>
      <c r="K456" t="s">
        <v>568</v>
      </c>
      <c r="L456" s="64" t="s">
        <v>3495</v>
      </c>
      <c r="M456" t="s">
        <v>2186</v>
      </c>
      <c r="N456" t="s">
        <v>3624</v>
      </c>
      <c r="O456" s="263">
        <v>0</v>
      </c>
      <c r="P456" s="158">
        <v>0</v>
      </c>
      <c r="Q456" s="64" t="s">
        <v>254</v>
      </c>
      <c r="R456" s="64" t="s">
        <v>568</v>
      </c>
    </row>
    <row r="457" spans="2:18" x14ac:dyDescent="0.3">
      <c r="B457" t="s">
        <v>2562</v>
      </c>
      <c r="C457" t="s">
        <v>2563</v>
      </c>
      <c r="D457" t="s">
        <v>2572</v>
      </c>
      <c r="E457" s="64" t="s">
        <v>2831</v>
      </c>
      <c r="F457" s="64" t="s">
        <v>2831</v>
      </c>
      <c r="G457" s="64" t="s">
        <v>568</v>
      </c>
      <c r="H457" s="64" t="s">
        <v>3354</v>
      </c>
      <c r="I457" t="s">
        <v>3625</v>
      </c>
      <c r="J457" t="s">
        <v>2072</v>
      </c>
      <c r="K457" t="s">
        <v>568</v>
      </c>
      <c r="L457" s="64" t="s">
        <v>3448</v>
      </c>
      <c r="M457" t="s">
        <v>2186</v>
      </c>
      <c r="N457" t="s">
        <v>3626</v>
      </c>
      <c r="O457" s="263">
        <v>0</v>
      </c>
      <c r="P457" s="158">
        <v>0</v>
      </c>
      <c r="Q457" s="64" t="s">
        <v>254</v>
      </c>
      <c r="R457" s="64" t="s">
        <v>568</v>
      </c>
    </row>
    <row r="458" spans="2:18" x14ac:dyDescent="0.3">
      <c r="B458" t="s">
        <v>2562</v>
      </c>
      <c r="C458" t="s">
        <v>2563</v>
      </c>
      <c r="D458" t="s">
        <v>2572</v>
      </c>
      <c r="E458" s="64" t="s">
        <v>2831</v>
      </c>
      <c r="F458" s="64" t="s">
        <v>2831</v>
      </c>
      <c r="G458" s="64" t="s">
        <v>568</v>
      </c>
      <c r="H458" s="64" t="s">
        <v>3354</v>
      </c>
      <c r="I458" t="s">
        <v>3627</v>
      </c>
      <c r="J458" t="s">
        <v>2072</v>
      </c>
      <c r="K458" t="s">
        <v>568</v>
      </c>
      <c r="L458" s="64" t="s">
        <v>3448</v>
      </c>
      <c r="M458" t="s">
        <v>2186</v>
      </c>
      <c r="N458" t="s">
        <v>3628</v>
      </c>
      <c r="O458" s="263">
        <v>0</v>
      </c>
      <c r="P458" s="158">
        <v>0</v>
      </c>
      <c r="Q458" s="64" t="s">
        <v>254</v>
      </c>
      <c r="R458" s="64" t="s">
        <v>568</v>
      </c>
    </row>
    <row r="459" spans="2:18" x14ac:dyDescent="0.3">
      <c r="B459" t="s">
        <v>2562</v>
      </c>
      <c r="C459" t="s">
        <v>2563</v>
      </c>
      <c r="D459" t="s">
        <v>2572</v>
      </c>
      <c r="E459" s="64" t="s">
        <v>2831</v>
      </c>
      <c r="F459" s="64" t="s">
        <v>2831</v>
      </c>
      <c r="G459" s="64" t="s">
        <v>568</v>
      </c>
      <c r="H459" s="64" t="s">
        <v>3354</v>
      </c>
      <c r="I459" t="s">
        <v>3629</v>
      </c>
      <c r="J459" t="s">
        <v>2073</v>
      </c>
      <c r="K459" t="s">
        <v>3630</v>
      </c>
      <c r="L459" s="64" t="s">
        <v>3619</v>
      </c>
      <c r="M459" t="s">
        <v>2186</v>
      </c>
      <c r="N459" t="s">
        <v>3631</v>
      </c>
      <c r="O459" s="263">
        <v>0</v>
      </c>
      <c r="P459" s="158">
        <v>0</v>
      </c>
      <c r="Q459" s="64" t="s">
        <v>254</v>
      </c>
      <c r="R459" s="64" t="s">
        <v>568</v>
      </c>
    </row>
    <row r="460" spans="2:18" x14ac:dyDescent="0.3">
      <c r="B460" t="s">
        <v>2562</v>
      </c>
      <c r="C460" t="s">
        <v>2563</v>
      </c>
      <c r="D460" t="s">
        <v>2572</v>
      </c>
      <c r="E460" s="64" t="s">
        <v>2831</v>
      </c>
      <c r="F460" s="64" t="s">
        <v>2831</v>
      </c>
      <c r="G460" s="64" t="s">
        <v>568</v>
      </c>
      <c r="H460" s="64" t="s">
        <v>3354</v>
      </c>
      <c r="I460" t="s">
        <v>3632</v>
      </c>
      <c r="J460" t="s">
        <v>2072</v>
      </c>
      <c r="K460" t="s">
        <v>568</v>
      </c>
      <c r="L460" s="64" t="s">
        <v>3619</v>
      </c>
      <c r="M460" t="s">
        <v>2186</v>
      </c>
      <c r="N460" t="s">
        <v>3633</v>
      </c>
      <c r="O460" s="263">
        <v>0</v>
      </c>
      <c r="P460" s="158">
        <v>0</v>
      </c>
      <c r="Q460" s="64" t="s">
        <v>254</v>
      </c>
      <c r="R460" s="64" t="s">
        <v>568</v>
      </c>
    </row>
    <row r="461" spans="2:18" x14ac:dyDescent="0.3">
      <c r="B461" t="s">
        <v>2562</v>
      </c>
      <c r="C461" t="s">
        <v>2563</v>
      </c>
      <c r="D461" t="s">
        <v>2572</v>
      </c>
      <c r="E461" s="64" t="s">
        <v>2831</v>
      </c>
      <c r="F461" s="64" t="s">
        <v>2831</v>
      </c>
      <c r="G461" s="64" t="s">
        <v>568</v>
      </c>
      <c r="H461" s="64" t="s">
        <v>3354</v>
      </c>
      <c r="I461" t="s">
        <v>3634</v>
      </c>
      <c r="J461" t="s">
        <v>2072</v>
      </c>
      <c r="K461" t="s">
        <v>568</v>
      </c>
      <c r="L461" s="64" t="s">
        <v>3635</v>
      </c>
      <c r="M461" t="s">
        <v>2186</v>
      </c>
      <c r="N461" t="s">
        <v>3636</v>
      </c>
      <c r="O461" s="263">
        <v>0</v>
      </c>
      <c r="P461" s="158">
        <v>0</v>
      </c>
      <c r="Q461" s="64" t="s">
        <v>254</v>
      </c>
      <c r="R461" s="64" t="s">
        <v>568</v>
      </c>
    </row>
    <row r="462" spans="2:18" x14ac:dyDescent="0.3">
      <c r="B462" t="s">
        <v>2562</v>
      </c>
      <c r="C462" t="s">
        <v>2563</v>
      </c>
      <c r="D462" t="s">
        <v>2572</v>
      </c>
      <c r="E462" s="64" t="s">
        <v>2831</v>
      </c>
      <c r="F462" s="64" t="s">
        <v>2831</v>
      </c>
      <c r="G462" s="64" t="s">
        <v>568</v>
      </c>
      <c r="H462" s="64" t="s">
        <v>3354</v>
      </c>
      <c r="I462" t="s">
        <v>3637</v>
      </c>
      <c r="J462" t="s">
        <v>2072</v>
      </c>
      <c r="K462" t="s">
        <v>568</v>
      </c>
      <c r="L462" s="64" t="s">
        <v>3404</v>
      </c>
      <c r="M462" t="s">
        <v>2186</v>
      </c>
      <c r="N462" t="s">
        <v>3638</v>
      </c>
      <c r="O462" s="263">
        <v>0</v>
      </c>
      <c r="P462" s="158">
        <v>0</v>
      </c>
      <c r="Q462" s="64" t="s">
        <v>2147</v>
      </c>
      <c r="R462" s="64" t="s">
        <v>568</v>
      </c>
    </row>
    <row r="463" spans="2:18" x14ac:dyDescent="0.3">
      <c r="B463" t="s">
        <v>2562</v>
      </c>
      <c r="C463" t="s">
        <v>2563</v>
      </c>
      <c r="D463" t="s">
        <v>2572</v>
      </c>
      <c r="E463" s="64" t="s">
        <v>2831</v>
      </c>
      <c r="F463" s="64" t="s">
        <v>2831</v>
      </c>
      <c r="G463" s="64" t="s">
        <v>568</v>
      </c>
      <c r="H463" s="64" t="s">
        <v>3354</v>
      </c>
      <c r="I463" t="s">
        <v>3639</v>
      </c>
      <c r="J463" t="s">
        <v>2072</v>
      </c>
      <c r="K463" t="s">
        <v>568</v>
      </c>
      <c r="L463" s="64" t="s">
        <v>3375</v>
      </c>
      <c r="M463" t="s">
        <v>2186</v>
      </c>
      <c r="N463" t="s">
        <v>3640</v>
      </c>
      <c r="O463" s="263">
        <v>0</v>
      </c>
      <c r="P463" s="158">
        <v>0</v>
      </c>
      <c r="Q463" s="64" t="s">
        <v>254</v>
      </c>
      <c r="R463" s="64" t="s">
        <v>568</v>
      </c>
    </row>
    <row r="464" spans="2:18" x14ac:dyDescent="0.3">
      <c r="B464" t="s">
        <v>2562</v>
      </c>
      <c r="C464" t="s">
        <v>2563</v>
      </c>
      <c r="D464" t="s">
        <v>2572</v>
      </c>
      <c r="E464" s="64" t="s">
        <v>2831</v>
      </c>
      <c r="F464" s="64" t="s">
        <v>2831</v>
      </c>
      <c r="G464" s="64" t="s">
        <v>568</v>
      </c>
      <c r="H464" s="64" t="s">
        <v>3354</v>
      </c>
      <c r="I464" t="s">
        <v>3641</v>
      </c>
      <c r="J464" t="s">
        <v>2073</v>
      </c>
      <c r="K464" t="s">
        <v>3642</v>
      </c>
      <c r="L464" s="64" t="s">
        <v>3372</v>
      </c>
      <c r="M464" t="s">
        <v>2160</v>
      </c>
      <c r="N464" t="s">
        <v>3643</v>
      </c>
      <c r="O464" s="263">
        <v>0</v>
      </c>
      <c r="P464" s="158">
        <v>0</v>
      </c>
      <c r="Q464" s="64" t="s">
        <v>254</v>
      </c>
      <c r="R464" s="64" t="s">
        <v>568</v>
      </c>
    </row>
    <row r="465" spans="2:18" x14ac:dyDescent="0.3">
      <c r="B465" t="s">
        <v>2562</v>
      </c>
      <c r="C465" t="s">
        <v>2563</v>
      </c>
      <c r="D465" t="s">
        <v>2572</v>
      </c>
      <c r="E465" s="64" t="s">
        <v>2831</v>
      </c>
      <c r="F465" s="64" t="s">
        <v>2831</v>
      </c>
      <c r="G465" s="64" t="s">
        <v>568</v>
      </c>
      <c r="H465" s="64" t="s">
        <v>3354</v>
      </c>
      <c r="I465" t="s">
        <v>3644</v>
      </c>
      <c r="J465" t="s">
        <v>2072</v>
      </c>
      <c r="K465" t="s">
        <v>568</v>
      </c>
      <c r="L465" s="64" t="s">
        <v>3473</v>
      </c>
      <c r="M465" t="s">
        <v>1535</v>
      </c>
      <c r="N465" t="s">
        <v>1535</v>
      </c>
      <c r="O465" s="263">
        <v>0</v>
      </c>
      <c r="P465" s="158">
        <v>0</v>
      </c>
      <c r="Q465" s="64" t="s">
        <v>254</v>
      </c>
      <c r="R465" s="64" t="s">
        <v>568</v>
      </c>
    </row>
    <row r="466" spans="2:18" x14ac:dyDescent="0.3">
      <c r="B466" t="s">
        <v>2562</v>
      </c>
      <c r="C466" t="s">
        <v>2563</v>
      </c>
      <c r="D466" t="s">
        <v>2572</v>
      </c>
      <c r="E466" s="64" t="s">
        <v>2831</v>
      </c>
      <c r="F466" s="64" t="s">
        <v>2831</v>
      </c>
      <c r="G466" s="64" t="s">
        <v>568</v>
      </c>
      <c r="H466" s="64" t="s">
        <v>3354</v>
      </c>
      <c r="I466" t="s">
        <v>3645</v>
      </c>
      <c r="J466" t="s">
        <v>2072</v>
      </c>
      <c r="K466" t="s">
        <v>568</v>
      </c>
      <c r="L466" s="64" t="s">
        <v>3392</v>
      </c>
      <c r="M466" t="s">
        <v>2186</v>
      </c>
      <c r="N466" t="s">
        <v>3646</v>
      </c>
      <c r="O466" s="263">
        <v>0</v>
      </c>
      <c r="P466" s="158">
        <v>0</v>
      </c>
      <c r="Q466" s="64" t="s">
        <v>254</v>
      </c>
      <c r="R466" s="64" t="s">
        <v>568</v>
      </c>
    </row>
    <row r="467" spans="2:18" x14ac:dyDescent="0.3">
      <c r="B467" t="s">
        <v>2562</v>
      </c>
      <c r="C467" t="s">
        <v>2563</v>
      </c>
      <c r="D467" t="s">
        <v>2572</v>
      </c>
      <c r="E467" s="64" t="s">
        <v>2831</v>
      </c>
      <c r="F467" s="64" t="s">
        <v>2831</v>
      </c>
      <c r="G467" s="64" t="s">
        <v>568</v>
      </c>
      <c r="H467" s="64" t="s">
        <v>3354</v>
      </c>
      <c r="I467" t="s">
        <v>3647</v>
      </c>
      <c r="J467" t="s">
        <v>2072</v>
      </c>
      <c r="K467" t="s">
        <v>568</v>
      </c>
      <c r="L467" s="64" t="s">
        <v>3411</v>
      </c>
      <c r="M467" t="s">
        <v>2160</v>
      </c>
      <c r="N467" t="s">
        <v>2925</v>
      </c>
      <c r="O467" s="263">
        <v>0</v>
      </c>
      <c r="P467" s="158">
        <v>0</v>
      </c>
      <c r="Q467" s="64" t="s">
        <v>254</v>
      </c>
      <c r="R467" s="64" t="s">
        <v>568</v>
      </c>
    </row>
    <row r="468" spans="2:18" x14ac:dyDescent="0.3">
      <c r="B468" t="s">
        <v>2562</v>
      </c>
      <c r="C468" t="s">
        <v>2563</v>
      </c>
      <c r="D468" t="s">
        <v>2572</v>
      </c>
      <c r="E468" s="64" t="s">
        <v>2831</v>
      </c>
      <c r="F468" s="64" t="s">
        <v>2831</v>
      </c>
      <c r="G468" s="64" t="s">
        <v>568</v>
      </c>
      <c r="H468" s="64" t="s">
        <v>3354</v>
      </c>
      <c r="I468" t="s">
        <v>3648</v>
      </c>
      <c r="J468" t="s">
        <v>2073</v>
      </c>
      <c r="K468" t="s">
        <v>3642</v>
      </c>
      <c r="L468" s="64" t="s">
        <v>3395</v>
      </c>
      <c r="M468" t="s">
        <v>2186</v>
      </c>
      <c r="N468" t="s">
        <v>3649</v>
      </c>
      <c r="O468" s="263">
        <v>0</v>
      </c>
      <c r="P468" s="158">
        <v>0</v>
      </c>
      <c r="Q468" s="64" t="s">
        <v>254</v>
      </c>
      <c r="R468" s="64" t="s">
        <v>568</v>
      </c>
    </row>
    <row r="469" spans="2:18" x14ac:dyDescent="0.3">
      <c r="B469" t="s">
        <v>2562</v>
      </c>
      <c r="C469" t="s">
        <v>2563</v>
      </c>
      <c r="D469" t="s">
        <v>2572</v>
      </c>
      <c r="E469" s="64" t="s">
        <v>2831</v>
      </c>
      <c r="F469" s="64" t="s">
        <v>2831</v>
      </c>
      <c r="G469" s="64" t="s">
        <v>568</v>
      </c>
      <c r="H469" s="64" t="s">
        <v>3354</v>
      </c>
      <c r="I469" t="s">
        <v>3650</v>
      </c>
      <c r="J469" t="s">
        <v>2072</v>
      </c>
      <c r="K469" t="s">
        <v>568</v>
      </c>
      <c r="L469" s="64" t="s">
        <v>3386</v>
      </c>
      <c r="M469" t="s">
        <v>2160</v>
      </c>
      <c r="N469" t="s">
        <v>3651</v>
      </c>
      <c r="O469" s="263">
        <v>0</v>
      </c>
      <c r="P469" s="158">
        <v>0</v>
      </c>
      <c r="Q469" s="64" t="s">
        <v>254</v>
      </c>
      <c r="R469" s="64" t="s">
        <v>568</v>
      </c>
    </row>
    <row r="470" spans="2:18" x14ac:dyDescent="0.3">
      <c r="B470" t="s">
        <v>2562</v>
      </c>
      <c r="C470" t="s">
        <v>2563</v>
      </c>
      <c r="D470" t="s">
        <v>2572</v>
      </c>
      <c r="E470" s="64" t="s">
        <v>2831</v>
      </c>
      <c r="F470" s="64" t="s">
        <v>2831</v>
      </c>
      <c r="G470" s="64" t="s">
        <v>568</v>
      </c>
      <c r="H470" s="64" t="s">
        <v>3354</v>
      </c>
      <c r="I470" t="s">
        <v>3652</v>
      </c>
      <c r="J470" t="s">
        <v>2072</v>
      </c>
      <c r="K470" t="s">
        <v>568</v>
      </c>
      <c r="L470" s="64" t="s">
        <v>3532</v>
      </c>
      <c r="M470" t="s">
        <v>2186</v>
      </c>
      <c r="N470" t="s">
        <v>3653</v>
      </c>
      <c r="O470" s="263">
        <v>0</v>
      </c>
      <c r="P470" s="158">
        <v>0</v>
      </c>
      <c r="Q470" s="64" t="s">
        <v>254</v>
      </c>
      <c r="R470" s="64" t="s">
        <v>568</v>
      </c>
    </row>
    <row r="471" spans="2:18" x14ac:dyDescent="0.3">
      <c r="B471" t="s">
        <v>2562</v>
      </c>
      <c r="C471" t="s">
        <v>2563</v>
      </c>
      <c r="D471" t="s">
        <v>2572</v>
      </c>
      <c r="E471" s="64" t="s">
        <v>2831</v>
      </c>
      <c r="F471" s="64" t="s">
        <v>2831</v>
      </c>
      <c r="G471" s="64" t="s">
        <v>568</v>
      </c>
      <c r="H471" s="64" t="s">
        <v>3354</v>
      </c>
      <c r="I471" t="s">
        <v>3654</v>
      </c>
      <c r="J471" t="s">
        <v>2073</v>
      </c>
      <c r="K471" t="s">
        <v>3655</v>
      </c>
      <c r="L471" s="64" t="s">
        <v>3443</v>
      </c>
      <c r="M471" t="s">
        <v>2186</v>
      </c>
      <c r="N471" t="s">
        <v>3656</v>
      </c>
      <c r="O471" s="263">
        <v>0</v>
      </c>
      <c r="P471" s="158">
        <v>0</v>
      </c>
      <c r="Q471" s="64" t="s">
        <v>254</v>
      </c>
      <c r="R471" s="64" t="s">
        <v>568</v>
      </c>
    </row>
    <row r="472" spans="2:18" x14ac:dyDescent="0.3">
      <c r="B472" t="s">
        <v>2562</v>
      </c>
      <c r="C472" t="s">
        <v>2563</v>
      </c>
      <c r="D472" t="s">
        <v>2572</v>
      </c>
      <c r="E472" s="64" t="s">
        <v>2831</v>
      </c>
      <c r="F472" s="64" t="s">
        <v>2831</v>
      </c>
      <c r="G472" s="64" t="s">
        <v>568</v>
      </c>
      <c r="H472" s="64" t="s">
        <v>3354</v>
      </c>
      <c r="I472" t="s">
        <v>3657</v>
      </c>
      <c r="J472" t="s">
        <v>2072</v>
      </c>
      <c r="K472" t="s">
        <v>568</v>
      </c>
      <c r="L472" s="64" t="s">
        <v>3386</v>
      </c>
      <c r="M472" t="s">
        <v>2186</v>
      </c>
      <c r="N472" t="s">
        <v>3658</v>
      </c>
      <c r="O472" s="263">
        <v>0</v>
      </c>
      <c r="P472" s="158">
        <v>0</v>
      </c>
      <c r="Q472" s="64" t="s">
        <v>2147</v>
      </c>
      <c r="R472" s="64" t="s">
        <v>568</v>
      </c>
    </row>
    <row r="473" spans="2:18" x14ac:dyDescent="0.3">
      <c r="B473" t="s">
        <v>2562</v>
      </c>
      <c r="C473" t="s">
        <v>2563</v>
      </c>
      <c r="D473" t="s">
        <v>2572</v>
      </c>
      <c r="E473" s="64" t="s">
        <v>2831</v>
      </c>
      <c r="F473" s="64" t="s">
        <v>2831</v>
      </c>
      <c r="G473" s="64" t="s">
        <v>568</v>
      </c>
      <c r="H473" s="64" t="s">
        <v>3354</v>
      </c>
      <c r="I473" t="s">
        <v>3659</v>
      </c>
      <c r="J473" t="s">
        <v>2072</v>
      </c>
      <c r="K473" t="s">
        <v>568</v>
      </c>
      <c r="L473" s="64" t="s">
        <v>3372</v>
      </c>
      <c r="M473" t="s">
        <v>1535</v>
      </c>
      <c r="N473" t="s">
        <v>1535</v>
      </c>
      <c r="O473" s="263">
        <v>0</v>
      </c>
      <c r="P473" s="158">
        <v>0</v>
      </c>
      <c r="Q473" s="64" t="s">
        <v>254</v>
      </c>
      <c r="R473" s="64" t="s">
        <v>568</v>
      </c>
    </row>
    <row r="474" spans="2:18" x14ac:dyDescent="0.3">
      <c r="B474" t="s">
        <v>2562</v>
      </c>
      <c r="C474" t="s">
        <v>2563</v>
      </c>
      <c r="D474" t="s">
        <v>2572</v>
      </c>
      <c r="E474" s="64" t="s">
        <v>2831</v>
      </c>
      <c r="F474" s="64" t="s">
        <v>2831</v>
      </c>
      <c r="G474" s="64" t="s">
        <v>568</v>
      </c>
      <c r="H474" s="64" t="s">
        <v>3354</v>
      </c>
      <c r="I474" t="s">
        <v>3660</v>
      </c>
      <c r="J474" t="s">
        <v>2072</v>
      </c>
      <c r="K474" t="s">
        <v>568</v>
      </c>
      <c r="L474" s="64" t="s">
        <v>3411</v>
      </c>
      <c r="M474" t="s">
        <v>1535</v>
      </c>
      <c r="N474" t="s">
        <v>1535</v>
      </c>
      <c r="O474" s="263">
        <v>0</v>
      </c>
      <c r="P474" s="158">
        <v>0</v>
      </c>
      <c r="Q474" s="64" t="s">
        <v>254</v>
      </c>
      <c r="R474" s="64" t="s">
        <v>568</v>
      </c>
    </row>
    <row r="475" spans="2:18" x14ac:dyDescent="0.3">
      <c r="B475" t="s">
        <v>2562</v>
      </c>
      <c r="C475" t="s">
        <v>2563</v>
      </c>
      <c r="D475" t="s">
        <v>2572</v>
      </c>
      <c r="E475" s="64" t="s">
        <v>2831</v>
      </c>
      <c r="F475" s="64" t="s">
        <v>2831</v>
      </c>
      <c r="G475" s="64" t="s">
        <v>568</v>
      </c>
      <c r="H475" s="64" t="s">
        <v>3354</v>
      </c>
      <c r="I475" t="s">
        <v>3661</v>
      </c>
      <c r="J475" t="s">
        <v>2073</v>
      </c>
      <c r="K475" t="s">
        <v>3662</v>
      </c>
      <c r="L475" s="64" t="s">
        <v>3386</v>
      </c>
      <c r="M475" t="s">
        <v>2186</v>
      </c>
      <c r="N475" t="s">
        <v>3663</v>
      </c>
      <c r="O475" s="263">
        <v>0</v>
      </c>
      <c r="P475" s="158">
        <v>0</v>
      </c>
      <c r="Q475" s="64" t="s">
        <v>254</v>
      </c>
      <c r="R475" s="64" t="s">
        <v>568</v>
      </c>
    </row>
    <row r="476" spans="2:18" x14ac:dyDescent="0.3">
      <c r="B476" t="s">
        <v>2562</v>
      </c>
      <c r="C476" t="s">
        <v>2563</v>
      </c>
      <c r="D476" t="s">
        <v>2572</v>
      </c>
      <c r="E476" s="64" t="s">
        <v>2831</v>
      </c>
      <c r="F476" s="64" t="s">
        <v>2831</v>
      </c>
      <c r="G476" s="64" t="s">
        <v>568</v>
      </c>
      <c r="H476" s="64" t="s">
        <v>3354</v>
      </c>
      <c r="I476" t="s">
        <v>3664</v>
      </c>
      <c r="J476" t="s">
        <v>2072</v>
      </c>
      <c r="K476" t="s">
        <v>568</v>
      </c>
      <c r="L476" s="64" t="s">
        <v>3395</v>
      </c>
      <c r="M476" t="s">
        <v>1535</v>
      </c>
      <c r="N476" t="s">
        <v>1535</v>
      </c>
      <c r="O476" s="263">
        <v>0</v>
      </c>
      <c r="P476" s="158">
        <v>0</v>
      </c>
      <c r="Q476" s="64" t="s">
        <v>254</v>
      </c>
      <c r="R476" s="64" t="s">
        <v>568</v>
      </c>
    </row>
    <row r="477" spans="2:18" x14ac:dyDescent="0.3">
      <c r="B477" t="s">
        <v>2562</v>
      </c>
      <c r="C477" t="s">
        <v>2563</v>
      </c>
      <c r="D477" t="s">
        <v>2572</v>
      </c>
      <c r="E477" s="64" t="s">
        <v>2831</v>
      </c>
      <c r="F477" s="64" t="s">
        <v>2831</v>
      </c>
      <c r="G477" s="64" t="s">
        <v>568</v>
      </c>
      <c r="H477" s="64" t="s">
        <v>3354</v>
      </c>
      <c r="I477" t="s">
        <v>3665</v>
      </c>
      <c r="J477" t="s">
        <v>2072</v>
      </c>
      <c r="K477" t="s">
        <v>568</v>
      </c>
      <c r="L477" s="64" t="s">
        <v>3389</v>
      </c>
      <c r="M477" t="s">
        <v>1535</v>
      </c>
      <c r="N477" t="s">
        <v>1535</v>
      </c>
      <c r="O477" s="263">
        <v>0</v>
      </c>
      <c r="P477" s="158">
        <v>0</v>
      </c>
      <c r="Q477" s="64" t="s">
        <v>254</v>
      </c>
      <c r="R477" s="64" t="s">
        <v>568</v>
      </c>
    </row>
    <row r="478" spans="2:18" x14ac:dyDescent="0.3">
      <c r="B478" t="s">
        <v>2562</v>
      </c>
      <c r="C478" t="s">
        <v>2563</v>
      </c>
      <c r="D478" t="s">
        <v>2572</v>
      </c>
      <c r="E478" s="64" t="s">
        <v>2831</v>
      </c>
      <c r="F478" s="64" t="s">
        <v>2831</v>
      </c>
      <c r="G478" s="64" t="s">
        <v>568</v>
      </c>
      <c r="H478" s="64" t="s">
        <v>3354</v>
      </c>
      <c r="I478" t="s">
        <v>3666</v>
      </c>
      <c r="J478" t="s">
        <v>2072</v>
      </c>
      <c r="K478" t="s">
        <v>568</v>
      </c>
      <c r="L478" s="64" t="s">
        <v>3378</v>
      </c>
      <c r="M478" t="s">
        <v>1535</v>
      </c>
      <c r="N478" t="s">
        <v>1535</v>
      </c>
      <c r="O478" s="263">
        <v>0</v>
      </c>
      <c r="P478" s="158">
        <v>0</v>
      </c>
      <c r="Q478" s="64" t="s">
        <v>254</v>
      </c>
      <c r="R478" s="64" t="s">
        <v>568</v>
      </c>
    </row>
    <row r="479" spans="2:18" x14ac:dyDescent="0.3">
      <c r="B479" t="s">
        <v>2562</v>
      </c>
      <c r="C479" t="s">
        <v>2563</v>
      </c>
      <c r="D479" t="s">
        <v>2572</v>
      </c>
      <c r="E479" s="64" t="s">
        <v>2831</v>
      </c>
      <c r="F479" s="64" t="s">
        <v>2831</v>
      </c>
      <c r="G479" s="64" t="s">
        <v>568</v>
      </c>
      <c r="H479" s="64" t="s">
        <v>3354</v>
      </c>
      <c r="I479" t="s">
        <v>3667</v>
      </c>
      <c r="J479" t="s">
        <v>2072</v>
      </c>
      <c r="K479" t="s">
        <v>568</v>
      </c>
      <c r="L479" s="64" t="s">
        <v>3395</v>
      </c>
      <c r="M479" t="s">
        <v>2186</v>
      </c>
      <c r="N479" t="s">
        <v>3668</v>
      </c>
      <c r="O479" s="263">
        <v>0</v>
      </c>
      <c r="P479" s="158">
        <v>0</v>
      </c>
      <c r="Q479" s="64" t="s">
        <v>254</v>
      </c>
      <c r="R479" s="64" t="s">
        <v>568</v>
      </c>
    </row>
    <row r="480" spans="2:18" x14ac:dyDescent="0.3">
      <c r="B480" t="s">
        <v>2562</v>
      </c>
      <c r="C480" t="s">
        <v>2563</v>
      </c>
      <c r="D480" t="s">
        <v>2572</v>
      </c>
      <c r="E480" s="64" t="s">
        <v>2831</v>
      </c>
      <c r="F480" s="64" t="s">
        <v>2831</v>
      </c>
      <c r="G480" s="64" t="s">
        <v>568</v>
      </c>
      <c r="H480" s="64" t="s">
        <v>3354</v>
      </c>
      <c r="I480" t="s">
        <v>3669</v>
      </c>
      <c r="J480" t="s">
        <v>2072</v>
      </c>
      <c r="K480" t="s">
        <v>568</v>
      </c>
      <c r="L480" s="64" t="s">
        <v>3389</v>
      </c>
      <c r="M480" t="s">
        <v>2186</v>
      </c>
      <c r="N480" t="s">
        <v>3670</v>
      </c>
      <c r="O480" s="263">
        <v>0</v>
      </c>
      <c r="P480" s="158">
        <v>0</v>
      </c>
      <c r="Q480" s="64" t="s">
        <v>254</v>
      </c>
      <c r="R480" s="64" t="s">
        <v>568</v>
      </c>
    </row>
    <row r="481" spans="2:18" x14ac:dyDescent="0.3">
      <c r="B481" t="s">
        <v>2562</v>
      </c>
      <c r="C481" t="s">
        <v>2563</v>
      </c>
      <c r="D481" t="s">
        <v>2572</v>
      </c>
      <c r="E481" s="64" t="s">
        <v>2831</v>
      </c>
      <c r="F481" s="64" t="s">
        <v>2831</v>
      </c>
      <c r="G481" s="64" t="s">
        <v>568</v>
      </c>
      <c r="H481" s="64" t="s">
        <v>3354</v>
      </c>
      <c r="I481" t="s">
        <v>3671</v>
      </c>
      <c r="J481" t="s">
        <v>2072</v>
      </c>
      <c r="K481" t="s">
        <v>568</v>
      </c>
      <c r="L481" s="64" t="s">
        <v>3398</v>
      </c>
      <c r="M481" t="s">
        <v>2186</v>
      </c>
      <c r="N481" t="s">
        <v>3672</v>
      </c>
      <c r="O481" s="263">
        <v>0</v>
      </c>
      <c r="P481" s="158">
        <v>0</v>
      </c>
      <c r="Q481" s="64" t="s">
        <v>254</v>
      </c>
      <c r="R481" s="64" t="s">
        <v>568</v>
      </c>
    </row>
    <row r="482" spans="2:18" x14ac:dyDescent="0.3">
      <c r="B482" t="s">
        <v>2562</v>
      </c>
      <c r="C482" t="s">
        <v>2563</v>
      </c>
      <c r="D482" t="s">
        <v>2572</v>
      </c>
      <c r="E482" s="64" t="s">
        <v>2831</v>
      </c>
      <c r="F482" s="64" t="s">
        <v>2831</v>
      </c>
      <c r="G482" s="64" t="s">
        <v>568</v>
      </c>
      <c r="H482" s="64" t="s">
        <v>3354</v>
      </c>
      <c r="I482" t="s">
        <v>3673</v>
      </c>
      <c r="J482" t="s">
        <v>2072</v>
      </c>
      <c r="K482" t="s">
        <v>568</v>
      </c>
      <c r="L482" s="64" t="s">
        <v>3375</v>
      </c>
      <c r="M482" t="s">
        <v>2186</v>
      </c>
      <c r="N482" t="s">
        <v>3674</v>
      </c>
      <c r="O482" s="263">
        <v>0</v>
      </c>
      <c r="P482" s="158">
        <v>0</v>
      </c>
      <c r="Q482" s="64" t="s">
        <v>254</v>
      </c>
      <c r="R482" s="64" t="s">
        <v>568</v>
      </c>
    </row>
    <row r="483" spans="2:18" x14ac:dyDescent="0.3">
      <c r="B483" t="s">
        <v>2562</v>
      </c>
      <c r="C483" t="s">
        <v>2563</v>
      </c>
      <c r="D483" t="s">
        <v>2572</v>
      </c>
      <c r="E483" s="64" t="s">
        <v>2831</v>
      </c>
      <c r="F483" s="64" t="s">
        <v>2831</v>
      </c>
      <c r="G483" s="64" t="s">
        <v>568</v>
      </c>
      <c r="H483" s="64" t="s">
        <v>3354</v>
      </c>
      <c r="I483" t="s">
        <v>3675</v>
      </c>
      <c r="J483" t="s">
        <v>2072</v>
      </c>
      <c r="K483" t="s">
        <v>568</v>
      </c>
      <c r="L483" s="64" t="s">
        <v>3372</v>
      </c>
      <c r="M483" t="s">
        <v>2186</v>
      </c>
      <c r="N483" t="s">
        <v>3676</v>
      </c>
      <c r="O483" s="263">
        <v>0</v>
      </c>
      <c r="P483" s="158">
        <v>0</v>
      </c>
      <c r="Q483" s="64" t="s">
        <v>254</v>
      </c>
      <c r="R483" s="64" t="s">
        <v>568</v>
      </c>
    </row>
    <row r="484" spans="2:18" x14ac:dyDescent="0.3">
      <c r="B484" t="s">
        <v>2562</v>
      </c>
      <c r="C484" t="s">
        <v>2563</v>
      </c>
      <c r="D484" t="s">
        <v>2572</v>
      </c>
      <c r="E484" s="64" t="s">
        <v>2831</v>
      </c>
      <c r="F484" s="64" t="s">
        <v>2831</v>
      </c>
      <c r="G484" s="64" t="s">
        <v>568</v>
      </c>
      <c r="H484" s="64" t="s">
        <v>3354</v>
      </c>
      <c r="I484" t="s">
        <v>3677</v>
      </c>
      <c r="J484" t="s">
        <v>2072</v>
      </c>
      <c r="K484" t="s">
        <v>568</v>
      </c>
      <c r="L484" s="64" t="s">
        <v>3356</v>
      </c>
      <c r="M484" t="s">
        <v>2186</v>
      </c>
      <c r="N484" t="s">
        <v>3678</v>
      </c>
      <c r="O484" s="263">
        <v>0</v>
      </c>
      <c r="P484" s="158">
        <v>0</v>
      </c>
      <c r="Q484" s="64" t="s">
        <v>254</v>
      </c>
      <c r="R484" s="64" t="s">
        <v>568</v>
      </c>
    </row>
    <row r="485" spans="2:18" x14ac:dyDescent="0.3">
      <c r="B485" t="s">
        <v>2562</v>
      </c>
      <c r="C485" t="s">
        <v>2563</v>
      </c>
      <c r="D485" t="s">
        <v>2572</v>
      </c>
      <c r="E485" s="64" t="s">
        <v>2831</v>
      </c>
      <c r="F485" s="64" t="s">
        <v>2831</v>
      </c>
      <c r="G485" s="64" t="s">
        <v>568</v>
      </c>
      <c r="H485" s="64" t="s">
        <v>3354</v>
      </c>
      <c r="I485" t="s">
        <v>3679</v>
      </c>
      <c r="J485" t="s">
        <v>2072</v>
      </c>
      <c r="K485" t="s">
        <v>568</v>
      </c>
      <c r="L485" s="64" t="s">
        <v>3401</v>
      </c>
      <c r="M485" t="s">
        <v>2186</v>
      </c>
      <c r="N485" t="s">
        <v>3680</v>
      </c>
      <c r="O485" s="263">
        <v>0</v>
      </c>
      <c r="P485" s="158">
        <v>0</v>
      </c>
      <c r="Q485" s="64" t="s">
        <v>254</v>
      </c>
      <c r="R485" s="64" t="s">
        <v>568</v>
      </c>
    </row>
    <row r="486" spans="2:18" x14ac:dyDescent="0.3">
      <c r="B486" t="s">
        <v>2562</v>
      </c>
      <c r="C486" t="s">
        <v>2563</v>
      </c>
      <c r="D486" t="s">
        <v>2572</v>
      </c>
      <c r="E486" s="64" t="s">
        <v>2831</v>
      </c>
      <c r="F486" s="64" t="s">
        <v>2831</v>
      </c>
      <c r="G486" s="64" t="s">
        <v>568</v>
      </c>
      <c r="H486" s="64" t="s">
        <v>3354</v>
      </c>
      <c r="I486" t="s">
        <v>3681</v>
      </c>
      <c r="J486" t="s">
        <v>2072</v>
      </c>
      <c r="K486" t="s">
        <v>568</v>
      </c>
      <c r="L486" s="64" t="s">
        <v>3369</v>
      </c>
      <c r="M486" t="s">
        <v>2186</v>
      </c>
      <c r="N486" t="s">
        <v>3682</v>
      </c>
      <c r="O486" s="263">
        <v>0</v>
      </c>
      <c r="P486" s="158">
        <v>0</v>
      </c>
      <c r="Q486" s="64" t="s">
        <v>254</v>
      </c>
      <c r="R486" s="64" t="s">
        <v>568</v>
      </c>
    </row>
    <row r="487" spans="2:18" x14ac:dyDescent="0.3">
      <c r="B487" t="s">
        <v>2562</v>
      </c>
      <c r="C487" t="s">
        <v>2563</v>
      </c>
      <c r="D487" t="s">
        <v>2572</v>
      </c>
      <c r="E487" s="64" t="s">
        <v>2831</v>
      </c>
      <c r="F487" s="64" t="s">
        <v>2831</v>
      </c>
      <c r="G487" s="64" t="s">
        <v>568</v>
      </c>
      <c r="H487" s="64" t="s">
        <v>3354</v>
      </c>
      <c r="I487" t="s">
        <v>3683</v>
      </c>
      <c r="J487" t="s">
        <v>2073</v>
      </c>
      <c r="K487" t="s">
        <v>3684</v>
      </c>
      <c r="L487" s="64" t="s">
        <v>3395</v>
      </c>
      <c r="M487" t="s">
        <v>2186</v>
      </c>
      <c r="N487" t="s">
        <v>3685</v>
      </c>
      <c r="O487" s="263">
        <v>0</v>
      </c>
      <c r="P487" s="158">
        <v>0</v>
      </c>
      <c r="Q487" s="64" t="s">
        <v>254</v>
      </c>
      <c r="R487" s="64" t="s">
        <v>568</v>
      </c>
    </row>
    <row r="488" spans="2:18" x14ac:dyDescent="0.3">
      <c r="B488" t="s">
        <v>2562</v>
      </c>
      <c r="C488" t="s">
        <v>2563</v>
      </c>
      <c r="D488" t="s">
        <v>2572</v>
      </c>
      <c r="E488" s="64" t="s">
        <v>2831</v>
      </c>
      <c r="F488" s="64" t="s">
        <v>2831</v>
      </c>
      <c r="G488" s="64" t="s">
        <v>568</v>
      </c>
      <c r="H488" s="64" t="s">
        <v>3354</v>
      </c>
      <c r="I488" t="s">
        <v>3686</v>
      </c>
      <c r="J488" t="s">
        <v>2072</v>
      </c>
      <c r="K488" t="s">
        <v>568</v>
      </c>
      <c r="L488" s="64" t="s">
        <v>3619</v>
      </c>
      <c r="M488" t="s">
        <v>1535</v>
      </c>
      <c r="N488" t="s">
        <v>1535</v>
      </c>
      <c r="O488" s="263">
        <v>0</v>
      </c>
      <c r="P488" s="158">
        <v>0</v>
      </c>
      <c r="Q488" s="64" t="s">
        <v>254</v>
      </c>
      <c r="R488" s="64" t="s">
        <v>568</v>
      </c>
    </row>
    <row r="489" spans="2:18" x14ac:dyDescent="0.3">
      <c r="B489" t="s">
        <v>2562</v>
      </c>
      <c r="C489" t="s">
        <v>2563</v>
      </c>
      <c r="D489" t="s">
        <v>2572</v>
      </c>
      <c r="E489" s="64" t="s">
        <v>2831</v>
      </c>
      <c r="F489" s="64" t="s">
        <v>2831</v>
      </c>
      <c r="G489" s="64" t="s">
        <v>568</v>
      </c>
      <c r="H489" s="64" t="s">
        <v>3354</v>
      </c>
      <c r="I489" t="s">
        <v>3687</v>
      </c>
      <c r="J489" t="s">
        <v>2072</v>
      </c>
      <c r="K489" t="s">
        <v>568</v>
      </c>
      <c r="L489" s="64" t="s">
        <v>3395</v>
      </c>
      <c r="M489" t="s">
        <v>2186</v>
      </c>
      <c r="N489" t="s">
        <v>3688</v>
      </c>
      <c r="O489" s="263">
        <v>0</v>
      </c>
      <c r="P489" s="158">
        <v>0</v>
      </c>
      <c r="Q489" s="64" t="s">
        <v>254</v>
      </c>
      <c r="R489" s="64" t="s">
        <v>568</v>
      </c>
    </row>
    <row r="490" spans="2:18" x14ac:dyDescent="0.3">
      <c r="B490" t="s">
        <v>2562</v>
      </c>
      <c r="C490" t="s">
        <v>2563</v>
      </c>
      <c r="D490" t="s">
        <v>2572</v>
      </c>
      <c r="E490" s="64" t="s">
        <v>2831</v>
      </c>
      <c r="F490" s="64" t="s">
        <v>2831</v>
      </c>
      <c r="G490" s="64" t="s">
        <v>568</v>
      </c>
      <c r="H490" s="64" t="s">
        <v>3354</v>
      </c>
      <c r="I490" t="s">
        <v>3689</v>
      </c>
      <c r="J490" t="s">
        <v>2073</v>
      </c>
      <c r="K490" t="s">
        <v>3690</v>
      </c>
      <c r="L490" s="64" t="s">
        <v>3386</v>
      </c>
      <c r="M490" t="s">
        <v>2186</v>
      </c>
      <c r="N490" t="s">
        <v>3691</v>
      </c>
      <c r="O490" s="263">
        <v>0</v>
      </c>
      <c r="P490" s="158">
        <v>0</v>
      </c>
      <c r="Q490" s="64" t="s">
        <v>254</v>
      </c>
      <c r="R490" s="64" t="s">
        <v>568</v>
      </c>
    </row>
    <row r="491" spans="2:18" x14ac:dyDescent="0.3">
      <c r="B491" t="s">
        <v>2562</v>
      </c>
      <c r="C491" t="s">
        <v>2563</v>
      </c>
      <c r="D491" t="s">
        <v>2572</v>
      </c>
      <c r="E491" s="64" t="s">
        <v>2831</v>
      </c>
      <c r="F491" s="64" t="s">
        <v>2831</v>
      </c>
      <c r="G491" s="64" t="s">
        <v>568</v>
      </c>
      <c r="H491" s="64" t="s">
        <v>3354</v>
      </c>
      <c r="I491" t="s">
        <v>3692</v>
      </c>
      <c r="J491" t="s">
        <v>2072</v>
      </c>
      <c r="K491" t="s">
        <v>568</v>
      </c>
      <c r="L491" s="64" t="s">
        <v>3495</v>
      </c>
      <c r="M491" t="s">
        <v>2186</v>
      </c>
      <c r="N491" t="s">
        <v>3693</v>
      </c>
      <c r="O491" s="263">
        <v>0</v>
      </c>
      <c r="P491" s="158">
        <v>0</v>
      </c>
      <c r="Q491" s="64" t="s">
        <v>254</v>
      </c>
      <c r="R491" s="64" t="s">
        <v>568</v>
      </c>
    </row>
    <row r="492" spans="2:18" x14ac:dyDescent="0.3">
      <c r="B492" t="s">
        <v>2562</v>
      </c>
      <c r="C492" t="s">
        <v>2563</v>
      </c>
      <c r="D492" t="s">
        <v>2572</v>
      </c>
      <c r="E492" s="64" t="s">
        <v>2831</v>
      </c>
      <c r="F492" s="64" t="s">
        <v>2831</v>
      </c>
      <c r="G492" s="64" t="s">
        <v>568</v>
      </c>
      <c r="H492" s="64" t="s">
        <v>3354</v>
      </c>
      <c r="I492" t="s">
        <v>3694</v>
      </c>
      <c r="J492" t="s">
        <v>2073</v>
      </c>
      <c r="K492" t="s">
        <v>3695</v>
      </c>
      <c r="L492" s="64" t="s">
        <v>3395</v>
      </c>
      <c r="M492" t="s">
        <v>2186</v>
      </c>
      <c r="N492" t="s">
        <v>3696</v>
      </c>
      <c r="O492" s="263">
        <v>0</v>
      </c>
      <c r="P492" s="158">
        <v>0</v>
      </c>
      <c r="Q492" s="64" t="s">
        <v>254</v>
      </c>
      <c r="R492" s="64" t="s">
        <v>568</v>
      </c>
    </row>
    <row r="493" spans="2:18" x14ac:dyDescent="0.3">
      <c r="B493" t="s">
        <v>2562</v>
      </c>
      <c r="C493" t="s">
        <v>2563</v>
      </c>
      <c r="D493" t="s">
        <v>2572</v>
      </c>
      <c r="E493" s="64" t="s">
        <v>2831</v>
      </c>
      <c r="F493" s="64" t="s">
        <v>2831</v>
      </c>
      <c r="G493" s="64" t="s">
        <v>568</v>
      </c>
      <c r="H493" s="64" t="s">
        <v>3354</v>
      </c>
      <c r="I493" t="s">
        <v>3697</v>
      </c>
      <c r="J493" t="s">
        <v>2072</v>
      </c>
      <c r="K493" t="s">
        <v>568</v>
      </c>
      <c r="L493" s="64" t="s">
        <v>3364</v>
      </c>
      <c r="M493" t="s">
        <v>2176</v>
      </c>
      <c r="N493" t="s">
        <v>3698</v>
      </c>
      <c r="O493" s="263">
        <v>0</v>
      </c>
      <c r="P493" s="158">
        <v>0</v>
      </c>
      <c r="Q493" s="64" t="s">
        <v>254</v>
      </c>
      <c r="R493" s="64" t="s">
        <v>568</v>
      </c>
    </row>
    <row r="494" spans="2:18" x14ac:dyDescent="0.3">
      <c r="B494" t="s">
        <v>2562</v>
      </c>
      <c r="C494" t="s">
        <v>2563</v>
      </c>
      <c r="D494" t="s">
        <v>2572</v>
      </c>
      <c r="E494" s="64" t="s">
        <v>2831</v>
      </c>
      <c r="F494" s="64" t="s">
        <v>2831</v>
      </c>
      <c r="G494" s="64" t="s">
        <v>568</v>
      </c>
      <c r="H494" s="64" t="s">
        <v>3354</v>
      </c>
      <c r="I494" t="s">
        <v>3699</v>
      </c>
      <c r="J494" t="s">
        <v>2072</v>
      </c>
      <c r="K494" t="s">
        <v>568</v>
      </c>
      <c r="L494" s="64" t="s">
        <v>3386</v>
      </c>
      <c r="M494" t="s">
        <v>2186</v>
      </c>
      <c r="N494" t="s">
        <v>3700</v>
      </c>
      <c r="O494" s="263">
        <v>0</v>
      </c>
      <c r="P494" s="158">
        <v>0</v>
      </c>
      <c r="Q494" s="64" t="s">
        <v>254</v>
      </c>
      <c r="R494" s="64" t="s">
        <v>568</v>
      </c>
    </row>
    <row r="495" spans="2:18" x14ac:dyDescent="0.3">
      <c r="B495" t="s">
        <v>2562</v>
      </c>
      <c r="C495" t="s">
        <v>2563</v>
      </c>
      <c r="D495" t="s">
        <v>2572</v>
      </c>
      <c r="E495" s="64" t="s">
        <v>2831</v>
      </c>
      <c r="F495" s="64" t="s">
        <v>2831</v>
      </c>
      <c r="G495" s="64" t="s">
        <v>568</v>
      </c>
      <c r="H495" s="64" t="s">
        <v>3354</v>
      </c>
      <c r="I495" t="s">
        <v>3701</v>
      </c>
      <c r="J495" t="s">
        <v>2072</v>
      </c>
      <c r="K495" t="s">
        <v>568</v>
      </c>
      <c r="L495" s="64" t="s">
        <v>3369</v>
      </c>
      <c r="M495" t="s">
        <v>2186</v>
      </c>
      <c r="N495" t="s">
        <v>3702</v>
      </c>
      <c r="O495" s="263">
        <v>0</v>
      </c>
      <c r="P495" s="158">
        <v>0</v>
      </c>
      <c r="Q495" s="64" t="s">
        <v>254</v>
      </c>
      <c r="R495" s="64" t="s">
        <v>568</v>
      </c>
    </row>
    <row r="496" spans="2:18" x14ac:dyDescent="0.3">
      <c r="B496" t="s">
        <v>2562</v>
      </c>
      <c r="C496" t="s">
        <v>2563</v>
      </c>
      <c r="D496" t="s">
        <v>2572</v>
      </c>
      <c r="E496" s="64" t="s">
        <v>2831</v>
      </c>
      <c r="F496" s="64" t="s">
        <v>2831</v>
      </c>
      <c r="G496" s="64" t="s">
        <v>568</v>
      </c>
      <c r="H496" s="64" t="s">
        <v>3354</v>
      </c>
      <c r="I496" t="s">
        <v>3703</v>
      </c>
      <c r="J496" t="s">
        <v>2073</v>
      </c>
      <c r="K496" t="s">
        <v>3704</v>
      </c>
      <c r="L496" s="64" t="s">
        <v>3411</v>
      </c>
      <c r="M496" t="s">
        <v>2186</v>
      </c>
      <c r="N496" t="s">
        <v>3705</v>
      </c>
      <c r="O496" s="263">
        <v>0</v>
      </c>
      <c r="P496" s="158">
        <v>0</v>
      </c>
      <c r="Q496" s="64" t="s">
        <v>254</v>
      </c>
      <c r="R496" s="64" t="s">
        <v>568</v>
      </c>
    </row>
    <row r="497" spans="2:18" x14ac:dyDescent="0.3">
      <c r="B497" t="s">
        <v>2562</v>
      </c>
      <c r="C497" t="s">
        <v>2563</v>
      </c>
      <c r="D497" t="s">
        <v>2572</v>
      </c>
      <c r="E497" s="64" t="s">
        <v>2831</v>
      </c>
      <c r="F497" s="64" t="s">
        <v>2831</v>
      </c>
      <c r="G497" s="64" t="s">
        <v>568</v>
      </c>
      <c r="H497" s="64" t="s">
        <v>3354</v>
      </c>
      <c r="I497" t="s">
        <v>3706</v>
      </c>
      <c r="J497" t="s">
        <v>2072</v>
      </c>
      <c r="K497" t="s">
        <v>568</v>
      </c>
      <c r="L497" s="64" t="s">
        <v>3389</v>
      </c>
      <c r="M497" t="s">
        <v>2186</v>
      </c>
      <c r="N497" t="s">
        <v>3707</v>
      </c>
      <c r="O497" s="263">
        <v>0</v>
      </c>
      <c r="P497" s="158">
        <v>0</v>
      </c>
      <c r="Q497" s="64" t="s">
        <v>254</v>
      </c>
      <c r="R497" s="64" t="s">
        <v>568</v>
      </c>
    </row>
    <row r="498" spans="2:18" x14ac:dyDescent="0.3">
      <c r="B498" t="s">
        <v>2562</v>
      </c>
      <c r="C498" t="s">
        <v>2563</v>
      </c>
      <c r="D498" t="s">
        <v>2572</v>
      </c>
      <c r="E498" s="64" t="s">
        <v>2831</v>
      </c>
      <c r="F498" s="64" t="s">
        <v>2831</v>
      </c>
      <c r="G498" s="64" t="s">
        <v>568</v>
      </c>
      <c r="H498" s="64" t="s">
        <v>3354</v>
      </c>
      <c r="I498" t="s">
        <v>3708</v>
      </c>
      <c r="J498" t="s">
        <v>2073</v>
      </c>
      <c r="K498" t="s">
        <v>3709</v>
      </c>
      <c r="L498" s="64" t="s">
        <v>3422</v>
      </c>
      <c r="M498" t="s">
        <v>1535</v>
      </c>
      <c r="N498" t="s">
        <v>1535</v>
      </c>
      <c r="O498" s="263">
        <v>0</v>
      </c>
      <c r="P498" s="158">
        <v>0</v>
      </c>
      <c r="Q498" s="64" t="s">
        <v>254</v>
      </c>
      <c r="R498" s="64" t="s">
        <v>568</v>
      </c>
    </row>
    <row r="499" spans="2:18" x14ac:dyDescent="0.3">
      <c r="B499" t="s">
        <v>2562</v>
      </c>
      <c r="C499" t="s">
        <v>2563</v>
      </c>
      <c r="D499" t="s">
        <v>2572</v>
      </c>
      <c r="E499" s="64" t="s">
        <v>2831</v>
      </c>
      <c r="F499" s="64" t="s">
        <v>2831</v>
      </c>
      <c r="G499" s="64" t="s">
        <v>568</v>
      </c>
      <c r="H499" s="64" t="s">
        <v>3354</v>
      </c>
      <c r="I499" t="s">
        <v>3710</v>
      </c>
      <c r="J499" t="s">
        <v>2072</v>
      </c>
      <c r="K499" t="s">
        <v>568</v>
      </c>
      <c r="L499" s="64" t="s">
        <v>3453</v>
      </c>
      <c r="M499" t="s">
        <v>2186</v>
      </c>
      <c r="N499" t="s">
        <v>3711</v>
      </c>
      <c r="O499" s="263">
        <v>0</v>
      </c>
      <c r="P499" s="158">
        <v>0</v>
      </c>
      <c r="Q499" s="64" t="s">
        <v>254</v>
      </c>
      <c r="R499" s="64" t="s">
        <v>568</v>
      </c>
    </row>
    <row r="500" spans="2:18" x14ac:dyDescent="0.3">
      <c r="B500" t="s">
        <v>2562</v>
      </c>
      <c r="C500" t="s">
        <v>2563</v>
      </c>
      <c r="D500" t="s">
        <v>2572</v>
      </c>
      <c r="E500" s="64" t="s">
        <v>2831</v>
      </c>
      <c r="F500" s="64" t="s">
        <v>2831</v>
      </c>
      <c r="G500" s="64" t="s">
        <v>568</v>
      </c>
      <c r="H500" s="64" t="s">
        <v>3354</v>
      </c>
      <c r="I500" t="s">
        <v>3712</v>
      </c>
      <c r="J500" t="s">
        <v>2073</v>
      </c>
      <c r="K500" t="s">
        <v>3713</v>
      </c>
      <c r="L500" s="64" t="s">
        <v>3532</v>
      </c>
      <c r="M500" t="s">
        <v>2186</v>
      </c>
      <c r="N500" t="s">
        <v>3714</v>
      </c>
      <c r="O500" s="263">
        <v>0</v>
      </c>
      <c r="P500" s="158">
        <v>0</v>
      </c>
      <c r="Q500" s="64" t="s">
        <v>2147</v>
      </c>
      <c r="R500" s="64" t="s">
        <v>568</v>
      </c>
    </row>
    <row r="501" spans="2:18" x14ac:dyDescent="0.3">
      <c r="B501" t="s">
        <v>2562</v>
      </c>
      <c r="C501" t="s">
        <v>2563</v>
      </c>
      <c r="D501" t="s">
        <v>2572</v>
      </c>
      <c r="E501" s="64" t="s">
        <v>2831</v>
      </c>
      <c r="F501" s="64" t="s">
        <v>2831</v>
      </c>
      <c r="G501" s="64" t="s">
        <v>568</v>
      </c>
      <c r="H501" s="64" t="s">
        <v>3354</v>
      </c>
      <c r="I501" t="s">
        <v>3715</v>
      </c>
      <c r="J501" t="s">
        <v>2072</v>
      </c>
      <c r="K501" t="s">
        <v>568</v>
      </c>
      <c r="L501" s="64" t="s">
        <v>3448</v>
      </c>
      <c r="M501" t="s">
        <v>2186</v>
      </c>
      <c r="N501" t="s">
        <v>3716</v>
      </c>
      <c r="O501" s="263">
        <v>0</v>
      </c>
      <c r="P501" s="158">
        <v>0</v>
      </c>
      <c r="Q501" s="64" t="s">
        <v>254</v>
      </c>
      <c r="R501" s="64" t="s">
        <v>568</v>
      </c>
    </row>
    <row r="502" spans="2:18" x14ac:dyDescent="0.3">
      <c r="B502" t="s">
        <v>2562</v>
      </c>
      <c r="C502" t="s">
        <v>2563</v>
      </c>
      <c r="D502" t="s">
        <v>2572</v>
      </c>
      <c r="E502" s="64" t="s">
        <v>2831</v>
      </c>
      <c r="F502" s="64" t="s">
        <v>2831</v>
      </c>
      <c r="G502" s="64" t="s">
        <v>568</v>
      </c>
      <c r="H502" s="64" t="s">
        <v>3354</v>
      </c>
      <c r="I502" t="s">
        <v>3717</v>
      </c>
      <c r="J502" t="s">
        <v>2072</v>
      </c>
      <c r="K502" t="s">
        <v>568</v>
      </c>
      <c r="L502" s="64" t="s">
        <v>3495</v>
      </c>
      <c r="M502" t="s">
        <v>2186</v>
      </c>
      <c r="N502" t="s">
        <v>3718</v>
      </c>
      <c r="O502" s="263">
        <v>0</v>
      </c>
      <c r="P502" s="158">
        <v>0</v>
      </c>
      <c r="Q502" s="64" t="s">
        <v>2147</v>
      </c>
      <c r="R502" s="64" t="s">
        <v>568</v>
      </c>
    </row>
    <row r="503" spans="2:18" x14ac:dyDescent="0.3">
      <c r="B503" t="s">
        <v>2562</v>
      </c>
      <c r="C503" t="s">
        <v>2563</v>
      </c>
      <c r="D503" t="s">
        <v>2572</v>
      </c>
      <c r="E503" s="64" t="s">
        <v>2831</v>
      </c>
      <c r="F503" s="64" t="s">
        <v>2831</v>
      </c>
      <c r="G503" s="64" t="s">
        <v>568</v>
      </c>
      <c r="H503" s="64" t="s">
        <v>3354</v>
      </c>
      <c r="I503" t="s">
        <v>3719</v>
      </c>
      <c r="J503" t="s">
        <v>2072</v>
      </c>
      <c r="K503" t="s">
        <v>568</v>
      </c>
      <c r="L503" s="64" t="s">
        <v>3466</v>
      </c>
      <c r="M503" t="s">
        <v>2186</v>
      </c>
      <c r="N503" t="s">
        <v>3720</v>
      </c>
      <c r="O503" s="263">
        <v>0</v>
      </c>
      <c r="P503" s="158">
        <v>0</v>
      </c>
      <c r="Q503" s="64" t="s">
        <v>254</v>
      </c>
      <c r="R503" s="64" t="s">
        <v>568</v>
      </c>
    </row>
    <row r="504" spans="2:18" x14ac:dyDescent="0.3">
      <c r="B504" t="s">
        <v>2562</v>
      </c>
      <c r="C504" t="s">
        <v>2563</v>
      </c>
      <c r="D504" t="s">
        <v>2572</v>
      </c>
      <c r="E504" s="64" t="s">
        <v>2831</v>
      </c>
      <c r="F504" s="64" t="s">
        <v>2831</v>
      </c>
      <c r="G504" s="64" t="s">
        <v>568</v>
      </c>
      <c r="H504" s="64" t="s">
        <v>3354</v>
      </c>
      <c r="I504" t="s">
        <v>3721</v>
      </c>
      <c r="J504" t="s">
        <v>2072</v>
      </c>
      <c r="K504" t="s">
        <v>568</v>
      </c>
      <c r="L504" s="64" t="s">
        <v>3453</v>
      </c>
      <c r="M504" t="s">
        <v>2186</v>
      </c>
      <c r="N504" t="s">
        <v>3722</v>
      </c>
      <c r="O504" s="263">
        <v>0</v>
      </c>
      <c r="P504" s="158">
        <v>0</v>
      </c>
      <c r="Q504" s="64" t="s">
        <v>254</v>
      </c>
      <c r="R504" s="64" t="s">
        <v>568</v>
      </c>
    </row>
    <row r="505" spans="2:18" x14ac:dyDescent="0.3">
      <c r="B505" t="s">
        <v>2562</v>
      </c>
      <c r="C505" t="s">
        <v>2563</v>
      </c>
      <c r="D505" t="s">
        <v>2572</v>
      </c>
      <c r="E505" s="64" t="s">
        <v>2831</v>
      </c>
      <c r="F505" s="64" t="s">
        <v>2831</v>
      </c>
      <c r="G505" s="64" t="s">
        <v>568</v>
      </c>
      <c r="H505" s="64" t="s">
        <v>3354</v>
      </c>
      <c r="I505" t="s">
        <v>3723</v>
      </c>
      <c r="J505" t="s">
        <v>2072</v>
      </c>
      <c r="K505" t="s">
        <v>568</v>
      </c>
      <c r="L505" s="64" t="s">
        <v>3356</v>
      </c>
      <c r="M505" t="s">
        <v>2186</v>
      </c>
      <c r="N505" t="s">
        <v>3724</v>
      </c>
      <c r="O505" s="263">
        <v>0</v>
      </c>
      <c r="P505" s="158">
        <v>0</v>
      </c>
      <c r="Q505" s="64" t="s">
        <v>254</v>
      </c>
      <c r="R505" s="64" t="s">
        <v>568</v>
      </c>
    </row>
    <row r="506" spans="2:18" x14ac:dyDescent="0.3">
      <c r="B506" t="s">
        <v>2562</v>
      </c>
      <c r="C506" t="s">
        <v>2563</v>
      </c>
      <c r="D506" t="s">
        <v>2572</v>
      </c>
      <c r="E506" s="64" t="s">
        <v>2831</v>
      </c>
      <c r="F506" s="64" t="s">
        <v>2831</v>
      </c>
      <c r="G506" s="64" t="s">
        <v>568</v>
      </c>
      <c r="H506" s="64" t="s">
        <v>3354</v>
      </c>
      <c r="I506" t="s">
        <v>3725</v>
      </c>
      <c r="J506" t="s">
        <v>2072</v>
      </c>
      <c r="K506" t="s">
        <v>568</v>
      </c>
      <c r="L506" s="64" t="s">
        <v>3369</v>
      </c>
      <c r="M506" t="s">
        <v>2186</v>
      </c>
      <c r="N506" t="s">
        <v>3726</v>
      </c>
      <c r="O506" s="263">
        <v>0</v>
      </c>
      <c r="P506" s="158">
        <v>0</v>
      </c>
      <c r="Q506" s="64" t="s">
        <v>2147</v>
      </c>
      <c r="R506" s="64" t="s">
        <v>568</v>
      </c>
    </row>
    <row r="507" spans="2:18" x14ac:dyDescent="0.3">
      <c r="B507" t="s">
        <v>2562</v>
      </c>
      <c r="C507" t="s">
        <v>2563</v>
      </c>
      <c r="D507" t="s">
        <v>2572</v>
      </c>
      <c r="E507" s="64" t="s">
        <v>2831</v>
      </c>
      <c r="F507" s="64" t="s">
        <v>2831</v>
      </c>
      <c r="G507" s="64" t="s">
        <v>568</v>
      </c>
      <c r="H507" s="64" t="s">
        <v>3354</v>
      </c>
      <c r="I507" t="s">
        <v>3727</v>
      </c>
      <c r="J507" t="s">
        <v>2072</v>
      </c>
      <c r="K507" t="s">
        <v>568</v>
      </c>
      <c r="L507" s="64" t="s">
        <v>3404</v>
      </c>
      <c r="M507" t="s">
        <v>2186</v>
      </c>
      <c r="N507" t="s">
        <v>3728</v>
      </c>
      <c r="O507" s="263">
        <v>0</v>
      </c>
      <c r="P507" s="158">
        <v>0</v>
      </c>
      <c r="Q507" s="64" t="s">
        <v>254</v>
      </c>
      <c r="R507" s="64" t="s">
        <v>568</v>
      </c>
    </row>
    <row r="508" spans="2:18" x14ac:dyDescent="0.3">
      <c r="B508" t="s">
        <v>2562</v>
      </c>
      <c r="C508" t="s">
        <v>2563</v>
      </c>
      <c r="D508" t="s">
        <v>2572</v>
      </c>
      <c r="E508" s="64" t="s">
        <v>2831</v>
      </c>
      <c r="F508" s="64" t="s">
        <v>2831</v>
      </c>
      <c r="G508" s="64" t="s">
        <v>568</v>
      </c>
      <c r="H508" s="64" t="s">
        <v>3354</v>
      </c>
      <c r="I508" t="s">
        <v>3729</v>
      </c>
      <c r="J508" t="s">
        <v>2072</v>
      </c>
      <c r="K508" t="s">
        <v>568</v>
      </c>
      <c r="L508" s="64" t="s">
        <v>3619</v>
      </c>
      <c r="M508" t="s">
        <v>2186</v>
      </c>
      <c r="N508" t="s">
        <v>3730</v>
      </c>
      <c r="O508" s="263">
        <v>0</v>
      </c>
      <c r="P508" s="158">
        <v>0</v>
      </c>
      <c r="Q508" s="64" t="s">
        <v>254</v>
      </c>
      <c r="R508" s="64" t="s">
        <v>568</v>
      </c>
    </row>
    <row r="509" spans="2:18" x14ac:dyDescent="0.3">
      <c r="B509" t="s">
        <v>2562</v>
      </c>
      <c r="C509" t="s">
        <v>2563</v>
      </c>
      <c r="D509" t="s">
        <v>2572</v>
      </c>
      <c r="E509" s="64" t="s">
        <v>2831</v>
      </c>
      <c r="F509" s="64" t="s">
        <v>2831</v>
      </c>
      <c r="G509" s="64" t="s">
        <v>568</v>
      </c>
      <c r="H509" s="64" t="s">
        <v>3354</v>
      </c>
      <c r="I509" t="s">
        <v>3731</v>
      </c>
      <c r="J509" t="s">
        <v>2072</v>
      </c>
      <c r="K509" t="s">
        <v>568</v>
      </c>
      <c r="L509" s="64" t="s">
        <v>3448</v>
      </c>
      <c r="M509" t="s">
        <v>2186</v>
      </c>
      <c r="N509" t="s">
        <v>3732</v>
      </c>
      <c r="O509" s="263">
        <v>0</v>
      </c>
      <c r="P509" s="158">
        <v>0</v>
      </c>
      <c r="Q509" s="64" t="s">
        <v>254</v>
      </c>
      <c r="R509" s="64" t="s">
        <v>568</v>
      </c>
    </row>
    <row r="510" spans="2:18" x14ac:dyDescent="0.3">
      <c r="B510" t="s">
        <v>2562</v>
      </c>
      <c r="C510" t="s">
        <v>2563</v>
      </c>
      <c r="D510" t="s">
        <v>2572</v>
      </c>
      <c r="E510" s="64" t="s">
        <v>2831</v>
      </c>
      <c r="F510" s="64" t="s">
        <v>2831</v>
      </c>
      <c r="G510" s="64" t="s">
        <v>568</v>
      </c>
      <c r="H510" s="64" t="s">
        <v>3354</v>
      </c>
      <c r="I510" t="s">
        <v>3733</v>
      </c>
      <c r="J510" t="s">
        <v>2072</v>
      </c>
      <c r="K510" t="s">
        <v>568</v>
      </c>
      <c r="L510" s="64" t="s">
        <v>3411</v>
      </c>
      <c r="M510" t="s">
        <v>2176</v>
      </c>
      <c r="N510" t="s">
        <v>3734</v>
      </c>
      <c r="O510" s="263">
        <v>0</v>
      </c>
      <c r="P510" s="158">
        <v>0</v>
      </c>
      <c r="Q510" s="64" t="s">
        <v>254</v>
      </c>
      <c r="R510" s="64" t="s">
        <v>568</v>
      </c>
    </row>
    <row r="511" spans="2:18" x14ac:dyDescent="0.3">
      <c r="B511" t="s">
        <v>2562</v>
      </c>
      <c r="C511" t="s">
        <v>2563</v>
      </c>
      <c r="D511" t="s">
        <v>2572</v>
      </c>
      <c r="E511" s="64" t="s">
        <v>2831</v>
      </c>
      <c r="F511" s="64" t="s">
        <v>2831</v>
      </c>
      <c r="G511" s="64" t="s">
        <v>568</v>
      </c>
      <c r="H511" s="64" t="s">
        <v>3354</v>
      </c>
      <c r="I511" t="s">
        <v>3735</v>
      </c>
      <c r="J511" t="s">
        <v>2073</v>
      </c>
      <c r="K511" t="s">
        <v>3736</v>
      </c>
      <c r="L511" s="64" t="s">
        <v>3416</v>
      </c>
      <c r="M511" t="s">
        <v>2186</v>
      </c>
      <c r="N511" t="s">
        <v>3737</v>
      </c>
      <c r="O511" s="263">
        <v>0</v>
      </c>
      <c r="P511" s="158">
        <v>0</v>
      </c>
      <c r="Q511" s="64" t="s">
        <v>254</v>
      </c>
      <c r="R511" s="64" t="s">
        <v>568</v>
      </c>
    </row>
    <row r="512" spans="2:18" x14ac:dyDescent="0.3">
      <c r="B512" t="s">
        <v>2562</v>
      </c>
      <c r="C512" t="s">
        <v>2563</v>
      </c>
      <c r="D512" t="s">
        <v>2572</v>
      </c>
      <c r="E512" s="64" t="s">
        <v>2831</v>
      </c>
      <c r="F512" s="64" t="s">
        <v>2831</v>
      </c>
      <c r="G512" s="64" t="s">
        <v>568</v>
      </c>
      <c r="H512" s="64" t="s">
        <v>3354</v>
      </c>
      <c r="I512" t="s">
        <v>3738</v>
      </c>
      <c r="J512" t="s">
        <v>2072</v>
      </c>
      <c r="K512" t="s">
        <v>568</v>
      </c>
      <c r="L512" s="64" t="s">
        <v>3364</v>
      </c>
      <c r="M512" t="s">
        <v>2173</v>
      </c>
      <c r="N512" t="s">
        <v>3739</v>
      </c>
      <c r="O512" s="263">
        <v>0</v>
      </c>
      <c r="P512" s="158">
        <v>0</v>
      </c>
      <c r="Q512" s="64" t="s">
        <v>254</v>
      </c>
      <c r="R512" s="64" t="s">
        <v>568</v>
      </c>
    </row>
    <row r="513" spans="2:18" x14ac:dyDescent="0.3">
      <c r="B513" t="s">
        <v>2562</v>
      </c>
      <c r="C513" t="s">
        <v>2563</v>
      </c>
      <c r="D513" t="s">
        <v>2572</v>
      </c>
      <c r="E513" s="64" t="s">
        <v>2831</v>
      </c>
      <c r="F513" s="64" t="s">
        <v>2831</v>
      </c>
      <c r="G513" s="64" t="s">
        <v>568</v>
      </c>
      <c r="H513" s="64" t="s">
        <v>3354</v>
      </c>
      <c r="I513" t="s">
        <v>3740</v>
      </c>
      <c r="J513" t="s">
        <v>2072</v>
      </c>
      <c r="K513" t="s">
        <v>568</v>
      </c>
      <c r="L513" s="64" t="s">
        <v>3378</v>
      </c>
      <c r="M513" t="s">
        <v>2186</v>
      </c>
      <c r="N513" t="s">
        <v>3741</v>
      </c>
      <c r="O513" s="263">
        <v>0</v>
      </c>
      <c r="P513" s="158">
        <v>0</v>
      </c>
      <c r="Q513" s="64" t="s">
        <v>254</v>
      </c>
      <c r="R513" s="64" t="s">
        <v>568</v>
      </c>
    </row>
    <row r="514" spans="2:18" x14ac:dyDescent="0.3">
      <c r="B514" t="s">
        <v>2562</v>
      </c>
      <c r="C514" t="s">
        <v>2563</v>
      </c>
      <c r="D514" t="s">
        <v>2572</v>
      </c>
      <c r="E514" s="64" t="s">
        <v>2831</v>
      </c>
      <c r="F514" s="64" t="s">
        <v>2831</v>
      </c>
      <c r="G514" s="64" t="s">
        <v>568</v>
      </c>
      <c r="H514" s="64" t="s">
        <v>3354</v>
      </c>
      <c r="I514" t="s">
        <v>3742</v>
      </c>
      <c r="J514" t="s">
        <v>2072</v>
      </c>
      <c r="K514" t="s">
        <v>568</v>
      </c>
      <c r="L514" s="64" t="s">
        <v>3466</v>
      </c>
      <c r="M514" t="s">
        <v>2186</v>
      </c>
      <c r="N514" t="s">
        <v>3743</v>
      </c>
      <c r="O514" s="263">
        <v>0</v>
      </c>
      <c r="P514" s="158">
        <v>0</v>
      </c>
      <c r="Q514" s="64" t="s">
        <v>254</v>
      </c>
      <c r="R514" s="64" t="s">
        <v>568</v>
      </c>
    </row>
    <row r="515" spans="2:18" x14ac:dyDescent="0.3">
      <c r="B515" t="s">
        <v>2562</v>
      </c>
      <c r="C515" t="s">
        <v>2563</v>
      </c>
      <c r="D515" t="s">
        <v>2572</v>
      </c>
      <c r="E515" s="64" t="s">
        <v>2831</v>
      </c>
      <c r="F515" s="64" t="s">
        <v>2831</v>
      </c>
      <c r="G515" s="64" t="s">
        <v>568</v>
      </c>
      <c r="H515" s="64" t="s">
        <v>3354</v>
      </c>
      <c r="I515" t="s">
        <v>3744</v>
      </c>
      <c r="J515" t="s">
        <v>2072</v>
      </c>
      <c r="K515" t="s">
        <v>568</v>
      </c>
      <c r="L515" s="64" t="s">
        <v>3364</v>
      </c>
      <c r="M515" t="s">
        <v>2186</v>
      </c>
      <c r="N515" t="s">
        <v>3745</v>
      </c>
      <c r="O515" s="263">
        <v>0</v>
      </c>
      <c r="P515" s="158">
        <v>0</v>
      </c>
      <c r="Q515" s="64" t="s">
        <v>254</v>
      </c>
      <c r="R515" s="64" t="s">
        <v>568</v>
      </c>
    </row>
    <row r="516" spans="2:18" x14ac:dyDescent="0.3">
      <c r="B516" t="s">
        <v>2562</v>
      </c>
      <c r="C516" t="s">
        <v>2563</v>
      </c>
      <c r="D516" t="s">
        <v>2572</v>
      </c>
      <c r="E516" s="64" t="s">
        <v>2831</v>
      </c>
      <c r="F516" s="64" t="s">
        <v>2831</v>
      </c>
      <c r="G516" s="64" t="s">
        <v>568</v>
      </c>
      <c r="H516" s="64" t="s">
        <v>3354</v>
      </c>
      <c r="I516" t="s">
        <v>3746</v>
      </c>
      <c r="J516" t="s">
        <v>2072</v>
      </c>
      <c r="K516" t="s">
        <v>568</v>
      </c>
      <c r="L516" s="64" t="s">
        <v>3453</v>
      </c>
      <c r="M516" t="s">
        <v>2186</v>
      </c>
      <c r="N516" t="s">
        <v>3747</v>
      </c>
      <c r="O516" s="263">
        <v>0</v>
      </c>
      <c r="P516" s="158">
        <v>0</v>
      </c>
      <c r="Q516" s="64" t="s">
        <v>254</v>
      </c>
      <c r="R516" s="64" t="s">
        <v>568</v>
      </c>
    </row>
    <row r="517" spans="2:18" x14ac:dyDescent="0.3">
      <c r="B517" t="s">
        <v>2562</v>
      </c>
      <c r="C517" t="s">
        <v>2563</v>
      </c>
      <c r="D517" t="s">
        <v>2572</v>
      </c>
      <c r="E517" s="64" t="s">
        <v>2831</v>
      </c>
      <c r="F517" s="64" t="s">
        <v>2831</v>
      </c>
      <c r="G517" s="64" t="s">
        <v>568</v>
      </c>
      <c r="H517" s="64" t="s">
        <v>3354</v>
      </c>
      <c r="I517" t="s">
        <v>3748</v>
      </c>
      <c r="J517" t="s">
        <v>2072</v>
      </c>
      <c r="K517" t="s">
        <v>568</v>
      </c>
      <c r="L517" s="64" t="s">
        <v>3422</v>
      </c>
      <c r="M517" t="s">
        <v>2186</v>
      </c>
      <c r="N517" t="s">
        <v>3749</v>
      </c>
      <c r="O517" s="263">
        <v>0</v>
      </c>
      <c r="P517" s="158">
        <v>0</v>
      </c>
      <c r="Q517" s="64" t="s">
        <v>254</v>
      </c>
      <c r="R517" s="64" t="s">
        <v>568</v>
      </c>
    </row>
    <row r="518" spans="2:18" x14ac:dyDescent="0.3">
      <c r="B518" t="s">
        <v>2562</v>
      </c>
      <c r="C518" t="s">
        <v>2563</v>
      </c>
      <c r="D518" t="s">
        <v>2572</v>
      </c>
      <c r="E518" s="64" t="s">
        <v>2831</v>
      </c>
      <c r="F518" s="64" t="s">
        <v>2831</v>
      </c>
      <c r="G518" s="64" t="s">
        <v>568</v>
      </c>
      <c r="H518" s="64" t="s">
        <v>3354</v>
      </c>
      <c r="I518" t="s">
        <v>3750</v>
      </c>
      <c r="J518" t="s">
        <v>2073</v>
      </c>
      <c r="K518" t="s">
        <v>3751</v>
      </c>
      <c r="L518" s="64" t="s">
        <v>3375</v>
      </c>
      <c r="M518" t="s">
        <v>2186</v>
      </c>
      <c r="N518" t="s">
        <v>3752</v>
      </c>
      <c r="O518" s="263">
        <v>0</v>
      </c>
      <c r="P518" s="158">
        <v>0</v>
      </c>
      <c r="Q518" s="64" t="s">
        <v>254</v>
      </c>
      <c r="R518" s="64" t="s">
        <v>568</v>
      </c>
    </row>
    <row r="519" spans="2:18" x14ac:dyDescent="0.3">
      <c r="B519" t="s">
        <v>2562</v>
      </c>
      <c r="C519" t="s">
        <v>2563</v>
      </c>
      <c r="D519" t="s">
        <v>2572</v>
      </c>
      <c r="E519" s="64" t="s">
        <v>2831</v>
      </c>
      <c r="F519" s="64" t="s">
        <v>2831</v>
      </c>
      <c r="G519" s="64" t="s">
        <v>568</v>
      </c>
      <c r="H519" s="64" t="s">
        <v>3354</v>
      </c>
      <c r="I519" t="s">
        <v>3753</v>
      </c>
      <c r="J519" t="s">
        <v>2073</v>
      </c>
      <c r="K519" t="s">
        <v>3754</v>
      </c>
      <c r="L519" s="64" t="s">
        <v>3416</v>
      </c>
      <c r="M519" t="s">
        <v>2186</v>
      </c>
      <c r="N519" t="s">
        <v>3755</v>
      </c>
      <c r="O519" s="263">
        <v>0</v>
      </c>
      <c r="P519" s="158">
        <v>0</v>
      </c>
      <c r="Q519" s="64" t="s">
        <v>254</v>
      </c>
      <c r="R519" s="64" t="s">
        <v>568</v>
      </c>
    </row>
    <row r="520" spans="2:18" x14ac:dyDescent="0.3">
      <c r="B520" t="s">
        <v>2562</v>
      </c>
      <c r="C520" t="s">
        <v>2563</v>
      </c>
      <c r="D520" t="s">
        <v>2572</v>
      </c>
      <c r="E520" s="64" t="s">
        <v>2831</v>
      </c>
      <c r="F520" s="64" t="s">
        <v>2831</v>
      </c>
      <c r="G520" s="64" t="s">
        <v>568</v>
      </c>
      <c r="H520" s="64" t="s">
        <v>3354</v>
      </c>
      <c r="I520" t="s">
        <v>3756</v>
      </c>
      <c r="J520" t="s">
        <v>2073</v>
      </c>
      <c r="K520" t="s">
        <v>3757</v>
      </c>
      <c r="L520" s="64" t="s">
        <v>3398</v>
      </c>
      <c r="M520" t="s">
        <v>2186</v>
      </c>
      <c r="N520" t="s">
        <v>3758</v>
      </c>
      <c r="O520" s="263">
        <v>0</v>
      </c>
      <c r="P520" s="158">
        <v>0</v>
      </c>
      <c r="Q520" s="64" t="s">
        <v>254</v>
      </c>
      <c r="R520" s="64" t="s">
        <v>568</v>
      </c>
    </row>
    <row r="521" spans="2:18" x14ac:dyDescent="0.3">
      <c r="B521" t="s">
        <v>2562</v>
      </c>
      <c r="C521" t="s">
        <v>2563</v>
      </c>
      <c r="D521" t="s">
        <v>2572</v>
      </c>
      <c r="E521" s="64" t="s">
        <v>2831</v>
      </c>
      <c r="F521" s="64" t="s">
        <v>2831</v>
      </c>
      <c r="G521" s="64" t="s">
        <v>568</v>
      </c>
      <c r="H521" s="64" t="s">
        <v>3354</v>
      </c>
      <c r="I521" t="s">
        <v>3759</v>
      </c>
      <c r="J521" t="s">
        <v>2072</v>
      </c>
      <c r="K521" t="s">
        <v>568</v>
      </c>
      <c r="L521" s="64" t="s">
        <v>3411</v>
      </c>
      <c r="M521" t="s">
        <v>2186</v>
      </c>
      <c r="N521" t="s">
        <v>3760</v>
      </c>
      <c r="O521" s="263">
        <v>0</v>
      </c>
      <c r="P521" s="158">
        <v>0</v>
      </c>
      <c r="Q521" s="64" t="s">
        <v>254</v>
      </c>
      <c r="R521" s="64" t="s">
        <v>568</v>
      </c>
    </row>
    <row r="522" spans="2:18" x14ac:dyDescent="0.3">
      <c r="B522" t="s">
        <v>2562</v>
      </c>
      <c r="C522" t="s">
        <v>2563</v>
      </c>
      <c r="D522" t="s">
        <v>2572</v>
      </c>
      <c r="E522" s="64" t="s">
        <v>2831</v>
      </c>
      <c r="F522" s="64" t="s">
        <v>2831</v>
      </c>
      <c r="G522" s="64" t="s">
        <v>568</v>
      </c>
      <c r="H522" s="64" t="s">
        <v>3354</v>
      </c>
      <c r="I522" t="s">
        <v>3761</v>
      </c>
      <c r="J522" t="s">
        <v>2073</v>
      </c>
      <c r="K522" t="s">
        <v>3762</v>
      </c>
      <c r="L522" s="64" t="s">
        <v>3453</v>
      </c>
      <c r="M522" t="s">
        <v>2186</v>
      </c>
      <c r="N522" t="s">
        <v>3763</v>
      </c>
      <c r="O522" s="263">
        <v>0</v>
      </c>
      <c r="P522" s="158">
        <v>0</v>
      </c>
      <c r="Q522" s="64" t="s">
        <v>254</v>
      </c>
      <c r="R522" s="64" t="s">
        <v>568</v>
      </c>
    </row>
    <row r="523" spans="2:18" x14ac:dyDescent="0.3">
      <c r="B523" t="s">
        <v>2562</v>
      </c>
      <c r="C523" t="s">
        <v>2563</v>
      </c>
      <c r="D523" t="s">
        <v>2572</v>
      </c>
      <c r="E523" s="64" t="s">
        <v>2831</v>
      </c>
      <c r="F523" s="64" t="s">
        <v>2831</v>
      </c>
      <c r="G523" s="64" t="s">
        <v>568</v>
      </c>
      <c r="H523" s="64" t="s">
        <v>3354</v>
      </c>
      <c r="I523" t="s">
        <v>3764</v>
      </c>
      <c r="J523" t="s">
        <v>2072</v>
      </c>
      <c r="K523" t="s">
        <v>568</v>
      </c>
      <c r="L523" s="64" t="s">
        <v>3495</v>
      </c>
      <c r="M523" t="s">
        <v>2186</v>
      </c>
      <c r="N523" t="s">
        <v>3765</v>
      </c>
      <c r="O523" s="263">
        <v>0</v>
      </c>
      <c r="P523" s="158">
        <v>0</v>
      </c>
      <c r="Q523" s="64" t="s">
        <v>254</v>
      </c>
      <c r="R523" s="64" t="s">
        <v>568</v>
      </c>
    </row>
    <row r="524" spans="2:18" x14ac:dyDescent="0.3">
      <c r="B524" t="s">
        <v>2562</v>
      </c>
      <c r="C524" t="s">
        <v>2563</v>
      </c>
      <c r="D524" t="s">
        <v>2572</v>
      </c>
      <c r="E524" s="64" t="s">
        <v>2831</v>
      </c>
      <c r="F524" s="64" t="s">
        <v>2831</v>
      </c>
      <c r="G524" s="64" t="s">
        <v>568</v>
      </c>
      <c r="H524" s="64" t="s">
        <v>3354</v>
      </c>
      <c r="I524" t="s">
        <v>3766</v>
      </c>
      <c r="J524" t="s">
        <v>2072</v>
      </c>
      <c r="K524" t="s">
        <v>568</v>
      </c>
      <c r="L524" s="64" t="s">
        <v>3369</v>
      </c>
      <c r="M524" t="s">
        <v>2186</v>
      </c>
      <c r="N524" t="s">
        <v>3767</v>
      </c>
      <c r="O524" s="263">
        <v>0</v>
      </c>
      <c r="P524" s="158">
        <v>0</v>
      </c>
      <c r="Q524" s="64" t="s">
        <v>254</v>
      </c>
      <c r="R524" s="64" t="s">
        <v>568</v>
      </c>
    </row>
    <row r="525" spans="2:18" x14ac:dyDescent="0.3">
      <c r="B525" t="s">
        <v>2562</v>
      </c>
      <c r="C525" t="s">
        <v>2563</v>
      </c>
      <c r="D525" t="s">
        <v>2572</v>
      </c>
      <c r="E525" s="64" t="s">
        <v>2831</v>
      </c>
      <c r="F525" s="64" t="s">
        <v>2831</v>
      </c>
      <c r="G525" s="64" t="s">
        <v>568</v>
      </c>
      <c r="H525" s="64" t="s">
        <v>3354</v>
      </c>
      <c r="I525" t="s">
        <v>3768</v>
      </c>
      <c r="J525" t="s">
        <v>2072</v>
      </c>
      <c r="K525" t="s">
        <v>568</v>
      </c>
      <c r="L525" s="64" t="s">
        <v>3635</v>
      </c>
      <c r="M525" t="s">
        <v>2186</v>
      </c>
      <c r="N525" t="s">
        <v>3769</v>
      </c>
      <c r="O525" s="263">
        <v>0</v>
      </c>
      <c r="P525" s="158">
        <v>0</v>
      </c>
      <c r="Q525" s="64" t="s">
        <v>254</v>
      </c>
      <c r="R525" s="64" t="s">
        <v>568</v>
      </c>
    </row>
    <row r="526" spans="2:18" x14ac:dyDescent="0.3">
      <c r="B526" t="s">
        <v>2562</v>
      </c>
      <c r="C526" t="s">
        <v>2563</v>
      </c>
      <c r="D526" t="s">
        <v>2572</v>
      </c>
      <c r="E526" s="64" t="s">
        <v>2831</v>
      </c>
      <c r="F526" s="64" t="s">
        <v>2831</v>
      </c>
      <c r="G526" s="64" t="s">
        <v>568</v>
      </c>
      <c r="H526" s="64" t="s">
        <v>3354</v>
      </c>
      <c r="I526" t="s">
        <v>3770</v>
      </c>
      <c r="J526" t="s">
        <v>2072</v>
      </c>
      <c r="K526" t="s">
        <v>568</v>
      </c>
      <c r="L526" s="64" t="s">
        <v>3392</v>
      </c>
      <c r="M526" t="s">
        <v>2186</v>
      </c>
      <c r="N526" t="s">
        <v>3771</v>
      </c>
      <c r="O526" s="263">
        <v>0</v>
      </c>
      <c r="P526" s="158">
        <v>0</v>
      </c>
      <c r="Q526" s="64" t="s">
        <v>254</v>
      </c>
      <c r="R526" s="64" t="s">
        <v>568</v>
      </c>
    </row>
    <row r="527" spans="2:18" x14ac:dyDescent="0.3">
      <c r="B527" t="s">
        <v>2562</v>
      </c>
      <c r="C527" t="s">
        <v>2563</v>
      </c>
      <c r="D527" t="s">
        <v>2572</v>
      </c>
      <c r="E527" s="64" t="s">
        <v>2831</v>
      </c>
      <c r="F527" s="64" t="s">
        <v>2831</v>
      </c>
      <c r="G527" s="64" t="s">
        <v>568</v>
      </c>
      <c r="H527" s="64" t="s">
        <v>3354</v>
      </c>
      <c r="I527" t="s">
        <v>3772</v>
      </c>
      <c r="J527" t="s">
        <v>2072</v>
      </c>
      <c r="K527" t="s">
        <v>568</v>
      </c>
      <c r="L527" s="64" t="s">
        <v>3392</v>
      </c>
      <c r="M527" t="s">
        <v>2186</v>
      </c>
      <c r="N527" t="s">
        <v>3773</v>
      </c>
      <c r="O527" s="263">
        <v>0</v>
      </c>
      <c r="P527" s="158">
        <v>0</v>
      </c>
      <c r="Q527" s="64" t="s">
        <v>254</v>
      </c>
      <c r="R527" s="64" t="s">
        <v>568</v>
      </c>
    </row>
    <row r="528" spans="2:18" x14ac:dyDescent="0.3">
      <c r="B528" t="s">
        <v>2562</v>
      </c>
      <c r="C528" t="s">
        <v>2563</v>
      </c>
      <c r="D528" t="s">
        <v>2572</v>
      </c>
      <c r="E528" s="64" t="s">
        <v>2831</v>
      </c>
      <c r="F528" s="64" t="s">
        <v>2831</v>
      </c>
      <c r="G528" s="64" t="s">
        <v>568</v>
      </c>
      <c r="H528" s="64" t="s">
        <v>3354</v>
      </c>
      <c r="I528" t="s">
        <v>3774</v>
      </c>
      <c r="J528" t="s">
        <v>2073</v>
      </c>
      <c r="K528" t="s">
        <v>2565</v>
      </c>
      <c r="L528" s="64" t="s">
        <v>3635</v>
      </c>
      <c r="M528" t="s">
        <v>2186</v>
      </c>
      <c r="N528" t="s">
        <v>3775</v>
      </c>
      <c r="O528" s="263">
        <v>0</v>
      </c>
      <c r="P528" s="158">
        <v>0</v>
      </c>
      <c r="Q528" s="64" t="s">
        <v>254</v>
      </c>
      <c r="R528" s="64" t="s">
        <v>568</v>
      </c>
    </row>
    <row r="529" spans="2:18" x14ac:dyDescent="0.3">
      <c r="B529" t="s">
        <v>2562</v>
      </c>
      <c r="C529" t="s">
        <v>2563</v>
      </c>
      <c r="D529" t="s">
        <v>2572</v>
      </c>
      <c r="E529" s="64" t="s">
        <v>2831</v>
      </c>
      <c r="F529" s="64" t="s">
        <v>2831</v>
      </c>
      <c r="G529" s="64" t="s">
        <v>568</v>
      </c>
      <c r="H529" s="64" t="s">
        <v>3354</v>
      </c>
      <c r="I529" t="s">
        <v>3776</v>
      </c>
      <c r="J529" t="s">
        <v>2072</v>
      </c>
      <c r="K529" t="s">
        <v>568</v>
      </c>
      <c r="L529" s="64" t="s">
        <v>3360</v>
      </c>
      <c r="M529" t="s">
        <v>1535</v>
      </c>
      <c r="N529" t="s">
        <v>1535</v>
      </c>
      <c r="O529" s="263">
        <v>0</v>
      </c>
      <c r="P529" s="158">
        <v>0</v>
      </c>
      <c r="Q529" s="64" t="s">
        <v>254</v>
      </c>
      <c r="R529" s="64" t="s">
        <v>568</v>
      </c>
    </row>
    <row r="530" spans="2:18" x14ac:dyDescent="0.3">
      <c r="B530" t="s">
        <v>2562</v>
      </c>
      <c r="C530" t="s">
        <v>2563</v>
      </c>
      <c r="D530" t="s">
        <v>2572</v>
      </c>
      <c r="E530" s="64" t="s">
        <v>2831</v>
      </c>
      <c r="F530" s="64" t="s">
        <v>2831</v>
      </c>
      <c r="G530" s="64" t="s">
        <v>568</v>
      </c>
      <c r="H530" s="64" t="s">
        <v>3354</v>
      </c>
      <c r="I530" t="s">
        <v>3777</v>
      </c>
      <c r="J530" t="s">
        <v>2072</v>
      </c>
      <c r="K530" t="s">
        <v>568</v>
      </c>
      <c r="L530" s="64" t="s">
        <v>3473</v>
      </c>
      <c r="M530" t="s">
        <v>2186</v>
      </c>
      <c r="N530" t="s">
        <v>3778</v>
      </c>
      <c r="O530" s="263">
        <v>0</v>
      </c>
      <c r="P530" s="158">
        <v>0</v>
      </c>
      <c r="Q530" s="64" t="s">
        <v>254</v>
      </c>
      <c r="R530" s="64" t="s">
        <v>568</v>
      </c>
    </row>
    <row r="531" spans="2:18" x14ac:dyDescent="0.3">
      <c r="B531" t="s">
        <v>2562</v>
      </c>
      <c r="C531" t="s">
        <v>2563</v>
      </c>
      <c r="D531" t="s">
        <v>2572</v>
      </c>
      <c r="E531" s="64" t="s">
        <v>2831</v>
      </c>
      <c r="F531" s="64" t="s">
        <v>2831</v>
      </c>
      <c r="G531" s="64" t="s">
        <v>568</v>
      </c>
      <c r="H531" s="64" t="s">
        <v>3354</v>
      </c>
      <c r="I531" t="s">
        <v>3779</v>
      </c>
      <c r="J531" t="s">
        <v>2072</v>
      </c>
      <c r="K531" t="s">
        <v>568</v>
      </c>
      <c r="L531" s="64" t="s">
        <v>3466</v>
      </c>
      <c r="M531" t="s">
        <v>1535</v>
      </c>
      <c r="N531" t="s">
        <v>1535</v>
      </c>
      <c r="O531" s="263">
        <v>0</v>
      </c>
      <c r="P531" s="158">
        <v>0</v>
      </c>
      <c r="Q531" s="64" t="s">
        <v>254</v>
      </c>
      <c r="R531" s="64" t="s">
        <v>568</v>
      </c>
    </row>
    <row r="532" spans="2:18" x14ac:dyDescent="0.3">
      <c r="B532" t="s">
        <v>2562</v>
      </c>
      <c r="C532" t="s">
        <v>2563</v>
      </c>
      <c r="D532" t="s">
        <v>2572</v>
      </c>
      <c r="E532" s="64" t="s">
        <v>2831</v>
      </c>
      <c r="F532" s="64" t="s">
        <v>2831</v>
      </c>
      <c r="G532" s="64" t="s">
        <v>568</v>
      </c>
      <c r="H532" s="64" t="s">
        <v>3354</v>
      </c>
      <c r="I532" t="s">
        <v>3780</v>
      </c>
      <c r="J532" t="s">
        <v>2073</v>
      </c>
      <c r="K532" t="s">
        <v>3781</v>
      </c>
      <c r="L532" s="64" t="s">
        <v>3532</v>
      </c>
      <c r="M532" t="s">
        <v>2186</v>
      </c>
      <c r="N532" t="s">
        <v>3782</v>
      </c>
      <c r="O532" s="263">
        <v>0</v>
      </c>
      <c r="P532" s="158">
        <v>0</v>
      </c>
      <c r="Q532" s="64" t="s">
        <v>254</v>
      </c>
      <c r="R532" s="64" t="s">
        <v>568</v>
      </c>
    </row>
    <row r="533" spans="2:18" x14ac:dyDescent="0.3">
      <c r="B533" t="s">
        <v>2562</v>
      </c>
      <c r="C533" t="s">
        <v>2563</v>
      </c>
      <c r="D533" t="s">
        <v>2572</v>
      </c>
      <c r="E533" s="64" t="s">
        <v>2831</v>
      </c>
      <c r="F533" s="64" t="s">
        <v>2831</v>
      </c>
      <c r="G533" s="64" t="s">
        <v>568</v>
      </c>
      <c r="H533" s="64" t="s">
        <v>3354</v>
      </c>
      <c r="I533" t="s">
        <v>3783</v>
      </c>
      <c r="J533" t="s">
        <v>2072</v>
      </c>
      <c r="K533" t="s">
        <v>568</v>
      </c>
      <c r="L533" s="64" t="s">
        <v>3416</v>
      </c>
      <c r="M533" t="s">
        <v>2186</v>
      </c>
      <c r="N533" t="s">
        <v>3784</v>
      </c>
      <c r="O533" s="263">
        <v>0</v>
      </c>
      <c r="P533" s="158">
        <v>0</v>
      </c>
      <c r="Q533" s="64" t="s">
        <v>254</v>
      </c>
      <c r="R533" s="64" t="s">
        <v>568</v>
      </c>
    </row>
    <row r="534" spans="2:18" x14ac:dyDescent="0.3">
      <c r="B534" t="s">
        <v>2562</v>
      </c>
      <c r="C534" t="s">
        <v>2563</v>
      </c>
      <c r="D534" t="s">
        <v>2572</v>
      </c>
      <c r="E534" s="64" t="s">
        <v>2831</v>
      </c>
      <c r="F534" s="64" t="s">
        <v>2831</v>
      </c>
      <c r="G534" s="64" t="s">
        <v>568</v>
      </c>
      <c r="H534" s="64" t="s">
        <v>3354</v>
      </c>
      <c r="I534" t="s">
        <v>3785</v>
      </c>
      <c r="J534" t="s">
        <v>2073</v>
      </c>
      <c r="K534" t="s">
        <v>2569</v>
      </c>
      <c r="L534" s="64" t="s">
        <v>3532</v>
      </c>
      <c r="M534" t="s">
        <v>2186</v>
      </c>
      <c r="N534" t="s">
        <v>3786</v>
      </c>
      <c r="O534" s="263">
        <v>0</v>
      </c>
      <c r="P534" s="158">
        <v>0</v>
      </c>
      <c r="Q534" s="64" t="s">
        <v>254</v>
      </c>
      <c r="R534" s="64" t="s">
        <v>568</v>
      </c>
    </row>
    <row r="535" spans="2:18" x14ac:dyDescent="0.3">
      <c r="B535" t="s">
        <v>2562</v>
      </c>
      <c r="C535" t="s">
        <v>2563</v>
      </c>
      <c r="D535" t="s">
        <v>2572</v>
      </c>
      <c r="E535" s="64" t="s">
        <v>2831</v>
      </c>
      <c r="F535" s="64" t="s">
        <v>2831</v>
      </c>
      <c r="G535" s="64" t="s">
        <v>568</v>
      </c>
      <c r="H535" s="64" t="s">
        <v>3354</v>
      </c>
      <c r="I535" t="s">
        <v>3787</v>
      </c>
      <c r="J535" t="s">
        <v>2073</v>
      </c>
      <c r="K535" t="s">
        <v>3788</v>
      </c>
      <c r="L535" s="64" t="s">
        <v>3448</v>
      </c>
      <c r="M535" t="s">
        <v>2186</v>
      </c>
      <c r="N535" t="s">
        <v>3789</v>
      </c>
      <c r="O535" s="263">
        <v>0</v>
      </c>
      <c r="P535" s="158">
        <v>0</v>
      </c>
      <c r="Q535" s="64" t="s">
        <v>254</v>
      </c>
      <c r="R535" s="64" t="s">
        <v>568</v>
      </c>
    </row>
    <row r="536" spans="2:18" x14ac:dyDescent="0.3">
      <c r="B536" t="s">
        <v>2562</v>
      </c>
      <c r="C536" t="s">
        <v>2563</v>
      </c>
      <c r="D536" t="s">
        <v>2572</v>
      </c>
      <c r="E536" s="64" t="s">
        <v>2831</v>
      </c>
      <c r="F536" s="64" t="s">
        <v>2831</v>
      </c>
      <c r="G536" s="64" t="s">
        <v>568</v>
      </c>
      <c r="H536" s="64" t="s">
        <v>3354</v>
      </c>
      <c r="I536" t="s">
        <v>3790</v>
      </c>
      <c r="J536" t="s">
        <v>2072</v>
      </c>
      <c r="K536" t="s">
        <v>568</v>
      </c>
      <c r="L536" s="64" t="s">
        <v>3356</v>
      </c>
      <c r="M536" t="s">
        <v>2186</v>
      </c>
      <c r="N536" t="s">
        <v>3791</v>
      </c>
      <c r="O536" s="263">
        <v>0</v>
      </c>
      <c r="P536" s="158">
        <v>0</v>
      </c>
      <c r="Q536" s="64" t="s">
        <v>254</v>
      </c>
      <c r="R536" s="64" t="s">
        <v>568</v>
      </c>
    </row>
    <row r="537" spans="2:18" x14ac:dyDescent="0.3">
      <c r="B537" t="s">
        <v>2562</v>
      </c>
      <c r="C537" t="s">
        <v>2563</v>
      </c>
      <c r="D537" t="s">
        <v>2572</v>
      </c>
      <c r="E537" s="64" t="s">
        <v>2831</v>
      </c>
      <c r="F537" s="64" t="s">
        <v>2831</v>
      </c>
      <c r="G537" s="64" t="s">
        <v>568</v>
      </c>
      <c r="H537" s="64" t="s">
        <v>3354</v>
      </c>
      <c r="I537" t="s">
        <v>3792</v>
      </c>
      <c r="J537" t="s">
        <v>2072</v>
      </c>
      <c r="K537" t="s">
        <v>568</v>
      </c>
      <c r="L537" s="64" t="s">
        <v>3360</v>
      </c>
      <c r="M537" t="s">
        <v>2186</v>
      </c>
      <c r="N537" t="s">
        <v>3793</v>
      </c>
      <c r="O537" s="263">
        <v>0</v>
      </c>
      <c r="P537" s="158">
        <v>0</v>
      </c>
      <c r="Q537" s="64" t="s">
        <v>254</v>
      </c>
      <c r="R537" s="64" t="s">
        <v>568</v>
      </c>
    </row>
    <row r="538" spans="2:18" x14ac:dyDescent="0.3">
      <c r="B538" t="s">
        <v>2562</v>
      </c>
      <c r="C538" t="s">
        <v>2563</v>
      </c>
      <c r="D538" t="s">
        <v>2572</v>
      </c>
      <c r="E538" s="64" t="s">
        <v>2831</v>
      </c>
      <c r="F538" s="64" t="s">
        <v>2831</v>
      </c>
      <c r="G538" s="64" t="s">
        <v>568</v>
      </c>
      <c r="H538" s="64" t="s">
        <v>3354</v>
      </c>
      <c r="I538" t="s">
        <v>3794</v>
      </c>
      <c r="J538" t="s">
        <v>2072</v>
      </c>
      <c r="K538" t="s">
        <v>568</v>
      </c>
      <c r="L538" s="64" t="s">
        <v>3398</v>
      </c>
      <c r="M538" t="s">
        <v>2186</v>
      </c>
      <c r="N538" t="s">
        <v>3795</v>
      </c>
      <c r="O538" s="263">
        <v>0</v>
      </c>
      <c r="P538" s="158">
        <v>0</v>
      </c>
      <c r="Q538" s="64" t="s">
        <v>254</v>
      </c>
      <c r="R538" s="64" t="s">
        <v>568</v>
      </c>
    </row>
    <row r="539" spans="2:18" x14ac:dyDescent="0.3">
      <c r="B539" t="s">
        <v>2562</v>
      </c>
      <c r="C539" t="s">
        <v>2563</v>
      </c>
      <c r="D539" t="s">
        <v>2572</v>
      </c>
      <c r="E539" s="64" t="s">
        <v>2831</v>
      </c>
      <c r="F539" s="64" t="s">
        <v>2831</v>
      </c>
      <c r="G539" s="64" t="s">
        <v>568</v>
      </c>
      <c r="H539" s="64" t="s">
        <v>3354</v>
      </c>
      <c r="I539" t="s">
        <v>3796</v>
      </c>
      <c r="J539" t="s">
        <v>2072</v>
      </c>
      <c r="K539" t="s">
        <v>568</v>
      </c>
      <c r="L539" s="64" t="s">
        <v>3378</v>
      </c>
      <c r="M539" t="s">
        <v>1535</v>
      </c>
      <c r="N539" t="s">
        <v>1535</v>
      </c>
      <c r="O539" s="263">
        <v>0</v>
      </c>
      <c r="P539" s="158">
        <v>0</v>
      </c>
      <c r="Q539" s="64" t="s">
        <v>2147</v>
      </c>
      <c r="R539" s="64" t="s">
        <v>568</v>
      </c>
    </row>
    <row r="540" spans="2:18" x14ac:dyDescent="0.3">
      <c r="B540" t="s">
        <v>2562</v>
      </c>
      <c r="C540" t="s">
        <v>2563</v>
      </c>
      <c r="D540" t="s">
        <v>2572</v>
      </c>
      <c r="E540" s="64" t="s">
        <v>2831</v>
      </c>
      <c r="F540" s="64" t="s">
        <v>2831</v>
      </c>
      <c r="G540" s="64" t="s">
        <v>568</v>
      </c>
      <c r="H540" s="64" t="s">
        <v>3354</v>
      </c>
      <c r="I540" t="s">
        <v>3797</v>
      </c>
      <c r="J540" t="s">
        <v>2073</v>
      </c>
      <c r="K540" t="s">
        <v>3205</v>
      </c>
      <c r="L540" s="64" t="s">
        <v>3532</v>
      </c>
      <c r="M540" t="s">
        <v>2186</v>
      </c>
      <c r="N540" t="s">
        <v>3798</v>
      </c>
      <c r="O540" s="263">
        <v>0</v>
      </c>
      <c r="P540" s="158">
        <v>0</v>
      </c>
      <c r="Q540" s="64" t="s">
        <v>254</v>
      </c>
      <c r="R540" s="64" t="s">
        <v>568</v>
      </c>
    </row>
    <row r="541" spans="2:18" x14ac:dyDescent="0.3">
      <c r="B541" t="s">
        <v>2562</v>
      </c>
      <c r="C541" t="s">
        <v>2563</v>
      </c>
      <c r="D541" t="s">
        <v>2572</v>
      </c>
      <c r="E541" s="64" t="s">
        <v>2831</v>
      </c>
      <c r="F541" s="64" t="s">
        <v>2831</v>
      </c>
      <c r="G541" s="64" t="s">
        <v>568</v>
      </c>
      <c r="H541" s="64" t="s">
        <v>3354</v>
      </c>
      <c r="I541" t="s">
        <v>3799</v>
      </c>
      <c r="J541" t="s">
        <v>2072</v>
      </c>
      <c r="K541" t="s">
        <v>568</v>
      </c>
      <c r="L541" s="64" t="s">
        <v>3386</v>
      </c>
      <c r="M541" t="s">
        <v>2186</v>
      </c>
      <c r="N541" t="s">
        <v>3800</v>
      </c>
      <c r="O541" s="263">
        <v>0</v>
      </c>
      <c r="P541" s="158">
        <v>0</v>
      </c>
      <c r="Q541" s="64" t="s">
        <v>254</v>
      </c>
      <c r="R541" s="64" t="s">
        <v>568</v>
      </c>
    </row>
    <row r="542" spans="2:18" x14ac:dyDescent="0.3">
      <c r="B542" t="s">
        <v>2562</v>
      </c>
      <c r="C542" t="s">
        <v>2563</v>
      </c>
      <c r="D542" t="s">
        <v>2572</v>
      </c>
      <c r="E542" s="64" t="s">
        <v>2831</v>
      </c>
      <c r="F542" s="64" t="s">
        <v>2831</v>
      </c>
      <c r="G542" s="64" t="s">
        <v>568</v>
      </c>
      <c r="H542" s="64" t="s">
        <v>3354</v>
      </c>
      <c r="I542" t="s">
        <v>3801</v>
      </c>
      <c r="J542" t="s">
        <v>2073</v>
      </c>
      <c r="K542" t="s">
        <v>3802</v>
      </c>
      <c r="L542" s="64" t="s">
        <v>3378</v>
      </c>
      <c r="M542" t="s">
        <v>2186</v>
      </c>
      <c r="N542" t="s">
        <v>3803</v>
      </c>
      <c r="O542" s="263">
        <v>0</v>
      </c>
      <c r="P542" s="158">
        <v>0</v>
      </c>
      <c r="Q542" s="64" t="s">
        <v>254</v>
      </c>
      <c r="R542" s="64" t="s">
        <v>568</v>
      </c>
    </row>
    <row r="543" spans="2:18" x14ac:dyDescent="0.3">
      <c r="B543" t="s">
        <v>2562</v>
      </c>
      <c r="C543" t="s">
        <v>2563</v>
      </c>
      <c r="D543" t="s">
        <v>2572</v>
      </c>
      <c r="E543" s="64" t="s">
        <v>2831</v>
      </c>
      <c r="F543" s="64" t="s">
        <v>2831</v>
      </c>
      <c r="G543" s="64" t="s">
        <v>568</v>
      </c>
      <c r="H543" s="64" t="s">
        <v>3354</v>
      </c>
      <c r="I543" t="s">
        <v>3804</v>
      </c>
      <c r="J543" t="s">
        <v>2072</v>
      </c>
      <c r="K543" t="s">
        <v>568</v>
      </c>
      <c r="L543" s="64" t="s">
        <v>3389</v>
      </c>
      <c r="M543" t="s">
        <v>2186</v>
      </c>
      <c r="N543" t="s">
        <v>3805</v>
      </c>
      <c r="O543" s="263">
        <v>0</v>
      </c>
      <c r="P543" s="158">
        <v>0</v>
      </c>
      <c r="Q543" s="64" t="s">
        <v>2147</v>
      </c>
      <c r="R543" s="64" t="s">
        <v>568</v>
      </c>
    </row>
    <row r="544" spans="2:18" x14ac:dyDescent="0.3">
      <c r="B544" t="s">
        <v>2562</v>
      </c>
      <c r="C544" t="s">
        <v>2563</v>
      </c>
      <c r="D544" t="s">
        <v>2572</v>
      </c>
      <c r="E544" s="64" t="s">
        <v>2831</v>
      </c>
      <c r="F544" s="64" t="s">
        <v>2831</v>
      </c>
      <c r="G544" s="64" t="s">
        <v>568</v>
      </c>
      <c r="H544" s="64" t="s">
        <v>3354</v>
      </c>
      <c r="I544" t="s">
        <v>3806</v>
      </c>
      <c r="J544" t="s">
        <v>2073</v>
      </c>
      <c r="K544" t="s">
        <v>3807</v>
      </c>
      <c r="L544" s="64" t="s">
        <v>3404</v>
      </c>
      <c r="M544" t="s">
        <v>2186</v>
      </c>
      <c r="N544" t="s">
        <v>3808</v>
      </c>
      <c r="O544" s="263">
        <v>0</v>
      </c>
      <c r="P544" s="158">
        <v>0</v>
      </c>
      <c r="Q544" s="64" t="s">
        <v>254</v>
      </c>
      <c r="R544" s="64" t="s">
        <v>568</v>
      </c>
    </row>
    <row r="545" spans="2:18" x14ac:dyDescent="0.3">
      <c r="B545" t="s">
        <v>2562</v>
      </c>
      <c r="C545" t="s">
        <v>2563</v>
      </c>
      <c r="D545" t="s">
        <v>2572</v>
      </c>
      <c r="E545" s="64" t="s">
        <v>2831</v>
      </c>
      <c r="F545" s="64" t="s">
        <v>2831</v>
      </c>
      <c r="G545" s="64" t="s">
        <v>568</v>
      </c>
      <c r="H545" s="64" t="s">
        <v>3354</v>
      </c>
      <c r="I545" t="s">
        <v>3809</v>
      </c>
      <c r="J545" t="s">
        <v>2073</v>
      </c>
      <c r="K545" t="s">
        <v>2571</v>
      </c>
      <c r="L545" s="64" t="s">
        <v>3389</v>
      </c>
      <c r="M545" t="s">
        <v>2186</v>
      </c>
      <c r="N545" t="s">
        <v>3810</v>
      </c>
      <c r="O545" s="263">
        <v>0</v>
      </c>
      <c r="P545" s="158">
        <v>0</v>
      </c>
      <c r="Q545" s="64" t="s">
        <v>254</v>
      </c>
      <c r="R545" s="64" t="s">
        <v>568</v>
      </c>
    </row>
    <row r="546" spans="2:18" x14ac:dyDescent="0.3">
      <c r="B546" t="s">
        <v>2562</v>
      </c>
      <c r="C546" t="s">
        <v>2563</v>
      </c>
      <c r="D546" t="s">
        <v>2572</v>
      </c>
      <c r="E546" s="64" t="s">
        <v>2831</v>
      </c>
      <c r="F546" s="64" t="s">
        <v>2831</v>
      </c>
      <c r="G546" s="64" t="s">
        <v>568</v>
      </c>
      <c r="H546" s="64" t="s">
        <v>3354</v>
      </c>
      <c r="I546" t="s">
        <v>3811</v>
      </c>
      <c r="J546" t="s">
        <v>2072</v>
      </c>
      <c r="K546" t="s">
        <v>568</v>
      </c>
      <c r="L546" s="64" t="s">
        <v>3453</v>
      </c>
      <c r="M546" t="s">
        <v>2186</v>
      </c>
      <c r="N546" t="s">
        <v>3812</v>
      </c>
      <c r="O546" s="263">
        <v>0</v>
      </c>
      <c r="P546" s="158">
        <v>0</v>
      </c>
      <c r="Q546" s="64" t="s">
        <v>254</v>
      </c>
      <c r="R546" s="64" t="s">
        <v>568</v>
      </c>
    </row>
    <row r="547" spans="2:18" x14ac:dyDescent="0.3">
      <c r="B547" t="s">
        <v>2562</v>
      </c>
      <c r="C547" t="s">
        <v>2563</v>
      </c>
      <c r="D547" t="s">
        <v>2572</v>
      </c>
      <c r="E547" s="64" t="s">
        <v>2831</v>
      </c>
      <c r="F547" s="64" t="s">
        <v>2831</v>
      </c>
      <c r="G547" s="64" t="s">
        <v>568</v>
      </c>
      <c r="H547" s="64" t="s">
        <v>3354</v>
      </c>
      <c r="I547" t="s">
        <v>3813</v>
      </c>
      <c r="J547" t="s">
        <v>2072</v>
      </c>
      <c r="K547" t="s">
        <v>568</v>
      </c>
      <c r="L547" s="64" t="s">
        <v>3372</v>
      </c>
      <c r="M547" t="s">
        <v>2186</v>
      </c>
      <c r="N547" t="s">
        <v>3814</v>
      </c>
      <c r="O547" s="263">
        <v>0</v>
      </c>
      <c r="P547" s="158">
        <v>0</v>
      </c>
      <c r="Q547" s="64" t="s">
        <v>254</v>
      </c>
      <c r="R547" s="64" t="s">
        <v>568</v>
      </c>
    </row>
    <row r="548" spans="2:18" x14ac:dyDescent="0.3">
      <c r="B548" t="s">
        <v>2562</v>
      </c>
      <c r="C548" t="s">
        <v>2563</v>
      </c>
      <c r="D548" t="s">
        <v>2572</v>
      </c>
      <c r="E548" s="64" t="s">
        <v>2831</v>
      </c>
      <c r="F548" s="64" t="s">
        <v>2831</v>
      </c>
      <c r="G548" s="64" t="s">
        <v>568</v>
      </c>
      <c r="H548" s="64" t="s">
        <v>3354</v>
      </c>
      <c r="I548" t="s">
        <v>3815</v>
      </c>
      <c r="J548" t="s">
        <v>2072</v>
      </c>
      <c r="K548" t="s">
        <v>568</v>
      </c>
      <c r="L548" s="64" t="s">
        <v>3386</v>
      </c>
      <c r="M548" t="s">
        <v>2186</v>
      </c>
      <c r="N548" t="s">
        <v>3816</v>
      </c>
      <c r="O548" s="263">
        <v>0</v>
      </c>
      <c r="P548" s="158">
        <v>0</v>
      </c>
      <c r="Q548" s="64" t="s">
        <v>254</v>
      </c>
      <c r="R548" s="64" t="s">
        <v>568</v>
      </c>
    </row>
    <row r="549" spans="2:18" x14ac:dyDescent="0.3">
      <c r="B549" t="s">
        <v>2562</v>
      </c>
      <c r="C549" t="s">
        <v>2563</v>
      </c>
      <c r="D549" t="s">
        <v>2572</v>
      </c>
      <c r="E549" s="64" t="s">
        <v>2831</v>
      </c>
      <c r="F549" s="64" t="s">
        <v>2831</v>
      </c>
      <c r="G549" s="64" t="s">
        <v>568</v>
      </c>
      <c r="H549" s="64" t="s">
        <v>3354</v>
      </c>
      <c r="I549" t="s">
        <v>3817</v>
      </c>
      <c r="J549" t="s">
        <v>2072</v>
      </c>
      <c r="K549" t="s">
        <v>568</v>
      </c>
      <c r="L549" s="64" t="s">
        <v>3395</v>
      </c>
      <c r="M549" t="s">
        <v>2160</v>
      </c>
      <c r="N549" t="s">
        <v>3818</v>
      </c>
      <c r="O549" s="263">
        <v>0</v>
      </c>
      <c r="P549" s="158">
        <v>0</v>
      </c>
      <c r="Q549" s="64" t="s">
        <v>254</v>
      </c>
      <c r="R549" s="64" t="s">
        <v>568</v>
      </c>
    </row>
    <row r="550" spans="2:18" x14ac:dyDescent="0.3">
      <c r="B550" t="s">
        <v>2562</v>
      </c>
      <c r="C550" t="s">
        <v>2563</v>
      </c>
      <c r="D550" t="s">
        <v>2572</v>
      </c>
      <c r="E550" s="64" t="s">
        <v>2831</v>
      </c>
      <c r="F550" s="64" t="s">
        <v>2831</v>
      </c>
      <c r="G550" s="64" t="s">
        <v>568</v>
      </c>
      <c r="H550" s="64" t="s">
        <v>3354</v>
      </c>
      <c r="I550" t="s">
        <v>3819</v>
      </c>
      <c r="J550" t="s">
        <v>2072</v>
      </c>
      <c r="K550" t="s">
        <v>568</v>
      </c>
      <c r="L550" s="64" t="s">
        <v>3404</v>
      </c>
      <c r="M550" t="s">
        <v>2160</v>
      </c>
      <c r="N550" t="s">
        <v>3820</v>
      </c>
      <c r="O550" s="263">
        <v>0</v>
      </c>
      <c r="P550" s="158">
        <v>0</v>
      </c>
      <c r="Q550" s="64" t="s">
        <v>254</v>
      </c>
      <c r="R550" s="64" t="s">
        <v>568</v>
      </c>
    </row>
    <row r="551" spans="2:18" x14ac:dyDescent="0.3">
      <c r="B551" t="s">
        <v>2562</v>
      </c>
      <c r="C551" t="s">
        <v>2563</v>
      </c>
      <c r="D551" t="s">
        <v>2572</v>
      </c>
      <c r="E551" s="64" t="s">
        <v>2831</v>
      </c>
      <c r="F551" s="64" t="s">
        <v>2831</v>
      </c>
      <c r="G551" s="64" t="s">
        <v>568</v>
      </c>
      <c r="H551" s="64" t="s">
        <v>3354</v>
      </c>
      <c r="I551" t="s">
        <v>3821</v>
      </c>
      <c r="J551" t="s">
        <v>2072</v>
      </c>
      <c r="K551" t="s">
        <v>568</v>
      </c>
      <c r="L551" s="64" t="s">
        <v>3392</v>
      </c>
      <c r="M551" t="s">
        <v>2186</v>
      </c>
      <c r="N551" t="s">
        <v>3822</v>
      </c>
      <c r="O551" s="263">
        <v>0</v>
      </c>
      <c r="P551" s="158">
        <v>0</v>
      </c>
      <c r="Q551" s="64" t="s">
        <v>254</v>
      </c>
      <c r="R551" s="64" t="s">
        <v>568</v>
      </c>
    </row>
    <row r="552" spans="2:18" x14ac:dyDescent="0.3">
      <c r="B552" t="s">
        <v>2562</v>
      </c>
      <c r="C552" t="s">
        <v>2563</v>
      </c>
      <c r="D552" t="s">
        <v>2572</v>
      </c>
      <c r="E552" s="64" t="s">
        <v>2831</v>
      </c>
      <c r="F552" s="64" t="s">
        <v>2831</v>
      </c>
      <c r="G552" s="64" t="s">
        <v>568</v>
      </c>
      <c r="H552" s="64" t="s">
        <v>3354</v>
      </c>
      <c r="I552" t="s">
        <v>3823</v>
      </c>
      <c r="J552" t="s">
        <v>2072</v>
      </c>
      <c r="K552" t="s">
        <v>568</v>
      </c>
      <c r="L552" s="64" t="s">
        <v>3364</v>
      </c>
      <c r="M552" t="s">
        <v>2186</v>
      </c>
      <c r="N552" t="s">
        <v>3824</v>
      </c>
      <c r="O552" s="263">
        <v>0</v>
      </c>
      <c r="P552" s="158">
        <v>0</v>
      </c>
      <c r="Q552" s="64" t="s">
        <v>2147</v>
      </c>
      <c r="R552" s="64" t="s">
        <v>568</v>
      </c>
    </row>
    <row r="553" spans="2:18" x14ac:dyDescent="0.3">
      <c r="B553" t="s">
        <v>2562</v>
      </c>
      <c r="C553" t="s">
        <v>2563</v>
      </c>
      <c r="D553" t="s">
        <v>2572</v>
      </c>
      <c r="E553" s="64" t="s">
        <v>2831</v>
      </c>
      <c r="F553" s="64" t="s">
        <v>2831</v>
      </c>
      <c r="G553" s="64" t="s">
        <v>568</v>
      </c>
      <c r="H553" s="64" t="s">
        <v>3354</v>
      </c>
      <c r="I553" t="s">
        <v>3825</v>
      </c>
      <c r="J553" t="s">
        <v>2072</v>
      </c>
      <c r="K553" t="s">
        <v>568</v>
      </c>
      <c r="L553" s="64" t="s">
        <v>3386</v>
      </c>
      <c r="M553" t="s">
        <v>2186</v>
      </c>
      <c r="N553" t="s">
        <v>3826</v>
      </c>
      <c r="O553" s="263">
        <v>0</v>
      </c>
      <c r="P553" s="158">
        <v>0</v>
      </c>
      <c r="Q553" s="64" t="s">
        <v>254</v>
      </c>
      <c r="R553" s="64" t="s">
        <v>568</v>
      </c>
    </row>
    <row r="554" spans="2:18" x14ac:dyDescent="0.3">
      <c r="B554" t="s">
        <v>2562</v>
      </c>
      <c r="C554" t="s">
        <v>2563</v>
      </c>
      <c r="D554" t="s">
        <v>2572</v>
      </c>
      <c r="E554" s="64" t="s">
        <v>2831</v>
      </c>
      <c r="F554" s="64" t="s">
        <v>2831</v>
      </c>
      <c r="G554" s="64" t="s">
        <v>568</v>
      </c>
      <c r="H554" s="64" t="s">
        <v>3354</v>
      </c>
      <c r="I554" t="s">
        <v>3827</v>
      </c>
      <c r="J554" t="s">
        <v>2073</v>
      </c>
      <c r="K554" t="s">
        <v>3828</v>
      </c>
      <c r="L554" s="64" t="s">
        <v>3369</v>
      </c>
      <c r="M554" t="s">
        <v>2186</v>
      </c>
      <c r="N554" t="s">
        <v>3829</v>
      </c>
      <c r="O554" s="263">
        <v>0</v>
      </c>
      <c r="P554" s="158">
        <v>0</v>
      </c>
      <c r="Q554" s="64" t="s">
        <v>254</v>
      </c>
      <c r="R554" s="64" t="s">
        <v>568</v>
      </c>
    </row>
    <row r="555" spans="2:18" x14ac:dyDescent="0.3">
      <c r="B555" t="s">
        <v>2562</v>
      </c>
      <c r="C555" t="s">
        <v>2563</v>
      </c>
      <c r="D555" t="s">
        <v>2572</v>
      </c>
      <c r="E555" s="64" t="s">
        <v>2831</v>
      </c>
      <c r="F555" s="64" t="s">
        <v>2831</v>
      </c>
      <c r="G555" s="64" t="s">
        <v>568</v>
      </c>
      <c r="H555" s="64" t="s">
        <v>3354</v>
      </c>
      <c r="I555" t="s">
        <v>3830</v>
      </c>
      <c r="J555" t="s">
        <v>2072</v>
      </c>
      <c r="K555" t="s">
        <v>568</v>
      </c>
      <c r="L555" s="64" t="s">
        <v>3411</v>
      </c>
      <c r="M555" t="s">
        <v>2186</v>
      </c>
      <c r="N555" t="s">
        <v>3831</v>
      </c>
      <c r="O555" s="263">
        <v>0</v>
      </c>
      <c r="P555" s="158">
        <v>0</v>
      </c>
      <c r="Q555" s="64" t="s">
        <v>2147</v>
      </c>
      <c r="R555" s="64" t="s">
        <v>568</v>
      </c>
    </row>
    <row r="556" spans="2:18" x14ac:dyDescent="0.3">
      <c r="B556" t="s">
        <v>2562</v>
      </c>
      <c r="C556" t="s">
        <v>2563</v>
      </c>
      <c r="D556" t="s">
        <v>2572</v>
      </c>
      <c r="E556" s="64" t="s">
        <v>2831</v>
      </c>
      <c r="F556" s="64" t="s">
        <v>2831</v>
      </c>
      <c r="G556" s="64" t="s">
        <v>568</v>
      </c>
      <c r="H556" s="64" t="s">
        <v>3354</v>
      </c>
      <c r="I556" t="s">
        <v>3832</v>
      </c>
      <c r="J556" t="s">
        <v>2073</v>
      </c>
      <c r="K556" t="s">
        <v>3833</v>
      </c>
      <c r="L556" s="64" t="s">
        <v>3375</v>
      </c>
      <c r="M556" t="s">
        <v>2186</v>
      </c>
      <c r="N556" t="s">
        <v>3834</v>
      </c>
      <c r="O556" s="263">
        <v>0</v>
      </c>
      <c r="P556" s="158">
        <v>0</v>
      </c>
      <c r="Q556" s="64" t="s">
        <v>254</v>
      </c>
      <c r="R556" s="64" t="s">
        <v>568</v>
      </c>
    </row>
    <row r="557" spans="2:18" x14ac:dyDescent="0.3">
      <c r="B557" t="s">
        <v>2562</v>
      </c>
      <c r="C557" t="s">
        <v>2563</v>
      </c>
      <c r="D557" t="s">
        <v>2572</v>
      </c>
      <c r="E557" s="64" t="s">
        <v>2831</v>
      </c>
      <c r="F557" s="64" t="s">
        <v>2831</v>
      </c>
      <c r="G557" s="64" t="s">
        <v>568</v>
      </c>
      <c r="H557" s="64" t="s">
        <v>3354</v>
      </c>
      <c r="I557" t="s">
        <v>3835</v>
      </c>
      <c r="J557" t="s">
        <v>2073</v>
      </c>
      <c r="K557" t="s">
        <v>3836</v>
      </c>
      <c r="L557" s="64" t="s">
        <v>3386</v>
      </c>
      <c r="M557" t="s">
        <v>2186</v>
      </c>
      <c r="N557" t="s">
        <v>3837</v>
      </c>
      <c r="O557" s="263">
        <v>0</v>
      </c>
      <c r="P557" s="158">
        <v>0</v>
      </c>
      <c r="Q557" s="64" t="s">
        <v>254</v>
      </c>
      <c r="R557" s="64" t="s">
        <v>568</v>
      </c>
    </row>
    <row r="558" spans="2:18" x14ac:dyDescent="0.3">
      <c r="B558" t="s">
        <v>2562</v>
      </c>
      <c r="C558" t="s">
        <v>2563</v>
      </c>
      <c r="D558" t="s">
        <v>2572</v>
      </c>
      <c r="E558" s="64" t="s">
        <v>2831</v>
      </c>
      <c r="F558" s="64" t="s">
        <v>2831</v>
      </c>
      <c r="G558" s="64" t="s">
        <v>568</v>
      </c>
      <c r="H558" s="64" t="s">
        <v>3354</v>
      </c>
      <c r="I558" t="s">
        <v>3838</v>
      </c>
      <c r="J558" t="s">
        <v>2072</v>
      </c>
      <c r="K558" t="s">
        <v>568</v>
      </c>
      <c r="L558" s="64" t="s">
        <v>3411</v>
      </c>
      <c r="M558" t="s">
        <v>2186</v>
      </c>
      <c r="N558" t="s">
        <v>3839</v>
      </c>
      <c r="O558" s="263">
        <v>0</v>
      </c>
      <c r="P558" s="158">
        <v>0</v>
      </c>
      <c r="Q558" s="64" t="s">
        <v>254</v>
      </c>
      <c r="R558" s="64" t="s">
        <v>568</v>
      </c>
    </row>
    <row r="559" spans="2:18" x14ac:dyDescent="0.3">
      <c r="B559" t="s">
        <v>2562</v>
      </c>
      <c r="C559" t="s">
        <v>2563</v>
      </c>
      <c r="D559" t="s">
        <v>2572</v>
      </c>
      <c r="E559" s="64" t="s">
        <v>2831</v>
      </c>
      <c r="F559" s="64" t="s">
        <v>2831</v>
      </c>
      <c r="G559" s="64" t="s">
        <v>568</v>
      </c>
      <c r="H559" s="64" t="s">
        <v>3354</v>
      </c>
      <c r="I559" t="s">
        <v>3840</v>
      </c>
      <c r="J559" t="s">
        <v>2072</v>
      </c>
      <c r="K559" t="s">
        <v>568</v>
      </c>
      <c r="L559" s="64" t="s">
        <v>3473</v>
      </c>
      <c r="M559" t="s">
        <v>1535</v>
      </c>
      <c r="N559" t="s">
        <v>1535</v>
      </c>
      <c r="O559" s="263">
        <v>0</v>
      </c>
      <c r="P559" s="158">
        <v>0</v>
      </c>
      <c r="Q559" s="64" t="s">
        <v>254</v>
      </c>
      <c r="R559" s="64" t="s">
        <v>568</v>
      </c>
    </row>
    <row r="560" spans="2:18" x14ac:dyDescent="0.3">
      <c r="B560" t="s">
        <v>2562</v>
      </c>
      <c r="C560" t="s">
        <v>2563</v>
      </c>
      <c r="D560" t="s">
        <v>2572</v>
      </c>
      <c r="E560" s="64" t="s">
        <v>2831</v>
      </c>
      <c r="F560" s="64" t="s">
        <v>2831</v>
      </c>
      <c r="G560" s="64" t="s">
        <v>568</v>
      </c>
      <c r="H560" s="64" t="s">
        <v>3354</v>
      </c>
      <c r="I560" t="s">
        <v>3841</v>
      </c>
      <c r="J560" t="s">
        <v>2073</v>
      </c>
      <c r="K560" t="s">
        <v>3842</v>
      </c>
      <c r="L560" s="64" t="s">
        <v>3364</v>
      </c>
      <c r="M560" t="s">
        <v>2186</v>
      </c>
      <c r="N560" t="s">
        <v>3843</v>
      </c>
      <c r="O560" s="263">
        <v>0</v>
      </c>
      <c r="P560" s="158">
        <v>0</v>
      </c>
      <c r="Q560" s="64" t="s">
        <v>254</v>
      </c>
      <c r="R560" s="64" t="s">
        <v>568</v>
      </c>
    </row>
    <row r="561" spans="2:18" x14ac:dyDescent="0.3">
      <c r="B561" t="s">
        <v>2562</v>
      </c>
      <c r="C561" t="s">
        <v>2563</v>
      </c>
      <c r="D561" t="s">
        <v>2572</v>
      </c>
      <c r="E561" s="64" t="s">
        <v>2831</v>
      </c>
      <c r="F561" s="64" t="s">
        <v>2831</v>
      </c>
      <c r="G561" s="64" t="s">
        <v>568</v>
      </c>
      <c r="H561" s="64" t="s">
        <v>3354</v>
      </c>
      <c r="I561" t="s">
        <v>3844</v>
      </c>
      <c r="J561" t="s">
        <v>2072</v>
      </c>
      <c r="K561" t="s">
        <v>568</v>
      </c>
      <c r="L561" s="64" t="s">
        <v>3495</v>
      </c>
      <c r="M561" t="s">
        <v>2186</v>
      </c>
      <c r="N561" t="s">
        <v>3845</v>
      </c>
      <c r="O561" s="263">
        <v>0</v>
      </c>
      <c r="P561" s="158">
        <v>0</v>
      </c>
      <c r="Q561" s="64" t="s">
        <v>254</v>
      </c>
      <c r="R561" s="64" t="s">
        <v>568</v>
      </c>
    </row>
    <row r="562" spans="2:18" x14ac:dyDescent="0.3">
      <c r="B562" t="s">
        <v>2562</v>
      </c>
      <c r="C562" t="s">
        <v>2563</v>
      </c>
      <c r="D562" t="s">
        <v>2572</v>
      </c>
      <c r="E562" s="64" t="s">
        <v>2831</v>
      </c>
      <c r="F562" s="64" t="s">
        <v>2831</v>
      </c>
      <c r="G562" s="64" t="s">
        <v>568</v>
      </c>
      <c r="H562" s="64" t="s">
        <v>3354</v>
      </c>
      <c r="I562" t="s">
        <v>3846</v>
      </c>
      <c r="J562" t="s">
        <v>2072</v>
      </c>
      <c r="K562" t="s">
        <v>568</v>
      </c>
      <c r="L562" s="64" t="s">
        <v>3448</v>
      </c>
      <c r="M562" t="s">
        <v>2173</v>
      </c>
      <c r="N562" t="s">
        <v>3847</v>
      </c>
      <c r="O562" s="263">
        <v>0</v>
      </c>
      <c r="P562" s="158">
        <v>0</v>
      </c>
      <c r="Q562" s="64" t="s">
        <v>254</v>
      </c>
      <c r="R562" s="64" t="s">
        <v>568</v>
      </c>
    </row>
    <row r="563" spans="2:18" x14ac:dyDescent="0.3">
      <c r="B563" t="s">
        <v>2562</v>
      </c>
      <c r="C563" t="s">
        <v>2563</v>
      </c>
      <c r="D563" t="s">
        <v>2572</v>
      </c>
      <c r="E563" s="64" t="s">
        <v>2831</v>
      </c>
      <c r="F563" s="64" t="s">
        <v>2831</v>
      </c>
      <c r="G563" s="64" t="s">
        <v>568</v>
      </c>
      <c r="H563" s="64" t="s">
        <v>3354</v>
      </c>
      <c r="I563" t="s">
        <v>3848</v>
      </c>
      <c r="J563" t="s">
        <v>2073</v>
      </c>
      <c r="K563" t="s">
        <v>3849</v>
      </c>
      <c r="L563" s="64" t="s">
        <v>3473</v>
      </c>
      <c r="M563" t="s">
        <v>1535</v>
      </c>
      <c r="N563" t="s">
        <v>1535</v>
      </c>
      <c r="O563" s="263">
        <v>0</v>
      </c>
      <c r="P563" s="158">
        <v>0</v>
      </c>
      <c r="Q563" s="64" t="s">
        <v>254</v>
      </c>
      <c r="R563" s="64" t="s">
        <v>568</v>
      </c>
    </row>
    <row r="564" spans="2:18" x14ac:dyDescent="0.3">
      <c r="B564" t="s">
        <v>2562</v>
      </c>
      <c r="C564" t="s">
        <v>2563</v>
      </c>
      <c r="D564" t="s">
        <v>2572</v>
      </c>
      <c r="E564" s="64" t="s">
        <v>2831</v>
      </c>
      <c r="F564" s="64" t="s">
        <v>2831</v>
      </c>
      <c r="G564" s="64" t="s">
        <v>568</v>
      </c>
      <c r="H564" s="64" t="s">
        <v>3354</v>
      </c>
      <c r="I564" t="s">
        <v>3850</v>
      </c>
      <c r="J564" t="s">
        <v>2072</v>
      </c>
      <c r="K564" t="s">
        <v>568</v>
      </c>
      <c r="L564" s="64" t="s">
        <v>3372</v>
      </c>
      <c r="M564" t="s">
        <v>2186</v>
      </c>
      <c r="N564" t="s">
        <v>3851</v>
      </c>
      <c r="O564" s="263">
        <v>0</v>
      </c>
      <c r="P564" s="158">
        <v>0</v>
      </c>
      <c r="Q564" s="64" t="s">
        <v>254</v>
      </c>
      <c r="R564" s="64" t="s">
        <v>568</v>
      </c>
    </row>
    <row r="565" spans="2:18" x14ac:dyDescent="0.3">
      <c r="B565" t="s">
        <v>2562</v>
      </c>
      <c r="C565" t="s">
        <v>2563</v>
      </c>
      <c r="D565" t="s">
        <v>2572</v>
      </c>
      <c r="E565" s="64" t="s">
        <v>2831</v>
      </c>
      <c r="F565" s="64" t="s">
        <v>2831</v>
      </c>
      <c r="G565" s="64" t="s">
        <v>568</v>
      </c>
      <c r="H565" s="64" t="s">
        <v>3354</v>
      </c>
      <c r="I565" t="s">
        <v>3852</v>
      </c>
      <c r="J565" t="s">
        <v>2072</v>
      </c>
      <c r="K565" t="s">
        <v>568</v>
      </c>
      <c r="L565" s="64" t="s">
        <v>3375</v>
      </c>
      <c r="M565" t="s">
        <v>2186</v>
      </c>
      <c r="N565" t="s">
        <v>3853</v>
      </c>
      <c r="O565" s="263">
        <v>0</v>
      </c>
      <c r="P565" s="158">
        <v>0</v>
      </c>
      <c r="Q565" s="64" t="s">
        <v>254</v>
      </c>
      <c r="R565" s="64" t="s">
        <v>568</v>
      </c>
    </row>
    <row r="566" spans="2:18" x14ac:dyDescent="0.3">
      <c r="B566" t="s">
        <v>2562</v>
      </c>
      <c r="C566" t="s">
        <v>2563</v>
      </c>
      <c r="D566" t="s">
        <v>2572</v>
      </c>
      <c r="E566" s="64" t="s">
        <v>2831</v>
      </c>
      <c r="F566" s="64" t="s">
        <v>2831</v>
      </c>
      <c r="G566" s="64" t="s">
        <v>568</v>
      </c>
      <c r="H566" s="64" t="s">
        <v>3354</v>
      </c>
      <c r="I566" t="s">
        <v>3854</v>
      </c>
      <c r="J566" t="s">
        <v>2072</v>
      </c>
      <c r="K566" t="s">
        <v>568</v>
      </c>
      <c r="L566" s="64" t="s">
        <v>3378</v>
      </c>
      <c r="M566" t="s">
        <v>2186</v>
      </c>
      <c r="N566" t="s">
        <v>3855</v>
      </c>
      <c r="O566" s="263">
        <v>0</v>
      </c>
      <c r="P566" s="158">
        <v>0</v>
      </c>
      <c r="Q566" s="64" t="s">
        <v>254</v>
      </c>
      <c r="R566" s="64" t="s">
        <v>568</v>
      </c>
    </row>
    <row r="567" spans="2:18" x14ac:dyDescent="0.3">
      <c r="B567" t="s">
        <v>2562</v>
      </c>
      <c r="C567" t="s">
        <v>2563</v>
      </c>
      <c r="D567" t="s">
        <v>2572</v>
      </c>
      <c r="E567" s="64" t="s">
        <v>2831</v>
      </c>
      <c r="F567" s="64" t="s">
        <v>2831</v>
      </c>
      <c r="G567" s="64" t="s">
        <v>568</v>
      </c>
      <c r="H567" s="64" t="s">
        <v>3354</v>
      </c>
      <c r="I567" t="s">
        <v>3856</v>
      </c>
      <c r="J567" t="s">
        <v>2072</v>
      </c>
      <c r="K567" t="s">
        <v>568</v>
      </c>
      <c r="L567" s="64" t="s">
        <v>3369</v>
      </c>
      <c r="M567" t="s">
        <v>2186</v>
      </c>
      <c r="N567" t="s">
        <v>3857</v>
      </c>
      <c r="O567" s="263">
        <v>0</v>
      </c>
      <c r="P567" s="158">
        <v>0</v>
      </c>
      <c r="Q567" s="64" t="s">
        <v>254</v>
      </c>
      <c r="R567" s="64" t="s">
        <v>568</v>
      </c>
    </row>
    <row r="568" spans="2:18" x14ac:dyDescent="0.3">
      <c r="B568" t="s">
        <v>2562</v>
      </c>
      <c r="C568" t="s">
        <v>2563</v>
      </c>
      <c r="D568" t="s">
        <v>2572</v>
      </c>
      <c r="E568" s="64" t="s">
        <v>2831</v>
      </c>
      <c r="F568" s="64" t="s">
        <v>2831</v>
      </c>
      <c r="G568" s="64" t="s">
        <v>568</v>
      </c>
      <c r="H568" s="64" t="s">
        <v>3354</v>
      </c>
      <c r="I568" t="s">
        <v>3858</v>
      </c>
      <c r="J568" t="s">
        <v>2072</v>
      </c>
      <c r="K568" t="s">
        <v>568</v>
      </c>
      <c r="L568" s="64" t="s">
        <v>3401</v>
      </c>
      <c r="M568" t="s">
        <v>2186</v>
      </c>
      <c r="N568" t="s">
        <v>3859</v>
      </c>
      <c r="O568" s="263">
        <v>0</v>
      </c>
      <c r="P568" s="158">
        <v>0</v>
      </c>
      <c r="Q568" s="64" t="s">
        <v>254</v>
      </c>
      <c r="R568" s="64" t="s">
        <v>568</v>
      </c>
    </row>
    <row r="569" spans="2:18" x14ac:dyDescent="0.3">
      <c r="B569" t="s">
        <v>2562</v>
      </c>
      <c r="C569" t="s">
        <v>2563</v>
      </c>
      <c r="D569" t="s">
        <v>2572</v>
      </c>
      <c r="E569" s="64" t="s">
        <v>2831</v>
      </c>
      <c r="F569" s="64" t="s">
        <v>2831</v>
      </c>
      <c r="G569" s="64" t="s">
        <v>568</v>
      </c>
      <c r="H569" s="64" t="s">
        <v>3354</v>
      </c>
      <c r="I569" t="s">
        <v>3860</v>
      </c>
      <c r="J569" t="s">
        <v>2072</v>
      </c>
      <c r="K569" t="s">
        <v>568</v>
      </c>
      <c r="L569" s="64" t="s">
        <v>3401</v>
      </c>
      <c r="M569" t="s">
        <v>2186</v>
      </c>
      <c r="N569" t="s">
        <v>3861</v>
      </c>
      <c r="O569" s="263">
        <v>0</v>
      </c>
      <c r="P569" s="158">
        <v>0</v>
      </c>
      <c r="Q569" s="64" t="s">
        <v>254</v>
      </c>
      <c r="R569" s="64" t="s">
        <v>568</v>
      </c>
    </row>
    <row r="570" spans="2:18" x14ac:dyDescent="0.3">
      <c r="B570" t="s">
        <v>2562</v>
      </c>
      <c r="C570" t="s">
        <v>2563</v>
      </c>
      <c r="D570" t="s">
        <v>2572</v>
      </c>
      <c r="E570" s="64" t="s">
        <v>2831</v>
      </c>
      <c r="F570" s="64" t="s">
        <v>2831</v>
      </c>
      <c r="G570" s="64" t="s">
        <v>568</v>
      </c>
      <c r="H570" s="64" t="s">
        <v>3354</v>
      </c>
      <c r="I570" t="s">
        <v>3862</v>
      </c>
      <c r="J570" t="s">
        <v>2072</v>
      </c>
      <c r="K570" t="s">
        <v>568</v>
      </c>
      <c r="L570" s="64" t="s">
        <v>3364</v>
      </c>
      <c r="M570" t="s">
        <v>2186</v>
      </c>
      <c r="N570" t="s">
        <v>3863</v>
      </c>
      <c r="O570" s="263">
        <v>0</v>
      </c>
      <c r="P570" s="158">
        <v>0</v>
      </c>
      <c r="Q570" s="64" t="s">
        <v>254</v>
      </c>
      <c r="R570" s="64" t="s">
        <v>568</v>
      </c>
    </row>
    <row r="571" spans="2:18" x14ac:dyDescent="0.3">
      <c r="B571" t="s">
        <v>2562</v>
      </c>
      <c r="C571" t="s">
        <v>2563</v>
      </c>
      <c r="D571" t="s">
        <v>2572</v>
      </c>
      <c r="E571" s="64" t="s">
        <v>2831</v>
      </c>
      <c r="F571" s="64" t="s">
        <v>2831</v>
      </c>
      <c r="G571" s="64" t="s">
        <v>568</v>
      </c>
      <c r="H571" s="64" t="s">
        <v>3354</v>
      </c>
      <c r="I571" t="s">
        <v>3864</v>
      </c>
      <c r="J571" t="s">
        <v>2072</v>
      </c>
      <c r="K571" t="s">
        <v>568</v>
      </c>
      <c r="L571" s="64" t="s">
        <v>3473</v>
      </c>
      <c r="M571" t="s">
        <v>2186</v>
      </c>
      <c r="N571" t="s">
        <v>3865</v>
      </c>
      <c r="O571" s="263">
        <v>0</v>
      </c>
      <c r="P571" s="158">
        <v>0</v>
      </c>
      <c r="Q571" s="64" t="s">
        <v>254</v>
      </c>
      <c r="R571" s="64" t="s">
        <v>568</v>
      </c>
    </row>
    <row r="572" spans="2:18" x14ac:dyDescent="0.3">
      <c r="B572" t="s">
        <v>2562</v>
      </c>
      <c r="C572" t="s">
        <v>2563</v>
      </c>
      <c r="D572" t="s">
        <v>2572</v>
      </c>
      <c r="E572" s="64" t="s">
        <v>2831</v>
      </c>
      <c r="F572" s="64" t="s">
        <v>2831</v>
      </c>
      <c r="G572" s="64" t="s">
        <v>568</v>
      </c>
      <c r="H572" s="64" t="s">
        <v>3354</v>
      </c>
      <c r="I572" t="s">
        <v>3866</v>
      </c>
      <c r="J572" t="s">
        <v>2072</v>
      </c>
      <c r="K572" t="s">
        <v>568</v>
      </c>
      <c r="L572" s="64" t="s">
        <v>3364</v>
      </c>
      <c r="M572" t="s">
        <v>2186</v>
      </c>
      <c r="N572" t="s">
        <v>3867</v>
      </c>
      <c r="O572" s="263">
        <v>0</v>
      </c>
      <c r="P572" s="158">
        <v>0</v>
      </c>
      <c r="Q572" s="64" t="s">
        <v>254</v>
      </c>
      <c r="R572" s="64" t="s">
        <v>568</v>
      </c>
    </row>
    <row r="573" spans="2:18" x14ac:dyDescent="0.3">
      <c r="B573" t="s">
        <v>2562</v>
      </c>
      <c r="C573" t="s">
        <v>2563</v>
      </c>
      <c r="D573" t="s">
        <v>2572</v>
      </c>
      <c r="E573" s="64" t="s">
        <v>2831</v>
      </c>
      <c r="F573" s="64" t="s">
        <v>2831</v>
      </c>
      <c r="G573" s="64" t="s">
        <v>568</v>
      </c>
      <c r="H573" s="64" t="s">
        <v>3354</v>
      </c>
      <c r="I573" t="s">
        <v>3868</v>
      </c>
      <c r="J573" t="s">
        <v>2073</v>
      </c>
      <c r="K573" t="s">
        <v>3205</v>
      </c>
      <c r="L573" s="64" t="s">
        <v>3453</v>
      </c>
      <c r="M573" t="s">
        <v>2186</v>
      </c>
      <c r="N573" t="s">
        <v>3869</v>
      </c>
      <c r="O573" s="263">
        <v>0</v>
      </c>
      <c r="P573" s="158">
        <v>0</v>
      </c>
      <c r="Q573" s="64" t="s">
        <v>2147</v>
      </c>
      <c r="R573" s="64" t="s">
        <v>568</v>
      </c>
    </row>
    <row r="574" spans="2:18" x14ac:dyDescent="0.3">
      <c r="B574" t="s">
        <v>2562</v>
      </c>
      <c r="C574" t="s">
        <v>2563</v>
      </c>
      <c r="D574" t="s">
        <v>2572</v>
      </c>
      <c r="E574" s="64" t="s">
        <v>2831</v>
      </c>
      <c r="F574" s="64" t="s">
        <v>2831</v>
      </c>
      <c r="G574" s="64" t="s">
        <v>568</v>
      </c>
      <c r="H574" s="64" t="s">
        <v>3354</v>
      </c>
      <c r="I574" t="s">
        <v>3870</v>
      </c>
      <c r="J574" t="s">
        <v>2072</v>
      </c>
      <c r="K574" t="s">
        <v>568</v>
      </c>
      <c r="L574" s="64" t="s">
        <v>3443</v>
      </c>
      <c r="M574" t="s">
        <v>2186</v>
      </c>
      <c r="N574" t="s">
        <v>3871</v>
      </c>
      <c r="O574" s="263">
        <v>0</v>
      </c>
      <c r="P574" s="158">
        <v>0</v>
      </c>
      <c r="Q574" s="64" t="s">
        <v>254</v>
      </c>
      <c r="R574" s="64" t="s">
        <v>568</v>
      </c>
    </row>
    <row r="575" spans="2:18" x14ac:dyDescent="0.3">
      <c r="B575" t="s">
        <v>2562</v>
      </c>
      <c r="C575" t="s">
        <v>2563</v>
      </c>
      <c r="D575" t="s">
        <v>2572</v>
      </c>
      <c r="E575" s="64" t="s">
        <v>2831</v>
      </c>
      <c r="F575" s="64" t="s">
        <v>2831</v>
      </c>
      <c r="G575" s="64" t="s">
        <v>568</v>
      </c>
      <c r="H575" s="64" t="s">
        <v>3354</v>
      </c>
      <c r="I575" t="s">
        <v>3872</v>
      </c>
      <c r="J575" t="s">
        <v>2072</v>
      </c>
      <c r="K575" t="s">
        <v>568</v>
      </c>
      <c r="L575" s="64" t="s">
        <v>3398</v>
      </c>
      <c r="M575" t="s">
        <v>2186</v>
      </c>
      <c r="N575" t="s">
        <v>3873</v>
      </c>
      <c r="O575" s="263">
        <v>0</v>
      </c>
      <c r="P575" s="158">
        <v>0</v>
      </c>
      <c r="Q575" s="64" t="s">
        <v>254</v>
      </c>
      <c r="R575" s="64" t="s">
        <v>568</v>
      </c>
    </row>
    <row r="576" spans="2:18" x14ac:dyDescent="0.3">
      <c r="B576" t="s">
        <v>2562</v>
      </c>
      <c r="C576" t="s">
        <v>2563</v>
      </c>
      <c r="D576" t="s">
        <v>2572</v>
      </c>
      <c r="E576" s="64" t="s">
        <v>2831</v>
      </c>
      <c r="F576" s="64" t="s">
        <v>2831</v>
      </c>
      <c r="G576" s="64" t="s">
        <v>568</v>
      </c>
      <c r="H576" s="64" t="s">
        <v>3354</v>
      </c>
      <c r="I576" t="s">
        <v>3874</v>
      </c>
      <c r="J576" t="s">
        <v>2072</v>
      </c>
      <c r="K576" t="s">
        <v>568</v>
      </c>
      <c r="L576" s="64" t="s">
        <v>3369</v>
      </c>
      <c r="M576" t="s">
        <v>2186</v>
      </c>
      <c r="N576" t="s">
        <v>3875</v>
      </c>
      <c r="O576" s="263">
        <v>0</v>
      </c>
      <c r="P576" s="158">
        <v>0</v>
      </c>
      <c r="Q576" s="64" t="s">
        <v>254</v>
      </c>
      <c r="R576" s="64" t="s">
        <v>568</v>
      </c>
    </row>
    <row r="577" spans="2:18" x14ac:dyDescent="0.3">
      <c r="B577" t="s">
        <v>2562</v>
      </c>
      <c r="C577" t="s">
        <v>2563</v>
      </c>
      <c r="D577" t="s">
        <v>2572</v>
      </c>
      <c r="E577" s="64" t="s">
        <v>2831</v>
      </c>
      <c r="F577" s="64" t="s">
        <v>2831</v>
      </c>
      <c r="G577" s="64" t="s">
        <v>568</v>
      </c>
      <c r="H577" s="64" t="s">
        <v>3354</v>
      </c>
      <c r="I577" t="s">
        <v>3876</v>
      </c>
      <c r="J577" t="s">
        <v>2072</v>
      </c>
      <c r="K577" t="s">
        <v>568</v>
      </c>
      <c r="L577" s="64" t="s">
        <v>3398</v>
      </c>
      <c r="M577" t="s">
        <v>2186</v>
      </c>
      <c r="N577" t="s">
        <v>3877</v>
      </c>
      <c r="O577" s="263">
        <v>0</v>
      </c>
      <c r="P577" s="158">
        <v>0</v>
      </c>
      <c r="Q577" s="64" t="s">
        <v>254</v>
      </c>
      <c r="R577" s="64" t="s">
        <v>568</v>
      </c>
    </row>
    <row r="578" spans="2:18" x14ac:dyDescent="0.3">
      <c r="B578" t="s">
        <v>2562</v>
      </c>
      <c r="C578" t="s">
        <v>2563</v>
      </c>
      <c r="D578" t="s">
        <v>2572</v>
      </c>
      <c r="E578" s="64" t="s">
        <v>2831</v>
      </c>
      <c r="F578" s="64" t="s">
        <v>2831</v>
      </c>
      <c r="G578" s="64" t="s">
        <v>568</v>
      </c>
      <c r="H578" s="64" t="s">
        <v>3354</v>
      </c>
      <c r="I578" t="s">
        <v>3878</v>
      </c>
      <c r="J578" t="s">
        <v>2072</v>
      </c>
      <c r="K578" t="s">
        <v>568</v>
      </c>
      <c r="L578" s="64" t="s">
        <v>3398</v>
      </c>
      <c r="M578" t="s">
        <v>1535</v>
      </c>
      <c r="N578" t="s">
        <v>1535</v>
      </c>
      <c r="O578" s="263">
        <v>0</v>
      </c>
      <c r="P578" s="158">
        <v>0</v>
      </c>
      <c r="Q578" s="64" t="s">
        <v>254</v>
      </c>
      <c r="R578" s="64" t="s">
        <v>568</v>
      </c>
    </row>
    <row r="579" spans="2:18" x14ac:dyDescent="0.3">
      <c r="B579" t="s">
        <v>2562</v>
      </c>
      <c r="C579" t="s">
        <v>2563</v>
      </c>
      <c r="D579" t="s">
        <v>2572</v>
      </c>
      <c r="E579" s="64" t="s">
        <v>2831</v>
      </c>
      <c r="F579" s="64" t="s">
        <v>2831</v>
      </c>
      <c r="G579" s="64" t="s">
        <v>568</v>
      </c>
      <c r="H579" s="64" t="s">
        <v>3354</v>
      </c>
      <c r="I579" t="s">
        <v>3879</v>
      </c>
      <c r="J579" t="s">
        <v>2073</v>
      </c>
      <c r="K579" t="s">
        <v>3880</v>
      </c>
      <c r="L579" s="64" t="s">
        <v>3411</v>
      </c>
      <c r="M579" t="s">
        <v>2186</v>
      </c>
      <c r="N579" t="s">
        <v>3881</v>
      </c>
      <c r="O579" s="263">
        <v>0</v>
      </c>
      <c r="P579" s="158">
        <v>0</v>
      </c>
      <c r="Q579" s="64" t="s">
        <v>254</v>
      </c>
      <c r="R579" s="64" t="s">
        <v>568</v>
      </c>
    </row>
    <row r="580" spans="2:18" x14ac:dyDescent="0.3">
      <c r="B580" t="s">
        <v>2562</v>
      </c>
      <c r="C580" t="s">
        <v>2563</v>
      </c>
      <c r="D580" t="s">
        <v>2572</v>
      </c>
      <c r="E580" s="64" t="s">
        <v>2831</v>
      </c>
      <c r="F580" s="64" t="s">
        <v>2831</v>
      </c>
      <c r="G580" s="64" t="s">
        <v>568</v>
      </c>
      <c r="H580" s="64" t="s">
        <v>3354</v>
      </c>
      <c r="I580" t="s">
        <v>3882</v>
      </c>
      <c r="J580" t="s">
        <v>2072</v>
      </c>
      <c r="K580" t="s">
        <v>568</v>
      </c>
      <c r="L580" s="64" t="s">
        <v>3453</v>
      </c>
      <c r="M580" t="s">
        <v>2186</v>
      </c>
      <c r="N580" t="s">
        <v>3883</v>
      </c>
      <c r="O580" s="263">
        <v>0</v>
      </c>
      <c r="P580" s="158">
        <v>0</v>
      </c>
      <c r="Q580" s="64" t="s">
        <v>254</v>
      </c>
      <c r="R580" s="64" t="s">
        <v>568</v>
      </c>
    </row>
    <row r="581" spans="2:18" x14ac:dyDescent="0.3">
      <c r="B581" t="s">
        <v>2562</v>
      </c>
      <c r="C581" t="s">
        <v>2563</v>
      </c>
      <c r="D581" t="s">
        <v>2572</v>
      </c>
      <c r="E581" s="64" t="s">
        <v>2831</v>
      </c>
      <c r="F581" s="64" t="s">
        <v>2831</v>
      </c>
      <c r="G581" s="64" t="s">
        <v>568</v>
      </c>
      <c r="H581" s="64" t="s">
        <v>3354</v>
      </c>
      <c r="I581" t="s">
        <v>3884</v>
      </c>
      <c r="J581" t="s">
        <v>2072</v>
      </c>
      <c r="K581" t="s">
        <v>568</v>
      </c>
      <c r="L581" s="64" t="s">
        <v>3416</v>
      </c>
      <c r="M581" t="s">
        <v>2185</v>
      </c>
      <c r="N581" t="s">
        <v>3885</v>
      </c>
      <c r="O581" s="263">
        <v>0</v>
      </c>
      <c r="P581" s="158">
        <v>0</v>
      </c>
      <c r="Q581" s="64" t="s">
        <v>254</v>
      </c>
      <c r="R581" s="64" t="s">
        <v>568</v>
      </c>
    </row>
    <row r="582" spans="2:18" x14ac:dyDescent="0.3">
      <c r="B582" t="s">
        <v>2562</v>
      </c>
      <c r="C582" t="s">
        <v>2563</v>
      </c>
      <c r="D582" t="s">
        <v>2572</v>
      </c>
      <c r="E582" s="64" t="s">
        <v>2831</v>
      </c>
      <c r="F582" s="64" t="s">
        <v>2831</v>
      </c>
      <c r="G582" s="64" t="s">
        <v>568</v>
      </c>
      <c r="H582" s="64" t="s">
        <v>3354</v>
      </c>
      <c r="I582" t="s">
        <v>3886</v>
      </c>
      <c r="J582" t="s">
        <v>2072</v>
      </c>
      <c r="K582" t="s">
        <v>568</v>
      </c>
      <c r="L582" s="64" t="s">
        <v>3422</v>
      </c>
      <c r="M582" t="s">
        <v>2186</v>
      </c>
      <c r="N582" t="s">
        <v>3887</v>
      </c>
      <c r="O582" s="263">
        <v>0</v>
      </c>
      <c r="P582" s="158">
        <v>0</v>
      </c>
      <c r="Q582" s="64" t="s">
        <v>254</v>
      </c>
      <c r="R582" s="64" t="s">
        <v>568</v>
      </c>
    </row>
    <row r="583" spans="2:18" x14ac:dyDescent="0.3">
      <c r="B583" t="s">
        <v>2562</v>
      </c>
      <c r="C583" t="s">
        <v>2563</v>
      </c>
      <c r="D583" t="s">
        <v>2572</v>
      </c>
      <c r="E583" s="64" t="s">
        <v>2831</v>
      </c>
      <c r="F583" s="64" t="s">
        <v>2831</v>
      </c>
      <c r="G583" s="64" t="s">
        <v>568</v>
      </c>
      <c r="H583" s="64" t="s">
        <v>3354</v>
      </c>
      <c r="I583" t="s">
        <v>3888</v>
      </c>
      <c r="J583" t="s">
        <v>2073</v>
      </c>
      <c r="K583" t="s">
        <v>3034</v>
      </c>
      <c r="L583" s="64" t="s">
        <v>3364</v>
      </c>
      <c r="M583" t="s">
        <v>2186</v>
      </c>
      <c r="N583" t="s">
        <v>3889</v>
      </c>
      <c r="O583" s="263">
        <v>0</v>
      </c>
      <c r="P583" s="158">
        <v>0</v>
      </c>
      <c r="Q583" s="64" t="s">
        <v>254</v>
      </c>
      <c r="R583" s="64" t="s">
        <v>568</v>
      </c>
    </row>
    <row r="584" spans="2:18" x14ac:dyDescent="0.3">
      <c r="B584" t="s">
        <v>2562</v>
      </c>
      <c r="C584" t="s">
        <v>2563</v>
      </c>
      <c r="D584" t="s">
        <v>2572</v>
      </c>
      <c r="E584" s="64" t="s">
        <v>2831</v>
      </c>
      <c r="F584" s="64" t="s">
        <v>2831</v>
      </c>
      <c r="G584" s="64" t="s">
        <v>568</v>
      </c>
      <c r="H584" s="64" t="s">
        <v>3354</v>
      </c>
      <c r="I584" t="s">
        <v>3890</v>
      </c>
      <c r="J584" t="s">
        <v>2072</v>
      </c>
      <c r="K584" t="s">
        <v>568</v>
      </c>
      <c r="L584" s="64" t="s">
        <v>3473</v>
      </c>
      <c r="M584" t="s">
        <v>1535</v>
      </c>
      <c r="N584" t="s">
        <v>1535</v>
      </c>
      <c r="O584" s="263">
        <v>0</v>
      </c>
      <c r="P584" s="158">
        <v>0</v>
      </c>
      <c r="Q584" s="64" t="s">
        <v>254</v>
      </c>
      <c r="R584" s="64" t="s">
        <v>568</v>
      </c>
    </row>
    <row r="585" spans="2:18" x14ac:dyDescent="0.3">
      <c r="B585" t="s">
        <v>2562</v>
      </c>
      <c r="C585" t="s">
        <v>2563</v>
      </c>
      <c r="D585" t="s">
        <v>2572</v>
      </c>
      <c r="E585" s="64" t="s">
        <v>2831</v>
      </c>
      <c r="F585" s="64" t="s">
        <v>2831</v>
      </c>
      <c r="G585" s="64" t="s">
        <v>568</v>
      </c>
      <c r="H585" s="64" t="s">
        <v>3354</v>
      </c>
      <c r="I585" t="s">
        <v>3891</v>
      </c>
      <c r="J585" t="s">
        <v>2072</v>
      </c>
      <c r="K585" t="s">
        <v>568</v>
      </c>
      <c r="L585" s="64" t="s">
        <v>3411</v>
      </c>
      <c r="M585" t="s">
        <v>2186</v>
      </c>
      <c r="N585" t="s">
        <v>3892</v>
      </c>
      <c r="O585" s="263">
        <v>0</v>
      </c>
      <c r="P585" s="158">
        <v>0</v>
      </c>
      <c r="Q585" s="64" t="s">
        <v>254</v>
      </c>
      <c r="R585" s="64" t="s">
        <v>568</v>
      </c>
    </row>
    <row r="586" spans="2:18" x14ac:dyDescent="0.3">
      <c r="B586" t="s">
        <v>2562</v>
      </c>
      <c r="C586" t="s">
        <v>2563</v>
      </c>
      <c r="D586" t="s">
        <v>2572</v>
      </c>
      <c r="E586" s="64" t="s">
        <v>2831</v>
      </c>
      <c r="F586" s="64" t="s">
        <v>2831</v>
      </c>
      <c r="G586" s="64" t="s">
        <v>568</v>
      </c>
      <c r="H586" s="64" t="s">
        <v>3354</v>
      </c>
      <c r="I586" t="s">
        <v>3893</v>
      </c>
      <c r="J586" t="s">
        <v>2072</v>
      </c>
      <c r="K586" t="s">
        <v>568</v>
      </c>
      <c r="L586" s="64" t="s">
        <v>3495</v>
      </c>
      <c r="M586" t="s">
        <v>2186</v>
      </c>
      <c r="N586" t="s">
        <v>3894</v>
      </c>
      <c r="O586" s="263">
        <v>0</v>
      </c>
      <c r="P586" s="158">
        <v>0</v>
      </c>
      <c r="Q586" s="64" t="s">
        <v>254</v>
      </c>
      <c r="R586" s="64" t="s">
        <v>568</v>
      </c>
    </row>
    <row r="587" spans="2:18" x14ac:dyDescent="0.3">
      <c r="B587" t="s">
        <v>2562</v>
      </c>
      <c r="C587" t="s">
        <v>2563</v>
      </c>
      <c r="D587" t="s">
        <v>2572</v>
      </c>
      <c r="E587" s="64" t="s">
        <v>2831</v>
      </c>
      <c r="F587" s="64" t="s">
        <v>2831</v>
      </c>
      <c r="G587" s="64" t="s">
        <v>568</v>
      </c>
      <c r="H587" s="64" t="s">
        <v>3354</v>
      </c>
      <c r="I587" t="s">
        <v>3895</v>
      </c>
      <c r="J587" t="s">
        <v>2073</v>
      </c>
      <c r="K587" t="s">
        <v>3896</v>
      </c>
      <c r="L587" s="64" t="s">
        <v>3466</v>
      </c>
      <c r="M587" t="s">
        <v>1535</v>
      </c>
      <c r="N587" t="s">
        <v>1535</v>
      </c>
      <c r="O587" s="263">
        <v>0</v>
      </c>
      <c r="P587" s="158">
        <v>0</v>
      </c>
      <c r="Q587" s="64" t="s">
        <v>254</v>
      </c>
      <c r="R587" s="64" t="s">
        <v>568</v>
      </c>
    </row>
    <row r="588" spans="2:18" x14ac:dyDescent="0.3">
      <c r="B588" t="s">
        <v>2562</v>
      </c>
      <c r="C588" t="s">
        <v>2563</v>
      </c>
      <c r="D588" t="s">
        <v>2572</v>
      </c>
      <c r="E588" s="64" t="s">
        <v>2831</v>
      </c>
      <c r="F588" s="64" t="s">
        <v>2831</v>
      </c>
      <c r="G588" s="64" t="s">
        <v>568</v>
      </c>
      <c r="H588" s="64" t="s">
        <v>3354</v>
      </c>
      <c r="I588" t="s">
        <v>3897</v>
      </c>
      <c r="J588" t="s">
        <v>2072</v>
      </c>
      <c r="K588" t="s">
        <v>568</v>
      </c>
      <c r="L588" s="64" t="s">
        <v>3453</v>
      </c>
      <c r="M588" t="s">
        <v>2186</v>
      </c>
      <c r="N588" t="s">
        <v>3898</v>
      </c>
      <c r="O588" s="263">
        <v>0</v>
      </c>
      <c r="P588" s="158">
        <v>0</v>
      </c>
      <c r="Q588" s="64" t="s">
        <v>2147</v>
      </c>
      <c r="R588" s="64" t="s">
        <v>568</v>
      </c>
    </row>
    <row r="589" spans="2:18" x14ac:dyDescent="0.3">
      <c r="B589" t="s">
        <v>2562</v>
      </c>
      <c r="C589" t="s">
        <v>2563</v>
      </c>
      <c r="D589" t="s">
        <v>2572</v>
      </c>
      <c r="E589" s="64" t="s">
        <v>2831</v>
      </c>
      <c r="F589" s="64" t="s">
        <v>2831</v>
      </c>
      <c r="G589" s="64" t="s">
        <v>568</v>
      </c>
      <c r="H589" s="64" t="s">
        <v>3354</v>
      </c>
      <c r="I589" t="s">
        <v>3899</v>
      </c>
      <c r="J589" t="s">
        <v>2073</v>
      </c>
      <c r="K589" t="s">
        <v>3512</v>
      </c>
      <c r="L589" s="64" t="s">
        <v>3422</v>
      </c>
      <c r="M589" t="s">
        <v>2186</v>
      </c>
      <c r="N589" t="s">
        <v>3900</v>
      </c>
      <c r="O589" s="263">
        <v>1</v>
      </c>
      <c r="P589" s="158">
        <v>389.49</v>
      </c>
      <c r="Q589" s="64" t="s">
        <v>254</v>
      </c>
      <c r="R589" s="64" t="s">
        <v>568</v>
      </c>
    </row>
    <row r="590" spans="2:18" x14ac:dyDescent="0.3">
      <c r="B590" t="s">
        <v>2562</v>
      </c>
      <c r="C590" t="s">
        <v>2563</v>
      </c>
      <c r="D590" t="s">
        <v>2572</v>
      </c>
      <c r="E590" s="64" t="s">
        <v>2831</v>
      </c>
      <c r="F590" s="64" t="s">
        <v>2831</v>
      </c>
      <c r="G590" s="64" t="s">
        <v>568</v>
      </c>
      <c r="H590" s="64" t="s">
        <v>3354</v>
      </c>
      <c r="I590" t="s">
        <v>3901</v>
      </c>
      <c r="J590" t="s">
        <v>2073</v>
      </c>
      <c r="K590" t="s">
        <v>3880</v>
      </c>
      <c r="L590" s="64" t="s">
        <v>3635</v>
      </c>
      <c r="M590" t="s">
        <v>2186</v>
      </c>
      <c r="N590" t="s">
        <v>3902</v>
      </c>
      <c r="O590" s="263">
        <v>0</v>
      </c>
      <c r="P590" s="158">
        <v>0</v>
      </c>
      <c r="Q590" s="64" t="s">
        <v>254</v>
      </c>
      <c r="R590" s="64" t="s">
        <v>568</v>
      </c>
    </row>
    <row r="591" spans="2:18" x14ac:dyDescent="0.3">
      <c r="B591" t="s">
        <v>2562</v>
      </c>
      <c r="C591" t="s">
        <v>2563</v>
      </c>
      <c r="D591" t="s">
        <v>2572</v>
      </c>
      <c r="E591" s="64" t="s">
        <v>2831</v>
      </c>
      <c r="F591" s="64" t="s">
        <v>2831</v>
      </c>
      <c r="G591" s="64" t="s">
        <v>568</v>
      </c>
      <c r="H591" s="64" t="s">
        <v>3354</v>
      </c>
      <c r="I591" t="s">
        <v>3903</v>
      </c>
      <c r="J591" t="s">
        <v>2072</v>
      </c>
      <c r="K591" t="s">
        <v>568</v>
      </c>
      <c r="L591" s="64" t="s">
        <v>3448</v>
      </c>
      <c r="M591" t="s">
        <v>2186</v>
      </c>
      <c r="N591" t="s">
        <v>3904</v>
      </c>
      <c r="O591" s="263">
        <v>0</v>
      </c>
      <c r="P591" s="158">
        <v>0</v>
      </c>
      <c r="Q591" s="64" t="s">
        <v>254</v>
      </c>
      <c r="R591" s="64" t="s">
        <v>568</v>
      </c>
    </row>
    <row r="592" spans="2:18" x14ac:dyDescent="0.3">
      <c r="B592" t="s">
        <v>2562</v>
      </c>
      <c r="C592" t="s">
        <v>2563</v>
      </c>
      <c r="D592" t="s">
        <v>2572</v>
      </c>
      <c r="E592" s="64" t="s">
        <v>2831</v>
      </c>
      <c r="F592" s="64" t="s">
        <v>2831</v>
      </c>
      <c r="G592" s="64" t="s">
        <v>568</v>
      </c>
      <c r="H592" s="64" t="s">
        <v>3354</v>
      </c>
      <c r="I592" t="s">
        <v>3905</v>
      </c>
      <c r="J592" t="s">
        <v>2072</v>
      </c>
      <c r="K592" t="s">
        <v>568</v>
      </c>
      <c r="L592" s="64" t="s">
        <v>3411</v>
      </c>
      <c r="M592" t="s">
        <v>1535</v>
      </c>
      <c r="N592" t="s">
        <v>1535</v>
      </c>
      <c r="O592" s="263">
        <v>0</v>
      </c>
      <c r="P592" s="158">
        <v>0</v>
      </c>
      <c r="Q592" s="64" t="s">
        <v>254</v>
      </c>
      <c r="R592" s="64" t="s">
        <v>568</v>
      </c>
    </row>
    <row r="593" spans="2:18" x14ac:dyDescent="0.3">
      <c r="B593" t="s">
        <v>2562</v>
      </c>
      <c r="C593" t="s">
        <v>2563</v>
      </c>
      <c r="D593" t="s">
        <v>2572</v>
      </c>
      <c r="E593" s="64" t="s">
        <v>2831</v>
      </c>
      <c r="F593" s="64" t="s">
        <v>2831</v>
      </c>
      <c r="G593" s="64" t="s">
        <v>568</v>
      </c>
      <c r="H593" s="64" t="s">
        <v>3354</v>
      </c>
      <c r="I593" t="s">
        <v>3906</v>
      </c>
      <c r="J593" t="s">
        <v>2072</v>
      </c>
      <c r="K593" t="s">
        <v>568</v>
      </c>
      <c r="L593" s="64" t="s">
        <v>3466</v>
      </c>
      <c r="M593" t="s">
        <v>2186</v>
      </c>
      <c r="N593" t="s">
        <v>3907</v>
      </c>
      <c r="O593" s="263">
        <v>0</v>
      </c>
      <c r="P593" s="158">
        <v>0</v>
      </c>
      <c r="Q593" s="64" t="s">
        <v>2147</v>
      </c>
      <c r="R593" s="64" t="s">
        <v>568</v>
      </c>
    </row>
    <row r="594" spans="2:18" x14ac:dyDescent="0.3">
      <c r="B594" t="s">
        <v>2562</v>
      </c>
      <c r="C594" t="s">
        <v>2563</v>
      </c>
      <c r="D594" t="s">
        <v>2572</v>
      </c>
      <c r="E594" s="64" t="s">
        <v>2831</v>
      </c>
      <c r="F594" s="64" t="s">
        <v>2831</v>
      </c>
      <c r="G594" s="64" t="s">
        <v>568</v>
      </c>
      <c r="H594" s="64" t="s">
        <v>3354</v>
      </c>
      <c r="I594" t="s">
        <v>3908</v>
      </c>
      <c r="J594" t="s">
        <v>2073</v>
      </c>
      <c r="K594" t="s">
        <v>3909</v>
      </c>
      <c r="L594" s="64" t="s">
        <v>3635</v>
      </c>
      <c r="M594" t="s">
        <v>2186</v>
      </c>
      <c r="N594" t="s">
        <v>3910</v>
      </c>
      <c r="O594" s="263">
        <v>0</v>
      </c>
      <c r="P594" s="158">
        <v>0</v>
      </c>
      <c r="Q594" s="64" t="s">
        <v>254</v>
      </c>
      <c r="R594" s="64" t="s">
        <v>568</v>
      </c>
    </row>
    <row r="595" spans="2:18" x14ac:dyDescent="0.3">
      <c r="B595" t="s">
        <v>2562</v>
      </c>
      <c r="C595" t="s">
        <v>2563</v>
      </c>
      <c r="D595" t="s">
        <v>2572</v>
      </c>
      <c r="E595" s="64" t="s">
        <v>2831</v>
      </c>
      <c r="F595" s="64" t="s">
        <v>2831</v>
      </c>
      <c r="G595" s="64" t="s">
        <v>568</v>
      </c>
      <c r="H595" s="64" t="s">
        <v>3354</v>
      </c>
      <c r="I595" t="s">
        <v>3911</v>
      </c>
      <c r="J595" t="s">
        <v>2072</v>
      </c>
      <c r="K595" t="s">
        <v>568</v>
      </c>
      <c r="L595" s="64" t="s">
        <v>3386</v>
      </c>
      <c r="M595" t="s">
        <v>2186</v>
      </c>
      <c r="N595" t="s">
        <v>3912</v>
      </c>
      <c r="O595" s="263">
        <v>0</v>
      </c>
      <c r="P595" s="158">
        <v>0</v>
      </c>
      <c r="Q595" s="64" t="s">
        <v>2147</v>
      </c>
      <c r="R595" s="64" t="s">
        <v>568</v>
      </c>
    </row>
    <row r="596" spans="2:18" x14ac:dyDescent="0.3">
      <c r="B596" t="s">
        <v>2562</v>
      </c>
      <c r="C596" t="s">
        <v>2563</v>
      </c>
      <c r="D596" t="s">
        <v>2572</v>
      </c>
      <c r="E596" s="64" t="s">
        <v>2831</v>
      </c>
      <c r="F596" s="64" t="s">
        <v>2831</v>
      </c>
      <c r="G596" s="64" t="s">
        <v>568</v>
      </c>
      <c r="H596" s="64" t="s">
        <v>3354</v>
      </c>
      <c r="I596" t="s">
        <v>3913</v>
      </c>
      <c r="J596" t="s">
        <v>2072</v>
      </c>
      <c r="K596" t="s">
        <v>568</v>
      </c>
      <c r="L596" s="64" t="s">
        <v>3364</v>
      </c>
      <c r="M596" t="s">
        <v>2186</v>
      </c>
      <c r="N596" t="s">
        <v>3914</v>
      </c>
      <c r="O596" s="263">
        <v>0</v>
      </c>
      <c r="P596" s="158">
        <v>0</v>
      </c>
      <c r="Q596" s="64" t="s">
        <v>2147</v>
      </c>
      <c r="R596" s="64" t="s">
        <v>568</v>
      </c>
    </row>
    <row r="597" spans="2:18" x14ac:dyDescent="0.3">
      <c r="B597" t="s">
        <v>2562</v>
      </c>
      <c r="C597" t="s">
        <v>2563</v>
      </c>
      <c r="D597" t="s">
        <v>2572</v>
      </c>
      <c r="E597" s="64" t="s">
        <v>2831</v>
      </c>
      <c r="F597" s="64" t="s">
        <v>2831</v>
      </c>
      <c r="G597" s="64" t="s">
        <v>568</v>
      </c>
      <c r="H597" s="64" t="s">
        <v>3354</v>
      </c>
      <c r="I597" t="s">
        <v>3915</v>
      </c>
      <c r="J597" t="s">
        <v>2073</v>
      </c>
      <c r="K597" t="s">
        <v>2603</v>
      </c>
      <c r="L597" s="64" t="s">
        <v>3364</v>
      </c>
      <c r="M597" t="s">
        <v>1535</v>
      </c>
      <c r="N597" t="s">
        <v>1535</v>
      </c>
      <c r="O597" s="263">
        <v>0</v>
      </c>
      <c r="P597" s="158">
        <v>0</v>
      </c>
      <c r="Q597" s="64" t="s">
        <v>254</v>
      </c>
      <c r="R597" s="64" t="s">
        <v>568</v>
      </c>
    </row>
    <row r="598" spans="2:18" x14ac:dyDescent="0.3">
      <c r="B598" t="s">
        <v>2562</v>
      </c>
      <c r="C598" t="s">
        <v>2563</v>
      </c>
      <c r="D598" t="s">
        <v>2572</v>
      </c>
      <c r="E598" s="64" t="s">
        <v>2831</v>
      </c>
      <c r="F598" s="64" t="s">
        <v>2831</v>
      </c>
      <c r="G598" s="64" t="s">
        <v>568</v>
      </c>
      <c r="H598" s="64" t="s">
        <v>3354</v>
      </c>
      <c r="I598" t="s">
        <v>3916</v>
      </c>
      <c r="J598" t="s">
        <v>2072</v>
      </c>
      <c r="K598" t="s">
        <v>568</v>
      </c>
      <c r="L598" s="64" t="s">
        <v>3466</v>
      </c>
      <c r="M598" t="s">
        <v>2186</v>
      </c>
      <c r="N598" t="s">
        <v>3917</v>
      </c>
      <c r="O598" s="263">
        <v>0</v>
      </c>
      <c r="P598" s="158">
        <v>0</v>
      </c>
      <c r="Q598" s="64" t="s">
        <v>254</v>
      </c>
      <c r="R598" s="64" t="s">
        <v>568</v>
      </c>
    </row>
    <row r="599" spans="2:18" x14ac:dyDescent="0.3">
      <c r="B599" t="s">
        <v>2562</v>
      </c>
      <c r="C599" t="s">
        <v>2563</v>
      </c>
      <c r="D599" t="s">
        <v>2572</v>
      </c>
      <c r="E599" s="64" t="s">
        <v>2831</v>
      </c>
      <c r="F599" s="64" t="s">
        <v>2831</v>
      </c>
      <c r="G599" s="64" t="s">
        <v>568</v>
      </c>
      <c r="H599" s="64" t="s">
        <v>3354</v>
      </c>
      <c r="I599" t="s">
        <v>3918</v>
      </c>
      <c r="J599" t="s">
        <v>2073</v>
      </c>
      <c r="K599" t="s">
        <v>3064</v>
      </c>
      <c r="L599" s="64" t="s">
        <v>3389</v>
      </c>
      <c r="M599" t="s">
        <v>2186</v>
      </c>
      <c r="N599" t="s">
        <v>3919</v>
      </c>
      <c r="O599" s="263">
        <v>0</v>
      </c>
      <c r="P599" s="158">
        <v>0</v>
      </c>
      <c r="Q599" s="64" t="s">
        <v>254</v>
      </c>
      <c r="R599" s="64" t="s">
        <v>568</v>
      </c>
    </row>
    <row r="600" spans="2:18" x14ac:dyDescent="0.3">
      <c r="B600" t="s">
        <v>2562</v>
      </c>
      <c r="C600" t="s">
        <v>2563</v>
      </c>
      <c r="D600" t="s">
        <v>2572</v>
      </c>
      <c r="E600" s="64" t="s">
        <v>2831</v>
      </c>
      <c r="F600" s="64" t="s">
        <v>2831</v>
      </c>
      <c r="G600" s="64" t="s">
        <v>568</v>
      </c>
      <c r="H600" s="64" t="s">
        <v>3354</v>
      </c>
      <c r="I600" t="s">
        <v>3920</v>
      </c>
      <c r="J600" t="s">
        <v>2072</v>
      </c>
      <c r="K600" t="s">
        <v>568</v>
      </c>
      <c r="L600" s="64" t="s">
        <v>3398</v>
      </c>
      <c r="M600" t="s">
        <v>1535</v>
      </c>
      <c r="N600" t="s">
        <v>1535</v>
      </c>
      <c r="O600" s="263">
        <v>0</v>
      </c>
      <c r="P600" s="158">
        <v>0</v>
      </c>
      <c r="Q600" s="64" t="s">
        <v>254</v>
      </c>
      <c r="R600" s="64" t="s">
        <v>568</v>
      </c>
    </row>
    <row r="601" spans="2:18" x14ac:dyDescent="0.3">
      <c r="B601" t="s">
        <v>2562</v>
      </c>
      <c r="C601" t="s">
        <v>2563</v>
      </c>
      <c r="D601" t="s">
        <v>2572</v>
      </c>
      <c r="E601" s="64" t="s">
        <v>2831</v>
      </c>
      <c r="F601" s="64" t="s">
        <v>2831</v>
      </c>
      <c r="G601" s="64" t="s">
        <v>568</v>
      </c>
      <c r="H601" s="64" t="s">
        <v>3354</v>
      </c>
      <c r="I601" t="s">
        <v>3921</v>
      </c>
      <c r="J601" t="s">
        <v>2072</v>
      </c>
      <c r="K601" t="s">
        <v>568</v>
      </c>
      <c r="L601" s="64" t="s">
        <v>3495</v>
      </c>
      <c r="M601" t="s">
        <v>2186</v>
      </c>
      <c r="N601" t="s">
        <v>3922</v>
      </c>
      <c r="O601" s="263">
        <v>0</v>
      </c>
      <c r="P601" s="158">
        <v>0</v>
      </c>
      <c r="Q601" s="64" t="s">
        <v>254</v>
      </c>
      <c r="R601" s="64" t="s">
        <v>568</v>
      </c>
    </row>
    <row r="602" spans="2:18" x14ac:dyDescent="0.3">
      <c r="B602" t="s">
        <v>2562</v>
      </c>
      <c r="C602" t="s">
        <v>2563</v>
      </c>
      <c r="D602" t="s">
        <v>2572</v>
      </c>
      <c r="E602" s="64" t="s">
        <v>2831</v>
      </c>
      <c r="F602" s="64" t="s">
        <v>2831</v>
      </c>
      <c r="G602" s="64" t="s">
        <v>568</v>
      </c>
      <c r="H602" s="64" t="s">
        <v>3354</v>
      </c>
      <c r="I602" t="s">
        <v>3923</v>
      </c>
      <c r="J602" t="s">
        <v>2072</v>
      </c>
      <c r="K602" t="s">
        <v>568</v>
      </c>
      <c r="L602" s="64" t="s">
        <v>3398</v>
      </c>
      <c r="M602" t="s">
        <v>2186</v>
      </c>
      <c r="N602" t="s">
        <v>3924</v>
      </c>
      <c r="O602" s="263">
        <v>0</v>
      </c>
      <c r="P602" s="158">
        <v>0</v>
      </c>
      <c r="Q602" s="64" t="s">
        <v>254</v>
      </c>
      <c r="R602" s="64" t="s">
        <v>568</v>
      </c>
    </row>
    <row r="603" spans="2:18" x14ac:dyDescent="0.3">
      <c r="B603" t="s">
        <v>2562</v>
      </c>
      <c r="C603" t="s">
        <v>2563</v>
      </c>
      <c r="D603" t="s">
        <v>2572</v>
      </c>
      <c r="E603" s="64" t="s">
        <v>2831</v>
      </c>
      <c r="F603" s="64" t="s">
        <v>2831</v>
      </c>
      <c r="G603" s="64" t="s">
        <v>568</v>
      </c>
      <c r="H603" s="64" t="s">
        <v>3354</v>
      </c>
      <c r="I603" t="s">
        <v>3925</v>
      </c>
      <c r="J603" t="s">
        <v>2072</v>
      </c>
      <c r="K603" t="s">
        <v>568</v>
      </c>
      <c r="L603" s="64" t="s">
        <v>3416</v>
      </c>
      <c r="M603" t="s">
        <v>1535</v>
      </c>
      <c r="N603" t="s">
        <v>1535</v>
      </c>
      <c r="O603" s="263">
        <v>0</v>
      </c>
      <c r="P603" s="158">
        <v>0</v>
      </c>
      <c r="Q603" s="64" t="s">
        <v>254</v>
      </c>
      <c r="R603" s="64" t="s">
        <v>568</v>
      </c>
    </row>
    <row r="604" spans="2:18" x14ac:dyDescent="0.3">
      <c r="B604" t="s">
        <v>2562</v>
      </c>
      <c r="C604" t="s">
        <v>2563</v>
      </c>
      <c r="D604" t="s">
        <v>2572</v>
      </c>
      <c r="E604" s="64" t="s">
        <v>2831</v>
      </c>
      <c r="F604" s="64" t="s">
        <v>2831</v>
      </c>
      <c r="G604" s="64" t="s">
        <v>568</v>
      </c>
      <c r="H604" s="64" t="s">
        <v>3354</v>
      </c>
      <c r="I604" t="s">
        <v>3926</v>
      </c>
      <c r="J604" t="s">
        <v>2072</v>
      </c>
      <c r="K604" t="s">
        <v>568</v>
      </c>
      <c r="L604" s="64" t="s">
        <v>3356</v>
      </c>
      <c r="M604" t="s">
        <v>2186</v>
      </c>
      <c r="N604" t="s">
        <v>3927</v>
      </c>
      <c r="O604" s="263">
        <v>0</v>
      </c>
      <c r="P604" s="158">
        <v>0</v>
      </c>
      <c r="Q604" s="64" t="s">
        <v>254</v>
      </c>
      <c r="R604" s="64" t="s">
        <v>568</v>
      </c>
    </row>
    <row r="605" spans="2:18" x14ac:dyDescent="0.3">
      <c r="B605" t="s">
        <v>2562</v>
      </c>
      <c r="C605" t="s">
        <v>2563</v>
      </c>
      <c r="D605" t="s">
        <v>2572</v>
      </c>
      <c r="E605" s="64" t="s">
        <v>2831</v>
      </c>
      <c r="F605" s="64" t="s">
        <v>2831</v>
      </c>
      <c r="G605" s="64" t="s">
        <v>568</v>
      </c>
      <c r="H605" s="64" t="s">
        <v>3354</v>
      </c>
      <c r="I605" t="s">
        <v>3928</v>
      </c>
      <c r="J605" t="s">
        <v>2072</v>
      </c>
      <c r="K605" t="s">
        <v>568</v>
      </c>
      <c r="L605" s="64" t="s">
        <v>3395</v>
      </c>
      <c r="M605" t="s">
        <v>2186</v>
      </c>
      <c r="N605" t="s">
        <v>3929</v>
      </c>
      <c r="O605" s="263">
        <v>0</v>
      </c>
      <c r="P605" s="158">
        <v>0</v>
      </c>
      <c r="Q605" s="64" t="s">
        <v>254</v>
      </c>
      <c r="R605" s="64" t="s">
        <v>568</v>
      </c>
    </row>
    <row r="606" spans="2:18" x14ac:dyDescent="0.3">
      <c r="B606" t="s">
        <v>2562</v>
      </c>
      <c r="C606" t="s">
        <v>2563</v>
      </c>
      <c r="D606" t="s">
        <v>2572</v>
      </c>
      <c r="E606" s="64" t="s">
        <v>2831</v>
      </c>
      <c r="F606" s="64" t="s">
        <v>2831</v>
      </c>
      <c r="G606" s="64" t="s">
        <v>568</v>
      </c>
      <c r="H606" s="64" t="s">
        <v>3354</v>
      </c>
      <c r="I606" t="s">
        <v>3930</v>
      </c>
      <c r="J606" t="s">
        <v>2072</v>
      </c>
      <c r="K606" t="s">
        <v>568</v>
      </c>
      <c r="L606" s="64" t="s">
        <v>3389</v>
      </c>
      <c r="M606" t="s">
        <v>2186</v>
      </c>
      <c r="N606" t="s">
        <v>3931</v>
      </c>
      <c r="O606" s="263">
        <v>0</v>
      </c>
      <c r="P606" s="158">
        <v>0</v>
      </c>
      <c r="Q606" s="64" t="s">
        <v>254</v>
      </c>
      <c r="R606" s="64" t="s">
        <v>568</v>
      </c>
    </row>
    <row r="607" spans="2:18" x14ac:dyDescent="0.3">
      <c r="B607" t="s">
        <v>2562</v>
      </c>
      <c r="C607" t="s">
        <v>2563</v>
      </c>
      <c r="D607" t="s">
        <v>2572</v>
      </c>
      <c r="E607" s="64" t="s">
        <v>2831</v>
      </c>
      <c r="F607" s="64" t="s">
        <v>2831</v>
      </c>
      <c r="G607" s="64" t="s">
        <v>568</v>
      </c>
      <c r="H607" s="64" t="s">
        <v>3354</v>
      </c>
      <c r="I607" t="s">
        <v>3932</v>
      </c>
      <c r="J607" t="s">
        <v>2072</v>
      </c>
      <c r="K607" t="s">
        <v>568</v>
      </c>
      <c r="L607" s="64" t="s">
        <v>3532</v>
      </c>
      <c r="M607" t="s">
        <v>2186</v>
      </c>
      <c r="N607" t="s">
        <v>3933</v>
      </c>
      <c r="O607" s="263">
        <v>0</v>
      </c>
      <c r="P607" s="158">
        <v>0</v>
      </c>
      <c r="Q607" s="64" t="s">
        <v>254</v>
      </c>
      <c r="R607" s="64" t="s">
        <v>568</v>
      </c>
    </row>
    <row r="608" spans="2:18" x14ac:dyDescent="0.3">
      <c r="B608" t="s">
        <v>2562</v>
      </c>
      <c r="C608" t="s">
        <v>2563</v>
      </c>
      <c r="D608" t="s">
        <v>2572</v>
      </c>
      <c r="E608" s="64" t="s">
        <v>2831</v>
      </c>
      <c r="F608" s="64" t="s">
        <v>2831</v>
      </c>
      <c r="G608" s="64" t="s">
        <v>568</v>
      </c>
      <c r="H608" s="64" t="s">
        <v>3354</v>
      </c>
      <c r="I608" t="s">
        <v>3934</v>
      </c>
      <c r="J608" t="s">
        <v>2072</v>
      </c>
      <c r="K608" t="s">
        <v>568</v>
      </c>
      <c r="L608" s="64" t="s">
        <v>3448</v>
      </c>
      <c r="M608" t="s">
        <v>2186</v>
      </c>
      <c r="N608" t="s">
        <v>3935</v>
      </c>
      <c r="O608" s="263">
        <v>0</v>
      </c>
      <c r="P608" s="158">
        <v>0</v>
      </c>
      <c r="Q608" s="64" t="s">
        <v>254</v>
      </c>
      <c r="R608" s="64" t="s">
        <v>568</v>
      </c>
    </row>
    <row r="609" spans="2:18" x14ac:dyDescent="0.3">
      <c r="B609" t="s">
        <v>2562</v>
      </c>
      <c r="C609" t="s">
        <v>2563</v>
      </c>
      <c r="D609" t="s">
        <v>2572</v>
      </c>
      <c r="E609" s="64" t="s">
        <v>2831</v>
      </c>
      <c r="F609" s="64" t="s">
        <v>2831</v>
      </c>
      <c r="G609" s="64" t="s">
        <v>568</v>
      </c>
      <c r="H609" s="64" t="s">
        <v>3354</v>
      </c>
      <c r="I609" t="s">
        <v>3936</v>
      </c>
      <c r="J609" t="s">
        <v>2072</v>
      </c>
      <c r="K609" t="s">
        <v>568</v>
      </c>
      <c r="L609" s="64" t="s">
        <v>3404</v>
      </c>
      <c r="M609" t="s">
        <v>2186</v>
      </c>
      <c r="N609" t="s">
        <v>3937</v>
      </c>
      <c r="O609" s="263">
        <v>0</v>
      </c>
      <c r="P609" s="158">
        <v>0</v>
      </c>
      <c r="Q609" s="64" t="s">
        <v>254</v>
      </c>
      <c r="R609" s="64" t="s">
        <v>568</v>
      </c>
    </row>
    <row r="610" spans="2:18" x14ac:dyDescent="0.3">
      <c r="B610" t="s">
        <v>2562</v>
      </c>
      <c r="C610" t="s">
        <v>2563</v>
      </c>
      <c r="D610" t="s">
        <v>2572</v>
      </c>
      <c r="E610" s="64" t="s">
        <v>2831</v>
      </c>
      <c r="F610" s="64" t="s">
        <v>2831</v>
      </c>
      <c r="G610" s="64" t="s">
        <v>568</v>
      </c>
      <c r="H610" s="64" t="s">
        <v>3354</v>
      </c>
      <c r="I610" t="s">
        <v>3938</v>
      </c>
      <c r="J610" t="s">
        <v>2072</v>
      </c>
      <c r="K610" t="s">
        <v>568</v>
      </c>
      <c r="L610" s="64" t="s">
        <v>3635</v>
      </c>
      <c r="M610" t="s">
        <v>2160</v>
      </c>
      <c r="N610" t="s">
        <v>3939</v>
      </c>
      <c r="O610" s="263">
        <v>0</v>
      </c>
      <c r="P610" s="158">
        <v>0</v>
      </c>
      <c r="Q610" s="64" t="s">
        <v>254</v>
      </c>
      <c r="R610" s="64" t="s">
        <v>568</v>
      </c>
    </row>
    <row r="611" spans="2:18" x14ac:dyDescent="0.3">
      <c r="B611" t="s">
        <v>2562</v>
      </c>
      <c r="C611" t="s">
        <v>2563</v>
      </c>
      <c r="D611" t="s">
        <v>2572</v>
      </c>
      <c r="E611" s="64" t="s">
        <v>2831</v>
      </c>
      <c r="F611" s="64" t="s">
        <v>2831</v>
      </c>
      <c r="G611" s="64" t="s">
        <v>568</v>
      </c>
      <c r="H611" s="64" t="s">
        <v>3354</v>
      </c>
      <c r="I611" t="s">
        <v>3940</v>
      </c>
      <c r="J611" t="s">
        <v>2072</v>
      </c>
      <c r="K611" t="s">
        <v>568</v>
      </c>
      <c r="L611" s="64" t="s">
        <v>3398</v>
      </c>
      <c r="M611" t="s">
        <v>2160</v>
      </c>
      <c r="N611" t="s">
        <v>3941</v>
      </c>
      <c r="O611" s="263">
        <v>0</v>
      </c>
      <c r="P611" s="158">
        <v>0</v>
      </c>
      <c r="Q611" s="64" t="s">
        <v>254</v>
      </c>
      <c r="R611" s="64" t="s">
        <v>568</v>
      </c>
    </row>
    <row r="612" spans="2:18" x14ac:dyDescent="0.3">
      <c r="B612" t="s">
        <v>2562</v>
      </c>
      <c r="C612" t="s">
        <v>2563</v>
      </c>
      <c r="D612" t="s">
        <v>2572</v>
      </c>
      <c r="E612" s="64" t="s">
        <v>2831</v>
      </c>
      <c r="F612" s="64" t="s">
        <v>2831</v>
      </c>
      <c r="G612" s="64" t="s">
        <v>568</v>
      </c>
      <c r="H612" s="64" t="s">
        <v>3354</v>
      </c>
      <c r="I612" t="s">
        <v>3942</v>
      </c>
      <c r="J612" t="s">
        <v>2072</v>
      </c>
      <c r="K612" t="s">
        <v>568</v>
      </c>
      <c r="L612" s="64" t="s">
        <v>3372</v>
      </c>
      <c r="M612" t="s">
        <v>1535</v>
      </c>
      <c r="N612" t="s">
        <v>1535</v>
      </c>
      <c r="O612" s="263">
        <v>0</v>
      </c>
      <c r="P612" s="158">
        <v>0</v>
      </c>
      <c r="Q612" s="64" t="s">
        <v>254</v>
      </c>
      <c r="R612" s="64" t="s">
        <v>568</v>
      </c>
    </row>
    <row r="613" spans="2:18" x14ac:dyDescent="0.3">
      <c r="B613" t="s">
        <v>2562</v>
      </c>
      <c r="C613" t="s">
        <v>2563</v>
      </c>
      <c r="D613" t="s">
        <v>2572</v>
      </c>
      <c r="E613" s="64" t="s">
        <v>2831</v>
      </c>
      <c r="F613" s="64" t="s">
        <v>2831</v>
      </c>
      <c r="G613" s="64" t="s">
        <v>568</v>
      </c>
      <c r="H613" s="64" t="s">
        <v>3354</v>
      </c>
      <c r="I613" t="s">
        <v>3943</v>
      </c>
      <c r="J613" t="s">
        <v>2072</v>
      </c>
      <c r="K613" t="s">
        <v>568</v>
      </c>
      <c r="L613" s="64" t="s">
        <v>3375</v>
      </c>
      <c r="M613" t="s">
        <v>2186</v>
      </c>
      <c r="N613" t="s">
        <v>3944</v>
      </c>
      <c r="O613" s="263">
        <v>0</v>
      </c>
      <c r="P613" s="158">
        <v>0</v>
      </c>
      <c r="Q613" s="64" t="s">
        <v>254</v>
      </c>
      <c r="R613" s="64" t="s">
        <v>568</v>
      </c>
    </row>
    <row r="614" spans="2:18" x14ac:dyDescent="0.3">
      <c r="B614" t="s">
        <v>2562</v>
      </c>
      <c r="C614" t="s">
        <v>2563</v>
      </c>
      <c r="D614" t="s">
        <v>2572</v>
      </c>
      <c r="E614" s="64" t="s">
        <v>2831</v>
      </c>
      <c r="F614" s="64" t="s">
        <v>2831</v>
      </c>
      <c r="G614" s="64" t="s">
        <v>568</v>
      </c>
      <c r="H614" s="64" t="s">
        <v>3354</v>
      </c>
      <c r="I614" t="s">
        <v>3945</v>
      </c>
      <c r="J614" t="s">
        <v>2072</v>
      </c>
      <c r="K614" t="s">
        <v>568</v>
      </c>
      <c r="L614" s="64" t="s">
        <v>3356</v>
      </c>
      <c r="M614" t="s">
        <v>2186</v>
      </c>
      <c r="N614" t="s">
        <v>3946</v>
      </c>
      <c r="O614" s="263">
        <v>0</v>
      </c>
      <c r="P614" s="158">
        <v>0</v>
      </c>
      <c r="Q614" s="64" t="s">
        <v>254</v>
      </c>
      <c r="R614" s="64" t="s">
        <v>568</v>
      </c>
    </row>
    <row r="615" spans="2:18" x14ac:dyDescent="0.3">
      <c r="B615" t="s">
        <v>2562</v>
      </c>
      <c r="C615" t="s">
        <v>2563</v>
      </c>
      <c r="D615" t="s">
        <v>2572</v>
      </c>
      <c r="E615" s="64" t="s">
        <v>2831</v>
      </c>
      <c r="F615" s="64" t="s">
        <v>2831</v>
      </c>
      <c r="G615" s="64" t="s">
        <v>568</v>
      </c>
      <c r="H615" s="64" t="s">
        <v>3354</v>
      </c>
      <c r="I615" t="s">
        <v>3947</v>
      </c>
      <c r="J615" t="s">
        <v>2073</v>
      </c>
      <c r="K615" t="s">
        <v>3034</v>
      </c>
      <c r="L615" s="64" t="s">
        <v>3386</v>
      </c>
      <c r="M615" t="s">
        <v>2186</v>
      </c>
      <c r="N615" t="s">
        <v>3948</v>
      </c>
      <c r="O615" s="263">
        <v>0</v>
      </c>
      <c r="P615" s="158">
        <v>0</v>
      </c>
      <c r="Q615" s="64" t="s">
        <v>254</v>
      </c>
      <c r="R615" s="64" t="s">
        <v>568</v>
      </c>
    </row>
    <row r="616" spans="2:18" x14ac:dyDescent="0.3">
      <c r="B616" t="s">
        <v>2562</v>
      </c>
      <c r="C616" t="s">
        <v>2563</v>
      </c>
      <c r="D616" t="s">
        <v>2572</v>
      </c>
      <c r="E616" s="64" t="s">
        <v>2831</v>
      </c>
      <c r="F616" s="64" t="s">
        <v>2831</v>
      </c>
      <c r="G616" s="64" t="s">
        <v>568</v>
      </c>
      <c r="H616" s="64" t="s">
        <v>3354</v>
      </c>
      <c r="I616" t="s">
        <v>3949</v>
      </c>
      <c r="J616" t="s">
        <v>2072</v>
      </c>
      <c r="K616" t="s">
        <v>568</v>
      </c>
      <c r="L616" s="64" t="s">
        <v>3404</v>
      </c>
      <c r="M616" t="s">
        <v>2186</v>
      </c>
      <c r="N616" t="s">
        <v>3950</v>
      </c>
      <c r="O616" s="263">
        <v>0</v>
      </c>
      <c r="P616" s="158">
        <v>0</v>
      </c>
      <c r="Q616" s="64" t="s">
        <v>254</v>
      </c>
      <c r="R616" s="64" t="s">
        <v>568</v>
      </c>
    </row>
    <row r="617" spans="2:18" x14ac:dyDescent="0.3">
      <c r="B617" t="s">
        <v>2562</v>
      </c>
      <c r="C617" t="s">
        <v>2563</v>
      </c>
      <c r="D617" t="s">
        <v>2572</v>
      </c>
      <c r="E617" s="64" t="s">
        <v>2831</v>
      </c>
      <c r="F617" s="64" t="s">
        <v>2831</v>
      </c>
      <c r="G617" s="64" t="s">
        <v>568</v>
      </c>
      <c r="H617" s="64" t="s">
        <v>3354</v>
      </c>
      <c r="I617" t="s">
        <v>3951</v>
      </c>
      <c r="J617" t="s">
        <v>2072</v>
      </c>
      <c r="K617" t="s">
        <v>568</v>
      </c>
      <c r="L617" s="64" t="s">
        <v>3392</v>
      </c>
      <c r="M617" t="s">
        <v>2186</v>
      </c>
      <c r="N617" t="s">
        <v>3952</v>
      </c>
      <c r="O617" s="263">
        <v>0</v>
      </c>
      <c r="P617" s="158">
        <v>0</v>
      </c>
      <c r="Q617" s="64" t="s">
        <v>254</v>
      </c>
      <c r="R617" s="64" t="s">
        <v>568</v>
      </c>
    </row>
    <row r="618" spans="2:18" x14ac:dyDescent="0.3">
      <c r="B618" t="s">
        <v>2562</v>
      </c>
      <c r="C618" t="s">
        <v>2563</v>
      </c>
      <c r="D618" t="s">
        <v>2572</v>
      </c>
      <c r="E618" s="64" t="s">
        <v>2831</v>
      </c>
      <c r="F618" s="64" t="s">
        <v>2831</v>
      </c>
      <c r="G618" s="64" t="s">
        <v>568</v>
      </c>
      <c r="H618" s="64" t="s">
        <v>3354</v>
      </c>
      <c r="I618" t="s">
        <v>3953</v>
      </c>
      <c r="J618" t="s">
        <v>2072</v>
      </c>
      <c r="K618" t="s">
        <v>568</v>
      </c>
      <c r="L618" s="64" t="s">
        <v>3453</v>
      </c>
      <c r="M618" t="s">
        <v>2186</v>
      </c>
      <c r="N618" t="s">
        <v>3954</v>
      </c>
      <c r="O618" s="263">
        <v>0</v>
      </c>
      <c r="P618" s="158">
        <v>0</v>
      </c>
      <c r="Q618" s="64" t="s">
        <v>254</v>
      </c>
      <c r="R618" s="64" t="s">
        <v>568</v>
      </c>
    </row>
    <row r="619" spans="2:18" x14ac:dyDescent="0.3">
      <c r="B619" t="s">
        <v>2562</v>
      </c>
      <c r="C619" t="s">
        <v>2563</v>
      </c>
      <c r="D619" t="s">
        <v>2572</v>
      </c>
      <c r="E619" s="64" t="s">
        <v>2831</v>
      </c>
      <c r="F619" s="64" t="s">
        <v>2831</v>
      </c>
      <c r="G619" s="64" t="s">
        <v>568</v>
      </c>
      <c r="H619" s="64" t="s">
        <v>3354</v>
      </c>
      <c r="I619" t="s">
        <v>3955</v>
      </c>
      <c r="J619" t="s">
        <v>2073</v>
      </c>
      <c r="K619" t="s">
        <v>3956</v>
      </c>
      <c r="L619" s="64" t="s">
        <v>3411</v>
      </c>
      <c r="M619" t="s">
        <v>2186</v>
      </c>
      <c r="N619" t="s">
        <v>3957</v>
      </c>
      <c r="O619" s="263">
        <v>0</v>
      </c>
      <c r="P619" s="158">
        <v>0</v>
      </c>
      <c r="Q619" s="64" t="s">
        <v>254</v>
      </c>
      <c r="R619" s="64" t="s">
        <v>568</v>
      </c>
    </row>
    <row r="620" spans="2:18" x14ac:dyDescent="0.3">
      <c r="B620" t="s">
        <v>2562</v>
      </c>
      <c r="C620" t="s">
        <v>2563</v>
      </c>
      <c r="D620" t="s">
        <v>2572</v>
      </c>
      <c r="E620" s="64" t="s">
        <v>2831</v>
      </c>
      <c r="F620" s="64" t="s">
        <v>2831</v>
      </c>
      <c r="G620" s="64" t="s">
        <v>568</v>
      </c>
      <c r="H620" s="64" t="s">
        <v>3354</v>
      </c>
      <c r="I620" t="s">
        <v>3958</v>
      </c>
      <c r="J620" t="s">
        <v>2072</v>
      </c>
      <c r="K620" t="s">
        <v>568</v>
      </c>
      <c r="L620" s="64" t="s">
        <v>3422</v>
      </c>
      <c r="M620" t="s">
        <v>2186</v>
      </c>
      <c r="N620" t="s">
        <v>3959</v>
      </c>
      <c r="O620" s="263">
        <v>0</v>
      </c>
      <c r="P620" s="158">
        <v>0</v>
      </c>
      <c r="Q620" s="64" t="s">
        <v>254</v>
      </c>
      <c r="R620" s="64" t="s">
        <v>568</v>
      </c>
    </row>
    <row r="621" spans="2:18" x14ac:dyDescent="0.3">
      <c r="B621" t="s">
        <v>2562</v>
      </c>
      <c r="C621" t="s">
        <v>2563</v>
      </c>
      <c r="D621" t="s">
        <v>2572</v>
      </c>
      <c r="E621" s="64" t="s">
        <v>2831</v>
      </c>
      <c r="F621" s="64" t="s">
        <v>2831</v>
      </c>
      <c r="G621" s="64" t="s">
        <v>568</v>
      </c>
      <c r="H621" s="64" t="s">
        <v>3354</v>
      </c>
      <c r="I621" t="s">
        <v>3960</v>
      </c>
      <c r="J621" t="s">
        <v>2072</v>
      </c>
      <c r="K621" t="s">
        <v>568</v>
      </c>
      <c r="L621" s="64" t="s">
        <v>3411</v>
      </c>
      <c r="M621" t="s">
        <v>1535</v>
      </c>
      <c r="N621" t="s">
        <v>1535</v>
      </c>
      <c r="O621" s="263">
        <v>1</v>
      </c>
      <c r="P621" s="158">
        <v>4602.93</v>
      </c>
      <c r="Q621" s="64" t="s">
        <v>254</v>
      </c>
      <c r="R621" s="64" t="s">
        <v>568</v>
      </c>
    </row>
    <row r="622" spans="2:18" x14ac:dyDescent="0.3">
      <c r="B622" t="s">
        <v>2562</v>
      </c>
      <c r="C622" t="s">
        <v>2563</v>
      </c>
      <c r="D622" t="s">
        <v>2572</v>
      </c>
      <c r="E622" s="64" t="s">
        <v>2831</v>
      </c>
      <c r="F622" s="64" t="s">
        <v>2831</v>
      </c>
      <c r="G622" s="64" t="s">
        <v>568</v>
      </c>
      <c r="H622" s="64" t="s">
        <v>3354</v>
      </c>
      <c r="I622" t="s">
        <v>3961</v>
      </c>
      <c r="J622" t="s">
        <v>2072</v>
      </c>
      <c r="K622" t="s">
        <v>568</v>
      </c>
      <c r="L622" s="64" t="s">
        <v>3364</v>
      </c>
      <c r="M622" t="s">
        <v>1535</v>
      </c>
      <c r="N622" t="s">
        <v>1535</v>
      </c>
      <c r="O622" s="263">
        <v>0</v>
      </c>
      <c r="P622" s="158">
        <v>0</v>
      </c>
      <c r="Q622" s="64" t="s">
        <v>254</v>
      </c>
      <c r="R622" s="64" t="s">
        <v>568</v>
      </c>
    </row>
    <row r="623" spans="2:18" x14ac:dyDescent="0.3">
      <c r="B623" t="s">
        <v>2562</v>
      </c>
      <c r="C623" t="s">
        <v>2563</v>
      </c>
      <c r="D623" t="s">
        <v>2572</v>
      </c>
      <c r="E623" s="64" t="s">
        <v>2831</v>
      </c>
      <c r="F623" s="64" t="s">
        <v>2831</v>
      </c>
      <c r="G623" s="64" t="s">
        <v>568</v>
      </c>
      <c r="H623" s="64" t="s">
        <v>3354</v>
      </c>
      <c r="I623" t="s">
        <v>3962</v>
      </c>
      <c r="J623" t="s">
        <v>2072</v>
      </c>
      <c r="K623" t="s">
        <v>568</v>
      </c>
      <c r="L623" s="64" t="s">
        <v>3411</v>
      </c>
      <c r="M623" t="s">
        <v>1535</v>
      </c>
      <c r="N623" t="s">
        <v>1535</v>
      </c>
      <c r="O623" s="263">
        <v>0</v>
      </c>
      <c r="P623" s="158">
        <v>0</v>
      </c>
      <c r="Q623" s="64" t="s">
        <v>254</v>
      </c>
      <c r="R623" s="64" t="s">
        <v>568</v>
      </c>
    </row>
    <row r="624" spans="2:18" x14ac:dyDescent="0.3">
      <c r="B624" t="s">
        <v>2562</v>
      </c>
      <c r="C624" t="s">
        <v>2563</v>
      </c>
      <c r="D624" t="s">
        <v>2572</v>
      </c>
      <c r="E624" s="64" t="s">
        <v>2831</v>
      </c>
      <c r="F624" s="64" t="s">
        <v>2831</v>
      </c>
      <c r="G624" s="64" t="s">
        <v>568</v>
      </c>
      <c r="H624" s="64" t="s">
        <v>3354</v>
      </c>
      <c r="I624" t="s">
        <v>3963</v>
      </c>
      <c r="J624" t="s">
        <v>2073</v>
      </c>
      <c r="K624" t="s">
        <v>3964</v>
      </c>
      <c r="L624" s="64" t="s">
        <v>3364</v>
      </c>
      <c r="M624" t="s">
        <v>2186</v>
      </c>
      <c r="N624" t="s">
        <v>3965</v>
      </c>
      <c r="O624" s="263">
        <v>0</v>
      </c>
      <c r="P624" s="158">
        <v>0</v>
      </c>
      <c r="Q624" s="64" t="s">
        <v>254</v>
      </c>
      <c r="R624" s="64" t="s">
        <v>568</v>
      </c>
    </row>
    <row r="625" spans="2:18" x14ac:dyDescent="0.3">
      <c r="B625" t="s">
        <v>2562</v>
      </c>
      <c r="C625" t="s">
        <v>2563</v>
      </c>
      <c r="D625" t="s">
        <v>2572</v>
      </c>
      <c r="E625" s="64" t="s">
        <v>2831</v>
      </c>
      <c r="F625" s="64" t="s">
        <v>2831</v>
      </c>
      <c r="G625" s="64" t="s">
        <v>568</v>
      </c>
      <c r="H625" s="64" t="s">
        <v>3354</v>
      </c>
      <c r="I625" t="s">
        <v>3966</v>
      </c>
      <c r="J625" t="s">
        <v>2072</v>
      </c>
      <c r="K625" t="s">
        <v>568</v>
      </c>
      <c r="L625" s="64" t="s">
        <v>3375</v>
      </c>
      <c r="M625" t="s">
        <v>2186</v>
      </c>
      <c r="N625" t="s">
        <v>3967</v>
      </c>
      <c r="O625" s="263">
        <v>0</v>
      </c>
      <c r="P625" s="158">
        <v>0</v>
      </c>
      <c r="Q625" s="64" t="s">
        <v>254</v>
      </c>
      <c r="R625" s="64" t="s">
        <v>568</v>
      </c>
    </row>
    <row r="626" spans="2:18" x14ac:dyDescent="0.3">
      <c r="B626" t="s">
        <v>2562</v>
      </c>
      <c r="C626" t="s">
        <v>2563</v>
      </c>
      <c r="D626" t="s">
        <v>2572</v>
      </c>
      <c r="E626" s="64" t="s">
        <v>2831</v>
      </c>
      <c r="F626" s="64" t="s">
        <v>2831</v>
      </c>
      <c r="G626" s="64" t="s">
        <v>568</v>
      </c>
      <c r="H626" s="64" t="s">
        <v>3354</v>
      </c>
      <c r="I626" t="s">
        <v>3968</v>
      </c>
      <c r="J626" t="s">
        <v>2072</v>
      </c>
      <c r="K626" t="s">
        <v>568</v>
      </c>
      <c r="L626" s="64" t="s">
        <v>3386</v>
      </c>
      <c r="M626" t="s">
        <v>2186</v>
      </c>
      <c r="N626" t="s">
        <v>3969</v>
      </c>
      <c r="O626" s="263">
        <v>0</v>
      </c>
      <c r="P626" s="158">
        <v>0</v>
      </c>
      <c r="Q626" s="64" t="s">
        <v>254</v>
      </c>
      <c r="R626" s="64" t="s">
        <v>568</v>
      </c>
    </row>
    <row r="627" spans="2:18" x14ac:dyDescent="0.3">
      <c r="B627" t="s">
        <v>2562</v>
      </c>
      <c r="C627" t="s">
        <v>2563</v>
      </c>
      <c r="D627" t="s">
        <v>2572</v>
      </c>
      <c r="E627" s="64" t="s">
        <v>2831</v>
      </c>
      <c r="F627" s="64" t="s">
        <v>2831</v>
      </c>
      <c r="G627" s="64" t="s">
        <v>568</v>
      </c>
      <c r="H627" s="64" t="s">
        <v>3354</v>
      </c>
      <c r="I627" t="s">
        <v>3970</v>
      </c>
      <c r="J627" t="s">
        <v>2072</v>
      </c>
      <c r="K627" t="s">
        <v>568</v>
      </c>
      <c r="L627" s="64" t="s">
        <v>3416</v>
      </c>
      <c r="M627" t="s">
        <v>1535</v>
      </c>
      <c r="N627" t="s">
        <v>1535</v>
      </c>
      <c r="O627" s="263">
        <v>0</v>
      </c>
      <c r="P627" s="158">
        <v>0</v>
      </c>
      <c r="Q627" s="64" t="s">
        <v>254</v>
      </c>
      <c r="R627" s="64" t="s">
        <v>568</v>
      </c>
    </row>
    <row r="628" spans="2:18" x14ac:dyDescent="0.3">
      <c r="B628" t="s">
        <v>2562</v>
      </c>
      <c r="C628" t="s">
        <v>2563</v>
      </c>
      <c r="D628" t="s">
        <v>2572</v>
      </c>
      <c r="E628" s="64" t="s">
        <v>2831</v>
      </c>
      <c r="F628" s="64" t="s">
        <v>2831</v>
      </c>
      <c r="G628" s="64" t="s">
        <v>568</v>
      </c>
      <c r="H628" s="64" t="s">
        <v>3354</v>
      </c>
      <c r="I628" t="s">
        <v>3971</v>
      </c>
      <c r="J628" t="s">
        <v>2072</v>
      </c>
      <c r="K628" t="s">
        <v>568</v>
      </c>
      <c r="L628" s="64" t="s">
        <v>3416</v>
      </c>
      <c r="M628" t="s">
        <v>2186</v>
      </c>
      <c r="N628" t="s">
        <v>3972</v>
      </c>
      <c r="O628" s="263">
        <v>0</v>
      </c>
      <c r="P628" s="158">
        <v>0</v>
      </c>
      <c r="Q628" s="64" t="s">
        <v>254</v>
      </c>
      <c r="R628" s="64" t="s">
        <v>568</v>
      </c>
    </row>
    <row r="629" spans="2:18" x14ac:dyDescent="0.3">
      <c r="B629" t="s">
        <v>2562</v>
      </c>
      <c r="C629" t="s">
        <v>2563</v>
      </c>
      <c r="D629" t="s">
        <v>2572</v>
      </c>
      <c r="E629" s="64" t="s">
        <v>2831</v>
      </c>
      <c r="F629" s="64" t="s">
        <v>2831</v>
      </c>
      <c r="G629" s="64" t="s">
        <v>568</v>
      </c>
      <c r="H629" s="64" t="s">
        <v>3354</v>
      </c>
      <c r="I629" t="s">
        <v>3973</v>
      </c>
      <c r="J629" t="s">
        <v>2072</v>
      </c>
      <c r="K629" t="s">
        <v>568</v>
      </c>
      <c r="L629" s="64" t="s">
        <v>3495</v>
      </c>
      <c r="M629" t="s">
        <v>2186</v>
      </c>
      <c r="N629" t="s">
        <v>3974</v>
      </c>
      <c r="O629" s="263">
        <v>0</v>
      </c>
      <c r="P629" s="158">
        <v>0</v>
      </c>
      <c r="Q629" s="64" t="s">
        <v>254</v>
      </c>
      <c r="R629" s="64" t="s">
        <v>568</v>
      </c>
    </row>
    <row r="630" spans="2:18" x14ac:dyDescent="0.3">
      <c r="B630" t="s">
        <v>2562</v>
      </c>
      <c r="C630" t="s">
        <v>2563</v>
      </c>
      <c r="D630" t="s">
        <v>2572</v>
      </c>
      <c r="E630" s="64" t="s">
        <v>2831</v>
      </c>
      <c r="F630" s="64" t="s">
        <v>2831</v>
      </c>
      <c r="G630" s="64" t="s">
        <v>568</v>
      </c>
      <c r="H630" s="64" t="s">
        <v>3354</v>
      </c>
      <c r="I630" t="s">
        <v>3975</v>
      </c>
      <c r="J630" t="s">
        <v>2072</v>
      </c>
      <c r="K630" t="s">
        <v>568</v>
      </c>
      <c r="L630" s="64" t="s">
        <v>3473</v>
      </c>
      <c r="M630" t="s">
        <v>2186</v>
      </c>
      <c r="N630" t="s">
        <v>3976</v>
      </c>
      <c r="O630" s="263">
        <v>0</v>
      </c>
      <c r="P630" s="158">
        <v>0</v>
      </c>
      <c r="Q630" s="64" t="s">
        <v>254</v>
      </c>
      <c r="R630" s="64" t="s">
        <v>568</v>
      </c>
    </row>
    <row r="631" spans="2:18" x14ac:dyDescent="0.3">
      <c r="B631" t="s">
        <v>2562</v>
      </c>
      <c r="C631" t="s">
        <v>2563</v>
      </c>
      <c r="D631" t="s">
        <v>2572</v>
      </c>
      <c r="E631" s="64" t="s">
        <v>2831</v>
      </c>
      <c r="F631" s="64" t="s">
        <v>2831</v>
      </c>
      <c r="G631" s="64" t="s">
        <v>568</v>
      </c>
      <c r="H631" s="64" t="s">
        <v>3354</v>
      </c>
      <c r="I631" t="s">
        <v>3977</v>
      </c>
      <c r="J631" t="s">
        <v>2072</v>
      </c>
      <c r="K631" t="s">
        <v>568</v>
      </c>
      <c r="L631" s="64" t="s">
        <v>3495</v>
      </c>
      <c r="M631" t="s">
        <v>2186</v>
      </c>
      <c r="N631" t="s">
        <v>3978</v>
      </c>
      <c r="O631" s="263">
        <v>0</v>
      </c>
      <c r="P631" s="158">
        <v>0</v>
      </c>
      <c r="Q631" s="64" t="s">
        <v>254</v>
      </c>
      <c r="R631" s="64" t="s">
        <v>568</v>
      </c>
    </row>
    <row r="632" spans="2:18" x14ac:dyDescent="0.3">
      <c r="B632" t="s">
        <v>2562</v>
      </c>
      <c r="C632" t="s">
        <v>2563</v>
      </c>
      <c r="D632" t="s">
        <v>2572</v>
      </c>
      <c r="E632" s="64" t="s">
        <v>2831</v>
      </c>
      <c r="F632" s="64" t="s">
        <v>2831</v>
      </c>
      <c r="G632" s="64" t="s">
        <v>568</v>
      </c>
      <c r="H632" s="64" t="s">
        <v>3354</v>
      </c>
      <c r="I632" t="s">
        <v>3979</v>
      </c>
      <c r="J632" t="s">
        <v>2073</v>
      </c>
      <c r="K632" t="s">
        <v>2596</v>
      </c>
      <c r="L632" s="64" t="s">
        <v>3532</v>
      </c>
      <c r="M632" t="s">
        <v>2186</v>
      </c>
      <c r="N632" t="s">
        <v>3980</v>
      </c>
      <c r="O632" s="263">
        <v>0</v>
      </c>
      <c r="P632" s="158">
        <v>0</v>
      </c>
      <c r="Q632" s="64" t="s">
        <v>254</v>
      </c>
      <c r="R632" s="64" t="s">
        <v>568</v>
      </c>
    </row>
    <row r="633" spans="2:18" x14ac:dyDescent="0.3">
      <c r="B633" t="s">
        <v>2562</v>
      </c>
      <c r="C633" t="s">
        <v>2563</v>
      </c>
      <c r="D633" t="s">
        <v>2572</v>
      </c>
      <c r="E633" s="64" t="s">
        <v>2831</v>
      </c>
      <c r="F633" s="64" t="s">
        <v>2831</v>
      </c>
      <c r="G633" s="64" t="s">
        <v>568</v>
      </c>
      <c r="H633" s="64" t="s">
        <v>3354</v>
      </c>
      <c r="I633" t="s">
        <v>3981</v>
      </c>
      <c r="J633" t="s">
        <v>2072</v>
      </c>
      <c r="K633" t="s">
        <v>568</v>
      </c>
      <c r="L633" s="64" t="s">
        <v>3619</v>
      </c>
      <c r="M633" t="s">
        <v>2186</v>
      </c>
      <c r="N633" t="s">
        <v>3982</v>
      </c>
      <c r="O633" s="263">
        <v>0</v>
      </c>
      <c r="P633" s="158">
        <v>0</v>
      </c>
      <c r="Q633" s="64" t="s">
        <v>254</v>
      </c>
      <c r="R633" s="64" t="s">
        <v>568</v>
      </c>
    </row>
    <row r="634" spans="2:18" x14ac:dyDescent="0.3">
      <c r="B634" t="s">
        <v>2562</v>
      </c>
      <c r="C634" t="s">
        <v>2563</v>
      </c>
      <c r="D634" t="s">
        <v>2572</v>
      </c>
      <c r="E634" s="64" t="s">
        <v>2831</v>
      </c>
      <c r="F634" s="64" t="s">
        <v>2831</v>
      </c>
      <c r="G634" s="64" t="s">
        <v>568</v>
      </c>
      <c r="H634" s="64" t="s">
        <v>3354</v>
      </c>
      <c r="I634" t="s">
        <v>3983</v>
      </c>
      <c r="J634" t="s">
        <v>2073</v>
      </c>
      <c r="K634" t="s">
        <v>3167</v>
      </c>
      <c r="L634" s="64" t="s">
        <v>3386</v>
      </c>
      <c r="M634" t="s">
        <v>2186</v>
      </c>
      <c r="N634" t="s">
        <v>3984</v>
      </c>
      <c r="O634" s="263">
        <v>0</v>
      </c>
      <c r="P634" s="158">
        <v>0</v>
      </c>
      <c r="Q634" s="64" t="s">
        <v>254</v>
      </c>
      <c r="R634" s="64" t="s">
        <v>568</v>
      </c>
    </row>
    <row r="635" spans="2:18" x14ac:dyDescent="0.3">
      <c r="B635" t="s">
        <v>2562</v>
      </c>
      <c r="C635" t="s">
        <v>2563</v>
      </c>
      <c r="D635" t="s">
        <v>2572</v>
      </c>
      <c r="E635" s="64" t="s">
        <v>2831</v>
      </c>
      <c r="F635" s="64" t="s">
        <v>2831</v>
      </c>
      <c r="G635" s="64" t="s">
        <v>568</v>
      </c>
      <c r="H635" s="64" t="s">
        <v>3354</v>
      </c>
      <c r="I635" t="s">
        <v>3985</v>
      </c>
      <c r="J635" t="s">
        <v>2072</v>
      </c>
      <c r="K635" t="s">
        <v>568</v>
      </c>
      <c r="L635" s="64" t="s">
        <v>3378</v>
      </c>
      <c r="M635" t="s">
        <v>2160</v>
      </c>
      <c r="N635" t="s">
        <v>3023</v>
      </c>
      <c r="O635" s="263">
        <v>0</v>
      </c>
      <c r="P635" s="158">
        <v>0</v>
      </c>
      <c r="Q635" s="64" t="s">
        <v>254</v>
      </c>
      <c r="R635" s="64" t="s">
        <v>568</v>
      </c>
    </row>
    <row r="636" spans="2:18" x14ac:dyDescent="0.3">
      <c r="B636" t="s">
        <v>2562</v>
      </c>
      <c r="C636" t="s">
        <v>2563</v>
      </c>
      <c r="D636" t="s">
        <v>2572</v>
      </c>
      <c r="E636" s="64" t="s">
        <v>2831</v>
      </c>
      <c r="F636" s="64" t="s">
        <v>2831</v>
      </c>
      <c r="G636" s="64" t="s">
        <v>568</v>
      </c>
      <c r="H636" s="64" t="s">
        <v>3354</v>
      </c>
      <c r="I636" t="s">
        <v>3986</v>
      </c>
      <c r="J636" t="s">
        <v>2073</v>
      </c>
      <c r="K636" t="s">
        <v>3987</v>
      </c>
      <c r="L636" s="64" t="s">
        <v>3416</v>
      </c>
      <c r="M636" t="s">
        <v>2186</v>
      </c>
      <c r="N636" t="s">
        <v>3988</v>
      </c>
      <c r="O636" s="263">
        <v>0</v>
      </c>
      <c r="P636" s="158">
        <v>0</v>
      </c>
      <c r="Q636" s="64" t="s">
        <v>254</v>
      </c>
      <c r="R636" s="64" t="s">
        <v>568</v>
      </c>
    </row>
    <row r="637" spans="2:18" x14ac:dyDescent="0.3">
      <c r="B637" t="s">
        <v>2562</v>
      </c>
      <c r="C637" t="s">
        <v>2563</v>
      </c>
      <c r="D637" t="s">
        <v>2572</v>
      </c>
      <c r="E637" s="64" t="s">
        <v>2831</v>
      </c>
      <c r="F637" s="64" t="s">
        <v>2831</v>
      </c>
      <c r="G637" s="64" t="s">
        <v>568</v>
      </c>
      <c r="H637" s="64" t="s">
        <v>3354</v>
      </c>
      <c r="I637" t="s">
        <v>3989</v>
      </c>
      <c r="J637" t="s">
        <v>2072</v>
      </c>
      <c r="K637" t="s">
        <v>568</v>
      </c>
      <c r="L637" s="64" t="s">
        <v>3395</v>
      </c>
      <c r="M637" t="s">
        <v>2186</v>
      </c>
      <c r="N637" t="s">
        <v>3990</v>
      </c>
      <c r="O637" s="263">
        <v>0</v>
      </c>
      <c r="P637" s="158">
        <v>0</v>
      </c>
      <c r="Q637" s="64" t="s">
        <v>254</v>
      </c>
      <c r="R637" s="64" t="s">
        <v>568</v>
      </c>
    </row>
    <row r="638" spans="2:18" x14ac:dyDescent="0.3">
      <c r="B638" t="s">
        <v>2562</v>
      </c>
      <c r="C638" t="s">
        <v>2563</v>
      </c>
      <c r="D638" t="s">
        <v>2572</v>
      </c>
      <c r="E638" s="64" t="s">
        <v>2831</v>
      </c>
      <c r="F638" s="64" t="s">
        <v>2831</v>
      </c>
      <c r="G638" s="64" t="s">
        <v>568</v>
      </c>
      <c r="H638" s="64" t="s">
        <v>3354</v>
      </c>
      <c r="I638" t="s">
        <v>3991</v>
      </c>
      <c r="J638" t="s">
        <v>2072</v>
      </c>
      <c r="K638" t="s">
        <v>568</v>
      </c>
      <c r="L638" s="64" t="s">
        <v>3372</v>
      </c>
      <c r="M638" t="s">
        <v>2186</v>
      </c>
      <c r="N638" t="s">
        <v>3992</v>
      </c>
      <c r="O638" s="263">
        <v>0</v>
      </c>
      <c r="P638" s="158">
        <v>0</v>
      </c>
      <c r="Q638" s="64" t="s">
        <v>254</v>
      </c>
      <c r="R638" s="64" t="s">
        <v>568</v>
      </c>
    </row>
    <row r="639" spans="2:18" x14ac:dyDescent="0.3">
      <c r="B639" t="s">
        <v>2562</v>
      </c>
      <c r="C639" t="s">
        <v>2563</v>
      </c>
      <c r="D639" t="s">
        <v>2572</v>
      </c>
      <c r="E639" s="64" t="s">
        <v>2831</v>
      </c>
      <c r="F639" s="64" t="s">
        <v>2831</v>
      </c>
      <c r="G639" s="64" t="s">
        <v>568</v>
      </c>
      <c r="H639" s="64" t="s">
        <v>3354</v>
      </c>
      <c r="I639" t="s">
        <v>3993</v>
      </c>
      <c r="J639" t="s">
        <v>2072</v>
      </c>
      <c r="K639" t="s">
        <v>568</v>
      </c>
      <c r="L639" s="64" t="s">
        <v>3372</v>
      </c>
      <c r="M639" t="s">
        <v>1535</v>
      </c>
      <c r="N639" t="s">
        <v>1535</v>
      </c>
      <c r="O639" s="263">
        <v>0</v>
      </c>
      <c r="P639" s="158">
        <v>0</v>
      </c>
      <c r="Q639" s="64" t="s">
        <v>254</v>
      </c>
      <c r="R639" s="64" t="s">
        <v>568</v>
      </c>
    </row>
    <row r="640" spans="2:18" x14ac:dyDescent="0.3">
      <c r="B640" t="s">
        <v>2562</v>
      </c>
      <c r="C640" t="s">
        <v>2563</v>
      </c>
      <c r="D640" t="s">
        <v>2572</v>
      </c>
      <c r="E640" s="64" t="s">
        <v>2831</v>
      </c>
      <c r="F640" s="64" t="s">
        <v>2831</v>
      </c>
      <c r="G640" s="64" t="s">
        <v>568</v>
      </c>
      <c r="H640" s="64" t="s">
        <v>3354</v>
      </c>
      <c r="I640" t="s">
        <v>3994</v>
      </c>
      <c r="J640" t="s">
        <v>2072</v>
      </c>
      <c r="K640" t="s">
        <v>568</v>
      </c>
      <c r="L640" s="64" t="s">
        <v>3364</v>
      </c>
      <c r="M640" t="s">
        <v>1535</v>
      </c>
      <c r="N640" t="s">
        <v>1535</v>
      </c>
      <c r="O640" s="263">
        <v>0</v>
      </c>
      <c r="P640" s="158">
        <v>0</v>
      </c>
      <c r="Q640" s="64" t="s">
        <v>254</v>
      </c>
      <c r="R640" s="64" t="s">
        <v>568</v>
      </c>
    </row>
    <row r="641" spans="2:18" x14ac:dyDescent="0.3">
      <c r="B641" t="s">
        <v>2562</v>
      </c>
      <c r="C641" t="s">
        <v>2563</v>
      </c>
      <c r="D641" t="s">
        <v>2572</v>
      </c>
      <c r="E641" s="64" t="s">
        <v>2831</v>
      </c>
      <c r="F641" s="64" t="s">
        <v>2831</v>
      </c>
      <c r="G641" s="64" t="s">
        <v>568</v>
      </c>
      <c r="H641" s="64" t="s">
        <v>3354</v>
      </c>
      <c r="I641" t="s">
        <v>3995</v>
      </c>
      <c r="J641" t="s">
        <v>2073</v>
      </c>
      <c r="K641" t="s">
        <v>3996</v>
      </c>
      <c r="L641" s="64" t="s">
        <v>3453</v>
      </c>
      <c r="M641" t="s">
        <v>2186</v>
      </c>
      <c r="N641" t="s">
        <v>3997</v>
      </c>
      <c r="O641" s="263">
        <v>0</v>
      </c>
      <c r="P641" s="158">
        <v>0</v>
      </c>
      <c r="Q641" s="64" t="s">
        <v>254</v>
      </c>
      <c r="R641" s="64" t="s">
        <v>568</v>
      </c>
    </row>
    <row r="642" spans="2:18" x14ac:dyDescent="0.3">
      <c r="B642" t="s">
        <v>2562</v>
      </c>
      <c r="C642" t="s">
        <v>2563</v>
      </c>
      <c r="D642" t="s">
        <v>2572</v>
      </c>
      <c r="E642" s="64" t="s">
        <v>2831</v>
      </c>
      <c r="F642" s="64" t="s">
        <v>2831</v>
      </c>
      <c r="G642" s="64" t="s">
        <v>568</v>
      </c>
      <c r="H642" s="64" t="s">
        <v>3354</v>
      </c>
      <c r="I642" t="s">
        <v>3998</v>
      </c>
      <c r="J642" t="s">
        <v>2072</v>
      </c>
      <c r="K642" t="s">
        <v>568</v>
      </c>
      <c r="L642" s="64" t="s">
        <v>3495</v>
      </c>
      <c r="M642" t="s">
        <v>2186</v>
      </c>
      <c r="N642" t="s">
        <v>3999</v>
      </c>
      <c r="O642" s="263">
        <v>0</v>
      </c>
      <c r="P642" s="158">
        <v>0</v>
      </c>
      <c r="Q642" s="64" t="s">
        <v>2147</v>
      </c>
      <c r="R642" s="64" t="s">
        <v>568</v>
      </c>
    </row>
    <row r="643" spans="2:18" x14ac:dyDescent="0.3">
      <c r="B643" t="s">
        <v>2562</v>
      </c>
      <c r="C643" t="s">
        <v>2563</v>
      </c>
      <c r="D643" t="s">
        <v>2572</v>
      </c>
      <c r="E643" s="64" t="s">
        <v>2831</v>
      </c>
      <c r="F643" s="64" t="s">
        <v>2831</v>
      </c>
      <c r="G643" s="64" t="s">
        <v>568</v>
      </c>
      <c r="H643" s="64" t="s">
        <v>3354</v>
      </c>
      <c r="I643" t="s">
        <v>4000</v>
      </c>
      <c r="J643" t="s">
        <v>2072</v>
      </c>
      <c r="K643" t="s">
        <v>568</v>
      </c>
      <c r="L643" s="64" t="s">
        <v>3448</v>
      </c>
      <c r="M643" t="s">
        <v>2186</v>
      </c>
      <c r="N643" t="s">
        <v>4001</v>
      </c>
      <c r="O643" s="263">
        <v>0</v>
      </c>
      <c r="P643" s="158">
        <v>0</v>
      </c>
      <c r="Q643" s="64" t="s">
        <v>254</v>
      </c>
      <c r="R643" s="64" t="s">
        <v>568</v>
      </c>
    </row>
    <row r="644" spans="2:18" x14ac:dyDescent="0.3">
      <c r="B644" t="s">
        <v>2562</v>
      </c>
      <c r="C644" t="s">
        <v>2563</v>
      </c>
      <c r="D644" t="s">
        <v>2572</v>
      </c>
      <c r="E644" s="64" t="s">
        <v>2831</v>
      </c>
      <c r="F644" s="64" t="s">
        <v>2831</v>
      </c>
      <c r="G644" s="64" t="s">
        <v>568</v>
      </c>
      <c r="H644" s="64" t="s">
        <v>3354</v>
      </c>
      <c r="I644" t="s">
        <v>4002</v>
      </c>
      <c r="J644" t="s">
        <v>2072</v>
      </c>
      <c r="K644" t="s">
        <v>568</v>
      </c>
      <c r="L644" s="64" t="s">
        <v>3416</v>
      </c>
      <c r="M644" t="s">
        <v>2186</v>
      </c>
      <c r="N644" t="s">
        <v>4003</v>
      </c>
      <c r="O644" s="263">
        <v>0</v>
      </c>
      <c r="P644" s="158">
        <v>0</v>
      </c>
      <c r="Q644" s="64" t="s">
        <v>2147</v>
      </c>
      <c r="R644" s="64" t="s">
        <v>568</v>
      </c>
    </row>
    <row r="645" spans="2:18" x14ac:dyDescent="0.3">
      <c r="B645" t="s">
        <v>2562</v>
      </c>
      <c r="C645" t="s">
        <v>2563</v>
      </c>
      <c r="D645" t="s">
        <v>2572</v>
      </c>
      <c r="E645" s="64" t="s">
        <v>2831</v>
      </c>
      <c r="F645" s="64" t="s">
        <v>2831</v>
      </c>
      <c r="G645" s="64" t="s">
        <v>568</v>
      </c>
      <c r="H645" s="64" t="s">
        <v>3354</v>
      </c>
      <c r="I645" t="s">
        <v>4004</v>
      </c>
      <c r="J645" t="s">
        <v>2072</v>
      </c>
      <c r="K645" t="s">
        <v>568</v>
      </c>
      <c r="L645" s="64" t="s">
        <v>3392</v>
      </c>
      <c r="M645" t="s">
        <v>2186</v>
      </c>
      <c r="N645" t="s">
        <v>4005</v>
      </c>
      <c r="O645" s="263">
        <v>0</v>
      </c>
      <c r="P645" s="158">
        <v>0</v>
      </c>
      <c r="Q645" s="64" t="s">
        <v>254</v>
      </c>
      <c r="R645" s="64" t="s">
        <v>568</v>
      </c>
    </row>
    <row r="646" spans="2:18" x14ac:dyDescent="0.3">
      <c r="B646" t="s">
        <v>2562</v>
      </c>
      <c r="C646" t="s">
        <v>2563</v>
      </c>
      <c r="D646" t="s">
        <v>2572</v>
      </c>
      <c r="E646" s="64" t="s">
        <v>2831</v>
      </c>
      <c r="F646" s="64" t="s">
        <v>2831</v>
      </c>
      <c r="G646" s="64" t="s">
        <v>568</v>
      </c>
      <c r="H646" s="64" t="s">
        <v>3354</v>
      </c>
      <c r="I646" t="s">
        <v>4006</v>
      </c>
      <c r="J646" t="s">
        <v>2072</v>
      </c>
      <c r="K646" t="s">
        <v>568</v>
      </c>
      <c r="L646" s="64" t="s">
        <v>3422</v>
      </c>
      <c r="M646" t="s">
        <v>2186</v>
      </c>
      <c r="N646" t="s">
        <v>4007</v>
      </c>
      <c r="O646" s="263">
        <v>0</v>
      </c>
      <c r="P646" s="158">
        <v>0</v>
      </c>
      <c r="Q646" s="64" t="s">
        <v>254</v>
      </c>
      <c r="R646" s="64" t="s">
        <v>568</v>
      </c>
    </row>
    <row r="647" spans="2:18" x14ac:dyDescent="0.3">
      <c r="B647" t="s">
        <v>2562</v>
      </c>
      <c r="C647" t="s">
        <v>2563</v>
      </c>
      <c r="D647" t="s">
        <v>2572</v>
      </c>
      <c r="E647" s="64" t="s">
        <v>2831</v>
      </c>
      <c r="F647" s="64" t="s">
        <v>2831</v>
      </c>
      <c r="G647" s="64" t="s">
        <v>568</v>
      </c>
      <c r="H647" s="64" t="s">
        <v>3354</v>
      </c>
      <c r="I647" t="s">
        <v>4008</v>
      </c>
      <c r="J647" t="s">
        <v>2072</v>
      </c>
      <c r="K647" t="s">
        <v>568</v>
      </c>
      <c r="L647" s="64" t="s">
        <v>3404</v>
      </c>
      <c r="M647" t="s">
        <v>2186</v>
      </c>
      <c r="N647" t="s">
        <v>4009</v>
      </c>
      <c r="O647" s="263">
        <v>0</v>
      </c>
      <c r="P647" s="158">
        <v>0</v>
      </c>
      <c r="Q647" s="64" t="s">
        <v>254</v>
      </c>
      <c r="R647" s="64" t="s">
        <v>568</v>
      </c>
    </row>
    <row r="648" spans="2:18" x14ac:dyDescent="0.3">
      <c r="B648" t="s">
        <v>2562</v>
      </c>
      <c r="C648" t="s">
        <v>2563</v>
      </c>
      <c r="D648" t="s">
        <v>2572</v>
      </c>
      <c r="E648" s="64" t="s">
        <v>2831</v>
      </c>
      <c r="F648" s="64" t="s">
        <v>2831</v>
      </c>
      <c r="G648" s="64" t="s">
        <v>568</v>
      </c>
      <c r="H648" s="64" t="s">
        <v>3354</v>
      </c>
      <c r="I648" t="s">
        <v>4010</v>
      </c>
      <c r="J648" t="s">
        <v>2073</v>
      </c>
      <c r="K648" t="s">
        <v>4011</v>
      </c>
      <c r="L648" s="64" t="s">
        <v>3532</v>
      </c>
      <c r="M648" t="s">
        <v>2186</v>
      </c>
      <c r="N648" t="s">
        <v>4012</v>
      </c>
      <c r="O648" s="263">
        <v>0</v>
      </c>
      <c r="P648" s="158">
        <v>0</v>
      </c>
      <c r="Q648" s="64" t="s">
        <v>254</v>
      </c>
      <c r="R648" s="64" t="s">
        <v>568</v>
      </c>
    </row>
    <row r="649" spans="2:18" x14ac:dyDescent="0.3">
      <c r="B649" t="s">
        <v>2562</v>
      </c>
      <c r="C649" t="s">
        <v>2563</v>
      </c>
      <c r="D649" t="s">
        <v>2572</v>
      </c>
      <c r="E649" s="64" t="s">
        <v>2831</v>
      </c>
      <c r="F649" s="64" t="s">
        <v>2831</v>
      </c>
      <c r="G649" s="64" t="s">
        <v>568</v>
      </c>
      <c r="H649" s="64" t="s">
        <v>3354</v>
      </c>
      <c r="I649" t="s">
        <v>4013</v>
      </c>
      <c r="J649" t="s">
        <v>2072</v>
      </c>
      <c r="K649" t="s">
        <v>568</v>
      </c>
      <c r="L649" s="64" t="s">
        <v>3473</v>
      </c>
      <c r="M649" t="s">
        <v>2186</v>
      </c>
      <c r="N649" t="s">
        <v>4014</v>
      </c>
      <c r="O649" s="263">
        <v>0</v>
      </c>
      <c r="P649" s="158">
        <v>0</v>
      </c>
      <c r="Q649" s="64" t="s">
        <v>254</v>
      </c>
      <c r="R649" s="64" t="s">
        <v>568</v>
      </c>
    </row>
    <row r="650" spans="2:18" x14ac:dyDescent="0.3">
      <c r="B650" t="s">
        <v>2562</v>
      </c>
      <c r="C650" t="s">
        <v>2563</v>
      </c>
      <c r="D650" t="s">
        <v>2572</v>
      </c>
      <c r="E650" s="64" t="s">
        <v>2831</v>
      </c>
      <c r="F650" s="64" t="s">
        <v>2831</v>
      </c>
      <c r="G650" s="64" t="s">
        <v>568</v>
      </c>
      <c r="H650" s="64" t="s">
        <v>3354</v>
      </c>
      <c r="I650" t="s">
        <v>4015</v>
      </c>
      <c r="J650" t="s">
        <v>2072</v>
      </c>
      <c r="K650" t="s">
        <v>568</v>
      </c>
      <c r="L650" s="64" t="s">
        <v>3364</v>
      </c>
      <c r="M650" t="s">
        <v>2186</v>
      </c>
      <c r="N650" t="s">
        <v>4016</v>
      </c>
      <c r="O650" s="263">
        <v>0</v>
      </c>
      <c r="P650" s="158">
        <v>0</v>
      </c>
      <c r="Q650" s="64" t="s">
        <v>254</v>
      </c>
      <c r="R650" s="64" t="s">
        <v>568</v>
      </c>
    </row>
    <row r="651" spans="2:18" x14ac:dyDescent="0.3">
      <c r="B651" t="s">
        <v>2562</v>
      </c>
      <c r="C651" t="s">
        <v>2563</v>
      </c>
      <c r="D651" t="s">
        <v>2572</v>
      </c>
      <c r="E651" s="64" t="s">
        <v>2831</v>
      </c>
      <c r="F651" s="64" t="s">
        <v>2831</v>
      </c>
      <c r="G651" s="64" t="s">
        <v>568</v>
      </c>
      <c r="H651" s="64" t="s">
        <v>3354</v>
      </c>
      <c r="I651" t="s">
        <v>4017</v>
      </c>
      <c r="J651" t="s">
        <v>2072</v>
      </c>
      <c r="K651" t="s">
        <v>568</v>
      </c>
      <c r="L651" s="64" t="s">
        <v>3392</v>
      </c>
      <c r="M651" t="s">
        <v>2186</v>
      </c>
      <c r="N651" t="s">
        <v>4018</v>
      </c>
      <c r="O651" s="263">
        <v>0</v>
      </c>
      <c r="P651" s="158">
        <v>0</v>
      </c>
      <c r="Q651" s="64" t="s">
        <v>2147</v>
      </c>
      <c r="R651" s="64" t="s">
        <v>568</v>
      </c>
    </row>
    <row r="652" spans="2:18" x14ac:dyDescent="0.3">
      <c r="B652" t="s">
        <v>2562</v>
      </c>
      <c r="C652" t="s">
        <v>2563</v>
      </c>
      <c r="D652" t="s">
        <v>2572</v>
      </c>
      <c r="E652" s="64" t="s">
        <v>2831</v>
      </c>
      <c r="F652" s="64" t="s">
        <v>2831</v>
      </c>
      <c r="G652" s="64" t="s">
        <v>568</v>
      </c>
      <c r="H652" s="64" t="s">
        <v>3354</v>
      </c>
      <c r="I652" t="s">
        <v>4019</v>
      </c>
      <c r="J652" t="s">
        <v>2072</v>
      </c>
      <c r="K652" t="s">
        <v>568</v>
      </c>
      <c r="L652" s="64" t="s">
        <v>3386</v>
      </c>
      <c r="M652" t="s">
        <v>2186</v>
      </c>
      <c r="N652" t="s">
        <v>4020</v>
      </c>
      <c r="O652" s="263">
        <v>0</v>
      </c>
      <c r="P652" s="158">
        <v>0</v>
      </c>
      <c r="Q652" s="64" t="s">
        <v>254</v>
      </c>
      <c r="R652" s="64" t="s">
        <v>568</v>
      </c>
    </row>
    <row r="653" spans="2:18" x14ac:dyDescent="0.3">
      <c r="B653" t="s">
        <v>2562</v>
      </c>
      <c r="C653" t="s">
        <v>2563</v>
      </c>
      <c r="D653" t="s">
        <v>2572</v>
      </c>
      <c r="E653" s="64" t="s">
        <v>2831</v>
      </c>
      <c r="F653" s="64" t="s">
        <v>2831</v>
      </c>
      <c r="G653" s="64" t="s">
        <v>568</v>
      </c>
      <c r="H653" s="64" t="s">
        <v>3354</v>
      </c>
      <c r="I653" t="s">
        <v>4021</v>
      </c>
      <c r="J653" t="s">
        <v>2072</v>
      </c>
      <c r="K653" t="s">
        <v>568</v>
      </c>
      <c r="L653" s="64" t="s">
        <v>3635</v>
      </c>
      <c r="M653" t="s">
        <v>2186</v>
      </c>
      <c r="N653" t="s">
        <v>4022</v>
      </c>
      <c r="O653" s="263">
        <v>0</v>
      </c>
      <c r="P653" s="158">
        <v>0</v>
      </c>
      <c r="Q653" s="64" t="s">
        <v>254</v>
      </c>
      <c r="R653" s="64" t="s">
        <v>568</v>
      </c>
    </row>
    <row r="654" spans="2:18" x14ac:dyDescent="0.3">
      <c r="B654" t="s">
        <v>2562</v>
      </c>
      <c r="C654" t="s">
        <v>2563</v>
      </c>
      <c r="D654" t="s">
        <v>2572</v>
      </c>
      <c r="E654" s="64" t="s">
        <v>2831</v>
      </c>
      <c r="F654" s="64" t="s">
        <v>2831</v>
      </c>
      <c r="G654" s="64" t="s">
        <v>568</v>
      </c>
      <c r="H654" s="64" t="s">
        <v>3354</v>
      </c>
      <c r="I654" t="s">
        <v>4023</v>
      </c>
      <c r="J654" t="s">
        <v>2073</v>
      </c>
      <c r="K654" t="s">
        <v>4024</v>
      </c>
      <c r="L654" s="64" t="s">
        <v>3375</v>
      </c>
      <c r="M654" t="s">
        <v>1535</v>
      </c>
      <c r="N654" t="s">
        <v>1535</v>
      </c>
      <c r="O654" s="263">
        <v>0</v>
      </c>
      <c r="P654" s="158">
        <v>0</v>
      </c>
      <c r="Q654" s="64" t="s">
        <v>254</v>
      </c>
      <c r="R654" s="64" t="s">
        <v>568</v>
      </c>
    </row>
    <row r="655" spans="2:18" x14ac:dyDescent="0.3">
      <c r="B655" t="s">
        <v>2562</v>
      </c>
      <c r="C655" t="s">
        <v>2563</v>
      </c>
      <c r="D655" t="s">
        <v>2572</v>
      </c>
      <c r="E655" s="64" t="s">
        <v>2831</v>
      </c>
      <c r="F655" s="64" t="s">
        <v>2831</v>
      </c>
      <c r="G655" s="64" t="s">
        <v>568</v>
      </c>
      <c r="H655" s="64" t="s">
        <v>3354</v>
      </c>
      <c r="I655" t="s">
        <v>4025</v>
      </c>
      <c r="J655" t="s">
        <v>2072</v>
      </c>
      <c r="K655" t="s">
        <v>568</v>
      </c>
      <c r="L655" s="64" t="s">
        <v>3389</v>
      </c>
      <c r="M655" t="s">
        <v>2186</v>
      </c>
      <c r="N655" t="s">
        <v>4026</v>
      </c>
      <c r="O655" s="263">
        <v>0</v>
      </c>
      <c r="P655" s="158">
        <v>0</v>
      </c>
      <c r="Q655" s="64" t="s">
        <v>254</v>
      </c>
      <c r="R655" s="64" t="s">
        <v>568</v>
      </c>
    </row>
    <row r="656" spans="2:18" x14ac:dyDescent="0.3">
      <c r="B656" t="s">
        <v>2562</v>
      </c>
      <c r="C656" t="s">
        <v>2563</v>
      </c>
      <c r="D656" t="s">
        <v>2572</v>
      </c>
      <c r="E656" s="64" t="s">
        <v>2831</v>
      </c>
      <c r="F656" s="64" t="s">
        <v>2831</v>
      </c>
      <c r="G656" s="64" t="s">
        <v>568</v>
      </c>
      <c r="H656" s="64" t="s">
        <v>3354</v>
      </c>
      <c r="I656" t="s">
        <v>4027</v>
      </c>
      <c r="J656" t="s">
        <v>2072</v>
      </c>
      <c r="K656" t="s">
        <v>568</v>
      </c>
      <c r="L656" s="64" t="s">
        <v>3635</v>
      </c>
      <c r="M656" t="s">
        <v>2186</v>
      </c>
      <c r="N656" t="s">
        <v>4028</v>
      </c>
      <c r="O656" s="263">
        <v>0</v>
      </c>
      <c r="P656" s="158">
        <v>0</v>
      </c>
      <c r="Q656" s="64" t="s">
        <v>254</v>
      </c>
      <c r="R656" s="64" t="s">
        <v>568</v>
      </c>
    </row>
    <row r="657" spans="2:18" x14ac:dyDescent="0.3">
      <c r="B657" t="s">
        <v>2562</v>
      </c>
      <c r="C657" t="s">
        <v>2563</v>
      </c>
      <c r="D657" t="s">
        <v>2572</v>
      </c>
      <c r="E657" s="64" t="s">
        <v>2831</v>
      </c>
      <c r="F657" s="64" t="s">
        <v>2831</v>
      </c>
      <c r="G657" s="64" t="s">
        <v>568</v>
      </c>
      <c r="H657" s="64" t="s">
        <v>3354</v>
      </c>
      <c r="I657" t="s">
        <v>4029</v>
      </c>
      <c r="J657" t="s">
        <v>2072</v>
      </c>
      <c r="K657" t="s">
        <v>568</v>
      </c>
      <c r="L657" s="64" t="s">
        <v>3532</v>
      </c>
      <c r="M657" t="s">
        <v>2186</v>
      </c>
      <c r="N657" t="s">
        <v>4030</v>
      </c>
      <c r="O657" s="263">
        <v>0</v>
      </c>
      <c r="P657" s="158">
        <v>0</v>
      </c>
      <c r="Q657" s="64" t="s">
        <v>254</v>
      </c>
      <c r="R657" s="64" t="s">
        <v>568</v>
      </c>
    </row>
    <row r="658" spans="2:18" x14ac:dyDescent="0.3">
      <c r="B658" t="s">
        <v>2562</v>
      </c>
      <c r="C658" t="s">
        <v>2563</v>
      </c>
      <c r="D658" t="s">
        <v>2572</v>
      </c>
      <c r="E658" s="64" t="s">
        <v>2831</v>
      </c>
      <c r="F658" s="64" t="s">
        <v>2831</v>
      </c>
      <c r="G658" s="64" t="s">
        <v>568</v>
      </c>
      <c r="H658" s="64" t="s">
        <v>3354</v>
      </c>
      <c r="I658" t="s">
        <v>4031</v>
      </c>
      <c r="J658" t="s">
        <v>2072</v>
      </c>
      <c r="K658" t="s">
        <v>568</v>
      </c>
      <c r="L658" s="64" t="s">
        <v>3356</v>
      </c>
      <c r="M658" t="s">
        <v>2186</v>
      </c>
      <c r="N658" t="s">
        <v>4032</v>
      </c>
      <c r="O658" s="263">
        <v>0</v>
      </c>
      <c r="P658" s="158">
        <v>0</v>
      </c>
      <c r="Q658" s="64" t="s">
        <v>254</v>
      </c>
      <c r="R658" s="64" t="s">
        <v>568</v>
      </c>
    </row>
    <row r="659" spans="2:18" x14ac:dyDescent="0.3">
      <c r="B659" t="s">
        <v>2562</v>
      </c>
      <c r="C659" t="s">
        <v>2563</v>
      </c>
      <c r="D659" t="s">
        <v>2572</v>
      </c>
      <c r="E659" s="64" t="s">
        <v>2831</v>
      </c>
      <c r="F659" s="64" t="s">
        <v>2831</v>
      </c>
      <c r="G659" s="64" t="s">
        <v>568</v>
      </c>
      <c r="H659" s="64" t="s">
        <v>3354</v>
      </c>
      <c r="I659" t="s">
        <v>4033</v>
      </c>
      <c r="J659" t="s">
        <v>2072</v>
      </c>
      <c r="K659" t="s">
        <v>568</v>
      </c>
      <c r="L659" s="64" t="s">
        <v>3443</v>
      </c>
      <c r="M659" t="s">
        <v>1535</v>
      </c>
      <c r="N659" t="s">
        <v>1535</v>
      </c>
      <c r="O659" s="263">
        <v>0</v>
      </c>
      <c r="P659" s="158">
        <v>0</v>
      </c>
      <c r="Q659" s="64" t="s">
        <v>254</v>
      </c>
      <c r="R659" s="64" t="s">
        <v>568</v>
      </c>
    </row>
    <row r="660" spans="2:18" x14ac:dyDescent="0.3">
      <c r="B660" t="s">
        <v>2562</v>
      </c>
      <c r="C660" t="s">
        <v>2563</v>
      </c>
      <c r="D660" t="s">
        <v>2572</v>
      </c>
      <c r="E660" s="64" t="s">
        <v>2831</v>
      </c>
      <c r="F660" s="64" t="s">
        <v>2831</v>
      </c>
      <c r="G660" s="64" t="s">
        <v>568</v>
      </c>
      <c r="H660" s="64" t="s">
        <v>3354</v>
      </c>
      <c r="I660" t="s">
        <v>4034</v>
      </c>
      <c r="J660" t="s">
        <v>2072</v>
      </c>
      <c r="K660" t="s">
        <v>568</v>
      </c>
      <c r="L660" s="64" t="s">
        <v>3392</v>
      </c>
      <c r="M660" t="s">
        <v>2186</v>
      </c>
      <c r="N660" t="s">
        <v>4035</v>
      </c>
      <c r="O660" s="263">
        <v>0</v>
      </c>
      <c r="P660" s="158">
        <v>0</v>
      </c>
      <c r="Q660" s="64" t="s">
        <v>254</v>
      </c>
      <c r="R660" s="64" t="s">
        <v>568</v>
      </c>
    </row>
    <row r="661" spans="2:18" x14ac:dyDescent="0.3">
      <c r="B661" t="s">
        <v>2562</v>
      </c>
      <c r="C661" t="s">
        <v>2563</v>
      </c>
      <c r="D661" t="s">
        <v>2572</v>
      </c>
      <c r="E661" s="64" t="s">
        <v>2831</v>
      </c>
      <c r="F661" s="64" t="s">
        <v>2831</v>
      </c>
      <c r="G661" s="64" t="s">
        <v>568</v>
      </c>
      <c r="H661" s="64" t="s">
        <v>3354</v>
      </c>
      <c r="I661" t="s">
        <v>4036</v>
      </c>
      <c r="J661" t="s">
        <v>2072</v>
      </c>
      <c r="K661" t="s">
        <v>568</v>
      </c>
      <c r="L661" s="64" t="s">
        <v>3392</v>
      </c>
      <c r="M661" t="s">
        <v>2186</v>
      </c>
      <c r="N661" t="s">
        <v>4037</v>
      </c>
      <c r="O661" s="263">
        <v>0</v>
      </c>
      <c r="P661" s="158">
        <v>0</v>
      </c>
      <c r="Q661" s="64" t="s">
        <v>254</v>
      </c>
      <c r="R661" s="64" t="s">
        <v>568</v>
      </c>
    </row>
    <row r="662" spans="2:18" x14ac:dyDescent="0.3">
      <c r="B662" t="s">
        <v>2562</v>
      </c>
      <c r="C662" t="s">
        <v>2563</v>
      </c>
      <c r="D662" t="s">
        <v>2572</v>
      </c>
      <c r="E662" s="64" t="s">
        <v>2831</v>
      </c>
      <c r="F662" s="64" t="s">
        <v>2831</v>
      </c>
      <c r="G662" s="64" t="s">
        <v>568</v>
      </c>
      <c r="H662" s="64" t="s">
        <v>3354</v>
      </c>
      <c r="I662" t="s">
        <v>4038</v>
      </c>
      <c r="J662" t="s">
        <v>2072</v>
      </c>
      <c r="K662" t="s">
        <v>568</v>
      </c>
      <c r="L662" s="64" t="s">
        <v>3395</v>
      </c>
      <c r="M662" t="s">
        <v>2186</v>
      </c>
      <c r="N662" t="s">
        <v>4039</v>
      </c>
      <c r="O662" s="263">
        <v>0</v>
      </c>
      <c r="P662" s="158">
        <v>0</v>
      </c>
      <c r="Q662" s="64" t="s">
        <v>254</v>
      </c>
      <c r="R662" s="64" t="s">
        <v>568</v>
      </c>
    </row>
    <row r="663" spans="2:18" x14ac:dyDescent="0.3">
      <c r="B663" t="s">
        <v>2562</v>
      </c>
      <c r="C663" t="s">
        <v>2563</v>
      </c>
      <c r="D663" t="s">
        <v>2572</v>
      </c>
      <c r="E663" s="64" t="s">
        <v>2831</v>
      </c>
      <c r="F663" s="64" t="s">
        <v>2831</v>
      </c>
      <c r="G663" s="64" t="s">
        <v>568</v>
      </c>
      <c r="H663" s="64" t="s">
        <v>3354</v>
      </c>
      <c r="I663" t="s">
        <v>4040</v>
      </c>
      <c r="J663" t="s">
        <v>2072</v>
      </c>
      <c r="K663" t="s">
        <v>568</v>
      </c>
      <c r="L663" s="64" t="s">
        <v>3495</v>
      </c>
      <c r="M663" t="s">
        <v>2186</v>
      </c>
      <c r="N663" t="s">
        <v>4041</v>
      </c>
      <c r="O663" s="263">
        <v>0</v>
      </c>
      <c r="P663" s="158">
        <v>0</v>
      </c>
      <c r="Q663" s="64" t="s">
        <v>254</v>
      </c>
      <c r="R663" s="64" t="s">
        <v>568</v>
      </c>
    </row>
    <row r="664" spans="2:18" x14ac:dyDescent="0.3">
      <c r="B664" t="s">
        <v>2562</v>
      </c>
      <c r="C664" t="s">
        <v>2563</v>
      </c>
      <c r="D664" t="s">
        <v>2572</v>
      </c>
      <c r="E664" s="64" t="s">
        <v>2831</v>
      </c>
      <c r="F664" s="64" t="s">
        <v>2831</v>
      </c>
      <c r="G664" s="64" t="s">
        <v>568</v>
      </c>
      <c r="H664" s="64" t="s">
        <v>3354</v>
      </c>
      <c r="I664" t="s">
        <v>4042</v>
      </c>
      <c r="J664" t="s">
        <v>2072</v>
      </c>
      <c r="K664" t="s">
        <v>568</v>
      </c>
      <c r="L664" s="64" t="s">
        <v>3372</v>
      </c>
      <c r="M664" t="s">
        <v>2186</v>
      </c>
      <c r="N664" t="s">
        <v>4043</v>
      </c>
      <c r="O664" s="263">
        <v>0</v>
      </c>
      <c r="P664" s="158">
        <v>0</v>
      </c>
      <c r="Q664" s="64" t="s">
        <v>254</v>
      </c>
      <c r="R664" s="64" t="s">
        <v>568</v>
      </c>
    </row>
    <row r="665" spans="2:18" x14ac:dyDescent="0.3">
      <c r="B665" t="s">
        <v>2562</v>
      </c>
      <c r="C665" t="s">
        <v>2563</v>
      </c>
      <c r="D665" t="s">
        <v>2572</v>
      </c>
      <c r="E665" s="64" t="s">
        <v>2831</v>
      </c>
      <c r="F665" s="64" t="s">
        <v>2831</v>
      </c>
      <c r="G665" s="64" t="s">
        <v>568</v>
      </c>
      <c r="H665" s="64" t="s">
        <v>3354</v>
      </c>
      <c r="I665" t="s">
        <v>4044</v>
      </c>
      <c r="J665" t="s">
        <v>2072</v>
      </c>
      <c r="K665" t="s">
        <v>568</v>
      </c>
      <c r="L665" s="64" t="s">
        <v>3453</v>
      </c>
      <c r="M665" t="s">
        <v>2186</v>
      </c>
      <c r="N665" t="s">
        <v>4045</v>
      </c>
      <c r="O665" s="263">
        <v>0</v>
      </c>
      <c r="P665" s="158">
        <v>0</v>
      </c>
      <c r="Q665" s="64" t="s">
        <v>254</v>
      </c>
      <c r="R665" s="64" t="s">
        <v>568</v>
      </c>
    </row>
    <row r="666" spans="2:18" x14ac:dyDescent="0.3">
      <c r="B666" t="s">
        <v>2562</v>
      </c>
      <c r="C666" t="s">
        <v>2563</v>
      </c>
      <c r="D666" t="s">
        <v>2572</v>
      </c>
      <c r="E666" s="64" t="s">
        <v>2831</v>
      </c>
      <c r="F666" s="64" t="s">
        <v>2831</v>
      </c>
      <c r="G666" s="64" t="s">
        <v>568</v>
      </c>
      <c r="H666" s="64" t="s">
        <v>3354</v>
      </c>
      <c r="I666" t="s">
        <v>4046</v>
      </c>
      <c r="J666" t="s">
        <v>2072</v>
      </c>
      <c r="K666" t="s">
        <v>568</v>
      </c>
      <c r="L666" s="64" t="s">
        <v>3389</v>
      </c>
      <c r="M666" t="s">
        <v>2160</v>
      </c>
      <c r="N666" t="s">
        <v>3939</v>
      </c>
      <c r="O666" s="263">
        <v>0</v>
      </c>
      <c r="P666" s="158">
        <v>0</v>
      </c>
      <c r="Q666" s="64" t="s">
        <v>254</v>
      </c>
      <c r="R666" s="64" t="s">
        <v>568</v>
      </c>
    </row>
    <row r="667" spans="2:18" x14ac:dyDescent="0.3">
      <c r="B667" t="s">
        <v>2562</v>
      </c>
      <c r="C667" t="s">
        <v>2563</v>
      </c>
      <c r="D667" t="s">
        <v>2572</v>
      </c>
      <c r="E667" s="64" t="s">
        <v>2831</v>
      </c>
      <c r="F667" s="64" t="s">
        <v>2831</v>
      </c>
      <c r="G667" s="64" t="s">
        <v>568</v>
      </c>
      <c r="H667" s="64" t="s">
        <v>3354</v>
      </c>
      <c r="I667" t="s">
        <v>4047</v>
      </c>
      <c r="J667" t="s">
        <v>2072</v>
      </c>
      <c r="K667" t="s">
        <v>568</v>
      </c>
      <c r="L667" s="64" t="s">
        <v>3635</v>
      </c>
      <c r="M667" t="s">
        <v>2186</v>
      </c>
      <c r="N667" t="s">
        <v>4048</v>
      </c>
      <c r="O667" s="263">
        <v>0</v>
      </c>
      <c r="P667" s="158">
        <v>0</v>
      </c>
      <c r="Q667" s="64" t="s">
        <v>254</v>
      </c>
      <c r="R667" s="64" t="s">
        <v>568</v>
      </c>
    </row>
    <row r="668" spans="2:18" x14ac:dyDescent="0.3">
      <c r="B668" t="s">
        <v>2562</v>
      </c>
      <c r="C668" t="s">
        <v>2563</v>
      </c>
      <c r="D668" t="s">
        <v>2572</v>
      </c>
      <c r="E668" s="64" t="s">
        <v>2831</v>
      </c>
      <c r="F668" s="64" t="s">
        <v>2831</v>
      </c>
      <c r="G668" s="64" t="s">
        <v>568</v>
      </c>
      <c r="H668" s="64" t="s">
        <v>3354</v>
      </c>
      <c r="I668" t="s">
        <v>4049</v>
      </c>
      <c r="J668" t="s">
        <v>2072</v>
      </c>
      <c r="K668" t="s">
        <v>568</v>
      </c>
      <c r="L668" s="64" t="s">
        <v>3404</v>
      </c>
      <c r="M668" t="s">
        <v>2186</v>
      </c>
      <c r="N668" t="s">
        <v>4050</v>
      </c>
      <c r="O668" s="263">
        <v>0</v>
      </c>
      <c r="P668" s="158">
        <v>0</v>
      </c>
      <c r="Q668" s="64" t="s">
        <v>254</v>
      </c>
      <c r="R668" s="64" t="s">
        <v>568</v>
      </c>
    </row>
    <row r="669" spans="2:18" x14ac:dyDescent="0.3">
      <c r="B669" t="s">
        <v>2562</v>
      </c>
      <c r="C669" t="s">
        <v>2563</v>
      </c>
      <c r="D669" t="s">
        <v>2572</v>
      </c>
      <c r="E669" s="64" t="s">
        <v>2831</v>
      </c>
      <c r="F669" s="64" t="s">
        <v>2831</v>
      </c>
      <c r="G669" s="64" t="s">
        <v>568</v>
      </c>
      <c r="H669" s="64" t="s">
        <v>3354</v>
      </c>
      <c r="I669" t="s">
        <v>4051</v>
      </c>
      <c r="J669" t="s">
        <v>2073</v>
      </c>
      <c r="K669" t="s">
        <v>4052</v>
      </c>
      <c r="L669" s="64" t="s">
        <v>3473</v>
      </c>
      <c r="M669" t="s">
        <v>1535</v>
      </c>
      <c r="N669" t="s">
        <v>1535</v>
      </c>
      <c r="O669" s="263">
        <v>0</v>
      </c>
      <c r="P669" s="158">
        <v>0</v>
      </c>
      <c r="Q669" s="64" t="s">
        <v>254</v>
      </c>
      <c r="R669" s="64" t="s">
        <v>568</v>
      </c>
    </row>
    <row r="670" spans="2:18" x14ac:dyDescent="0.3">
      <c r="B670" t="s">
        <v>2562</v>
      </c>
      <c r="C670" t="s">
        <v>2563</v>
      </c>
      <c r="D670" t="s">
        <v>2572</v>
      </c>
      <c r="E670" s="64" t="s">
        <v>2831</v>
      </c>
      <c r="F670" s="64" t="s">
        <v>2831</v>
      </c>
      <c r="G670" s="64" t="s">
        <v>568</v>
      </c>
      <c r="H670" s="64" t="s">
        <v>3354</v>
      </c>
      <c r="I670" t="s">
        <v>4053</v>
      </c>
      <c r="J670" t="s">
        <v>2073</v>
      </c>
      <c r="K670" t="s">
        <v>2568</v>
      </c>
      <c r="L670" s="64" t="s">
        <v>3356</v>
      </c>
      <c r="M670" t="s">
        <v>2176</v>
      </c>
      <c r="N670" t="s">
        <v>4054</v>
      </c>
      <c r="O670" s="263">
        <v>0</v>
      </c>
      <c r="P670" s="158">
        <v>0</v>
      </c>
      <c r="Q670" s="64" t="s">
        <v>254</v>
      </c>
      <c r="R670" s="64" t="s">
        <v>568</v>
      </c>
    </row>
    <row r="671" spans="2:18" x14ac:dyDescent="0.3">
      <c r="B671" t="s">
        <v>2562</v>
      </c>
      <c r="C671" t="s">
        <v>2563</v>
      </c>
      <c r="D671" t="s">
        <v>2572</v>
      </c>
      <c r="E671" s="64" t="s">
        <v>2831</v>
      </c>
      <c r="F671" s="64" t="s">
        <v>2831</v>
      </c>
      <c r="G671" s="64" t="s">
        <v>568</v>
      </c>
      <c r="H671" s="64" t="s">
        <v>3354</v>
      </c>
      <c r="I671" t="s">
        <v>4055</v>
      </c>
      <c r="J671" t="s">
        <v>2072</v>
      </c>
      <c r="K671" t="s">
        <v>568</v>
      </c>
      <c r="L671" s="64" t="s">
        <v>3448</v>
      </c>
      <c r="M671" t="s">
        <v>2186</v>
      </c>
      <c r="N671" t="s">
        <v>4056</v>
      </c>
      <c r="O671" s="263">
        <v>0</v>
      </c>
      <c r="P671" s="158">
        <v>0</v>
      </c>
      <c r="Q671" s="64" t="s">
        <v>254</v>
      </c>
      <c r="R671" s="64" t="s">
        <v>568</v>
      </c>
    </row>
    <row r="672" spans="2:18" x14ac:dyDescent="0.3">
      <c r="B672" t="s">
        <v>2562</v>
      </c>
      <c r="C672" t="s">
        <v>2563</v>
      </c>
      <c r="D672" t="s">
        <v>2572</v>
      </c>
      <c r="E672" s="64" t="s">
        <v>2831</v>
      </c>
      <c r="F672" s="64" t="s">
        <v>2831</v>
      </c>
      <c r="G672" s="64" t="s">
        <v>568</v>
      </c>
      <c r="H672" s="64" t="s">
        <v>3354</v>
      </c>
      <c r="I672" t="s">
        <v>4057</v>
      </c>
      <c r="J672" t="s">
        <v>2072</v>
      </c>
      <c r="K672" t="s">
        <v>568</v>
      </c>
      <c r="L672" s="64" t="s">
        <v>3372</v>
      </c>
      <c r="M672" t="s">
        <v>2160</v>
      </c>
      <c r="N672" t="s">
        <v>4058</v>
      </c>
      <c r="O672" s="263">
        <v>0</v>
      </c>
      <c r="P672" s="158">
        <v>0</v>
      </c>
      <c r="Q672" s="64" t="s">
        <v>2147</v>
      </c>
      <c r="R672" s="64" t="s">
        <v>568</v>
      </c>
    </row>
    <row r="673" spans="2:18" x14ac:dyDescent="0.3">
      <c r="B673" t="s">
        <v>2562</v>
      </c>
      <c r="C673" t="s">
        <v>2563</v>
      </c>
      <c r="D673" t="s">
        <v>2572</v>
      </c>
      <c r="E673" s="64" t="s">
        <v>2831</v>
      </c>
      <c r="F673" s="64" t="s">
        <v>2831</v>
      </c>
      <c r="G673" s="64" t="s">
        <v>568</v>
      </c>
      <c r="H673" s="64" t="s">
        <v>3354</v>
      </c>
      <c r="I673" t="s">
        <v>4059</v>
      </c>
      <c r="J673" t="s">
        <v>2072</v>
      </c>
      <c r="K673" t="s">
        <v>568</v>
      </c>
      <c r="L673" s="64" t="s">
        <v>3369</v>
      </c>
      <c r="M673" t="s">
        <v>2186</v>
      </c>
      <c r="N673" t="s">
        <v>4060</v>
      </c>
      <c r="O673" s="263">
        <v>0</v>
      </c>
      <c r="P673" s="158">
        <v>0</v>
      </c>
      <c r="Q673" s="64" t="s">
        <v>254</v>
      </c>
      <c r="R673" s="64" t="s">
        <v>568</v>
      </c>
    </row>
    <row r="674" spans="2:18" x14ac:dyDescent="0.3">
      <c r="B674" t="s">
        <v>2562</v>
      </c>
      <c r="C674" t="s">
        <v>2563</v>
      </c>
      <c r="D674" t="s">
        <v>2572</v>
      </c>
      <c r="E674" s="64" t="s">
        <v>2831</v>
      </c>
      <c r="F674" s="64" t="s">
        <v>2831</v>
      </c>
      <c r="G674" s="64" t="s">
        <v>568</v>
      </c>
      <c r="H674" s="64" t="s">
        <v>3354</v>
      </c>
      <c r="I674" t="s">
        <v>4061</v>
      </c>
      <c r="J674" t="s">
        <v>2072</v>
      </c>
      <c r="K674" t="s">
        <v>568</v>
      </c>
      <c r="L674" s="64" t="s">
        <v>3392</v>
      </c>
      <c r="M674" t="s">
        <v>2186</v>
      </c>
      <c r="N674" t="s">
        <v>4062</v>
      </c>
      <c r="O674" s="263">
        <v>0</v>
      </c>
      <c r="P674" s="158">
        <v>0</v>
      </c>
      <c r="Q674" s="64" t="s">
        <v>254</v>
      </c>
      <c r="R674" s="64" t="s">
        <v>568</v>
      </c>
    </row>
    <row r="675" spans="2:18" x14ac:dyDescent="0.3">
      <c r="B675" t="s">
        <v>2562</v>
      </c>
      <c r="C675" t="s">
        <v>2563</v>
      </c>
      <c r="D675" t="s">
        <v>2572</v>
      </c>
      <c r="E675" s="64" t="s">
        <v>2831</v>
      </c>
      <c r="F675" s="64" t="s">
        <v>2831</v>
      </c>
      <c r="G675" s="64" t="s">
        <v>568</v>
      </c>
      <c r="H675" s="64" t="s">
        <v>3354</v>
      </c>
      <c r="I675" t="s">
        <v>4063</v>
      </c>
      <c r="J675" t="s">
        <v>2072</v>
      </c>
      <c r="K675" t="s">
        <v>568</v>
      </c>
      <c r="L675" s="64" t="s">
        <v>3448</v>
      </c>
      <c r="M675" t="s">
        <v>2186</v>
      </c>
      <c r="N675" t="s">
        <v>4064</v>
      </c>
      <c r="O675" s="263">
        <v>0</v>
      </c>
      <c r="P675" s="158">
        <v>0</v>
      </c>
      <c r="Q675" s="64" t="s">
        <v>254</v>
      </c>
      <c r="R675" s="64" t="s">
        <v>568</v>
      </c>
    </row>
    <row r="676" spans="2:18" x14ac:dyDescent="0.3">
      <c r="B676" t="s">
        <v>2562</v>
      </c>
      <c r="C676" t="s">
        <v>2563</v>
      </c>
      <c r="D676" t="s">
        <v>2572</v>
      </c>
      <c r="E676" s="64" t="s">
        <v>2831</v>
      </c>
      <c r="F676" s="64" t="s">
        <v>2831</v>
      </c>
      <c r="G676" s="64" t="s">
        <v>568</v>
      </c>
      <c r="H676" s="64" t="s">
        <v>3354</v>
      </c>
      <c r="I676" t="s">
        <v>4065</v>
      </c>
      <c r="J676" t="s">
        <v>2072</v>
      </c>
      <c r="K676" t="s">
        <v>568</v>
      </c>
      <c r="L676" s="64" t="s">
        <v>3411</v>
      </c>
      <c r="M676" t="s">
        <v>1535</v>
      </c>
      <c r="N676" t="s">
        <v>1535</v>
      </c>
      <c r="O676" s="263">
        <v>0</v>
      </c>
      <c r="P676" s="158">
        <v>0</v>
      </c>
      <c r="Q676" s="64" t="s">
        <v>254</v>
      </c>
      <c r="R676" s="64" t="s">
        <v>568</v>
      </c>
    </row>
    <row r="677" spans="2:18" x14ac:dyDescent="0.3">
      <c r="B677" t="s">
        <v>2562</v>
      </c>
      <c r="C677" t="s">
        <v>2563</v>
      </c>
      <c r="D677" t="s">
        <v>2572</v>
      </c>
      <c r="E677" s="64" t="s">
        <v>2831</v>
      </c>
      <c r="F677" s="64" t="s">
        <v>2831</v>
      </c>
      <c r="G677" s="64" t="s">
        <v>568</v>
      </c>
      <c r="H677" s="64" t="s">
        <v>3354</v>
      </c>
      <c r="I677" t="s">
        <v>4066</v>
      </c>
      <c r="J677" t="s">
        <v>2072</v>
      </c>
      <c r="K677" t="s">
        <v>568</v>
      </c>
      <c r="L677" s="64" t="s">
        <v>3411</v>
      </c>
      <c r="M677" t="s">
        <v>2186</v>
      </c>
      <c r="N677" t="s">
        <v>4067</v>
      </c>
      <c r="O677" s="263">
        <v>0</v>
      </c>
      <c r="P677" s="158">
        <v>0</v>
      </c>
      <c r="Q677" s="64" t="s">
        <v>254</v>
      </c>
      <c r="R677" s="64" t="s">
        <v>568</v>
      </c>
    </row>
    <row r="678" spans="2:18" x14ac:dyDescent="0.3">
      <c r="B678" t="s">
        <v>2562</v>
      </c>
      <c r="C678" t="s">
        <v>2563</v>
      </c>
      <c r="D678" t="s">
        <v>2572</v>
      </c>
      <c r="E678" s="64" t="s">
        <v>2831</v>
      </c>
      <c r="F678" s="64" t="s">
        <v>2831</v>
      </c>
      <c r="G678" s="64" t="s">
        <v>568</v>
      </c>
      <c r="H678" s="64" t="s">
        <v>3354</v>
      </c>
      <c r="I678" t="s">
        <v>4068</v>
      </c>
      <c r="J678" t="s">
        <v>2072</v>
      </c>
      <c r="K678" t="s">
        <v>568</v>
      </c>
      <c r="L678" s="64" t="s">
        <v>3360</v>
      </c>
      <c r="M678" t="s">
        <v>2186</v>
      </c>
      <c r="N678" t="s">
        <v>4069</v>
      </c>
      <c r="O678" s="263">
        <v>0</v>
      </c>
      <c r="P678" s="158">
        <v>0</v>
      </c>
      <c r="Q678" s="64" t="s">
        <v>254</v>
      </c>
      <c r="R678" s="64" t="s">
        <v>568</v>
      </c>
    </row>
    <row r="679" spans="2:18" x14ac:dyDescent="0.3">
      <c r="B679" t="s">
        <v>2562</v>
      </c>
      <c r="C679" t="s">
        <v>2563</v>
      </c>
      <c r="D679" t="s">
        <v>2572</v>
      </c>
      <c r="E679" s="64" t="s">
        <v>2831</v>
      </c>
      <c r="F679" s="64" t="s">
        <v>2831</v>
      </c>
      <c r="G679" s="64" t="s">
        <v>568</v>
      </c>
      <c r="H679" s="64" t="s">
        <v>3354</v>
      </c>
      <c r="I679" t="s">
        <v>4070</v>
      </c>
      <c r="J679" t="s">
        <v>2072</v>
      </c>
      <c r="K679" t="s">
        <v>568</v>
      </c>
      <c r="L679" s="64" t="s">
        <v>3532</v>
      </c>
      <c r="M679" t="s">
        <v>2186</v>
      </c>
      <c r="N679" t="s">
        <v>4071</v>
      </c>
      <c r="O679" s="263">
        <v>0</v>
      </c>
      <c r="P679" s="158">
        <v>0</v>
      </c>
      <c r="Q679" s="64" t="s">
        <v>254</v>
      </c>
      <c r="R679" s="64" t="s">
        <v>568</v>
      </c>
    </row>
    <row r="680" spans="2:18" x14ac:dyDescent="0.3">
      <c r="B680" t="s">
        <v>2562</v>
      </c>
      <c r="C680" t="s">
        <v>2563</v>
      </c>
      <c r="D680" t="s">
        <v>2572</v>
      </c>
      <c r="E680" s="64" t="s">
        <v>2831</v>
      </c>
      <c r="F680" s="64" t="s">
        <v>2831</v>
      </c>
      <c r="G680" s="64" t="s">
        <v>568</v>
      </c>
      <c r="H680" s="64" t="s">
        <v>3354</v>
      </c>
      <c r="I680" t="s">
        <v>4072</v>
      </c>
      <c r="J680" t="s">
        <v>2072</v>
      </c>
      <c r="K680" t="s">
        <v>568</v>
      </c>
      <c r="L680" s="64" t="s">
        <v>3375</v>
      </c>
      <c r="M680" t="s">
        <v>2186</v>
      </c>
      <c r="N680" t="s">
        <v>4073</v>
      </c>
      <c r="O680" s="263">
        <v>0</v>
      </c>
      <c r="P680" s="158">
        <v>0</v>
      </c>
      <c r="Q680" s="64" t="s">
        <v>254</v>
      </c>
      <c r="R680" s="64" t="s">
        <v>568</v>
      </c>
    </row>
    <row r="681" spans="2:18" x14ac:dyDescent="0.3">
      <c r="B681" t="s">
        <v>2562</v>
      </c>
      <c r="C681" t="s">
        <v>2563</v>
      </c>
      <c r="D681" t="s">
        <v>2572</v>
      </c>
      <c r="E681" s="64" t="s">
        <v>2831</v>
      </c>
      <c r="F681" s="64" t="s">
        <v>2831</v>
      </c>
      <c r="G681" s="64" t="s">
        <v>568</v>
      </c>
      <c r="H681" s="64" t="s">
        <v>3354</v>
      </c>
      <c r="I681" t="s">
        <v>4074</v>
      </c>
      <c r="J681" t="s">
        <v>2072</v>
      </c>
      <c r="K681" t="s">
        <v>568</v>
      </c>
      <c r="L681" s="64" t="s">
        <v>3411</v>
      </c>
      <c r="M681" t="s">
        <v>2186</v>
      </c>
      <c r="N681" t="s">
        <v>4075</v>
      </c>
      <c r="O681" s="263">
        <v>0</v>
      </c>
      <c r="P681" s="158">
        <v>0</v>
      </c>
      <c r="Q681" s="64" t="s">
        <v>254</v>
      </c>
      <c r="R681" s="64" t="s">
        <v>568</v>
      </c>
    </row>
    <row r="682" spans="2:18" x14ac:dyDescent="0.3">
      <c r="B682" t="s">
        <v>2562</v>
      </c>
      <c r="C682" t="s">
        <v>2563</v>
      </c>
      <c r="D682" t="s">
        <v>2572</v>
      </c>
      <c r="E682" s="64" t="s">
        <v>2831</v>
      </c>
      <c r="F682" s="64" t="s">
        <v>2831</v>
      </c>
      <c r="G682" s="64" t="s">
        <v>568</v>
      </c>
      <c r="H682" s="64" t="s">
        <v>3354</v>
      </c>
      <c r="I682" t="s">
        <v>4076</v>
      </c>
      <c r="J682" t="s">
        <v>2072</v>
      </c>
      <c r="K682" t="s">
        <v>568</v>
      </c>
      <c r="L682" s="64" t="s">
        <v>3635</v>
      </c>
      <c r="M682" t="s">
        <v>2186</v>
      </c>
      <c r="N682" t="s">
        <v>4077</v>
      </c>
      <c r="O682" s="263">
        <v>0</v>
      </c>
      <c r="P682" s="158">
        <v>0</v>
      </c>
      <c r="Q682" s="64" t="s">
        <v>254</v>
      </c>
      <c r="R682" s="64" t="s">
        <v>568</v>
      </c>
    </row>
    <row r="683" spans="2:18" x14ac:dyDescent="0.3">
      <c r="B683" t="s">
        <v>2562</v>
      </c>
      <c r="C683" t="s">
        <v>2563</v>
      </c>
      <c r="D683" t="s">
        <v>2572</v>
      </c>
      <c r="E683" s="64" t="s">
        <v>2831</v>
      </c>
      <c r="F683" s="64" t="s">
        <v>2831</v>
      </c>
      <c r="G683" s="64" t="s">
        <v>568</v>
      </c>
      <c r="H683" s="64" t="s">
        <v>3354</v>
      </c>
      <c r="I683" t="s">
        <v>4078</v>
      </c>
      <c r="J683" t="s">
        <v>2072</v>
      </c>
      <c r="K683" t="s">
        <v>568</v>
      </c>
      <c r="L683" s="64" t="s">
        <v>3369</v>
      </c>
      <c r="M683" t="s">
        <v>2186</v>
      </c>
      <c r="N683" t="s">
        <v>4079</v>
      </c>
      <c r="O683" s="263">
        <v>0</v>
      </c>
      <c r="P683" s="158">
        <v>0</v>
      </c>
      <c r="Q683" s="64" t="s">
        <v>254</v>
      </c>
      <c r="R683" s="64" t="s">
        <v>568</v>
      </c>
    </row>
    <row r="684" spans="2:18" x14ac:dyDescent="0.3">
      <c r="B684" t="s">
        <v>2562</v>
      </c>
      <c r="C684" t="s">
        <v>2563</v>
      </c>
      <c r="D684" t="s">
        <v>2572</v>
      </c>
      <c r="E684" s="64" t="s">
        <v>2831</v>
      </c>
      <c r="F684" s="64" t="s">
        <v>2831</v>
      </c>
      <c r="G684" s="64" t="s">
        <v>568</v>
      </c>
      <c r="H684" s="64" t="s">
        <v>3354</v>
      </c>
      <c r="I684" t="s">
        <v>4080</v>
      </c>
      <c r="J684" t="s">
        <v>2073</v>
      </c>
      <c r="K684" t="s">
        <v>4081</v>
      </c>
      <c r="L684" s="64" t="s">
        <v>3360</v>
      </c>
      <c r="M684" t="s">
        <v>2186</v>
      </c>
      <c r="N684" t="s">
        <v>4082</v>
      </c>
      <c r="O684" s="263">
        <v>0</v>
      </c>
      <c r="P684" s="158">
        <v>0</v>
      </c>
      <c r="Q684" s="64" t="s">
        <v>254</v>
      </c>
      <c r="R684" s="64" t="s">
        <v>568</v>
      </c>
    </row>
    <row r="685" spans="2:18" x14ac:dyDescent="0.3">
      <c r="B685" t="s">
        <v>2562</v>
      </c>
      <c r="C685" t="s">
        <v>2563</v>
      </c>
      <c r="D685" t="s">
        <v>2572</v>
      </c>
      <c r="E685" s="64" t="s">
        <v>2831</v>
      </c>
      <c r="F685" s="64" t="s">
        <v>2831</v>
      </c>
      <c r="G685" s="64" t="s">
        <v>568</v>
      </c>
      <c r="H685" s="64" t="s">
        <v>3354</v>
      </c>
      <c r="I685" t="s">
        <v>4083</v>
      </c>
      <c r="J685" t="s">
        <v>2072</v>
      </c>
      <c r="K685" t="s">
        <v>568</v>
      </c>
      <c r="L685" s="64" t="s">
        <v>3386</v>
      </c>
      <c r="M685" t="s">
        <v>2186</v>
      </c>
      <c r="N685" t="s">
        <v>4084</v>
      </c>
      <c r="O685" s="263">
        <v>0</v>
      </c>
      <c r="P685" s="158">
        <v>0</v>
      </c>
      <c r="Q685" s="64" t="s">
        <v>254</v>
      </c>
      <c r="R685" s="64" t="s">
        <v>568</v>
      </c>
    </row>
    <row r="686" spans="2:18" x14ac:dyDescent="0.3">
      <c r="B686" t="s">
        <v>2562</v>
      </c>
      <c r="C686" t="s">
        <v>2563</v>
      </c>
      <c r="D686" t="s">
        <v>2572</v>
      </c>
      <c r="E686" s="64" t="s">
        <v>2831</v>
      </c>
      <c r="F686" s="64" t="s">
        <v>2831</v>
      </c>
      <c r="G686" s="64" t="s">
        <v>568</v>
      </c>
      <c r="H686" s="64" t="s">
        <v>3354</v>
      </c>
      <c r="I686" t="s">
        <v>4085</v>
      </c>
      <c r="J686" t="s">
        <v>2072</v>
      </c>
      <c r="K686" t="s">
        <v>568</v>
      </c>
      <c r="L686" s="64" t="s">
        <v>3411</v>
      </c>
      <c r="M686" t="s">
        <v>2186</v>
      </c>
      <c r="N686" t="s">
        <v>4086</v>
      </c>
      <c r="O686" s="263">
        <v>0</v>
      </c>
      <c r="P686" s="158">
        <v>0</v>
      </c>
      <c r="Q686" s="64" t="s">
        <v>254</v>
      </c>
      <c r="R686" s="64" t="s">
        <v>568</v>
      </c>
    </row>
    <row r="687" spans="2:18" x14ac:dyDescent="0.3">
      <c r="B687" t="s">
        <v>2562</v>
      </c>
      <c r="C687" t="s">
        <v>2563</v>
      </c>
      <c r="D687" t="s">
        <v>2572</v>
      </c>
      <c r="E687" s="64" t="s">
        <v>2831</v>
      </c>
      <c r="F687" s="64" t="s">
        <v>2831</v>
      </c>
      <c r="G687" s="64" t="s">
        <v>568</v>
      </c>
      <c r="H687" s="64" t="s">
        <v>3354</v>
      </c>
      <c r="I687" t="s">
        <v>4087</v>
      </c>
      <c r="J687" t="s">
        <v>2072</v>
      </c>
      <c r="K687" t="s">
        <v>568</v>
      </c>
      <c r="L687" s="64" t="s">
        <v>3635</v>
      </c>
      <c r="M687" t="s">
        <v>2186</v>
      </c>
      <c r="N687" t="s">
        <v>4088</v>
      </c>
      <c r="O687" s="263">
        <v>0</v>
      </c>
      <c r="P687" s="158">
        <v>0</v>
      </c>
      <c r="Q687" s="64" t="s">
        <v>254</v>
      </c>
      <c r="R687" s="64" t="s">
        <v>568</v>
      </c>
    </row>
    <row r="688" spans="2:18" x14ac:dyDescent="0.3">
      <c r="B688" t="s">
        <v>2562</v>
      </c>
      <c r="C688" t="s">
        <v>2563</v>
      </c>
      <c r="D688" t="s">
        <v>2572</v>
      </c>
      <c r="E688" s="64" t="s">
        <v>2831</v>
      </c>
      <c r="F688" s="64" t="s">
        <v>2831</v>
      </c>
      <c r="G688" s="64" t="s">
        <v>568</v>
      </c>
      <c r="H688" s="64" t="s">
        <v>3354</v>
      </c>
      <c r="I688" t="s">
        <v>4089</v>
      </c>
      <c r="J688" t="s">
        <v>2072</v>
      </c>
      <c r="K688" t="s">
        <v>568</v>
      </c>
      <c r="L688" s="64" t="s">
        <v>3411</v>
      </c>
      <c r="M688" t="s">
        <v>2186</v>
      </c>
      <c r="N688" t="s">
        <v>4090</v>
      </c>
      <c r="O688" s="263">
        <v>0</v>
      </c>
      <c r="P688" s="158">
        <v>0</v>
      </c>
      <c r="Q688" s="64" t="s">
        <v>254</v>
      </c>
      <c r="R688" s="64" t="s">
        <v>568</v>
      </c>
    </row>
    <row r="689" spans="2:18" x14ac:dyDescent="0.3">
      <c r="B689" t="s">
        <v>2562</v>
      </c>
      <c r="C689" t="s">
        <v>2563</v>
      </c>
      <c r="D689" t="s">
        <v>2572</v>
      </c>
      <c r="E689" s="64" t="s">
        <v>2831</v>
      </c>
      <c r="F689" s="64" t="s">
        <v>2831</v>
      </c>
      <c r="G689" s="64" t="s">
        <v>568</v>
      </c>
      <c r="H689" s="64" t="s">
        <v>3354</v>
      </c>
      <c r="I689" t="s">
        <v>4091</v>
      </c>
      <c r="J689" t="s">
        <v>2072</v>
      </c>
      <c r="K689" t="s">
        <v>568</v>
      </c>
      <c r="L689" s="64" t="s">
        <v>3453</v>
      </c>
      <c r="M689" t="s">
        <v>1535</v>
      </c>
      <c r="N689" t="s">
        <v>1535</v>
      </c>
      <c r="O689" s="263">
        <v>0</v>
      </c>
      <c r="P689" s="158">
        <v>0</v>
      </c>
      <c r="Q689" s="64" t="s">
        <v>254</v>
      </c>
      <c r="R689" s="64" t="s">
        <v>568</v>
      </c>
    </row>
    <row r="690" spans="2:18" x14ac:dyDescent="0.3">
      <c r="B690" t="s">
        <v>2562</v>
      </c>
      <c r="C690" t="s">
        <v>2563</v>
      </c>
      <c r="D690" t="s">
        <v>2572</v>
      </c>
      <c r="E690" s="64" t="s">
        <v>2831</v>
      </c>
      <c r="F690" s="64" t="s">
        <v>2831</v>
      </c>
      <c r="G690" s="64" t="s">
        <v>568</v>
      </c>
      <c r="H690" s="64" t="s">
        <v>3354</v>
      </c>
      <c r="I690" t="s">
        <v>4092</v>
      </c>
      <c r="J690" t="s">
        <v>2072</v>
      </c>
      <c r="K690" t="s">
        <v>568</v>
      </c>
      <c r="L690" s="64" t="s">
        <v>3422</v>
      </c>
      <c r="M690" t="s">
        <v>2186</v>
      </c>
      <c r="N690" t="s">
        <v>4093</v>
      </c>
      <c r="O690" s="263">
        <v>0</v>
      </c>
      <c r="P690" s="158">
        <v>0</v>
      </c>
      <c r="Q690" s="64" t="s">
        <v>2147</v>
      </c>
      <c r="R690" s="64" t="s">
        <v>568</v>
      </c>
    </row>
    <row r="691" spans="2:18" x14ac:dyDescent="0.3">
      <c r="B691" t="s">
        <v>2562</v>
      </c>
      <c r="C691" t="s">
        <v>2563</v>
      </c>
      <c r="D691" t="s">
        <v>2572</v>
      </c>
      <c r="E691" s="64" t="s">
        <v>2831</v>
      </c>
      <c r="F691" s="64" t="s">
        <v>2831</v>
      </c>
      <c r="G691" s="64" t="s">
        <v>568</v>
      </c>
      <c r="H691" s="64" t="s">
        <v>3354</v>
      </c>
      <c r="I691" t="s">
        <v>4094</v>
      </c>
      <c r="J691" t="s">
        <v>2072</v>
      </c>
      <c r="K691" t="s">
        <v>568</v>
      </c>
      <c r="L691" s="64" t="s">
        <v>3386</v>
      </c>
      <c r="M691" t="s">
        <v>2186</v>
      </c>
      <c r="N691" t="s">
        <v>4095</v>
      </c>
      <c r="O691" s="263">
        <v>0</v>
      </c>
      <c r="P691" s="158">
        <v>0</v>
      </c>
      <c r="Q691" s="64" t="s">
        <v>254</v>
      </c>
      <c r="R691" s="64" t="s">
        <v>568</v>
      </c>
    </row>
    <row r="692" spans="2:18" x14ac:dyDescent="0.3">
      <c r="B692" t="s">
        <v>2562</v>
      </c>
      <c r="C692" t="s">
        <v>2563</v>
      </c>
      <c r="D692" t="s">
        <v>2572</v>
      </c>
      <c r="E692" s="64" t="s">
        <v>2831</v>
      </c>
      <c r="F692" s="64" t="s">
        <v>2831</v>
      </c>
      <c r="G692" s="64" t="s">
        <v>568</v>
      </c>
      <c r="H692" s="64" t="s">
        <v>3354</v>
      </c>
      <c r="I692" t="s">
        <v>4096</v>
      </c>
      <c r="J692" t="s">
        <v>2072</v>
      </c>
      <c r="K692" t="s">
        <v>568</v>
      </c>
      <c r="L692" s="64" t="s">
        <v>3404</v>
      </c>
      <c r="M692" t="s">
        <v>1535</v>
      </c>
      <c r="N692" t="s">
        <v>1535</v>
      </c>
      <c r="O692" s="263">
        <v>1</v>
      </c>
      <c r="P692" s="158">
        <v>989.11</v>
      </c>
      <c r="Q692" s="64" t="s">
        <v>254</v>
      </c>
      <c r="R692" s="64" t="s">
        <v>568</v>
      </c>
    </row>
    <row r="693" spans="2:18" x14ac:dyDescent="0.3">
      <c r="B693" t="s">
        <v>2562</v>
      </c>
      <c r="C693" t="s">
        <v>2563</v>
      </c>
      <c r="D693" t="s">
        <v>2572</v>
      </c>
      <c r="E693" s="64" t="s">
        <v>2831</v>
      </c>
      <c r="F693" s="64" t="s">
        <v>2831</v>
      </c>
      <c r="G693" s="64" t="s">
        <v>568</v>
      </c>
      <c r="H693" s="64" t="s">
        <v>3354</v>
      </c>
      <c r="I693" t="s">
        <v>4097</v>
      </c>
      <c r="J693" t="s">
        <v>2072</v>
      </c>
      <c r="K693" t="s">
        <v>568</v>
      </c>
      <c r="L693" s="64" t="s">
        <v>3635</v>
      </c>
      <c r="M693" t="s">
        <v>2186</v>
      </c>
      <c r="N693" t="s">
        <v>4098</v>
      </c>
      <c r="O693" s="263">
        <v>0</v>
      </c>
      <c r="P693" s="158">
        <v>0</v>
      </c>
      <c r="Q693" s="64" t="s">
        <v>254</v>
      </c>
      <c r="R693" s="64" t="s">
        <v>568</v>
      </c>
    </row>
    <row r="694" spans="2:18" x14ac:dyDescent="0.3">
      <c r="B694" t="s">
        <v>2562</v>
      </c>
      <c r="C694" t="s">
        <v>2563</v>
      </c>
      <c r="D694" t="s">
        <v>2572</v>
      </c>
      <c r="E694" s="64" t="s">
        <v>2831</v>
      </c>
      <c r="F694" s="64" t="s">
        <v>2831</v>
      </c>
      <c r="G694" s="64" t="s">
        <v>568</v>
      </c>
      <c r="H694" s="64" t="s">
        <v>3354</v>
      </c>
      <c r="I694" t="s">
        <v>4099</v>
      </c>
      <c r="J694" t="s">
        <v>2072</v>
      </c>
      <c r="K694" t="s">
        <v>568</v>
      </c>
      <c r="L694" s="64" t="s">
        <v>3411</v>
      </c>
      <c r="M694" t="s">
        <v>1535</v>
      </c>
      <c r="N694" t="s">
        <v>1535</v>
      </c>
      <c r="O694" s="263">
        <v>0</v>
      </c>
      <c r="P694" s="158">
        <v>0</v>
      </c>
      <c r="Q694" s="64" t="s">
        <v>254</v>
      </c>
      <c r="R694" s="64" t="s">
        <v>568</v>
      </c>
    </row>
    <row r="695" spans="2:18" x14ac:dyDescent="0.3">
      <c r="B695" t="s">
        <v>2562</v>
      </c>
      <c r="C695" t="s">
        <v>2563</v>
      </c>
      <c r="D695" t="s">
        <v>2572</v>
      </c>
      <c r="E695" s="64" t="s">
        <v>2831</v>
      </c>
      <c r="F695" s="64" t="s">
        <v>2831</v>
      </c>
      <c r="G695" s="64" t="s">
        <v>568</v>
      </c>
      <c r="H695" s="64" t="s">
        <v>3354</v>
      </c>
      <c r="I695" t="s">
        <v>4100</v>
      </c>
      <c r="J695" t="s">
        <v>2072</v>
      </c>
      <c r="K695" t="s">
        <v>568</v>
      </c>
      <c r="L695" s="64" t="s">
        <v>3375</v>
      </c>
      <c r="M695" t="s">
        <v>2186</v>
      </c>
      <c r="N695" t="s">
        <v>4101</v>
      </c>
      <c r="O695" s="263">
        <v>0</v>
      </c>
      <c r="P695" s="158">
        <v>0</v>
      </c>
      <c r="Q695" s="64" t="s">
        <v>254</v>
      </c>
      <c r="R695" s="64" t="s">
        <v>568</v>
      </c>
    </row>
    <row r="696" spans="2:18" x14ac:dyDescent="0.3">
      <c r="B696" t="s">
        <v>2562</v>
      </c>
      <c r="C696" t="s">
        <v>2563</v>
      </c>
      <c r="D696" t="s">
        <v>2572</v>
      </c>
      <c r="E696" s="64" t="s">
        <v>2831</v>
      </c>
      <c r="F696" s="64" t="s">
        <v>2831</v>
      </c>
      <c r="G696" s="64" t="s">
        <v>568</v>
      </c>
      <c r="H696" s="64" t="s">
        <v>3354</v>
      </c>
      <c r="I696" t="s">
        <v>4102</v>
      </c>
      <c r="J696" t="s">
        <v>2073</v>
      </c>
      <c r="K696" t="s">
        <v>4103</v>
      </c>
      <c r="L696" s="64" t="s">
        <v>3401</v>
      </c>
      <c r="M696" t="s">
        <v>2186</v>
      </c>
      <c r="N696" t="s">
        <v>4104</v>
      </c>
      <c r="O696" s="263">
        <v>0</v>
      </c>
      <c r="P696" s="158">
        <v>0</v>
      </c>
      <c r="Q696" s="64" t="s">
        <v>254</v>
      </c>
      <c r="R696" s="64" t="s">
        <v>568</v>
      </c>
    </row>
    <row r="697" spans="2:18" x14ac:dyDescent="0.3">
      <c r="B697" t="s">
        <v>2562</v>
      </c>
      <c r="C697" t="s">
        <v>2563</v>
      </c>
      <c r="D697" t="s">
        <v>2572</v>
      </c>
      <c r="E697" s="64" t="s">
        <v>2831</v>
      </c>
      <c r="F697" s="64" t="s">
        <v>2831</v>
      </c>
      <c r="G697" s="64" t="s">
        <v>568</v>
      </c>
      <c r="H697" s="64" t="s">
        <v>3354</v>
      </c>
      <c r="I697" t="s">
        <v>4105</v>
      </c>
      <c r="J697" t="s">
        <v>2072</v>
      </c>
      <c r="K697" t="s">
        <v>568</v>
      </c>
      <c r="L697" s="64" t="s">
        <v>3422</v>
      </c>
      <c r="M697" t="s">
        <v>2186</v>
      </c>
      <c r="N697" t="s">
        <v>4106</v>
      </c>
      <c r="O697" s="263">
        <v>0</v>
      </c>
      <c r="P697" s="158">
        <v>0</v>
      </c>
      <c r="Q697" s="64" t="s">
        <v>254</v>
      </c>
      <c r="R697" s="64" t="s">
        <v>568</v>
      </c>
    </row>
    <row r="698" spans="2:18" x14ac:dyDescent="0.3">
      <c r="B698" t="s">
        <v>2562</v>
      </c>
      <c r="C698" t="s">
        <v>2563</v>
      </c>
      <c r="D698" t="s">
        <v>2572</v>
      </c>
      <c r="E698" s="64" t="s">
        <v>2831</v>
      </c>
      <c r="F698" s="64" t="s">
        <v>2831</v>
      </c>
      <c r="G698" s="64" t="s">
        <v>568</v>
      </c>
      <c r="H698" s="64" t="s">
        <v>3354</v>
      </c>
      <c r="I698" t="s">
        <v>4107</v>
      </c>
      <c r="J698" t="s">
        <v>2073</v>
      </c>
      <c r="K698" t="s">
        <v>4103</v>
      </c>
      <c r="L698" s="64" t="s">
        <v>3401</v>
      </c>
      <c r="M698" t="s">
        <v>2186</v>
      </c>
      <c r="N698" t="s">
        <v>4108</v>
      </c>
      <c r="O698" s="263">
        <v>0</v>
      </c>
      <c r="P698" s="158">
        <v>0</v>
      </c>
      <c r="Q698" s="64" t="s">
        <v>254</v>
      </c>
      <c r="R698" s="64" t="s">
        <v>568</v>
      </c>
    </row>
    <row r="699" spans="2:18" x14ac:dyDescent="0.3">
      <c r="B699" t="s">
        <v>2562</v>
      </c>
      <c r="C699" t="s">
        <v>2563</v>
      </c>
      <c r="D699" t="s">
        <v>2572</v>
      </c>
      <c r="E699" s="64" t="s">
        <v>2831</v>
      </c>
      <c r="F699" s="64" t="s">
        <v>2831</v>
      </c>
      <c r="G699" s="64" t="s">
        <v>568</v>
      </c>
      <c r="H699" s="64" t="s">
        <v>3354</v>
      </c>
      <c r="I699" t="s">
        <v>4109</v>
      </c>
      <c r="J699" t="s">
        <v>2072</v>
      </c>
      <c r="K699" t="s">
        <v>568</v>
      </c>
      <c r="L699" s="64" t="s">
        <v>3392</v>
      </c>
      <c r="M699" t="s">
        <v>2186</v>
      </c>
      <c r="N699" t="s">
        <v>4110</v>
      </c>
      <c r="O699" s="263">
        <v>0</v>
      </c>
      <c r="P699" s="158">
        <v>0</v>
      </c>
      <c r="Q699" s="64" t="s">
        <v>254</v>
      </c>
      <c r="R699" s="64" t="s">
        <v>568</v>
      </c>
    </row>
    <row r="700" spans="2:18" x14ac:dyDescent="0.3">
      <c r="B700" t="s">
        <v>2562</v>
      </c>
      <c r="C700" t="s">
        <v>2563</v>
      </c>
      <c r="D700" t="s">
        <v>2572</v>
      </c>
      <c r="E700" s="64" t="s">
        <v>2831</v>
      </c>
      <c r="F700" s="64" t="s">
        <v>2831</v>
      </c>
      <c r="G700" s="64" t="s">
        <v>568</v>
      </c>
      <c r="H700" s="64" t="s">
        <v>3354</v>
      </c>
      <c r="I700" t="s">
        <v>4111</v>
      </c>
      <c r="J700" t="s">
        <v>2072</v>
      </c>
      <c r="K700" t="s">
        <v>568</v>
      </c>
      <c r="L700" s="64" t="s">
        <v>3532</v>
      </c>
      <c r="M700" t="s">
        <v>2186</v>
      </c>
      <c r="N700" t="s">
        <v>4112</v>
      </c>
      <c r="O700" s="263">
        <v>0</v>
      </c>
      <c r="P700" s="158">
        <v>0</v>
      </c>
      <c r="Q700" s="64" t="s">
        <v>254</v>
      </c>
      <c r="R700" s="64" t="s">
        <v>568</v>
      </c>
    </row>
    <row r="701" spans="2:18" x14ac:dyDescent="0.3">
      <c r="B701" t="s">
        <v>2562</v>
      </c>
      <c r="C701" t="s">
        <v>2563</v>
      </c>
      <c r="D701" t="s">
        <v>2572</v>
      </c>
      <c r="E701" s="64" t="s">
        <v>2831</v>
      </c>
      <c r="F701" s="64" t="s">
        <v>2831</v>
      </c>
      <c r="G701" s="64" t="s">
        <v>568</v>
      </c>
      <c r="H701" s="64" t="s">
        <v>3354</v>
      </c>
      <c r="I701" t="s">
        <v>4113</v>
      </c>
      <c r="J701" t="s">
        <v>2072</v>
      </c>
      <c r="K701" t="s">
        <v>568</v>
      </c>
      <c r="L701" s="64" t="s">
        <v>3416</v>
      </c>
      <c r="M701" t="s">
        <v>2186</v>
      </c>
      <c r="N701" t="s">
        <v>4114</v>
      </c>
      <c r="O701" s="263">
        <v>0</v>
      </c>
      <c r="P701" s="158">
        <v>0</v>
      </c>
      <c r="Q701" s="64" t="s">
        <v>254</v>
      </c>
      <c r="R701" s="64" t="s">
        <v>568</v>
      </c>
    </row>
    <row r="702" spans="2:18" x14ac:dyDescent="0.3">
      <c r="B702" t="s">
        <v>2562</v>
      </c>
      <c r="C702" t="s">
        <v>2563</v>
      </c>
      <c r="D702" t="s">
        <v>2572</v>
      </c>
      <c r="E702" s="64" t="s">
        <v>2831</v>
      </c>
      <c r="F702" s="64" t="s">
        <v>2831</v>
      </c>
      <c r="G702" s="64" t="s">
        <v>568</v>
      </c>
      <c r="H702" s="64" t="s">
        <v>3354</v>
      </c>
      <c r="I702" t="s">
        <v>4115</v>
      </c>
      <c r="J702" t="s">
        <v>2072</v>
      </c>
      <c r="K702" t="s">
        <v>568</v>
      </c>
      <c r="L702" s="64" t="s">
        <v>3389</v>
      </c>
      <c r="M702" t="s">
        <v>2186</v>
      </c>
      <c r="N702" t="s">
        <v>4116</v>
      </c>
      <c r="O702" s="263">
        <v>0</v>
      </c>
      <c r="P702" s="158">
        <v>0</v>
      </c>
      <c r="Q702" s="64" t="s">
        <v>254</v>
      </c>
      <c r="R702" s="64" t="s">
        <v>568</v>
      </c>
    </row>
    <row r="703" spans="2:18" x14ac:dyDescent="0.3">
      <c r="B703" t="s">
        <v>2562</v>
      </c>
      <c r="C703" t="s">
        <v>2563</v>
      </c>
      <c r="D703" t="s">
        <v>2572</v>
      </c>
      <c r="E703" s="64" t="s">
        <v>2831</v>
      </c>
      <c r="F703" s="64" t="s">
        <v>2831</v>
      </c>
      <c r="G703" s="64" t="s">
        <v>568</v>
      </c>
      <c r="H703" s="64" t="s">
        <v>3354</v>
      </c>
      <c r="I703" t="s">
        <v>4117</v>
      </c>
      <c r="J703" t="s">
        <v>2073</v>
      </c>
      <c r="K703" t="s">
        <v>2573</v>
      </c>
      <c r="L703" s="64" t="s">
        <v>3369</v>
      </c>
      <c r="M703" t="s">
        <v>2186</v>
      </c>
      <c r="N703" t="s">
        <v>4118</v>
      </c>
      <c r="O703" s="263">
        <v>0</v>
      </c>
      <c r="P703" s="158">
        <v>0</v>
      </c>
      <c r="Q703" s="64" t="s">
        <v>254</v>
      </c>
      <c r="R703" s="64" t="s">
        <v>568</v>
      </c>
    </row>
    <row r="704" spans="2:18" x14ac:dyDescent="0.3">
      <c r="B704" t="s">
        <v>2562</v>
      </c>
      <c r="C704" t="s">
        <v>2563</v>
      </c>
      <c r="D704" t="s">
        <v>2572</v>
      </c>
      <c r="E704" s="64" t="s">
        <v>2831</v>
      </c>
      <c r="F704" s="64" t="s">
        <v>2831</v>
      </c>
      <c r="G704" s="64" t="s">
        <v>568</v>
      </c>
      <c r="H704" s="64" t="s">
        <v>3354</v>
      </c>
      <c r="I704" t="s">
        <v>4119</v>
      </c>
      <c r="J704" t="s">
        <v>2072</v>
      </c>
      <c r="K704" t="s">
        <v>568</v>
      </c>
      <c r="L704" s="64" t="s">
        <v>3398</v>
      </c>
      <c r="M704" t="s">
        <v>2186</v>
      </c>
      <c r="N704" t="s">
        <v>4120</v>
      </c>
      <c r="O704" s="263">
        <v>0</v>
      </c>
      <c r="P704" s="158">
        <v>0</v>
      </c>
      <c r="Q704" s="64" t="s">
        <v>254</v>
      </c>
      <c r="R704" s="64" t="s">
        <v>568</v>
      </c>
    </row>
    <row r="705" spans="2:18" x14ac:dyDescent="0.3">
      <c r="B705" t="s">
        <v>2562</v>
      </c>
      <c r="C705" t="s">
        <v>2563</v>
      </c>
      <c r="D705" t="s">
        <v>2572</v>
      </c>
      <c r="E705" s="64" t="s">
        <v>2831</v>
      </c>
      <c r="F705" s="64" t="s">
        <v>2831</v>
      </c>
      <c r="G705" s="64" t="s">
        <v>568</v>
      </c>
      <c r="H705" s="64" t="s">
        <v>3354</v>
      </c>
      <c r="I705" t="s">
        <v>4121</v>
      </c>
      <c r="J705" t="s">
        <v>2072</v>
      </c>
      <c r="K705" t="s">
        <v>568</v>
      </c>
      <c r="L705" s="64" t="s">
        <v>3360</v>
      </c>
      <c r="M705" t="s">
        <v>2186</v>
      </c>
      <c r="N705" t="s">
        <v>4122</v>
      </c>
      <c r="O705" s="263">
        <v>0</v>
      </c>
      <c r="P705" s="158">
        <v>0</v>
      </c>
      <c r="Q705" s="64" t="s">
        <v>254</v>
      </c>
      <c r="R705" s="64" t="s">
        <v>568</v>
      </c>
    </row>
    <row r="706" spans="2:18" x14ac:dyDescent="0.3">
      <c r="B706" t="s">
        <v>2562</v>
      </c>
      <c r="C706" t="s">
        <v>2563</v>
      </c>
      <c r="D706" t="s">
        <v>2572</v>
      </c>
      <c r="E706" s="64" t="s">
        <v>2831</v>
      </c>
      <c r="F706" s="64" t="s">
        <v>2831</v>
      </c>
      <c r="G706" s="64" t="s">
        <v>568</v>
      </c>
      <c r="H706" s="64" t="s">
        <v>3354</v>
      </c>
      <c r="I706" t="s">
        <v>4123</v>
      </c>
      <c r="J706" t="s">
        <v>2072</v>
      </c>
      <c r="K706" t="s">
        <v>568</v>
      </c>
      <c r="L706" s="64" t="s">
        <v>3416</v>
      </c>
      <c r="M706" t="s">
        <v>2186</v>
      </c>
      <c r="N706" t="s">
        <v>4124</v>
      </c>
      <c r="O706" s="263">
        <v>0</v>
      </c>
      <c r="P706" s="158">
        <v>0</v>
      </c>
      <c r="Q706" s="64" t="s">
        <v>254</v>
      </c>
      <c r="R706" s="64" t="s">
        <v>568</v>
      </c>
    </row>
    <row r="707" spans="2:18" x14ac:dyDescent="0.3">
      <c r="B707" t="s">
        <v>2562</v>
      </c>
      <c r="C707" t="s">
        <v>2563</v>
      </c>
      <c r="D707" t="s">
        <v>2572</v>
      </c>
      <c r="E707" s="64" t="s">
        <v>2831</v>
      </c>
      <c r="F707" s="64" t="s">
        <v>2831</v>
      </c>
      <c r="G707" s="64" t="s">
        <v>568</v>
      </c>
      <c r="H707" s="64" t="s">
        <v>3354</v>
      </c>
      <c r="I707" t="s">
        <v>4125</v>
      </c>
      <c r="J707" t="s">
        <v>2072</v>
      </c>
      <c r="K707" t="s">
        <v>568</v>
      </c>
      <c r="L707" s="64" t="s">
        <v>3466</v>
      </c>
      <c r="M707" t="s">
        <v>1535</v>
      </c>
      <c r="N707" t="s">
        <v>1535</v>
      </c>
      <c r="O707" s="263">
        <v>0</v>
      </c>
      <c r="P707" s="158">
        <v>0</v>
      </c>
      <c r="Q707" s="64" t="s">
        <v>254</v>
      </c>
      <c r="R707" s="64" t="s">
        <v>568</v>
      </c>
    </row>
    <row r="708" spans="2:18" x14ac:dyDescent="0.3">
      <c r="B708" t="s">
        <v>2562</v>
      </c>
      <c r="C708" t="s">
        <v>2563</v>
      </c>
      <c r="D708" t="s">
        <v>2572</v>
      </c>
      <c r="E708" s="64" t="s">
        <v>2831</v>
      </c>
      <c r="F708" s="64" t="s">
        <v>2831</v>
      </c>
      <c r="G708" s="64" t="s">
        <v>568</v>
      </c>
      <c r="H708" s="64" t="s">
        <v>3354</v>
      </c>
      <c r="I708" t="s">
        <v>4126</v>
      </c>
      <c r="J708" t="s">
        <v>2072</v>
      </c>
      <c r="K708" t="s">
        <v>568</v>
      </c>
      <c r="L708" s="64" t="s">
        <v>3375</v>
      </c>
      <c r="M708" t="s">
        <v>2186</v>
      </c>
      <c r="N708" t="s">
        <v>4127</v>
      </c>
      <c r="O708" s="263">
        <v>0</v>
      </c>
      <c r="P708" s="158">
        <v>0</v>
      </c>
      <c r="Q708" s="64" t="s">
        <v>254</v>
      </c>
      <c r="R708" s="64" t="s">
        <v>568</v>
      </c>
    </row>
    <row r="709" spans="2:18" x14ac:dyDescent="0.3">
      <c r="B709" t="s">
        <v>2562</v>
      </c>
      <c r="C709" t="s">
        <v>2563</v>
      </c>
      <c r="D709" t="s">
        <v>2572</v>
      </c>
      <c r="E709" s="64" t="s">
        <v>2831</v>
      </c>
      <c r="F709" s="64" t="s">
        <v>2831</v>
      </c>
      <c r="G709" s="64" t="s">
        <v>568</v>
      </c>
      <c r="H709" s="64" t="s">
        <v>3354</v>
      </c>
      <c r="I709" t="s">
        <v>4128</v>
      </c>
      <c r="J709" t="s">
        <v>2072</v>
      </c>
      <c r="K709" t="s">
        <v>568</v>
      </c>
      <c r="L709" s="64" t="s">
        <v>3532</v>
      </c>
      <c r="M709" t="s">
        <v>2186</v>
      </c>
      <c r="N709" t="s">
        <v>4129</v>
      </c>
      <c r="O709" s="263">
        <v>0</v>
      </c>
      <c r="P709" s="158">
        <v>0</v>
      </c>
      <c r="Q709" s="64" t="s">
        <v>254</v>
      </c>
      <c r="R709" s="64" t="s">
        <v>568</v>
      </c>
    </row>
    <row r="710" spans="2:18" x14ac:dyDescent="0.3">
      <c r="B710" t="s">
        <v>2562</v>
      </c>
      <c r="C710" t="s">
        <v>2563</v>
      </c>
      <c r="D710" t="s">
        <v>2572</v>
      </c>
      <c r="E710" s="64" t="s">
        <v>2831</v>
      </c>
      <c r="F710" s="64" t="s">
        <v>2831</v>
      </c>
      <c r="G710" s="64" t="s">
        <v>568</v>
      </c>
      <c r="H710" s="64" t="s">
        <v>3354</v>
      </c>
      <c r="I710" t="s">
        <v>4130</v>
      </c>
      <c r="J710" t="s">
        <v>2072</v>
      </c>
      <c r="K710" t="s">
        <v>568</v>
      </c>
      <c r="L710" s="64" t="s">
        <v>3453</v>
      </c>
      <c r="M710" t="s">
        <v>2186</v>
      </c>
      <c r="N710" t="s">
        <v>4131</v>
      </c>
      <c r="O710" s="263">
        <v>0</v>
      </c>
      <c r="P710" s="158">
        <v>0</v>
      </c>
      <c r="Q710" s="64" t="s">
        <v>254</v>
      </c>
      <c r="R710" s="64" t="s">
        <v>568</v>
      </c>
    </row>
    <row r="711" spans="2:18" x14ac:dyDescent="0.3">
      <c r="B711" t="s">
        <v>2562</v>
      </c>
      <c r="C711" t="s">
        <v>2563</v>
      </c>
      <c r="D711" t="s">
        <v>2572</v>
      </c>
      <c r="E711" s="64" t="s">
        <v>2831</v>
      </c>
      <c r="F711" s="64" t="s">
        <v>2831</v>
      </c>
      <c r="G711" s="64" t="s">
        <v>568</v>
      </c>
      <c r="H711" s="64" t="s">
        <v>3354</v>
      </c>
      <c r="I711" t="s">
        <v>4132</v>
      </c>
      <c r="J711" t="s">
        <v>2072</v>
      </c>
      <c r="K711" t="s">
        <v>568</v>
      </c>
      <c r="L711" s="64" t="s">
        <v>3392</v>
      </c>
      <c r="M711" t="s">
        <v>2186</v>
      </c>
      <c r="N711" t="s">
        <v>4133</v>
      </c>
      <c r="O711" s="263">
        <v>0</v>
      </c>
      <c r="P711" s="158">
        <v>0</v>
      </c>
      <c r="Q711" s="64" t="s">
        <v>254</v>
      </c>
      <c r="R711" s="64" t="s">
        <v>568</v>
      </c>
    </row>
    <row r="712" spans="2:18" x14ac:dyDescent="0.3">
      <c r="B712" t="s">
        <v>2562</v>
      </c>
      <c r="C712" t="s">
        <v>2563</v>
      </c>
      <c r="D712" t="s">
        <v>2572</v>
      </c>
      <c r="E712" s="64" t="s">
        <v>2831</v>
      </c>
      <c r="F712" s="64" t="s">
        <v>2831</v>
      </c>
      <c r="G712" s="64" t="s">
        <v>568</v>
      </c>
      <c r="H712" s="64" t="s">
        <v>3354</v>
      </c>
      <c r="I712" t="s">
        <v>4134</v>
      </c>
      <c r="J712" t="s">
        <v>2072</v>
      </c>
      <c r="K712" t="s">
        <v>568</v>
      </c>
      <c r="L712" s="64" t="s">
        <v>3369</v>
      </c>
      <c r="M712" t="s">
        <v>2186</v>
      </c>
      <c r="N712" t="s">
        <v>4135</v>
      </c>
      <c r="O712" s="263">
        <v>0</v>
      </c>
      <c r="P712" s="158">
        <v>0</v>
      </c>
      <c r="Q712" s="64" t="s">
        <v>2147</v>
      </c>
      <c r="R712" s="64" t="s">
        <v>568</v>
      </c>
    </row>
    <row r="713" spans="2:18" x14ac:dyDescent="0.3">
      <c r="B713" t="s">
        <v>2562</v>
      </c>
      <c r="C713" t="s">
        <v>2563</v>
      </c>
      <c r="D713" t="s">
        <v>2572</v>
      </c>
      <c r="E713" s="64" t="s">
        <v>2831</v>
      </c>
      <c r="F713" s="64" t="s">
        <v>2831</v>
      </c>
      <c r="G713" s="64" t="s">
        <v>568</v>
      </c>
      <c r="H713" s="64" t="s">
        <v>3354</v>
      </c>
      <c r="I713" t="s">
        <v>4136</v>
      </c>
      <c r="J713" t="s">
        <v>2073</v>
      </c>
      <c r="K713" t="s">
        <v>4137</v>
      </c>
      <c r="L713" s="64" t="s">
        <v>3453</v>
      </c>
      <c r="M713" t="s">
        <v>2186</v>
      </c>
      <c r="N713" t="s">
        <v>4138</v>
      </c>
      <c r="O713" s="263">
        <v>0</v>
      </c>
      <c r="P713" s="158">
        <v>0</v>
      </c>
      <c r="Q713" s="64" t="s">
        <v>254</v>
      </c>
      <c r="R713" s="64" t="s">
        <v>568</v>
      </c>
    </row>
    <row r="714" spans="2:18" x14ac:dyDescent="0.3">
      <c r="B714" t="s">
        <v>2562</v>
      </c>
      <c r="C714" t="s">
        <v>2563</v>
      </c>
      <c r="D714" t="s">
        <v>2572</v>
      </c>
      <c r="E714" s="64" t="s">
        <v>2831</v>
      </c>
      <c r="F714" s="64" t="s">
        <v>2831</v>
      </c>
      <c r="G714" s="64" t="s">
        <v>568</v>
      </c>
      <c r="H714" s="64" t="s">
        <v>3354</v>
      </c>
      <c r="I714" t="s">
        <v>4139</v>
      </c>
      <c r="J714" t="s">
        <v>2072</v>
      </c>
      <c r="K714" t="s">
        <v>568</v>
      </c>
      <c r="L714" s="64" t="s">
        <v>3389</v>
      </c>
      <c r="M714" t="s">
        <v>2160</v>
      </c>
      <c r="N714" t="s">
        <v>2971</v>
      </c>
      <c r="O714" s="263">
        <v>0</v>
      </c>
      <c r="P714" s="158">
        <v>0</v>
      </c>
      <c r="Q714" s="64" t="s">
        <v>2147</v>
      </c>
      <c r="R714" s="64" t="s">
        <v>568</v>
      </c>
    </row>
    <row r="715" spans="2:18" x14ac:dyDescent="0.3">
      <c r="B715" t="s">
        <v>2562</v>
      </c>
      <c r="C715" t="s">
        <v>2563</v>
      </c>
      <c r="D715" t="s">
        <v>2572</v>
      </c>
      <c r="E715" s="64" t="s">
        <v>2831</v>
      </c>
      <c r="F715" s="64" t="s">
        <v>2831</v>
      </c>
      <c r="G715" s="64" t="s">
        <v>568</v>
      </c>
      <c r="H715" s="64" t="s">
        <v>3354</v>
      </c>
      <c r="I715" t="s">
        <v>4140</v>
      </c>
      <c r="J715" t="s">
        <v>2072</v>
      </c>
      <c r="K715" t="s">
        <v>568</v>
      </c>
      <c r="L715" s="64" t="s">
        <v>3378</v>
      </c>
      <c r="M715" t="s">
        <v>2186</v>
      </c>
      <c r="N715" t="s">
        <v>4141</v>
      </c>
      <c r="O715" s="263">
        <v>0</v>
      </c>
      <c r="P715" s="158">
        <v>0</v>
      </c>
      <c r="Q715" s="64" t="s">
        <v>2147</v>
      </c>
      <c r="R715" s="64" t="s">
        <v>568</v>
      </c>
    </row>
    <row r="716" spans="2:18" x14ac:dyDescent="0.3">
      <c r="B716" t="s">
        <v>2562</v>
      </c>
      <c r="C716" t="s">
        <v>2563</v>
      </c>
      <c r="D716" t="s">
        <v>2572</v>
      </c>
      <c r="E716" s="64" t="s">
        <v>2831</v>
      </c>
      <c r="F716" s="64" t="s">
        <v>2831</v>
      </c>
      <c r="G716" s="64" t="s">
        <v>568</v>
      </c>
      <c r="H716" s="64" t="s">
        <v>3354</v>
      </c>
      <c r="I716" t="s">
        <v>4142</v>
      </c>
      <c r="J716" t="s">
        <v>2072</v>
      </c>
      <c r="K716" t="s">
        <v>568</v>
      </c>
      <c r="L716" s="64" t="s">
        <v>3389</v>
      </c>
      <c r="M716" t="s">
        <v>2186</v>
      </c>
      <c r="N716" t="s">
        <v>4143</v>
      </c>
      <c r="O716" s="263">
        <v>0</v>
      </c>
      <c r="P716" s="158">
        <v>0</v>
      </c>
      <c r="Q716" s="64" t="s">
        <v>254</v>
      </c>
      <c r="R716" s="64" t="s">
        <v>568</v>
      </c>
    </row>
    <row r="717" spans="2:18" x14ac:dyDescent="0.3">
      <c r="B717" t="s">
        <v>2562</v>
      </c>
      <c r="C717" t="s">
        <v>2563</v>
      </c>
      <c r="D717" t="s">
        <v>2572</v>
      </c>
      <c r="E717" s="64" t="s">
        <v>2831</v>
      </c>
      <c r="F717" s="64" t="s">
        <v>2831</v>
      </c>
      <c r="G717" s="64" t="s">
        <v>568</v>
      </c>
      <c r="H717" s="64" t="s">
        <v>3354</v>
      </c>
      <c r="I717" t="s">
        <v>4144</v>
      </c>
      <c r="J717" t="s">
        <v>2072</v>
      </c>
      <c r="K717" t="s">
        <v>568</v>
      </c>
      <c r="L717" s="64" t="s">
        <v>3392</v>
      </c>
      <c r="M717" t="s">
        <v>2186</v>
      </c>
      <c r="N717" t="s">
        <v>4145</v>
      </c>
      <c r="O717" s="263">
        <v>0</v>
      </c>
      <c r="P717" s="158">
        <v>0</v>
      </c>
      <c r="Q717" s="64" t="s">
        <v>254</v>
      </c>
      <c r="R717" s="64" t="s">
        <v>568</v>
      </c>
    </row>
    <row r="718" spans="2:18" x14ac:dyDescent="0.3">
      <c r="B718" t="s">
        <v>2562</v>
      </c>
      <c r="C718" t="s">
        <v>2563</v>
      </c>
      <c r="D718" t="s">
        <v>2572</v>
      </c>
      <c r="E718" s="64" t="s">
        <v>2831</v>
      </c>
      <c r="F718" s="64" t="s">
        <v>2831</v>
      </c>
      <c r="G718" s="64" t="s">
        <v>568</v>
      </c>
      <c r="H718" s="64" t="s">
        <v>3354</v>
      </c>
      <c r="I718" t="s">
        <v>4146</v>
      </c>
      <c r="J718" t="s">
        <v>2072</v>
      </c>
      <c r="K718" t="s">
        <v>568</v>
      </c>
      <c r="L718" s="64" t="s">
        <v>3466</v>
      </c>
      <c r="M718" t="s">
        <v>2186</v>
      </c>
      <c r="N718" t="s">
        <v>4147</v>
      </c>
      <c r="O718" s="263">
        <v>0</v>
      </c>
      <c r="P718" s="158">
        <v>0</v>
      </c>
      <c r="Q718" s="64" t="s">
        <v>254</v>
      </c>
      <c r="R718" s="64" t="s">
        <v>568</v>
      </c>
    </row>
    <row r="719" spans="2:18" x14ac:dyDescent="0.3">
      <c r="B719" t="s">
        <v>2562</v>
      </c>
      <c r="C719" t="s">
        <v>2563</v>
      </c>
      <c r="D719" t="s">
        <v>2572</v>
      </c>
      <c r="E719" s="64" t="s">
        <v>2831</v>
      </c>
      <c r="F719" s="64" t="s">
        <v>2831</v>
      </c>
      <c r="G719" s="64" t="s">
        <v>568</v>
      </c>
      <c r="H719" s="64" t="s">
        <v>3354</v>
      </c>
      <c r="I719" t="s">
        <v>4148</v>
      </c>
      <c r="J719" t="s">
        <v>2072</v>
      </c>
      <c r="K719" t="s">
        <v>568</v>
      </c>
      <c r="L719" s="64" t="s">
        <v>3448</v>
      </c>
      <c r="M719" t="s">
        <v>2160</v>
      </c>
      <c r="N719" t="s">
        <v>4149</v>
      </c>
      <c r="O719" s="263">
        <v>0</v>
      </c>
      <c r="P719" s="158">
        <v>0</v>
      </c>
      <c r="Q719" s="64" t="s">
        <v>254</v>
      </c>
      <c r="R719" s="64" t="s">
        <v>568</v>
      </c>
    </row>
    <row r="720" spans="2:18" x14ac:dyDescent="0.3">
      <c r="B720" t="s">
        <v>2562</v>
      </c>
      <c r="C720" t="s">
        <v>2563</v>
      </c>
      <c r="D720" t="s">
        <v>2572</v>
      </c>
      <c r="E720" s="64" t="s">
        <v>2831</v>
      </c>
      <c r="F720" s="64" t="s">
        <v>2831</v>
      </c>
      <c r="G720" s="64" t="s">
        <v>568</v>
      </c>
      <c r="H720" s="64" t="s">
        <v>3354</v>
      </c>
      <c r="I720" t="s">
        <v>4150</v>
      </c>
      <c r="J720" t="s">
        <v>2073</v>
      </c>
      <c r="K720" t="s">
        <v>4151</v>
      </c>
      <c r="L720" s="64" t="s">
        <v>3453</v>
      </c>
      <c r="M720" t="s">
        <v>2186</v>
      </c>
      <c r="N720" t="s">
        <v>4152</v>
      </c>
      <c r="O720" s="263">
        <v>0</v>
      </c>
      <c r="P720" s="158">
        <v>0</v>
      </c>
      <c r="Q720" s="64" t="s">
        <v>254</v>
      </c>
      <c r="R720" s="64" t="s">
        <v>568</v>
      </c>
    </row>
    <row r="721" spans="2:18" x14ac:dyDescent="0.3">
      <c r="B721" t="s">
        <v>2562</v>
      </c>
      <c r="C721" t="s">
        <v>2563</v>
      </c>
      <c r="D721" t="s">
        <v>2572</v>
      </c>
      <c r="E721" s="64" t="s">
        <v>2831</v>
      </c>
      <c r="F721" s="64" t="s">
        <v>2831</v>
      </c>
      <c r="G721" s="64" t="s">
        <v>568</v>
      </c>
      <c r="H721" s="64" t="s">
        <v>3354</v>
      </c>
      <c r="I721" t="s">
        <v>4153</v>
      </c>
      <c r="J721" t="s">
        <v>2072</v>
      </c>
      <c r="K721" t="s">
        <v>568</v>
      </c>
      <c r="L721" s="64" t="s">
        <v>3411</v>
      </c>
      <c r="M721" t="s">
        <v>2186</v>
      </c>
      <c r="N721" t="s">
        <v>4154</v>
      </c>
      <c r="O721" s="263">
        <v>0</v>
      </c>
      <c r="P721" s="158">
        <v>0</v>
      </c>
      <c r="Q721" s="64" t="s">
        <v>254</v>
      </c>
      <c r="R721" s="64" t="s">
        <v>568</v>
      </c>
    </row>
    <row r="722" spans="2:18" x14ac:dyDescent="0.3">
      <c r="B722" t="s">
        <v>2562</v>
      </c>
      <c r="C722" t="s">
        <v>2563</v>
      </c>
      <c r="D722" t="s">
        <v>2572</v>
      </c>
      <c r="E722" s="64" t="s">
        <v>2831</v>
      </c>
      <c r="F722" s="64" t="s">
        <v>2831</v>
      </c>
      <c r="G722" s="64" t="s">
        <v>568</v>
      </c>
      <c r="H722" s="64" t="s">
        <v>3354</v>
      </c>
      <c r="I722" t="s">
        <v>4155</v>
      </c>
      <c r="J722" t="s">
        <v>2072</v>
      </c>
      <c r="K722" t="s">
        <v>568</v>
      </c>
      <c r="L722" s="64" t="s">
        <v>3378</v>
      </c>
      <c r="M722" t="s">
        <v>2186</v>
      </c>
      <c r="N722" t="s">
        <v>4156</v>
      </c>
      <c r="O722" s="263">
        <v>0</v>
      </c>
      <c r="P722" s="158">
        <v>0</v>
      </c>
      <c r="Q722" s="64" t="s">
        <v>254</v>
      </c>
      <c r="R722" s="64" t="s">
        <v>568</v>
      </c>
    </row>
    <row r="723" spans="2:18" x14ac:dyDescent="0.3">
      <c r="B723" t="s">
        <v>2562</v>
      </c>
      <c r="C723" t="s">
        <v>2563</v>
      </c>
      <c r="D723" t="s">
        <v>2572</v>
      </c>
      <c r="E723" s="64" t="s">
        <v>2831</v>
      </c>
      <c r="F723" s="64" t="s">
        <v>2831</v>
      </c>
      <c r="G723" s="64" t="s">
        <v>568</v>
      </c>
      <c r="H723" s="64" t="s">
        <v>3354</v>
      </c>
      <c r="I723" t="s">
        <v>4157</v>
      </c>
      <c r="J723" t="s">
        <v>2072</v>
      </c>
      <c r="K723" t="s">
        <v>568</v>
      </c>
      <c r="L723" s="64" t="s">
        <v>3372</v>
      </c>
      <c r="M723" t="s">
        <v>2186</v>
      </c>
      <c r="N723" t="s">
        <v>4158</v>
      </c>
      <c r="O723" s="263">
        <v>0</v>
      </c>
      <c r="P723" s="158">
        <v>0</v>
      </c>
      <c r="Q723" s="64" t="s">
        <v>254</v>
      </c>
      <c r="R723" s="64" t="s">
        <v>568</v>
      </c>
    </row>
    <row r="724" spans="2:18" x14ac:dyDescent="0.3">
      <c r="B724" t="s">
        <v>2562</v>
      </c>
      <c r="C724" t="s">
        <v>2563</v>
      </c>
      <c r="D724" t="s">
        <v>2572</v>
      </c>
      <c r="E724" s="64" t="s">
        <v>2831</v>
      </c>
      <c r="F724" s="64" t="s">
        <v>2831</v>
      </c>
      <c r="G724" s="64" t="s">
        <v>568</v>
      </c>
      <c r="H724" s="64" t="s">
        <v>3354</v>
      </c>
      <c r="I724" t="s">
        <v>4159</v>
      </c>
      <c r="J724" t="s">
        <v>2072</v>
      </c>
      <c r="K724" t="s">
        <v>568</v>
      </c>
      <c r="L724" s="64" t="s">
        <v>3448</v>
      </c>
      <c r="M724" t="s">
        <v>2186</v>
      </c>
      <c r="N724" t="s">
        <v>4160</v>
      </c>
      <c r="O724" s="263">
        <v>0</v>
      </c>
      <c r="P724" s="158">
        <v>0</v>
      </c>
      <c r="Q724" s="64" t="s">
        <v>2147</v>
      </c>
      <c r="R724" s="64" t="s">
        <v>568</v>
      </c>
    </row>
    <row r="725" spans="2:18" x14ac:dyDescent="0.3">
      <c r="B725" t="s">
        <v>2562</v>
      </c>
      <c r="C725" t="s">
        <v>2563</v>
      </c>
      <c r="D725" t="s">
        <v>2572</v>
      </c>
      <c r="E725" s="64" t="s">
        <v>2831</v>
      </c>
      <c r="F725" s="64" t="s">
        <v>2831</v>
      </c>
      <c r="G725" s="64" t="s">
        <v>568</v>
      </c>
      <c r="H725" s="64" t="s">
        <v>3354</v>
      </c>
      <c r="I725" t="s">
        <v>4161</v>
      </c>
      <c r="J725" t="s">
        <v>2073</v>
      </c>
      <c r="K725" t="s">
        <v>4162</v>
      </c>
      <c r="L725" s="64" t="s">
        <v>3356</v>
      </c>
      <c r="M725" t="s">
        <v>2186</v>
      </c>
      <c r="N725" t="s">
        <v>4163</v>
      </c>
      <c r="O725" s="263">
        <v>0</v>
      </c>
      <c r="P725" s="158">
        <v>0</v>
      </c>
      <c r="Q725" s="64" t="s">
        <v>254</v>
      </c>
      <c r="R725" s="64" t="s">
        <v>568</v>
      </c>
    </row>
    <row r="726" spans="2:18" x14ac:dyDescent="0.3">
      <c r="B726" t="s">
        <v>2562</v>
      </c>
      <c r="C726" t="s">
        <v>2563</v>
      </c>
      <c r="D726" t="s">
        <v>2572</v>
      </c>
      <c r="E726" s="64" t="s">
        <v>2831</v>
      </c>
      <c r="F726" s="64" t="s">
        <v>2831</v>
      </c>
      <c r="G726" s="64" t="s">
        <v>568</v>
      </c>
      <c r="H726" s="64" t="s">
        <v>3354</v>
      </c>
      <c r="I726" t="s">
        <v>4164</v>
      </c>
      <c r="J726" t="s">
        <v>2072</v>
      </c>
      <c r="K726" t="s">
        <v>568</v>
      </c>
      <c r="L726" s="64" t="s">
        <v>3375</v>
      </c>
      <c r="M726" t="s">
        <v>2186</v>
      </c>
      <c r="N726" t="s">
        <v>4165</v>
      </c>
      <c r="O726" s="263">
        <v>0</v>
      </c>
      <c r="P726" s="158">
        <v>0</v>
      </c>
      <c r="Q726" s="64" t="s">
        <v>254</v>
      </c>
      <c r="R726" s="64" t="s">
        <v>568</v>
      </c>
    </row>
    <row r="727" spans="2:18" x14ac:dyDescent="0.3">
      <c r="B727" t="s">
        <v>2562</v>
      </c>
      <c r="C727" t="s">
        <v>2563</v>
      </c>
      <c r="D727" t="s">
        <v>2572</v>
      </c>
      <c r="E727" s="64" t="s">
        <v>2831</v>
      </c>
      <c r="F727" s="64" t="s">
        <v>2831</v>
      </c>
      <c r="G727" s="64" t="s">
        <v>568</v>
      </c>
      <c r="H727" s="64" t="s">
        <v>3354</v>
      </c>
      <c r="I727" t="s">
        <v>4166</v>
      </c>
      <c r="J727" t="s">
        <v>2072</v>
      </c>
      <c r="K727" t="s">
        <v>568</v>
      </c>
      <c r="L727" s="64" t="s">
        <v>3443</v>
      </c>
      <c r="M727" t="s">
        <v>2186</v>
      </c>
      <c r="N727" t="s">
        <v>4167</v>
      </c>
      <c r="O727" s="263">
        <v>0</v>
      </c>
      <c r="P727" s="158">
        <v>0</v>
      </c>
      <c r="Q727" s="64" t="s">
        <v>2147</v>
      </c>
      <c r="R727" s="64" t="s">
        <v>568</v>
      </c>
    </row>
    <row r="728" spans="2:18" x14ac:dyDescent="0.3">
      <c r="B728" t="s">
        <v>2562</v>
      </c>
      <c r="C728" t="s">
        <v>2563</v>
      </c>
      <c r="D728" t="s">
        <v>2572</v>
      </c>
      <c r="E728" s="64" t="s">
        <v>2831</v>
      </c>
      <c r="F728" s="64" t="s">
        <v>2831</v>
      </c>
      <c r="G728" s="64" t="s">
        <v>568</v>
      </c>
      <c r="H728" s="64" t="s">
        <v>3354</v>
      </c>
      <c r="I728" t="s">
        <v>4168</v>
      </c>
      <c r="J728" t="s">
        <v>2072</v>
      </c>
      <c r="K728" t="s">
        <v>568</v>
      </c>
      <c r="L728" s="64" t="s">
        <v>3619</v>
      </c>
      <c r="M728" t="s">
        <v>2186</v>
      </c>
      <c r="N728" t="s">
        <v>4169</v>
      </c>
      <c r="O728" s="263">
        <v>0</v>
      </c>
      <c r="P728" s="158">
        <v>0</v>
      </c>
      <c r="Q728" s="64" t="s">
        <v>254</v>
      </c>
      <c r="R728" s="64" t="s">
        <v>568</v>
      </c>
    </row>
    <row r="729" spans="2:18" x14ac:dyDescent="0.3">
      <c r="B729" t="s">
        <v>2562</v>
      </c>
      <c r="C729" t="s">
        <v>2563</v>
      </c>
      <c r="D729" t="s">
        <v>2572</v>
      </c>
      <c r="E729" s="64" t="s">
        <v>2831</v>
      </c>
      <c r="F729" s="64" t="s">
        <v>2831</v>
      </c>
      <c r="G729" s="64" t="s">
        <v>568</v>
      </c>
      <c r="H729" s="64" t="s">
        <v>3354</v>
      </c>
      <c r="I729" t="s">
        <v>4170</v>
      </c>
      <c r="J729" t="s">
        <v>2072</v>
      </c>
      <c r="K729" t="s">
        <v>568</v>
      </c>
      <c r="L729" s="64" t="s">
        <v>3422</v>
      </c>
      <c r="M729" t="s">
        <v>1535</v>
      </c>
      <c r="N729" t="s">
        <v>1535</v>
      </c>
      <c r="O729" s="263">
        <v>0</v>
      </c>
      <c r="P729" s="158">
        <v>0</v>
      </c>
      <c r="Q729" s="64" t="s">
        <v>254</v>
      </c>
      <c r="R729" s="64" t="s">
        <v>568</v>
      </c>
    </row>
    <row r="730" spans="2:18" x14ac:dyDescent="0.3">
      <c r="B730" t="s">
        <v>2562</v>
      </c>
      <c r="C730" t="s">
        <v>2563</v>
      </c>
      <c r="D730" t="s">
        <v>2572</v>
      </c>
      <c r="E730" s="64" t="s">
        <v>2831</v>
      </c>
      <c r="F730" s="64" t="s">
        <v>2831</v>
      </c>
      <c r="G730" s="64" t="s">
        <v>568</v>
      </c>
      <c r="H730" s="64" t="s">
        <v>3354</v>
      </c>
      <c r="I730" t="s">
        <v>4171</v>
      </c>
      <c r="J730" t="s">
        <v>2072</v>
      </c>
      <c r="K730" t="s">
        <v>568</v>
      </c>
      <c r="L730" s="64" t="s">
        <v>3448</v>
      </c>
      <c r="M730" t="s">
        <v>2186</v>
      </c>
      <c r="N730" t="s">
        <v>4172</v>
      </c>
      <c r="O730" s="263">
        <v>0</v>
      </c>
      <c r="P730" s="158">
        <v>0</v>
      </c>
      <c r="Q730" s="64" t="s">
        <v>254</v>
      </c>
      <c r="R730" s="64" t="s">
        <v>568</v>
      </c>
    </row>
    <row r="731" spans="2:18" x14ac:dyDescent="0.3">
      <c r="B731" t="s">
        <v>2562</v>
      </c>
      <c r="C731" t="s">
        <v>2563</v>
      </c>
      <c r="D731" t="s">
        <v>2572</v>
      </c>
      <c r="E731" s="64" t="s">
        <v>2831</v>
      </c>
      <c r="F731" s="64" t="s">
        <v>2831</v>
      </c>
      <c r="G731" s="64" t="s">
        <v>568</v>
      </c>
      <c r="H731" s="64" t="s">
        <v>3354</v>
      </c>
      <c r="I731" t="s">
        <v>4173</v>
      </c>
      <c r="J731" t="s">
        <v>2072</v>
      </c>
      <c r="K731" t="s">
        <v>568</v>
      </c>
      <c r="L731" s="64" t="s">
        <v>3532</v>
      </c>
      <c r="M731" t="s">
        <v>1535</v>
      </c>
      <c r="N731" t="s">
        <v>1535</v>
      </c>
      <c r="O731" s="263">
        <v>0</v>
      </c>
      <c r="P731" s="158">
        <v>0</v>
      </c>
      <c r="Q731" s="64" t="s">
        <v>254</v>
      </c>
      <c r="R731" s="64" t="s">
        <v>568</v>
      </c>
    </row>
    <row r="732" spans="2:18" x14ac:dyDescent="0.3">
      <c r="B732" t="s">
        <v>2562</v>
      </c>
      <c r="C732" t="s">
        <v>2563</v>
      </c>
      <c r="D732" t="s">
        <v>2572</v>
      </c>
      <c r="E732" s="64" t="s">
        <v>2831</v>
      </c>
      <c r="F732" s="64" t="s">
        <v>2831</v>
      </c>
      <c r="G732" s="64" t="s">
        <v>568</v>
      </c>
      <c r="H732" s="64" t="s">
        <v>3354</v>
      </c>
      <c r="I732" t="s">
        <v>4174</v>
      </c>
      <c r="J732" t="s">
        <v>2072</v>
      </c>
      <c r="K732" t="s">
        <v>568</v>
      </c>
      <c r="L732" s="64" t="s">
        <v>3532</v>
      </c>
      <c r="M732" t="s">
        <v>2186</v>
      </c>
      <c r="N732" t="s">
        <v>4175</v>
      </c>
      <c r="O732" s="263">
        <v>0</v>
      </c>
      <c r="P732" s="158">
        <v>0</v>
      </c>
      <c r="Q732" s="64" t="s">
        <v>254</v>
      </c>
      <c r="R732" s="64" t="s">
        <v>568</v>
      </c>
    </row>
    <row r="733" spans="2:18" x14ac:dyDescent="0.3">
      <c r="B733" t="s">
        <v>2562</v>
      </c>
      <c r="C733" t="s">
        <v>2563</v>
      </c>
      <c r="D733" t="s">
        <v>2572</v>
      </c>
      <c r="E733" s="64" t="s">
        <v>2831</v>
      </c>
      <c r="F733" s="64" t="s">
        <v>2831</v>
      </c>
      <c r="G733" s="64" t="s">
        <v>568</v>
      </c>
      <c r="H733" s="64" t="s">
        <v>3354</v>
      </c>
      <c r="I733" t="s">
        <v>4176</v>
      </c>
      <c r="J733" t="s">
        <v>2072</v>
      </c>
      <c r="K733" t="s">
        <v>568</v>
      </c>
      <c r="L733" s="64" t="s">
        <v>3404</v>
      </c>
      <c r="M733" t="s">
        <v>2186</v>
      </c>
      <c r="N733" t="s">
        <v>4177</v>
      </c>
      <c r="O733" s="263">
        <v>0</v>
      </c>
      <c r="P733" s="158">
        <v>0</v>
      </c>
      <c r="Q733" s="64" t="s">
        <v>254</v>
      </c>
      <c r="R733" s="64" t="s">
        <v>568</v>
      </c>
    </row>
    <row r="734" spans="2:18" x14ac:dyDescent="0.3">
      <c r="B734" t="s">
        <v>2562</v>
      </c>
      <c r="C734" t="s">
        <v>2563</v>
      </c>
      <c r="D734" t="s">
        <v>2572</v>
      </c>
      <c r="E734" s="64" t="s">
        <v>2831</v>
      </c>
      <c r="F734" s="64" t="s">
        <v>2831</v>
      </c>
      <c r="G734" s="64" t="s">
        <v>568</v>
      </c>
      <c r="H734" s="64" t="s">
        <v>3354</v>
      </c>
      <c r="I734" t="s">
        <v>4178</v>
      </c>
      <c r="J734" t="s">
        <v>2072</v>
      </c>
      <c r="K734" t="s">
        <v>568</v>
      </c>
      <c r="L734" s="64" t="s">
        <v>3395</v>
      </c>
      <c r="M734" t="s">
        <v>2186</v>
      </c>
      <c r="N734" t="s">
        <v>4179</v>
      </c>
      <c r="O734" s="263">
        <v>0</v>
      </c>
      <c r="P734" s="158">
        <v>0</v>
      </c>
      <c r="Q734" s="64" t="s">
        <v>254</v>
      </c>
      <c r="R734" s="64" t="s">
        <v>568</v>
      </c>
    </row>
    <row r="735" spans="2:18" x14ac:dyDescent="0.3">
      <c r="B735" t="s">
        <v>2562</v>
      </c>
      <c r="C735" t="s">
        <v>2563</v>
      </c>
      <c r="D735" t="s">
        <v>2572</v>
      </c>
      <c r="E735" s="64" t="s">
        <v>2831</v>
      </c>
      <c r="F735" s="64" t="s">
        <v>2831</v>
      </c>
      <c r="G735" s="64" t="s">
        <v>568</v>
      </c>
      <c r="H735" s="64" t="s">
        <v>3354</v>
      </c>
      <c r="I735" t="s">
        <v>4180</v>
      </c>
      <c r="J735" t="s">
        <v>2072</v>
      </c>
      <c r="K735" t="s">
        <v>568</v>
      </c>
      <c r="L735" s="64" t="s">
        <v>3411</v>
      </c>
      <c r="M735" t="s">
        <v>1535</v>
      </c>
      <c r="N735" t="s">
        <v>1535</v>
      </c>
      <c r="O735" s="263">
        <v>0</v>
      </c>
      <c r="P735" s="158">
        <v>0</v>
      </c>
      <c r="Q735" s="64" t="s">
        <v>254</v>
      </c>
      <c r="R735" s="64" t="s">
        <v>568</v>
      </c>
    </row>
    <row r="736" spans="2:18" x14ac:dyDescent="0.3">
      <c r="B736" t="s">
        <v>2562</v>
      </c>
      <c r="C736" t="s">
        <v>2563</v>
      </c>
      <c r="D736" t="s">
        <v>2572</v>
      </c>
      <c r="E736" s="64" t="s">
        <v>2831</v>
      </c>
      <c r="F736" s="64" t="s">
        <v>2831</v>
      </c>
      <c r="G736" s="64" t="s">
        <v>568</v>
      </c>
      <c r="H736" s="64" t="s">
        <v>3354</v>
      </c>
      <c r="I736" t="s">
        <v>4181</v>
      </c>
      <c r="J736" t="s">
        <v>2073</v>
      </c>
      <c r="K736" t="s">
        <v>4182</v>
      </c>
      <c r="L736" s="64" t="s">
        <v>3395</v>
      </c>
      <c r="M736" t="s">
        <v>2186</v>
      </c>
      <c r="N736" t="s">
        <v>4183</v>
      </c>
      <c r="O736" s="263">
        <v>0</v>
      </c>
      <c r="P736" s="158">
        <v>0</v>
      </c>
      <c r="Q736" s="64" t="s">
        <v>254</v>
      </c>
      <c r="R736" s="64" t="s">
        <v>568</v>
      </c>
    </row>
    <row r="737" spans="2:18" x14ac:dyDescent="0.3">
      <c r="B737" t="s">
        <v>2562</v>
      </c>
      <c r="C737" t="s">
        <v>2563</v>
      </c>
      <c r="D737" t="s">
        <v>2572</v>
      </c>
      <c r="E737" s="64" t="s">
        <v>2831</v>
      </c>
      <c r="F737" s="64" t="s">
        <v>2831</v>
      </c>
      <c r="G737" s="64" t="s">
        <v>568</v>
      </c>
      <c r="H737" s="64" t="s">
        <v>3354</v>
      </c>
      <c r="I737" t="s">
        <v>4184</v>
      </c>
      <c r="J737" t="s">
        <v>2072</v>
      </c>
      <c r="K737" t="s">
        <v>568</v>
      </c>
      <c r="L737" s="64" t="s">
        <v>3356</v>
      </c>
      <c r="M737" t="s">
        <v>2186</v>
      </c>
      <c r="N737" t="s">
        <v>4185</v>
      </c>
      <c r="O737" s="263">
        <v>0</v>
      </c>
      <c r="P737" s="158">
        <v>0</v>
      </c>
      <c r="Q737" s="64" t="s">
        <v>254</v>
      </c>
      <c r="R737" s="64" t="s">
        <v>568</v>
      </c>
    </row>
    <row r="738" spans="2:18" x14ac:dyDescent="0.3">
      <c r="B738" t="s">
        <v>2562</v>
      </c>
      <c r="C738" t="s">
        <v>2563</v>
      </c>
      <c r="D738" t="s">
        <v>2572</v>
      </c>
      <c r="E738" s="64" t="s">
        <v>2831</v>
      </c>
      <c r="F738" s="64" t="s">
        <v>2831</v>
      </c>
      <c r="G738" s="64" t="s">
        <v>568</v>
      </c>
      <c r="H738" s="64" t="s">
        <v>3354</v>
      </c>
      <c r="I738" t="s">
        <v>4186</v>
      </c>
      <c r="J738" t="s">
        <v>2072</v>
      </c>
      <c r="K738" t="s">
        <v>568</v>
      </c>
      <c r="L738" s="64" t="s">
        <v>3375</v>
      </c>
      <c r="M738" t="s">
        <v>2186</v>
      </c>
      <c r="N738" t="s">
        <v>4187</v>
      </c>
      <c r="O738" s="263">
        <v>0</v>
      </c>
      <c r="P738" s="158">
        <v>0</v>
      </c>
      <c r="Q738" s="64" t="s">
        <v>254</v>
      </c>
      <c r="R738" s="64" t="s">
        <v>568</v>
      </c>
    </row>
    <row r="739" spans="2:18" x14ac:dyDescent="0.3">
      <c r="B739" t="s">
        <v>2562</v>
      </c>
      <c r="C739" t="s">
        <v>2563</v>
      </c>
      <c r="D739" t="s">
        <v>2572</v>
      </c>
      <c r="E739" s="64" t="s">
        <v>2831</v>
      </c>
      <c r="F739" s="64" t="s">
        <v>2831</v>
      </c>
      <c r="G739" s="64" t="s">
        <v>568</v>
      </c>
      <c r="H739" s="64" t="s">
        <v>3354</v>
      </c>
      <c r="I739" t="s">
        <v>4188</v>
      </c>
      <c r="J739" t="s">
        <v>2072</v>
      </c>
      <c r="K739" t="s">
        <v>568</v>
      </c>
      <c r="L739" s="64" t="s">
        <v>3364</v>
      </c>
      <c r="M739" t="s">
        <v>2186</v>
      </c>
      <c r="N739" t="s">
        <v>4189</v>
      </c>
      <c r="O739" s="263">
        <v>0</v>
      </c>
      <c r="P739" s="158">
        <v>0</v>
      </c>
      <c r="Q739" s="64" t="s">
        <v>254</v>
      </c>
      <c r="R739" s="64" t="s">
        <v>568</v>
      </c>
    </row>
    <row r="740" spans="2:18" x14ac:dyDescent="0.3">
      <c r="B740" t="s">
        <v>2562</v>
      </c>
      <c r="C740" t="s">
        <v>2563</v>
      </c>
      <c r="D740" t="s">
        <v>2572</v>
      </c>
      <c r="E740" s="64" t="s">
        <v>2831</v>
      </c>
      <c r="F740" s="64" t="s">
        <v>2831</v>
      </c>
      <c r="G740" s="64" t="s">
        <v>568</v>
      </c>
      <c r="H740" s="64" t="s">
        <v>3354</v>
      </c>
      <c r="I740" t="s">
        <v>4190</v>
      </c>
      <c r="J740" t="s">
        <v>2073</v>
      </c>
      <c r="K740" t="s">
        <v>4191</v>
      </c>
      <c r="L740" s="64" t="s">
        <v>3453</v>
      </c>
      <c r="M740" t="s">
        <v>2186</v>
      </c>
      <c r="N740" t="s">
        <v>4192</v>
      </c>
      <c r="O740" s="263">
        <v>0</v>
      </c>
      <c r="P740" s="158">
        <v>0</v>
      </c>
      <c r="Q740" s="64" t="s">
        <v>254</v>
      </c>
      <c r="R740" s="64" t="s">
        <v>568</v>
      </c>
    </row>
    <row r="741" spans="2:18" x14ac:dyDescent="0.3">
      <c r="B741" t="s">
        <v>2562</v>
      </c>
      <c r="C741" t="s">
        <v>2563</v>
      </c>
      <c r="D741" t="s">
        <v>2572</v>
      </c>
      <c r="E741" s="64" t="s">
        <v>2831</v>
      </c>
      <c r="F741" s="64" t="s">
        <v>2831</v>
      </c>
      <c r="G741" s="64" t="s">
        <v>568</v>
      </c>
      <c r="H741" s="64" t="s">
        <v>3354</v>
      </c>
      <c r="I741" t="s">
        <v>4193</v>
      </c>
      <c r="J741" t="s">
        <v>2072</v>
      </c>
      <c r="K741" t="s">
        <v>568</v>
      </c>
      <c r="L741" s="64" t="s">
        <v>3443</v>
      </c>
      <c r="M741" t="s">
        <v>2186</v>
      </c>
      <c r="N741" t="s">
        <v>4194</v>
      </c>
      <c r="O741" s="263">
        <v>0</v>
      </c>
      <c r="P741" s="158">
        <v>0</v>
      </c>
      <c r="Q741" s="64" t="s">
        <v>254</v>
      </c>
      <c r="R741" s="64" t="s">
        <v>568</v>
      </c>
    </row>
    <row r="742" spans="2:18" x14ac:dyDescent="0.3">
      <c r="B742" t="s">
        <v>2562</v>
      </c>
      <c r="C742" t="s">
        <v>2563</v>
      </c>
      <c r="D742" t="s">
        <v>2572</v>
      </c>
      <c r="E742" s="64" t="s">
        <v>2831</v>
      </c>
      <c r="F742" s="64" t="s">
        <v>2831</v>
      </c>
      <c r="G742" s="64" t="s">
        <v>568</v>
      </c>
      <c r="H742" s="64" t="s">
        <v>3354</v>
      </c>
      <c r="I742" t="s">
        <v>4195</v>
      </c>
      <c r="J742" t="s">
        <v>2072</v>
      </c>
      <c r="K742" t="s">
        <v>568</v>
      </c>
      <c r="L742" s="64" t="s">
        <v>3635</v>
      </c>
      <c r="M742" t="s">
        <v>2186</v>
      </c>
      <c r="N742" t="s">
        <v>4196</v>
      </c>
      <c r="O742" s="263">
        <v>0</v>
      </c>
      <c r="P742" s="158">
        <v>0</v>
      </c>
      <c r="Q742" s="64" t="s">
        <v>254</v>
      </c>
      <c r="R742" s="64" t="s">
        <v>568</v>
      </c>
    </row>
    <row r="743" spans="2:18" x14ac:dyDescent="0.3">
      <c r="B743" t="s">
        <v>2562</v>
      </c>
      <c r="C743" t="s">
        <v>2563</v>
      </c>
      <c r="D743" t="s">
        <v>2572</v>
      </c>
      <c r="E743" s="64" t="s">
        <v>2831</v>
      </c>
      <c r="F743" s="64" t="s">
        <v>2831</v>
      </c>
      <c r="G743" s="64" t="s">
        <v>568</v>
      </c>
      <c r="H743" s="64" t="s">
        <v>3354</v>
      </c>
      <c r="I743" t="s">
        <v>4197</v>
      </c>
      <c r="J743" t="s">
        <v>2072</v>
      </c>
      <c r="K743" t="s">
        <v>568</v>
      </c>
      <c r="L743" s="64" t="s">
        <v>3386</v>
      </c>
      <c r="M743" t="s">
        <v>1535</v>
      </c>
      <c r="N743" t="s">
        <v>1535</v>
      </c>
      <c r="O743" s="263">
        <v>0</v>
      </c>
      <c r="P743" s="158">
        <v>0</v>
      </c>
      <c r="Q743" s="64" t="s">
        <v>254</v>
      </c>
      <c r="R743" s="64" t="s">
        <v>568</v>
      </c>
    </row>
    <row r="744" spans="2:18" x14ac:dyDescent="0.3">
      <c r="B744" t="s">
        <v>2562</v>
      </c>
      <c r="C744" t="s">
        <v>2563</v>
      </c>
      <c r="D744" t="s">
        <v>2572</v>
      </c>
      <c r="E744" s="64" t="s">
        <v>2831</v>
      </c>
      <c r="F744" s="64" t="s">
        <v>2831</v>
      </c>
      <c r="G744" s="64" t="s">
        <v>568</v>
      </c>
      <c r="H744" s="64" t="s">
        <v>3354</v>
      </c>
      <c r="I744" t="s">
        <v>4198</v>
      </c>
      <c r="J744" t="s">
        <v>2073</v>
      </c>
      <c r="K744" t="s">
        <v>4199</v>
      </c>
      <c r="L744" s="64" t="s">
        <v>3389</v>
      </c>
      <c r="M744" t="s">
        <v>2186</v>
      </c>
      <c r="N744" t="s">
        <v>4200</v>
      </c>
      <c r="O744" s="263">
        <v>0</v>
      </c>
      <c r="P744" s="158">
        <v>0</v>
      </c>
      <c r="Q744" s="64" t="s">
        <v>2147</v>
      </c>
      <c r="R744" s="64" t="s">
        <v>568</v>
      </c>
    </row>
    <row r="745" spans="2:18" x14ac:dyDescent="0.3">
      <c r="B745" t="s">
        <v>2562</v>
      </c>
      <c r="C745" t="s">
        <v>2563</v>
      </c>
      <c r="D745" t="s">
        <v>2572</v>
      </c>
      <c r="E745" s="64" t="s">
        <v>2831</v>
      </c>
      <c r="F745" s="64" t="s">
        <v>2831</v>
      </c>
      <c r="G745" s="64" t="s">
        <v>568</v>
      </c>
      <c r="H745" s="64" t="s">
        <v>3354</v>
      </c>
      <c r="I745" t="s">
        <v>4201</v>
      </c>
      <c r="J745" t="s">
        <v>2072</v>
      </c>
      <c r="K745" t="s">
        <v>568</v>
      </c>
      <c r="L745" s="64" t="s">
        <v>3495</v>
      </c>
      <c r="M745" t="s">
        <v>2186</v>
      </c>
      <c r="N745" t="s">
        <v>4202</v>
      </c>
      <c r="O745" s="263">
        <v>0</v>
      </c>
      <c r="P745" s="158">
        <v>0</v>
      </c>
      <c r="Q745" s="64" t="s">
        <v>254</v>
      </c>
      <c r="R745" s="64" t="s">
        <v>568</v>
      </c>
    </row>
    <row r="746" spans="2:18" x14ac:dyDescent="0.3">
      <c r="B746" t="s">
        <v>2562</v>
      </c>
      <c r="C746" t="s">
        <v>2563</v>
      </c>
      <c r="D746" t="s">
        <v>2572</v>
      </c>
      <c r="E746" s="64" t="s">
        <v>2831</v>
      </c>
      <c r="F746" s="64" t="s">
        <v>2831</v>
      </c>
      <c r="G746" s="64" t="s">
        <v>568</v>
      </c>
      <c r="H746" s="64" t="s">
        <v>3354</v>
      </c>
      <c r="I746" t="s">
        <v>4203</v>
      </c>
      <c r="J746" t="s">
        <v>2073</v>
      </c>
      <c r="K746" t="s">
        <v>4204</v>
      </c>
      <c r="L746" s="64" t="s">
        <v>3372</v>
      </c>
      <c r="M746" t="s">
        <v>2186</v>
      </c>
      <c r="N746" t="s">
        <v>4205</v>
      </c>
      <c r="O746" s="263">
        <v>0</v>
      </c>
      <c r="P746" s="158">
        <v>0</v>
      </c>
      <c r="Q746" s="64" t="s">
        <v>254</v>
      </c>
      <c r="R746" s="64" t="s">
        <v>568</v>
      </c>
    </row>
    <row r="747" spans="2:18" x14ac:dyDescent="0.3">
      <c r="B747" t="s">
        <v>2562</v>
      </c>
      <c r="C747" t="s">
        <v>2563</v>
      </c>
      <c r="D747" t="s">
        <v>2572</v>
      </c>
      <c r="E747" s="64" t="s">
        <v>2831</v>
      </c>
      <c r="F747" s="64" t="s">
        <v>2831</v>
      </c>
      <c r="G747" s="64" t="s">
        <v>568</v>
      </c>
      <c r="H747" s="64" t="s">
        <v>3354</v>
      </c>
      <c r="I747" t="s">
        <v>4206</v>
      </c>
      <c r="J747" t="s">
        <v>2072</v>
      </c>
      <c r="K747" t="s">
        <v>568</v>
      </c>
      <c r="L747" s="64" t="s">
        <v>3372</v>
      </c>
      <c r="M747" t="s">
        <v>1535</v>
      </c>
      <c r="N747" t="s">
        <v>1535</v>
      </c>
      <c r="O747" s="263">
        <v>1</v>
      </c>
      <c r="P747" s="158">
        <v>4602.93</v>
      </c>
      <c r="Q747" s="64" t="s">
        <v>254</v>
      </c>
      <c r="R747" s="64" t="s">
        <v>568</v>
      </c>
    </row>
    <row r="748" spans="2:18" x14ac:dyDescent="0.3">
      <c r="B748" t="s">
        <v>2562</v>
      </c>
      <c r="C748" t="s">
        <v>2563</v>
      </c>
      <c r="D748" t="s">
        <v>2572</v>
      </c>
      <c r="E748" s="64" t="s">
        <v>2831</v>
      </c>
      <c r="F748" s="64" t="s">
        <v>2831</v>
      </c>
      <c r="G748" s="64" t="s">
        <v>568</v>
      </c>
      <c r="H748" s="64" t="s">
        <v>3354</v>
      </c>
      <c r="I748" t="s">
        <v>4207</v>
      </c>
      <c r="J748" t="s">
        <v>2072</v>
      </c>
      <c r="K748" t="s">
        <v>568</v>
      </c>
      <c r="L748" s="64" t="s">
        <v>3416</v>
      </c>
      <c r="M748" t="s">
        <v>2186</v>
      </c>
      <c r="N748" t="s">
        <v>4208</v>
      </c>
      <c r="O748" s="263">
        <v>0</v>
      </c>
      <c r="P748" s="158">
        <v>0</v>
      </c>
      <c r="Q748" s="64" t="s">
        <v>254</v>
      </c>
      <c r="R748" s="64" t="s">
        <v>568</v>
      </c>
    </row>
    <row r="749" spans="2:18" x14ac:dyDescent="0.3">
      <c r="B749" t="s">
        <v>2562</v>
      </c>
      <c r="C749" t="s">
        <v>2563</v>
      </c>
      <c r="D749" t="s">
        <v>2572</v>
      </c>
      <c r="E749" s="64" t="s">
        <v>2831</v>
      </c>
      <c r="F749" s="64" t="s">
        <v>2831</v>
      </c>
      <c r="G749" s="64" t="s">
        <v>568</v>
      </c>
      <c r="H749" s="64" t="s">
        <v>3354</v>
      </c>
      <c r="I749" t="s">
        <v>4209</v>
      </c>
      <c r="J749" t="s">
        <v>2073</v>
      </c>
      <c r="K749" t="s">
        <v>3151</v>
      </c>
      <c r="L749" s="64" t="s">
        <v>3375</v>
      </c>
      <c r="M749" t="s">
        <v>2186</v>
      </c>
      <c r="N749" t="s">
        <v>4210</v>
      </c>
      <c r="O749" s="263">
        <v>0</v>
      </c>
      <c r="P749" s="158">
        <v>0</v>
      </c>
      <c r="Q749" s="64" t="s">
        <v>2147</v>
      </c>
      <c r="R749" s="64" t="s">
        <v>568</v>
      </c>
    </row>
    <row r="750" spans="2:18" x14ac:dyDescent="0.3">
      <c r="B750" t="s">
        <v>2562</v>
      </c>
      <c r="C750" t="s">
        <v>2563</v>
      </c>
      <c r="D750" t="s">
        <v>2572</v>
      </c>
      <c r="E750" s="64" t="s">
        <v>2831</v>
      </c>
      <c r="F750" s="64" t="s">
        <v>2831</v>
      </c>
      <c r="G750" s="64" t="s">
        <v>568</v>
      </c>
      <c r="H750" s="64" t="s">
        <v>3354</v>
      </c>
      <c r="I750" t="s">
        <v>4211</v>
      </c>
      <c r="J750" t="s">
        <v>2072</v>
      </c>
      <c r="K750" t="s">
        <v>568</v>
      </c>
      <c r="L750" s="64" t="s">
        <v>3448</v>
      </c>
      <c r="M750" t="s">
        <v>2186</v>
      </c>
      <c r="N750" t="s">
        <v>4212</v>
      </c>
      <c r="O750" s="263">
        <v>0</v>
      </c>
      <c r="P750" s="158">
        <v>0</v>
      </c>
      <c r="Q750" s="64" t="s">
        <v>2147</v>
      </c>
      <c r="R750" s="64" t="s">
        <v>568</v>
      </c>
    </row>
    <row r="751" spans="2:18" x14ac:dyDescent="0.3">
      <c r="B751" t="s">
        <v>2562</v>
      </c>
      <c r="C751" t="s">
        <v>2563</v>
      </c>
      <c r="D751" t="s">
        <v>2572</v>
      </c>
      <c r="E751" s="64" t="s">
        <v>2831</v>
      </c>
      <c r="F751" s="64" t="s">
        <v>2831</v>
      </c>
      <c r="G751" s="64" t="s">
        <v>568</v>
      </c>
      <c r="H751" s="64" t="s">
        <v>3354</v>
      </c>
      <c r="I751" t="s">
        <v>4213</v>
      </c>
      <c r="J751" t="s">
        <v>2072</v>
      </c>
      <c r="K751" t="s">
        <v>568</v>
      </c>
      <c r="L751" s="64" t="s">
        <v>3375</v>
      </c>
      <c r="M751" t="s">
        <v>2186</v>
      </c>
      <c r="N751" t="s">
        <v>4214</v>
      </c>
      <c r="O751" s="263">
        <v>0</v>
      </c>
      <c r="P751" s="158">
        <v>0</v>
      </c>
      <c r="Q751" s="64" t="s">
        <v>254</v>
      </c>
      <c r="R751" s="64" t="s">
        <v>568</v>
      </c>
    </row>
    <row r="752" spans="2:18" x14ac:dyDescent="0.3">
      <c r="B752" t="s">
        <v>2562</v>
      </c>
      <c r="C752" t="s">
        <v>2563</v>
      </c>
      <c r="D752" t="s">
        <v>2572</v>
      </c>
      <c r="E752" s="64" t="s">
        <v>2831</v>
      </c>
      <c r="F752" s="64" t="s">
        <v>2831</v>
      </c>
      <c r="G752" s="64" t="s">
        <v>568</v>
      </c>
      <c r="H752" s="64" t="s">
        <v>3354</v>
      </c>
      <c r="I752" t="s">
        <v>4215</v>
      </c>
      <c r="J752" t="s">
        <v>2073</v>
      </c>
      <c r="K752" t="s">
        <v>3002</v>
      </c>
      <c r="L752" s="64" t="s">
        <v>3453</v>
      </c>
      <c r="M752" t="s">
        <v>2186</v>
      </c>
      <c r="N752" t="s">
        <v>4216</v>
      </c>
      <c r="O752" s="263">
        <v>0</v>
      </c>
      <c r="P752" s="158">
        <v>0</v>
      </c>
      <c r="Q752" s="64" t="s">
        <v>254</v>
      </c>
      <c r="R752" s="64" t="s">
        <v>568</v>
      </c>
    </row>
    <row r="753" spans="2:18" x14ac:dyDescent="0.3">
      <c r="B753" t="s">
        <v>2562</v>
      </c>
      <c r="C753" t="s">
        <v>2563</v>
      </c>
      <c r="D753" t="s">
        <v>2572</v>
      </c>
      <c r="E753" s="64" t="s">
        <v>2831</v>
      </c>
      <c r="F753" s="64" t="s">
        <v>2831</v>
      </c>
      <c r="G753" s="64" t="s">
        <v>568</v>
      </c>
      <c r="H753" s="64" t="s">
        <v>3354</v>
      </c>
      <c r="I753" t="s">
        <v>4217</v>
      </c>
      <c r="J753" t="s">
        <v>2072</v>
      </c>
      <c r="K753" t="s">
        <v>568</v>
      </c>
      <c r="L753" s="64" t="s">
        <v>3386</v>
      </c>
      <c r="M753" t="s">
        <v>2186</v>
      </c>
      <c r="N753" t="s">
        <v>4218</v>
      </c>
      <c r="O753" s="263">
        <v>0</v>
      </c>
      <c r="P753" s="158">
        <v>0</v>
      </c>
      <c r="Q753" s="64" t="s">
        <v>254</v>
      </c>
      <c r="R753" s="64" t="s">
        <v>568</v>
      </c>
    </row>
    <row r="754" spans="2:18" x14ac:dyDescent="0.3">
      <c r="B754" t="s">
        <v>2562</v>
      </c>
      <c r="C754" t="s">
        <v>2563</v>
      </c>
      <c r="D754" t="s">
        <v>2572</v>
      </c>
      <c r="E754" s="64" t="s">
        <v>2831</v>
      </c>
      <c r="F754" s="64" t="s">
        <v>2831</v>
      </c>
      <c r="G754" s="64" t="s">
        <v>568</v>
      </c>
      <c r="H754" s="64" t="s">
        <v>3354</v>
      </c>
      <c r="I754" t="s">
        <v>4219</v>
      </c>
      <c r="J754" t="s">
        <v>2072</v>
      </c>
      <c r="K754" t="s">
        <v>568</v>
      </c>
      <c r="L754" s="64" t="s">
        <v>3356</v>
      </c>
      <c r="M754" t="s">
        <v>2186</v>
      </c>
      <c r="N754" t="s">
        <v>4220</v>
      </c>
      <c r="O754" s="263">
        <v>0</v>
      </c>
      <c r="P754" s="158">
        <v>0</v>
      </c>
      <c r="Q754" s="64" t="s">
        <v>254</v>
      </c>
      <c r="R754" s="64" t="s">
        <v>568</v>
      </c>
    </row>
    <row r="755" spans="2:18" x14ac:dyDescent="0.3">
      <c r="B755" t="s">
        <v>2562</v>
      </c>
      <c r="C755" t="s">
        <v>2563</v>
      </c>
      <c r="D755" t="s">
        <v>2572</v>
      </c>
      <c r="E755" s="64" t="s">
        <v>2831</v>
      </c>
      <c r="F755" s="64" t="s">
        <v>2831</v>
      </c>
      <c r="G755" s="64" t="s">
        <v>568</v>
      </c>
      <c r="H755" s="64" t="s">
        <v>3354</v>
      </c>
      <c r="I755" t="s">
        <v>4221</v>
      </c>
      <c r="J755" t="s">
        <v>2072</v>
      </c>
      <c r="K755" t="s">
        <v>568</v>
      </c>
      <c r="L755" s="64" t="s">
        <v>3398</v>
      </c>
      <c r="M755" t="s">
        <v>2186</v>
      </c>
      <c r="N755" t="s">
        <v>4222</v>
      </c>
      <c r="O755" s="263">
        <v>0</v>
      </c>
      <c r="P755" s="158">
        <v>0</v>
      </c>
      <c r="Q755" s="64" t="s">
        <v>254</v>
      </c>
      <c r="R755" s="64" t="s">
        <v>568</v>
      </c>
    </row>
    <row r="756" spans="2:18" x14ac:dyDescent="0.3">
      <c r="B756" t="s">
        <v>2562</v>
      </c>
      <c r="C756" t="s">
        <v>2563</v>
      </c>
      <c r="D756" t="s">
        <v>2572</v>
      </c>
      <c r="E756" s="64" t="s">
        <v>2831</v>
      </c>
      <c r="F756" s="64" t="s">
        <v>2831</v>
      </c>
      <c r="G756" s="64" t="s">
        <v>568</v>
      </c>
      <c r="H756" s="64" t="s">
        <v>3354</v>
      </c>
      <c r="I756" t="s">
        <v>4223</v>
      </c>
      <c r="J756" t="s">
        <v>2072</v>
      </c>
      <c r="K756" t="s">
        <v>568</v>
      </c>
      <c r="L756" s="64" t="s">
        <v>3378</v>
      </c>
      <c r="M756" t="s">
        <v>2186</v>
      </c>
      <c r="N756" t="s">
        <v>4224</v>
      </c>
      <c r="O756" s="263">
        <v>0</v>
      </c>
      <c r="P756" s="158">
        <v>0</v>
      </c>
      <c r="Q756" s="64" t="s">
        <v>254</v>
      </c>
      <c r="R756" s="64" t="s">
        <v>568</v>
      </c>
    </row>
    <row r="757" spans="2:18" x14ac:dyDescent="0.3">
      <c r="B757" t="s">
        <v>2562</v>
      </c>
      <c r="C757" t="s">
        <v>2563</v>
      </c>
      <c r="D757" t="s">
        <v>2572</v>
      </c>
      <c r="E757" s="64" t="s">
        <v>2831</v>
      </c>
      <c r="F757" s="64" t="s">
        <v>2831</v>
      </c>
      <c r="G757" s="64" t="s">
        <v>568</v>
      </c>
      <c r="H757" s="64" t="s">
        <v>3354</v>
      </c>
      <c r="I757" t="s">
        <v>4225</v>
      </c>
      <c r="J757" t="s">
        <v>2072</v>
      </c>
      <c r="K757" t="s">
        <v>568</v>
      </c>
      <c r="L757" s="64" t="s">
        <v>3448</v>
      </c>
      <c r="M757" t="s">
        <v>1535</v>
      </c>
      <c r="N757" t="s">
        <v>1535</v>
      </c>
      <c r="O757" s="263">
        <v>0</v>
      </c>
      <c r="P757" s="158">
        <v>0</v>
      </c>
      <c r="Q757" s="64" t="s">
        <v>254</v>
      </c>
      <c r="R757" s="64" t="s">
        <v>568</v>
      </c>
    </row>
    <row r="758" spans="2:18" x14ac:dyDescent="0.3">
      <c r="B758" t="s">
        <v>2562</v>
      </c>
      <c r="C758" t="s">
        <v>2563</v>
      </c>
      <c r="D758" t="s">
        <v>2572</v>
      </c>
      <c r="E758" s="64" t="s">
        <v>2831</v>
      </c>
      <c r="F758" s="64" t="s">
        <v>2831</v>
      </c>
      <c r="G758" s="64" t="s">
        <v>568</v>
      </c>
      <c r="H758" s="64" t="s">
        <v>3354</v>
      </c>
      <c r="I758" t="s">
        <v>4226</v>
      </c>
      <c r="J758" t="s">
        <v>2073</v>
      </c>
      <c r="K758" t="s">
        <v>4227</v>
      </c>
      <c r="L758" s="64" t="s">
        <v>3473</v>
      </c>
      <c r="M758" t="s">
        <v>2186</v>
      </c>
      <c r="N758" t="s">
        <v>4228</v>
      </c>
      <c r="O758" s="263">
        <v>0</v>
      </c>
      <c r="P758" s="158">
        <v>0</v>
      </c>
      <c r="Q758" s="64" t="s">
        <v>254</v>
      </c>
      <c r="R758" s="64" t="s">
        <v>568</v>
      </c>
    </row>
    <row r="759" spans="2:18" x14ac:dyDescent="0.3">
      <c r="B759" t="s">
        <v>2562</v>
      </c>
      <c r="C759" t="s">
        <v>2574</v>
      </c>
      <c r="D759" t="s">
        <v>2564</v>
      </c>
      <c r="E759" s="64" t="s">
        <v>2831</v>
      </c>
      <c r="F759" s="64" t="s">
        <v>2831</v>
      </c>
      <c r="G759" s="64" t="s">
        <v>2594</v>
      </c>
      <c r="H759" s="64" t="s">
        <v>568</v>
      </c>
      <c r="I759" t="s">
        <v>4229</v>
      </c>
      <c r="J759" t="s">
        <v>2072</v>
      </c>
      <c r="K759" t="s">
        <v>568</v>
      </c>
      <c r="L759" s="64" t="s">
        <v>568</v>
      </c>
      <c r="M759" t="s">
        <v>1535</v>
      </c>
      <c r="N759" t="s">
        <v>1535</v>
      </c>
      <c r="O759" s="263">
        <v>0</v>
      </c>
      <c r="P759" s="158">
        <v>0</v>
      </c>
      <c r="Q759" s="64" t="s">
        <v>254</v>
      </c>
      <c r="R759" s="64" t="s">
        <v>568</v>
      </c>
    </row>
    <row r="760" spans="2:18" x14ac:dyDescent="0.3">
      <c r="B760" t="s">
        <v>2562</v>
      </c>
      <c r="C760" t="s">
        <v>2574</v>
      </c>
      <c r="D760" t="s">
        <v>2564</v>
      </c>
      <c r="E760" s="64" t="s">
        <v>2831</v>
      </c>
      <c r="F760" s="64" t="s">
        <v>2831</v>
      </c>
      <c r="G760" s="64" t="s">
        <v>2594</v>
      </c>
      <c r="H760" s="64" t="s">
        <v>568</v>
      </c>
      <c r="I760" t="s">
        <v>4230</v>
      </c>
      <c r="J760" t="s">
        <v>2072</v>
      </c>
      <c r="K760" t="s">
        <v>568</v>
      </c>
      <c r="L760" s="64" t="s">
        <v>568</v>
      </c>
      <c r="M760" t="s">
        <v>2173</v>
      </c>
      <c r="N760" t="s">
        <v>4231</v>
      </c>
      <c r="O760" s="263">
        <v>0</v>
      </c>
      <c r="P760" s="158">
        <v>0</v>
      </c>
      <c r="Q760" s="64" t="s">
        <v>2147</v>
      </c>
      <c r="R760" s="64" t="s">
        <v>568</v>
      </c>
    </row>
    <row r="761" spans="2:18" x14ac:dyDescent="0.3">
      <c r="B761" t="s">
        <v>2562</v>
      </c>
      <c r="C761" t="s">
        <v>2574</v>
      </c>
      <c r="D761" t="s">
        <v>2564</v>
      </c>
      <c r="E761" s="64" t="s">
        <v>2831</v>
      </c>
      <c r="F761" s="64" t="s">
        <v>2831</v>
      </c>
      <c r="G761" s="64" t="s">
        <v>2594</v>
      </c>
      <c r="H761" s="64" t="s">
        <v>568</v>
      </c>
      <c r="I761" t="s">
        <v>4232</v>
      </c>
      <c r="J761" t="s">
        <v>2072</v>
      </c>
      <c r="K761" t="s">
        <v>568</v>
      </c>
      <c r="L761" s="64" t="s">
        <v>568</v>
      </c>
      <c r="M761" t="s">
        <v>1535</v>
      </c>
      <c r="N761" t="s">
        <v>1535</v>
      </c>
      <c r="O761" s="263">
        <v>0</v>
      </c>
      <c r="P761" s="158">
        <v>0</v>
      </c>
      <c r="Q761" s="64" t="s">
        <v>254</v>
      </c>
      <c r="R761" s="64" t="s">
        <v>568</v>
      </c>
    </row>
    <row r="762" spans="2:18" x14ac:dyDescent="0.3">
      <c r="B762" t="s">
        <v>2562</v>
      </c>
      <c r="C762" t="s">
        <v>2574</v>
      </c>
      <c r="D762" t="s">
        <v>2564</v>
      </c>
      <c r="E762" s="64" t="s">
        <v>2831</v>
      </c>
      <c r="F762" s="64" t="s">
        <v>2831</v>
      </c>
      <c r="G762" s="64" t="s">
        <v>2594</v>
      </c>
      <c r="H762" s="64" t="s">
        <v>568</v>
      </c>
      <c r="I762" t="s">
        <v>4233</v>
      </c>
      <c r="J762" t="s">
        <v>2072</v>
      </c>
      <c r="K762" t="s">
        <v>568</v>
      </c>
      <c r="L762" s="64" t="s">
        <v>568</v>
      </c>
      <c r="M762" t="s">
        <v>2160</v>
      </c>
      <c r="N762" t="s">
        <v>2941</v>
      </c>
      <c r="O762" s="263">
        <v>0</v>
      </c>
      <c r="P762" s="158">
        <v>0</v>
      </c>
      <c r="Q762" s="64" t="s">
        <v>2147</v>
      </c>
      <c r="R762" s="64" t="s">
        <v>568</v>
      </c>
    </row>
    <row r="763" spans="2:18" x14ac:dyDescent="0.3">
      <c r="B763" t="s">
        <v>2562</v>
      </c>
      <c r="C763" t="s">
        <v>2574</v>
      </c>
      <c r="D763" t="s">
        <v>2564</v>
      </c>
      <c r="E763" s="64" t="s">
        <v>2831</v>
      </c>
      <c r="F763" s="64" t="s">
        <v>2831</v>
      </c>
      <c r="G763" s="64" t="s">
        <v>2594</v>
      </c>
      <c r="H763" s="64" t="s">
        <v>568</v>
      </c>
      <c r="I763" t="s">
        <v>4234</v>
      </c>
      <c r="J763" t="s">
        <v>2072</v>
      </c>
      <c r="K763" t="s">
        <v>568</v>
      </c>
      <c r="L763" s="64" t="s">
        <v>568</v>
      </c>
      <c r="M763" t="s">
        <v>2160</v>
      </c>
      <c r="N763" t="s">
        <v>4235</v>
      </c>
      <c r="O763" s="263">
        <v>0</v>
      </c>
      <c r="P763" s="158">
        <v>0</v>
      </c>
      <c r="Q763" s="64" t="s">
        <v>2147</v>
      </c>
      <c r="R763" s="64" t="s">
        <v>568</v>
      </c>
    </row>
    <row r="764" spans="2:18" x14ac:dyDescent="0.3">
      <c r="B764" t="s">
        <v>2562</v>
      </c>
      <c r="C764" t="s">
        <v>2574</v>
      </c>
      <c r="D764" t="s">
        <v>2564</v>
      </c>
      <c r="E764" s="64" t="s">
        <v>2831</v>
      </c>
      <c r="F764" s="64" t="s">
        <v>2831</v>
      </c>
      <c r="G764" s="64" t="s">
        <v>2594</v>
      </c>
      <c r="H764" s="64" t="s">
        <v>568</v>
      </c>
      <c r="I764" t="s">
        <v>4236</v>
      </c>
      <c r="J764" t="s">
        <v>2072</v>
      </c>
      <c r="K764" t="s">
        <v>568</v>
      </c>
      <c r="L764" s="64" t="s">
        <v>568</v>
      </c>
      <c r="M764" t="s">
        <v>2160</v>
      </c>
      <c r="N764" t="s">
        <v>2941</v>
      </c>
      <c r="O764" s="263">
        <v>0</v>
      </c>
      <c r="P764" s="158">
        <v>0</v>
      </c>
      <c r="Q764" s="64" t="s">
        <v>254</v>
      </c>
      <c r="R764" s="64" t="s">
        <v>568</v>
      </c>
    </row>
    <row r="765" spans="2:18" x14ac:dyDescent="0.3">
      <c r="B765" t="s">
        <v>2562</v>
      </c>
      <c r="C765" t="s">
        <v>2574</v>
      </c>
      <c r="D765" t="s">
        <v>2564</v>
      </c>
      <c r="E765" s="64" t="s">
        <v>2831</v>
      </c>
      <c r="F765" s="64" t="s">
        <v>2831</v>
      </c>
      <c r="G765" s="64" t="s">
        <v>2594</v>
      </c>
      <c r="H765" s="64" t="s">
        <v>568</v>
      </c>
      <c r="I765" t="s">
        <v>4237</v>
      </c>
      <c r="J765" t="s">
        <v>2072</v>
      </c>
      <c r="K765" t="s">
        <v>568</v>
      </c>
      <c r="L765" s="64" t="s">
        <v>568</v>
      </c>
      <c r="M765" t="s">
        <v>2160</v>
      </c>
      <c r="N765" t="s">
        <v>4238</v>
      </c>
      <c r="O765" s="263">
        <v>0</v>
      </c>
      <c r="P765" s="158">
        <v>0</v>
      </c>
      <c r="Q765" s="64" t="s">
        <v>254</v>
      </c>
      <c r="R765" s="64" t="s">
        <v>568</v>
      </c>
    </row>
    <row r="766" spans="2:18" x14ac:dyDescent="0.3">
      <c r="B766" t="s">
        <v>2562</v>
      </c>
      <c r="C766" t="s">
        <v>2574</v>
      </c>
      <c r="D766" t="s">
        <v>2564</v>
      </c>
      <c r="E766" s="64" t="s">
        <v>2831</v>
      </c>
      <c r="F766" s="64" t="s">
        <v>2831</v>
      </c>
      <c r="G766" s="64" t="s">
        <v>2594</v>
      </c>
      <c r="H766" s="64" t="s">
        <v>568</v>
      </c>
      <c r="I766" t="s">
        <v>4239</v>
      </c>
      <c r="J766" t="s">
        <v>2072</v>
      </c>
      <c r="K766" t="s">
        <v>568</v>
      </c>
      <c r="L766" s="64" t="s">
        <v>568</v>
      </c>
      <c r="M766" t="s">
        <v>1535</v>
      </c>
      <c r="N766" t="s">
        <v>1535</v>
      </c>
      <c r="O766" s="263">
        <v>0</v>
      </c>
      <c r="P766" s="158">
        <v>0</v>
      </c>
      <c r="Q766" s="64" t="s">
        <v>254</v>
      </c>
      <c r="R766" s="64" t="s">
        <v>568</v>
      </c>
    </row>
    <row r="767" spans="2:18" x14ac:dyDescent="0.3">
      <c r="B767" t="s">
        <v>2562</v>
      </c>
      <c r="C767" t="s">
        <v>2574</v>
      </c>
      <c r="D767" t="s">
        <v>2564</v>
      </c>
      <c r="E767" s="64" t="s">
        <v>2831</v>
      </c>
      <c r="F767" s="64" t="s">
        <v>2831</v>
      </c>
      <c r="G767" s="64" t="s">
        <v>2594</v>
      </c>
      <c r="H767" s="64" t="s">
        <v>568</v>
      </c>
      <c r="I767" t="s">
        <v>4240</v>
      </c>
      <c r="J767" t="s">
        <v>2072</v>
      </c>
      <c r="K767" t="s">
        <v>568</v>
      </c>
      <c r="L767" s="64" t="s">
        <v>568</v>
      </c>
      <c r="M767" t="s">
        <v>1535</v>
      </c>
      <c r="N767" t="s">
        <v>1535</v>
      </c>
      <c r="O767" s="263">
        <v>0</v>
      </c>
      <c r="P767" s="158">
        <v>0</v>
      </c>
      <c r="Q767" s="64" t="s">
        <v>254</v>
      </c>
      <c r="R767" s="64" t="s">
        <v>568</v>
      </c>
    </row>
    <row r="768" spans="2:18" x14ac:dyDescent="0.3">
      <c r="B768" t="s">
        <v>2562</v>
      </c>
      <c r="C768" t="s">
        <v>2574</v>
      </c>
      <c r="D768" t="s">
        <v>2564</v>
      </c>
      <c r="E768" s="64" t="s">
        <v>2831</v>
      </c>
      <c r="F768" s="64" t="s">
        <v>2831</v>
      </c>
      <c r="G768" s="64" t="s">
        <v>2594</v>
      </c>
      <c r="H768" s="64" t="s">
        <v>568</v>
      </c>
      <c r="I768" t="s">
        <v>4241</v>
      </c>
      <c r="J768" t="s">
        <v>2072</v>
      </c>
      <c r="K768" t="s">
        <v>568</v>
      </c>
      <c r="L768" s="64" t="s">
        <v>568</v>
      </c>
      <c r="M768" t="s">
        <v>2160</v>
      </c>
      <c r="N768" t="s">
        <v>2971</v>
      </c>
      <c r="O768" s="263">
        <v>0</v>
      </c>
      <c r="P768" s="158">
        <v>0</v>
      </c>
      <c r="Q768" s="64" t="s">
        <v>254</v>
      </c>
      <c r="R768" s="64" t="s">
        <v>568</v>
      </c>
    </row>
    <row r="769" spans="2:18" x14ac:dyDescent="0.3">
      <c r="B769" t="s">
        <v>2562</v>
      </c>
      <c r="C769" t="s">
        <v>2574</v>
      </c>
      <c r="D769" t="s">
        <v>2564</v>
      </c>
      <c r="E769" s="64" t="s">
        <v>2831</v>
      </c>
      <c r="F769" s="64" t="s">
        <v>2831</v>
      </c>
      <c r="G769" s="64" t="s">
        <v>2594</v>
      </c>
      <c r="H769" s="64" t="s">
        <v>568</v>
      </c>
      <c r="I769" t="s">
        <v>4242</v>
      </c>
      <c r="J769" t="s">
        <v>2072</v>
      </c>
      <c r="K769" t="s">
        <v>568</v>
      </c>
      <c r="L769" s="64" t="s">
        <v>568</v>
      </c>
      <c r="M769" t="s">
        <v>2160</v>
      </c>
      <c r="N769" t="s">
        <v>2941</v>
      </c>
      <c r="O769" s="263">
        <v>0</v>
      </c>
      <c r="P769" s="158">
        <v>0</v>
      </c>
      <c r="Q769" s="64" t="s">
        <v>254</v>
      </c>
      <c r="R769" s="64" t="s">
        <v>568</v>
      </c>
    </row>
    <row r="770" spans="2:18" x14ac:dyDescent="0.3">
      <c r="B770" t="s">
        <v>2562</v>
      </c>
      <c r="C770" t="s">
        <v>2574</v>
      </c>
      <c r="D770" t="s">
        <v>2564</v>
      </c>
      <c r="E770" s="64" t="s">
        <v>2831</v>
      </c>
      <c r="F770" s="64" t="s">
        <v>2831</v>
      </c>
      <c r="G770" s="64" t="s">
        <v>2594</v>
      </c>
      <c r="H770" s="64" t="s">
        <v>568</v>
      </c>
      <c r="I770" t="s">
        <v>4243</v>
      </c>
      <c r="J770" t="s">
        <v>2072</v>
      </c>
      <c r="K770" t="s">
        <v>568</v>
      </c>
      <c r="L770" s="64" t="s">
        <v>568</v>
      </c>
      <c r="M770" t="s">
        <v>2160</v>
      </c>
      <c r="N770" t="s">
        <v>2925</v>
      </c>
      <c r="O770" s="263">
        <v>0</v>
      </c>
      <c r="P770" s="158">
        <v>0</v>
      </c>
      <c r="Q770" s="64" t="s">
        <v>254</v>
      </c>
      <c r="R770" s="64" t="s">
        <v>568</v>
      </c>
    </row>
    <row r="771" spans="2:18" x14ac:dyDescent="0.3">
      <c r="B771" t="s">
        <v>2562</v>
      </c>
      <c r="C771" t="s">
        <v>2574</v>
      </c>
      <c r="D771" t="s">
        <v>2564</v>
      </c>
      <c r="E771" s="64" t="s">
        <v>2831</v>
      </c>
      <c r="F771" s="64" t="s">
        <v>2831</v>
      </c>
      <c r="G771" s="64" t="s">
        <v>2594</v>
      </c>
      <c r="H771" s="64" t="s">
        <v>568</v>
      </c>
      <c r="I771" t="s">
        <v>4244</v>
      </c>
      <c r="J771" t="s">
        <v>2072</v>
      </c>
      <c r="K771" t="s">
        <v>568</v>
      </c>
      <c r="L771" s="64" t="s">
        <v>568</v>
      </c>
      <c r="M771" t="s">
        <v>2160</v>
      </c>
      <c r="N771" t="s">
        <v>4245</v>
      </c>
      <c r="O771" s="263">
        <v>0</v>
      </c>
      <c r="P771" s="158">
        <v>0</v>
      </c>
      <c r="Q771" s="64" t="s">
        <v>254</v>
      </c>
      <c r="R771" s="64" t="s">
        <v>568</v>
      </c>
    </row>
    <row r="772" spans="2:18" x14ac:dyDescent="0.3">
      <c r="B772" t="s">
        <v>2562</v>
      </c>
      <c r="C772" t="s">
        <v>2574</v>
      </c>
      <c r="D772" t="s">
        <v>2564</v>
      </c>
      <c r="E772" s="64" t="s">
        <v>2831</v>
      </c>
      <c r="F772" s="64" t="s">
        <v>2831</v>
      </c>
      <c r="G772" s="64" t="s">
        <v>2594</v>
      </c>
      <c r="H772" s="64" t="s">
        <v>568</v>
      </c>
      <c r="I772" t="s">
        <v>4246</v>
      </c>
      <c r="J772" t="s">
        <v>2073</v>
      </c>
      <c r="K772" t="s">
        <v>4247</v>
      </c>
      <c r="L772" s="64" t="s">
        <v>568</v>
      </c>
      <c r="M772" t="s">
        <v>2160</v>
      </c>
      <c r="N772" t="s">
        <v>2971</v>
      </c>
      <c r="O772" s="263">
        <v>0</v>
      </c>
      <c r="P772" s="158">
        <v>0</v>
      </c>
      <c r="Q772" s="64" t="s">
        <v>254</v>
      </c>
      <c r="R772" s="64" t="s">
        <v>568</v>
      </c>
    </row>
    <row r="773" spans="2:18" x14ac:dyDescent="0.3">
      <c r="B773" t="s">
        <v>2562</v>
      </c>
      <c r="C773" t="s">
        <v>2574</v>
      </c>
      <c r="D773" t="s">
        <v>2564</v>
      </c>
      <c r="E773" s="64" t="s">
        <v>2831</v>
      </c>
      <c r="F773" s="64" t="s">
        <v>2831</v>
      </c>
      <c r="G773" s="64" t="s">
        <v>2594</v>
      </c>
      <c r="H773" s="64" t="s">
        <v>568</v>
      </c>
      <c r="I773" t="s">
        <v>4248</v>
      </c>
      <c r="J773" t="s">
        <v>2073</v>
      </c>
      <c r="K773" t="s">
        <v>4249</v>
      </c>
      <c r="L773" s="64" t="s">
        <v>568</v>
      </c>
      <c r="M773" t="s">
        <v>2160</v>
      </c>
      <c r="N773" t="s">
        <v>2941</v>
      </c>
      <c r="O773" s="263">
        <v>0</v>
      </c>
      <c r="P773" s="158">
        <v>0</v>
      </c>
      <c r="Q773" s="64" t="s">
        <v>254</v>
      </c>
      <c r="R773" s="64" t="s">
        <v>568</v>
      </c>
    </row>
    <row r="774" spans="2:18" x14ac:dyDescent="0.3">
      <c r="B774" t="s">
        <v>2562</v>
      </c>
      <c r="C774" t="s">
        <v>2574</v>
      </c>
      <c r="D774" t="s">
        <v>2564</v>
      </c>
      <c r="E774" s="64" t="s">
        <v>2831</v>
      </c>
      <c r="F774" s="64" t="s">
        <v>2831</v>
      </c>
      <c r="G774" s="64" t="s">
        <v>2594</v>
      </c>
      <c r="H774" s="64" t="s">
        <v>568</v>
      </c>
      <c r="I774" t="s">
        <v>4250</v>
      </c>
      <c r="J774" t="s">
        <v>2073</v>
      </c>
      <c r="K774" t="s">
        <v>3294</v>
      </c>
      <c r="L774" s="64" t="s">
        <v>568</v>
      </c>
      <c r="M774" t="s">
        <v>1535</v>
      </c>
      <c r="N774" t="s">
        <v>1535</v>
      </c>
      <c r="O774" s="263">
        <v>0</v>
      </c>
      <c r="P774" s="158">
        <v>0</v>
      </c>
      <c r="Q774" s="64" t="s">
        <v>2147</v>
      </c>
      <c r="R774" s="64" t="s">
        <v>568</v>
      </c>
    </row>
    <row r="775" spans="2:18" x14ac:dyDescent="0.3">
      <c r="B775" t="s">
        <v>2562</v>
      </c>
      <c r="C775" t="s">
        <v>2574</v>
      </c>
      <c r="D775" t="s">
        <v>2564</v>
      </c>
      <c r="E775" s="64" t="s">
        <v>2831</v>
      </c>
      <c r="F775" s="64" t="s">
        <v>2831</v>
      </c>
      <c r="G775" s="64" t="s">
        <v>2594</v>
      </c>
      <c r="H775" s="64" t="s">
        <v>568</v>
      </c>
      <c r="I775" t="s">
        <v>4251</v>
      </c>
      <c r="J775" t="s">
        <v>2073</v>
      </c>
      <c r="K775" t="s">
        <v>4252</v>
      </c>
      <c r="L775" s="64" t="s">
        <v>568</v>
      </c>
      <c r="M775" t="s">
        <v>2173</v>
      </c>
      <c r="N775" t="s">
        <v>4253</v>
      </c>
      <c r="O775" s="263">
        <v>0</v>
      </c>
      <c r="P775" s="158">
        <v>0</v>
      </c>
      <c r="Q775" s="64" t="s">
        <v>254</v>
      </c>
      <c r="R775" s="64" t="s">
        <v>568</v>
      </c>
    </row>
    <row r="776" spans="2:18" x14ac:dyDescent="0.3">
      <c r="B776" t="s">
        <v>2562</v>
      </c>
      <c r="C776" t="s">
        <v>2574</v>
      </c>
      <c r="D776" t="s">
        <v>2564</v>
      </c>
      <c r="E776" s="64" t="s">
        <v>2831</v>
      </c>
      <c r="F776" s="64" t="s">
        <v>2831</v>
      </c>
      <c r="G776" s="64" t="s">
        <v>2594</v>
      </c>
      <c r="H776" s="64" t="s">
        <v>568</v>
      </c>
      <c r="I776" t="s">
        <v>4254</v>
      </c>
      <c r="J776" t="s">
        <v>2073</v>
      </c>
      <c r="K776" t="s">
        <v>4252</v>
      </c>
      <c r="L776" s="64" t="s">
        <v>568</v>
      </c>
      <c r="M776" t="s">
        <v>2173</v>
      </c>
      <c r="N776" t="s">
        <v>4253</v>
      </c>
      <c r="O776" s="263">
        <v>0</v>
      </c>
      <c r="P776" s="158">
        <v>0</v>
      </c>
      <c r="Q776" s="64" t="s">
        <v>254</v>
      </c>
      <c r="R776" s="64" t="s">
        <v>568</v>
      </c>
    </row>
    <row r="777" spans="2:18" x14ac:dyDescent="0.3">
      <c r="B777" t="s">
        <v>2562</v>
      </c>
      <c r="C777" t="s">
        <v>2574</v>
      </c>
      <c r="D777" t="s">
        <v>2564</v>
      </c>
      <c r="E777" s="64" t="s">
        <v>2831</v>
      </c>
      <c r="F777" s="64" t="s">
        <v>2831</v>
      </c>
      <c r="G777" s="64" t="s">
        <v>2594</v>
      </c>
      <c r="H777" s="64" t="s">
        <v>568</v>
      </c>
      <c r="I777" t="s">
        <v>4255</v>
      </c>
      <c r="J777" t="s">
        <v>2072</v>
      </c>
      <c r="K777" t="s">
        <v>568</v>
      </c>
      <c r="L777" s="64" t="s">
        <v>568</v>
      </c>
      <c r="M777" t="s">
        <v>2160</v>
      </c>
      <c r="N777" t="s">
        <v>4235</v>
      </c>
      <c r="O777" s="263">
        <v>0</v>
      </c>
      <c r="P777" s="158">
        <v>0</v>
      </c>
      <c r="Q777" s="64" t="s">
        <v>254</v>
      </c>
      <c r="R777" s="64" t="s">
        <v>568</v>
      </c>
    </row>
    <row r="778" spans="2:18" x14ac:dyDescent="0.3">
      <c r="B778" t="s">
        <v>2562</v>
      </c>
      <c r="C778" t="s">
        <v>2574</v>
      </c>
      <c r="D778" t="s">
        <v>2564</v>
      </c>
      <c r="E778" s="64" t="s">
        <v>2831</v>
      </c>
      <c r="F778" s="64" t="s">
        <v>2831</v>
      </c>
      <c r="G778" s="64" t="s">
        <v>2594</v>
      </c>
      <c r="H778" s="64" t="s">
        <v>568</v>
      </c>
      <c r="I778" t="s">
        <v>4256</v>
      </c>
      <c r="J778" t="s">
        <v>2072</v>
      </c>
      <c r="K778" t="s">
        <v>568</v>
      </c>
      <c r="L778" s="64" t="s">
        <v>568</v>
      </c>
      <c r="M778" t="s">
        <v>2173</v>
      </c>
      <c r="N778" t="s">
        <v>3070</v>
      </c>
      <c r="O778" s="263">
        <v>0</v>
      </c>
      <c r="P778" s="158">
        <v>0</v>
      </c>
      <c r="Q778" s="64" t="s">
        <v>254</v>
      </c>
      <c r="R778" s="64" t="s">
        <v>568</v>
      </c>
    </row>
    <row r="779" spans="2:18" x14ac:dyDescent="0.3">
      <c r="B779" t="s">
        <v>2562</v>
      </c>
      <c r="C779" t="s">
        <v>2574</v>
      </c>
      <c r="D779" t="s">
        <v>2564</v>
      </c>
      <c r="E779" s="64" t="s">
        <v>2831</v>
      </c>
      <c r="F779" s="64" t="s">
        <v>2831</v>
      </c>
      <c r="G779" s="64" t="s">
        <v>2594</v>
      </c>
      <c r="H779" s="64" t="s">
        <v>568</v>
      </c>
      <c r="I779" t="s">
        <v>4257</v>
      </c>
      <c r="J779" t="s">
        <v>2073</v>
      </c>
      <c r="K779" t="s">
        <v>3294</v>
      </c>
      <c r="L779" s="64" t="s">
        <v>568</v>
      </c>
      <c r="M779" t="s">
        <v>2173</v>
      </c>
      <c r="N779" t="s">
        <v>4231</v>
      </c>
      <c r="O779" s="263">
        <v>0</v>
      </c>
      <c r="P779" s="158">
        <v>0</v>
      </c>
      <c r="Q779" s="64" t="s">
        <v>254</v>
      </c>
      <c r="R779" s="64" t="s">
        <v>568</v>
      </c>
    </row>
    <row r="780" spans="2:18" x14ac:dyDescent="0.3">
      <c r="B780" t="s">
        <v>2562</v>
      </c>
      <c r="C780" t="s">
        <v>2574</v>
      </c>
      <c r="D780" t="s">
        <v>2564</v>
      </c>
      <c r="E780" s="64" t="s">
        <v>2831</v>
      </c>
      <c r="F780" s="64" t="s">
        <v>2831</v>
      </c>
      <c r="G780" s="64" t="s">
        <v>2594</v>
      </c>
      <c r="H780" s="64" t="s">
        <v>568</v>
      </c>
      <c r="I780" t="s">
        <v>4258</v>
      </c>
      <c r="J780" t="s">
        <v>2073</v>
      </c>
      <c r="K780" t="s">
        <v>4259</v>
      </c>
      <c r="L780" s="64" t="s">
        <v>568</v>
      </c>
      <c r="M780" t="s">
        <v>2173</v>
      </c>
      <c r="N780" t="s">
        <v>4253</v>
      </c>
      <c r="O780" s="263">
        <v>0</v>
      </c>
      <c r="P780" s="158">
        <v>0</v>
      </c>
      <c r="Q780" s="64" t="s">
        <v>2147</v>
      </c>
      <c r="R780" s="64" t="s">
        <v>568</v>
      </c>
    </row>
    <row r="781" spans="2:18" x14ac:dyDescent="0.3">
      <c r="B781" t="s">
        <v>2562</v>
      </c>
      <c r="C781" t="s">
        <v>2574</v>
      </c>
      <c r="D781" t="s">
        <v>2564</v>
      </c>
      <c r="E781" s="64" t="s">
        <v>2831</v>
      </c>
      <c r="F781" s="64" t="s">
        <v>2831</v>
      </c>
      <c r="G781" s="64" t="s">
        <v>2594</v>
      </c>
      <c r="H781" s="64" t="s">
        <v>568</v>
      </c>
      <c r="I781" t="s">
        <v>4260</v>
      </c>
      <c r="J781" t="s">
        <v>2072</v>
      </c>
      <c r="K781" t="s">
        <v>568</v>
      </c>
      <c r="L781" s="64" t="s">
        <v>568</v>
      </c>
      <c r="M781" t="s">
        <v>2185</v>
      </c>
      <c r="N781" t="s">
        <v>4261</v>
      </c>
      <c r="O781" s="263">
        <v>0</v>
      </c>
      <c r="P781" s="158">
        <v>0</v>
      </c>
      <c r="Q781" s="64" t="s">
        <v>254</v>
      </c>
      <c r="R781" s="64" t="s">
        <v>568</v>
      </c>
    </row>
    <row r="782" spans="2:18" x14ac:dyDescent="0.3">
      <c r="B782" t="s">
        <v>2562</v>
      </c>
      <c r="C782" t="s">
        <v>2574</v>
      </c>
      <c r="D782" t="s">
        <v>2564</v>
      </c>
      <c r="E782" s="64" t="s">
        <v>2831</v>
      </c>
      <c r="F782" s="64" t="s">
        <v>2831</v>
      </c>
      <c r="G782" s="64" t="s">
        <v>2594</v>
      </c>
      <c r="H782" s="64" t="s">
        <v>568</v>
      </c>
      <c r="I782" t="s">
        <v>4262</v>
      </c>
      <c r="J782" t="s">
        <v>2072</v>
      </c>
      <c r="K782" t="s">
        <v>568</v>
      </c>
      <c r="L782" s="64" t="s">
        <v>568</v>
      </c>
      <c r="M782" t="s">
        <v>2160</v>
      </c>
      <c r="N782" t="s">
        <v>2971</v>
      </c>
      <c r="O782" s="263">
        <v>0</v>
      </c>
      <c r="P782" s="158">
        <v>0</v>
      </c>
      <c r="Q782" s="64" t="s">
        <v>254</v>
      </c>
      <c r="R782" s="64" t="s">
        <v>568</v>
      </c>
    </row>
    <row r="783" spans="2:18" x14ac:dyDescent="0.3">
      <c r="B783" t="s">
        <v>2562</v>
      </c>
      <c r="C783" t="s">
        <v>2574</v>
      </c>
      <c r="D783" t="s">
        <v>2564</v>
      </c>
      <c r="E783" s="64" t="s">
        <v>2831</v>
      </c>
      <c r="F783" s="64" t="s">
        <v>2831</v>
      </c>
      <c r="G783" s="64" t="s">
        <v>2594</v>
      </c>
      <c r="H783" s="64" t="s">
        <v>568</v>
      </c>
      <c r="I783" t="s">
        <v>4263</v>
      </c>
      <c r="J783" t="s">
        <v>2072</v>
      </c>
      <c r="K783" t="s">
        <v>568</v>
      </c>
      <c r="L783" s="64" t="s">
        <v>568</v>
      </c>
      <c r="M783" t="s">
        <v>1535</v>
      </c>
      <c r="N783" t="s">
        <v>1535</v>
      </c>
      <c r="O783" s="263">
        <v>0</v>
      </c>
      <c r="P783" s="158">
        <v>0</v>
      </c>
      <c r="Q783" s="64" t="s">
        <v>254</v>
      </c>
      <c r="R783" s="64" t="s">
        <v>568</v>
      </c>
    </row>
    <row r="784" spans="2:18" x14ac:dyDescent="0.3">
      <c r="B784" t="s">
        <v>2562</v>
      </c>
      <c r="C784" t="s">
        <v>2574</v>
      </c>
      <c r="D784" t="s">
        <v>2564</v>
      </c>
      <c r="E784" s="64" t="s">
        <v>2831</v>
      </c>
      <c r="F784" s="64" t="s">
        <v>2831</v>
      </c>
      <c r="G784" s="64" t="s">
        <v>2594</v>
      </c>
      <c r="H784" s="64" t="s">
        <v>568</v>
      </c>
      <c r="I784" t="s">
        <v>4264</v>
      </c>
      <c r="J784" t="s">
        <v>2072</v>
      </c>
      <c r="K784" t="s">
        <v>568</v>
      </c>
      <c r="L784" s="64" t="s">
        <v>568</v>
      </c>
      <c r="M784" t="s">
        <v>2160</v>
      </c>
      <c r="N784" t="s">
        <v>4265</v>
      </c>
      <c r="O784" s="263">
        <v>0</v>
      </c>
      <c r="P784" s="158">
        <v>0</v>
      </c>
      <c r="Q784" s="64" t="s">
        <v>254</v>
      </c>
      <c r="R784" s="64" t="s">
        <v>568</v>
      </c>
    </row>
    <row r="785" spans="2:18" x14ac:dyDescent="0.3">
      <c r="B785" t="s">
        <v>2562</v>
      </c>
      <c r="C785" t="s">
        <v>2574</v>
      </c>
      <c r="D785" t="s">
        <v>2564</v>
      </c>
      <c r="E785" s="64" t="s">
        <v>2831</v>
      </c>
      <c r="F785" s="64" t="s">
        <v>2831</v>
      </c>
      <c r="G785" s="64" t="s">
        <v>2594</v>
      </c>
      <c r="H785" s="64" t="s">
        <v>568</v>
      </c>
      <c r="I785" t="s">
        <v>4266</v>
      </c>
      <c r="J785" t="s">
        <v>2072</v>
      </c>
      <c r="K785" t="s">
        <v>568</v>
      </c>
      <c r="L785" s="64" t="s">
        <v>568</v>
      </c>
      <c r="M785" t="s">
        <v>2160</v>
      </c>
      <c r="N785" t="s">
        <v>4267</v>
      </c>
      <c r="O785" s="263">
        <v>0</v>
      </c>
      <c r="P785" s="158">
        <v>0</v>
      </c>
      <c r="Q785" s="64" t="s">
        <v>254</v>
      </c>
      <c r="R785" s="64" t="s">
        <v>568</v>
      </c>
    </row>
    <row r="786" spans="2:18" x14ac:dyDescent="0.3">
      <c r="B786" t="s">
        <v>2562</v>
      </c>
      <c r="C786" t="s">
        <v>2574</v>
      </c>
      <c r="D786" t="s">
        <v>2564</v>
      </c>
      <c r="E786" s="64" t="s">
        <v>2831</v>
      </c>
      <c r="F786" s="64" t="s">
        <v>2831</v>
      </c>
      <c r="G786" s="64" t="s">
        <v>2594</v>
      </c>
      <c r="H786" s="64" t="s">
        <v>568</v>
      </c>
      <c r="I786" t="s">
        <v>4268</v>
      </c>
      <c r="J786" t="s">
        <v>2072</v>
      </c>
      <c r="K786" t="s">
        <v>568</v>
      </c>
      <c r="L786" s="64" t="s">
        <v>568</v>
      </c>
      <c r="M786" t="s">
        <v>2173</v>
      </c>
      <c r="N786" t="s">
        <v>4269</v>
      </c>
      <c r="O786" s="263">
        <v>0</v>
      </c>
      <c r="P786" s="158">
        <v>0</v>
      </c>
      <c r="Q786" s="64" t="s">
        <v>2147</v>
      </c>
      <c r="R786" s="64" t="s">
        <v>568</v>
      </c>
    </row>
    <row r="787" spans="2:18" x14ac:dyDescent="0.3">
      <c r="B787" t="s">
        <v>2562</v>
      </c>
      <c r="C787" t="s">
        <v>2574</v>
      </c>
      <c r="D787" t="s">
        <v>2564</v>
      </c>
      <c r="E787" s="64" t="s">
        <v>2831</v>
      </c>
      <c r="F787" s="64" t="s">
        <v>2831</v>
      </c>
      <c r="G787" s="64" t="s">
        <v>2594</v>
      </c>
      <c r="H787" s="64" t="s">
        <v>568</v>
      </c>
      <c r="I787" t="s">
        <v>4270</v>
      </c>
      <c r="J787" t="s">
        <v>2072</v>
      </c>
      <c r="K787" t="s">
        <v>568</v>
      </c>
      <c r="L787" s="64" t="s">
        <v>568</v>
      </c>
      <c r="M787" t="s">
        <v>2173</v>
      </c>
      <c r="N787" t="s">
        <v>4271</v>
      </c>
      <c r="O787" s="263">
        <v>0</v>
      </c>
      <c r="P787" s="158">
        <v>0</v>
      </c>
      <c r="Q787" s="64" t="s">
        <v>2147</v>
      </c>
      <c r="R787" s="64" t="s">
        <v>568</v>
      </c>
    </row>
    <row r="788" spans="2:18" x14ac:dyDescent="0.3">
      <c r="B788" t="s">
        <v>2562</v>
      </c>
      <c r="C788" t="s">
        <v>2574</v>
      </c>
      <c r="D788" t="s">
        <v>2564</v>
      </c>
      <c r="E788" s="64" t="s">
        <v>2831</v>
      </c>
      <c r="F788" s="64" t="s">
        <v>2831</v>
      </c>
      <c r="G788" s="64" t="s">
        <v>2594</v>
      </c>
      <c r="H788" s="64" t="s">
        <v>568</v>
      </c>
      <c r="I788" t="s">
        <v>4272</v>
      </c>
      <c r="J788" t="s">
        <v>2072</v>
      </c>
      <c r="K788" t="s">
        <v>568</v>
      </c>
      <c r="L788" s="64" t="s">
        <v>568</v>
      </c>
      <c r="M788" t="s">
        <v>2160</v>
      </c>
      <c r="N788" t="s">
        <v>2941</v>
      </c>
      <c r="O788" s="263">
        <v>0</v>
      </c>
      <c r="P788" s="158">
        <v>0</v>
      </c>
      <c r="Q788" s="64" t="s">
        <v>2147</v>
      </c>
      <c r="R788" s="64" t="s">
        <v>568</v>
      </c>
    </row>
    <row r="789" spans="2:18" x14ac:dyDescent="0.3">
      <c r="B789" t="s">
        <v>2562</v>
      </c>
      <c r="C789" t="s">
        <v>2574</v>
      </c>
      <c r="D789" t="s">
        <v>2572</v>
      </c>
      <c r="E789" s="64" t="s">
        <v>2831</v>
      </c>
      <c r="F789" s="64" t="s">
        <v>2831</v>
      </c>
      <c r="G789" s="64" t="s">
        <v>4273</v>
      </c>
      <c r="H789" s="64" t="s">
        <v>568</v>
      </c>
      <c r="I789" t="s">
        <v>4274</v>
      </c>
      <c r="J789" t="s">
        <v>2072</v>
      </c>
      <c r="K789" t="s">
        <v>568</v>
      </c>
      <c r="L789" s="64" t="s">
        <v>568</v>
      </c>
      <c r="M789" t="s">
        <v>1535</v>
      </c>
      <c r="N789" t="s">
        <v>1535</v>
      </c>
      <c r="O789" s="263">
        <v>0</v>
      </c>
      <c r="P789" s="158">
        <v>0</v>
      </c>
      <c r="Q789" s="64" t="s">
        <v>254</v>
      </c>
      <c r="R789" s="64" t="s">
        <v>568</v>
      </c>
    </row>
    <row r="790" spans="2:18" x14ac:dyDescent="0.3">
      <c r="B790" t="s">
        <v>2562</v>
      </c>
      <c r="C790" t="s">
        <v>2574</v>
      </c>
      <c r="D790" t="s">
        <v>2572</v>
      </c>
      <c r="E790" s="64" t="s">
        <v>2831</v>
      </c>
      <c r="F790" s="64" t="s">
        <v>2831</v>
      </c>
      <c r="G790" s="64" t="s">
        <v>4273</v>
      </c>
      <c r="H790" s="64" t="s">
        <v>568</v>
      </c>
      <c r="I790" t="s">
        <v>4275</v>
      </c>
      <c r="J790" t="s">
        <v>2072</v>
      </c>
      <c r="K790" t="s">
        <v>568</v>
      </c>
      <c r="L790" s="64" t="s">
        <v>568</v>
      </c>
      <c r="M790" t="s">
        <v>1535</v>
      </c>
      <c r="N790" t="s">
        <v>1535</v>
      </c>
      <c r="O790" s="263">
        <v>0</v>
      </c>
      <c r="P790" s="158">
        <v>0</v>
      </c>
      <c r="Q790" s="64" t="s">
        <v>254</v>
      </c>
      <c r="R790" s="64" t="s">
        <v>568</v>
      </c>
    </row>
    <row r="791" spans="2:18" x14ac:dyDescent="0.3">
      <c r="B791" t="s">
        <v>2562</v>
      </c>
      <c r="C791" t="s">
        <v>2574</v>
      </c>
      <c r="D791" t="s">
        <v>2572</v>
      </c>
      <c r="E791" s="64" t="s">
        <v>2831</v>
      </c>
      <c r="F791" s="64" t="s">
        <v>2831</v>
      </c>
      <c r="G791" s="64" t="s">
        <v>4273</v>
      </c>
      <c r="H791" s="64" t="s">
        <v>568</v>
      </c>
      <c r="I791" t="s">
        <v>4276</v>
      </c>
      <c r="J791" t="s">
        <v>2072</v>
      </c>
      <c r="K791" t="s">
        <v>568</v>
      </c>
      <c r="L791" s="64" t="s">
        <v>568</v>
      </c>
      <c r="M791" t="s">
        <v>1535</v>
      </c>
      <c r="N791" t="s">
        <v>1535</v>
      </c>
      <c r="O791" s="263">
        <v>0</v>
      </c>
      <c r="P791" s="158">
        <v>0</v>
      </c>
      <c r="Q791" s="64" t="s">
        <v>254</v>
      </c>
      <c r="R791" s="64" t="s">
        <v>568</v>
      </c>
    </row>
    <row r="792" spans="2:18" x14ac:dyDescent="0.3">
      <c r="B792" t="s">
        <v>2562</v>
      </c>
      <c r="C792" t="s">
        <v>2574</v>
      </c>
      <c r="D792" t="s">
        <v>2572</v>
      </c>
      <c r="E792" s="64" t="s">
        <v>2831</v>
      </c>
      <c r="F792" s="64" t="s">
        <v>2831</v>
      </c>
      <c r="G792" s="64" t="s">
        <v>4273</v>
      </c>
      <c r="H792" s="64" t="s">
        <v>568</v>
      </c>
      <c r="I792" t="s">
        <v>4277</v>
      </c>
      <c r="J792" t="s">
        <v>2072</v>
      </c>
      <c r="K792" t="s">
        <v>568</v>
      </c>
      <c r="L792" s="64" t="s">
        <v>568</v>
      </c>
      <c r="M792" t="s">
        <v>1535</v>
      </c>
      <c r="N792" t="s">
        <v>1535</v>
      </c>
      <c r="O792" s="263">
        <v>0</v>
      </c>
      <c r="P792" s="158">
        <v>0</v>
      </c>
      <c r="Q792" s="64" t="s">
        <v>2147</v>
      </c>
      <c r="R792" s="64" t="s">
        <v>568</v>
      </c>
    </row>
    <row r="793" spans="2:18" x14ac:dyDescent="0.3">
      <c r="B793" t="s">
        <v>2562</v>
      </c>
      <c r="C793" t="s">
        <v>2574</v>
      </c>
      <c r="D793" t="s">
        <v>2572</v>
      </c>
      <c r="E793" s="64" t="s">
        <v>2831</v>
      </c>
      <c r="F793" s="64" t="s">
        <v>2831</v>
      </c>
      <c r="G793" s="64" t="s">
        <v>4273</v>
      </c>
      <c r="H793" s="64" t="s">
        <v>568</v>
      </c>
      <c r="I793" t="s">
        <v>4278</v>
      </c>
      <c r="J793" t="s">
        <v>2072</v>
      </c>
      <c r="K793" t="s">
        <v>568</v>
      </c>
      <c r="L793" s="64" t="s">
        <v>568</v>
      </c>
      <c r="M793" t="s">
        <v>1535</v>
      </c>
      <c r="N793" t="s">
        <v>1535</v>
      </c>
      <c r="O793" s="263">
        <v>0</v>
      </c>
      <c r="P793" s="158">
        <v>0</v>
      </c>
      <c r="Q793" s="64" t="s">
        <v>254</v>
      </c>
      <c r="R793" s="64" t="s">
        <v>568</v>
      </c>
    </row>
    <row r="794" spans="2:18" x14ac:dyDescent="0.3">
      <c r="B794" t="s">
        <v>2562</v>
      </c>
      <c r="C794" t="s">
        <v>2574</v>
      </c>
      <c r="D794" t="s">
        <v>2572</v>
      </c>
      <c r="E794" s="64" t="s">
        <v>2831</v>
      </c>
      <c r="F794" s="64" t="s">
        <v>2831</v>
      </c>
      <c r="G794" s="64" t="s">
        <v>4273</v>
      </c>
      <c r="H794" s="64" t="s">
        <v>568</v>
      </c>
      <c r="I794" t="s">
        <v>4279</v>
      </c>
      <c r="J794" t="s">
        <v>2072</v>
      </c>
      <c r="K794" t="s">
        <v>568</v>
      </c>
      <c r="L794" s="64" t="s">
        <v>568</v>
      </c>
      <c r="M794" t="s">
        <v>1535</v>
      </c>
      <c r="N794" t="s">
        <v>1535</v>
      </c>
      <c r="O794" s="263">
        <v>0</v>
      </c>
      <c r="P794" s="158">
        <v>0</v>
      </c>
      <c r="Q794" s="64" t="s">
        <v>254</v>
      </c>
      <c r="R794" s="64" t="s">
        <v>568</v>
      </c>
    </row>
    <row r="795" spans="2:18" x14ac:dyDescent="0.3">
      <c r="B795" t="s">
        <v>2562</v>
      </c>
      <c r="C795" t="s">
        <v>2574</v>
      </c>
      <c r="D795" t="s">
        <v>2572</v>
      </c>
      <c r="E795" s="64" t="s">
        <v>2831</v>
      </c>
      <c r="F795" s="64" t="s">
        <v>2831</v>
      </c>
      <c r="G795" s="64" t="s">
        <v>4273</v>
      </c>
      <c r="H795" s="64" t="s">
        <v>568</v>
      </c>
      <c r="I795" t="s">
        <v>4280</v>
      </c>
      <c r="J795" t="s">
        <v>2072</v>
      </c>
      <c r="K795" t="s">
        <v>568</v>
      </c>
      <c r="L795" s="64" t="s">
        <v>568</v>
      </c>
      <c r="M795" t="s">
        <v>1535</v>
      </c>
      <c r="N795" t="s">
        <v>1535</v>
      </c>
      <c r="O795" s="263">
        <v>0</v>
      </c>
      <c r="P795" s="158">
        <v>0</v>
      </c>
      <c r="Q795" s="64" t="s">
        <v>254</v>
      </c>
      <c r="R795" s="64" t="s">
        <v>568</v>
      </c>
    </row>
    <row r="796" spans="2:18" x14ac:dyDescent="0.3">
      <c r="B796" t="s">
        <v>2562</v>
      </c>
      <c r="C796" t="s">
        <v>2574</v>
      </c>
      <c r="D796" t="s">
        <v>2572</v>
      </c>
      <c r="E796" s="64" t="s">
        <v>2831</v>
      </c>
      <c r="F796" s="64" t="s">
        <v>2831</v>
      </c>
      <c r="G796" s="64" t="s">
        <v>4273</v>
      </c>
      <c r="H796" s="64" t="s">
        <v>568</v>
      </c>
      <c r="I796" t="s">
        <v>4281</v>
      </c>
      <c r="J796" t="s">
        <v>2072</v>
      </c>
      <c r="K796" t="s">
        <v>568</v>
      </c>
      <c r="L796" s="64" t="s">
        <v>568</v>
      </c>
      <c r="M796" t="s">
        <v>1535</v>
      </c>
      <c r="N796" t="s">
        <v>1535</v>
      </c>
      <c r="O796" s="263">
        <v>0</v>
      </c>
      <c r="P796" s="158">
        <v>0</v>
      </c>
      <c r="Q796" s="64" t="s">
        <v>254</v>
      </c>
      <c r="R796" s="64" t="s">
        <v>568</v>
      </c>
    </row>
    <row r="797" spans="2:18" x14ac:dyDescent="0.3">
      <c r="B797" t="s">
        <v>2562</v>
      </c>
      <c r="C797" t="s">
        <v>2574</v>
      </c>
      <c r="D797" t="s">
        <v>2572</v>
      </c>
      <c r="E797" s="64" t="s">
        <v>2831</v>
      </c>
      <c r="F797" s="64" t="s">
        <v>2831</v>
      </c>
      <c r="G797" s="64" t="s">
        <v>4273</v>
      </c>
      <c r="H797" s="64" t="s">
        <v>568</v>
      </c>
      <c r="I797" t="s">
        <v>4282</v>
      </c>
      <c r="J797" t="s">
        <v>2072</v>
      </c>
      <c r="K797" t="s">
        <v>568</v>
      </c>
      <c r="L797" s="64" t="s">
        <v>568</v>
      </c>
      <c r="M797" t="s">
        <v>1535</v>
      </c>
      <c r="N797" t="s">
        <v>1535</v>
      </c>
      <c r="O797" s="263">
        <v>0</v>
      </c>
      <c r="P797" s="158">
        <v>0</v>
      </c>
      <c r="Q797" s="64" t="s">
        <v>254</v>
      </c>
      <c r="R797" s="64" t="s">
        <v>568</v>
      </c>
    </row>
    <row r="798" spans="2:18" x14ac:dyDescent="0.3">
      <c r="B798" t="s">
        <v>2562</v>
      </c>
      <c r="C798" t="s">
        <v>2574</v>
      </c>
      <c r="D798" t="s">
        <v>2572</v>
      </c>
      <c r="E798" s="64" t="s">
        <v>2831</v>
      </c>
      <c r="F798" s="64" t="s">
        <v>2831</v>
      </c>
      <c r="G798" s="64" t="s">
        <v>4273</v>
      </c>
      <c r="H798" s="64" t="s">
        <v>568</v>
      </c>
      <c r="I798" t="s">
        <v>4283</v>
      </c>
      <c r="J798" t="s">
        <v>2073</v>
      </c>
      <c r="K798" t="s">
        <v>4284</v>
      </c>
      <c r="L798" s="64" t="s">
        <v>568</v>
      </c>
      <c r="M798" t="s">
        <v>1535</v>
      </c>
      <c r="N798" t="s">
        <v>1535</v>
      </c>
      <c r="O798" s="263">
        <v>0</v>
      </c>
      <c r="P798" s="158">
        <v>0</v>
      </c>
      <c r="Q798" s="64" t="s">
        <v>254</v>
      </c>
      <c r="R798" s="64" t="s">
        <v>568</v>
      </c>
    </row>
    <row r="799" spans="2:18" x14ac:dyDescent="0.3">
      <c r="B799" t="s">
        <v>2562</v>
      </c>
      <c r="C799" t="s">
        <v>2574</v>
      </c>
      <c r="D799" t="s">
        <v>2572</v>
      </c>
      <c r="E799" s="64" t="s">
        <v>2831</v>
      </c>
      <c r="F799" s="64" t="s">
        <v>2831</v>
      </c>
      <c r="G799" s="64" t="s">
        <v>4273</v>
      </c>
      <c r="H799" s="64" t="s">
        <v>568</v>
      </c>
      <c r="I799" t="s">
        <v>4285</v>
      </c>
      <c r="J799" t="s">
        <v>2072</v>
      </c>
      <c r="K799" t="s">
        <v>568</v>
      </c>
      <c r="L799" s="64" t="s">
        <v>568</v>
      </c>
      <c r="M799" t="s">
        <v>1535</v>
      </c>
      <c r="N799" t="s">
        <v>1535</v>
      </c>
      <c r="O799" s="263">
        <v>0</v>
      </c>
      <c r="P799" s="158">
        <v>0</v>
      </c>
      <c r="Q799" s="64" t="s">
        <v>254</v>
      </c>
      <c r="R799" s="64" t="s">
        <v>568</v>
      </c>
    </row>
    <row r="800" spans="2:18" x14ac:dyDescent="0.3">
      <c r="B800" t="s">
        <v>2562</v>
      </c>
      <c r="C800" t="s">
        <v>2574</v>
      </c>
      <c r="D800" t="s">
        <v>2572</v>
      </c>
      <c r="E800" s="64" t="s">
        <v>2831</v>
      </c>
      <c r="F800" s="64" t="s">
        <v>2831</v>
      </c>
      <c r="G800" s="64" t="s">
        <v>4273</v>
      </c>
      <c r="H800" s="64" t="s">
        <v>568</v>
      </c>
      <c r="I800" t="s">
        <v>4286</v>
      </c>
      <c r="J800" t="s">
        <v>2072</v>
      </c>
      <c r="K800" t="s">
        <v>568</v>
      </c>
      <c r="L800" s="64" t="s">
        <v>568</v>
      </c>
      <c r="M800" t="s">
        <v>1535</v>
      </c>
      <c r="N800" t="s">
        <v>1535</v>
      </c>
      <c r="O800" s="263">
        <v>0</v>
      </c>
      <c r="P800" s="158">
        <v>0</v>
      </c>
      <c r="Q800" s="64" t="s">
        <v>2147</v>
      </c>
      <c r="R800" s="64" t="s">
        <v>568</v>
      </c>
    </row>
    <row r="801" spans="2:18" x14ac:dyDescent="0.3">
      <c r="B801" t="s">
        <v>2562</v>
      </c>
      <c r="C801" t="s">
        <v>2574</v>
      </c>
      <c r="D801" t="s">
        <v>2572</v>
      </c>
      <c r="E801" s="64" t="s">
        <v>2831</v>
      </c>
      <c r="F801" s="64" t="s">
        <v>2831</v>
      </c>
      <c r="G801" s="64" t="s">
        <v>4273</v>
      </c>
      <c r="H801" s="64" t="s">
        <v>568</v>
      </c>
      <c r="I801" t="s">
        <v>4287</v>
      </c>
      <c r="J801" t="s">
        <v>2072</v>
      </c>
      <c r="K801" t="s">
        <v>568</v>
      </c>
      <c r="L801" s="64" t="s">
        <v>568</v>
      </c>
      <c r="M801" t="s">
        <v>1535</v>
      </c>
      <c r="N801" t="s">
        <v>1535</v>
      </c>
      <c r="O801" s="263">
        <v>0</v>
      </c>
      <c r="P801" s="158">
        <v>0</v>
      </c>
      <c r="Q801" s="64" t="s">
        <v>254</v>
      </c>
      <c r="R801" s="64" t="s">
        <v>568</v>
      </c>
    </row>
    <row r="802" spans="2:18" x14ac:dyDescent="0.3">
      <c r="B802" t="s">
        <v>2562</v>
      </c>
      <c r="C802" t="s">
        <v>2574</v>
      </c>
      <c r="D802" t="s">
        <v>2572</v>
      </c>
      <c r="E802" s="64" t="s">
        <v>2831</v>
      </c>
      <c r="F802" s="64" t="s">
        <v>2831</v>
      </c>
      <c r="G802" s="64" t="s">
        <v>4273</v>
      </c>
      <c r="H802" s="64" t="s">
        <v>568</v>
      </c>
      <c r="I802" t="s">
        <v>4288</v>
      </c>
      <c r="J802" t="s">
        <v>2072</v>
      </c>
      <c r="K802" t="s">
        <v>568</v>
      </c>
      <c r="L802" s="64" t="s">
        <v>568</v>
      </c>
      <c r="M802" t="s">
        <v>1535</v>
      </c>
      <c r="N802" t="s">
        <v>1535</v>
      </c>
      <c r="O802" s="263">
        <v>0</v>
      </c>
      <c r="P802" s="158">
        <v>0</v>
      </c>
      <c r="Q802" s="64" t="s">
        <v>2147</v>
      </c>
      <c r="R802" s="64" t="s">
        <v>568</v>
      </c>
    </row>
    <row r="803" spans="2:18" x14ac:dyDescent="0.3">
      <c r="B803" t="s">
        <v>2562</v>
      </c>
      <c r="C803" t="s">
        <v>2574</v>
      </c>
      <c r="D803" t="s">
        <v>2572</v>
      </c>
      <c r="E803" s="64" t="s">
        <v>2831</v>
      </c>
      <c r="F803" s="64" t="s">
        <v>2831</v>
      </c>
      <c r="G803" s="64" t="s">
        <v>4273</v>
      </c>
      <c r="H803" s="64" t="s">
        <v>568</v>
      </c>
      <c r="I803" t="s">
        <v>4289</v>
      </c>
      <c r="J803" t="s">
        <v>2072</v>
      </c>
      <c r="K803" t="s">
        <v>568</v>
      </c>
      <c r="L803" s="64" t="s">
        <v>568</v>
      </c>
      <c r="M803" t="s">
        <v>1535</v>
      </c>
      <c r="N803" t="s">
        <v>1535</v>
      </c>
      <c r="O803" s="263">
        <v>0</v>
      </c>
      <c r="P803" s="158">
        <v>0</v>
      </c>
      <c r="Q803" s="64" t="s">
        <v>254</v>
      </c>
      <c r="R803" s="64" t="s">
        <v>568</v>
      </c>
    </row>
    <row r="804" spans="2:18" x14ac:dyDescent="0.3">
      <c r="B804" t="s">
        <v>2562</v>
      </c>
      <c r="C804" t="s">
        <v>2574</v>
      </c>
      <c r="D804" t="s">
        <v>2572</v>
      </c>
      <c r="E804" s="64" t="s">
        <v>2831</v>
      </c>
      <c r="F804" s="64" t="s">
        <v>2831</v>
      </c>
      <c r="G804" s="64" t="s">
        <v>4273</v>
      </c>
      <c r="H804" s="64" t="s">
        <v>568</v>
      </c>
      <c r="I804" t="s">
        <v>4290</v>
      </c>
      <c r="J804" t="s">
        <v>2072</v>
      </c>
      <c r="K804" t="s">
        <v>568</v>
      </c>
      <c r="L804" s="64" t="s">
        <v>568</v>
      </c>
      <c r="M804" t="s">
        <v>1535</v>
      </c>
      <c r="N804" t="s">
        <v>1535</v>
      </c>
      <c r="O804" s="263">
        <v>0</v>
      </c>
      <c r="P804" s="158">
        <v>0</v>
      </c>
      <c r="Q804" s="64" t="s">
        <v>2147</v>
      </c>
      <c r="R804" s="64" t="s">
        <v>568</v>
      </c>
    </row>
    <row r="805" spans="2:18" x14ac:dyDescent="0.3">
      <c r="B805" t="s">
        <v>2562</v>
      </c>
      <c r="C805" t="s">
        <v>2574</v>
      </c>
      <c r="D805" t="s">
        <v>2572</v>
      </c>
      <c r="E805" s="64" t="s">
        <v>2831</v>
      </c>
      <c r="F805" s="64" t="s">
        <v>2831</v>
      </c>
      <c r="G805" s="64" t="s">
        <v>4273</v>
      </c>
      <c r="H805" s="64" t="s">
        <v>568</v>
      </c>
      <c r="I805" t="s">
        <v>4291</v>
      </c>
      <c r="J805" t="s">
        <v>2073</v>
      </c>
      <c r="K805" t="s">
        <v>4292</v>
      </c>
      <c r="L805" s="64" t="s">
        <v>568</v>
      </c>
      <c r="M805" t="s">
        <v>1535</v>
      </c>
      <c r="N805" t="s">
        <v>1535</v>
      </c>
      <c r="O805" s="263">
        <v>0</v>
      </c>
      <c r="P805" s="158">
        <v>0</v>
      </c>
      <c r="Q805" s="64" t="s">
        <v>254</v>
      </c>
      <c r="R805" s="64" t="s">
        <v>568</v>
      </c>
    </row>
    <row r="806" spans="2:18" x14ac:dyDescent="0.3">
      <c r="B806" t="s">
        <v>2562</v>
      </c>
      <c r="C806" t="s">
        <v>2574</v>
      </c>
      <c r="D806" t="s">
        <v>2572</v>
      </c>
      <c r="E806" s="64" t="s">
        <v>2831</v>
      </c>
      <c r="F806" s="64" t="s">
        <v>2831</v>
      </c>
      <c r="G806" s="64" t="s">
        <v>4273</v>
      </c>
      <c r="H806" s="64" t="s">
        <v>568</v>
      </c>
      <c r="I806" t="s">
        <v>4293</v>
      </c>
      <c r="J806" t="s">
        <v>2073</v>
      </c>
      <c r="K806" t="s">
        <v>4294</v>
      </c>
      <c r="L806" s="64" t="s">
        <v>568</v>
      </c>
      <c r="M806" t="s">
        <v>1535</v>
      </c>
      <c r="N806" t="s">
        <v>1535</v>
      </c>
      <c r="O806" s="263">
        <v>0</v>
      </c>
      <c r="P806" s="158">
        <v>0</v>
      </c>
      <c r="Q806" s="64" t="s">
        <v>2147</v>
      </c>
      <c r="R806" s="64" t="s">
        <v>568</v>
      </c>
    </row>
    <row r="807" spans="2:18" x14ac:dyDescent="0.3">
      <c r="B807" t="s">
        <v>2562</v>
      </c>
      <c r="C807" t="s">
        <v>2574</v>
      </c>
      <c r="D807" t="s">
        <v>2572</v>
      </c>
      <c r="E807" s="64" t="s">
        <v>2831</v>
      </c>
      <c r="F807" s="64" t="s">
        <v>2831</v>
      </c>
      <c r="G807" s="64" t="s">
        <v>4273</v>
      </c>
      <c r="H807" s="64" t="s">
        <v>568</v>
      </c>
      <c r="I807" t="s">
        <v>4295</v>
      </c>
      <c r="J807" t="s">
        <v>2073</v>
      </c>
      <c r="K807" t="s">
        <v>4296</v>
      </c>
      <c r="L807" s="64" t="s">
        <v>568</v>
      </c>
      <c r="M807" t="s">
        <v>1535</v>
      </c>
      <c r="N807" t="s">
        <v>1535</v>
      </c>
      <c r="O807" s="263">
        <v>0</v>
      </c>
      <c r="P807" s="158">
        <v>0</v>
      </c>
      <c r="Q807" s="64" t="s">
        <v>254</v>
      </c>
      <c r="R807" s="64" t="s">
        <v>568</v>
      </c>
    </row>
    <row r="808" spans="2:18" x14ac:dyDescent="0.3">
      <c r="B808" t="s">
        <v>2562</v>
      </c>
      <c r="C808" t="s">
        <v>2574</v>
      </c>
      <c r="D808" t="s">
        <v>2572</v>
      </c>
      <c r="E808" s="64" t="s">
        <v>2831</v>
      </c>
      <c r="F808" s="64" t="s">
        <v>2831</v>
      </c>
      <c r="G808" s="64" t="s">
        <v>4273</v>
      </c>
      <c r="H808" s="64" t="s">
        <v>568</v>
      </c>
      <c r="I808" t="s">
        <v>4297</v>
      </c>
      <c r="J808" t="s">
        <v>2073</v>
      </c>
      <c r="K808" t="s">
        <v>3294</v>
      </c>
      <c r="L808" s="64" t="s">
        <v>568</v>
      </c>
      <c r="M808" t="s">
        <v>1535</v>
      </c>
      <c r="N808" t="s">
        <v>1535</v>
      </c>
      <c r="O808" s="263">
        <v>0</v>
      </c>
      <c r="P808" s="158">
        <v>0</v>
      </c>
      <c r="Q808" s="64" t="s">
        <v>254</v>
      </c>
      <c r="R808" s="64" t="s">
        <v>568</v>
      </c>
    </row>
    <row r="809" spans="2:18" x14ac:dyDescent="0.3">
      <c r="B809" t="s">
        <v>2562</v>
      </c>
      <c r="C809" t="s">
        <v>2574</v>
      </c>
      <c r="D809" t="s">
        <v>2572</v>
      </c>
      <c r="E809" s="64" t="s">
        <v>2831</v>
      </c>
      <c r="F809" s="64" t="s">
        <v>2831</v>
      </c>
      <c r="G809" s="64" t="s">
        <v>4273</v>
      </c>
      <c r="H809" s="64" t="s">
        <v>568</v>
      </c>
      <c r="I809" t="s">
        <v>4298</v>
      </c>
      <c r="J809" t="s">
        <v>2073</v>
      </c>
      <c r="K809" t="s">
        <v>4299</v>
      </c>
      <c r="L809" s="64" t="s">
        <v>568</v>
      </c>
      <c r="M809" t="s">
        <v>1535</v>
      </c>
      <c r="N809" t="s">
        <v>1535</v>
      </c>
      <c r="O809" s="263">
        <v>0</v>
      </c>
      <c r="P809" s="158">
        <v>0</v>
      </c>
      <c r="Q809" s="64" t="s">
        <v>2147</v>
      </c>
      <c r="R809" s="64" t="s">
        <v>568</v>
      </c>
    </row>
    <row r="810" spans="2:18" x14ac:dyDescent="0.3">
      <c r="B810" t="s">
        <v>2562</v>
      </c>
      <c r="C810" t="s">
        <v>2574</v>
      </c>
      <c r="D810" t="s">
        <v>2572</v>
      </c>
      <c r="E810" s="64" t="s">
        <v>2831</v>
      </c>
      <c r="F810" s="64" t="s">
        <v>2831</v>
      </c>
      <c r="G810" s="64" t="s">
        <v>4273</v>
      </c>
      <c r="H810" s="64" t="s">
        <v>568</v>
      </c>
      <c r="I810" t="s">
        <v>4300</v>
      </c>
      <c r="J810" t="s">
        <v>2073</v>
      </c>
      <c r="K810" t="s">
        <v>4301</v>
      </c>
      <c r="L810" s="64" t="s">
        <v>568</v>
      </c>
      <c r="M810" t="s">
        <v>1535</v>
      </c>
      <c r="N810" t="s">
        <v>1535</v>
      </c>
      <c r="O810" s="263">
        <v>0</v>
      </c>
      <c r="P810" s="158">
        <v>0</v>
      </c>
      <c r="Q810" s="64" t="s">
        <v>254</v>
      </c>
      <c r="R810" s="64" t="s">
        <v>568</v>
      </c>
    </row>
    <row r="811" spans="2:18" x14ac:dyDescent="0.3">
      <c r="B811" t="s">
        <v>2562</v>
      </c>
      <c r="C811" t="s">
        <v>2574</v>
      </c>
      <c r="D811" t="s">
        <v>2572</v>
      </c>
      <c r="E811" s="64" t="s">
        <v>2831</v>
      </c>
      <c r="F811" s="64" t="s">
        <v>2831</v>
      </c>
      <c r="G811" s="64" t="s">
        <v>4273</v>
      </c>
      <c r="H811" s="64" t="s">
        <v>568</v>
      </c>
      <c r="I811" t="s">
        <v>4302</v>
      </c>
      <c r="J811" t="s">
        <v>2073</v>
      </c>
      <c r="K811" t="s">
        <v>4303</v>
      </c>
      <c r="L811" s="64" t="s">
        <v>568</v>
      </c>
      <c r="M811" t="s">
        <v>1535</v>
      </c>
      <c r="N811" t="s">
        <v>1535</v>
      </c>
      <c r="O811" s="263">
        <v>0</v>
      </c>
      <c r="P811" s="158">
        <v>0</v>
      </c>
      <c r="Q811" s="64" t="s">
        <v>254</v>
      </c>
      <c r="R811" s="64" t="s">
        <v>568</v>
      </c>
    </row>
    <row r="812" spans="2:18" x14ac:dyDescent="0.3">
      <c r="B812" t="s">
        <v>2562</v>
      </c>
      <c r="C812" t="s">
        <v>2574</v>
      </c>
      <c r="D812" t="s">
        <v>2572</v>
      </c>
      <c r="E812" s="64" t="s">
        <v>2831</v>
      </c>
      <c r="F812" s="64" t="s">
        <v>2831</v>
      </c>
      <c r="G812" s="64" t="s">
        <v>4273</v>
      </c>
      <c r="H812" s="64" t="s">
        <v>568</v>
      </c>
      <c r="I812" t="s">
        <v>4304</v>
      </c>
      <c r="J812" t="s">
        <v>2073</v>
      </c>
      <c r="K812" t="s">
        <v>4305</v>
      </c>
      <c r="L812" s="64" t="s">
        <v>568</v>
      </c>
      <c r="M812" t="s">
        <v>1535</v>
      </c>
      <c r="N812" t="s">
        <v>1535</v>
      </c>
      <c r="O812" s="263">
        <v>0</v>
      </c>
      <c r="P812" s="158">
        <v>0</v>
      </c>
      <c r="Q812" s="64" t="s">
        <v>254</v>
      </c>
      <c r="R812" s="64" t="s">
        <v>568</v>
      </c>
    </row>
    <row r="813" spans="2:18" x14ac:dyDescent="0.3">
      <c r="B813" t="s">
        <v>2562</v>
      </c>
      <c r="C813" t="s">
        <v>2574</v>
      </c>
      <c r="D813" t="s">
        <v>2572</v>
      </c>
      <c r="E813" s="64" t="s">
        <v>2831</v>
      </c>
      <c r="F813" s="64" t="s">
        <v>2831</v>
      </c>
      <c r="G813" s="64" t="s">
        <v>4273</v>
      </c>
      <c r="H813" s="64" t="s">
        <v>568</v>
      </c>
      <c r="I813" t="s">
        <v>4306</v>
      </c>
      <c r="J813" t="s">
        <v>2073</v>
      </c>
      <c r="K813" t="s">
        <v>3294</v>
      </c>
      <c r="L813" s="64" t="s">
        <v>568</v>
      </c>
      <c r="M813" t="s">
        <v>1535</v>
      </c>
      <c r="N813" t="s">
        <v>1535</v>
      </c>
      <c r="O813" s="263">
        <v>0</v>
      </c>
      <c r="P813" s="158">
        <v>0</v>
      </c>
      <c r="Q813" s="64" t="s">
        <v>254</v>
      </c>
      <c r="R813" s="64" t="s">
        <v>568</v>
      </c>
    </row>
    <row r="814" spans="2:18" x14ac:dyDescent="0.3">
      <c r="B814" t="s">
        <v>2562</v>
      </c>
      <c r="C814" t="s">
        <v>2574</v>
      </c>
      <c r="D814" t="s">
        <v>2572</v>
      </c>
      <c r="E814" s="64" t="s">
        <v>2831</v>
      </c>
      <c r="F814" s="64" t="s">
        <v>2831</v>
      </c>
      <c r="G814" s="64" t="s">
        <v>4273</v>
      </c>
      <c r="H814" s="64" t="s">
        <v>568</v>
      </c>
      <c r="I814" t="s">
        <v>4307</v>
      </c>
      <c r="J814" t="s">
        <v>2073</v>
      </c>
      <c r="K814" t="s">
        <v>4308</v>
      </c>
      <c r="L814" s="64" t="s">
        <v>568</v>
      </c>
      <c r="M814" t="s">
        <v>1535</v>
      </c>
      <c r="N814" t="s">
        <v>1535</v>
      </c>
      <c r="O814" s="263">
        <v>0</v>
      </c>
      <c r="P814" s="158">
        <v>0</v>
      </c>
      <c r="Q814" s="64" t="s">
        <v>254</v>
      </c>
      <c r="R814" s="64" t="s">
        <v>568</v>
      </c>
    </row>
    <row r="815" spans="2:18" x14ac:dyDescent="0.3">
      <c r="B815" t="s">
        <v>2562</v>
      </c>
      <c r="C815" t="s">
        <v>2574</v>
      </c>
      <c r="D815" t="s">
        <v>2572</v>
      </c>
      <c r="E815" s="64" t="s">
        <v>2831</v>
      </c>
      <c r="F815" s="64" t="s">
        <v>2831</v>
      </c>
      <c r="G815" s="64" t="s">
        <v>4273</v>
      </c>
      <c r="H815" s="64" t="s">
        <v>568</v>
      </c>
      <c r="I815" t="s">
        <v>4309</v>
      </c>
      <c r="J815" t="s">
        <v>2073</v>
      </c>
      <c r="K815" t="s">
        <v>4284</v>
      </c>
      <c r="L815" s="64" t="s">
        <v>568</v>
      </c>
      <c r="M815" t="s">
        <v>1535</v>
      </c>
      <c r="N815" t="s">
        <v>1535</v>
      </c>
      <c r="O815" s="263">
        <v>0</v>
      </c>
      <c r="P815" s="158">
        <v>0</v>
      </c>
      <c r="Q815" s="64" t="s">
        <v>254</v>
      </c>
      <c r="R815" s="64" t="s">
        <v>568</v>
      </c>
    </row>
    <row r="816" spans="2:18" x14ac:dyDescent="0.3">
      <c r="B816" t="s">
        <v>2562</v>
      </c>
      <c r="C816" t="s">
        <v>2574</v>
      </c>
      <c r="D816" t="s">
        <v>2572</v>
      </c>
      <c r="E816" s="64" t="s">
        <v>2831</v>
      </c>
      <c r="F816" s="64" t="s">
        <v>2831</v>
      </c>
      <c r="G816" s="64" t="s">
        <v>4273</v>
      </c>
      <c r="H816" s="64" t="s">
        <v>568</v>
      </c>
      <c r="I816" t="s">
        <v>4310</v>
      </c>
      <c r="J816" t="s">
        <v>2072</v>
      </c>
      <c r="K816" t="s">
        <v>568</v>
      </c>
      <c r="L816" s="64" t="s">
        <v>568</v>
      </c>
      <c r="M816" t="s">
        <v>1535</v>
      </c>
      <c r="N816" t="s">
        <v>1535</v>
      </c>
      <c r="O816" s="263">
        <v>0</v>
      </c>
      <c r="P816" s="158">
        <v>0</v>
      </c>
      <c r="Q816" s="64" t="s">
        <v>254</v>
      </c>
      <c r="R816" s="64" t="s">
        <v>568</v>
      </c>
    </row>
    <row r="817" spans="2:18" x14ac:dyDescent="0.3">
      <c r="B817" t="s">
        <v>2562</v>
      </c>
      <c r="C817" t="s">
        <v>2574</v>
      </c>
      <c r="D817" t="s">
        <v>2572</v>
      </c>
      <c r="E817" s="64" t="s">
        <v>2831</v>
      </c>
      <c r="F817" s="64" t="s">
        <v>2831</v>
      </c>
      <c r="G817" s="64" t="s">
        <v>4273</v>
      </c>
      <c r="H817" s="64" t="s">
        <v>568</v>
      </c>
      <c r="I817" t="s">
        <v>4311</v>
      </c>
      <c r="J817" t="s">
        <v>2072</v>
      </c>
      <c r="K817" t="s">
        <v>568</v>
      </c>
      <c r="L817" s="64" t="s">
        <v>568</v>
      </c>
      <c r="M817" t="s">
        <v>1535</v>
      </c>
      <c r="N817" t="s">
        <v>1535</v>
      </c>
      <c r="O817" s="263">
        <v>0</v>
      </c>
      <c r="P817" s="158">
        <v>0</v>
      </c>
      <c r="Q817" s="64" t="s">
        <v>254</v>
      </c>
      <c r="R817" s="64" t="s">
        <v>568</v>
      </c>
    </row>
    <row r="818" spans="2:18" x14ac:dyDescent="0.3">
      <c r="B818" t="s">
        <v>2562</v>
      </c>
      <c r="C818" t="s">
        <v>2574</v>
      </c>
      <c r="D818" t="s">
        <v>2572</v>
      </c>
      <c r="E818" s="64" t="s">
        <v>2831</v>
      </c>
      <c r="F818" s="64" t="s">
        <v>2831</v>
      </c>
      <c r="G818" s="64" t="s">
        <v>4273</v>
      </c>
      <c r="H818" s="64" t="s">
        <v>568</v>
      </c>
      <c r="I818" t="s">
        <v>4312</v>
      </c>
      <c r="J818" t="s">
        <v>2072</v>
      </c>
      <c r="K818" t="s">
        <v>568</v>
      </c>
      <c r="L818" s="64" t="s">
        <v>568</v>
      </c>
      <c r="M818" t="s">
        <v>1535</v>
      </c>
      <c r="N818" t="s">
        <v>1535</v>
      </c>
      <c r="O818" s="263">
        <v>0</v>
      </c>
      <c r="P818" s="158">
        <v>0</v>
      </c>
      <c r="Q818" s="64" t="s">
        <v>2147</v>
      </c>
      <c r="R818" s="64" t="s">
        <v>568</v>
      </c>
    </row>
    <row r="819" spans="2:18" x14ac:dyDescent="0.3">
      <c r="B819" t="s">
        <v>2562</v>
      </c>
      <c r="C819" t="s">
        <v>2574</v>
      </c>
      <c r="D819" t="s">
        <v>2572</v>
      </c>
      <c r="E819" s="64" t="s">
        <v>2831</v>
      </c>
      <c r="F819" s="64" t="s">
        <v>2831</v>
      </c>
      <c r="G819" s="64" t="s">
        <v>4273</v>
      </c>
      <c r="H819" s="64" t="s">
        <v>568</v>
      </c>
      <c r="I819" t="s">
        <v>4313</v>
      </c>
      <c r="J819" t="s">
        <v>2072</v>
      </c>
      <c r="K819" t="s">
        <v>568</v>
      </c>
      <c r="L819" s="64" t="s">
        <v>568</v>
      </c>
      <c r="M819" t="s">
        <v>1535</v>
      </c>
      <c r="N819" t="s">
        <v>1535</v>
      </c>
      <c r="O819" s="263">
        <v>0</v>
      </c>
      <c r="P819" s="158">
        <v>0</v>
      </c>
      <c r="Q819" s="64" t="s">
        <v>254</v>
      </c>
      <c r="R819" s="64" t="s">
        <v>568</v>
      </c>
    </row>
    <row r="820" spans="2:18" x14ac:dyDescent="0.3">
      <c r="B820" t="s">
        <v>2562</v>
      </c>
      <c r="C820" t="s">
        <v>2574</v>
      </c>
      <c r="D820" t="s">
        <v>2572</v>
      </c>
      <c r="E820" s="64" t="s">
        <v>2831</v>
      </c>
      <c r="F820" s="64" t="s">
        <v>2831</v>
      </c>
      <c r="G820" s="64" t="s">
        <v>4273</v>
      </c>
      <c r="H820" s="64" t="s">
        <v>568</v>
      </c>
      <c r="I820" t="s">
        <v>4314</v>
      </c>
      <c r="J820" t="s">
        <v>2072</v>
      </c>
      <c r="K820" t="s">
        <v>568</v>
      </c>
      <c r="L820" s="64" t="s">
        <v>568</v>
      </c>
      <c r="M820" t="s">
        <v>1535</v>
      </c>
      <c r="N820" t="s">
        <v>1535</v>
      </c>
      <c r="O820" s="263">
        <v>0</v>
      </c>
      <c r="P820" s="158">
        <v>0</v>
      </c>
      <c r="Q820" s="64" t="s">
        <v>2147</v>
      </c>
      <c r="R820" s="64" t="s">
        <v>568</v>
      </c>
    </row>
    <row r="821" spans="2:18" x14ac:dyDescent="0.3">
      <c r="B821" t="s">
        <v>2562</v>
      </c>
      <c r="C821" t="s">
        <v>2574</v>
      </c>
      <c r="D821" t="s">
        <v>2572</v>
      </c>
      <c r="E821" s="64" t="s">
        <v>2831</v>
      </c>
      <c r="F821" s="64" t="s">
        <v>2831</v>
      </c>
      <c r="G821" s="64" t="s">
        <v>4273</v>
      </c>
      <c r="H821" s="64" t="s">
        <v>568</v>
      </c>
      <c r="I821" t="s">
        <v>4315</v>
      </c>
      <c r="J821" t="s">
        <v>2072</v>
      </c>
      <c r="K821" t="s">
        <v>568</v>
      </c>
      <c r="L821" s="64" t="s">
        <v>568</v>
      </c>
      <c r="M821" t="s">
        <v>1535</v>
      </c>
      <c r="N821" t="s">
        <v>1535</v>
      </c>
      <c r="O821" s="263">
        <v>0</v>
      </c>
      <c r="P821" s="158">
        <v>0</v>
      </c>
      <c r="Q821" s="64" t="s">
        <v>254</v>
      </c>
      <c r="R821" s="64" t="s">
        <v>568</v>
      </c>
    </row>
    <row r="822" spans="2:18" x14ac:dyDescent="0.3">
      <c r="B822" t="s">
        <v>2562</v>
      </c>
      <c r="C822" t="s">
        <v>2574</v>
      </c>
      <c r="D822" t="s">
        <v>2572</v>
      </c>
      <c r="E822" s="64" t="s">
        <v>2831</v>
      </c>
      <c r="F822" s="64" t="s">
        <v>2831</v>
      </c>
      <c r="G822" s="64" t="s">
        <v>4273</v>
      </c>
      <c r="H822" s="64" t="s">
        <v>568</v>
      </c>
      <c r="I822" t="s">
        <v>4316</v>
      </c>
      <c r="J822" t="s">
        <v>2072</v>
      </c>
      <c r="K822" t="s">
        <v>568</v>
      </c>
      <c r="L822" s="64" t="s">
        <v>568</v>
      </c>
      <c r="M822" t="s">
        <v>1535</v>
      </c>
      <c r="N822" t="s">
        <v>1535</v>
      </c>
      <c r="O822" s="263">
        <v>0</v>
      </c>
      <c r="P822" s="158">
        <v>0</v>
      </c>
      <c r="Q822" s="64" t="s">
        <v>254</v>
      </c>
      <c r="R822" s="64" t="s">
        <v>568</v>
      </c>
    </row>
    <row r="823" spans="2:18" x14ac:dyDescent="0.3">
      <c r="B823" t="s">
        <v>2562</v>
      </c>
      <c r="C823" t="s">
        <v>2574</v>
      </c>
      <c r="D823" t="s">
        <v>2572</v>
      </c>
      <c r="E823" s="64" t="s">
        <v>2831</v>
      </c>
      <c r="F823" s="64" t="s">
        <v>2831</v>
      </c>
      <c r="G823" s="64" t="s">
        <v>4273</v>
      </c>
      <c r="H823" s="64" t="s">
        <v>568</v>
      </c>
      <c r="I823" t="s">
        <v>4317</v>
      </c>
      <c r="J823" t="s">
        <v>2072</v>
      </c>
      <c r="K823" t="s">
        <v>568</v>
      </c>
      <c r="L823" s="64" t="s">
        <v>568</v>
      </c>
      <c r="M823" t="s">
        <v>1535</v>
      </c>
      <c r="N823" t="s">
        <v>1535</v>
      </c>
      <c r="O823" s="263">
        <v>0</v>
      </c>
      <c r="P823" s="158">
        <v>0</v>
      </c>
      <c r="Q823" s="64" t="s">
        <v>254</v>
      </c>
      <c r="R823" s="64" t="s">
        <v>568</v>
      </c>
    </row>
    <row r="824" spans="2:18" x14ac:dyDescent="0.3">
      <c r="B824" t="s">
        <v>2562</v>
      </c>
      <c r="C824" t="s">
        <v>2574</v>
      </c>
      <c r="D824" t="s">
        <v>2572</v>
      </c>
      <c r="E824" s="64" t="s">
        <v>2831</v>
      </c>
      <c r="F824" s="64" t="s">
        <v>2831</v>
      </c>
      <c r="G824" s="64" t="s">
        <v>4273</v>
      </c>
      <c r="H824" s="64" t="s">
        <v>568</v>
      </c>
      <c r="I824" t="s">
        <v>4318</v>
      </c>
      <c r="J824" t="s">
        <v>2072</v>
      </c>
      <c r="K824" t="s">
        <v>568</v>
      </c>
      <c r="L824" s="64" t="s">
        <v>568</v>
      </c>
      <c r="M824" t="s">
        <v>1535</v>
      </c>
      <c r="N824" t="s">
        <v>1535</v>
      </c>
      <c r="O824" s="263">
        <v>0</v>
      </c>
      <c r="P824" s="158">
        <v>0</v>
      </c>
      <c r="Q824" s="64" t="s">
        <v>254</v>
      </c>
      <c r="R824" s="64" t="s">
        <v>568</v>
      </c>
    </row>
    <row r="825" spans="2:18" x14ac:dyDescent="0.3">
      <c r="B825" t="s">
        <v>2562</v>
      </c>
      <c r="C825" t="s">
        <v>2574</v>
      </c>
      <c r="D825" t="s">
        <v>2572</v>
      </c>
      <c r="E825" s="64" t="s">
        <v>2831</v>
      </c>
      <c r="F825" s="64" t="s">
        <v>2831</v>
      </c>
      <c r="G825" s="64" t="s">
        <v>4273</v>
      </c>
      <c r="H825" s="64" t="s">
        <v>568</v>
      </c>
      <c r="I825" t="s">
        <v>4319</v>
      </c>
      <c r="J825" t="s">
        <v>2072</v>
      </c>
      <c r="K825" t="s">
        <v>568</v>
      </c>
      <c r="L825" s="64" t="s">
        <v>568</v>
      </c>
      <c r="M825" t="s">
        <v>1535</v>
      </c>
      <c r="N825" t="s">
        <v>1535</v>
      </c>
      <c r="O825" s="263">
        <v>0</v>
      </c>
      <c r="P825" s="158">
        <v>0</v>
      </c>
      <c r="Q825" s="64" t="s">
        <v>254</v>
      </c>
      <c r="R825" s="64" t="s">
        <v>568</v>
      </c>
    </row>
    <row r="826" spans="2:18" x14ac:dyDescent="0.3">
      <c r="B826" t="s">
        <v>2562</v>
      </c>
      <c r="C826" t="s">
        <v>2574</v>
      </c>
      <c r="D826" t="s">
        <v>2572</v>
      </c>
      <c r="E826" s="64" t="s">
        <v>2831</v>
      </c>
      <c r="F826" s="64" t="s">
        <v>2831</v>
      </c>
      <c r="G826" s="64" t="s">
        <v>4273</v>
      </c>
      <c r="H826" s="64" t="s">
        <v>568</v>
      </c>
      <c r="I826" t="s">
        <v>4320</v>
      </c>
      <c r="J826" t="s">
        <v>2072</v>
      </c>
      <c r="K826" t="s">
        <v>568</v>
      </c>
      <c r="L826" s="64" t="s">
        <v>568</v>
      </c>
      <c r="M826" t="s">
        <v>1535</v>
      </c>
      <c r="N826" t="s">
        <v>1535</v>
      </c>
      <c r="O826" s="263">
        <v>0</v>
      </c>
      <c r="P826" s="158">
        <v>0</v>
      </c>
      <c r="Q826" s="64" t="s">
        <v>254</v>
      </c>
      <c r="R826" s="64" t="s">
        <v>568</v>
      </c>
    </row>
    <row r="827" spans="2:18" x14ac:dyDescent="0.3">
      <c r="B827" t="s">
        <v>2562</v>
      </c>
      <c r="C827" t="s">
        <v>2574</v>
      </c>
      <c r="D827" t="s">
        <v>2572</v>
      </c>
      <c r="E827" s="64" t="s">
        <v>2831</v>
      </c>
      <c r="F827" s="64" t="s">
        <v>2831</v>
      </c>
      <c r="G827" s="64" t="s">
        <v>4273</v>
      </c>
      <c r="H827" s="64" t="s">
        <v>568</v>
      </c>
      <c r="I827" t="s">
        <v>4321</v>
      </c>
      <c r="J827" t="s">
        <v>2072</v>
      </c>
      <c r="K827" t="s">
        <v>568</v>
      </c>
      <c r="L827" s="64" t="s">
        <v>568</v>
      </c>
      <c r="M827" t="s">
        <v>1535</v>
      </c>
      <c r="N827" t="s">
        <v>1535</v>
      </c>
      <c r="O827" s="263">
        <v>0</v>
      </c>
      <c r="P827" s="158">
        <v>0</v>
      </c>
      <c r="Q827" s="64" t="s">
        <v>2147</v>
      </c>
      <c r="R827" s="64" t="s">
        <v>568</v>
      </c>
    </row>
    <row r="828" spans="2:18" x14ac:dyDescent="0.3">
      <c r="B828" t="s">
        <v>2562</v>
      </c>
      <c r="C828" t="s">
        <v>2574</v>
      </c>
      <c r="D828" t="s">
        <v>2572</v>
      </c>
      <c r="E828" s="64" t="s">
        <v>2831</v>
      </c>
      <c r="F828" s="64" t="s">
        <v>2831</v>
      </c>
      <c r="G828" s="64" t="s">
        <v>4273</v>
      </c>
      <c r="H828" s="64" t="s">
        <v>568</v>
      </c>
      <c r="I828" t="s">
        <v>4322</v>
      </c>
      <c r="J828" t="s">
        <v>2072</v>
      </c>
      <c r="K828" t="s">
        <v>568</v>
      </c>
      <c r="L828" s="64" t="s">
        <v>568</v>
      </c>
      <c r="M828" t="s">
        <v>1535</v>
      </c>
      <c r="N828" t="s">
        <v>1535</v>
      </c>
      <c r="O828" s="263">
        <v>0</v>
      </c>
      <c r="P828" s="158">
        <v>0</v>
      </c>
      <c r="Q828" s="64" t="s">
        <v>254</v>
      </c>
      <c r="R828" s="64" t="s">
        <v>568</v>
      </c>
    </row>
    <row r="829" spans="2:18" x14ac:dyDescent="0.3">
      <c r="B829" t="s">
        <v>2562</v>
      </c>
      <c r="C829" t="s">
        <v>2574</v>
      </c>
      <c r="D829" t="s">
        <v>2572</v>
      </c>
      <c r="E829" s="64" t="s">
        <v>2831</v>
      </c>
      <c r="F829" s="64" t="s">
        <v>2831</v>
      </c>
      <c r="G829" s="64" t="s">
        <v>4273</v>
      </c>
      <c r="H829" s="64" t="s">
        <v>568</v>
      </c>
      <c r="I829" t="s">
        <v>4323</v>
      </c>
      <c r="J829" t="s">
        <v>2072</v>
      </c>
      <c r="K829" t="s">
        <v>568</v>
      </c>
      <c r="L829" s="64" t="s">
        <v>568</v>
      </c>
      <c r="M829" t="s">
        <v>1535</v>
      </c>
      <c r="N829" t="s">
        <v>1535</v>
      </c>
      <c r="O829" s="263">
        <v>0</v>
      </c>
      <c r="P829" s="158">
        <v>0</v>
      </c>
      <c r="Q829" s="64" t="s">
        <v>254</v>
      </c>
      <c r="R829" s="64" t="s">
        <v>568</v>
      </c>
    </row>
    <row r="830" spans="2:18" x14ac:dyDescent="0.3">
      <c r="B830" t="s">
        <v>2562</v>
      </c>
      <c r="C830" t="s">
        <v>2574</v>
      </c>
      <c r="D830" t="s">
        <v>2572</v>
      </c>
      <c r="E830" s="64" t="s">
        <v>2831</v>
      </c>
      <c r="F830" s="64" t="s">
        <v>2831</v>
      </c>
      <c r="G830" s="64" t="s">
        <v>4273</v>
      </c>
      <c r="H830" s="64" t="s">
        <v>568</v>
      </c>
      <c r="I830" t="s">
        <v>4324</v>
      </c>
      <c r="J830" t="s">
        <v>2072</v>
      </c>
      <c r="K830" t="s">
        <v>568</v>
      </c>
      <c r="L830" s="64" t="s">
        <v>568</v>
      </c>
      <c r="M830" t="s">
        <v>1535</v>
      </c>
      <c r="N830" t="s">
        <v>1535</v>
      </c>
      <c r="O830" s="263">
        <v>0</v>
      </c>
      <c r="P830" s="158">
        <v>0</v>
      </c>
      <c r="Q830" s="64" t="s">
        <v>254</v>
      </c>
      <c r="R830" s="64" t="s">
        <v>568</v>
      </c>
    </row>
    <row r="831" spans="2:18" x14ac:dyDescent="0.3">
      <c r="B831" t="s">
        <v>2562</v>
      </c>
      <c r="C831" t="s">
        <v>2574</v>
      </c>
      <c r="D831" t="s">
        <v>2572</v>
      </c>
      <c r="E831" s="64" t="s">
        <v>2831</v>
      </c>
      <c r="F831" s="64" t="s">
        <v>2831</v>
      </c>
      <c r="G831" s="64" t="s">
        <v>4273</v>
      </c>
      <c r="H831" s="64" t="s">
        <v>568</v>
      </c>
      <c r="I831" t="s">
        <v>4325</v>
      </c>
      <c r="J831" t="s">
        <v>2072</v>
      </c>
      <c r="K831" t="s">
        <v>568</v>
      </c>
      <c r="L831" s="64" t="s">
        <v>568</v>
      </c>
      <c r="M831" t="s">
        <v>1535</v>
      </c>
      <c r="N831" t="s">
        <v>1535</v>
      </c>
      <c r="O831" s="263">
        <v>0</v>
      </c>
      <c r="P831" s="158">
        <v>0</v>
      </c>
      <c r="Q831" s="64" t="s">
        <v>254</v>
      </c>
      <c r="R831" s="64" t="s">
        <v>568</v>
      </c>
    </row>
    <row r="832" spans="2:18" x14ac:dyDescent="0.3">
      <c r="B832" t="s">
        <v>2562</v>
      </c>
      <c r="C832" t="s">
        <v>2574</v>
      </c>
      <c r="D832" t="s">
        <v>2572</v>
      </c>
      <c r="E832" s="64" t="s">
        <v>2831</v>
      </c>
      <c r="F832" s="64" t="s">
        <v>2831</v>
      </c>
      <c r="G832" s="64" t="s">
        <v>4273</v>
      </c>
      <c r="H832" s="64" t="s">
        <v>568</v>
      </c>
      <c r="I832" t="s">
        <v>4326</v>
      </c>
      <c r="J832" t="s">
        <v>2072</v>
      </c>
      <c r="K832" t="s">
        <v>568</v>
      </c>
      <c r="L832" s="64" t="s">
        <v>568</v>
      </c>
      <c r="M832" t="s">
        <v>1535</v>
      </c>
      <c r="N832" t="s">
        <v>1535</v>
      </c>
      <c r="O832" s="263">
        <v>0</v>
      </c>
      <c r="P832" s="158">
        <v>0</v>
      </c>
      <c r="Q832" s="64" t="s">
        <v>254</v>
      </c>
      <c r="R832" s="64" t="s">
        <v>568</v>
      </c>
    </row>
    <row r="833" spans="2:18" x14ac:dyDescent="0.3">
      <c r="B833" t="s">
        <v>2562</v>
      </c>
      <c r="C833" t="s">
        <v>2574</v>
      </c>
      <c r="D833" t="s">
        <v>2572</v>
      </c>
      <c r="E833" s="64" t="s">
        <v>2831</v>
      </c>
      <c r="F833" s="64" t="s">
        <v>2831</v>
      </c>
      <c r="G833" s="64" t="s">
        <v>4273</v>
      </c>
      <c r="H833" s="64" t="s">
        <v>568</v>
      </c>
      <c r="I833" t="s">
        <v>4327</v>
      </c>
      <c r="J833" t="s">
        <v>2072</v>
      </c>
      <c r="K833" t="s">
        <v>568</v>
      </c>
      <c r="L833" s="64" t="s">
        <v>568</v>
      </c>
      <c r="M833" t="s">
        <v>1535</v>
      </c>
      <c r="N833" t="s">
        <v>1535</v>
      </c>
      <c r="O833" s="263">
        <v>0</v>
      </c>
      <c r="P833" s="158">
        <v>0</v>
      </c>
      <c r="Q833" s="64" t="s">
        <v>254</v>
      </c>
      <c r="R833" s="64" t="s">
        <v>568</v>
      </c>
    </row>
    <row r="834" spans="2:18" x14ac:dyDescent="0.3">
      <c r="B834" t="s">
        <v>2562</v>
      </c>
      <c r="C834" t="s">
        <v>2574</v>
      </c>
      <c r="D834" t="s">
        <v>2572</v>
      </c>
      <c r="E834" s="64" t="s">
        <v>2831</v>
      </c>
      <c r="F834" s="64" t="s">
        <v>2831</v>
      </c>
      <c r="G834" s="64" t="s">
        <v>4273</v>
      </c>
      <c r="H834" s="64" t="s">
        <v>568</v>
      </c>
      <c r="I834" t="s">
        <v>4328</v>
      </c>
      <c r="J834" t="s">
        <v>2073</v>
      </c>
      <c r="K834" t="s">
        <v>4329</v>
      </c>
      <c r="L834" s="64" t="s">
        <v>568</v>
      </c>
      <c r="M834" t="s">
        <v>1535</v>
      </c>
      <c r="N834" t="s">
        <v>1535</v>
      </c>
      <c r="O834" s="263">
        <v>0</v>
      </c>
      <c r="P834" s="158">
        <v>0</v>
      </c>
      <c r="Q834" s="64" t="s">
        <v>254</v>
      </c>
      <c r="R834" s="64" t="s">
        <v>568</v>
      </c>
    </row>
    <row r="835" spans="2:18" x14ac:dyDescent="0.3">
      <c r="B835" t="s">
        <v>2577</v>
      </c>
      <c r="C835" t="s">
        <v>2563</v>
      </c>
      <c r="D835" t="s">
        <v>2564</v>
      </c>
      <c r="E835" s="64" t="s">
        <v>2831</v>
      </c>
      <c r="F835" s="64" t="s">
        <v>2831</v>
      </c>
      <c r="G835" s="64" t="s">
        <v>568</v>
      </c>
      <c r="H835" s="64" t="s">
        <v>2592</v>
      </c>
      <c r="I835" t="s">
        <v>4330</v>
      </c>
      <c r="J835" t="s">
        <v>2072</v>
      </c>
      <c r="K835" t="s">
        <v>568</v>
      </c>
      <c r="L835" s="64" t="s">
        <v>4331</v>
      </c>
      <c r="M835" t="s">
        <v>2160</v>
      </c>
      <c r="N835" t="s">
        <v>4332</v>
      </c>
      <c r="O835" s="263">
        <v>0</v>
      </c>
      <c r="P835" s="158">
        <v>0</v>
      </c>
      <c r="Q835" s="64" t="s">
        <v>254</v>
      </c>
      <c r="R835" s="64" t="s">
        <v>568</v>
      </c>
    </row>
    <row r="836" spans="2:18" x14ac:dyDescent="0.3">
      <c r="B836" t="s">
        <v>2577</v>
      </c>
      <c r="C836" t="s">
        <v>2563</v>
      </c>
      <c r="D836" t="s">
        <v>2564</v>
      </c>
      <c r="E836" s="64" t="s">
        <v>2831</v>
      </c>
      <c r="F836" s="64" t="s">
        <v>2831</v>
      </c>
      <c r="G836" s="64" t="s">
        <v>568</v>
      </c>
      <c r="H836" s="64" t="s">
        <v>2592</v>
      </c>
      <c r="I836" t="s">
        <v>4333</v>
      </c>
      <c r="J836" t="s">
        <v>2072</v>
      </c>
      <c r="K836" t="s">
        <v>568</v>
      </c>
      <c r="L836" s="64" t="s">
        <v>4334</v>
      </c>
      <c r="M836" t="s">
        <v>2176</v>
      </c>
      <c r="N836" t="s">
        <v>4335</v>
      </c>
      <c r="O836" s="263">
        <v>0</v>
      </c>
      <c r="P836" s="158">
        <v>0</v>
      </c>
      <c r="Q836" s="64" t="s">
        <v>254</v>
      </c>
      <c r="R836" s="64" t="s">
        <v>568</v>
      </c>
    </row>
    <row r="837" spans="2:18" x14ac:dyDescent="0.3">
      <c r="B837" t="s">
        <v>2577</v>
      </c>
      <c r="C837" t="s">
        <v>2563</v>
      </c>
      <c r="D837" t="s">
        <v>2564</v>
      </c>
      <c r="E837" s="64" t="s">
        <v>2831</v>
      </c>
      <c r="F837" s="64" t="s">
        <v>2831</v>
      </c>
      <c r="G837" s="64" t="s">
        <v>568</v>
      </c>
      <c r="H837" s="64" t="s">
        <v>2592</v>
      </c>
      <c r="I837" t="s">
        <v>4336</v>
      </c>
      <c r="J837" t="s">
        <v>2072</v>
      </c>
      <c r="K837" t="s">
        <v>568</v>
      </c>
      <c r="L837" s="64" t="s">
        <v>4337</v>
      </c>
      <c r="M837" t="s">
        <v>2173</v>
      </c>
      <c r="N837" t="s">
        <v>4338</v>
      </c>
      <c r="O837" s="263">
        <v>0</v>
      </c>
      <c r="P837" s="158">
        <v>0</v>
      </c>
      <c r="Q837" s="64" t="s">
        <v>254</v>
      </c>
      <c r="R837" s="64" t="s">
        <v>568</v>
      </c>
    </row>
    <row r="838" spans="2:18" x14ac:dyDescent="0.3">
      <c r="B838" t="s">
        <v>2577</v>
      </c>
      <c r="C838" t="s">
        <v>2563</v>
      </c>
      <c r="D838" t="s">
        <v>2564</v>
      </c>
      <c r="E838" s="64" t="s">
        <v>2831</v>
      </c>
      <c r="F838" s="64" t="s">
        <v>2831</v>
      </c>
      <c r="G838" s="64" t="s">
        <v>568</v>
      </c>
      <c r="H838" s="64" t="s">
        <v>2592</v>
      </c>
      <c r="I838" t="s">
        <v>4339</v>
      </c>
      <c r="J838" t="s">
        <v>2072</v>
      </c>
      <c r="K838" t="s">
        <v>568</v>
      </c>
      <c r="L838" s="64" t="s">
        <v>4340</v>
      </c>
      <c r="M838" t="s">
        <v>2176</v>
      </c>
      <c r="N838" t="s">
        <v>4341</v>
      </c>
      <c r="O838" s="263">
        <v>0</v>
      </c>
      <c r="P838" s="158">
        <v>0</v>
      </c>
      <c r="Q838" s="64" t="s">
        <v>254</v>
      </c>
      <c r="R838" s="64" t="s">
        <v>568</v>
      </c>
    </row>
    <row r="839" spans="2:18" x14ac:dyDescent="0.3">
      <c r="B839" t="s">
        <v>2577</v>
      </c>
      <c r="C839" t="s">
        <v>2563</v>
      </c>
      <c r="D839" t="s">
        <v>2564</v>
      </c>
      <c r="E839" s="64" t="s">
        <v>2831</v>
      </c>
      <c r="F839" s="64" t="s">
        <v>2831</v>
      </c>
      <c r="G839" s="64" t="s">
        <v>568</v>
      </c>
      <c r="H839" s="64" t="s">
        <v>2592</v>
      </c>
      <c r="I839" t="s">
        <v>4342</v>
      </c>
      <c r="J839" t="s">
        <v>2073</v>
      </c>
      <c r="K839" t="s">
        <v>3022</v>
      </c>
      <c r="L839" s="64" t="s">
        <v>4343</v>
      </c>
      <c r="M839" t="s">
        <v>2160</v>
      </c>
      <c r="N839" t="s">
        <v>4344</v>
      </c>
      <c r="O839" s="263">
        <v>0</v>
      </c>
      <c r="P839" s="158">
        <v>0</v>
      </c>
      <c r="Q839" s="64" t="s">
        <v>254</v>
      </c>
      <c r="R839" s="64" t="s">
        <v>568</v>
      </c>
    </row>
    <row r="840" spans="2:18" x14ac:dyDescent="0.3">
      <c r="B840" t="s">
        <v>2577</v>
      </c>
      <c r="C840" t="s">
        <v>2563</v>
      </c>
      <c r="D840" t="s">
        <v>2564</v>
      </c>
      <c r="E840" s="64" t="s">
        <v>2831</v>
      </c>
      <c r="F840" s="64" t="s">
        <v>2831</v>
      </c>
      <c r="G840" s="64" t="s">
        <v>568</v>
      </c>
      <c r="H840" s="64" t="s">
        <v>2592</v>
      </c>
      <c r="I840" t="s">
        <v>4345</v>
      </c>
      <c r="J840" t="s">
        <v>2073</v>
      </c>
      <c r="K840" t="s">
        <v>4346</v>
      </c>
      <c r="L840" s="64" t="s">
        <v>4347</v>
      </c>
      <c r="M840" t="s">
        <v>2185</v>
      </c>
      <c r="N840" t="s">
        <v>4348</v>
      </c>
      <c r="O840" s="263">
        <v>0</v>
      </c>
      <c r="P840" s="158">
        <v>0</v>
      </c>
      <c r="Q840" s="64" t="s">
        <v>254</v>
      </c>
      <c r="R840" s="64" t="s">
        <v>568</v>
      </c>
    </row>
    <row r="841" spans="2:18" x14ac:dyDescent="0.3">
      <c r="B841" t="s">
        <v>2577</v>
      </c>
      <c r="C841" t="s">
        <v>2563</v>
      </c>
      <c r="D841" t="s">
        <v>2564</v>
      </c>
      <c r="E841" s="64" t="s">
        <v>2831</v>
      </c>
      <c r="F841" s="64" t="s">
        <v>2831</v>
      </c>
      <c r="G841" s="64" t="s">
        <v>568</v>
      </c>
      <c r="H841" s="64" t="s">
        <v>2592</v>
      </c>
      <c r="I841" t="s">
        <v>4349</v>
      </c>
      <c r="J841" t="s">
        <v>2073</v>
      </c>
      <c r="K841" t="s">
        <v>4350</v>
      </c>
      <c r="L841" s="64" t="s">
        <v>4351</v>
      </c>
      <c r="M841" t="s">
        <v>2160</v>
      </c>
      <c r="N841" t="s">
        <v>4352</v>
      </c>
      <c r="O841" s="263">
        <v>0</v>
      </c>
      <c r="P841" s="158">
        <v>0</v>
      </c>
      <c r="Q841" s="64" t="s">
        <v>254</v>
      </c>
      <c r="R841" s="64" t="s">
        <v>568</v>
      </c>
    </row>
    <row r="842" spans="2:18" x14ac:dyDescent="0.3">
      <c r="B842" t="s">
        <v>2577</v>
      </c>
      <c r="C842" t="s">
        <v>2563</v>
      </c>
      <c r="D842" t="s">
        <v>2564</v>
      </c>
      <c r="E842" s="64" t="s">
        <v>2831</v>
      </c>
      <c r="F842" s="64" t="s">
        <v>2831</v>
      </c>
      <c r="G842" s="64" t="s">
        <v>568</v>
      </c>
      <c r="H842" s="64" t="s">
        <v>2592</v>
      </c>
      <c r="I842" t="s">
        <v>4353</v>
      </c>
      <c r="J842" t="s">
        <v>2072</v>
      </c>
      <c r="K842" t="s">
        <v>568</v>
      </c>
      <c r="L842" s="64" t="s">
        <v>4334</v>
      </c>
      <c r="M842" t="s">
        <v>2160</v>
      </c>
      <c r="N842" t="s">
        <v>4354</v>
      </c>
      <c r="O842" s="263">
        <v>0</v>
      </c>
      <c r="P842" s="158">
        <v>0</v>
      </c>
      <c r="Q842" s="64" t="s">
        <v>254</v>
      </c>
      <c r="R842" s="64" t="s">
        <v>568</v>
      </c>
    </row>
    <row r="843" spans="2:18" x14ac:dyDescent="0.3">
      <c r="B843" t="s">
        <v>2577</v>
      </c>
      <c r="C843" t="s">
        <v>2563</v>
      </c>
      <c r="D843" t="s">
        <v>2564</v>
      </c>
      <c r="E843" s="64" t="s">
        <v>2831</v>
      </c>
      <c r="F843" s="64" t="s">
        <v>2831</v>
      </c>
      <c r="G843" s="64" t="s">
        <v>568</v>
      </c>
      <c r="H843" s="64" t="s">
        <v>2592</v>
      </c>
      <c r="I843" t="s">
        <v>4355</v>
      </c>
      <c r="J843" t="s">
        <v>2072</v>
      </c>
      <c r="K843" t="s">
        <v>568</v>
      </c>
      <c r="L843" s="64" t="s">
        <v>4356</v>
      </c>
      <c r="M843" t="s">
        <v>2160</v>
      </c>
      <c r="N843" t="s">
        <v>4357</v>
      </c>
      <c r="O843" s="263">
        <v>0</v>
      </c>
      <c r="P843" s="158">
        <v>0</v>
      </c>
      <c r="Q843" s="64" t="s">
        <v>254</v>
      </c>
      <c r="R843" s="64" t="s">
        <v>568</v>
      </c>
    </row>
    <row r="844" spans="2:18" x14ac:dyDescent="0.3">
      <c r="B844" t="s">
        <v>2577</v>
      </c>
      <c r="C844" t="s">
        <v>2563</v>
      </c>
      <c r="D844" t="s">
        <v>2564</v>
      </c>
      <c r="E844" s="64" t="s">
        <v>2831</v>
      </c>
      <c r="F844" s="64" t="s">
        <v>2831</v>
      </c>
      <c r="G844" s="64" t="s">
        <v>568</v>
      </c>
      <c r="H844" s="64" t="s">
        <v>2592</v>
      </c>
      <c r="I844" t="s">
        <v>4358</v>
      </c>
      <c r="J844" t="s">
        <v>2072</v>
      </c>
      <c r="K844" t="s">
        <v>568</v>
      </c>
      <c r="L844" s="64" t="s">
        <v>4359</v>
      </c>
      <c r="M844" t="s">
        <v>2173</v>
      </c>
      <c r="N844" t="s">
        <v>4360</v>
      </c>
      <c r="O844" s="263">
        <v>0</v>
      </c>
      <c r="P844" s="158">
        <v>0</v>
      </c>
      <c r="Q844" s="64" t="s">
        <v>254</v>
      </c>
      <c r="R844" s="64" t="s">
        <v>568</v>
      </c>
    </row>
    <row r="845" spans="2:18" x14ac:dyDescent="0.3">
      <c r="B845" t="s">
        <v>2577</v>
      </c>
      <c r="C845" t="s">
        <v>2563</v>
      </c>
      <c r="D845" t="s">
        <v>2564</v>
      </c>
      <c r="E845" s="64" t="s">
        <v>2831</v>
      </c>
      <c r="F845" s="64" t="s">
        <v>2831</v>
      </c>
      <c r="G845" s="64" t="s">
        <v>568</v>
      </c>
      <c r="H845" s="64" t="s">
        <v>2592</v>
      </c>
      <c r="I845" t="s">
        <v>4361</v>
      </c>
      <c r="J845" t="s">
        <v>2072</v>
      </c>
      <c r="K845" t="s">
        <v>568</v>
      </c>
      <c r="L845" s="64" t="s">
        <v>4362</v>
      </c>
      <c r="M845" t="s">
        <v>2160</v>
      </c>
      <c r="N845" t="s">
        <v>4363</v>
      </c>
      <c r="O845" s="263">
        <v>0</v>
      </c>
      <c r="P845" s="158">
        <v>0</v>
      </c>
      <c r="Q845" s="64" t="s">
        <v>254</v>
      </c>
      <c r="R845" s="64" t="s">
        <v>568</v>
      </c>
    </row>
    <row r="846" spans="2:18" x14ac:dyDescent="0.3">
      <c r="B846" t="s">
        <v>2577</v>
      </c>
      <c r="C846" t="s">
        <v>2563</v>
      </c>
      <c r="D846" t="s">
        <v>2564</v>
      </c>
      <c r="E846" s="64" t="s">
        <v>2831</v>
      </c>
      <c r="F846" s="64" t="s">
        <v>2831</v>
      </c>
      <c r="G846" s="64" t="s">
        <v>568</v>
      </c>
      <c r="H846" s="64" t="s">
        <v>2592</v>
      </c>
      <c r="I846" t="s">
        <v>4364</v>
      </c>
      <c r="J846" t="s">
        <v>2072</v>
      </c>
      <c r="K846" t="s">
        <v>568</v>
      </c>
      <c r="L846" s="64" t="s">
        <v>4365</v>
      </c>
      <c r="M846" t="s">
        <v>2173</v>
      </c>
      <c r="N846" t="s">
        <v>4366</v>
      </c>
      <c r="O846" s="263">
        <v>0</v>
      </c>
      <c r="P846" s="158">
        <v>0</v>
      </c>
      <c r="Q846" s="64" t="s">
        <v>254</v>
      </c>
      <c r="R846" s="64" t="s">
        <v>568</v>
      </c>
    </row>
    <row r="847" spans="2:18" x14ac:dyDescent="0.3">
      <c r="B847" t="s">
        <v>2577</v>
      </c>
      <c r="C847" t="s">
        <v>2563</v>
      </c>
      <c r="D847" t="s">
        <v>2564</v>
      </c>
      <c r="E847" s="64" t="s">
        <v>2831</v>
      </c>
      <c r="F847" s="64" t="s">
        <v>2831</v>
      </c>
      <c r="G847" s="64" t="s">
        <v>568</v>
      </c>
      <c r="H847" s="64" t="s">
        <v>2592</v>
      </c>
      <c r="I847" t="s">
        <v>4367</v>
      </c>
      <c r="J847" t="s">
        <v>2072</v>
      </c>
      <c r="K847" t="s">
        <v>568</v>
      </c>
      <c r="L847" s="64" t="s">
        <v>4368</v>
      </c>
      <c r="M847" t="s">
        <v>2160</v>
      </c>
      <c r="N847" t="s">
        <v>4369</v>
      </c>
      <c r="O847" s="263">
        <v>0</v>
      </c>
      <c r="P847" s="158">
        <v>0</v>
      </c>
      <c r="Q847" s="64" t="s">
        <v>254</v>
      </c>
      <c r="R847" s="64" t="s">
        <v>568</v>
      </c>
    </row>
    <row r="848" spans="2:18" x14ac:dyDescent="0.3">
      <c r="B848" t="s">
        <v>2577</v>
      </c>
      <c r="C848" t="s">
        <v>2563</v>
      </c>
      <c r="D848" t="s">
        <v>2564</v>
      </c>
      <c r="E848" s="64" t="s">
        <v>2831</v>
      </c>
      <c r="F848" s="64" t="s">
        <v>2831</v>
      </c>
      <c r="G848" s="64" t="s">
        <v>568</v>
      </c>
      <c r="H848" s="64" t="s">
        <v>2592</v>
      </c>
      <c r="I848" t="s">
        <v>4370</v>
      </c>
      <c r="J848" t="s">
        <v>2073</v>
      </c>
      <c r="K848" t="s">
        <v>2568</v>
      </c>
      <c r="L848" s="64" t="s">
        <v>4371</v>
      </c>
      <c r="M848" t="s">
        <v>2160</v>
      </c>
      <c r="N848" t="s">
        <v>2941</v>
      </c>
      <c r="O848" s="263">
        <v>0</v>
      </c>
      <c r="P848" s="158">
        <v>0</v>
      </c>
      <c r="Q848" s="64" t="s">
        <v>254</v>
      </c>
      <c r="R848" s="64" t="s">
        <v>568</v>
      </c>
    </row>
    <row r="849" spans="2:18" x14ac:dyDescent="0.3">
      <c r="B849" t="s">
        <v>2577</v>
      </c>
      <c r="C849" t="s">
        <v>2563</v>
      </c>
      <c r="D849" t="s">
        <v>2564</v>
      </c>
      <c r="E849" s="64" t="s">
        <v>2831</v>
      </c>
      <c r="F849" s="64" t="s">
        <v>2831</v>
      </c>
      <c r="G849" s="64" t="s">
        <v>568</v>
      </c>
      <c r="H849" s="64" t="s">
        <v>2592</v>
      </c>
      <c r="I849" t="s">
        <v>4372</v>
      </c>
      <c r="J849" t="s">
        <v>2072</v>
      </c>
      <c r="K849" t="s">
        <v>568</v>
      </c>
      <c r="L849" s="64" t="s">
        <v>4356</v>
      </c>
      <c r="M849" t="s">
        <v>2160</v>
      </c>
      <c r="N849" t="s">
        <v>4373</v>
      </c>
      <c r="O849" s="263">
        <v>0</v>
      </c>
      <c r="P849" s="158">
        <v>0</v>
      </c>
      <c r="Q849" s="64" t="s">
        <v>254</v>
      </c>
      <c r="R849" s="64" t="s">
        <v>568</v>
      </c>
    </row>
    <row r="850" spans="2:18" x14ac:dyDescent="0.3">
      <c r="B850" t="s">
        <v>2577</v>
      </c>
      <c r="C850" t="s">
        <v>2563</v>
      </c>
      <c r="D850" t="s">
        <v>2564</v>
      </c>
      <c r="E850" s="64" t="s">
        <v>2831</v>
      </c>
      <c r="F850" s="64" t="s">
        <v>2831</v>
      </c>
      <c r="G850" s="64" t="s">
        <v>568</v>
      </c>
      <c r="H850" s="64" t="s">
        <v>2592</v>
      </c>
      <c r="I850" t="s">
        <v>4374</v>
      </c>
      <c r="J850" t="s">
        <v>2072</v>
      </c>
      <c r="K850" t="s">
        <v>568</v>
      </c>
      <c r="L850" s="64" t="s">
        <v>4375</v>
      </c>
      <c r="M850" t="s">
        <v>2160</v>
      </c>
      <c r="N850" t="s">
        <v>4376</v>
      </c>
      <c r="O850" s="263">
        <v>0</v>
      </c>
      <c r="P850" s="158">
        <v>0</v>
      </c>
      <c r="Q850" s="64" t="s">
        <v>254</v>
      </c>
      <c r="R850" s="64" t="s">
        <v>568</v>
      </c>
    </row>
    <row r="851" spans="2:18" x14ac:dyDescent="0.3">
      <c r="B851" t="s">
        <v>2577</v>
      </c>
      <c r="C851" t="s">
        <v>2563</v>
      </c>
      <c r="D851" t="s">
        <v>2564</v>
      </c>
      <c r="E851" s="64" t="s">
        <v>2831</v>
      </c>
      <c r="F851" s="64" t="s">
        <v>2831</v>
      </c>
      <c r="G851" s="64" t="s">
        <v>568</v>
      </c>
      <c r="H851" s="64" t="s">
        <v>2592</v>
      </c>
      <c r="I851" t="s">
        <v>4377</v>
      </c>
      <c r="J851" t="s">
        <v>2072</v>
      </c>
      <c r="K851" t="s">
        <v>568</v>
      </c>
      <c r="L851" s="64" t="s">
        <v>4378</v>
      </c>
      <c r="M851" t="s">
        <v>2186</v>
      </c>
      <c r="N851" t="s">
        <v>4379</v>
      </c>
      <c r="O851" s="263">
        <v>0</v>
      </c>
      <c r="P851" s="158">
        <v>0</v>
      </c>
      <c r="Q851" s="64" t="s">
        <v>254</v>
      </c>
      <c r="R851" s="64" t="s">
        <v>568</v>
      </c>
    </row>
    <row r="852" spans="2:18" x14ac:dyDescent="0.3">
      <c r="B852" t="s">
        <v>2577</v>
      </c>
      <c r="C852" t="s">
        <v>2563</v>
      </c>
      <c r="D852" t="s">
        <v>2564</v>
      </c>
      <c r="E852" s="64" t="s">
        <v>2831</v>
      </c>
      <c r="F852" s="64" t="s">
        <v>2831</v>
      </c>
      <c r="G852" s="64" t="s">
        <v>568</v>
      </c>
      <c r="H852" s="64" t="s">
        <v>2592</v>
      </c>
      <c r="I852" t="s">
        <v>4380</v>
      </c>
      <c r="J852" t="s">
        <v>2072</v>
      </c>
      <c r="K852" t="s">
        <v>568</v>
      </c>
      <c r="L852" s="64" t="s">
        <v>4362</v>
      </c>
      <c r="M852" t="s">
        <v>2160</v>
      </c>
      <c r="N852" t="s">
        <v>4381</v>
      </c>
      <c r="O852" s="263">
        <v>0</v>
      </c>
      <c r="P852" s="158">
        <v>0</v>
      </c>
      <c r="Q852" s="64" t="s">
        <v>254</v>
      </c>
      <c r="R852" s="64" t="s">
        <v>568</v>
      </c>
    </row>
    <row r="853" spans="2:18" x14ac:dyDescent="0.3">
      <c r="B853" t="s">
        <v>2577</v>
      </c>
      <c r="C853" t="s">
        <v>2563</v>
      </c>
      <c r="D853" t="s">
        <v>2564</v>
      </c>
      <c r="E853" s="64" t="s">
        <v>2831</v>
      </c>
      <c r="F853" s="64" t="s">
        <v>2831</v>
      </c>
      <c r="G853" s="64" t="s">
        <v>568</v>
      </c>
      <c r="H853" s="64" t="s">
        <v>2592</v>
      </c>
      <c r="I853" t="s">
        <v>4382</v>
      </c>
      <c r="J853" t="s">
        <v>2072</v>
      </c>
      <c r="K853" t="s">
        <v>568</v>
      </c>
      <c r="L853" s="64" t="s">
        <v>4383</v>
      </c>
      <c r="M853" t="s">
        <v>2160</v>
      </c>
      <c r="N853" t="s">
        <v>4384</v>
      </c>
      <c r="O853" s="263">
        <v>0</v>
      </c>
      <c r="P853" s="158">
        <v>0</v>
      </c>
      <c r="Q853" s="64" t="s">
        <v>254</v>
      </c>
      <c r="R853" s="64" t="s">
        <v>568</v>
      </c>
    </row>
    <row r="854" spans="2:18" x14ac:dyDescent="0.3">
      <c r="B854" t="s">
        <v>2577</v>
      </c>
      <c r="C854" t="s">
        <v>2563</v>
      </c>
      <c r="D854" t="s">
        <v>2564</v>
      </c>
      <c r="E854" s="64" t="s">
        <v>2831</v>
      </c>
      <c r="F854" s="64" t="s">
        <v>2831</v>
      </c>
      <c r="G854" s="64" t="s">
        <v>568</v>
      </c>
      <c r="H854" s="64" t="s">
        <v>2592</v>
      </c>
      <c r="I854" t="s">
        <v>4385</v>
      </c>
      <c r="J854" t="s">
        <v>2072</v>
      </c>
      <c r="K854" t="s">
        <v>568</v>
      </c>
      <c r="L854" s="64" t="s">
        <v>4383</v>
      </c>
      <c r="M854" t="s">
        <v>2173</v>
      </c>
      <c r="N854" t="s">
        <v>4386</v>
      </c>
      <c r="O854" s="263">
        <v>0</v>
      </c>
      <c r="P854" s="158">
        <v>0</v>
      </c>
      <c r="Q854" s="64" t="s">
        <v>254</v>
      </c>
      <c r="R854" s="64" t="s">
        <v>568</v>
      </c>
    </row>
    <row r="855" spans="2:18" x14ac:dyDescent="0.3">
      <c r="B855" t="s">
        <v>2577</v>
      </c>
      <c r="C855" t="s">
        <v>2563</v>
      </c>
      <c r="D855" t="s">
        <v>2564</v>
      </c>
      <c r="E855" s="64" t="s">
        <v>2831</v>
      </c>
      <c r="F855" s="64" t="s">
        <v>2831</v>
      </c>
      <c r="G855" s="64" t="s">
        <v>568</v>
      </c>
      <c r="H855" s="64" t="s">
        <v>2592</v>
      </c>
      <c r="I855" t="s">
        <v>4387</v>
      </c>
      <c r="J855" t="s">
        <v>2072</v>
      </c>
      <c r="K855" t="s">
        <v>568</v>
      </c>
      <c r="L855" s="64" t="s">
        <v>4375</v>
      </c>
      <c r="M855" t="s">
        <v>2160</v>
      </c>
      <c r="N855" t="s">
        <v>4388</v>
      </c>
      <c r="O855" s="263">
        <v>0</v>
      </c>
      <c r="P855" s="158">
        <v>0</v>
      </c>
      <c r="Q855" s="64" t="s">
        <v>254</v>
      </c>
      <c r="R855" s="64" t="s">
        <v>568</v>
      </c>
    </row>
    <row r="856" spans="2:18" x14ac:dyDescent="0.3">
      <c r="B856" t="s">
        <v>2577</v>
      </c>
      <c r="C856" t="s">
        <v>2563</v>
      </c>
      <c r="D856" t="s">
        <v>2564</v>
      </c>
      <c r="E856" s="64" t="s">
        <v>2831</v>
      </c>
      <c r="F856" s="64" t="s">
        <v>2831</v>
      </c>
      <c r="G856" s="64" t="s">
        <v>568</v>
      </c>
      <c r="H856" s="64" t="s">
        <v>2592</v>
      </c>
      <c r="I856" t="s">
        <v>4389</v>
      </c>
      <c r="J856" t="s">
        <v>2072</v>
      </c>
      <c r="K856" t="s">
        <v>568</v>
      </c>
      <c r="L856" s="64" t="s">
        <v>4390</v>
      </c>
      <c r="M856" t="s">
        <v>2173</v>
      </c>
      <c r="N856" t="s">
        <v>4391</v>
      </c>
      <c r="O856" s="263">
        <v>0</v>
      </c>
      <c r="P856" s="158">
        <v>0</v>
      </c>
      <c r="Q856" s="64" t="s">
        <v>254</v>
      </c>
      <c r="R856" s="64" t="s">
        <v>568</v>
      </c>
    </row>
    <row r="857" spans="2:18" x14ac:dyDescent="0.3">
      <c r="B857" t="s">
        <v>2577</v>
      </c>
      <c r="C857" t="s">
        <v>2563</v>
      </c>
      <c r="D857" t="s">
        <v>2564</v>
      </c>
      <c r="E857" s="64" t="s">
        <v>2831</v>
      </c>
      <c r="F857" s="64" t="s">
        <v>2831</v>
      </c>
      <c r="G857" s="64" t="s">
        <v>568</v>
      </c>
      <c r="H857" s="64" t="s">
        <v>2592</v>
      </c>
      <c r="I857" t="s">
        <v>4392</v>
      </c>
      <c r="J857" t="s">
        <v>2073</v>
      </c>
      <c r="K857" t="s">
        <v>4393</v>
      </c>
      <c r="L857" s="64" t="s">
        <v>4347</v>
      </c>
      <c r="M857" t="s">
        <v>2160</v>
      </c>
      <c r="N857" t="s">
        <v>4394</v>
      </c>
      <c r="O857" s="263">
        <v>0</v>
      </c>
      <c r="P857" s="158">
        <v>0</v>
      </c>
      <c r="Q857" s="64" t="s">
        <v>254</v>
      </c>
      <c r="R857" s="64" t="s">
        <v>568</v>
      </c>
    </row>
    <row r="858" spans="2:18" x14ac:dyDescent="0.3">
      <c r="B858" t="s">
        <v>2577</v>
      </c>
      <c r="C858" t="s">
        <v>2563</v>
      </c>
      <c r="D858" t="s">
        <v>2564</v>
      </c>
      <c r="E858" s="64" t="s">
        <v>2831</v>
      </c>
      <c r="F858" s="64" t="s">
        <v>2831</v>
      </c>
      <c r="G858" s="64" t="s">
        <v>568</v>
      </c>
      <c r="H858" s="64" t="s">
        <v>2592</v>
      </c>
      <c r="I858" t="s">
        <v>4395</v>
      </c>
      <c r="J858" t="s">
        <v>2072</v>
      </c>
      <c r="K858" t="s">
        <v>568</v>
      </c>
      <c r="L858" s="64" t="s">
        <v>4359</v>
      </c>
      <c r="M858" t="s">
        <v>2160</v>
      </c>
      <c r="N858" t="s">
        <v>4396</v>
      </c>
      <c r="O858" s="263">
        <v>0</v>
      </c>
      <c r="P858" s="158">
        <v>0</v>
      </c>
      <c r="Q858" s="64" t="s">
        <v>254</v>
      </c>
      <c r="R858" s="64" t="s">
        <v>568</v>
      </c>
    </row>
    <row r="859" spans="2:18" x14ac:dyDescent="0.3">
      <c r="B859" t="s">
        <v>2577</v>
      </c>
      <c r="C859" t="s">
        <v>2563</v>
      </c>
      <c r="D859" t="s">
        <v>2564</v>
      </c>
      <c r="E859" s="64" t="s">
        <v>2831</v>
      </c>
      <c r="F859" s="64" t="s">
        <v>2831</v>
      </c>
      <c r="G859" s="64" t="s">
        <v>568</v>
      </c>
      <c r="H859" s="64" t="s">
        <v>2592</v>
      </c>
      <c r="I859" t="s">
        <v>4397</v>
      </c>
      <c r="J859" t="s">
        <v>2072</v>
      </c>
      <c r="K859" t="s">
        <v>568</v>
      </c>
      <c r="L859" s="64" t="s">
        <v>4383</v>
      </c>
      <c r="M859" t="s">
        <v>2160</v>
      </c>
      <c r="N859" t="s">
        <v>2925</v>
      </c>
      <c r="O859" s="263">
        <v>0</v>
      </c>
      <c r="P859" s="158">
        <v>0</v>
      </c>
      <c r="Q859" s="64" t="s">
        <v>254</v>
      </c>
      <c r="R859" s="64" t="s">
        <v>568</v>
      </c>
    </row>
    <row r="860" spans="2:18" x14ac:dyDescent="0.3">
      <c r="B860" t="s">
        <v>2577</v>
      </c>
      <c r="C860" t="s">
        <v>2563</v>
      </c>
      <c r="D860" t="s">
        <v>2564</v>
      </c>
      <c r="E860" s="64" t="s">
        <v>2831</v>
      </c>
      <c r="F860" s="64" t="s">
        <v>2831</v>
      </c>
      <c r="G860" s="64" t="s">
        <v>568</v>
      </c>
      <c r="H860" s="64" t="s">
        <v>2592</v>
      </c>
      <c r="I860" t="s">
        <v>4398</v>
      </c>
      <c r="J860" t="s">
        <v>2072</v>
      </c>
      <c r="K860" t="s">
        <v>568</v>
      </c>
      <c r="L860" s="64" t="s">
        <v>4340</v>
      </c>
      <c r="M860" t="s">
        <v>2173</v>
      </c>
      <c r="N860" t="s">
        <v>4399</v>
      </c>
      <c r="O860" s="263">
        <v>0</v>
      </c>
      <c r="P860" s="158">
        <v>0</v>
      </c>
      <c r="Q860" s="64" t="s">
        <v>254</v>
      </c>
      <c r="R860" s="64" t="s">
        <v>568</v>
      </c>
    </row>
    <row r="861" spans="2:18" x14ac:dyDescent="0.3">
      <c r="B861" t="s">
        <v>2577</v>
      </c>
      <c r="C861" t="s">
        <v>2563</v>
      </c>
      <c r="D861" t="s">
        <v>2564</v>
      </c>
      <c r="E861" s="64" t="s">
        <v>2831</v>
      </c>
      <c r="F861" s="64" t="s">
        <v>2831</v>
      </c>
      <c r="G861" s="64" t="s">
        <v>568</v>
      </c>
      <c r="H861" s="64" t="s">
        <v>2592</v>
      </c>
      <c r="I861" t="s">
        <v>4400</v>
      </c>
      <c r="J861" t="s">
        <v>2072</v>
      </c>
      <c r="K861" t="s">
        <v>568</v>
      </c>
      <c r="L861" s="64" t="s">
        <v>4331</v>
      </c>
      <c r="M861" t="s">
        <v>2160</v>
      </c>
      <c r="N861" t="s">
        <v>2925</v>
      </c>
      <c r="O861" s="263">
        <v>0</v>
      </c>
      <c r="P861" s="158">
        <v>0</v>
      </c>
      <c r="Q861" s="64" t="s">
        <v>254</v>
      </c>
      <c r="R861" s="64" t="s">
        <v>568</v>
      </c>
    </row>
    <row r="862" spans="2:18" x14ac:dyDescent="0.3">
      <c r="B862" t="s">
        <v>2577</v>
      </c>
      <c r="C862" t="s">
        <v>2563</v>
      </c>
      <c r="D862" t="s">
        <v>2564</v>
      </c>
      <c r="E862" s="64" t="s">
        <v>2831</v>
      </c>
      <c r="F862" s="64" t="s">
        <v>2831</v>
      </c>
      <c r="G862" s="64" t="s">
        <v>568</v>
      </c>
      <c r="H862" s="64" t="s">
        <v>2592</v>
      </c>
      <c r="I862" t="s">
        <v>4401</v>
      </c>
      <c r="J862" t="s">
        <v>2073</v>
      </c>
      <c r="K862" t="s">
        <v>4402</v>
      </c>
      <c r="L862" s="64" t="s">
        <v>4390</v>
      </c>
      <c r="M862" t="s">
        <v>2173</v>
      </c>
      <c r="N862" t="s">
        <v>4403</v>
      </c>
      <c r="O862" s="263">
        <v>0</v>
      </c>
      <c r="P862" s="158">
        <v>0</v>
      </c>
      <c r="Q862" s="64" t="s">
        <v>254</v>
      </c>
      <c r="R862" s="64" t="s">
        <v>568</v>
      </c>
    </row>
    <row r="863" spans="2:18" x14ac:dyDescent="0.3">
      <c r="B863" t="s">
        <v>2577</v>
      </c>
      <c r="C863" t="s">
        <v>2563</v>
      </c>
      <c r="D863" t="s">
        <v>2564</v>
      </c>
      <c r="E863" s="64" t="s">
        <v>2831</v>
      </c>
      <c r="F863" s="64" t="s">
        <v>2831</v>
      </c>
      <c r="G863" s="64" t="s">
        <v>568</v>
      </c>
      <c r="H863" s="64" t="s">
        <v>2592</v>
      </c>
      <c r="I863" t="s">
        <v>4404</v>
      </c>
      <c r="J863" t="s">
        <v>2072</v>
      </c>
      <c r="K863" t="s">
        <v>568</v>
      </c>
      <c r="L863" s="64" t="s">
        <v>4356</v>
      </c>
      <c r="M863" t="s">
        <v>2160</v>
      </c>
      <c r="N863" t="s">
        <v>2925</v>
      </c>
      <c r="O863" s="263">
        <v>0</v>
      </c>
      <c r="P863" s="158">
        <v>0</v>
      </c>
      <c r="Q863" s="64" t="s">
        <v>254</v>
      </c>
      <c r="R863" s="64" t="s">
        <v>568</v>
      </c>
    </row>
    <row r="864" spans="2:18" x14ac:dyDescent="0.3">
      <c r="B864" t="s">
        <v>2577</v>
      </c>
      <c r="C864" t="s">
        <v>2563</v>
      </c>
      <c r="D864" t="s">
        <v>2564</v>
      </c>
      <c r="E864" s="64" t="s">
        <v>2831</v>
      </c>
      <c r="F864" s="64" t="s">
        <v>2831</v>
      </c>
      <c r="G864" s="64" t="s">
        <v>568</v>
      </c>
      <c r="H864" s="64" t="s">
        <v>2592</v>
      </c>
      <c r="I864" t="s">
        <v>4405</v>
      </c>
      <c r="J864" t="s">
        <v>2072</v>
      </c>
      <c r="K864" t="s">
        <v>568</v>
      </c>
      <c r="L864" s="64" t="s">
        <v>4362</v>
      </c>
      <c r="M864" t="s">
        <v>2160</v>
      </c>
      <c r="N864" t="s">
        <v>4406</v>
      </c>
      <c r="O864" s="263">
        <v>0</v>
      </c>
      <c r="P864" s="158">
        <v>0</v>
      </c>
      <c r="Q864" s="64" t="s">
        <v>254</v>
      </c>
      <c r="R864" s="64" t="s">
        <v>568</v>
      </c>
    </row>
    <row r="865" spans="2:18" x14ac:dyDescent="0.3">
      <c r="B865" t="s">
        <v>2577</v>
      </c>
      <c r="C865" t="s">
        <v>2563</v>
      </c>
      <c r="D865" t="s">
        <v>2564</v>
      </c>
      <c r="E865" s="64" t="s">
        <v>2831</v>
      </c>
      <c r="F865" s="64" t="s">
        <v>2831</v>
      </c>
      <c r="G865" s="64" t="s">
        <v>568</v>
      </c>
      <c r="H865" s="64" t="s">
        <v>2592</v>
      </c>
      <c r="I865" t="s">
        <v>4407</v>
      </c>
      <c r="J865" t="s">
        <v>2072</v>
      </c>
      <c r="K865" t="s">
        <v>568</v>
      </c>
      <c r="L865" s="64" t="s">
        <v>4331</v>
      </c>
      <c r="M865" t="s">
        <v>2160</v>
      </c>
      <c r="N865" t="s">
        <v>4408</v>
      </c>
      <c r="O865" s="263">
        <v>0</v>
      </c>
      <c r="P865" s="158">
        <v>0</v>
      </c>
      <c r="Q865" s="64" t="s">
        <v>254</v>
      </c>
      <c r="R865" s="64" t="s">
        <v>568</v>
      </c>
    </row>
    <row r="866" spans="2:18" x14ac:dyDescent="0.3">
      <c r="B866" t="s">
        <v>2577</v>
      </c>
      <c r="C866" t="s">
        <v>2563</v>
      </c>
      <c r="D866" t="s">
        <v>2564</v>
      </c>
      <c r="E866" s="64" t="s">
        <v>2831</v>
      </c>
      <c r="F866" s="64" t="s">
        <v>2831</v>
      </c>
      <c r="G866" s="64" t="s">
        <v>568</v>
      </c>
      <c r="H866" s="64" t="s">
        <v>2592</v>
      </c>
      <c r="I866" t="s">
        <v>4409</v>
      </c>
      <c r="J866" t="s">
        <v>2072</v>
      </c>
      <c r="K866" t="s">
        <v>568</v>
      </c>
      <c r="L866" s="64" t="s">
        <v>4356</v>
      </c>
      <c r="M866" t="s">
        <v>2160</v>
      </c>
      <c r="N866" t="s">
        <v>4381</v>
      </c>
      <c r="O866" s="263">
        <v>0</v>
      </c>
      <c r="P866" s="158">
        <v>0</v>
      </c>
      <c r="Q866" s="64" t="s">
        <v>254</v>
      </c>
      <c r="R866" s="64" t="s">
        <v>568</v>
      </c>
    </row>
    <row r="867" spans="2:18" x14ac:dyDescent="0.3">
      <c r="B867" t="s">
        <v>2577</v>
      </c>
      <c r="C867" t="s">
        <v>2563</v>
      </c>
      <c r="D867" t="s">
        <v>2564</v>
      </c>
      <c r="E867" s="64" t="s">
        <v>2831</v>
      </c>
      <c r="F867" s="64" t="s">
        <v>2831</v>
      </c>
      <c r="G867" s="64" t="s">
        <v>568</v>
      </c>
      <c r="H867" s="64" t="s">
        <v>2592</v>
      </c>
      <c r="I867" t="s">
        <v>4410</v>
      </c>
      <c r="J867" t="s">
        <v>2072</v>
      </c>
      <c r="K867" t="s">
        <v>568</v>
      </c>
      <c r="L867" s="64" t="s">
        <v>4365</v>
      </c>
      <c r="M867" t="s">
        <v>2186</v>
      </c>
      <c r="N867" t="s">
        <v>4411</v>
      </c>
      <c r="O867" s="263">
        <v>0</v>
      </c>
      <c r="P867" s="158">
        <v>0</v>
      </c>
      <c r="Q867" s="64" t="s">
        <v>254</v>
      </c>
      <c r="R867" s="64" t="s">
        <v>568</v>
      </c>
    </row>
    <row r="868" spans="2:18" x14ac:dyDescent="0.3">
      <c r="B868" t="s">
        <v>2577</v>
      </c>
      <c r="C868" t="s">
        <v>2563</v>
      </c>
      <c r="D868" t="s">
        <v>2564</v>
      </c>
      <c r="E868" s="64" t="s">
        <v>2831</v>
      </c>
      <c r="F868" s="64" t="s">
        <v>2831</v>
      </c>
      <c r="G868" s="64" t="s">
        <v>568</v>
      </c>
      <c r="H868" s="64" t="s">
        <v>2592</v>
      </c>
      <c r="I868" t="s">
        <v>4412</v>
      </c>
      <c r="J868" t="s">
        <v>2072</v>
      </c>
      <c r="K868" t="s">
        <v>568</v>
      </c>
      <c r="L868" s="64" t="s">
        <v>4413</v>
      </c>
      <c r="M868" t="s">
        <v>2160</v>
      </c>
      <c r="N868" t="s">
        <v>4414</v>
      </c>
      <c r="O868" s="263">
        <v>0</v>
      </c>
      <c r="P868" s="158">
        <v>0</v>
      </c>
      <c r="Q868" s="64" t="s">
        <v>254</v>
      </c>
      <c r="R868" s="64" t="s">
        <v>568</v>
      </c>
    </row>
    <row r="869" spans="2:18" x14ac:dyDescent="0.3">
      <c r="B869" t="s">
        <v>2577</v>
      </c>
      <c r="C869" t="s">
        <v>2563</v>
      </c>
      <c r="D869" t="s">
        <v>2564</v>
      </c>
      <c r="E869" s="64" t="s">
        <v>2831</v>
      </c>
      <c r="F869" s="64" t="s">
        <v>2831</v>
      </c>
      <c r="G869" s="64" t="s">
        <v>568</v>
      </c>
      <c r="H869" s="64" t="s">
        <v>2592</v>
      </c>
      <c r="I869" t="s">
        <v>4415</v>
      </c>
      <c r="J869" t="s">
        <v>2072</v>
      </c>
      <c r="K869" t="s">
        <v>568</v>
      </c>
      <c r="L869" s="64" t="s">
        <v>4331</v>
      </c>
      <c r="M869" t="s">
        <v>2469</v>
      </c>
      <c r="N869" t="s">
        <v>2513</v>
      </c>
      <c r="O869" s="263">
        <v>0</v>
      </c>
      <c r="P869" s="158">
        <v>0</v>
      </c>
      <c r="Q869" s="64" t="s">
        <v>254</v>
      </c>
      <c r="R869" s="64" t="s">
        <v>568</v>
      </c>
    </row>
    <row r="870" spans="2:18" x14ac:dyDescent="0.3">
      <c r="B870" t="s">
        <v>2577</v>
      </c>
      <c r="C870" t="s">
        <v>2563</v>
      </c>
      <c r="D870" t="s">
        <v>2564</v>
      </c>
      <c r="E870" s="64" t="s">
        <v>2831</v>
      </c>
      <c r="F870" s="64" t="s">
        <v>2831</v>
      </c>
      <c r="G870" s="64" t="s">
        <v>568</v>
      </c>
      <c r="H870" s="64" t="s">
        <v>2592</v>
      </c>
      <c r="I870" t="s">
        <v>4416</v>
      </c>
      <c r="J870" t="s">
        <v>2072</v>
      </c>
      <c r="K870" t="s">
        <v>568</v>
      </c>
      <c r="L870" s="64" t="s">
        <v>4337</v>
      </c>
      <c r="M870" t="s">
        <v>2173</v>
      </c>
      <c r="N870" t="s">
        <v>4417</v>
      </c>
      <c r="O870" s="263">
        <v>0</v>
      </c>
      <c r="P870" s="158">
        <v>0</v>
      </c>
      <c r="Q870" s="64" t="s">
        <v>254</v>
      </c>
      <c r="R870" s="64" t="s">
        <v>568</v>
      </c>
    </row>
    <row r="871" spans="2:18" x14ac:dyDescent="0.3">
      <c r="B871" t="s">
        <v>2577</v>
      </c>
      <c r="C871" t="s">
        <v>2563</v>
      </c>
      <c r="D871" t="s">
        <v>2564</v>
      </c>
      <c r="E871" s="64" t="s">
        <v>2831</v>
      </c>
      <c r="F871" s="64" t="s">
        <v>2831</v>
      </c>
      <c r="G871" s="64" t="s">
        <v>568</v>
      </c>
      <c r="H871" s="64" t="s">
        <v>2592</v>
      </c>
      <c r="I871" t="s">
        <v>4418</v>
      </c>
      <c r="J871" t="s">
        <v>2073</v>
      </c>
      <c r="K871" t="s">
        <v>3751</v>
      </c>
      <c r="L871" s="64" t="s">
        <v>4413</v>
      </c>
      <c r="M871" t="s">
        <v>2173</v>
      </c>
      <c r="N871" t="s">
        <v>4419</v>
      </c>
      <c r="O871" s="263">
        <v>0</v>
      </c>
      <c r="P871" s="158">
        <v>0</v>
      </c>
      <c r="Q871" s="64" t="s">
        <v>254</v>
      </c>
      <c r="R871" s="64" t="s">
        <v>568</v>
      </c>
    </row>
    <row r="872" spans="2:18" x14ac:dyDescent="0.3">
      <c r="B872" t="s">
        <v>2577</v>
      </c>
      <c r="C872" t="s">
        <v>2563</v>
      </c>
      <c r="D872" t="s">
        <v>2564</v>
      </c>
      <c r="E872" s="64" t="s">
        <v>2831</v>
      </c>
      <c r="F872" s="64" t="s">
        <v>2831</v>
      </c>
      <c r="G872" s="64" t="s">
        <v>568</v>
      </c>
      <c r="H872" s="64" t="s">
        <v>2592</v>
      </c>
      <c r="I872" t="s">
        <v>4420</v>
      </c>
      <c r="J872" t="s">
        <v>2073</v>
      </c>
      <c r="K872" t="s">
        <v>4292</v>
      </c>
      <c r="L872" s="64" t="s">
        <v>4375</v>
      </c>
      <c r="M872" t="s">
        <v>2160</v>
      </c>
      <c r="N872" t="s">
        <v>4421</v>
      </c>
      <c r="O872" s="263">
        <v>0</v>
      </c>
      <c r="P872" s="158">
        <v>0</v>
      </c>
      <c r="Q872" s="64" t="s">
        <v>254</v>
      </c>
      <c r="R872" s="64" t="s">
        <v>568</v>
      </c>
    </row>
    <row r="873" spans="2:18" x14ac:dyDescent="0.3">
      <c r="B873" t="s">
        <v>2577</v>
      </c>
      <c r="C873" t="s">
        <v>2563</v>
      </c>
      <c r="D873" t="s">
        <v>2564</v>
      </c>
      <c r="E873" s="64" t="s">
        <v>2831</v>
      </c>
      <c r="F873" s="64" t="s">
        <v>2831</v>
      </c>
      <c r="G873" s="64" t="s">
        <v>568</v>
      </c>
      <c r="H873" s="64" t="s">
        <v>2592</v>
      </c>
      <c r="I873" t="s">
        <v>4422</v>
      </c>
      <c r="J873" t="s">
        <v>2072</v>
      </c>
      <c r="K873" t="s">
        <v>568</v>
      </c>
      <c r="L873" s="64" t="s">
        <v>4423</v>
      </c>
      <c r="M873" t="s">
        <v>2160</v>
      </c>
      <c r="N873" t="s">
        <v>4424</v>
      </c>
      <c r="O873" s="263">
        <v>0</v>
      </c>
      <c r="P873" s="158">
        <v>0</v>
      </c>
      <c r="Q873" s="64" t="s">
        <v>254</v>
      </c>
      <c r="R873" s="64" t="s">
        <v>568</v>
      </c>
    </row>
    <row r="874" spans="2:18" x14ac:dyDescent="0.3">
      <c r="B874" t="s">
        <v>2577</v>
      </c>
      <c r="C874" t="s">
        <v>2563</v>
      </c>
      <c r="D874" t="s">
        <v>2564</v>
      </c>
      <c r="E874" s="64" t="s">
        <v>2831</v>
      </c>
      <c r="F874" s="64" t="s">
        <v>2831</v>
      </c>
      <c r="G874" s="64" t="s">
        <v>568</v>
      </c>
      <c r="H874" s="64" t="s">
        <v>2592</v>
      </c>
      <c r="I874" t="s">
        <v>4425</v>
      </c>
      <c r="J874" t="s">
        <v>2072</v>
      </c>
      <c r="K874" t="s">
        <v>568</v>
      </c>
      <c r="L874" s="64" t="s">
        <v>4375</v>
      </c>
      <c r="M874" t="s">
        <v>2160</v>
      </c>
      <c r="N874" t="s">
        <v>4426</v>
      </c>
      <c r="O874" s="263">
        <v>0</v>
      </c>
      <c r="P874" s="158">
        <v>0</v>
      </c>
      <c r="Q874" s="64" t="s">
        <v>254</v>
      </c>
      <c r="R874" s="64" t="s">
        <v>568</v>
      </c>
    </row>
    <row r="875" spans="2:18" x14ac:dyDescent="0.3">
      <c r="B875" t="s">
        <v>2577</v>
      </c>
      <c r="C875" t="s">
        <v>2563</v>
      </c>
      <c r="D875" t="s">
        <v>2564</v>
      </c>
      <c r="E875" s="64" t="s">
        <v>2831</v>
      </c>
      <c r="F875" s="64" t="s">
        <v>2831</v>
      </c>
      <c r="G875" s="64" t="s">
        <v>568</v>
      </c>
      <c r="H875" s="64" t="s">
        <v>2592</v>
      </c>
      <c r="I875" t="s">
        <v>4427</v>
      </c>
      <c r="J875" t="s">
        <v>2072</v>
      </c>
      <c r="K875" t="s">
        <v>568</v>
      </c>
      <c r="L875" s="64" t="s">
        <v>4371</v>
      </c>
      <c r="M875" t="s">
        <v>2160</v>
      </c>
      <c r="N875" t="s">
        <v>4381</v>
      </c>
      <c r="O875" s="263">
        <v>0</v>
      </c>
      <c r="P875" s="158">
        <v>0</v>
      </c>
      <c r="Q875" s="64" t="s">
        <v>254</v>
      </c>
      <c r="R875" s="64" t="s">
        <v>568</v>
      </c>
    </row>
    <row r="876" spans="2:18" x14ac:dyDescent="0.3">
      <c r="B876" t="s">
        <v>2577</v>
      </c>
      <c r="C876" t="s">
        <v>2563</v>
      </c>
      <c r="D876" t="s">
        <v>2564</v>
      </c>
      <c r="E876" s="64" t="s">
        <v>2831</v>
      </c>
      <c r="F876" s="64" t="s">
        <v>2831</v>
      </c>
      <c r="G876" s="64" t="s">
        <v>568</v>
      </c>
      <c r="H876" s="64" t="s">
        <v>2592</v>
      </c>
      <c r="I876" t="s">
        <v>4428</v>
      </c>
      <c r="J876" t="s">
        <v>2072</v>
      </c>
      <c r="K876" t="s">
        <v>568</v>
      </c>
      <c r="L876" s="64" t="s">
        <v>4337</v>
      </c>
      <c r="M876" t="s">
        <v>2185</v>
      </c>
      <c r="N876" t="s">
        <v>4429</v>
      </c>
      <c r="O876" s="263">
        <v>0</v>
      </c>
      <c r="P876" s="158">
        <v>0</v>
      </c>
      <c r="Q876" s="64" t="s">
        <v>2147</v>
      </c>
      <c r="R876" s="64" t="s">
        <v>568</v>
      </c>
    </row>
    <row r="877" spans="2:18" x14ac:dyDescent="0.3">
      <c r="B877" t="s">
        <v>2577</v>
      </c>
      <c r="C877" t="s">
        <v>2563</v>
      </c>
      <c r="D877" t="s">
        <v>2564</v>
      </c>
      <c r="E877" s="64" t="s">
        <v>2831</v>
      </c>
      <c r="F877" s="64" t="s">
        <v>2831</v>
      </c>
      <c r="G877" s="64" t="s">
        <v>568</v>
      </c>
      <c r="H877" s="64" t="s">
        <v>2592</v>
      </c>
      <c r="I877" t="s">
        <v>4430</v>
      </c>
      <c r="J877" t="s">
        <v>2072</v>
      </c>
      <c r="K877" t="s">
        <v>568</v>
      </c>
      <c r="L877" s="64" t="s">
        <v>4371</v>
      </c>
      <c r="M877" t="s">
        <v>2173</v>
      </c>
      <c r="N877" t="s">
        <v>4431</v>
      </c>
      <c r="O877" s="263">
        <v>0</v>
      </c>
      <c r="P877" s="158">
        <v>0</v>
      </c>
      <c r="Q877" s="64" t="s">
        <v>254</v>
      </c>
      <c r="R877" s="64" t="s">
        <v>568</v>
      </c>
    </row>
    <row r="878" spans="2:18" x14ac:dyDescent="0.3">
      <c r="B878" t="s">
        <v>2577</v>
      </c>
      <c r="C878" t="s">
        <v>2563</v>
      </c>
      <c r="D878" t="s">
        <v>2564</v>
      </c>
      <c r="E878" s="64" t="s">
        <v>2831</v>
      </c>
      <c r="F878" s="64" t="s">
        <v>2831</v>
      </c>
      <c r="G878" s="64" t="s">
        <v>568</v>
      </c>
      <c r="H878" s="64" t="s">
        <v>2592</v>
      </c>
      <c r="I878" t="s">
        <v>4432</v>
      </c>
      <c r="J878" t="s">
        <v>2072</v>
      </c>
      <c r="K878" t="s">
        <v>568</v>
      </c>
      <c r="L878" s="64" t="s">
        <v>4413</v>
      </c>
      <c r="M878" t="s">
        <v>2160</v>
      </c>
      <c r="N878" t="s">
        <v>4433</v>
      </c>
      <c r="O878" s="263">
        <v>0</v>
      </c>
      <c r="P878" s="158">
        <v>0</v>
      </c>
      <c r="Q878" s="64" t="s">
        <v>2147</v>
      </c>
      <c r="R878" s="64" t="s">
        <v>568</v>
      </c>
    </row>
    <row r="879" spans="2:18" x14ac:dyDescent="0.3">
      <c r="B879" t="s">
        <v>2577</v>
      </c>
      <c r="C879" t="s">
        <v>2563</v>
      </c>
      <c r="D879" t="s">
        <v>2564</v>
      </c>
      <c r="E879" s="64" t="s">
        <v>2831</v>
      </c>
      <c r="F879" s="64" t="s">
        <v>2831</v>
      </c>
      <c r="G879" s="64" t="s">
        <v>568</v>
      </c>
      <c r="H879" s="64" t="s">
        <v>2592</v>
      </c>
      <c r="I879" t="s">
        <v>4434</v>
      </c>
      <c r="J879" t="s">
        <v>2072</v>
      </c>
      <c r="K879" t="s">
        <v>568</v>
      </c>
      <c r="L879" s="64" t="s">
        <v>4371</v>
      </c>
      <c r="M879" t="s">
        <v>2160</v>
      </c>
      <c r="N879" t="s">
        <v>4381</v>
      </c>
      <c r="O879" s="263">
        <v>0</v>
      </c>
      <c r="P879" s="158">
        <v>0</v>
      </c>
      <c r="Q879" s="64" t="s">
        <v>254</v>
      </c>
      <c r="R879" s="64" t="s">
        <v>568</v>
      </c>
    </row>
    <row r="880" spans="2:18" x14ac:dyDescent="0.3">
      <c r="B880" t="s">
        <v>2577</v>
      </c>
      <c r="C880" t="s">
        <v>2563</v>
      </c>
      <c r="D880" t="s">
        <v>2564</v>
      </c>
      <c r="E880" s="64" t="s">
        <v>2831</v>
      </c>
      <c r="F880" s="64" t="s">
        <v>2831</v>
      </c>
      <c r="G880" s="64" t="s">
        <v>568</v>
      </c>
      <c r="H880" s="64" t="s">
        <v>2592</v>
      </c>
      <c r="I880" t="s">
        <v>4435</v>
      </c>
      <c r="J880" t="s">
        <v>2072</v>
      </c>
      <c r="K880" t="s">
        <v>568</v>
      </c>
      <c r="L880" s="64" t="s">
        <v>4423</v>
      </c>
      <c r="M880" t="s">
        <v>2173</v>
      </c>
      <c r="N880" t="s">
        <v>4436</v>
      </c>
      <c r="O880" s="263">
        <v>0</v>
      </c>
      <c r="P880" s="158">
        <v>0</v>
      </c>
      <c r="Q880" s="64" t="s">
        <v>254</v>
      </c>
      <c r="R880" s="64" t="s">
        <v>568</v>
      </c>
    </row>
    <row r="881" spans="2:18" x14ac:dyDescent="0.3">
      <c r="B881" t="s">
        <v>2577</v>
      </c>
      <c r="C881" t="s">
        <v>2563</v>
      </c>
      <c r="D881" t="s">
        <v>2564</v>
      </c>
      <c r="E881" s="64" t="s">
        <v>2831</v>
      </c>
      <c r="F881" s="64" t="s">
        <v>2831</v>
      </c>
      <c r="G881" s="64" t="s">
        <v>568</v>
      </c>
      <c r="H881" s="64" t="s">
        <v>2592</v>
      </c>
      <c r="I881" t="s">
        <v>4437</v>
      </c>
      <c r="J881" t="s">
        <v>2072</v>
      </c>
      <c r="K881" t="s">
        <v>568</v>
      </c>
      <c r="L881" s="64" t="s">
        <v>4359</v>
      </c>
      <c r="M881" t="s">
        <v>2160</v>
      </c>
      <c r="N881" t="s">
        <v>4438</v>
      </c>
      <c r="O881" s="263">
        <v>0</v>
      </c>
      <c r="P881" s="158">
        <v>0</v>
      </c>
      <c r="Q881" s="64" t="s">
        <v>254</v>
      </c>
      <c r="R881" s="64" t="s">
        <v>568</v>
      </c>
    </row>
    <row r="882" spans="2:18" x14ac:dyDescent="0.3">
      <c r="B882" t="s">
        <v>2577</v>
      </c>
      <c r="C882" t="s">
        <v>2563</v>
      </c>
      <c r="D882" t="s">
        <v>2564</v>
      </c>
      <c r="E882" s="64" t="s">
        <v>2831</v>
      </c>
      <c r="F882" s="64" t="s">
        <v>2831</v>
      </c>
      <c r="G882" s="64" t="s">
        <v>568</v>
      </c>
      <c r="H882" s="64" t="s">
        <v>2592</v>
      </c>
      <c r="I882" t="s">
        <v>4439</v>
      </c>
      <c r="J882" t="s">
        <v>2072</v>
      </c>
      <c r="K882" t="s">
        <v>568</v>
      </c>
      <c r="L882" s="64" t="s">
        <v>4347</v>
      </c>
      <c r="M882" t="s">
        <v>2160</v>
      </c>
      <c r="N882" t="s">
        <v>4440</v>
      </c>
      <c r="O882" s="263">
        <v>0</v>
      </c>
      <c r="P882" s="158">
        <v>0</v>
      </c>
      <c r="Q882" s="64" t="s">
        <v>254</v>
      </c>
      <c r="R882" s="64" t="s">
        <v>568</v>
      </c>
    </row>
    <row r="883" spans="2:18" x14ac:dyDescent="0.3">
      <c r="B883" t="s">
        <v>2577</v>
      </c>
      <c r="C883" t="s">
        <v>2563</v>
      </c>
      <c r="D883" t="s">
        <v>2564</v>
      </c>
      <c r="E883" s="64" t="s">
        <v>2831</v>
      </c>
      <c r="F883" s="64" t="s">
        <v>2831</v>
      </c>
      <c r="G883" s="64" t="s">
        <v>568</v>
      </c>
      <c r="H883" s="64" t="s">
        <v>2592</v>
      </c>
      <c r="I883" t="s">
        <v>4441</v>
      </c>
      <c r="J883" t="s">
        <v>2072</v>
      </c>
      <c r="K883" t="s">
        <v>568</v>
      </c>
      <c r="L883" s="64" t="s">
        <v>4343</v>
      </c>
      <c r="M883" t="s">
        <v>2160</v>
      </c>
      <c r="N883" t="s">
        <v>4442</v>
      </c>
      <c r="O883" s="263">
        <v>0</v>
      </c>
      <c r="P883" s="158">
        <v>0</v>
      </c>
      <c r="Q883" s="64" t="s">
        <v>254</v>
      </c>
      <c r="R883" s="64" t="s">
        <v>568</v>
      </c>
    </row>
    <row r="884" spans="2:18" x14ac:dyDescent="0.3">
      <c r="B884" t="s">
        <v>2577</v>
      </c>
      <c r="C884" t="s">
        <v>2563</v>
      </c>
      <c r="D884" t="s">
        <v>2564</v>
      </c>
      <c r="E884" s="64" t="s">
        <v>2831</v>
      </c>
      <c r="F884" s="64" t="s">
        <v>2831</v>
      </c>
      <c r="G884" s="64" t="s">
        <v>568</v>
      </c>
      <c r="H884" s="64" t="s">
        <v>2592</v>
      </c>
      <c r="I884" t="s">
        <v>4443</v>
      </c>
      <c r="J884" t="s">
        <v>2072</v>
      </c>
      <c r="K884" t="s">
        <v>568</v>
      </c>
      <c r="L884" s="64" t="s">
        <v>4444</v>
      </c>
      <c r="M884" t="s">
        <v>2173</v>
      </c>
      <c r="N884" t="s">
        <v>4445</v>
      </c>
      <c r="O884" s="263">
        <v>0</v>
      </c>
      <c r="P884" s="158">
        <v>0</v>
      </c>
      <c r="Q884" s="64" t="s">
        <v>254</v>
      </c>
      <c r="R884" s="64" t="s">
        <v>568</v>
      </c>
    </row>
    <row r="885" spans="2:18" x14ac:dyDescent="0.3">
      <c r="B885" t="s">
        <v>2577</v>
      </c>
      <c r="C885" t="s">
        <v>2563</v>
      </c>
      <c r="D885" t="s">
        <v>2564</v>
      </c>
      <c r="E885" s="64" t="s">
        <v>2831</v>
      </c>
      <c r="F885" s="64" t="s">
        <v>2831</v>
      </c>
      <c r="G885" s="64" t="s">
        <v>568</v>
      </c>
      <c r="H885" s="64" t="s">
        <v>2592</v>
      </c>
      <c r="I885" t="s">
        <v>4446</v>
      </c>
      <c r="J885" t="s">
        <v>2072</v>
      </c>
      <c r="K885" t="s">
        <v>568</v>
      </c>
      <c r="L885" s="64" t="s">
        <v>4351</v>
      </c>
      <c r="M885" t="s">
        <v>2160</v>
      </c>
      <c r="N885" t="s">
        <v>4447</v>
      </c>
      <c r="O885" s="263">
        <v>1</v>
      </c>
      <c r="P885" s="158">
        <v>3332.72</v>
      </c>
      <c r="Q885" s="64" t="s">
        <v>254</v>
      </c>
      <c r="R885" s="64" t="s">
        <v>568</v>
      </c>
    </row>
    <row r="886" spans="2:18" x14ac:dyDescent="0.3">
      <c r="B886" t="s">
        <v>2577</v>
      </c>
      <c r="C886" t="s">
        <v>2563</v>
      </c>
      <c r="D886" t="s">
        <v>2564</v>
      </c>
      <c r="E886" s="64" t="s">
        <v>2831</v>
      </c>
      <c r="F886" s="64" t="s">
        <v>2831</v>
      </c>
      <c r="G886" s="64" t="s">
        <v>568</v>
      </c>
      <c r="H886" s="64" t="s">
        <v>2592</v>
      </c>
      <c r="I886" t="s">
        <v>4448</v>
      </c>
      <c r="J886" t="s">
        <v>2072</v>
      </c>
      <c r="K886" t="s">
        <v>568</v>
      </c>
      <c r="L886" s="64" t="s">
        <v>4449</v>
      </c>
      <c r="M886" t="s">
        <v>2160</v>
      </c>
      <c r="N886" t="s">
        <v>4450</v>
      </c>
      <c r="O886" s="263">
        <v>0</v>
      </c>
      <c r="P886" s="158">
        <v>0</v>
      </c>
      <c r="Q886" s="64" t="s">
        <v>254</v>
      </c>
      <c r="R886" s="64" t="s">
        <v>568</v>
      </c>
    </row>
    <row r="887" spans="2:18" x14ac:dyDescent="0.3">
      <c r="B887" t="s">
        <v>2577</v>
      </c>
      <c r="C887" t="s">
        <v>2563</v>
      </c>
      <c r="D887" t="s">
        <v>2564</v>
      </c>
      <c r="E887" s="64" t="s">
        <v>2831</v>
      </c>
      <c r="F887" s="64" t="s">
        <v>2831</v>
      </c>
      <c r="G887" s="64" t="s">
        <v>568</v>
      </c>
      <c r="H887" s="64" t="s">
        <v>2592</v>
      </c>
      <c r="I887" t="s">
        <v>4451</v>
      </c>
      <c r="J887" t="s">
        <v>2073</v>
      </c>
      <c r="K887" t="s">
        <v>2593</v>
      </c>
      <c r="L887" s="64" t="s">
        <v>4340</v>
      </c>
      <c r="M887" t="s">
        <v>2173</v>
      </c>
      <c r="N887" t="s">
        <v>4452</v>
      </c>
      <c r="O887" s="263">
        <v>0</v>
      </c>
      <c r="P887" s="158">
        <v>0</v>
      </c>
      <c r="Q887" s="64" t="s">
        <v>254</v>
      </c>
      <c r="R887" s="64" t="s">
        <v>568</v>
      </c>
    </row>
    <row r="888" spans="2:18" x14ac:dyDescent="0.3">
      <c r="B888" t="s">
        <v>2577</v>
      </c>
      <c r="C888" t="s">
        <v>2563</v>
      </c>
      <c r="D888" t="s">
        <v>2564</v>
      </c>
      <c r="E888" s="64" t="s">
        <v>2831</v>
      </c>
      <c r="F888" s="64" t="s">
        <v>2831</v>
      </c>
      <c r="G888" s="64" t="s">
        <v>568</v>
      </c>
      <c r="H888" s="64" t="s">
        <v>2592</v>
      </c>
      <c r="I888" t="s">
        <v>4453</v>
      </c>
      <c r="J888" t="s">
        <v>2072</v>
      </c>
      <c r="K888" t="s">
        <v>568</v>
      </c>
      <c r="L888" s="64" t="s">
        <v>4454</v>
      </c>
      <c r="M888" t="s">
        <v>2160</v>
      </c>
      <c r="N888" t="s">
        <v>4455</v>
      </c>
      <c r="O888" s="263">
        <v>0</v>
      </c>
      <c r="P888" s="158">
        <v>0</v>
      </c>
      <c r="Q888" s="64" t="s">
        <v>254</v>
      </c>
      <c r="R888" s="64" t="s">
        <v>568</v>
      </c>
    </row>
    <row r="889" spans="2:18" x14ac:dyDescent="0.3">
      <c r="B889" t="s">
        <v>2577</v>
      </c>
      <c r="C889" t="s">
        <v>2563</v>
      </c>
      <c r="D889" t="s">
        <v>2564</v>
      </c>
      <c r="E889" s="64" t="s">
        <v>2831</v>
      </c>
      <c r="F889" s="64" t="s">
        <v>2831</v>
      </c>
      <c r="G889" s="64" t="s">
        <v>568</v>
      </c>
      <c r="H889" s="64" t="s">
        <v>2592</v>
      </c>
      <c r="I889" t="s">
        <v>4456</v>
      </c>
      <c r="J889" t="s">
        <v>2072</v>
      </c>
      <c r="K889" t="s">
        <v>568</v>
      </c>
      <c r="L889" s="64" t="s">
        <v>4334</v>
      </c>
      <c r="M889" t="s">
        <v>2173</v>
      </c>
      <c r="N889" t="s">
        <v>4457</v>
      </c>
      <c r="O889" s="263">
        <v>0</v>
      </c>
      <c r="P889" s="158">
        <v>0</v>
      </c>
      <c r="Q889" s="64" t="s">
        <v>254</v>
      </c>
      <c r="R889" s="64" t="s">
        <v>568</v>
      </c>
    </row>
    <row r="890" spans="2:18" x14ac:dyDescent="0.3">
      <c r="B890" t="s">
        <v>2577</v>
      </c>
      <c r="C890" t="s">
        <v>2563</v>
      </c>
      <c r="D890" t="s">
        <v>2564</v>
      </c>
      <c r="E890" s="64" t="s">
        <v>2831</v>
      </c>
      <c r="F890" s="64" t="s">
        <v>2831</v>
      </c>
      <c r="G890" s="64" t="s">
        <v>568</v>
      </c>
      <c r="H890" s="64" t="s">
        <v>2592</v>
      </c>
      <c r="I890" t="s">
        <v>4458</v>
      </c>
      <c r="J890" t="s">
        <v>2072</v>
      </c>
      <c r="K890" t="s">
        <v>568</v>
      </c>
      <c r="L890" s="64" t="s">
        <v>4356</v>
      </c>
      <c r="M890" t="s">
        <v>2160</v>
      </c>
      <c r="N890" t="s">
        <v>4459</v>
      </c>
      <c r="O890" s="263">
        <v>0</v>
      </c>
      <c r="P890" s="158">
        <v>0</v>
      </c>
      <c r="Q890" s="64" t="s">
        <v>254</v>
      </c>
      <c r="R890" s="64" t="s">
        <v>568</v>
      </c>
    </row>
    <row r="891" spans="2:18" x14ac:dyDescent="0.3">
      <c r="B891" t="s">
        <v>2577</v>
      </c>
      <c r="C891" t="s">
        <v>2563</v>
      </c>
      <c r="D891" t="s">
        <v>2564</v>
      </c>
      <c r="E891" s="64" t="s">
        <v>2831</v>
      </c>
      <c r="F891" s="64" t="s">
        <v>2831</v>
      </c>
      <c r="G891" s="64" t="s">
        <v>568</v>
      </c>
      <c r="H891" s="64" t="s">
        <v>2592</v>
      </c>
      <c r="I891" t="s">
        <v>4460</v>
      </c>
      <c r="J891" t="s">
        <v>2073</v>
      </c>
      <c r="K891" t="s">
        <v>4461</v>
      </c>
      <c r="L891" s="64" t="s">
        <v>4375</v>
      </c>
      <c r="M891" t="s">
        <v>2160</v>
      </c>
      <c r="N891" t="s">
        <v>4332</v>
      </c>
      <c r="O891" s="263">
        <v>0</v>
      </c>
      <c r="P891" s="158">
        <v>0</v>
      </c>
      <c r="Q891" s="64" t="s">
        <v>254</v>
      </c>
      <c r="R891" s="64" t="s">
        <v>568</v>
      </c>
    </row>
    <row r="892" spans="2:18" x14ac:dyDescent="0.3">
      <c r="B892" t="s">
        <v>2577</v>
      </c>
      <c r="C892" t="s">
        <v>2563</v>
      </c>
      <c r="D892" t="s">
        <v>2564</v>
      </c>
      <c r="E892" s="64" t="s">
        <v>2831</v>
      </c>
      <c r="F892" s="64" t="s">
        <v>2831</v>
      </c>
      <c r="G892" s="64" t="s">
        <v>568</v>
      </c>
      <c r="H892" s="64" t="s">
        <v>2592</v>
      </c>
      <c r="I892" t="s">
        <v>4462</v>
      </c>
      <c r="J892" t="s">
        <v>2072</v>
      </c>
      <c r="K892" t="s">
        <v>568</v>
      </c>
      <c r="L892" s="64" t="s">
        <v>4378</v>
      </c>
      <c r="M892" t="s">
        <v>2160</v>
      </c>
      <c r="N892" t="s">
        <v>4414</v>
      </c>
      <c r="O892" s="263">
        <v>0</v>
      </c>
      <c r="P892" s="158">
        <v>0</v>
      </c>
      <c r="Q892" s="64" t="s">
        <v>254</v>
      </c>
      <c r="R892" s="64" t="s">
        <v>568</v>
      </c>
    </row>
    <row r="893" spans="2:18" x14ac:dyDescent="0.3">
      <c r="B893" t="s">
        <v>2577</v>
      </c>
      <c r="C893" t="s">
        <v>2563</v>
      </c>
      <c r="D893" t="s">
        <v>2564</v>
      </c>
      <c r="E893" s="64" t="s">
        <v>2831</v>
      </c>
      <c r="F893" s="64" t="s">
        <v>2831</v>
      </c>
      <c r="G893" s="64" t="s">
        <v>568</v>
      </c>
      <c r="H893" s="64" t="s">
        <v>2592</v>
      </c>
      <c r="I893" t="s">
        <v>4463</v>
      </c>
      <c r="J893" t="s">
        <v>2073</v>
      </c>
      <c r="K893" t="s">
        <v>4464</v>
      </c>
      <c r="L893" s="64" t="s">
        <v>4390</v>
      </c>
      <c r="M893" t="s">
        <v>2173</v>
      </c>
      <c r="N893" t="s">
        <v>4465</v>
      </c>
      <c r="O893" s="263">
        <v>0</v>
      </c>
      <c r="P893" s="158">
        <v>0</v>
      </c>
      <c r="Q893" s="64" t="s">
        <v>254</v>
      </c>
      <c r="R893" s="64" t="s">
        <v>568</v>
      </c>
    </row>
    <row r="894" spans="2:18" x14ac:dyDescent="0.3">
      <c r="B894" t="s">
        <v>2577</v>
      </c>
      <c r="C894" t="s">
        <v>2563</v>
      </c>
      <c r="D894" t="s">
        <v>2564</v>
      </c>
      <c r="E894" s="64" t="s">
        <v>2831</v>
      </c>
      <c r="F894" s="64" t="s">
        <v>2831</v>
      </c>
      <c r="G894" s="64" t="s">
        <v>568</v>
      </c>
      <c r="H894" s="64" t="s">
        <v>2592</v>
      </c>
      <c r="I894" t="s">
        <v>4466</v>
      </c>
      <c r="J894" t="s">
        <v>2073</v>
      </c>
      <c r="K894" t="s">
        <v>4467</v>
      </c>
      <c r="L894" s="64" t="s">
        <v>4365</v>
      </c>
      <c r="M894" t="s">
        <v>2160</v>
      </c>
      <c r="N894" t="s">
        <v>4468</v>
      </c>
      <c r="O894" s="263">
        <v>0</v>
      </c>
      <c r="P894" s="158">
        <v>0</v>
      </c>
      <c r="Q894" s="64" t="s">
        <v>254</v>
      </c>
      <c r="R894" s="64" t="s">
        <v>568</v>
      </c>
    </row>
    <row r="895" spans="2:18" x14ac:dyDescent="0.3">
      <c r="B895" t="s">
        <v>2577</v>
      </c>
      <c r="C895" t="s">
        <v>2563</v>
      </c>
      <c r="D895" t="s">
        <v>2564</v>
      </c>
      <c r="E895" s="64" t="s">
        <v>2831</v>
      </c>
      <c r="F895" s="64" t="s">
        <v>2831</v>
      </c>
      <c r="G895" s="64" t="s">
        <v>568</v>
      </c>
      <c r="H895" s="64" t="s">
        <v>2592</v>
      </c>
      <c r="I895" t="s">
        <v>4469</v>
      </c>
      <c r="J895" t="s">
        <v>2072</v>
      </c>
      <c r="K895" t="s">
        <v>568</v>
      </c>
      <c r="L895" s="64" t="s">
        <v>4470</v>
      </c>
      <c r="M895" t="s">
        <v>2173</v>
      </c>
      <c r="N895" t="s">
        <v>4471</v>
      </c>
      <c r="O895" s="263">
        <v>0</v>
      </c>
      <c r="P895" s="158">
        <v>0</v>
      </c>
      <c r="Q895" s="64" t="s">
        <v>254</v>
      </c>
      <c r="R895" s="64" t="s">
        <v>568</v>
      </c>
    </row>
    <row r="896" spans="2:18" x14ac:dyDescent="0.3">
      <c r="B896" t="s">
        <v>2577</v>
      </c>
      <c r="C896" t="s">
        <v>2563</v>
      </c>
      <c r="D896" t="s">
        <v>2564</v>
      </c>
      <c r="E896" s="64" t="s">
        <v>2831</v>
      </c>
      <c r="F896" s="64" t="s">
        <v>2831</v>
      </c>
      <c r="G896" s="64" t="s">
        <v>568</v>
      </c>
      <c r="H896" s="64" t="s">
        <v>2592</v>
      </c>
      <c r="I896" t="s">
        <v>4472</v>
      </c>
      <c r="J896" t="s">
        <v>2072</v>
      </c>
      <c r="K896" t="s">
        <v>568</v>
      </c>
      <c r="L896" s="64" t="s">
        <v>4444</v>
      </c>
      <c r="M896" t="s">
        <v>2160</v>
      </c>
      <c r="N896" t="s">
        <v>4473</v>
      </c>
      <c r="O896" s="263">
        <v>0</v>
      </c>
      <c r="P896" s="158">
        <v>0</v>
      </c>
      <c r="Q896" s="64" t="s">
        <v>254</v>
      </c>
      <c r="R896" s="64" t="s">
        <v>568</v>
      </c>
    </row>
    <row r="897" spans="2:18" x14ac:dyDescent="0.3">
      <c r="B897" t="s">
        <v>2577</v>
      </c>
      <c r="C897" t="s">
        <v>2563</v>
      </c>
      <c r="D897" t="s">
        <v>2564</v>
      </c>
      <c r="E897" s="64" t="s">
        <v>2831</v>
      </c>
      <c r="F897" s="64" t="s">
        <v>2831</v>
      </c>
      <c r="G897" s="64" t="s">
        <v>568</v>
      </c>
      <c r="H897" s="64" t="s">
        <v>2592</v>
      </c>
      <c r="I897" t="s">
        <v>4474</v>
      </c>
      <c r="J897" t="s">
        <v>2072</v>
      </c>
      <c r="K897" t="s">
        <v>568</v>
      </c>
      <c r="L897" s="64" t="s">
        <v>4371</v>
      </c>
      <c r="M897" t="s">
        <v>2160</v>
      </c>
      <c r="N897" t="s">
        <v>4475</v>
      </c>
      <c r="O897" s="263">
        <v>0</v>
      </c>
      <c r="P897" s="158">
        <v>0</v>
      </c>
      <c r="Q897" s="64" t="s">
        <v>254</v>
      </c>
      <c r="R897" s="64" t="s">
        <v>568</v>
      </c>
    </row>
    <row r="898" spans="2:18" x14ac:dyDescent="0.3">
      <c r="B898" t="s">
        <v>2577</v>
      </c>
      <c r="C898" t="s">
        <v>2563</v>
      </c>
      <c r="D898" t="s">
        <v>2564</v>
      </c>
      <c r="E898" s="64" t="s">
        <v>2831</v>
      </c>
      <c r="F898" s="64" t="s">
        <v>2831</v>
      </c>
      <c r="G898" s="64" t="s">
        <v>568</v>
      </c>
      <c r="H898" s="64" t="s">
        <v>2592</v>
      </c>
      <c r="I898" t="s">
        <v>4476</v>
      </c>
      <c r="J898" t="s">
        <v>2073</v>
      </c>
      <c r="K898" t="s">
        <v>3205</v>
      </c>
      <c r="L898" s="64" t="s">
        <v>4454</v>
      </c>
      <c r="M898" t="s">
        <v>2173</v>
      </c>
      <c r="N898" t="s">
        <v>4477</v>
      </c>
      <c r="O898" s="263">
        <v>0</v>
      </c>
      <c r="P898" s="158">
        <v>0</v>
      </c>
      <c r="Q898" s="64" t="s">
        <v>254</v>
      </c>
      <c r="R898" s="64" t="s">
        <v>568</v>
      </c>
    </row>
    <row r="899" spans="2:18" x14ac:dyDescent="0.3">
      <c r="B899" t="s">
        <v>2577</v>
      </c>
      <c r="C899" t="s">
        <v>2563</v>
      </c>
      <c r="D899" t="s">
        <v>2564</v>
      </c>
      <c r="E899" s="64" t="s">
        <v>2831</v>
      </c>
      <c r="F899" s="64" t="s">
        <v>2831</v>
      </c>
      <c r="G899" s="64" t="s">
        <v>568</v>
      </c>
      <c r="H899" s="64" t="s">
        <v>2592</v>
      </c>
      <c r="I899" t="s">
        <v>4478</v>
      </c>
      <c r="J899" t="s">
        <v>2073</v>
      </c>
      <c r="K899" t="s">
        <v>4479</v>
      </c>
      <c r="L899" s="64" t="s">
        <v>4413</v>
      </c>
      <c r="M899" t="s">
        <v>2173</v>
      </c>
      <c r="N899" t="s">
        <v>4480</v>
      </c>
      <c r="O899" s="263">
        <v>0</v>
      </c>
      <c r="P899" s="158">
        <v>0</v>
      </c>
      <c r="Q899" s="64" t="s">
        <v>254</v>
      </c>
      <c r="R899" s="64" t="s">
        <v>568</v>
      </c>
    </row>
    <row r="900" spans="2:18" x14ac:dyDescent="0.3">
      <c r="B900" t="s">
        <v>2577</v>
      </c>
      <c r="C900" t="s">
        <v>2563</v>
      </c>
      <c r="D900" t="s">
        <v>2564</v>
      </c>
      <c r="E900" s="64" t="s">
        <v>2831</v>
      </c>
      <c r="F900" s="64" t="s">
        <v>2831</v>
      </c>
      <c r="G900" s="64" t="s">
        <v>568</v>
      </c>
      <c r="H900" s="64" t="s">
        <v>2592</v>
      </c>
      <c r="I900" t="s">
        <v>4481</v>
      </c>
      <c r="J900" t="s">
        <v>2072</v>
      </c>
      <c r="K900" t="s">
        <v>568</v>
      </c>
      <c r="L900" s="64" t="s">
        <v>4356</v>
      </c>
      <c r="M900" t="s">
        <v>2160</v>
      </c>
      <c r="N900" t="s">
        <v>4482</v>
      </c>
      <c r="O900" s="263">
        <v>0</v>
      </c>
      <c r="P900" s="158">
        <v>0</v>
      </c>
      <c r="Q900" s="64" t="s">
        <v>254</v>
      </c>
      <c r="R900" s="64" t="s">
        <v>568</v>
      </c>
    </row>
    <row r="901" spans="2:18" x14ac:dyDescent="0.3">
      <c r="B901" t="s">
        <v>2577</v>
      </c>
      <c r="C901" t="s">
        <v>2563</v>
      </c>
      <c r="D901" t="s">
        <v>2564</v>
      </c>
      <c r="E901" s="64" t="s">
        <v>2831</v>
      </c>
      <c r="F901" s="64" t="s">
        <v>2831</v>
      </c>
      <c r="G901" s="64" t="s">
        <v>568</v>
      </c>
      <c r="H901" s="64" t="s">
        <v>2592</v>
      </c>
      <c r="I901" t="s">
        <v>4483</v>
      </c>
      <c r="J901" t="s">
        <v>2072</v>
      </c>
      <c r="K901" t="s">
        <v>568</v>
      </c>
      <c r="L901" s="64" t="s">
        <v>4383</v>
      </c>
      <c r="M901" t="s">
        <v>2173</v>
      </c>
      <c r="N901" t="s">
        <v>4477</v>
      </c>
      <c r="O901" s="263">
        <v>0</v>
      </c>
      <c r="P901" s="158">
        <v>0</v>
      </c>
      <c r="Q901" s="64" t="s">
        <v>254</v>
      </c>
      <c r="R901" s="64" t="s">
        <v>568</v>
      </c>
    </row>
    <row r="902" spans="2:18" x14ac:dyDescent="0.3">
      <c r="B902" t="s">
        <v>2577</v>
      </c>
      <c r="C902" t="s">
        <v>2563</v>
      </c>
      <c r="D902" t="s">
        <v>2564</v>
      </c>
      <c r="E902" s="64" t="s">
        <v>2831</v>
      </c>
      <c r="F902" s="64" t="s">
        <v>2831</v>
      </c>
      <c r="G902" s="64" t="s">
        <v>568</v>
      </c>
      <c r="H902" s="64" t="s">
        <v>2592</v>
      </c>
      <c r="I902" t="s">
        <v>4484</v>
      </c>
      <c r="J902" t="s">
        <v>2072</v>
      </c>
      <c r="K902" t="s">
        <v>568</v>
      </c>
      <c r="L902" s="64" t="s">
        <v>4378</v>
      </c>
      <c r="M902" t="s">
        <v>2173</v>
      </c>
      <c r="N902" t="s">
        <v>4485</v>
      </c>
      <c r="O902" s="263">
        <v>0</v>
      </c>
      <c r="P902" s="158">
        <v>0</v>
      </c>
      <c r="Q902" s="64" t="s">
        <v>254</v>
      </c>
      <c r="R902" s="64" t="s">
        <v>568</v>
      </c>
    </row>
    <row r="903" spans="2:18" x14ac:dyDescent="0.3">
      <c r="B903" t="s">
        <v>2577</v>
      </c>
      <c r="C903" t="s">
        <v>2563</v>
      </c>
      <c r="D903" t="s">
        <v>2564</v>
      </c>
      <c r="E903" s="64" t="s">
        <v>2831</v>
      </c>
      <c r="F903" s="64" t="s">
        <v>2831</v>
      </c>
      <c r="G903" s="64" t="s">
        <v>568</v>
      </c>
      <c r="H903" s="64" t="s">
        <v>2592</v>
      </c>
      <c r="I903" t="s">
        <v>4486</v>
      </c>
      <c r="J903" t="s">
        <v>2073</v>
      </c>
      <c r="K903" t="s">
        <v>4487</v>
      </c>
      <c r="L903" s="64" t="s">
        <v>4347</v>
      </c>
      <c r="M903" t="s">
        <v>2160</v>
      </c>
      <c r="N903" t="s">
        <v>4406</v>
      </c>
      <c r="O903" s="263">
        <v>0</v>
      </c>
      <c r="P903" s="158">
        <v>0</v>
      </c>
      <c r="Q903" s="64" t="s">
        <v>254</v>
      </c>
      <c r="R903" s="64" t="s">
        <v>568</v>
      </c>
    </row>
    <row r="904" spans="2:18" x14ac:dyDescent="0.3">
      <c r="B904" t="s">
        <v>2577</v>
      </c>
      <c r="C904" t="s">
        <v>2563</v>
      </c>
      <c r="D904" t="s">
        <v>2564</v>
      </c>
      <c r="E904" s="64" t="s">
        <v>2831</v>
      </c>
      <c r="F904" s="64" t="s">
        <v>2831</v>
      </c>
      <c r="G904" s="64" t="s">
        <v>568</v>
      </c>
      <c r="H904" s="64" t="s">
        <v>2592</v>
      </c>
      <c r="I904" t="s">
        <v>4488</v>
      </c>
      <c r="J904" t="s">
        <v>2073</v>
      </c>
      <c r="K904" t="s">
        <v>3167</v>
      </c>
      <c r="L904" s="64" t="s">
        <v>4375</v>
      </c>
      <c r="M904" t="s">
        <v>2176</v>
      </c>
      <c r="N904" t="s">
        <v>4489</v>
      </c>
      <c r="O904" s="263">
        <v>0</v>
      </c>
      <c r="P904" s="158">
        <v>0</v>
      </c>
      <c r="Q904" s="64" t="s">
        <v>254</v>
      </c>
      <c r="R904" s="64" t="s">
        <v>568</v>
      </c>
    </row>
    <row r="905" spans="2:18" x14ac:dyDescent="0.3">
      <c r="B905" t="s">
        <v>2577</v>
      </c>
      <c r="C905" t="s">
        <v>2563</v>
      </c>
      <c r="D905" t="s">
        <v>2564</v>
      </c>
      <c r="E905" s="64" t="s">
        <v>2831</v>
      </c>
      <c r="F905" s="64" t="s">
        <v>2831</v>
      </c>
      <c r="G905" s="64" t="s">
        <v>568</v>
      </c>
      <c r="H905" s="64" t="s">
        <v>2592</v>
      </c>
      <c r="I905" t="s">
        <v>4490</v>
      </c>
      <c r="J905" t="s">
        <v>2072</v>
      </c>
      <c r="K905" t="s">
        <v>568</v>
      </c>
      <c r="L905" s="64" t="s">
        <v>4371</v>
      </c>
      <c r="M905" t="s">
        <v>2160</v>
      </c>
      <c r="N905" t="s">
        <v>4491</v>
      </c>
      <c r="O905" s="263">
        <v>0</v>
      </c>
      <c r="P905" s="158">
        <v>0</v>
      </c>
      <c r="Q905" s="64" t="s">
        <v>254</v>
      </c>
      <c r="R905" s="64" t="s">
        <v>568</v>
      </c>
    </row>
    <row r="906" spans="2:18" x14ac:dyDescent="0.3">
      <c r="B906" t="s">
        <v>2577</v>
      </c>
      <c r="C906" t="s">
        <v>2563</v>
      </c>
      <c r="D906" t="s">
        <v>2564</v>
      </c>
      <c r="E906" s="64" t="s">
        <v>2831</v>
      </c>
      <c r="F906" s="64" t="s">
        <v>2831</v>
      </c>
      <c r="G906" s="64" t="s">
        <v>568</v>
      </c>
      <c r="H906" s="64" t="s">
        <v>2592</v>
      </c>
      <c r="I906" t="s">
        <v>4492</v>
      </c>
      <c r="J906" t="s">
        <v>2073</v>
      </c>
      <c r="K906" t="s">
        <v>3167</v>
      </c>
      <c r="L906" s="64" t="s">
        <v>4454</v>
      </c>
      <c r="M906" t="s">
        <v>2160</v>
      </c>
      <c r="N906" t="s">
        <v>2925</v>
      </c>
      <c r="O906" s="263">
        <v>0</v>
      </c>
      <c r="P906" s="158">
        <v>0</v>
      </c>
      <c r="Q906" s="64" t="s">
        <v>254</v>
      </c>
      <c r="R906" s="64" t="s">
        <v>568</v>
      </c>
    </row>
    <row r="907" spans="2:18" x14ac:dyDescent="0.3">
      <c r="B907" t="s">
        <v>2577</v>
      </c>
      <c r="C907" t="s">
        <v>2563</v>
      </c>
      <c r="D907" t="s">
        <v>2564</v>
      </c>
      <c r="E907" s="64" t="s">
        <v>2831</v>
      </c>
      <c r="F907" s="64" t="s">
        <v>2831</v>
      </c>
      <c r="G907" s="64" t="s">
        <v>568</v>
      </c>
      <c r="H907" s="64" t="s">
        <v>2592</v>
      </c>
      <c r="I907" t="s">
        <v>4493</v>
      </c>
      <c r="J907" t="s">
        <v>2072</v>
      </c>
      <c r="K907" t="s">
        <v>568</v>
      </c>
      <c r="L907" s="64" t="s">
        <v>4423</v>
      </c>
      <c r="M907" t="s">
        <v>2160</v>
      </c>
      <c r="N907" t="s">
        <v>4494</v>
      </c>
      <c r="O907" s="263">
        <v>0</v>
      </c>
      <c r="P907" s="158">
        <v>0</v>
      </c>
      <c r="Q907" s="64" t="s">
        <v>254</v>
      </c>
      <c r="R907" s="64" t="s">
        <v>568</v>
      </c>
    </row>
    <row r="908" spans="2:18" x14ac:dyDescent="0.3">
      <c r="B908" t="s">
        <v>2577</v>
      </c>
      <c r="C908" t="s">
        <v>2563</v>
      </c>
      <c r="D908" t="s">
        <v>2564</v>
      </c>
      <c r="E908" s="64" t="s">
        <v>2831</v>
      </c>
      <c r="F908" s="64" t="s">
        <v>2831</v>
      </c>
      <c r="G908" s="64" t="s">
        <v>568</v>
      </c>
      <c r="H908" s="64" t="s">
        <v>2592</v>
      </c>
      <c r="I908" t="s">
        <v>4495</v>
      </c>
      <c r="J908" t="s">
        <v>2072</v>
      </c>
      <c r="K908" t="s">
        <v>568</v>
      </c>
      <c r="L908" s="64" t="s">
        <v>4359</v>
      </c>
      <c r="M908" t="s">
        <v>2176</v>
      </c>
      <c r="N908" t="s">
        <v>4496</v>
      </c>
      <c r="O908" s="263">
        <v>0</v>
      </c>
      <c r="P908" s="158">
        <v>0</v>
      </c>
      <c r="Q908" s="64" t="s">
        <v>254</v>
      </c>
      <c r="R908" s="64" t="s">
        <v>568</v>
      </c>
    </row>
    <row r="909" spans="2:18" x14ac:dyDescent="0.3">
      <c r="B909" t="s">
        <v>2577</v>
      </c>
      <c r="C909" t="s">
        <v>2563</v>
      </c>
      <c r="D909" t="s">
        <v>2564</v>
      </c>
      <c r="E909" s="64" t="s">
        <v>2831</v>
      </c>
      <c r="F909" s="64" t="s">
        <v>2831</v>
      </c>
      <c r="G909" s="64" t="s">
        <v>568</v>
      </c>
      <c r="H909" s="64" t="s">
        <v>2592</v>
      </c>
      <c r="I909" t="s">
        <v>4497</v>
      </c>
      <c r="J909" t="s">
        <v>2072</v>
      </c>
      <c r="K909" t="s">
        <v>568</v>
      </c>
      <c r="L909" s="64" t="s">
        <v>4343</v>
      </c>
      <c r="M909" t="s">
        <v>2160</v>
      </c>
      <c r="N909" t="s">
        <v>4498</v>
      </c>
      <c r="O909" s="263">
        <v>1</v>
      </c>
      <c r="P909" s="158">
        <v>389.49</v>
      </c>
      <c r="Q909" s="64" t="s">
        <v>2147</v>
      </c>
      <c r="R909" s="64" t="s">
        <v>568</v>
      </c>
    </row>
    <row r="910" spans="2:18" x14ac:dyDescent="0.3">
      <c r="B910" t="s">
        <v>2577</v>
      </c>
      <c r="C910" t="s">
        <v>2563</v>
      </c>
      <c r="D910" t="s">
        <v>2564</v>
      </c>
      <c r="E910" s="64" t="s">
        <v>2831</v>
      </c>
      <c r="F910" s="64" t="s">
        <v>2831</v>
      </c>
      <c r="G910" s="64" t="s">
        <v>568</v>
      </c>
      <c r="H910" s="64" t="s">
        <v>2592</v>
      </c>
      <c r="I910" t="s">
        <v>4499</v>
      </c>
      <c r="J910" t="s">
        <v>2073</v>
      </c>
      <c r="K910" t="s">
        <v>3170</v>
      </c>
      <c r="L910" s="64" t="s">
        <v>4390</v>
      </c>
      <c r="M910" t="s">
        <v>2173</v>
      </c>
      <c r="N910" t="s">
        <v>4500</v>
      </c>
      <c r="O910" s="263">
        <v>0</v>
      </c>
      <c r="P910" s="158">
        <v>0</v>
      </c>
      <c r="Q910" s="64" t="s">
        <v>254</v>
      </c>
      <c r="R910" s="64" t="s">
        <v>568</v>
      </c>
    </row>
    <row r="911" spans="2:18" x14ac:dyDescent="0.3">
      <c r="B911" t="s">
        <v>2577</v>
      </c>
      <c r="C911" t="s">
        <v>2563</v>
      </c>
      <c r="D911" t="s">
        <v>2564</v>
      </c>
      <c r="E911" s="64" t="s">
        <v>2831</v>
      </c>
      <c r="F911" s="64" t="s">
        <v>2831</v>
      </c>
      <c r="G911" s="64" t="s">
        <v>568</v>
      </c>
      <c r="H911" s="64" t="s">
        <v>2592</v>
      </c>
      <c r="I911" t="s">
        <v>4501</v>
      </c>
      <c r="J911" t="s">
        <v>2072</v>
      </c>
      <c r="K911" t="s">
        <v>568</v>
      </c>
      <c r="L911" s="64" t="s">
        <v>4378</v>
      </c>
      <c r="M911" t="s">
        <v>2173</v>
      </c>
      <c r="N911" t="s">
        <v>4502</v>
      </c>
      <c r="O911" s="263">
        <v>0</v>
      </c>
      <c r="P911" s="158">
        <v>0</v>
      </c>
      <c r="Q911" s="64" t="s">
        <v>254</v>
      </c>
      <c r="R911" s="64" t="s">
        <v>568</v>
      </c>
    </row>
    <row r="912" spans="2:18" x14ac:dyDescent="0.3">
      <c r="B912" t="s">
        <v>2577</v>
      </c>
      <c r="C912" t="s">
        <v>2563</v>
      </c>
      <c r="D912" t="s">
        <v>2564</v>
      </c>
      <c r="E912" s="64" t="s">
        <v>2831</v>
      </c>
      <c r="F912" s="64" t="s">
        <v>2831</v>
      </c>
      <c r="G912" s="64" t="s">
        <v>568</v>
      </c>
      <c r="H912" s="64" t="s">
        <v>2592</v>
      </c>
      <c r="I912" t="s">
        <v>4503</v>
      </c>
      <c r="J912" t="s">
        <v>2072</v>
      </c>
      <c r="K912" t="s">
        <v>568</v>
      </c>
      <c r="L912" s="64" t="s">
        <v>4368</v>
      </c>
      <c r="M912" t="s">
        <v>2160</v>
      </c>
      <c r="N912" t="s">
        <v>4504</v>
      </c>
      <c r="O912" s="263">
        <v>0</v>
      </c>
      <c r="P912" s="158">
        <v>0</v>
      </c>
      <c r="Q912" s="64" t="s">
        <v>2147</v>
      </c>
      <c r="R912" s="64" t="s">
        <v>568</v>
      </c>
    </row>
    <row r="913" spans="2:18" x14ac:dyDescent="0.3">
      <c r="B913" t="s">
        <v>2577</v>
      </c>
      <c r="C913" t="s">
        <v>2563</v>
      </c>
      <c r="D913" t="s">
        <v>2564</v>
      </c>
      <c r="E913" s="64" t="s">
        <v>2831</v>
      </c>
      <c r="F913" s="64" t="s">
        <v>2831</v>
      </c>
      <c r="G913" s="64" t="s">
        <v>568</v>
      </c>
      <c r="H913" s="64" t="s">
        <v>2592</v>
      </c>
      <c r="I913" t="s">
        <v>4505</v>
      </c>
      <c r="J913" t="s">
        <v>2072</v>
      </c>
      <c r="K913" t="s">
        <v>568</v>
      </c>
      <c r="L913" s="64" t="s">
        <v>4375</v>
      </c>
      <c r="M913" t="s">
        <v>2160</v>
      </c>
      <c r="N913" t="s">
        <v>4506</v>
      </c>
      <c r="O913" s="263">
        <v>0</v>
      </c>
      <c r="P913" s="158">
        <v>0</v>
      </c>
      <c r="Q913" s="64" t="s">
        <v>254</v>
      </c>
      <c r="R913" s="64" t="s">
        <v>568</v>
      </c>
    </row>
    <row r="914" spans="2:18" x14ac:dyDescent="0.3">
      <c r="B914" t="s">
        <v>2577</v>
      </c>
      <c r="C914" t="s">
        <v>2563</v>
      </c>
      <c r="D914" t="s">
        <v>2564</v>
      </c>
      <c r="E914" s="64" t="s">
        <v>2831</v>
      </c>
      <c r="F914" s="64" t="s">
        <v>2831</v>
      </c>
      <c r="G914" s="64" t="s">
        <v>568</v>
      </c>
      <c r="H914" s="64" t="s">
        <v>2592</v>
      </c>
      <c r="I914" t="s">
        <v>4507</v>
      </c>
      <c r="J914" t="s">
        <v>2072</v>
      </c>
      <c r="K914" t="s">
        <v>568</v>
      </c>
      <c r="L914" s="64" t="s">
        <v>4508</v>
      </c>
      <c r="M914" t="s">
        <v>2176</v>
      </c>
      <c r="N914" t="s">
        <v>4509</v>
      </c>
      <c r="O914" s="263">
        <v>0</v>
      </c>
      <c r="P914" s="158">
        <v>0</v>
      </c>
      <c r="Q914" s="64" t="s">
        <v>254</v>
      </c>
      <c r="R914" s="64" t="s">
        <v>568</v>
      </c>
    </row>
    <row r="915" spans="2:18" x14ac:dyDescent="0.3">
      <c r="B915" t="s">
        <v>2577</v>
      </c>
      <c r="C915" t="s">
        <v>2563</v>
      </c>
      <c r="D915" t="s">
        <v>2564</v>
      </c>
      <c r="E915" s="64" t="s">
        <v>2831</v>
      </c>
      <c r="F915" s="64" t="s">
        <v>2831</v>
      </c>
      <c r="G915" s="64" t="s">
        <v>568</v>
      </c>
      <c r="H915" s="64" t="s">
        <v>2592</v>
      </c>
      <c r="I915" t="s">
        <v>4510</v>
      </c>
      <c r="J915" t="s">
        <v>2072</v>
      </c>
      <c r="K915" t="s">
        <v>568</v>
      </c>
      <c r="L915" s="64" t="s">
        <v>4390</v>
      </c>
      <c r="M915" t="s">
        <v>2173</v>
      </c>
      <c r="N915" t="s">
        <v>4511</v>
      </c>
      <c r="O915" s="263">
        <v>0</v>
      </c>
      <c r="P915" s="158">
        <v>0</v>
      </c>
      <c r="Q915" s="64" t="s">
        <v>254</v>
      </c>
      <c r="R915" s="64" t="s">
        <v>568</v>
      </c>
    </row>
    <row r="916" spans="2:18" x14ac:dyDescent="0.3">
      <c r="B916" t="s">
        <v>2577</v>
      </c>
      <c r="C916" t="s">
        <v>2563</v>
      </c>
      <c r="D916" t="s">
        <v>2564</v>
      </c>
      <c r="E916" s="64" t="s">
        <v>2831</v>
      </c>
      <c r="F916" s="64" t="s">
        <v>2831</v>
      </c>
      <c r="G916" s="64" t="s">
        <v>568</v>
      </c>
      <c r="H916" s="64" t="s">
        <v>2592</v>
      </c>
      <c r="I916" t="s">
        <v>4512</v>
      </c>
      <c r="J916" t="s">
        <v>2072</v>
      </c>
      <c r="K916" t="s">
        <v>568</v>
      </c>
      <c r="L916" s="64" t="s">
        <v>4359</v>
      </c>
      <c r="M916" t="s">
        <v>2176</v>
      </c>
      <c r="N916" t="s">
        <v>4513</v>
      </c>
      <c r="O916" s="263">
        <v>0</v>
      </c>
      <c r="P916" s="158">
        <v>0</v>
      </c>
      <c r="Q916" s="64" t="s">
        <v>254</v>
      </c>
      <c r="R916" s="64" t="s">
        <v>568</v>
      </c>
    </row>
    <row r="917" spans="2:18" x14ac:dyDescent="0.3">
      <c r="B917" t="s">
        <v>2577</v>
      </c>
      <c r="C917" t="s">
        <v>2563</v>
      </c>
      <c r="D917" t="s">
        <v>2564</v>
      </c>
      <c r="E917" s="64" t="s">
        <v>2831</v>
      </c>
      <c r="F917" s="64" t="s">
        <v>2831</v>
      </c>
      <c r="G917" s="64" t="s">
        <v>568</v>
      </c>
      <c r="H917" s="64" t="s">
        <v>2592</v>
      </c>
      <c r="I917" t="s">
        <v>4514</v>
      </c>
      <c r="J917" t="s">
        <v>2072</v>
      </c>
      <c r="K917" t="s">
        <v>568</v>
      </c>
      <c r="L917" s="64" t="s">
        <v>4449</v>
      </c>
      <c r="M917" t="s">
        <v>2173</v>
      </c>
      <c r="N917" t="s">
        <v>4515</v>
      </c>
      <c r="O917" s="263">
        <v>0</v>
      </c>
      <c r="P917" s="158">
        <v>0</v>
      </c>
      <c r="Q917" s="64" t="s">
        <v>254</v>
      </c>
      <c r="R917" s="64" t="s">
        <v>568</v>
      </c>
    </row>
    <row r="918" spans="2:18" x14ac:dyDescent="0.3">
      <c r="B918" t="s">
        <v>2577</v>
      </c>
      <c r="C918" t="s">
        <v>2563</v>
      </c>
      <c r="D918" t="s">
        <v>2564</v>
      </c>
      <c r="E918" s="64" t="s">
        <v>2831</v>
      </c>
      <c r="F918" s="64" t="s">
        <v>2831</v>
      </c>
      <c r="G918" s="64" t="s">
        <v>568</v>
      </c>
      <c r="H918" s="64" t="s">
        <v>2592</v>
      </c>
      <c r="I918" t="s">
        <v>4516</v>
      </c>
      <c r="J918" t="s">
        <v>2072</v>
      </c>
      <c r="K918" t="s">
        <v>568</v>
      </c>
      <c r="L918" s="64" t="s">
        <v>4356</v>
      </c>
      <c r="M918" t="s">
        <v>2160</v>
      </c>
      <c r="N918" t="s">
        <v>4517</v>
      </c>
      <c r="O918" s="263">
        <v>0</v>
      </c>
      <c r="P918" s="158">
        <v>0</v>
      </c>
      <c r="Q918" s="64" t="s">
        <v>254</v>
      </c>
      <c r="R918" s="64" t="s">
        <v>568</v>
      </c>
    </row>
    <row r="919" spans="2:18" x14ac:dyDescent="0.3">
      <c r="B919" t="s">
        <v>2577</v>
      </c>
      <c r="C919" t="s">
        <v>2563</v>
      </c>
      <c r="D919" t="s">
        <v>2564</v>
      </c>
      <c r="E919" s="64" t="s">
        <v>2831</v>
      </c>
      <c r="F919" s="64" t="s">
        <v>2831</v>
      </c>
      <c r="G919" s="64" t="s">
        <v>568</v>
      </c>
      <c r="H919" s="64" t="s">
        <v>2592</v>
      </c>
      <c r="I919" t="s">
        <v>4518</v>
      </c>
      <c r="J919" t="s">
        <v>2072</v>
      </c>
      <c r="K919" t="s">
        <v>568</v>
      </c>
      <c r="L919" s="64" t="s">
        <v>4413</v>
      </c>
      <c r="M919" t="s">
        <v>2160</v>
      </c>
      <c r="N919" t="s">
        <v>4519</v>
      </c>
      <c r="O919" s="263">
        <v>0</v>
      </c>
      <c r="P919" s="158">
        <v>0</v>
      </c>
      <c r="Q919" s="64" t="s">
        <v>254</v>
      </c>
      <c r="R919" s="64" t="s">
        <v>568</v>
      </c>
    </row>
    <row r="920" spans="2:18" x14ac:dyDescent="0.3">
      <c r="B920" t="s">
        <v>2577</v>
      </c>
      <c r="C920" t="s">
        <v>2563</v>
      </c>
      <c r="D920" t="s">
        <v>2564</v>
      </c>
      <c r="E920" s="64" t="s">
        <v>2831</v>
      </c>
      <c r="F920" s="64" t="s">
        <v>2831</v>
      </c>
      <c r="G920" s="64" t="s">
        <v>568</v>
      </c>
      <c r="H920" s="64" t="s">
        <v>2592</v>
      </c>
      <c r="I920" t="s">
        <v>4520</v>
      </c>
      <c r="J920" t="s">
        <v>2072</v>
      </c>
      <c r="K920" t="s">
        <v>568</v>
      </c>
      <c r="L920" s="64" t="s">
        <v>4375</v>
      </c>
      <c r="M920" t="s">
        <v>2160</v>
      </c>
      <c r="N920" t="s">
        <v>4388</v>
      </c>
      <c r="O920" s="263">
        <v>0</v>
      </c>
      <c r="P920" s="158">
        <v>0</v>
      </c>
      <c r="Q920" s="64" t="s">
        <v>2147</v>
      </c>
      <c r="R920" s="64" t="s">
        <v>568</v>
      </c>
    </row>
    <row r="921" spans="2:18" x14ac:dyDescent="0.3">
      <c r="B921" t="s">
        <v>2577</v>
      </c>
      <c r="C921" t="s">
        <v>2563</v>
      </c>
      <c r="D921" t="s">
        <v>2564</v>
      </c>
      <c r="E921" s="64" t="s">
        <v>2831</v>
      </c>
      <c r="F921" s="64" t="s">
        <v>2831</v>
      </c>
      <c r="G921" s="64" t="s">
        <v>568</v>
      </c>
      <c r="H921" s="64" t="s">
        <v>2592</v>
      </c>
      <c r="I921" t="s">
        <v>4521</v>
      </c>
      <c r="J921" t="s">
        <v>2072</v>
      </c>
      <c r="K921" t="s">
        <v>568</v>
      </c>
      <c r="L921" s="64" t="s">
        <v>4444</v>
      </c>
      <c r="M921" t="s">
        <v>2160</v>
      </c>
      <c r="N921" t="s">
        <v>4522</v>
      </c>
      <c r="O921" s="263">
        <v>0</v>
      </c>
      <c r="P921" s="158">
        <v>0</v>
      </c>
      <c r="Q921" s="64" t="s">
        <v>254</v>
      </c>
      <c r="R921" s="64" t="s">
        <v>568</v>
      </c>
    </row>
    <row r="922" spans="2:18" x14ac:dyDescent="0.3">
      <c r="B922" t="s">
        <v>2577</v>
      </c>
      <c r="C922" t="s">
        <v>2563</v>
      </c>
      <c r="D922" t="s">
        <v>2564</v>
      </c>
      <c r="E922" s="64" t="s">
        <v>2831</v>
      </c>
      <c r="F922" s="64" t="s">
        <v>2831</v>
      </c>
      <c r="G922" s="64" t="s">
        <v>568</v>
      </c>
      <c r="H922" s="64" t="s">
        <v>2592</v>
      </c>
      <c r="I922" t="s">
        <v>4523</v>
      </c>
      <c r="J922" t="s">
        <v>2073</v>
      </c>
      <c r="K922" t="s">
        <v>4524</v>
      </c>
      <c r="L922" s="64" t="s">
        <v>4444</v>
      </c>
      <c r="M922" t="s">
        <v>2160</v>
      </c>
      <c r="N922" t="s">
        <v>4525</v>
      </c>
      <c r="O922" s="263">
        <v>0</v>
      </c>
      <c r="P922" s="158">
        <v>0</v>
      </c>
      <c r="Q922" s="64" t="s">
        <v>254</v>
      </c>
      <c r="R922" s="64" t="s">
        <v>568</v>
      </c>
    </row>
    <row r="923" spans="2:18" x14ac:dyDescent="0.3">
      <c r="B923" t="s">
        <v>2577</v>
      </c>
      <c r="C923" t="s">
        <v>2563</v>
      </c>
      <c r="D923" t="s">
        <v>2564</v>
      </c>
      <c r="E923" s="64" t="s">
        <v>2831</v>
      </c>
      <c r="F923" s="64" t="s">
        <v>2831</v>
      </c>
      <c r="G923" s="64" t="s">
        <v>568</v>
      </c>
      <c r="H923" s="64" t="s">
        <v>2592</v>
      </c>
      <c r="I923" t="s">
        <v>4526</v>
      </c>
      <c r="J923" t="s">
        <v>2072</v>
      </c>
      <c r="K923" t="s">
        <v>568</v>
      </c>
      <c r="L923" s="64" t="s">
        <v>4390</v>
      </c>
      <c r="M923" t="s">
        <v>2185</v>
      </c>
      <c r="N923" t="s">
        <v>4527</v>
      </c>
      <c r="O923" s="263">
        <v>0</v>
      </c>
      <c r="P923" s="158">
        <v>0</v>
      </c>
      <c r="Q923" s="64" t="s">
        <v>254</v>
      </c>
      <c r="R923" s="64" t="s">
        <v>568</v>
      </c>
    </row>
    <row r="924" spans="2:18" x14ac:dyDescent="0.3">
      <c r="B924" t="s">
        <v>2577</v>
      </c>
      <c r="C924" t="s">
        <v>2563</v>
      </c>
      <c r="D924" t="s">
        <v>2564</v>
      </c>
      <c r="E924" s="64" t="s">
        <v>2831</v>
      </c>
      <c r="F924" s="64" t="s">
        <v>2831</v>
      </c>
      <c r="G924" s="64" t="s">
        <v>568</v>
      </c>
      <c r="H924" s="64" t="s">
        <v>2592</v>
      </c>
      <c r="I924" t="s">
        <v>4528</v>
      </c>
      <c r="J924" t="s">
        <v>2072</v>
      </c>
      <c r="K924" t="s">
        <v>568</v>
      </c>
      <c r="L924" s="64" t="s">
        <v>4375</v>
      </c>
      <c r="M924" t="s">
        <v>2160</v>
      </c>
      <c r="N924" t="s">
        <v>2936</v>
      </c>
      <c r="O924" s="263">
        <v>0</v>
      </c>
      <c r="P924" s="158">
        <v>0</v>
      </c>
      <c r="Q924" s="64" t="s">
        <v>254</v>
      </c>
      <c r="R924" s="64" t="s">
        <v>568</v>
      </c>
    </row>
    <row r="925" spans="2:18" x14ac:dyDescent="0.3">
      <c r="B925" t="s">
        <v>2577</v>
      </c>
      <c r="C925" t="s">
        <v>2563</v>
      </c>
      <c r="D925" t="s">
        <v>2564</v>
      </c>
      <c r="E925" s="64" t="s">
        <v>2831</v>
      </c>
      <c r="F925" s="64" t="s">
        <v>2831</v>
      </c>
      <c r="G925" s="64" t="s">
        <v>568</v>
      </c>
      <c r="H925" s="64" t="s">
        <v>2592</v>
      </c>
      <c r="I925" t="s">
        <v>4529</v>
      </c>
      <c r="J925" t="s">
        <v>2072</v>
      </c>
      <c r="K925" t="s">
        <v>568</v>
      </c>
      <c r="L925" s="64" t="s">
        <v>4454</v>
      </c>
      <c r="M925" t="s">
        <v>2176</v>
      </c>
      <c r="N925" t="s">
        <v>4530</v>
      </c>
      <c r="O925" s="263">
        <v>0</v>
      </c>
      <c r="P925" s="158">
        <v>0</v>
      </c>
      <c r="Q925" s="64" t="s">
        <v>254</v>
      </c>
      <c r="R925" s="64" t="s">
        <v>568</v>
      </c>
    </row>
    <row r="926" spans="2:18" x14ac:dyDescent="0.3">
      <c r="B926" t="s">
        <v>2577</v>
      </c>
      <c r="C926" t="s">
        <v>2563</v>
      </c>
      <c r="D926" t="s">
        <v>2564</v>
      </c>
      <c r="E926" s="64" t="s">
        <v>2831</v>
      </c>
      <c r="F926" s="64" t="s">
        <v>2831</v>
      </c>
      <c r="G926" s="64" t="s">
        <v>568</v>
      </c>
      <c r="H926" s="64" t="s">
        <v>2592</v>
      </c>
      <c r="I926" t="s">
        <v>4531</v>
      </c>
      <c r="J926" t="s">
        <v>2072</v>
      </c>
      <c r="K926" t="s">
        <v>568</v>
      </c>
      <c r="L926" s="64" t="s">
        <v>4331</v>
      </c>
      <c r="M926" t="s">
        <v>2173</v>
      </c>
      <c r="N926" t="s">
        <v>4532</v>
      </c>
      <c r="O926" s="263">
        <v>0</v>
      </c>
      <c r="P926" s="158">
        <v>0</v>
      </c>
      <c r="Q926" s="64" t="s">
        <v>2147</v>
      </c>
      <c r="R926" s="64" t="s">
        <v>568</v>
      </c>
    </row>
    <row r="927" spans="2:18" x14ac:dyDescent="0.3">
      <c r="B927" t="s">
        <v>2577</v>
      </c>
      <c r="C927" t="s">
        <v>2563</v>
      </c>
      <c r="D927" t="s">
        <v>2564</v>
      </c>
      <c r="E927" s="64" t="s">
        <v>2831</v>
      </c>
      <c r="F927" s="64" t="s">
        <v>2831</v>
      </c>
      <c r="G927" s="64" t="s">
        <v>568</v>
      </c>
      <c r="H927" s="64" t="s">
        <v>2592</v>
      </c>
      <c r="I927" t="s">
        <v>4533</v>
      </c>
      <c r="J927" t="s">
        <v>2073</v>
      </c>
      <c r="K927" t="s">
        <v>4534</v>
      </c>
      <c r="L927" s="64" t="s">
        <v>4413</v>
      </c>
      <c r="M927" t="s">
        <v>2160</v>
      </c>
      <c r="N927" t="s">
        <v>4535</v>
      </c>
      <c r="O927" s="263">
        <v>0</v>
      </c>
      <c r="P927" s="158">
        <v>0</v>
      </c>
      <c r="Q927" s="64" t="s">
        <v>254</v>
      </c>
      <c r="R927" s="64" t="s">
        <v>568</v>
      </c>
    </row>
    <row r="928" spans="2:18" x14ac:dyDescent="0.3">
      <c r="B928" t="s">
        <v>2577</v>
      </c>
      <c r="C928" t="s">
        <v>2563</v>
      </c>
      <c r="D928" t="s">
        <v>2564</v>
      </c>
      <c r="E928" s="64" t="s">
        <v>2831</v>
      </c>
      <c r="F928" s="64" t="s">
        <v>2831</v>
      </c>
      <c r="G928" s="64" t="s">
        <v>568</v>
      </c>
      <c r="H928" s="64" t="s">
        <v>2592</v>
      </c>
      <c r="I928" t="s">
        <v>4536</v>
      </c>
      <c r="J928" t="s">
        <v>2072</v>
      </c>
      <c r="K928" t="s">
        <v>568</v>
      </c>
      <c r="L928" s="64" t="s">
        <v>4347</v>
      </c>
      <c r="M928" t="s">
        <v>2160</v>
      </c>
      <c r="N928" t="s">
        <v>4537</v>
      </c>
      <c r="O928" s="263">
        <v>0</v>
      </c>
      <c r="P928" s="158">
        <v>0</v>
      </c>
      <c r="Q928" s="64" t="s">
        <v>254</v>
      </c>
      <c r="R928" s="64" t="s">
        <v>568</v>
      </c>
    </row>
    <row r="929" spans="2:18" x14ac:dyDescent="0.3">
      <c r="B929" t="s">
        <v>2577</v>
      </c>
      <c r="C929" t="s">
        <v>2563</v>
      </c>
      <c r="D929" t="s">
        <v>2564</v>
      </c>
      <c r="E929" s="64" t="s">
        <v>2831</v>
      </c>
      <c r="F929" s="64" t="s">
        <v>2831</v>
      </c>
      <c r="G929" s="64" t="s">
        <v>568</v>
      </c>
      <c r="H929" s="64" t="s">
        <v>2592</v>
      </c>
      <c r="I929" t="s">
        <v>4538</v>
      </c>
      <c r="J929" t="s">
        <v>2073</v>
      </c>
      <c r="K929" t="s">
        <v>4539</v>
      </c>
      <c r="L929" s="64" t="s">
        <v>4470</v>
      </c>
      <c r="M929" t="s">
        <v>2160</v>
      </c>
      <c r="N929" t="s">
        <v>4332</v>
      </c>
      <c r="O929" s="263">
        <v>0</v>
      </c>
      <c r="P929" s="158">
        <v>0</v>
      </c>
      <c r="Q929" s="64" t="s">
        <v>254</v>
      </c>
      <c r="R929" s="64" t="s">
        <v>568</v>
      </c>
    </row>
    <row r="930" spans="2:18" x14ac:dyDescent="0.3">
      <c r="B930" t="s">
        <v>2577</v>
      </c>
      <c r="C930" t="s">
        <v>2563</v>
      </c>
      <c r="D930" t="s">
        <v>2564</v>
      </c>
      <c r="E930" s="64" t="s">
        <v>2831</v>
      </c>
      <c r="F930" s="64" t="s">
        <v>2831</v>
      </c>
      <c r="G930" s="64" t="s">
        <v>568</v>
      </c>
      <c r="H930" s="64" t="s">
        <v>2592</v>
      </c>
      <c r="I930" t="s">
        <v>4540</v>
      </c>
      <c r="J930" t="s">
        <v>2072</v>
      </c>
      <c r="K930" t="s">
        <v>568</v>
      </c>
      <c r="L930" s="64" t="s">
        <v>4383</v>
      </c>
      <c r="M930" t="s">
        <v>2173</v>
      </c>
      <c r="N930" t="s">
        <v>4541</v>
      </c>
      <c r="O930" s="263">
        <v>0</v>
      </c>
      <c r="P930" s="158">
        <v>0</v>
      </c>
      <c r="Q930" s="64" t="s">
        <v>254</v>
      </c>
      <c r="R930" s="64" t="s">
        <v>568</v>
      </c>
    </row>
    <row r="931" spans="2:18" x14ac:dyDescent="0.3">
      <c r="B931" t="s">
        <v>2577</v>
      </c>
      <c r="C931" t="s">
        <v>2563</v>
      </c>
      <c r="D931" t="s">
        <v>2564</v>
      </c>
      <c r="E931" s="64" t="s">
        <v>2831</v>
      </c>
      <c r="F931" s="64" t="s">
        <v>2831</v>
      </c>
      <c r="G931" s="64" t="s">
        <v>568</v>
      </c>
      <c r="H931" s="64" t="s">
        <v>2592</v>
      </c>
      <c r="I931" t="s">
        <v>4542</v>
      </c>
      <c r="J931" t="s">
        <v>2072</v>
      </c>
      <c r="K931" t="s">
        <v>568</v>
      </c>
      <c r="L931" s="64" t="s">
        <v>4356</v>
      </c>
      <c r="M931" t="s">
        <v>2173</v>
      </c>
      <c r="N931" t="s">
        <v>4543</v>
      </c>
      <c r="O931" s="263">
        <v>0</v>
      </c>
      <c r="P931" s="158">
        <v>0</v>
      </c>
      <c r="Q931" s="64" t="s">
        <v>254</v>
      </c>
      <c r="R931" s="64" t="s">
        <v>568</v>
      </c>
    </row>
    <row r="932" spans="2:18" x14ac:dyDescent="0.3">
      <c r="B932" t="s">
        <v>2577</v>
      </c>
      <c r="C932" t="s">
        <v>2563</v>
      </c>
      <c r="D932" t="s">
        <v>2564</v>
      </c>
      <c r="E932" s="64" t="s">
        <v>2831</v>
      </c>
      <c r="F932" s="64" t="s">
        <v>2831</v>
      </c>
      <c r="G932" s="64" t="s">
        <v>568</v>
      </c>
      <c r="H932" s="64" t="s">
        <v>2592</v>
      </c>
      <c r="I932" t="s">
        <v>4544</v>
      </c>
      <c r="J932" t="s">
        <v>2073</v>
      </c>
      <c r="K932" t="s">
        <v>3022</v>
      </c>
      <c r="L932" s="64" t="s">
        <v>4356</v>
      </c>
      <c r="M932" t="s">
        <v>2160</v>
      </c>
      <c r="N932" t="s">
        <v>4545</v>
      </c>
      <c r="O932" s="263">
        <v>0</v>
      </c>
      <c r="P932" s="158">
        <v>0</v>
      </c>
      <c r="Q932" s="64" t="s">
        <v>254</v>
      </c>
      <c r="R932" s="64" t="s">
        <v>568</v>
      </c>
    </row>
    <row r="933" spans="2:18" x14ac:dyDescent="0.3">
      <c r="B933" t="s">
        <v>2577</v>
      </c>
      <c r="C933" t="s">
        <v>2563</v>
      </c>
      <c r="D933" t="s">
        <v>2564</v>
      </c>
      <c r="E933" s="64" t="s">
        <v>2831</v>
      </c>
      <c r="F933" s="64" t="s">
        <v>2831</v>
      </c>
      <c r="G933" s="64" t="s">
        <v>568</v>
      </c>
      <c r="H933" s="64" t="s">
        <v>2592</v>
      </c>
      <c r="I933" t="s">
        <v>4546</v>
      </c>
      <c r="J933" t="s">
        <v>2072</v>
      </c>
      <c r="K933" t="s">
        <v>568</v>
      </c>
      <c r="L933" s="64" t="s">
        <v>4371</v>
      </c>
      <c r="M933" t="s">
        <v>2160</v>
      </c>
      <c r="N933" t="s">
        <v>2925</v>
      </c>
      <c r="O933" s="263">
        <v>0</v>
      </c>
      <c r="P933" s="158">
        <v>0</v>
      </c>
      <c r="Q933" s="64" t="s">
        <v>254</v>
      </c>
      <c r="R933" s="64" t="s">
        <v>568</v>
      </c>
    </row>
    <row r="934" spans="2:18" x14ac:dyDescent="0.3">
      <c r="B934" t="s">
        <v>2577</v>
      </c>
      <c r="C934" t="s">
        <v>2563</v>
      </c>
      <c r="D934" t="s">
        <v>2564</v>
      </c>
      <c r="E934" s="64" t="s">
        <v>2831</v>
      </c>
      <c r="F934" s="64" t="s">
        <v>2831</v>
      </c>
      <c r="G934" s="64" t="s">
        <v>568</v>
      </c>
      <c r="H934" s="64" t="s">
        <v>2592</v>
      </c>
      <c r="I934" t="s">
        <v>4547</v>
      </c>
      <c r="J934" t="s">
        <v>2072</v>
      </c>
      <c r="K934" t="s">
        <v>568</v>
      </c>
      <c r="L934" s="64" t="s">
        <v>4359</v>
      </c>
      <c r="M934" t="s">
        <v>2173</v>
      </c>
      <c r="N934" t="s">
        <v>4548</v>
      </c>
      <c r="O934" s="263">
        <v>0</v>
      </c>
      <c r="P934" s="158">
        <v>0</v>
      </c>
      <c r="Q934" s="64" t="s">
        <v>254</v>
      </c>
      <c r="R934" s="64" t="s">
        <v>568</v>
      </c>
    </row>
    <row r="935" spans="2:18" x14ac:dyDescent="0.3">
      <c r="B935" t="s">
        <v>2577</v>
      </c>
      <c r="C935" t="s">
        <v>2563</v>
      </c>
      <c r="D935" t="s">
        <v>2564</v>
      </c>
      <c r="E935" s="64" t="s">
        <v>2831</v>
      </c>
      <c r="F935" s="64" t="s">
        <v>2831</v>
      </c>
      <c r="G935" s="64" t="s">
        <v>568</v>
      </c>
      <c r="H935" s="64" t="s">
        <v>2592</v>
      </c>
      <c r="I935" t="s">
        <v>4549</v>
      </c>
      <c r="J935" t="s">
        <v>2072</v>
      </c>
      <c r="K935" t="s">
        <v>568</v>
      </c>
      <c r="L935" s="64" t="s">
        <v>4371</v>
      </c>
      <c r="M935" t="s">
        <v>2160</v>
      </c>
      <c r="N935" t="s">
        <v>2925</v>
      </c>
      <c r="O935" s="263">
        <v>0</v>
      </c>
      <c r="P935" s="158">
        <v>0</v>
      </c>
      <c r="Q935" s="64" t="s">
        <v>254</v>
      </c>
      <c r="R935" s="64" t="s">
        <v>568</v>
      </c>
    </row>
    <row r="936" spans="2:18" x14ac:dyDescent="0.3">
      <c r="B936" t="s">
        <v>2577</v>
      </c>
      <c r="C936" t="s">
        <v>2563</v>
      </c>
      <c r="D936" t="s">
        <v>2564</v>
      </c>
      <c r="E936" s="64" t="s">
        <v>2831</v>
      </c>
      <c r="F936" s="64" t="s">
        <v>2831</v>
      </c>
      <c r="G936" s="64" t="s">
        <v>568</v>
      </c>
      <c r="H936" s="64" t="s">
        <v>2592</v>
      </c>
      <c r="I936" t="s">
        <v>4550</v>
      </c>
      <c r="J936" t="s">
        <v>2072</v>
      </c>
      <c r="K936" t="s">
        <v>568</v>
      </c>
      <c r="L936" s="64" t="s">
        <v>4334</v>
      </c>
      <c r="M936" t="s">
        <v>2160</v>
      </c>
      <c r="N936" t="s">
        <v>4381</v>
      </c>
      <c r="O936" s="263">
        <v>0</v>
      </c>
      <c r="P936" s="158">
        <v>0</v>
      </c>
      <c r="Q936" s="64" t="s">
        <v>254</v>
      </c>
      <c r="R936" s="64" t="s">
        <v>568</v>
      </c>
    </row>
    <row r="937" spans="2:18" x14ac:dyDescent="0.3">
      <c r="B937" t="s">
        <v>2577</v>
      </c>
      <c r="C937" t="s">
        <v>2563</v>
      </c>
      <c r="D937" t="s">
        <v>2564</v>
      </c>
      <c r="E937" s="64" t="s">
        <v>2831</v>
      </c>
      <c r="F937" s="64" t="s">
        <v>2831</v>
      </c>
      <c r="G937" s="64" t="s">
        <v>568</v>
      </c>
      <c r="H937" s="64" t="s">
        <v>2592</v>
      </c>
      <c r="I937" t="s">
        <v>4551</v>
      </c>
      <c r="J937" t="s">
        <v>2073</v>
      </c>
      <c r="K937" t="s">
        <v>4552</v>
      </c>
      <c r="L937" s="64" t="s">
        <v>4553</v>
      </c>
      <c r="M937" t="s">
        <v>2160</v>
      </c>
      <c r="N937" t="s">
        <v>2925</v>
      </c>
      <c r="O937" s="263">
        <v>0</v>
      </c>
      <c r="P937" s="158">
        <v>0</v>
      </c>
      <c r="Q937" s="64" t="s">
        <v>254</v>
      </c>
      <c r="R937" s="64" t="s">
        <v>568</v>
      </c>
    </row>
    <row r="938" spans="2:18" x14ac:dyDescent="0.3">
      <c r="B938" t="s">
        <v>2577</v>
      </c>
      <c r="C938" t="s">
        <v>2563</v>
      </c>
      <c r="D938" t="s">
        <v>2564</v>
      </c>
      <c r="E938" s="64" t="s">
        <v>2831</v>
      </c>
      <c r="F938" s="64" t="s">
        <v>2831</v>
      </c>
      <c r="G938" s="64" t="s">
        <v>568</v>
      </c>
      <c r="H938" s="64" t="s">
        <v>2592</v>
      </c>
      <c r="I938" t="s">
        <v>4554</v>
      </c>
      <c r="J938" t="s">
        <v>2072</v>
      </c>
      <c r="K938" t="s">
        <v>568</v>
      </c>
      <c r="L938" s="64" t="s">
        <v>4470</v>
      </c>
      <c r="M938" t="s">
        <v>2176</v>
      </c>
      <c r="N938" t="s">
        <v>4555</v>
      </c>
      <c r="O938" s="263">
        <v>0</v>
      </c>
      <c r="P938" s="158">
        <v>0</v>
      </c>
      <c r="Q938" s="64" t="s">
        <v>254</v>
      </c>
      <c r="R938" s="64" t="s">
        <v>568</v>
      </c>
    </row>
    <row r="939" spans="2:18" x14ac:dyDescent="0.3">
      <c r="B939" t="s">
        <v>2577</v>
      </c>
      <c r="C939" t="s">
        <v>2563</v>
      </c>
      <c r="D939" t="s">
        <v>2564</v>
      </c>
      <c r="E939" s="64" t="s">
        <v>2831</v>
      </c>
      <c r="F939" s="64" t="s">
        <v>2831</v>
      </c>
      <c r="G939" s="64" t="s">
        <v>568</v>
      </c>
      <c r="H939" s="64" t="s">
        <v>2592</v>
      </c>
      <c r="I939" t="s">
        <v>4556</v>
      </c>
      <c r="J939" t="s">
        <v>2072</v>
      </c>
      <c r="K939" t="s">
        <v>568</v>
      </c>
      <c r="L939" s="64" t="s">
        <v>4334</v>
      </c>
      <c r="M939" t="s">
        <v>2160</v>
      </c>
      <c r="N939" t="s">
        <v>4557</v>
      </c>
      <c r="O939" s="263">
        <v>0</v>
      </c>
      <c r="P939" s="158">
        <v>0</v>
      </c>
      <c r="Q939" s="64" t="s">
        <v>254</v>
      </c>
      <c r="R939" s="64" t="s">
        <v>568</v>
      </c>
    </row>
    <row r="940" spans="2:18" x14ac:dyDescent="0.3">
      <c r="B940" t="s">
        <v>2577</v>
      </c>
      <c r="C940" t="s">
        <v>2563</v>
      </c>
      <c r="D940" t="s">
        <v>2564</v>
      </c>
      <c r="E940" s="64" t="s">
        <v>2831</v>
      </c>
      <c r="F940" s="64" t="s">
        <v>2831</v>
      </c>
      <c r="G940" s="64" t="s">
        <v>568</v>
      </c>
      <c r="H940" s="64" t="s">
        <v>2592</v>
      </c>
      <c r="I940" t="s">
        <v>4558</v>
      </c>
      <c r="J940" t="s">
        <v>2072</v>
      </c>
      <c r="K940" t="s">
        <v>568</v>
      </c>
      <c r="L940" s="64" t="s">
        <v>4444</v>
      </c>
      <c r="M940" t="s">
        <v>2173</v>
      </c>
      <c r="N940" t="s">
        <v>4559</v>
      </c>
      <c r="O940" s="263">
        <v>0</v>
      </c>
      <c r="P940" s="158">
        <v>0</v>
      </c>
      <c r="Q940" s="64" t="s">
        <v>254</v>
      </c>
      <c r="R940" s="64" t="s">
        <v>568</v>
      </c>
    </row>
    <row r="941" spans="2:18" x14ac:dyDescent="0.3">
      <c r="B941" t="s">
        <v>2577</v>
      </c>
      <c r="C941" t="s">
        <v>2563</v>
      </c>
      <c r="D941" t="s">
        <v>2564</v>
      </c>
      <c r="E941" s="64" t="s">
        <v>2831</v>
      </c>
      <c r="F941" s="64" t="s">
        <v>2831</v>
      </c>
      <c r="G941" s="64" t="s">
        <v>568</v>
      </c>
      <c r="H941" s="64" t="s">
        <v>2592</v>
      </c>
      <c r="I941" t="s">
        <v>4560</v>
      </c>
      <c r="J941" t="s">
        <v>2072</v>
      </c>
      <c r="K941" t="s">
        <v>568</v>
      </c>
      <c r="L941" s="64" t="s">
        <v>4561</v>
      </c>
      <c r="M941" t="s">
        <v>2186</v>
      </c>
      <c r="N941" t="s">
        <v>4562</v>
      </c>
      <c r="O941" s="263">
        <v>0</v>
      </c>
      <c r="P941" s="158">
        <v>0</v>
      </c>
      <c r="Q941" s="64" t="s">
        <v>254</v>
      </c>
      <c r="R941" s="64" t="s">
        <v>568</v>
      </c>
    </row>
    <row r="942" spans="2:18" x14ac:dyDescent="0.3">
      <c r="B942" t="s">
        <v>2577</v>
      </c>
      <c r="C942" t="s">
        <v>2563</v>
      </c>
      <c r="D942" t="s">
        <v>2564</v>
      </c>
      <c r="E942" s="64" t="s">
        <v>2831</v>
      </c>
      <c r="F942" s="64" t="s">
        <v>2831</v>
      </c>
      <c r="G942" s="64" t="s">
        <v>568</v>
      </c>
      <c r="H942" s="64" t="s">
        <v>2592</v>
      </c>
      <c r="I942" t="s">
        <v>4563</v>
      </c>
      <c r="J942" t="s">
        <v>2073</v>
      </c>
      <c r="K942" t="s">
        <v>4564</v>
      </c>
      <c r="L942" s="64" t="s">
        <v>4454</v>
      </c>
      <c r="M942" t="s">
        <v>2160</v>
      </c>
      <c r="N942" t="s">
        <v>4565</v>
      </c>
      <c r="O942" s="263">
        <v>0</v>
      </c>
      <c r="P942" s="158">
        <v>0</v>
      </c>
      <c r="Q942" s="64" t="s">
        <v>254</v>
      </c>
      <c r="R942" s="64" t="s">
        <v>568</v>
      </c>
    </row>
    <row r="943" spans="2:18" x14ac:dyDescent="0.3">
      <c r="B943" t="s">
        <v>2577</v>
      </c>
      <c r="C943" t="s">
        <v>2563</v>
      </c>
      <c r="D943" t="s">
        <v>2564</v>
      </c>
      <c r="E943" s="64" t="s">
        <v>2831</v>
      </c>
      <c r="F943" s="64" t="s">
        <v>2831</v>
      </c>
      <c r="G943" s="64" t="s">
        <v>568</v>
      </c>
      <c r="H943" s="64" t="s">
        <v>2592</v>
      </c>
      <c r="I943" t="s">
        <v>4566</v>
      </c>
      <c r="J943" t="s">
        <v>2072</v>
      </c>
      <c r="K943" t="s">
        <v>568</v>
      </c>
      <c r="L943" s="64" t="s">
        <v>4343</v>
      </c>
      <c r="M943" t="s">
        <v>2160</v>
      </c>
      <c r="N943" t="s">
        <v>2941</v>
      </c>
      <c r="O943" s="263">
        <v>0</v>
      </c>
      <c r="P943" s="158">
        <v>0</v>
      </c>
      <c r="Q943" s="64" t="s">
        <v>254</v>
      </c>
      <c r="R943" s="64" t="s">
        <v>568</v>
      </c>
    </row>
    <row r="944" spans="2:18" x14ac:dyDescent="0.3">
      <c r="B944" t="s">
        <v>2577</v>
      </c>
      <c r="C944" t="s">
        <v>2563</v>
      </c>
      <c r="D944" t="s">
        <v>2564</v>
      </c>
      <c r="E944" s="64" t="s">
        <v>2831</v>
      </c>
      <c r="F944" s="64" t="s">
        <v>2831</v>
      </c>
      <c r="G944" s="64" t="s">
        <v>568</v>
      </c>
      <c r="H944" s="64" t="s">
        <v>2592</v>
      </c>
      <c r="I944" t="s">
        <v>4567</v>
      </c>
      <c r="J944" t="s">
        <v>2072</v>
      </c>
      <c r="K944" t="s">
        <v>568</v>
      </c>
      <c r="L944" s="64" t="s">
        <v>4362</v>
      </c>
      <c r="M944" t="s">
        <v>2160</v>
      </c>
      <c r="N944" t="s">
        <v>4568</v>
      </c>
      <c r="O944" s="263">
        <v>0</v>
      </c>
      <c r="P944" s="158">
        <v>0</v>
      </c>
      <c r="Q944" s="64" t="s">
        <v>254</v>
      </c>
      <c r="R944" s="64" t="s">
        <v>568</v>
      </c>
    </row>
    <row r="945" spans="2:18" x14ac:dyDescent="0.3">
      <c r="B945" t="s">
        <v>2577</v>
      </c>
      <c r="C945" t="s">
        <v>2563</v>
      </c>
      <c r="D945" t="s">
        <v>2564</v>
      </c>
      <c r="E945" s="64" t="s">
        <v>2831</v>
      </c>
      <c r="F945" s="64" t="s">
        <v>2831</v>
      </c>
      <c r="G945" s="64" t="s">
        <v>568</v>
      </c>
      <c r="H945" s="64" t="s">
        <v>2592</v>
      </c>
      <c r="I945" t="s">
        <v>4569</v>
      </c>
      <c r="J945" t="s">
        <v>2072</v>
      </c>
      <c r="K945" t="s">
        <v>568</v>
      </c>
      <c r="L945" s="64" t="s">
        <v>4343</v>
      </c>
      <c r="M945" t="s">
        <v>2160</v>
      </c>
      <c r="N945" t="s">
        <v>4570</v>
      </c>
      <c r="O945" s="263">
        <v>0</v>
      </c>
      <c r="P945" s="158">
        <v>0</v>
      </c>
      <c r="Q945" s="64" t="s">
        <v>254</v>
      </c>
      <c r="R945" s="64" t="s">
        <v>568</v>
      </c>
    </row>
    <row r="946" spans="2:18" x14ac:dyDescent="0.3">
      <c r="B946" t="s">
        <v>2577</v>
      </c>
      <c r="C946" t="s">
        <v>2563</v>
      </c>
      <c r="D946" t="s">
        <v>2564</v>
      </c>
      <c r="E946" s="64" t="s">
        <v>2831</v>
      </c>
      <c r="F946" s="64" t="s">
        <v>2831</v>
      </c>
      <c r="G946" s="64" t="s">
        <v>568</v>
      </c>
      <c r="H946" s="64" t="s">
        <v>2592</v>
      </c>
      <c r="I946" t="s">
        <v>4571</v>
      </c>
      <c r="J946" t="s">
        <v>2073</v>
      </c>
      <c r="K946" t="s">
        <v>4572</v>
      </c>
      <c r="L946" s="64" t="s">
        <v>4356</v>
      </c>
      <c r="M946" t="s">
        <v>2160</v>
      </c>
      <c r="N946" t="s">
        <v>4573</v>
      </c>
      <c r="O946" s="263">
        <v>0</v>
      </c>
      <c r="P946" s="158">
        <v>0</v>
      </c>
      <c r="Q946" s="64" t="s">
        <v>254</v>
      </c>
      <c r="R946" s="64" t="s">
        <v>568</v>
      </c>
    </row>
    <row r="947" spans="2:18" x14ac:dyDescent="0.3">
      <c r="B947" t="s">
        <v>2577</v>
      </c>
      <c r="C947" t="s">
        <v>2563</v>
      </c>
      <c r="D947" t="s">
        <v>2564</v>
      </c>
      <c r="E947" s="64" t="s">
        <v>2831</v>
      </c>
      <c r="F947" s="64" t="s">
        <v>2831</v>
      </c>
      <c r="G947" s="64" t="s">
        <v>568</v>
      </c>
      <c r="H947" s="64" t="s">
        <v>2592</v>
      </c>
      <c r="I947" t="s">
        <v>4574</v>
      </c>
      <c r="J947" t="s">
        <v>2072</v>
      </c>
      <c r="K947" t="s">
        <v>568</v>
      </c>
      <c r="L947" s="64" t="s">
        <v>4356</v>
      </c>
      <c r="M947" t="s">
        <v>2160</v>
      </c>
      <c r="N947" t="s">
        <v>4575</v>
      </c>
      <c r="O947" s="263">
        <v>0</v>
      </c>
      <c r="P947" s="158">
        <v>0</v>
      </c>
      <c r="Q947" s="64" t="s">
        <v>254</v>
      </c>
      <c r="R947" s="64" t="s">
        <v>568</v>
      </c>
    </row>
    <row r="948" spans="2:18" x14ac:dyDescent="0.3">
      <c r="B948" t="s">
        <v>2577</v>
      </c>
      <c r="C948" t="s">
        <v>2563</v>
      </c>
      <c r="D948" t="s">
        <v>2564</v>
      </c>
      <c r="E948" s="64" t="s">
        <v>2831</v>
      </c>
      <c r="F948" s="64" t="s">
        <v>2831</v>
      </c>
      <c r="G948" s="64" t="s">
        <v>568</v>
      </c>
      <c r="H948" s="64" t="s">
        <v>2592</v>
      </c>
      <c r="I948" t="s">
        <v>4576</v>
      </c>
      <c r="J948" t="s">
        <v>2072</v>
      </c>
      <c r="K948" t="s">
        <v>568</v>
      </c>
      <c r="L948" s="64" t="s">
        <v>4337</v>
      </c>
      <c r="M948" t="s">
        <v>2160</v>
      </c>
      <c r="N948" t="s">
        <v>2925</v>
      </c>
      <c r="O948" s="263">
        <v>0</v>
      </c>
      <c r="P948" s="158">
        <v>0</v>
      </c>
      <c r="Q948" s="64" t="s">
        <v>254</v>
      </c>
      <c r="R948" s="64" t="s">
        <v>568</v>
      </c>
    </row>
    <row r="949" spans="2:18" x14ac:dyDescent="0.3">
      <c r="B949" t="s">
        <v>2577</v>
      </c>
      <c r="C949" t="s">
        <v>2563</v>
      </c>
      <c r="D949" t="s">
        <v>2564</v>
      </c>
      <c r="E949" s="64" t="s">
        <v>2831</v>
      </c>
      <c r="F949" s="64" t="s">
        <v>2831</v>
      </c>
      <c r="G949" s="64" t="s">
        <v>568</v>
      </c>
      <c r="H949" s="64" t="s">
        <v>2592</v>
      </c>
      <c r="I949" t="s">
        <v>4577</v>
      </c>
      <c r="J949" t="s">
        <v>2072</v>
      </c>
      <c r="K949" t="s">
        <v>568</v>
      </c>
      <c r="L949" s="64" t="s">
        <v>4347</v>
      </c>
      <c r="M949" t="s">
        <v>2160</v>
      </c>
      <c r="N949" t="s">
        <v>4578</v>
      </c>
      <c r="O949" s="263">
        <v>0</v>
      </c>
      <c r="P949" s="158">
        <v>0</v>
      </c>
      <c r="Q949" s="64" t="s">
        <v>254</v>
      </c>
      <c r="R949" s="64" t="s">
        <v>568</v>
      </c>
    </row>
    <row r="950" spans="2:18" x14ac:dyDescent="0.3">
      <c r="B950" t="s">
        <v>2577</v>
      </c>
      <c r="C950" t="s">
        <v>2563</v>
      </c>
      <c r="D950" t="s">
        <v>2564</v>
      </c>
      <c r="E950" s="64" t="s">
        <v>2831</v>
      </c>
      <c r="F950" s="64" t="s">
        <v>2831</v>
      </c>
      <c r="G950" s="64" t="s">
        <v>568</v>
      </c>
      <c r="H950" s="64" t="s">
        <v>2592</v>
      </c>
      <c r="I950" t="s">
        <v>4579</v>
      </c>
      <c r="J950" t="s">
        <v>2072</v>
      </c>
      <c r="K950" t="s">
        <v>568</v>
      </c>
      <c r="L950" s="64" t="s">
        <v>4413</v>
      </c>
      <c r="M950" t="s">
        <v>2160</v>
      </c>
      <c r="N950" t="s">
        <v>4580</v>
      </c>
      <c r="O950" s="263">
        <v>0</v>
      </c>
      <c r="P950" s="158">
        <v>0</v>
      </c>
      <c r="Q950" s="64" t="s">
        <v>254</v>
      </c>
      <c r="R950" s="64" t="s">
        <v>568</v>
      </c>
    </row>
    <row r="951" spans="2:18" x14ac:dyDescent="0.3">
      <c r="B951" t="s">
        <v>2577</v>
      </c>
      <c r="C951" t="s">
        <v>2563</v>
      </c>
      <c r="D951" t="s">
        <v>2564</v>
      </c>
      <c r="E951" s="64" t="s">
        <v>2831</v>
      </c>
      <c r="F951" s="64" t="s">
        <v>2831</v>
      </c>
      <c r="G951" s="64" t="s">
        <v>568</v>
      </c>
      <c r="H951" s="64" t="s">
        <v>2592</v>
      </c>
      <c r="I951" t="s">
        <v>4581</v>
      </c>
      <c r="J951" t="s">
        <v>2072</v>
      </c>
      <c r="K951" t="s">
        <v>568</v>
      </c>
      <c r="L951" s="64" t="s">
        <v>4582</v>
      </c>
      <c r="M951" t="s">
        <v>2160</v>
      </c>
      <c r="N951" t="s">
        <v>2992</v>
      </c>
      <c r="O951" s="263">
        <v>0</v>
      </c>
      <c r="P951" s="158">
        <v>0</v>
      </c>
      <c r="Q951" s="64" t="s">
        <v>254</v>
      </c>
      <c r="R951" s="64" t="s">
        <v>568</v>
      </c>
    </row>
    <row r="952" spans="2:18" x14ac:dyDescent="0.3">
      <c r="B952" t="s">
        <v>2577</v>
      </c>
      <c r="C952" t="s">
        <v>2563</v>
      </c>
      <c r="D952" t="s">
        <v>2564</v>
      </c>
      <c r="E952" s="64" t="s">
        <v>2831</v>
      </c>
      <c r="F952" s="64" t="s">
        <v>2831</v>
      </c>
      <c r="G952" s="64" t="s">
        <v>568</v>
      </c>
      <c r="H952" s="64" t="s">
        <v>2592</v>
      </c>
      <c r="I952" t="s">
        <v>4583</v>
      </c>
      <c r="J952" t="s">
        <v>2072</v>
      </c>
      <c r="K952" t="s">
        <v>568</v>
      </c>
      <c r="L952" s="64" t="s">
        <v>4368</v>
      </c>
      <c r="M952" t="s">
        <v>2173</v>
      </c>
      <c r="N952" t="s">
        <v>4584</v>
      </c>
      <c r="O952" s="263">
        <v>0</v>
      </c>
      <c r="P952" s="158">
        <v>0</v>
      </c>
      <c r="Q952" s="64" t="s">
        <v>2147</v>
      </c>
      <c r="R952" s="64" t="s">
        <v>568</v>
      </c>
    </row>
    <row r="953" spans="2:18" x14ac:dyDescent="0.3">
      <c r="B953" t="s">
        <v>2577</v>
      </c>
      <c r="C953" t="s">
        <v>2563</v>
      </c>
      <c r="D953" t="s">
        <v>2564</v>
      </c>
      <c r="E953" s="64" t="s">
        <v>2831</v>
      </c>
      <c r="F953" s="64" t="s">
        <v>2831</v>
      </c>
      <c r="G953" s="64" t="s">
        <v>568</v>
      </c>
      <c r="H953" s="64" t="s">
        <v>2592</v>
      </c>
      <c r="I953" t="s">
        <v>4585</v>
      </c>
      <c r="J953" t="s">
        <v>2072</v>
      </c>
      <c r="K953" t="s">
        <v>568</v>
      </c>
      <c r="L953" s="64" t="s">
        <v>4454</v>
      </c>
      <c r="M953" t="s">
        <v>2160</v>
      </c>
      <c r="N953" t="s">
        <v>4455</v>
      </c>
      <c r="O953" s="263">
        <v>0</v>
      </c>
      <c r="P953" s="158">
        <v>0</v>
      </c>
      <c r="Q953" s="64" t="s">
        <v>254</v>
      </c>
      <c r="R953" s="64" t="s">
        <v>568</v>
      </c>
    </row>
    <row r="954" spans="2:18" x14ac:dyDescent="0.3">
      <c r="B954" t="s">
        <v>2577</v>
      </c>
      <c r="C954" t="s">
        <v>2563</v>
      </c>
      <c r="D954" t="s">
        <v>2564</v>
      </c>
      <c r="E954" s="64" t="s">
        <v>2831</v>
      </c>
      <c r="F954" s="64" t="s">
        <v>2831</v>
      </c>
      <c r="G954" s="64" t="s">
        <v>568</v>
      </c>
      <c r="H954" s="64" t="s">
        <v>2592</v>
      </c>
      <c r="I954" t="s">
        <v>4586</v>
      </c>
      <c r="J954" t="s">
        <v>2072</v>
      </c>
      <c r="K954" t="s">
        <v>568</v>
      </c>
      <c r="L954" s="64" t="s">
        <v>4449</v>
      </c>
      <c r="M954" t="s">
        <v>2173</v>
      </c>
      <c r="N954" t="s">
        <v>4587</v>
      </c>
      <c r="O954" s="263">
        <v>0</v>
      </c>
      <c r="P954" s="158">
        <v>0</v>
      </c>
      <c r="Q954" s="64" t="s">
        <v>254</v>
      </c>
      <c r="R954" s="64" t="s">
        <v>568</v>
      </c>
    </row>
    <row r="955" spans="2:18" x14ac:dyDescent="0.3">
      <c r="B955" t="s">
        <v>2577</v>
      </c>
      <c r="C955" t="s">
        <v>2563</v>
      </c>
      <c r="D955" t="s">
        <v>2564</v>
      </c>
      <c r="E955" s="64" t="s">
        <v>2831</v>
      </c>
      <c r="F955" s="64" t="s">
        <v>2831</v>
      </c>
      <c r="G955" s="64" t="s">
        <v>568</v>
      </c>
      <c r="H955" s="64" t="s">
        <v>2592</v>
      </c>
      <c r="I955" t="s">
        <v>4588</v>
      </c>
      <c r="J955" t="s">
        <v>2073</v>
      </c>
      <c r="K955" t="s">
        <v>4589</v>
      </c>
      <c r="L955" s="64" t="s">
        <v>4413</v>
      </c>
      <c r="M955" t="s">
        <v>2160</v>
      </c>
      <c r="N955" t="s">
        <v>4414</v>
      </c>
      <c r="O955" s="263">
        <v>0</v>
      </c>
      <c r="P955" s="158">
        <v>0</v>
      </c>
      <c r="Q955" s="64" t="s">
        <v>254</v>
      </c>
      <c r="R955" s="64" t="s">
        <v>568</v>
      </c>
    </row>
    <row r="956" spans="2:18" x14ac:dyDescent="0.3">
      <c r="B956" t="s">
        <v>2577</v>
      </c>
      <c r="C956" t="s">
        <v>2563</v>
      </c>
      <c r="D956" t="s">
        <v>2564</v>
      </c>
      <c r="E956" s="64" t="s">
        <v>2831</v>
      </c>
      <c r="F956" s="64" t="s">
        <v>2831</v>
      </c>
      <c r="G956" s="64" t="s">
        <v>568</v>
      </c>
      <c r="H956" s="64" t="s">
        <v>2592</v>
      </c>
      <c r="I956" t="s">
        <v>4590</v>
      </c>
      <c r="J956" t="s">
        <v>2072</v>
      </c>
      <c r="K956" t="s">
        <v>568</v>
      </c>
      <c r="L956" s="64" t="s">
        <v>4390</v>
      </c>
      <c r="M956" t="s">
        <v>2160</v>
      </c>
      <c r="N956" t="s">
        <v>4591</v>
      </c>
      <c r="O956" s="263">
        <v>0</v>
      </c>
      <c r="P956" s="158">
        <v>0</v>
      </c>
      <c r="Q956" s="64" t="s">
        <v>254</v>
      </c>
      <c r="R956" s="64" t="s">
        <v>568</v>
      </c>
    </row>
    <row r="957" spans="2:18" x14ac:dyDescent="0.3">
      <c r="B957" t="s">
        <v>2577</v>
      </c>
      <c r="C957" t="s">
        <v>2563</v>
      </c>
      <c r="D957" t="s">
        <v>2564</v>
      </c>
      <c r="E957" s="64" t="s">
        <v>2831</v>
      </c>
      <c r="F957" s="64" t="s">
        <v>2831</v>
      </c>
      <c r="G957" s="64" t="s">
        <v>568</v>
      </c>
      <c r="H957" s="64" t="s">
        <v>2592</v>
      </c>
      <c r="I957" t="s">
        <v>4592</v>
      </c>
      <c r="J957" t="s">
        <v>2073</v>
      </c>
      <c r="K957" t="s">
        <v>3002</v>
      </c>
      <c r="L957" s="64" t="s">
        <v>4553</v>
      </c>
      <c r="M957" t="s">
        <v>2160</v>
      </c>
      <c r="N957" t="s">
        <v>4593</v>
      </c>
      <c r="O957" s="263">
        <v>0</v>
      </c>
      <c r="P957" s="158">
        <v>0</v>
      </c>
      <c r="Q957" s="64" t="s">
        <v>254</v>
      </c>
      <c r="R957" s="64" t="s">
        <v>568</v>
      </c>
    </row>
    <row r="958" spans="2:18" x14ac:dyDescent="0.3">
      <c r="B958" t="s">
        <v>2577</v>
      </c>
      <c r="C958" t="s">
        <v>2563</v>
      </c>
      <c r="D958" t="s">
        <v>2564</v>
      </c>
      <c r="E958" s="64" t="s">
        <v>2831</v>
      </c>
      <c r="F958" s="64" t="s">
        <v>2831</v>
      </c>
      <c r="G958" s="64" t="s">
        <v>568</v>
      </c>
      <c r="H958" s="64" t="s">
        <v>2592</v>
      </c>
      <c r="I958" t="s">
        <v>4594</v>
      </c>
      <c r="J958" t="s">
        <v>2072</v>
      </c>
      <c r="K958" t="s">
        <v>568</v>
      </c>
      <c r="L958" s="64" t="s">
        <v>4375</v>
      </c>
      <c r="M958" t="s">
        <v>2160</v>
      </c>
      <c r="N958" t="s">
        <v>4595</v>
      </c>
      <c r="O958" s="263">
        <v>0</v>
      </c>
      <c r="P958" s="158">
        <v>0</v>
      </c>
      <c r="Q958" s="64" t="s">
        <v>254</v>
      </c>
      <c r="R958" s="64" t="s">
        <v>568</v>
      </c>
    </row>
    <row r="959" spans="2:18" x14ac:dyDescent="0.3">
      <c r="B959" t="s">
        <v>2577</v>
      </c>
      <c r="C959" t="s">
        <v>2563</v>
      </c>
      <c r="D959" t="s">
        <v>2564</v>
      </c>
      <c r="E959" s="64" t="s">
        <v>2831</v>
      </c>
      <c r="F959" s="64" t="s">
        <v>2831</v>
      </c>
      <c r="G959" s="64" t="s">
        <v>568</v>
      </c>
      <c r="H959" s="64" t="s">
        <v>2592</v>
      </c>
      <c r="I959" t="s">
        <v>4596</v>
      </c>
      <c r="J959" t="s">
        <v>2072</v>
      </c>
      <c r="K959" t="s">
        <v>568</v>
      </c>
      <c r="L959" s="64" t="s">
        <v>4423</v>
      </c>
      <c r="M959" t="s">
        <v>2173</v>
      </c>
      <c r="N959" t="s">
        <v>4597</v>
      </c>
      <c r="O959" s="263">
        <v>0</v>
      </c>
      <c r="P959" s="158">
        <v>0</v>
      </c>
      <c r="Q959" s="64" t="s">
        <v>254</v>
      </c>
      <c r="R959" s="64" t="s">
        <v>568</v>
      </c>
    </row>
    <row r="960" spans="2:18" x14ac:dyDescent="0.3">
      <c r="B960" t="s">
        <v>2577</v>
      </c>
      <c r="C960" t="s">
        <v>2563</v>
      </c>
      <c r="D960" t="s">
        <v>2564</v>
      </c>
      <c r="E960" s="64" t="s">
        <v>2831</v>
      </c>
      <c r="F960" s="64" t="s">
        <v>2831</v>
      </c>
      <c r="G960" s="64" t="s">
        <v>568</v>
      </c>
      <c r="H960" s="64" t="s">
        <v>2592</v>
      </c>
      <c r="I960" t="s">
        <v>4598</v>
      </c>
      <c r="J960" t="s">
        <v>2073</v>
      </c>
      <c r="K960" t="s">
        <v>4599</v>
      </c>
      <c r="L960" s="64" t="s">
        <v>4444</v>
      </c>
      <c r="M960" t="s">
        <v>2160</v>
      </c>
      <c r="N960" t="s">
        <v>4600</v>
      </c>
      <c r="O960" s="263">
        <v>0</v>
      </c>
      <c r="P960" s="158">
        <v>0</v>
      </c>
      <c r="Q960" s="64" t="s">
        <v>254</v>
      </c>
      <c r="R960" s="64" t="s">
        <v>568</v>
      </c>
    </row>
    <row r="961" spans="2:18" x14ac:dyDescent="0.3">
      <c r="B961" t="s">
        <v>2577</v>
      </c>
      <c r="C961" t="s">
        <v>2563</v>
      </c>
      <c r="D961" t="s">
        <v>2564</v>
      </c>
      <c r="E961" s="64" t="s">
        <v>2831</v>
      </c>
      <c r="F961" s="64" t="s">
        <v>2831</v>
      </c>
      <c r="G961" s="64" t="s">
        <v>568</v>
      </c>
      <c r="H961" s="64" t="s">
        <v>2592</v>
      </c>
      <c r="I961" t="s">
        <v>4601</v>
      </c>
      <c r="J961" t="s">
        <v>2073</v>
      </c>
      <c r="K961" t="s">
        <v>4602</v>
      </c>
      <c r="L961" s="64" t="s">
        <v>4340</v>
      </c>
      <c r="M961" t="s">
        <v>2160</v>
      </c>
      <c r="N961" t="s">
        <v>4603</v>
      </c>
      <c r="O961" s="263">
        <v>0</v>
      </c>
      <c r="P961" s="158">
        <v>0</v>
      </c>
      <c r="Q961" s="64" t="s">
        <v>254</v>
      </c>
      <c r="R961" s="64" t="s">
        <v>568</v>
      </c>
    </row>
    <row r="962" spans="2:18" x14ac:dyDescent="0.3">
      <c r="B962" t="s">
        <v>2577</v>
      </c>
      <c r="C962" t="s">
        <v>2563</v>
      </c>
      <c r="D962" t="s">
        <v>2564</v>
      </c>
      <c r="E962" s="64" t="s">
        <v>2831</v>
      </c>
      <c r="F962" s="64" t="s">
        <v>2831</v>
      </c>
      <c r="G962" s="64" t="s">
        <v>568</v>
      </c>
      <c r="H962" s="64" t="s">
        <v>2592</v>
      </c>
      <c r="I962" t="s">
        <v>4604</v>
      </c>
      <c r="J962" t="s">
        <v>2072</v>
      </c>
      <c r="K962" t="s">
        <v>568</v>
      </c>
      <c r="L962" s="64" t="s">
        <v>4413</v>
      </c>
      <c r="M962" t="s">
        <v>2173</v>
      </c>
      <c r="N962" t="s">
        <v>4605</v>
      </c>
      <c r="O962" s="263">
        <v>0</v>
      </c>
      <c r="P962" s="158">
        <v>0</v>
      </c>
      <c r="Q962" s="64" t="s">
        <v>254</v>
      </c>
      <c r="R962" s="64" t="s">
        <v>568</v>
      </c>
    </row>
    <row r="963" spans="2:18" x14ac:dyDescent="0.3">
      <c r="B963" t="s">
        <v>2577</v>
      </c>
      <c r="C963" t="s">
        <v>2563</v>
      </c>
      <c r="D963" t="s">
        <v>2564</v>
      </c>
      <c r="E963" s="64" t="s">
        <v>2831</v>
      </c>
      <c r="F963" s="64" t="s">
        <v>2831</v>
      </c>
      <c r="G963" s="64" t="s">
        <v>568</v>
      </c>
      <c r="H963" s="64" t="s">
        <v>2592</v>
      </c>
      <c r="I963" t="s">
        <v>4606</v>
      </c>
      <c r="J963" t="s">
        <v>2072</v>
      </c>
      <c r="K963" t="s">
        <v>568</v>
      </c>
      <c r="L963" s="64" t="s">
        <v>4561</v>
      </c>
      <c r="M963" t="s">
        <v>2173</v>
      </c>
      <c r="N963" t="s">
        <v>4607</v>
      </c>
      <c r="O963" s="263">
        <v>0</v>
      </c>
      <c r="P963" s="158">
        <v>0</v>
      </c>
      <c r="Q963" s="64" t="s">
        <v>2147</v>
      </c>
      <c r="R963" s="64" t="s">
        <v>568</v>
      </c>
    </row>
    <row r="964" spans="2:18" x14ac:dyDescent="0.3">
      <c r="B964" t="s">
        <v>2577</v>
      </c>
      <c r="C964" t="s">
        <v>2563</v>
      </c>
      <c r="D964" t="s">
        <v>2564</v>
      </c>
      <c r="E964" s="64" t="s">
        <v>2831</v>
      </c>
      <c r="F964" s="64" t="s">
        <v>2831</v>
      </c>
      <c r="G964" s="64" t="s">
        <v>568</v>
      </c>
      <c r="H964" s="64" t="s">
        <v>2592</v>
      </c>
      <c r="I964" t="s">
        <v>4608</v>
      </c>
      <c r="J964" t="s">
        <v>2072</v>
      </c>
      <c r="K964" t="s">
        <v>568</v>
      </c>
      <c r="L964" s="64" t="s">
        <v>4359</v>
      </c>
      <c r="M964" t="s">
        <v>2173</v>
      </c>
      <c r="N964" t="s">
        <v>4609</v>
      </c>
      <c r="O964" s="263">
        <v>0</v>
      </c>
      <c r="P964" s="158">
        <v>0</v>
      </c>
      <c r="Q964" s="64" t="s">
        <v>254</v>
      </c>
      <c r="R964" s="64" t="s">
        <v>568</v>
      </c>
    </row>
    <row r="965" spans="2:18" x14ac:dyDescent="0.3">
      <c r="B965" t="s">
        <v>2577</v>
      </c>
      <c r="C965" t="s">
        <v>2563</v>
      </c>
      <c r="D965" t="s">
        <v>2564</v>
      </c>
      <c r="E965" s="64" t="s">
        <v>2831</v>
      </c>
      <c r="F965" s="64" t="s">
        <v>2831</v>
      </c>
      <c r="G965" s="64" t="s">
        <v>568</v>
      </c>
      <c r="H965" s="64" t="s">
        <v>2592</v>
      </c>
      <c r="I965" t="s">
        <v>4610</v>
      </c>
      <c r="J965" t="s">
        <v>2072</v>
      </c>
      <c r="K965" t="s">
        <v>568</v>
      </c>
      <c r="L965" s="64" t="s">
        <v>4561</v>
      </c>
      <c r="M965" t="s">
        <v>2160</v>
      </c>
      <c r="N965" t="s">
        <v>4332</v>
      </c>
      <c r="O965" s="263">
        <v>0</v>
      </c>
      <c r="P965" s="158">
        <v>0</v>
      </c>
      <c r="Q965" s="64" t="s">
        <v>254</v>
      </c>
      <c r="R965" s="64" t="s">
        <v>568</v>
      </c>
    </row>
    <row r="966" spans="2:18" x14ac:dyDescent="0.3">
      <c r="B966" t="s">
        <v>2577</v>
      </c>
      <c r="C966" t="s">
        <v>2563</v>
      </c>
      <c r="D966" t="s">
        <v>2564</v>
      </c>
      <c r="E966" s="64" t="s">
        <v>2831</v>
      </c>
      <c r="F966" s="64" t="s">
        <v>2831</v>
      </c>
      <c r="G966" s="64" t="s">
        <v>568</v>
      </c>
      <c r="H966" s="64" t="s">
        <v>2592</v>
      </c>
      <c r="I966" t="s">
        <v>4611</v>
      </c>
      <c r="J966" t="s">
        <v>2072</v>
      </c>
      <c r="K966" t="s">
        <v>568</v>
      </c>
      <c r="L966" s="64" t="s">
        <v>4347</v>
      </c>
      <c r="M966" t="s">
        <v>2173</v>
      </c>
      <c r="N966" t="s">
        <v>4612</v>
      </c>
      <c r="O966" s="263">
        <v>0</v>
      </c>
      <c r="P966" s="158">
        <v>0</v>
      </c>
      <c r="Q966" s="64" t="s">
        <v>254</v>
      </c>
      <c r="R966" s="64" t="s">
        <v>568</v>
      </c>
    </row>
    <row r="967" spans="2:18" x14ac:dyDescent="0.3">
      <c r="B967" t="s">
        <v>2577</v>
      </c>
      <c r="C967" t="s">
        <v>2563</v>
      </c>
      <c r="D967" t="s">
        <v>2564</v>
      </c>
      <c r="E967" s="64" t="s">
        <v>2831</v>
      </c>
      <c r="F967" s="64" t="s">
        <v>2831</v>
      </c>
      <c r="G967" s="64" t="s">
        <v>568</v>
      </c>
      <c r="H967" s="64" t="s">
        <v>2592</v>
      </c>
      <c r="I967" t="s">
        <v>4613</v>
      </c>
      <c r="J967" t="s">
        <v>2072</v>
      </c>
      <c r="K967" t="s">
        <v>568</v>
      </c>
      <c r="L967" s="64" t="s">
        <v>4343</v>
      </c>
      <c r="M967" t="s">
        <v>2173</v>
      </c>
      <c r="N967" t="s">
        <v>4614</v>
      </c>
      <c r="O967" s="263">
        <v>0</v>
      </c>
      <c r="P967" s="158">
        <v>0</v>
      </c>
      <c r="Q967" s="64" t="s">
        <v>254</v>
      </c>
      <c r="R967" s="64" t="s">
        <v>568</v>
      </c>
    </row>
    <row r="968" spans="2:18" x14ac:dyDescent="0.3">
      <c r="B968" t="s">
        <v>2577</v>
      </c>
      <c r="C968" t="s">
        <v>2563</v>
      </c>
      <c r="D968" t="s">
        <v>2564</v>
      </c>
      <c r="E968" s="64" t="s">
        <v>2831</v>
      </c>
      <c r="F968" s="64" t="s">
        <v>2831</v>
      </c>
      <c r="G968" s="64" t="s">
        <v>568</v>
      </c>
      <c r="H968" s="64" t="s">
        <v>2592</v>
      </c>
      <c r="I968" t="s">
        <v>4615</v>
      </c>
      <c r="J968" t="s">
        <v>2072</v>
      </c>
      <c r="K968" t="s">
        <v>568</v>
      </c>
      <c r="L968" s="64" t="s">
        <v>4383</v>
      </c>
      <c r="M968" t="s">
        <v>2186</v>
      </c>
      <c r="N968" t="s">
        <v>4616</v>
      </c>
      <c r="O968" s="263">
        <v>0</v>
      </c>
      <c r="P968" s="158">
        <v>0</v>
      </c>
      <c r="Q968" s="64" t="s">
        <v>254</v>
      </c>
      <c r="R968" s="64" t="s">
        <v>568</v>
      </c>
    </row>
    <row r="969" spans="2:18" x14ac:dyDescent="0.3">
      <c r="B969" t="s">
        <v>2577</v>
      </c>
      <c r="C969" t="s">
        <v>2563</v>
      </c>
      <c r="D969" t="s">
        <v>2564</v>
      </c>
      <c r="E969" s="64" t="s">
        <v>2831</v>
      </c>
      <c r="F969" s="64" t="s">
        <v>2831</v>
      </c>
      <c r="G969" s="64" t="s">
        <v>568</v>
      </c>
      <c r="H969" s="64" t="s">
        <v>2592</v>
      </c>
      <c r="I969" t="s">
        <v>4617</v>
      </c>
      <c r="J969" t="s">
        <v>2072</v>
      </c>
      <c r="K969" t="s">
        <v>568</v>
      </c>
      <c r="L969" s="64" t="s">
        <v>4454</v>
      </c>
      <c r="M969" t="s">
        <v>2176</v>
      </c>
      <c r="N969" t="s">
        <v>4618</v>
      </c>
      <c r="O969" s="263">
        <v>0</v>
      </c>
      <c r="P969" s="158">
        <v>0</v>
      </c>
      <c r="Q969" s="64" t="s">
        <v>254</v>
      </c>
      <c r="R969" s="64" t="s">
        <v>568</v>
      </c>
    </row>
    <row r="970" spans="2:18" x14ac:dyDescent="0.3">
      <c r="B970" t="s">
        <v>2577</v>
      </c>
      <c r="C970" t="s">
        <v>2563</v>
      </c>
      <c r="D970" t="s">
        <v>2564</v>
      </c>
      <c r="E970" s="64" t="s">
        <v>2831</v>
      </c>
      <c r="F970" s="64" t="s">
        <v>2831</v>
      </c>
      <c r="G970" s="64" t="s">
        <v>568</v>
      </c>
      <c r="H970" s="64" t="s">
        <v>2592</v>
      </c>
      <c r="I970" t="s">
        <v>4619</v>
      </c>
      <c r="J970" t="s">
        <v>2072</v>
      </c>
      <c r="K970" t="s">
        <v>568</v>
      </c>
      <c r="L970" s="64" t="s">
        <v>4343</v>
      </c>
      <c r="M970" t="s">
        <v>2160</v>
      </c>
      <c r="N970" t="s">
        <v>4620</v>
      </c>
      <c r="O970" s="263">
        <v>0</v>
      </c>
      <c r="P970" s="158">
        <v>0</v>
      </c>
      <c r="Q970" s="64" t="s">
        <v>2147</v>
      </c>
      <c r="R970" s="64" t="s">
        <v>568</v>
      </c>
    </row>
    <row r="971" spans="2:18" x14ac:dyDescent="0.3">
      <c r="B971" t="s">
        <v>2577</v>
      </c>
      <c r="C971" t="s">
        <v>2563</v>
      </c>
      <c r="D971" t="s">
        <v>2564</v>
      </c>
      <c r="E971" s="64" t="s">
        <v>2831</v>
      </c>
      <c r="F971" s="64" t="s">
        <v>2831</v>
      </c>
      <c r="G971" s="64" t="s">
        <v>568</v>
      </c>
      <c r="H971" s="64" t="s">
        <v>2592</v>
      </c>
      <c r="I971" t="s">
        <v>4621</v>
      </c>
      <c r="J971" t="s">
        <v>2072</v>
      </c>
      <c r="K971" t="s">
        <v>568</v>
      </c>
      <c r="L971" s="64" t="s">
        <v>4378</v>
      </c>
      <c r="M971" t="s">
        <v>2173</v>
      </c>
      <c r="N971" t="s">
        <v>4502</v>
      </c>
      <c r="O971" s="263">
        <v>0</v>
      </c>
      <c r="P971" s="158">
        <v>0</v>
      </c>
      <c r="Q971" s="64" t="s">
        <v>2147</v>
      </c>
      <c r="R971" s="64" t="s">
        <v>568</v>
      </c>
    </row>
    <row r="972" spans="2:18" x14ac:dyDescent="0.3">
      <c r="B972" t="s">
        <v>2577</v>
      </c>
      <c r="C972" t="s">
        <v>2563</v>
      </c>
      <c r="D972" t="s">
        <v>2564</v>
      </c>
      <c r="E972" s="64" t="s">
        <v>2831</v>
      </c>
      <c r="F972" s="64" t="s">
        <v>2831</v>
      </c>
      <c r="G972" s="64" t="s">
        <v>568</v>
      </c>
      <c r="H972" s="64" t="s">
        <v>2592</v>
      </c>
      <c r="I972" t="s">
        <v>4622</v>
      </c>
      <c r="J972" t="s">
        <v>2072</v>
      </c>
      <c r="K972" t="s">
        <v>568</v>
      </c>
      <c r="L972" s="64" t="s">
        <v>4449</v>
      </c>
      <c r="M972" t="s">
        <v>2173</v>
      </c>
      <c r="N972" t="s">
        <v>4623</v>
      </c>
      <c r="O972" s="263">
        <v>0</v>
      </c>
      <c r="P972" s="158">
        <v>0</v>
      </c>
      <c r="Q972" s="64" t="s">
        <v>254</v>
      </c>
      <c r="R972" s="64" t="s">
        <v>568</v>
      </c>
    </row>
    <row r="973" spans="2:18" x14ac:dyDescent="0.3">
      <c r="B973" t="s">
        <v>2577</v>
      </c>
      <c r="C973" t="s">
        <v>2563</v>
      </c>
      <c r="D973" t="s">
        <v>2564</v>
      </c>
      <c r="E973" s="64" t="s">
        <v>2831</v>
      </c>
      <c r="F973" s="64" t="s">
        <v>2831</v>
      </c>
      <c r="G973" s="64" t="s">
        <v>568</v>
      </c>
      <c r="H973" s="64" t="s">
        <v>2592</v>
      </c>
      <c r="I973" t="s">
        <v>4624</v>
      </c>
      <c r="J973" t="s">
        <v>2072</v>
      </c>
      <c r="K973" t="s">
        <v>568</v>
      </c>
      <c r="L973" s="64" t="s">
        <v>4343</v>
      </c>
      <c r="M973" t="s">
        <v>2160</v>
      </c>
      <c r="N973" t="s">
        <v>4625</v>
      </c>
      <c r="O973" s="263">
        <v>0</v>
      </c>
      <c r="P973" s="158">
        <v>0</v>
      </c>
      <c r="Q973" s="64" t="s">
        <v>254</v>
      </c>
      <c r="R973" s="64" t="s">
        <v>568</v>
      </c>
    </row>
    <row r="974" spans="2:18" x14ac:dyDescent="0.3">
      <c r="B974" t="s">
        <v>2577</v>
      </c>
      <c r="C974" t="s">
        <v>2563</v>
      </c>
      <c r="D974" t="s">
        <v>2564</v>
      </c>
      <c r="E974" s="64" t="s">
        <v>2831</v>
      </c>
      <c r="F974" s="64" t="s">
        <v>2831</v>
      </c>
      <c r="G974" s="64" t="s">
        <v>568</v>
      </c>
      <c r="H974" s="64" t="s">
        <v>2592</v>
      </c>
      <c r="I974" t="s">
        <v>4626</v>
      </c>
      <c r="J974" t="s">
        <v>2072</v>
      </c>
      <c r="K974" t="s">
        <v>568</v>
      </c>
      <c r="L974" s="64" t="s">
        <v>4390</v>
      </c>
      <c r="M974" t="s">
        <v>2173</v>
      </c>
      <c r="N974" t="s">
        <v>4627</v>
      </c>
      <c r="O974" s="263">
        <v>0</v>
      </c>
      <c r="P974" s="158">
        <v>0</v>
      </c>
      <c r="Q974" s="64" t="s">
        <v>254</v>
      </c>
      <c r="R974" s="64" t="s">
        <v>568</v>
      </c>
    </row>
    <row r="975" spans="2:18" x14ac:dyDescent="0.3">
      <c r="B975" t="s">
        <v>2577</v>
      </c>
      <c r="C975" t="s">
        <v>2563</v>
      </c>
      <c r="D975" t="s">
        <v>2564</v>
      </c>
      <c r="E975" s="64" t="s">
        <v>2831</v>
      </c>
      <c r="F975" s="64" t="s">
        <v>2831</v>
      </c>
      <c r="G975" s="64" t="s">
        <v>568</v>
      </c>
      <c r="H975" s="64" t="s">
        <v>2592</v>
      </c>
      <c r="I975" t="s">
        <v>4628</v>
      </c>
      <c r="J975" t="s">
        <v>2073</v>
      </c>
      <c r="K975" t="s">
        <v>4629</v>
      </c>
      <c r="L975" s="64" t="s">
        <v>4356</v>
      </c>
      <c r="M975" t="s">
        <v>2160</v>
      </c>
      <c r="N975" t="s">
        <v>4630</v>
      </c>
      <c r="O975" s="263">
        <v>0</v>
      </c>
      <c r="P975" s="158">
        <v>0</v>
      </c>
      <c r="Q975" s="64" t="s">
        <v>254</v>
      </c>
      <c r="R975" s="64" t="s">
        <v>568</v>
      </c>
    </row>
    <row r="976" spans="2:18" x14ac:dyDescent="0.3">
      <c r="B976" t="s">
        <v>2577</v>
      </c>
      <c r="C976" t="s">
        <v>2563</v>
      </c>
      <c r="D976" t="s">
        <v>2564</v>
      </c>
      <c r="E976" s="64" t="s">
        <v>2831</v>
      </c>
      <c r="F976" s="64" t="s">
        <v>2831</v>
      </c>
      <c r="G976" s="64" t="s">
        <v>568</v>
      </c>
      <c r="H976" s="64" t="s">
        <v>2592</v>
      </c>
      <c r="I976" t="s">
        <v>4631</v>
      </c>
      <c r="J976" t="s">
        <v>2072</v>
      </c>
      <c r="K976" t="s">
        <v>568</v>
      </c>
      <c r="L976" s="64" t="s">
        <v>4337</v>
      </c>
      <c r="M976" t="s">
        <v>2173</v>
      </c>
      <c r="N976" t="s">
        <v>4632</v>
      </c>
      <c r="O976" s="263">
        <v>0</v>
      </c>
      <c r="P976" s="158">
        <v>0</v>
      </c>
      <c r="Q976" s="64" t="s">
        <v>254</v>
      </c>
      <c r="R976" s="64" t="s">
        <v>568</v>
      </c>
    </row>
    <row r="977" spans="2:18" x14ac:dyDescent="0.3">
      <c r="B977" t="s">
        <v>2577</v>
      </c>
      <c r="C977" t="s">
        <v>2563</v>
      </c>
      <c r="D977" t="s">
        <v>2564</v>
      </c>
      <c r="E977" s="64" t="s">
        <v>2831</v>
      </c>
      <c r="F977" s="64" t="s">
        <v>2831</v>
      </c>
      <c r="G977" s="64" t="s">
        <v>568</v>
      </c>
      <c r="H977" s="64" t="s">
        <v>2592</v>
      </c>
      <c r="I977" t="s">
        <v>4633</v>
      </c>
      <c r="J977" t="s">
        <v>2072</v>
      </c>
      <c r="K977" t="s">
        <v>568</v>
      </c>
      <c r="L977" s="64" t="s">
        <v>4444</v>
      </c>
      <c r="M977" t="s">
        <v>2160</v>
      </c>
      <c r="N977" t="s">
        <v>4634</v>
      </c>
      <c r="O977" s="263">
        <v>0</v>
      </c>
      <c r="P977" s="158">
        <v>0</v>
      </c>
      <c r="Q977" s="64" t="s">
        <v>254</v>
      </c>
      <c r="R977" s="64" t="s">
        <v>568</v>
      </c>
    </row>
    <row r="978" spans="2:18" x14ac:dyDescent="0.3">
      <c r="B978" t="s">
        <v>2577</v>
      </c>
      <c r="C978" t="s">
        <v>2563</v>
      </c>
      <c r="D978" t="s">
        <v>2564</v>
      </c>
      <c r="E978" s="64" t="s">
        <v>2831</v>
      </c>
      <c r="F978" s="64" t="s">
        <v>2831</v>
      </c>
      <c r="G978" s="64" t="s">
        <v>568</v>
      </c>
      <c r="H978" s="64" t="s">
        <v>2592</v>
      </c>
      <c r="I978" t="s">
        <v>4635</v>
      </c>
      <c r="J978" t="s">
        <v>2073</v>
      </c>
      <c r="K978" t="s">
        <v>4636</v>
      </c>
      <c r="L978" s="64" t="s">
        <v>4362</v>
      </c>
      <c r="M978" t="s">
        <v>2160</v>
      </c>
      <c r="N978" t="s">
        <v>4637</v>
      </c>
      <c r="O978" s="263">
        <v>0</v>
      </c>
      <c r="P978" s="158">
        <v>0</v>
      </c>
      <c r="Q978" s="64" t="s">
        <v>254</v>
      </c>
      <c r="R978" s="64" t="s">
        <v>568</v>
      </c>
    </row>
    <row r="979" spans="2:18" x14ac:dyDescent="0.3">
      <c r="B979" t="s">
        <v>2577</v>
      </c>
      <c r="C979" t="s">
        <v>2563</v>
      </c>
      <c r="D979" t="s">
        <v>2564</v>
      </c>
      <c r="E979" s="64" t="s">
        <v>2831</v>
      </c>
      <c r="F979" s="64" t="s">
        <v>2831</v>
      </c>
      <c r="G979" s="64" t="s">
        <v>568</v>
      </c>
      <c r="H979" s="64" t="s">
        <v>2592</v>
      </c>
      <c r="I979" t="s">
        <v>4638</v>
      </c>
      <c r="J979" t="s">
        <v>2072</v>
      </c>
      <c r="K979" t="s">
        <v>568</v>
      </c>
      <c r="L979" s="64" t="s">
        <v>4356</v>
      </c>
      <c r="M979" t="s">
        <v>2173</v>
      </c>
      <c r="N979" t="s">
        <v>4639</v>
      </c>
      <c r="O979" s="263">
        <v>0</v>
      </c>
      <c r="P979" s="158">
        <v>0</v>
      </c>
      <c r="Q979" s="64" t="s">
        <v>254</v>
      </c>
      <c r="R979" s="64" t="s">
        <v>568</v>
      </c>
    </row>
    <row r="980" spans="2:18" x14ac:dyDescent="0.3">
      <c r="B980" t="s">
        <v>2577</v>
      </c>
      <c r="C980" t="s">
        <v>2563</v>
      </c>
      <c r="D980" t="s">
        <v>2564</v>
      </c>
      <c r="E980" s="64" t="s">
        <v>2831</v>
      </c>
      <c r="F980" s="64" t="s">
        <v>2831</v>
      </c>
      <c r="G980" s="64" t="s">
        <v>568</v>
      </c>
      <c r="H980" s="64" t="s">
        <v>2592</v>
      </c>
      <c r="I980" t="s">
        <v>4640</v>
      </c>
      <c r="J980" t="s">
        <v>2072</v>
      </c>
      <c r="K980" t="s">
        <v>568</v>
      </c>
      <c r="L980" s="64" t="s">
        <v>4340</v>
      </c>
      <c r="M980" t="s">
        <v>2160</v>
      </c>
      <c r="N980" t="s">
        <v>4641</v>
      </c>
      <c r="O980" s="263">
        <v>0</v>
      </c>
      <c r="P980" s="158">
        <v>0</v>
      </c>
      <c r="Q980" s="64" t="s">
        <v>254</v>
      </c>
      <c r="R980" s="64" t="s">
        <v>568</v>
      </c>
    </row>
    <row r="981" spans="2:18" x14ac:dyDescent="0.3">
      <c r="B981" t="s">
        <v>2577</v>
      </c>
      <c r="C981" t="s">
        <v>2563</v>
      </c>
      <c r="D981" t="s">
        <v>2564</v>
      </c>
      <c r="E981" s="64" t="s">
        <v>2831</v>
      </c>
      <c r="F981" s="64" t="s">
        <v>2831</v>
      </c>
      <c r="G981" s="64" t="s">
        <v>568</v>
      </c>
      <c r="H981" s="64" t="s">
        <v>2592</v>
      </c>
      <c r="I981" t="s">
        <v>4642</v>
      </c>
      <c r="J981" t="s">
        <v>2072</v>
      </c>
      <c r="K981" t="s">
        <v>568</v>
      </c>
      <c r="L981" s="64" t="s">
        <v>4347</v>
      </c>
      <c r="M981" t="s">
        <v>2160</v>
      </c>
      <c r="N981" t="s">
        <v>4388</v>
      </c>
      <c r="O981" s="263">
        <v>0</v>
      </c>
      <c r="P981" s="158">
        <v>0</v>
      </c>
      <c r="Q981" s="64" t="s">
        <v>254</v>
      </c>
      <c r="R981" s="64" t="s">
        <v>568</v>
      </c>
    </row>
    <row r="982" spans="2:18" x14ac:dyDescent="0.3">
      <c r="B982" t="s">
        <v>2577</v>
      </c>
      <c r="C982" t="s">
        <v>2563</v>
      </c>
      <c r="D982" t="s">
        <v>2564</v>
      </c>
      <c r="E982" s="64" t="s">
        <v>2831</v>
      </c>
      <c r="F982" s="64" t="s">
        <v>2831</v>
      </c>
      <c r="G982" s="64" t="s">
        <v>568</v>
      </c>
      <c r="H982" s="64" t="s">
        <v>2592</v>
      </c>
      <c r="I982" t="s">
        <v>4643</v>
      </c>
      <c r="J982" t="s">
        <v>2072</v>
      </c>
      <c r="K982" t="s">
        <v>568</v>
      </c>
      <c r="L982" s="64" t="s">
        <v>4365</v>
      </c>
      <c r="M982" t="s">
        <v>2160</v>
      </c>
      <c r="N982" t="s">
        <v>4381</v>
      </c>
      <c r="O982" s="263">
        <v>0</v>
      </c>
      <c r="P982" s="158">
        <v>0</v>
      </c>
      <c r="Q982" s="64" t="s">
        <v>254</v>
      </c>
      <c r="R982" s="64" t="s">
        <v>568</v>
      </c>
    </row>
    <row r="983" spans="2:18" x14ac:dyDescent="0.3">
      <c r="B983" t="s">
        <v>2577</v>
      </c>
      <c r="C983" t="s">
        <v>2563</v>
      </c>
      <c r="D983" t="s">
        <v>2564</v>
      </c>
      <c r="E983" s="64" t="s">
        <v>2831</v>
      </c>
      <c r="F983" s="64" t="s">
        <v>2831</v>
      </c>
      <c r="G983" s="64" t="s">
        <v>568</v>
      </c>
      <c r="H983" s="64" t="s">
        <v>2592</v>
      </c>
      <c r="I983" t="s">
        <v>4644</v>
      </c>
      <c r="J983" t="s">
        <v>2072</v>
      </c>
      <c r="K983" t="s">
        <v>568</v>
      </c>
      <c r="L983" s="64" t="s">
        <v>4371</v>
      </c>
      <c r="M983" t="s">
        <v>2173</v>
      </c>
      <c r="N983" t="s">
        <v>4391</v>
      </c>
      <c r="O983" s="263">
        <v>0</v>
      </c>
      <c r="P983" s="158">
        <v>0</v>
      </c>
      <c r="Q983" s="64" t="s">
        <v>254</v>
      </c>
      <c r="R983" s="64" t="s">
        <v>568</v>
      </c>
    </row>
    <row r="984" spans="2:18" x14ac:dyDescent="0.3">
      <c r="B984" t="s">
        <v>2577</v>
      </c>
      <c r="C984" t="s">
        <v>2563</v>
      </c>
      <c r="D984" t="s">
        <v>2564</v>
      </c>
      <c r="E984" s="64" t="s">
        <v>2831</v>
      </c>
      <c r="F984" s="64" t="s">
        <v>2831</v>
      </c>
      <c r="G984" s="64" t="s">
        <v>568</v>
      </c>
      <c r="H984" s="64" t="s">
        <v>2592</v>
      </c>
      <c r="I984" t="s">
        <v>4645</v>
      </c>
      <c r="J984" t="s">
        <v>2073</v>
      </c>
      <c r="K984" t="s">
        <v>4646</v>
      </c>
      <c r="L984" s="64" t="s">
        <v>4356</v>
      </c>
      <c r="M984" t="s">
        <v>2173</v>
      </c>
      <c r="N984" t="s">
        <v>4647</v>
      </c>
      <c r="O984" s="263">
        <v>0</v>
      </c>
      <c r="P984" s="158">
        <v>0</v>
      </c>
      <c r="Q984" s="64" t="s">
        <v>2147</v>
      </c>
      <c r="R984" s="64" t="s">
        <v>568</v>
      </c>
    </row>
    <row r="985" spans="2:18" x14ac:dyDescent="0.3">
      <c r="B985" t="s">
        <v>2577</v>
      </c>
      <c r="C985" t="s">
        <v>2563</v>
      </c>
      <c r="D985" t="s">
        <v>2564</v>
      </c>
      <c r="E985" s="64" t="s">
        <v>2831</v>
      </c>
      <c r="F985" s="64" t="s">
        <v>2831</v>
      </c>
      <c r="G985" s="64" t="s">
        <v>568</v>
      </c>
      <c r="H985" s="64" t="s">
        <v>2592</v>
      </c>
      <c r="I985" t="s">
        <v>4648</v>
      </c>
      <c r="J985" t="s">
        <v>2073</v>
      </c>
      <c r="K985" t="s">
        <v>4649</v>
      </c>
      <c r="L985" s="64" t="s">
        <v>4454</v>
      </c>
      <c r="M985" t="s">
        <v>2173</v>
      </c>
      <c r="N985" t="s">
        <v>4477</v>
      </c>
      <c r="O985" s="263">
        <v>0</v>
      </c>
      <c r="P985" s="158">
        <v>0</v>
      </c>
      <c r="Q985" s="64" t="s">
        <v>254</v>
      </c>
      <c r="R985" s="64" t="s">
        <v>568</v>
      </c>
    </row>
    <row r="986" spans="2:18" x14ac:dyDescent="0.3">
      <c r="B986" t="s">
        <v>2577</v>
      </c>
      <c r="C986" t="s">
        <v>2563</v>
      </c>
      <c r="D986" t="s">
        <v>2564</v>
      </c>
      <c r="E986" s="64" t="s">
        <v>2831</v>
      </c>
      <c r="F986" s="64" t="s">
        <v>2831</v>
      </c>
      <c r="G986" s="64" t="s">
        <v>568</v>
      </c>
      <c r="H986" s="64" t="s">
        <v>2592</v>
      </c>
      <c r="I986" t="s">
        <v>4650</v>
      </c>
      <c r="J986" t="s">
        <v>2072</v>
      </c>
      <c r="K986" t="s">
        <v>568</v>
      </c>
      <c r="L986" s="64" t="s">
        <v>4582</v>
      </c>
      <c r="M986" t="s">
        <v>2173</v>
      </c>
      <c r="N986" t="s">
        <v>4651</v>
      </c>
      <c r="O986" s="263">
        <v>0</v>
      </c>
      <c r="P986" s="158">
        <v>0</v>
      </c>
      <c r="Q986" s="64" t="s">
        <v>254</v>
      </c>
      <c r="R986" s="64" t="s">
        <v>568</v>
      </c>
    </row>
    <row r="987" spans="2:18" x14ac:dyDescent="0.3">
      <c r="B987" t="s">
        <v>2577</v>
      </c>
      <c r="C987" t="s">
        <v>2563</v>
      </c>
      <c r="D987" t="s">
        <v>2564</v>
      </c>
      <c r="E987" s="64" t="s">
        <v>2831</v>
      </c>
      <c r="F987" s="64" t="s">
        <v>2831</v>
      </c>
      <c r="G987" s="64" t="s">
        <v>568</v>
      </c>
      <c r="H987" s="64" t="s">
        <v>2592</v>
      </c>
      <c r="I987" t="s">
        <v>4652</v>
      </c>
      <c r="J987" t="s">
        <v>2072</v>
      </c>
      <c r="K987" t="s">
        <v>568</v>
      </c>
      <c r="L987" s="64" t="s">
        <v>4553</v>
      </c>
      <c r="M987" t="s">
        <v>2160</v>
      </c>
      <c r="N987" t="s">
        <v>4381</v>
      </c>
      <c r="O987" s="263">
        <v>0</v>
      </c>
      <c r="P987" s="158">
        <v>0</v>
      </c>
      <c r="Q987" s="64" t="s">
        <v>254</v>
      </c>
      <c r="R987" s="64" t="s">
        <v>568</v>
      </c>
    </row>
    <row r="988" spans="2:18" x14ac:dyDescent="0.3">
      <c r="B988" t="s">
        <v>2577</v>
      </c>
      <c r="C988" t="s">
        <v>2563</v>
      </c>
      <c r="D988" t="s">
        <v>2564</v>
      </c>
      <c r="E988" s="64" t="s">
        <v>2831</v>
      </c>
      <c r="F988" s="64" t="s">
        <v>2831</v>
      </c>
      <c r="G988" s="64" t="s">
        <v>568</v>
      </c>
      <c r="H988" s="64" t="s">
        <v>2592</v>
      </c>
      <c r="I988" t="s">
        <v>4653</v>
      </c>
      <c r="J988" t="s">
        <v>2073</v>
      </c>
      <c r="K988" t="s">
        <v>4654</v>
      </c>
      <c r="L988" s="64" t="s">
        <v>4347</v>
      </c>
      <c r="M988" t="s">
        <v>2160</v>
      </c>
      <c r="N988" t="s">
        <v>4655</v>
      </c>
      <c r="O988" s="263">
        <v>0</v>
      </c>
      <c r="P988" s="158">
        <v>0</v>
      </c>
      <c r="Q988" s="64" t="s">
        <v>254</v>
      </c>
      <c r="R988" s="64" t="s">
        <v>568</v>
      </c>
    </row>
    <row r="989" spans="2:18" x14ac:dyDescent="0.3">
      <c r="B989" t="s">
        <v>2577</v>
      </c>
      <c r="C989" t="s">
        <v>2563</v>
      </c>
      <c r="D989" t="s">
        <v>2564</v>
      </c>
      <c r="E989" s="64" t="s">
        <v>2831</v>
      </c>
      <c r="F989" s="64" t="s">
        <v>2831</v>
      </c>
      <c r="G989" s="64" t="s">
        <v>568</v>
      </c>
      <c r="H989" s="64" t="s">
        <v>2592</v>
      </c>
      <c r="I989" t="s">
        <v>4656</v>
      </c>
      <c r="J989" t="s">
        <v>2072</v>
      </c>
      <c r="K989" t="s">
        <v>568</v>
      </c>
      <c r="L989" s="64" t="s">
        <v>4423</v>
      </c>
      <c r="M989" t="s">
        <v>2160</v>
      </c>
      <c r="N989" t="s">
        <v>4657</v>
      </c>
      <c r="O989" s="263">
        <v>0</v>
      </c>
      <c r="P989" s="158">
        <v>0</v>
      </c>
      <c r="Q989" s="64" t="s">
        <v>254</v>
      </c>
      <c r="R989" s="64" t="s">
        <v>568</v>
      </c>
    </row>
    <row r="990" spans="2:18" x14ac:dyDescent="0.3">
      <c r="B990" t="s">
        <v>2577</v>
      </c>
      <c r="C990" t="s">
        <v>2563</v>
      </c>
      <c r="D990" t="s">
        <v>2564</v>
      </c>
      <c r="E990" s="64" t="s">
        <v>2831</v>
      </c>
      <c r="F990" s="64" t="s">
        <v>2831</v>
      </c>
      <c r="G990" s="64" t="s">
        <v>568</v>
      </c>
      <c r="H990" s="64" t="s">
        <v>2592</v>
      </c>
      <c r="I990" t="s">
        <v>4658</v>
      </c>
      <c r="J990" t="s">
        <v>2072</v>
      </c>
      <c r="K990" t="s">
        <v>568</v>
      </c>
      <c r="L990" s="64" t="s">
        <v>4371</v>
      </c>
      <c r="M990" t="s">
        <v>2160</v>
      </c>
      <c r="N990" t="s">
        <v>4381</v>
      </c>
      <c r="O990" s="263">
        <v>0</v>
      </c>
      <c r="P990" s="158">
        <v>0</v>
      </c>
      <c r="Q990" s="64" t="s">
        <v>254</v>
      </c>
      <c r="R990" s="64" t="s">
        <v>568</v>
      </c>
    </row>
    <row r="991" spans="2:18" x14ac:dyDescent="0.3">
      <c r="B991" t="s">
        <v>2577</v>
      </c>
      <c r="C991" t="s">
        <v>2563</v>
      </c>
      <c r="D991" t="s">
        <v>2564</v>
      </c>
      <c r="E991" s="64" t="s">
        <v>2831</v>
      </c>
      <c r="F991" s="64" t="s">
        <v>2831</v>
      </c>
      <c r="G991" s="64" t="s">
        <v>568</v>
      </c>
      <c r="H991" s="64" t="s">
        <v>2592</v>
      </c>
      <c r="I991" t="s">
        <v>4659</v>
      </c>
      <c r="J991" t="s">
        <v>2072</v>
      </c>
      <c r="K991" t="s">
        <v>568</v>
      </c>
      <c r="L991" s="64" t="s">
        <v>4365</v>
      </c>
      <c r="M991" t="s">
        <v>2160</v>
      </c>
      <c r="N991" t="s">
        <v>4660</v>
      </c>
      <c r="O991" s="263">
        <v>0</v>
      </c>
      <c r="P991" s="158">
        <v>0</v>
      </c>
      <c r="Q991" s="64" t="s">
        <v>254</v>
      </c>
      <c r="R991" s="64" t="s">
        <v>568</v>
      </c>
    </row>
    <row r="992" spans="2:18" x14ac:dyDescent="0.3">
      <c r="B992" t="s">
        <v>2577</v>
      </c>
      <c r="C992" t="s">
        <v>2563</v>
      </c>
      <c r="D992" t="s">
        <v>2564</v>
      </c>
      <c r="E992" s="64" t="s">
        <v>2831</v>
      </c>
      <c r="F992" s="64" t="s">
        <v>2831</v>
      </c>
      <c r="G992" s="64" t="s">
        <v>568</v>
      </c>
      <c r="H992" s="64" t="s">
        <v>2592</v>
      </c>
      <c r="I992" t="s">
        <v>4661</v>
      </c>
      <c r="J992" t="s">
        <v>2072</v>
      </c>
      <c r="K992" t="s">
        <v>568</v>
      </c>
      <c r="L992" s="64" t="s">
        <v>4413</v>
      </c>
      <c r="M992" t="s">
        <v>2173</v>
      </c>
      <c r="N992" t="s">
        <v>4662</v>
      </c>
      <c r="O992" s="263">
        <v>0</v>
      </c>
      <c r="P992" s="158">
        <v>0</v>
      </c>
      <c r="Q992" s="64" t="s">
        <v>254</v>
      </c>
      <c r="R992" s="64" t="s">
        <v>568</v>
      </c>
    </row>
    <row r="993" spans="2:18" x14ac:dyDescent="0.3">
      <c r="B993" t="s">
        <v>2577</v>
      </c>
      <c r="C993" t="s">
        <v>2563</v>
      </c>
      <c r="D993" t="s">
        <v>2564</v>
      </c>
      <c r="E993" s="64" t="s">
        <v>2831</v>
      </c>
      <c r="F993" s="64" t="s">
        <v>2831</v>
      </c>
      <c r="G993" s="64" t="s">
        <v>568</v>
      </c>
      <c r="H993" s="64" t="s">
        <v>2592</v>
      </c>
      <c r="I993" t="s">
        <v>4663</v>
      </c>
      <c r="J993" t="s">
        <v>2073</v>
      </c>
      <c r="K993" t="s">
        <v>4664</v>
      </c>
      <c r="L993" s="64" t="s">
        <v>4413</v>
      </c>
      <c r="M993" t="s">
        <v>2160</v>
      </c>
      <c r="N993" t="s">
        <v>4665</v>
      </c>
      <c r="O993" s="263">
        <v>0</v>
      </c>
      <c r="P993" s="158">
        <v>0</v>
      </c>
      <c r="Q993" s="64" t="s">
        <v>254</v>
      </c>
      <c r="R993" s="64" t="s">
        <v>568</v>
      </c>
    </row>
    <row r="994" spans="2:18" x14ac:dyDescent="0.3">
      <c r="B994" t="s">
        <v>2577</v>
      </c>
      <c r="C994" t="s">
        <v>2563</v>
      </c>
      <c r="D994" t="s">
        <v>2564</v>
      </c>
      <c r="E994" s="64" t="s">
        <v>2831</v>
      </c>
      <c r="F994" s="64" t="s">
        <v>2831</v>
      </c>
      <c r="G994" s="64" t="s">
        <v>568</v>
      </c>
      <c r="H994" s="64" t="s">
        <v>2592</v>
      </c>
      <c r="I994" t="s">
        <v>4666</v>
      </c>
      <c r="J994" t="s">
        <v>2073</v>
      </c>
      <c r="K994" t="s">
        <v>3344</v>
      </c>
      <c r="L994" s="64" t="s">
        <v>4337</v>
      </c>
      <c r="M994" t="s">
        <v>2173</v>
      </c>
      <c r="N994" t="s">
        <v>4667</v>
      </c>
      <c r="O994" s="263">
        <v>0</v>
      </c>
      <c r="P994" s="158">
        <v>0</v>
      </c>
      <c r="Q994" s="64" t="s">
        <v>254</v>
      </c>
      <c r="R994" s="64" t="s">
        <v>568</v>
      </c>
    </row>
    <row r="995" spans="2:18" x14ac:dyDescent="0.3">
      <c r="B995" t="s">
        <v>2577</v>
      </c>
      <c r="C995" t="s">
        <v>2563</v>
      </c>
      <c r="D995" t="s">
        <v>2564</v>
      </c>
      <c r="E995" s="64" t="s">
        <v>2831</v>
      </c>
      <c r="F995" s="64" t="s">
        <v>2831</v>
      </c>
      <c r="G995" s="64" t="s">
        <v>568</v>
      </c>
      <c r="H995" s="64" t="s">
        <v>2592</v>
      </c>
      <c r="I995" t="s">
        <v>4668</v>
      </c>
      <c r="J995" t="s">
        <v>2073</v>
      </c>
      <c r="K995" t="s">
        <v>3064</v>
      </c>
      <c r="L995" s="64" t="s">
        <v>4413</v>
      </c>
      <c r="M995" t="s">
        <v>2160</v>
      </c>
      <c r="N995" t="s">
        <v>4669</v>
      </c>
      <c r="O995" s="263">
        <v>0</v>
      </c>
      <c r="P995" s="158">
        <v>0</v>
      </c>
      <c r="Q995" s="64" t="s">
        <v>254</v>
      </c>
      <c r="R995" s="64" t="s">
        <v>568</v>
      </c>
    </row>
    <row r="996" spans="2:18" x14ac:dyDescent="0.3">
      <c r="B996" t="s">
        <v>2577</v>
      </c>
      <c r="C996" t="s">
        <v>2563</v>
      </c>
      <c r="D996" t="s">
        <v>2564</v>
      </c>
      <c r="E996" s="64" t="s">
        <v>2831</v>
      </c>
      <c r="F996" s="64" t="s">
        <v>2831</v>
      </c>
      <c r="G996" s="64" t="s">
        <v>568</v>
      </c>
      <c r="H996" s="64" t="s">
        <v>2592</v>
      </c>
      <c r="I996" t="s">
        <v>4670</v>
      </c>
      <c r="J996" t="s">
        <v>2072</v>
      </c>
      <c r="K996" t="s">
        <v>568</v>
      </c>
      <c r="L996" s="64" t="s">
        <v>4375</v>
      </c>
      <c r="M996" t="s">
        <v>2160</v>
      </c>
      <c r="N996" t="s">
        <v>4671</v>
      </c>
      <c r="O996" s="263">
        <v>0</v>
      </c>
      <c r="P996" s="158">
        <v>0</v>
      </c>
      <c r="Q996" s="64" t="s">
        <v>254</v>
      </c>
      <c r="R996" s="64" t="s">
        <v>568</v>
      </c>
    </row>
    <row r="997" spans="2:18" x14ac:dyDescent="0.3">
      <c r="B997" t="s">
        <v>2577</v>
      </c>
      <c r="C997" t="s">
        <v>2563</v>
      </c>
      <c r="D997" t="s">
        <v>2564</v>
      </c>
      <c r="E997" s="64" t="s">
        <v>2831</v>
      </c>
      <c r="F997" s="64" t="s">
        <v>2831</v>
      </c>
      <c r="G997" s="64" t="s">
        <v>568</v>
      </c>
      <c r="H997" s="64" t="s">
        <v>2592</v>
      </c>
      <c r="I997" t="s">
        <v>4672</v>
      </c>
      <c r="J997" t="s">
        <v>2072</v>
      </c>
      <c r="K997" t="s">
        <v>568</v>
      </c>
      <c r="L997" s="64" t="s">
        <v>4383</v>
      </c>
      <c r="M997" t="s">
        <v>2160</v>
      </c>
      <c r="N997" t="s">
        <v>4445</v>
      </c>
      <c r="O997" s="263">
        <v>0</v>
      </c>
      <c r="P997" s="158">
        <v>0</v>
      </c>
      <c r="Q997" s="64" t="s">
        <v>254</v>
      </c>
      <c r="R997" s="64" t="s">
        <v>568</v>
      </c>
    </row>
    <row r="998" spans="2:18" x14ac:dyDescent="0.3">
      <c r="B998" t="s">
        <v>2577</v>
      </c>
      <c r="C998" t="s">
        <v>2563</v>
      </c>
      <c r="D998" t="s">
        <v>2564</v>
      </c>
      <c r="E998" s="64" t="s">
        <v>2831</v>
      </c>
      <c r="F998" s="64" t="s">
        <v>2831</v>
      </c>
      <c r="G998" s="64" t="s">
        <v>568</v>
      </c>
      <c r="H998" s="64" t="s">
        <v>2592</v>
      </c>
      <c r="I998" t="s">
        <v>4673</v>
      </c>
      <c r="J998" t="s">
        <v>2072</v>
      </c>
      <c r="K998" t="s">
        <v>568</v>
      </c>
      <c r="L998" s="64" t="s">
        <v>4375</v>
      </c>
      <c r="M998" t="s">
        <v>2176</v>
      </c>
      <c r="N998" t="s">
        <v>4674</v>
      </c>
      <c r="O998" s="263">
        <v>0</v>
      </c>
      <c r="P998" s="158">
        <v>0</v>
      </c>
      <c r="Q998" s="64" t="s">
        <v>254</v>
      </c>
      <c r="R998" s="64" t="s">
        <v>568</v>
      </c>
    </row>
    <row r="999" spans="2:18" x14ac:dyDescent="0.3">
      <c r="B999" t="s">
        <v>2577</v>
      </c>
      <c r="C999" t="s">
        <v>2563</v>
      </c>
      <c r="D999" t="s">
        <v>2564</v>
      </c>
      <c r="E999" s="64" t="s">
        <v>2831</v>
      </c>
      <c r="F999" s="64" t="s">
        <v>2831</v>
      </c>
      <c r="G999" s="64" t="s">
        <v>568</v>
      </c>
      <c r="H999" s="64" t="s">
        <v>2592</v>
      </c>
      <c r="I999" t="s">
        <v>4675</v>
      </c>
      <c r="J999" t="s">
        <v>2072</v>
      </c>
      <c r="K999" t="s">
        <v>568</v>
      </c>
      <c r="L999" s="64" t="s">
        <v>4356</v>
      </c>
      <c r="M999" t="s">
        <v>2160</v>
      </c>
      <c r="N999" t="s">
        <v>4676</v>
      </c>
      <c r="O999" s="263">
        <v>0</v>
      </c>
      <c r="P999" s="158">
        <v>0</v>
      </c>
      <c r="Q999" s="64" t="s">
        <v>254</v>
      </c>
      <c r="R999" s="64" t="s">
        <v>568</v>
      </c>
    </row>
    <row r="1000" spans="2:18" x14ac:dyDescent="0.3">
      <c r="B1000" t="s">
        <v>2577</v>
      </c>
      <c r="C1000" t="s">
        <v>2563</v>
      </c>
      <c r="D1000" t="s">
        <v>2564</v>
      </c>
      <c r="E1000" s="64" t="s">
        <v>2831</v>
      </c>
      <c r="F1000" s="64" t="s">
        <v>2831</v>
      </c>
      <c r="G1000" s="64" t="s">
        <v>568</v>
      </c>
      <c r="H1000" s="64" t="s">
        <v>2592</v>
      </c>
      <c r="I1000" t="s">
        <v>4677</v>
      </c>
      <c r="J1000" t="s">
        <v>2072</v>
      </c>
      <c r="K1000" t="s">
        <v>568</v>
      </c>
      <c r="L1000" s="64" t="s">
        <v>4331</v>
      </c>
      <c r="M1000" t="s">
        <v>2160</v>
      </c>
      <c r="N1000" t="s">
        <v>4678</v>
      </c>
      <c r="O1000" s="263">
        <v>0</v>
      </c>
      <c r="P1000" s="158">
        <v>0</v>
      </c>
      <c r="Q1000" s="64" t="s">
        <v>254</v>
      </c>
      <c r="R1000" s="64" t="s">
        <v>568</v>
      </c>
    </row>
    <row r="1001" spans="2:18" x14ac:dyDescent="0.3">
      <c r="B1001" t="s">
        <v>2577</v>
      </c>
      <c r="C1001" t="s">
        <v>2563</v>
      </c>
      <c r="D1001" t="s">
        <v>2564</v>
      </c>
      <c r="E1001" s="64" t="s">
        <v>2831</v>
      </c>
      <c r="F1001" s="64" t="s">
        <v>2831</v>
      </c>
      <c r="G1001" s="64" t="s">
        <v>568</v>
      </c>
      <c r="H1001" s="64" t="s">
        <v>2592</v>
      </c>
      <c r="I1001" t="s">
        <v>4679</v>
      </c>
      <c r="J1001" t="s">
        <v>2072</v>
      </c>
      <c r="K1001" t="s">
        <v>568</v>
      </c>
      <c r="L1001" s="64" t="s">
        <v>4334</v>
      </c>
      <c r="M1001" t="s">
        <v>2160</v>
      </c>
      <c r="N1001" t="s">
        <v>2992</v>
      </c>
      <c r="O1001" s="263">
        <v>0</v>
      </c>
      <c r="P1001" s="158">
        <v>0</v>
      </c>
      <c r="Q1001" s="64" t="s">
        <v>254</v>
      </c>
      <c r="R1001" s="64" t="s">
        <v>568</v>
      </c>
    </row>
    <row r="1002" spans="2:18" x14ac:dyDescent="0.3">
      <c r="B1002" t="s">
        <v>2577</v>
      </c>
      <c r="C1002" t="s">
        <v>2563</v>
      </c>
      <c r="D1002" t="s">
        <v>2564</v>
      </c>
      <c r="E1002" s="64" t="s">
        <v>2831</v>
      </c>
      <c r="F1002" s="64" t="s">
        <v>2831</v>
      </c>
      <c r="G1002" s="64" t="s">
        <v>568</v>
      </c>
      <c r="H1002" s="64" t="s">
        <v>2592</v>
      </c>
      <c r="I1002" t="s">
        <v>4680</v>
      </c>
      <c r="J1002" t="s">
        <v>2072</v>
      </c>
      <c r="K1002" t="s">
        <v>568</v>
      </c>
      <c r="L1002" s="64" t="s">
        <v>4444</v>
      </c>
      <c r="M1002" t="s">
        <v>2160</v>
      </c>
      <c r="N1002" t="s">
        <v>4681</v>
      </c>
      <c r="O1002" s="263">
        <v>0</v>
      </c>
      <c r="P1002" s="158">
        <v>0</v>
      </c>
      <c r="Q1002" s="64" t="s">
        <v>254</v>
      </c>
      <c r="R1002" s="64" t="s">
        <v>568</v>
      </c>
    </row>
    <row r="1003" spans="2:18" x14ac:dyDescent="0.3">
      <c r="B1003" t="s">
        <v>2577</v>
      </c>
      <c r="C1003" t="s">
        <v>2563</v>
      </c>
      <c r="D1003" t="s">
        <v>2564</v>
      </c>
      <c r="E1003" s="64" t="s">
        <v>2831</v>
      </c>
      <c r="F1003" s="64" t="s">
        <v>2831</v>
      </c>
      <c r="G1003" s="64" t="s">
        <v>568</v>
      </c>
      <c r="H1003" s="64" t="s">
        <v>2592</v>
      </c>
      <c r="I1003" t="s">
        <v>4682</v>
      </c>
      <c r="J1003" t="s">
        <v>2072</v>
      </c>
      <c r="K1003" t="s">
        <v>568</v>
      </c>
      <c r="L1003" s="64" t="s">
        <v>4340</v>
      </c>
      <c r="M1003" t="s">
        <v>2160</v>
      </c>
      <c r="N1003" t="s">
        <v>4683</v>
      </c>
      <c r="O1003" s="263">
        <v>0</v>
      </c>
      <c r="P1003" s="158">
        <v>0</v>
      </c>
      <c r="Q1003" s="64" t="s">
        <v>254</v>
      </c>
      <c r="R1003" s="64" t="s">
        <v>568</v>
      </c>
    </row>
    <row r="1004" spans="2:18" x14ac:dyDescent="0.3">
      <c r="B1004" t="s">
        <v>2577</v>
      </c>
      <c r="C1004" t="s">
        <v>2563</v>
      </c>
      <c r="D1004" t="s">
        <v>2564</v>
      </c>
      <c r="E1004" s="64" t="s">
        <v>2831</v>
      </c>
      <c r="F1004" s="64" t="s">
        <v>2831</v>
      </c>
      <c r="G1004" s="64" t="s">
        <v>568</v>
      </c>
      <c r="H1004" s="64" t="s">
        <v>2592</v>
      </c>
      <c r="I1004" t="s">
        <v>4684</v>
      </c>
      <c r="J1004" t="s">
        <v>2072</v>
      </c>
      <c r="K1004" t="s">
        <v>568</v>
      </c>
      <c r="L1004" s="64" t="s">
        <v>4347</v>
      </c>
      <c r="M1004" t="s">
        <v>2160</v>
      </c>
      <c r="N1004" t="s">
        <v>4685</v>
      </c>
      <c r="O1004" s="263">
        <v>0</v>
      </c>
      <c r="P1004" s="158">
        <v>0</v>
      </c>
      <c r="Q1004" s="64" t="s">
        <v>254</v>
      </c>
      <c r="R1004" s="64" t="s">
        <v>568</v>
      </c>
    </row>
    <row r="1005" spans="2:18" x14ac:dyDescent="0.3">
      <c r="B1005" t="s">
        <v>2577</v>
      </c>
      <c r="C1005" t="s">
        <v>2563</v>
      </c>
      <c r="D1005" t="s">
        <v>2564</v>
      </c>
      <c r="E1005" s="64" t="s">
        <v>2831</v>
      </c>
      <c r="F1005" s="64" t="s">
        <v>2831</v>
      </c>
      <c r="G1005" s="64" t="s">
        <v>568</v>
      </c>
      <c r="H1005" s="64" t="s">
        <v>2592</v>
      </c>
      <c r="I1005" t="s">
        <v>4686</v>
      </c>
      <c r="J1005" t="s">
        <v>2072</v>
      </c>
      <c r="K1005" t="s">
        <v>568</v>
      </c>
      <c r="L1005" s="64" t="s">
        <v>4444</v>
      </c>
      <c r="M1005" t="s">
        <v>2173</v>
      </c>
      <c r="N1005" t="s">
        <v>4403</v>
      </c>
      <c r="O1005" s="263">
        <v>0</v>
      </c>
      <c r="P1005" s="158">
        <v>0</v>
      </c>
      <c r="Q1005" s="64" t="s">
        <v>254</v>
      </c>
      <c r="R1005" s="64" t="s">
        <v>568</v>
      </c>
    </row>
    <row r="1006" spans="2:18" x14ac:dyDescent="0.3">
      <c r="B1006" t="s">
        <v>2577</v>
      </c>
      <c r="C1006" t="s">
        <v>2563</v>
      </c>
      <c r="D1006" t="s">
        <v>2564</v>
      </c>
      <c r="E1006" s="64" t="s">
        <v>2831</v>
      </c>
      <c r="F1006" s="64" t="s">
        <v>2831</v>
      </c>
      <c r="G1006" s="64" t="s">
        <v>568</v>
      </c>
      <c r="H1006" s="64" t="s">
        <v>2592</v>
      </c>
      <c r="I1006" t="s">
        <v>4687</v>
      </c>
      <c r="J1006" t="s">
        <v>2072</v>
      </c>
      <c r="K1006" t="s">
        <v>568</v>
      </c>
      <c r="L1006" s="64" t="s">
        <v>4378</v>
      </c>
      <c r="M1006" t="s">
        <v>2160</v>
      </c>
      <c r="N1006" t="s">
        <v>2936</v>
      </c>
      <c r="O1006" s="263">
        <v>0</v>
      </c>
      <c r="P1006" s="158">
        <v>0</v>
      </c>
      <c r="Q1006" s="64" t="s">
        <v>254</v>
      </c>
      <c r="R1006" s="64" t="s">
        <v>568</v>
      </c>
    </row>
    <row r="1007" spans="2:18" x14ac:dyDescent="0.3">
      <c r="B1007" t="s">
        <v>2577</v>
      </c>
      <c r="C1007" t="s">
        <v>2563</v>
      </c>
      <c r="D1007" t="s">
        <v>2564</v>
      </c>
      <c r="E1007" s="64" t="s">
        <v>2831</v>
      </c>
      <c r="F1007" s="64" t="s">
        <v>2831</v>
      </c>
      <c r="G1007" s="64" t="s">
        <v>568</v>
      </c>
      <c r="H1007" s="64" t="s">
        <v>2592</v>
      </c>
      <c r="I1007" t="s">
        <v>4688</v>
      </c>
      <c r="J1007" t="s">
        <v>2072</v>
      </c>
      <c r="K1007" t="s">
        <v>568</v>
      </c>
      <c r="L1007" s="64" t="s">
        <v>4340</v>
      </c>
      <c r="M1007" t="s">
        <v>2186</v>
      </c>
      <c r="N1007" t="s">
        <v>4689</v>
      </c>
      <c r="O1007" s="263">
        <v>0</v>
      </c>
      <c r="P1007" s="158">
        <v>0</v>
      </c>
      <c r="Q1007" s="64" t="s">
        <v>254</v>
      </c>
      <c r="R1007" s="64" t="s">
        <v>568</v>
      </c>
    </row>
    <row r="1008" spans="2:18" x14ac:dyDescent="0.3">
      <c r="B1008" t="s">
        <v>2577</v>
      </c>
      <c r="C1008" t="s">
        <v>2563</v>
      </c>
      <c r="D1008" t="s">
        <v>2564</v>
      </c>
      <c r="E1008" s="64" t="s">
        <v>2831</v>
      </c>
      <c r="F1008" s="64" t="s">
        <v>2831</v>
      </c>
      <c r="G1008" s="64" t="s">
        <v>568</v>
      </c>
      <c r="H1008" s="64" t="s">
        <v>2592</v>
      </c>
      <c r="I1008" t="s">
        <v>4690</v>
      </c>
      <c r="J1008" t="s">
        <v>2073</v>
      </c>
      <c r="K1008" t="s">
        <v>4691</v>
      </c>
      <c r="L1008" s="64" t="s">
        <v>4582</v>
      </c>
      <c r="M1008" t="s">
        <v>2160</v>
      </c>
      <c r="N1008" t="s">
        <v>4692</v>
      </c>
      <c r="O1008" s="263">
        <v>0</v>
      </c>
      <c r="P1008" s="158">
        <v>0</v>
      </c>
      <c r="Q1008" s="64" t="s">
        <v>254</v>
      </c>
      <c r="R1008" s="64" t="s">
        <v>568</v>
      </c>
    </row>
    <row r="1009" spans="2:18" x14ac:dyDescent="0.3">
      <c r="B1009" t="s">
        <v>2577</v>
      </c>
      <c r="C1009" t="s">
        <v>2563</v>
      </c>
      <c r="D1009" t="s">
        <v>2564</v>
      </c>
      <c r="E1009" s="64" t="s">
        <v>2831</v>
      </c>
      <c r="F1009" s="64" t="s">
        <v>2831</v>
      </c>
      <c r="G1009" s="64" t="s">
        <v>568</v>
      </c>
      <c r="H1009" s="64" t="s">
        <v>2592</v>
      </c>
      <c r="I1009" t="s">
        <v>4693</v>
      </c>
      <c r="J1009" t="s">
        <v>2072</v>
      </c>
      <c r="K1009" t="s">
        <v>568</v>
      </c>
      <c r="L1009" s="64" t="s">
        <v>4508</v>
      </c>
      <c r="M1009" t="s">
        <v>2173</v>
      </c>
      <c r="N1009" t="s">
        <v>4694</v>
      </c>
      <c r="O1009" s="263">
        <v>0</v>
      </c>
      <c r="P1009" s="158">
        <v>0</v>
      </c>
      <c r="Q1009" s="64" t="s">
        <v>254</v>
      </c>
      <c r="R1009" s="64" t="s">
        <v>568</v>
      </c>
    </row>
    <row r="1010" spans="2:18" x14ac:dyDescent="0.3">
      <c r="B1010" t="s">
        <v>2577</v>
      </c>
      <c r="C1010" t="s">
        <v>2563</v>
      </c>
      <c r="D1010" t="s">
        <v>2564</v>
      </c>
      <c r="E1010" s="64" t="s">
        <v>2831</v>
      </c>
      <c r="F1010" s="64" t="s">
        <v>2831</v>
      </c>
      <c r="G1010" s="64" t="s">
        <v>568</v>
      </c>
      <c r="H1010" s="64" t="s">
        <v>2592</v>
      </c>
      <c r="I1010" t="s">
        <v>4695</v>
      </c>
      <c r="J1010" t="s">
        <v>2073</v>
      </c>
      <c r="K1010" t="s">
        <v>4696</v>
      </c>
      <c r="L1010" s="64" t="s">
        <v>4365</v>
      </c>
      <c r="M1010" t="s">
        <v>2160</v>
      </c>
      <c r="N1010" t="s">
        <v>4354</v>
      </c>
      <c r="O1010" s="263">
        <v>0</v>
      </c>
      <c r="P1010" s="158">
        <v>0</v>
      </c>
      <c r="Q1010" s="64" t="s">
        <v>254</v>
      </c>
      <c r="R1010" s="64" t="s">
        <v>568</v>
      </c>
    </row>
    <row r="1011" spans="2:18" x14ac:dyDescent="0.3">
      <c r="B1011" t="s">
        <v>2577</v>
      </c>
      <c r="C1011" t="s">
        <v>2563</v>
      </c>
      <c r="D1011" t="s">
        <v>2564</v>
      </c>
      <c r="E1011" s="64" t="s">
        <v>2831</v>
      </c>
      <c r="F1011" s="64" t="s">
        <v>2831</v>
      </c>
      <c r="G1011" s="64" t="s">
        <v>568</v>
      </c>
      <c r="H1011" s="64" t="s">
        <v>2592</v>
      </c>
      <c r="I1011" t="s">
        <v>4697</v>
      </c>
      <c r="J1011" t="s">
        <v>2072</v>
      </c>
      <c r="K1011" t="s">
        <v>568</v>
      </c>
      <c r="L1011" s="64" t="s">
        <v>4368</v>
      </c>
      <c r="M1011" t="s">
        <v>2173</v>
      </c>
      <c r="N1011" t="s">
        <v>4698</v>
      </c>
      <c r="O1011" s="263">
        <v>0</v>
      </c>
      <c r="P1011" s="158">
        <v>0</v>
      </c>
      <c r="Q1011" s="64" t="s">
        <v>254</v>
      </c>
      <c r="R1011" s="64" t="s">
        <v>568</v>
      </c>
    </row>
    <row r="1012" spans="2:18" x14ac:dyDescent="0.3">
      <c r="B1012" t="s">
        <v>2577</v>
      </c>
      <c r="C1012" t="s">
        <v>2563</v>
      </c>
      <c r="D1012" t="s">
        <v>2564</v>
      </c>
      <c r="E1012" s="64" t="s">
        <v>2831</v>
      </c>
      <c r="F1012" s="64" t="s">
        <v>2831</v>
      </c>
      <c r="G1012" s="64" t="s">
        <v>568</v>
      </c>
      <c r="H1012" s="64" t="s">
        <v>2592</v>
      </c>
      <c r="I1012" t="s">
        <v>4699</v>
      </c>
      <c r="J1012" t="s">
        <v>2072</v>
      </c>
      <c r="K1012" t="s">
        <v>568</v>
      </c>
      <c r="L1012" s="64" t="s">
        <v>4413</v>
      </c>
      <c r="M1012" t="s">
        <v>2173</v>
      </c>
      <c r="N1012" t="s">
        <v>4700</v>
      </c>
      <c r="O1012" s="263">
        <v>0</v>
      </c>
      <c r="P1012" s="158">
        <v>0</v>
      </c>
      <c r="Q1012" s="64" t="s">
        <v>254</v>
      </c>
      <c r="R1012" s="64" t="s">
        <v>568</v>
      </c>
    </row>
    <row r="1013" spans="2:18" x14ac:dyDescent="0.3">
      <c r="B1013" t="s">
        <v>2577</v>
      </c>
      <c r="C1013" t="s">
        <v>2563</v>
      </c>
      <c r="D1013" t="s">
        <v>2564</v>
      </c>
      <c r="E1013" s="64" t="s">
        <v>2831</v>
      </c>
      <c r="F1013" s="64" t="s">
        <v>2831</v>
      </c>
      <c r="G1013" s="64" t="s">
        <v>568</v>
      </c>
      <c r="H1013" s="64" t="s">
        <v>2592</v>
      </c>
      <c r="I1013" t="s">
        <v>4701</v>
      </c>
      <c r="J1013" t="s">
        <v>2072</v>
      </c>
      <c r="K1013" t="s">
        <v>568</v>
      </c>
      <c r="L1013" s="64" t="s">
        <v>4337</v>
      </c>
      <c r="M1013" t="s">
        <v>2160</v>
      </c>
      <c r="N1013" t="s">
        <v>4702</v>
      </c>
      <c r="O1013" s="263">
        <v>0</v>
      </c>
      <c r="P1013" s="158">
        <v>0</v>
      </c>
      <c r="Q1013" s="64" t="s">
        <v>254</v>
      </c>
      <c r="R1013" s="64" t="s">
        <v>568</v>
      </c>
    </row>
    <row r="1014" spans="2:18" x14ac:dyDescent="0.3">
      <c r="B1014" t="s">
        <v>2577</v>
      </c>
      <c r="C1014" t="s">
        <v>2563</v>
      </c>
      <c r="D1014" t="s">
        <v>2564</v>
      </c>
      <c r="E1014" s="64" t="s">
        <v>2831</v>
      </c>
      <c r="F1014" s="64" t="s">
        <v>2831</v>
      </c>
      <c r="G1014" s="64" t="s">
        <v>568</v>
      </c>
      <c r="H1014" s="64" t="s">
        <v>2592</v>
      </c>
      <c r="I1014" t="s">
        <v>4703</v>
      </c>
      <c r="J1014" t="s">
        <v>2072</v>
      </c>
      <c r="K1014" t="s">
        <v>568</v>
      </c>
      <c r="L1014" s="64" t="s">
        <v>4375</v>
      </c>
      <c r="M1014" t="s">
        <v>2176</v>
      </c>
      <c r="N1014" t="s">
        <v>4704</v>
      </c>
      <c r="O1014" s="263">
        <v>0</v>
      </c>
      <c r="P1014" s="158">
        <v>0</v>
      </c>
      <c r="Q1014" s="64" t="s">
        <v>2147</v>
      </c>
      <c r="R1014" s="64" t="s">
        <v>568</v>
      </c>
    </row>
    <row r="1015" spans="2:18" x14ac:dyDescent="0.3">
      <c r="B1015" t="s">
        <v>2577</v>
      </c>
      <c r="C1015" t="s">
        <v>2563</v>
      </c>
      <c r="D1015" t="s">
        <v>2564</v>
      </c>
      <c r="E1015" s="64" t="s">
        <v>2831</v>
      </c>
      <c r="F1015" s="64" t="s">
        <v>2831</v>
      </c>
      <c r="G1015" s="64" t="s">
        <v>568</v>
      </c>
      <c r="H1015" s="64" t="s">
        <v>2592</v>
      </c>
      <c r="I1015" t="s">
        <v>4705</v>
      </c>
      <c r="J1015" t="s">
        <v>2072</v>
      </c>
      <c r="K1015" t="s">
        <v>568</v>
      </c>
      <c r="L1015" s="64" t="s">
        <v>4444</v>
      </c>
      <c r="M1015" t="s">
        <v>2160</v>
      </c>
      <c r="N1015" t="s">
        <v>4706</v>
      </c>
      <c r="O1015" s="263">
        <v>0</v>
      </c>
      <c r="P1015" s="158">
        <v>0</v>
      </c>
      <c r="Q1015" s="64" t="s">
        <v>254</v>
      </c>
      <c r="R1015" s="64" t="s">
        <v>568</v>
      </c>
    </row>
    <row r="1016" spans="2:18" x14ac:dyDescent="0.3">
      <c r="B1016" t="s">
        <v>2577</v>
      </c>
      <c r="C1016" t="s">
        <v>2563</v>
      </c>
      <c r="D1016" t="s">
        <v>2564</v>
      </c>
      <c r="E1016" s="64" t="s">
        <v>2831</v>
      </c>
      <c r="F1016" s="64" t="s">
        <v>2831</v>
      </c>
      <c r="G1016" s="64" t="s">
        <v>568</v>
      </c>
      <c r="H1016" s="64" t="s">
        <v>2592</v>
      </c>
      <c r="I1016" t="s">
        <v>4707</v>
      </c>
      <c r="J1016" t="s">
        <v>2072</v>
      </c>
      <c r="K1016" t="s">
        <v>568</v>
      </c>
      <c r="L1016" s="64" t="s">
        <v>4343</v>
      </c>
      <c r="M1016" t="s">
        <v>2160</v>
      </c>
      <c r="N1016" t="s">
        <v>4708</v>
      </c>
      <c r="O1016" s="263">
        <v>0</v>
      </c>
      <c r="P1016" s="158">
        <v>0</v>
      </c>
      <c r="Q1016" s="64" t="s">
        <v>254</v>
      </c>
      <c r="R1016" s="64" t="s">
        <v>568</v>
      </c>
    </row>
    <row r="1017" spans="2:18" x14ac:dyDescent="0.3">
      <c r="B1017" t="s">
        <v>2577</v>
      </c>
      <c r="C1017" t="s">
        <v>2563</v>
      </c>
      <c r="D1017" t="s">
        <v>2564</v>
      </c>
      <c r="E1017" s="64" t="s">
        <v>2831</v>
      </c>
      <c r="F1017" s="64" t="s">
        <v>2831</v>
      </c>
      <c r="G1017" s="64" t="s">
        <v>568</v>
      </c>
      <c r="H1017" s="64" t="s">
        <v>2592</v>
      </c>
      <c r="I1017" t="s">
        <v>4709</v>
      </c>
      <c r="J1017" t="s">
        <v>2072</v>
      </c>
      <c r="K1017" t="s">
        <v>568</v>
      </c>
      <c r="L1017" s="64" t="s">
        <v>4449</v>
      </c>
      <c r="M1017" t="s">
        <v>2173</v>
      </c>
      <c r="N1017" t="s">
        <v>4710</v>
      </c>
      <c r="O1017" s="263">
        <v>0</v>
      </c>
      <c r="P1017" s="158">
        <v>0</v>
      </c>
      <c r="Q1017" s="64" t="s">
        <v>254</v>
      </c>
      <c r="R1017" s="64" t="s">
        <v>568</v>
      </c>
    </row>
    <row r="1018" spans="2:18" x14ac:dyDescent="0.3">
      <c r="B1018" t="s">
        <v>2577</v>
      </c>
      <c r="C1018" t="s">
        <v>2563</v>
      </c>
      <c r="D1018" t="s">
        <v>2564</v>
      </c>
      <c r="E1018" s="64" t="s">
        <v>2831</v>
      </c>
      <c r="F1018" s="64" t="s">
        <v>2831</v>
      </c>
      <c r="G1018" s="64" t="s">
        <v>568</v>
      </c>
      <c r="H1018" s="64" t="s">
        <v>2592</v>
      </c>
      <c r="I1018" t="s">
        <v>4711</v>
      </c>
      <c r="J1018" t="s">
        <v>2072</v>
      </c>
      <c r="K1018" t="s">
        <v>568</v>
      </c>
      <c r="L1018" s="64" t="s">
        <v>4508</v>
      </c>
      <c r="M1018" t="s">
        <v>2173</v>
      </c>
      <c r="N1018" t="s">
        <v>4712</v>
      </c>
      <c r="O1018" s="263">
        <v>0</v>
      </c>
      <c r="P1018" s="158">
        <v>0</v>
      </c>
      <c r="Q1018" s="64" t="s">
        <v>254</v>
      </c>
      <c r="R1018" s="64" t="s">
        <v>568</v>
      </c>
    </row>
    <row r="1019" spans="2:18" x14ac:dyDescent="0.3">
      <c r="B1019" t="s">
        <v>2577</v>
      </c>
      <c r="C1019" t="s">
        <v>2563</v>
      </c>
      <c r="D1019" t="s">
        <v>2564</v>
      </c>
      <c r="E1019" s="64" t="s">
        <v>2831</v>
      </c>
      <c r="F1019" s="64" t="s">
        <v>2831</v>
      </c>
      <c r="G1019" s="64" t="s">
        <v>568</v>
      </c>
      <c r="H1019" s="64" t="s">
        <v>2592</v>
      </c>
      <c r="I1019" t="s">
        <v>4713</v>
      </c>
      <c r="J1019" t="s">
        <v>2073</v>
      </c>
      <c r="K1019" t="s">
        <v>4714</v>
      </c>
      <c r="L1019" s="64" t="s">
        <v>4390</v>
      </c>
      <c r="M1019" t="s">
        <v>2160</v>
      </c>
      <c r="N1019" t="s">
        <v>2925</v>
      </c>
      <c r="O1019" s="263">
        <v>0</v>
      </c>
      <c r="P1019" s="158">
        <v>0</v>
      </c>
      <c r="Q1019" s="64" t="s">
        <v>254</v>
      </c>
      <c r="R1019" s="64" t="s">
        <v>568</v>
      </c>
    </row>
    <row r="1020" spans="2:18" x14ac:dyDescent="0.3">
      <c r="B1020" t="s">
        <v>2577</v>
      </c>
      <c r="C1020" t="s">
        <v>2563</v>
      </c>
      <c r="D1020" t="s">
        <v>2564</v>
      </c>
      <c r="E1020" s="64" t="s">
        <v>2831</v>
      </c>
      <c r="F1020" s="64" t="s">
        <v>2831</v>
      </c>
      <c r="G1020" s="64" t="s">
        <v>568</v>
      </c>
      <c r="H1020" s="64" t="s">
        <v>2592</v>
      </c>
      <c r="I1020" t="s">
        <v>4715</v>
      </c>
      <c r="J1020" t="s">
        <v>2072</v>
      </c>
      <c r="K1020" t="s">
        <v>568</v>
      </c>
      <c r="L1020" s="64" t="s">
        <v>4365</v>
      </c>
      <c r="M1020" t="s">
        <v>2160</v>
      </c>
      <c r="N1020" t="s">
        <v>4716</v>
      </c>
      <c r="O1020" s="263">
        <v>0</v>
      </c>
      <c r="P1020" s="158">
        <v>0</v>
      </c>
      <c r="Q1020" s="64" t="s">
        <v>254</v>
      </c>
      <c r="R1020" s="64" t="s">
        <v>568</v>
      </c>
    </row>
    <row r="1021" spans="2:18" x14ac:dyDescent="0.3">
      <c r="B1021" t="s">
        <v>2577</v>
      </c>
      <c r="C1021" t="s">
        <v>2563</v>
      </c>
      <c r="D1021" t="s">
        <v>2564</v>
      </c>
      <c r="E1021" s="64" t="s">
        <v>2831</v>
      </c>
      <c r="F1021" s="64" t="s">
        <v>2831</v>
      </c>
      <c r="G1021" s="64" t="s">
        <v>568</v>
      </c>
      <c r="H1021" s="64" t="s">
        <v>2592</v>
      </c>
      <c r="I1021" t="s">
        <v>4717</v>
      </c>
      <c r="J1021" t="s">
        <v>2072</v>
      </c>
      <c r="K1021" t="s">
        <v>568</v>
      </c>
      <c r="L1021" s="64" t="s">
        <v>4356</v>
      </c>
      <c r="M1021" t="s">
        <v>2160</v>
      </c>
      <c r="N1021" t="s">
        <v>4381</v>
      </c>
      <c r="O1021" s="263">
        <v>0</v>
      </c>
      <c r="P1021" s="158">
        <v>0</v>
      </c>
      <c r="Q1021" s="64" t="s">
        <v>254</v>
      </c>
      <c r="R1021" s="64" t="s">
        <v>568</v>
      </c>
    </row>
    <row r="1022" spans="2:18" x14ac:dyDescent="0.3">
      <c r="B1022" t="s">
        <v>2577</v>
      </c>
      <c r="C1022" t="s">
        <v>2563</v>
      </c>
      <c r="D1022" t="s">
        <v>2564</v>
      </c>
      <c r="E1022" s="64" t="s">
        <v>2831</v>
      </c>
      <c r="F1022" s="64" t="s">
        <v>2831</v>
      </c>
      <c r="G1022" s="64" t="s">
        <v>568</v>
      </c>
      <c r="H1022" s="64" t="s">
        <v>2592</v>
      </c>
      <c r="I1022" t="s">
        <v>4718</v>
      </c>
      <c r="J1022" t="s">
        <v>2072</v>
      </c>
      <c r="K1022" t="s">
        <v>568</v>
      </c>
      <c r="L1022" s="64" t="s">
        <v>4553</v>
      </c>
      <c r="M1022" t="s">
        <v>2160</v>
      </c>
      <c r="N1022" t="s">
        <v>4719</v>
      </c>
      <c r="O1022" s="263">
        <v>0</v>
      </c>
      <c r="P1022" s="158">
        <v>0</v>
      </c>
      <c r="Q1022" s="64" t="s">
        <v>254</v>
      </c>
      <c r="R1022" s="64" t="s">
        <v>568</v>
      </c>
    </row>
    <row r="1023" spans="2:18" x14ac:dyDescent="0.3">
      <c r="B1023" t="s">
        <v>2577</v>
      </c>
      <c r="C1023" t="s">
        <v>2563</v>
      </c>
      <c r="D1023" t="s">
        <v>2564</v>
      </c>
      <c r="E1023" s="64" t="s">
        <v>2831</v>
      </c>
      <c r="F1023" s="64" t="s">
        <v>2831</v>
      </c>
      <c r="G1023" s="64" t="s">
        <v>568</v>
      </c>
      <c r="H1023" s="64" t="s">
        <v>2592</v>
      </c>
      <c r="I1023" t="s">
        <v>4720</v>
      </c>
      <c r="J1023" t="s">
        <v>2072</v>
      </c>
      <c r="K1023" t="s">
        <v>568</v>
      </c>
      <c r="L1023" s="64" t="s">
        <v>4365</v>
      </c>
      <c r="M1023" t="s">
        <v>2160</v>
      </c>
      <c r="N1023" t="s">
        <v>4721</v>
      </c>
      <c r="O1023" s="263">
        <v>0</v>
      </c>
      <c r="P1023" s="158">
        <v>0</v>
      </c>
      <c r="Q1023" s="64" t="s">
        <v>254</v>
      </c>
      <c r="R1023" s="64" t="s">
        <v>568</v>
      </c>
    </row>
    <row r="1024" spans="2:18" x14ac:dyDescent="0.3">
      <c r="B1024" t="s">
        <v>2577</v>
      </c>
      <c r="C1024" t="s">
        <v>2563</v>
      </c>
      <c r="D1024" t="s">
        <v>2564</v>
      </c>
      <c r="E1024" s="64" t="s">
        <v>2831</v>
      </c>
      <c r="F1024" s="64" t="s">
        <v>2831</v>
      </c>
      <c r="G1024" s="64" t="s">
        <v>568</v>
      </c>
      <c r="H1024" s="64" t="s">
        <v>2592</v>
      </c>
      <c r="I1024" t="s">
        <v>4722</v>
      </c>
      <c r="J1024" t="s">
        <v>2073</v>
      </c>
      <c r="K1024" t="s">
        <v>4723</v>
      </c>
      <c r="L1024" s="64" t="s">
        <v>4371</v>
      </c>
      <c r="M1024" t="s">
        <v>2186</v>
      </c>
      <c r="N1024" t="s">
        <v>4724</v>
      </c>
      <c r="O1024" s="263">
        <v>0</v>
      </c>
      <c r="P1024" s="158">
        <v>0</v>
      </c>
      <c r="Q1024" s="64" t="s">
        <v>254</v>
      </c>
      <c r="R1024" s="64" t="s">
        <v>568</v>
      </c>
    </row>
    <row r="1025" spans="2:18" x14ac:dyDescent="0.3">
      <c r="B1025" t="s">
        <v>2577</v>
      </c>
      <c r="C1025" t="s">
        <v>2563</v>
      </c>
      <c r="D1025" t="s">
        <v>2564</v>
      </c>
      <c r="E1025" s="64" t="s">
        <v>2831</v>
      </c>
      <c r="F1025" s="64" t="s">
        <v>2831</v>
      </c>
      <c r="G1025" s="64" t="s">
        <v>568</v>
      </c>
      <c r="H1025" s="64" t="s">
        <v>2592</v>
      </c>
      <c r="I1025" t="s">
        <v>4725</v>
      </c>
      <c r="J1025" t="s">
        <v>2072</v>
      </c>
      <c r="K1025" t="s">
        <v>568</v>
      </c>
      <c r="L1025" s="64" t="s">
        <v>4351</v>
      </c>
      <c r="M1025" t="s">
        <v>2160</v>
      </c>
      <c r="N1025" t="s">
        <v>4726</v>
      </c>
      <c r="O1025" s="263">
        <v>0</v>
      </c>
      <c r="P1025" s="158">
        <v>0</v>
      </c>
      <c r="Q1025" s="64" t="s">
        <v>254</v>
      </c>
      <c r="R1025" s="64" t="s">
        <v>568</v>
      </c>
    </row>
    <row r="1026" spans="2:18" x14ac:dyDescent="0.3">
      <c r="B1026" t="s">
        <v>2577</v>
      </c>
      <c r="C1026" t="s">
        <v>2563</v>
      </c>
      <c r="D1026" t="s">
        <v>2564</v>
      </c>
      <c r="E1026" s="64" t="s">
        <v>2831</v>
      </c>
      <c r="F1026" s="64" t="s">
        <v>2831</v>
      </c>
      <c r="G1026" s="64" t="s">
        <v>568</v>
      </c>
      <c r="H1026" s="64" t="s">
        <v>2592</v>
      </c>
      <c r="I1026" t="s">
        <v>4727</v>
      </c>
      <c r="J1026" t="s">
        <v>2072</v>
      </c>
      <c r="K1026" t="s">
        <v>568</v>
      </c>
      <c r="L1026" s="64" t="s">
        <v>4371</v>
      </c>
      <c r="M1026" t="s">
        <v>2160</v>
      </c>
      <c r="N1026" t="s">
        <v>4728</v>
      </c>
      <c r="O1026" s="263">
        <v>0</v>
      </c>
      <c r="P1026" s="158">
        <v>0</v>
      </c>
      <c r="Q1026" s="64" t="s">
        <v>254</v>
      </c>
      <c r="R1026" s="64" t="s">
        <v>568</v>
      </c>
    </row>
    <row r="1027" spans="2:18" x14ac:dyDescent="0.3">
      <c r="B1027" t="s">
        <v>2577</v>
      </c>
      <c r="C1027" t="s">
        <v>2563</v>
      </c>
      <c r="D1027" t="s">
        <v>2564</v>
      </c>
      <c r="E1027" s="64" t="s">
        <v>2831</v>
      </c>
      <c r="F1027" s="64" t="s">
        <v>2831</v>
      </c>
      <c r="G1027" s="64" t="s">
        <v>568</v>
      </c>
      <c r="H1027" s="64" t="s">
        <v>2592</v>
      </c>
      <c r="I1027" t="s">
        <v>4729</v>
      </c>
      <c r="J1027" t="s">
        <v>2072</v>
      </c>
      <c r="K1027" t="s">
        <v>568</v>
      </c>
      <c r="L1027" s="64" t="s">
        <v>4454</v>
      </c>
      <c r="M1027" t="s">
        <v>2176</v>
      </c>
      <c r="N1027" t="s">
        <v>4730</v>
      </c>
      <c r="O1027" s="263">
        <v>0</v>
      </c>
      <c r="P1027" s="158">
        <v>0</v>
      </c>
      <c r="Q1027" s="64" t="s">
        <v>254</v>
      </c>
      <c r="R1027" s="64" t="s">
        <v>568</v>
      </c>
    </row>
    <row r="1028" spans="2:18" x14ac:dyDescent="0.3">
      <c r="B1028" t="s">
        <v>2577</v>
      </c>
      <c r="C1028" t="s">
        <v>2563</v>
      </c>
      <c r="D1028" t="s">
        <v>2564</v>
      </c>
      <c r="E1028" s="64" t="s">
        <v>2831</v>
      </c>
      <c r="F1028" s="64" t="s">
        <v>2831</v>
      </c>
      <c r="G1028" s="64" t="s">
        <v>568</v>
      </c>
      <c r="H1028" s="64" t="s">
        <v>2592</v>
      </c>
      <c r="I1028" t="s">
        <v>4731</v>
      </c>
      <c r="J1028" t="s">
        <v>2072</v>
      </c>
      <c r="K1028" t="s">
        <v>568</v>
      </c>
      <c r="L1028" s="64" t="s">
        <v>4553</v>
      </c>
      <c r="M1028" t="s">
        <v>2173</v>
      </c>
      <c r="N1028" t="s">
        <v>4732</v>
      </c>
      <c r="O1028" s="263">
        <v>0</v>
      </c>
      <c r="P1028" s="158">
        <v>0</v>
      </c>
      <c r="Q1028" s="64" t="s">
        <v>254</v>
      </c>
      <c r="R1028" s="64" t="s">
        <v>568</v>
      </c>
    </row>
    <row r="1029" spans="2:18" x14ac:dyDescent="0.3">
      <c r="B1029" t="s">
        <v>2577</v>
      </c>
      <c r="C1029" t="s">
        <v>2563</v>
      </c>
      <c r="D1029" t="s">
        <v>2564</v>
      </c>
      <c r="E1029" s="64" t="s">
        <v>2831</v>
      </c>
      <c r="F1029" s="64" t="s">
        <v>2831</v>
      </c>
      <c r="G1029" s="64" t="s">
        <v>568</v>
      </c>
      <c r="H1029" s="64" t="s">
        <v>2592</v>
      </c>
      <c r="I1029" t="s">
        <v>4733</v>
      </c>
      <c r="J1029" t="s">
        <v>2072</v>
      </c>
      <c r="K1029" t="s">
        <v>568</v>
      </c>
      <c r="L1029" s="64" t="s">
        <v>4454</v>
      </c>
      <c r="M1029" t="s">
        <v>2173</v>
      </c>
      <c r="N1029" t="s">
        <v>4477</v>
      </c>
      <c r="O1029" s="263">
        <v>0</v>
      </c>
      <c r="P1029" s="158">
        <v>0</v>
      </c>
      <c r="Q1029" s="64" t="s">
        <v>254</v>
      </c>
      <c r="R1029" s="64" t="s">
        <v>568</v>
      </c>
    </row>
    <row r="1030" spans="2:18" x14ac:dyDescent="0.3">
      <c r="B1030" t="s">
        <v>2577</v>
      </c>
      <c r="C1030" t="s">
        <v>2563</v>
      </c>
      <c r="D1030" t="s">
        <v>2564</v>
      </c>
      <c r="E1030" s="64" t="s">
        <v>2831</v>
      </c>
      <c r="F1030" s="64" t="s">
        <v>2831</v>
      </c>
      <c r="G1030" s="64" t="s">
        <v>568</v>
      </c>
      <c r="H1030" s="64" t="s">
        <v>2592</v>
      </c>
      <c r="I1030" t="s">
        <v>4734</v>
      </c>
      <c r="J1030" t="s">
        <v>2073</v>
      </c>
      <c r="K1030" t="s">
        <v>4735</v>
      </c>
      <c r="L1030" s="64" t="s">
        <v>4375</v>
      </c>
      <c r="M1030" t="s">
        <v>1535</v>
      </c>
      <c r="N1030" t="s">
        <v>1535</v>
      </c>
      <c r="O1030" s="263">
        <v>0</v>
      </c>
      <c r="P1030" s="158">
        <v>0</v>
      </c>
      <c r="Q1030" s="64" t="s">
        <v>254</v>
      </c>
      <c r="R1030" s="64" t="s">
        <v>568</v>
      </c>
    </row>
    <row r="1031" spans="2:18" x14ac:dyDescent="0.3">
      <c r="B1031" t="s">
        <v>2577</v>
      </c>
      <c r="C1031" t="s">
        <v>2563</v>
      </c>
      <c r="D1031" t="s">
        <v>2564</v>
      </c>
      <c r="E1031" s="64" t="s">
        <v>2831</v>
      </c>
      <c r="F1031" s="64" t="s">
        <v>2831</v>
      </c>
      <c r="G1031" s="64" t="s">
        <v>568</v>
      </c>
      <c r="H1031" s="64" t="s">
        <v>2592</v>
      </c>
      <c r="I1031" t="s">
        <v>4736</v>
      </c>
      <c r="J1031" t="s">
        <v>2072</v>
      </c>
      <c r="K1031" t="s">
        <v>568</v>
      </c>
      <c r="L1031" s="64" t="s">
        <v>4365</v>
      </c>
      <c r="M1031" t="s">
        <v>2160</v>
      </c>
      <c r="N1031" t="s">
        <v>4414</v>
      </c>
      <c r="O1031" s="263">
        <v>0</v>
      </c>
      <c r="P1031" s="158">
        <v>0</v>
      </c>
      <c r="Q1031" s="64" t="s">
        <v>254</v>
      </c>
      <c r="R1031" s="64" t="s">
        <v>568</v>
      </c>
    </row>
    <row r="1032" spans="2:18" x14ac:dyDescent="0.3">
      <c r="B1032" t="s">
        <v>2577</v>
      </c>
      <c r="C1032" t="s">
        <v>2563</v>
      </c>
      <c r="D1032" t="s">
        <v>2564</v>
      </c>
      <c r="E1032" s="64" t="s">
        <v>2831</v>
      </c>
      <c r="F1032" s="64" t="s">
        <v>2831</v>
      </c>
      <c r="G1032" s="64" t="s">
        <v>568</v>
      </c>
      <c r="H1032" s="64" t="s">
        <v>2592</v>
      </c>
      <c r="I1032" t="s">
        <v>4737</v>
      </c>
      <c r="J1032" t="s">
        <v>2072</v>
      </c>
      <c r="K1032" t="s">
        <v>568</v>
      </c>
      <c r="L1032" s="64" t="s">
        <v>4351</v>
      </c>
      <c r="M1032" t="s">
        <v>1535</v>
      </c>
      <c r="N1032" t="s">
        <v>1535</v>
      </c>
      <c r="O1032" s="263">
        <v>0</v>
      </c>
      <c r="P1032" s="158">
        <v>0</v>
      </c>
      <c r="Q1032" s="64" t="s">
        <v>254</v>
      </c>
      <c r="R1032" s="64" t="s">
        <v>568</v>
      </c>
    </row>
    <row r="1033" spans="2:18" x14ac:dyDescent="0.3">
      <c r="B1033" t="s">
        <v>2577</v>
      </c>
      <c r="C1033" t="s">
        <v>2563</v>
      </c>
      <c r="D1033" t="s">
        <v>2564</v>
      </c>
      <c r="E1033" s="64" t="s">
        <v>2831</v>
      </c>
      <c r="F1033" s="64" t="s">
        <v>2831</v>
      </c>
      <c r="G1033" s="64" t="s">
        <v>568</v>
      </c>
      <c r="H1033" s="64" t="s">
        <v>2592</v>
      </c>
      <c r="I1033" t="s">
        <v>4738</v>
      </c>
      <c r="J1033" t="s">
        <v>2072</v>
      </c>
      <c r="K1033" t="s">
        <v>568</v>
      </c>
      <c r="L1033" s="64" t="s">
        <v>4351</v>
      </c>
      <c r="M1033" t="s">
        <v>1535</v>
      </c>
      <c r="N1033" t="s">
        <v>1535</v>
      </c>
      <c r="O1033" s="263">
        <v>1</v>
      </c>
      <c r="P1033" s="158">
        <v>1363.76</v>
      </c>
      <c r="Q1033" s="64" t="s">
        <v>254</v>
      </c>
      <c r="R1033" s="64" t="s">
        <v>568</v>
      </c>
    </row>
    <row r="1034" spans="2:18" x14ac:dyDescent="0.3">
      <c r="B1034" t="s">
        <v>2577</v>
      </c>
      <c r="C1034" t="s">
        <v>2563</v>
      </c>
      <c r="D1034" t="s">
        <v>2564</v>
      </c>
      <c r="E1034" s="64" t="s">
        <v>2831</v>
      </c>
      <c r="F1034" s="64" t="s">
        <v>2831</v>
      </c>
      <c r="G1034" s="64" t="s">
        <v>568</v>
      </c>
      <c r="H1034" s="64" t="s">
        <v>2592</v>
      </c>
      <c r="I1034" t="s">
        <v>4739</v>
      </c>
      <c r="J1034" t="s">
        <v>2072</v>
      </c>
      <c r="K1034" t="s">
        <v>568</v>
      </c>
      <c r="L1034" s="64" t="s">
        <v>4365</v>
      </c>
      <c r="M1034" t="s">
        <v>1535</v>
      </c>
      <c r="N1034" t="s">
        <v>1535</v>
      </c>
      <c r="O1034" s="263">
        <v>0</v>
      </c>
      <c r="P1034" s="158">
        <v>0</v>
      </c>
      <c r="Q1034" s="64" t="s">
        <v>2147</v>
      </c>
      <c r="R1034" s="64" t="s">
        <v>568</v>
      </c>
    </row>
    <row r="1035" spans="2:18" x14ac:dyDescent="0.3">
      <c r="B1035" t="s">
        <v>2577</v>
      </c>
      <c r="C1035" t="s">
        <v>2563</v>
      </c>
      <c r="D1035" t="s">
        <v>2564</v>
      </c>
      <c r="E1035" s="64" t="s">
        <v>2831</v>
      </c>
      <c r="F1035" s="64" t="s">
        <v>2831</v>
      </c>
      <c r="G1035" s="64" t="s">
        <v>568</v>
      </c>
      <c r="H1035" s="64" t="s">
        <v>2592</v>
      </c>
      <c r="I1035" t="s">
        <v>4740</v>
      </c>
      <c r="J1035" t="s">
        <v>2073</v>
      </c>
      <c r="K1035" t="s">
        <v>4741</v>
      </c>
      <c r="L1035" s="64" t="s">
        <v>4347</v>
      </c>
      <c r="M1035" t="s">
        <v>1535</v>
      </c>
      <c r="N1035" t="s">
        <v>1535</v>
      </c>
      <c r="O1035" s="263">
        <v>0</v>
      </c>
      <c r="P1035" s="158">
        <v>0</v>
      </c>
      <c r="Q1035" s="64" t="s">
        <v>254</v>
      </c>
      <c r="R1035" s="64" t="s">
        <v>568</v>
      </c>
    </row>
    <row r="1036" spans="2:18" x14ac:dyDescent="0.3">
      <c r="B1036" t="s">
        <v>2577</v>
      </c>
      <c r="C1036" t="s">
        <v>2563</v>
      </c>
      <c r="D1036" t="s">
        <v>2564</v>
      </c>
      <c r="E1036" s="64" t="s">
        <v>2831</v>
      </c>
      <c r="F1036" s="64" t="s">
        <v>2831</v>
      </c>
      <c r="G1036" s="64" t="s">
        <v>568</v>
      </c>
      <c r="H1036" s="64" t="s">
        <v>2835</v>
      </c>
      <c r="I1036" t="s">
        <v>4742</v>
      </c>
      <c r="J1036" t="s">
        <v>2072</v>
      </c>
      <c r="K1036" t="s">
        <v>568</v>
      </c>
      <c r="L1036" s="64" t="s">
        <v>2661</v>
      </c>
      <c r="M1036" t="s">
        <v>1535</v>
      </c>
      <c r="N1036" t="s">
        <v>1535</v>
      </c>
      <c r="O1036" s="263">
        <v>0</v>
      </c>
      <c r="P1036" s="158">
        <v>0</v>
      </c>
      <c r="Q1036" s="64" t="s">
        <v>2147</v>
      </c>
      <c r="R1036" s="64" t="s">
        <v>568</v>
      </c>
    </row>
    <row r="1037" spans="2:18" x14ac:dyDescent="0.3">
      <c r="B1037" t="s">
        <v>2577</v>
      </c>
      <c r="C1037" t="s">
        <v>2563</v>
      </c>
      <c r="D1037" t="s">
        <v>2564</v>
      </c>
      <c r="E1037" s="64" t="s">
        <v>2831</v>
      </c>
      <c r="F1037" s="64" t="s">
        <v>2831</v>
      </c>
      <c r="G1037" s="64" t="s">
        <v>568</v>
      </c>
      <c r="H1037" s="64" t="s">
        <v>2835</v>
      </c>
      <c r="I1037" t="s">
        <v>4743</v>
      </c>
      <c r="J1037" t="s">
        <v>2072</v>
      </c>
      <c r="K1037" t="s">
        <v>568</v>
      </c>
      <c r="L1037" s="64" t="s">
        <v>2640</v>
      </c>
      <c r="M1037" t="s">
        <v>1535</v>
      </c>
      <c r="N1037" t="s">
        <v>1535</v>
      </c>
      <c r="O1037" s="263">
        <v>0</v>
      </c>
      <c r="P1037" s="158">
        <v>0</v>
      </c>
      <c r="Q1037" s="64" t="s">
        <v>254</v>
      </c>
      <c r="R1037" s="64" t="s">
        <v>568</v>
      </c>
    </row>
    <row r="1038" spans="2:18" x14ac:dyDescent="0.3">
      <c r="B1038" t="s">
        <v>2577</v>
      </c>
      <c r="C1038" t="s">
        <v>2563</v>
      </c>
      <c r="D1038" t="s">
        <v>2564</v>
      </c>
      <c r="E1038" s="64" t="s">
        <v>2831</v>
      </c>
      <c r="F1038" s="64" t="s">
        <v>2831</v>
      </c>
      <c r="G1038" s="64" t="s">
        <v>568</v>
      </c>
      <c r="H1038" s="64" t="s">
        <v>2835</v>
      </c>
      <c r="I1038" t="s">
        <v>4744</v>
      </c>
      <c r="J1038" t="s">
        <v>2073</v>
      </c>
      <c r="K1038" t="s">
        <v>4745</v>
      </c>
      <c r="L1038" s="64" t="s">
        <v>2682</v>
      </c>
      <c r="M1038" t="s">
        <v>2160</v>
      </c>
      <c r="N1038" t="s">
        <v>4746</v>
      </c>
      <c r="O1038" s="263">
        <v>0</v>
      </c>
      <c r="P1038" s="158">
        <v>0</v>
      </c>
      <c r="Q1038" s="64" t="s">
        <v>254</v>
      </c>
      <c r="R1038" s="64" t="s">
        <v>568</v>
      </c>
    </row>
    <row r="1039" spans="2:18" x14ac:dyDescent="0.3">
      <c r="B1039" t="s">
        <v>2577</v>
      </c>
      <c r="C1039" t="s">
        <v>2563</v>
      </c>
      <c r="D1039" t="s">
        <v>2564</v>
      </c>
      <c r="E1039" s="64" t="s">
        <v>2831</v>
      </c>
      <c r="F1039" s="64" t="s">
        <v>2831</v>
      </c>
      <c r="G1039" s="64" t="s">
        <v>568</v>
      </c>
      <c r="H1039" s="64" t="s">
        <v>2835</v>
      </c>
      <c r="I1039" t="s">
        <v>4747</v>
      </c>
      <c r="J1039" t="s">
        <v>2073</v>
      </c>
      <c r="K1039" t="s">
        <v>3205</v>
      </c>
      <c r="L1039" s="64" t="s">
        <v>2657</v>
      </c>
      <c r="M1039" t="s">
        <v>2173</v>
      </c>
      <c r="N1039" t="s">
        <v>4748</v>
      </c>
      <c r="O1039" s="263">
        <v>0</v>
      </c>
      <c r="P1039" s="158">
        <v>0</v>
      </c>
      <c r="Q1039" s="64" t="s">
        <v>254</v>
      </c>
      <c r="R1039" s="64" t="s">
        <v>568</v>
      </c>
    </row>
    <row r="1040" spans="2:18" x14ac:dyDescent="0.3">
      <c r="B1040" t="s">
        <v>2577</v>
      </c>
      <c r="C1040" t="s">
        <v>2563</v>
      </c>
      <c r="D1040" t="s">
        <v>2564</v>
      </c>
      <c r="E1040" s="64" t="s">
        <v>2831</v>
      </c>
      <c r="F1040" s="64" t="s">
        <v>2831</v>
      </c>
      <c r="G1040" s="64" t="s">
        <v>568</v>
      </c>
      <c r="H1040" s="64" t="s">
        <v>2835</v>
      </c>
      <c r="I1040" t="s">
        <v>4749</v>
      </c>
      <c r="J1040" t="s">
        <v>2072</v>
      </c>
      <c r="K1040" t="s">
        <v>568</v>
      </c>
      <c r="L1040" s="64" t="s">
        <v>2623</v>
      </c>
      <c r="M1040" t="s">
        <v>2160</v>
      </c>
      <c r="N1040" t="s">
        <v>4750</v>
      </c>
      <c r="O1040" s="263">
        <v>0</v>
      </c>
      <c r="P1040" s="158">
        <v>0</v>
      </c>
      <c r="Q1040" s="64" t="s">
        <v>254</v>
      </c>
      <c r="R1040" s="64" t="s">
        <v>568</v>
      </c>
    </row>
    <row r="1041" spans="2:18" x14ac:dyDescent="0.3">
      <c r="B1041" t="s">
        <v>2577</v>
      </c>
      <c r="C1041" t="s">
        <v>2563</v>
      </c>
      <c r="D1041" t="s">
        <v>2564</v>
      </c>
      <c r="E1041" s="64" t="s">
        <v>2831</v>
      </c>
      <c r="F1041" s="64" t="s">
        <v>2831</v>
      </c>
      <c r="G1041" s="64" t="s">
        <v>568</v>
      </c>
      <c r="H1041" s="64" t="s">
        <v>2835</v>
      </c>
      <c r="I1041" t="s">
        <v>4751</v>
      </c>
      <c r="J1041" t="s">
        <v>2072</v>
      </c>
      <c r="K1041" t="s">
        <v>568</v>
      </c>
      <c r="L1041" s="64" t="s">
        <v>2632</v>
      </c>
      <c r="M1041" t="s">
        <v>2173</v>
      </c>
      <c r="N1041" t="s">
        <v>4752</v>
      </c>
      <c r="O1041" s="263">
        <v>0</v>
      </c>
      <c r="P1041" s="158">
        <v>0</v>
      </c>
      <c r="Q1041" s="64" t="s">
        <v>254</v>
      </c>
      <c r="R1041" s="64" t="s">
        <v>568</v>
      </c>
    </row>
    <row r="1042" spans="2:18" x14ac:dyDescent="0.3">
      <c r="B1042" t="s">
        <v>2577</v>
      </c>
      <c r="C1042" t="s">
        <v>2563</v>
      </c>
      <c r="D1042" t="s">
        <v>2564</v>
      </c>
      <c r="E1042" s="64" t="s">
        <v>2831</v>
      </c>
      <c r="F1042" s="64" t="s">
        <v>2831</v>
      </c>
      <c r="G1042" s="64" t="s">
        <v>568</v>
      </c>
      <c r="H1042" s="64" t="s">
        <v>2835</v>
      </c>
      <c r="I1042" t="s">
        <v>4753</v>
      </c>
      <c r="J1042" t="s">
        <v>2072</v>
      </c>
      <c r="K1042" t="s">
        <v>568</v>
      </c>
      <c r="L1042" s="64" t="s">
        <v>2633</v>
      </c>
      <c r="M1042" t="s">
        <v>2160</v>
      </c>
      <c r="N1042" t="s">
        <v>4754</v>
      </c>
      <c r="O1042" s="263">
        <v>0</v>
      </c>
      <c r="P1042" s="158">
        <v>0</v>
      </c>
      <c r="Q1042" s="64" t="s">
        <v>2147</v>
      </c>
      <c r="R1042" s="64" t="s">
        <v>568</v>
      </c>
    </row>
    <row r="1043" spans="2:18" x14ac:dyDescent="0.3">
      <c r="B1043" t="s">
        <v>2577</v>
      </c>
      <c r="C1043" t="s">
        <v>2563</v>
      </c>
      <c r="D1043" t="s">
        <v>2564</v>
      </c>
      <c r="E1043" s="64" t="s">
        <v>2831</v>
      </c>
      <c r="F1043" s="64" t="s">
        <v>2831</v>
      </c>
      <c r="G1043" s="64" t="s">
        <v>568</v>
      </c>
      <c r="H1043" s="64" t="s">
        <v>2835</v>
      </c>
      <c r="I1043" t="s">
        <v>4755</v>
      </c>
      <c r="J1043" t="s">
        <v>2073</v>
      </c>
      <c r="K1043" t="s">
        <v>4756</v>
      </c>
      <c r="L1043" s="64" t="s">
        <v>2682</v>
      </c>
      <c r="M1043" t="s">
        <v>2176</v>
      </c>
      <c r="N1043" t="s">
        <v>4757</v>
      </c>
      <c r="O1043" s="263">
        <v>0</v>
      </c>
      <c r="P1043" s="158">
        <v>0</v>
      </c>
      <c r="Q1043" s="64" t="s">
        <v>254</v>
      </c>
      <c r="R1043" s="64" t="s">
        <v>568</v>
      </c>
    </row>
    <row r="1044" spans="2:18" x14ac:dyDescent="0.3">
      <c r="B1044" t="s">
        <v>2577</v>
      </c>
      <c r="C1044" t="s">
        <v>2563</v>
      </c>
      <c r="D1044" t="s">
        <v>2564</v>
      </c>
      <c r="E1044" s="64" t="s">
        <v>2831</v>
      </c>
      <c r="F1044" s="64" t="s">
        <v>2831</v>
      </c>
      <c r="G1044" s="64" t="s">
        <v>568</v>
      </c>
      <c r="H1044" s="64" t="s">
        <v>2835</v>
      </c>
      <c r="I1044" t="s">
        <v>4758</v>
      </c>
      <c r="J1044" t="s">
        <v>2072</v>
      </c>
      <c r="K1044" t="s">
        <v>568</v>
      </c>
      <c r="L1044" s="64" t="s">
        <v>2677</v>
      </c>
      <c r="M1044" t="s">
        <v>2160</v>
      </c>
      <c r="N1044" t="s">
        <v>4759</v>
      </c>
      <c r="O1044" s="263">
        <v>0</v>
      </c>
      <c r="P1044" s="158">
        <v>0</v>
      </c>
      <c r="Q1044" s="64" t="s">
        <v>254</v>
      </c>
      <c r="R1044" s="64" t="s">
        <v>568</v>
      </c>
    </row>
    <row r="1045" spans="2:18" x14ac:dyDescent="0.3">
      <c r="B1045" t="s">
        <v>2577</v>
      </c>
      <c r="C1045" t="s">
        <v>2563</v>
      </c>
      <c r="D1045" t="s">
        <v>2564</v>
      </c>
      <c r="E1045" s="64" t="s">
        <v>2831</v>
      </c>
      <c r="F1045" s="64" t="s">
        <v>2831</v>
      </c>
      <c r="G1045" s="64" t="s">
        <v>568</v>
      </c>
      <c r="H1045" s="64" t="s">
        <v>2835</v>
      </c>
      <c r="I1045" t="s">
        <v>4760</v>
      </c>
      <c r="J1045" t="s">
        <v>2072</v>
      </c>
      <c r="K1045" t="s">
        <v>568</v>
      </c>
      <c r="L1045" s="64" t="s">
        <v>2677</v>
      </c>
      <c r="M1045" t="s">
        <v>2160</v>
      </c>
      <c r="N1045" t="s">
        <v>4761</v>
      </c>
      <c r="O1045" s="263">
        <v>0</v>
      </c>
      <c r="P1045" s="158">
        <v>0</v>
      </c>
      <c r="Q1045" s="64" t="s">
        <v>254</v>
      </c>
      <c r="R1045" s="64" t="s">
        <v>568</v>
      </c>
    </row>
    <row r="1046" spans="2:18" x14ac:dyDescent="0.3">
      <c r="B1046" t="s">
        <v>2577</v>
      </c>
      <c r="C1046" t="s">
        <v>2563</v>
      </c>
      <c r="D1046" t="s">
        <v>2564</v>
      </c>
      <c r="E1046" s="64" t="s">
        <v>2831</v>
      </c>
      <c r="F1046" s="64" t="s">
        <v>2831</v>
      </c>
      <c r="G1046" s="64" t="s">
        <v>568</v>
      </c>
      <c r="H1046" s="64" t="s">
        <v>2835</v>
      </c>
      <c r="I1046" t="s">
        <v>4762</v>
      </c>
      <c r="J1046" t="s">
        <v>2073</v>
      </c>
      <c r="K1046" t="s">
        <v>2593</v>
      </c>
      <c r="L1046" s="64" t="s">
        <v>2695</v>
      </c>
      <c r="M1046" t="s">
        <v>2160</v>
      </c>
      <c r="N1046" t="s">
        <v>4763</v>
      </c>
      <c r="O1046" s="263">
        <v>0</v>
      </c>
      <c r="P1046" s="158">
        <v>0</v>
      </c>
      <c r="Q1046" s="64" t="s">
        <v>254</v>
      </c>
      <c r="R1046" s="64" t="s">
        <v>568</v>
      </c>
    </row>
    <row r="1047" spans="2:18" x14ac:dyDescent="0.3">
      <c r="B1047" t="s">
        <v>2577</v>
      </c>
      <c r="C1047" t="s">
        <v>2563</v>
      </c>
      <c r="D1047" t="s">
        <v>2564</v>
      </c>
      <c r="E1047" s="64" t="s">
        <v>2831</v>
      </c>
      <c r="F1047" s="64" t="s">
        <v>2831</v>
      </c>
      <c r="G1047" s="64" t="s">
        <v>568</v>
      </c>
      <c r="H1047" s="64" t="s">
        <v>2835</v>
      </c>
      <c r="I1047" t="s">
        <v>4764</v>
      </c>
      <c r="J1047" t="s">
        <v>2072</v>
      </c>
      <c r="K1047" t="s">
        <v>568</v>
      </c>
      <c r="L1047" s="64" t="s">
        <v>2652</v>
      </c>
      <c r="M1047" t="s">
        <v>2160</v>
      </c>
      <c r="N1047" t="s">
        <v>4765</v>
      </c>
      <c r="O1047" s="263">
        <v>0</v>
      </c>
      <c r="P1047" s="158">
        <v>0</v>
      </c>
      <c r="Q1047" s="64" t="s">
        <v>254</v>
      </c>
      <c r="R1047" s="64" t="s">
        <v>568</v>
      </c>
    </row>
    <row r="1048" spans="2:18" x14ac:dyDescent="0.3">
      <c r="B1048" t="s">
        <v>2577</v>
      </c>
      <c r="C1048" t="s">
        <v>2563</v>
      </c>
      <c r="D1048" t="s">
        <v>2564</v>
      </c>
      <c r="E1048" s="64" t="s">
        <v>2831</v>
      </c>
      <c r="F1048" s="64" t="s">
        <v>2831</v>
      </c>
      <c r="G1048" s="64" t="s">
        <v>568</v>
      </c>
      <c r="H1048" s="64" t="s">
        <v>2835</v>
      </c>
      <c r="I1048" t="s">
        <v>4766</v>
      </c>
      <c r="J1048" t="s">
        <v>2072</v>
      </c>
      <c r="K1048" t="s">
        <v>568</v>
      </c>
      <c r="L1048" s="64" t="s">
        <v>2623</v>
      </c>
      <c r="M1048" t="s">
        <v>2186</v>
      </c>
      <c r="N1048" t="s">
        <v>4767</v>
      </c>
      <c r="O1048" s="263">
        <v>0</v>
      </c>
      <c r="P1048" s="158">
        <v>0</v>
      </c>
      <c r="Q1048" s="64" t="s">
        <v>254</v>
      </c>
      <c r="R1048" s="64" t="s">
        <v>568</v>
      </c>
    </row>
    <row r="1049" spans="2:18" x14ac:dyDescent="0.3">
      <c r="B1049" t="s">
        <v>2577</v>
      </c>
      <c r="C1049" t="s">
        <v>2563</v>
      </c>
      <c r="D1049" t="s">
        <v>2564</v>
      </c>
      <c r="E1049" s="64" t="s">
        <v>2831</v>
      </c>
      <c r="F1049" s="64" t="s">
        <v>2831</v>
      </c>
      <c r="G1049" s="64" t="s">
        <v>568</v>
      </c>
      <c r="H1049" s="64" t="s">
        <v>2835</v>
      </c>
      <c r="I1049" t="s">
        <v>4768</v>
      </c>
      <c r="J1049" t="s">
        <v>2072</v>
      </c>
      <c r="K1049" t="s">
        <v>568</v>
      </c>
      <c r="L1049" s="64" t="s">
        <v>2623</v>
      </c>
      <c r="M1049" t="s">
        <v>2176</v>
      </c>
      <c r="N1049" t="s">
        <v>4769</v>
      </c>
      <c r="O1049" s="263">
        <v>0</v>
      </c>
      <c r="P1049" s="158">
        <v>0</v>
      </c>
      <c r="Q1049" s="64" t="s">
        <v>254</v>
      </c>
      <c r="R1049" s="64" t="s">
        <v>568</v>
      </c>
    </row>
    <row r="1050" spans="2:18" x14ac:dyDescent="0.3">
      <c r="B1050" t="s">
        <v>2577</v>
      </c>
      <c r="C1050" t="s">
        <v>2563</v>
      </c>
      <c r="D1050" t="s">
        <v>2564</v>
      </c>
      <c r="E1050" s="64" t="s">
        <v>2831</v>
      </c>
      <c r="F1050" s="64" t="s">
        <v>2831</v>
      </c>
      <c r="G1050" s="64" t="s">
        <v>568</v>
      </c>
      <c r="H1050" s="64" t="s">
        <v>2835</v>
      </c>
      <c r="I1050" t="s">
        <v>4770</v>
      </c>
      <c r="J1050" t="s">
        <v>2072</v>
      </c>
      <c r="K1050" t="s">
        <v>568</v>
      </c>
      <c r="L1050" s="64" t="s">
        <v>2689</v>
      </c>
      <c r="M1050" t="s">
        <v>2173</v>
      </c>
      <c r="N1050" t="s">
        <v>4771</v>
      </c>
      <c r="O1050" s="263">
        <v>0</v>
      </c>
      <c r="P1050" s="158">
        <v>0</v>
      </c>
      <c r="Q1050" s="64" t="s">
        <v>254</v>
      </c>
      <c r="R1050" s="64" t="s">
        <v>568</v>
      </c>
    </row>
    <row r="1051" spans="2:18" x14ac:dyDescent="0.3">
      <c r="B1051" t="s">
        <v>2577</v>
      </c>
      <c r="C1051" t="s">
        <v>2563</v>
      </c>
      <c r="D1051" t="s">
        <v>2564</v>
      </c>
      <c r="E1051" s="64" t="s">
        <v>2831</v>
      </c>
      <c r="F1051" s="64" t="s">
        <v>2831</v>
      </c>
      <c r="G1051" s="64" t="s">
        <v>568</v>
      </c>
      <c r="H1051" s="64" t="s">
        <v>2835</v>
      </c>
      <c r="I1051" t="s">
        <v>4772</v>
      </c>
      <c r="J1051" t="s">
        <v>2072</v>
      </c>
      <c r="K1051" t="s">
        <v>568</v>
      </c>
      <c r="L1051" s="64" t="s">
        <v>2624</v>
      </c>
      <c r="M1051" t="s">
        <v>2160</v>
      </c>
      <c r="N1051" t="s">
        <v>4773</v>
      </c>
      <c r="O1051" s="263">
        <v>0</v>
      </c>
      <c r="P1051" s="158">
        <v>0</v>
      </c>
      <c r="Q1051" s="64" t="s">
        <v>254</v>
      </c>
      <c r="R1051" s="64" t="s">
        <v>568</v>
      </c>
    </row>
    <row r="1052" spans="2:18" x14ac:dyDescent="0.3">
      <c r="B1052" t="s">
        <v>2577</v>
      </c>
      <c r="C1052" t="s">
        <v>2563</v>
      </c>
      <c r="D1052" t="s">
        <v>2564</v>
      </c>
      <c r="E1052" s="64" t="s">
        <v>2831</v>
      </c>
      <c r="F1052" s="64" t="s">
        <v>2831</v>
      </c>
      <c r="G1052" s="64" t="s">
        <v>568</v>
      </c>
      <c r="H1052" s="64" t="s">
        <v>2835</v>
      </c>
      <c r="I1052" t="s">
        <v>4774</v>
      </c>
      <c r="J1052" t="s">
        <v>2073</v>
      </c>
      <c r="K1052" t="s">
        <v>4775</v>
      </c>
      <c r="L1052" s="64" t="s">
        <v>2695</v>
      </c>
      <c r="M1052" t="s">
        <v>2160</v>
      </c>
      <c r="N1052" t="s">
        <v>4776</v>
      </c>
      <c r="O1052" s="263">
        <v>0</v>
      </c>
      <c r="P1052" s="158">
        <v>0</v>
      </c>
      <c r="Q1052" s="64" t="s">
        <v>254</v>
      </c>
      <c r="R1052" s="64" t="s">
        <v>568</v>
      </c>
    </row>
    <row r="1053" spans="2:18" x14ac:dyDescent="0.3">
      <c r="B1053" t="s">
        <v>2577</v>
      </c>
      <c r="C1053" t="s">
        <v>2563</v>
      </c>
      <c r="D1053" t="s">
        <v>2564</v>
      </c>
      <c r="E1053" s="64" t="s">
        <v>2831</v>
      </c>
      <c r="F1053" s="64" t="s">
        <v>2831</v>
      </c>
      <c r="G1053" s="64" t="s">
        <v>568</v>
      </c>
      <c r="H1053" s="64" t="s">
        <v>2835</v>
      </c>
      <c r="I1053" t="s">
        <v>4777</v>
      </c>
      <c r="J1053" t="s">
        <v>2073</v>
      </c>
      <c r="K1053" t="s">
        <v>4778</v>
      </c>
      <c r="L1053" s="64" t="s">
        <v>2717</v>
      </c>
      <c r="M1053" t="s">
        <v>2160</v>
      </c>
      <c r="N1053" t="s">
        <v>4779</v>
      </c>
      <c r="O1053" s="263">
        <v>0</v>
      </c>
      <c r="P1053" s="158">
        <v>0</v>
      </c>
      <c r="Q1053" s="64" t="s">
        <v>254</v>
      </c>
      <c r="R1053" s="64" t="s">
        <v>568</v>
      </c>
    </row>
    <row r="1054" spans="2:18" x14ac:dyDescent="0.3">
      <c r="B1054" t="s">
        <v>2577</v>
      </c>
      <c r="C1054" t="s">
        <v>2563</v>
      </c>
      <c r="D1054" t="s">
        <v>2564</v>
      </c>
      <c r="E1054" s="64" t="s">
        <v>2831</v>
      </c>
      <c r="F1054" s="64" t="s">
        <v>2831</v>
      </c>
      <c r="G1054" s="64" t="s">
        <v>568</v>
      </c>
      <c r="H1054" s="64" t="s">
        <v>2835</v>
      </c>
      <c r="I1054" t="s">
        <v>4780</v>
      </c>
      <c r="J1054" t="s">
        <v>2072</v>
      </c>
      <c r="K1054" t="s">
        <v>568</v>
      </c>
      <c r="L1054" s="64" t="s">
        <v>2629</v>
      </c>
      <c r="M1054" t="s">
        <v>2160</v>
      </c>
      <c r="N1054" t="s">
        <v>4781</v>
      </c>
      <c r="O1054" s="263">
        <v>0</v>
      </c>
      <c r="P1054" s="158">
        <v>0</v>
      </c>
      <c r="Q1054" s="64" t="s">
        <v>254</v>
      </c>
      <c r="R1054" s="64" t="s">
        <v>568</v>
      </c>
    </row>
    <row r="1055" spans="2:18" x14ac:dyDescent="0.3">
      <c r="B1055" t="s">
        <v>2577</v>
      </c>
      <c r="C1055" t="s">
        <v>2563</v>
      </c>
      <c r="D1055" t="s">
        <v>2564</v>
      </c>
      <c r="E1055" s="64" t="s">
        <v>2831</v>
      </c>
      <c r="F1055" s="64" t="s">
        <v>2831</v>
      </c>
      <c r="G1055" s="64" t="s">
        <v>568</v>
      </c>
      <c r="H1055" s="64" t="s">
        <v>2835</v>
      </c>
      <c r="I1055" t="s">
        <v>4782</v>
      </c>
      <c r="J1055" t="s">
        <v>2073</v>
      </c>
      <c r="K1055" t="s">
        <v>4393</v>
      </c>
      <c r="L1055" s="64" t="s">
        <v>2708</v>
      </c>
      <c r="M1055" t="s">
        <v>2160</v>
      </c>
      <c r="N1055" t="s">
        <v>4783</v>
      </c>
      <c r="O1055" s="263">
        <v>0</v>
      </c>
      <c r="P1055" s="158">
        <v>0</v>
      </c>
      <c r="Q1055" s="64" t="s">
        <v>254</v>
      </c>
      <c r="R1055" s="64" t="s">
        <v>568</v>
      </c>
    </row>
    <row r="1056" spans="2:18" x14ac:dyDescent="0.3">
      <c r="B1056" t="s">
        <v>2577</v>
      </c>
      <c r="C1056" t="s">
        <v>2563</v>
      </c>
      <c r="D1056" t="s">
        <v>2564</v>
      </c>
      <c r="E1056" s="64" t="s">
        <v>2831</v>
      </c>
      <c r="F1056" s="64" t="s">
        <v>2831</v>
      </c>
      <c r="G1056" s="64" t="s">
        <v>568</v>
      </c>
      <c r="H1056" s="64" t="s">
        <v>2835</v>
      </c>
      <c r="I1056" t="s">
        <v>4784</v>
      </c>
      <c r="J1056" t="s">
        <v>2072</v>
      </c>
      <c r="K1056" t="s">
        <v>568</v>
      </c>
      <c r="L1056" s="64" t="s">
        <v>2658</v>
      </c>
      <c r="M1056" t="s">
        <v>2160</v>
      </c>
      <c r="N1056" t="s">
        <v>4785</v>
      </c>
      <c r="O1056" s="263">
        <v>0</v>
      </c>
      <c r="P1056" s="158">
        <v>0</v>
      </c>
      <c r="Q1056" s="64" t="s">
        <v>254</v>
      </c>
      <c r="R1056" s="64" t="s">
        <v>568</v>
      </c>
    </row>
    <row r="1057" spans="2:18" x14ac:dyDescent="0.3">
      <c r="B1057" t="s">
        <v>2577</v>
      </c>
      <c r="C1057" t="s">
        <v>2563</v>
      </c>
      <c r="D1057" t="s">
        <v>2564</v>
      </c>
      <c r="E1057" s="64" t="s">
        <v>2831</v>
      </c>
      <c r="F1057" s="64" t="s">
        <v>2831</v>
      </c>
      <c r="G1057" s="64" t="s">
        <v>568</v>
      </c>
      <c r="H1057" s="64" t="s">
        <v>2835</v>
      </c>
      <c r="I1057" t="s">
        <v>4786</v>
      </c>
      <c r="J1057" t="s">
        <v>2072</v>
      </c>
      <c r="K1057" t="s">
        <v>568</v>
      </c>
      <c r="L1057" s="64" t="s">
        <v>2683</v>
      </c>
      <c r="M1057" t="s">
        <v>2160</v>
      </c>
      <c r="N1057" t="s">
        <v>4787</v>
      </c>
      <c r="O1057" s="263">
        <v>0</v>
      </c>
      <c r="P1057" s="158">
        <v>0</v>
      </c>
      <c r="Q1057" s="64" t="s">
        <v>254</v>
      </c>
      <c r="R1057" s="64" t="s">
        <v>568</v>
      </c>
    </row>
    <row r="1058" spans="2:18" x14ac:dyDescent="0.3">
      <c r="B1058" t="s">
        <v>2577</v>
      </c>
      <c r="C1058" t="s">
        <v>2563</v>
      </c>
      <c r="D1058" t="s">
        <v>2564</v>
      </c>
      <c r="E1058" s="64" t="s">
        <v>2831</v>
      </c>
      <c r="F1058" s="64" t="s">
        <v>2831</v>
      </c>
      <c r="G1058" s="64" t="s">
        <v>568</v>
      </c>
      <c r="H1058" s="64" t="s">
        <v>2835</v>
      </c>
      <c r="I1058" t="s">
        <v>4788</v>
      </c>
      <c r="J1058" t="s">
        <v>2072</v>
      </c>
      <c r="K1058" t="s">
        <v>568</v>
      </c>
      <c r="L1058" s="64" t="s">
        <v>2621</v>
      </c>
      <c r="M1058" t="s">
        <v>2173</v>
      </c>
      <c r="N1058" t="s">
        <v>4789</v>
      </c>
      <c r="O1058" s="263">
        <v>0</v>
      </c>
      <c r="P1058" s="158">
        <v>0</v>
      </c>
      <c r="Q1058" s="64" t="s">
        <v>254</v>
      </c>
      <c r="R1058" s="64" t="s">
        <v>568</v>
      </c>
    </row>
    <row r="1059" spans="2:18" x14ac:dyDescent="0.3">
      <c r="B1059" t="s">
        <v>2577</v>
      </c>
      <c r="C1059" t="s">
        <v>2563</v>
      </c>
      <c r="D1059" t="s">
        <v>2564</v>
      </c>
      <c r="E1059" s="64" t="s">
        <v>2831</v>
      </c>
      <c r="F1059" s="64" t="s">
        <v>2831</v>
      </c>
      <c r="G1059" s="64" t="s">
        <v>568</v>
      </c>
      <c r="H1059" s="64" t="s">
        <v>2835</v>
      </c>
      <c r="I1059" t="s">
        <v>4790</v>
      </c>
      <c r="J1059" t="s">
        <v>2072</v>
      </c>
      <c r="K1059" t="s">
        <v>568</v>
      </c>
      <c r="L1059" s="64" t="s">
        <v>2623</v>
      </c>
      <c r="M1059" t="s">
        <v>2160</v>
      </c>
      <c r="N1059" t="s">
        <v>4791</v>
      </c>
      <c r="O1059" s="263">
        <v>0</v>
      </c>
      <c r="P1059" s="158">
        <v>0</v>
      </c>
      <c r="Q1059" s="64" t="s">
        <v>254</v>
      </c>
      <c r="R1059" s="64" t="s">
        <v>568</v>
      </c>
    </row>
    <row r="1060" spans="2:18" x14ac:dyDescent="0.3">
      <c r="B1060" t="s">
        <v>2577</v>
      </c>
      <c r="C1060" t="s">
        <v>2563</v>
      </c>
      <c r="D1060" t="s">
        <v>2564</v>
      </c>
      <c r="E1060" s="64" t="s">
        <v>2831</v>
      </c>
      <c r="F1060" s="64" t="s">
        <v>2831</v>
      </c>
      <c r="G1060" s="64" t="s">
        <v>568</v>
      </c>
      <c r="H1060" s="64" t="s">
        <v>2835</v>
      </c>
      <c r="I1060" t="s">
        <v>4792</v>
      </c>
      <c r="J1060" t="s">
        <v>2072</v>
      </c>
      <c r="K1060" t="s">
        <v>568</v>
      </c>
      <c r="L1060" s="64" t="s">
        <v>2709</v>
      </c>
      <c r="M1060" t="s">
        <v>2160</v>
      </c>
      <c r="N1060" t="s">
        <v>4793</v>
      </c>
      <c r="O1060" s="263">
        <v>0</v>
      </c>
      <c r="P1060" s="158">
        <v>0</v>
      </c>
      <c r="Q1060" s="64" t="s">
        <v>2147</v>
      </c>
      <c r="R1060" s="64" t="s">
        <v>568</v>
      </c>
    </row>
    <row r="1061" spans="2:18" x14ac:dyDescent="0.3">
      <c r="B1061" t="s">
        <v>2577</v>
      </c>
      <c r="C1061" t="s">
        <v>2563</v>
      </c>
      <c r="D1061" t="s">
        <v>2564</v>
      </c>
      <c r="E1061" s="64" t="s">
        <v>2831</v>
      </c>
      <c r="F1061" s="64" t="s">
        <v>2831</v>
      </c>
      <c r="G1061" s="64" t="s">
        <v>568</v>
      </c>
      <c r="H1061" s="64" t="s">
        <v>2835</v>
      </c>
      <c r="I1061" t="s">
        <v>4794</v>
      </c>
      <c r="J1061" t="s">
        <v>2072</v>
      </c>
      <c r="K1061" t="s">
        <v>568</v>
      </c>
      <c r="L1061" s="64" t="s">
        <v>2695</v>
      </c>
      <c r="M1061" t="s">
        <v>2160</v>
      </c>
      <c r="N1061" t="s">
        <v>4795</v>
      </c>
      <c r="O1061" s="263">
        <v>0</v>
      </c>
      <c r="P1061" s="158">
        <v>0</v>
      </c>
      <c r="Q1061" s="64" t="s">
        <v>254</v>
      </c>
      <c r="R1061" s="64" t="s">
        <v>568</v>
      </c>
    </row>
    <row r="1062" spans="2:18" x14ac:dyDescent="0.3">
      <c r="B1062" t="s">
        <v>2577</v>
      </c>
      <c r="C1062" t="s">
        <v>2563</v>
      </c>
      <c r="D1062" t="s">
        <v>2564</v>
      </c>
      <c r="E1062" s="64" t="s">
        <v>2831</v>
      </c>
      <c r="F1062" s="64" t="s">
        <v>2831</v>
      </c>
      <c r="G1062" s="64" t="s">
        <v>568</v>
      </c>
      <c r="H1062" s="64" t="s">
        <v>2835</v>
      </c>
      <c r="I1062" t="s">
        <v>4796</v>
      </c>
      <c r="J1062" t="s">
        <v>2072</v>
      </c>
      <c r="K1062" t="s">
        <v>568</v>
      </c>
      <c r="L1062" s="64" t="s">
        <v>2621</v>
      </c>
      <c r="M1062" t="s">
        <v>2160</v>
      </c>
      <c r="N1062" t="s">
        <v>3023</v>
      </c>
      <c r="O1062" s="263">
        <v>0</v>
      </c>
      <c r="P1062" s="158">
        <v>0</v>
      </c>
      <c r="Q1062" s="64" t="s">
        <v>254</v>
      </c>
      <c r="R1062" s="64" t="s">
        <v>568</v>
      </c>
    </row>
    <row r="1063" spans="2:18" x14ac:dyDescent="0.3">
      <c r="B1063" t="s">
        <v>2577</v>
      </c>
      <c r="C1063" t="s">
        <v>2563</v>
      </c>
      <c r="D1063" t="s">
        <v>2564</v>
      </c>
      <c r="E1063" s="64" t="s">
        <v>2831</v>
      </c>
      <c r="F1063" s="64" t="s">
        <v>2831</v>
      </c>
      <c r="G1063" s="64" t="s">
        <v>568</v>
      </c>
      <c r="H1063" s="64" t="s">
        <v>2835</v>
      </c>
      <c r="I1063" t="s">
        <v>4797</v>
      </c>
      <c r="J1063" t="s">
        <v>2072</v>
      </c>
      <c r="K1063" t="s">
        <v>568</v>
      </c>
      <c r="L1063" s="64" t="s">
        <v>2666</v>
      </c>
      <c r="M1063" t="s">
        <v>2160</v>
      </c>
      <c r="N1063" t="s">
        <v>4798</v>
      </c>
      <c r="O1063" s="263">
        <v>0</v>
      </c>
      <c r="P1063" s="158">
        <v>0</v>
      </c>
      <c r="Q1063" s="64" t="s">
        <v>254</v>
      </c>
      <c r="R1063" s="64" t="s">
        <v>568</v>
      </c>
    </row>
    <row r="1064" spans="2:18" x14ac:dyDescent="0.3">
      <c r="B1064" t="s">
        <v>2577</v>
      </c>
      <c r="C1064" t="s">
        <v>2563</v>
      </c>
      <c r="D1064" t="s">
        <v>2564</v>
      </c>
      <c r="E1064" s="64" t="s">
        <v>2831</v>
      </c>
      <c r="F1064" s="64" t="s">
        <v>2831</v>
      </c>
      <c r="G1064" s="64" t="s">
        <v>568</v>
      </c>
      <c r="H1064" s="64" t="s">
        <v>2835</v>
      </c>
      <c r="I1064" t="s">
        <v>4799</v>
      </c>
      <c r="J1064" t="s">
        <v>2072</v>
      </c>
      <c r="K1064" t="s">
        <v>568</v>
      </c>
      <c r="L1064" s="64" t="s">
        <v>2631</v>
      </c>
      <c r="M1064" t="s">
        <v>2160</v>
      </c>
      <c r="N1064" t="s">
        <v>4800</v>
      </c>
      <c r="O1064" s="263">
        <v>0</v>
      </c>
      <c r="P1064" s="158">
        <v>0</v>
      </c>
      <c r="Q1064" s="64" t="s">
        <v>254</v>
      </c>
      <c r="R1064" s="64" t="s">
        <v>568</v>
      </c>
    </row>
    <row r="1065" spans="2:18" x14ac:dyDescent="0.3">
      <c r="B1065" t="s">
        <v>2577</v>
      </c>
      <c r="C1065" t="s">
        <v>2563</v>
      </c>
      <c r="D1065" t="s">
        <v>2564</v>
      </c>
      <c r="E1065" s="64" t="s">
        <v>2831</v>
      </c>
      <c r="F1065" s="64" t="s">
        <v>2831</v>
      </c>
      <c r="G1065" s="64" t="s">
        <v>568</v>
      </c>
      <c r="H1065" s="64" t="s">
        <v>2835</v>
      </c>
      <c r="I1065" t="s">
        <v>4801</v>
      </c>
      <c r="J1065" t="s">
        <v>2072</v>
      </c>
      <c r="K1065" t="s">
        <v>568</v>
      </c>
      <c r="L1065" s="64" t="s">
        <v>2633</v>
      </c>
      <c r="M1065" t="s">
        <v>2160</v>
      </c>
      <c r="N1065" t="s">
        <v>4802</v>
      </c>
      <c r="O1065" s="263">
        <v>0</v>
      </c>
      <c r="P1065" s="158">
        <v>0</v>
      </c>
      <c r="Q1065" s="64" t="s">
        <v>254</v>
      </c>
      <c r="R1065" s="64" t="s">
        <v>568</v>
      </c>
    </row>
    <row r="1066" spans="2:18" x14ac:dyDescent="0.3">
      <c r="B1066" t="s">
        <v>2577</v>
      </c>
      <c r="C1066" t="s">
        <v>2563</v>
      </c>
      <c r="D1066" t="s">
        <v>2564</v>
      </c>
      <c r="E1066" s="64" t="s">
        <v>2831</v>
      </c>
      <c r="F1066" s="64" t="s">
        <v>2831</v>
      </c>
      <c r="G1066" s="64" t="s">
        <v>568</v>
      </c>
      <c r="H1066" s="64" t="s">
        <v>2835</v>
      </c>
      <c r="I1066" t="s">
        <v>4803</v>
      </c>
      <c r="J1066" t="s">
        <v>2072</v>
      </c>
      <c r="K1066" t="s">
        <v>568</v>
      </c>
      <c r="L1066" s="64" t="s">
        <v>2708</v>
      </c>
      <c r="M1066" t="s">
        <v>2176</v>
      </c>
      <c r="N1066" t="s">
        <v>4804</v>
      </c>
      <c r="O1066" s="263">
        <v>0</v>
      </c>
      <c r="P1066" s="158">
        <v>0</v>
      </c>
      <c r="Q1066" s="64" t="s">
        <v>254</v>
      </c>
      <c r="R1066" s="64" t="s">
        <v>568</v>
      </c>
    </row>
    <row r="1067" spans="2:18" x14ac:dyDescent="0.3">
      <c r="B1067" t="s">
        <v>2577</v>
      </c>
      <c r="C1067" t="s">
        <v>2563</v>
      </c>
      <c r="D1067" t="s">
        <v>2564</v>
      </c>
      <c r="E1067" s="64" t="s">
        <v>2831</v>
      </c>
      <c r="F1067" s="64" t="s">
        <v>2831</v>
      </c>
      <c r="G1067" s="64" t="s">
        <v>568</v>
      </c>
      <c r="H1067" s="64" t="s">
        <v>2835</v>
      </c>
      <c r="I1067" t="s">
        <v>4805</v>
      </c>
      <c r="J1067" t="s">
        <v>2073</v>
      </c>
      <c r="K1067" t="s">
        <v>4806</v>
      </c>
      <c r="L1067" s="64" t="s">
        <v>2632</v>
      </c>
      <c r="M1067" t="s">
        <v>2160</v>
      </c>
      <c r="N1067" t="s">
        <v>4807</v>
      </c>
      <c r="O1067" s="263">
        <v>0</v>
      </c>
      <c r="P1067" s="158">
        <v>0</v>
      </c>
      <c r="Q1067" s="64" t="s">
        <v>254</v>
      </c>
      <c r="R1067" s="64" t="s">
        <v>568</v>
      </c>
    </row>
    <row r="1068" spans="2:18" x14ac:dyDescent="0.3">
      <c r="B1068" t="s">
        <v>2577</v>
      </c>
      <c r="C1068" t="s">
        <v>2563</v>
      </c>
      <c r="D1068" t="s">
        <v>2564</v>
      </c>
      <c r="E1068" s="64" t="s">
        <v>2831</v>
      </c>
      <c r="F1068" s="64" t="s">
        <v>2831</v>
      </c>
      <c r="G1068" s="64" t="s">
        <v>568</v>
      </c>
      <c r="H1068" s="64" t="s">
        <v>2835</v>
      </c>
      <c r="I1068" t="s">
        <v>4808</v>
      </c>
      <c r="J1068" t="s">
        <v>2072</v>
      </c>
      <c r="K1068" t="s">
        <v>568</v>
      </c>
      <c r="L1068" s="64" t="s">
        <v>2687</v>
      </c>
      <c r="M1068" t="s">
        <v>2160</v>
      </c>
      <c r="N1068" t="s">
        <v>4809</v>
      </c>
      <c r="O1068" s="263">
        <v>0</v>
      </c>
      <c r="P1068" s="158">
        <v>0</v>
      </c>
      <c r="Q1068" s="64" t="s">
        <v>254</v>
      </c>
      <c r="R1068" s="64" t="s">
        <v>568</v>
      </c>
    </row>
    <row r="1069" spans="2:18" x14ac:dyDescent="0.3">
      <c r="B1069" t="s">
        <v>2577</v>
      </c>
      <c r="C1069" t="s">
        <v>2563</v>
      </c>
      <c r="D1069" t="s">
        <v>2564</v>
      </c>
      <c r="E1069" s="64" t="s">
        <v>2831</v>
      </c>
      <c r="F1069" s="64" t="s">
        <v>2831</v>
      </c>
      <c r="G1069" s="64" t="s">
        <v>568</v>
      </c>
      <c r="H1069" s="64" t="s">
        <v>2835</v>
      </c>
      <c r="I1069" t="s">
        <v>4810</v>
      </c>
      <c r="J1069" t="s">
        <v>2072</v>
      </c>
      <c r="K1069" t="s">
        <v>568</v>
      </c>
      <c r="L1069" s="64" t="s">
        <v>2682</v>
      </c>
      <c r="M1069" t="s">
        <v>2160</v>
      </c>
      <c r="N1069" t="s">
        <v>4811</v>
      </c>
      <c r="O1069" s="263">
        <v>0</v>
      </c>
      <c r="P1069" s="158">
        <v>0</v>
      </c>
      <c r="Q1069" s="64" t="s">
        <v>254</v>
      </c>
      <c r="R1069" s="64" t="s">
        <v>568</v>
      </c>
    </row>
    <row r="1070" spans="2:18" x14ac:dyDescent="0.3">
      <c r="B1070" t="s">
        <v>2577</v>
      </c>
      <c r="C1070" t="s">
        <v>2563</v>
      </c>
      <c r="D1070" t="s">
        <v>2564</v>
      </c>
      <c r="E1070" s="64" t="s">
        <v>2831</v>
      </c>
      <c r="F1070" s="64" t="s">
        <v>2831</v>
      </c>
      <c r="G1070" s="64" t="s">
        <v>568</v>
      </c>
      <c r="H1070" s="64" t="s">
        <v>2835</v>
      </c>
      <c r="I1070" t="s">
        <v>4812</v>
      </c>
      <c r="J1070" t="s">
        <v>2072</v>
      </c>
      <c r="K1070" t="s">
        <v>568</v>
      </c>
      <c r="L1070" s="64" t="s">
        <v>2633</v>
      </c>
      <c r="M1070" t="s">
        <v>2160</v>
      </c>
      <c r="N1070" t="s">
        <v>4813</v>
      </c>
      <c r="O1070" s="263">
        <v>0</v>
      </c>
      <c r="P1070" s="158">
        <v>0</v>
      </c>
      <c r="Q1070" s="64" t="s">
        <v>254</v>
      </c>
      <c r="R1070" s="64" t="s">
        <v>568</v>
      </c>
    </row>
    <row r="1071" spans="2:18" x14ac:dyDescent="0.3">
      <c r="B1071" t="s">
        <v>2577</v>
      </c>
      <c r="C1071" t="s">
        <v>2563</v>
      </c>
      <c r="D1071" t="s">
        <v>2564</v>
      </c>
      <c r="E1071" s="64" t="s">
        <v>2831</v>
      </c>
      <c r="F1071" s="64" t="s">
        <v>2831</v>
      </c>
      <c r="G1071" s="64" t="s">
        <v>568</v>
      </c>
      <c r="H1071" s="64" t="s">
        <v>2835</v>
      </c>
      <c r="I1071" t="s">
        <v>4814</v>
      </c>
      <c r="J1071" t="s">
        <v>2073</v>
      </c>
      <c r="K1071" t="s">
        <v>4815</v>
      </c>
      <c r="L1071" s="64" t="s">
        <v>2652</v>
      </c>
      <c r="M1071" t="s">
        <v>2160</v>
      </c>
      <c r="N1071" t="s">
        <v>4816</v>
      </c>
      <c r="O1071" s="263">
        <v>0</v>
      </c>
      <c r="P1071" s="158">
        <v>0</v>
      </c>
      <c r="Q1071" s="64" t="s">
        <v>254</v>
      </c>
      <c r="R1071" s="64" t="s">
        <v>568</v>
      </c>
    </row>
    <row r="1072" spans="2:18" x14ac:dyDescent="0.3">
      <c r="B1072" t="s">
        <v>2577</v>
      </c>
      <c r="C1072" t="s">
        <v>2563</v>
      </c>
      <c r="D1072" t="s">
        <v>2564</v>
      </c>
      <c r="E1072" s="64" t="s">
        <v>2831</v>
      </c>
      <c r="F1072" s="64" t="s">
        <v>2831</v>
      </c>
      <c r="G1072" s="64" t="s">
        <v>568</v>
      </c>
      <c r="H1072" s="64" t="s">
        <v>2835</v>
      </c>
      <c r="I1072" t="s">
        <v>4817</v>
      </c>
      <c r="J1072" t="s">
        <v>2072</v>
      </c>
      <c r="K1072" t="s">
        <v>568</v>
      </c>
      <c r="L1072" s="64" t="s">
        <v>2659</v>
      </c>
      <c r="M1072" t="s">
        <v>2160</v>
      </c>
      <c r="N1072" t="s">
        <v>4818</v>
      </c>
      <c r="O1072" s="263">
        <v>0</v>
      </c>
      <c r="P1072" s="158">
        <v>0</v>
      </c>
      <c r="Q1072" s="64" t="s">
        <v>254</v>
      </c>
      <c r="R1072" s="64" t="s">
        <v>568</v>
      </c>
    </row>
    <row r="1073" spans="2:18" x14ac:dyDescent="0.3">
      <c r="B1073" t="s">
        <v>2577</v>
      </c>
      <c r="C1073" t="s">
        <v>2563</v>
      </c>
      <c r="D1073" t="s">
        <v>2564</v>
      </c>
      <c r="E1073" s="64" t="s">
        <v>2831</v>
      </c>
      <c r="F1073" s="64" t="s">
        <v>2831</v>
      </c>
      <c r="G1073" s="64" t="s">
        <v>568</v>
      </c>
      <c r="H1073" s="64" t="s">
        <v>2835</v>
      </c>
      <c r="I1073" t="s">
        <v>4819</v>
      </c>
      <c r="J1073" t="s">
        <v>2072</v>
      </c>
      <c r="K1073" t="s">
        <v>568</v>
      </c>
      <c r="L1073" s="64" t="s">
        <v>2666</v>
      </c>
      <c r="M1073" t="s">
        <v>2160</v>
      </c>
      <c r="N1073" t="s">
        <v>4820</v>
      </c>
      <c r="O1073" s="263">
        <v>0</v>
      </c>
      <c r="P1073" s="158">
        <v>0</v>
      </c>
      <c r="Q1073" s="64" t="s">
        <v>254</v>
      </c>
      <c r="R1073" s="64" t="s">
        <v>568</v>
      </c>
    </row>
    <row r="1074" spans="2:18" x14ac:dyDescent="0.3">
      <c r="B1074" t="s">
        <v>2577</v>
      </c>
      <c r="C1074" t="s">
        <v>2563</v>
      </c>
      <c r="D1074" t="s">
        <v>2564</v>
      </c>
      <c r="E1074" s="64" t="s">
        <v>2831</v>
      </c>
      <c r="F1074" s="64" t="s">
        <v>2831</v>
      </c>
      <c r="G1074" s="64" t="s">
        <v>568</v>
      </c>
      <c r="H1074" s="64" t="s">
        <v>2835</v>
      </c>
      <c r="I1074" t="s">
        <v>4821</v>
      </c>
      <c r="J1074" t="s">
        <v>2073</v>
      </c>
      <c r="K1074" t="s">
        <v>4822</v>
      </c>
      <c r="L1074" s="64" t="s">
        <v>2624</v>
      </c>
      <c r="M1074" t="s">
        <v>2160</v>
      </c>
      <c r="N1074" t="s">
        <v>4823</v>
      </c>
      <c r="O1074" s="263">
        <v>0</v>
      </c>
      <c r="P1074" s="158">
        <v>0</v>
      </c>
      <c r="Q1074" s="64" t="s">
        <v>254</v>
      </c>
      <c r="R1074" s="64" t="s">
        <v>568</v>
      </c>
    </row>
    <row r="1075" spans="2:18" x14ac:dyDescent="0.3">
      <c r="B1075" t="s">
        <v>2577</v>
      </c>
      <c r="C1075" t="s">
        <v>2563</v>
      </c>
      <c r="D1075" t="s">
        <v>2564</v>
      </c>
      <c r="E1075" s="64" t="s">
        <v>2831</v>
      </c>
      <c r="F1075" s="64" t="s">
        <v>2831</v>
      </c>
      <c r="G1075" s="64" t="s">
        <v>568</v>
      </c>
      <c r="H1075" s="64" t="s">
        <v>2835</v>
      </c>
      <c r="I1075" t="s">
        <v>4824</v>
      </c>
      <c r="J1075" t="s">
        <v>2072</v>
      </c>
      <c r="K1075" t="s">
        <v>568</v>
      </c>
      <c r="L1075" s="64" t="s">
        <v>2623</v>
      </c>
      <c r="M1075" t="s">
        <v>2160</v>
      </c>
      <c r="N1075" t="s">
        <v>4825</v>
      </c>
      <c r="O1075" s="263">
        <v>1</v>
      </c>
      <c r="P1075" s="158">
        <v>4897.24</v>
      </c>
      <c r="Q1075" s="64" t="s">
        <v>254</v>
      </c>
      <c r="R1075" s="64" t="s">
        <v>568</v>
      </c>
    </row>
    <row r="1076" spans="2:18" x14ac:dyDescent="0.3">
      <c r="B1076" t="s">
        <v>2577</v>
      </c>
      <c r="C1076" t="s">
        <v>2563</v>
      </c>
      <c r="D1076" t="s">
        <v>2564</v>
      </c>
      <c r="E1076" s="64" t="s">
        <v>2831</v>
      </c>
      <c r="F1076" s="64" t="s">
        <v>2831</v>
      </c>
      <c r="G1076" s="64" t="s">
        <v>568</v>
      </c>
      <c r="H1076" s="64" t="s">
        <v>2835</v>
      </c>
      <c r="I1076" t="s">
        <v>4826</v>
      </c>
      <c r="J1076" t="s">
        <v>2072</v>
      </c>
      <c r="K1076" t="s">
        <v>568</v>
      </c>
      <c r="L1076" s="64" t="s">
        <v>2661</v>
      </c>
      <c r="M1076" t="s">
        <v>2186</v>
      </c>
      <c r="N1076" t="s">
        <v>4827</v>
      </c>
      <c r="O1076" s="263">
        <v>0</v>
      </c>
      <c r="P1076" s="158">
        <v>0</v>
      </c>
      <c r="Q1076" s="64" t="s">
        <v>254</v>
      </c>
      <c r="R1076" s="64" t="s">
        <v>568</v>
      </c>
    </row>
    <row r="1077" spans="2:18" x14ac:dyDescent="0.3">
      <c r="B1077" t="s">
        <v>2577</v>
      </c>
      <c r="C1077" t="s">
        <v>2563</v>
      </c>
      <c r="D1077" t="s">
        <v>2564</v>
      </c>
      <c r="E1077" s="64" t="s">
        <v>2831</v>
      </c>
      <c r="F1077" s="64" t="s">
        <v>2831</v>
      </c>
      <c r="G1077" s="64" t="s">
        <v>568</v>
      </c>
      <c r="H1077" s="64" t="s">
        <v>2835</v>
      </c>
      <c r="I1077" t="s">
        <v>4828</v>
      </c>
      <c r="J1077" t="s">
        <v>2072</v>
      </c>
      <c r="K1077" t="s">
        <v>568</v>
      </c>
      <c r="L1077" s="64" t="s">
        <v>2659</v>
      </c>
      <c r="M1077" t="s">
        <v>2160</v>
      </c>
      <c r="N1077" t="s">
        <v>4829</v>
      </c>
      <c r="O1077" s="263">
        <v>0</v>
      </c>
      <c r="P1077" s="158">
        <v>0</v>
      </c>
      <c r="Q1077" s="64" t="s">
        <v>254</v>
      </c>
      <c r="R1077" s="64" t="s">
        <v>568</v>
      </c>
    </row>
    <row r="1078" spans="2:18" x14ac:dyDescent="0.3">
      <c r="B1078" t="s">
        <v>2577</v>
      </c>
      <c r="C1078" t="s">
        <v>2563</v>
      </c>
      <c r="D1078" t="s">
        <v>2564</v>
      </c>
      <c r="E1078" s="64" t="s">
        <v>2831</v>
      </c>
      <c r="F1078" s="64" t="s">
        <v>2831</v>
      </c>
      <c r="G1078" s="64" t="s">
        <v>568</v>
      </c>
      <c r="H1078" s="64" t="s">
        <v>2835</v>
      </c>
      <c r="I1078" t="s">
        <v>4830</v>
      </c>
      <c r="J1078" t="s">
        <v>2073</v>
      </c>
      <c r="K1078" t="s">
        <v>4831</v>
      </c>
      <c r="L1078" s="64" t="s">
        <v>2661</v>
      </c>
      <c r="M1078" t="s">
        <v>2176</v>
      </c>
      <c r="N1078" t="s">
        <v>4832</v>
      </c>
      <c r="O1078" s="263">
        <v>0</v>
      </c>
      <c r="P1078" s="158">
        <v>0</v>
      </c>
      <c r="Q1078" s="64" t="s">
        <v>254</v>
      </c>
      <c r="R1078" s="64" t="s">
        <v>568</v>
      </c>
    </row>
    <row r="1079" spans="2:18" x14ac:dyDescent="0.3">
      <c r="B1079" t="s">
        <v>2577</v>
      </c>
      <c r="C1079" t="s">
        <v>2563</v>
      </c>
      <c r="D1079" t="s">
        <v>2564</v>
      </c>
      <c r="E1079" s="64" t="s">
        <v>2831</v>
      </c>
      <c r="F1079" s="64" t="s">
        <v>2831</v>
      </c>
      <c r="G1079" s="64" t="s">
        <v>568</v>
      </c>
      <c r="H1079" s="64" t="s">
        <v>2835</v>
      </c>
      <c r="I1079" t="s">
        <v>4833</v>
      </c>
      <c r="J1079" t="s">
        <v>2073</v>
      </c>
      <c r="K1079" t="s">
        <v>4834</v>
      </c>
      <c r="L1079" s="64" t="s">
        <v>2658</v>
      </c>
      <c r="M1079" t="s">
        <v>2160</v>
      </c>
      <c r="N1079" t="s">
        <v>4795</v>
      </c>
      <c r="O1079" s="263">
        <v>0</v>
      </c>
      <c r="P1079" s="158">
        <v>0</v>
      </c>
      <c r="Q1079" s="64" t="s">
        <v>254</v>
      </c>
      <c r="R1079" s="64" t="s">
        <v>568</v>
      </c>
    </row>
    <row r="1080" spans="2:18" x14ac:dyDescent="0.3">
      <c r="B1080" t="s">
        <v>2577</v>
      </c>
      <c r="C1080" t="s">
        <v>2563</v>
      </c>
      <c r="D1080" t="s">
        <v>2564</v>
      </c>
      <c r="E1080" s="64" t="s">
        <v>2831</v>
      </c>
      <c r="F1080" s="64" t="s">
        <v>2831</v>
      </c>
      <c r="G1080" s="64" t="s">
        <v>568</v>
      </c>
      <c r="H1080" s="64" t="s">
        <v>2835</v>
      </c>
      <c r="I1080" t="s">
        <v>4835</v>
      </c>
      <c r="J1080" t="s">
        <v>2072</v>
      </c>
      <c r="K1080" t="s">
        <v>568</v>
      </c>
      <c r="L1080" s="64" t="s">
        <v>2631</v>
      </c>
      <c r="M1080" t="s">
        <v>2160</v>
      </c>
      <c r="N1080" t="s">
        <v>4836</v>
      </c>
      <c r="O1080" s="263">
        <v>0</v>
      </c>
      <c r="P1080" s="158">
        <v>0</v>
      </c>
      <c r="Q1080" s="64" t="s">
        <v>254</v>
      </c>
      <c r="R1080" s="64" t="s">
        <v>568</v>
      </c>
    </row>
    <row r="1081" spans="2:18" x14ac:dyDescent="0.3">
      <c r="B1081" t="s">
        <v>2577</v>
      </c>
      <c r="C1081" t="s">
        <v>2563</v>
      </c>
      <c r="D1081" t="s">
        <v>2564</v>
      </c>
      <c r="E1081" s="64" t="s">
        <v>2831</v>
      </c>
      <c r="F1081" s="64" t="s">
        <v>2831</v>
      </c>
      <c r="G1081" s="64" t="s">
        <v>568</v>
      </c>
      <c r="H1081" s="64" t="s">
        <v>2835</v>
      </c>
      <c r="I1081" t="s">
        <v>4837</v>
      </c>
      <c r="J1081" t="s">
        <v>2072</v>
      </c>
      <c r="K1081" t="s">
        <v>568</v>
      </c>
      <c r="L1081" s="64" t="s">
        <v>2633</v>
      </c>
      <c r="M1081" t="s">
        <v>2160</v>
      </c>
      <c r="N1081" t="s">
        <v>4838</v>
      </c>
      <c r="O1081" s="263">
        <v>0</v>
      </c>
      <c r="P1081" s="158">
        <v>0</v>
      </c>
      <c r="Q1081" s="64" t="s">
        <v>254</v>
      </c>
      <c r="R1081" s="64" t="s">
        <v>568</v>
      </c>
    </row>
    <row r="1082" spans="2:18" x14ac:dyDescent="0.3">
      <c r="B1082" t="s">
        <v>2577</v>
      </c>
      <c r="C1082" t="s">
        <v>2563</v>
      </c>
      <c r="D1082" t="s">
        <v>2564</v>
      </c>
      <c r="E1082" s="64" t="s">
        <v>2831</v>
      </c>
      <c r="F1082" s="64" t="s">
        <v>2831</v>
      </c>
      <c r="G1082" s="64" t="s">
        <v>568</v>
      </c>
      <c r="H1082" s="64" t="s">
        <v>2835</v>
      </c>
      <c r="I1082" t="s">
        <v>4839</v>
      </c>
      <c r="J1082" t="s">
        <v>2072</v>
      </c>
      <c r="K1082" t="s">
        <v>568</v>
      </c>
      <c r="L1082" s="64" t="s">
        <v>2689</v>
      </c>
      <c r="M1082" t="s">
        <v>2160</v>
      </c>
      <c r="N1082" t="s">
        <v>4840</v>
      </c>
      <c r="O1082" s="263">
        <v>0</v>
      </c>
      <c r="P1082" s="158">
        <v>0</v>
      </c>
      <c r="Q1082" s="64" t="s">
        <v>254</v>
      </c>
      <c r="R1082" s="64" t="s">
        <v>568</v>
      </c>
    </row>
    <row r="1083" spans="2:18" x14ac:dyDescent="0.3">
      <c r="B1083" t="s">
        <v>2577</v>
      </c>
      <c r="C1083" t="s">
        <v>2563</v>
      </c>
      <c r="D1083" t="s">
        <v>2564</v>
      </c>
      <c r="E1083" s="64" t="s">
        <v>2831</v>
      </c>
      <c r="F1083" s="64" t="s">
        <v>2831</v>
      </c>
      <c r="G1083" s="64" t="s">
        <v>568</v>
      </c>
      <c r="H1083" s="64" t="s">
        <v>2835</v>
      </c>
      <c r="I1083" t="s">
        <v>4841</v>
      </c>
      <c r="J1083" t="s">
        <v>2072</v>
      </c>
      <c r="K1083" t="s">
        <v>568</v>
      </c>
      <c r="L1083" s="64" t="s">
        <v>2658</v>
      </c>
      <c r="M1083" t="s">
        <v>2173</v>
      </c>
      <c r="N1083" t="s">
        <v>4842</v>
      </c>
      <c r="O1083" s="263">
        <v>0</v>
      </c>
      <c r="P1083" s="158">
        <v>0</v>
      </c>
      <c r="Q1083" s="64" t="s">
        <v>254</v>
      </c>
      <c r="R1083" s="64" t="s">
        <v>568</v>
      </c>
    </row>
    <row r="1084" spans="2:18" x14ac:dyDescent="0.3">
      <c r="B1084" t="s">
        <v>2577</v>
      </c>
      <c r="C1084" t="s">
        <v>2563</v>
      </c>
      <c r="D1084" t="s">
        <v>2564</v>
      </c>
      <c r="E1084" s="64" t="s">
        <v>2831</v>
      </c>
      <c r="F1084" s="64" t="s">
        <v>2831</v>
      </c>
      <c r="G1084" s="64" t="s">
        <v>568</v>
      </c>
      <c r="H1084" s="64" t="s">
        <v>2835</v>
      </c>
      <c r="I1084" t="s">
        <v>4843</v>
      </c>
      <c r="J1084" t="s">
        <v>2073</v>
      </c>
      <c r="K1084" t="s">
        <v>4844</v>
      </c>
      <c r="L1084" s="64" t="s">
        <v>2667</v>
      </c>
      <c r="M1084" t="s">
        <v>2160</v>
      </c>
      <c r="N1084" t="s">
        <v>4845</v>
      </c>
      <c r="O1084" s="263">
        <v>0</v>
      </c>
      <c r="P1084" s="158">
        <v>0</v>
      </c>
      <c r="Q1084" s="64" t="s">
        <v>254</v>
      </c>
      <c r="R1084" s="64" t="s">
        <v>568</v>
      </c>
    </row>
    <row r="1085" spans="2:18" x14ac:dyDescent="0.3">
      <c r="B1085" t="s">
        <v>2577</v>
      </c>
      <c r="C1085" t="s">
        <v>2563</v>
      </c>
      <c r="D1085" t="s">
        <v>2564</v>
      </c>
      <c r="E1085" s="64" t="s">
        <v>2831</v>
      </c>
      <c r="F1085" s="64" t="s">
        <v>2831</v>
      </c>
      <c r="G1085" s="64" t="s">
        <v>568</v>
      </c>
      <c r="H1085" s="64" t="s">
        <v>2835</v>
      </c>
      <c r="I1085" t="s">
        <v>4846</v>
      </c>
      <c r="J1085" t="s">
        <v>2072</v>
      </c>
      <c r="K1085" t="s">
        <v>568</v>
      </c>
      <c r="L1085" s="64" t="s">
        <v>2629</v>
      </c>
      <c r="M1085" t="s">
        <v>2160</v>
      </c>
      <c r="N1085" t="s">
        <v>4847</v>
      </c>
      <c r="O1085" s="263">
        <v>0</v>
      </c>
      <c r="P1085" s="158">
        <v>0</v>
      </c>
      <c r="Q1085" s="64" t="s">
        <v>254</v>
      </c>
      <c r="R1085" s="64" t="s">
        <v>568</v>
      </c>
    </row>
    <row r="1086" spans="2:18" x14ac:dyDescent="0.3">
      <c r="B1086" t="s">
        <v>2577</v>
      </c>
      <c r="C1086" t="s">
        <v>2563</v>
      </c>
      <c r="D1086" t="s">
        <v>2564</v>
      </c>
      <c r="E1086" s="64" t="s">
        <v>2831</v>
      </c>
      <c r="F1086" s="64" t="s">
        <v>2831</v>
      </c>
      <c r="G1086" s="64" t="s">
        <v>568</v>
      </c>
      <c r="H1086" s="64" t="s">
        <v>2835</v>
      </c>
      <c r="I1086" t="s">
        <v>4848</v>
      </c>
      <c r="J1086" t="s">
        <v>2073</v>
      </c>
      <c r="K1086" t="s">
        <v>4849</v>
      </c>
      <c r="L1086" s="64" t="s">
        <v>2708</v>
      </c>
      <c r="M1086" t="s">
        <v>2176</v>
      </c>
      <c r="N1086" t="s">
        <v>4850</v>
      </c>
      <c r="O1086" s="263">
        <v>0</v>
      </c>
      <c r="P1086" s="158">
        <v>0</v>
      </c>
      <c r="Q1086" s="64" t="s">
        <v>254</v>
      </c>
      <c r="R1086" s="64" t="s">
        <v>568</v>
      </c>
    </row>
    <row r="1087" spans="2:18" x14ac:dyDescent="0.3">
      <c r="B1087" t="s">
        <v>2577</v>
      </c>
      <c r="C1087" t="s">
        <v>2563</v>
      </c>
      <c r="D1087" t="s">
        <v>2564</v>
      </c>
      <c r="E1087" s="64" t="s">
        <v>2831</v>
      </c>
      <c r="F1087" s="64" t="s">
        <v>2831</v>
      </c>
      <c r="G1087" s="64" t="s">
        <v>568</v>
      </c>
      <c r="H1087" s="64" t="s">
        <v>2835</v>
      </c>
      <c r="I1087" t="s">
        <v>4851</v>
      </c>
      <c r="J1087" t="s">
        <v>2073</v>
      </c>
      <c r="K1087" t="s">
        <v>3205</v>
      </c>
      <c r="L1087" s="64" t="s">
        <v>2646</v>
      </c>
      <c r="M1087" t="s">
        <v>2160</v>
      </c>
      <c r="N1087" t="s">
        <v>4852</v>
      </c>
      <c r="O1087" s="263">
        <v>0</v>
      </c>
      <c r="P1087" s="158">
        <v>0</v>
      </c>
      <c r="Q1087" s="64" t="s">
        <v>254</v>
      </c>
      <c r="R1087" s="64" t="s">
        <v>568</v>
      </c>
    </row>
    <row r="1088" spans="2:18" x14ac:dyDescent="0.3">
      <c r="B1088" t="s">
        <v>2577</v>
      </c>
      <c r="C1088" t="s">
        <v>2563</v>
      </c>
      <c r="D1088" t="s">
        <v>2564</v>
      </c>
      <c r="E1088" s="64" t="s">
        <v>2831</v>
      </c>
      <c r="F1088" s="64" t="s">
        <v>2831</v>
      </c>
      <c r="G1088" s="64" t="s">
        <v>568</v>
      </c>
      <c r="H1088" s="64" t="s">
        <v>2835</v>
      </c>
      <c r="I1088" t="s">
        <v>4853</v>
      </c>
      <c r="J1088" t="s">
        <v>2072</v>
      </c>
      <c r="K1088" t="s">
        <v>568</v>
      </c>
      <c r="L1088" s="64" t="s">
        <v>2624</v>
      </c>
      <c r="M1088" t="s">
        <v>2160</v>
      </c>
      <c r="N1088" t="s">
        <v>4854</v>
      </c>
      <c r="O1088" s="263">
        <v>0</v>
      </c>
      <c r="P1088" s="158">
        <v>0</v>
      </c>
      <c r="Q1088" s="64" t="s">
        <v>254</v>
      </c>
      <c r="R1088" s="64" t="s">
        <v>568</v>
      </c>
    </row>
    <row r="1089" spans="2:18" x14ac:dyDescent="0.3">
      <c r="B1089" t="s">
        <v>2577</v>
      </c>
      <c r="C1089" t="s">
        <v>2563</v>
      </c>
      <c r="D1089" t="s">
        <v>2564</v>
      </c>
      <c r="E1089" s="64" t="s">
        <v>2831</v>
      </c>
      <c r="F1089" s="64" t="s">
        <v>2831</v>
      </c>
      <c r="G1089" s="64" t="s">
        <v>568</v>
      </c>
      <c r="H1089" s="64" t="s">
        <v>2835</v>
      </c>
      <c r="I1089" t="s">
        <v>4855</v>
      </c>
      <c r="J1089" t="s">
        <v>2072</v>
      </c>
      <c r="K1089" t="s">
        <v>568</v>
      </c>
      <c r="L1089" s="64" t="s">
        <v>2640</v>
      </c>
      <c r="M1089" t="s">
        <v>2160</v>
      </c>
      <c r="N1089" t="s">
        <v>4856</v>
      </c>
      <c r="O1089" s="263">
        <v>0</v>
      </c>
      <c r="P1089" s="158">
        <v>0</v>
      </c>
      <c r="Q1089" s="64" t="s">
        <v>254</v>
      </c>
      <c r="R1089" s="64" t="s">
        <v>568</v>
      </c>
    </row>
    <row r="1090" spans="2:18" x14ac:dyDescent="0.3">
      <c r="B1090" t="s">
        <v>2577</v>
      </c>
      <c r="C1090" t="s">
        <v>2563</v>
      </c>
      <c r="D1090" t="s">
        <v>2564</v>
      </c>
      <c r="E1090" s="64" t="s">
        <v>2831</v>
      </c>
      <c r="F1090" s="64" t="s">
        <v>2831</v>
      </c>
      <c r="G1090" s="64" t="s">
        <v>568</v>
      </c>
      <c r="H1090" s="64" t="s">
        <v>2835</v>
      </c>
      <c r="I1090" t="s">
        <v>4857</v>
      </c>
      <c r="J1090" t="s">
        <v>2072</v>
      </c>
      <c r="K1090" t="s">
        <v>568</v>
      </c>
      <c r="L1090" s="64" t="s">
        <v>2631</v>
      </c>
      <c r="M1090" t="s">
        <v>2160</v>
      </c>
      <c r="N1090" t="s">
        <v>4858</v>
      </c>
      <c r="O1090" s="263">
        <v>0</v>
      </c>
      <c r="P1090" s="158">
        <v>0</v>
      </c>
      <c r="Q1090" s="64" t="s">
        <v>2147</v>
      </c>
      <c r="R1090" s="64" t="s">
        <v>568</v>
      </c>
    </row>
    <row r="1091" spans="2:18" x14ac:dyDescent="0.3">
      <c r="B1091" t="s">
        <v>2577</v>
      </c>
      <c r="C1091" t="s">
        <v>2563</v>
      </c>
      <c r="D1091" t="s">
        <v>2564</v>
      </c>
      <c r="E1091" s="64" t="s">
        <v>2831</v>
      </c>
      <c r="F1091" s="64" t="s">
        <v>2831</v>
      </c>
      <c r="G1091" s="64" t="s">
        <v>568</v>
      </c>
      <c r="H1091" s="64" t="s">
        <v>2835</v>
      </c>
      <c r="I1091" t="s">
        <v>4859</v>
      </c>
      <c r="J1091" t="s">
        <v>2072</v>
      </c>
      <c r="K1091" t="s">
        <v>568</v>
      </c>
      <c r="L1091" s="64" t="s">
        <v>2659</v>
      </c>
      <c r="M1091" t="s">
        <v>2160</v>
      </c>
      <c r="N1091" t="s">
        <v>4860</v>
      </c>
      <c r="O1091" s="263">
        <v>0</v>
      </c>
      <c r="P1091" s="158">
        <v>0</v>
      </c>
      <c r="Q1091" s="64" t="s">
        <v>254</v>
      </c>
      <c r="R1091" s="64" t="s">
        <v>568</v>
      </c>
    </row>
    <row r="1092" spans="2:18" x14ac:dyDescent="0.3">
      <c r="B1092" t="s">
        <v>2577</v>
      </c>
      <c r="C1092" t="s">
        <v>2563</v>
      </c>
      <c r="D1092" t="s">
        <v>2564</v>
      </c>
      <c r="E1092" s="64" t="s">
        <v>2831</v>
      </c>
      <c r="F1092" s="64" t="s">
        <v>2831</v>
      </c>
      <c r="G1092" s="64" t="s">
        <v>568</v>
      </c>
      <c r="H1092" s="64" t="s">
        <v>2835</v>
      </c>
      <c r="I1092" t="s">
        <v>4861</v>
      </c>
      <c r="J1092" t="s">
        <v>2072</v>
      </c>
      <c r="K1092" t="s">
        <v>568</v>
      </c>
      <c r="L1092" s="64" t="s">
        <v>2621</v>
      </c>
      <c r="M1092" t="s">
        <v>2160</v>
      </c>
      <c r="N1092" t="s">
        <v>4862</v>
      </c>
      <c r="O1092" s="263">
        <v>0</v>
      </c>
      <c r="P1092" s="158">
        <v>0</v>
      </c>
      <c r="Q1092" s="64" t="s">
        <v>254</v>
      </c>
      <c r="R1092" s="64" t="s">
        <v>568</v>
      </c>
    </row>
    <row r="1093" spans="2:18" x14ac:dyDescent="0.3">
      <c r="B1093" t="s">
        <v>2577</v>
      </c>
      <c r="C1093" t="s">
        <v>2563</v>
      </c>
      <c r="D1093" t="s">
        <v>2564</v>
      </c>
      <c r="E1093" s="64" t="s">
        <v>2831</v>
      </c>
      <c r="F1093" s="64" t="s">
        <v>2831</v>
      </c>
      <c r="G1093" s="64" t="s">
        <v>568</v>
      </c>
      <c r="H1093" s="64" t="s">
        <v>2835</v>
      </c>
      <c r="I1093" t="s">
        <v>4863</v>
      </c>
      <c r="J1093" t="s">
        <v>2073</v>
      </c>
      <c r="K1093" t="s">
        <v>4864</v>
      </c>
      <c r="L1093" s="64" t="s">
        <v>2667</v>
      </c>
      <c r="M1093" t="s">
        <v>2160</v>
      </c>
      <c r="N1093" t="s">
        <v>4865</v>
      </c>
      <c r="O1093" s="263">
        <v>0</v>
      </c>
      <c r="P1093" s="158">
        <v>0</v>
      </c>
      <c r="Q1093" s="64" t="s">
        <v>254</v>
      </c>
      <c r="R1093" s="64" t="s">
        <v>568</v>
      </c>
    </row>
    <row r="1094" spans="2:18" x14ac:dyDescent="0.3">
      <c r="B1094" t="s">
        <v>2577</v>
      </c>
      <c r="C1094" t="s">
        <v>2563</v>
      </c>
      <c r="D1094" t="s">
        <v>2564</v>
      </c>
      <c r="E1094" s="64" t="s">
        <v>2831</v>
      </c>
      <c r="F1094" s="64" t="s">
        <v>2831</v>
      </c>
      <c r="G1094" s="64" t="s">
        <v>568</v>
      </c>
      <c r="H1094" s="64" t="s">
        <v>2835</v>
      </c>
      <c r="I1094" t="s">
        <v>4866</v>
      </c>
      <c r="J1094" t="s">
        <v>2072</v>
      </c>
      <c r="K1094" t="s">
        <v>568</v>
      </c>
      <c r="L1094" s="64" t="s">
        <v>2624</v>
      </c>
      <c r="M1094" t="s">
        <v>2160</v>
      </c>
      <c r="N1094" t="s">
        <v>4867</v>
      </c>
      <c r="O1094" s="263">
        <v>0</v>
      </c>
      <c r="P1094" s="158">
        <v>0</v>
      </c>
      <c r="Q1094" s="64" t="s">
        <v>254</v>
      </c>
      <c r="R1094" s="64" t="s">
        <v>568</v>
      </c>
    </row>
    <row r="1095" spans="2:18" x14ac:dyDescent="0.3">
      <c r="B1095" t="s">
        <v>2577</v>
      </c>
      <c r="C1095" t="s">
        <v>2563</v>
      </c>
      <c r="D1095" t="s">
        <v>2564</v>
      </c>
      <c r="E1095" s="64" t="s">
        <v>2831</v>
      </c>
      <c r="F1095" s="64" t="s">
        <v>2831</v>
      </c>
      <c r="G1095" s="64" t="s">
        <v>568</v>
      </c>
      <c r="H1095" s="64" t="s">
        <v>2835</v>
      </c>
      <c r="I1095" t="s">
        <v>4868</v>
      </c>
      <c r="J1095" t="s">
        <v>2073</v>
      </c>
      <c r="K1095" t="s">
        <v>3064</v>
      </c>
      <c r="L1095" s="64" t="s">
        <v>2708</v>
      </c>
      <c r="M1095" t="s">
        <v>2160</v>
      </c>
      <c r="N1095" t="s">
        <v>4869</v>
      </c>
      <c r="O1095" s="263">
        <v>0</v>
      </c>
      <c r="P1095" s="158">
        <v>0</v>
      </c>
      <c r="Q1095" s="64" t="s">
        <v>254</v>
      </c>
      <c r="R1095" s="64" t="s">
        <v>568</v>
      </c>
    </row>
    <row r="1096" spans="2:18" x14ac:dyDescent="0.3">
      <c r="B1096" t="s">
        <v>2577</v>
      </c>
      <c r="C1096" t="s">
        <v>2563</v>
      </c>
      <c r="D1096" t="s">
        <v>2564</v>
      </c>
      <c r="E1096" s="64" t="s">
        <v>2831</v>
      </c>
      <c r="F1096" s="64" t="s">
        <v>2831</v>
      </c>
      <c r="G1096" s="64" t="s">
        <v>568</v>
      </c>
      <c r="H1096" s="64" t="s">
        <v>2835</v>
      </c>
      <c r="I1096" t="s">
        <v>4870</v>
      </c>
      <c r="J1096" t="s">
        <v>2073</v>
      </c>
      <c r="K1096" t="s">
        <v>3205</v>
      </c>
      <c r="L1096" s="64" t="s">
        <v>2610</v>
      </c>
      <c r="M1096" t="s">
        <v>2173</v>
      </c>
      <c r="N1096" t="s">
        <v>4871</v>
      </c>
      <c r="O1096" s="263">
        <v>0</v>
      </c>
      <c r="P1096" s="158">
        <v>0</v>
      </c>
      <c r="Q1096" s="64" t="s">
        <v>2147</v>
      </c>
      <c r="R1096" s="64" t="s">
        <v>568</v>
      </c>
    </row>
    <row r="1097" spans="2:18" x14ac:dyDescent="0.3">
      <c r="B1097" t="s">
        <v>2577</v>
      </c>
      <c r="C1097" t="s">
        <v>2563</v>
      </c>
      <c r="D1097" t="s">
        <v>2564</v>
      </c>
      <c r="E1097" s="64" t="s">
        <v>2831</v>
      </c>
      <c r="F1097" s="64" t="s">
        <v>2831</v>
      </c>
      <c r="G1097" s="64" t="s">
        <v>568</v>
      </c>
      <c r="H1097" s="64" t="s">
        <v>2835</v>
      </c>
      <c r="I1097" t="s">
        <v>4872</v>
      </c>
      <c r="J1097" t="s">
        <v>2072</v>
      </c>
      <c r="K1097" t="s">
        <v>568</v>
      </c>
      <c r="L1097" s="64" t="s">
        <v>2708</v>
      </c>
      <c r="M1097" t="s">
        <v>2160</v>
      </c>
      <c r="N1097" t="s">
        <v>4873</v>
      </c>
      <c r="O1097" s="263">
        <v>0</v>
      </c>
      <c r="P1097" s="158">
        <v>0</v>
      </c>
      <c r="Q1097" s="64" t="s">
        <v>254</v>
      </c>
      <c r="R1097" s="64" t="s">
        <v>568</v>
      </c>
    </row>
    <row r="1098" spans="2:18" x14ac:dyDescent="0.3">
      <c r="B1098" t="s">
        <v>2577</v>
      </c>
      <c r="C1098" t="s">
        <v>2563</v>
      </c>
      <c r="D1098" t="s">
        <v>2564</v>
      </c>
      <c r="E1098" s="64" t="s">
        <v>2831</v>
      </c>
      <c r="F1098" s="64" t="s">
        <v>2831</v>
      </c>
      <c r="G1098" s="64" t="s">
        <v>568</v>
      </c>
      <c r="H1098" s="64" t="s">
        <v>2835</v>
      </c>
      <c r="I1098" t="s">
        <v>4874</v>
      </c>
      <c r="J1098" t="s">
        <v>2073</v>
      </c>
      <c r="K1098" t="s">
        <v>2596</v>
      </c>
      <c r="L1098" s="64" t="s">
        <v>2652</v>
      </c>
      <c r="M1098" t="s">
        <v>2173</v>
      </c>
      <c r="N1098" t="s">
        <v>4875</v>
      </c>
      <c r="O1098" s="263">
        <v>0</v>
      </c>
      <c r="P1098" s="158">
        <v>0</v>
      </c>
      <c r="Q1098" s="64" t="s">
        <v>254</v>
      </c>
      <c r="R1098" s="64" t="s">
        <v>568</v>
      </c>
    </row>
    <row r="1099" spans="2:18" x14ac:dyDescent="0.3">
      <c r="B1099" t="s">
        <v>2577</v>
      </c>
      <c r="C1099" t="s">
        <v>2563</v>
      </c>
      <c r="D1099" t="s">
        <v>2564</v>
      </c>
      <c r="E1099" s="64" t="s">
        <v>2831</v>
      </c>
      <c r="F1099" s="64" t="s">
        <v>2831</v>
      </c>
      <c r="G1099" s="64" t="s">
        <v>568</v>
      </c>
      <c r="H1099" s="64" t="s">
        <v>2835</v>
      </c>
      <c r="I1099" t="s">
        <v>4876</v>
      </c>
      <c r="J1099" t="s">
        <v>2072</v>
      </c>
      <c r="K1099" t="s">
        <v>568</v>
      </c>
      <c r="L1099" s="64" t="s">
        <v>2632</v>
      </c>
      <c r="M1099" t="s">
        <v>2160</v>
      </c>
      <c r="N1099" t="s">
        <v>4877</v>
      </c>
      <c r="O1099" s="263">
        <v>0</v>
      </c>
      <c r="P1099" s="158">
        <v>0</v>
      </c>
      <c r="Q1099" s="64" t="s">
        <v>254</v>
      </c>
      <c r="R1099" s="64" t="s">
        <v>568</v>
      </c>
    </row>
    <row r="1100" spans="2:18" x14ac:dyDescent="0.3">
      <c r="B1100" t="s">
        <v>2577</v>
      </c>
      <c r="C1100" t="s">
        <v>2563</v>
      </c>
      <c r="D1100" t="s">
        <v>2564</v>
      </c>
      <c r="E1100" s="64" t="s">
        <v>2831</v>
      </c>
      <c r="F1100" s="64" t="s">
        <v>2831</v>
      </c>
      <c r="G1100" s="64" t="s">
        <v>568</v>
      </c>
      <c r="H1100" s="64" t="s">
        <v>2835</v>
      </c>
      <c r="I1100" t="s">
        <v>4878</v>
      </c>
      <c r="J1100" t="s">
        <v>2072</v>
      </c>
      <c r="K1100" t="s">
        <v>568</v>
      </c>
      <c r="L1100" s="64" t="s">
        <v>2657</v>
      </c>
      <c r="M1100" t="s">
        <v>2160</v>
      </c>
      <c r="N1100" t="s">
        <v>4879</v>
      </c>
      <c r="O1100" s="263">
        <v>0</v>
      </c>
      <c r="P1100" s="158">
        <v>0</v>
      </c>
      <c r="Q1100" s="64" t="s">
        <v>254</v>
      </c>
      <c r="R1100" s="64" t="s">
        <v>568</v>
      </c>
    </row>
    <row r="1101" spans="2:18" x14ac:dyDescent="0.3">
      <c r="B1101" t="s">
        <v>2577</v>
      </c>
      <c r="C1101" t="s">
        <v>2563</v>
      </c>
      <c r="D1101" t="s">
        <v>2564</v>
      </c>
      <c r="E1101" s="64" t="s">
        <v>2831</v>
      </c>
      <c r="F1101" s="64" t="s">
        <v>2831</v>
      </c>
      <c r="G1101" s="64" t="s">
        <v>568</v>
      </c>
      <c r="H1101" s="64" t="s">
        <v>2835</v>
      </c>
      <c r="I1101" t="s">
        <v>4880</v>
      </c>
      <c r="J1101" t="s">
        <v>2073</v>
      </c>
      <c r="K1101" t="s">
        <v>4881</v>
      </c>
      <c r="L1101" s="64" t="s">
        <v>2631</v>
      </c>
      <c r="M1101" t="s">
        <v>2160</v>
      </c>
      <c r="N1101" t="s">
        <v>4882</v>
      </c>
      <c r="O1101" s="263">
        <v>0</v>
      </c>
      <c r="P1101" s="158">
        <v>0</v>
      </c>
      <c r="Q1101" s="64" t="s">
        <v>254</v>
      </c>
      <c r="R1101" s="64" t="s">
        <v>568</v>
      </c>
    </row>
    <row r="1102" spans="2:18" x14ac:dyDescent="0.3">
      <c r="B1102" t="s">
        <v>2577</v>
      </c>
      <c r="C1102" t="s">
        <v>2563</v>
      </c>
      <c r="D1102" t="s">
        <v>2564</v>
      </c>
      <c r="E1102" s="64" t="s">
        <v>2831</v>
      </c>
      <c r="F1102" s="64" t="s">
        <v>2831</v>
      </c>
      <c r="G1102" s="64" t="s">
        <v>568</v>
      </c>
      <c r="H1102" s="64" t="s">
        <v>2835</v>
      </c>
      <c r="I1102" t="s">
        <v>4883</v>
      </c>
      <c r="J1102" t="s">
        <v>2073</v>
      </c>
      <c r="K1102" t="s">
        <v>4884</v>
      </c>
      <c r="L1102" s="64" t="s">
        <v>2652</v>
      </c>
      <c r="M1102" t="s">
        <v>2160</v>
      </c>
      <c r="N1102" t="s">
        <v>4885</v>
      </c>
      <c r="O1102" s="263">
        <v>0</v>
      </c>
      <c r="P1102" s="158">
        <v>0</v>
      </c>
      <c r="Q1102" s="64" t="s">
        <v>254</v>
      </c>
      <c r="R1102" s="64" t="s">
        <v>568</v>
      </c>
    </row>
    <row r="1103" spans="2:18" x14ac:dyDescent="0.3">
      <c r="B1103" t="s">
        <v>2577</v>
      </c>
      <c r="C1103" t="s">
        <v>2563</v>
      </c>
      <c r="D1103" t="s">
        <v>2564</v>
      </c>
      <c r="E1103" s="64" t="s">
        <v>2831</v>
      </c>
      <c r="F1103" s="64" t="s">
        <v>2831</v>
      </c>
      <c r="G1103" s="64" t="s">
        <v>568</v>
      </c>
      <c r="H1103" s="64" t="s">
        <v>2835</v>
      </c>
      <c r="I1103" t="s">
        <v>4886</v>
      </c>
      <c r="J1103" t="s">
        <v>2073</v>
      </c>
      <c r="K1103" t="s">
        <v>3205</v>
      </c>
      <c r="L1103" s="64" t="s">
        <v>2629</v>
      </c>
      <c r="M1103" t="s">
        <v>2160</v>
      </c>
      <c r="N1103" t="s">
        <v>4887</v>
      </c>
      <c r="O1103" s="263">
        <v>0</v>
      </c>
      <c r="P1103" s="158">
        <v>0</v>
      </c>
      <c r="Q1103" s="64" t="s">
        <v>254</v>
      </c>
      <c r="R1103" s="64" t="s">
        <v>568</v>
      </c>
    </row>
    <row r="1104" spans="2:18" x14ac:dyDescent="0.3">
      <c r="B1104" t="s">
        <v>2577</v>
      </c>
      <c r="C1104" t="s">
        <v>2563</v>
      </c>
      <c r="D1104" t="s">
        <v>2564</v>
      </c>
      <c r="E1104" s="64" t="s">
        <v>2831</v>
      </c>
      <c r="F1104" s="64" t="s">
        <v>2831</v>
      </c>
      <c r="G1104" s="64" t="s">
        <v>568</v>
      </c>
      <c r="H1104" s="64" t="s">
        <v>2835</v>
      </c>
      <c r="I1104" t="s">
        <v>4888</v>
      </c>
      <c r="J1104" t="s">
        <v>2072</v>
      </c>
      <c r="K1104" t="s">
        <v>568</v>
      </c>
      <c r="L1104" s="64" t="s">
        <v>2629</v>
      </c>
      <c r="M1104" t="s">
        <v>2160</v>
      </c>
      <c r="N1104" t="s">
        <v>4889</v>
      </c>
      <c r="O1104" s="263">
        <v>0</v>
      </c>
      <c r="P1104" s="158">
        <v>0</v>
      </c>
      <c r="Q1104" s="64" t="s">
        <v>254</v>
      </c>
      <c r="R1104" s="64" t="s">
        <v>568</v>
      </c>
    </row>
    <row r="1105" spans="2:18" x14ac:dyDescent="0.3">
      <c r="B1105" t="s">
        <v>2577</v>
      </c>
      <c r="C1105" t="s">
        <v>2563</v>
      </c>
      <c r="D1105" t="s">
        <v>2564</v>
      </c>
      <c r="E1105" s="64" t="s">
        <v>2831</v>
      </c>
      <c r="F1105" s="64" t="s">
        <v>2831</v>
      </c>
      <c r="G1105" s="64" t="s">
        <v>568</v>
      </c>
      <c r="H1105" s="64" t="s">
        <v>2835</v>
      </c>
      <c r="I1105" t="s">
        <v>4890</v>
      </c>
      <c r="J1105" t="s">
        <v>2072</v>
      </c>
      <c r="K1105" t="s">
        <v>568</v>
      </c>
      <c r="L1105" s="64" t="s">
        <v>2661</v>
      </c>
      <c r="M1105" t="s">
        <v>2160</v>
      </c>
      <c r="N1105" t="s">
        <v>4891</v>
      </c>
      <c r="O1105" s="263">
        <v>0</v>
      </c>
      <c r="P1105" s="158">
        <v>0</v>
      </c>
      <c r="Q1105" s="64" t="s">
        <v>254</v>
      </c>
      <c r="R1105" s="64" t="s">
        <v>568</v>
      </c>
    </row>
    <row r="1106" spans="2:18" x14ac:dyDescent="0.3">
      <c r="B1106" t="s">
        <v>2577</v>
      </c>
      <c r="C1106" t="s">
        <v>2563</v>
      </c>
      <c r="D1106" t="s">
        <v>2564</v>
      </c>
      <c r="E1106" s="64" t="s">
        <v>2831</v>
      </c>
      <c r="F1106" s="64" t="s">
        <v>2831</v>
      </c>
      <c r="G1106" s="64" t="s">
        <v>568</v>
      </c>
      <c r="H1106" s="64" t="s">
        <v>2835</v>
      </c>
      <c r="I1106" t="s">
        <v>4892</v>
      </c>
      <c r="J1106" t="s">
        <v>2072</v>
      </c>
      <c r="K1106" t="s">
        <v>568</v>
      </c>
      <c r="L1106" s="64" t="s">
        <v>2695</v>
      </c>
      <c r="M1106" t="s">
        <v>2160</v>
      </c>
      <c r="N1106" t="s">
        <v>4893</v>
      </c>
      <c r="O1106" s="263">
        <v>0</v>
      </c>
      <c r="P1106" s="158">
        <v>0</v>
      </c>
      <c r="Q1106" s="64" t="s">
        <v>254</v>
      </c>
      <c r="R1106" s="64" t="s">
        <v>568</v>
      </c>
    </row>
    <row r="1107" spans="2:18" x14ac:dyDescent="0.3">
      <c r="B1107" t="s">
        <v>2577</v>
      </c>
      <c r="C1107" t="s">
        <v>2563</v>
      </c>
      <c r="D1107" t="s">
        <v>2564</v>
      </c>
      <c r="E1107" s="64" t="s">
        <v>2831</v>
      </c>
      <c r="F1107" s="64" t="s">
        <v>2831</v>
      </c>
      <c r="G1107" s="64" t="s">
        <v>568</v>
      </c>
      <c r="H1107" s="64" t="s">
        <v>2835</v>
      </c>
      <c r="I1107" t="s">
        <v>4894</v>
      </c>
      <c r="J1107" t="s">
        <v>2073</v>
      </c>
      <c r="K1107" t="s">
        <v>2568</v>
      </c>
      <c r="L1107" s="64" t="s">
        <v>2640</v>
      </c>
      <c r="M1107" t="s">
        <v>2173</v>
      </c>
      <c r="N1107" t="s">
        <v>4895</v>
      </c>
      <c r="O1107" s="263">
        <v>0</v>
      </c>
      <c r="P1107" s="158">
        <v>0</v>
      </c>
      <c r="Q1107" s="64" t="s">
        <v>254</v>
      </c>
      <c r="R1107" s="64" t="s">
        <v>568</v>
      </c>
    </row>
    <row r="1108" spans="2:18" x14ac:dyDescent="0.3">
      <c r="B1108" t="s">
        <v>2577</v>
      </c>
      <c r="C1108" t="s">
        <v>2563</v>
      </c>
      <c r="D1108" t="s">
        <v>2564</v>
      </c>
      <c r="E1108" s="64" t="s">
        <v>2831</v>
      </c>
      <c r="F1108" s="64" t="s">
        <v>2831</v>
      </c>
      <c r="G1108" s="64" t="s">
        <v>568</v>
      </c>
      <c r="H1108" s="64" t="s">
        <v>2835</v>
      </c>
      <c r="I1108" t="s">
        <v>4896</v>
      </c>
      <c r="J1108" t="s">
        <v>2072</v>
      </c>
      <c r="K1108" t="s">
        <v>568</v>
      </c>
      <c r="L1108" s="64" t="s">
        <v>2610</v>
      </c>
      <c r="M1108" t="s">
        <v>2173</v>
      </c>
      <c r="N1108" t="s">
        <v>4897</v>
      </c>
      <c r="O1108" s="263">
        <v>0</v>
      </c>
      <c r="P1108" s="158">
        <v>0</v>
      </c>
      <c r="Q1108" s="64" t="s">
        <v>254</v>
      </c>
      <c r="R1108" s="64" t="s">
        <v>568</v>
      </c>
    </row>
    <row r="1109" spans="2:18" x14ac:dyDescent="0.3">
      <c r="B1109" t="s">
        <v>2577</v>
      </c>
      <c r="C1109" t="s">
        <v>2563</v>
      </c>
      <c r="D1109" t="s">
        <v>2564</v>
      </c>
      <c r="E1109" s="64" t="s">
        <v>2831</v>
      </c>
      <c r="F1109" s="64" t="s">
        <v>2831</v>
      </c>
      <c r="G1109" s="64" t="s">
        <v>568</v>
      </c>
      <c r="H1109" s="64" t="s">
        <v>2835</v>
      </c>
      <c r="I1109" t="s">
        <v>4898</v>
      </c>
      <c r="J1109" t="s">
        <v>2072</v>
      </c>
      <c r="K1109" t="s">
        <v>568</v>
      </c>
      <c r="L1109" s="64" t="s">
        <v>2659</v>
      </c>
      <c r="M1109" t="s">
        <v>2160</v>
      </c>
      <c r="N1109" t="s">
        <v>4899</v>
      </c>
      <c r="O1109" s="263">
        <v>0</v>
      </c>
      <c r="P1109" s="158">
        <v>0</v>
      </c>
      <c r="Q1109" s="64" t="s">
        <v>254</v>
      </c>
      <c r="R1109" s="64" t="s">
        <v>568</v>
      </c>
    </row>
    <row r="1110" spans="2:18" x14ac:dyDescent="0.3">
      <c r="B1110" t="s">
        <v>2577</v>
      </c>
      <c r="C1110" t="s">
        <v>2563</v>
      </c>
      <c r="D1110" t="s">
        <v>2564</v>
      </c>
      <c r="E1110" s="64" t="s">
        <v>2831</v>
      </c>
      <c r="F1110" s="64" t="s">
        <v>2831</v>
      </c>
      <c r="G1110" s="64" t="s">
        <v>568</v>
      </c>
      <c r="H1110" s="64" t="s">
        <v>2835</v>
      </c>
      <c r="I1110" t="s">
        <v>4900</v>
      </c>
      <c r="J1110" t="s">
        <v>2072</v>
      </c>
      <c r="K1110" t="s">
        <v>568</v>
      </c>
      <c r="L1110" s="64" t="s">
        <v>2667</v>
      </c>
      <c r="M1110" t="s">
        <v>2160</v>
      </c>
      <c r="N1110" t="s">
        <v>4901</v>
      </c>
      <c r="O1110" s="263">
        <v>0</v>
      </c>
      <c r="P1110" s="158">
        <v>0</v>
      </c>
      <c r="Q1110" s="64" t="s">
        <v>254</v>
      </c>
      <c r="R1110" s="64" t="s">
        <v>568</v>
      </c>
    </row>
    <row r="1111" spans="2:18" x14ac:dyDescent="0.3">
      <c r="B1111" t="s">
        <v>2577</v>
      </c>
      <c r="C1111" t="s">
        <v>2563</v>
      </c>
      <c r="D1111" t="s">
        <v>2564</v>
      </c>
      <c r="E1111" s="64" t="s">
        <v>2831</v>
      </c>
      <c r="F1111" s="64" t="s">
        <v>2831</v>
      </c>
      <c r="G1111" s="64" t="s">
        <v>568</v>
      </c>
      <c r="H1111" s="64" t="s">
        <v>2835</v>
      </c>
      <c r="I1111" t="s">
        <v>4902</v>
      </c>
      <c r="J1111" t="s">
        <v>2072</v>
      </c>
      <c r="K1111" t="s">
        <v>568</v>
      </c>
      <c r="L1111" s="64" t="s">
        <v>2666</v>
      </c>
      <c r="M1111" t="s">
        <v>2186</v>
      </c>
      <c r="N1111" t="s">
        <v>4903</v>
      </c>
      <c r="O1111" s="263">
        <v>0</v>
      </c>
      <c r="P1111" s="158">
        <v>0</v>
      </c>
      <c r="Q1111" s="64" t="s">
        <v>254</v>
      </c>
      <c r="R1111" s="64" t="s">
        <v>568</v>
      </c>
    </row>
    <row r="1112" spans="2:18" x14ac:dyDescent="0.3">
      <c r="B1112" t="s">
        <v>2577</v>
      </c>
      <c r="C1112" t="s">
        <v>2563</v>
      </c>
      <c r="D1112" t="s">
        <v>2564</v>
      </c>
      <c r="E1112" s="64" t="s">
        <v>2831</v>
      </c>
      <c r="F1112" s="64" t="s">
        <v>2831</v>
      </c>
      <c r="G1112" s="64" t="s">
        <v>568</v>
      </c>
      <c r="H1112" s="64" t="s">
        <v>2835</v>
      </c>
      <c r="I1112" t="s">
        <v>4904</v>
      </c>
      <c r="J1112" t="s">
        <v>2072</v>
      </c>
      <c r="K1112" t="s">
        <v>568</v>
      </c>
      <c r="L1112" s="64" t="s">
        <v>2657</v>
      </c>
      <c r="M1112" t="s">
        <v>2160</v>
      </c>
      <c r="N1112" t="s">
        <v>4905</v>
      </c>
      <c r="O1112" s="263">
        <v>0</v>
      </c>
      <c r="P1112" s="158">
        <v>0</v>
      </c>
      <c r="Q1112" s="64" t="s">
        <v>254</v>
      </c>
      <c r="R1112" s="64" t="s">
        <v>568</v>
      </c>
    </row>
    <row r="1113" spans="2:18" x14ac:dyDescent="0.3">
      <c r="B1113" t="s">
        <v>2577</v>
      </c>
      <c r="C1113" t="s">
        <v>2563</v>
      </c>
      <c r="D1113" t="s">
        <v>2564</v>
      </c>
      <c r="E1113" s="64" t="s">
        <v>2831</v>
      </c>
      <c r="F1113" s="64" t="s">
        <v>2831</v>
      </c>
      <c r="G1113" s="64" t="s">
        <v>568</v>
      </c>
      <c r="H1113" s="64" t="s">
        <v>2835</v>
      </c>
      <c r="I1113" t="s">
        <v>4906</v>
      </c>
      <c r="J1113" t="s">
        <v>2072</v>
      </c>
      <c r="K1113" t="s">
        <v>568</v>
      </c>
      <c r="L1113" s="64" t="s">
        <v>2658</v>
      </c>
      <c r="M1113" t="s">
        <v>2160</v>
      </c>
      <c r="N1113" t="s">
        <v>4907</v>
      </c>
      <c r="O1113" s="263">
        <v>0</v>
      </c>
      <c r="P1113" s="158">
        <v>0</v>
      </c>
      <c r="Q1113" s="64" t="s">
        <v>254</v>
      </c>
      <c r="R1113" s="64" t="s">
        <v>568</v>
      </c>
    </row>
    <row r="1114" spans="2:18" x14ac:dyDescent="0.3">
      <c r="B1114" t="s">
        <v>2577</v>
      </c>
      <c r="C1114" t="s">
        <v>2563</v>
      </c>
      <c r="D1114" t="s">
        <v>2564</v>
      </c>
      <c r="E1114" s="64" t="s">
        <v>2831</v>
      </c>
      <c r="F1114" s="64" t="s">
        <v>2831</v>
      </c>
      <c r="G1114" s="64" t="s">
        <v>568</v>
      </c>
      <c r="H1114" s="64" t="s">
        <v>2835</v>
      </c>
      <c r="I1114" t="s">
        <v>4908</v>
      </c>
      <c r="J1114" t="s">
        <v>2072</v>
      </c>
      <c r="K1114" t="s">
        <v>568</v>
      </c>
      <c r="L1114" s="64" t="s">
        <v>2629</v>
      </c>
      <c r="M1114" t="s">
        <v>2160</v>
      </c>
      <c r="N1114" t="s">
        <v>4909</v>
      </c>
      <c r="O1114" s="263">
        <v>0</v>
      </c>
      <c r="P1114" s="158">
        <v>0</v>
      </c>
      <c r="Q1114" s="64" t="s">
        <v>254</v>
      </c>
      <c r="R1114" s="64" t="s">
        <v>568</v>
      </c>
    </row>
    <row r="1115" spans="2:18" x14ac:dyDescent="0.3">
      <c r="B1115" t="s">
        <v>2577</v>
      </c>
      <c r="C1115" t="s">
        <v>2563</v>
      </c>
      <c r="D1115" t="s">
        <v>2564</v>
      </c>
      <c r="E1115" s="64" t="s">
        <v>2831</v>
      </c>
      <c r="F1115" s="64" t="s">
        <v>2831</v>
      </c>
      <c r="G1115" s="64" t="s">
        <v>568</v>
      </c>
      <c r="H1115" s="64" t="s">
        <v>2835</v>
      </c>
      <c r="I1115" t="s">
        <v>4910</v>
      </c>
      <c r="J1115" t="s">
        <v>2073</v>
      </c>
      <c r="K1115" t="s">
        <v>4911</v>
      </c>
      <c r="L1115" s="64" t="s">
        <v>2632</v>
      </c>
      <c r="M1115" t="s">
        <v>2160</v>
      </c>
      <c r="N1115" t="s">
        <v>4889</v>
      </c>
      <c r="O1115" s="263">
        <v>0</v>
      </c>
      <c r="P1115" s="158">
        <v>0</v>
      </c>
      <c r="Q1115" s="64" t="s">
        <v>254</v>
      </c>
      <c r="R1115" s="64" t="s">
        <v>568</v>
      </c>
    </row>
    <row r="1116" spans="2:18" x14ac:dyDescent="0.3">
      <c r="B1116" t="s">
        <v>2577</v>
      </c>
      <c r="C1116" t="s">
        <v>2563</v>
      </c>
      <c r="D1116" t="s">
        <v>2564</v>
      </c>
      <c r="E1116" s="64" t="s">
        <v>2831</v>
      </c>
      <c r="F1116" s="64" t="s">
        <v>2831</v>
      </c>
      <c r="G1116" s="64" t="s">
        <v>568</v>
      </c>
      <c r="H1116" s="64" t="s">
        <v>2835</v>
      </c>
      <c r="I1116" t="s">
        <v>4912</v>
      </c>
      <c r="J1116" t="s">
        <v>2072</v>
      </c>
      <c r="K1116" t="s">
        <v>568</v>
      </c>
      <c r="L1116" s="64" t="s">
        <v>2623</v>
      </c>
      <c r="M1116" t="s">
        <v>2160</v>
      </c>
      <c r="N1116" t="s">
        <v>4899</v>
      </c>
      <c r="O1116" s="263">
        <v>0</v>
      </c>
      <c r="P1116" s="158">
        <v>0</v>
      </c>
      <c r="Q1116" s="64" t="s">
        <v>254</v>
      </c>
      <c r="R1116" s="64" t="s">
        <v>568</v>
      </c>
    </row>
    <row r="1117" spans="2:18" x14ac:dyDescent="0.3">
      <c r="B1117" t="s">
        <v>2577</v>
      </c>
      <c r="C1117" t="s">
        <v>2563</v>
      </c>
      <c r="D1117" t="s">
        <v>2564</v>
      </c>
      <c r="E1117" s="64" t="s">
        <v>2831</v>
      </c>
      <c r="F1117" s="64" t="s">
        <v>2831</v>
      </c>
      <c r="G1117" s="64" t="s">
        <v>568</v>
      </c>
      <c r="H1117" s="64" t="s">
        <v>2835</v>
      </c>
      <c r="I1117" t="s">
        <v>4913</v>
      </c>
      <c r="J1117" t="s">
        <v>2072</v>
      </c>
      <c r="K1117" t="s">
        <v>568</v>
      </c>
      <c r="L1117" s="64" t="s">
        <v>2659</v>
      </c>
      <c r="M1117" t="s">
        <v>2160</v>
      </c>
      <c r="N1117" t="s">
        <v>4914</v>
      </c>
      <c r="O1117" s="263">
        <v>0</v>
      </c>
      <c r="P1117" s="158">
        <v>0</v>
      </c>
      <c r="Q1117" s="64" t="s">
        <v>254</v>
      </c>
      <c r="R1117" s="64" t="s">
        <v>568</v>
      </c>
    </row>
    <row r="1118" spans="2:18" x14ac:dyDescent="0.3">
      <c r="B1118" t="s">
        <v>2577</v>
      </c>
      <c r="C1118" t="s">
        <v>2563</v>
      </c>
      <c r="D1118" t="s">
        <v>2564</v>
      </c>
      <c r="E1118" s="64" t="s">
        <v>2831</v>
      </c>
      <c r="F1118" s="64" t="s">
        <v>2831</v>
      </c>
      <c r="G1118" s="64" t="s">
        <v>568</v>
      </c>
      <c r="H1118" s="64" t="s">
        <v>2835</v>
      </c>
      <c r="I1118" t="s">
        <v>4915</v>
      </c>
      <c r="J1118" t="s">
        <v>2072</v>
      </c>
      <c r="K1118" t="s">
        <v>568</v>
      </c>
      <c r="L1118" s="64" t="s">
        <v>2657</v>
      </c>
      <c r="M1118" t="s">
        <v>2160</v>
      </c>
      <c r="N1118" t="s">
        <v>4916</v>
      </c>
      <c r="O1118" s="263">
        <v>0</v>
      </c>
      <c r="P1118" s="158">
        <v>0</v>
      </c>
      <c r="Q1118" s="64" t="s">
        <v>254</v>
      </c>
      <c r="R1118" s="64" t="s">
        <v>568</v>
      </c>
    </row>
    <row r="1119" spans="2:18" x14ac:dyDescent="0.3">
      <c r="B1119" t="s">
        <v>2577</v>
      </c>
      <c r="C1119" t="s">
        <v>2563</v>
      </c>
      <c r="D1119" t="s">
        <v>2564</v>
      </c>
      <c r="E1119" s="64" t="s">
        <v>2831</v>
      </c>
      <c r="F1119" s="64" t="s">
        <v>2831</v>
      </c>
      <c r="G1119" s="64" t="s">
        <v>568</v>
      </c>
      <c r="H1119" s="64" t="s">
        <v>2835</v>
      </c>
      <c r="I1119" t="s">
        <v>4917</v>
      </c>
      <c r="J1119" t="s">
        <v>2073</v>
      </c>
      <c r="K1119" t="s">
        <v>4918</v>
      </c>
      <c r="L1119" s="64" t="s">
        <v>2640</v>
      </c>
      <c r="M1119" t="s">
        <v>2173</v>
      </c>
      <c r="N1119" t="s">
        <v>4919</v>
      </c>
      <c r="O1119" s="263">
        <v>0</v>
      </c>
      <c r="P1119" s="158">
        <v>0</v>
      </c>
      <c r="Q1119" s="64" t="s">
        <v>254</v>
      </c>
      <c r="R1119" s="64" t="s">
        <v>568</v>
      </c>
    </row>
    <row r="1120" spans="2:18" x14ac:dyDescent="0.3">
      <c r="B1120" t="s">
        <v>2577</v>
      </c>
      <c r="C1120" t="s">
        <v>2563</v>
      </c>
      <c r="D1120" t="s">
        <v>2564</v>
      </c>
      <c r="E1120" s="64" t="s">
        <v>2831</v>
      </c>
      <c r="F1120" s="64" t="s">
        <v>2831</v>
      </c>
      <c r="G1120" s="64" t="s">
        <v>568</v>
      </c>
      <c r="H1120" s="64" t="s">
        <v>2835</v>
      </c>
      <c r="I1120" t="s">
        <v>4920</v>
      </c>
      <c r="J1120" t="s">
        <v>2072</v>
      </c>
      <c r="K1120" t="s">
        <v>568</v>
      </c>
      <c r="L1120" s="64" t="s">
        <v>2631</v>
      </c>
      <c r="M1120" t="s">
        <v>2160</v>
      </c>
      <c r="N1120" t="s">
        <v>4921</v>
      </c>
      <c r="O1120" s="263">
        <v>0</v>
      </c>
      <c r="P1120" s="158">
        <v>0</v>
      </c>
      <c r="Q1120" s="64" t="s">
        <v>254</v>
      </c>
      <c r="R1120" s="64" t="s">
        <v>568</v>
      </c>
    </row>
    <row r="1121" spans="2:18" x14ac:dyDescent="0.3">
      <c r="B1121" t="s">
        <v>2577</v>
      </c>
      <c r="C1121" t="s">
        <v>2563</v>
      </c>
      <c r="D1121" t="s">
        <v>2564</v>
      </c>
      <c r="E1121" s="64" t="s">
        <v>2831</v>
      </c>
      <c r="F1121" s="64" t="s">
        <v>2831</v>
      </c>
      <c r="G1121" s="64" t="s">
        <v>568</v>
      </c>
      <c r="H1121" s="64" t="s">
        <v>2835</v>
      </c>
      <c r="I1121" t="s">
        <v>4922</v>
      </c>
      <c r="J1121" t="s">
        <v>2072</v>
      </c>
      <c r="K1121" t="s">
        <v>568</v>
      </c>
      <c r="L1121" s="64" t="s">
        <v>2658</v>
      </c>
      <c r="M1121" t="s">
        <v>2160</v>
      </c>
      <c r="N1121" t="s">
        <v>4923</v>
      </c>
      <c r="O1121" s="263">
        <v>0</v>
      </c>
      <c r="P1121" s="158">
        <v>0</v>
      </c>
      <c r="Q1121" s="64" t="s">
        <v>254</v>
      </c>
      <c r="R1121" s="64" t="s">
        <v>568</v>
      </c>
    </row>
    <row r="1122" spans="2:18" x14ac:dyDescent="0.3">
      <c r="B1122" t="s">
        <v>2577</v>
      </c>
      <c r="C1122" t="s">
        <v>2563</v>
      </c>
      <c r="D1122" t="s">
        <v>2564</v>
      </c>
      <c r="E1122" s="64" t="s">
        <v>2831</v>
      </c>
      <c r="F1122" s="64" t="s">
        <v>2831</v>
      </c>
      <c r="G1122" s="64" t="s">
        <v>568</v>
      </c>
      <c r="H1122" s="64" t="s">
        <v>2835</v>
      </c>
      <c r="I1122" t="s">
        <v>4924</v>
      </c>
      <c r="J1122" t="s">
        <v>2073</v>
      </c>
      <c r="K1122" t="s">
        <v>4925</v>
      </c>
      <c r="L1122" s="64" t="s">
        <v>2709</v>
      </c>
      <c r="M1122" t="s">
        <v>2160</v>
      </c>
      <c r="N1122" t="s">
        <v>4926</v>
      </c>
      <c r="O1122" s="263">
        <v>0</v>
      </c>
      <c r="P1122" s="158">
        <v>0</v>
      </c>
      <c r="Q1122" s="64" t="s">
        <v>254</v>
      </c>
      <c r="R1122" s="64" t="s">
        <v>568</v>
      </c>
    </row>
    <row r="1123" spans="2:18" x14ac:dyDescent="0.3">
      <c r="B1123" t="s">
        <v>2577</v>
      </c>
      <c r="C1123" t="s">
        <v>2563</v>
      </c>
      <c r="D1123" t="s">
        <v>2564</v>
      </c>
      <c r="E1123" s="64" t="s">
        <v>2831</v>
      </c>
      <c r="F1123" s="64" t="s">
        <v>2831</v>
      </c>
      <c r="G1123" s="64" t="s">
        <v>568</v>
      </c>
      <c r="H1123" s="64" t="s">
        <v>2835</v>
      </c>
      <c r="I1123" t="s">
        <v>4927</v>
      </c>
      <c r="J1123" t="s">
        <v>2072</v>
      </c>
      <c r="K1123" t="s">
        <v>568</v>
      </c>
      <c r="L1123" s="64" t="s">
        <v>2623</v>
      </c>
      <c r="M1123" t="s">
        <v>2160</v>
      </c>
      <c r="N1123" t="s">
        <v>4928</v>
      </c>
      <c r="O1123" s="263">
        <v>0</v>
      </c>
      <c r="P1123" s="158">
        <v>0</v>
      </c>
      <c r="Q1123" s="64" t="s">
        <v>254</v>
      </c>
      <c r="R1123" s="64" t="s">
        <v>568</v>
      </c>
    </row>
    <row r="1124" spans="2:18" x14ac:dyDescent="0.3">
      <c r="B1124" t="s">
        <v>2577</v>
      </c>
      <c r="C1124" t="s">
        <v>2563</v>
      </c>
      <c r="D1124" t="s">
        <v>2564</v>
      </c>
      <c r="E1124" s="64" t="s">
        <v>2831</v>
      </c>
      <c r="F1124" s="64" t="s">
        <v>2831</v>
      </c>
      <c r="G1124" s="64" t="s">
        <v>568</v>
      </c>
      <c r="H1124" s="64" t="s">
        <v>2835</v>
      </c>
      <c r="I1124" t="s">
        <v>4929</v>
      </c>
      <c r="J1124" t="s">
        <v>2072</v>
      </c>
      <c r="K1124" t="s">
        <v>568</v>
      </c>
      <c r="L1124" s="64" t="s">
        <v>2695</v>
      </c>
      <c r="M1124" t="s">
        <v>2186</v>
      </c>
      <c r="N1124" t="s">
        <v>4930</v>
      </c>
      <c r="O1124" s="263">
        <v>0</v>
      </c>
      <c r="P1124" s="158">
        <v>0</v>
      </c>
      <c r="Q1124" s="64" t="s">
        <v>254</v>
      </c>
      <c r="R1124" s="64" t="s">
        <v>568</v>
      </c>
    </row>
    <row r="1125" spans="2:18" x14ac:dyDescent="0.3">
      <c r="B1125" t="s">
        <v>2577</v>
      </c>
      <c r="C1125" t="s">
        <v>2563</v>
      </c>
      <c r="D1125" t="s">
        <v>2564</v>
      </c>
      <c r="E1125" s="64" t="s">
        <v>2831</v>
      </c>
      <c r="F1125" s="64" t="s">
        <v>2831</v>
      </c>
      <c r="G1125" s="64" t="s">
        <v>568</v>
      </c>
      <c r="H1125" s="64" t="s">
        <v>2835</v>
      </c>
      <c r="I1125" t="s">
        <v>4931</v>
      </c>
      <c r="J1125" t="s">
        <v>2072</v>
      </c>
      <c r="K1125" t="s">
        <v>568</v>
      </c>
      <c r="L1125" s="64" t="s">
        <v>2667</v>
      </c>
      <c r="M1125" t="s">
        <v>2160</v>
      </c>
      <c r="N1125" t="s">
        <v>4932</v>
      </c>
      <c r="O1125" s="263">
        <v>0</v>
      </c>
      <c r="P1125" s="158">
        <v>0</v>
      </c>
      <c r="Q1125" s="64" t="s">
        <v>254</v>
      </c>
      <c r="R1125" s="64" t="s">
        <v>568</v>
      </c>
    </row>
    <row r="1126" spans="2:18" x14ac:dyDescent="0.3">
      <c r="B1126" t="s">
        <v>2577</v>
      </c>
      <c r="C1126" t="s">
        <v>2563</v>
      </c>
      <c r="D1126" t="s">
        <v>2564</v>
      </c>
      <c r="E1126" s="64" t="s">
        <v>2831</v>
      </c>
      <c r="F1126" s="64" t="s">
        <v>2831</v>
      </c>
      <c r="G1126" s="64" t="s">
        <v>568</v>
      </c>
      <c r="H1126" s="64" t="s">
        <v>2835</v>
      </c>
      <c r="I1126" t="s">
        <v>4933</v>
      </c>
      <c r="J1126" t="s">
        <v>2072</v>
      </c>
      <c r="K1126" t="s">
        <v>568</v>
      </c>
      <c r="L1126" s="64" t="s">
        <v>2682</v>
      </c>
      <c r="M1126" t="s">
        <v>2160</v>
      </c>
      <c r="N1126" t="s">
        <v>4934</v>
      </c>
      <c r="O1126" s="263">
        <v>0</v>
      </c>
      <c r="P1126" s="158">
        <v>0</v>
      </c>
      <c r="Q1126" s="64" t="s">
        <v>254</v>
      </c>
      <c r="R1126" s="64" t="s">
        <v>568</v>
      </c>
    </row>
    <row r="1127" spans="2:18" x14ac:dyDescent="0.3">
      <c r="B1127" t="s">
        <v>2577</v>
      </c>
      <c r="C1127" t="s">
        <v>2563</v>
      </c>
      <c r="D1127" t="s">
        <v>2564</v>
      </c>
      <c r="E1127" s="64" t="s">
        <v>2831</v>
      </c>
      <c r="F1127" s="64" t="s">
        <v>2831</v>
      </c>
      <c r="G1127" s="64" t="s">
        <v>568</v>
      </c>
      <c r="H1127" s="64" t="s">
        <v>2835</v>
      </c>
      <c r="I1127" t="s">
        <v>4935</v>
      </c>
      <c r="J1127" t="s">
        <v>2072</v>
      </c>
      <c r="K1127" t="s">
        <v>568</v>
      </c>
      <c r="L1127" s="64" t="s">
        <v>2610</v>
      </c>
      <c r="M1127" t="s">
        <v>2160</v>
      </c>
      <c r="N1127" t="s">
        <v>4936</v>
      </c>
      <c r="O1127" s="263">
        <v>0</v>
      </c>
      <c r="P1127" s="158">
        <v>0</v>
      </c>
      <c r="Q1127" s="64" t="s">
        <v>254</v>
      </c>
      <c r="R1127" s="64" t="s">
        <v>568</v>
      </c>
    </row>
    <row r="1128" spans="2:18" x14ac:dyDescent="0.3">
      <c r="B1128" t="s">
        <v>2577</v>
      </c>
      <c r="C1128" t="s">
        <v>2563</v>
      </c>
      <c r="D1128" t="s">
        <v>2564</v>
      </c>
      <c r="E1128" s="64" t="s">
        <v>2831</v>
      </c>
      <c r="F1128" s="64" t="s">
        <v>2831</v>
      </c>
      <c r="G1128" s="64" t="s">
        <v>568</v>
      </c>
      <c r="H1128" s="64" t="s">
        <v>2835</v>
      </c>
      <c r="I1128" t="s">
        <v>4937</v>
      </c>
      <c r="J1128" t="s">
        <v>2073</v>
      </c>
      <c r="K1128" t="s">
        <v>4938</v>
      </c>
      <c r="L1128" s="64" t="s">
        <v>2640</v>
      </c>
      <c r="M1128" t="s">
        <v>2160</v>
      </c>
      <c r="N1128" t="s">
        <v>4939</v>
      </c>
      <c r="O1128" s="263">
        <v>0</v>
      </c>
      <c r="P1128" s="158">
        <v>0</v>
      </c>
      <c r="Q1128" s="64" t="s">
        <v>254</v>
      </c>
      <c r="R1128" s="64" t="s">
        <v>568</v>
      </c>
    </row>
    <row r="1129" spans="2:18" x14ac:dyDescent="0.3">
      <c r="B1129" t="s">
        <v>2577</v>
      </c>
      <c r="C1129" t="s">
        <v>2563</v>
      </c>
      <c r="D1129" t="s">
        <v>2564</v>
      </c>
      <c r="E1129" s="64" t="s">
        <v>2831</v>
      </c>
      <c r="F1129" s="64" t="s">
        <v>2831</v>
      </c>
      <c r="G1129" s="64" t="s">
        <v>568</v>
      </c>
      <c r="H1129" s="64" t="s">
        <v>2835</v>
      </c>
      <c r="I1129" t="s">
        <v>4940</v>
      </c>
      <c r="J1129" t="s">
        <v>2072</v>
      </c>
      <c r="K1129" t="s">
        <v>568</v>
      </c>
      <c r="L1129" s="64" t="s">
        <v>2623</v>
      </c>
      <c r="M1129" t="s">
        <v>2176</v>
      </c>
      <c r="N1129" t="s">
        <v>4941</v>
      </c>
      <c r="O1129" s="263">
        <v>0</v>
      </c>
      <c r="P1129" s="158">
        <v>0</v>
      </c>
      <c r="Q1129" s="64" t="s">
        <v>254</v>
      </c>
      <c r="R1129" s="64" t="s">
        <v>568</v>
      </c>
    </row>
    <row r="1130" spans="2:18" x14ac:dyDescent="0.3">
      <c r="B1130" t="s">
        <v>2577</v>
      </c>
      <c r="C1130" t="s">
        <v>2563</v>
      </c>
      <c r="D1130" t="s">
        <v>2564</v>
      </c>
      <c r="E1130" s="64" t="s">
        <v>2831</v>
      </c>
      <c r="F1130" s="64" t="s">
        <v>2831</v>
      </c>
      <c r="G1130" s="64" t="s">
        <v>568</v>
      </c>
      <c r="H1130" s="64" t="s">
        <v>2835</v>
      </c>
      <c r="I1130" t="s">
        <v>4942</v>
      </c>
      <c r="J1130" t="s">
        <v>2073</v>
      </c>
      <c r="K1130" t="s">
        <v>3002</v>
      </c>
      <c r="L1130" s="64" t="s">
        <v>2657</v>
      </c>
      <c r="M1130" t="s">
        <v>2173</v>
      </c>
      <c r="N1130" t="s">
        <v>4943</v>
      </c>
      <c r="O1130" s="263">
        <v>0</v>
      </c>
      <c r="P1130" s="158">
        <v>0</v>
      </c>
      <c r="Q1130" s="64" t="s">
        <v>254</v>
      </c>
      <c r="R1130" s="64" t="s">
        <v>568</v>
      </c>
    </row>
    <row r="1131" spans="2:18" x14ac:dyDescent="0.3">
      <c r="B1131" t="s">
        <v>2577</v>
      </c>
      <c r="C1131" t="s">
        <v>2563</v>
      </c>
      <c r="D1131" t="s">
        <v>2564</v>
      </c>
      <c r="E1131" s="64" t="s">
        <v>2831</v>
      </c>
      <c r="F1131" s="64" t="s">
        <v>2831</v>
      </c>
      <c r="G1131" s="64" t="s">
        <v>568</v>
      </c>
      <c r="H1131" s="64" t="s">
        <v>2835</v>
      </c>
      <c r="I1131" t="s">
        <v>4944</v>
      </c>
      <c r="J1131" t="s">
        <v>2072</v>
      </c>
      <c r="K1131" t="s">
        <v>568</v>
      </c>
      <c r="L1131" s="64" t="s">
        <v>2610</v>
      </c>
      <c r="M1131" t="s">
        <v>2186</v>
      </c>
      <c r="N1131" t="s">
        <v>4945</v>
      </c>
      <c r="O1131" s="263">
        <v>0</v>
      </c>
      <c r="P1131" s="158">
        <v>0</v>
      </c>
      <c r="Q1131" s="64" t="s">
        <v>254</v>
      </c>
      <c r="R1131" s="64" t="s">
        <v>568</v>
      </c>
    </row>
    <row r="1132" spans="2:18" x14ac:dyDescent="0.3">
      <c r="B1132" t="s">
        <v>2577</v>
      </c>
      <c r="C1132" t="s">
        <v>2563</v>
      </c>
      <c r="D1132" t="s">
        <v>2564</v>
      </c>
      <c r="E1132" s="64" t="s">
        <v>2831</v>
      </c>
      <c r="F1132" s="64" t="s">
        <v>2831</v>
      </c>
      <c r="G1132" s="64" t="s">
        <v>568</v>
      </c>
      <c r="H1132" s="64" t="s">
        <v>2835</v>
      </c>
      <c r="I1132" t="s">
        <v>4946</v>
      </c>
      <c r="J1132" t="s">
        <v>2072</v>
      </c>
      <c r="K1132" t="s">
        <v>568</v>
      </c>
      <c r="L1132" s="64" t="s">
        <v>2689</v>
      </c>
      <c r="M1132" t="s">
        <v>2160</v>
      </c>
      <c r="N1132" t="s">
        <v>4947</v>
      </c>
      <c r="O1132" s="263">
        <v>0</v>
      </c>
      <c r="P1132" s="158">
        <v>0</v>
      </c>
      <c r="Q1132" s="64" t="s">
        <v>254</v>
      </c>
      <c r="R1132" s="64" t="s">
        <v>568</v>
      </c>
    </row>
    <row r="1133" spans="2:18" x14ac:dyDescent="0.3">
      <c r="B1133" t="s">
        <v>2577</v>
      </c>
      <c r="C1133" t="s">
        <v>2563</v>
      </c>
      <c r="D1133" t="s">
        <v>2564</v>
      </c>
      <c r="E1133" s="64" t="s">
        <v>2831</v>
      </c>
      <c r="F1133" s="64" t="s">
        <v>2831</v>
      </c>
      <c r="G1133" s="64" t="s">
        <v>568</v>
      </c>
      <c r="H1133" s="64" t="s">
        <v>2835</v>
      </c>
      <c r="I1133" t="s">
        <v>4948</v>
      </c>
      <c r="J1133" t="s">
        <v>2072</v>
      </c>
      <c r="K1133" t="s">
        <v>568</v>
      </c>
      <c r="L1133" s="64" t="s">
        <v>2621</v>
      </c>
      <c r="M1133" t="s">
        <v>2160</v>
      </c>
      <c r="N1133" t="s">
        <v>4949</v>
      </c>
      <c r="O1133" s="263">
        <v>0</v>
      </c>
      <c r="P1133" s="158">
        <v>0</v>
      </c>
      <c r="Q1133" s="64" t="s">
        <v>254</v>
      </c>
      <c r="R1133" s="64" t="s">
        <v>568</v>
      </c>
    </row>
    <row r="1134" spans="2:18" x14ac:dyDescent="0.3">
      <c r="B1134" t="s">
        <v>2577</v>
      </c>
      <c r="C1134" t="s">
        <v>2563</v>
      </c>
      <c r="D1134" t="s">
        <v>2564</v>
      </c>
      <c r="E1134" s="64" t="s">
        <v>2831</v>
      </c>
      <c r="F1134" s="64" t="s">
        <v>2831</v>
      </c>
      <c r="G1134" s="64" t="s">
        <v>568</v>
      </c>
      <c r="H1134" s="64" t="s">
        <v>2835</v>
      </c>
      <c r="I1134" t="s">
        <v>4950</v>
      </c>
      <c r="J1134" t="s">
        <v>2072</v>
      </c>
      <c r="K1134" t="s">
        <v>568</v>
      </c>
      <c r="L1134" s="64" t="s">
        <v>2646</v>
      </c>
      <c r="M1134" t="s">
        <v>2160</v>
      </c>
      <c r="N1134" t="s">
        <v>4951</v>
      </c>
      <c r="O1134" s="263">
        <v>0</v>
      </c>
      <c r="P1134" s="158">
        <v>0</v>
      </c>
      <c r="Q1134" s="64" t="s">
        <v>254</v>
      </c>
      <c r="R1134" s="64" t="s">
        <v>568</v>
      </c>
    </row>
    <row r="1135" spans="2:18" x14ac:dyDescent="0.3">
      <c r="B1135" t="s">
        <v>2577</v>
      </c>
      <c r="C1135" t="s">
        <v>2563</v>
      </c>
      <c r="D1135" t="s">
        <v>2564</v>
      </c>
      <c r="E1135" s="64" t="s">
        <v>2831</v>
      </c>
      <c r="F1135" s="64" t="s">
        <v>2831</v>
      </c>
      <c r="G1135" s="64" t="s">
        <v>568</v>
      </c>
      <c r="H1135" s="64" t="s">
        <v>2835</v>
      </c>
      <c r="I1135" t="s">
        <v>4952</v>
      </c>
      <c r="J1135" t="s">
        <v>2072</v>
      </c>
      <c r="K1135" t="s">
        <v>568</v>
      </c>
      <c r="L1135" s="64" t="s">
        <v>2646</v>
      </c>
      <c r="M1135" t="s">
        <v>2160</v>
      </c>
      <c r="N1135" t="s">
        <v>4953</v>
      </c>
      <c r="O1135" s="263">
        <v>0</v>
      </c>
      <c r="P1135" s="158">
        <v>0</v>
      </c>
      <c r="Q1135" s="64" t="s">
        <v>254</v>
      </c>
      <c r="R1135" s="64" t="s">
        <v>568</v>
      </c>
    </row>
    <row r="1136" spans="2:18" x14ac:dyDescent="0.3">
      <c r="B1136" t="s">
        <v>2577</v>
      </c>
      <c r="C1136" t="s">
        <v>2563</v>
      </c>
      <c r="D1136" t="s">
        <v>2564</v>
      </c>
      <c r="E1136" s="64" t="s">
        <v>2831</v>
      </c>
      <c r="F1136" s="64" t="s">
        <v>2831</v>
      </c>
      <c r="G1136" s="64" t="s">
        <v>568</v>
      </c>
      <c r="H1136" s="64" t="s">
        <v>2835</v>
      </c>
      <c r="I1136" t="s">
        <v>4954</v>
      </c>
      <c r="J1136" t="s">
        <v>2072</v>
      </c>
      <c r="K1136" t="s">
        <v>568</v>
      </c>
      <c r="L1136" s="64" t="s">
        <v>2687</v>
      </c>
      <c r="M1136" t="s">
        <v>2160</v>
      </c>
      <c r="N1136" t="s">
        <v>4955</v>
      </c>
      <c r="O1136" s="263">
        <v>0</v>
      </c>
      <c r="P1136" s="158">
        <v>0</v>
      </c>
      <c r="Q1136" s="64" t="s">
        <v>254</v>
      </c>
      <c r="R1136" s="64" t="s">
        <v>568</v>
      </c>
    </row>
    <row r="1137" spans="2:18" x14ac:dyDescent="0.3">
      <c r="B1137" t="s">
        <v>2577</v>
      </c>
      <c r="C1137" t="s">
        <v>2563</v>
      </c>
      <c r="D1137" t="s">
        <v>2564</v>
      </c>
      <c r="E1137" s="64" t="s">
        <v>2831</v>
      </c>
      <c r="F1137" s="64" t="s">
        <v>2831</v>
      </c>
      <c r="G1137" s="64" t="s">
        <v>568</v>
      </c>
      <c r="H1137" s="64" t="s">
        <v>2835</v>
      </c>
      <c r="I1137" t="s">
        <v>4956</v>
      </c>
      <c r="J1137" t="s">
        <v>2072</v>
      </c>
      <c r="K1137" t="s">
        <v>568</v>
      </c>
      <c r="L1137" s="64" t="s">
        <v>2652</v>
      </c>
      <c r="M1137" t="s">
        <v>2185</v>
      </c>
      <c r="N1137" t="s">
        <v>4957</v>
      </c>
      <c r="O1137" s="263">
        <v>0</v>
      </c>
      <c r="P1137" s="158">
        <v>0</v>
      </c>
      <c r="Q1137" s="64" t="s">
        <v>254</v>
      </c>
      <c r="R1137" s="64" t="s">
        <v>568</v>
      </c>
    </row>
    <row r="1138" spans="2:18" x14ac:dyDescent="0.3">
      <c r="B1138" t="s">
        <v>2577</v>
      </c>
      <c r="C1138" t="s">
        <v>2563</v>
      </c>
      <c r="D1138" t="s">
        <v>2564</v>
      </c>
      <c r="E1138" s="64" t="s">
        <v>2831</v>
      </c>
      <c r="F1138" s="64" t="s">
        <v>2831</v>
      </c>
      <c r="G1138" s="64" t="s">
        <v>568</v>
      </c>
      <c r="H1138" s="64" t="s">
        <v>2835</v>
      </c>
      <c r="I1138" t="s">
        <v>4958</v>
      </c>
      <c r="J1138" t="s">
        <v>2072</v>
      </c>
      <c r="K1138" t="s">
        <v>568</v>
      </c>
      <c r="L1138" s="64" t="s">
        <v>2633</v>
      </c>
      <c r="M1138" t="s">
        <v>2160</v>
      </c>
      <c r="N1138" t="s">
        <v>4959</v>
      </c>
      <c r="O1138" s="263">
        <v>0</v>
      </c>
      <c r="P1138" s="158">
        <v>0</v>
      </c>
      <c r="Q1138" s="64" t="s">
        <v>254</v>
      </c>
      <c r="R1138" s="64" t="s">
        <v>568</v>
      </c>
    </row>
    <row r="1139" spans="2:18" x14ac:dyDescent="0.3">
      <c r="B1139" t="s">
        <v>2577</v>
      </c>
      <c r="C1139" t="s">
        <v>2563</v>
      </c>
      <c r="D1139" t="s">
        <v>2564</v>
      </c>
      <c r="E1139" s="64" t="s">
        <v>2831</v>
      </c>
      <c r="F1139" s="64" t="s">
        <v>2831</v>
      </c>
      <c r="G1139" s="64" t="s">
        <v>568</v>
      </c>
      <c r="H1139" s="64" t="s">
        <v>2835</v>
      </c>
      <c r="I1139" t="s">
        <v>4960</v>
      </c>
      <c r="J1139" t="s">
        <v>2072</v>
      </c>
      <c r="K1139" t="s">
        <v>568</v>
      </c>
      <c r="L1139" s="64" t="s">
        <v>2695</v>
      </c>
      <c r="M1139" t="s">
        <v>2160</v>
      </c>
      <c r="N1139" t="s">
        <v>4961</v>
      </c>
      <c r="O1139" s="263">
        <v>0</v>
      </c>
      <c r="P1139" s="158">
        <v>0</v>
      </c>
      <c r="Q1139" s="64" t="s">
        <v>254</v>
      </c>
      <c r="R1139" s="64" t="s">
        <v>568</v>
      </c>
    </row>
    <row r="1140" spans="2:18" x14ac:dyDescent="0.3">
      <c r="B1140" t="s">
        <v>2577</v>
      </c>
      <c r="C1140" t="s">
        <v>2563</v>
      </c>
      <c r="D1140" t="s">
        <v>2564</v>
      </c>
      <c r="E1140" s="64" t="s">
        <v>2831</v>
      </c>
      <c r="F1140" s="64" t="s">
        <v>2831</v>
      </c>
      <c r="G1140" s="64" t="s">
        <v>568</v>
      </c>
      <c r="H1140" s="64" t="s">
        <v>2835</v>
      </c>
      <c r="I1140" t="s">
        <v>4962</v>
      </c>
      <c r="J1140" t="s">
        <v>2072</v>
      </c>
      <c r="K1140" t="s">
        <v>568</v>
      </c>
      <c r="L1140" s="64" t="s">
        <v>2640</v>
      </c>
      <c r="M1140" t="s">
        <v>2186</v>
      </c>
      <c r="N1140" t="s">
        <v>4963</v>
      </c>
      <c r="O1140" s="263">
        <v>0</v>
      </c>
      <c r="P1140" s="158">
        <v>0</v>
      </c>
      <c r="Q1140" s="64" t="s">
        <v>254</v>
      </c>
      <c r="R1140" s="64" t="s">
        <v>568</v>
      </c>
    </row>
    <row r="1141" spans="2:18" x14ac:dyDescent="0.3">
      <c r="B1141" t="s">
        <v>2577</v>
      </c>
      <c r="C1141" t="s">
        <v>2563</v>
      </c>
      <c r="D1141" t="s">
        <v>2564</v>
      </c>
      <c r="E1141" s="64" t="s">
        <v>2831</v>
      </c>
      <c r="F1141" s="64" t="s">
        <v>2831</v>
      </c>
      <c r="G1141" s="64" t="s">
        <v>568</v>
      </c>
      <c r="H1141" s="64" t="s">
        <v>2835</v>
      </c>
      <c r="I1141" t="s">
        <v>4964</v>
      </c>
      <c r="J1141" t="s">
        <v>2072</v>
      </c>
      <c r="K1141" t="s">
        <v>568</v>
      </c>
      <c r="L1141" s="64" t="s">
        <v>2689</v>
      </c>
      <c r="M1141" t="s">
        <v>2160</v>
      </c>
      <c r="N1141" t="s">
        <v>4965</v>
      </c>
      <c r="O1141" s="263">
        <v>0</v>
      </c>
      <c r="P1141" s="158">
        <v>0</v>
      </c>
      <c r="Q1141" s="64" t="s">
        <v>254</v>
      </c>
      <c r="R1141" s="64" t="s">
        <v>568</v>
      </c>
    </row>
    <row r="1142" spans="2:18" x14ac:dyDescent="0.3">
      <c r="B1142" t="s">
        <v>2577</v>
      </c>
      <c r="C1142" t="s">
        <v>2563</v>
      </c>
      <c r="D1142" t="s">
        <v>2564</v>
      </c>
      <c r="E1142" s="64" t="s">
        <v>2831</v>
      </c>
      <c r="F1142" s="64" t="s">
        <v>2831</v>
      </c>
      <c r="G1142" s="64" t="s">
        <v>568</v>
      </c>
      <c r="H1142" s="64" t="s">
        <v>2835</v>
      </c>
      <c r="I1142" t="s">
        <v>4966</v>
      </c>
      <c r="J1142" t="s">
        <v>2072</v>
      </c>
      <c r="K1142" t="s">
        <v>568</v>
      </c>
      <c r="L1142" s="64" t="s">
        <v>2610</v>
      </c>
      <c r="M1142" t="s">
        <v>2160</v>
      </c>
      <c r="N1142" t="s">
        <v>4967</v>
      </c>
      <c r="O1142" s="263">
        <v>0</v>
      </c>
      <c r="P1142" s="158">
        <v>0</v>
      </c>
      <c r="Q1142" s="64" t="s">
        <v>254</v>
      </c>
      <c r="R1142" s="64" t="s">
        <v>568</v>
      </c>
    </row>
    <row r="1143" spans="2:18" x14ac:dyDescent="0.3">
      <c r="B1143" t="s">
        <v>2577</v>
      </c>
      <c r="C1143" t="s">
        <v>2563</v>
      </c>
      <c r="D1143" t="s">
        <v>2564</v>
      </c>
      <c r="E1143" s="64" t="s">
        <v>2831</v>
      </c>
      <c r="F1143" s="64" t="s">
        <v>2831</v>
      </c>
      <c r="G1143" s="64" t="s">
        <v>568</v>
      </c>
      <c r="H1143" s="64" t="s">
        <v>2835</v>
      </c>
      <c r="I1143" t="s">
        <v>4968</v>
      </c>
      <c r="J1143" t="s">
        <v>2073</v>
      </c>
      <c r="K1143" t="s">
        <v>2596</v>
      </c>
      <c r="L1143" s="64" t="s">
        <v>2652</v>
      </c>
      <c r="M1143" t="s">
        <v>2160</v>
      </c>
      <c r="N1143" t="s">
        <v>4969</v>
      </c>
      <c r="O1143" s="263">
        <v>0</v>
      </c>
      <c r="P1143" s="158">
        <v>0</v>
      </c>
      <c r="Q1143" s="64" t="s">
        <v>254</v>
      </c>
      <c r="R1143" s="64" t="s">
        <v>568</v>
      </c>
    </row>
    <row r="1144" spans="2:18" x14ac:dyDescent="0.3">
      <c r="B1144" t="s">
        <v>2577</v>
      </c>
      <c r="C1144" t="s">
        <v>2563</v>
      </c>
      <c r="D1144" t="s">
        <v>2564</v>
      </c>
      <c r="E1144" s="64" t="s">
        <v>2831</v>
      </c>
      <c r="F1144" s="64" t="s">
        <v>2831</v>
      </c>
      <c r="G1144" s="64" t="s">
        <v>568</v>
      </c>
      <c r="H1144" s="64" t="s">
        <v>2835</v>
      </c>
      <c r="I1144" t="s">
        <v>4970</v>
      </c>
      <c r="J1144" t="s">
        <v>2072</v>
      </c>
      <c r="K1144" t="s">
        <v>568</v>
      </c>
      <c r="L1144" s="64" t="s">
        <v>2633</v>
      </c>
      <c r="M1144" t="s">
        <v>2176</v>
      </c>
      <c r="N1144" t="s">
        <v>4971</v>
      </c>
      <c r="O1144" s="263">
        <v>0</v>
      </c>
      <c r="P1144" s="158">
        <v>0</v>
      </c>
      <c r="Q1144" s="64" t="s">
        <v>254</v>
      </c>
      <c r="R1144" s="64" t="s">
        <v>568</v>
      </c>
    </row>
    <row r="1145" spans="2:18" x14ac:dyDescent="0.3">
      <c r="B1145" t="s">
        <v>2577</v>
      </c>
      <c r="C1145" t="s">
        <v>2563</v>
      </c>
      <c r="D1145" t="s">
        <v>2564</v>
      </c>
      <c r="E1145" s="64" t="s">
        <v>2831</v>
      </c>
      <c r="F1145" s="64" t="s">
        <v>2831</v>
      </c>
      <c r="G1145" s="64" t="s">
        <v>568</v>
      </c>
      <c r="H1145" s="64" t="s">
        <v>2835</v>
      </c>
      <c r="I1145" t="s">
        <v>4972</v>
      </c>
      <c r="J1145" t="s">
        <v>2072</v>
      </c>
      <c r="K1145" t="s">
        <v>568</v>
      </c>
      <c r="L1145" s="64" t="s">
        <v>2623</v>
      </c>
      <c r="M1145" t="s">
        <v>2160</v>
      </c>
      <c r="N1145" t="s">
        <v>3939</v>
      </c>
      <c r="O1145" s="263">
        <v>0</v>
      </c>
      <c r="P1145" s="158">
        <v>0</v>
      </c>
      <c r="Q1145" s="64" t="s">
        <v>254</v>
      </c>
      <c r="R1145" s="64" t="s">
        <v>568</v>
      </c>
    </row>
    <row r="1146" spans="2:18" x14ac:dyDescent="0.3">
      <c r="B1146" t="s">
        <v>2577</v>
      </c>
      <c r="C1146" t="s">
        <v>2563</v>
      </c>
      <c r="D1146" t="s">
        <v>2564</v>
      </c>
      <c r="E1146" s="64" t="s">
        <v>2831</v>
      </c>
      <c r="F1146" s="64" t="s">
        <v>2831</v>
      </c>
      <c r="G1146" s="64" t="s">
        <v>568</v>
      </c>
      <c r="H1146" s="64" t="s">
        <v>2835</v>
      </c>
      <c r="I1146" t="s">
        <v>4973</v>
      </c>
      <c r="J1146" t="s">
        <v>2072</v>
      </c>
      <c r="K1146" t="s">
        <v>568</v>
      </c>
      <c r="L1146" s="64" t="s">
        <v>2708</v>
      </c>
      <c r="M1146" t="s">
        <v>2176</v>
      </c>
      <c r="N1146" t="s">
        <v>4974</v>
      </c>
      <c r="O1146" s="263">
        <v>0</v>
      </c>
      <c r="P1146" s="158">
        <v>0</v>
      </c>
      <c r="Q1146" s="64" t="s">
        <v>254</v>
      </c>
      <c r="R1146" s="64" t="s">
        <v>568</v>
      </c>
    </row>
    <row r="1147" spans="2:18" x14ac:dyDescent="0.3">
      <c r="B1147" t="s">
        <v>2577</v>
      </c>
      <c r="C1147" t="s">
        <v>2563</v>
      </c>
      <c r="D1147" t="s">
        <v>2564</v>
      </c>
      <c r="E1147" s="64" t="s">
        <v>2831</v>
      </c>
      <c r="F1147" s="64" t="s">
        <v>2831</v>
      </c>
      <c r="G1147" s="64" t="s">
        <v>568</v>
      </c>
      <c r="H1147" s="64" t="s">
        <v>2835</v>
      </c>
      <c r="I1147" t="s">
        <v>4975</v>
      </c>
      <c r="J1147" t="s">
        <v>2072</v>
      </c>
      <c r="K1147" t="s">
        <v>568</v>
      </c>
      <c r="L1147" s="64" t="s">
        <v>2666</v>
      </c>
      <c r="M1147" t="s">
        <v>2160</v>
      </c>
      <c r="N1147" t="s">
        <v>4976</v>
      </c>
      <c r="O1147" s="263">
        <v>0</v>
      </c>
      <c r="P1147" s="158">
        <v>0</v>
      </c>
      <c r="Q1147" s="64" t="s">
        <v>254</v>
      </c>
      <c r="R1147" s="64" t="s">
        <v>568</v>
      </c>
    </row>
    <row r="1148" spans="2:18" x14ac:dyDescent="0.3">
      <c r="B1148" t="s">
        <v>2577</v>
      </c>
      <c r="C1148" t="s">
        <v>2563</v>
      </c>
      <c r="D1148" t="s">
        <v>2564</v>
      </c>
      <c r="E1148" s="64" t="s">
        <v>2831</v>
      </c>
      <c r="F1148" s="64" t="s">
        <v>2831</v>
      </c>
      <c r="G1148" s="64" t="s">
        <v>568</v>
      </c>
      <c r="H1148" s="64" t="s">
        <v>2835</v>
      </c>
      <c r="I1148" t="s">
        <v>4977</v>
      </c>
      <c r="J1148" t="s">
        <v>2072</v>
      </c>
      <c r="K1148" t="s">
        <v>568</v>
      </c>
      <c r="L1148" s="64" t="s">
        <v>2659</v>
      </c>
      <c r="M1148" t="s">
        <v>2173</v>
      </c>
      <c r="N1148" t="s">
        <v>4978</v>
      </c>
      <c r="O1148" s="263">
        <v>0</v>
      </c>
      <c r="P1148" s="158">
        <v>0</v>
      </c>
      <c r="Q1148" s="64" t="s">
        <v>254</v>
      </c>
      <c r="R1148" s="64" t="s">
        <v>568</v>
      </c>
    </row>
    <row r="1149" spans="2:18" x14ac:dyDescent="0.3">
      <c r="B1149" t="s">
        <v>2577</v>
      </c>
      <c r="C1149" t="s">
        <v>2563</v>
      </c>
      <c r="D1149" t="s">
        <v>2564</v>
      </c>
      <c r="E1149" s="64" t="s">
        <v>2831</v>
      </c>
      <c r="F1149" s="64" t="s">
        <v>2831</v>
      </c>
      <c r="G1149" s="64" t="s">
        <v>568</v>
      </c>
      <c r="H1149" s="64" t="s">
        <v>2835</v>
      </c>
      <c r="I1149" t="s">
        <v>4979</v>
      </c>
      <c r="J1149" t="s">
        <v>2072</v>
      </c>
      <c r="K1149" t="s">
        <v>568</v>
      </c>
      <c r="L1149" s="64" t="s">
        <v>2632</v>
      </c>
      <c r="M1149" t="s">
        <v>2160</v>
      </c>
      <c r="N1149" t="s">
        <v>3939</v>
      </c>
      <c r="O1149" s="263">
        <v>0</v>
      </c>
      <c r="P1149" s="158">
        <v>0</v>
      </c>
      <c r="Q1149" s="64" t="s">
        <v>254</v>
      </c>
      <c r="R1149" s="64" t="s">
        <v>568</v>
      </c>
    </row>
    <row r="1150" spans="2:18" x14ac:dyDescent="0.3">
      <c r="B1150" t="s">
        <v>2577</v>
      </c>
      <c r="C1150" t="s">
        <v>2563</v>
      </c>
      <c r="D1150" t="s">
        <v>2564</v>
      </c>
      <c r="E1150" s="64" t="s">
        <v>2831</v>
      </c>
      <c r="F1150" s="64" t="s">
        <v>2831</v>
      </c>
      <c r="G1150" s="64" t="s">
        <v>568</v>
      </c>
      <c r="H1150" s="64" t="s">
        <v>2835</v>
      </c>
      <c r="I1150" t="s">
        <v>4980</v>
      </c>
      <c r="J1150" t="s">
        <v>2073</v>
      </c>
      <c r="K1150" t="s">
        <v>4981</v>
      </c>
      <c r="L1150" s="64" t="s">
        <v>2717</v>
      </c>
      <c r="M1150" t="s">
        <v>2160</v>
      </c>
      <c r="N1150" t="s">
        <v>4847</v>
      </c>
      <c r="O1150" s="263">
        <v>0</v>
      </c>
      <c r="P1150" s="158">
        <v>0</v>
      </c>
      <c r="Q1150" s="64" t="s">
        <v>254</v>
      </c>
      <c r="R1150" s="64" t="s">
        <v>568</v>
      </c>
    </row>
    <row r="1151" spans="2:18" x14ac:dyDescent="0.3">
      <c r="B1151" t="s">
        <v>2577</v>
      </c>
      <c r="C1151" t="s">
        <v>2563</v>
      </c>
      <c r="D1151" t="s">
        <v>2564</v>
      </c>
      <c r="E1151" s="64" t="s">
        <v>2831</v>
      </c>
      <c r="F1151" s="64" t="s">
        <v>2831</v>
      </c>
      <c r="G1151" s="64" t="s">
        <v>568</v>
      </c>
      <c r="H1151" s="64" t="s">
        <v>2835</v>
      </c>
      <c r="I1151" t="s">
        <v>4982</v>
      </c>
      <c r="J1151" t="s">
        <v>2073</v>
      </c>
      <c r="K1151" t="s">
        <v>4938</v>
      </c>
      <c r="L1151" s="64" t="s">
        <v>2623</v>
      </c>
      <c r="M1151" t="s">
        <v>2160</v>
      </c>
      <c r="N1151" t="s">
        <v>4983</v>
      </c>
      <c r="O1151" s="263">
        <v>0</v>
      </c>
      <c r="P1151" s="158">
        <v>0</v>
      </c>
      <c r="Q1151" s="64" t="s">
        <v>254</v>
      </c>
      <c r="R1151" s="64" t="s">
        <v>568</v>
      </c>
    </row>
    <row r="1152" spans="2:18" x14ac:dyDescent="0.3">
      <c r="B1152" t="s">
        <v>2577</v>
      </c>
      <c r="C1152" t="s">
        <v>2563</v>
      </c>
      <c r="D1152" t="s">
        <v>2564</v>
      </c>
      <c r="E1152" s="64" t="s">
        <v>2831</v>
      </c>
      <c r="F1152" s="64" t="s">
        <v>2831</v>
      </c>
      <c r="G1152" s="64" t="s">
        <v>568</v>
      </c>
      <c r="H1152" s="64" t="s">
        <v>2835</v>
      </c>
      <c r="I1152" t="s">
        <v>4984</v>
      </c>
      <c r="J1152" t="s">
        <v>2072</v>
      </c>
      <c r="K1152" t="s">
        <v>568</v>
      </c>
      <c r="L1152" s="64" t="s">
        <v>2667</v>
      </c>
      <c r="M1152" t="s">
        <v>2160</v>
      </c>
      <c r="N1152" t="s">
        <v>4985</v>
      </c>
      <c r="O1152" s="263">
        <v>0</v>
      </c>
      <c r="P1152" s="158">
        <v>0</v>
      </c>
      <c r="Q1152" s="64" t="s">
        <v>254</v>
      </c>
      <c r="R1152" s="64" t="s">
        <v>568</v>
      </c>
    </row>
    <row r="1153" spans="2:18" x14ac:dyDescent="0.3">
      <c r="B1153" t="s">
        <v>2577</v>
      </c>
      <c r="C1153" t="s">
        <v>2563</v>
      </c>
      <c r="D1153" t="s">
        <v>2564</v>
      </c>
      <c r="E1153" s="64" t="s">
        <v>2831</v>
      </c>
      <c r="F1153" s="64" t="s">
        <v>2831</v>
      </c>
      <c r="G1153" s="64" t="s">
        <v>568</v>
      </c>
      <c r="H1153" s="64" t="s">
        <v>2835</v>
      </c>
      <c r="I1153" t="s">
        <v>4986</v>
      </c>
      <c r="J1153" t="s">
        <v>2072</v>
      </c>
      <c r="K1153" t="s">
        <v>568</v>
      </c>
      <c r="L1153" s="64" t="s">
        <v>2632</v>
      </c>
      <c r="M1153" t="s">
        <v>2173</v>
      </c>
      <c r="N1153" t="s">
        <v>4987</v>
      </c>
      <c r="O1153" s="263">
        <v>0</v>
      </c>
      <c r="P1153" s="158">
        <v>0</v>
      </c>
      <c r="Q1153" s="64" t="s">
        <v>254</v>
      </c>
      <c r="R1153" s="64" t="s">
        <v>568</v>
      </c>
    </row>
    <row r="1154" spans="2:18" x14ac:dyDescent="0.3">
      <c r="B1154" t="s">
        <v>2577</v>
      </c>
      <c r="C1154" t="s">
        <v>2563</v>
      </c>
      <c r="D1154" t="s">
        <v>2564</v>
      </c>
      <c r="E1154" s="64" t="s">
        <v>2831</v>
      </c>
      <c r="F1154" s="64" t="s">
        <v>2831</v>
      </c>
      <c r="G1154" s="64" t="s">
        <v>568</v>
      </c>
      <c r="H1154" s="64" t="s">
        <v>2835</v>
      </c>
      <c r="I1154" t="s">
        <v>4988</v>
      </c>
      <c r="J1154" t="s">
        <v>2072</v>
      </c>
      <c r="K1154" t="s">
        <v>568</v>
      </c>
      <c r="L1154" s="64" t="s">
        <v>2633</v>
      </c>
      <c r="M1154" t="s">
        <v>2160</v>
      </c>
      <c r="N1154" t="s">
        <v>4989</v>
      </c>
      <c r="O1154" s="263">
        <v>0</v>
      </c>
      <c r="P1154" s="158">
        <v>0</v>
      </c>
      <c r="Q1154" s="64" t="s">
        <v>254</v>
      </c>
      <c r="R1154" s="64" t="s">
        <v>568</v>
      </c>
    </row>
    <row r="1155" spans="2:18" x14ac:dyDescent="0.3">
      <c r="B1155" t="s">
        <v>2577</v>
      </c>
      <c r="C1155" t="s">
        <v>2563</v>
      </c>
      <c r="D1155" t="s">
        <v>2564</v>
      </c>
      <c r="E1155" s="64" t="s">
        <v>2831</v>
      </c>
      <c r="F1155" s="64" t="s">
        <v>2831</v>
      </c>
      <c r="G1155" s="64" t="s">
        <v>568</v>
      </c>
      <c r="H1155" s="64" t="s">
        <v>2835</v>
      </c>
      <c r="I1155" t="s">
        <v>4990</v>
      </c>
      <c r="J1155" t="s">
        <v>2072</v>
      </c>
      <c r="K1155" t="s">
        <v>568</v>
      </c>
      <c r="L1155" s="64" t="s">
        <v>2652</v>
      </c>
      <c r="M1155" t="s">
        <v>2160</v>
      </c>
      <c r="N1155" t="s">
        <v>4991</v>
      </c>
      <c r="O1155" s="263">
        <v>0</v>
      </c>
      <c r="P1155" s="158">
        <v>0</v>
      </c>
      <c r="Q1155" s="64" t="s">
        <v>254</v>
      </c>
      <c r="R1155" s="64" t="s">
        <v>568</v>
      </c>
    </row>
    <row r="1156" spans="2:18" x14ac:dyDescent="0.3">
      <c r="B1156" t="s">
        <v>2577</v>
      </c>
      <c r="C1156" t="s">
        <v>2563</v>
      </c>
      <c r="D1156" t="s">
        <v>2564</v>
      </c>
      <c r="E1156" s="64" t="s">
        <v>2831</v>
      </c>
      <c r="F1156" s="64" t="s">
        <v>2831</v>
      </c>
      <c r="G1156" s="64" t="s">
        <v>568</v>
      </c>
      <c r="H1156" s="64" t="s">
        <v>2835</v>
      </c>
      <c r="I1156" t="s">
        <v>4992</v>
      </c>
      <c r="J1156" t="s">
        <v>2072</v>
      </c>
      <c r="K1156" t="s">
        <v>568</v>
      </c>
      <c r="L1156" s="64" t="s">
        <v>2695</v>
      </c>
      <c r="M1156" t="s">
        <v>2160</v>
      </c>
      <c r="N1156" t="s">
        <v>4993</v>
      </c>
      <c r="O1156" s="263">
        <v>0</v>
      </c>
      <c r="P1156" s="158">
        <v>0</v>
      </c>
      <c r="Q1156" s="64" t="s">
        <v>254</v>
      </c>
      <c r="R1156" s="64" t="s">
        <v>568</v>
      </c>
    </row>
    <row r="1157" spans="2:18" x14ac:dyDescent="0.3">
      <c r="B1157" t="s">
        <v>2577</v>
      </c>
      <c r="C1157" t="s">
        <v>2563</v>
      </c>
      <c r="D1157" t="s">
        <v>2564</v>
      </c>
      <c r="E1157" s="64" t="s">
        <v>2831</v>
      </c>
      <c r="F1157" s="64" t="s">
        <v>2831</v>
      </c>
      <c r="G1157" s="64" t="s">
        <v>568</v>
      </c>
      <c r="H1157" s="64" t="s">
        <v>2835</v>
      </c>
      <c r="I1157" t="s">
        <v>4994</v>
      </c>
      <c r="J1157" t="s">
        <v>2073</v>
      </c>
      <c r="K1157" t="s">
        <v>4995</v>
      </c>
      <c r="L1157" s="64" t="s">
        <v>2667</v>
      </c>
      <c r="M1157" t="s">
        <v>2173</v>
      </c>
      <c r="N1157" t="s">
        <v>4996</v>
      </c>
      <c r="O1157" s="263">
        <v>0</v>
      </c>
      <c r="P1157" s="158">
        <v>0</v>
      </c>
      <c r="Q1157" s="64" t="s">
        <v>254</v>
      </c>
      <c r="R1157" s="64" t="s">
        <v>568</v>
      </c>
    </row>
    <row r="1158" spans="2:18" x14ac:dyDescent="0.3">
      <c r="B1158" t="s">
        <v>2577</v>
      </c>
      <c r="C1158" t="s">
        <v>2563</v>
      </c>
      <c r="D1158" t="s">
        <v>2564</v>
      </c>
      <c r="E1158" s="64" t="s">
        <v>2831</v>
      </c>
      <c r="F1158" s="64" t="s">
        <v>2831</v>
      </c>
      <c r="G1158" s="64" t="s">
        <v>568</v>
      </c>
      <c r="H1158" s="64" t="s">
        <v>2835</v>
      </c>
      <c r="I1158" t="s">
        <v>4997</v>
      </c>
      <c r="J1158" t="s">
        <v>2072</v>
      </c>
      <c r="K1158" t="s">
        <v>568</v>
      </c>
      <c r="L1158" s="64" t="s">
        <v>2687</v>
      </c>
      <c r="M1158" t="s">
        <v>2160</v>
      </c>
      <c r="N1158" t="s">
        <v>4998</v>
      </c>
      <c r="O1158" s="263">
        <v>0</v>
      </c>
      <c r="P1158" s="158">
        <v>0</v>
      </c>
      <c r="Q1158" s="64" t="s">
        <v>254</v>
      </c>
      <c r="R1158" s="64" t="s">
        <v>568</v>
      </c>
    </row>
    <row r="1159" spans="2:18" x14ac:dyDescent="0.3">
      <c r="B1159" t="s">
        <v>2577</v>
      </c>
      <c r="C1159" t="s">
        <v>2563</v>
      </c>
      <c r="D1159" t="s">
        <v>2564</v>
      </c>
      <c r="E1159" s="64" t="s">
        <v>2831</v>
      </c>
      <c r="F1159" s="64" t="s">
        <v>2831</v>
      </c>
      <c r="G1159" s="64" t="s">
        <v>568</v>
      </c>
      <c r="H1159" s="64" t="s">
        <v>2835</v>
      </c>
      <c r="I1159" t="s">
        <v>4999</v>
      </c>
      <c r="J1159" t="s">
        <v>2072</v>
      </c>
      <c r="K1159" t="s">
        <v>568</v>
      </c>
      <c r="L1159" s="64" t="s">
        <v>2709</v>
      </c>
      <c r="M1159" t="s">
        <v>2160</v>
      </c>
      <c r="N1159" t="s">
        <v>5000</v>
      </c>
      <c r="O1159" s="263">
        <v>0</v>
      </c>
      <c r="P1159" s="158">
        <v>0</v>
      </c>
      <c r="Q1159" s="64" t="s">
        <v>254</v>
      </c>
      <c r="R1159" s="64" t="s">
        <v>568</v>
      </c>
    </row>
    <row r="1160" spans="2:18" x14ac:dyDescent="0.3">
      <c r="B1160" t="s">
        <v>2577</v>
      </c>
      <c r="C1160" t="s">
        <v>2563</v>
      </c>
      <c r="D1160" t="s">
        <v>2564</v>
      </c>
      <c r="E1160" s="64" t="s">
        <v>2831</v>
      </c>
      <c r="F1160" s="64" t="s">
        <v>2831</v>
      </c>
      <c r="G1160" s="64" t="s">
        <v>568</v>
      </c>
      <c r="H1160" s="64" t="s">
        <v>2835</v>
      </c>
      <c r="I1160" t="s">
        <v>5001</v>
      </c>
      <c r="J1160" t="s">
        <v>2073</v>
      </c>
      <c r="K1160" t="s">
        <v>3205</v>
      </c>
      <c r="L1160" s="64" t="s">
        <v>2677</v>
      </c>
      <c r="M1160" t="s">
        <v>2176</v>
      </c>
      <c r="N1160" t="s">
        <v>5002</v>
      </c>
      <c r="O1160" s="263">
        <v>0</v>
      </c>
      <c r="P1160" s="158">
        <v>0</v>
      </c>
      <c r="Q1160" s="64" t="s">
        <v>2147</v>
      </c>
      <c r="R1160" s="64" t="s">
        <v>568</v>
      </c>
    </row>
    <row r="1161" spans="2:18" x14ac:dyDescent="0.3">
      <c r="B1161" t="s">
        <v>2577</v>
      </c>
      <c r="C1161" t="s">
        <v>2563</v>
      </c>
      <c r="D1161" t="s">
        <v>2564</v>
      </c>
      <c r="E1161" s="64" t="s">
        <v>2831</v>
      </c>
      <c r="F1161" s="64" t="s">
        <v>2831</v>
      </c>
      <c r="G1161" s="64" t="s">
        <v>568</v>
      </c>
      <c r="H1161" s="64" t="s">
        <v>2835</v>
      </c>
      <c r="I1161" t="s">
        <v>5003</v>
      </c>
      <c r="J1161" t="s">
        <v>2072</v>
      </c>
      <c r="K1161" t="s">
        <v>568</v>
      </c>
      <c r="L1161" s="64" t="s">
        <v>2709</v>
      </c>
      <c r="M1161" t="s">
        <v>2160</v>
      </c>
      <c r="N1161" t="s">
        <v>5004</v>
      </c>
      <c r="O1161" s="263">
        <v>0</v>
      </c>
      <c r="P1161" s="158">
        <v>0</v>
      </c>
      <c r="Q1161" s="64" t="s">
        <v>254</v>
      </c>
      <c r="R1161" s="64" t="s">
        <v>568</v>
      </c>
    </row>
    <row r="1162" spans="2:18" x14ac:dyDescent="0.3">
      <c r="B1162" t="s">
        <v>2577</v>
      </c>
      <c r="C1162" t="s">
        <v>2563</v>
      </c>
      <c r="D1162" t="s">
        <v>2564</v>
      </c>
      <c r="E1162" s="64" t="s">
        <v>2831</v>
      </c>
      <c r="F1162" s="64" t="s">
        <v>2831</v>
      </c>
      <c r="G1162" s="64" t="s">
        <v>568</v>
      </c>
      <c r="H1162" s="64" t="s">
        <v>2835</v>
      </c>
      <c r="I1162" t="s">
        <v>5005</v>
      </c>
      <c r="J1162" t="s">
        <v>2072</v>
      </c>
      <c r="K1162" t="s">
        <v>568</v>
      </c>
      <c r="L1162" s="64" t="s">
        <v>2652</v>
      </c>
      <c r="M1162" t="s">
        <v>2160</v>
      </c>
      <c r="N1162" t="s">
        <v>4856</v>
      </c>
      <c r="O1162" s="263">
        <v>0</v>
      </c>
      <c r="P1162" s="158">
        <v>0</v>
      </c>
      <c r="Q1162" s="64" t="s">
        <v>254</v>
      </c>
      <c r="R1162" s="64" t="s">
        <v>568</v>
      </c>
    </row>
    <row r="1163" spans="2:18" x14ac:dyDescent="0.3">
      <c r="B1163" t="s">
        <v>2577</v>
      </c>
      <c r="C1163" t="s">
        <v>2563</v>
      </c>
      <c r="D1163" t="s">
        <v>2564</v>
      </c>
      <c r="E1163" s="64" t="s">
        <v>2831</v>
      </c>
      <c r="F1163" s="64" t="s">
        <v>2831</v>
      </c>
      <c r="G1163" s="64" t="s">
        <v>568</v>
      </c>
      <c r="H1163" s="64" t="s">
        <v>2835</v>
      </c>
      <c r="I1163" t="s">
        <v>5006</v>
      </c>
      <c r="J1163" t="s">
        <v>2073</v>
      </c>
      <c r="K1163" t="s">
        <v>3205</v>
      </c>
      <c r="L1163" s="64" t="s">
        <v>2687</v>
      </c>
      <c r="M1163" t="s">
        <v>2160</v>
      </c>
      <c r="N1163" t="s">
        <v>5007</v>
      </c>
      <c r="O1163" s="263">
        <v>0</v>
      </c>
      <c r="P1163" s="158">
        <v>0</v>
      </c>
      <c r="Q1163" s="64" t="s">
        <v>254</v>
      </c>
      <c r="R1163" s="64" t="s">
        <v>568</v>
      </c>
    </row>
    <row r="1164" spans="2:18" x14ac:dyDescent="0.3">
      <c r="B1164" t="s">
        <v>2577</v>
      </c>
      <c r="C1164" t="s">
        <v>2563</v>
      </c>
      <c r="D1164" t="s">
        <v>2564</v>
      </c>
      <c r="E1164" s="64" t="s">
        <v>2831</v>
      </c>
      <c r="F1164" s="64" t="s">
        <v>2831</v>
      </c>
      <c r="G1164" s="64" t="s">
        <v>568</v>
      </c>
      <c r="H1164" s="64" t="s">
        <v>2835</v>
      </c>
      <c r="I1164" t="s">
        <v>5008</v>
      </c>
      <c r="J1164" t="s">
        <v>2072</v>
      </c>
      <c r="K1164" t="s">
        <v>568</v>
      </c>
      <c r="L1164" s="64" t="s">
        <v>2623</v>
      </c>
      <c r="M1164" t="s">
        <v>2173</v>
      </c>
      <c r="N1164" t="s">
        <v>5009</v>
      </c>
      <c r="O1164" s="263">
        <v>1</v>
      </c>
      <c r="P1164" s="158">
        <v>1218.06</v>
      </c>
      <c r="Q1164" s="64" t="s">
        <v>254</v>
      </c>
      <c r="R1164" s="64" t="s">
        <v>568</v>
      </c>
    </row>
    <row r="1165" spans="2:18" x14ac:dyDescent="0.3">
      <c r="B1165" t="s">
        <v>2577</v>
      </c>
      <c r="C1165" t="s">
        <v>2563</v>
      </c>
      <c r="D1165" t="s">
        <v>2564</v>
      </c>
      <c r="E1165" s="64" t="s">
        <v>2831</v>
      </c>
      <c r="F1165" s="64" t="s">
        <v>2831</v>
      </c>
      <c r="G1165" s="64" t="s">
        <v>568</v>
      </c>
      <c r="H1165" s="64" t="s">
        <v>2835</v>
      </c>
      <c r="I1165" t="s">
        <v>5010</v>
      </c>
      <c r="J1165" t="s">
        <v>2073</v>
      </c>
      <c r="K1165" t="s">
        <v>5011</v>
      </c>
      <c r="L1165" s="64" t="s">
        <v>2657</v>
      </c>
      <c r="M1165" t="s">
        <v>2160</v>
      </c>
      <c r="N1165" t="s">
        <v>5012</v>
      </c>
      <c r="O1165" s="263">
        <v>1</v>
      </c>
      <c r="P1165" s="158">
        <v>716.32</v>
      </c>
      <c r="Q1165" s="64" t="s">
        <v>254</v>
      </c>
      <c r="R1165" s="64" t="s">
        <v>568</v>
      </c>
    </row>
    <row r="1166" spans="2:18" x14ac:dyDescent="0.3">
      <c r="B1166" t="s">
        <v>2577</v>
      </c>
      <c r="C1166" t="s">
        <v>2563</v>
      </c>
      <c r="D1166" t="s">
        <v>2564</v>
      </c>
      <c r="E1166" s="64" t="s">
        <v>2831</v>
      </c>
      <c r="F1166" s="64" t="s">
        <v>2831</v>
      </c>
      <c r="G1166" s="64" t="s">
        <v>568</v>
      </c>
      <c r="H1166" s="64" t="s">
        <v>2835</v>
      </c>
      <c r="I1166" t="s">
        <v>5013</v>
      </c>
      <c r="J1166" t="s">
        <v>2072</v>
      </c>
      <c r="K1166" t="s">
        <v>568</v>
      </c>
      <c r="L1166" s="64" t="s">
        <v>2640</v>
      </c>
      <c r="M1166" t="s">
        <v>2173</v>
      </c>
      <c r="N1166" t="s">
        <v>5014</v>
      </c>
      <c r="O1166" s="263">
        <v>0</v>
      </c>
      <c r="P1166" s="158">
        <v>0</v>
      </c>
      <c r="Q1166" s="64" t="s">
        <v>254</v>
      </c>
      <c r="R1166" s="64" t="s">
        <v>568</v>
      </c>
    </row>
    <row r="1167" spans="2:18" x14ac:dyDescent="0.3">
      <c r="B1167" t="s">
        <v>2577</v>
      </c>
      <c r="C1167" t="s">
        <v>2563</v>
      </c>
      <c r="D1167" t="s">
        <v>2564</v>
      </c>
      <c r="E1167" s="64" t="s">
        <v>2831</v>
      </c>
      <c r="F1167" s="64" t="s">
        <v>2831</v>
      </c>
      <c r="G1167" s="64" t="s">
        <v>568</v>
      </c>
      <c r="H1167" s="64" t="s">
        <v>2835</v>
      </c>
      <c r="I1167" t="s">
        <v>5015</v>
      </c>
      <c r="J1167" t="s">
        <v>2073</v>
      </c>
      <c r="K1167" t="s">
        <v>5016</v>
      </c>
      <c r="L1167" s="64" t="s">
        <v>2666</v>
      </c>
      <c r="M1167" t="s">
        <v>2160</v>
      </c>
      <c r="N1167" t="s">
        <v>5017</v>
      </c>
      <c r="O1167" s="263">
        <v>0</v>
      </c>
      <c r="P1167" s="158">
        <v>0</v>
      </c>
      <c r="Q1167" s="64" t="s">
        <v>254</v>
      </c>
      <c r="R1167" s="64" t="s">
        <v>568</v>
      </c>
    </row>
    <row r="1168" spans="2:18" x14ac:dyDescent="0.3">
      <c r="B1168" t="s">
        <v>2577</v>
      </c>
      <c r="C1168" t="s">
        <v>2563</v>
      </c>
      <c r="D1168" t="s">
        <v>2564</v>
      </c>
      <c r="E1168" s="64" t="s">
        <v>2831</v>
      </c>
      <c r="F1168" s="64" t="s">
        <v>2831</v>
      </c>
      <c r="G1168" s="64" t="s">
        <v>568</v>
      </c>
      <c r="H1168" s="64" t="s">
        <v>2835</v>
      </c>
      <c r="I1168" t="s">
        <v>5018</v>
      </c>
      <c r="J1168" t="s">
        <v>2072</v>
      </c>
      <c r="K1168" t="s">
        <v>568</v>
      </c>
      <c r="L1168" s="64" t="s">
        <v>2661</v>
      </c>
      <c r="M1168" t="s">
        <v>2160</v>
      </c>
      <c r="N1168" t="s">
        <v>5019</v>
      </c>
      <c r="O1168" s="263">
        <v>0</v>
      </c>
      <c r="P1168" s="158">
        <v>0</v>
      </c>
      <c r="Q1168" s="64" t="s">
        <v>254</v>
      </c>
      <c r="R1168" s="64" t="s">
        <v>568</v>
      </c>
    </row>
    <row r="1169" spans="2:18" x14ac:dyDescent="0.3">
      <c r="B1169" t="s">
        <v>2577</v>
      </c>
      <c r="C1169" t="s">
        <v>2563</v>
      </c>
      <c r="D1169" t="s">
        <v>2564</v>
      </c>
      <c r="E1169" s="64" t="s">
        <v>2831</v>
      </c>
      <c r="F1169" s="64" t="s">
        <v>2831</v>
      </c>
      <c r="G1169" s="64" t="s">
        <v>568</v>
      </c>
      <c r="H1169" s="64" t="s">
        <v>2835</v>
      </c>
      <c r="I1169" t="s">
        <v>5020</v>
      </c>
      <c r="J1169" t="s">
        <v>2072</v>
      </c>
      <c r="K1169" t="s">
        <v>568</v>
      </c>
      <c r="L1169" s="64" t="s">
        <v>2632</v>
      </c>
      <c r="M1169" t="s">
        <v>2160</v>
      </c>
      <c r="N1169" t="s">
        <v>5021</v>
      </c>
      <c r="O1169" s="263">
        <v>0</v>
      </c>
      <c r="P1169" s="158">
        <v>0</v>
      </c>
      <c r="Q1169" s="64" t="s">
        <v>254</v>
      </c>
      <c r="R1169" s="64" t="s">
        <v>568</v>
      </c>
    </row>
    <row r="1170" spans="2:18" x14ac:dyDescent="0.3">
      <c r="B1170" t="s">
        <v>2577</v>
      </c>
      <c r="C1170" t="s">
        <v>2563</v>
      </c>
      <c r="D1170" t="s">
        <v>2564</v>
      </c>
      <c r="E1170" s="64" t="s">
        <v>2831</v>
      </c>
      <c r="F1170" s="64" t="s">
        <v>2831</v>
      </c>
      <c r="G1170" s="64" t="s">
        <v>568</v>
      </c>
      <c r="H1170" s="64" t="s">
        <v>2835</v>
      </c>
      <c r="I1170" t="s">
        <v>5022</v>
      </c>
      <c r="J1170" t="s">
        <v>2072</v>
      </c>
      <c r="K1170" t="s">
        <v>568</v>
      </c>
      <c r="L1170" s="64" t="s">
        <v>2658</v>
      </c>
      <c r="M1170" t="s">
        <v>2173</v>
      </c>
      <c r="N1170" t="s">
        <v>5023</v>
      </c>
      <c r="O1170" s="263">
        <v>0</v>
      </c>
      <c r="P1170" s="158">
        <v>0</v>
      </c>
      <c r="Q1170" s="64" t="s">
        <v>254</v>
      </c>
      <c r="R1170" s="64" t="s">
        <v>568</v>
      </c>
    </row>
    <row r="1171" spans="2:18" x14ac:dyDescent="0.3">
      <c r="B1171" t="s">
        <v>2577</v>
      </c>
      <c r="C1171" t="s">
        <v>2563</v>
      </c>
      <c r="D1171" t="s">
        <v>2564</v>
      </c>
      <c r="E1171" s="64" t="s">
        <v>2831</v>
      </c>
      <c r="F1171" s="64" t="s">
        <v>2831</v>
      </c>
      <c r="G1171" s="64" t="s">
        <v>568</v>
      </c>
      <c r="H1171" s="64" t="s">
        <v>2835</v>
      </c>
      <c r="I1171" t="s">
        <v>5024</v>
      </c>
      <c r="J1171" t="s">
        <v>2072</v>
      </c>
      <c r="K1171" t="s">
        <v>568</v>
      </c>
      <c r="L1171" s="64" t="s">
        <v>2652</v>
      </c>
      <c r="M1171" t="s">
        <v>2160</v>
      </c>
      <c r="N1171" t="s">
        <v>5025</v>
      </c>
      <c r="O1171" s="263">
        <v>0</v>
      </c>
      <c r="P1171" s="158">
        <v>0</v>
      </c>
      <c r="Q1171" s="64" t="s">
        <v>254</v>
      </c>
      <c r="R1171" s="64" t="s">
        <v>568</v>
      </c>
    </row>
    <row r="1172" spans="2:18" x14ac:dyDescent="0.3">
      <c r="B1172" t="s">
        <v>2577</v>
      </c>
      <c r="C1172" t="s">
        <v>2563</v>
      </c>
      <c r="D1172" t="s">
        <v>2564</v>
      </c>
      <c r="E1172" s="64" t="s">
        <v>2831</v>
      </c>
      <c r="F1172" s="64" t="s">
        <v>2831</v>
      </c>
      <c r="G1172" s="64" t="s">
        <v>568</v>
      </c>
      <c r="H1172" s="64" t="s">
        <v>2835</v>
      </c>
      <c r="I1172" t="s">
        <v>5026</v>
      </c>
      <c r="J1172" t="s">
        <v>2073</v>
      </c>
      <c r="K1172" t="s">
        <v>5027</v>
      </c>
      <c r="L1172" s="64" t="s">
        <v>2661</v>
      </c>
      <c r="M1172" t="s">
        <v>2160</v>
      </c>
      <c r="N1172" t="s">
        <v>5028</v>
      </c>
      <c r="O1172" s="263">
        <v>0</v>
      </c>
      <c r="P1172" s="158">
        <v>0</v>
      </c>
      <c r="Q1172" s="64" t="s">
        <v>254</v>
      </c>
      <c r="R1172" s="64" t="s">
        <v>568</v>
      </c>
    </row>
    <row r="1173" spans="2:18" x14ac:dyDescent="0.3">
      <c r="B1173" t="s">
        <v>2577</v>
      </c>
      <c r="C1173" t="s">
        <v>2563</v>
      </c>
      <c r="D1173" t="s">
        <v>2564</v>
      </c>
      <c r="E1173" s="64" t="s">
        <v>2831</v>
      </c>
      <c r="F1173" s="64" t="s">
        <v>2831</v>
      </c>
      <c r="G1173" s="64" t="s">
        <v>568</v>
      </c>
      <c r="H1173" s="64" t="s">
        <v>2835</v>
      </c>
      <c r="I1173" t="s">
        <v>5029</v>
      </c>
      <c r="J1173" t="s">
        <v>2072</v>
      </c>
      <c r="K1173" t="s">
        <v>568</v>
      </c>
      <c r="L1173" s="64" t="s">
        <v>2683</v>
      </c>
      <c r="M1173" t="s">
        <v>2160</v>
      </c>
      <c r="N1173" t="s">
        <v>5030</v>
      </c>
      <c r="O1173" s="263">
        <v>0</v>
      </c>
      <c r="P1173" s="158">
        <v>0</v>
      </c>
      <c r="Q1173" s="64" t="s">
        <v>254</v>
      </c>
      <c r="R1173" s="64" t="s">
        <v>568</v>
      </c>
    </row>
    <row r="1174" spans="2:18" x14ac:dyDescent="0.3">
      <c r="B1174" t="s">
        <v>2577</v>
      </c>
      <c r="C1174" t="s">
        <v>2563</v>
      </c>
      <c r="D1174" t="s">
        <v>2564</v>
      </c>
      <c r="E1174" s="64" t="s">
        <v>2831</v>
      </c>
      <c r="F1174" s="64" t="s">
        <v>2831</v>
      </c>
      <c r="G1174" s="64" t="s">
        <v>568</v>
      </c>
      <c r="H1174" s="64" t="s">
        <v>2835</v>
      </c>
      <c r="I1174" t="s">
        <v>5031</v>
      </c>
      <c r="J1174" t="s">
        <v>2073</v>
      </c>
      <c r="K1174" t="s">
        <v>5032</v>
      </c>
      <c r="L1174" s="64" t="s">
        <v>2689</v>
      </c>
      <c r="M1174" t="s">
        <v>2160</v>
      </c>
      <c r="N1174" t="s">
        <v>2936</v>
      </c>
      <c r="O1174" s="263">
        <v>0</v>
      </c>
      <c r="P1174" s="158">
        <v>0</v>
      </c>
      <c r="Q1174" s="64" t="s">
        <v>254</v>
      </c>
      <c r="R1174" s="64" t="s">
        <v>568</v>
      </c>
    </row>
    <row r="1175" spans="2:18" x14ac:dyDescent="0.3">
      <c r="B1175" t="s">
        <v>2577</v>
      </c>
      <c r="C1175" t="s">
        <v>2563</v>
      </c>
      <c r="D1175" t="s">
        <v>2564</v>
      </c>
      <c r="E1175" s="64" t="s">
        <v>2831</v>
      </c>
      <c r="F1175" s="64" t="s">
        <v>2831</v>
      </c>
      <c r="G1175" s="64" t="s">
        <v>568</v>
      </c>
      <c r="H1175" s="64" t="s">
        <v>2835</v>
      </c>
      <c r="I1175" t="s">
        <v>5033</v>
      </c>
      <c r="J1175" t="s">
        <v>2072</v>
      </c>
      <c r="K1175" t="s">
        <v>568</v>
      </c>
      <c r="L1175" s="64" t="s">
        <v>2631</v>
      </c>
      <c r="M1175" t="s">
        <v>2160</v>
      </c>
      <c r="N1175" t="s">
        <v>5034</v>
      </c>
      <c r="O1175" s="263">
        <v>0</v>
      </c>
      <c r="P1175" s="158">
        <v>0</v>
      </c>
      <c r="Q1175" s="64" t="s">
        <v>254</v>
      </c>
      <c r="R1175" s="64" t="s">
        <v>568</v>
      </c>
    </row>
    <row r="1176" spans="2:18" x14ac:dyDescent="0.3">
      <c r="B1176" t="s">
        <v>2577</v>
      </c>
      <c r="C1176" t="s">
        <v>2563</v>
      </c>
      <c r="D1176" t="s">
        <v>2564</v>
      </c>
      <c r="E1176" s="64" t="s">
        <v>2831</v>
      </c>
      <c r="F1176" s="64" t="s">
        <v>2831</v>
      </c>
      <c r="G1176" s="64" t="s">
        <v>568</v>
      </c>
      <c r="H1176" s="64" t="s">
        <v>2835</v>
      </c>
      <c r="I1176" t="s">
        <v>5035</v>
      </c>
      <c r="J1176" t="s">
        <v>2072</v>
      </c>
      <c r="K1176" t="s">
        <v>568</v>
      </c>
      <c r="L1176" s="64" t="s">
        <v>2689</v>
      </c>
      <c r="M1176" t="s">
        <v>2160</v>
      </c>
      <c r="N1176" t="s">
        <v>5036</v>
      </c>
      <c r="O1176" s="263">
        <v>0</v>
      </c>
      <c r="P1176" s="158">
        <v>0</v>
      </c>
      <c r="Q1176" s="64" t="s">
        <v>254</v>
      </c>
      <c r="R1176" s="64" t="s">
        <v>568</v>
      </c>
    </row>
    <row r="1177" spans="2:18" x14ac:dyDescent="0.3">
      <c r="B1177" t="s">
        <v>2577</v>
      </c>
      <c r="C1177" t="s">
        <v>2563</v>
      </c>
      <c r="D1177" t="s">
        <v>2564</v>
      </c>
      <c r="E1177" s="64" t="s">
        <v>2831</v>
      </c>
      <c r="F1177" s="64" t="s">
        <v>2831</v>
      </c>
      <c r="G1177" s="64" t="s">
        <v>568</v>
      </c>
      <c r="H1177" s="64" t="s">
        <v>2835</v>
      </c>
      <c r="I1177" t="s">
        <v>5037</v>
      </c>
      <c r="J1177" t="s">
        <v>2072</v>
      </c>
      <c r="K1177" t="s">
        <v>568</v>
      </c>
      <c r="L1177" s="64" t="s">
        <v>2695</v>
      </c>
      <c r="M1177" t="s">
        <v>2160</v>
      </c>
      <c r="N1177" t="s">
        <v>5038</v>
      </c>
      <c r="O1177" s="263">
        <v>0</v>
      </c>
      <c r="P1177" s="158">
        <v>0</v>
      </c>
      <c r="Q1177" s="64" t="s">
        <v>254</v>
      </c>
      <c r="R1177" s="64" t="s">
        <v>568</v>
      </c>
    </row>
    <row r="1178" spans="2:18" x14ac:dyDescent="0.3">
      <c r="B1178" t="s">
        <v>2577</v>
      </c>
      <c r="C1178" t="s">
        <v>2563</v>
      </c>
      <c r="D1178" t="s">
        <v>2564</v>
      </c>
      <c r="E1178" s="64" t="s">
        <v>2831</v>
      </c>
      <c r="F1178" s="64" t="s">
        <v>2831</v>
      </c>
      <c r="G1178" s="64" t="s">
        <v>568</v>
      </c>
      <c r="H1178" s="64" t="s">
        <v>2835</v>
      </c>
      <c r="I1178" t="s">
        <v>5039</v>
      </c>
      <c r="J1178" t="s">
        <v>2072</v>
      </c>
      <c r="K1178" t="s">
        <v>568</v>
      </c>
      <c r="L1178" s="64" t="s">
        <v>2682</v>
      </c>
      <c r="M1178" t="s">
        <v>2160</v>
      </c>
      <c r="N1178" t="s">
        <v>5040</v>
      </c>
      <c r="O1178" s="263">
        <v>0</v>
      </c>
      <c r="P1178" s="158">
        <v>0</v>
      </c>
      <c r="Q1178" s="64" t="s">
        <v>254</v>
      </c>
      <c r="R1178" s="64" t="s">
        <v>568</v>
      </c>
    </row>
    <row r="1179" spans="2:18" x14ac:dyDescent="0.3">
      <c r="B1179" t="s">
        <v>2577</v>
      </c>
      <c r="C1179" t="s">
        <v>2563</v>
      </c>
      <c r="D1179" t="s">
        <v>2564</v>
      </c>
      <c r="E1179" s="64" t="s">
        <v>2831</v>
      </c>
      <c r="F1179" s="64" t="s">
        <v>2831</v>
      </c>
      <c r="G1179" s="64" t="s">
        <v>568</v>
      </c>
      <c r="H1179" s="64" t="s">
        <v>2835</v>
      </c>
      <c r="I1179" t="s">
        <v>5041</v>
      </c>
      <c r="J1179" t="s">
        <v>2072</v>
      </c>
      <c r="K1179" t="s">
        <v>568</v>
      </c>
      <c r="L1179" s="64" t="s">
        <v>2632</v>
      </c>
      <c r="M1179" t="s">
        <v>2160</v>
      </c>
      <c r="N1179" t="s">
        <v>5042</v>
      </c>
      <c r="O1179" s="263">
        <v>0</v>
      </c>
      <c r="P1179" s="158">
        <v>0</v>
      </c>
      <c r="Q1179" s="64" t="s">
        <v>254</v>
      </c>
      <c r="R1179" s="64" t="s">
        <v>568</v>
      </c>
    </row>
    <row r="1180" spans="2:18" x14ac:dyDescent="0.3">
      <c r="B1180" t="s">
        <v>2577</v>
      </c>
      <c r="C1180" t="s">
        <v>2563</v>
      </c>
      <c r="D1180" t="s">
        <v>2564</v>
      </c>
      <c r="E1180" s="64" t="s">
        <v>2831</v>
      </c>
      <c r="F1180" s="64" t="s">
        <v>2831</v>
      </c>
      <c r="G1180" s="64" t="s">
        <v>568</v>
      </c>
      <c r="H1180" s="64" t="s">
        <v>2835</v>
      </c>
      <c r="I1180" t="s">
        <v>5043</v>
      </c>
      <c r="J1180" t="s">
        <v>2072</v>
      </c>
      <c r="K1180" t="s">
        <v>568</v>
      </c>
      <c r="L1180" s="64" t="s">
        <v>2632</v>
      </c>
      <c r="M1180" t="s">
        <v>2160</v>
      </c>
      <c r="N1180" t="s">
        <v>5044</v>
      </c>
      <c r="O1180" s="263">
        <v>0</v>
      </c>
      <c r="P1180" s="158">
        <v>0</v>
      </c>
      <c r="Q1180" s="64" t="s">
        <v>254</v>
      </c>
      <c r="R1180" s="64" t="s">
        <v>568</v>
      </c>
    </row>
    <row r="1181" spans="2:18" x14ac:dyDescent="0.3">
      <c r="B1181" t="s">
        <v>2577</v>
      </c>
      <c r="C1181" t="s">
        <v>2563</v>
      </c>
      <c r="D1181" t="s">
        <v>2564</v>
      </c>
      <c r="E1181" s="64" t="s">
        <v>2831</v>
      </c>
      <c r="F1181" s="64" t="s">
        <v>2831</v>
      </c>
      <c r="G1181" s="64" t="s">
        <v>568</v>
      </c>
      <c r="H1181" s="64" t="s">
        <v>2835</v>
      </c>
      <c r="I1181" t="s">
        <v>5045</v>
      </c>
      <c r="J1181" t="s">
        <v>2072</v>
      </c>
      <c r="K1181" t="s">
        <v>568</v>
      </c>
      <c r="L1181" s="64" t="s">
        <v>2623</v>
      </c>
      <c r="M1181" t="s">
        <v>2160</v>
      </c>
      <c r="N1181" t="s">
        <v>2936</v>
      </c>
      <c r="O1181" s="263">
        <v>0</v>
      </c>
      <c r="P1181" s="158">
        <v>0</v>
      </c>
      <c r="Q1181" s="64" t="s">
        <v>254</v>
      </c>
      <c r="R1181" s="64" t="s">
        <v>568</v>
      </c>
    </row>
    <row r="1182" spans="2:18" x14ac:dyDescent="0.3">
      <c r="B1182" t="s">
        <v>2577</v>
      </c>
      <c r="C1182" t="s">
        <v>2563</v>
      </c>
      <c r="D1182" t="s">
        <v>2564</v>
      </c>
      <c r="E1182" s="64" t="s">
        <v>2831</v>
      </c>
      <c r="F1182" s="64" t="s">
        <v>2831</v>
      </c>
      <c r="G1182" s="64" t="s">
        <v>568</v>
      </c>
      <c r="H1182" s="64" t="s">
        <v>2835</v>
      </c>
      <c r="I1182" t="s">
        <v>5046</v>
      </c>
      <c r="J1182" t="s">
        <v>2073</v>
      </c>
      <c r="K1182" t="s">
        <v>5047</v>
      </c>
      <c r="L1182" s="64" t="s">
        <v>2640</v>
      </c>
      <c r="M1182" t="s">
        <v>2160</v>
      </c>
      <c r="N1182" t="s">
        <v>5048</v>
      </c>
      <c r="O1182" s="263">
        <v>0</v>
      </c>
      <c r="P1182" s="158">
        <v>0</v>
      </c>
      <c r="Q1182" s="64" t="s">
        <v>254</v>
      </c>
      <c r="R1182" s="64" t="s">
        <v>568</v>
      </c>
    </row>
    <row r="1183" spans="2:18" x14ac:dyDescent="0.3">
      <c r="B1183" t="s">
        <v>2577</v>
      </c>
      <c r="C1183" t="s">
        <v>2563</v>
      </c>
      <c r="D1183" t="s">
        <v>2564</v>
      </c>
      <c r="E1183" s="64" t="s">
        <v>2831</v>
      </c>
      <c r="F1183" s="64" t="s">
        <v>2831</v>
      </c>
      <c r="G1183" s="64" t="s">
        <v>568</v>
      </c>
      <c r="H1183" s="64" t="s">
        <v>2835</v>
      </c>
      <c r="I1183" t="s">
        <v>5049</v>
      </c>
      <c r="J1183" t="s">
        <v>2072</v>
      </c>
      <c r="K1183" t="s">
        <v>568</v>
      </c>
      <c r="L1183" s="64" t="s">
        <v>2631</v>
      </c>
      <c r="M1183" t="s">
        <v>2176</v>
      </c>
      <c r="N1183" t="s">
        <v>5050</v>
      </c>
      <c r="O1183" s="263">
        <v>0</v>
      </c>
      <c r="P1183" s="158">
        <v>0</v>
      </c>
      <c r="Q1183" s="64" t="s">
        <v>254</v>
      </c>
      <c r="R1183" s="64" t="s">
        <v>568</v>
      </c>
    </row>
    <row r="1184" spans="2:18" x14ac:dyDescent="0.3">
      <c r="B1184" t="s">
        <v>2577</v>
      </c>
      <c r="C1184" t="s">
        <v>2563</v>
      </c>
      <c r="D1184" t="s">
        <v>2564</v>
      </c>
      <c r="E1184" s="64" t="s">
        <v>2831</v>
      </c>
      <c r="F1184" s="64" t="s">
        <v>2831</v>
      </c>
      <c r="G1184" s="64" t="s">
        <v>568</v>
      </c>
      <c r="H1184" s="64" t="s">
        <v>2835</v>
      </c>
      <c r="I1184" t="s">
        <v>5051</v>
      </c>
      <c r="J1184" t="s">
        <v>2072</v>
      </c>
      <c r="K1184" t="s">
        <v>568</v>
      </c>
      <c r="L1184" s="64" t="s">
        <v>2657</v>
      </c>
      <c r="M1184" t="s">
        <v>2176</v>
      </c>
      <c r="N1184" t="s">
        <v>5052</v>
      </c>
      <c r="O1184" s="263">
        <v>0</v>
      </c>
      <c r="P1184" s="158">
        <v>0</v>
      </c>
      <c r="Q1184" s="64" t="s">
        <v>254</v>
      </c>
      <c r="R1184" s="64" t="s">
        <v>568</v>
      </c>
    </row>
    <row r="1185" spans="2:18" x14ac:dyDescent="0.3">
      <c r="B1185" t="s">
        <v>2577</v>
      </c>
      <c r="C1185" t="s">
        <v>2563</v>
      </c>
      <c r="D1185" t="s">
        <v>2564</v>
      </c>
      <c r="E1185" s="64" t="s">
        <v>2831</v>
      </c>
      <c r="F1185" s="64" t="s">
        <v>2831</v>
      </c>
      <c r="G1185" s="64" t="s">
        <v>568</v>
      </c>
      <c r="H1185" s="64" t="s">
        <v>2835</v>
      </c>
      <c r="I1185" t="s">
        <v>5053</v>
      </c>
      <c r="J1185" t="s">
        <v>2072</v>
      </c>
      <c r="K1185" t="s">
        <v>568</v>
      </c>
      <c r="L1185" s="64" t="s">
        <v>2657</v>
      </c>
      <c r="M1185" t="s">
        <v>2160</v>
      </c>
      <c r="N1185" t="s">
        <v>5054</v>
      </c>
      <c r="O1185" s="263">
        <v>0</v>
      </c>
      <c r="P1185" s="158">
        <v>0</v>
      </c>
      <c r="Q1185" s="64" t="s">
        <v>254</v>
      </c>
      <c r="R1185" s="64" t="s">
        <v>568</v>
      </c>
    </row>
    <row r="1186" spans="2:18" x14ac:dyDescent="0.3">
      <c r="B1186" t="s">
        <v>2577</v>
      </c>
      <c r="C1186" t="s">
        <v>2563</v>
      </c>
      <c r="D1186" t="s">
        <v>2564</v>
      </c>
      <c r="E1186" s="64" t="s">
        <v>2831</v>
      </c>
      <c r="F1186" s="64" t="s">
        <v>2831</v>
      </c>
      <c r="G1186" s="64" t="s">
        <v>568</v>
      </c>
      <c r="H1186" s="64" t="s">
        <v>2835</v>
      </c>
      <c r="I1186" t="s">
        <v>5055</v>
      </c>
      <c r="J1186" t="s">
        <v>2072</v>
      </c>
      <c r="K1186" t="s">
        <v>568</v>
      </c>
      <c r="L1186" s="64" t="s">
        <v>2708</v>
      </c>
      <c r="M1186" t="s">
        <v>2160</v>
      </c>
      <c r="N1186" t="s">
        <v>5056</v>
      </c>
      <c r="O1186" s="263">
        <v>0</v>
      </c>
      <c r="P1186" s="158">
        <v>0</v>
      </c>
      <c r="Q1186" s="64" t="s">
        <v>254</v>
      </c>
      <c r="R1186" s="64" t="s">
        <v>568</v>
      </c>
    </row>
    <row r="1187" spans="2:18" x14ac:dyDescent="0.3">
      <c r="B1187" t="s">
        <v>2577</v>
      </c>
      <c r="C1187" t="s">
        <v>2563</v>
      </c>
      <c r="D1187" t="s">
        <v>2564</v>
      </c>
      <c r="E1187" s="64" t="s">
        <v>2831</v>
      </c>
      <c r="F1187" s="64" t="s">
        <v>2831</v>
      </c>
      <c r="G1187" s="64" t="s">
        <v>568</v>
      </c>
      <c r="H1187" s="64" t="s">
        <v>2835</v>
      </c>
      <c r="I1187" t="s">
        <v>5057</v>
      </c>
      <c r="J1187" t="s">
        <v>2073</v>
      </c>
      <c r="K1187" t="s">
        <v>4831</v>
      </c>
      <c r="L1187" s="64" t="s">
        <v>2661</v>
      </c>
      <c r="M1187" t="s">
        <v>2176</v>
      </c>
      <c r="N1187" t="s">
        <v>5058</v>
      </c>
      <c r="O1187" s="263">
        <v>0</v>
      </c>
      <c r="P1187" s="158">
        <v>0</v>
      </c>
      <c r="Q1187" s="64" t="s">
        <v>254</v>
      </c>
      <c r="R1187" s="64" t="s">
        <v>568</v>
      </c>
    </row>
    <row r="1188" spans="2:18" x14ac:dyDescent="0.3">
      <c r="B1188" t="s">
        <v>2577</v>
      </c>
      <c r="C1188" t="s">
        <v>2563</v>
      </c>
      <c r="D1188" t="s">
        <v>2564</v>
      </c>
      <c r="E1188" s="64" t="s">
        <v>2831</v>
      </c>
      <c r="F1188" s="64" t="s">
        <v>2831</v>
      </c>
      <c r="G1188" s="64" t="s">
        <v>568</v>
      </c>
      <c r="H1188" s="64" t="s">
        <v>2835</v>
      </c>
      <c r="I1188" t="s">
        <v>5059</v>
      </c>
      <c r="J1188" t="s">
        <v>2072</v>
      </c>
      <c r="K1188" t="s">
        <v>568</v>
      </c>
      <c r="L1188" s="64" t="s">
        <v>2629</v>
      </c>
      <c r="M1188" t="s">
        <v>2160</v>
      </c>
      <c r="N1188" t="s">
        <v>5060</v>
      </c>
      <c r="O1188" s="263">
        <v>0</v>
      </c>
      <c r="P1188" s="158">
        <v>0</v>
      </c>
      <c r="Q1188" s="64" t="s">
        <v>2147</v>
      </c>
      <c r="R1188" s="64" t="s">
        <v>568</v>
      </c>
    </row>
    <row r="1189" spans="2:18" x14ac:dyDescent="0.3">
      <c r="B1189" t="s">
        <v>2577</v>
      </c>
      <c r="C1189" t="s">
        <v>2563</v>
      </c>
      <c r="D1189" t="s">
        <v>2564</v>
      </c>
      <c r="E1189" s="64" t="s">
        <v>2831</v>
      </c>
      <c r="F1189" s="64" t="s">
        <v>2831</v>
      </c>
      <c r="G1189" s="64" t="s">
        <v>568</v>
      </c>
      <c r="H1189" s="64" t="s">
        <v>2835</v>
      </c>
      <c r="I1189" t="s">
        <v>5061</v>
      </c>
      <c r="J1189" t="s">
        <v>2072</v>
      </c>
      <c r="K1189" t="s">
        <v>568</v>
      </c>
      <c r="L1189" s="64" t="s">
        <v>2631</v>
      </c>
      <c r="M1189" t="s">
        <v>2160</v>
      </c>
      <c r="N1189" t="s">
        <v>5062</v>
      </c>
      <c r="O1189" s="263">
        <v>0</v>
      </c>
      <c r="P1189" s="158">
        <v>0</v>
      </c>
      <c r="Q1189" s="64" t="s">
        <v>254</v>
      </c>
      <c r="R1189" s="64" t="s">
        <v>568</v>
      </c>
    </row>
    <row r="1190" spans="2:18" x14ac:dyDescent="0.3">
      <c r="B1190" t="s">
        <v>2577</v>
      </c>
      <c r="C1190" t="s">
        <v>2563</v>
      </c>
      <c r="D1190" t="s">
        <v>2564</v>
      </c>
      <c r="E1190" s="64" t="s">
        <v>2831</v>
      </c>
      <c r="F1190" s="64" t="s">
        <v>2831</v>
      </c>
      <c r="G1190" s="64" t="s">
        <v>568</v>
      </c>
      <c r="H1190" s="64" t="s">
        <v>2835</v>
      </c>
      <c r="I1190" t="s">
        <v>5063</v>
      </c>
      <c r="J1190" t="s">
        <v>2072</v>
      </c>
      <c r="K1190" t="s">
        <v>568</v>
      </c>
      <c r="L1190" s="64" t="s">
        <v>2621</v>
      </c>
      <c r="M1190" t="s">
        <v>2160</v>
      </c>
      <c r="N1190" t="s">
        <v>4406</v>
      </c>
      <c r="O1190" s="263">
        <v>0</v>
      </c>
      <c r="P1190" s="158">
        <v>0</v>
      </c>
      <c r="Q1190" s="64" t="s">
        <v>254</v>
      </c>
      <c r="R1190" s="64" t="s">
        <v>568</v>
      </c>
    </row>
    <row r="1191" spans="2:18" x14ac:dyDescent="0.3">
      <c r="B1191" t="s">
        <v>2577</v>
      </c>
      <c r="C1191" t="s">
        <v>2563</v>
      </c>
      <c r="D1191" t="s">
        <v>2564</v>
      </c>
      <c r="E1191" s="64" t="s">
        <v>2831</v>
      </c>
      <c r="F1191" s="64" t="s">
        <v>2831</v>
      </c>
      <c r="G1191" s="64" t="s">
        <v>568</v>
      </c>
      <c r="H1191" s="64" t="s">
        <v>2835</v>
      </c>
      <c r="I1191" t="s">
        <v>5064</v>
      </c>
      <c r="J1191" t="s">
        <v>2072</v>
      </c>
      <c r="K1191" t="s">
        <v>568</v>
      </c>
      <c r="L1191" s="64" t="s">
        <v>2717</v>
      </c>
      <c r="M1191" t="s">
        <v>2160</v>
      </c>
      <c r="N1191" t="s">
        <v>4899</v>
      </c>
      <c r="O1191" s="263">
        <v>0</v>
      </c>
      <c r="P1191" s="158">
        <v>0</v>
      </c>
      <c r="Q1191" s="64" t="s">
        <v>254</v>
      </c>
      <c r="R1191" s="64" t="s">
        <v>568</v>
      </c>
    </row>
    <row r="1192" spans="2:18" x14ac:dyDescent="0.3">
      <c r="B1192" t="s">
        <v>2577</v>
      </c>
      <c r="C1192" t="s">
        <v>2563</v>
      </c>
      <c r="D1192" t="s">
        <v>2564</v>
      </c>
      <c r="E1192" s="64" t="s">
        <v>2831</v>
      </c>
      <c r="F1192" s="64" t="s">
        <v>2831</v>
      </c>
      <c r="G1192" s="64" t="s">
        <v>568</v>
      </c>
      <c r="H1192" s="64" t="s">
        <v>2835</v>
      </c>
      <c r="I1192" t="s">
        <v>5065</v>
      </c>
      <c r="J1192" t="s">
        <v>2072</v>
      </c>
      <c r="K1192" t="s">
        <v>568</v>
      </c>
      <c r="L1192" s="64" t="s">
        <v>2631</v>
      </c>
      <c r="M1192" t="s">
        <v>2160</v>
      </c>
      <c r="N1192" t="s">
        <v>4847</v>
      </c>
      <c r="O1192" s="263">
        <v>0</v>
      </c>
      <c r="P1192" s="158">
        <v>0</v>
      </c>
      <c r="Q1192" s="64" t="s">
        <v>254</v>
      </c>
      <c r="R1192" s="64" t="s">
        <v>568</v>
      </c>
    </row>
    <row r="1193" spans="2:18" x14ac:dyDescent="0.3">
      <c r="B1193" t="s">
        <v>2577</v>
      </c>
      <c r="C1193" t="s">
        <v>2563</v>
      </c>
      <c r="D1193" t="s">
        <v>2564</v>
      </c>
      <c r="E1193" s="64" t="s">
        <v>2831</v>
      </c>
      <c r="F1193" s="64" t="s">
        <v>2831</v>
      </c>
      <c r="G1193" s="64" t="s">
        <v>568</v>
      </c>
      <c r="H1193" s="64" t="s">
        <v>2835</v>
      </c>
      <c r="I1193" t="s">
        <v>5066</v>
      </c>
      <c r="J1193" t="s">
        <v>2073</v>
      </c>
      <c r="K1193" t="s">
        <v>5067</v>
      </c>
      <c r="L1193" s="64" t="s">
        <v>2623</v>
      </c>
      <c r="M1193" t="s">
        <v>2160</v>
      </c>
      <c r="N1193" t="s">
        <v>5068</v>
      </c>
      <c r="O1193" s="263">
        <v>0</v>
      </c>
      <c r="P1193" s="158">
        <v>0</v>
      </c>
      <c r="Q1193" s="64" t="s">
        <v>254</v>
      </c>
      <c r="R1193" s="64" t="s">
        <v>568</v>
      </c>
    </row>
    <row r="1194" spans="2:18" x14ac:dyDescent="0.3">
      <c r="B1194" t="s">
        <v>2577</v>
      </c>
      <c r="C1194" t="s">
        <v>2563</v>
      </c>
      <c r="D1194" t="s">
        <v>2564</v>
      </c>
      <c r="E1194" s="64" t="s">
        <v>2831</v>
      </c>
      <c r="F1194" s="64" t="s">
        <v>2831</v>
      </c>
      <c r="G1194" s="64" t="s">
        <v>568</v>
      </c>
      <c r="H1194" s="64" t="s">
        <v>2835</v>
      </c>
      <c r="I1194" t="s">
        <v>5069</v>
      </c>
      <c r="J1194" t="s">
        <v>2072</v>
      </c>
      <c r="K1194" t="s">
        <v>568</v>
      </c>
      <c r="L1194" s="64" t="s">
        <v>2631</v>
      </c>
      <c r="M1194" t="s">
        <v>2173</v>
      </c>
      <c r="N1194" t="s">
        <v>5070</v>
      </c>
      <c r="O1194" s="263">
        <v>0</v>
      </c>
      <c r="P1194" s="158">
        <v>0</v>
      </c>
      <c r="Q1194" s="64" t="s">
        <v>254</v>
      </c>
      <c r="R1194" s="64" t="s">
        <v>568</v>
      </c>
    </row>
    <row r="1195" spans="2:18" x14ac:dyDescent="0.3">
      <c r="B1195" t="s">
        <v>2577</v>
      </c>
      <c r="C1195" t="s">
        <v>2563</v>
      </c>
      <c r="D1195" t="s">
        <v>2564</v>
      </c>
      <c r="E1195" s="64" t="s">
        <v>2831</v>
      </c>
      <c r="F1195" s="64" t="s">
        <v>2831</v>
      </c>
      <c r="G1195" s="64" t="s">
        <v>568</v>
      </c>
      <c r="H1195" s="64" t="s">
        <v>2835</v>
      </c>
      <c r="I1195" t="s">
        <v>5071</v>
      </c>
      <c r="J1195" t="s">
        <v>2072</v>
      </c>
      <c r="K1195" t="s">
        <v>568</v>
      </c>
      <c r="L1195" s="64" t="s">
        <v>2657</v>
      </c>
      <c r="M1195" t="s">
        <v>2176</v>
      </c>
      <c r="N1195" t="s">
        <v>5002</v>
      </c>
      <c r="O1195" s="263">
        <v>0</v>
      </c>
      <c r="P1195" s="158">
        <v>0</v>
      </c>
      <c r="Q1195" s="64" t="s">
        <v>254</v>
      </c>
      <c r="R1195" s="64" t="s">
        <v>568</v>
      </c>
    </row>
    <row r="1196" spans="2:18" x14ac:dyDescent="0.3">
      <c r="B1196" t="s">
        <v>2577</v>
      </c>
      <c r="C1196" t="s">
        <v>2563</v>
      </c>
      <c r="D1196" t="s">
        <v>2564</v>
      </c>
      <c r="E1196" s="64" t="s">
        <v>2831</v>
      </c>
      <c r="F1196" s="64" t="s">
        <v>2831</v>
      </c>
      <c r="G1196" s="64" t="s">
        <v>568</v>
      </c>
      <c r="H1196" s="64" t="s">
        <v>2835</v>
      </c>
      <c r="I1196" t="s">
        <v>5072</v>
      </c>
      <c r="J1196" t="s">
        <v>2072</v>
      </c>
      <c r="K1196" t="s">
        <v>568</v>
      </c>
      <c r="L1196" s="64" t="s">
        <v>2621</v>
      </c>
      <c r="M1196" t="s">
        <v>2160</v>
      </c>
      <c r="N1196" t="s">
        <v>5073</v>
      </c>
      <c r="O1196" s="263">
        <v>0</v>
      </c>
      <c r="P1196" s="158">
        <v>0</v>
      </c>
      <c r="Q1196" s="64" t="s">
        <v>254</v>
      </c>
      <c r="R1196" s="64" t="s">
        <v>568</v>
      </c>
    </row>
    <row r="1197" spans="2:18" x14ac:dyDescent="0.3">
      <c r="B1197" t="s">
        <v>2577</v>
      </c>
      <c r="C1197" t="s">
        <v>2563</v>
      </c>
      <c r="D1197" t="s">
        <v>2564</v>
      </c>
      <c r="E1197" s="64" t="s">
        <v>2831</v>
      </c>
      <c r="F1197" s="64" t="s">
        <v>2831</v>
      </c>
      <c r="G1197" s="64" t="s">
        <v>568</v>
      </c>
      <c r="H1197" s="64" t="s">
        <v>2835</v>
      </c>
      <c r="I1197" t="s">
        <v>5074</v>
      </c>
      <c r="J1197" t="s">
        <v>2072</v>
      </c>
      <c r="K1197" t="s">
        <v>568</v>
      </c>
      <c r="L1197" s="64" t="s">
        <v>2610</v>
      </c>
      <c r="M1197" t="s">
        <v>2160</v>
      </c>
      <c r="N1197" t="s">
        <v>5075</v>
      </c>
      <c r="O1197" s="263">
        <v>0</v>
      </c>
      <c r="P1197" s="158">
        <v>0</v>
      </c>
      <c r="Q1197" s="64" t="s">
        <v>254</v>
      </c>
      <c r="R1197" s="64" t="s">
        <v>568</v>
      </c>
    </row>
    <row r="1198" spans="2:18" x14ac:dyDescent="0.3">
      <c r="B1198" t="s">
        <v>2577</v>
      </c>
      <c r="C1198" t="s">
        <v>2563</v>
      </c>
      <c r="D1198" t="s">
        <v>2564</v>
      </c>
      <c r="E1198" s="64" t="s">
        <v>2831</v>
      </c>
      <c r="F1198" s="64" t="s">
        <v>2831</v>
      </c>
      <c r="G1198" s="64" t="s">
        <v>568</v>
      </c>
      <c r="H1198" s="64" t="s">
        <v>2835</v>
      </c>
      <c r="I1198" t="s">
        <v>5076</v>
      </c>
      <c r="J1198" t="s">
        <v>2072</v>
      </c>
      <c r="K1198" t="s">
        <v>568</v>
      </c>
      <c r="L1198" s="64" t="s">
        <v>2682</v>
      </c>
      <c r="M1198" t="s">
        <v>2173</v>
      </c>
      <c r="N1198" t="s">
        <v>5077</v>
      </c>
      <c r="O1198" s="263">
        <v>0</v>
      </c>
      <c r="P1198" s="158">
        <v>0</v>
      </c>
      <c r="Q1198" s="64" t="s">
        <v>254</v>
      </c>
      <c r="R1198" s="64" t="s">
        <v>568</v>
      </c>
    </row>
    <row r="1199" spans="2:18" x14ac:dyDescent="0.3">
      <c r="B1199" t="s">
        <v>2577</v>
      </c>
      <c r="C1199" t="s">
        <v>2563</v>
      </c>
      <c r="D1199" t="s">
        <v>2564</v>
      </c>
      <c r="E1199" s="64" t="s">
        <v>2831</v>
      </c>
      <c r="F1199" s="64" t="s">
        <v>2831</v>
      </c>
      <c r="G1199" s="64" t="s">
        <v>568</v>
      </c>
      <c r="H1199" s="64" t="s">
        <v>2835</v>
      </c>
      <c r="I1199" t="s">
        <v>5078</v>
      </c>
      <c r="J1199" t="s">
        <v>2073</v>
      </c>
      <c r="K1199" t="s">
        <v>5079</v>
      </c>
      <c r="L1199" s="64" t="s">
        <v>2689</v>
      </c>
      <c r="M1199" t="s">
        <v>2160</v>
      </c>
      <c r="N1199" t="s">
        <v>5080</v>
      </c>
      <c r="O1199" s="263">
        <v>0</v>
      </c>
      <c r="P1199" s="158">
        <v>0</v>
      </c>
      <c r="Q1199" s="64" t="s">
        <v>254</v>
      </c>
      <c r="R1199" s="64" t="s">
        <v>568</v>
      </c>
    </row>
    <row r="1200" spans="2:18" x14ac:dyDescent="0.3">
      <c r="B1200" t="s">
        <v>2577</v>
      </c>
      <c r="C1200" t="s">
        <v>2563</v>
      </c>
      <c r="D1200" t="s">
        <v>2564</v>
      </c>
      <c r="E1200" s="64" t="s">
        <v>2831</v>
      </c>
      <c r="F1200" s="64" t="s">
        <v>2831</v>
      </c>
      <c r="G1200" s="64" t="s">
        <v>568</v>
      </c>
      <c r="H1200" s="64" t="s">
        <v>2835</v>
      </c>
      <c r="I1200" t="s">
        <v>5081</v>
      </c>
      <c r="J1200" t="s">
        <v>2073</v>
      </c>
      <c r="K1200" t="s">
        <v>3736</v>
      </c>
      <c r="L1200" s="64" t="s">
        <v>2659</v>
      </c>
      <c r="M1200" t="s">
        <v>2160</v>
      </c>
      <c r="N1200" t="s">
        <v>5060</v>
      </c>
      <c r="O1200" s="263">
        <v>0</v>
      </c>
      <c r="P1200" s="158">
        <v>0</v>
      </c>
      <c r="Q1200" s="64" t="s">
        <v>254</v>
      </c>
      <c r="R1200" s="64" t="s">
        <v>568</v>
      </c>
    </row>
    <row r="1201" spans="2:18" x14ac:dyDescent="0.3">
      <c r="B1201" t="s">
        <v>2577</v>
      </c>
      <c r="C1201" t="s">
        <v>2563</v>
      </c>
      <c r="D1201" t="s">
        <v>2564</v>
      </c>
      <c r="E1201" s="64" t="s">
        <v>2831</v>
      </c>
      <c r="F1201" s="64" t="s">
        <v>2831</v>
      </c>
      <c r="G1201" s="64" t="s">
        <v>568</v>
      </c>
      <c r="H1201" s="64" t="s">
        <v>2851</v>
      </c>
      <c r="I1201" t="s">
        <v>5082</v>
      </c>
      <c r="J1201" t="s">
        <v>2072</v>
      </c>
      <c r="K1201" t="s">
        <v>568</v>
      </c>
      <c r="L1201" s="64" t="s">
        <v>2622</v>
      </c>
      <c r="M1201" t="s">
        <v>2160</v>
      </c>
      <c r="N1201" t="s">
        <v>5083</v>
      </c>
      <c r="O1201" s="263">
        <v>0</v>
      </c>
      <c r="P1201" s="158">
        <v>0</v>
      </c>
      <c r="Q1201" s="64" t="s">
        <v>254</v>
      </c>
      <c r="R1201" s="64" t="s">
        <v>568</v>
      </c>
    </row>
    <row r="1202" spans="2:18" x14ac:dyDescent="0.3">
      <c r="B1202" t="s">
        <v>2577</v>
      </c>
      <c r="C1202" t="s">
        <v>2563</v>
      </c>
      <c r="D1202" t="s">
        <v>2564</v>
      </c>
      <c r="E1202" s="64" t="s">
        <v>2831</v>
      </c>
      <c r="F1202" s="64" t="s">
        <v>2831</v>
      </c>
      <c r="G1202" s="64" t="s">
        <v>568</v>
      </c>
      <c r="H1202" s="64" t="s">
        <v>2851</v>
      </c>
      <c r="I1202" t="s">
        <v>5084</v>
      </c>
      <c r="J1202" t="s">
        <v>2072</v>
      </c>
      <c r="K1202" t="s">
        <v>568</v>
      </c>
      <c r="L1202" s="64" t="s">
        <v>2641</v>
      </c>
      <c r="M1202" t="s">
        <v>2160</v>
      </c>
      <c r="N1202" t="s">
        <v>3939</v>
      </c>
      <c r="O1202" s="263">
        <v>0</v>
      </c>
      <c r="P1202" s="158">
        <v>0</v>
      </c>
      <c r="Q1202" s="64" t="s">
        <v>254</v>
      </c>
      <c r="R1202" s="64" t="s">
        <v>568</v>
      </c>
    </row>
    <row r="1203" spans="2:18" x14ac:dyDescent="0.3">
      <c r="B1203" t="s">
        <v>2577</v>
      </c>
      <c r="C1203" t="s">
        <v>2563</v>
      </c>
      <c r="D1203" t="s">
        <v>2564</v>
      </c>
      <c r="E1203" s="64" t="s">
        <v>2831</v>
      </c>
      <c r="F1203" s="64" t="s">
        <v>2831</v>
      </c>
      <c r="G1203" s="64" t="s">
        <v>568</v>
      </c>
      <c r="H1203" s="64" t="s">
        <v>2851</v>
      </c>
      <c r="I1203" t="s">
        <v>5085</v>
      </c>
      <c r="J1203" t="s">
        <v>2072</v>
      </c>
      <c r="K1203" t="s">
        <v>568</v>
      </c>
      <c r="L1203" s="64" t="s">
        <v>2701</v>
      </c>
      <c r="M1203" t="s">
        <v>2160</v>
      </c>
      <c r="N1203" t="s">
        <v>5086</v>
      </c>
      <c r="O1203" s="263">
        <v>0</v>
      </c>
      <c r="P1203" s="158">
        <v>0</v>
      </c>
      <c r="Q1203" s="64" t="s">
        <v>254</v>
      </c>
      <c r="R1203" s="64" t="s">
        <v>568</v>
      </c>
    </row>
    <row r="1204" spans="2:18" x14ac:dyDescent="0.3">
      <c r="B1204" t="s">
        <v>2577</v>
      </c>
      <c r="C1204" t="s">
        <v>2563</v>
      </c>
      <c r="D1204" t="s">
        <v>2564</v>
      </c>
      <c r="E1204" s="64" t="s">
        <v>2831</v>
      </c>
      <c r="F1204" s="64" t="s">
        <v>2831</v>
      </c>
      <c r="G1204" s="64" t="s">
        <v>568</v>
      </c>
      <c r="H1204" s="64" t="s">
        <v>2851</v>
      </c>
      <c r="I1204" t="s">
        <v>5087</v>
      </c>
      <c r="J1204" t="s">
        <v>2072</v>
      </c>
      <c r="K1204" t="s">
        <v>568</v>
      </c>
      <c r="L1204" s="64" t="s">
        <v>2686</v>
      </c>
      <c r="M1204" t="s">
        <v>2160</v>
      </c>
      <c r="N1204" t="s">
        <v>5088</v>
      </c>
      <c r="O1204" s="263">
        <v>0</v>
      </c>
      <c r="P1204" s="158">
        <v>0</v>
      </c>
      <c r="Q1204" s="64" t="s">
        <v>254</v>
      </c>
      <c r="R1204" s="64" t="s">
        <v>568</v>
      </c>
    </row>
    <row r="1205" spans="2:18" x14ac:dyDescent="0.3">
      <c r="B1205" t="s">
        <v>2577</v>
      </c>
      <c r="C1205" t="s">
        <v>2563</v>
      </c>
      <c r="D1205" t="s">
        <v>2564</v>
      </c>
      <c r="E1205" s="64" t="s">
        <v>2831</v>
      </c>
      <c r="F1205" s="64" t="s">
        <v>2831</v>
      </c>
      <c r="G1205" s="64" t="s">
        <v>568</v>
      </c>
      <c r="H1205" s="64" t="s">
        <v>2851</v>
      </c>
      <c r="I1205" t="s">
        <v>5089</v>
      </c>
      <c r="J1205" t="s">
        <v>2072</v>
      </c>
      <c r="K1205" t="s">
        <v>568</v>
      </c>
      <c r="L1205" s="64" t="s">
        <v>2627</v>
      </c>
      <c r="M1205" t="s">
        <v>2160</v>
      </c>
      <c r="N1205" t="s">
        <v>5090</v>
      </c>
      <c r="O1205" s="263">
        <v>0</v>
      </c>
      <c r="P1205" s="158">
        <v>0</v>
      </c>
      <c r="Q1205" s="64" t="s">
        <v>254</v>
      </c>
      <c r="R1205" s="64" t="s">
        <v>568</v>
      </c>
    </row>
    <row r="1206" spans="2:18" x14ac:dyDescent="0.3">
      <c r="B1206" t="s">
        <v>2577</v>
      </c>
      <c r="C1206" t="s">
        <v>2563</v>
      </c>
      <c r="D1206" t="s">
        <v>2564</v>
      </c>
      <c r="E1206" s="64" t="s">
        <v>2831</v>
      </c>
      <c r="F1206" s="64" t="s">
        <v>2831</v>
      </c>
      <c r="G1206" s="64" t="s">
        <v>568</v>
      </c>
      <c r="H1206" s="64" t="s">
        <v>2851</v>
      </c>
      <c r="I1206" t="s">
        <v>5091</v>
      </c>
      <c r="J1206" t="s">
        <v>2073</v>
      </c>
      <c r="K1206" t="s">
        <v>2606</v>
      </c>
      <c r="L1206" s="64" t="s">
        <v>2655</v>
      </c>
      <c r="M1206" t="s">
        <v>2160</v>
      </c>
      <c r="N1206" t="s">
        <v>5092</v>
      </c>
      <c r="O1206" s="263">
        <v>0</v>
      </c>
      <c r="P1206" s="158">
        <v>0</v>
      </c>
      <c r="Q1206" s="64" t="s">
        <v>254</v>
      </c>
      <c r="R1206" s="64" t="s">
        <v>568</v>
      </c>
    </row>
    <row r="1207" spans="2:18" x14ac:dyDescent="0.3">
      <c r="B1207" t="s">
        <v>2577</v>
      </c>
      <c r="C1207" t="s">
        <v>2563</v>
      </c>
      <c r="D1207" t="s">
        <v>2564</v>
      </c>
      <c r="E1207" s="64" t="s">
        <v>2831</v>
      </c>
      <c r="F1207" s="64" t="s">
        <v>2831</v>
      </c>
      <c r="G1207" s="64" t="s">
        <v>568</v>
      </c>
      <c r="H1207" s="64" t="s">
        <v>2851</v>
      </c>
      <c r="I1207" t="s">
        <v>5093</v>
      </c>
      <c r="J1207" t="s">
        <v>2072</v>
      </c>
      <c r="K1207" t="s">
        <v>568</v>
      </c>
      <c r="L1207" s="64" t="s">
        <v>2688</v>
      </c>
      <c r="M1207" t="s">
        <v>2176</v>
      </c>
      <c r="N1207" t="s">
        <v>5094</v>
      </c>
      <c r="O1207" s="263">
        <v>1</v>
      </c>
      <c r="P1207" s="158">
        <v>389.49</v>
      </c>
      <c r="Q1207" s="64" t="s">
        <v>254</v>
      </c>
      <c r="R1207" s="64" t="s">
        <v>568</v>
      </c>
    </row>
    <row r="1208" spans="2:18" x14ac:dyDescent="0.3">
      <c r="B1208" t="s">
        <v>2577</v>
      </c>
      <c r="C1208" t="s">
        <v>2563</v>
      </c>
      <c r="D1208" t="s">
        <v>2564</v>
      </c>
      <c r="E1208" s="64" t="s">
        <v>2831</v>
      </c>
      <c r="F1208" s="64" t="s">
        <v>2831</v>
      </c>
      <c r="G1208" s="64" t="s">
        <v>568</v>
      </c>
      <c r="H1208" s="64" t="s">
        <v>2851</v>
      </c>
      <c r="I1208" t="s">
        <v>5095</v>
      </c>
      <c r="J1208" t="s">
        <v>2072</v>
      </c>
      <c r="K1208" t="s">
        <v>568</v>
      </c>
      <c r="L1208" s="64" t="s">
        <v>2616</v>
      </c>
      <c r="M1208" t="s">
        <v>2160</v>
      </c>
      <c r="N1208" t="s">
        <v>5096</v>
      </c>
      <c r="O1208" s="263">
        <v>0</v>
      </c>
      <c r="P1208" s="158">
        <v>0</v>
      </c>
      <c r="Q1208" s="64" t="s">
        <v>254</v>
      </c>
      <c r="R1208" s="64" t="s">
        <v>568</v>
      </c>
    </row>
    <row r="1209" spans="2:18" x14ac:dyDescent="0.3">
      <c r="B1209" t="s">
        <v>2577</v>
      </c>
      <c r="C1209" t="s">
        <v>2563</v>
      </c>
      <c r="D1209" t="s">
        <v>2564</v>
      </c>
      <c r="E1209" s="64" t="s">
        <v>2831</v>
      </c>
      <c r="F1209" s="64" t="s">
        <v>2831</v>
      </c>
      <c r="G1209" s="64" t="s">
        <v>568</v>
      </c>
      <c r="H1209" s="64" t="s">
        <v>2851</v>
      </c>
      <c r="I1209" t="s">
        <v>5097</v>
      </c>
      <c r="J1209" t="s">
        <v>2072</v>
      </c>
      <c r="K1209" t="s">
        <v>568</v>
      </c>
      <c r="L1209" s="64" t="s">
        <v>2676</v>
      </c>
      <c r="M1209" t="s">
        <v>2176</v>
      </c>
      <c r="N1209" t="s">
        <v>5098</v>
      </c>
      <c r="O1209" s="263">
        <v>0</v>
      </c>
      <c r="P1209" s="158">
        <v>0</v>
      </c>
      <c r="Q1209" s="64" t="s">
        <v>254</v>
      </c>
      <c r="R1209" s="64" t="s">
        <v>568</v>
      </c>
    </row>
    <row r="1210" spans="2:18" x14ac:dyDescent="0.3">
      <c r="B1210" t="s">
        <v>2577</v>
      </c>
      <c r="C1210" t="s">
        <v>2563</v>
      </c>
      <c r="D1210" t="s">
        <v>2564</v>
      </c>
      <c r="E1210" s="64" t="s">
        <v>2831</v>
      </c>
      <c r="F1210" s="64" t="s">
        <v>2831</v>
      </c>
      <c r="G1210" s="64" t="s">
        <v>568</v>
      </c>
      <c r="H1210" s="64" t="s">
        <v>2851</v>
      </c>
      <c r="I1210" t="s">
        <v>5099</v>
      </c>
      <c r="J1210" t="s">
        <v>2073</v>
      </c>
      <c r="K1210" t="s">
        <v>5100</v>
      </c>
      <c r="L1210" s="64" t="s">
        <v>2673</v>
      </c>
      <c r="M1210" t="s">
        <v>2160</v>
      </c>
      <c r="N1210" t="s">
        <v>5101</v>
      </c>
      <c r="O1210" s="263">
        <v>0</v>
      </c>
      <c r="P1210" s="158">
        <v>0</v>
      </c>
      <c r="Q1210" s="64" t="s">
        <v>254</v>
      </c>
      <c r="R1210" s="64" t="s">
        <v>568</v>
      </c>
    </row>
    <row r="1211" spans="2:18" x14ac:dyDescent="0.3">
      <c r="B1211" t="s">
        <v>2577</v>
      </c>
      <c r="C1211" t="s">
        <v>2563</v>
      </c>
      <c r="D1211" t="s">
        <v>2564</v>
      </c>
      <c r="E1211" s="64" t="s">
        <v>2831</v>
      </c>
      <c r="F1211" s="64" t="s">
        <v>2831</v>
      </c>
      <c r="G1211" s="64" t="s">
        <v>568</v>
      </c>
      <c r="H1211" s="64" t="s">
        <v>2851</v>
      </c>
      <c r="I1211" t="s">
        <v>5102</v>
      </c>
      <c r="J1211" t="s">
        <v>2073</v>
      </c>
      <c r="K1211" t="s">
        <v>5103</v>
      </c>
      <c r="L1211" s="64" t="s">
        <v>2655</v>
      </c>
      <c r="M1211" t="s">
        <v>2176</v>
      </c>
      <c r="N1211" t="s">
        <v>5104</v>
      </c>
      <c r="O1211" s="263">
        <v>0</v>
      </c>
      <c r="P1211" s="158">
        <v>0</v>
      </c>
      <c r="Q1211" s="64" t="s">
        <v>254</v>
      </c>
      <c r="R1211" s="64" t="s">
        <v>568</v>
      </c>
    </row>
    <row r="1212" spans="2:18" x14ac:dyDescent="0.3">
      <c r="B1212" t="s">
        <v>2577</v>
      </c>
      <c r="C1212" t="s">
        <v>2563</v>
      </c>
      <c r="D1212" t="s">
        <v>2564</v>
      </c>
      <c r="E1212" s="64" t="s">
        <v>2831</v>
      </c>
      <c r="F1212" s="64" t="s">
        <v>2831</v>
      </c>
      <c r="G1212" s="64" t="s">
        <v>568</v>
      </c>
      <c r="H1212" s="64" t="s">
        <v>2851</v>
      </c>
      <c r="I1212" t="s">
        <v>5105</v>
      </c>
      <c r="J1212" t="s">
        <v>2073</v>
      </c>
      <c r="K1212" t="s">
        <v>5106</v>
      </c>
      <c r="L1212" s="64" t="s">
        <v>2616</v>
      </c>
      <c r="M1212" t="s">
        <v>2173</v>
      </c>
      <c r="N1212" t="s">
        <v>5107</v>
      </c>
      <c r="O1212" s="263">
        <v>0</v>
      </c>
      <c r="P1212" s="158">
        <v>0</v>
      </c>
      <c r="Q1212" s="64" t="s">
        <v>254</v>
      </c>
      <c r="R1212" s="64" t="s">
        <v>568</v>
      </c>
    </row>
    <row r="1213" spans="2:18" x14ac:dyDescent="0.3">
      <c r="B1213" t="s">
        <v>2577</v>
      </c>
      <c r="C1213" t="s">
        <v>2563</v>
      </c>
      <c r="D1213" t="s">
        <v>2564</v>
      </c>
      <c r="E1213" s="64" t="s">
        <v>2831</v>
      </c>
      <c r="F1213" s="64" t="s">
        <v>2831</v>
      </c>
      <c r="G1213" s="64" t="s">
        <v>568</v>
      </c>
      <c r="H1213" s="64" t="s">
        <v>2851</v>
      </c>
      <c r="I1213" t="s">
        <v>5108</v>
      </c>
      <c r="J1213" t="s">
        <v>2073</v>
      </c>
      <c r="K1213" t="s">
        <v>3205</v>
      </c>
      <c r="L1213" s="64" t="s">
        <v>2704</v>
      </c>
      <c r="M1213" t="s">
        <v>2176</v>
      </c>
      <c r="N1213" t="s">
        <v>5109</v>
      </c>
      <c r="O1213" s="263">
        <v>0</v>
      </c>
      <c r="P1213" s="158">
        <v>0</v>
      </c>
      <c r="Q1213" s="64" t="s">
        <v>254</v>
      </c>
      <c r="R1213" s="64" t="s">
        <v>568</v>
      </c>
    </row>
    <row r="1214" spans="2:18" x14ac:dyDescent="0.3">
      <c r="B1214" t="s">
        <v>2577</v>
      </c>
      <c r="C1214" t="s">
        <v>2563</v>
      </c>
      <c r="D1214" t="s">
        <v>2564</v>
      </c>
      <c r="E1214" s="64" t="s">
        <v>2831</v>
      </c>
      <c r="F1214" s="64" t="s">
        <v>2831</v>
      </c>
      <c r="G1214" s="64" t="s">
        <v>568</v>
      </c>
      <c r="H1214" s="64" t="s">
        <v>2851</v>
      </c>
      <c r="I1214" t="s">
        <v>5110</v>
      </c>
      <c r="J1214" t="s">
        <v>2072</v>
      </c>
      <c r="K1214" t="s">
        <v>568</v>
      </c>
      <c r="L1214" s="64" t="s">
        <v>2615</v>
      </c>
      <c r="M1214" t="s">
        <v>2160</v>
      </c>
      <c r="N1214" t="s">
        <v>5111</v>
      </c>
      <c r="O1214" s="263">
        <v>0</v>
      </c>
      <c r="P1214" s="158">
        <v>0</v>
      </c>
      <c r="Q1214" s="64" t="s">
        <v>254</v>
      </c>
      <c r="R1214" s="64" t="s">
        <v>568</v>
      </c>
    </row>
    <row r="1215" spans="2:18" x14ac:dyDescent="0.3">
      <c r="B1215" t="s">
        <v>2577</v>
      </c>
      <c r="C1215" t="s">
        <v>2563</v>
      </c>
      <c r="D1215" t="s">
        <v>2564</v>
      </c>
      <c r="E1215" s="64" t="s">
        <v>2831</v>
      </c>
      <c r="F1215" s="64" t="s">
        <v>2831</v>
      </c>
      <c r="G1215" s="64" t="s">
        <v>568</v>
      </c>
      <c r="H1215" s="64" t="s">
        <v>2851</v>
      </c>
      <c r="I1215" t="s">
        <v>5112</v>
      </c>
      <c r="J1215" t="s">
        <v>2073</v>
      </c>
      <c r="K1215" t="s">
        <v>5113</v>
      </c>
      <c r="L1215" s="64" t="s">
        <v>2638</v>
      </c>
      <c r="M1215" t="s">
        <v>2160</v>
      </c>
      <c r="N1215" t="s">
        <v>5114</v>
      </c>
      <c r="O1215" s="263">
        <v>0</v>
      </c>
      <c r="P1215" s="158">
        <v>0</v>
      </c>
      <c r="Q1215" s="64" t="s">
        <v>254</v>
      </c>
      <c r="R1215" s="64" t="s">
        <v>568</v>
      </c>
    </row>
    <row r="1216" spans="2:18" x14ac:dyDescent="0.3">
      <c r="B1216" t="s">
        <v>2577</v>
      </c>
      <c r="C1216" t="s">
        <v>2563</v>
      </c>
      <c r="D1216" t="s">
        <v>2564</v>
      </c>
      <c r="E1216" s="64" t="s">
        <v>2831</v>
      </c>
      <c r="F1216" s="64" t="s">
        <v>2831</v>
      </c>
      <c r="G1216" s="64" t="s">
        <v>568</v>
      </c>
      <c r="H1216" s="64" t="s">
        <v>2851</v>
      </c>
      <c r="I1216" t="s">
        <v>5115</v>
      </c>
      <c r="J1216" t="s">
        <v>2072</v>
      </c>
      <c r="K1216" t="s">
        <v>568</v>
      </c>
      <c r="L1216" s="64" t="s">
        <v>2616</v>
      </c>
      <c r="M1216" t="s">
        <v>2160</v>
      </c>
      <c r="N1216" t="s">
        <v>5116</v>
      </c>
      <c r="O1216" s="263">
        <v>0</v>
      </c>
      <c r="P1216" s="158">
        <v>0</v>
      </c>
      <c r="Q1216" s="64" t="s">
        <v>254</v>
      </c>
      <c r="R1216" s="64" t="s">
        <v>568</v>
      </c>
    </row>
    <row r="1217" spans="2:18" x14ac:dyDescent="0.3">
      <c r="B1217" t="s">
        <v>2577</v>
      </c>
      <c r="C1217" t="s">
        <v>2563</v>
      </c>
      <c r="D1217" t="s">
        <v>2564</v>
      </c>
      <c r="E1217" s="64" t="s">
        <v>2831</v>
      </c>
      <c r="F1217" s="64" t="s">
        <v>2831</v>
      </c>
      <c r="G1217" s="64" t="s">
        <v>568</v>
      </c>
      <c r="H1217" s="64" t="s">
        <v>2851</v>
      </c>
      <c r="I1217" t="s">
        <v>5117</v>
      </c>
      <c r="J1217" t="s">
        <v>2072</v>
      </c>
      <c r="K1217" t="s">
        <v>568</v>
      </c>
      <c r="L1217" s="64" t="s">
        <v>2673</v>
      </c>
      <c r="M1217" t="s">
        <v>2160</v>
      </c>
      <c r="N1217" t="s">
        <v>5118</v>
      </c>
      <c r="O1217" s="263">
        <v>0</v>
      </c>
      <c r="P1217" s="158">
        <v>0</v>
      </c>
      <c r="Q1217" s="64" t="s">
        <v>254</v>
      </c>
      <c r="R1217" s="64" t="s">
        <v>568</v>
      </c>
    </row>
    <row r="1218" spans="2:18" x14ac:dyDescent="0.3">
      <c r="B1218" t="s">
        <v>2577</v>
      </c>
      <c r="C1218" t="s">
        <v>2563</v>
      </c>
      <c r="D1218" t="s">
        <v>2564</v>
      </c>
      <c r="E1218" s="64" t="s">
        <v>2831</v>
      </c>
      <c r="F1218" s="64" t="s">
        <v>2831</v>
      </c>
      <c r="G1218" s="64" t="s">
        <v>568</v>
      </c>
      <c r="H1218" s="64" t="s">
        <v>2851</v>
      </c>
      <c r="I1218" t="s">
        <v>5119</v>
      </c>
      <c r="J1218" t="s">
        <v>2072</v>
      </c>
      <c r="K1218" t="s">
        <v>568</v>
      </c>
      <c r="L1218" s="64" t="s">
        <v>2700</v>
      </c>
      <c r="M1218" t="s">
        <v>2160</v>
      </c>
      <c r="N1218" t="s">
        <v>5120</v>
      </c>
      <c r="O1218" s="263">
        <v>0</v>
      </c>
      <c r="P1218" s="158">
        <v>0</v>
      </c>
      <c r="Q1218" s="64" t="s">
        <v>254</v>
      </c>
      <c r="R1218" s="64" t="s">
        <v>568</v>
      </c>
    </row>
    <row r="1219" spans="2:18" x14ac:dyDescent="0.3">
      <c r="B1219" t="s">
        <v>2577</v>
      </c>
      <c r="C1219" t="s">
        <v>2563</v>
      </c>
      <c r="D1219" t="s">
        <v>2564</v>
      </c>
      <c r="E1219" s="64" t="s">
        <v>2831</v>
      </c>
      <c r="F1219" s="64" t="s">
        <v>2831</v>
      </c>
      <c r="G1219" s="64" t="s">
        <v>568</v>
      </c>
      <c r="H1219" s="64" t="s">
        <v>2851</v>
      </c>
      <c r="I1219" t="s">
        <v>5121</v>
      </c>
      <c r="J1219" t="s">
        <v>2072</v>
      </c>
      <c r="K1219" t="s">
        <v>568</v>
      </c>
      <c r="L1219" s="64" t="s">
        <v>2627</v>
      </c>
      <c r="M1219" t="s">
        <v>2176</v>
      </c>
      <c r="N1219" t="s">
        <v>5122</v>
      </c>
      <c r="O1219" s="263">
        <v>0</v>
      </c>
      <c r="P1219" s="158">
        <v>0</v>
      </c>
      <c r="Q1219" s="64" t="s">
        <v>254</v>
      </c>
      <c r="R1219" s="64" t="s">
        <v>568</v>
      </c>
    </row>
    <row r="1220" spans="2:18" x14ac:dyDescent="0.3">
      <c r="B1220" t="s">
        <v>2577</v>
      </c>
      <c r="C1220" t="s">
        <v>2563</v>
      </c>
      <c r="D1220" t="s">
        <v>2564</v>
      </c>
      <c r="E1220" s="64" t="s">
        <v>2831</v>
      </c>
      <c r="F1220" s="64" t="s">
        <v>2831</v>
      </c>
      <c r="G1220" s="64" t="s">
        <v>568</v>
      </c>
      <c r="H1220" s="64" t="s">
        <v>2851</v>
      </c>
      <c r="I1220" t="s">
        <v>5123</v>
      </c>
      <c r="J1220" t="s">
        <v>2072</v>
      </c>
      <c r="K1220" t="s">
        <v>568</v>
      </c>
      <c r="L1220" s="64" t="s">
        <v>2625</v>
      </c>
      <c r="M1220" t="s">
        <v>2160</v>
      </c>
      <c r="N1220" t="s">
        <v>5124</v>
      </c>
      <c r="O1220" s="263">
        <v>0</v>
      </c>
      <c r="P1220" s="158">
        <v>0</v>
      </c>
      <c r="Q1220" s="64" t="s">
        <v>254</v>
      </c>
      <c r="R1220" s="64" t="s">
        <v>568</v>
      </c>
    </row>
    <row r="1221" spans="2:18" x14ac:dyDescent="0.3">
      <c r="B1221" t="s">
        <v>2577</v>
      </c>
      <c r="C1221" t="s">
        <v>2563</v>
      </c>
      <c r="D1221" t="s">
        <v>2564</v>
      </c>
      <c r="E1221" s="64" t="s">
        <v>2831</v>
      </c>
      <c r="F1221" s="64" t="s">
        <v>2831</v>
      </c>
      <c r="G1221" s="64" t="s">
        <v>568</v>
      </c>
      <c r="H1221" s="64" t="s">
        <v>2851</v>
      </c>
      <c r="I1221" t="s">
        <v>5125</v>
      </c>
      <c r="J1221" t="s">
        <v>2073</v>
      </c>
      <c r="K1221" t="s">
        <v>5126</v>
      </c>
      <c r="L1221" s="64" t="s">
        <v>2645</v>
      </c>
      <c r="M1221" t="s">
        <v>2160</v>
      </c>
      <c r="N1221" t="s">
        <v>5127</v>
      </c>
      <c r="O1221" s="263">
        <v>0</v>
      </c>
      <c r="P1221" s="158">
        <v>0</v>
      </c>
      <c r="Q1221" s="64" t="s">
        <v>254</v>
      </c>
      <c r="R1221" s="64" t="s">
        <v>568</v>
      </c>
    </row>
    <row r="1222" spans="2:18" x14ac:dyDescent="0.3">
      <c r="B1222" t="s">
        <v>2577</v>
      </c>
      <c r="C1222" t="s">
        <v>2563</v>
      </c>
      <c r="D1222" t="s">
        <v>2564</v>
      </c>
      <c r="E1222" s="64" t="s">
        <v>2831</v>
      </c>
      <c r="F1222" s="64" t="s">
        <v>2831</v>
      </c>
      <c r="G1222" s="64" t="s">
        <v>568</v>
      </c>
      <c r="H1222" s="64" t="s">
        <v>2851</v>
      </c>
      <c r="I1222" t="s">
        <v>5128</v>
      </c>
      <c r="J1222" t="s">
        <v>2073</v>
      </c>
      <c r="K1222" t="s">
        <v>5129</v>
      </c>
      <c r="L1222" s="64" t="s">
        <v>2654</v>
      </c>
      <c r="M1222" t="s">
        <v>2160</v>
      </c>
      <c r="N1222" t="s">
        <v>5130</v>
      </c>
      <c r="O1222" s="263">
        <v>0</v>
      </c>
      <c r="P1222" s="158">
        <v>0</v>
      </c>
      <c r="Q1222" s="64" t="s">
        <v>254</v>
      </c>
      <c r="R1222" s="64" t="s">
        <v>568</v>
      </c>
    </row>
    <row r="1223" spans="2:18" x14ac:dyDescent="0.3">
      <c r="B1223" t="s">
        <v>2577</v>
      </c>
      <c r="C1223" t="s">
        <v>2563</v>
      </c>
      <c r="D1223" t="s">
        <v>2564</v>
      </c>
      <c r="E1223" s="64" t="s">
        <v>2831</v>
      </c>
      <c r="F1223" s="64" t="s">
        <v>2831</v>
      </c>
      <c r="G1223" s="64" t="s">
        <v>568</v>
      </c>
      <c r="H1223" s="64" t="s">
        <v>2851</v>
      </c>
      <c r="I1223" t="s">
        <v>5131</v>
      </c>
      <c r="J1223" t="s">
        <v>2073</v>
      </c>
      <c r="K1223" t="s">
        <v>3205</v>
      </c>
      <c r="L1223" s="64" t="s">
        <v>2701</v>
      </c>
      <c r="M1223" t="s">
        <v>2160</v>
      </c>
      <c r="N1223" t="s">
        <v>5132</v>
      </c>
      <c r="O1223" s="263">
        <v>0</v>
      </c>
      <c r="P1223" s="158">
        <v>0</v>
      </c>
      <c r="Q1223" s="64" t="s">
        <v>254</v>
      </c>
      <c r="R1223" s="64" t="s">
        <v>568</v>
      </c>
    </row>
    <row r="1224" spans="2:18" x14ac:dyDescent="0.3">
      <c r="B1224" t="s">
        <v>2577</v>
      </c>
      <c r="C1224" t="s">
        <v>2563</v>
      </c>
      <c r="D1224" t="s">
        <v>2564</v>
      </c>
      <c r="E1224" s="64" t="s">
        <v>2831</v>
      </c>
      <c r="F1224" s="64" t="s">
        <v>2831</v>
      </c>
      <c r="G1224" s="64" t="s">
        <v>568</v>
      </c>
      <c r="H1224" s="64" t="s">
        <v>2851</v>
      </c>
      <c r="I1224" t="s">
        <v>5133</v>
      </c>
      <c r="J1224" t="s">
        <v>2072</v>
      </c>
      <c r="K1224" t="s">
        <v>568</v>
      </c>
      <c r="L1224" s="64" t="s">
        <v>2701</v>
      </c>
      <c r="M1224" t="s">
        <v>2160</v>
      </c>
      <c r="N1224" t="s">
        <v>3939</v>
      </c>
      <c r="O1224" s="263">
        <v>0</v>
      </c>
      <c r="P1224" s="158">
        <v>0</v>
      </c>
      <c r="Q1224" s="64" t="s">
        <v>254</v>
      </c>
      <c r="R1224" s="64" t="s">
        <v>568</v>
      </c>
    </row>
    <row r="1225" spans="2:18" x14ac:dyDescent="0.3">
      <c r="B1225" t="s">
        <v>2577</v>
      </c>
      <c r="C1225" t="s">
        <v>2563</v>
      </c>
      <c r="D1225" t="s">
        <v>2564</v>
      </c>
      <c r="E1225" s="64" t="s">
        <v>2831</v>
      </c>
      <c r="F1225" s="64" t="s">
        <v>2831</v>
      </c>
      <c r="G1225" s="64" t="s">
        <v>568</v>
      </c>
      <c r="H1225" s="64" t="s">
        <v>2851</v>
      </c>
      <c r="I1225" t="s">
        <v>5134</v>
      </c>
      <c r="J1225" t="s">
        <v>2072</v>
      </c>
      <c r="K1225" t="s">
        <v>568</v>
      </c>
      <c r="L1225" s="64" t="s">
        <v>2704</v>
      </c>
      <c r="M1225" t="s">
        <v>2160</v>
      </c>
      <c r="N1225" t="s">
        <v>5135</v>
      </c>
      <c r="O1225" s="263">
        <v>0</v>
      </c>
      <c r="P1225" s="158">
        <v>0</v>
      </c>
      <c r="Q1225" s="64" t="s">
        <v>254</v>
      </c>
      <c r="R1225" s="64" t="s">
        <v>568</v>
      </c>
    </row>
    <row r="1226" spans="2:18" x14ac:dyDescent="0.3">
      <c r="B1226" t="s">
        <v>2577</v>
      </c>
      <c r="C1226" t="s">
        <v>2563</v>
      </c>
      <c r="D1226" t="s">
        <v>2564</v>
      </c>
      <c r="E1226" s="64" t="s">
        <v>2831</v>
      </c>
      <c r="F1226" s="64" t="s">
        <v>2831</v>
      </c>
      <c r="G1226" s="64" t="s">
        <v>568</v>
      </c>
      <c r="H1226" s="64" t="s">
        <v>2851</v>
      </c>
      <c r="I1226" t="s">
        <v>5136</v>
      </c>
      <c r="J1226" t="s">
        <v>2073</v>
      </c>
      <c r="K1226" t="s">
        <v>3002</v>
      </c>
      <c r="L1226" s="64" t="s">
        <v>2672</v>
      </c>
      <c r="M1226" t="s">
        <v>2160</v>
      </c>
      <c r="N1226" t="s">
        <v>5137</v>
      </c>
      <c r="O1226" s="263">
        <v>0</v>
      </c>
      <c r="P1226" s="158">
        <v>0</v>
      </c>
      <c r="Q1226" s="64" t="s">
        <v>254</v>
      </c>
      <c r="R1226" s="64" t="s">
        <v>568</v>
      </c>
    </row>
    <row r="1227" spans="2:18" x14ac:dyDescent="0.3">
      <c r="B1227" t="s">
        <v>2577</v>
      </c>
      <c r="C1227" t="s">
        <v>2563</v>
      </c>
      <c r="D1227" t="s">
        <v>2564</v>
      </c>
      <c r="E1227" s="64" t="s">
        <v>2831</v>
      </c>
      <c r="F1227" s="64" t="s">
        <v>2831</v>
      </c>
      <c r="G1227" s="64" t="s">
        <v>568</v>
      </c>
      <c r="H1227" s="64" t="s">
        <v>2851</v>
      </c>
      <c r="I1227" t="s">
        <v>5138</v>
      </c>
      <c r="J1227" t="s">
        <v>2073</v>
      </c>
      <c r="K1227" t="s">
        <v>2607</v>
      </c>
      <c r="L1227" s="64" t="s">
        <v>2655</v>
      </c>
      <c r="M1227" t="s">
        <v>2176</v>
      </c>
      <c r="N1227" t="s">
        <v>5139</v>
      </c>
      <c r="O1227" s="263">
        <v>0</v>
      </c>
      <c r="P1227" s="158">
        <v>0</v>
      </c>
      <c r="Q1227" s="64" t="s">
        <v>254</v>
      </c>
      <c r="R1227" s="64" t="s">
        <v>568</v>
      </c>
    </row>
    <row r="1228" spans="2:18" x14ac:dyDescent="0.3">
      <c r="B1228" t="s">
        <v>2577</v>
      </c>
      <c r="C1228" t="s">
        <v>2563</v>
      </c>
      <c r="D1228" t="s">
        <v>2564</v>
      </c>
      <c r="E1228" s="64" t="s">
        <v>2831</v>
      </c>
      <c r="F1228" s="64" t="s">
        <v>2831</v>
      </c>
      <c r="G1228" s="64" t="s">
        <v>568</v>
      </c>
      <c r="H1228" s="64" t="s">
        <v>2851</v>
      </c>
      <c r="I1228" t="s">
        <v>5140</v>
      </c>
      <c r="J1228" t="s">
        <v>2073</v>
      </c>
      <c r="K1228" t="s">
        <v>5141</v>
      </c>
      <c r="L1228" s="64" t="s">
        <v>2615</v>
      </c>
      <c r="M1228" t="s">
        <v>2160</v>
      </c>
      <c r="N1228" t="s">
        <v>5142</v>
      </c>
      <c r="O1228" s="263">
        <v>0</v>
      </c>
      <c r="P1228" s="158">
        <v>0</v>
      </c>
      <c r="Q1228" s="64" t="s">
        <v>254</v>
      </c>
      <c r="R1228" s="64" t="s">
        <v>568</v>
      </c>
    </row>
    <row r="1229" spans="2:18" x14ac:dyDescent="0.3">
      <c r="B1229" t="s">
        <v>2577</v>
      </c>
      <c r="C1229" t="s">
        <v>2563</v>
      </c>
      <c r="D1229" t="s">
        <v>2564</v>
      </c>
      <c r="E1229" s="64" t="s">
        <v>2831</v>
      </c>
      <c r="F1229" s="64" t="s">
        <v>2831</v>
      </c>
      <c r="G1229" s="64" t="s">
        <v>568</v>
      </c>
      <c r="H1229" s="64" t="s">
        <v>2851</v>
      </c>
      <c r="I1229" t="s">
        <v>5143</v>
      </c>
      <c r="J1229" t="s">
        <v>2072</v>
      </c>
      <c r="K1229" t="s">
        <v>568</v>
      </c>
      <c r="L1229" s="64" t="s">
        <v>2700</v>
      </c>
      <c r="M1229" t="s">
        <v>2173</v>
      </c>
      <c r="N1229" t="s">
        <v>5144</v>
      </c>
      <c r="O1229" s="263">
        <v>0</v>
      </c>
      <c r="P1229" s="158">
        <v>0</v>
      </c>
      <c r="Q1229" s="64" t="s">
        <v>254</v>
      </c>
      <c r="R1229" s="64" t="s">
        <v>568</v>
      </c>
    </row>
    <row r="1230" spans="2:18" x14ac:dyDescent="0.3">
      <c r="B1230" t="s">
        <v>2577</v>
      </c>
      <c r="C1230" t="s">
        <v>2563</v>
      </c>
      <c r="D1230" t="s">
        <v>2564</v>
      </c>
      <c r="E1230" s="64" t="s">
        <v>2831</v>
      </c>
      <c r="F1230" s="64" t="s">
        <v>2831</v>
      </c>
      <c r="G1230" s="64" t="s">
        <v>568</v>
      </c>
      <c r="H1230" s="64" t="s">
        <v>2851</v>
      </c>
      <c r="I1230" t="s">
        <v>5145</v>
      </c>
      <c r="J1230" t="s">
        <v>2073</v>
      </c>
      <c r="K1230" t="s">
        <v>5146</v>
      </c>
      <c r="L1230" s="64" t="s">
        <v>2654</v>
      </c>
      <c r="M1230" t="s">
        <v>2160</v>
      </c>
      <c r="N1230" t="s">
        <v>2992</v>
      </c>
      <c r="O1230" s="263">
        <v>0</v>
      </c>
      <c r="P1230" s="158">
        <v>0</v>
      </c>
      <c r="Q1230" s="64" t="s">
        <v>254</v>
      </c>
      <c r="R1230" s="64" t="s">
        <v>568</v>
      </c>
    </row>
    <row r="1231" spans="2:18" x14ac:dyDescent="0.3">
      <c r="B1231" t="s">
        <v>2577</v>
      </c>
      <c r="C1231" t="s">
        <v>2563</v>
      </c>
      <c r="D1231" t="s">
        <v>2564</v>
      </c>
      <c r="E1231" s="64" t="s">
        <v>2831</v>
      </c>
      <c r="F1231" s="64" t="s">
        <v>2831</v>
      </c>
      <c r="G1231" s="64" t="s">
        <v>568</v>
      </c>
      <c r="H1231" s="64" t="s">
        <v>2851</v>
      </c>
      <c r="I1231" t="s">
        <v>5147</v>
      </c>
      <c r="J1231" t="s">
        <v>2073</v>
      </c>
      <c r="K1231" t="s">
        <v>3167</v>
      </c>
      <c r="L1231" s="64" t="s">
        <v>2625</v>
      </c>
      <c r="M1231" t="s">
        <v>2173</v>
      </c>
      <c r="N1231" t="s">
        <v>5148</v>
      </c>
      <c r="O1231" s="263">
        <v>0</v>
      </c>
      <c r="P1231" s="158">
        <v>0</v>
      </c>
      <c r="Q1231" s="64" t="s">
        <v>254</v>
      </c>
      <c r="R1231" s="64" t="s">
        <v>568</v>
      </c>
    </row>
    <row r="1232" spans="2:18" x14ac:dyDescent="0.3">
      <c r="B1232" t="s">
        <v>2577</v>
      </c>
      <c r="C1232" t="s">
        <v>2563</v>
      </c>
      <c r="D1232" t="s">
        <v>2564</v>
      </c>
      <c r="E1232" s="64" t="s">
        <v>2831</v>
      </c>
      <c r="F1232" s="64" t="s">
        <v>2831</v>
      </c>
      <c r="G1232" s="64" t="s">
        <v>568</v>
      </c>
      <c r="H1232" s="64" t="s">
        <v>2851</v>
      </c>
      <c r="I1232" t="s">
        <v>5149</v>
      </c>
      <c r="J1232" t="s">
        <v>2072</v>
      </c>
      <c r="K1232" t="s">
        <v>568</v>
      </c>
      <c r="L1232" s="64" t="s">
        <v>2704</v>
      </c>
      <c r="M1232" t="s">
        <v>2160</v>
      </c>
      <c r="N1232" t="s">
        <v>3939</v>
      </c>
      <c r="O1232" s="263">
        <v>0</v>
      </c>
      <c r="P1232" s="158">
        <v>0</v>
      </c>
      <c r="Q1232" s="64" t="s">
        <v>254</v>
      </c>
      <c r="R1232" s="64" t="s">
        <v>568</v>
      </c>
    </row>
    <row r="1233" spans="2:18" x14ac:dyDescent="0.3">
      <c r="B1233" t="s">
        <v>2577</v>
      </c>
      <c r="C1233" t="s">
        <v>2563</v>
      </c>
      <c r="D1233" t="s">
        <v>2564</v>
      </c>
      <c r="E1233" s="64" t="s">
        <v>2831</v>
      </c>
      <c r="F1233" s="64" t="s">
        <v>2831</v>
      </c>
      <c r="G1233" s="64" t="s">
        <v>568</v>
      </c>
      <c r="H1233" s="64" t="s">
        <v>2851</v>
      </c>
      <c r="I1233" t="s">
        <v>5150</v>
      </c>
      <c r="J1233" t="s">
        <v>2072</v>
      </c>
      <c r="K1233" t="s">
        <v>568</v>
      </c>
      <c r="L1233" s="64" t="s">
        <v>2681</v>
      </c>
      <c r="M1233" t="s">
        <v>2160</v>
      </c>
      <c r="N1233" t="s">
        <v>5151</v>
      </c>
      <c r="O1233" s="263">
        <v>0</v>
      </c>
      <c r="P1233" s="158">
        <v>0</v>
      </c>
      <c r="Q1233" s="64" t="s">
        <v>254</v>
      </c>
      <c r="R1233" s="64" t="s">
        <v>568</v>
      </c>
    </row>
    <row r="1234" spans="2:18" x14ac:dyDescent="0.3">
      <c r="B1234" t="s">
        <v>2577</v>
      </c>
      <c r="C1234" t="s">
        <v>2563</v>
      </c>
      <c r="D1234" t="s">
        <v>2564</v>
      </c>
      <c r="E1234" s="64" t="s">
        <v>2831</v>
      </c>
      <c r="F1234" s="64" t="s">
        <v>2831</v>
      </c>
      <c r="G1234" s="64" t="s">
        <v>568</v>
      </c>
      <c r="H1234" s="64" t="s">
        <v>2851</v>
      </c>
      <c r="I1234" t="s">
        <v>5152</v>
      </c>
      <c r="J1234" t="s">
        <v>2072</v>
      </c>
      <c r="K1234" t="s">
        <v>568</v>
      </c>
      <c r="L1234" s="64" t="s">
        <v>2615</v>
      </c>
      <c r="M1234" t="s">
        <v>2160</v>
      </c>
      <c r="N1234" t="s">
        <v>5153</v>
      </c>
      <c r="O1234" s="263">
        <v>0</v>
      </c>
      <c r="P1234" s="158">
        <v>0</v>
      </c>
      <c r="Q1234" s="64" t="s">
        <v>254</v>
      </c>
      <c r="R1234" s="64" t="s">
        <v>568</v>
      </c>
    </row>
    <row r="1235" spans="2:18" x14ac:dyDescent="0.3">
      <c r="B1235" t="s">
        <v>2577</v>
      </c>
      <c r="C1235" t="s">
        <v>2563</v>
      </c>
      <c r="D1235" t="s">
        <v>2564</v>
      </c>
      <c r="E1235" s="64" t="s">
        <v>2831</v>
      </c>
      <c r="F1235" s="64" t="s">
        <v>2831</v>
      </c>
      <c r="G1235" s="64" t="s">
        <v>568</v>
      </c>
      <c r="H1235" s="64" t="s">
        <v>2851</v>
      </c>
      <c r="I1235" t="s">
        <v>5154</v>
      </c>
      <c r="J1235" t="s">
        <v>2072</v>
      </c>
      <c r="K1235" t="s">
        <v>568</v>
      </c>
      <c r="L1235" s="64" t="s">
        <v>2645</v>
      </c>
      <c r="M1235" t="s">
        <v>2160</v>
      </c>
      <c r="N1235" t="s">
        <v>5155</v>
      </c>
      <c r="O1235" s="263">
        <v>0</v>
      </c>
      <c r="P1235" s="158">
        <v>0</v>
      </c>
      <c r="Q1235" s="64" t="s">
        <v>254</v>
      </c>
      <c r="R1235" s="64" t="s">
        <v>568</v>
      </c>
    </row>
    <row r="1236" spans="2:18" x14ac:dyDescent="0.3">
      <c r="B1236" t="s">
        <v>2577</v>
      </c>
      <c r="C1236" t="s">
        <v>2563</v>
      </c>
      <c r="D1236" t="s">
        <v>2564</v>
      </c>
      <c r="E1236" s="64" t="s">
        <v>2831</v>
      </c>
      <c r="F1236" s="64" t="s">
        <v>2831</v>
      </c>
      <c r="G1236" s="64" t="s">
        <v>568</v>
      </c>
      <c r="H1236" s="64" t="s">
        <v>2851</v>
      </c>
      <c r="I1236" t="s">
        <v>5156</v>
      </c>
      <c r="J1236" t="s">
        <v>2072</v>
      </c>
      <c r="K1236" t="s">
        <v>568</v>
      </c>
      <c r="L1236" s="64" t="s">
        <v>2680</v>
      </c>
      <c r="M1236" t="s">
        <v>2173</v>
      </c>
      <c r="N1236" t="s">
        <v>5157</v>
      </c>
      <c r="O1236" s="263">
        <v>1</v>
      </c>
      <c r="P1236" s="158">
        <v>389.49</v>
      </c>
      <c r="Q1236" s="64" t="s">
        <v>254</v>
      </c>
      <c r="R1236" s="64" t="s">
        <v>568</v>
      </c>
    </row>
    <row r="1237" spans="2:18" x14ac:dyDescent="0.3">
      <c r="B1237" t="s">
        <v>2577</v>
      </c>
      <c r="C1237" t="s">
        <v>2563</v>
      </c>
      <c r="D1237" t="s">
        <v>2564</v>
      </c>
      <c r="E1237" s="64" t="s">
        <v>2831</v>
      </c>
      <c r="F1237" s="64" t="s">
        <v>2831</v>
      </c>
      <c r="G1237" s="64" t="s">
        <v>568</v>
      </c>
      <c r="H1237" s="64" t="s">
        <v>2851</v>
      </c>
      <c r="I1237" t="s">
        <v>5158</v>
      </c>
      <c r="J1237" t="s">
        <v>2073</v>
      </c>
      <c r="K1237" t="s">
        <v>5159</v>
      </c>
      <c r="L1237" s="64" t="s">
        <v>2673</v>
      </c>
      <c r="M1237" t="s">
        <v>2160</v>
      </c>
      <c r="N1237" t="s">
        <v>5160</v>
      </c>
      <c r="O1237" s="263">
        <v>0</v>
      </c>
      <c r="P1237" s="158">
        <v>0</v>
      </c>
      <c r="Q1237" s="64" t="s">
        <v>254</v>
      </c>
      <c r="R1237" s="64" t="s">
        <v>568</v>
      </c>
    </row>
    <row r="1238" spans="2:18" x14ac:dyDescent="0.3">
      <c r="B1238" t="s">
        <v>2577</v>
      </c>
      <c r="C1238" t="s">
        <v>2563</v>
      </c>
      <c r="D1238" t="s">
        <v>2564</v>
      </c>
      <c r="E1238" s="64" t="s">
        <v>2831</v>
      </c>
      <c r="F1238" s="64" t="s">
        <v>2831</v>
      </c>
      <c r="G1238" s="64" t="s">
        <v>568</v>
      </c>
      <c r="H1238" s="64" t="s">
        <v>2851</v>
      </c>
      <c r="I1238" t="s">
        <v>5161</v>
      </c>
      <c r="J1238" t="s">
        <v>2072</v>
      </c>
      <c r="K1238" t="s">
        <v>568</v>
      </c>
      <c r="L1238" s="64" t="s">
        <v>2679</v>
      </c>
      <c r="M1238" t="s">
        <v>2176</v>
      </c>
      <c r="N1238" t="s">
        <v>5162</v>
      </c>
      <c r="O1238" s="263">
        <v>0</v>
      </c>
      <c r="P1238" s="158">
        <v>0</v>
      </c>
      <c r="Q1238" s="64" t="s">
        <v>254</v>
      </c>
      <c r="R1238" s="64" t="s">
        <v>568</v>
      </c>
    </row>
    <row r="1239" spans="2:18" x14ac:dyDescent="0.3">
      <c r="B1239" t="s">
        <v>2577</v>
      </c>
      <c r="C1239" t="s">
        <v>2563</v>
      </c>
      <c r="D1239" t="s">
        <v>2564</v>
      </c>
      <c r="E1239" s="64" t="s">
        <v>2831</v>
      </c>
      <c r="F1239" s="64" t="s">
        <v>2831</v>
      </c>
      <c r="G1239" s="64" t="s">
        <v>568</v>
      </c>
      <c r="H1239" s="64" t="s">
        <v>2851</v>
      </c>
      <c r="I1239" t="s">
        <v>5163</v>
      </c>
      <c r="J1239" t="s">
        <v>2072</v>
      </c>
      <c r="K1239" t="s">
        <v>568</v>
      </c>
      <c r="L1239" s="64" t="s">
        <v>2622</v>
      </c>
      <c r="M1239" t="s">
        <v>2173</v>
      </c>
      <c r="N1239" t="s">
        <v>5164</v>
      </c>
      <c r="O1239" s="263">
        <v>0</v>
      </c>
      <c r="P1239" s="158">
        <v>0</v>
      </c>
      <c r="Q1239" s="64" t="s">
        <v>254</v>
      </c>
      <c r="R1239" s="64" t="s">
        <v>568</v>
      </c>
    </row>
    <row r="1240" spans="2:18" x14ac:dyDescent="0.3">
      <c r="B1240" t="s">
        <v>2577</v>
      </c>
      <c r="C1240" t="s">
        <v>2563</v>
      </c>
      <c r="D1240" t="s">
        <v>2564</v>
      </c>
      <c r="E1240" s="64" t="s">
        <v>2831</v>
      </c>
      <c r="F1240" s="64" t="s">
        <v>2831</v>
      </c>
      <c r="G1240" s="64" t="s">
        <v>568</v>
      </c>
      <c r="H1240" s="64" t="s">
        <v>2851</v>
      </c>
      <c r="I1240" t="s">
        <v>5165</v>
      </c>
      <c r="J1240" t="s">
        <v>2073</v>
      </c>
      <c r="K1240" t="s">
        <v>5166</v>
      </c>
      <c r="L1240" s="64" t="s">
        <v>2672</v>
      </c>
      <c r="M1240" t="s">
        <v>2160</v>
      </c>
      <c r="N1240" t="s">
        <v>3939</v>
      </c>
      <c r="O1240" s="263">
        <v>0</v>
      </c>
      <c r="P1240" s="158">
        <v>0</v>
      </c>
      <c r="Q1240" s="64" t="s">
        <v>254</v>
      </c>
      <c r="R1240" s="64" t="s">
        <v>568</v>
      </c>
    </row>
    <row r="1241" spans="2:18" x14ac:dyDescent="0.3">
      <c r="B1241" t="s">
        <v>2577</v>
      </c>
      <c r="C1241" t="s">
        <v>2563</v>
      </c>
      <c r="D1241" t="s">
        <v>2564</v>
      </c>
      <c r="E1241" s="64" t="s">
        <v>2831</v>
      </c>
      <c r="F1241" s="64" t="s">
        <v>2831</v>
      </c>
      <c r="G1241" s="64" t="s">
        <v>568</v>
      </c>
      <c r="H1241" s="64" t="s">
        <v>2851</v>
      </c>
      <c r="I1241" t="s">
        <v>5167</v>
      </c>
      <c r="J1241" t="s">
        <v>2072</v>
      </c>
      <c r="K1241" t="s">
        <v>568</v>
      </c>
      <c r="L1241" s="64" t="s">
        <v>2673</v>
      </c>
      <c r="M1241" t="s">
        <v>2160</v>
      </c>
      <c r="N1241" t="s">
        <v>5168</v>
      </c>
      <c r="O1241" s="263">
        <v>0</v>
      </c>
      <c r="P1241" s="158">
        <v>0</v>
      </c>
      <c r="Q1241" s="64" t="s">
        <v>254</v>
      </c>
      <c r="R1241" s="64" t="s">
        <v>568</v>
      </c>
    </row>
    <row r="1242" spans="2:18" x14ac:dyDescent="0.3">
      <c r="B1242" t="s">
        <v>2577</v>
      </c>
      <c r="C1242" t="s">
        <v>2563</v>
      </c>
      <c r="D1242" t="s">
        <v>2564</v>
      </c>
      <c r="E1242" s="64" t="s">
        <v>2831</v>
      </c>
      <c r="F1242" s="64" t="s">
        <v>2831</v>
      </c>
      <c r="G1242" s="64" t="s">
        <v>568</v>
      </c>
      <c r="H1242" s="64" t="s">
        <v>2851</v>
      </c>
      <c r="I1242" t="s">
        <v>5169</v>
      </c>
      <c r="J1242" t="s">
        <v>2073</v>
      </c>
      <c r="K1242" t="s">
        <v>5170</v>
      </c>
      <c r="L1242" s="64" t="s">
        <v>2654</v>
      </c>
      <c r="M1242" t="s">
        <v>2160</v>
      </c>
      <c r="N1242" t="s">
        <v>5171</v>
      </c>
      <c r="O1242" s="263">
        <v>0</v>
      </c>
      <c r="P1242" s="158">
        <v>0</v>
      </c>
      <c r="Q1242" s="64" t="s">
        <v>254</v>
      </c>
      <c r="R1242" s="64" t="s">
        <v>568</v>
      </c>
    </row>
    <row r="1243" spans="2:18" x14ac:dyDescent="0.3">
      <c r="B1243" t="s">
        <v>2577</v>
      </c>
      <c r="C1243" t="s">
        <v>2563</v>
      </c>
      <c r="D1243" t="s">
        <v>2564</v>
      </c>
      <c r="E1243" s="64" t="s">
        <v>2831</v>
      </c>
      <c r="F1243" s="64" t="s">
        <v>2831</v>
      </c>
      <c r="G1243" s="64" t="s">
        <v>568</v>
      </c>
      <c r="H1243" s="64" t="s">
        <v>2851</v>
      </c>
      <c r="I1243" t="s">
        <v>5172</v>
      </c>
      <c r="J1243" t="s">
        <v>2072</v>
      </c>
      <c r="K1243" t="s">
        <v>568</v>
      </c>
      <c r="L1243" s="64" t="s">
        <v>2701</v>
      </c>
      <c r="M1243" t="s">
        <v>2160</v>
      </c>
      <c r="N1243" t="s">
        <v>5173</v>
      </c>
      <c r="O1243" s="263">
        <v>0</v>
      </c>
      <c r="P1243" s="158">
        <v>0</v>
      </c>
      <c r="Q1243" s="64" t="s">
        <v>254</v>
      </c>
      <c r="R1243" s="64" t="s">
        <v>568</v>
      </c>
    </row>
    <row r="1244" spans="2:18" x14ac:dyDescent="0.3">
      <c r="B1244" t="s">
        <v>2577</v>
      </c>
      <c r="C1244" t="s">
        <v>2563</v>
      </c>
      <c r="D1244" t="s">
        <v>2564</v>
      </c>
      <c r="E1244" s="64" t="s">
        <v>2831</v>
      </c>
      <c r="F1244" s="64" t="s">
        <v>2831</v>
      </c>
      <c r="G1244" s="64" t="s">
        <v>568</v>
      </c>
      <c r="H1244" s="64" t="s">
        <v>2851</v>
      </c>
      <c r="I1244" t="s">
        <v>5174</v>
      </c>
      <c r="J1244" t="s">
        <v>2073</v>
      </c>
      <c r="K1244" t="s">
        <v>4052</v>
      </c>
      <c r="L1244" s="64" t="s">
        <v>2685</v>
      </c>
      <c r="M1244" t="s">
        <v>2160</v>
      </c>
      <c r="N1244" t="s">
        <v>5175</v>
      </c>
      <c r="O1244" s="263">
        <v>0</v>
      </c>
      <c r="P1244" s="158">
        <v>0</v>
      </c>
      <c r="Q1244" s="64" t="s">
        <v>254</v>
      </c>
      <c r="R1244" s="64" t="s">
        <v>568</v>
      </c>
    </row>
    <row r="1245" spans="2:18" x14ac:dyDescent="0.3">
      <c r="B1245" t="s">
        <v>2577</v>
      </c>
      <c r="C1245" t="s">
        <v>2563</v>
      </c>
      <c r="D1245" t="s">
        <v>2564</v>
      </c>
      <c r="E1245" s="64" t="s">
        <v>2831</v>
      </c>
      <c r="F1245" s="64" t="s">
        <v>2831</v>
      </c>
      <c r="G1245" s="64" t="s">
        <v>568</v>
      </c>
      <c r="H1245" s="64" t="s">
        <v>2851</v>
      </c>
      <c r="I1245" t="s">
        <v>5176</v>
      </c>
      <c r="J1245" t="s">
        <v>2072</v>
      </c>
      <c r="K1245" t="s">
        <v>568</v>
      </c>
      <c r="L1245" s="64" t="s">
        <v>2622</v>
      </c>
      <c r="M1245" t="s">
        <v>2160</v>
      </c>
      <c r="N1245" t="s">
        <v>5177</v>
      </c>
      <c r="O1245" s="263">
        <v>0</v>
      </c>
      <c r="P1245" s="158">
        <v>0</v>
      </c>
      <c r="Q1245" s="64" t="s">
        <v>254</v>
      </c>
      <c r="R1245" s="64" t="s">
        <v>568</v>
      </c>
    </row>
    <row r="1246" spans="2:18" x14ac:dyDescent="0.3">
      <c r="B1246" t="s">
        <v>2577</v>
      </c>
      <c r="C1246" t="s">
        <v>2563</v>
      </c>
      <c r="D1246" t="s">
        <v>2564</v>
      </c>
      <c r="E1246" s="64" t="s">
        <v>2831</v>
      </c>
      <c r="F1246" s="64" t="s">
        <v>2831</v>
      </c>
      <c r="G1246" s="64" t="s">
        <v>568</v>
      </c>
      <c r="H1246" s="64" t="s">
        <v>2851</v>
      </c>
      <c r="I1246" t="s">
        <v>5178</v>
      </c>
      <c r="J1246" t="s">
        <v>2072</v>
      </c>
      <c r="K1246" t="s">
        <v>568</v>
      </c>
      <c r="L1246" s="64" t="s">
        <v>2679</v>
      </c>
      <c r="M1246" t="s">
        <v>2160</v>
      </c>
      <c r="N1246" t="s">
        <v>5179</v>
      </c>
      <c r="O1246" s="263">
        <v>0</v>
      </c>
      <c r="P1246" s="158">
        <v>0</v>
      </c>
      <c r="Q1246" s="64" t="s">
        <v>254</v>
      </c>
      <c r="R1246" s="64" t="s">
        <v>568</v>
      </c>
    </row>
    <row r="1247" spans="2:18" x14ac:dyDescent="0.3">
      <c r="B1247" t="s">
        <v>2577</v>
      </c>
      <c r="C1247" t="s">
        <v>2563</v>
      </c>
      <c r="D1247" t="s">
        <v>2564</v>
      </c>
      <c r="E1247" s="64" t="s">
        <v>2831</v>
      </c>
      <c r="F1247" s="64" t="s">
        <v>2831</v>
      </c>
      <c r="G1247" s="64" t="s">
        <v>568</v>
      </c>
      <c r="H1247" s="64" t="s">
        <v>2851</v>
      </c>
      <c r="I1247" t="s">
        <v>5180</v>
      </c>
      <c r="J1247" t="s">
        <v>2072</v>
      </c>
      <c r="K1247" t="s">
        <v>568</v>
      </c>
      <c r="L1247" s="64" t="s">
        <v>2673</v>
      </c>
      <c r="M1247" t="s">
        <v>2160</v>
      </c>
      <c r="N1247" t="s">
        <v>5181</v>
      </c>
      <c r="O1247" s="263">
        <v>0</v>
      </c>
      <c r="P1247" s="158">
        <v>0</v>
      </c>
      <c r="Q1247" s="64" t="s">
        <v>254</v>
      </c>
      <c r="R1247" s="64" t="s">
        <v>568</v>
      </c>
    </row>
    <row r="1248" spans="2:18" x14ac:dyDescent="0.3">
      <c r="B1248" t="s">
        <v>2577</v>
      </c>
      <c r="C1248" t="s">
        <v>2563</v>
      </c>
      <c r="D1248" t="s">
        <v>2564</v>
      </c>
      <c r="E1248" s="64" t="s">
        <v>2831</v>
      </c>
      <c r="F1248" s="64" t="s">
        <v>2831</v>
      </c>
      <c r="G1248" s="64" t="s">
        <v>568</v>
      </c>
      <c r="H1248" s="64" t="s">
        <v>2851</v>
      </c>
      <c r="I1248" t="s">
        <v>5182</v>
      </c>
      <c r="J1248" t="s">
        <v>2072</v>
      </c>
      <c r="K1248" t="s">
        <v>568</v>
      </c>
      <c r="L1248" s="64" t="s">
        <v>2638</v>
      </c>
      <c r="M1248" t="s">
        <v>2160</v>
      </c>
      <c r="N1248" t="s">
        <v>5183</v>
      </c>
      <c r="O1248" s="263">
        <v>0</v>
      </c>
      <c r="P1248" s="158">
        <v>0</v>
      </c>
      <c r="Q1248" s="64" t="s">
        <v>254</v>
      </c>
      <c r="R1248" s="64" t="s">
        <v>568</v>
      </c>
    </row>
    <row r="1249" spans="2:18" x14ac:dyDescent="0.3">
      <c r="B1249" t="s">
        <v>2577</v>
      </c>
      <c r="C1249" t="s">
        <v>2563</v>
      </c>
      <c r="D1249" t="s">
        <v>2564</v>
      </c>
      <c r="E1249" s="64" t="s">
        <v>2831</v>
      </c>
      <c r="F1249" s="64" t="s">
        <v>2831</v>
      </c>
      <c r="G1249" s="64" t="s">
        <v>568</v>
      </c>
      <c r="H1249" s="64" t="s">
        <v>2851</v>
      </c>
      <c r="I1249" t="s">
        <v>5184</v>
      </c>
      <c r="J1249" t="s">
        <v>2073</v>
      </c>
      <c r="K1249" t="s">
        <v>5185</v>
      </c>
      <c r="L1249" s="64" t="s">
        <v>2672</v>
      </c>
      <c r="M1249" t="s">
        <v>2160</v>
      </c>
      <c r="N1249" t="s">
        <v>5186</v>
      </c>
      <c r="O1249" s="263">
        <v>0</v>
      </c>
      <c r="P1249" s="158">
        <v>0</v>
      </c>
      <c r="Q1249" s="64" t="s">
        <v>2147</v>
      </c>
      <c r="R1249" s="64" t="s">
        <v>568</v>
      </c>
    </row>
    <row r="1250" spans="2:18" x14ac:dyDescent="0.3">
      <c r="B1250" t="s">
        <v>2577</v>
      </c>
      <c r="C1250" t="s">
        <v>2563</v>
      </c>
      <c r="D1250" t="s">
        <v>2564</v>
      </c>
      <c r="E1250" s="64" t="s">
        <v>2831</v>
      </c>
      <c r="F1250" s="64" t="s">
        <v>2831</v>
      </c>
      <c r="G1250" s="64" t="s">
        <v>568</v>
      </c>
      <c r="H1250" s="64" t="s">
        <v>2851</v>
      </c>
      <c r="I1250" t="s">
        <v>5187</v>
      </c>
      <c r="J1250" t="s">
        <v>2072</v>
      </c>
      <c r="K1250" t="s">
        <v>568</v>
      </c>
      <c r="L1250" s="64" t="s">
        <v>2615</v>
      </c>
      <c r="M1250" t="s">
        <v>2186</v>
      </c>
      <c r="N1250" t="s">
        <v>5188</v>
      </c>
      <c r="O1250" s="263">
        <v>0</v>
      </c>
      <c r="P1250" s="158">
        <v>0</v>
      </c>
      <c r="Q1250" s="64" t="s">
        <v>254</v>
      </c>
      <c r="R1250" s="64" t="s">
        <v>568</v>
      </c>
    </row>
    <row r="1251" spans="2:18" x14ac:dyDescent="0.3">
      <c r="B1251" t="s">
        <v>2577</v>
      </c>
      <c r="C1251" t="s">
        <v>2563</v>
      </c>
      <c r="D1251" t="s">
        <v>2564</v>
      </c>
      <c r="E1251" s="64" t="s">
        <v>2831</v>
      </c>
      <c r="F1251" s="64" t="s">
        <v>2831</v>
      </c>
      <c r="G1251" s="64" t="s">
        <v>568</v>
      </c>
      <c r="H1251" s="64" t="s">
        <v>2851</v>
      </c>
      <c r="I1251" t="s">
        <v>5189</v>
      </c>
      <c r="J1251" t="s">
        <v>2073</v>
      </c>
      <c r="K1251" t="s">
        <v>3642</v>
      </c>
      <c r="L1251" s="64" t="s">
        <v>2638</v>
      </c>
      <c r="M1251" t="s">
        <v>2160</v>
      </c>
      <c r="N1251" t="s">
        <v>5190</v>
      </c>
      <c r="O1251" s="263">
        <v>0</v>
      </c>
      <c r="P1251" s="158">
        <v>0</v>
      </c>
      <c r="Q1251" s="64" t="s">
        <v>254</v>
      </c>
      <c r="R1251" s="64" t="s">
        <v>568</v>
      </c>
    </row>
    <row r="1252" spans="2:18" x14ac:dyDescent="0.3">
      <c r="B1252" t="s">
        <v>2577</v>
      </c>
      <c r="C1252" t="s">
        <v>2563</v>
      </c>
      <c r="D1252" t="s">
        <v>2564</v>
      </c>
      <c r="E1252" s="64" t="s">
        <v>2831</v>
      </c>
      <c r="F1252" s="64" t="s">
        <v>2831</v>
      </c>
      <c r="G1252" s="64" t="s">
        <v>568</v>
      </c>
      <c r="H1252" s="64" t="s">
        <v>2851</v>
      </c>
      <c r="I1252" t="s">
        <v>5191</v>
      </c>
      <c r="J1252" t="s">
        <v>2072</v>
      </c>
      <c r="K1252" t="s">
        <v>568</v>
      </c>
      <c r="L1252" s="64" t="s">
        <v>2686</v>
      </c>
      <c r="M1252" t="s">
        <v>2160</v>
      </c>
      <c r="N1252" t="s">
        <v>5192</v>
      </c>
      <c r="O1252" s="263">
        <v>0</v>
      </c>
      <c r="P1252" s="158">
        <v>0</v>
      </c>
      <c r="Q1252" s="64" t="s">
        <v>254</v>
      </c>
      <c r="R1252" s="64" t="s">
        <v>568</v>
      </c>
    </row>
    <row r="1253" spans="2:18" x14ac:dyDescent="0.3">
      <c r="B1253" t="s">
        <v>2577</v>
      </c>
      <c r="C1253" t="s">
        <v>2563</v>
      </c>
      <c r="D1253" t="s">
        <v>2564</v>
      </c>
      <c r="E1253" s="64" t="s">
        <v>2831</v>
      </c>
      <c r="F1253" s="64" t="s">
        <v>2831</v>
      </c>
      <c r="G1253" s="64" t="s">
        <v>568</v>
      </c>
      <c r="H1253" s="64" t="s">
        <v>2851</v>
      </c>
      <c r="I1253" t="s">
        <v>5193</v>
      </c>
      <c r="J1253" t="s">
        <v>2073</v>
      </c>
      <c r="K1253" t="s">
        <v>5194</v>
      </c>
      <c r="L1253" s="64" t="s">
        <v>2704</v>
      </c>
      <c r="M1253" t="s">
        <v>2173</v>
      </c>
      <c r="N1253" t="s">
        <v>5195</v>
      </c>
      <c r="O1253" s="263">
        <v>0</v>
      </c>
      <c r="P1253" s="158">
        <v>0</v>
      </c>
      <c r="Q1253" s="64" t="s">
        <v>254</v>
      </c>
      <c r="R1253" s="64" t="s">
        <v>568</v>
      </c>
    </row>
    <row r="1254" spans="2:18" x14ac:dyDescent="0.3">
      <c r="B1254" t="s">
        <v>2577</v>
      </c>
      <c r="C1254" t="s">
        <v>2563</v>
      </c>
      <c r="D1254" t="s">
        <v>2564</v>
      </c>
      <c r="E1254" s="64" t="s">
        <v>2831</v>
      </c>
      <c r="F1254" s="64" t="s">
        <v>2831</v>
      </c>
      <c r="G1254" s="64" t="s">
        <v>568</v>
      </c>
      <c r="H1254" s="64" t="s">
        <v>2851</v>
      </c>
      <c r="I1254" t="s">
        <v>5196</v>
      </c>
      <c r="J1254" t="s">
        <v>2072</v>
      </c>
      <c r="K1254" t="s">
        <v>568</v>
      </c>
      <c r="L1254" s="64" t="s">
        <v>2672</v>
      </c>
      <c r="M1254" t="s">
        <v>2160</v>
      </c>
      <c r="N1254" t="s">
        <v>5197</v>
      </c>
      <c r="O1254" s="263">
        <v>0</v>
      </c>
      <c r="P1254" s="158">
        <v>0</v>
      </c>
      <c r="Q1254" s="64" t="s">
        <v>254</v>
      </c>
      <c r="R1254" s="64" t="s">
        <v>568</v>
      </c>
    </row>
    <row r="1255" spans="2:18" x14ac:dyDescent="0.3">
      <c r="B1255" t="s">
        <v>2577</v>
      </c>
      <c r="C1255" t="s">
        <v>2563</v>
      </c>
      <c r="D1255" t="s">
        <v>2564</v>
      </c>
      <c r="E1255" s="64" t="s">
        <v>2831</v>
      </c>
      <c r="F1255" s="64" t="s">
        <v>2831</v>
      </c>
      <c r="G1255" s="64" t="s">
        <v>568</v>
      </c>
      <c r="H1255" s="64" t="s">
        <v>2851</v>
      </c>
      <c r="I1255" t="s">
        <v>5198</v>
      </c>
      <c r="J1255" t="s">
        <v>2073</v>
      </c>
      <c r="K1255" t="s">
        <v>2566</v>
      </c>
      <c r="L1255" s="64" t="s">
        <v>2672</v>
      </c>
      <c r="M1255" t="s">
        <v>2160</v>
      </c>
      <c r="N1255" t="s">
        <v>3939</v>
      </c>
      <c r="O1255" s="263">
        <v>0</v>
      </c>
      <c r="P1255" s="158">
        <v>0</v>
      </c>
      <c r="Q1255" s="64" t="s">
        <v>254</v>
      </c>
      <c r="R1255" s="64" t="s">
        <v>568</v>
      </c>
    </row>
    <row r="1256" spans="2:18" x14ac:dyDescent="0.3">
      <c r="B1256" t="s">
        <v>2577</v>
      </c>
      <c r="C1256" t="s">
        <v>2563</v>
      </c>
      <c r="D1256" t="s">
        <v>2564</v>
      </c>
      <c r="E1256" s="64" t="s">
        <v>2831</v>
      </c>
      <c r="F1256" s="64" t="s">
        <v>2831</v>
      </c>
      <c r="G1256" s="64" t="s">
        <v>568</v>
      </c>
      <c r="H1256" s="64" t="s">
        <v>2851</v>
      </c>
      <c r="I1256" t="s">
        <v>5199</v>
      </c>
      <c r="J1256" t="s">
        <v>2072</v>
      </c>
      <c r="K1256" t="s">
        <v>568</v>
      </c>
      <c r="L1256" s="64" t="s">
        <v>2700</v>
      </c>
      <c r="M1256" t="s">
        <v>2160</v>
      </c>
      <c r="N1256" t="s">
        <v>5200</v>
      </c>
      <c r="O1256" s="263">
        <v>0</v>
      </c>
      <c r="P1256" s="158">
        <v>0</v>
      </c>
      <c r="Q1256" s="64" t="s">
        <v>254</v>
      </c>
      <c r="R1256" s="64" t="s">
        <v>568</v>
      </c>
    </row>
    <row r="1257" spans="2:18" x14ac:dyDescent="0.3">
      <c r="B1257" t="s">
        <v>2577</v>
      </c>
      <c r="C1257" t="s">
        <v>2563</v>
      </c>
      <c r="D1257" t="s">
        <v>2564</v>
      </c>
      <c r="E1257" s="64" t="s">
        <v>2831</v>
      </c>
      <c r="F1257" s="64" t="s">
        <v>2831</v>
      </c>
      <c r="G1257" s="64" t="s">
        <v>568</v>
      </c>
      <c r="H1257" s="64" t="s">
        <v>2851</v>
      </c>
      <c r="I1257" t="s">
        <v>5201</v>
      </c>
      <c r="J1257" t="s">
        <v>2072</v>
      </c>
      <c r="K1257" t="s">
        <v>568</v>
      </c>
      <c r="L1257" s="64" t="s">
        <v>2702</v>
      </c>
      <c r="M1257" t="s">
        <v>2160</v>
      </c>
      <c r="N1257" t="s">
        <v>5202</v>
      </c>
      <c r="O1257" s="263">
        <v>0</v>
      </c>
      <c r="P1257" s="158">
        <v>0</v>
      </c>
      <c r="Q1257" s="64" t="s">
        <v>254</v>
      </c>
      <c r="R1257" s="64" t="s">
        <v>568</v>
      </c>
    </row>
    <row r="1258" spans="2:18" x14ac:dyDescent="0.3">
      <c r="B1258" t="s">
        <v>2577</v>
      </c>
      <c r="C1258" t="s">
        <v>2563</v>
      </c>
      <c r="D1258" t="s">
        <v>2564</v>
      </c>
      <c r="E1258" s="64" t="s">
        <v>2831</v>
      </c>
      <c r="F1258" s="64" t="s">
        <v>2831</v>
      </c>
      <c r="G1258" s="64" t="s">
        <v>568</v>
      </c>
      <c r="H1258" s="64" t="s">
        <v>2851</v>
      </c>
      <c r="I1258" t="s">
        <v>5203</v>
      </c>
      <c r="J1258" t="s">
        <v>2073</v>
      </c>
      <c r="K1258" t="s">
        <v>4052</v>
      </c>
      <c r="L1258" s="64" t="s">
        <v>2655</v>
      </c>
      <c r="M1258" t="s">
        <v>2160</v>
      </c>
      <c r="N1258" t="s">
        <v>5204</v>
      </c>
      <c r="O1258" s="263">
        <v>0</v>
      </c>
      <c r="P1258" s="158">
        <v>0</v>
      </c>
      <c r="Q1258" s="64" t="s">
        <v>254</v>
      </c>
      <c r="R1258" s="64" t="s">
        <v>568</v>
      </c>
    </row>
    <row r="1259" spans="2:18" x14ac:dyDescent="0.3">
      <c r="B1259" t="s">
        <v>2577</v>
      </c>
      <c r="C1259" t="s">
        <v>2563</v>
      </c>
      <c r="D1259" t="s">
        <v>2564</v>
      </c>
      <c r="E1259" s="64" t="s">
        <v>2831</v>
      </c>
      <c r="F1259" s="64" t="s">
        <v>2831</v>
      </c>
      <c r="G1259" s="64" t="s">
        <v>568</v>
      </c>
      <c r="H1259" s="64" t="s">
        <v>2851</v>
      </c>
      <c r="I1259" t="s">
        <v>5205</v>
      </c>
      <c r="J1259" t="s">
        <v>2072</v>
      </c>
      <c r="K1259" t="s">
        <v>568</v>
      </c>
      <c r="L1259" s="64" t="s">
        <v>2625</v>
      </c>
      <c r="M1259" t="s">
        <v>2176</v>
      </c>
      <c r="N1259" t="s">
        <v>5206</v>
      </c>
      <c r="O1259" s="263">
        <v>0</v>
      </c>
      <c r="P1259" s="158">
        <v>0</v>
      </c>
      <c r="Q1259" s="64" t="s">
        <v>254</v>
      </c>
      <c r="R1259" s="64" t="s">
        <v>568</v>
      </c>
    </row>
    <row r="1260" spans="2:18" x14ac:dyDescent="0.3">
      <c r="B1260" t="s">
        <v>2577</v>
      </c>
      <c r="C1260" t="s">
        <v>2563</v>
      </c>
      <c r="D1260" t="s">
        <v>2564</v>
      </c>
      <c r="E1260" s="64" t="s">
        <v>2831</v>
      </c>
      <c r="F1260" s="64" t="s">
        <v>2831</v>
      </c>
      <c r="G1260" s="64" t="s">
        <v>568</v>
      </c>
      <c r="H1260" s="64" t="s">
        <v>2851</v>
      </c>
      <c r="I1260" t="s">
        <v>5207</v>
      </c>
      <c r="J1260" t="s">
        <v>2072</v>
      </c>
      <c r="K1260" t="s">
        <v>568</v>
      </c>
      <c r="L1260" s="64" t="s">
        <v>2641</v>
      </c>
      <c r="M1260" t="s">
        <v>2160</v>
      </c>
      <c r="N1260" t="s">
        <v>5208</v>
      </c>
      <c r="O1260" s="263">
        <v>0</v>
      </c>
      <c r="P1260" s="158">
        <v>0</v>
      </c>
      <c r="Q1260" s="64" t="s">
        <v>254</v>
      </c>
      <c r="R1260" s="64" t="s">
        <v>568</v>
      </c>
    </row>
    <row r="1261" spans="2:18" x14ac:dyDescent="0.3">
      <c r="B1261" t="s">
        <v>2577</v>
      </c>
      <c r="C1261" t="s">
        <v>2563</v>
      </c>
      <c r="D1261" t="s">
        <v>2564</v>
      </c>
      <c r="E1261" s="64" t="s">
        <v>2831</v>
      </c>
      <c r="F1261" s="64" t="s">
        <v>2831</v>
      </c>
      <c r="G1261" s="64" t="s">
        <v>568</v>
      </c>
      <c r="H1261" s="64" t="s">
        <v>2851</v>
      </c>
      <c r="I1261" t="s">
        <v>5209</v>
      </c>
      <c r="J1261" t="s">
        <v>2072</v>
      </c>
      <c r="K1261" t="s">
        <v>568</v>
      </c>
      <c r="L1261" s="64" t="s">
        <v>2639</v>
      </c>
      <c r="M1261" t="s">
        <v>2160</v>
      </c>
      <c r="N1261" t="s">
        <v>5210</v>
      </c>
      <c r="O1261" s="263">
        <v>0</v>
      </c>
      <c r="P1261" s="158">
        <v>0</v>
      </c>
      <c r="Q1261" s="64" t="s">
        <v>254</v>
      </c>
      <c r="R1261" s="64" t="s">
        <v>568</v>
      </c>
    </row>
    <row r="1262" spans="2:18" x14ac:dyDescent="0.3">
      <c r="B1262" t="s">
        <v>2577</v>
      </c>
      <c r="C1262" t="s">
        <v>2563</v>
      </c>
      <c r="D1262" t="s">
        <v>2564</v>
      </c>
      <c r="E1262" s="64" t="s">
        <v>2831</v>
      </c>
      <c r="F1262" s="64" t="s">
        <v>2831</v>
      </c>
      <c r="G1262" s="64" t="s">
        <v>568</v>
      </c>
      <c r="H1262" s="64" t="s">
        <v>2851</v>
      </c>
      <c r="I1262" t="s">
        <v>5211</v>
      </c>
      <c r="J1262" t="s">
        <v>2072</v>
      </c>
      <c r="K1262" t="s">
        <v>568</v>
      </c>
      <c r="L1262" s="64" t="s">
        <v>2685</v>
      </c>
      <c r="M1262" t="s">
        <v>2160</v>
      </c>
      <c r="N1262" t="s">
        <v>5212</v>
      </c>
      <c r="O1262" s="263">
        <v>0</v>
      </c>
      <c r="P1262" s="158">
        <v>0</v>
      </c>
      <c r="Q1262" s="64" t="s">
        <v>254</v>
      </c>
      <c r="R1262" s="64" t="s">
        <v>568</v>
      </c>
    </row>
    <row r="1263" spans="2:18" x14ac:dyDescent="0.3">
      <c r="B1263" t="s">
        <v>2577</v>
      </c>
      <c r="C1263" t="s">
        <v>2563</v>
      </c>
      <c r="D1263" t="s">
        <v>2564</v>
      </c>
      <c r="E1263" s="64" t="s">
        <v>2831</v>
      </c>
      <c r="F1263" s="64" t="s">
        <v>2831</v>
      </c>
      <c r="G1263" s="64" t="s">
        <v>568</v>
      </c>
      <c r="H1263" s="64" t="s">
        <v>2851</v>
      </c>
      <c r="I1263" t="s">
        <v>5213</v>
      </c>
      <c r="J1263" t="s">
        <v>2072</v>
      </c>
      <c r="K1263" t="s">
        <v>568</v>
      </c>
      <c r="L1263" s="64" t="s">
        <v>2616</v>
      </c>
      <c r="M1263" t="s">
        <v>2160</v>
      </c>
      <c r="N1263" t="s">
        <v>5214</v>
      </c>
      <c r="O1263" s="263">
        <v>0</v>
      </c>
      <c r="P1263" s="158">
        <v>0</v>
      </c>
      <c r="Q1263" s="64" t="s">
        <v>254</v>
      </c>
      <c r="R1263" s="64" t="s">
        <v>568</v>
      </c>
    </row>
    <row r="1264" spans="2:18" x14ac:dyDescent="0.3">
      <c r="B1264" t="s">
        <v>2577</v>
      </c>
      <c r="C1264" t="s">
        <v>2563</v>
      </c>
      <c r="D1264" t="s">
        <v>2564</v>
      </c>
      <c r="E1264" s="64" t="s">
        <v>2831</v>
      </c>
      <c r="F1264" s="64" t="s">
        <v>2831</v>
      </c>
      <c r="G1264" s="64" t="s">
        <v>568</v>
      </c>
      <c r="H1264" s="64" t="s">
        <v>2851</v>
      </c>
      <c r="I1264" t="s">
        <v>5215</v>
      </c>
      <c r="J1264" t="s">
        <v>2073</v>
      </c>
      <c r="K1264" t="s">
        <v>5216</v>
      </c>
      <c r="L1264" s="64" t="s">
        <v>2672</v>
      </c>
      <c r="M1264" t="s">
        <v>2160</v>
      </c>
      <c r="N1264" t="s">
        <v>5217</v>
      </c>
      <c r="O1264" s="263">
        <v>0</v>
      </c>
      <c r="P1264" s="158">
        <v>0</v>
      </c>
      <c r="Q1264" s="64" t="s">
        <v>254</v>
      </c>
      <c r="R1264" s="64" t="s">
        <v>568</v>
      </c>
    </row>
    <row r="1265" spans="2:18" x14ac:dyDescent="0.3">
      <c r="B1265" t="s">
        <v>2577</v>
      </c>
      <c r="C1265" t="s">
        <v>2563</v>
      </c>
      <c r="D1265" t="s">
        <v>2564</v>
      </c>
      <c r="E1265" s="64" t="s">
        <v>2831</v>
      </c>
      <c r="F1265" s="64" t="s">
        <v>2831</v>
      </c>
      <c r="G1265" s="64" t="s">
        <v>568</v>
      </c>
      <c r="H1265" s="64" t="s">
        <v>2851</v>
      </c>
      <c r="I1265" t="s">
        <v>5218</v>
      </c>
      <c r="J1265" t="s">
        <v>2072</v>
      </c>
      <c r="K1265" t="s">
        <v>568</v>
      </c>
      <c r="L1265" s="64" t="s">
        <v>2625</v>
      </c>
      <c r="M1265" t="s">
        <v>2160</v>
      </c>
      <c r="N1265" t="s">
        <v>5219</v>
      </c>
      <c r="O1265" s="263">
        <v>0</v>
      </c>
      <c r="P1265" s="158">
        <v>0</v>
      </c>
      <c r="Q1265" s="64" t="s">
        <v>254</v>
      </c>
      <c r="R1265" s="64" t="s">
        <v>568</v>
      </c>
    </row>
    <row r="1266" spans="2:18" x14ac:dyDescent="0.3">
      <c r="B1266" t="s">
        <v>2577</v>
      </c>
      <c r="C1266" t="s">
        <v>2563</v>
      </c>
      <c r="D1266" t="s">
        <v>2564</v>
      </c>
      <c r="E1266" s="64" t="s">
        <v>2831</v>
      </c>
      <c r="F1266" s="64" t="s">
        <v>2831</v>
      </c>
      <c r="G1266" s="64" t="s">
        <v>568</v>
      </c>
      <c r="H1266" s="64" t="s">
        <v>2851</v>
      </c>
      <c r="I1266" t="s">
        <v>5220</v>
      </c>
      <c r="J1266" t="s">
        <v>2072</v>
      </c>
      <c r="K1266" t="s">
        <v>568</v>
      </c>
      <c r="L1266" s="64" t="s">
        <v>2660</v>
      </c>
      <c r="M1266" t="s">
        <v>2160</v>
      </c>
      <c r="N1266" t="s">
        <v>5221</v>
      </c>
      <c r="O1266" s="263">
        <v>0</v>
      </c>
      <c r="P1266" s="158">
        <v>0</v>
      </c>
      <c r="Q1266" s="64" t="s">
        <v>254</v>
      </c>
      <c r="R1266" s="64" t="s">
        <v>568</v>
      </c>
    </row>
    <row r="1267" spans="2:18" x14ac:dyDescent="0.3">
      <c r="B1267" t="s">
        <v>2577</v>
      </c>
      <c r="C1267" t="s">
        <v>2563</v>
      </c>
      <c r="D1267" t="s">
        <v>2564</v>
      </c>
      <c r="E1267" s="64" t="s">
        <v>2831</v>
      </c>
      <c r="F1267" s="64" t="s">
        <v>2831</v>
      </c>
      <c r="G1267" s="64" t="s">
        <v>568</v>
      </c>
      <c r="H1267" s="64" t="s">
        <v>2851</v>
      </c>
      <c r="I1267" t="s">
        <v>5222</v>
      </c>
      <c r="J1267" t="s">
        <v>2072</v>
      </c>
      <c r="K1267" t="s">
        <v>568</v>
      </c>
      <c r="L1267" s="64" t="s">
        <v>2645</v>
      </c>
      <c r="M1267" t="s">
        <v>2160</v>
      </c>
      <c r="N1267" t="s">
        <v>5223</v>
      </c>
      <c r="O1267" s="263">
        <v>0</v>
      </c>
      <c r="P1267" s="158">
        <v>0</v>
      </c>
      <c r="Q1267" s="64" t="s">
        <v>254</v>
      </c>
      <c r="R1267" s="64" t="s">
        <v>568</v>
      </c>
    </row>
    <row r="1268" spans="2:18" x14ac:dyDescent="0.3">
      <c r="B1268" t="s">
        <v>2577</v>
      </c>
      <c r="C1268" t="s">
        <v>2563</v>
      </c>
      <c r="D1268" t="s">
        <v>2564</v>
      </c>
      <c r="E1268" s="64" t="s">
        <v>2831</v>
      </c>
      <c r="F1268" s="64" t="s">
        <v>2831</v>
      </c>
      <c r="G1268" s="64" t="s">
        <v>568</v>
      </c>
      <c r="H1268" s="64" t="s">
        <v>2851</v>
      </c>
      <c r="I1268" t="s">
        <v>5224</v>
      </c>
      <c r="J1268" t="s">
        <v>2072</v>
      </c>
      <c r="K1268" t="s">
        <v>568</v>
      </c>
      <c r="L1268" s="64" t="s">
        <v>2616</v>
      </c>
      <c r="M1268" t="s">
        <v>2176</v>
      </c>
      <c r="N1268" t="s">
        <v>5225</v>
      </c>
      <c r="O1268" s="263">
        <v>0</v>
      </c>
      <c r="P1268" s="158">
        <v>0</v>
      </c>
      <c r="Q1268" s="64" t="s">
        <v>254</v>
      </c>
      <c r="R1268" s="64" t="s">
        <v>568</v>
      </c>
    </row>
    <row r="1269" spans="2:18" x14ac:dyDescent="0.3">
      <c r="B1269" t="s">
        <v>2577</v>
      </c>
      <c r="C1269" t="s">
        <v>2563</v>
      </c>
      <c r="D1269" t="s">
        <v>2564</v>
      </c>
      <c r="E1269" s="64" t="s">
        <v>2831</v>
      </c>
      <c r="F1269" s="64" t="s">
        <v>2831</v>
      </c>
      <c r="G1269" s="64" t="s">
        <v>568</v>
      </c>
      <c r="H1269" s="64" t="s">
        <v>2851</v>
      </c>
      <c r="I1269" t="s">
        <v>5226</v>
      </c>
      <c r="J1269" t="s">
        <v>2073</v>
      </c>
      <c r="K1269" t="s">
        <v>5227</v>
      </c>
      <c r="L1269" s="64" t="s">
        <v>2645</v>
      </c>
      <c r="M1269" t="s">
        <v>2160</v>
      </c>
      <c r="N1269" t="s">
        <v>5228</v>
      </c>
      <c r="O1269" s="263">
        <v>0</v>
      </c>
      <c r="P1269" s="158">
        <v>0</v>
      </c>
      <c r="Q1269" s="64" t="s">
        <v>254</v>
      </c>
      <c r="R1269" s="64" t="s">
        <v>568</v>
      </c>
    </row>
    <row r="1270" spans="2:18" x14ac:dyDescent="0.3">
      <c r="B1270" t="s">
        <v>2577</v>
      </c>
      <c r="C1270" t="s">
        <v>2563</v>
      </c>
      <c r="D1270" t="s">
        <v>2564</v>
      </c>
      <c r="E1270" s="64" t="s">
        <v>2831</v>
      </c>
      <c r="F1270" s="64" t="s">
        <v>2831</v>
      </c>
      <c r="G1270" s="64" t="s">
        <v>568</v>
      </c>
      <c r="H1270" s="64" t="s">
        <v>2851</v>
      </c>
      <c r="I1270" t="s">
        <v>5229</v>
      </c>
      <c r="J1270" t="s">
        <v>2072</v>
      </c>
      <c r="K1270" t="s">
        <v>568</v>
      </c>
      <c r="L1270" s="64" t="s">
        <v>2615</v>
      </c>
      <c r="M1270" t="s">
        <v>2176</v>
      </c>
      <c r="N1270" t="s">
        <v>5230</v>
      </c>
      <c r="O1270" s="263">
        <v>0</v>
      </c>
      <c r="P1270" s="158">
        <v>0</v>
      </c>
      <c r="Q1270" s="64" t="s">
        <v>254</v>
      </c>
      <c r="R1270" s="64" t="s">
        <v>568</v>
      </c>
    </row>
    <row r="1271" spans="2:18" x14ac:dyDescent="0.3">
      <c r="B1271" t="s">
        <v>2577</v>
      </c>
      <c r="C1271" t="s">
        <v>2563</v>
      </c>
      <c r="D1271" t="s">
        <v>2564</v>
      </c>
      <c r="E1271" s="64" t="s">
        <v>2831</v>
      </c>
      <c r="F1271" s="64" t="s">
        <v>2831</v>
      </c>
      <c r="G1271" s="64" t="s">
        <v>568</v>
      </c>
      <c r="H1271" s="64" t="s">
        <v>2851</v>
      </c>
      <c r="I1271" t="s">
        <v>5231</v>
      </c>
      <c r="J1271" t="s">
        <v>2072</v>
      </c>
      <c r="K1271" t="s">
        <v>568</v>
      </c>
      <c r="L1271" s="64" t="s">
        <v>2672</v>
      </c>
      <c r="M1271" t="s">
        <v>2160</v>
      </c>
      <c r="N1271" t="s">
        <v>5232</v>
      </c>
      <c r="O1271" s="263">
        <v>0</v>
      </c>
      <c r="P1271" s="158">
        <v>0</v>
      </c>
      <c r="Q1271" s="64" t="s">
        <v>254</v>
      </c>
      <c r="R1271" s="64" t="s">
        <v>568</v>
      </c>
    </row>
    <row r="1272" spans="2:18" x14ac:dyDescent="0.3">
      <c r="B1272" t="s">
        <v>2577</v>
      </c>
      <c r="C1272" t="s">
        <v>2563</v>
      </c>
      <c r="D1272" t="s">
        <v>2564</v>
      </c>
      <c r="E1272" s="64" t="s">
        <v>2831</v>
      </c>
      <c r="F1272" s="64" t="s">
        <v>2831</v>
      </c>
      <c r="G1272" s="64" t="s">
        <v>568</v>
      </c>
      <c r="H1272" s="64" t="s">
        <v>2851</v>
      </c>
      <c r="I1272" t="s">
        <v>5233</v>
      </c>
      <c r="J1272" t="s">
        <v>2072</v>
      </c>
      <c r="K1272" t="s">
        <v>568</v>
      </c>
      <c r="L1272" s="64" t="s">
        <v>2703</v>
      </c>
      <c r="M1272" t="s">
        <v>2160</v>
      </c>
      <c r="N1272" t="s">
        <v>5234</v>
      </c>
      <c r="O1272" s="263">
        <v>0</v>
      </c>
      <c r="P1272" s="158">
        <v>0</v>
      </c>
      <c r="Q1272" s="64" t="s">
        <v>254</v>
      </c>
      <c r="R1272" s="64" t="s">
        <v>568</v>
      </c>
    </row>
    <row r="1273" spans="2:18" x14ac:dyDescent="0.3">
      <c r="B1273" t="s">
        <v>2577</v>
      </c>
      <c r="C1273" t="s">
        <v>2563</v>
      </c>
      <c r="D1273" t="s">
        <v>2564</v>
      </c>
      <c r="E1273" s="64" t="s">
        <v>2831</v>
      </c>
      <c r="F1273" s="64" t="s">
        <v>2831</v>
      </c>
      <c r="G1273" s="64" t="s">
        <v>568</v>
      </c>
      <c r="H1273" s="64" t="s">
        <v>2851</v>
      </c>
      <c r="I1273" t="s">
        <v>5235</v>
      </c>
      <c r="J1273" t="s">
        <v>2072</v>
      </c>
      <c r="K1273" t="s">
        <v>568</v>
      </c>
      <c r="L1273" s="64" t="s">
        <v>2672</v>
      </c>
      <c r="M1273" t="s">
        <v>2176</v>
      </c>
      <c r="N1273" t="s">
        <v>5236</v>
      </c>
      <c r="O1273" s="263">
        <v>0</v>
      </c>
      <c r="P1273" s="158">
        <v>0</v>
      </c>
      <c r="Q1273" s="64" t="s">
        <v>254</v>
      </c>
      <c r="R1273" s="64" t="s">
        <v>568</v>
      </c>
    </row>
    <row r="1274" spans="2:18" x14ac:dyDescent="0.3">
      <c r="B1274" t="s">
        <v>2577</v>
      </c>
      <c r="C1274" t="s">
        <v>2563</v>
      </c>
      <c r="D1274" t="s">
        <v>2564</v>
      </c>
      <c r="E1274" s="64" t="s">
        <v>2831</v>
      </c>
      <c r="F1274" s="64" t="s">
        <v>2831</v>
      </c>
      <c r="G1274" s="64" t="s">
        <v>568</v>
      </c>
      <c r="H1274" s="64" t="s">
        <v>2851</v>
      </c>
      <c r="I1274" t="s">
        <v>5237</v>
      </c>
      <c r="J1274" t="s">
        <v>2072</v>
      </c>
      <c r="K1274" t="s">
        <v>568</v>
      </c>
      <c r="L1274" s="64" t="s">
        <v>2672</v>
      </c>
      <c r="M1274" t="s">
        <v>2176</v>
      </c>
      <c r="N1274" t="s">
        <v>5238</v>
      </c>
      <c r="O1274" s="263">
        <v>0</v>
      </c>
      <c r="P1274" s="158">
        <v>0</v>
      </c>
      <c r="Q1274" s="64" t="s">
        <v>254</v>
      </c>
      <c r="R1274" s="64" t="s">
        <v>568</v>
      </c>
    </row>
    <row r="1275" spans="2:18" x14ac:dyDescent="0.3">
      <c r="B1275" t="s">
        <v>2577</v>
      </c>
      <c r="C1275" t="s">
        <v>2563</v>
      </c>
      <c r="D1275" t="s">
        <v>2564</v>
      </c>
      <c r="E1275" s="64" t="s">
        <v>2831</v>
      </c>
      <c r="F1275" s="64" t="s">
        <v>2831</v>
      </c>
      <c r="G1275" s="64" t="s">
        <v>568</v>
      </c>
      <c r="H1275" s="64" t="s">
        <v>2851</v>
      </c>
      <c r="I1275" t="s">
        <v>5239</v>
      </c>
      <c r="J1275" t="s">
        <v>2073</v>
      </c>
      <c r="K1275" t="s">
        <v>3238</v>
      </c>
      <c r="L1275" s="64" t="s">
        <v>2615</v>
      </c>
      <c r="M1275" t="s">
        <v>2160</v>
      </c>
      <c r="N1275" t="s">
        <v>5240</v>
      </c>
      <c r="O1275" s="263">
        <v>0</v>
      </c>
      <c r="P1275" s="158">
        <v>0</v>
      </c>
      <c r="Q1275" s="64" t="s">
        <v>254</v>
      </c>
      <c r="R1275" s="64" t="s">
        <v>568</v>
      </c>
    </row>
    <row r="1276" spans="2:18" x14ac:dyDescent="0.3">
      <c r="B1276" t="s">
        <v>2577</v>
      </c>
      <c r="C1276" t="s">
        <v>2563</v>
      </c>
      <c r="D1276" t="s">
        <v>2564</v>
      </c>
      <c r="E1276" s="64" t="s">
        <v>2831</v>
      </c>
      <c r="F1276" s="64" t="s">
        <v>2831</v>
      </c>
      <c r="G1276" s="64" t="s">
        <v>568</v>
      </c>
      <c r="H1276" s="64" t="s">
        <v>2851</v>
      </c>
      <c r="I1276" t="s">
        <v>5241</v>
      </c>
      <c r="J1276" t="s">
        <v>2072</v>
      </c>
      <c r="K1276" t="s">
        <v>568</v>
      </c>
      <c r="L1276" s="64" t="s">
        <v>2701</v>
      </c>
      <c r="M1276" t="s">
        <v>2160</v>
      </c>
      <c r="N1276" t="s">
        <v>5242</v>
      </c>
      <c r="O1276" s="263">
        <v>0</v>
      </c>
      <c r="P1276" s="158">
        <v>0</v>
      </c>
      <c r="Q1276" s="64" t="s">
        <v>254</v>
      </c>
      <c r="R1276" s="64" t="s">
        <v>568</v>
      </c>
    </row>
    <row r="1277" spans="2:18" x14ac:dyDescent="0.3">
      <c r="B1277" t="s">
        <v>2577</v>
      </c>
      <c r="C1277" t="s">
        <v>2563</v>
      </c>
      <c r="D1277" t="s">
        <v>2564</v>
      </c>
      <c r="E1277" s="64" t="s">
        <v>2831</v>
      </c>
      <c r="F1277" s="64" t="s">
        <v>2831</v>
      </c>
      <c r="G1277" s="64" t="s">
        <v>568</v>
      </c>
      <c r="H1277" s="64" t="s">
        <v>2851</v>
      </c>
      <c r="I1277" t="s">
        <v>5243</v>
      </c>
      <c r="J1277" t="s">
        <v>2073</v>
      </c>
      <c r="K1277" t="s">
        <v>5244</v>
      </c>
      <c r="L1277" s="64" t="s">
        <v>2676</v>
      </c>
      <c r="M1277" t="s">
        <v>2160</v>
      </c>
      <c r="N1277" t="s">
        <v>5245</v>
      </c>
      <c r="O1277" s="263">
        <v>0</v>
      </c>
      <c r="P1277" s="158">
        <v>0</v>
      </c>
      <c r="Q1277" s="64" t="s">
        <v>254</v>
      </c>
      <c r="R1277" s="64" t="s">
        <v>568</v>
      </c>
    </row>
    <row r="1278" spans="2:18" x14ac:dyDescent="0.3">
      <c r="B1278" t="s">
        <v>2577</v>
      </c>
      <c r="C1278" t="s">
        <v>2563</v>
      </c>
      <c r="D1278" t="s">
        <v>2564</v>
      </c>
      <c r="E1278" s="64" t="s">
        <v>2831</v>
      </c>
      <c r="F1278" s="64" t="s">
        <v>2831</v>
      </c>
      <c r="G1278" s="64" t="s">
        <v>568</v>
      </c>
      <c r="H1278" s="64" t="s">
        <v>2851</v>
      </c>
      <c r="I1278" t="s">
        <v>5246</v>
      </c>
      <c r="J1278" t="s">
        <v>2072</v>
      </c>
      <c r="K1278" t="s">
        <v>568</v>
      </c>
      <c r="L1278" s="64" t="s">
        <v>2660</v>
      </c>
      <c r="M1278" t="s">
        <v>2160</v>
      </c>
      <c r="N1278" t="s">
        <v>5247</v>
      </c>
      <c r="O1278" s="263">
        <v>0</v>
      </c>
      <c r="P1278" s="158">
        <v>0</v>
      </c>
      <c r="Q1278" s="64" t="s">
        <v>254</v>
      </c>
      <c r="R1278" s="64" t="s">
        <v>568</v>
      </c>
    </row>
    <row r="1279" spans="2:18" x14ac:dyDescent="0.3">
      <c r="B1279" t="s">
        <v>2577</v>
      </c>
      <c r="C1279" t="s">
        <v>2563</v>
      </c>
      <c r="D1279" t="s">
        <v>2564</v>
      </c>
      <c r="E1279" s="64" t="s">
        <v>2831</v>
      </c>
      <c r="F1279" s="64" t="s">
        <v>2831</v>
      </c>
      <c r="G1279" s="64" t="s">
        <v>568</v>
      </c>
      <c r="H1279" s="64" t="s">
        <v>2851</v>
      </c>
      <c r="I1279" t="s">
        <v>5248</v>
      </c>
      <c r="J1279" t="s">
        <v>2072</v>
      </c>
      <c r="K1279" t="s">
        <v>568</v>
      </c>
      <c r="L1279" s="64" t="s">
        <v>2700</v>
      </c>
      <c r="M1279" t="s">
        <v>2173</v>
      </c>
      <c r="N1279" t="s">
        <v>5249</v>
      </c>
      <c r="O1279" s="263">
        <v>0</v>
      </c>
      <c r="P1279" s="158">
        <v>0</v>
      </c>
      <c r="Q1279" s="64" t="s">
        <v>254</v>
      </c>
      <c r="R1279" s="64" t="s">
        <v>568</v>
      </c>
    </row>
    <row r="1280" spans="2:18" x14ac:dyDescent="0.3">
      <c r="B1280" t="s">
        <v>2577</v>
      </c>
      <c r="C1280" t="s">
        <v>2563</v>
      </c>
      <c r="D1280" t="s">
        <v>2564</v>
      </c>
      <c r="E1280" s="64" t="s">
        <v>2831</v>
      </c>
      <c r="F1280" s="64" t="s">
        <v>2831</v>
      </c>
      <c r="G1280" s="64" t="s">
        <v>568</v>
      </c>
      <c r="H1280" s="64" t="s">
        <v>2851</v>
      </c>
      <c r="I1280" t="s">
        <v>5250</v>
      </c>
      <c r="J1280" t="s">
        <v>2072</v>
      </c>
      <c r="K1280" t="s">
        <v>568</v>
      </c>
      <c r="L1280" s="64" t="s">
        <v>2638</v>
      </c>
      <c r="M1280" t="s">
        <v>2160</v>
      </c>
      <c r="N1280" t="s">
        <v>5251</v>
      </c>
      <c r="O1280" s="263">
        <v>0</v>
      </c>
      <c r="P1280" s="158">
        <v>0</v>
      </c>
      <c r="Q1280" s="64" t="s">
        <v>2147</v>
      </c>
      <c r="R1280" s="64" t="s">
        <v>568</v>
      </c>
    </row>
    <row r="1281" spans="2:18" x14ac:dyDescent="0.3">
      <c r="B1281" t="s">
        <v>2577</v>
      </c>
      <c r="C1281" t="s">
        <v>2563</v>
      </c>
      <c r="D1281" t="s">
        <v>2564</v>
      </c>
      <c r="E1281" s="64" t="s">
        <v>2831</v>
      </c>
      <c r="F1281" s="64" t="s">
        <v>2831</v>
      </c>
      <c r="G1281" s="64" t="s">
        <v>568</v>
      </c>
      <c r="H1281" s="64" t="s">
        <v>2851</v>
      </c>
      <c r="I1281" t="s">
        <v>5252</v>
      </c>
      <c r="J1281" t="s">
        <v>2072</v>
      </c>
      <c r="K1281" t="s">
        <v>568</v>
      </c>
      <c r="L1281" s="64" t="s">
        <v>2655</v>
      </c>
      <c r="M1281" t="s">
        <v>2160</v>
      </c>
      <c r="N1281" t="s">
        <v>5253</v>
      </c>
      <c r="O1281" s="263">
        <v>0</v>
      </c>
      <c r="P1281" s="158">
        <v>0</v>
      </c>
      <c r="Q1281" s="64" t="s">
        <v>254</v>
      </c>
      <c r="R1281" s="64" t="s">
        <v>568</v>
      </c>
    </row>
    <row r="1282" spans="2:18" x14ac:dyDescent="0.3">
      <c r="B1282" t="s">
        <v>2577</v>
      </c>
      <c r="C1282" t="s">
        <v>2563</v>
      </c>
      <c r="D1282" t="s">
        <v>2564</v>
      </c>
      <c r="E1282" s="64" t="s">
        <v>2831</v>
      </c>
      <c r="F1282" s="64" t="s">
        <v>2831</v>
      </c>
      <c r="G1282" s="64" t="s">
        <v>568</v>
      </c>
      <c r="H1282" s="64" t="s">
        <v>2851</v>
      </c>
      <c r="I1282" t="s">
        <v>5254</v>
      </c>
      <c r="J1282" t="s">
        <v>2072</v>
      </c>
      <c r="K1282" t="s">
        <v>568</v>
      </c>
      <c r="L1282" s="64" t="s">
        <v>2681</v>
      </c>
      <c r="M1282" t="s">
        <v>2160</v>
      </c>
      <c r="N1282" t="s">
        <v>5255</v>
      </c>
      <c r="O1282" s="263">
        <v>0</v>
      </c>
      <c r="P1282" s="158">
        <v>0</v>
      </c>
      <c r="Q1282" s="64" t="s">
        <v>254</v>
      </c>
      <c r="R1282" s="64" t="s">
        <v>568</v>
      </c>
    </row>
    <row r="1283" spans="2:18" x14ac:dyDescent="0.3">
      <c r="B1283" t="s">
        <v>2577</v>
      </c>
      <c r="C1283" t="s">
        <v>2563</v>
      </c>
      <c r="D1283" t="s">
        <v>2564</v>
      </c>
      <c r="E1283" s="64" t="s">
        <v>2831</v>
      </c>
      <c r="F1283" s="64" t="s">
        <v>2831</v>
      </c>
      <c r="G1283" s="64" t="s">
        <v>568</v>
      </c>
      <c r="H1283" s="64" t="s">
        <v>2851</v>
      </c>
      <c r="I1283" t="s">
        <v>5256</v>
      </c>
      <c r="J1283" t="s">
        <v>2072</v>
      </c>
      <c r="K1283" t="s">
        <v>568</v>
      </c>
      <c r="L1283" s="64" t="s">
        <v>2616</v>
      </c>
      <c r="M1283" t="s">
        <v>2173</v>
      </c>
      <c r="N1283" t="s">
        <v>5257</v>
      </c>
      <c r="O1283" s="263">
        <v>0</v>
      </c>
      <c r="P1283" s="158">
        <v>0</v>
      </c>
      <c r="Q1283" s="64" t="s">
        <v>254</v>
      </c>
      <c r="R1283" s="64" t="s">
        <v>568</v>
      </c>
    </row>
    <row r="1284" spans="2:18" x14ac:dyDescent="0.3">
      <c r="B1284" t="s">
        <v>2577</v>
      </c>
      <c r="C1284" t="s">
        <v>2563</v>
      </c>
      <c r="D1284" t="s">
        <v>2564</v>
      </c>
      <c r="E1284" s="64" t="s">
        <v>2831</v>
      </c>
      <c r="F1284" s="64" t="s">
        <v>2831</v>
      </c>
      <c r="G1284" s="64" t="s">
        <v>568</v>
      </c>
      <c r="H1284" s="64" t="s">
        <v>2851</v>
      </c>
      <c r="I1284" t="s">
        <v>5258</v>
      </c>
      <c r="J1284" t="s">
        <v>2073</v>
      </c>
      <c r="K1284" t="s">
        <v>5259</v>
      </c>
      <c r="L1284" s="64" t="s">
        <v>2655</v>
      </c>
      <c r="M1284" t="s">
        <v>2176</v>
      </c>
      <c r="N1284" t="s">
        <v>5260</v>
      </c>
      <c r="O1284" s="263">
        <v>0</v>
      </c>
      <c r="P1284" s="158">
        <v>0</v>
      </c>
      <c r="Q1284" s="64" t="s">
        <v>254</v>
      </c>
      <c r="R1284" s="64" t="s">
        <v>568</v>
      </c>
    </row>
    <row r="1285" spans="2:18" x14ac:dyDescent="0.3">
      <c r="B1285" t="s">
        <v>2577</v>
      </c>
      <c r="C1285" t="s">
        <v>2563</v>
      </c>
      <c r="D1285" t="s">
        <v>2564</v>
      </c>
      <c r="E1285" s="64" t="s">
        <v>2831</v>
      </c>
      <c r="F1285" s="64" t="s">
        <v>2831</v>
      </c>
      <c r="G1285" s="64" t="s">
        <v>568</v>
      </c>
      <c r="H1285" s="64" t="s">
        <v>2851</v>
      </c>
      <c r="I1285" t="s">
        <v>5261</v>
      </c>
      <c r="J1285" t="s">
        <v>2073</v>
      </c>
      <c r="K1285" t="s">
        <v>5262</v>
      </c>
      <c r="L1285" s="64" t="s">
        <v>2700</v>
      </c>
      <c r="M1285" t="s">
        <v>2160</v>
      </c>
      <c r="N1285" t="s">
        <v>5263</v>
      </c>
      <c r="O1285" s="263">
        <v>0</v>
      </c>
      <c r="P1285" s="158">
        <v>0</v>
      </c>
      <c r="Q1285" s="64" t="s">
        <v>254</v>
      </c>
      <c r="R1285" s="64" t="s">
        <v>568</v>
      </c>
    </row>
    <row r="1286" spans="2:18" x14ac:dyDescent="0.3">
      <c r="B1286" t="s">
        <v>2577</v>
      </c>
      <c r="C1286" t="s">
        <v>2563</v>
      </c>
      <c r="D1286" t="s">
        <v>2564</v>
      </c>
      <c r="E1286" s="64" t="s">
        <v>2831</v>
      </c>
      <c r="F1286" s="64" t="s">
        <v>2831</v>
      </c>
      <c r="G1286" s="64" t="s">
        <v>568</v>
      </c>
      <c r="H1286" s="64" t="s">
        <v>2851</v>
      </c>
      <c r="I1286" t="s">
        <v>5264</v>
      </c>
      <c r="J1286" t="s">
        <v>2072</v>
      </c>
      <c r="K1286" t="s">
        <v>568</v>
      </c>
      <c r="L1286" s="64" t="s">
        <v>2685</v>
      </c>
      <c r="M1286" t="s">
        <v>2176</v>
      </c>
      <c r="N1286" t="s">
        <v>5265</v>
      </c>
      <c r="O1286" s="263">
        <v>0</v>
      </c>
      <c r="P1286" s="158">
        <v>0</v>
      </c>
      <c r="Q1286" s="64" t="s">
        <v>254</v>
      </c>
      <c r="R1286" s="64" t="s">
        <v>568</v>
      </c>
    </row>
    <row r="1287" spans="2:18" x14ac:dyDescent="0.3">
      <c r="B1287" t="s">
        <v>2577</v>
      </c>
      <c r="C1287" t="s">
        <v>2563</v>
      </c>
      <c r="D1287" t="s">
        <v>2564</v>
      </c>
      <c r="E1287" s="64" t="s">
        <v>2831</v>
      </c>
      <c r="F1287" s="64" t="s">
        <v>2831</v>
      </c>
      <c r="G1287" s="64" t="s">
        <v>568</v>
      </c>
      <c r="H1287" s="64" t="s">
        <v>2851</v>
      </c>
      <c r="I1287" t="s">
        <v>5266</v>
      </c>
      <c r="J1287" t="s">
        <v>2072</v>
      </c>
      <c r="K1287" t="s">
        <v>568</v>
      </c>
      <c r="L1287" s="64" t="s">
        <v>2625</v>
      </c>
      <c r="M1287" t="s">
        <v>2160</v>
      </c>
      <c r="N1287" t="s">
        <v>5267</v>
      </c>
      <c r="O1287" s="263">
        <v>0</v>
      </c>
      <c r="P1287" s="158">
        <v>0</v>
      </c>
      <c r="Q1287" s="64" t="s">
        <v>254</v>
      </c>
      <c r="R1287" s="64" t="s">
        <v>568</v>
      </c>
    </row>
    <row r="1288" spans="2:18" x14ac:dyDescent="0.3">
      <c r="B1288" t="s">
        <v>2577</v>
      </c>
      <c r="C1288" t="s">
        <v>2563</v>
      </c>
      <c r="D1288" t="s">
        <v>2564</v>
      </c>
      <c r="E1288" s="64" t="s">
        <v>2831</v>
      </c>
      <c r="F1288" s="64" t="s">
        <v>2831</v>
      </c>
      <c r="G1288" s="64" t="s">
        <v>568</v>
      </c>
      <c r="H1288" s="64" t="s">
        <v>2851</v>
      </c>
      <c r="I1288" t="s">
        <v>5268</v>
      </c>
      <c r="J1288" t="s">
        <v>2073</v>
      </c>
      <c r="K1288" t="s">
        <v>5269</v>
      </c>
      <c r="L1288" s="64" t="s">
        <v>2700</v>
      </c>
      <c r="M1288" t="s">
        <v>2160</v>
      </c>
      <c r="N1288" t="s">
        <v>5270</v>
      </c>
      <c r="O1288" s="263">
        <v>0</v>
      </c>
      <c r="P1288" s="158">
        <v>0</v>
      </c>
      <c r="Q1288" s="64" t="s">
        <v>254</v>
      </c>
      <c r="R1288" s="64" t="s">
        <v>568</v>
      </c>
    </row>
    <row r="1289" spans="2:18" x14ac:dyDescent="0.3">
      <c r="B1289" t="s">
        <v>2577</v>
      </c>
      <c r="C1289" t="s">
        <v>2563</v>
      </c>
      <c r="D1289" t="s">
        <v>2564</v>
      </c>
      <c r="E1289" s="64" t="s">
        <v>2831</v>
      </c>
      <c r="F1289" s="64" t="s">
        <v>2831</v>
      </c>
      <c r="G1289" s="64" t="s">
        <v>568</v>
      </c>
      <c r="H1289" s="64" t="s">
        <v>2851</v>
      </c>
      <c r="I1289" t="s">
        <v>5271</v>
      </c>
      <c r="J1289" t="s">
        <v>2072</v>
      </c>
      <c r="K1289" t="s">
        <v>568</v>
      </c>
      <c r="L1289" s="64" t="s">
        <v>2700</v>
      </c>
      <c r="M1289" t="s">
        <v>2160</v>
      </c>
      <c r="N1289" t="s">
        <v>5272</v>
      </c>
      <c r="O1289" s="263">
        <v>0</v>
      </c>
      <c r="P1289" s="158">
        <v>0</v>
      </c>
      <c r="Q1289" s="64" t="s">
        <v>254</v>
      </c>
      <c r="R1289" s="64" t="s">
        <v>568</v>
      </c>
    </row>
    <row r="1290" spans="2:18" x14ac:dyDescent="0.3">
      <c r="B1290" t="s">
        <v>2577</v>
      </c>
      <c r="C1290" t="s">
        <v>2563</v>
      </c>
      <c r="D1290" t="s">
        <v>2564</v>
      </c>
      <c r="E1290" s="64" t="s">
        <v>2831</v>
      </c>
      <c r="F1290" s="64" t="s">
        <v>2831</v>
      </c>
      <c r="G1290" s="64" t="s">
        <v>568</v>
      </c>
      <c r="H1290" s="64" t="s">
        <v>2851</v>
      </c>
      <c r="I1290" t="s">
        <v>5273</v>
      </c>
      <c r="J1290" t="s">
        <v>2072</v>
      </c>
      <c r="K1290" t="s">
        <v>568</v>
      </c>
      <c r="L1290" s="64" t="s">
        <v>2703</v>
      </c>
      <c r="M1290" t="s">
        <v>2176</v>
      </c>
      <c r="N1290" t="s">
        <v>5274</v>
      </c>
      <c r="O1290" s="263">
        <v>0</v>
      </c>
      <c r="P1290" s="158">
        <v>0</v>
      </c>
      <c r="Q1290" s="64" t="s">
        <v>254</v>
      </c>
      <c r="R1290" s="64" t="s">
        <v>568</v>
      </c>
    </row>
    <row r="1291" spans="2:18" x14ac:dyDescent="0.3">
      <c r="B1291" t="s">
        <v>2577</v>
      </c>
      <c r="C1291" t="s">
        <v>2563</v>
      </c>
      <c r="D1291" t="s">
        <v>2564</v>
      </c>
      <c r="E1291" s="64" t="s">
        <v>2831</v>
      </c>
      <c r="F1291" s="64" t="s">
        <v>2831</v>
      </c>
      <c r="G1291" s="64" t="s">
        <v>568</v>
      </c>
      <c r="H1291" s="64" t="s">
        <v>2851</v>
      </c>
      <c r="I1291" t="s">
        <v>5275</v>
      </c>
      <c r="J1291" t="s">
        <v>2072</v>
      </c>
      <c r="K1291" t="s">
        <v>568</v>
      </c>
      <c r="L1291" s="64" t="s">
        <v>2700</v>
      </c>
      <c r="M1291" t="s">
        <v>2160</v>
      </c>
      <c r="N1291" t="s">
        <v>5276</v>
      </c>
      <c r="O1291" s="263">
        <v>0</v>
      </c>
      <c r="P1291" s="158">
        <v>0</v>
      </c>
      <c r="Q1291" s="64" t="s">
        <v>254</v>
      </c>
      <c r="R1291" s="64" t="s">
        <v>568</v>
      </c>
    </row>
    <row r="1292" spans="2:18" x14ac:dyDescent="0.3">
      <c r="B1292" t="s">
        <v>2577</v>
      </c>
      <c r="C1292" t="s">
        <v>2563</v>
      </c>
      <c r="D1292" t="s">
        <v>2564</v>
      </c>
      <c r="E1292" s="64" t="s">
        <v>2831</v>
      </c>
      <c r="F1292" s="64" t="s">
        <v>2831</v>
      </c>
      <c r="G1292" s="64" t="s">
        <v>568</v>
      </c>
      <c r="H1292" s="64" t="s">
        <v>2851</v>
      </c>
      <c r="I1292" t="s">
        <v>5277</v>
      </c>
      <c r="J1292" t="s">
        <v>2072</v>
      </c>
      <c r="K1292" t="s">
        <v>568</v>
      </c>
      <c r="L1292" s="64" t="s">
        <v>2702</v>
      </c>
      <c r="M1292" t="s">
        <v>2160</v>
      </c>
      <c r="N1292" t="s">
        <v>2992</v>
      </c>
      <c r="O1292" s="263">
        <v>0</v>
      </c>
      <c r="P1292" s="158">
        <v>0</v>
      </c>
      <c r="Q1292" s="64" t="s">
        <v>254</v>
      </c>
      <c r="R1292" s="64" t="s">
        <v>568</v>
      </c>
    </row>
    <row r="1293" spans="2:18" x14ac:dyDescent="0.3">
      <c r="B1293" t="s">
        <v>2577</v>
      </c>
      <c r="C1293" t="s">
        <v>2563</v>
      </c>
      <c r="D1293" t="s">
        <v>2564</v>
      </c>
      <c r="E1293" s="64" t="s">
        <v>2831</v>
      </c>
      <c r="F1293" s="64" t="s">
        <v>2831</v>
      </c>
      <c r="G1293" s="64" t="s">
        <v>568</v>
      </c>
      <c r="H1293" s="64" t="s">
        <v>2851</v>
      </c>
      <c r="I1293" t="s">
        <v>5278</v>
      </c>
      <c r="J1293" t="s">
        <v>2072</v>
      </c>
      <c r="K1293" t="s">
        <v>568</v>
      </c>
      <c r="L1293" s="64" t="s">
        <v>2625</v>
      </c>
      <c r="M1293" t="s">
        <v>2186</v>
      </c>
      <c r="N1293" t="s">
        <v>5279</v>
      </c>
      <c r="O1293" s="263">
        <v>0</v>
      </c>
      <c r="P1293" s="158">
        <v>0</v>
      </c>
      <c r="Q1293" s="64" t="s">
        <v>254</v>
      </c>
      <c r="R1293" s="64" t="s">
        <v>568</v>
      </c>
    </row>
    <row r="1294" spans="2:18" x14ac:dyDescent="0.3">
      <c r="B1294" t="s">
        <v>2577</v>
      </c>
      <c r="C1294" t="s">
        <v>2563</v>
      </c>
      <c r="D1294" t="s">
        <v>2564</v>
      </c>
      <c r="E1294" s="64" t="s">
        <v>2831</v>
      </c>
      <c r="F1294" s="64" t="s">
        <v>2831</v>
      </c>
      <c r="G1294" s="64" t="s">
        <v>568</v>
      </c>
      <c r="H1294" s="64" t="s">
        <v>2851</v>
      </c>
      <c r="I1294" t="s">
        <v>5280</v>
      </c>
      <c r="J1294" t="s">
        <v>2072</v>
      </c>
      <c r="K1294" t="s">
        <v>568</v>
      </c>
      <c r="L1294" s="64" t="s">
        <v>2688</v>
      </c>
      <c r="M1294" t="s">
        <v>2160</v>
      </c>
      <c r="N1294" t="s">
        <v>5281</v>
      </c>
      <c r="O1294" s="263">
        <v>0</v>
      </c>
      <c r="P1294" s="158">
        <v>0</v>
      </c>
      <c r="Q1294" s="64" t="s">
        <v>254</v>
      </c>
      <c r="R1294" s="64" t="s">
        <v>568</v>
      </c>
    </row>
    <row r="1295" spans="2:18" x14ac:dyDescent="0.3">
      <c r="B1295" t="s">
        <v>2577</v>
      </c>
      <c r="C1295" t="s">
        <v>2563</v>
      </c>
      <c r="D1295" t="s">
        <v>2564</v>
      </c>
      <c r="E1295" s="64" t="s">
        <v>2831</v>
      </c>
      <c r="F1295" s="64" t="s">
        <v>2831</v>
      </c>
      <c r="G1295" s="64" t="s">
        <v>568</v>
      </c>
      <c r="H1295" s="64" t="s">
        <v>2851</v>
      </c>
      <c r="I1295" t="s">
        <v>5282</v>
      </c>
      <c r="J1295" t="s">
        <v>2073</v>
      </c>
      <c r="K1295" t="s">
        <v>3205</v>
      </c>
      <c r="L1295" s="64" t="s">
        <v>2672</v>
      </c>
      <c r="M1295" t="s">
        <v>2186</v>
      </c>
      <c r="N1295" t="s">
        <v>5283</v>
      </c>
      <c r="O1295" s="263">
        <v>0</v>
      </c>
      <c r="P1295" s="158">
        <v>0</v>
      </c>
      <c r="Q1295" s="64" t="s">
        <v>254</v>
      </c>
      <c r="R1295" s="64" t="s">
        <v>568</v>
      </c>
    </row>
    <row r="1296" spans="2:18" x14ac:dyDescent="0.3">
      <c r="B1296" t="s">
        <v>2577</v>
      </c>
      <c r="C1296" t="s">
        <v>2563</v>
      </c>
      <c r="D1296" t="s">
        <v>2564</v>
      </c>
      <c r="E1296" s="64" t="s">
        <v>2831</v>
      </c>
      <c r="F1296" s="64" t="s">
        <v>2831</v>
      </c>
      <c r="G1296" s="64" t="s">
        <v>568</v>
      </c>
      <c r="H1296" s="64" t="s">
        <v>2851</v>
      </c>
      <c r="I1296" t="s">
        <v>5284</v>
      </c>
      <c r="J1296" t="s">
        <v>2072</v>
      </c>
      <c r="K1296" t="s">
        <v>568</v>
      </c>
      <c r="L1296" s="64" t="s">
        <v>2680</v>
      </c>
      <c r="M1296" t="s">
        <v>2173</v>
      </c>
      <c r="N1296" t="s">
        <v>5285</v>
      </c>
      <c r="O1296" s="263">
        <v>0</v>
      </c>
      <c r="P1296" s="158">
        <v>0</v>
      </c>
      <c r="Q1296" s="64" t="s">
        <v>254</v>
      </c>
      <c r="R1296" s="64" t="s">
        <v>568</v>
      </c>
    </row>
    <row r="1297" spans="2:18" x14ac:dyDescent="0.3">
      <c r="B1297" t="s">
        <v>2577</v>
      </c>
      <c r="C1297" t="s">
        <v>2563</v>
      </c>
      <c r="D1297" t="s">
        <v>2564</v>
      </c>
      <c r="E1297" s="64" t="s">
        <v>2831</v>
      </c>
      <c r="F1297" s="64" t="s">
        <v>2831</v>
      </c>
      <c r="G1297" s="64" t="s">
        <v>568</v>
      </c>
      <c r="H1297" s="64" t="s">
        <v>2851</v>
      </c>
      <c r="I1297" t="s">
        <v>5286</v>
      </c>
      <c r="J1297" t="s">
        <v>2073</v>
      </c>
      <c r="K1297" t="s">
        <v>5287</v>
      </c>
      <c r="L1297" s="64" t="s">
        <v>2686</v>
      </c>
      <c r="M1297" t="s">
        <v>2160</v>
      </c>
      <c r="N1297" t="s">
        <v>5288</v>
      </c>
      <c r="O1297" s="263">
        <v>0</v>
      </c>
      <c r="P1297" s="158">
        <v>0</v>
      </c>
      <c r="Q1297" s="64" t="s">
        <v>254</v>
      </c>
      <c r="R1297" s="64" t="s">
        <v>568</v>
      </c>
    </row>
    <row r="1298" spans="2:18" x14ac:dyDescent="0.3">
      <c r="B1298" t="s">
        <v>2577</v>
      </c>
      <c r="C1298" t="s">
        <v>2563</v>
      </c>
      <c r="D1298" t="s">
        <v>2564</v>
      </c>
      <c r="E1298" s="64" t="s">
        <v>2831</v>
      </c>
      <c r="F1298" s="64" t="s">
        <v>2831</v>
      </c>
      <c r="G1298" s="64" t="s">
        <v>568</v>
      </c>
      <c r="H1298" s="64" t="s">
        <v>2851</v>
      </c>
      <c r="I1298" t="s">
        <v>5289</v>
      </c>
      <c r="J1298" t="s">
        <v>2072</v>
      </c>
      <c r="K1298" t="s">
        <v>568</v>
      </c>
      <c r="L1298" s="64" t="s">
        <v>2673</v>
      </c>
      <c r="M1298" t="s">
        <v>2160</v>
      </c>
      <c r="N1298" t="s">
        <v>5290</v>
      </c>
      <c r="O1298" s="263">
        <v>0</v>
      </c>
      <c r="P1298" s="158">
        <v>0</v>
      </c>
      <c r="Q1298" s="64" t="s">
        <v>254</v>
      </c>
      <c r="R1298" s="64" t="s">
        <v>568</v>
      </c>
    </row>
    <row r="1299" spans="2:18" x14ac:dyDescent="0.3">
      <c r="B1299" t="s">
        <v>2577</v>
      </c>
      <c r="C1299" t="s">
        <v>2563</v>
      </c>
      <c r="D1299" t="s">
        <v>2564</v>
      </c>
      <c r="E1299" s="64" t="s">
        <v>2831</v>
      </c>
      <c r="F1299" s="64" t="s">
        <v>2831</v>
      </c>
      <c r="G1299" s="64" t="s">
        <v>568</v>
      </c>
      <c r="H1299" s="64" t="s">
        <v>2851</v>
      </c>
      <c r="I1299" t="s">
        <v>5291</v>
      </c>
      <c r="J1299" t="s">
        <v>2072</v>
      </c>
      <c r="K1299" t="s">
        <v>568</v>
      </c>
      <c r="L1299" s="64" t="s">
        <v>2702</v>
      </c>
      <c r="M1299" t="s">
        <v>2160</v>
      </c>
      <c r="N1299" t="s">
        <v>5292</v>
      </c>
      <c r="O1299" s="263">
        <v>0</v>
      </c>
      <c r="P1299" s="158">
        <v>0</v>
      </c>
      <c r="Q1299" s="64" t="s">
        <v>254</v>
      </c>
      <c r="R1299" s="64" t="s">
        <v>568</v>
      </c>
    </row>
    <row r="1300" spans="2:18" x14ac:dyDescent="0.3">
      <c r="B1300" t="s">
        <v>2577</v>
      </c>
      <c r="C1300" t="s">
        <v>2563</v>
      </c>
      <c r="D1300" t="s">
        <v>2564</v>
      </c>
      <c r="E1300" s="64" t="s">
        <v>2831</v>
      </c>
      <c r="F1300" s="64" t="s">
        <v>2831</v>
      </c>
      <c r="G1300" s="64" t="s">
        <v>568</v>
      </c>
      <c r="H1300" s="64" t="s">
        <v>2851</v>
      </c>
      <c r="I1300" t="s">
        <v>5293</v>
      </c>
      <c r="J1300" t="s">
        <v>2073</v>
      </c>
      <c r="K1300" t="s">
        <v>5294</v>
      </c>
      <c r="L1300" s="64" t="s">
        <v>2627</v>
      </c>
      <c r="M1300" t="s">
        <v>2173</v>
      </c>
      <c r="N1300" t="s">
        <v>5295</v>
      </c>
      <c r="O1300" s="263">
        <v>0</v>
      </c>
      <c r="P1300" s="158">
        <v>0</v>
      </c>
      <c r="Q1300" s="64" t="s">
        <v>254</v>
      </c>
      <c r="R1300" s="64" t="s">
        <v>568</v>
      </c>
    </row>
    <row r="1301" spans="2:18" x14ac:dyDescent="0.3">
      <c r="B1301" t="s">
        <v>2577</v>
      </c>
      <c r="C1301" t="s">
        <v>2563</v>
      </c>
      <c r="D1301" t="s">
        <v>2564</v>
      </c>
      <c r="E1301" s="64" t="s">
        <v>2831</v>
      </c>
      <c r="F1301" s="64" t="s">
        <v>2831</v>
      </c>
      <c r="G1301" s="64" t="s">
        <v>568</v>
      </c>
      <c r="H1301" s="64" t="s">
        <v>2851</v>
      </c>
      <c r="I1301" t="s">
        <v>5296</v>
      </c>
      <c r="J1301" t="s">
        <v>2072</v>
      </c>
      <c r="K1301" t="s">
        <v>568</v>
      </c>
      <c r="L1301" s="64" t="s">
        <v>2701</v>
      </c>
      <c r="M1301" t="s">
        <v>2160</v>
      </c>
      <c r="N1301" t="s">
        <v>5297</v>
      </c>
      <c r="O1301" s="263">
        <v>0</v>
      </c>
      <c r="P1301" s="158">
        <v>0</v>
      </c>
      <c r="Q1301" s="64" t="s">
        <v>254</v>
      </c>
      <c r="R1301" s="64" t="s">
        <v>568</v>
      </c>
    </row>
    <row r="1302" spans="2:18" x14ac:dyDescent="0.3">
      <c r="B1302" t="s">
        <v>2577</v>
      </c>
      <c r="C1302" t="s">
        <v>2563</v>
      </c>
      <c r="D1302" t="s">
        <v>2564</v>
      </c>
      <c r="E1302" s="64" t="s">
        <v>2831</v>
      </c>
      <c r="F1302" s="64" t="s">
        <v>2831</v>
      </c>
      <c r="G1302" s="64" t="s">
        <v>568</v>
      </c>
      <c r="H1302" s="64" t="s">
        <v>2851</v>
      </c>
      <c r="I1302" t="s">
        <v>5298</v>
      </c>
      <c r="J1302" t="s">
        <v>2072</v>
      </c>
      <c r="K1302" t="s">
        <v>568</v>
      </c>
      <c r="L1302" s="64" t="s">
        <v>2685</v>
      </c>
      <c r="M1302" t="s">
        <v>2160</v>
      </c>
      <c r="N1302" t="s">
        <v>5299</v>
      </c>
      <c r="O1302" s="263">
        <v>0</v>
      </c>
      <c r="P1302" s="158">
        <v>0</v>
      </c>
      <c r="Q1302" s="64" t="s">
        <v>254</v>
      </c>
      <c r="R1302" s="64" t="s">
        <v>568</v>
      </c>
    </row>
    <row r="1303" spans="2:18" x14ac:dyDescent="0.3">
      <c r="B1303" t="s">
        <v>2577</v>
      </c>
      <c r="C1303" t="s">
        <v>2563</v>
      </c>
      <c r="D1303" t="s">
        <v>2564</v>
      </c>
      <c r="E1303" s="64" t="s">
        <v>2831</v>
      </c>
      <c r="F1303" s="64" t="s">
        <v>2831</v>
      </c>
      <c r="G1303" s="64" t="s">
        <v>568</v>
      </c>
      <c r="H1303" s="64" t="s">
        <v>2851</v>
      </c>
      <c r="I1303" t="s">
        <v>5300</v>
      </c>
      <c r="J1303" t="s">
        <v>2072</v>
      </c>
      <c r="K1303" t="s">
        <v>568</v>
      </c>
      <c r="L1303" s="64" t="s">
        <v>2615</v>
      </c>
      <c r="M1303" t="s">
        <v>2160</v>
      </c>
      <c r="N1303" t="s">
        <v>5301</v>
      </c>
      <c r="O1303" s="263">
        <v>0</v>
      </c>
      <c r="P1303" s="158">
        <v>0</v>
      </c>
      <c r="Q1303" s="64" t="s">
        <v>254</v>
      </c>
      <c r="R1303" s="64" t="s">
        <v>568</v>
      </c>
    </row>
    <row r="1304" spans="2:18" x14ac:dyDescent="0.3">
      <c r="B1304" t="s">
        <v>2577</v>
      </c>
      <c r="C1304" t="s">
        <v>2563</v>
      </c>
      <c r="D1304" t="s">
        <v>2564</v>
      </c>
      <c r="E1304" s="64" t="s">
        <v>2831</v>
      </c>
      <c r="F1304" s="64" t="s">
        <v>2831</v>
      </c>
      <c r="G1304" s="64" t="s">
        <v>568</v>
      </c>
      <c r="H1304" s="64" t="s">
        <v>2851</v>
      </c>
      <c r="I1304" t="s">
        <v>5302</v>
      </c>
      <c r="J1304" t="s">
        <v>2072</v>
      </c>
      <c r="K1304" t="s">
        <v>568</v>
      </c>
      <c r="L1304" s="64" t="s">
        <v>2645</v>
      </c>
      <c r="M1304" t="s">
        <v>2160</v>
      </c>
      <c r="N1304" t="s">
        <v>5303</v>
      </c>
      <c r="O1304" s="263">
        <v>0</v>
      </c>
      <c r="P1304" s="158">
        <v>0</v>
      </c>
      <c r="Q1304" s="64" t="s">
        <v>254</v>
      </c>
      <c r="R1304" s="64" t="s">
        <v>568</v>
      </c>
    </row>
    <row r="1305" spans="2:18" x14ac:dyDescent="0.3">
      <c r="B1305" t="s">
        <v>2577</v>
      </c>
      <c r="C1305" t="s">
        <v>2563</v>
      </c>
      <c r="D1305" t="s">
        <v>2564</v>
      </c>
      <c r="E1305" s="64" t="s">
        <v>2831</v>
      </c>
      <c r="F1305" s="64" t="s">
        <v>2831</v>
      </c>
      <c r="G1305" s="64" t="s">
        <v>568</v>
      </c>
      <c r="H1305" s="64" t="s">
        <v>2851</v>
      </c>
      <c r="I1305" t="s">
        <v>5304</v>
      </c>
      <c r="J1305" t="s">
        <v>2072</v>
      </c>
      <c r="K1305" t="s">
        <v>568</v>
      </c>
      <c r="L1305" s="64" t="s">
        <v>2639</v>
      </c>
      <c r="M1305" t="s">
        <v>2185</v>
      </c>
      <c r="N1305" t="s">
        <v>5305</v>
      </c>
      <c r="O1305" s="263">
        <v>0</v>
      </c>
      <c r="P1305" s="158">
        <v>0</v>
      </c>
      <c r="Q1305" s="64" t="s">
        <v>254</v>
      </c>
      <c r="R1305" s="64" t="s">
        <v>568</v>
      </c>
    </row>
    <row r="1306" spans="2:18" x14ac:dyDescent="0.3">
      <c r="B1306" t="s">
        <v>2577</v>
      </c>
      <c r="C1306" t="s">
        <v>2563</v>
      </c>
      <c r="D1306" t="s">
        <v>2564</v>
      </c>
      <c r="E1306" s="64" t="s">
        <v>2831</v>
      </c>
      <c r="F1306" s="64" t="s">
        <v>2831</v>
      </c>
      <c r="G1306" s="64" t="s">
        <v>568</v>
      </c>
      <c r="H1306" s="64" t="s">
        <v>2851</v>
      </c>
      <c r="I1306" t="s">
        <v>5306</v>
      </c>
      <c r="J1306" t="s">
        <v>2072</v>
      </c>
      <c r="K1306" t="s">
        <v>568</v>
      </c>
      <c r="L1306" s="64" t="s">
        <v>2672</v>
      </c>
      <c r="M1306" t="s">
        <v>2160</v>
      </c>
      <c r="N1306" t="s">
        <v>5307</v>
      </c>
      <c r="O1306" s="263">
        <v>0</v>
      </c>
      <c r="P1306" s="158">
        <v>0</v>
      </c>
      <c r="Q1306" s="64" t="s">
        <v>254</v>
      </c>
      <c r="R1306" s="64" t="s">
        <v>568</v>
      </c>
    </row>
    <row r="1307" spans="2:18" x14ac:dyDescent="0.3">
      <c r="B1307" t="s">
        <v>2577</v>
      </c>
      <c r="C1307" t="s">
        <v>2563</v>
      </c>
      <c r="D1307" t="s">
        <v>2564</v>
      </c>
      <c r="E1307" s="64" t="s">
        <v>2831</v>
      </c>
      <c r="F1307" s="64" t="s">
        <v>2831</v>
      </c>
      <c r="G1307" s="64" t="s">
        <v>568</v>
      </c>
      <c r="H1307" s="64" t="s">
        <v>2851</v>
      </c>
      <c r="I1307" t="s">
        <v>5308</v>
      </c>
      <c r="J1307" t="s">
        <v>2073</v>
      </c>
      <c r="K1307" t="s">
        <v>3294</v>
      </c>
      <c r="L1307" s="64" t="s">
        <v>2676</v>
      </c>
      <c r="M1307" t="s">
        <v>2160</v>
      </c>
      <c r="N1307" t="s">
        <v>5309</v>
      </c>
      <c r="O1307" s="263">
        <v>0</v>
      </c>
      <c r="P1307" s="158">
        <v>0</v>
      </c>
      <c r="Q1307" s="64" t="s">
        <v>254</v>
      </c>
      <c r="R1307" s="64" t="s">
        <v>568</v>
      </c>
    </row>
    <row r="1308" spans="2:18" x14ac:dyDescent="0.3">
      <c r="B1308" t="s">
        <v>2577</v>
      </c>
      <c r="C1308" t="s">
        <v>2563</v>
      </c>
      <c r="D1308" t="s">
        <v>2564</v>
      </c>
      <c r="E1308" s="64" t="s">
        <v>2831</v>
      </c>
      <c r="F1308" s="64" t="s">
        <v>2831</v>
      </c>
      <c r="G1308" s="64" t="s">
        <v>568</v>
      </c>
      <c r="H1308" s="64" t="s">
        <v>2851</v>
      </c>
      <c r="I1308" t="s">
        <v>5310</v>
      </c>
      <c r="J1308" t="s">
        <v>2072</v>
      </c>
      <c r="K1308" t="s">
        <v>568</v>
      </c>
      <c r="L1308" s="64" t="s">
        <v>2702</v>
      </c>
      <c r="M1308" t="s">
        <v>2160</v>
      </c>
      <c r="N1308" t="s">
        <v>5311</v>
      </c>
      <c r="O1308" s="263">
        <v>0</v>
      </c>
      <c r="P1308" s="158">
        <v>0</v>
      </c>
      <c r="Q1308" s="64" t="s">
        <v>254</v>
      </c>
      <c r="R1308" s="64" t="s">
        <v>568</v>
      </c>
    </row>
    <row r="1309" spans="2:18" x14ac:dyDescent="0.3">
      <c r="B1309" t="s">
        <v>2577</v>
      </c>
      <c r="C1309" t="s">
        <v>2563</v>
      </c>
      <c r="D1309" t="s">
        <v>2564</v>
      </c>
      <c r="E1309" s="64" t="s">
        <v>2831</v>
      </c>
      <c r="F1309" s="64" t="s">
        <v>2831</v>
      </c>
      <c r="G1309" s="64" t="s">
        <v>568</v>
      </c>
      <c r="H1309" s="64" t="s">
        <v>2851</v>
      </c>
      <c r="I1309" t="s">
        <v>5312</v>
      </c>
      <c r="J1309" t="s">
        <v>2072</v>
      </c>
      <c r="K1309" t="s">
        <v>568</v>
      </c>
      <c r="L1309" s="64" t="s">
        <v>2685</v>
      </c>
      <c r="M1309" t="s">
        <v>2160</v>
      </c>
      <c r="N1309" t="s">
        <v>5313</v>
      </c>
      <c r="O1309" s="263">
        <v>0</v>
      </c>
      <c r="P1309" s="158">
        <v>0</v>
      </c>
      <c r="Q1309" s="64" t="s">
        <v>254</v>
      </c>
      <c r="R1309" s="64" t="s">
        <v>568</v>
      </c>
    </row>
    <row r="1310" spans="2:18" x14ac:dyDescent="0.3">
      <c r="B1310" t="s">
        <v>2577</v>
      </c>
      <c r="C1310" t="s">
        <v>2563</v>
      </c>
      <c r="D1310" t="s">
        <v>2564</v>
      </c>
      <c r="E1310" s="64" t="s">
        <v>2831</v>
      </c>
      <c r="F1310" s="64" t="s">
        <v>2831</v>
      </c>
      <c r="G1310" s="64" t="s">
        <v>568</v>
      </c>
      <c r="H1310" s="64" t="s">
        <v>2851</v>
      </c>
      <c r="I1310" t="s">
        <v>5314</v>
      </c>
      <c r="J1310" t="s">
        <v>2073</v>
      </c>
      <c r="K1310" t="s">
        <v>3160</v>
      </c>
      <c r="L1310" s="64" t="s">
        <v>2685</v>
      </c>
      <c r="M1310" t="s">
        <v>2176</v>
      </c>
      <c r="N1310" t="s">
        <v>5315</v>
      </c>
      <c r="O1310" s="263">
        <v>0</v>
      </c>
      <c r="P1310" s="158">
        <v>0</v>
      </c>
      <c r="Q1310" s="64" t="s">
        <v>254</v>
      </c>
      <c r="R1310" s="64" t="s">
        <v>568</v>
      </c>
    </row>
    <row r="1311" spans="2:18" x14ac:dyDescent="0.3">
      <c r="B1311" t="s">
        <v>2577</v>
      </c>
      <c r="C1311" t="s">
        <v>2563</v>
      </c>
      <c r="D1311" t="s">
        <v>2564</v>
      </c>
      <c r="E1311" s="64" t="s">
        <v>2831</v>
      </c>
      <c r="F1311" s="64" t="s">
        <v>2831</v>
      </c>
      <c r="G1311" s="64" t="s">
        <v>568</v>
      </c>
      <c r="H1311" s="64" t="s">
        <v>2851</v>
      </c>
      <c r="I1311" t="s">
        <v>5316</v>
      </c>
      <c r="J1311" t="s">
        <v>2072</v>
      </c>
      <c r="K1311" t="s">
        <v>568</v>
      </c>
      <c r="L1311" s="64" t="s">
        <v>2681</v>
      </c>
      <c r="M1311" t="s">
        <v>2160</v>
      </c>
      <c r="N1311" t="s">
        <v>5317</v>
      </c>
      <c r="O1311" s="263">
        <v>0</v>
      </c>
      <c r="P1311" s="158">
        <v>0</v>
      </c>
      <c r="Q1311" s="64" t="s">
        <v>254</v>
      </c>
      <c r="R1311" s="64" t="s">
        <v>568</v>
      </c>
    </row>
    <row r="1312" spans="2:18" x14ac:dyDescent="0.3">
      <c r="B1312" t="s">
        <v>2577</v>
      </c>
      <c r="C1312" t="s">
        <v>2563</v>
      </c>
      <c r="D1312" t="s">
        <v>2564</v>
      </c>
      <c r="E1312" s="64" t="s">
        <v>2831</v>
      </c>
      <c r="F1312" s="64" t="s">
        <v>2831</v>
      </c>
      <c r="G1312" s="64" t="s">
        <v>568</v>
      </c>
      <c r="H1312" s="64" t="s">
        <v>2851</v>
      </c>
      <c r="I1312" t="s">
        <v>5318</v>
      </c>
      <c r="J1312" t="s">
        <v>2072</v>
      </c>
      <c r="K1312" t="s">
        <v>568</v>
      </c>
      <c r="L1312" s="64" t="s">
        <v>2680</v>
      </c>
      <c r="M1312" t="s">
        <v>2160</v>
      </c>
      <c r="N1312" t="s">
        <v>5319</v>
      </c>
      <c r="O1312" s="263">
        <v>0</v>
      </c>
      <c r="P1312" s="158">
        <v>0</v>
      </c>
      <c r="Q1312" s="64" t="s">
        <v>254</v>
      </c>
      <c r="R1312" s="64" t="s">
        <v>568</v>
      </c>
    </row>
    <row r="1313" spans="2:18" x14ac:dyDescent="0.3">
      <c r="B1313" t="s">
        <v>2577</v>
      </c>
      <c r="C1313" t="s">
        <v>2563</v>
      </c>
      <c r="D1313" t="s">
        <v>2564</v>
      </c>
      <c r="E1313" s="64" t="s">
        <v>2831</v>
      </c>
      <c r="F1313" s="64" t="s">
        <v>2831</v>
      </c>
      <c r="G1313" s="64" t="s">
        <v>568</v>
      </c>
      <c r="H1313" s="64" t="s">
        <v>2851</v>
      </c>
      <c r="I1313" t="s">
        <v>5320</v>
      </c>
      <c r="J1313" t="s">
        <v>2072</v>
      </c>
      <c r="K1313" t="s">
        <v>568</v>
      </c>
      <c r="L1313" s="64" t="s">
        <v>2679</v>
      </c>
      <c r="M1313" t="s">
        <v>2160</v>
      </c>
      <c r="N1313" t="s">
        <v>5321</v>
      </c>
      <c r="O1313" s="263">
        <v>0</v>
      </c>
      <c r="P1313" s="158">
        <v>0</v>
      </c>
      <c r="Q1313" s="64" t="s">
        <v>254</v>
      </c>
      <c r="R1313" s="64" t="s">
        <v>568</v>
      </c>
    </row>
    <row r="1314" spans="2:18" x14ac:dyDescent="0.3">
      <c r="B1314" t="s">
        <v>2577</v>
      </c>
      <c r="C1314" t="s">
        <v>2563</v>
      </c>
      <c r="D1314" t="s">
        <v>2564</v>
      </c>
      <c r="E1314" s="64" t="s">
        <v>2831</v>
      </c>
      <c r="F1314" s="64" t="s">
        <v>2831</v>
      </c>
      <c r="G1314" s="64" t="s">
        <v>568</v>
      </c>
      <c r="H1314" s="64" t="s">
        <v>2851</v>
      </c>
      <c r="I1314" t="s">
        <v>5322</v>
      </c>
      <c r="J1314" t="s">
        <v>2072</v>
      </c>
      <c r="K1314" t="s">
        <v>568</v>
      </c>
      <c r="L1314" s="64" t="s">
        <v>2703</v>
      </c>
      <c r="M1314" t="s">
        <v>2173</v>
      </c>
      <c r="N1314" t="s">
        <v>5323</v>
      </c>
      <c r="O1314" s="263">
        <v>0</v>
      </c>
      <c r="P1314" s="158">
        <v>0</v>
      </c>
      <c r="Q1314" s="64" t="s">
        <v>254</v>
      </c>
      <c r="R1314" s="64" t="s">
        <v>568</v>
      </c>
    </row>
    <row r="1315" spans="2:18" x14ac:dyDescent="0.3">
      <c r="B1315" t="s">
        <v>2577</v>
      </c>
      <c r="C1315" t="s">
        <v>2563</v>
      </c>
      <c r="D1315" t="s">
        <v>2564</v>
      </c>
      <c r="E1315" s="64" t="s">
        <v>2831</v>
      </c>
      <c r="F1315" s="64" t="s">
        <v>2831</v>
      </c>
      <c r="G1315" s="64" t="s">
        <v>568</v>
      </c>
      <c r="H1315" s="64" t="s">
        <v>2851</v>
      </c>
      <c r="I1315" t="s">
        <v>5324</v>
      </c>
      <c r="J1315" t="s">
        <v>2072</v>
      </c>
      <c r="K1315" t="s">
        <v>568</v>
      </c>
      <c r="L1315" s="64" t="s">
        <v>2703</v>
      </c>
      <c r="M1315" t="s">
        <v>2160</v>
      </c>
      <c r="N1315" t="s">
        <v>5325</v>
      </c>
      <c r="O1315" s="263">
        <v>0</v>
      </c>
      <c r="P1315" s="158">
        <v>0</v>
      </c>
      <c r="Q1315" s="64" t="s">
        <v>254</v>
      </c>
      <c r="R1315" s="64" t="s">
        <v>568</v>
      </c>
    </row>
    <row r="1316" spans="2:18" x14ac:dyDescent="0.3">
      <c r="B1316" t="s">
        <v>2577</v>
      </c>
      <c r="C1316" t="s">
        <v>2563</v>
      </c>
      <c r="D1316" t="s">
        <v>2564</v>
      </c>
      <c r="E1316" s="64" t="s">
        <v>2831</v>
      </c>
      <c r="F1316" s="64" t="s">
        <v>2831</v>
      </c>
      <c r="G1316" s="64" t="s">
        <v>568</v>
      </c>
      <c r="H1316" s="64" t="s">
        <v>2851</v>
      </c>
      <c r="I1316" t="s">
        <v>5326</v>
      </c>
      <c r="J1316" t="s">
        <v>2072</v>
      </c>
      <c r="K1316" t="s">
        <v>568</v>
      </c>
      <c r="L1316" s="64" t="s">
        <v>2672</v>
      </c>
      <c r="M1316" t="s">
        <v>2176</v>
      </c>
      <c r="N1316" t="s">
        <v>5327</v>
      </c>
      <c r="O1316" s="263">
        <v>0</v>
      </c>
      <c r="P1316" s="158">
        <v>0</v>
      </c>
      <c r="Q1316" s="64" t="s">
        <v>254</v>
      </c>
      <c r="R1316" s="64" t="s">
        <v>568</v>
      </c>
    </row>
    <row r="1317" spans="2:18" x14ac:dyDescent="0.3">
      <c r="B1317" t="s">
        <v>2577</v>
      </c>
      <c r="C1317" t="s">
        <v>2563</v>
      </c>
      <c r="D1317" t="s">
        <v>2564</v>
      </c>
      <c r="E1317" s="64" t="s">
        <v>2831</v>
      </c>
      <c r="F1317" s="64" t="s">
        <v>2831</v>
      </c>
      <c r="G1317" s="64" t="s">
        <v>568</v>
      </c>
      <c r="H1317" s="64" t="s">
        <v>2851</v>
      </c>
      <c r="I1317" t="s">
        <v>5328</v>
      </c>
      <c r="J1317" t="s">
        <v>2073</v>
      </c>
      <c r="K1317" t="s">
        <v>5329</v>
      </c>
      <c r="L1317" s="64" t="s">
        <v>2641</v>
      </c>
      <c r="M1317" t="s">
        <v>2160</v>
      </c>
      <c r="N1317" t="s">
        <v>5330</v>
      </c>
      <c r="O1317" s="263">
        <v>0</v>
      </c>
      <c r="P1317" s="158">
        <v>0</v>
      </c>
      <c r="Q1317" s="64" t="s">
        <v>254</v>
      </c>
      <c r="R1317" s="64" t="s">
        <v>568</v>
      </c>
    </row>
    <row r="1318" spans="2:18" x14ac:dyDescent="0.3">
      <c r="B1318" t="s">
        <v>2577</v>
      </c>
      <c r="C1318" t="s">
        <v>2563</v>
      </c>
      <c r="D1318" t="s">
        <v>2564</v>
      </c>
      <c r="E1318" s="64" t="s">
        <v>2831</v>
      </c>
      <c r="F1318" s="64" t="s">
        <v>2831</v>
      </c>
      <c r="G1318" s="64" t="s">
        <v>568</v>
      </c>
      <c r="H1318" s="64" t="s">
        <v>2851</v>
      </c>
      <c r="I1318" t="s">
        <v>5331</v>
      </c>
      <c r="J1318" t="s">
        <v>2072</v>
      </c>
      <c r="K1318" t="s">
        <v>568</v>
      </c>
      <c r="L1318" s="64" t="s">
        <v>2639</v>
      </c>
      <c r="M1318" t="s">
        <v>2160</v>
      </c>
      <c r="N1318" t="s">
        <v>5332</v>
      </c>
      <c r="O1318" s="263">
        <v>0</v>
      </c>
      <c r="P1318" s="158">
        <v>0</v>
      </c>
      <c r="Q1318" s="64" t="s">
        <v>254</v>
      </c>
      <c r="R1318" s="64" t="s">
        <v>568</v>
      </c>
    </row>
    <row r="1319" spans="2:18" x14ac:dyDescent="0.3">
      <c r="B1319" t="s">
        <v>2577</v>
      </c>
      <c r="C1319" t="s">
        <v>2563</v>
      </c>
      <c r="D1319" t="s">
        <v>2564</v>
      </c>
      <c r="E1319" s="64" t="s">
        <v>2831</v>
      </c>
      <c r="F1319" s="64" t="s">
        <v>2831</v>
      </c>
      <c r="G1319" s="64" t="s">
        <v>568</v>
      </c>
      <c r="H1319" s="64" t="s">
        <v>2851</v>
      </c>
      <c r="I1319" t="s">
        <v>5333</v>
      </c>
      <c r="J1319" t="s">
        <v>2072</v>
      </c>
      <c r="K1319" t="s">
        <v>568</v>
      </c>
      <c r="L1319" s="64" t="s">
        <v>2685</v>
      </c>
      <c r="M1319" t="s">
        <v>2160</v>
      </c>
      <c r="N1319" t="s">
        <v>5334</v>
      </c>
      <c r="O1319" s="263">
        <v>0</v>
      </c>
      <c r="P1319" s="158">
        <v>0</v>
      </c>
      <c r="Q1319" s="64" t="s">
        <v>254</v>
      </c>
      <c r="R1319" s="64" t="s">
        <v>568</v>
      </c>
    </row>
    <row r="1320" spans="2:18" x14ac:dyDescent="0.3">
      <c r="B1320" t="s">
        <v>2577</v>
      </c>
      <c r="C1320" t="s">
        <v>2563</v>
      </c>
      <c r="D1320" t="s">
        <v>2564</v>
      </c>
      <c r="E1320" s="64" t="s">
        <v>2831</v>
      </c>
      <c r="F1320" s="64" t="s">
        <v>2831</v>
      </c>
      <c r="G1320" s="64" t="s">
        <v>568</v>
      </c>
      <c r="H1320" s="64" t="s">
        <v>2851</v>
      </c>
      <c r="I1320" t="s">
        <v>5335</v>
      </c>
      <c r="J1320" t="s">
        <v>2072</v>
      </c>
      <c r="K1320" t="s">
        <v>568</v>
      </c>
      <c r="L1320" s="64" t="s">
        <v>2704</v>
      </c>
      <c r="M1320" t="s">
        <v>2160</v>
      </c>
      <c r="N1320" t="s">
        <v>5336</v>
      </c>
      <c r="O1320" s="263">
        <v>0</v>
      </c>
      <c r="P1320" s="158">
        <v>0</v>
      </c>
      <c r="Q1320" s="64" t="s">
        <v>254</v>
      </c>
      <c r="R1320" s="64" t="s">
        <v>568</v>
      </c>
    </row>
    <row r="1321" spans="2:18" x14ac:dyDescent="0.3">
      <c r="B1321" t="s">
        <v>2577</v>
      </c>
      <c r="C1321" t="s">
        <v>2563</v>
      </c>
      <c r="D1321" t="s">
        <v>2564</v>
      </c>
      <c r="E1321" s="64" t="s">
        <v>2831</v>
      </c>
      <c r="F1321" s="64" t="s">
        <v>2831</v>
      </c>
      <c r="G1321" s="64" t="s">
        <v>568</v>
      </c>
      <c r="H1321" s="64" t="s">
        <v>2851</v>
      </c>
      <c r="I1321" t="s">
        <v>5337</v>
      </c>
      <c r="J1321" t="s">
        <v>2073</v>
      </c>
      <c r="K1321" t="s">
        <v>5338</v>
      </c>
      <c r="L1321" s="64" t="s">
        <v>2672</v>
      </c>
      <c r="M1321" t="s">
        <v>2160</v>
      </c>
      <c r="N1321" t="s">
        <v>5339</v>
      </c>
      <c r="O1321" s="263">
        <v>0</v>
      </c>
      <c r="P1321" s="158">
        <v>0</v>
      </c>
      <c r="Q1321" s="64" t="s">
        <v>254</v>
      </c>
      <c r="R1321" s="64" t="s">
        <v>568</v>
      </c>
    </row>
    <row r="1322" spans="2:18" x14ac:dyDescent="0.3">
      <c r="B1322" t="s">
        <v>2577</v>
      </c>
      <c r="C1322" t="s">
        <v>2563</v>
      </c>
      <c r="D1322" t="s">
        <v>2564</v>
      </c>
      <c r="E1322" s="64" t="s">
        <v>2831</v>
      </c>
      <c r="F1322" s="64" t="s">
        <v>2831</v>
      </c>
      <c r="G1322" s="64" t="s">
        <v>568</v>
      </c>
      <c r="H1322" s="64" t="s">
        <v>2851</v>
      </c>
      <c r="I1322" t="s">
        <v>5340</v>
      </c>
      <c r="J1322" t="s">
        <v>2072</v>
      </c>
      <c r="K1322" t="s">
        <v>568</v>
      </c>
      <c r="L1322" s="64" t="s">
        <v>2645</v>
      </c>
      <c r="M1322" t="s">
        <v>2160</v>
      </c>
      <c r="N1322" t="s">
        <v>5341</v>
      </c>
      <c r="O1322" s="263">
        <v>0</v>
      </c>
      <c r="P1322" s="158">
        <v>0</v>
      </c>
      <c r="Q1322" s="64" t="s">
        <v>254</v>
      </c>
      <c r="R1322" s="64" t="s">
        <v>568</v>
      </c>
    </row>
    <row r="1323" spans="2:18" x14ac:dyDescent="0.3">
      <c r="B1323" t="s">
        <v>2577</v>
      </c>
      <c r="C1323" t="s">
        <v>2563</v>
      </c>
      <c r="D1323" t="s">
        <v>2564</v>
      </c>
      <c r="E1323" s="64" t="s">
        <v>2831</v>
      </c>
      <c r="F1323" s="64" t="s">
        <v>2831</v>
      </c>
      <c r="G1323" s="64" t="s">
        <v>568</v>
      </c>
      <c r="H1323" s="64" t="s">
        <v>2851</v>
      </c>
      <c r="I1323" t="s">
        <v>5342</v>
      </c>
      <c r="J1323" t="s">
        <v>2072</v>
      </c>
      <c r="K1323" t="s">
        <v>568</v>
      </c>
      <c r="L1323" s="64" t="s">
        <v>2673</v>
      </c>
      <c r="M1323" t="s">
        <v>2160</v>
      </c>
      <c r="N1323" t="s">
        <v>5343</v>
      </c>
      <c r="O1323" s="263">
        <v>0</v>
      </c>
      <c r="P1323" s="158">
        <v>0</v>
      </c>
      <c r="Q1323" s="64" t="s">
        <v>254</v>
      </c>
      <c r="R1323" s="64" t="s">
        <v>568</v>
      </c>
    </row>
    <row r="1324" spans="2:18" x14ac:dyDescent="0.3">
      <c r="B1324" t="s">
        <v>2577</v>
      </c>
      <c r="C1324" t="s">
        <v>2563</v>
      </c>
      <c r="D1324" t="s">
        <v>2564</v>
      </c>
      <c r="E1324" s="64" t="s">
        <v>2831</v>
      </c>
      <c r="F1324" s="64" t="s">
        <v>2831</v>
      </c>
      <c r="G1324" s="64" t="s">
        <v>568</v>
      </c>
      <c r="H1324" s="64" t="s">
        <v>2851</v>
      </c>
      <c r="I1324" t="s">
        <v>5344</v>
      </c>
      <c r="J1324" t="s">
        <v>2073</v>
      </c>
      <c r="K1324" t="s">
        <v>3002</v>
      </c>
      <c r="L1324" s="64" t="s">
        <v>2679</v>
      </c>
      <c r="M1324" t="s">
        <v>2160</v>
      </c>
      <c r="N1324" t="s">
        <v>5345</v>
      </c>
      <c r="O1324" s="263">
        <v>0</v>
      </c>
      <c r="P1324" s="158">
        <v>0</v>
      </c>
      <c r="Q1324" s="64" t="s">
        <v>254</v>
      </c>
      <c r="R1324" s="64" t="s">
        <v>568</v>
      </c>
    </row>
    <row r="1325" spans="2:18" x14ac:dyDescent="0.3">
      <c r="B1325" t="s">
        <v>2577</v>
      </c>
      <c r="C1325" t="s">
        <v>2563</v>
      </c>
      <c r="D1325" t="s">
        <v>2564</v>
      </c>
      <c r="E1325" s="64" t="s">
        <v>2831</v>
      </c>
      <c r="F1325" s="64" t="s">
        <v>2831</v>
      </c>
      <c r="G1325" s="64" t="s">
        <v>568</v>
      </c>
      <c r="H1325" s="64" t="s">
        <v>2851</v>
      </c>
      <c r="I1325" t="s">
        <v>5346</v>
      </c>
      <c r="J1325" t="s">
        <v>2072</v>
      </c>
      <c r="K1325" t="s">
        <v>568</v>
      </c>
      <c r="L1325" s="64" t="s">
        <v>2615</v>
      </c>
      <c r="M1325" t="s">
        <v>2160</v>
      </c>
      <c r="N1325" t="s">
        <v>5347</v>
      </c>
      <c r="O1325" s="263">
        <v>0</v>
      </c>
      <c r="P1325" s="158">
        <v>0</v>
      </c>
      <c r="Q1325" s="64" t="s">
        <v>254</v>
      </c>
      <c r="R1325" s="64" t="s">
        <v>568</v>
      </c>
    </row>
    <row r="1326" spans="2:18" x14ac:dyDescent="0.3">
      <c r="B1326" t="s">
        <v>2577</v>
      </c>
      <c r="C1326" t="s">
        <v>2563</v>
      </c>
      <c r="D1326" t="s">
        <v>2564</v>
      </c>
      <c r="E1326" s="64" t="s">
        <v>2831</v>
      </c>
      <c r="F1326" s="64" t="s">
        <v>2831</v>
      </c>
      <c r="G1326" s="64" t="s">
        <v>568</v>
      </c>
      <c r="H1326" s="64" t="s">
        <v>2851</v>
      </c>
      <c r="I1326" t="s">
        <v>5348</v>
      </c>
      <c r="J1326" t="s">
        <v>2073</v>
      </c>
      <c r="K1326" t="s">
        <v>5349</v>
      </c>
      <c r="L1326" s="64" t="s">
        <v>2641</v>
      </c>
      <c r="M1326" t="s">
        <v>2173</v>
      </c>
      <c r="N1326" t="s">
        <v>5350</v>
      </c>
      <c r="O1326" s="263">
        <v>0</v>
      </c>
      <c r="P1326" s="158">
        <v>0</v>
      </c>
      <c r="Q1326" s="64" t="s">
        <v>254</v>
      </c>
      <c r="R1326" s="64" t="s">
        <v>568</v>
      </c>
    </row>
    <row r="1327" spans="2:18" x14ac:dyDescent="0.3">
      <c r="B1327" t="s">
        <v>2577</v>
      </c>
      <c r="C1327" t="s">
        <v>2563</v>
      </c>
      <c r="D1327" t="s">
        <v>2564</v>
      </c>
      <c r="E1327" s="64" t="s">
        <v>2831</v>
      </c>
      <c r="F1327" s="64" t="s">
        <v>2831</v>
      </c>
      <c r="G1327" s="64" t="s">
        <v>568</v>
      </c>
      <c r="H1327" s="64" t="s">
        <v>2851</v>
      </c>
      <c r="I1327" t="s">
        <v>5351</v>
      </c>
      <c r="J1327" t="s">
        <v>2072</v>
      </c>
      <c r="K1327" t="s">
        <v>568</v>
      </c>
      <c r="L1327" s="64" t="s">
        <v>2685</v>
      </c>
      <c r="M1327" t="s">
        <v>2160</v>
      </c>
      <c r="N1327" t="s">
        <v>5352</v>
      </c>
      <c r="O1327" s="263">
        <v>0</v>
      </c>
      <c r="P1327" s="158">
        <v>0</v>
      </c>
      <c r="Q1327" s="64" t="s">
        <v>2147</v>
      </c>
      <c r="R1327" s="64" t="s">
        <v>568</v>
      </c>
    </row>
    <row r="1328" spans="2:18" x14ac:dyDescent="0.3">
      <c r="B1328" t="s">
        <v>2577</v>
      </c>
      <c r="C1328" t="s">
        <v>2563</v>
      </c>
      <c r="D1328" t="s">
        <v>2564</v>
      </c>
      <c r="E1328" s="64" t="s">
        <v>2831</v>
      </c>
      <c r="F1328" s="64" t="s">
        <v>2831</v>
      </c>
      <c r="G1328" s="64" t="s">
        <v>568</v>
      </c>
      <c r="H1328" s="64" t="s">
        <v>2851</v>
      </c>
      <c r="I1328" t="s">
        <v>5353</v>
      </c>
      <c r="J1328" t="s">
        <v>2072</v>
      </c>
      <c r="K1328" t="s">
        <v>568</v>
      </c>
      <c r="L1328" s="64" t="s">
        <v>2672</v>
      </c>
      <c r="M1328" t="s">
        <v>2160</v>
      </c>
      <c r="N1328" t="s">
        <v>5354</v>
      </c>
      <c r="O1328" s="263">
        <v>0</v>
      </c>
      <c r="P1328" s="158">
        <v>0</v>
      </c>
      <c r="Q1328" s="64" t="s">
        <v>254</v>
      </c>
      <c r="R1328" s="64" t="s">
        <v>568</v>
      </c>
    </row>
    <row r="1329" spans="2:18" x14ac:dyDescent="0.3">
      <c r="B1329" t="s">
        <v>2577</v>
      </c>
      <c r="C1329" t="s">
        <v>2563</v>
      </c>
      <c r="D1329" t="s">
        <v>2564</v>
      </c>
      <c r="E1329" s="64" t="s">
        <v>2831</v>
      </c>
      <c r="F1329" s="64" t="s">
        <v>2831</v>
      </c>
      <c r="G1329" s="64" t="s">
        <v>568</v>
      </c>
      <c r="H1329" s="64" t="s">
        <v>2851</v>
      </c>
      <c r="I1329" t="s">
        <v>5355</v>
      </c>
      <c r="J1329" t="s">
        <v>2072</v>
      </c>
      <c r="K1329" t="s">
        <v>568</v>
      </c>
      <c r="L1329" s="64" t="s">
        <v>2672</v>
      </c>
      <c r="M1329" t="s">
        <v>2160</v>
      </c>
      <c r="N1329" t="s">
        <v>5356</v>
      </c>
      <c r="O1329" s="263">
        <v>0</v>
      </c>
      <c r="P1329" s="158">
        <v>0</v>
      </c>
      <c r="Q1329" s="64" t="s">
        <v>254</v>
      </c>
      <c r="R1329" s="64" t="s">
        <v>568</v>
      </c>
    </row>
    <row r="1330" spans="2:18" x14ac:dyDescent="0.3">
      <c r="B1330" t="s">
        <v>2577</v>
      </c>
      <c r="C1330" t="s">
        <v>2563</v>
      </c>
      <c r="D1330" t="s">
        <v>2564</v>
      </c>
      <c r="E1330" s="64" t="s">
        <v>2831</v>
      </c>
      <c r="F1330" s="64" t="s">
        <v>2831</v>
      </c>
      <c r="G1330" s="64" t="s">
        <v>568</v>
      </c>
      <c r="H1330" s="64" t="s">
        <v>2851</v>
      </c>
      <c r="I1330" t="s">
        <v>5357</v>
      </c>
      <c r="J1330" t="s">
        <v>2072</v>
      </c>
      <c r="K1330" t="s">
        <v>568</v>
      </c>
      <c r="L1330" s="64" t="s">
        <v>2616</v>
      </c>
      <c r="M1330" t="s">
        <v>2173</v>
      </c>
      <c r="N1330" t="s">
        <v>5358</v>
      </c>
      <c r="O1330" s="263">
        <v>0</v>
      </c>
      <c r="P1330" s="158">
        <v>0</v>
      </c>
      <c r="Q1330" s="64" t="s">
        <v>254</v>
      </c>
      <c r="R1330" s="64" t="s">
        <v>568</v>
      </c>
    </row>
    <row r="1331" spans="2:18" x14ac:dyDescent="0.3">
      <c r="B1331" t="s">
        <v>2577</v>
      </c>
      <c r="C1331" t="s">
        <v>2563</v>
      </c>
      <c r="D1331" t="s">
        <v>2564</v>
      </c>
      <c r="E1331" s="64" t="s">
        <v>2831</v>
      </c>
      <c r="F1331" s="64" t="s">
        <v>2831</v>
      </c>
      <c r="G1331" s="64" t="s">
        <v>568</v>
      </c>
      <c r="H1331" s="64" t="s">
        <v>2851</v>
      </c>
      <c r="I1331" t="s">
        <v>5359</v>
      </c>
      <c r="J1331" t="s">
        <v>2072</v>
      </c>
      <c r="K1331" t="s">
        <v>568</v>
      </c>
      <c r="L1331" s="64" t="s">
        <v>2704</v>
      </c>
      <c r="M1331" t="s">
        <v>1535</v>
      </c>
      <c r="N1331" t="s">
        <v>1535</v>
      </c>
      <c r="O1331" s="263">
        <v>0</v>
      </c>
      <c r="P1331" s="158">
        <v>0</v>
      </c>
      <c r="Q1331" s="64" t="s">
        <v>254</v>
      </c>
      <c r="R1331" s="64" t="s">
        <v>568</v>
      </c>
    </row>
    <row r="1332" spans="2:18" x14ac:dyDescent="0.3">
      <c r="B1332" t="s">
        <v>2577</v>
      </c>
      <c r="C1332" t="s">
        <v>2563</v>
      </c>
      <c r="D1332" t="s">
        <v>2564</v>
      </c>
      <c r="E1332" s="64" t="s">
        <v>2831</v>
      </c>
      <c r="F1332" s="64" t="s">
        <v>2831</v>
      </c>
      <c r="G1332" s="64" t="s">
        <v>568</v>
      </c>
      <c r="H1332" s="64" t="s">
        <v>2851</v>
      </c>
      <c r="I1332" t="s">
        <v>5360</v>
      </c>
      <c r="J1332" t="s">
        <v>2072</v>
      </c>
      <c r="K1332" t="s">
        <v>568</v>
      </c>
      <c r="L1332" s="64" t="s">
        <v>2685</v>
      </c>
      <c r="M1332" t="s">
        <v>2160</v>
      </c>
      <c r="N1332" t="s">
        <v>5361</v>
      </c>
      <c r="O1332" s="263">
        <v>0</v>
      </c>
      <c r="P1332" s="158">
        <v>0</v>
      </c>
      <c r="Q1332" s="64" t="s">
        <v>254</v>
      </c>
      <c r="R1332" s="64" t="s">
        <v>568</v>
      </c>
    </row>
    <row r="1333" spans="2:18" x14ac:dyDescent="0.3">
      <c r="B1333" t="s">
        <v>2577</v>
      </c>
      <c r="C1333" t="s">
        <v>2574</v>
      </c>
      <c r="D1333" t="s">
        <v>2564</v>
      </c>
      <c r="E1333" s="64" t="s">
        <v>2831</v>
      </c>
      <c r="F1333" s="64" t="s">
        <v>2831</v>
      </c>
      <c r="G1333" s="64" t="s">
        <v>2592</v>
      </c>
      <c r="H1333" s="64" t="s">
        <v>568</v>
      </c>
      <c r="I1333" t="s">
        <v>5362</v>
      </c>
      <c r="J1333" t="s">
        <v>2073</v>
      </c>
      <c r="K1333" t="s">
        <v>5363</v>
      </c>
      <c r="L1333" s="64" t="s">
        <v>254</v>
      </c>
      <c r="M1333" t="s">
        <v>2173</v>
      </c>
      <c r="N1333" t="s">
        <v>4403</v>
      </c>
      <c r="O1333" s="263">
        <v>0</v>
      </c>
      <c r="P1333" s="158">
        <v>0</v>
      </c>
      <c r="Q1333" s="64" t="s">
        <v>2147</v>
      </c>
      <c r="R1333" s="64" t="s">
        <v>568</v>
      </c>
    </row>
    <row r="1334" spans="2:18" x14ac:dyDescent="0.3">
      <c r="B1334" t="s">
        <v>2577</v>
      </c>
      <c r="C1334" t="s">
        <v>2574</v>
      </c>
      <c r="D1334" t="s">
        <v>2564</v>
      </c>
      <c r="E1334" s="64" t="s">
        <v>2831</v>
      </c>
      <c r="F1334" s="64" t="s">
        <v>2831</v>
      </c>
      <c r="G1334" s="64" t="s">
        <v>2592</v>
      </c>
      <c r="H1334" s="64" t="s">
        <v>568</v>
      </c>
      <c r="I1334" t="s">
        <v>5364</v>
      </c>
      <c r="J1334" t="s">
        <v>2073</v>
      </c>
      <c r="K1334" t="s">
        <v>5365</v>
      </c>
      <c r="L1334" s="64" t="s">
        <v>254</v>
      </c>
      <c r="M1334" t="s">
        <v>2160</v>
      </c>
      <c r="N1334" t="s">
        <v>5366</v>
      </c>
      <c r="O1334" s="263">
        <v>0</v>
      </c>
      <c r="P1334" s="158">
        <v>0</v>
      </c>
      <c r="Q1334" s="64" t="s">
        <v>254</v>
      </c>
      <c r="R1334" s="64" t="s">
        <v>568</v>
      </c>
    </row>
    <row r="1335" spans="2:18" x14ac:dyDescent="0.3">
      <c r="B1335" t="s">
        <v>2577</v>
      </c>
      <c r="C1335" t="s">
        <v>2574</v>
      </c>
      <c r="D1335" t="s">
        <v>2564</v>
      </c>
      <c r="E1335" s="64" t="s">
        <v>2831</v>
      </c>
      <c r="F1335" s="64" t="s">
        <v>2831</v>
      </c>
      <c r="G1335" s="64" t="s">
        <v>2592</v>
      </c>
      <c r="H1335" s="64" t="s">
        <v>568</v>
      </c>
      <c r="I1335" t="s">
        <v>5367</v>
      </c>
      <c r="J1335" t="s">
        <v>2073</v>
      </c>
      <c r="K1335" t="s">
        <v>4284</v>
      </c>
      <c r="L1335" s="64" t="s">
        <v>254</v>
      </c>
      <c r="M1335" t="s">
        <v>2160</v>
      </c>
      <c r="N1335" t="s">
        <v>5368</v>
      </c>
      <c r="O1335" s="263">
        <v>0</v>
      </c>
      <c r="P1335" s="158">
        <v>0</v>
      </c>
      <c r="Q1335" s="64" t="s">
        <v>254</v>
      </c>
      <c r="R1335" s="64" t="s">
        <v>568</v>
      </c>
    </row>
    <row r="1336" spans="2:18" x14ac:dyDescent="0.3">
      <c r="B1336" t="s">
        <v>2577</v>
      </c>
      <c r="C1336" t="s">
        <v>2574</v>
      </c>
      <c r="D1336" t="s">
        <v>2564</v>
      </c>
      <c r="E1336" s="64" t="s">
        <v>2831</v>
      </c>
      <c r="F1336" s="64" t="s">
        <v>2831</v>
      </c>
      <c r="G1336" s="64" t="s">
        <v>2592</v>
      </c>
      <c r="H1336" s="64" t="s">
        <v>568</v>
      </c>
      <c r="I1336" t="s">
        <v>5369</v>
      </c>
      <c r="J1336" t="s">
        <v>2073</v>
      </c>
      <c r="K1336" t="s">
        <v>5370</v>
      </c>
      <c r="L1336" s="64" t="s">
        <v>254</v>
      </c>
      <c r="M1336" t="s">
        <v>2176</v>
      </c>
      <c r="N1336" t="s">
        <v>5371</v>
      </c>
      <c r="O1336" s="263">
        <v>0</v>
      </c>
      <c r="P1336" s="158">
        <v>0</v>
      </c>
      <c r="Q1336" s="64" t="s">
        <v>254</v>
      </c>
      <c r="R1336" s="64" t="s">
        <v>568</v>
      </c>
    </row>
    <row r="1337" spans="2:18" x14ac:dyDescent="0.3">
      <c r="B1337" t="s">
        <v>2577</v>
      </c>
      <c r="C1337" t="s">
        <v>2574</v>
      </c>
      <c r="D1337" t="s">
        <v>2564</v>
      </c>
      <c r="E1337" s="64" t="s">
        <v>2831</v>
      </c>
      <c r="F1337" s="64" t="s">
        <v>2831</v>
      </c>
      <c r="G1337" s="64" t="s">
        <v>2592</v>
      </c>
      <c r="H1337" s="64" t="s">
        <v>568</v>
      </c>
      <c r="I1337" t="s">
        <v>5372</v>
      </c>
      <c r="J1337" t="s">
        <v>2073</v>
      </c>
      <c r="K1337" t="s">
        <v>5370</v>
      </c>
      <c r="L1337" s="64" t="s">
        <v>254</v>
      </c>
      <c r="M1337" t="s">
        <v>2173</v>
      </c>
      <c r="N1337" t="s">
        <v>5373</v>
      </c>
      <c r="O1337" s="263">
        <v>0</v>
      </c>
      <c r="P1337" s="158">
        <v>0</v>
      </c>
      <c r="Q1337" s="64" t="s">
        <v>254</v>
      </c>
      <c r="R1337" s="64" t="s">
        <v>568</v>
      </c>
    </row>
    <row r="1338" spans="2:18" x14ac:dyDescent="0.3">
      <c r="B1338" t="s">
        <v>2577</v>
      </c>
      <c r="C1338" t="s">
        <v>2574</v>
      </c>
      <c r="D1338" t="s">
        <v>2564</v>
      </c>
      <c r="E1338" s="64" t="s">
        <v>2831</v>
      </c>
      <c r="F1338" s="64" t="s">
        <v>2831</v>
      </c>
      <c r="G1338" s="64" t="s">
        <v>2592</v>
      </c>
      <c r="H1338" s="64" t="s">
        <v>568</v>
      </c>
      <c r="I1338" t="s">
        <v>5374</v>
      </c>
      <c r="J1338" t="s">
        <v>2073</v>
      </c>
      <c r="K1338" t="s">
        <v>3964</v>
      </c>
      <c r="L1338" s="64" t="s">
        <v>254</v>
      </c>
      <c r="M1338" t="s">
        <v>2160</v>
      </c>
      <c r="N1338" t="s">
        <v>5368</v>
      </c>
      <c r="O1338" s="263">
        <v>0</v>
      </c>
      <c r="P1338" s="158">
        <v>0</v>
      </c>
      <c r="Q1338" s="64" t="s">
        <v>254</v>
      </c>
      <c r="R1338" s="64" t="s">
        <v>568</v>
      </c>
    </row>
    <row r="1339" spans="2:18" x14ac:dyDescent="0.3">
      <c r="B1339" t="s">
        <v>2577</v>
      </c>
      <c r="C1339" t="s">
        <v>2574</v>
      </c>
      <c r="D1339" t="s">
        <v>2564</v>
      </c>
      <c r="E1339" s="64" t="s">
        <v>2831</v>
      </c>
      <c r="F1339" s="64" t="s">
        <v>2831</v>
      </c>
      <c r="G1339" s="64" t="s">
        <v>2592</v>
      </c>
      <c r="H1339" s="64" t="s">
        <v>568</v>
      </c>
      <c r="I1339" t="s">
        <v>5375</v>
      </c>
      <c r="J1339" t="s">
        <v>2073</v>
      </c>
      <c r="K1339" t="s">
        <v>5370</v>
      </c>
      <c r="L1339" s="64" t="s">
        <v>254</v>
      </c>
      <c r="M1339" t="s">
        <v>2176</v>
      </c>
      <c r="N1339" t="s">
        <v>5376</v>
      </c>
      <c r="O1339" s="263">
        <v>0</v>
      </c>
      <c r="P1339" s="158">
        <v>0</v>
      </c>
      <c r="Q1339" s="64" t="s">
        <v>254</v>
      </c>
      <c r="R1339" s="64" t="s">
        <v>568</v>
      </c>
    </row>
    <row r="1340" spans="2:18" x14ac:dyDescent="0.3">
      <c r="B1340" t="s">
        <v>2577</v>
      </c>
      <c r="C1340" t="s">
        <v>2574</v>
      </c>
      <c r="D1340" t="s">
        <v>2564</v>
      </c>
      <c r="E1340" s="64" t="s">
        <v>2831</v>
      </c>
      <c r="F1340" s="64" t="s">
        <v>2831</v>
      </c>
      <c r="G1340" s="64" t="s">
        <v>2592</v>
      </c>
      <c r="H1340" s="64" t="s">
        <v>568</v>
      </c>
      <c r="I1340" t="s">
        <v>5377</v>
      </c>
      <c r="J1340" t="s">
        <v>2073</v>
      </c>
      <c r="K1340" t="s">
        <v>5370</v>
      </c>
      <c r="L1340" s="64" t="s">
        <v>254</v>
      </c>
      <c r="M1340" t="s">
        <v>2176</v>
      </c>
      <c r="N1340" t="s">
        <v>5378</v>
      </c>
      <c r="O1340" s="263">
        <v>0</v>
      </c>
      <c r="P1340" s="158">
        <v>0</v>
      </c>
      <c r="Q1340" s="64" t="s">
        <v>254</v>
      </c>
      <c r="R1340" s="64" t="s">
        <v>568</v>
      </c>
    </row>
    <row r="1341" spans="2:18" x14ac:dyDescent="0.3">
      <c r="B1341" t="s">
        <v>2577</v>
      </c>
      <c r="C1341" t="s">
        <v>2574</v>
      </c>
      <c r="D1341" t="s">
        <v>2564</v>
      </c>
      <c r="E1341" s="64" t="s">
        <v>2831</v>
      </c>
      <c r="F1341" s="64" t="s">
        <v>2831</v>
      </c>
      <c r="G1341" s="64" t="s">
        <v>2592</v>
      </c>
      <c r="H1341" s="64" t="s">
        <v>568</v>
      </c>
      <c r="I1341" t="s">
        <v>5379</v>
      </c>
      <c r="J1341" t="s">
        <v>2073</v>
      </c>
      <c r="K1341" t="s">
        <v>5380</v>
      </c>
      <c r="L1341" s="64" t="s">
        <v>254</v>
      </c>
      <c r="M1341" t="s">
        <v>2160</v>
      </c>
      <c r="N1341" t="s">
        <v>5381</v>
      </c>
      <c r="O1341" s="263">
        <v>0</v>
      </c>
      <c r="P1341" s="158">
        <v>0</v>
      </c>
      <c r="Q1341" s="64" t="s">
        <v>254</v>
      </c>
      <c r="R1341" s="64" t="s">
        <v>568</v>
      </c>
    </row>
    <row r="1342" spans="2:18" x14ac:dyDescent="0.3">
      <c r="B1342" t="s">
        <v>2577</v>
      </c>
      <c r="C1342" t="s">
        <v>2574</v>
      </c>
      <c r="D1342" t="s">
        <v>2564</v>
      </c>
      <c r="E1342" s="64" t="s">
        <v>2831</v>
      </c>
      <c r="F1342" s="64" t="s">
        <v>2831</v>
      </c>
      <c r="G1342" s="64" t="s">
        <v>2592</v>
      </c>
      <c r="H1342" s="64" t="s">
        <v>568</v>
      </c>
      <c r="I1342" t="s">
        <v>5382</v>
      </c>
      <c r="J1342" t="s">
        <v>2072</v>
      </c>
      <c r="K1342" t="s">
        <v>568</v>
      </c>
      <c r="L1342" s="64" t="s">
        <v>254</v>
      </c>
      <c r="M1342" t="s">
        <v>2160</v>
      </c>
      <c r="N1342" t="s">
        <v>2992</v>
      </c>
      <c r="O1342" s="263">
        <v>0</v>
      </c>
      <c r="P1342" s="158">
        <v>0</v>
      </c>
      <c r="Q1342" s="64" t="s">
        <v>254</v>
      </c>
      <c r="R1342" s="64" t="s">
        <v>568</v>
      </c>
    </row>
    <row r="1343" spans="2:18" x14ac:dyDescent="0.3">
      <c r="B1343" t="s">
        <v>2577</v>
      </c>
      <c r="C1343" t="s">
        <v>2574</v>
      </c>
      <c r="D1343" t="s">
        <v>2564</v>
      </c>
      <c r="E1343" s="64" t="s">
        <v>2831</v>
      </c>
      <c r="F1343" s="64" t="s">
        <v>2831</v>
      </c>
      <c r="G1343" s="64" t="s">
        <v>2592</v>
      </c>
      <c r="H1343" s="64" t="s">
        <v>568</v>
      </c>
      <c r="I1343" t="s">
        <v>5383</v>
      </c>
      <c r="J1343" t="s">
        <v>2072</v>
      </c>
      <c r="K1343" t="s">
        <v>568</v>
      </c>
      <c r="L1343" s="64" t="s">
        <v>254</v>
      </c>
      <c r="M1343" t="s">
        <v>2173</v>
      </c>
      <c r="N1343" t="s">
        <v>5384</v>
      </c>
      <c r="O1343" s="263">
        <v>0</v>
      </c>
      <c r="P1343" s="158">
        <v>0</v>
      </c>
      <c r="Q1343" s="64" t="s">
        <v>254</v>
      </c>
      <c r="R1343" s="64" t="s">
        <v>568</v>
      </c>
    </row>
    <row r="1344" spans="2:18" x14ac:dyDescent="0.3">
      <c r="B1344" t="s">
        <v>2577</v>
      </c>
      <c r="C1344" t="s">
        <v>2574</v>
      </c>
      <c r="D1344" t="s">
        <v>2564</v>
      </c>
      <c r="E1344" s="64" t="s">
        <v>2831</v>
      </c>
      <c r="F1344" s="64" t="s">
        <v>2831</v>
      </c>
      <c r="G1344" s="64" t="s">
        <v>2592</v>
      </c>
      <c r="H1344" s="64" t="s">
        <v>568</v>
      </c>
      <c r="I1344" t="s">
        <v>5385</v>
      </c>
      <c r="J1344" t="s">
        <v>2072</v>
      </c>
      <c r="K1344" t="s">
        <v>568</v>
      </c>
      <c r="L1344" s="64" t="s">
        <v>254</v>
      </c>
      <c r="M1344" t="s">
        <v>2160</v>
      </c>
      <c r="N1344" t="s">
        <v>5368</v>
      </c>
      <c r="O1344" s="263">
        <v>0</v>
      </c>
      <c r="P1344" s="158">
        <v>0</v>
      </c>
      <c r="Q1344" s="64" t="s">
        <v>254</v>
      </c>
      <c r="R1344" s="64" t="s">
        <v>568</v>
      </c>
    </row>
    <row r="1345" spans="2:18" x14ac:dyDescent="0.3">
      <c r="B1345" t="s">
        <v>2577</v>
      </c>
      <c r="C1345" t="s">
        <v>2574</v>
      </c>
      <c r="D1345" t="s">
        <v>2564</v>
      </c>
      <c r="E1345" s="64" t="s">
        <v>2831</v>
      </c>
      <c r="F1345" s="64" t="s">
        <v>2831</v>
      </c>
      <c r="G1345" s="64" t="s">
        <v>2592</v>
      </c>
      <c r="H1345" s="64" t="s">
        <v>568</v>
      </c>
      <c r="I1345" t="s">
        <v>5386</v>
      </c>
      <c r="J1345" t="s">
        <v>2072</v>
      </c>
      <c r="K1345" t="s">
        <v>568</v>
      </c>
      <c r="L1345" s="64" t="s">
        <v>254</v>
      </c>
      <c r="M1345" t="s">
        <v>2160</v>
      </c>
      <c r="N1345" t="s">
        <v>5368</v>
      </c>
      <c r="O1345" s="263">
        <v>0</v>
      </c>
      <c r="P1345" s="158">
        <v>0</v>
      </c>
      <c r="Q1345" s="64" t="s">
        <v>2147</v>
      </c>
      <c r="R1345" s="64" t="s">
        <v>568</v>
      </c>
    </row>
    <row r="1346" spans="2:18" x14ac:dyDescent="0.3">
      <c r="B1346" t="s">
        <v>2577</v>
      </c>
      <c r="C1346" t="s">
        <v>2574</v>
      </c>
      <c r="D1346" t="s">
        <v>2564</v>
      </c>
      <c r="E1346" s="64" t="s">
        <v>2831</v>
      </c>
      <c r="F1346" s="64" t="s">
        <v>2831</v>
      </c>
      <c r="G1346" s="64" t="s">
        <v>2592</v>
      </c>
      <c r="H1346" s="64" t="s">
        <v>568</v>
      </c>
      <c r="I1346" t="s">
        <v>5387</v>
      </c>
      <c r="J1346" t="s">
        <v>2072</v>
      </c>
      <c r="K1346" t="s">
        <v>568</v>
      </c>
      <c r="L1346" s="64" t="s">
        <v>254</v>
      </c>
      <c r="M1346" t="s">
        <v>2160</v>
      </c>
      <c r="N1346" t="s">
        <v>4700</v>
      </c>
      <c r="O1346" s="263">
        <v>0</v>
      </c>
      <c r="P1346" s="158">
        <v>0</v>
      </c>
      <c r="Q1346" s="64" t="s">
        <v>254</v>
      </c>
      <c r="R1346" s="64" t="s">
        <v>568</v>
      </c>
    </row>
    <row r="1347" spans="2:18" x14ac:dyDescent="0.3">
      <c r="B1347" t="s">
        <v>2577</v>
      </c>
      <c r="C1347" t="s">
        <v>2574</v>
      </c>
      <c r="D1347" t="s">
        <v>2564</v>
      </c>
      <c r="E1347" s="64" t="s">
        <v>2831</v>
      </c>
      <c r="F1347" s="64" t="s">
        <v>2831</v>
      </c>
      <c r="G1347" s="64" t="s">
        <v>2592</v>
      </c>
      <c r="H1347" s="64" t="s">
        <v>568</v>
      </c>
      <c r="I1347" t="s">
        <v>5388</v>
      </c>
      <c r="J1347" t="s">
        <v>2072</v>
      </c>
      <c r="K1347" t="s">
        <v>568</v>
      </c>
      <c r="L1347" s="64" t="s">
        <v>254</v>
      </c>
      <c r="M1347" t="s">
        <v>2173</v>
      </c>
      <c r="N1347" t="s">
        <v>5389</v>
      </c>
      <c r="O1347" s="263">
        <v>0</v>
      </c>
      <c r="P1347" s="158">
        <v>0</v>
      </c>
      <c r="Q1347" s="64" t="s">
        <v>2147</v>
      </c>
      <c r="R1347" s="64" t="s">
        <v>568</v>
      </c>
    </row>
    <row r="1348" spans="2:18" x14ac:dyDescent="0.3">
      <c r="B1348" t="s">
        <v>2577</v>
      </c>
      <c r="C1348" t="s">
        <v>2574</v>
      </c>
      <c r="D1348" t="s">
        <v>2564</v>
      </c>
      <c r="E1348" s="64" t="s">
        <v>2831</v>
      </c>
      <c r="F1348" s="64" t="s">
        <v>2831</v>
      </c>
      <c r="G1348" s="64" t="s">
        <v>2592</v>
      </c>
      <c r="H1348" s="64" t="s">
        <v>568</v>
      </c>
      <c r="I1348" t="s">
        <v>5390</v>
      </c>
      <c r="J1348" t="s">
        <v>2072</v>
      </c>
      <c r="K1348" t="s">
        <v>568</v>
      </c>
      <c r="L1348" s="64" t="s">
        <v>254</v>
      </c>
      <c r="M1348" t="s">
        <v>2173</v>
      </c>
      <c r="N1348" t="s">
        <v>5391</v>
      </c>
      <c r="O1348" s="263">
        <v>0</v>
      </c>
      <c r="P1348" s="158">
        <v>0</v>
      </c>
      <c r="Q1348" s="64" t="s">
        <v>254</v>
      </c>
      <c r="R1348" s="64" t="s">
        <v>568</v>
      </c>
    </row>
    <row r="1349" spans="2:18" x14ac:dyDescent="0.3">
      <c r="B1349" t="s">
        <v>2577</v>
      </c>
      <c r="C1349" t="s">
        <v>2574</v>
      </c>
      <c r="D1349" t="s">
        <v>2564</v>
      </c>
      <c r="E1349" s="64" t="s">
        <v>2831</v>
      </c>
      <c r="F1349" s="64" t="s">
        <v>2831</v>
      </c>
      <c r="G1349" s="64" t="s">
        <v>2592</v>
      </c>
      <c r="H1349" s="64" t="s">
        <v>568</v>
      </c>
      <c r="I1349" t="s">
        <v>5392</v>
      </c>
      <c r="J1349" t="s">
        <v>2072</v>
      </c>
      <c r="K1349" t="s">
        <v>568</v>
      </c>
      <c r="L1349" s="64" t="s">
        <v>254</v>
      </c>
      <c r="M1349" t="s">
        <v>2173</v>
      </c>
      <c r="N1349" t="s">
        <v>5393</v>
      </c>
      <c r="O1349" s="263">
        <v>0</v>
      </c>
      <c r="P1349" s="158">
        <v>0</v>
      </c>
      <c r="Q1349" s="64" t="s">
        <v>2147</v>
      </c>
      <c r="R1349" s="64" t="s">
        <v>568</v>
      </c>
    </row>
    <row r="1350" spans="2:18" x14ac:dyDescent="0.3">
      <c r="B1350" t="s">
        <v>2577</v>
      </c>
      <c r="C1350" t="s">
        <v>2574</v>
      </c>
      <c r="D1350" t="s">
        <v>2564</v>
      </c>
      <c r="E1350" s="64" t="s">
        <v>2831</v>
      </c>
      <c r="F1350" s="64" t="s">
        <v>2831</v>
      </c>
      <c r="G1350" s="64" t="s">
        <v>2592</v>
      </c>
      <c r="H1350" s="64" t="s">
        <v>568</v>
      </c>
      <c r="I1350" t="s">
        <v>5394</v>
      </c>
      <c r="J1350" t="s">
        <v>2072</v>
      </c>
      <c r="K1350" t="s">
        <v>568</v>
      </c>
      <c r="L1350" s="64" t="s">
        <v>254</v>
      </c>
      <c r="M1350" t="s">
        <v>2160</v>
      </c>
      <c r="N1350" t="s">
        <v>5395</v>
      </c>
      <c r="O1350" s="263">
        <v>0</v>
      </c>
      <c r="P1350" s="158">
        <v>0</v>
      </c>
      <c r="Q1350" s="64" t="s">
        <v>254</v>
      </c>
      <c r="R1350" s="64" t="s">
        <v>568</v>
      </c>
    </row>
    <row r="1351" spans="2:18" x14ac:dyDescent="0.3">
      <c r="B1351" t="s">
        <v>2577</v>
      </c>
      <c r="C1351" t="s">
        <v>2574</v>
      </c>
      <c r="D1351" t="s">
        <v>2564</v>
      </c>
      <c r="E1351" s="64" t="s">
        <v>2831</v>
      </c>
      <c r="F1351" s="64" t="s">
        <v>2831</v>
      </c>
      <c r="G1351" s="64" t="s">
        <v>2592</v>
      </c>
      <c r="H1351" s="64" t="s">
        <v>568</v>
      </c>
      <c r="I1351" t="s">
        <v>5396</v>
      </c>
      <c r="J1351" t="s">
        <v>2072</v>
      </c>
      <c r="K1351" t="s">
        <v>568</v>
      </c>
      <c r="L1351" s="64" t="s">
        <v>254</v>
      </c>
      <c r="M1351" t="s">
        <v>2160</v>
      </c>
      <c r="N1351" t="s">
        <v>5397</v>
      </c>
      <c r="O1351" s="263">
        <v>0</v>
      </c>
      <c r="P1351" s="158">
        <v>0</v>
      </c>
      <c r="Q1351" s="64" t="s">
        <v>254</v>
      </c>
      <c r="R1351" s="64" t="s">
        <v>568</v>
      </c>
    </row>
    <row r="1352" spans="2:18" x14ac:dyDescent="0.3">
      <c r="B1352" t="s">
        <v>2577</v>
      </c>
      <c r="C1352" t="s">
        <v>2574</v>
      </c>
      <c r="D1352" t="s">
        <v>2564</v>
      </c>
      <c r="E1352" s="64" t="s">
        <v>2831</v>
      </c>
      <c r="F1352" s="64" t="s">
        <v>2831</v>
      </c>
      <c r="G1352" s="64" t="s">
        <v>2592</v>
      </c>
      <c r="H1352" s="64" t="s">
        <v>568</v>
      </c>
      <c r="I1352" t="s">
        <v>5398</v>
      </c>
      <c r="J1352" t="s">
        <v>2072</v>
      </c>
      <c r="K1352" t="s">
        <v>568</v>
      </c>
      <c r="L1352" s="64" t="s">
        <v>254</v>
      </c>
      <c r="M1352" t="s">
        <v>2173</v>
      </c>
      <c r="N1352" t="s">
        <v>5399</v>
      </c>
      <c r="O1352" s="263">
        <v>0</v>
      </c>
      <c r="P1352" s="158">
        <v>0</v>
      </c>
      <c r="Q1352" s="64" t="s">
        <v>254</v>
      </c>
      <c r="R1352" s="64" t="s">
        <v>568</v>
      </c>
    </row>
    <row r="1353" spans="2:18" x14ac:dyDescent="0.3">
      <c r="B1353" t="s">
        <v>2577</v>
      </c>
      <c r="C1353" t="s">
        <v>2574</v>
      </c>
      <c r="D1353" t="s">
        <v>2564</v>
      </c>
      <c r="E1353" s="64" t="s">
        <v>2831</v>
      </c>
      <c r="F1353" s="64" t="s">
        <v>2831</v>
      </c>
      <c r="G1353" s="64" t="s">
        <v>2592</v>
      </c>
      <c r="H1353" s="64" t="s">
        <v>568</v>
      </c>
      <c r="I1353" t="s">
        <v>5400</v>
      </c>
      <c r="J1353" t="s">
        <v>2072</v>
      </c>
      <c r="K1353" t="s">
        <v>568</v>
      </c>
      <c r="L1353" s="64" t="s">
        <v>254</v>
      </c>
      <c r="M1353" t="s">
        <v>2176</v>
      </c>
      <c r="N1353" t="s">
        <v>5401</v>
      </c>
      <c r="O1353" s="263">
        <v>0</v>
      </c>
      <c r="P1353" s="158">
        <v>0</v>
      </c>
      <c r="Q1353" s="64" t="s">
        <v>254</v>
      </c>
      <c r="R1353" s="64" t="s">
        <v>568</v>
      </c>
    </row>
    <row r="1354" spans="2:18" x14ac:dyDescent="0.3">
      <c r="B1354" t="s">
        <v>2577</v>
      </c>
      <c r="C1354" t="s">
        <v>2574</v>
      </c>
      <c r="D1354" t="s">
        <v>2564</v>
      </c>
      <c r="E1354" s="64" t="s">
        <v>2831</v>
      </c>
      <c r="F1354" s="64" t="s">
        <v>2831</v>
      </c>
      <c r="G1354" s="64" t="s">
        <v>2592</v>
      </c>
      <c r="H1354" s="64" t="s">
        <v>568</v>
      </c>
      <c r="I1354" t="s">
        <v>5402</v>
      </c>
      <c r="J1354" t="s">
        <v>2072</v>
      </c>
      <c r="K1354" t="s">
        <v>568</v>
      </c>
      <c r="L1354" s="64" t="s">
        <v>254</v>
      </c>
      <c r="M1354" t="s">
        <v>2160</v>
      </c>
      <c r="N1354" t="s">
        <v>5368</v>
      </c>
      <c r="O1354" s="263">
        <v>0</v>
      </c>
      <c r="P1354" s="158">
        <v>0</v>
      </c>
      <c r="Q1354" s="64" t="s">
        <v>2147</v>
      </c>
      <c r="R1354" s="64" t="s">
        <v>568</v>
      </c>
    </row>
    <row r="1355" spans="2:18" x14ac:dyDescent="0.3">
      <c r="B1355" t="s">
        <v>2577</v>
      </c>
      <c r="C1355" t="s">
        <v>2574</v>
      </c>
      <c r="D1355" t="s">
        <v>2564</v>
      </c>
      <c r="E1355" s="64" t="s">
        <v>2831</v>
      </c>
      <c r="F1355" s="64" t="s">
        <v>2831</v>
      </c>
      <c r="G1355" s="64" t="s">
        <v>2835</v>
      </c>
      <c r="H1355" s="64" t="s">
        <v>568</v>
      </c>
      <c r="I1355" t="s">
        <v>5403</v>
      </c>
      <c r="J1355" t="s">
        <v>2072</v>
      </c>
      <c r="K1355" t="s">
        <v>568</v>
      </c>
      <c r="L1355" s="64" t="s">
        <v>254</v>
      </c>
      <c r="M1355" t="s">
        <v>2176</v>
      </c>
      <c r="N1355" t="s">
        <v>5404</v>
      </c>
      <c r="O1355" s="263">
        <v>0</v>
      </c>
      <c r="P1355" s="158">
        <v>0</v>
      </c>
      <c r="Q1355" s="64" t="s">
        <v>254</v>
      </c>
      <c r="R1355" s="64" t="s">
        <v>568</v>
      </c>
    </row>
    <row r="1356" spans="2:18" x14ac:dyDescent="0.3">
      <c r="B1356" t="s">
        <v>2577</v>
      </c>
      <c r="C1356" t="s">
        <v>2574</v>
      </c>
      <c r="D1356" t="s">
        <v>2564</v>
      </c>
      <c r="E1356" s="64" t="s">
        <v>2831</v>
      </c>
      <c r="F1356" s="64" t="s">
        <v>2831</v>
      </c>
      <c r="G1356" s="64" t="s">
        <v>2835</v>
      </c>
      <c r="H1356" s="64" t="s">
        <v>568</v>
      </c>
      <c r="I1356" t="s">
        <v>5405</v>
      </c>
      <c r="J1356" t="s">
        <v>2072</v>
      </c>
      <c r="K1356" t="s">
        <v>568</v>
      </c>
      <c r="L1356" s="64" t="s">
        <v>254</v>
      </c>
      <c r="M1356" t="s">
        <v>2160</v>
      </c>
      <c r="N1356" t="s">
        <v>5406</v>
      </c>
      <c r="O1356" s="263">
        <v>0</v>
      </c>
      <c r="P1356" s="158">
        <v>0</v>
      </c>
      <c r="Q1356" s="64" t="s">
        <v>254</v>
      </c>
      <c r="R1356" s="64" t="s">
        <v>568</v>
      </c>
    </row>
    <row r="1357" spans="2:18" x14ac:dyDescent="0.3">
      <c r="B1357" t="s">
        <v>2577</v>
      </c>
      <c r="C1357" t="s">
        <v>2574</v>
      </c>
      <c r="D1357" t="s">
        <v>2564</v>
      </c>
      <c r="E1357" s="64" t="s">
        <v>2831</v>
      </c>
      <c r="F1357" s="64" t="s">
        <v>2831</v>
      </c>
      <c r="G1357" s="64" t="s">
        <v>2835</v>
      </c>
      <c r="H1357" s="64" t="s">
        <v>568</v>
      </c>
      <c r="I1357" t="s">
        <v>5407</v>
      </c>
      <c r="J1357" t="s">
        <v>2072</v>
      </c>
      <c r="K1357" t="s">
        <v>568</v>
      </c>
      <c r="L1357" s="64" t="s">
        <v>254</v>
      </c>
      <c r="M1357" t="s">
        <v>2173</v>
      </c>
      <c r="N1357" t="s">
        <v>5408</v>
      </c>
      <c r="O1357" s="263">
        <v>0</v>
      </c>
      <c r="P1357" s="158">
        <v>0</v>
      </c>
      <c r="Q1357" s="64" t="s">
        <v>254</v>
      </c>
      <c r="R1357" s="64" t="s">
        <v>568</v>
      </c>
    </row>
    <row r="1358" spans="2:18" x14ac:dyDescent="0.3">
      <c r="B1358" t="s">
        <v>2577</v>
      </c>
      <c r="C1358" t="s">
        <v>2574</v>
      </c>
      <c r="D1358" t="s">
        <v>2564</v>
      </c>
      <c r="E1358" s="64" t="s">
        <v>2831</v>
      </c>
      <c r="F1358" s="64" t="s">
        <v>2831</v>
      </c>
      <c r="G1358" s="64" t="s">
        <v>2835</v>
      </c>
      <c r="H1358" s="64" t="s">
        <v>568</v>
      </c>
      <c r="I1358" t="s">
        <v>5409</v>
      </c>
      <c r="J1358" t="s">
        <v>2072</v>
      </c>
      <c r="K1358" t="s">
        <v>568</v>
      </c>
      <c r="L1358" s="64" t="s">
        <v>254</v>
      </c>
      <c r="M1358" t="s">
        <v>2176</v>
      </c>
      <c r="N1358" t="s">
        <v>5410</v>
      </c>
      <c r="O1358" s="263">
        <v>0</v>
      </c>
      <c r="P1358" s="158">
        <v>0</v>
      </c>
      <c r="Q1358" s="64" t="s">
        <v>254</v>
      </c>
      <c r="R1358" s="64" t="s">
        <v>568</v>
      </c>
    </row>
    <row r="1359" spans="2:18" x14ac:dyDescent="0.3">
      <c r="B1359" t="s">
        <v>2577</v>
      </c>
      <c r="C1359" t="s">
        <v>2574</v>
      </c>
      <c r="D1359" t="s">
        <v>2564</v>
      </c>
      <c r="E1359" s="64" t="s">
        <v>2831</v>
      </c>
      <c r="F1359" s="64" t="s">
        <v>2831</v>
      </c>
      <c r="G1359" s="64" t="s">
        <v>2835</v>
      </c>
      <c r="H1359" s="64" t="s">
        <v>568</v>
      </c>
      <c r="I1359" t="s">
        <v>5411</v>
      </c>
      <c r="J1359" t="s">
        <v>2072</v>
      </c>
      <c r="K1359" t="s">
        <v>568</v>
      </c>
      <c r="L1359" s="64" t="s">
        <v>254</v>
      </c>
      <c r="M1359" t="s">
        <v>2186</v>
      </c>
      <c r="N1359" t="s">
        <v>5412</v>
      </c>
      <c r="O1359" s="263">
        <v>0</v>
      </c>
      <c r="P1359" s="158">
        <v>0</v>
      </c>
      <c r="Q1359" s="64" t="s">
        <v>2147</v>
      </c>
      <c r="R1359" s="64" t="s">
        <v>568</v>
      </c>
    </row>
    <row r="1360" spans="2:18" x14ac:dyDescent="0.3">
      <c r="B1360" t="s">
        <v>2577</v>
      </c>
      <c r="C1360" t="s">
        <v>2574</v>
      </c>
      <c r="D1360" t="s">
        <v>2564</v>
      </c>
      <c r="E1360" s="64" t="s">
        <v>2831</v>
      </c>
      <c r="F1360" s="64" t="s">
        <v>2831</v>
      </c>
      <c r="G1360" s="64" t="s">
        <v>2835</v>
      </c>
      <c r="H1360" s="64" t="s">
        <v>568</v>
      </c>
      <c r="I1360" t="s">
        <v>5413</v>
      </c>
      <c r="J1360" t="s">
        <v>2072</v>
      </c>
      <c r="K1360" t="s">
        <v>568</v>
      </c>
      <c r="L1360" s="64" t="s">
        <v>254</v>
      </c>
      <c r="M1360" t="s">
        <v>2173</v>
      </c>
      <c r="N1360" t="s">
        <v>5414</v>
      </c>
      <c r="O1360" s="263">
        <v>0</v>
      </c>
      <c r="P1360" s="158">
        <v>0</v>
      </c>
      <c r="Q1360" s="64" t="s">
        <v>254</v>
      </c>
      <c r="R1360" s="64" t="s">
        <v>568</v>
      </c>
    </row>
    <row r="1361" spans="2:18" x14ac:dyDescent="0.3">
      <c r="B1361" t="s">
        <v>2577</v>
      </c>
      <c r="C1361" t="s">
        <v>2574</v>
      </c>
      <c r="D1361" t="s">
        <v>2564</v>
      </c>
      <c r="E1361" s="64" t="s">
        <v>2831</v>
      </c>
      <c r="F1361" s="64" t="s">
        <v>2831</v>
      </c>
      <c r="G1361" s="64" t="s">
        <v>2835</v>
      </c>
      <c r="H1361" s="64" t="s">
        <v>568</v>
      </c>
      <c r="I1361" t="s">
        <v>5415</v>
      </c>
      <c r="J1361" t="s">
        <v>2073</v>
      </c>
      <c r="K1361" t="s">
        <v>4305</v>
      </c>
      <c r="L1361" s="64" t="s">
        <v>254</v>
      </c>
      <c r="M1361" t="s">
        <v>2173</v>
      </c>
      <c r="N1361" t="s">
        <v>5416</v>
      </c>
      <c r="O1361" s="263">
        <v>0</v>
      </c>
      <c r="P1361" s="158">
        <v>0</v>
      </c>
      <c r="Q1361" s="64" t="s">
        <v>254</v>
      </c>
      <c r="R1361" s="64" t="s">
        <v>568</v>
      </c>
    </row>
    <row r="1362" spans="2:18" x14ac:dyDescent="0.3">
      <c r="B1362" t="s">
        <v>2577</v>
      </c>
      <c r="C1362" t="s">
        <v>2574</v>
      </c>
      <c r="D1362" t="s">
        <v>2564</v>
      </c>
      <c r="E1362" s="64" t="s">
        <v>2831</v>
      </c>
      <c r="F1362" s="64" t="s">
        <v>2831</v>
      </c>
      <c r="G1362" s="64" t="s">
        <v>2835</v>
      </c>
      <c r="H1362" s="64" t="s">
        <v>568</v>
      </c>
      <c r="I1362" t="s">
        <v>5417</v>
      </c>
      <c r="J1362" t="s">
        <v>2073</v>
      </c>
      <c r="K1362" t="s">
        <v>5418</v>
      </c>
      <c r="L1362" s="64" t="s">
        <v>254</v>
      </c>
      <c r="M1362" t="s">
        <v>2160</v>
      </c>
      <c r="N1362" t="s">
        <v>5419</v>
      </c>
      <c r="O1362" s="263">
        <v>0</v>
      </c>
      <c r="P1362" s="158">
        <v>0</v>
      </c>
      <c r="Q1362" s="64" t="s">
        <v>254</v>
      </c>
      <c r="R1362" s="64" t="s">
        <v>568</v>
      </c>
    </row>
    <row r="1363" spans="2:18" x14ac:dyDescent="0.3">
      <c r="B1363" t="s">
        <v>2577</v>
      </c>
      <c r="C1363" t="s">
        <v>2574</v>
      </c>
      <c r="D1363" t="s">
        <v>2564</v>
      </c>
      <c r="E1363" s="64" t="s">
        <v>2831</v>
      </c>
      <c r="F1363" s="64" t="s">
        <v>2831</v>
      </c>
      <c r="G1363" s="64" t="s">
        <v>2835</v>
      </c>
      <c r="H1363" s="64" t="s">
        <v>568</v>
      </c>
      <c r="I1363" t="s">
        <v>5420</v>
      </c>
      <c r="J1363" t="s">
        <v>2073</v>
      </c>
      <c r="K1363" t="s">
        <v>5421</v>
      </c>
      <c r="L1363" s="64" t="s">
        <v>254</v>
      </c>
      <c r="M1363" t="s">
        <v>2160</v>
      </c>
      <c r="N1363" t="s">
        <v>5422</v>
      </c>
      <c r="O1363" s="263">
        <v>0</v>
      </c>
      <c r="P1363" s="158">
        <v>0</v>
      </c>
      <c r="Q1363" s="64" t="s">
        <v>254</v>
      </c>
      <c r="R1363" s="64" t="s">
        <v>568</v>
      </c>
    </row>
    <row r="1364" spans="2:18" x14ac:dyDescent="0.3">
      <c r="B1364" t="s">
        <v>2577</v>
      </c>
      <c r="C1364" t="s">
        <v>2574</v>
      </c>
      <c r="D1364" t="s">
        <v>2564</v>
      </c>
      <c r="E1364" s="64" t="s">
        <v>2831</v>
      </c>
      <c r="F1364" s="64" t="s">
        <v>2831</v>
      </c>
      <c r="G1364" s="64" t="s">
        <v>2835</v>
      </c>
      <c r="H1364" s="64" t="s">
        <v>568</v>
      </c>
      <c r="I1364" t="s">
        <v>5423</v>
      </c>
      <c r="J1364" t="s">
        <v>2073</v>
      </c>
      <c r="K1364" t="s">
        <v>5424</v>
      </c>
      <c r="L1364" s="64" t="s">
        <v>254</v>
      </c>
      <c r="M1364" t="s">
        <v>2176</v>
      </c>
      <c r="N1364" t="s">
        <v>5425</v>
      </c>
      <c r="O1364" s="263">
        <v>0</v>
      </c>
      <c r="P1364" s="158">
        <v>0</v>
      </c>
      <c r="Q1364" s="64" t="s">
        <v>254</v>
      </c>
      <c r="R1364" s="64" t="s">
        <v>568</v>
      </c>
    </row>
    <row r="1365" spans="2:18" x14ac:dyDescent="0.3">
      <c r="B1365" t="s">
        <v>2577</v>
      </c>
      <c r="C1365" t="s">
        <v>2574</v>
      </c>
      <c r="D1365" t="s">
        <v>2564</v>
      </c>
      <c r="E1365" s="64" t="s">
        <v>2831</v>
      </c>
      <c r="F1365" s="64" t="s">
        <v>2831</v>
      </c>
      <c r="G1365" s="64" t="s">
        <v>2835</v>
      </c>
      <c r="H1365" s="64" t="s">
        <v>568</v>
      </c>
      <c r="I1365" t="s">
        <v>5426</v>
      </c>
      <c r="J1365" t="s">
        <v>2073</v>
      </c>
      <c r="K1365" t="s">
        <v>2598</v>
      </c>
      <c r="L1365" s="64" t="s">
        <v>254</v>
      </c>
      <c r="M1365" t="s">
        <v>2173</v>
      </c>
      <c r="N1365" t="s">
        <v>5427</v>
      </c>
      <c r="O1365" s="263">
        <v>0</v>
      </c>
      <c r="P1365" s="158">
        <v>0</v>
      </c>
      <c r="Q1365" s="64" t="s">
        <v>254</v>
      </c>
      <c r="R1365" s="64" t="s">
        <v>568</v>
      </c>
    </row>
    <row r="1366" spans="2:18" x14ac:dyDescent="0.3">
      <c r="B1366" t="s">
        <v>2577</v>
      </c>
      <c r="C1366" t="s">
        <v>2574</v>
      </c>
      <c r="D1366" t="s">
        <v>2564</v>
      </c>
      <c r="E1366" s="64" t="s">
        <v>2831</v>
      </c>
      <c r="F1366" s="64" t="s">
        <v>2831</v>
      </c>
      <c r="G1366" s="64" t="s">
        <v>2835</v>
      </c>
      <c r="H1366" s="64" t="s">
        <v>568</v>
      </c>
      <c r="I1366" t="s">
        <v>5428</v>
      </c>
      <c r="J1366" t="s">
        <v>2073</v>
      </c>
      <c r="K1366" t="s">
        <v>5429</v>
      </c>
      <c r="L1366" s="64" t="s">
        <v>254</v>
      </c>
      <c r="M1366" t="s">
        <v>2173</v>
      </c>
      <c r="N1366" t="s">
        <v>5430</v>
      </c>
      <c r="O1366" s="263">
        <v>0</v>
      </c>
      <c r="P1366" s="158">
        <v>0</v>
      </c>
      <c r="Q1366" s="64" t="s">
        <v>2147</v>
      </c>
      <c r="R1366" s="64" t="s">
        <v>568</v>
      </c>
    </row>
    <row r="1367" spans="2:18" x14ac:dyDescent="0.3">
      <c r="B1367" t="s">
        <v>2577</v>
      </c>
      <c r="C1367" t="s">
        <v>2574</v>
      </c>
      <c r="D1367" t="s">
        <v>2564</v>
      </c>
      <c r="E1367" s="64" t="s">
        <v>2831</v>
      </c>
      <c r="F1367" s="64" t="s">
        <v>2831</v>
      </c>
      <c r="G1367" s="64" t="s">
        <v>2835</v>
      </c>
      <c r="H1367" s="64" t="s">
        <v>568</v>
      </c>
      <c r="I1367" t="s">
        <v>5431</v>
      </c>
      <c r="J1367" t="s">
        <v>2073</v>
      </c>
      <c r="K1367" t="s">
        <v>3294</v>
      </c>
      <c r="L1367" s="64" t="s">
        <v>254</v>
      </c>
      <c r="M1367" t="s">
        <v>2173</v>
      </c>
      <c r="N1367" t="s">
        <v>5432</v>
      </c>
      <c r="O1367" s="263">
        <v>0</v>
      </c>
      <c r="P1367" s="158">
        <v>0</v>
      </c>
      <c r="Q1367" s="64" t="s">
        <v>254</v>
      </c>
      <c r="R1367" s="64" t="s">
        <v>568</v>
      </c>
    </row>
    <row r="1368" spans="2:18" x14ac:dyDescent="0.3">
      <c r="B1368" t="s">
        <v>2577</v>
      </c>
      <c r="C1368" t="s">
        <v>2574</v>
      </c>
      <c r="D1368" t="s">
        <v>2564</v>
      </c>
      <c r="E1368" s="64" t="s">
        <v>2831</v>
      </c>
      <c r="F1368" s="64" t="s">
        <v>2831</v>
      </c>
      <c r="G1368" s="64" t="s">
        <v>2851</v>
      </c>
      <c r="H1368" s="64" t="s">
        <v>568</v>
      </c>
      <c r="I1368" t="s">
        <v>5433</v>
      </c>
      <c r="J1368" t="s">
        <v>2073</v>
      </c>
      <c r="K1368" t="s">
        <v>5434</v>
      </c>
      <c r="L1368" s="64" t="s">
        <v>254</v>
      </c>
      <c r="M1368" t="s">
        <v>2173</v>
      </c>
      <c r="N1368" t="s">
        <v>5435</v>
      </c>
      <c r="O1368" s="263">
        <v>0</v>
      </c>
      <c r="P1368" s="158">
        <v>0</v>
      </c>
      <c r="Q1368" s="64" t="s">
        <v>254</v>
      </c>
      <c r="R1368" s="64" t="s">
        <v>568</v>
      </c>
    </row>
    <row r="1369" spans="2:18" x14ac:dyDescent="0.3">
      <c r="B1369" t="s">
        <v>2577</v>
      </c>
      <c r="C1369" t="s">
        <v>2574</v>
      </c>
      <c r="D1369" t="s">
        <v>2564</v>
      </c>
      <c r="E1369" s="64" t="s">
        <v>2831</v>
      </c>
      <c r="F1369" s="64" t="s">
        <v>2831</v>
      </c>
      <c r="G1369" s="64" t="s">
        <v>2851</v>
      </c>
      <c r="H1369" s="64" t="s">
        <v>568</v>
      </c>
      <c r="I1369" t="s">
        <v>5436</v>
      </c>
      <c r="J1369" t="s">
        <v>2073</v>
      </c>
      <c r="K1369" t="s">
        <v>5437</v>
      </c>
      <c r="L1369" s="64" t="s">
        <v>254</v>
      </c>
      <c r="M1369" t="s">
        <v>2160</v>
      </c>
      <c r="N1369" t="s">
        <v>5438</v>
      </c>
      <c r="O1369" s="263">
        <v>0</v>
      </c>
      <c r="P1369" s="158">
        <v>0</v>
      </c>
      <c r="Q1369" s="64" t="s">
        <v>254</v>
      </c>
      <c r="R1369" s="64" t="s">
        <v>568</v>
      </c>
    </row>
    <row r="1370" spans="2:18" x14ac:dyDescent="0.3">
      <c r="B1370" t="s">
        <v>2577</v>
      </c>
      <c r="C1370" t="s">
        <v>2574</v>
      </c>
      <c r="D1370" t="s">
        <v>2564</v>
      </c>
      <c r="E1370" s="64" t="s">
        <v>2831</v>
      </c>
      <c r="F1370" s="64" t="s">
        <v>2831</v>
      </c>
      <c r="G1370" s="64" t="s">
        <v>2851</v>
      </c>
      <c r="H1370" s="64" t="s">
        <v>568</v>
      </c>
      <c r="I1370" t="s">
        <v>5439</v>
      </c>
      <c r="J1370" t="s">
        <v>2073</v>
      </c>
      <c r="K1370" t="s">
        <v>5440</v>
      </c>
      <c r="L1370" s="64" t="s">
        <v>254</v>
      </c>
      <c r="M1370" t="s">
        <v>2160</v>
      </c>
      <c r="N1370" t="s">
        <v>5441</v>
      </c>
      <c r="O1370" s="263">
        <v>0</v>
      </c>
      <c r="P1370" s="158">
        <v>0</v>
      </c>
      <c r="Q1370" s="64" t="s">
        <v>254</v>
      </c>
      <c r="R1370" s="64" t="s">
        <v>568</v>
      </c>
    </row>
    <row r="1371" spans="2:18" x14ac:dyDescent="0.3">
      <c r="B1371" t="s">
        <v>2577</v>
      </c>
      <c r="C1371" t="s">
        <v>2574</v>
      </c>
      <c r="D1371" t="s">
        <v>2564</v>
      </c>
      <c r="E1371" s="64" t="s">
        <v>2831</v>
      </c>
      <c r="F1371" s="64" t="s">
        <v>2831</v>
      </c>
      <c r="G1371" s="64" t="s">
        <v>2851</v>
      </c>
      <c r="H1371" s="64" t="s">
        <v>568</v>
      </c>
      <c r="I1371" t="s">
        <v>5442</v>
      </c>
      <c r="J1371" t="s">
        <v>2073</v>
      </c>
      <c r="K1371" t="s">
        <v>5443</v>
      </c>
      <c r="L1371" s="64" t="s">
        <v>254</v>
      </c>
      <c r="M1371" t="s">
        <v>2173</v>
      </c>
      <c r="N1371" t="s">
        <v>5444</v>
      </c>
      <c r="O1371" s="263">
        <v>0</v>
      </c>
      <c r="P1371" s="158">
        <v>0</v>
      </c>
      <c r="Q1371" s="64" t="s">
        <v>254</v>
      </c>
      <c r="R1371" s="64" t="s">
        <v>568</v>
      </c>
    </row>
    <row r="1372" spans="2:18" x14ac:dyDescent="0.3">
      <c r="B1372" t="s">
        <v>2577</v>
      </c>
      <c r="C1372" t="s">
        <v>2574</v>
      </c>
      <c r="D1372" t="s">
        <v>2564</v>
      </c>
      <c r="E1372" s="64" t="s">
        <v>2831</v>
      </c>
      <c r="F1372" s="64" t="s">
        <v>2831</v>
      </c>
      <c r="G1372" s="64" t="s">
        <v>2851</v>
      </c>
      <c r="H1372" s="64" t="s">
        <v>568</v>
      </c>
      <c r="I1372" t="s">
        <v>5445</v>
      </c>
      <c r="J1372" t="s">
        <v>2073</v>
      </c>
      <c r="K1372" t="s">
        <v>3294</v>
      </c>
      <c r="L1372" s="64" t="s">
        <v>254</v>
      </c>
      <c r="M1372" t="s">
        <v>2160</v>
      </c>
      <c r="N1372" t="s">
        <v>5446</v>
      </c>
      <c r="O1372" s="263">
        <v>0</v>
      </c>
      <c r="P1372" s="158">
        <v>0</v>
      </c>
      <c r="Q1372" s="64" t="s">
        <v>254</v>
      </c>
      <c r="R1372" s="64" t="s">
        <v>568</v>
      </c>
    </row>
    <row r="1373" spans="2:18" x14ac:dyDescent="0.3">
      <c r="B1373" t="s">
        <v>2577</v>
      </c>
      <c r="C1373" t="s">
        <v>2574</v>
      </c>
      <c r="D1373" t="s">
        <v>2564</v>
      </c>
      <c r="E1373" s="64" t="s">
        <v>2831</v>
      </c>
      <c r="F1373" s="64" t="s">
        <v>2831</v>
      </c>
      <c r="G1373" s="64" t="s">
        <v>2851</v>
      </c>
      <c r="H1373" s="64" t="s">
        <v>568</v>
      </c>
      <c r="I1373" t="s">
        <v>5447</v>
      </c>
      <c r="J1373" t="s">
        <v>2073</v>
      </c>
      <c r="K1373" t="s">
        <v>5448</v>
      </c>
      <c r="L1373" s="64" t="s">
        <v>254</v>
      </c>
      <c r="M1373" t="s">
        <v>2173</v>
      </c>
      <c r="N1373" t="s">
        <v>5449</v>
      </c>
      <c r="O1373" s="263">
        <v>0</v>
      </c>
      <c r="P1373" s="158">
        <v>0</v>
      </c>
      <c r="Q1373" s="64" t="s">
        <v>254</v>
      </c>
      <c r="R1373" s="64" t="s">
        <v>568</v>
      </c>
    </row>
    <row r="1374" spans="2:18" x14ac:dyDescent="0.3">
      <c r="B1374" t="s">
        <v>2577</v>
      </c>
      <c r="C1374" t="s">
        <v>2574</v>
      </c>
      <c r="D1374" t="s">
        <v>2564</v>
      </c>
      <c r="E1374" s="64" t="s">
        <v>2831</v>
      </c>
      <c r="F1374" s="64" t="s">
        <v>2831</v>
      </c>
      <c r="G1374" s="64" t="s">
        <v>2851</v>
      </c>
      <c r="H1374" s="64" t="s">
        <v>568</v>
      </c>
      <c r="I1374" t="s">
        <v>5450</v>
      </c>
      <c r="J1374" t="s">
        <v>2072</v>
      </c>
      <c r="K1374" t="s">
        <v>568</v>
      </c>
      <c r="L1374" s="64" t="s">
        <v>254</v>
      </c>
      <c r="M1374" t="s">
        <v>2160</v>
      </c>
      <c r="N1374" t="s">
        <v>5451</v>
      </c>
      <c r="O1374" s="263">
        <v>0</v>
      </c>
      <c r="P1374" s="158">
        <v>0</v>
      </c>
      <c r="Q1374" s="64" t="s">
        <v>254</v>
      </c>
      <c r="R1374" s="64" t="s">
        <v>568</v>
      </c>
    </row>
    <row r="1375" spans="2:18" x14ac:dyDescent="0.3">
      <c r="B1375" t="s">
        <v>2577</v>
      </c>
      <c r="C1375" t="s">
        <v>2574</v>
      </c>
      <c r="D1375" t="s">
        <v>2564</v>
      </c>
      <c r="E1375" s="64" t="s">
        <v>2831</v>
      </c>
      <c r="F1375" s="64" t="s">
        <v>2831</v>
      </c>
      <c r="G1375" s="64" t="s">
        <v>2851</v>
      </c>
      <c r="H1375" s="64" t="s">
        <v>568</v>
      </c>
      <c r="I1375" t="s">
        <v>5452</v>
      </c>
      <c r="J1375" t="s">
        <v>2072</v>
      </c>
      <c r="K1375" t="s">
        <v>568</v>
      </c>
      <c r="L1375" s="64" t="s">
        <v>254</v>
      </c>
      <c r="M1375" t="s">
        <v>2173</v>
      </c>
      <c r="N1375" t="s">
        <v>5453</v>
      </c>
      <c r="O1375" s="263">
        <v>0</v>
      </c>
      <c r="P1375" s="158">
        <v>0</v>
      </c>
      <c r="Q1375" s="64" t="s">
        <v>254</v>
      </c>
      <c r="R1375" s="64" t="s">
        <v>568</v>
      </c>
    </row>
  </sheetData>
  <mergeCells count="5">
    <mergeCell ref="C1:D1"/>
    <mergeCell ref="F1:G1"/>
    <mergeCell ref="C2:D2"/>
    <mergeCell ref="F2:G2"/>
    <mergeCell ref="A4:H4"/>
  </mergeCells>
  <pageMargins left="0.25" right="0.25" top="0.75" bottom="0.75" header="0.3" footer="0.3"/>
  <pageSetup scale="30" fitToHeight="0" orientation="portrait"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G4023"/>
  <sheetViews>
    <sheetView showGridLines="0" zoomScaleNormal="100" workbookViewId="0">
      <selection activeCell="A8" sqref="A8"/>
    </sheetView>
  </sheetViews>
  <sheetFormatPr defaultColWidth="9.109375" defaultRowHeight="14.4" x14ac:dyDescent="0.3"/>
  <cols>
    <col min="1" max="1" width="20.33203125" bestFit="1" customWidth="1"/>
    <col min="2" max="2" width="18" style="47" customWidth="1"/>
    <col min="3" max="3" width="11.44140625" style="47" customWidth="1"/>
    <col min="4" max="4" width="12.5546875" customWidth="1"/>
    <col min="5" max="5" width="11.88671875" bestFit="1" customWidth="1"/>
    <col min="6" max="6" width="11.109375" customWidth="1"/>
    <col min="7" max="7" width="14.109375" customWidth="1"/>
    <col min="8" max="8" width="18.5546875" customWidth="1"/>
    <col min="9" max="9" width="14" customWidth="1"/>
    <col min="10" max="10" width="16.109375" customWidth="1"/>
    <col min="11" max="11" width="14.44140625" customWidth="1"/>
    <col min="12" max="12" width="20.6640625" customWidth="1"/>
    <col min="13" max="15" width="17.109375" customWidth="1"/>
    <col min="16" max="17" width="25.44140625" customWidth="1"/>
  </cols>
  <sheetData>
    <row r="1" spans="1:33" x14ac:dyDescent="0.3">
      <c r="B1" s="6" t="s">
        <v>7</v>
      </c>
      <c r="C1" s="478" t="str">
        <f>'Reporte KPIs'!E1</f>
        <v>57040</v>
      </c>
      <c r="D1" s="478"/>
      <c r="E1" s="6" t="s">
        <v>0</v>
      </c>
      <c r="F1" s="478" t="str">
        <f>'Reporte KPIs'!L1</f>
        <v>Centro</v>
      </c>
      <c r="G1" s="478"/>
      <c r="AF1">
        <f>SUM(Table_ListadoRptClientes[Acciones Pendientes Campañas])</f>
        <v>59</v>
      </c>
      <c r="AG1">
        <f>SUM(Table_ListadoRptClientes[Monto Pendiente Campañas])</f>
        <v>99813.140000000014</v>
      </c>
    </row>
    <row r="2" spans="1:33" x14ac:dyDescent="0.3">
      <c r="B2" s="6" t="s">
        <v>2</v>
      </c>
      <c r="C2" s="478" t="str">
        <f>'Reporte KPIs'!E2</f>
        <v>Toyota Celaya</v>
      </c>
      <c r="D2" s="478"/>
      <c r="E2" s="6" t="s">
        <v>1</v>
      </c>
      <c r="F2" s="478" t="str">
        <f>'Reporte KPIs'!L2</f>
        <v>Celaya</v>
      </c>
      <c r="G2" s="478"/>
    </row>
    <row r="3" spans="1:33" ht="8.1" customHeight="1" x14ac:dyDescent="0.3">
      <c r="B3"/>
      <c r="C3"/>
    </row>
    <row r="4" spans="1:33" ht="15.6" x14ac:dyDescent="0.3">
      <c r="A4" s="443" t="str">
        <f>'Reporte KPIs'!B4</f>
        <v>Reporte de Servicio Marzo 2022 a Febrero 2023</v>
      </c>
      <c r="B4" s="443"/>
      <c r="C4" s="443"/>
      <c r="D4" s="443"/>
      <c r="E4" s="443"/>
      <c r="F4" s="443"/>
      <c r="G4" s="443"/>
      <c r="H4" s="443"/>
      <c r="I4" s="148"/>
      <c r="J4" s="148"/>
      <c r="K4" s="148"/>
      <c r="L4" s="148"/>
      <c r="M4" s="148"/>
      <c r="N4" s="148"/>
      <c r="O4" s="148"/>
      <c r="P4" s="3"/>
      <c r="Q4" s="3"/>
    </row>
    <row r="5" spans="1:33" ht="15.6" x14ac:dyDescent="0.3">
      <c r="A5" s="240" t="s">
        <v>18</v>
      </c>
      <c r="B5" s="240"/>
      <c r="C5" s="240"/>
      <c r="D5" s="240"/>
      <c r="E5" s="240"/>
      <c r="F5" s="240"/>
      <c r="G5" s="240"/>
      <c r="H5" s="240"/>
      <c r="I5" s="240"/>
      <c r="J5" s="240"/>
      <c r="K5" s="240"/>
      <c r="L5" s="240"/>
      <c r="M5" s="240"/>
      <c r="N5" s="240"/>
      <c r="O5" s="240"/>
      <c r="P5" s="4"/>
      <c r="Q5" s="4"/>
    </row>
    <row r="6" spans="1:33" x14ac:dyDescent="0.3">
      <c r="A6" s="25" t="s">
        <v>5</v>
      </c>
      <c r="B6"/>
      <c r="C6"/>
      <c r="G6" s="56" t="s">
        <v>167</v>
      </c>
      <c r="H6" s="57">
        <f>COUNTA(Table_ListadoRptClientes[Vin])</f>
        <v>4012</v>
      </c>
      <c r="I6" s="244"/>
      <c r="J6" s="244"/>
      <c r="K6" s="244"/>
      <c r="L6" s="244"/>
      <c r="M6" s="244"/>
      <c r="N6" s="244"/>
      <c r="O6" s="244"/>
      <c r="P6" s="244"/>
      <c r="Q6" s="244"/>
    </row>
    <row r="7" spans="1:33" x14ac:dyDescent="0.3">
      <c r="A7" s="25"/>
      <c r="B7"/>
      <c r="C7"/>
      <c r="G7" s="56" t="s">
        <v>165</v>
      </c>
      <c r="H7" s="57">
        <f>COUNTIFS(Table_ListadoRptClientes[Edad Vin en Años], "&gt;=0",Table_ListadoRptClientes[Edad Vin en Años], "&lt;7", Table_ListadoRptClientes[Distribuidor Venta], "Vendido por Distribuidor")</f>
        <v>2131</v>
      </c>
      <c r="I7" s="244"/>
      <c r="J7" s="244"/>
      <c r="K7" s="244"/>
      <c r="L7" s="244"/>
      <c r="M7" s="244"/>
      <c r="N7" s="244"/>
      <c r="O7" s="244"/>
      <c r="P7" s="244"/>
      <c r="Q7" s="244"/>
    </row>
    <row r="8" spans="1:33" x14ac:dyDescent="0.3">
      <c r="A8" s="25"/>
      <c r="B8" s="479" t="s">
        <v>90</v>
      </c>
      <c r="C8"/>
      <c r="D8" s="479" t="str">
        <f>CONCATENATE("Desde la venta hasta ",BD!E483, " - ",BD!D483)</f>
        <v>Desde la venta hasta Febrero - 2023</v>
      </c>
    </row>
    <row r="9" spans="1:33" ht="14.4" customHeight="1" x14ac:dyDescent="0.3">
      <c r="A9" s="25"/>
      <c r="B9" s="479"/>
      <c r="C9"/>
      <c r="D9" s="479"/>
    </row>
    <row r="10" spans="1:33" x14ac:dyDescent="0.3">
      <c r="B10" s="480"/>
      <c r="C10"/>
      <c r="D10" s="480"/>
    </row>
    <row r="11" spans="1:33" s="50" customFormat="1" ht="28.8" customHeight="1" x14ac:dyDescent="0.3">
      <c r="A11" s="50" t="s">
        <v>170</v>
      </c>
      <c r="B11" s="50" t="s">
        <v>171</v>
      </c>
      <c r="C11" s="50" t="s">
        <v>88</v>
      </c>
      <c r="D11" s="51" t="s">
        <v>89</v>
      </c>
      <c r="E11" s="51" t="s">
        <v>91</v>
      </c>
      <c r="F11" s="52" t="s">
        <v>92</v>
      </c>
      <c r="G11" s="53" t="s">
        <v>87</v>
      </c>
      <c r="H11" s="50" t="s">
        <v>93</v>
      </c>
      <c r="I11" s="50" t="s">
        <v>1825</v>
      </c>
      <c r="J11" s="50" t="s">
        <v>1826</v>
      </c>
      <c r="K11" s="50" t="s">
        <v>208</v>
      </c>
      <c r="L11" s="50" t="s">
        <v>1370</v>
      </c>
      <c r="M11" s="50" t="s">
        <v>1953</v>
      </c>
      <c r="N11" s="50" t="s">
        <v>2080</v>
      </c>
      <c r="O11" s="50" t="s">
        <v>2465</v>
      </c>
    </row>
    <row r="12" spans="1:33" x14ac:dyDescent="0.3">
      <c r="A12" t="s">
        <v>2831</v>
      </c>
      <c r="B12" t="s">
        <v>2831</v>
      </c>
      <c r="C12" t="s">
        <v>7249</v>
      </c>
      <c r="D12" s="47" t="s">
        <v>5855</v>
      </c>
      <c r="E12" s="47">
        <v>44912.390618055557</v>
      </c>
      <c r="F12" s="48">
        <v>0.16666666666666666</v>
      </c>
      <c r="G12" s="49">
        <v>10016</v>
      </c>
      <c r="H12" t="s">
        <v>238</v>
      </c>
      <c r="I12">
        <v>0</v>
      </c>
      <c r="J12">
        <v>0</v>
      </c>
      <c r="K12" t="s">
        <v>246</v>
      </c>
      <c r="L12" t="s">
        <v>2186</v>
      </c>
      <c r="M12" t="s">
        <v>7250</v>
      </c>
      <c r="N12" t="s">
        <v>254</v>
      </c>
      <c r="O12" t="s">
        <v>568</v>
      </c>
    </row>
    <row r="13" spans="1:33" x14ac:dyDescent="0.3">
      <c r="A13" t="s">
        <v>2831</v>
      </c>
      <c r="B13" t="s">
        <v>2831</v>
      </c>
      <c r="C13" t="s">
        <v>8612</v>
      </c>
      <c r="D13" s="47" t="s">
        <v>5855</v>
      </c>
      <c r="E13" s="47">
        <v>44897.60881322917</v>
      </c>
      <c r="F13" s="48">
        <v>0.16666666666666666</v>
      </c>
      <c r="G13" s="49">
        <v>10864</v>
      </c>
      <c r="H13" t="s">
        <v>238</v>
      </c>
      <c r="I13">
        <v>0</v>
      </c>
      <c r="J13">
        <v>0</v>
      </c>
      <c r="K13" t="s">
        <v>242</v>
      </c>
      <c r="L13" t="s">
        <v>2186</v>
      </c>
      <c r="M13" t="s">
        <v>8613</v>
      </c>
      <c r="N13" t="s">
        <v>254</v>
      </c>
      <c r="O13" t="s">
        <v>568</v>
      </c>
    </row>
    <row r="14" spans="1:33" x14ac:dyDescent="0.3">
      <c r="A14" t="s">
        <v>2831</v>
      </c>
      <c r="B14" t="s">
        <v>2831</v>
      </c>
      <c r="C14" t="s">
        <v>9167</v>
      </c>
      <c r="D14" s="47" t="s">
        <v>5549</v>
      </c>
      <c r="E14" s="47">
        <v>44908.659709918982</v>
      </c>
      <c r="F14" s="48">
        <v>0.16666666666666666</v>
      </c>
      <c r="G14" s="49">
        <v>11529</v>
      </c>
      <c r="H14" t="s">
        <v>238</v>
      </c>
      <c r="I14">
        <v>0</v>
      </c>
      <c r="J14">
        <v>0</v>
      </c>
      <c r="K14" t="s">
        <v>236</v>
      </c>
      <c r="L14" t="s">
        <v>2186</v>
      </c>
      <c r="M14" t="s">
        <v>9168</v>
      </c>
      <c r="N14" t="s">
        <v>254</v>
      </c>
      <c r="O14" t="s">
        <v>568</v>
      </c>
    </row>
    <row r="15" spans="1:33" x14ac:dyDescent="0.3">
      <c r="A15" t="s">
        <v>2831</v>
      </c>
      <c r="B15" t="s">
        <v>2831</v>
      </c>
      <c r="C15" t="s">
        <v>9641</v>
      </c>
      <c r="D15" s="47" t="s">
        <v>5519</v>
      </c>
      <c r="E15" s="47">
        <v>44922.693703969904</v>
      </c>
      <c r="F15" s="48">
        <v>0.16666666666666666</v>
      </c>
      <c r="G15" s="49">
        <v>3075</v>
      </c>
      <c r="H15" t="s">
        <v>238</v>
      </c>
      <c r="I15">
        <v>0</v>
      </c>
      <c r="J15">
        <v>0</v>
      </c>
      <c r="K15" t="s">
        <v>236</v>
      </c>
      <c r="L15" t="s">
        <v>2160</v>
      </c>
      <c r="M15" t="s">
        <v>9642</v>
      </c>
      <c r="N15" t="s">
        <v>2147</v>
      </c>
      <c r="O15" t="s">
        <v>568</v>
      </c>
    </row>
    <row r="16" spans="1:33" x14ac:dyDescent="0.3">
      <c r="A16" t="s">
        <v>2831</v>
      </c>
      <c r="B16" t="s">
        <v>2831</v>
      </c>
      <c r="C16" t="s">
        <v>5857</v>
      </c>
      <c r="D16" s="47" t="s">
        <v>5642</v>
      </c>
      <c r="E16" s="47">
        <v>44887.656933067126</v>
      </c>
      <c r="F16" s="48">
        <v>0.25</v>
      </c>
      <c r="G16" s="49">
        <v>9511</v>
      </c>
      <c r="H16" t="s">
        <v>238</v>
      </c>
      <c r="I16">
        <v>0</v>
      </c>
      <c r="J16">
        <v>0</v>
      </c>
      <c r="K16" t="s">
        <v>241</v>
      </c>
      <c r="L16" t="s">
        <v>2186</v>
      </c>
      <c r="M16" t="s">
        <v>5858</v>
      </c>
      <c r="N16" t="s">
        <v>254</v>
      </c>
      <c r="O16" t="s">
        <v>568</v>
      </c>
    </row>
    <row r="17" spans="1:15" x14ac:dyDescent="0.3">
      <c r="A17" t="s">
        <v>2831</v>
      </c>
      <c r="B17" t="s">
        <v>2831</v>
      </c>
      <c r="C17" t="s">
        <v>6957</v>
      </c>
      <c r="D17" s="47" t="s">
        <v>5877</v>
      </c>
      <c r="E17" s="47">
        <v>44869.472279942129</v>
      </c>
      <c r="F17" s="48">
        <v>0.25</v>
      </c>
      <c r="G17" s="49">
        <v>9846</v>
      </c>
      <c r="H17" t="s">
        <v>238</v>
      </c>
      <c r="I17">
        <v>0</v>
      </c>
      <c r="J17">
        <v>0</v>
      </c>
      <c r="K17" t="s">
        <v>236</v>
      </c>
      <c r="L17" t="s">
        <v>2186</v>
      </c>
      <c r="M17" t="s">
        <v>6958</v>
      </c>
      <c r="N17" t="s">
        <v>2147</v>
      </c>
      <c r="O17" t="s">
        <v>568</v>
      </c>
    </row>
    <row r="18" spans="1:15" x14ac:dyDescent="0.3">
      <c r="A18" t="s">
        <v>2831</v>
      </c>
      <c r="B18" t="s">
        <v>2831</v>
      </c>
      <c r="C18" t="s">
        <v>7219</v>
      </c>
      <c r="D18" s="47" t="s">
        <v>5832</v>
      </c>
      <c r="E18" s="47">
        <v>44882.403425810182</v>
      </c>
      <c r="F18" s="48">
        <v>0.25</v>
      </c>
      <c r="G18" s="49">
        <v>10060</v>
      </c>
      <c r="H18" t="s">
        <v>238</v>
      </c>
      <c r="I18">
        <v>0</v>
      </c>
      <c r="J18">
        <v>0</v>
      </c>
      <c r="K18" t="s">
        <v>236</v>
      </c>
      <c r="L18" t="s">
        <v>2186</v>
      </c>
      <c r="M18" t="s">
        <v>7220</v>
      </c>
      <c r="N18" t="s">
        <v>254</v>
      </c>
      <c r="O18" t="s">
        <v>568</v>
      </c>
    </row>
    <row r="19" spans="1:15" x14ac:dyDescent="0.3">
      <c r="A19" t="s">
        <v>2831</v>
      </c>
      <c r="B19" t="s">
        <v>2831</v>
      </c>
      <c r="C19" t="s">
        <v>7272</v>
      </c>
      <c r="D19" s="47" t="s">
        <v>6080</v>
      </c>
      <c r="E19" s="47">
        <v>44895.472743020837</v>
      </c>
      <c r="F19" s="48">
        <v>0.25</v>
      </c>
      <c r="G19" s="49">
        <v>9851</v>
      </c>
      <c r="H19" t="s">
        <v>238</v>
      </c>
      <c r="I19">
        <v>0</v>
      </c>
      <c r="J19">
        <v>0</v>
      </c>
      <c r="K19" t="s">
        <v>246</v>
      </c>
      <c r="L19" t="s">
        <v>2186</v>
      </c>
      <c r="M19" t="s">
        <v>7273</v>
      </c>
      <c r="N19" t="s">
        <v>254</v>
      </c>
      <c r="O19" t="s">
        <v>568</v>
      </c>
    </row>
    <row r="20" spans="1:15" x14ac:dyDescent="0.3">
      <c r="A20" t="s">
        <v>2831</v>
      </c>
      <c r="B20" t="s">
        <v>2831</v>
      </c>
      <c r="C20" t="s">
        <v>7506</v>
      </c>
      <c r="D20" s="47" t="s">
        <v>5563</v>
      </c>
      <c r="E20" s="47">
        <v>44882.379134490744</v>
      </c>
      <c r="F20" s="48">
        <v>0.25</v>
      </c>
      <c r="G20" s="49">
        <v>10766</v>
      </c>
      <c r="H20" t="s">
        <v>238</v>
      </c>
      <c r="I20">
        <v>0</v>
      </c>
      <c r="J20">
        <v>0</v>
      </c>
      <c r="K20" t="s">
        <v>242</v>
      </c>
      <c r="L20" t="s">
        <v>2186</v>
      </c>
      <c r="M20" t="s">
        <v>7507</v>
      </c>
      <c r="N20" t="s">
        <v>254</v>
      </c>
      <c r="O20" t="s">
        <v>568</v>
      </c>
    </row>
    <row r="21" spans="1:15" x14ac:dyDescent="0.3">
      <c r="A21" t="s">
        <v>2831</v>
      </c>
      <c r="B21" t="s">
        <v>2831</v>
      </c>
      <c r="C21" t="s">
        <v>7568</v>
      </c>
      <c r="D21" s="47" t="s">
        <v>5513</v>
      </c>
      <c r="E21" s="47">
        <v>44895.481411689812</v>
      </c>
      <c r="F21" s="48">
        <v>0.25</v>
      </c>
      <c r="G21" s="49">
        <v>10912</v>
      </c>
      <c r="H21" t="s">
        <v>238</v>
      </c>
      <c r="I21">
        <v>0</v>
      </c>
      <c r="J21">
        <v>0</v>
      </c>
      <c r="K21" t="s">
        <v>236</v>
      </c>
      <c r="L21" t="s">
        <v>2186</v>
      </c>
      <c r="M21" t="s">
        <v>7569</v>
      </c>
      <c r="N21" t="s">
        <v>254</v>
      </c>
      <c r="O21" t="s">
        <v>568</v>
      </c>
    </row>
    <row r="22" spans="1:15" x14ac:dyDescent="0.3">
      <c r="A22" t="s">
        <v>2831</v>
      </c>
      <c r="B22" t="s">
        <v>2831</v>
      </c>
      <c r="C22" t="s">
        <v>8280</v>
      </c>
      <c r="D22" s="47" t="s">
        <v>5855</v>
      </c>
      <c r="E22" s="47">
        <v>44887.679429479169</v>
      </c>
      <c r="F22" s="48">
        <v>0.25</v>
      </c>
      <c r="G22" s="49">
        <v>9739</v>
      </c>
      <c r="H22" t="s">
        <v>238</v>
      </c>
      <c r="I22">
        <v>0</v>
      </c>
      <c r="J22">
        <v>0</v>
      </c>
      <c r="K22" t="s">
        <v>242</v>
      </c>
      <c r="L22" t="s">
        <v>2186</v>
      </c>
      <c r="M22" t="s">
        <v>8281</v>
      </c>
      <c r="N22" t="s">
        <v>254</v>
      </c>
      <c r="O22" t="s">
        <v>568</v>
      </c>
    </row>
    <row r="23" spans="1:15" x14ac:dyDescent="0.3">
      <c r="A23" t="s">
        <v>2831</v>
      </c>
      <c r="B23" t="s">
        <v>2831</v>
      </c>
      <c r="C23" t="s">
        <v>10127</v>
      </c>
      <c r="D23" s="47" t="s">
        <v>6203</v>
      </c>
      <c r="E23" s="47">
        <v>44887.773310335651</v>
      </c>
      <c r="F23" s="48">
        <v>0.25</v>
      </c>
      <c r="G23" s="49">
        <v>9739</v>
      </c>
      <c r="H23" t="s">
        <v>249</v>
      </c>
      <c r="I23">
        <v>0</v>
      </c>
      <c r="J23">
        <v>0</v>
      </c>
      <c r="K23" t="s">
        <v>242</v>
      </c>
      <c r="L23" t="s">
        <v>1535</v>
      </c>
      <c r="M23" t="s">
        <v>1535</v>
      </c>
      <c r="N23" t="s">
        <v>254</v>
      </c>
      <c r="O23" t="s">
        <v>10128</v>
      </c>
    </row>
    <row r="24" spans="1:15" x14ac:dyDescent="0.3">
      <c r="A24" t="s">
        <v>2831</v>
      </c>
      <c r="B24" t="s">
        <v>2831</v>
      </c>
      <c r="C24" t="s">
        <v>10136</v>
      </c>
      <c r="D24" s="47" t="s">
        <v>6140</v>
      </c>
      <c r="E24" s="47">
        <v>44869.635371875003</v>
      </c>
      <c r="F24" s="48">
        <v>0.25</v>
      </c>
      <c r="G24" s="49">
        <v>10211</v>
      </c>
      <c r="H24" t="s">
        <v>249</v>
      </c>
      <c r="I24">
        <v>0</v>
      </c>
      <c r="J24">
        <v>0</v>
      </c>
      <c r="K24" t="s">
        <v>242</v>
      </c>
      <c r="L24" t="s">
        <v>1535</v>
      </c>
      <c r="M24" t="s">
        <v>1535</v>
      </c>
      <c r="N24" t="s">
        <v>254</v>
      </c>
      <c r="O24" t="s">
        <v>568</v>
      </c>
    </row>
    <row r="25" spans="1:15" x14ac:dyDescent="0.3">
      <c r="A25" t="s">
        <v>2831</v>
      </c>
      <c r="B25" t="s">
        <v>2831</v>
      </c>
      <c r="C25" t="s">
        <v>7608</v>
      </c>
      <c r="D25" s="47" t="s">
        <v>6196</v>
      </c>
      <c r="E25" s="47">
        <v>44839.405808067131</v>
      </c>
      <c r="F25" s="48">
        <v>0.33333333333333331</v>
      </c>
      <c r="G25" s="49">
        <v>9953</v>
      </c>
      <c r="H25" t="s">
        <v>238</v>
      </c>
      <c r="I25">
        <v>0</v>
      </c>
      <c r="J25">
        <v>0</v>
      </c>
      <c r="K25" t="s">
        <v>241</v>
      </c>
      <c r="L25" t="s">
        <v>2186</v>
      </c>
      <c r="M25" t="s">
        <v>7609</v>
      </c>
      <c r="N25" t="s">
        <v>254</v>
      </c>
      <c r="O25" t="s">
        <v>568</v>
      </c>
    </row>
    <row r="26" spans="1:15" x14ac:dyDescent="0.3">
      <c r="A26" t="s">
        <v>2831</v>
      </c>
      <c r="B26" t="s">
        <v>2831</v>
      </c>
      <c r="C26" t="s">
        <v>7786</v>
      </c>
      <c r="D26" s="47" t="s">
        <v>5855</v>
      </c>
      <c r="E26" s="47">
        <v>44840.373043715277</v>
      </c>
      <c r="F26" s="48">
        <v>0.33333333333333331</v>
      </c>
      <c r="G26" s="49">
        <v>9999</v>
      </c>
      <c r="H26" t="s">
        <v>238</v>
      </c>
      <c r="I26">
        <v>0</v>
      </c>
      <c r="J26">
        <v>0</v>
      </c>
      <c r="K26" t="s">
        <v>246</v>
      </c>
      <c r="L26" t="s">
        <v>2186</v>
      </c>
      <c r="M26" t="s">
        <v>7787</v>
      </c>
      <c r="N26" t="s">
        <v>2147</v>
      </c>
      <c r="O26" t="s">
        <v>568</v>
      </c>
    </row>
    <row r="27" spans="1:15" x14ac:dyDescent="0.3">
      <c r="A27" t="s">
        <v>2831</v>
      </c>
      <c r="B27" t="s">
        <v>2831</v>
      </c>
      <c r="C27" t="s">
        <v>8257</v>
      </c>
      <c r="D27" s="47" t="s">
        <v>5602</v>
      </c>
      <c r="E27" s="47">
        <v>44840.669292673614</v>
      </c>
      <c r="F27" s="48">
        <v>0.33333333333333331</v>
      </c>
      <c r="G27" s="49">
        <v>10479</v>
      </c>
      <c r="H27" t="s">
        <v>238</v>
      </c>
      <c r="I27">
        <v>0</v>
      </c>
      <c r="J27">
        <v>0</v>
      </c>
      <c r="K27" t="s">
        <v>246</v>
      </c>
      <c r="L27" t="s">
        <v>2186</v>
      </c>
      <c r="M27" t="s">
        <v>8258</v>
      </c>
      <c r="N27" t="s">
        <v>254</v>
      </c>
      <c r="O27" t="s">
        <v>568</v>
      </c>
    </row>
    <row r="28" spans="1:15" x14ac:dyDescent="0.3">
      <c r="A28" t="s">
        <v>2831</v>
      </c>
      <c r="B28" t="s">
        <v>2831</v>
      </c>
      <c r="C28" t="s">
        <v>8297</v>
      </c>
      <c r="D28" s="47" t="s">
        <v>6203</v>
      </c>
      <c r="E28" s="47">
        <v>44860.277729548608</v>
      </c>
      <c r="F28" s="48">
        <v>0.33333333333333331</v>
      </c>
      <c r="G28" s="49">
        <v>10023</v>
      </c>
      <c r="H28" t="s">
        <v>238</v>
      </c>
      <c r="I28">
        <v>0</v>
      </c>
      <c r="J28">
        <v>0</v>
      </c>
      <c r="K28" t="s">
        <v>242</v>
      </c>
      <c r="L28" t="s">
        <v>2186</v>
      </c>
      <c r="M28" t="s">
        <v>8298</v>
      </c>
      <c r="N28" t="s">
        <v>254</v>
      </c>
      <c r="O28" t="s">
        <v>568</v>
      </c>
    </row>
    <row r="29" spans="1:15" x14ac:dyDescent="0.3">
      <c r="A29" t="s">
        <v>2831</v>
      </c>
      <c r="B29" t="s">
        <v>2831</v>
      </c>
      <c r="C29" t="s">
        <v>8949</v>
      </c>
      <c r="D29" s="47" t="s">
        <v>5724</v>
      </c>
      <c r="E29" s="47">
        <v>44839.325068136575</v>
      </c>
      <c r="F29" s="48">
        <v>0.33333333333333331</v>
      </c>
      <c r="G29" s="49">
        <v>14247</v>
      </c>
      <c r="H29" t="s">
        <v>238</v>
      </c>
      <c r="I29">
        <v>0</v>
      </c>
      <c r="J29">
        <v>0</v>
      </c>
      <c r="K29" t="s">
        <v>239</v>
      </c>
      <c r="L29" t="s">
        <v>2186</v>
      </c>
      <c r="M29" t="s">
        <v>8950</v>
      </c>
      <c r="N29" t="s">
        <v>254</v>
      </c>
      <c r="O29" t="s">
        <v>568</v>
      </c>
    </row>
    <row r="30" spans="1:15" x14ac:dyDescent="0.3">
      <c r="A30" t="s">
        <v>2831</v>
      </c>
      <c r="B30" t="s">
        <v>2831</v>
      </c>
      <c r="C30" t="s">
        <v>9504</v>
      </c>
      <c r="D30" s="47" t="s">
        <v>5652</v>
      </c>
      <c r="E30" s="47">
        <v>44852.487080520834</v>
      </c>
      <c r="F30" s="48">
        <v>0.33333333333333331</v>
      </c>
      <c r="G30" s="49">
        <v>6665</v>
      </c>
      <c r="H30" t="s">
        <v>238</v>
      </c>
      <c r="I30">
        <v>0</v>
      </c>
      <c r="J30">
        <v>0</v>
      </c>
      <c r="K30" t="s">
        <v>242</v>
      </c>
      <c r="L30" t="s">
        <v>2160</v>
      </c>
      <c r="M30" t="s">
        <v>9505</v>
      </c>
      <c r="N30" t="s">
        <v>2147</v>
      </c>
      <c r="O30" t="s">
        <v>568</v>
      </c>
    </row>
    <row r="31" spans="1:15" x14ac:dyDescent="0.3">
      <c r="A31" t="s">
        <v>2831</v>
      </c>
      <c r="B31" t="s">
        <v>2831</v>
      </c>
      <c r="C31" t="s">
        <v>9861</v>
      </c>
      <c r="D31" s="47" t="s">
        <v>5686</v>
      </c>
      <c r="E31" s="47">
        <v>44851.454187962961</v>
      </c>
      <c r="F31" s="48">
        <v>0.33333333333333331</v>
      </c>
      <c r="G31" s="49">
        <v>16100</v>
      </c>
      <c r="H31" t="s">
        <v>238</v>
      </c>
      <c r="I31">
        <v>0</v>
      </c>
      <c r="J31">
        <v>0</v>
      </c>
      <c r="K31" t="s">
        <v>236</v>
      </c>
      <c r="L31" t="s">
        <v>2186</v>
      </c>
      <c r="M31" t="s">
        <v>9862</v>
      </c>
      <c r="N31" t="s">
        <v>254</v>
      </c>
      <c r="O31" t="s">
        <v>568</v>
      </c>
    </row>
    <row r="32" spans="1:15" x14ac:dyDescent="0.3">
      <c r="A32" t="s">
        <v>2831</v>
      </c>
      <c r="B32" t="s">
        <v>2831</v>
      </c>
      <c r="C32" t="s">
        <v>10042</v>
      </c>
      <c r="D32" s="47" t="s">
        <v>5455</v>
      </c>
      <c r="E32" s="47">
        <v>44851.710527777781</v>
      </c>
      <c r="F32" s="48">
        <v>0.33333333333333331</v>
      </c>
      <c r="G32" s="49">
        <v>10000</v>
      </c>
      <c r="H32" t="s">
        <v>249</v>
      </c>
      <c r="I32">
        <v>0</v>
      </c>
      <c r="J32">
        <v>0</v>
      </c>
      <c r="K32" t="s">
        <v>242</v>
      </c>
      <c r="L32" t="s">
        <v>1535</v>
      </c>
      <c r="M32" t="s">
        <v>1535</v>
      </c>
      <c r="N32" t="s">
        <v>2147</v>
      </c>
      <c r="O32" t="s">
        <v>568</v>
      </c>
    </row>
    <row r="33" spans="1:15" x14ac:dyDescent="0.3">
      <c r="A33" t="s">
        <v>2831</v>
      </c>
      <c r="B33" t="s">
        <v>2831</v>
      </c>
      <c r="C33" t="s">
        <v>10360</v>
      </c>
      <c r="D33" s="47" t="s">
        <v>5497</v>
      </c>
      <c r="E33" s="47">
        <v>44854.717066122685</v>
      </c>
      <c r="F33" s="48">
        <v>0.33333333333333331</v>
      </c>
      <c r="G33" s="49">
        <v>11054</v>
      </c>
      <c r="H33" t="s">
        <v>238</v>
      </c>
      <c r="I33">
        <v>0</v>
      </c>
      <c r="J33">
        <v>0</v>
      </c>
      <c r="K33" t="s">
        <v>246</v>
      </c>
      <c r="L33" t="s">
        <v>2186</v>
      </c>
      <c r="M33" t="s">
        <v>10361</v>
      </c>
      <c r="N33" t="s">
        <v>254</v>
      </c>
      <c r="O33" t="s">
        <v>568</v>
      </c>
    </row>
    <row r="34" spans="1:15" x14ac:dyDescent="0.3">
      <c r="A34" t="s">
        <v>2831</v>
      </c>
      <c r="B34" t="s">
        <v>2831</v>
      </c>
      <c r="C34" t="s">
        <v>10592</v>
      </c>
      <c r="D34" s="47" t="s">
        <v>6290</v>
      </c>
      <c r="E34" s="47">
        <v>44862.671823032404</v>
      </c>
      <c r="F34" s="48">
        <v>0.33333333333333331</v>
      </c>
      <c r="G34" s="49">
        <v>10559</v>
      </c>
      <c r="H34" t="s">
        <v>238</v>
      </c>
      <c r="I34">
        <v>0</v>
      </c>
      <c r="J34">
        <v>0</v>
      </c>
      <c r="K34" t="s">
        <v>241</v>
      </c>
      <c r="L34" t="s">
        <v>2186</v>
      </c>
      <c r="M34" t="s">
        <v>10593</v>
      </c>
      <c r="N34" t="s">
        <v>254</v>
      </c>
      <c r="O34" t="s">
        <v>568</v>
      </c>
    </row>
    <row r="35" spans="1:15" x14ac:dyDescent="0.3">
      <c r="A35" t="s">
        <v>2831</v>
      </c>
      <c r="B35" t="s">
        <v>2831</v>
      </c>
      <c r="C35" t="s">
        <v>5624</v>
      </c>
      <c r="D35" s="47" t="s">
        <v>5625</v>
      </c>
      <c r="E35" s="47">
        <v>44817.30153892361</v>
      </c>
      <c r="F35" s="48">
        <v>0.41666666666666669</v>
      </c>
      <c r="G35" s="49">
        <v>10107</v>
      </c>
      <c r="H35" t="s">
        <v>238</v>
      </c>
      <c r="I35">
        <v>0</v>
      </c>
      <c r="J35">
        <v>0</v>
      </c>
      <c r="K35" t="s">
        <v>241</v>
      </c>
      <c r="L35" t="s">
        <v>2186</v>
      </c>
      <c r="M35" t="s">
        <v>5626</v>
      </c>
      <c r="N35" t="s">
        <v>254</v>
      </c>
      <c r="O35" t="s">
        <v>568</v>
      </c>
    </row>
    <row r="36" spans="1:15" x14ac:dyDescent="0.3">
      <c r="A36" t="s">
        <v>2831</v>
      </c>
      <c r="B36" t="s">
        <v>2831</v>
      </c>
      <c r="C36" t="s">
        <v>6776</v>
      </c>
      <c r="D36" s="47" t="s">
        <v>5642</v>
      </c>
      <c r="E36" s="47">
        <v>44823.418426157405</v>
      </c>
      <c r="F36" s="48">
        <v>0.41666666666666669</v>
      </c>
      <c r="G36" s="49">
        <v>47269</v>
      </c>
      <c r="H36" t="s">
        <v>249</v>
      </c>
      <c r="I36">
        <v>0</v>
      </c>
      <c r="J36">
        <v>0</v>
      </c>
      <c r="K36" t="s">
        <v>242</v>
      </c>
      <c r="L36" t="s">
        <v>2186</v>
      </c>
      <c r="M36" t="s">
        <v>6777</v>
      </c>
      <c r="N36" t="s">
        <v>254</v>
      </c>
      <c r="O36" t="s">
        <v>568</v>
      </c>
    </row>
    <row r="37" spans="1:15" x14ac:dyDescent="0.3">
      <c r="A37" t="s">
        <v>2831</v>
      </c>
      <c r="B37" t="s">
        <v>2831</v>
      </c>
      <c r="C37" t="s">
        <v>7773</v>
      </c>
      <c r="D37" s="47" t="s">
        <v>5978</v>
      </c>
      <c r="E37" s="47">
        <v>44818.640084143517</v>
      </c>
      <c r="F37" s="48">
        <v>0.41666666666666669</v>
      </c>
      <c r="G37" s="49">
        <v>10095</v>
      </c>
      <c r="H37" t="s">
        <v>238</v>
      </c>
      <c r="I37">
        <v>0</v>
      </c>
      <c r="J37">
        <v>0</v>
      </c>
      <c r="K37" t="s">
        <v>246</v>
      </c>
      <c r="L37" t="s">
        <v>2186</v>
      </c>
      <c r="M37" t="s">
        <v>7774</v>
      </c>
      <c r="N37" t="s">
        <v>254</v>
      </c>
      <c r="O37" t="s">
        <v>568</v>
      </c>
    </row>
    <row r="38" spans="1:15" x14ac:dyDescent="0.3">
      <c r="A38" t="s">
        <v>2831</v>
      </c>
      <c r="B38" t="s">
        <v>2831</v>
      </c>
      <c r="C38" t="s">
        <v>7881</v>
      </c>
      <c r="D38" s="47" t="s">
        <v>6203</v>
      </c>
      <c r="E38" s="47">
        <v>44813.319304710647</v>
      </c>
      <c r="F38" s="48">
        <v>0.41666666666666669</v>
      </c>
      <c r="G38" s="49">
        <v>6989</v>
      </c>
      <c r="H38" t="s">
        <v>238</v>
      </c>
      <c r="I38">
        <v>0</v>
      </c>
      <c r="J38">
        <v>0</v>
      </c>
      <c r="K38" t="s">
        <v>242</v>
      </c>
      <c r="L38" t="s">
        <v>2186</v>
      </c>
      <c r="M38" t="s">
        <v>7882</v>
      </c>
      <c r="N38" t="s">
        <v>254</v>
      </c>
      <c r="O38" t="s">
        <v>568</v>
      </c>
    </row>
    <row r="39" spans="1:15" x14ac:dyDescent="0.3">
      <c r="A39" t="s">
        <v>2831</v>
      </c>
      <c r="B39" t="s">
        <v>2831</v>
      </c>
      <c r="C39" t="s">
        <v>9986</v>
      </c>
      <c r="D39" s="47" t="s">
        <v>5674</v>
      </c>
      <c r="E39" s="47">
        <v>44818.331165011572</v>
      </c>
      <c r="F39" s="48">
        <v>0.41666666666666669</v>
      </c>
      <c r="G39" s="49">
        <v>9829</v>
      </c>
      <c r="H39" t="s">
        <v>249</v>
      </c>
      <c r="I39">
        <v>0</v>
      </c>
      <c r="J39">
        <v>0</v>
      </c>
      <c r="K39" t="s">
        <v>236</v>
      </c>
      <c r="L39" t="s">
        <v>1535</v>
      </c>
      <c r="M39" t="s">
        <v>1535</v>
      </c>
      <c r="N39" t="s">
        <v>2147</v>
      </c>
      <c r="O39" t="s">
        <v>568</v>
      </c>
    </row>
    <row r="40" spans="1:15" x14ac:dyDescent="0.3">
      <c r="A40" t="s">
        <v>2831</v>
      </c>
      <c r="B40" t="s">
        <v>2831</v>
      </c>
      <c r="C40" t="s">
        <v>10043</v>
      </c>
      <c r="D40" s="47" t="s">
        <v>6252</v>
      </c>
      <c r="E40" s="47">
        <v>44805.586226041669</v>
      </c>
      <c r="F40" s="48">
        <v>0.41666666666666669</v>
      </c>
      <c r="G40" s="49">
        <v>8925</v>
      </c>
      <c r="H40" t="s">
        <v>249</v>
      </c>
      <c r="I40">
        <v>0</v>
      </c>
      <c r="J40">
        <v>0</v>
      </c>
      <c r="K40" t="s">
        <v>236</v>
      </c>
      <c r="L40" t="s">
        <v>1535</v>
      </c>
      <c r="M40" t="s">
        <v>1535</v>
      </c>
      <c r="N40" t="s">
        <v>254</v>
      </c>
      <c r="O40" t="s">
        <v>568</v>
      </c>
    </row>
    <row r="41" spans="1:15" x14ac:dyDescent="0.3">
      <c r="A41" t="s">
        <v>2831</v>
      </c>
      <c r="B41" t="s">
        <v>2831</v>
      </c>
      <c r="C41" t="s">
        <v>5942</v>
      </c>
      <c r="D41" s="47" t="s">
        <v>5582</v>
      </c>
      <c r="E41" s="47">
        <v>44802.636712812498</v>
      </c>
      <c r="F41" s="48">
        <v>0.5</v>
      </c>
      <c r="G41" s="49">
        <v>9774</v>
      </c>
      <c r="H41" t="s">
        <v>238</v>
      </c>
      <c r="I41">
        <v>0</v>
      </c>
      <c r="J41">
        <v>0</v>
      </c>
      <c r="K41" t="s">
        <v>242</v>
      </c>
      <c r="L41" t="s">
        <v>2186</v>
      </c>
      <c r="M41" t="s">
        <v>5943</v>
      </c>
      <c r="N41" t="s">
        <v>2147</v>
      </c>
      <c r="O41" t="s">
        <v>568</v>
      </c>
    </row>
    <row r="42" spans="1:15" x14ac:dyDescent="0.3">
      <c r="A42" t="s">
        <v>2831</v>
      </c>
      <c r="B42" t="s">
        <v>2831</v>
      </c>
      <c r="C42" t="s">
        <v>6024</v>
      </c>
      <c r="D42" s="47" t="s">
        <v>6025</v>
      </c>
      <c r="E42" s="47">
        <v>44798.501075231485</v>
      </c>
      <c r="F42" s="48">
        <v>0.5</v>
      </c>
      <c r="G42" s="49">
        <v>10360</v>
      </c>
      <c r="H42" t="s">
        <v>238</v>
      </c>
      <c r="I42">
        <v>0</v>
      </c>
      <c r="J42">
        <v>0</v>
      </c>
      <c r="K42" t="s">
        <v>242</v>
      </c>
      <c r="L42" t="s">
        <v>2186</v>
      </c>
      <c r="M42" t="s">
        <v>6026</v>
      </c>
      <c r="N42" t="s">
        <v>254</v>
      </c>
      <c r="O42" t="s">
        <v>6027</v>
      </c>
    </row>
    <row r="43" spans="1:15" x14ac:dyDescent="0.3">
      <c r="A43" t="s">
        <v>2831</v>
      </c>
      <c r="B43" t="s">
        <v>2831</v>
      </c>
      <c r="C43" t="s">
        <v>6028</v>
      </c>
      <c r="D43" s="47" t="s">
        <v>5978</v>
      </c>
      <c r="E43" s="47">
        <v>44803.401804131943</v>
      </c>
      <c r="F43" s="48">
        <v>0.5</v>
      </c>
      <c r="G43" s="49">
        <v>10839</v>
      </c>
      <c r="H43" t="s">
        <v>238</v>
      </c>
      <c r="I43">
        <v>0</v>
      </c>
      <c r="J43">
        <v>0</v>
      </c>
      <c r="K43" t="s">
        <v>246</v>
      </c>
      <c r="L43" t="s">
        <v>2186</v>
      </c>
      <c r="M43" t="s">
        <v>6029</v>
      </c>
      <c r="N43" t="s">
        <v>254</v>
      </c>
      <c r="O43" t="s">
        <v>568</v>
      </c>
    </row>
    <row r="44" spans="1:15" x14ac:dyDescent="0.3">
      <c r="A44" t="s">
        <v>2831</v>
      </c>
      <c r="B44" t="s">
        <v>2831</v>
      </c>
      <c r="C44" t="s">
        <v>6077</v>
      </c>
      <c r="D44" s="47" t="s">
        <v>5582</v>
      </c>
      <c r="E44" s="47">
        <v>44788.477936770832</v>
      </c>
      <c r="F44" s="48">
        <v>0.5</v>
      </c>
      <c r="G44" s="49">
        <v>6507</v>
      </c>
      <c r="H44" t="s">
        <v>238</v>
      </c>
      <c r="I44">
        <v>0</v>
      </c>
      <c r="J44">
        <v>0</v>
      </c>
      <c r="K44" t="s">
        <v>242</v>
      </c>
      <c r="L44" t="s">
        <v>2186</v>
      </c>
      <c r="M44" t="s">
        <v>6078</v>
      </c>
      <c r="N44" t="s">
        <v>254</v>
      </c>
      <c r="O44" t="s">
        <v>568</v>
      </c>
    </row>
    <row r="45" spans="1:15" x14ac:dyDescent="0.3">
      <c r="A45" t="s">
        <v>2831</v>
      </c>
      <c r="B45" t="s">
        <v>2831</v>
      </c>
      <c r="C45" t="s">
        <v>6200</v>
      </c>
      <c r="D45" s="47" t="s">
        <v>5527</v>
      </c>
      <c r="E45" s="47">
        <v>44802.624241747682</v>
      </c>
      <c r="F45" s="48">
        <v>0.5</v>
      </c>
      <c r="G45" s="49">
        <v>9638</v>
      </c>
      <c r="H45" t="s">
        <v>238</v>
      </c>
      <c r="I45">
        <v>0</v>
      </c>
      <c r="J45">
        <v>0</v>
      </c>
      <c r="K45" t="s">
        <v>236</v>
      </c>
      <c r="L45" t="s">
        <v>2186</v>
      </c>
      <c r="M45" t="s">
        <v>6201</v>
      </c>
      <c r="N45" t="s">
        <v>2147</v>
      </c>
      <c r="O45" t="s">
        <v>568</v>
      </c>
    </row>
    <row r="46" spans="1:15" x14ac:dyDescent="0.3">
      <c r="A46" t="s">
        <v>2831</v>
      </c>
      <c r="B46" t="s">
        <v>2831</v>
      </c>
      <c r="C46" t="s">
        <v>6449</v>
      </c>
      <c r="D46" s="47" t="s">
        <v>5652</v>
      </c>
      <c r="E46" s="47">
        <v>44792.674140393516</v>
      </c>
      <c r="F46" s="48">
        <v>0.5</v>
      </c>
      <c r="G46" s="49">
        <v>30409</v>
      </c>
      <c r="H46" t="s">
        <v>238</v>
      </c>
      <c r="I46">
        <v>0</v>
      </c>
      <c r="J46">
        <v>0</v>
      </c>
      <c r="K46" t="s">
        <v>236</v>
      </c>
      <c r="L46" t="s">
        <v>2186</v>
      </c>
      <c r="M46" t="s">
        <v>6450</v>
      </c>
      <c r="N46" t="s">
        <v>254</v>
      </c>
      <c r="O46" t="s">
        <v>568</v>
      </c>
    </row>
    <row r="47" spans="1:15" x14ac:dyDescent="0.3">
      <c r="A47" t="s">
        <v>2831</v>
      </c>
      <c r="B47" t="s">
        <v>2831</v>
      </c>
      <c r="C47" t="s">
        <v>6531</v>
      </c>
      <c r="D47" s="47" t="s">
        <v>5645</v>
      </c>
      <c r="E47" s="47">
        <v>44804.618626585645</v>
      </c>
      <c r="F47" s="48">
        <v>0.5</v>
      </c>
      <c r="G47" s="49">
        <v>11689</v>
      </c>
      <c r="H47" t="s">
        <v>238</v>
      </c>
      <c r="I47">
        <v>0</v>
      </c>
      <c r="J47">
        <v>0</v>
      </c>
      <c r="K47" t="s">
        <v>242</v>
      </c>
      <c r="L47" t="s">
        <v>2186</v>
      </c>
      <c r="M47" t="s">
        <v>6532</v>
      </c>
      <c r="N47" t="s">
        <v>254</v>
      </c>
      <c r="O47" t="s">
        <v>568</v>
      </c>
    </row>
    <row r="48" spans="1:15" x14ac:dyDescent="0.3">
      <c r="A48" t="s">
        <v>2831</v>
      </c>
      <c r="B48" t="s">
        <v>2831</v>
      </c>
      <c r="C48" t="s">
        <v>6693</v>
      </c>
      <c r="D48" s="47" t="s">
        <v>5896</v>
      </c>
      <c r="E48" s="47">
        <v>44795.695558298612</v>
      </c>
      <c r="F48" s="48">
        <v>0.5</v>
      </c>
      <c r="G48" s="49">
        <v>10160</v>
      </c>
      <c r="H48" t="s">
        <v>238</v>
      </c>
      <c r="I48">
        <v>0</v>
      </c>
      <c r="J48">
        <v>0</v>
      </c>
      <c r="K48" t="s">
        <v>246</v>
      </c>
      <c r="L48" t="s">
        <v>2186</v>
      </c>
      <c r="M48" t="s">
        <v>6694</v>
      </c>
      <c r="N48" t="s">
        <v>254</v>
      </c>
      <c r="O48" t="s">
        <v>568</v>
      </c>
    </row>
    <row r="49" spans="1:15" x14ac:dyDescent="0.3">
      <c r="A49" t="s">
        <v>2831</v>
      </c>
      <c r="B49" t="s">
        <v>2831</v>
      </c>
      <c r="C49" t="s">
        <v>6697</v>
      </c>
      <c r="D49" s="47" t="s">
        <v>6698</v>
      </c>
      <c r="E49" s="47">
        <v>44800.328460300923</v>
      </c>
      <c r="F49" s="48">
        <v>0.5</v>
      </c>
      <c r="G49" s="49">
        <v>21221</v>
      </c>
      <c r="H49" t="s">
        <v>238</v>
      </c>
      <c r="I49">
        <v>0</v>
      </c>
      <c r="J49">
        <v>0</v>
      </c>
      <c r="K49" t="s">
        <v>241</v>
      </c>
      <c r="L49" t="s">
        <v>2186</v>
      </c>
      <c r="M49" t="s">
        <v>6699</v>
      </c>
      <c r="N49" t="s">
        <v>254</v>
      </c>
      <c r="O49" t="s">
        <v>568</v>
      </c>
    </row>
    <row r="50" spans="1:15" x14ac:dyDescent="0.3">
      <c r="A50" t="s">
        <v>2831</v>
      </c>
      <c r="B50" t="s">
        <v>2831</v>
      </c>
      <c r="C50" t="s">
        <v>7217</v>
      </c>
      <c r="D50" s="47" t="s">
        <v>6140</v>
      </c>
      <c r="E50" s="47">
        <v>44792.640690624998</v>
      </c>
      <c r="F50" s="48">
        <v>0.5</v>
      </c>
      <c r="G50" s="49">
        <v>10256</v>
      </c>
      <c r="H50" t="s">
        <v>238</v>
      </c>
      <c r="I50">
        <v>0</v>
      </c>
      <c r="J50">
        <v>0</v>
      </c>
      <c r="K50" t="s">
        <v>246</v>
      </c>
      <c r="L50" t="s">
        <v>2186</v>
      </c>
      <c r="M50" t="s">
        <v>7218</v>
      </c>
      <c r="N50" t="s">
        <v>254</v>
      </c>
      <c r="O50" t="s">
        <v>568</v>
      </c>
    </row>
    <row r="51" spans="1:15" x14ac:dyDescent="0.3">
      <c r="A51" t="s">
        <v>2831</v>
      </c>
      <c r="B51" t="s">
        <v>2831</v>
      </c>
      <c r="C51" t="s">
        <v>7300</v>
      </c>
      <c r="D51" s="47" t="s">
        <v>6087</v>
      </c>
      <c r="E51" s="47">
        <v>44796.616893206017</v>
      </c>
      <c r="F51" s="48">
        <v>0.5</v>
      </c>
      <c r="G51" s="49">
        <v>21045</v>
      </c>
      <c r="H51" t="s">
        <v>238</v>
      </c>
      <c r="I51">
        <v>0</v>
      </c>
      <c r="J51">
        <v>0</v>
      </c>
      <c r="K51" t="s">
        <v>242</v>
      </c>
      <c r="L51" t="s">
        <v>2186</v>
      </c>
      <c r="M51" t="s">
        <v>7301</v>
      </c>
      <c r="N51" t="s">
        <v>254</v>
      </c>
      <c r="O51" t="s">
        <v>568</v>
      </c>
    </row>
    <row r="52" spans="1:15" x14ac:dyDescent="0.3">
      <c r="A52" t="s">
        <v>2831</v>
      </c>
      <c r="B52" t="s">
        <v>2831</v>
      </c>
      <c r="C52" t="s">
        <v>7442</v>
      </c>
      <c r="D52" s="47" t="s">
        <v>5877</v>
      </c>
      <c r="E52" s="47">
        <v>44774.429031099535</v>
      </c>
      <c r="F52" s="48">
        <v>0.5</v>
      </c>
      <c r="G52" s="49">
        <v>29331</v>
      </c>
      <c r="H52" t="s">
        <v>249</v>
      </c>
      <c r="I52">
        <v>0</v>
      </c>
      <c r="J52">
        <v>0</v>
      </c>
      <c r="K52" t="s">
        <v>236</v>
      </c>
      <c r="L52" t="s">
        <v>2186</v>
      </c>
      <c r="M52" t="s">
        <v>7443</v>
      </c>
      <c r="N52" t="s">
        <v>254</v>
      </c>
      <c r="O52" t="s">
        <v>568</v>
      </c>
    </row>
    <row r="53" spans="1:15" x14ac:dyDescent="0.3">
      <c r="A53" t="s">
        <v>2831</v>
      </c>
      <c r="B53" t="s">
        <v>2831</v>
      </c>
      <c r="C53" t="s">
        <v>7536</v>
      </c>
      <c r="D53" s="47" t="s">
        <v>6186</v>
      </c>
      <c r="E53" s="47">
        <v>44795.701508599537</v>
      </c>
      <c r="F53" s="48">
        <v>0.5</v>
      </c>
      <c r="G53" s="49">
        <v>9871</v>
      </c>
      <c r="H53" t="s">
        <v>238</v>
      </c>
      <c r="I53">
        <v>0</v>
      </c>
      <c r="J53">
        <v>0</v>
      </c>
      <c r="K53" t="s">
        <v>236</v>
      </c>
      <c r="L53" t="s">
        <v>2186</v>
      </c>
      <c r="M53" t="s">
        <v>7537</v>
      </c>
      <c r="N53" t="s">
        <v>254</v>
      </c>
      <c r="O53" t="s">
        <v>568</v>
      </c>
    </row>
    <row r="54" spans="1:15" x14ac:dyDescent="0.3">
      <c r="A54" t="s">
        <v>2831</v>
      </c>
      <c r="B54" t="s">
        <v>2831</v>
      </c>
      <c r="C54" t="s">
        <v>7600</v>
      </c>
      <c r="D54" s="47" t="s">
        <v>5751</v>
      </c>
      <c r="E54" s="47">
        <v>44781.417939386571</v>
      </c>
      <c r="F54" s="48">
        <v>0.5</v>
      </c>
      <c r="G54" s="49">
        <v>10229</v>
      </c>
      <c r="H54" t="s">
        <v>238</v>
      </c>
      <c r="I54">
        <v>0</v>
      </c>
      <c r="J54">
        <v>0</v>
      </c>
      <c r="K54" t="s">
        <v>236</v>
      </c>
      <c r="L54" t="s">
        <v>2186</v>
      </c>
      <c r="M54" t="s">
        <v>7601</v>
      </c>
      <c r="N54" t="s">
        <v>2147</v>
      </c>
      <c r="O54" t="s">
        <v>568</v>
      </c>
    </row>
    <row r="55" spans="1:15" x14ac:dyDescent="0.3">
      <c r="A55" t="s">
        <v>2831</v>
      </c>
      <c r="B55" t="s">
        <v>2831</v>
      </c>
      <c r="C55" t="s">
        <v>7638</v>
      </c>
      <c r="D55" s="47" t="s">
        <v>5870</v>
      </c>
      <c r="E55" s="47">
        <v>44802.614292395832</v>
      </c>
      <c r="F55" s="48">
        <v>0.5</v>
      </c>
      <c r="G55" s="49">
        <v>2516</v>
      </c>
      <c r="H55" t="s">
        <v>238</v>
      </c>
      <c r="I55">
        <v>0</v>
      </c>
      <c r="J55">
        <v>0</v>
      </c>
      <c r="K55" t="s">
        <v>241</v>
      </c>
      <c r="L55" t="s">
        <v>2186</v>
      </c>
      <c r="M55" t="s">
        <v>7639</v>
      </c>
      <c r="N55" t="s">
        <v>2147</v>
      </c>
      <c r="O55" t="s">
        <v>568</v>
      </c>
    </row>
    <row r="56" spans="1:15" x14ac:dyDescent="0.3">
      <c r="A56" t="s">
        <v>2831</v>
      </c>
      <c r="B56" t="s">
        <v>2831</v>
      </c>
      <c r="C56" t="s">
        <v>7654</v>
      </c>
      <c r="D56" s="47" t="s">
        <v>5516</v>
      </c>
      <c r="E56" s="47">
        <v>44804.622958449072</v>
      </c>
      <c r="F56" s="48">
        <v>0.5</v>
      </c>
      <c r="G56" s="49">
        <v>10172</v>
      </c>
      <c r="H56" t="s">
        <v>238</v>
      </c>
      <c r="I56">
        <v>0</v>
      </c>
      <c r="J56">
        <v>0</v>
      </c>
      <c r="K56" t="s">
        <v>236</v>
      </c>
      <c r="L56" t="s">
        <v>2186</v>
      </c>
      <c r="M56" t="s">
        <v>7655</v>
      </c>
      <c r="N56" t="s">
        <v>254</v>
      </c>
      <c r="O56" t="s">
        <v>568</v>
      </c>
    </row>
    <row r="57" spans="1:15" x14ac:dyDescent="0.3">
      <c r="A57" t="s">
        <v>2831</v>
      </c>
      <c r="B57" t="s">
        <v>2831</v>
      </c>
      <c r="C57" t="s">
        <v>7690</v>
      </c>
      <c r="D57" s="47" t="s">
        <v>6295</v>
      </c>
      <c r="E57" s="47">
        <v>44776.630234606484</v>
      </c>
      <c r="F57" s="48">
        <v>0.5</v>
      </c>
      <c r="G57" s="49">
        <v>4965</v>
      </c>
      <c r="H57" t="s">
        <v>238</v>
      </c>
      <c r="I57">
        <v>0</v>
      </c>
      <c r="J57">
        <v>0</v>
      </c>
      <c r="K57" t="s">
        <v>241</v>
      </c>
      <c r="L57" t="s">
        <v>2186</v>
      </c>
      <c r="M57" t="s">
        <v>7691</v>
      </c>
      <c r="N57" t="s">
        <v>254</v>
      </c>
      <c r="O57" t="s">
        <v>568</v>
      </c>
    </row>
    <row r="58" spans="1:15" x14ac:dyDescent="0.3">
      <c r="A58" t="s">
        <v>2831</v>
      </c>
      <c r="B58" t="s">
        <v>2831</v>
      </c>
      <c r="C58" t="s">
        <v>8189</v>
      </c>
      <c r="D58" s="47" t="s">
        <v>5519</v>
      </c>
      <c r="E58" s="47">
        <v>44790.364956215279</v>
      </c>
      <c r="F58" s="48">
        <v>0.5</v>
      </c>
      <c r="G58" s="49">
        <v>3573</v>
      </c>
      <c r="H58" t="s">
        <v>238</v>
      </c>
      <c r="I58">
        <v>0</v>
      </c>
      <c r="J58">
        <v>0</v>
      </c>
      <c r="K58" t="s">
        <v>236</v>
      </c>
      <c r="L58" t="s">
        <v>2160</v>
      </c>
      <c r="M58" t="s">
        <v>8190</v>
      </c>
      <c r="N58" t="s">
        <v>254</v>
      </c>
      <c r="O58" t="s">
        <v>568</v>
      </c>
    </row>
    <row r="59" spans="1:15" x14ac:dyDescent="0.3">
      <c r="A59" t="s">
        <v>2831</v>
      </c>
      <c r="B59" t="s">
        <v>2831</v>
      </c>
      <c r="C59" t="s">
        <v>8299</v>
      </c>
      <c r="D59" s="47" t="s">
        <v>6588</v>
      </c>
      <c r="E59" s="47">
        <v>44792.665586724535</v>
      </c>
      <c r="F59" s="48">
        <v>0.5</v>
      </c>
      <c r="G59" s="49">
        <v>8395</v>
      </c>
      <c r="H59" t="s">
        <v>238</v>
      </c>
      <c r="I59">
        <v>0</v>
      </c>
      <c r="J59">
        <v>0</v>
      </c>
      <c r="K59" t="s">
        <v>241</v>
      </c>
      <c r="L59" t="s">
        <v>2186</v>
      </c>
      <c r="M59" t="s">
        <v>8300</v>
      </c>
      <c r="N59" t="s">
        <v>254</v>
      </c>
      <c r="O59" t="s">
        <v>568</v>
      </c>
    </row>
    <row r="60" spans="1:15" x14ac:dyDescent="0.3">
      <c r="A60" t="s">
        <v>2831</v>
      </c>
      <c r="B60" t="s">
        <v>2831</v>
      </c>
      <c r="C60" t="s">
        <v>8495</v>
      </c>
      <c r="D60" s="47" t="s">
        <v>6087</v>
      </c>
      <c r="E60" s="47">
        <v>44792.631877314816</v>
      </c>
      <c r="F60" s="48">
        <v>0.5</v>
      </c>
      <c r="G60" s="49">
        <v>1455</v>
      </c>
      <c r="H60" t="s">
        <v>238</v>
      </c>
      <c r="I60">
        <v>0</v>
      </c>
      <c r="J60">
        <v>0</v>
      </c>
      <c r="K60" t="s">
        <v>246</v>
      </c>
      <c r="L60" t="s">
        <v>2186</v>
      </c>
      <c r="M60" t="s">
        <v>8496</v>
      </c>
      <c r="N60" t="s">
        <v>254</v>
      </c>
      <c r="O60" t="s">
        <v>568</v>
      </c>
    </row>
    <row r="61" spans="1:15" x14ac:dyDescent="0.3">
      <c r="A61" t="s">
        <v>2831</v>
      </c>
      <c r="B61" t="s">
        <v>2831</v>
      </c>
      <c r="C61" t="s">
        <v>8787</v>
      </c>
      <c r="D61" s="47" t="s">
        <v>5642</v>
      </c>
      <c r="E61" s="47">
        <v>44799.484022372686</v>
      </c>
      <c r="F61" s="48">
        <v>0.5</v>
      </c>
      <c r="G61" s="49">
        <v>7131</v>
      </c>
      <c r="H61" t="s">
        <v>238</v>
      </c>
      <c r="I61">
        <v>0</v>
      </c>
      <c r="J61">
        <v>0</v>
      </c>
      <c r="K61" t="s">
        <v>241</v>
      </c>
      <c r="L61" t="s">
        <v>2186</v>
      </c>
      <c r="M61" t="s">
        <v>8788</v>
      </c>
      <c r="N61" t="s">
        <v>2147</v>
      </c>
      <c r="O61" t="s">
        <v>568</v>
      </c>
    </row>
    <row r="62" spans="1:15" x14ac:dyDescent="0.3">
      <c r="A62" t="s">
        <v>2831</v>
      </c>
      <c r="B62" t="s">
        <v>2831</v>
      </c>
      <c r="C62" t="s">
        <v>8844</v>
      </c>
      <c r="D62" s="47" t="s">
        <v>6186</v>
      </c>
      <c r="E62" s="47">
        <v>44795.674630011577</v>
      </c>
      <c r="F62" s="48">
        <v>0.5</v>
      </c>
      <c r="G62" s="49">
        <v>6207</v>
      </c>
      <c r="H62" t="s">
        <v>238</v>
      </c>
      <c r="I62">
        <v>0</v>
      </c>
      <c r="J62">
        <v>0</v>
      </c>
      <c r="K62" t="s">
        <v>236</v>
      </c>
      <c r="L62" t="s">
        <v>2186</v>
      </c>
      <c r="M62" t="s">
        <v>8845</v>
      </c>
      <c r="N62" t="s">
        <v>254</v>
      </c>
      <c r="O62" t="s">
        <v>568</v>
      </c>
    </row>
    <row r="63" spans="1:15" x14ac:dyDescent="0.3">
      <c r="A63" t="s">
        <v>2831</v>
      </c>
      <c r="B63" t="s">
        <v>2831</v>
      </c>
      <c r="C63" t="s">
        <v>9064</v>
      </c>
      <c r="D63" s="47" t="s">
        <v>5797</v>
      </c>
      <c r="E63" s="47">
        <v>44792.686067476854</v>
      </c>
      <c r="F63" s="48">
        <v>0.5</v>
      </c>
      <c r="G63" s="49">
        <v>10252</v>
      </c>
      <c r="H63" t="s">
        <v>238</v>
      </c>
      <c r="I63">
        <v>0</v>
      </c>
      <c r="J63">
        <v>0</v>
      </c>
      <c r="K63" t="s">
        <v>236</v>
      </c>
      <c r="L63" t="s">
        <v>2186</v>
      </c>
      <c r="M63" t="s">
        <v>9065</v>
      </c>
      <c r="N63" t="s">
        <v>254</v>
      </c>
      <c r="O63" t="s">
        <v>568</v>
      </c>
    </row>
    <row r="64" spans="1:15" x14ac:dyDescent="0.3">
      <c r="A64" t="s">
        <v>2831</v>
      </c>
      <c r="B64" t="s">
        <v>2831</v>
      </c>
      <c r="C64" t="s">
        <v>9724</v>
      </c>
      <c r="D64" s="47" t="s">
        <v>5877</v>
      </c>
      <c r="E64" s="47">
        <v>44800.362422534723</v>
      </c>
      <c r="F64" s="48">
        <v>0.5</v>
      </c>
      <c r="G64" s="49">
        <v>8538</v>
      </c>
      <c r="H64" t="s">
        <v>238</v>
      </c>
      <c r="I64">
        <v>0</v>
      </c>
      <c r="J64">
        <v>0</v>
      </c>
      <c r="K64" t="s">
        <v>246</v>
      </c>
      <c r="L64" t="s">
        <v>2186</v>
      </c>
      <c r="M64" t="s">
        <v>9725</v>
      </c>
      <c r="N64" t="s">
        <v>2147</v>
      </c>
      <c r="O64" t="s">
        <v>568</v>
      </c>
    </row>
    <row r="65" spans="1:15" x14ac:dyDescent="0.3">
      <c r="A65" t="s">
        <v>2831</v>
      </c>
      <c r="B65" t="s">
        <v>2831</v>
      </c>
      <c r="C65" t="s">
        <v>9914</v>
      </c>
      <c r="D65" s="47" t="s">
        <v>5486</v>
      </c>
      <c r="E65" s="47">
        <v>44774.621420601849</v>
      </c>
      <c r="F65" s="48">
        <v>0.5</v>
      </c>
      <c r="G65" s="49">
        <v>9740</v>
      </c>
      <c r="H65" t="s">
        <v>249</v>
      </c>
      <c r="I65">
        <v>0</v>
      </c>
      <c r="J65">
        <v>0</v>
      </c>
      <c r="K65" t="s">
        <v>242</v>
      </c>
      <c r="L65" t="s">
        <v>1535</v>
      </c>
      <c r="M65" t="s">
        <v>1535</v>
      </c>
      <c r="N65" t="s">
        <v>254</v>
      </c>
      <c r="O65" t="s">
        <v>568</v>
      </c>
    </row>
    <row r="66" spans="1:15" x14ac:dyDescent="0.3">
      <c r="A66" t="s">
        <v>2831</v>
      </c>
      <c r="B66" t="s">
        <v>2831</v>
      </c>
      <c r="C66" t="s">
        <v>9977</v>
      </c>
      <c r="D66" s="47" t="s">
        <v>6002</v>
      </c>
      <c r="E66" s="47">
        <v>44804.512318090281</v>
      </c>
      <c r="F66" s="48">
        <v>0.5</v>
      </c>
      <c r="G66" s="49">
        <v>11413</v>
      </c>
      <c r="H66" t="s">
        <v>249</v>
      </c>
      <c r="I66">
        <v>0</v>
      </c>
      <c r="J66">
        <v>0</v>
      </c>
      <c r="K66" t="s">
        <v>242</v>
      </c>
      <c r="L66" t="s">
        <v>1535</v>
      </c>
      <c r="M66" t="s">
        <v>1535</v>
      </c>
      <c r="N66" t="s">
        <v>254</v>
      </c>
      <c r="O66" t="s">
        <v>568</v>
      </c>
    </row>
    <row r="67" spans="1:15" x14ac:dyDescent="0.3">
      <c r="A67" t="s">
        <v>2831</v>
      </c>
      <c r="B67" t="s">
        <v>2831</v>
      </c>
      <c r="C67" t="s">
        <v>9982</v>
      </c>
      <c r="D67" s="47" t="s">
        <v>6203</v>
      </c>
      <c r="E67" s="47">
        <v>44795.618692905089</v>
      </c>
      <c r="F67" s="48">
        <v>0.5</v>
      </c>
      <c r="G67" s="49">
        <v>9335</v>
      </c>
      <c r="H67" t="s">
        <v>249</v>
      </c>
      <c r="I67">
        <v>0</v>
      </c>
      <c r="J67">
        <v>0</v>
      </c>
      <c r="K67" t="s">
        <v>241</v>
      </c>
      <c r="L67" t="s">
        <v>1535</v>
      </c>
      <c r="M67" t="s">
        <v>1535</v>
      </c>
      <c r="N67" t="s">
        <v>2147</v>
      </c>
      <c r="O67" t="s">
        <v>568</v>
      </c>
    </row>
    <row r="68" spans="1:15" x14ac:dyDescent="0.3">
      <c r="A68" t="s">
        <v>2831</v>
      </c>
      <c r="B68" t="s">
        <v>2831</v>
      </c>
      <c r="C68" t="s">
        <v>10004</v>
      </c>
      <c r="D68" s="47" t="s">
        <v>6290</v>
      </c>
      <c r="E68" s="47">
        <v>44797.577844293985</v>
      </c>
      <c r="F68" s="48">
        <v>0.5</v>
      </c>
      <c r="G68" s="49">
        <v>9538</v>
      </c>
      <c r="H68" t="s">
        <v>249</v>
      </c>
      <c r="I68">
        <v>0</v>
      </c>
      <c r="J68">
        <v>0</v>
      </c>
      <c r="K68" t="s">
        <v>236</v>
      </c>
      <c r="L68" t="s">
        <v>1535</v>
      </c>
      <c r="M68" t="s">
        <v>1535</v>
      </c>
      <c r="N68" t="s">
        <v>254</v>
      </c>
      <c r="O68" t="s">
        <v>568</v>
      </c>
    </row>
    <row r="69" spans="1:15" x14ac:dyDescent="0.3">
      <c r="A69" t="s">
        <v>2831</v>
      </c>
      <c r="B69" t="s">
        <v>2831</v>
      </c>
      <c r="C69" t="s">
        <v>10044</v>
      </c>
      <c r="D69" s="47" t="s">
        <v>5455</v>
      </c>
      <c r="E69" s="47">
        <v>44804.459497453703</v>
      </c>
      <c r="F69" s="48">
        <v>0.5</v>
      </c>
      <c r="G69" s="49">
        <v>10052</v>
      </c>
      <c r="H69" t="s">
        <v>249</v>
      </c>
      <c r="I69">
        <v>0</v>
      </c>
      <c r="J69">
        <v>0</v>
      </c>
      <c r="K69" t="s">
        <v>236</v>
      </c>
      <c r="L69" t="s">
        <v>1535</v>
      </c>
      <c r="M69" t="s">
        <v>1535</v>
      </c>
      <c r="N69" t="s">
        <v>254</v>
      </c>
      <c r="O69" t="s">
        <v>568</v>
      </c>
    </row>
    <row r="70" spans="1:15" x14ac:dyDescent="0.3">
      <c r="A70" t="s">
        <v>2831</v>
      </c>
      <c r="B70" t="s">
        <v>2831</v>
      </c>
      <c r="C70" t="s">
        <v>10052</v>
      </c>
      <c r="D70" s="47" t="s">
        <v>6290</v>
      </c>
      <c r="E70" s="47">
        <v>44797.578861076392</v>
      </c>
      <c r="F70" s="48">
        <v>0.5</v>
      </c>
      <c r="G70" s="49">
        <v>10019</v>
      </c>
      <c r="H70" t="s">
        <v>249</v>
      </c>
      <c r="I70">
        <v>0</v>
      </c>
      <c r="J70">
        <v>0</v>
      </c>
      <c r="K70" t="s">
        <v>236</v>
      </c>
      <c r="L70" t="s">
        <v>1535</v>
      </c>
      <c r="M70" t="s">
        <v>1535</v>
      </c>
      <c r="N70" t="s">
        <v>254</v>
      </c>
      <c r="O70" t="s">
        <v>568</v>
      </c>
    </row>
    <row r="71" spans="1:15" x14ac:dyDescent="0.3">
      <c r="A71" t="s">
        <v>2831</v>
      </c>
      <c r="B71" t="s">
        <v>2831</v>
      </c>
      <c r="C71" t="s">
        <v>10053</v>
      </c>
      <c r="D71" s="47" t="s">
        <v>5546</v>
      </c>
      <c r="E71" s="47">
        <v>44803.773160416669</v>
      </c>
      <c r="F71" s="48">
        <v>0.5</v>
      </c>
      <c r="G71" s="49">
        <v>10000</v>
      </c>
      <c r="H71" t="s">
        <v>249</v>
      </c>
      <c r="I71">
        <v>0</v>
      </c>
      <c r="J71">
        <v>0</v>
      </c>
      <c r="K71" t="s">
        <v>242</v>
      </c>
      <c r="L71" t="s">
        <v>1535</v>
      </c>
      <c r="M71" t="s">
        <v>1535</v>
      </c>
      <c r="N71" t="s">
        <v>254</v>
      </c>
      <c r="O71" t="s">
        <v>568</v>
      </c>
    </row>
    <row r="72" spans="1:15" x14ac:dyDescent="0.3">
      <c r="A72" t="s">
        <v>2831</v>
      </c>
      <c r="B72" t="s">
        <v>2831</v>
      </c>
      <c r="C72" t="s">
        <v>10068</v>
      </c>
      <c r="D72" s="47" t="s">
        <v>5455</v>
      </c>
      <c r="E72" s="47">
        <v>44797.57581091435</v>
      </c>
      <c r="F72" s="48">
        <v>0.5</v>
      </c>
      <c r="G72" s="49">
        <v>10000</v>
      </c>
      <c r="H72" t="s">
        <v>249</v>
      </c>
      <c r="I72">
        <v>0</v>
      </c>
      <c r="J72">
        <v>0</v>
      </c>
      <c r="K72" t="s">
        <v>236</v>
      </c>
      <c r="L72" t="s">
        <v>1535</v>
      </c>
      <c r="M72" t="s">
        <v>1535</v>
      </c>
      <c r="N72" t="s">
        <v>254</v>
      </c>
      <c r="O72" t="s">
        <v>568</v>
      </c>
    </row>
    <row r="73" spans="1:15" x14ac:dyDescent="0.3">
      <c r="A73" t="s">
        <v>2831</v>
      </c>
      <c r="B73" t="s">
        <v>2831</v>
      </c>
      <c r="C73" t="s">
        <v>10101</v>
      </c>
      <c r="D73" s="47" t="s">
        <v>5731</v>
      </c>
      <c r="E73" s="47">
        <v>44804.504973530093</v>
      </c>
      <c r="F73" s="48">
        <v>0.5</v>
      </c>
      <c r="G73" s="49">
        <v>10876</v>
      </c>
      <c r="H73" t="s">
        <v>249</v>
      </c>
      <c r="I73">
        <v>0</v>
      </c>
      <c r="J73">
        <v>0</v>
      </c>
      <c r="K73" t="s">
        <v>242</v>
      </c>
      <c r="L73" t="s">
        <v>1535</v>
      </c>
      <c r="M73" t="s">
        <v>1535</v>
      </c>
      <c r="N73" t="s">
        <v>2147</v>
      </c>
      <c r="O73" t="s">
        <v>568</v>
      </c>
    </row>
    <row r="74" spans="1:15" x14ac:dyDescent="0.3">
      <c r="A74" t="s">
        <v>2831</v>
      </c>
      <c r="B74" t="s">
        <v>2831</v>
      </c>
      <c r="C74" t="s">
        <v>10141</v>
      </c>
      <c r="D74" s="47" t="s">
        <v>5524</v>
      </c>
      <c r="E74" s="47">
        <v>44774.453626238428</v>
      </c>
      <c r="F74" s="48">
        <v>0.5</v>
      </c>
      <c r="G74" s="49">
        <v>20101</v>
      </c>
      <c r="H74" t="s">
        <v>249</v>
      </c>
      <c r="I74">
        <v>0</v>
      </c>
      <c r="J74">
        <v>0</v>
      </c>
      <c r="K74" t="s">
        <v>242</v>
      </c>
      <c r="L74" t="s">
        <v>1535</v>
      </c>
      <c r="M74" t="s">
        <v>1535</v>
      </c>
      <c r="N74" t="s">
        <v>2147</v>
      </c>
      <c r="O74" t="s">
        <v>568</v>
      </c>
    </row>
    <row r="75" spans="1:15" x14ac:dyDescent="0.3">
      <c r="A75" t="s">
        <v>2831</v>
      </c>
      <c r="B75" t="s">
        <v>2831</v>
      </c>
      <c r="C75" t="s">
        <v>10720</v>
      </c>
      <c r="D75" s="47" t="s">
        <v>5945</v>
      </c>
      <c r="E75" s="47">
        <v>44792.670581828701</v>
      </c>
      <c r="F75" s="48">
        <v>0.5</v>
      </c>
      <c r="G75" s="49">
        <v>11441</v>
      </c>
      <c r="H75" t="s">
        <v>238</v>
      </c>
      <c r="I75">
        <v>0</v>
      </c>
      <c r="J75">
        <v>0</v>
      </c>
      <c r="K75" t="s">
        <v>242</v>
      </c>
      <c r="L75" t="s">
        <v>2186</v>
      </c>
      <c r="M75" t="s">
        <v>10721</v>
      </c>
      <c r="N75" t="s">
        <v>254</v>
      </c>
      <c r="O75" t="s">
        <v>568</v>
      </c>
    </row>
    <row r="76" spans="1:15" x14ac:dyDescent="0.3">
      <c r="A76" t="s">
        <v>2831</v>
      </c>
      <c r="B76" t="s">
        <v>2831</v>
      </c>
      <c r="C76" t="s">
        <v>10758</v>
      </c>
      <c r="D76" s="47" t="s">
        <v>5546</v>
      </c>
      <c r="E76" s="47">
        <v>44783.469526469904</v>
      </c>
      <c r="F76" s="48">
        <v>0.5</v>
      </c>
      <c r="G76" s="49">
        <v>10000</v>
      </c>
      <c r="H76" t="s">
        <v>238</v>
      </c>
      <c r="I76">
        <v>0</v>
      </c>
      <c r="J76">
        <v>0</v>
      </c>
      <c r="K76" t="s">
        <v>242</v>
      </c>
      <c r="L76" t="s">
        <v>2186</v>
      </c>
      <c r="M76" t="s">
        <v>10759</v>
      </c>
      <c r="N76" t="s">
        <v>2147</v>
      </c>
      <c r="O76" t="s">
        <v>568</v>
      </c>
    </row>
    <row r="77" spans="1:15" x14ac:dyDescent="0.3">
      <c r="A77" t="s">
        <v>2831</v>
      </c>
      <c r="B77" t="s">
        <v>2831</v>
      </c>
      <c r="C77" t="s">
        <v>5515</v>
      </c>
      <c r="D77" s="47" t="s">
        <v>5516</v>
      </c>
      <c r="E77" s="47">
        <v>44771.346060613425</v>
      </c>
      <c r="F77" s="48">
        <v>0.58333333333333337</v>
      </c>
      <c r="G77" s="49">
        <v>5210</v>
      </c>
      <c r="H77" t="s">
        <v>238</v>
      </c>
      <c r="I77">
        <v>0</v>
      </c>
      <c r="J77">
        <v>0</v>
      </c>
      <c r="K77" t="s">
        <v>236</v>
      </c>
      <c r="L77" t="s">
        <v>2186</v>
      </c>
      <c r="M77" t="s">
        <v>5517</v>
      </c>
      <c r="N77" t="s">
        <v>254</v>
      </c>
      <c r="O77" t="s">
        <v>568</v>
      </c>
    </row>
    <row r="78" spans="1:15" x14ac:dyDescent="0.3">
      <c r="A78" t="s">
        <v>2831</v>
      </c>
      <c r="B78" t="s">
        <v>2831</v>
      </c>
      <c r="C78" t="s">
        <v>5735</v>
      </c>
      <c r="D78" s="47" t="s">
        <v>5683</v>
      </c>
      <c r="E78" s="47">
        <v>44768.374368206016</v>
      </c>
      <c r="F78" s="48">
        <v>0.58333333333333337</v>
      </c>
      <c r="G78" s="49">
        <v>10135</v>
      </c>
      <c r="H78" t="s">
        <v>238</v>
      </c>
      <c r="I78">
        <v>0</v>
      </c>
      <c r="J78">
        <v>0</v>
      </c>
      <c r="K78" t="s">
        <v>236</v>
      </c>
      <c r="L78" t="s">
        <v>2186</v>
      </c>
      <c r="M78" t="s">
        <v>5736</v>
      </c>
      <c r="N78" t="s">
        <v>254</v>
      </c>
      <c r="O78" t="s">
        <v>568</v>
      </c>
    </row>
    <row r="79" spans="1:15" x14ac:dyDescent="0.3">
      <c r="A79" t="s">
        <v>2831</v>
      </c>
      <c r="B79" t="s">
        <v>2831</v>
      </c>
      <c r="C79" t="s">
        <v>6012</v>
      </c>
      <c r="D79" s="47" t="s">
        <v>5541</v>
      </c>
      <c r="E79" s="47">
        <v>44771.424510960649</v>
      </c>
      <c r="F79" s="48">
        <v>0.58333333333333337</v>
      </c>
      <c r="G79" s="49">
        <v>30560</v>
      </c>
      <c r="H79" t="s">
        <v>238</v>
      </c>
      <c r="I79">
        <v>0</v>
      </c>
      <c r="J79">
        <v>0</v>
      </c>
      <c r="K79" t="s">
        <v>246</v>
      </c>
      <c r="L79" t="s">
        <v>2186</v>
      </c>
      <c r="M79" t="s">
        <v>6013</v>
      </c>
      <c r="N79" t="s">
        <v>254</v>
      </c>
      <c r="O79" t="s">
        <v>568</v>
      </c>
    </row>
    <row r="80" spans="1:15" x14ac:dyDescent="0.3">
      <c r="A80" t="s">
        <v>2831</v>
      </c>
      <c r="B80" t="s">
        <v>2831</v>
      </c>
      <c r="C80" t="s">
        <v>6097</v>
      </c>
      <c r="D80" s="47" t="s">
        <v>5527</v>
      </c>
      <c r="E80" s="47">
        <v>44757.328021759262</v>
      </c>
      <c r="F80" s="48">
        <v>0.58333333333333337</v>
      </c>
      <c r="G80" s="49">
        <v>9244</v>
      </c>
      <c r="H80" t="s">
        <v>238</v>
      </c>
      <c r="I80">
        <v>0</v>
      </c>
      <c r="J80">
        <v>0</v>
      </c>
      <c r="K80" t="s">
        <v>242</v>
      </c>
      <c r="L80" t="s">
        <v>2186</v>
      </c>
      <c r="M80" t="s">
        <v>6098</v>
      </c>
      <c r="N80" t="s">
        <v>2147</v>
      </c>
      <c r="O80" t="s">
        <v>568</v>
      </c>
    </row>
    <row r="81" spans="1:15" x14ac:dyDescent="0.3">
      <c r="A81" t="s">
        <v>2831</v>
      </c>
      <c r="B81" t="s">
        <v>2831</v>
      </c>
      <c r="C81" t="s">
        <v>6158</v>
      </c>
      <c r="D81" s="47" t="s">
        <v>5492</v>
      </c>
      <c r="E81" s="47">
        <v>44768.381261886578</v>
      </c>
      <c r="F81" s="48">
        <v>0.58333333333333337</v>
      </c>
      <c r="G81" s="49">
        <v>30720</v>
      </c>
      <c r="H81" t="s">
        <v>238</v>
      </c>
      <c r="I81">
        <v>0</v>
      </c>
      <c r="J81">
        <v>0</v>
      </c>
      <c r="K81" t="s">
        <v>242</v>
      </c>
      <c r="L81" t="s">
        <v>2186</v>
      </c>
      <c r="M81" t="s">
        <v>6159</v>
      </c>
      <c r="N81" t="s">
        <v>254</v>
      </c>
      <c r="O81" t="s">
        <v>568</v>
      </c>
    </row>
    <row r="82" spans="1:15" x14ac:dyDescent="0.3">
      <c r="A82" t="s">
        <v>2831</v>
      </c>
      <c r="B82" t="s">
        <v>2831</v>
      </c>
      <c r="C82" t="s">
        <v>6227</v>
      </c>
      <c r="D82" s="47" t="s">
        <v>5541</v>
      </c>
      <c r="E82" s="47">
        <v>44757.339553900463</v>
      </c>
      <c r="F82" s="48">
        <v>0.58333333333333337</v>
      </c>
      <c r="G82" s="49">
        <v>7736</v>
      </c>
      <c r="H82" t="s">
        <v>238</v>
      </c>
      <c r="I82">
        <v>0</v>
      </c>
      <c r="J82">
        <v>0</v>
      </c>
      <c r="K82" t="s">
        <v>239</v>
      </c>
      <c r="L82" t="s">
        <v>2186</v>
      </c>
      <c r="M82" t="s">
        <v>6228</v>
      </c>
      <c r="N82" t="s">
        <v>254</v>
      </c>
      <c r="O82" t="s">
        <v>568</v>
      </c>
    </row>
    <row r="83" spans="1:15" x14ac:dyDescent="0.3">
      <c r="A83" t="s">
        <v>2831</v>
      </c>
      <c r="B83" t="s">
        <v>2831</v>
      </c>
      <c r="C83" t="s">
        <v>6661</v>
      </c>
      <c r="D83" s="47" t="s">
        <v>5497</v>
      </c>
      <c r="E83" s="47">
        <v>44756.430499456015</v>
      </c>
      <c r="F83" s="48">
        <v>0.58333333333333337</v>
      </c>
      <c r="G83" s="49">
        <v>8442</v>
      </c>
      <c r="H83" t="s">
        <v>238</v>
      </c>
      <c r="I83">
        <v>0</v>
      </c>
      <c r="J83">
        <v>0</v>
      </c>
      <c r="K83" t="s">
        <v>242</v>
      </c>
      <c r="L83" t="s">
        <v>2186</v>
      </c>
      <c r="M83" t="s">
        <v>6662</v>
      </c>
      <c r="N83" t="s">
        <v>2147</v>
      </c>
      <c r="O83" t="s">
        <v>568</v>
      </c>
    </row>
    <row r="84" spans="1:15" x14ac:dyDescent="0.3">
      <c r="A84" t="s">
        <v>2831</v>
      </c>
      <c r="B84" t="s">
        <v>2831</v>
      </c>
      <c r="C84" t="s">
        <v>6743</v>
      </c>
      <c r="D84" s="47" t="s">
        <v>5458</v>
      </c>
      <c r="E84" s="47">
        <v>44771.483916747682</v>
      </c>
      <c r="F84" s="48">
        <v>0.58333333333333337</v>
      </c>
      <c r="G84" s="49">
        <v>13463</v>
      </c>
      <c r="H84" t="s">
        <v>238</v>
      </c>
      <c r="I84">
        <v>0</v>
      </c>
      <c r="J84">
        <v>0</v>
      </c>
      <c r="K84" t="s">
        <v>242</v>
      </c>
      <c r="L84" t="s">
        <v>2186</v>
      </c>
      <c r="M84" t="s">
        <v>6744</v>
      </c>
      <c r="N84" t="s">
        <v>254</v>
      </c>
      <c r="O84" t="s">
        <v>568</v>
      </c>
    </row>
    <row r="85" spans="1:15" x14ac:dyDescent="0.3">
      <c r="A85" t="s">
        <v>2831</v>
      </c>
      <c r="B85" t="s">
        <v>2831</v>
      </c>
      <c r="C85" t="s">
        <v>6813</v>
      </c>
      <c r="D85" s="47" t="s">
        <v>6196</v>
      </c>
      <c r="E85" s="47">
        <v>44756.488848298613</v>
      </c>
      <c r="F85" s="48">
        <v>0.58333333333333337</v>
      </c>
      <c r="G85" s="49">
        <v>14019</v>
      </c>
      <c r="H85" t="s">
        <v>238</v>
      </c>
      <c r="I85">
        <v>0</v>
      </c>
      <c r="J85">
        <v>0</v>
      </c>
      <c r="K85" t="s">
        <v>236</v>
      </c>
      <c r="L85" t="s">
        <v>2186</v>
      </c>
      <c r="M85" t="s">
        <v>6814</v>
      </c>
      <c r="N85" t="s">
        <v>2147</v>
      </c>
      <c r="O85" t="s">
        <v>568</v>
      </c>
    </row>
    <row r="86" spans="1:15" x14ac:dyDescent="0.3">
      <c r="A86" t="s">
        <v>2831</v>
      </c>
      <c r="B86" t="s">
        <v>2831</v>
      </c>
      <c r="C86" t="s">
        <v>7057</v>
      </c>
      <c r="D86" s="47" t="s">
        <v>5492</v>
      </c>
      <c r="E86" s="47">
        <v>44747.291801701387</v>
      </c>
      <c r="F86" s="48">
        <v>0.58333333333333337</v>
      </c>
      <c r="G86" s="49">
        <v>9566</v>
      </c>
      <c r="H86" t="s">
        <v>238</v>
      </c>
      <c r="I86">
        <v>0</v>
      </c>
      <c r="J86">
        <v>0</v>
      </c>
      <c r="K86" t="s">
        <v>241</v>
      </c>
      <c r="L86" t="s">
        <v>2186</v>
      </c>
      <c r="M86" t="s">
        <v>7058</v>
      </c>
      <c r="N86" t="s">
        <v>254</v>
      </c>
      <c r="O86" t="s">
        <v>568</v>
      </c>
    </row>
    <row r="87" spans="1:15" x14ac:dyDescent="0.3">
      <c r="A87" t="s">
        <v>2831</v>
      </c>
      <c r="B87" t="s">
        <v>2831</v>
      </c>
      <c r="C87" t="s">
        <v>7225</v>
      </c>
      <c r="D87" s="47" t="s">
        <v>6252</v>
      </c>
      <c r="E87" s="47">
        <v>44747.468894675927</v>
      </c>
      <c r="F87" s="48">
        <v>0.58333333333333337</v>
      </c>
      <c r="G87" s="49">
        <v>9937</v>
      </c>
      <c r="H87" t="s">
        <v>238</v>
      </c>
      <c r="I87">
        <v>0</v>
      </c>
      <c r="J87">
        <v>0</v>
      </c>
      <c r="K87" t="s">
        <v>236</v>
      </c>
      <c r="L87" t="s">
        <v>2186</v>
      </c>
      <c r="M87" t="s">
        <v>7226</v>
      </c>
      <c r="N87" t="s">
        <v>254</v>
      </c>
      <c r="O87" t="s">
        <v>568</v>
      </c>
    </row>
    <row r="88" spans="1:15" x14ac:dyDescent="0.3">
      <c r="A88" t="s">
        <v>2831</v>
      </c>
      <c r="B88" t="s">
        <v>2831</v>
      </c>
      <c r="C88" t="s">
        <v>7471</v>
      </c>
      <c r="D88" s="47" t="s">
        <v>5582</v>
      </c>
      <c r="E88" s="47">
        <v>44771.392689351851</v>
      </c>
      <c r="F88" s="48">
        <v>0.58333333333333337</v>
      </c>
      <c r="G88" s="49">
        <v>5084</v>
      </c>
      <c r="H88" t="s">
        <v>238</v>
      </c>
      <c r="I88">
        <v>0</v>
      </c>
      <c r="J88">
        <v>0</v>
      </c>
      <c r="K88" t="s">
        <v>236</v>
      </c>
      <c r="L88" t="s">
        <v>2186</v>
      </c>
      <c r="M88" t="s">
        <v>7472</v>
      </c>
      <c r="N88" t="s">
        <v>254</v>
      </c>
      <c r="O88" t="s">
        <v>568</v>
      </c>
    </row>
    <row r="89" spans="1:15" x14ac:dyDescent="0.3">
      <c r="A89" t="s">
        <v>2831</v>
      </c>
      <c r="B89" t="s">
        <v>2831</v>
      </c>
      <c r="C89" t="s">
        <v>7854</v>
      </c>
      <c r="D89" s="47" t="s">
        <v>6186</v>
      </c>
      <c r="E89" s="47">
        <v>44768.353658993059</v>
      </c>
      <c r="F89" s="48">
        <v>0.58333333333333337</v>
      </c>
      <c r="G89" s="49">
        <v>19832</v>
      </c>
      <c r="H89" t="s">
        <v>238</v>
      </c>
      <c r="I89">
        <v>0</v>
      </c>
      <c r="J89">
        <v>0</v>
      </c>
      <c r="K89" t="s">
        <v>236</v>
      </c>
      <c r="L89" t="s">
        <v>2186</v>
      </c>
      <c r="M89" t="s">
        <v>7855</v>
      </c>
      <c r="N89" t="s">
        <v>2147</v>
      </c>
      <c r="O89" t="s">
        <v>568</v>
      </c>
    </row>
    <row r="90" spans="1:15" x14ac:dyDescent="0.3">
      <c r="A90" t="s">
        <v>2831</v>
      </c>
      <c r="B90" t="s">
        <v>2831</v>
      </c>
      <c r="C90" t="s">
        <v>7885</v>
      </c>
      <c r="D90" s="47" t="s">
        <v>5686</v>
      </c>
      <c r="E90" s="47">
        <v>44755.599517013892</v>
      </c>
      <c r="F90" s="48">
        <v>0.58333333333333337</v>
      </c>
      <c r="G90" s="49">
        <v>8667</v>
      </c>
      <c r="H90" t="s">
        <v>238</v>
      </c>
      <c r="I90">
        <v>0</v>
      </c>
      <c r="J90">
        <v>0</v>
      </c>
      <c r="K90" t="s">
        <v>236</v>
      </c>
      <c r="L90" t="s">
        <v>2186</v>
      </c>
      <c r="M90" t="s">
        <v>7886</v>
      </c>
      <c r="N90" t="s">
        <v>254</v>
      </c>
      <c r="O90" t="s">
        <v>568</v>
      </c>
    </row>
    <row r="91" spans="1:15" x14ac:dyDescent="0.3">
      <c r="A91" t="s">
        <v>2831</v>
      </c>
      <c r="B91" t="s">
        <v>2831</v>
      </c>
      <c r="C91" t="s">
        <v>8446</v>
      </c>
      <c r="D91" s="47" t="s">
        <v>6615</v>
      </c>
      <c r="E91" s="47">
        <v>44754.308117708337</v>
      </c>
      <c r="F91" s="48">
        <v>0.58333333333333337</v>
      </c>
      <c r="G91" s="49">
        <v>10711</v>
      </c>
      <c r="H91" t="s">
        <v>238</v>
      </c>
      <c r="I91">
        <v>0</v>
      </c>
      <c r="J91">
        <v>0</v>
      </c>
      <c r="K91" t="s">
        <v>242</v>
      </c>
      <c r="L91" t="s">
        <v>2186</v>
      </c>
      <c r="M91" t="s">
        <v>8447</v>
      </c>
      <c r="N91" t="s">
        <v>254</v>
      </c>
      <c r="O91" t="s">
        <v>568</v>
      </c>
    </row>
    <row r="92" spans="1:15" x14ac:dyDescent="0.3">
      <c r="A92" t="s">
        <v>2831</v>
      </c>
      <c r="B92" t="s">
        <v>2831</v>
      </c>
      <c r="C92" t="s">
        <v>8583</v>
      </c>
      <c r="D92" s="47" t="s">
        <v>5622</v>
      </c>
      <c r="E92" s="47">
        <v>44771.322582835652</v>
      </c>
      <c r="F92" s="48">
        <v>0.58333333333333337</v>
      </c>
      <c r="G92" s="49">
        <v>9697</v>
      </c>
      <c r="H92" t="s">
        <v>238</v>
      </c>
      <c r="I92">
        <v>0</v>
      </c>
      <c r="J92">
        <v>0</v>
      </c>
      <c r="K92" t="s">
        <v>246</v>
      </c>
      <c r="L92" t="s">
        <v>2186</v>
      </c>
      <c r="M92" t="s">
        <v>8584</v>
      </c>
      <c r="N92" t="s">
        <v>254</v>
      </c>
      <c r="O92" t="s">
        <v>568</v>
      </c>
    </row>
    <row r="93" spans="1:15" x14ac:dyDescent="0.3">
      <c r="A93" t="s">
        <v>2831</v>
      </c>
      <c r="B93" t="s">
        <v>2831</v>
      </c>
      <c r="C93" t="s">
        <v>8731</v>
      </c>
      <c r="D93" s="47" t="s">
        <v>6472</v>
      </c>
      <c r="E93" s="47">
        <v>44771.357506793982</v>
      </c>
      <c r="F93" s="48">
        <v>0.58333333333333337</v>
      </c>
      <c r="G93" s="49">
        <v>12374</v>
      </c>
      <c r="H93" t="s">
        <v>238</v>
      </c>
      <c r="I93">
        <v>0</v>
      </c>
      <c r="J93">
        <v>0</v>
      </c>
      <c r="K93" t="s">
        <v>246</v>
      </c>
      <c r="L93" t="s">
        <v>2186</v>
      </c>
      <c r="M93" t="s">
        <v>8732</v>
      </c>
      <c r="N93" t="s">
        <v>254</v>
      </c>
      <c r="O93" t="s">
        <v>568</v>
      </c>
    </row>
    <row r="94" spans="1:15" x14ac:dyDescent="0.3">
      <c r="A94" t="s">
        <v>2831</v>
      </c>
      <c r="B94" t="s">
        <v>2831</v>
      </c>
      <c r="C94" t="s">
        <v>8899</v>
      </c>
      <c r="D94" s="47" t="s">
        <v>5639</v>
      </c>
      <c r="E94" s="47">
        <v>44764.44163429398</v>
      </c>
      <c r="F94" s="48">
        <v>0.58333333333333337</v>
      </c>
      <c r="G94" s="49">
        <v>9830</v>
      </c>
      <c r="H94" t="s">
        <v>238</v>
      </c>
      <c r="I94">
        <v>0</v>
      </c>
      <c r="J94">
        <v>0</v>
      </c>
      <c r="K94" t="s">
        <v>236</v>
      </c>
      <c r="L94" t="s">
        <v>2186</v>
      </c>
      <c r="M94" t="s">
        <v>8900</v>
      </c>
      <c r="N94" t="s">
        <v>2147</v>
      </c>
      <c r="O94" t="s">
        <v>568</v>
      </c>
    </row>
    <row r="95" spans="1:15" x14ac:dyDescent="0.3">
      <c r="A95" t="s">
        <v>2831</v>
      </c>
      <c r="B95" t="s">
        <v>2831</v>
      </c>
      <c r="C95" t="s">
        <v>9175</v>
      </c>
      <c r="D95" s="47" t="s">
        <v>5516</v>
      </c>
      <c r="E95" s="47">
        <v>44754.316212997684</v>
      </c>
      <c r="F95" s="48">
        <v>0.58333333333333337</v>
      </c>
      <c r="G95" s="49">
        <v>10739</v>
      </c>
      <c r="H95" t="s">
        <v>238</v>
      </c>
      <c r="I95">
        <v>0</v>
      </c>
      <c r="J95">
        <v>0</v>
      </c>
      <c r="K95" t="s">
        <v>236</v>
      </c>
      <c r="L95" t="s">
        <v>2186</v>
      </c>
      <c r="M95" t="s">
        <v>9176</v>
      </c>
      <c r="N95" t="s">
        <v>254</v>
      </c>
      <c r="O95" t="s">
        <v>568</v>
      </c>
    </row>
    <row r="96" spans="1:15" x14ac:dyDescent="0.3">
      <c r="A96" t="s">
        <v>2831</v>
      </c>
      <c r="B96" t="s">
        <v>2831</v>
      </c>
      <c r="C96" t="s">
        <v>9195</v>
      </c>
      <c r="D96" s="47" t="s">
        <v>5455</v>
      </c>
      <c r="E96" s="47">
        <v>44771.423010150465</v>
      </c>
      <c r="F96" s="48">
        <v>0.58333333333333337</v>
      </c>
      <c r="G96" s="49">
        <v>6189</v>
      </c>
      <c r="H96" t="s">
        <v>238</v>
      </c>
      <c r="I96">
        <v>0</v>
      </c>
      <c r="J96">
        <v>0</v>
      </c>
      <c r="K96" t="s">
        <v>241</v>
      </c>
      <c r="L96" t="s">
        <v>2186</v>
      </c>
      <c r="M96" t="s">
        <v>9196</v>
      </c>
      <c r="N96" t="s">
        <v>254</v>
      </c>
      <c r="O96" t="s">
        <v>568</v>
      </c>
    </row>
    <row r="97" spans="1:15" x14ac:dyDescent="0.3">
      <c r="A97" t="s">
        <v>2831</v>
      </c>
      <c r="B97" t="s">
        <v>2831</v>
      </c>
      <c r="C97" t="s">
        <v>9290</v>
      </c>
      <c r="D97" s="47" t="s">
        <v>5524</v>
      </c>
      <c r="E97" s="47">
        <v>44756.503750659722</v>
      </c>
      <c r="F97" s="48">
        <v>0.58333333333333337</v>
      </c>
      <c r="G97" s="49">
        <v>2432</v>
      </c>
      <c r="H97" t="s">
        <v>238</v>
      </c>
      <c r="I97">
        <v>0</v>
      </c>
      <c r="J97">
        <v>0</v>
      </c>
      <c r="K97" t="s">
        <v>242</v>
      </c>
      <c r="L97" t="s">
        <v>2186</v>
      </c>
      <c r="M97" t="s">
        <v>9291</v>
      </c>
      <c r="N97" t="s">
        <v>2147</v>
      </c>
      <c r="O97" t="s">
        <v>568</v>
      </c>
    </row>
    <row r="98" spans="1:15" x14ac:dyDescent="0.3">
      <c r="A98" t="s">
        <v>2831</v>
      </c>
      <c r="B98" t="s">
        <v>2831</v>
      </c>
      <c r="C98" t="s">
        <v>9589</v>
      </c>
      <c r="D98" s="47" t="s">
        <v>5472</v>
      </c>
      <c r="E98" s="47">
        <v>44753.636282488427</v>
      </c>
      <c r="F98" s="48">
        <v>0.58333333333333337</v>
      </c>
      <c r="G98" s="49">
        <v>3064</v>
      </c>
      <c r="H98" t="s">
        <v>238</v>
      </c>
      <c r="I98">
        <v>0</v>
      </c>
      <c r="J98">
        <v>0</v>
      </c>
      <c r="K98" t="s">
        <v>242</v>
      </c>
      <c r="L98" t="s">
        <v>2186</v>
      </c>
      <c r="M98" t="s">
        <v>9590</v>
      </c>
      <c r="N98" t="s">
        <v>254</v>
      </c>
      <c r="O98" t="s">
        <v>568</v>
      </c>
    </row>
    <row r="99" spans="1:15" x14ac:dyDescent="0.3">
      <c r="A99" t="s">
        <v>2831</v>
      </c>
      <c r="B99" t="s">
        <v>2831</v>
      </c>
      <c r="C99" t="s">
        <v>9657</v>
      </c>
      <c r="D99" s="47" t="s">
        <v>5516</v>
      </c>
      <c r="E99" s="47">
        <v>44764.438460497688</v>
      </c>
      <c r="F99" s="48">
        <v>0.58333333333333337</v>
      </c>
      <c r="G99" s="49">
        <v>6390</v>
      </c>
      <c r="H99" t="s">
        <v>238</v>
      </c>
      <c r="I99">
        <v>0</v>
      </c>
      <c r="J99">
        <v>0</v>
      </c>
      <c r="K99" t="s">
        <v>246</v>
      </c>
      <c r="L99" t="s">
        <v>2186</v>
      </c>
      <c r="M99" t="s">
        <v>9658</v>
      </c>
      <c r="N99" t="s">
        <v>254</v>
      </c>
      <c r="O99" t="s">
        <v>568</v>
      </c>
    </row>
    <row r="100" spans="1:15" x14ac:dyDescent="0.3">
      <c r="A100" t="s">
        <v>2831</v>
      </c>
      <c r="B100" t="s">
        <v>2831</v>
      </c>
      <c r="C100" t="s">
        <v>2716</v>
      </c>
      <c r="D100" s="47" t="s">
        <v>6140</v>
      </c>
      <c r="E100" s="47">
        <v>44772.396030208336</v>
      </c>
      <c r="F100" s="48">
        <v>0.58333333333333337</v>
      </c>
      <c r="G100" s="49">
        <v>29340</v>
      </c>
      <c r="H100" t="s">
        <v>249</v>
      </c>
      <c r="I100">
        <v>0</v>
      </c>
      <c r="J100">
        <v>0</v>
      </c>
      <c r="K100" t="s">
        <v>236</v>
      </c>
      <c r="L100" t="s">
        <v>1535</v>
      </c>
      <c r="M100" t="s">
        <v>1535</v>
      </c>
      <c r="N100" t="s">
        <v>254</v>
      </c>
      <c r="O100" t="s">
        <v>568</v>
      </c>
    </row>
    <row r="101" spans="1:15" x14ac:dyDescent="0.3">
      <c r="A101" t="s">
        <v>2831</v>
      </c>
      <c r="B101" t="s">
        <v>2831</v>
      </c>
      <c r="C101" t="s">
        <v>9978</v>
      </c>
      <c r="D101" s="47" t="s">
        <v>5645</v>
      </c>
      <c r="E101" s="47">
        <v>44747.678236261578</v>
      </c>
      <c r="F101" s="48">
        <v>0.58333333333333337</v>
      </c>
      <c r="G101" s="49">
        <v>8438</v>
      </c>
      <c r="H101" t="s">
        <v>249</v>
      </c>
      <c r="I101">
        <v>0</v>
      </c>
      <c r="J101">
        <v>0</v>
      </c>
      <c r="K101" t="s">
        <v>242</v>
      </c>
      <c r="L101" t="s">
        <v>1535</v>
      </c>
      <c r="M101" t="s">
        <v>1535</v>
      </c>
      <c r="N101" t="s">
        <v>2147</v>
      </c>
      <c r="O101" t="s">
        <v>568</v>
      </c>
    </row>
    <row r="102" spans="1:15" x14ac:dyDescent="0.3">
      <c r="A102" t="s">
        <v>2831</v>
      </c>
      <c r="B102" t="s">
        <v>2831</v>
      </c>
      <c r="C102" t="s">
        <v>10233</v>
      </c>
      <c r="D102" s="47" t="s">
        <v>6002</v>
      </c>
      <c r="E102" s="47">
        <v>44755.444359293979</v>
      </c>
      <c r="F102" s="48">
        <v>0.58333333333333337</v>
      </c>
      <c r="G102" s="49">
        <v>4046</v>
      </c>
      <c r="H102" t="s">
        <v>238</v>
      </c>
      <c r="I102">
        <v>0</v>
      </c>
      <c r="J102">
        <v>0</v>
      </c>
      <c r="K102" t="s">
        <v>246</v>
      </c>
      <c r="L102" t="s">
        <v>2186</v>
      </c>
      <c r="M102" t="s">
        <v>10234</v>
      </c>
      <c r="N102" t="s">
        <v>254</v>
      </c>
      <c r="O102" t="s">
        <v>568</v>
      </c>
    </row>
    <row r="103" spans="1:15" x14ac:dyDescent="0.3">
      <c r="A103" t="s">
        <v>2831</v>
      </c>
      <c r="B103" t="s">
        <v>2831</v>
      </c>
      <c r="C103" t="s">
        <v>10579</v>
      </c>
      <c r="D103" s="47" t="s">
        <v>6186</v>
      </c>
      <c r="E103" s="47">
        <v>44762.610502083335</v>
      </c>
      <c r="F103" s="48">
        <v>0.58333333333333337</v>
      </c>
      <c r="G103" s="49">
        <v>53302</v>
      </c>
      <c r="H103" t="s">
        <v>249</v>
      </c>
      <c r="I103">
        <v>0</v>
      </c>
      <c r="J103">
        <v>0</v>
      </c>
      <c r="K103" t="s">
        <v>236</v>
      </c>
      <c r="L103" t="s">
        <v>2186</v>
      </c>
      <c r="M103" t="s">
        <v>10580</v>
      </c>
      <c r="N103" t="s">
        <v>254</v>
      </c>
      <c r="O103" t="s">
        <v>568</v>
      </c>
    </row>
    <row r="104" spans="1:15" x14ac:dyDescent="0.3">
      <c r="A104" t="s">
        <v>2831</v>
      </c>
      <c r="B104" t="s">
        <v>2831</v>
      </c>
      <c r="C104" t="s">
        <v>10692</v>
      </c>
      <c r="D104" s="47" t="s">
        <v>5751</v>
      </c>
      <c r="E104" s="47">
        <v>44767.624428738425</v>
      </c>
      <c r="F104" s="48">
        <v>0.58333333333333337</v>
      </c>
      <c r="G104" s="49">
        <v>3349</v>
      </c>
      <c r="H104" t="s">
        <v>238</v>
      </c>
      <c r="I104">
        <v>0</v>
      </c>
      <c r="J104">
        <v>0</v>
      </c>
      <c r="K104" t="s">
        <v>236</v>
      </c>
      <c r="L104" t="s">
        <v>2186</v>
      </c>
      <c r="M104" t="s">
        <v>10693</v>
      </c>
      <c r="N104" t="s">
        <v>2147</v>
      </c>
      <c r="O104" t="s">
        <v>568</v>
      </c>
    </row>
    <row r="105" spans="1:15" x14ac:dyDescent="0.3">
      <c r="A105" t="s">
        <v>2831</v>
      </c>
      <c r="B105" t="s">
        <v>2831</v>
      </c>
      <c r="C105" t="s">
        <v>5932</v>
      </c>
      <c r="D105" s="47" t="s">
        <v>5862</v>
      </c>
      <c r="E105" s="47">
        <v>44735.55522534722</v>
      </c>
      <c r="F105" s="48">
        <v>0.66666666666666663</v>
      </c>
      <c r="G105" s="49">
        <v>9720</v>
      </c>
      <c r="H105" t="s">
        <v>238</v>
      </c>
      <c r="I105">
        <v>0</v>
      </c>
      <c r="J105">
        <v>0</v>
      </c>
      <c r="K105" t="s">
        <v>242</v>
      </c>
      <c r="L105" t="s">
        <v>2186</v>
      </c>
      <c r="M105" t="s">
        <v>5933</v>
      </c>
      <c r="N105" t="s">
        <v>254</v>
      </c>
      <c r="O105" t="s">
        <v>568</v>
      </c>
    </row>
    <row r="106" spans="1:15" x14ac:dyDescent="0.3">
      <c r="A106" t="s">
        <v>2831</v>
      </c>
      <c r="B106" t="s">
        <v>2831</v>
      </c>
      <c r="C106" t="s">
        <v>5990</v>
      </c>
      <c r="D106" s="47" t="s">
        <v>5497</v>
      </c>
      <c r="E106" s="47">
        <v>44739.651702118055</v>
      </c>
      <c r="F106" s="48">
        <v>0.66666666666666663</v>
      </c>
      <c r="G106" s="49">
        <v>5882</v>
      </c>
      <c r="H106" t="s">
        <v>238</v>
      </c>
      <c r="I106">
        <v>0</v>
      </c>
      <c r="J106">
        <v>0</v>
      </c>
      <c r="K106" t="s">
        <v>241</v>
      </c>
      <c r="L106" t="s">
        <v>2186</v>
      </c>
      <c r="M106" t="s">
        <v>5991</v>
      </c>
      <c r="N106" t="s">
        <v>254</v>
      </c>
      <c r="O106" t="s">
        <v>568</v>
      </c>
    </row>
    <row r="107" spans="1:15" x14ac:dyDescent="0.3">
      <c r="A107" t="s">
        <v>2831</v>
      </c>
      <c r="B107" t="s">
        <v>2831</v>
      </c>
      <c r="C107" t="s">
        <v>6130</v>
      </c>
      <c r="D107" s="47" t="s">
        <v>5513</v>
      </c>
      <c r="E107" s="47">
        <v>44726.731295486112</v>
      </c>
      <c r="F107" s="48">
        <v>0.66666666666666663</v>
      </c>
      <c r="G107" s="49">
        <v>20348</v>
      </c>
      <c r="H107" t="s">
        <v>249</v>
      </c>
      <c r="I107">
        <v>0</v>
      </c>
      <c r="J107">
        <v>0</v>
      </c>
      <c r="K107" t="s">
        <v>242</v>
      </c>
      <c r="L107" t="s">
        <v>2186</v>
      </c>
      <c r="M107" t="s">
        <v>6131</v>
      </c>
      <c r="N107" t="s">
        <v>254</v>
      </c>
      <c r="O107" t="s">
        <v>568</v>
      </c>
    </row>
    <row r="108" spans="1:15" x14ac:dyDescent="0.3">
      <c r="A108" t="s">
        <v>2831</v>
      </c>
      <c r="B108" t="s">
        <v>2831</v>
      </c>
      <c r="C108" t="s">
        <v>3568</v>
      </c>
      <c r="D108" s="47" t="s">
        <v>3416</v>
      </c>
      <c r="E108" s="47">
        <v>44713.406628668985</v>
      </c>
      <c r="F108" s="48">
        <v>0.66666666666666663</v>
      </c>
      <c r="G108" s="49">
        <v>38365</v>
      </c>
      <c r="H108" t="s">
        <v>238</v>
      </c>
      <c r="I108">
        <v>0</v>
      </c>
      <c r="J108">
        <v>0</v>
      </c>
      <c r="K108" t="s">
        <v>246</v>
      </c>
      <c r="L108" t="s">
        <v>2186</v>
      </c>
      <c r="M108" t="s">
        <v>3569</v>
      </c>
      <c r="N108" t="s">
        <v>254</v>
      </c>
      <c r="O108" t="s">
        <v>568</v>
      </c>
    </row>
    <row r="109" spans="1:15" x14ac:dyDescent="0.3">
      <c r="A109" t="s">
        <v>2831</v>
      </c>
      <c r="B109" t="s">
        <v>2831</v>
      </c>
      <c r="C109" t="s">
        <v>6592</v>
      </c>
      <c r="D109" s="47" t="s">
        <v>6302</v>
      </c>
      <c r="E109" s="47">
        <v>44713.765746064812</v>
      </c>
      <c r="F109" s="48">
        <v>0.66666666666666663</v>
      </c>
      <c r="G109" s="49">
        <v>10954</v>
      </c>
      <c r="H109" t="s">
        <v>238</v>
      </c>
      <c r="I109">
        <v>0</v>
      </c>
      <c r="J109">
        <v>0</v>
      </c>
      <c r="K109" t="s">
        <v>242</v>
      </c>
      <c r="L109" t="s">
        <v>2186</v>
      </c>
      <c r="M109" t="s">
        <v>6593</v>
      </c>
      <c r="N109" t="s">
        <v>254</v>
      </c>
      <c r="O109" t="s">
        <v>568</v>
      </c>
    </row>
    <row r="110" spans="1:15" x14ac:dyDescent="0.3">
      <c r="A110" t="s">
        <v>2831</v>
      </c>
      <c r="B110" t="s">
        <v>2831</v>
      </c>
      <c r="C110" t="s">
        <v>6598</v>
      </c>
      <c r="D110" s="47" t="s">
        <v>5455</v>
      </c>
      <c r="E110" s="47">
        <v>44732.747332719904</v>
      </c>
      <c r="F110" s="48">
        <v>0.66666666666666663</v>
      </c>
      <c r="G110" s="49">
        <v>19257</v>
      </c>
      <c r="H110" t="s">
        <v>249</v>
      </c>
      <c r="I110">
        <v>0</v>
      </c>
      <c r="J110">
        <v>0</v>
      </c>
      <c r="K110" t="s">
        <v>242</v>
      </c>
      <c r="L110" t="s">
        <v>2186</v>
      </c>
      <c r="M110" t="s">
        <v>6599</v>
      </c>
      <c r="N110" t="s">
        <v>2147</v>
      </c>
      <c r="O110" t="s">
        <v>568</v>
      </c>
    </row>
    <row r="111" spans="1:15" x14ac:dyDescent="0.3">
      <c r="A111" t="s">
        <v>2831</v>
      </c>
      <c r="B111" t="s">
        <v>2831</v>
      </c>
      <c r="C111" t="s">
        <v>6637</v>
      </c>
      <c r="D111" s="47" t="s">
        <v>5472</v>
      </c>
      <c r="E111" s="47">
        <v>44729.500481331015</v>
      </c>
      <c r="F111" s="48">
        <v>0.66666666666666663</v>
      </c>
      <c r="G111" s="49">
        <v>8011</v>
      </c>
      <c r="H111" t="s">
        <v>238</v>
      </c>
      <c r="I111">
        <v>0</v>
      </c>
      <c r="J111">
        <v>0</v>
      </c>
      <c r="K111" t="s">
        <v>236</v>
      </c>
      <c r="L111" t="s">
        <v>2186</v>
      </c>
      <c r="M111" t="s">
        <v>6638</v>
      </c>
      <c r="N111" t="s">
        <v>254</v>
      </c>
      <c r="O111" t="s">
        <v>568</v>
      </c>
    </row>
    <row r="112" spans="1:15" x14ac:dyDescent="0.3">
      <c r="A112" t="s">
        <v>2831</v>
      </c>
      <c r="B112" t="s">
        <v>2831</v>
      </c>
      <c r="C112" t="s">
        <v>6667</v>
      </c>
      <c r="D112" s="47" t="s">
        <v>5797</v>
      </c>
      <c r="E112" s="47">
        <v>44713.765031909723</v>
      </c>
      <c r="F112" s="48">
        <v>0.66666666666666663</v>
      </c>
      <c r="G112" s="49">
        <v>6023</v>
      </c>
      <c r="H112" t="s">
        <v>238</v>
      </c>
      <c r="I112">
        <v>0</v>
      </c>
      <c r="J112">
        <v>0</v>
      </c>
      <c r="K112" t="s">
        <v>246</v>
      </c>
      <c r="L112" t="s">
        <v>2186</v>
      </c>
      <c r="M112" t="s">
        <v>6668</v>
      </c>
      <c r="N112" t="s">
        <v>254</v>
      </c>
      <c r="O112" t="s">
        <v>568</v>
      </c>
    </row>
    <row r="113" spans="1:15" x14ac:dyDescent="0.3">
      <c r="A113" t="s">
        <v>2831</v>
      </c>
      <c r="B113" t="s">
        <v>2831</v>
      </c>
      <c r="C113" t="s">
        <v>7079</v>
      </c>
      <c r="D113" s="47" t="s">
        <v>5489</v>
      </c>
      <c r="E113" s="47">
        <v>44726.306503125001</v>
      </c>
      <c r="F113" s="48">
        <v>0.66666666666666663</v>
      </c>
      <c r="G113" s="49">
        <v>9344</v>
      </c>
      <c r="H113" t="s">
        <v>238</v>
      </c>
      <c r="I113">
        <v>0</v>
      </c>
      <c r="J113">
        <v>0</v>
      </c>
      <c r="K113" t="s">
        <v>241</v>
      </c>
      <c r="L113" t="s">
        <v>2186</v>
      </c>
      <c r="M113" t="s">
        <v>7080</v>
      </c>
      <c r="N113" t="s">
        <v>254</v>
      </c>
      <c r="O113" t="s">
        <v>568</v>
      </c>
    </row>
    <row r="114" spans="1:15" x14ac:dyDescent="0.3">
      <c r="A114" t="s">
        <v>2831</v>
      </c>
      <c r="B114" t="s">
        <v>2831</v>
      </c>
      <c r="C114" t="s">
        <v>3911</v>
      </c>
      <c r="D114" s="47" t="s">
        <v>3386</v>
      </c>
      <c r="E114" s="47">
        <v>44713.809428321758</v>
      </c>
      <c r="F114" s="48">
        <v>0.66666666666666663</v>
      </c>
      <c r="G114" s="49">
        <v>10203</v>
      </c>
      <c r="H114" t="s">
        <v>238</v>
      </c>
      <c r="I114">
        <v>0</v>
      </c>
      <c r="J114">
        <v>0</v>
      </c>
      <c r="K114" t="s">
        <v>242</v>
      </c>
      <c r="L114" t="s">
        <v>2186</v>
      </c>
      <c r="M114" t="s">
        <v>3912</v>
      </c>
      <c r="N114" t="s">
        <v>2147</v>
      </c>
      <c r="O114" t="s">
        <v>568</v>
      </c>
    </row>
    <row r="115" spans="1:15" x14ac:dyDescent="0.3">
      <c r="A115" t="s">
        <v>2831</v>
      </c>
      <c r="B115" t="s">
        <v>2831</v>
      </c>
      <c r="C115" t="s">
        <v>3559</v>
      </c>
      <c r="D115" s="47" t="s">
        <v>3378</v>
      </c>
      <c r="E115" s="47">
        <v>44732.652209988424</v>
      </c>
      <c r="F115" s="48">
        <v>0.66666666666666663</v>
      </c>
      <c r="G115" s="49">
        <v>15964</v>
      </c>
      <c r="H115" t="s">
        <v>238</v>
      </c>
      <c r="I115">
        <v>0</v>
      </c>
      <c r="J115">
        <v>0</v>
      </c>
      <c r="K115" t="s">
        <v>236</v>
      </c>
      <c r="L115" t="s">
        <v>2186</v>
      </c>
      <c r="M115" t="s">
        <v>3560</v>
      </c>
      <c r="N115" t="s">
        <v>254</v>
      </c>
      <c r="O115" t="s">
        <v>568</v>
      </c>
    </row>
    <row r="116" spans="1:15" x14ac:dyDescent="0.3">
      <c r="A116" t="s">
        <v>2831</v>
      </c>
      <c r="B116" t="s">
        <v>2831</v>
      </c>
      <c r="C116" t="s">
        <v>7310</v>
      </c>
      <c r="D116" s="47" t="s">
        <v>5556</v>
      </c>
      <c r="E116" s="47">
        <v>44728.552822835649</v>
      </c>
      <c r="F116" s="48">
        <v>0.66666666666666663</v>
      </c>
      <c r="G116" s="49">
        <v>30021</v>
      </c>
      <c r="H116" t="s">
        <v>238</v>
      </c>
      <c r="I116">
        <v>0</v>
      </c>
      <c r="J116">
        <v>0</v>
      </c>
      <c r="K116" t="s">
        <v>236</v>
      </c>
      <c r="L116" t="s">
        <v>2186</v>
      </c>
      <c r="M116" t="s">
        <v>7311</v>
      </c>
      <c r="N116" t="s">
        <v>254</v>
      </c>
      <c r="O116" t="s">
        <v>568</v>
      </c>
    </row>
    <row r="117" spans="1:15" x14ac:dyDescent="0.3">
      <c r="A117" t="s">
        <v>2831</v>
      </c>
      <c r="B117" t="s">
        <v>2831</v>
      </c>
      <c r="C117" t="s">
        <v>7368</v>
      </c>
      <c r="D117" s="47" t="s">
        <v>5538</v>
      </c>
      <c r="E117" s="47">
        <v>44739.600504050926</v>
      </c>
      <c r="F117" s="48">
        <v>0.66666666666666663</v>
      </c>
      <c r="G117" s="49">
        <v>4407</v>
      </c>
      <c r="H117" t="s">
        <v>238</v>
      </c>
      <c r="I117">
        <v>0</v>
      </c>
      <c r="J117">
        <v>0</v>
      </c>
      <c r="K117" t="s">
        <v>242</v>
      </c>
      <c r="L117" t="s">
        <v>2186</v>
      </c>
      <c r="M117" t="s">
        <v>7369</v>
      </c>
      <c r="N117" t="s">
        <v>254</v>
      </c>
      <c r="O117" t="s">
        <v>568</v>
      </c>
    </row>
    <row r="118" spans="1:15" x14ac:dyDescent="0.3">
      <c r="A118" t="s">
        <v>2831</v>
      </c>
      <c r="B118" t="s">
        <v>2831</v>
      </c>
      <c r="C118" t="s">
        <v>7498</v>
      </c>
      <c r="D118" s="47" t="s">
        <v>5625</v>
      </c>
      <c r="E118" s="47">
        <v>44732.292197256946</v>
      </c>
      <c r="F118" s="48">
        <v>0.66666666666666663</v>
      </c>
      <c r="G118" s="49">
        <v>7774</v>
      </c>
      <c r="H118" t="s">
        <v>238</v>
      </c>
      <c r="I118">
        <v>0</v>
      </c>
      <c r="J118">
        <v>0</v>
      </c>
      <c r="K118" t="s">
        <v>242</v>
      </c>
      <c r="L118" t="s">
        <v>2186</v>
      </c>
      <c r="M118" t="s">
        <v>7499</v>
      </c>
      <c r="N118" t="s">
        <v>254</v>
      </c>
      <c r="O118" t="s">
        <v>568</v>
      </c>
    </row>
    <row r="119" spans="1:15" x14ac:dyDescent="0.3">
      <c r="A119" t="s">
        <v>2831</v>
      </c>
      <c r="B119" t="s">
        <v>2831</v>
      </c>
      <c r="C119" t="s">
        <v>7562</v>
      </c>
      <c r="D119" s="47" t="s">
        <v>5862</v>
      </c>
      <c r="E119" s="47">
        <v>44741.408768946756</v>
      </c>
      <c r="F119" s="48">
        <v>0.66666666666666663</v>
      </c>
      <c r="G119" s="49">
        <v>7026</v>
      </c>
      <c r="H119" t="s">
        <v>238</v>
      </c>
      <c r="I119">
        <v>0</v>
      </c>
      <c r="J119">
        <v>0</v>
      </c>
      <c r="K119" t="s">
        <v>236</v>
      </c>
      <c r="L119" t="s">
        <v>2186</v>
      </c>
      <c r="M119" t="s">
        <v>7563</v>
      </c>
      <c r="N119" t="s">
        <v>254</v>
      </c>
      <c r="O119" t="s">
        <v>568</v>
      </c>
    </row>
    <row r="120" spans="1:15" x14ac:dyDescent="0.3">
      <c r="A120" t="s">
        <v>2831</v>
      </c>
      <c r="B120" t="s">
        <v>2831</v>
      </c>
      <c r="C120" t="s">
        <v>7923</v>
      </c>
      <c r="D120" s="47" t="s">
        <v>5711</v>
      </c>
      <c r="E120" s="47">
        <v>44728.548836608796</v>
      </c>
      <c r="F120" s="48">
        <v>0.66666666666666663</v>
      </c>
      <c r="G120" s="49">
        <v>4492</v>
      </c>
      <c r="H120" t="s">
        <v>238</v>
      </c>
      <c r="I120">
        <v>0</v>
      </c>
      <c r="J120">
        <v>0</v>
      </c>
      <c r="K120" t="s">
        <v>242</v>
      </c>
      <c r="L120" t="s">
        <v>2186</v>
      </c>
      <c r="M120" t="s">
        <v>7924</v>
      </c>
      <c r="N120" t="s">
        <v>254</v>
      </c>
      <c r="O120" t="s">
        <v>568</v>
      </c>
    </row>
    <row r="121" spans="1:15" x14ac:dyDescent="0.3">
      <c r="A121" t="s">
        <v>2831</v>
      </c>
      <c r="B121" t="s">
        <v>2831</v>
      </c>
      <c r="C121" t="s">
        <v>7930</v>
      </c>
      <c r="D121" s="47" t="s">
        <v>6766</v>
      </c>
      <c r="E121" s="47">
        <v>44741.4123716088</v>
      </c>
      <c r="F121" s="48">
        <v>0.66666666666666663</v>
      </c>
      <c r="G121" s="49">
        <v>10724</v>
      </c>
      <c r="H121" t="s">
        <v>238</v>
      </c>
      <c r="I121">
        <v>0</v>
      </c>
      <c r="J121">
        <v>0</v>
      </c>
      <c r="K121" t="s">
        <v>242</v>
      </c>
      <c r="L121" t="s">
        <v>2186</v>
      </c>
      <c r="M121" t="s">
        <v>7931</v>
      </c>
      <c r="N121" t="s">
        <v>2147</v>
      </c>
      <c r="O121" t="s">
        <v>568</v>
      </c>
    </row>
    <row r="122" spans="1:15" x14ac:dyDescent="0.3">
      <c r="A122" t="s">
        <v>2831</v>
      </c>
      <c r="B122" t="s">
        <v>2831</v>
      </c>
      <c r="C122" t="s">
        <v>7944</v>
      </c>
      <c r="D122" s="47" t="s">
        <v>5466</v>
      </c>
      <c r="E122" s="47">
        <v>44734.598026157408</v>
      </c>
      <c r="F122" s="48">
        <v>0.66666666666666663</v>
      </c>
      <c r="G122" s="49">
        <v>-1</v>
      </c>
      <c r="H122" t="s">
        <v>238</v>
      </c>
      <c r="I122">
        <v>0</v>
      </c>
      <c r="J122">
        <v>0</v>
      </c>
      <c r="K122" t="s">
        <v>246</v>
      </c>
      <c r="L122" t="s">
        <v>2186</v>
      </c>
      <c r="M122" t="s">
        <v>7945</v>
      </c>
      <c r="N122" t="s">
        <v>2147</v>
      </c>
      <c r="O122" t="s">
        <v>568</v>
      </c>
    </row>
    <row r="123" spans="1:15" x14ac:dyDescent="0.3">
      <c r="A123" t="s">
        <v>2831</v>
      </c>
      <c r="B123" t="s">
        <v>2831</v>
      </c>
      <c r="C123" t="s">
        <v>7988</v>
      </c>
      <c r="D123" s="47" t="s">
        <v>5622</v>
      </c>
      <c r="E123" s="47">
        <v>44732.661539502318</v>
      </c>
      <c r="F123" s="48">
        <v>0.66666666666666663</v>
      </c>
      <c r="G123" s="49">
        <v>3239</v>
      </c>
      <c r="H123" t="s">
        <v>238</v>
      </c>
      <c r="I123">
        <v>0</v>
      </c>
      <c r="J123">
        <v>0</v>
      </c>
      <c r="K123" t="s">
        <v>246</v>
      </c>
      <c r="L123" t="s">
        <v>2186</v>
      </c>
      <c r="M123" t="s">
        <v>7989</v>
      </c>
      <c r="N123" t="s">
        <v>254</v>
      </c>
      <c r="O123" t="s">
        <v>568</v>
      </c>
    </row>
    <row r="124" spans="1:15" x14ac:dyDescent="0.3">
      <c r="A124" t="s">
        <v>2831</v>
      </c>
      <c r="B124" t="s">
        <v>2831</v>
      </c>
      <c r="C124" t="s">
        <v>8007</v>
      </c>
      <c r="D124" s="47" t="s">
        <v>5475</v>
      </c>
      <c r="E124" s="47">
        <v>44728.533254780094</v>
      </c>
      <c r="F124" s="48">
        <v>0.66666666666666663</v>
      </c>
      <c r="G124" s="49">
        <v>7428</v>
      </c>
      <c r="H124" t="s">
        <v>238</v>
      </c>
      <c r="I124">
        <v>0</v>
      </c>
      <c r="J124">
        <v>0</v>
      </c>
      <c r="K124" t="s">
        <v>246</v>
      </c>
      <c r="L124" t="s">
        <v>2186</v>
      </c>
      <c r="M124" t="s">
        <v>8008</v>
      </c>
      <c r="N124" t="s">
        <v>2147</v>
      </c>
      <c r="O124" t="s">
        <v>568</v>
      </c>
    </row>
    <row r="125" spans="1:15" x14ac:dyDescent="0.3">
      <c r="A125" t="s">
        <v>2831</v>
      </c>
      <c r="B125" t="s">
        <v>2831</v>
      </c>
      <c r="C125" t="s">
        <v>8077</v>
      </c>
      <c r="D125" s="47" t="s">
        <v>6290</v>
      </c>
      <c r="E125" s="47">
        <v>44728.537232986113</v>
      </c>
      <c r="F125" s="48">
        <v>0.66666666666666663</v>
      </c>
      <c r="G125" s="49">
        <v>30288</v>
      </c>
      <c r="H125" t="s">
        <v>238</v>
      </c>
      <c r="I125">
        <v>0</v>
      </c>
      <c r="J125">
        <v>0</v>
      </c>
      <c r="K125" t="s">
        <v>236</v>
      </c>
      <c r="L125" t="s">
        <v>2186</v>
      </c>
      <c r="M125" t="s">
        <v>8078</v>
      </c>
      <c r="N125" t="s">
        <v>254</v>
      </c>
      <c r="O125" t="s">
        <v>8079</v>
      </c>
    </row>
    <row r="126" spans="1:15" x14ac:dyDescent="0.3">
      <c r="A126" t="s">
        <v>2831</v>
      </c>
      <c r="B126" t="s">
        <v>2831</v>
      </c>
      <c r="C126" t="s">
        <v>8161</v>
      </c>
      <c r="D126" s="47" t="s">
        <v>6698</v>
      </c>
      <c r="E126" s="47">
        <v>44740.604055208336</v>
      </c>
      <c r="F126" s="48">
        <v>0.66666666666666663</v>
      </c>
      <c r="G126" s="49">
        <v>20011</v>
      </c>
      <c r="H126" t="s">
        <v>249</v>
      </c>
      <c r="I126">
        <v>0</v>
      </c>
      <c r="J126">
        <v>0</v>
      </c>
      <c r="K126" t="s">
        <v>236</v>
      </c>
      <c r="L126" t="s">
        <v>2186</v>
      </c>
      <c r="M126" t="s">
        <v>8162</v>
      </c>
      <c r="N126" t="s">
        <v>254</v>
      </c>
      <c r="O126" t="s">
        <v>568</v>
      </c>
    </row>
    <row r="127" spans="1:15" x14ac:dyDescent="0.3">
      <c r="A127" t="s">
        <v>2831</v>
      </c>
      <c r="B127" t="s">
        <v>2831</v>
      </c>
      <c r="C127" t="s">
        <v>8239</v>
      </c>
      <c r="D127" s="47" t="s">
        <v>5807</v>
      </c>
      <c r="E127" s="47">
        <v>44741.425197256947</v>
      </c>
      <c r="F127" s="48">
        <v>0.66666666666666663</v>
      </c>
      <c r="G127" s="49">
        <v>20159</v>
      </c>
      <c r="H127" t="s">
        <v>238</v>
      </c>
      <c r="I127">
        <v>0</v>
      </c>
      <c r="J127">
        <v>0</v>
      </c>
      <c r="K127" t="s">
        <v>241</v>
      </c>
      <c r="L127" t="s">
        <v>2186</v>
      </c>
      <c r="M127" t="s">
        <v>8240</v>
      </c>
      <c r="N127" t="s">
        <v>254</v>
      </c>
      <c r="O127" t="s">
        <v>568</v>
      </c>
    </row>
    <row r="128" spans="1:15" x14ac:dyDescent="0.3">
      <c r="A128" t="s">
        <v>2831</v>
      </c>
      <c r="B128" t="s">
        <v>2831</v>
      </c>
      <c r="C128" t="s">
        <v>3252</v>
      </c>
      <c r="D128" s="47" t="s">
        <v>2956</v>
      </c>
      <c r="E128" s="47">
        <v>44734.675715127312</v>
      </c>
      <c r="F128" s="48">
        <v>0.66666666666666663</v>
      </c>
      <c r="G128" s="49">
        <v>39999</v>
      </c>
      <c r="H128" t="s">
        <v>238</v>
      </c>
      <c r="I128">
        <v>0</v>
      </c>
      <c r="J128">
        <v>0</v>
      </c>
      <c r="K128" t="s">
        <v>242</v>
      </c>
      <c r="L128" t="s">
        <v>2160</v>
      </c>
      <c r="M128" t="s">
        <v>2936</v>
      </c>
      <c r="N128" t="s">
        <v>254</v>
      </c>
      <c r="O128" t="s">
        <v>3253</v>
      </c>
    </row>
    <row r="129" spans="1:15" x14ac:dyDescent="0.3">
      <c r="A129" t="s">
        <v>2831</v>
      </c>
      <c r="B129" t="s">
        <v>2831</v>
      </c>
      <c r="C129" t="s">
        <v>8934</v>
      </c>
      <c r="D129" s="47" t="s">
        <v>5731</v>
      </c>
      <c r="E129" s="47">
        <v>44725.602805902781</v>
      </c>
      <c r="F129" s="48">
        <v>0.66666666666666663</v>
      </c>
      <c r="G129" s="49">
        <v>6218</v>
      </c>
      <c r="H129" t="s">
        <v>238</v>
      </c>
      <c r="I129">
        <v>0</v>
      </c>
      <c r="J129">
        <v>0</v>
      </c>
      <c r="K129" t="s">
        <v>246</v>
      </c>
      <c r="L129" t="s">
        <v>2186</v>
      </c>
      <c r="M129" t="s">
        <v>8935</v>
      </c>
      <c r="N129" t="s">
        <v>254</v>
      </c>
      <c r="O129" t="s">
        <v>568</v>
      </c>
    </row>
    <row r="130" spans="1:15" x14ac:dyDescent="0.3">
      <c r="A130" t="s">
        <v>2831</v>
      </c>
      <c r="B130" t="s">
        <v>2831</v>
      </c>
      <c r="C130" t="s">
        <v>8989</v>
      </c>
      <c r="D130" s="47" t="s">
        <v>5686</v>
      </c>
      <c r="E130" s="47">
        <v>44736.359405243056</v>
      </c>
      <c r="F130" s="48">
        <v>0.66666666666666663</v>
      </c>
      <c r="G130" s="49">
        <v>12571</v>
      </c>
      <c r="H130" t="s">
        <v>238</v>
      </c>
      <c r="I130">
        <v>0</v>
      </c>
      <c r="J130">
        <v>0</v>
      </c>
      <c r="K130" t="s">
        <v>246</v>
      </c>
      <c r="L130" t="s">
        <v>2186</v>
      </c>
      <c r="M130" t="s">
        <v>8990</v>
      </c>
      <c r="N130" t="s">
        <v>254</v>
      </c>
      <c r="O130" t="s">
        <v>568</v>
      </c>
    </row>
    <row r="131" spans="1:15" x14ac:dyDescent="0.3">
      <c r="A131" t="s">
        <v>2831</v>
      </c>
      <c r="B131" t="s">
        <v>2831</v>
      </c>
      <c r="C131" t="s">
        <v>9119</v>
      </c>
      <c r="D131" s="47" t="s">
        <v>5513</v>
      </c>
      <c r="E131" s="47">
        <v>44739.360208645834</v>
      </c>
      <c r="F131" s="48">
        <v>0.66666666666666663</v>
      </c>
      <c r="G131" s="49">
        <v>8804</v>
      </c>
      <c r="H131" t="s">
        <v>249</v>
      </c>
      <c r="I131">
        <v>0</v>
      </c>
      <c r="J131">
        <v>0</v>
      </c>
      <c r="K131" t="s">
        <v>236</v>
      </c>
      <c r="L131" t="s">
        <v>2186</v>
      </c>
      <c r="M131" t="s">
        <v>9120</v>
      </c>
      <c r="N131" t="s">
        <v>254</v>
      </c>
      <c r="O131" t="s">
        <v>568</v>
      </c>
    </row>
    <row r="132" spans="1:15" x14ac:dyDescent="0.3">
      <c r="A132" t="s">
        <v>2831</v>
      </c>
      <c r="B132" t="s">
        <v>2831</v>
      </c>
      <c r="C132" t="s">
        <v>9585</v>
      </c>
      <c r="D132" s="47" t="s">
        <v>5577</v>
      </c>
      <c r="E132" s="47">
        <v>44741.638762349539</v>
      </c>
      <c r="F132" s="48">
        <v>0.66666666666666663</v>
      </c>
      <c r="G132" s="49">
        <v>21041</v>
      </c>
      <c r="H132" t="s">
        <v>249</v>
      </c>
      <c r="I132">
        <v>0</v>
      </c>
      <c r="J132">
        <v>0</v>
      </c>
      <c r="K132" t="s">
        <v>242</v>
      </c>
      <c r="L132" t="s">
        <v>2186</v>
      </c>
      <c r="M132" t="s">
        <v>9586</v>
      </c>
      <c r="N132" t="s">
        <v>254</v>
      </c>
      <c r="O132" t="s">
        <v>568</v>
      </c>
    </row>
    <row r="133" spans="1:15" x14ac:dyDescent="0.3">
      <c r="A133" t="s">
        <v>2831</v>
      </c>
      <c r="B133" t="s">
        <v>2831</v>
      </c>
      <c r="C133" t="s">
        <v>9675</v>
      </c>
      <c r="D133" s="47" t="s">
        <v>5530</v>
      </c>
      <c r="E133" s="47">
        <v>44741.4151528125</v>
      </c>
      <c r="F133" s="48">
        <v>0.66666666666666663</v>
      </c>
      <c r="G133" s="49">
        <v>7477</v>
      </c>
      <c r="H133" t="s">
        <v>238</v>
      </c>
      <c r="I133">
        <v>0</v>
      </c>
      <c r="J133">
        <v>0</v>
      </c>
      <c r="K133" t="s">
        <v>236</v>
      </c>
      <c r="L133" t="s">
        <v>2186</v>
      </c>
      <c r="M133" t="s">
        <v>9676</v>
      </c>
      <c r="N133" t="s">
        <v>254</v>
      </c>
      <c r="O133" t="s">
        <v>568</v>
      </c>
    </row>
    <row r="134" spans="1:15" x14ac:dyDescent="0.3">
      <c r="A134" t="s">
        <v>2831</v>
      </c>
      <c r="B134" t="s">
        <v>2831</v>
      </c>
      <c r="C134" t="s">
        <v>9915</v>
      </c>
      <c r="D134" s="47" t="s">
        <v>5686</v>
      </c>
      <c r="E134" s="47">
        <v>44726.68614996528</v>
      </c>
      <c r="F134" s="48">
        <v>0.66666666666666663</v>
      </c>
      <c r="G134" s="49">
        <v>33153</v>
      </c>
      <c r="H134" t="s">
        <v>249</v>
      </c>
      <c r="I134">
        <v>0</v>
      </c>
      <c r="J134">
        <v>0</v>
      </c>
      <c r="K134" t="s">
        <v>242</v>
      </c>
      <c r="L134" t="s">
        <v>1535</v>
      </c>
      <c r="M134" t="s">
        <v>1535</v>
      </c>
      <c r="N134" t="s">
        <v>254</v>
      </c>
      <c r="O134" t="s">
        <v>568</v>
      </c>
    </row>
    <row r="135" spans="1:15" x14ac:dyDescent="0.3">
      <c r="A135" t="s">
        <v>2831</v>
      </c>
      <c r="B135" t="s">
        <v>2831</v>
      </c>
      <c r="C135" t="s">
        <v>9966</v>
      </c>
      <c r="D135" s="47" t="s">
        <v>5797</v>
      </c>
      <c r="E135" s="47">
        <v>44718.690133020835</v>
      </c>
      <c r="F135" s="48">
        <v>0.66666666666666663</v>
      </c>
      <c r="G135" s="49">
        <v>14975</v>
      </c>
      <c r="H135" t="s">
        <v>249</v>
      </c>
      <c r="I135">
        <v>0</v>
      </c>
      <c r="J135">
        <v>0</v>
      </c>
      <c r="K135" t="s">
        <v>246</v>
      </c>
      <c r="L135" t="s">
        <v>1535</v>
      </c>
      <c r="M135" t="s">
        <v>1535</v>
      </c>
      <c r="N135" t="s">
        <v>254</v>
      </c>
      <c r="O135" t="s">
        <v>568</v>
      </c>
    </row>
    <row r="136" spans="1:15" x14ac:dyDescent="0.3">
      <c r="A136" t="s">
        <v>2831</v>
      </c>
      <c r="B136" t="s">
        <v>2831</v>
      </c>
      <c r="C136" t="s">
        <v>10076</v>
      </c>
      <c r="D136" s="47" t="s">
        <v>5645</v>
      </c>
      <c r="E136" s="47">
        <v>44742.445992592591</v>
      </c>
      <c r="F136" s="48">
        <v>0.66666666666666663</v>
      </c>
      <c r="G136" s="49">
        <v>9654</v>
      </c>
      <c r="H136" t="s">
        <v>249</v>
      </c>
      <c r="I136">
        <v>0</v>
      </c>
      <c r="J136">
        <v>0</v>
      </c>
      <c r="K136" t="s">
        <v>241</v>
      </c>
      <c r="L136" t="s">
        <v>1535</v>
      </c>
      <c r="M136" t="s">
        <v>1535</v>
      </c>
      <c r="N136" t="s">
        <v>2147</v>
      </c>
      <c r="O136" t="s">
        <v>568</v>
      </c>
    </row>
    <row r="137" spans="1:15" x14ac:dyDescent="0.3">
      <c r="A137" t="s">
        <v>2831</v>
      </c>
      <c r="B137" t="s">
        <v>2831</v>
      </c>
      <c r="C137" t="s">
        <v>10087</v>
      </c>
      <c r="D137" s="47" t="s">
        <v>5486</v>
      </c>
      <c r="E137" s="47">
        <v>44732.697277349536</v>
      </c>
      <c r="F137" s="48">
        <v>0.66666666666666663</v>
      </c>
      <c r="G137" s="49">
        <v>30614</v>
      </c>
      <c r="H137" t="s">
        <v>249</v>
      </c>
      <c r="I137">
        <v>0</v>
      </c>
      <c r="J137">
        <v>0</v>
      </c>
      <c r="K137" t="s">
        <v>241</v>
      </c>
      <c r="L137" t="s">
        <v>1535</v>
      </c>
      <c r="M137" t="s">
        <v>1535</v>
      </c>
      <c r="N137" t="s">
        <v>2147</v>
      </c>
      <c r="O137" t="s">
        <v>568</v>
      </c>
    </row>
    <row r="138" spans="1:15" x14ac:dyDescent="0.3">
      <c r="A138" t="s">
        <v>2831</v>
      </c>
      <c r="B138" t="s">
        <v>2831</v>
      </c>
      <c r="C138" t="s">
        <v>10407</v>
      </c>
      <c r="D138" s="47" t="s">
        <v>5642</v>
      </c>
      <c r="E138" s="47">
        <v>44728.53034297454</v>
      </c>
      <c r="F138" s="48">
        <v>0.66666666666666663</v>
      </c>
      <c r="G138" s="49">
        <v>2944</v>
      </c>
      <c r="H138" t="s">
        <v>238</v>
      </c>
      <c r="I138">
        <v>0</v>
      </c>
      <c r="J138">
        <v>0</v>
      </c>
      <c r="K138" t="s">
        <v>246</v>
      </c>
      <c r="L138" t="s">
        <v>2186</v>
      </c>
      <c r="M138" t="s">
        <v>10408</v>
      </c>
      <c r="N138" t="s">
        <v>254</v>
      </c>
      <c r="O138" t="s">
        <v>568</v>
      </c>
    </row>
    <row r="139" spans="1:15" x14ac:dyDescent="0.3">
      <c r="A139" t="s">
        <v>2831</v>
      </c>
      <c r="B139" t="s">
        <v>2831</v>
      </c>
      <c r="C139" t="s">
        <v>10449</v>
      </c>
      <c r="D139" s="47" t="s">
        <v>6766</v>
      </c>
      <c r="E139" s="47">
        <v>44714.333808564814</v>
      </c>
      <c r="F139" s="48">
        <v>0.66666666666666663</v>
      </c>
      <c r="G139" s="49">
        <v>1837</v>
      </c>
      <c r="H139" t="s">
        <v>238</v>
      </c>
      <c r="I139">
        <v>0</v>
      </c>
      <c r="J139">
        <v>0</v>
      </c>
      <c r="K139" t="s">
        <v>246</v>
      </c>
      <c r="L139" t="s">
        <v>2186</v>
      </c>
      <c r="M139" t="s">
        <v>10450</v>
      </c>
      <c r="N139" t="s">
        <v>254</v>
      </c>
      <c r="O139" t="s">
        <v>568</v>
      </c>
    </row>
    <row r="140" spans="1:15" x14ac:dyDescent="0.3">
      <c r="A140" t="s">
        <v>2831</v>
      </c>
      <c r="B140" t="s">
        <v>2831</v>
      </c>
      <c r="C140" t="s">
        <v>10595</v>
      </c>
      <c r="D140" s="47" t="s">
        <v>6575</v>
      </c>
      <c r="E140" s="47">
        <v>44741.422204548609</v>
      </c>
      <c r="F140" s="48">
        <v>0.66666666666666663</v>
      </c>
      <c r="G140" s="49">
        <v>10026</v>
      </c>
      <c r="H140" t="s">
        <v>238</v>
      </c>
      <c r="I140">
        <v>0</v>
      </c>
      <c r="J140">
        <v>0</v>
      </c>
      <c r="K140" t="s">
        <v>242</v>
      </c>
      <c r="L140" t="s">
        <v>2186</v>
      </c>
      <c r="M140" t="s">
        <v>10596</v>
      </c>
      <c r="N140" t="s">
        <v>2147</v>
      </c>
      <c r="O140" t="s">
        <v>568</v>
      </c>
    </row>
    <row r="141" spans="1:15" x14ac:dyDescent="0.3">
      <c r="A141" t="s">
        <v>2831</v>
      </c>
      <c r="B141" t="s">
        <v>2831</v>
      </c>
      <c r="C141" t="s">
        <v>5543</v>
      </c>
      <c r="D141" s="47" t="s">
        <v>5516</v>
      </c>
      <c r="E141" s="47">
        <v>44709.46844016204</v>
      </c>
      <c r="F141" s="48">
        <v>0.75</v>
      </c>
      <c r="G141" s="49">
        <v>9765</v>
      </c>
      <c r="H141" t="s">
        <v>238</v>
      </c>
      <c r="I141">
        <v>0</v>
      </c>
      <c r="J141">
        <v>0</v>
      </c>
      <c r="K141" t="s">
        <v>242</v>
      </c>
      <c r="L141" t="s">
        <v>2186</v>
      </c>
      <c r="M141" t="s">
        <v>5544</v>
      </c>
      <c r="N141" t="s">
        <v>254</v>
      </c>
      <c r="O141" t="s">
        <v>568</v>
      </c>
    </row>
    <row r="142" spans="1:15" x14ac:dyDescent="0.3">
      <c r="A142" t="s">
        <v>2831</v>
      </c>
      <c r="B142" t="s">
        <v>2831</v>
      </c>
      <c r="C142" t="s">
        <v>5831</v>
      </c>
      <c r="D142" s="47" t="s">
        <v>5832</v>
      </c>
      <c r="E142" s="47">
        <v>44698.620657638887</v>
      </c>
      <c r="F142" s="48">
        <v>0.75</v>
      </c>
      <c r="G142" s="49">
        <v>19364</v>
      </c>
      <c r="H142" t="s">
        <v>238</v>
      </c>
      <c r="I142">
        <v>0</v>
      </c>
      <c r="J142">
        <v>0</v>
      </c>
      <c r="K142" t="s">
        <v>242</v>
      </c>
      <c r="L142" t="s">
        <v>2186</v>
      </c>
      <c r="M142" t="s">
        <v>5833</v>
      </c>
      <c r="N142" t="s">
        <v>2147</v>
      </c>
      <c r="O142" t="s">
        <v>568</v>
      </c>
    </row>
    <row r="143" spans="1:15" x14ac:dyDescent="0.3">
      <c r="A143" t="s">
        <v>2831</v>
      </c>
      <c r="B143" t="s">
        <v>2831</v>
      </c>
      <c r="C143" t="s">
        <v>6231</v>
      </c>
      <c r="D143" s="47" t="s">
        <v>5625</v>
      </c>
      <c r="E143" s="47">
        <v>44698.696164155095</v>
      </c>
      <c r="F143" s="48">
        <v>0.75</v>
      </c>
      <c r="G143" s="49">
        <v>30140</v>
      </c>
      <c r="H143" t="s">
        <v>238</v>
      </c>
      <c r="I143">
        <v>0</v>
      </c>
      <c r="J143">
        <v>0</v>
      </c>
      <c r="K143" t="s">
        <v>242</v>
      </c>
      <c r="L143" t="s">
        <v>2186</v>
      </c>
      <c r="M143" t="s">
        <v>6232</v>
      </c>
      <c r="N143" t="s">
        <v>2147</v>
      </c>
      <c r="O143" t="s">
        <v>568</v>
      </c>
    </row>
    <row r="144" spans="1:15" x14ac:dyDescent="0.3">
      <c r="A144" t="s">
        <v>2831</v>
      </c>
      <c r="B144" t="s">
        <v>2831</v>
      </c>
      <c r="C144" t="s">
        <v>2715</v>
      </c>
      <c r="D144" s="47" t="s">
        <v>5945</v>
      </c>
      <c r="E144" s="47">
        <v>44697.732880474534</v>
      </c>
      <c r="F144" s="48">
        <v>0.75</v>
      </c>
      <c r="G144" s="49">
        <v>21094</v>
      </c>
      <c r="H144" t="s">
        <v>249</v>
      </c>
      <c r="I144">
        <v>0</v>
      </c>
      <c r="J144">
        <v>0</v>
      </c>
      <c r="K144" t="s">
        <v>236</v>
      </c>
      <c r="L144" t="s">
        <v>2186</v>
      </c>
      <c r="M144" t="s">
        <v>6280</v>
      </c>
      <c r="N144" t="s">
        <v>254</v>
      </c>
      <c r="O144" t="s">
        <v>568</v>
      </c>
    </row>
    <row r="145" spans="1:15" x14ac:dyDescent="0.3">
      <c r="A145" t="s">
        <v>2831</v>
      </c>
      <c r="B145" t="s">
        <v>2831</v>
      </c>
      <c r="C145" t="s">
        <v>3903</v>
      </c>
      <c r="D145" s="47" t="s">
        <v>3448</v>
      </c>
      <c r="E145" s="47">
        <v>44683.294386458336</v>
      </c>
      <c r="F145" s="48">
        <v>0.75</v>
      </c>
      <c r="G145" s="49">
        <v>6248</v>
      </c>
      <c r="H145" t="s">
        <v>238</v>
      </c>
      <c r="I145">
        <v>0</v>
      </c>
      <c r="J145">
        <v>0</v>
      </c>
      <c r="K145" t="s">
        <v>236</v>
      </c>
      <c r="L145" t="s">
        <v>2186</v>
      </c>
      <c r="M145" t="s">
        <v>3904</v>
      </c>
      <c r="N145" t="s">
        <v>254</v>
      </c>
      <c r="O145" t="s">
        <v>568</v>
      </c>
    </row>
    <row r="146" spans="1:15" x14ac:dyDescent="0.3">
      <c r="A146" t="s">
        <v>2831</v>
      </c>
      <c r="B146" t="s">
        <v>2831</v>
      </c>
      <c r="C146" t="s">
        <v>6474</v>
      </c>
      <c r="D146" s="47" t="s">
        <v>5455</v>
      </c>
      <c r="E146" s="47">
        <v>44707.445673032409</v>
      </c>
      <c r="F146" s="48">
        <v>0.75</v>
      </c>
      <c r="G146" s="49">
        <v>14886</v>
      </c>
      <c r="H146" t="s">
        <v>238</v>
      </c>
      <c r="I146">
        <v>0</v>
      </c>
      <c r="J146">
        <v>0</v>
      </c>
      <c r="K146" t="s">
        <v>246</v>
      </c>
      <c r="L146" t="s">
        <v>2186</v>
      </c>
      <c r="M146" t="s">
        <v>6475</v>
      </c>
      <c r="N146" t="s">
        <v>2147</v>
      </c>
      <c r="O146" t="s">
        <v>568</v>
      </c>
    </row>
    <row r="147" spans="1:15" x14ac:dyDescent="0.3">
      <c r="A147" t="s">
        <v>2831</v>
      </c>
      <c r="B147" t="s">
        <v>2831</v>
      </c>
      <c r="C147" t="s">
        <v>6495</v>
      </c>
      <c r="D147" s="47" t="s">
        <v>5475</v>
      </c>
      <c r="E147" s="47">
        <v>44712.690121377316</v>
      </c>
      <c r="F147" s="48">
        <v>0.75</v>
      </c>
      <c r="G147" s="49">
        <v>7610</v>
      </c>
      <c r="H147" t="s">
        <v>238</v>
      </c>
      <c r="I147">
        <v>0</v>
      </c>
      <c r="J147">
        <v>0</v>
      </c>
      <c r="K147" t="s">
        <v>241</v>
      </c>
      <c r="L147" t="s">
        <v>2186</v>
      </c>
      <c r="M147" t="s">
        <v>6496</v>
      </c>
      <c r="N147" t="s">
        <v>254</v>
      </c>
      <c r="O147" t="s">
        <v>568</v>
      </c>
    </row>
    <row r="148" spans="1:15" x14ac:dyDescent="0.3">
      <c r="A148" t="s">
        <v>2831</v>
      </c>
      <c r="B148" t="s">
        <v>2831</v>
      </c>
      <c r="C148" t="s">
        <v>3377</v>
      </c>
      <c r="D148" s="47" t="s">
        <v>3378</v>
      </c>
      <c r="E148" s="47">
        <v>44697.622702430555</v>
      </c>
      <c r="F148" s="48">
        <v>0.75</v>
      </c>
      <c r="G148" s="49">
        <v>9996</v>
      </c>
      <c r="H148" t="s">
        <v>238</v>
      </c>
      <c r="I148">
        <v>0</v>
      </c>
      <c r="J148">
        <v>0</v>
      </c>
      <c r="K148" t="s">
        <v>241</v>
      </c>
      <c r="L148" t="s">
        <v>2186</v>
      </c>
      <c r="M148" t="s">
        <v>3379</v>
      </c>
      <c r="N148" t="s">
        <v>254</v>
      </c>
      <c r="O148" t="s">
        <v>568</v>
      </c>
    </row>
    <row r="149" spans="1:15" x14ac:dyDescent="0.3">
      <c r="A149" t="s">
        <v>2831</v>
      </c>
      <c r="B149" t="s">
        <v>2831</v>
      </c>
      <c r="C149" t="s">
        <v>6583</v>
      </c>
      <c r="D149" s="47" t="s">
        <v>5508</v>
      </c>
      <c r="E149" s="47">
        <v>44712.716964664352</v>
      </c>
      <c r="F149" s="48">
        <v>0.75</v>
      </c>
      <c r="G149" s="49">
        <v>6697</v>
      </c>
      <c r="H149" t="s">
        <v>238</v>
      </c>
      <c r="I149">
        <v>0</v>
      </c>
      <c r="J149">
        <v>0</v>
      </c>
      <c r="K149" t="s">
        <v>242</v>
      </c>
      <c r="L149" t="s">
        <v>2186</v>
      </c>
      <c r="M149" t="s">
        <v>6584</v>
      </c>
      <c r="N149" t="s">
        <v>254</v>
      </c>
      <c r="O149" t="s">
        <v>568</v>
      </c>
    </row>
    <row r="150" spans="1:15" x14ac:dyDescent="0.3">
      <c r="A150" t="s">
        <v>2831</v>
      </c>
      <c r="B150" t="s">
        <v>2831</v>
      </c>
      <c r="C150" t="s">
        <v>3819</v>
      </c>
      <c r="D150" s="47" t="s">
        <v>3404</v>
      </c>
      <c r="E150" s="47">
        <v>44683.595618090279</v>
      </c>
      <c r="F150" s="48">
        <v>0.75</v>
      </c>
      <c r="G150" s="49">
        <v>10204</v>
      </c>
      <c r="H150" t="s">
        <v>238</v>
      </c>
      <c r="I150">
        <v>0</v>
      </c>
      <c r="J150">
        <v>0</v>
      </c>
      <c r="K150" t="s">
        <v>246</v>
      </c>
      <c r="L150" t="s">
        <v>2160</v>
      </c>
      <c r="M150" t="s">
        <v>3820</v>
      </c>
      <c r="N150" t="s">
        <v>254</v>
      </c>
      <c r="O150" t="s">
        <v>568</v>
      </c>
    </row>
    <row r="151" spans="1:15" x14ac:dyDescent="0.3">
      <c r="A151" t="s">
        <v>2831</v>
      </c>
      <c r="B151" t="s">
        <v>2831</v>
      </c>
      <c r="C151" t="s">
        <v>3408</v>
      </c>
      <c r="D151" s="47" t="s">
        <v>3372</v>
      </c>
      <c r="E151" s="47">
        <v>44683.289612118053</v>
      </c>
      <c r="F151" s="48">
        <v>0.75</v>
      </c>
      <c r="G151" s="49">
        <v>6008</v>
      </c>
      <c r="H151" t="s">
        <v>238</v>
      </c>
      <c r="I151">
        <v>0</v>
      </c>
      <c r="J151">
        <v>0</v>
      </c>
      <c r="K151" t="s">
        <v>242</v>
      </c>
      <c r="L151" t="s">
        <v>2160</v>
      </c>
      <c r="M151" t="s">
        <v>3409</v>
      </c>
      <c r="N151" t="s">
        <v>254</v>
      </c>
      <c r="O151" t="s">
        <v>568</v>
      </c>
    </row>
    <row r="152" spans="1:15" x14ac:dyDescent="0.3">
      <c r="A152" t="s">
        <v>2831</v>
      </c>
      <c r="B152" t="s">
        <v>2831</v>
      </c>
      <c r="C152" t="s">
        <v>3968</v>
      </c>
      <c r="D152" s="47" t="s">
        <v>3386</v>
      </c>
      <c r="E152" s="47">
        <v>44698.712018437502</v>
      </c>
      <c r="F152" s="48">
        <v>0.75</v>
      </c>
      <c r="G152" s="49">
        <v>9770</v>
      </c>
      <c r="H152" t="s">
        <v>238</v>
      </c>
      <c r="I152">
        <v>0</v>
      </c>
      <c r="J152">
        <v>0</v>
      </c>
      <c r="K152" t="s">
        <v>236</v>
      </c>
      <c r="L152" t="s">
        <v>2186</v>
      </c>
      <c r="M152" t="s">
        <v>3969</v>
      </c>
      <c r="N152" t="s">
        <v>254</v>
      </c>
      <c r="O152" t="s">
        <v>568</v>
      </c>
    </row>
    <row r="153" spans="1:15" x14ac:dyDescent="0.3">
      <c r="A153" t="s">
        <v>2831</v>
      </c>
      <c r="B153" t="s">
        <v>2831</v>
      </c>
      <c r="C153" t="s">
        <v>6689</v>
      </c>
      <c r="D153" s="47" t="s">
        <v>6479</v>
      </c>
      <c r="E153" s="47">
        <v>44711.607951585647</v>
      </c>
      <c r="F153" s="48">
        <v>0.75</v>
      </c>
      <c r="G153" s="49">
        <v>6192</v>
      </c>
      <c r="H153" t="s">
        <v>238</v>
      </c>
      <c r="I153">
        <v>0</v>
      </c>
      <c r="J153">
        <v>0</v>
      </c>
      <c r="K153" t="s">
        <v>241</v>
      </c>
      <c r="L153" t="s">
        <v>2186</v>
      </c>
      <c r="M153" t="s">
        <v>6690</v>
      </c>
      <c r="N153" t="s">
        <v>2147</v>
      </c>
      <c r="O153" t="s">
        <v>568</v>
      </c>
    </row>
    <row r="154" spans="1:15" x14ac:dyDescent="0.3">
      <c r="A154" t="s">
        <v>2831</v>
      </c>
      <c r="B154" t="s">
        <v>2831</v>
      </c>
      <c r="C154" t="s">
        <v>7055</v>
      </c>
      <c r="D154" s="47" t="s">
        <v>5530</v>
      </c>
      <c r="E154" s="47">
        <v>44702.439953043984</v>
      </c>
      <c r="F154" s="48">
        <v>0.75</v>
      </c>
      <c r="G154" s="49">
        <v>46257</v>
      </c>
      <c r="H154" t="s">
        <v>249</v>
      </c>
      <c r="I154">
        <v>0</v>
      </c>
      <c r="J154">
        <v>0</v>
      </c>
      <c r="K154" t="s">
        <v>246</v>
      </c>
      <c r="L154" t="s">
        <v>2186</v>
      </c>
      <c r="M154" t="s">
        <v>7056</v>
      </c>
      <c r="N154" t="s">
        <v>254</v>
      </c>
      <c r="O154" t="s">
        <v>568</v>
      </c>
    </row>
    <row r="155" spans="1:15" x14ac:dyDescent="0.3">
      <c r="A155" t="s">
        <v>2831</v>
      </c>
      <c r="B155" t="s">
        <v>2831</v>
      </c>
      <c r="C155" t="s">
        <v>7093</v>
      </c>
      <c r="D155" s="47" t="s">
        <v>5896</v>
      </c>
      <c r="E155" s="47">
        <v>44712.686657673614</v>
      </c>
      <c r="F155" s="48">
        <v>0.75</v>
      </c>
      <c r="G155" s="49">
        <v>8242</v>
      </c>
      <c r="H155" t="s">
        <v>238</v>
      </c>
      <c r="I155">
        <v>0</v>
      </c>
      <c r="J155">
        <v>0</v>
      </c>
      <c r="K155" t="s">
        <v>246</v>
      </c>
      <c r="L155" t="s">
        <v>2186</v>
      </c>
      <c r="M155" t="s">
        <v>7094</v>
      </c>
      <c r="N155" t="s">
        <v>2147</v>
      </c>
      <c r="O155" t="s">
        <v>568</v>
      </c>
    </row>
    <row r="156" spans="1:15" x14ac:dyDescent="0.3">
      <c r="A156" t="s">
        <v>2831</v>
      </c>
      <c r="B156" t="s">
        <v>2831</v>
      </c>
      <c r="C156" t="s">
        <v>7186</v>
      </c>
      <c r="D156" s="47" t="s">
        <v>6763</v>
      </c>
      <c r="E156" s="47">
        <v>44684.123296493053</v>
      </c>
      <c r="F156" s="48">
        <v>0.75</v>
      </c>
      <c r="G156" s="49">
        <v>9361</v>
      </c>
      <c r="H156" t="s">
        <v>238</v>
      </c>
      <c r="I156">
        <v>0</v>
      </c>
      <c r="J156">
        <v>0</v>
      </c>
      <c r="K156" t="s">
        <v>239</v>
      </c>
      <c r="L156" t="s">
        <v>2186</v>
      </c>
      <c r="M156" t="s">
        <v>7187</v>
      </c>
      <c r="N156" t="s">
        <v>254</v>
      </c>
      <c r="O156" t="s">
        <v>568</v>
      </c>
    </row>
    <row r="157" spans="1:15" x14ac:dyDescent="0.3">
      <c r="A157" t="s">
        <v>2831</v>
      </c>
      <c r="B157" t="s">
        <v>2831</v>
      </c>
      <c r="C157" t="s">
        <v>7194</v>
      </c>
      <c r="D157" s="47" t="s">
        <v>6290</v>
      </c>
      <c r="E157" s="47">
        <v>44708.333167245371</v>
      </c>
      <c r="F157" s="48">
        <v>0.75</v>
      </c>
      <c r="G157" s="49">
        <v>6219</v>
      </c>
      <c r="H157" t="s">
        <v>238</v>
      </c>
      <c r="I157">
        <v>0</v>
      </c>
      <c r="J157">
        <v>0</v>
      </c>
      <c r="K157" t="s">
        <v>246</v>
      </c>
      <c r="L157" t="s">
        <v>2186</v>
      </c>
      <c r="M157" t="s">
        <v>7195</v>
      </c>
      <c r="N157" t="s">
        <v>254</v>
      </c>
      <c r="O157" t="s">
        <v>568</v>
      </c>
    </row>
    <row r="158" spans="1:15" x14ac:dyDescent="0.3">
      <c r="A158" t="s">
        <v>2831</v>
      </c>
      <c r="B158" t="s">
        <v>2831</v>
      </c>
      <c r="C158" t="s">
        <v>7292</v>
      </c>
      <c r="D158" s="47" t="s">
        <v>5556</v>
      </c>
      <c r="E158" s="47">
        <v>44711.318509641205</v>
      </c>
      <c r="F158" s="48">
        <v>0.75</v>
      </c>
      <c r="G158" s="49">
        <v>6192</v>
      </c>
      <c r="H158" t="s">
        <v>238</v>
      </c>
      <c r="I158">
        <v>0</v>
      </c>
      <c r="J158">
        <v>0</v>
      </c>
      <c r="K158" t="s">
        <v>236</v>
      </c>
      <c r="L158" t="s">
        <v>2186</v>
      </c>
      <c r="M158" t="s">
        <v>7293</v>
      </c>
      <c r="N158" t="s">
        <v>254</v>
      </c>
      <c r="O158" t="s">
        <v>568</v>
      </c>
    </row>
    <row r="159" spans="1:15" x14ac:dyDescent="0.3">
      <c r="A159" t="s">
        <v>2831</v>
      </c>
      <c r="B159" t="s">
        <v>2831</v>
      </c>
      <c r="C159" t="s">
        <v>7393</v>
      </c>
      <c r="D159" s="47" t="s">
        <v>5492</v>
      </c>
      <c r="E159" s="47">
        <v>44687.412556863426</v>
      </c>
      <c r="F159" s="48">
        <v>0.75</v>
      </c>
      <c r="G159" s="49">
        <v>21233</v>
      </c>
      <c r="H159" t="s">
        <v>238</v>
      </c>
      <c r="I159">
        <v>0</v>
      </c>
      <c r="J159">
        <v>0</v>
      </c>
      <c r="K159" t="s">
        <v>236</v>
      </c>
      <c r="L159" t="s">
        <v>2186</v>
      </c>
      <c r="M159" t="s">
        <v>7394</v>
      </c>
      <c r="N159" t="s">
        <v>254</v>
      </c>
      <c r="O159" t="s">
        <v>568</v>
      </c>
    </row>
    <row r="160" spans="1:15" x14ac:dyDescent="0.3">
      <c r="A160" t="s">
        <v>2831</v>
      </c>
      <c r="B160" t="s">
        <v>2831</v>
      </c>
      <c r="C160" t="s">
        <v>7454</v>
      </c>
      <c r="D160" s="47" t="s">
        <v>6479</v>
      </c>
      <c r="E160" s="47">
        <v>44691.268355520835</v>
      </c>
      <c r="F160" s="48">
        <v>0.75</v>
      </c>
      <c r="G160" s="49">
        <v>2135</v>
      </c>
      <c r="H160" t="s">
        <v>238</v>
      </c>
      <c r="I160">
        <v>0</v>
      </c>
      <c r="J160">
        <v>0</v>
      </c>
      <c r="K160" t="s">
        <v>246</v>
      </c>
      <c r="L160" t="s">
        <v>2186</v>
      </c>
      <c r="M160" t="s">
        <v>7455</v>
      </c>
      <c r="N160" t="s">
        <v>2147</v>
      </c>
      <c r="O160" t="s">
        <v>568</v>
      </c>
    </row>
    <row r="161" spans="1:15" x14ac:dyDescent="0.3">
      <c r="A161" t="s">
        <v>2831</v>
      </c>
      <c r="B161" t="s">
        <v>2831</v>
      </c>
      <c r="C161" t="s">
        <v>7504</v>
      </c>
      <c r="D161" s="47" t="s">
        <v>5469</v>
      </c>
      <c r="E161" s="47">
        <v>44707.642094594907</v>
      </c>
      <c r="F161" s="48">
        <v>0.75</v>
      </c>
      <c r="G161" s="49">
        <v>5919</v>
      </c>
      <c r="H161" t="s">
        <v>238</v>
      </c>
      <c r="I161">
        <v>0</v>
      </c>
      <c r="J161">
        <v>0</v>
      </c>
      <c r="K161" t="s">
        <v>242</v>
      </c>
      <c r="L161" t="s">
        <v>2186</v>
      </c>
      <c r="M161" t="s">
        <v>7505</v>
      </c>
      <c r="N161" t="s">
        <v>254</v>
      </c>
      <c r="O161" t="s">
        <v>568</v>
      </c>
    </row>
    <row r="162" spans="1:15" x14ac:dyDescent="0.3">
      <c r="A162" t="s">
        <v>2831</v>
      </c>
      <c r="B162" t="s">
        <v>2831</v>
      </c>
      <c r="C162" t="s">
        <v>7612</v>
      </c>
      <c r="D162" s="47" t="s">
        <v>6763</v>
      </c>
      <c r="E162" s="47">
        <v>44697.657986377315</v>
      </c>
      <c r="F162" s="48">
        <v>0.75</v>
      </c>
      <c r="G162" s="49">
        <v>2754</v>
      </c>
      <c r="H162" t="s">
        <v>238</v>
      </c>
      <c r="I162">
        <v>0</v>
      </c>
      <c r="J162">
        <v>0</v>
      </c>
      <c r="K162" t="s">
        <v>246</v>
      </c>
      <c r="L162" t="s">
        <v>2186</v>
      </c>
      <c r="M162" t="s">
        <v>7613</v>
      </c>
      <c r="N162" t="s">
        <v>2147</v>
      </c>
      <c r="O162" t="s">
        <v>568</v>
      </c>
    </row>
    <row r="163" spans="1:15" x14ac:dyDescent="0.3">
      <c r="A163" t="s">
        <v>2831</v>
      </c>
      <c r="B163" t="s">
        <v>2831</v>
      </c>
      <c r="C163" t="s">
        <v>7738</v>
      </c>
      <c r="D163" s="47" t="s">
        <v>5533</v>
      </c>
      <c r="E163" s="47">
        <v>44687.461986423608</v>
      </c>
      <c r="F163" s="48">
        <v>0.75</v>
      </c>
      <c r="G163" s="49">
        <v>1671</v>
      </c>
      <c r="H163" t="s">
        <v>238</v>
      </c>
      <c r="I163">
        <v>0</v>
      </c>
      <c r="J163">
        <v>0</v>
      </c>
      <c r="K163" t="s">
        <v>242</v>
      </c>
      <c r="L163" t="s">
        <v>2186</v>
      </c>
      <c r="M163" t="s">
        <v>7739</v>
      </c>
      <c r="N163" t="s">
        <v>254</v>
      </c>
      <c r="O163" t="s">
        <v>568</v>
      </c>
    </row>
    <row r="164" spans="1:15" x14ac:dyDescent="0.3">
      <c r="A164" t="s">
        <v>2831</v>
      </c>
      <c r="B164" t="s">
        <v>2831</v>
      </c>
      <c r="C164" t="s">
        <v>7761</v>
      </c>
      <c r="D164" s="47" t="s">
        <v>5497</v>
      </c>
      <c r="E164" s="47">
        <v>44698.708253206016</v>
      </c>
      <c r="F164" s="48">
        <v>0.75</v>
      </c>
      <c r="G164" s="49">
        <v>18939</v>
      </c>
      <c r="H164" t="s">
        <v>238</v>
      </c>
      <c r="I164">
        <v>1</v>
      </c>
      <c r="J164">
        <v>556.41999999999996</v>
      </c>
      <c r="K164" t="s">
        <v>242</v>
      </c>
      <c r="L164" t="s">
        <v>2186</v>
      </c>
      <c r="M164" t="s">
        <v>7762</v>
      </c>
      <c r="N164" t="s">
        <v>254</v>
      </c>
      <c r="O164" t="s">
        <v>568</v>
      </c>
    </row>
    <row r="165" spans="1:15" x14ac:dyDescent="0.3">
      <c r="A165" t="s">
        <v>2831</v>
      </c>
      <c r="B165" t="s">
        <v>2831</v>
      </c>
      <c r="C165" t="s">
        <v>7915</v>
      </c>
      <c r="D165" s="47" t="s">
        <v>5508</v>
      </c>
      <c r="E165" s="47">
        <v>44701.509364502315</v>
      </c>
      <c r="F165" s="48">
        <v>0.75</v>
      </c>
      <c r="G165" s="49">
        <v>9058</v>
      </c>
      <c r="H165" t="s">
        <v>238</v>
      </c>
      <c r="I165">
        <v>0</v>
      </c>
      <c r="J165">
        <v>0</v>
      </c>
      <c r="K165" t="s">
        <v>246</v>
      </c>
      <c r="L165" t="s">
        <v>2186</v>
      </c>
      <c r="M165" t="s">
        <v>7916</v>
      </c>
      <c r="N165" t="s">
        <v>2147</v>
      </c>
      <c r="O165" t="s">
        <v>568</v>
      </c>
    </row>
    <row r="166" spans="1:15" x14ac:dyDescent="0.3">
      <c r="A166" t="s">
        <v>2831</v>
      </c>
      <c r="B166" t="s">
        <v>2831</v>
      </c>
      <c r="C166" t="s">
        <v>7982</v>
      </c>
      <c r="D166" s="47" t="s">
        <v>5855</v>
      </c>
      <c r="E166" s="47">
        <v>44698.712593634256</v>
      </c>
      <c r="F166" s="48">
        <v>0.75</v>
      </c>
      <c r="G166" s="49">
        <v>33097</v>
      </c>
      <c r="H166" t="s">
        <v>238</v>
      </c>
      <c r="I166">
        <v>0</v>
      </c>
      <c r="J166">
        <v>0</v>
      </c>
      <c r="K166" t="s">
        <v>236</v>
      </c>
      <c r="L166" t="s">
        <v>2186</v>
      </c>
      <c r="M166" t="s">
        <v>7983</v>
      </c>
      <c r="N166" t="s">
        <v>254</v>
      </c>
      <c r="O166" t="s">
        <v>568</v>
      </c>
    </row>
    <row r="167" spans="1:15" x14ac:dyDescent="0.3">
      <c r="A167" t="s">
        <v>2831</v>
      </c>
      <c r="B167" t="s">
        <v>2831</v>
      </c>
      <c r="C167" t="s">
        <v>3380</v>
      </c>
      <c r="D167" s="47" t="s">
        <v>3356</v>
      </c>
      <c r="E167" s="47">
        <v>44699.451501157404</v>
      </c>
      <c r="F167" s="48">
        <v>0.75</v>
      </c>
      <c r="G167" s="49">
        <v>9852</v>
      </c>
      <c r="H167" t="s">
        <v>238</v>
      </c>
      <c r="I167">
        <v>0</v>
      </c>
      <c r="J167">
        <v>0</v>
      </c>
      <c r="K167" t="s">
        <v>236</v>
      </c>
      <c r="L167" t="s">
        <v>2186</v>
      </c>
      <c r="M167" t="s">
        <v>3382</v>
      </c>
      <c r="N167" t="s">
        <v>254</v>
      </c>
      <c r="O167" t="s">
        <v>568</v>
      </c>
    </row>
    <row r="168" spans="1:15" x14ac:dyDescent="0.3">
      <c r="A168" t="s">
        <v>2831</v>
      </c>
      <c r="B168" t="s">
        <v>2831</v>
      </c>
      <c r="C168" t="s">
        <v>8112</v>
      </c>
      <c r="D168" s="47" t="s">
        <v>5832</v>
      </c>
      <c r="E168" s="47">
        <v>44695.435289317131</v>
      </c>
      <c r="F168" s="48">
        <v>0.75</v>
      </c>
      <c r="G168" s="49">
        <v>19976</v>
      </c>
      <c r="H168" t="s">
        <v>249</v>
      </c>
      <c r="I168">
        <v>0</v>
      </c>
      <c r="J168">
        <v>0</v>
      </c>
      <c r="K168" t="s">
        <v>236</v>
      </c>
      <c r="L168" t="s">
        <v>2186</v>
      </c>
      <c r="M168" t="s">
        <v>8113</v>
      </c>
      <c r="N168" t="s">
        <v>254</v>
      </c>
      <c r="O168" t="s">
        <v>568</v>
      </c>
    </row>
    <row r="169" spans="1:15" x14ac:dyDescent="0.3">
      <c r="A169" t="s">
        <v>2831</v>
      </c>
      <c r="B169" t="s">
        <v>2831</v>
      </c>
      <c r="C169" t="s">
        <v>8217</v>
      </c>
      <c r="D169" s="47" t="s">
        <v>5810</v>
      </c>
      <c r="E169" s="47">
        <v>44686.33672835648</v>
      </c>
      <c r="F169" s="48">
        <v>0.75</v>
      </c>
      <c r="G169" s="49">
        <v>21469</v>
      </c>
      <c r="H169" t="s">
        <v>249</v>
      </c>
      <c r="I169">
        <v>0</v>
      </c>
      <c r="J169">
        <v>0</v>
      </c>
      <c r="K169" t="s">
        <v>242</v>
      </c>
      <c r="L169" t="s">
        <v>2186</v>
      </c>
      <c r="M169" t="s">
        <v>8218</v>
      </c>
      <c r="N169" t="s">
        <v>2147</v>
      </c>
      <c r="O169" t="s">
        <v>568</v>
      </c>
    </row>
    <row r="170" spans="1:15" x14ac:dyDescent="0.3">
      <c r="A170" t="s">
        <v>2831</v>
      </c>
      <c r="B170" t="s">
        <v>2831</v>
      </c>
      <c r="C170" t="s">
        <v>8266</v>
      </c>
      <c r="D170" s="47" t="s">
        <v>5945</v>
      </c>
      <c r="E170" s="47">
        <v>44709.453162731479</v>
      </c>
      <c r="F170" s="48">
        <v>0.75</v>
      </c>
      <c r="G170" s="49">
        <v>8203</v>
      </c>
      <c r="H170" t="s">
        <v>238</v>
      </c>
      <c r="I170">
        <v>0</v>
      </c>
      <c r="J170">
        <v>0</v>
      </c>
      <c r="K170" t="s">
        <v>242</v>
      </c>
      <c r="L170" t="s">
        <v>2186</v>
      </c>
      <c r="M170" t="s">
        <v>8267</v>
      </c>
      <c r="N170" t="s">
        <v>254</v>
      </c>
      <c r="O170" t="s">
        <v>568</v>
      </c>
    </row>
    <row r="171" spans="1:15" x14ac:dyDescent="0.3">
      <c r="A171" t="s">
        <v>2831</v>
      </c>
      <c r="B171" t="s">
        <v>2831</v>
      </c>
      <c r="C171" t="s">
        <v>8303</v>
      </c>
      <c r="D171" s="47" t="s">
        <v>6295</v>
      </c>
      <c r="E171" s="47">
        <v>44684.123541516201</v>
      </c>
      <c r="F171" s="48">
        <v>0.75</v>
      </c>
      <c r="G171" s="49">
        <v>19110</v>
      </c>
      <c r="H171" t="s">
        <v>238</v>
      </c>
      <c r="I171">
        <v>0</v>
      </c>
      <c r="J171">
        <v>0</v>
      </c>
      <c r="K171" t="s">
        <v>242</v>
      </c>
      <c r="L171" t="s">
        <v>2186</v>
      </c>
      <c r="M171" t="s">
        <v>8304</v>
      </c>
      <c r="N171" t="s">
        <v>254</v>
      </c>
      <c r="O171" t="s">
        <v>568</v>
      </c>
    </row>
    <row r="172" spans="1:15" x14ac:dyDescent="0.3">
      <c r="A172" t="s">
        <v>2831</v>
      </c>
      <c r="B172" t="s">
        <v>2831</v>
      </c>
      <c r="C172" t="s">
        <v>8501</v>
      </c>
      <c r="D172" s="47" t="s">
        <v>5500</v>
      </c>
      <c r="E172" s="47">
        <v>44684.123031909723</v>
      </c>
      <c r="F172" s="48">
        <v>0.75</v>
      </c>
      <c r="G172" s="49">
        <v>10432</v>
      </c>
      <c r="H172" t="s">
        <v>238</v>
      </c>
      <c r="I172">
        <v>0</v>
      </c>
      <c r="J172">
        <v>0</v>
      </c>
      <c r="K172" t="s">
        <v>236</v>
      </c>
      <c r="L172" t="s">
        <v>2186</v>
      </c>
      <c r="M172" t="s">
        <v>8502</v>
      </c>
      <c r="N172" t="s">
        <v>254</v>
      </c>
      <c r="O172" t="s">
        <v>568</v>
      </c>
    </row>
    <row r="173" spans="1:15" x14ac:dyDescent="0.3">
      <c r="A173" t="s">
        <v>2831</v>
      </c>
      <c r="B173" t="s">
        <v>2831</v>
      </c>
      <c r="C173" t="s">
        <v>8759</v>
      </c>
      <c r="D173" s="47" t="s">
        <v>5458</v>
      </c>
      <c r="E173" s="47">
        <v>44711.476209375003</v>
      </c>
      <c r="F173" s="48">
        <v>0.75</v>
      </c>
      <c r="G173" s="49">
        <v>4675</v>
      </c>
      <c r="H173" t="s">
        <v>238</v>
      </c>
      <c r="I173">
        <v>0</v>
      </c>
      <c r="J173">
        <v>0</v>
      </c>
      <c r="K173" t="s">
        <v>246</v>
      </c>
      <c r="L173" t="s">
        <v>2186</v>
      </c>
      <c r="M173" t="s">
        <v>8760</v>
      </c>
      <c r="N173" t="s">
        <v>254</v>
      </c>
      <c r="O173" t="s">
        <v>568</v>
      </c>
    </row>
    <row r="174" spans="1:15" x14ac:dyDescent="0.3">
      <c r="A174" t="s">
        <v>2831</v>
      </c>
      <c r="B174" t="s">
        <v>2831</v>
      </c>
      <c r="C174" t="s">
        <v>8838</v>
      </c>
      <c r="D174" s="47" t="s">
        <v>5481</v>
      </c>
      <c r="E174" s="47">
        <v>44683.311357372688</v>
      </c>
      <c r="F174" s="48">
        <v>0.75</v>
      </c>
      <c r="G174" s="49">
        <v>23175</v>
      </c>
      <c r="H174" t="s">
        <v>238</v>
      </c>
      <c r="I174">
        <v>0</v>
      </c>
      <c r="J174">
        <v>0</v>
      </c>
      <c r="K174" t="s">
        <v>241</v>
      </c>
      <c r="L174" t="s">
        <v>2186</v>
      </c>
      <c r="M174" t="s">
        <v>8839</v>
      </c>
      <c r="N174" t="s">
        <v>254</v>
      </c>
      <c r="O174" t="s">
        <v>568</v>
      </c>
    </row>
    <row r="175" spans="1:15" x14ac:dyDescent="0.3">
      <c r="A175" t="s">
        <v>2831</v>
      </c>
      <c r="B175" t="s">
        <v>2831</v>
      </c>
      <c r="C175" t="s">
        <v>8864</v>
      </c>
      <c r="D175" s="47" t="s">
        <v>6479</v>
      </c>
      <c r="E175" s="47">
        <v>44706.423952048608</v>
      </c>
      <c r="F175" s="48">
        <v>0.75</v>
      </c>
      <c r="G175" s="49">
        <v>9871</v>
      </c>
      <c r="H175" t="s">
        <v>238</v>
      </c>
      <c r="I175">
        <v>0</v>
      </c>
      <c r="J175">
        <v>0</v>
      </c>
      <c r="K175" t="s">
        <v>246</v>
      </c>
      <c r="L175" t="s">
        <v>2186</v>
      </c>
      <c r="M175" t="s">
        <v>8865</v>
      </c>
      <c r="N175" t="s">
        <v>254</v>
      </c>
      <c r="O175" t="s">
        <v>568</v>
      </c>
    </row>
    <row r="176" spans="1:15" x14ac:dyDescent="0.3">
      <c r="A176" t="s">
        <v>2831</v>
      </c>
      <c r="B176" t="s">
        <v>2831</v>
      </c>
      <c r="C176" t="s">
        <v>8926</v>
      </c>
      <c r="D176" s="47" t="s">
        <v>5797</v>
      </c>
      <c r="E176" s="47">
        <v>44684.120744247688</v>
      </c>
      <c r="F176" s="48">
        <v>0.75</v>
      </c>
      <c r="G176" s="49">
        <v>5922</v>
      </c>
      <c r="H176" t="s">
        <v>238</v>
      </c>
      <c r="I176">
        <v>1</v>
      </c>
      <c r="J176">
        <v>556.41999999999996</v>
      </c>
      <c r="K176" t="s">
        <v>241</v>
      </c>
      <c r="L176" t="s">
        <v>2186</v>
      </c>
      <c r="M176" t="s">
        <v>8927</v>
      </c>
      <c r="N176" t="s">
        <v>2147</v>
      </c>
      <c r="O176" t="s">
        <v>568</v>
      </c>
    </row>
    <row r="177" spans="1:15" x14ac:dyDescent="0.3">
      <c r="A177" t="s">
        <v>2831</v>
      </c>
      <c r="B177" t="s">
        <v>2831</v>
      </c>
      <c r="C177" t="s">
        <v>8928</v>
      </c>
      <c r="D177" s="47" t="s">
        <v>5689</v>
      </c>
      <c r="E177" s="47">
        <v>44712.680320405096</v>
      </c>
      <c r="F177" s="48">
        <v>0.75</v>
      </c>
      <c r="G177" s="49">
        <v>9098</v>
      </c>
      <c r="H177" t="s">
        <v>238</v>
      </c>
      <c r="I177">
        <v>0</v>
      </c>
      <c r="J177">
        <v>0</v>
      </c>
      <c r="K177" t="s">
        <v>242</v>
      </c>
      <c r="L177" t="s">
        <v>2186</v>
      </c>
      <c r="M177" t="s">
        <v>8929</v>
      </c>
      <c r="N177" t="s">
        <v>254</v>
      </c>
      <c r="O177" t="s">
        <v>568</v>
      </c>
    </row>
    <row r="178" spans="1:15" x14ac:dyDescent="0.3">
      <c r="A178" t="s">
        <v>2831</v>
      </c>
      <c r="B178" t="s">
        <v>2831</v>
      </c>
      <c r="C178" t="s">
        <v>9075</v>
      </c>
      <c r="D178" s="47" t="s">
        <v>5708</v>
      </c>
      <c r="E178" s="47">
        <v>44712.682305787035</v>
      </c>
      <c r="F178" s="48">
        <v>0.75</v>
      </c>
      <c r="G178" s="49">
        <v>7985</v>
      </c>
      <c r="H178" t="s">
        <v>238</v>
      </c>
      <c r="I178">
        <v>0</v>
      </c>
      <c r="J178">
        <v>0</v>
      </c>
      <c r="K178" t="s">
        <v>236</v>
      </c>
      <c r="L178" t="s">
        <v>2186</v>
      </c>
      <c r="M178" t="s">
        <v>9076</v>
      </c>
      <c r="N178" t="s">
        <v>254</v>
      </c>
      <c r="O178" t="s">
        <v>568</v>
      </c>
    </row>
    <row r="179" spans="1:15" x14ac:dyDescent="0.3">
      <c r="A179" t="s">
        <v>2831</v>
      </c>
      <c r="B179" t="s">
        <v>2831</v>
      </c>
      <c r="C179" t="s">
        <v>9123</v>
      </c>
      <c r="D179" s="47" t="s">
        <v>5877</v>
      </c>
      <c r="E179" s="47">
        <v>44687.37925740741</v>
      </c>
      <c r="F179" s="48">
        <v>0.75</v>
      </c>
      <c r="G179" s="49">
        <v>20719</v>
      </c>
      <c r="H179" t="s">
        <v>249</v>
      </c>
      <c r="I179">
        <v>0</v>
      </c>
      <c r="J179">
        <v>0</v>
      </c>
      <c r="K179" t="s">
        <v>236</v>
      </c>
      <c r="L179" t="s">
        <v>2186</v>
      </c>
      <c r="M179" t="s">
        <v>9124</v>
      </c>
      <c r="N179" t="s">
        <v>2147</v>
      </c>
      <c r="O179" t="s">
        <v>568</v>
      </c>
    </row>
    <row r="180" spans="1:15" x14ac:dyDescent="0.3">
      <c r="A180" t="s">
        <v>2831</v>
      </c>
      <c r="B180" t="s">
        <v>2831</v>
      </c>
      <c r="C180" t="s">
        <v>9241</v>
      </c>
      <c r="D180" s="47" t="s">
        <v>5625</v>
      </c>
      <c r="E180" s="47">
        <v>44683.605967210649</v>
      </c>
      <c r="F180" s="48">
        <v>0.75</v>
      </c>
      <c r="G180" s="49">
        <v>41636</v>
      </c>
      <c r="H180" t="s">
        <v>249</v>
      </c>
      <c r="I180">
        <v>0</v>
      </c>
      <c r="J180">
        <v>0</v>
      </c>
      <c r="K180" t="s">
        <v>236</v>
      </c>
      <c r="L180" t="s">
        <v>2186</v>
      </c>
      <c r="M180" t="s">
        <v>9242</v>
      </c>
      <c r="N180" t="s">
        <v>254</v>
      </c>
      <c r="O180" t="s">
        <v>568</v>
      </c>
    </row>
    <row r="181" spans="1:15" x14ac:dyDescent="0.3">
      <c r="A181" t="s">
        <v>2831</v>
      </c>
      <c r="B181" t="s">
        <v>2831</v>
      </c>
      <c r="C181" t="s">
        <v>9253</v>
      </c>
      <c r="D181" s="47" t="s">
        <v>5527</v>
      </c>
      <c r="E181" s="47">
        <v>44712.724410034723</v>
      </c>
      <c r="F181" s="48">
        <v>0.75</v>
      </c>
      <c r="G181" s="49">
        <v>19658</v>
      </c>
      <c r="H181" t="s">
        <v>249</v>
      </c>
      <c r="I181">
        <v>0</v>
      </c>
      <c r="J181">
        <v>0</v>
      </c>
      <c r="K181" t="s">
        <v>242</v>
      </c>
      <c r="L181" t="s">
        <v>2186</v>
      </c>
      <c r="M181" t="s">
        <v>9254</v>
      </c>
      <c r="N181" t="s">
        <v>254</v>
      </c>
      <c r="O181" t="s">
        <v>568</v>
      </c>
    </row>
    <row r="182" spans="1:15" x14ac:dyDescent="0.3">
      <c r="A182" t="s">
        <v>2831</v>
      </c>
      <c r="B182" t="s">
        <v>2831</v>
      </c>
      <c r="C182" t="s">
        <v>9263</v>
      </c>
      <c r="D182" s="47" t="s">
        <v>5625</v>
      </c>
      <c r="E182" s="47">
        <v>44698.710300775463</v>
      </c>
      <c r="F182" s="48">
        <v>0.75</v>
      </c>
      <c r="G182" s="49">
        <v>6756</v>
      </c>
      <c r="H182" t="s">
        <v>238</v>
      </c>
      <c r="I182">
        <v>0</v>
      </c>
      <c r="J182">
        <v>0</v>
      </c>
      <c r="K182" t="s">
        <v>246</v>
      </c>
      <c r="L182" t="s">
        <v>2186</v>
      </c>
      <c r="M182" t="s">
        <v>9264</v>
      </c>
      <c r="N182" t="s">
        <v>254</v>
      </c>
      <c r="O182" t="s">
        <v>568</v>
      </c>
    </row>
    <row r="183" spans="1:15" x14ac:dyDescent="0.3">
      <c r="A183" t="s">
        <v>2831</v>
      </c>
      <c r="B183" t="s">
        <v>2831</v>
      </c>
      <c r="C183" t="s">
        <v>9300</v>
      </c>
      <c r="D183" s="47" t="s">
        <v>6479</v>
      </c>
      <c r="E183" s="47">
        <v>44693.439810219905</v>
      </c>
      <c r="F183" s="48">
        <v>0.75</v>
      </c>
      <c r="G183" s="49">
        <v>13142</v>
      </c>
      <c r="H183" t="s">
        <v>238</v>
      </c>
      <c r="I183">
        <v>0</v>
      </c>
      <c r="J183">
        <v>0</v>
      </c>
      <c r="K183" t="s">
        <v>242</v>
      </c>
      <c r="L183" t="s">
        <v>2186</v>
      </c>
      <c r="M183" t="s">
        <v>9301</v>
      </c>
      <c r="N183" t="s">
        <v>2147</v>
      </c>
      <c r="O183" t="s">
        <v>568</v>
      </c>
    </row>
    <row r="184" spans="1:15" x14ac:dyDescent="0.3">
      <c r="A184" t="s">
        <v>2831</v>
      </c>
      <c r="B184" t="s">
        <v>2831</v>
      </c>
      <c r="C184" t="s">
        <v>9353</v>
      </c>
      <c r="D184" s="47" t="s">
        <v>5503</v>
      </c>
      <c r="E184" s="47">
        <v>44698.612601851855</v>
      </c>
      <c r="F184" s="48">
        <v>0.75</v>
      </c>
      <c r="G184" s="49">
        <v>9755</v>
      </c>
      <c r="H184" t="s">
        <v>238</v>
      </c>
      <c r="I184">
        <v>0</v>
      </c>
      <c r="J184">
        <v>0</v>
      </c>
      <c r="K184" t="s">
        <v>246</v>
      </c>
      <c r="L184" t="s">
        <v>2186</v>
      </c>
      <c r="M184" t="s">
        <v>9354</v>
      </c>
      <c r="N184" t="s">
        <v>254</v>
      </c>
      <c r="O184" t="s">
        <v>568</v>
      </c>
    </row>
    <row r="185" spans="1:15" x14ac:dyDescent="0.3">
      <c r="A185" t="s">
        <v>2831</v>
      </c>
      <c r="B185" t="s">
        <v>2831</v>
      </c>
      <c r="C185" t="s">
        <v>9367</v>
      </c>
      <c r="D185" s="47" t="s">
        <v>6615</v>
      </c>
      <c r="E185" s="47">
        <v>44709.432718750002</v>
      </c>
      <c r="F185" s="48">
        <v>0.75</v>
      </c>
      <c r="G185" s="49">
        <v>4492</v>
      </c>
      <c r="H185" t="s">
        <v>238</v>
      </c>
      <c r="I185">
        <v>0</v>
      </c>
      <c r="J185">
        <v>0</v>
      </c>
      <c r="K185" t="s">
        <v>236</v>
      </c>
      <c r="L185" t="s">
        <v>2186</v>
      </c>
      <c r="M185" t="s">
        <v>9368</v>
      </c>
      <c r="N185" t="s">
        <v>2147</v>
      </c>
      <c r="O185" t="s">
        <v>568</v>
      </c>
    </row>
    <row r="186" spans="1:15" x14ac:dyDescent="0.3">
      <c r="A186" t="s">
        <v>2831</v>
      </c>
      <c r="B186" t="s">
        <v>2831</v>
      </c>
      <c r="C186" t="s">
        <v>2980</v>
      </c>
      <c r="D186" s="47" t="s">
        <v>2981</v>
      </c>
      <c r="E186" s="47">
        <v>44697.663626701389</v>
      </c>
      <c r="F186" s="48">
        <v>0.75</v>
      </c>
      <c r="G186" s="49">
        <v>9812</v>
      </c>
      <c r="H186" t="s">
        <v>238</v>
      </c>
      <c r="I186">
        <v>0</v>
      </c>
      <c r="J186">
        <v>0</v>
      </c>
      <c r="K186" t="s">
        <v>241</v>
      </c>
      <c r="L186" t="s">
        <v>2160</v>
      </c>
      <c r="M186" t="s">
        <v>2936</v>
      </c>
      <c r="N186" t="s">
        <v>254</v>
      </c>
      <c r="O186" t="s">
        <v>568</v>
      </c>
    </row>
    <row r="187" spans="1:15" x14ac:dyDescent="0.3">
      <c r="A187" t="s">
        <v>2831</v>
      </c>
      <c r="B187" t="s">
        <v>2831</v>
      </c>
      <c r="C187" t="s">
        <v>3723</v>
      </c>
      <c r="D187" s="47" t="s">
        <v>3356</v>
      </c>
      <c r="E187" s="47">
        <v>44687.439359259261</v>
      </c>
      <c r="F187" s="48">
        <v>0.75</v>
      </c>
      <c r="G187" s="49">
        <v>10615</v>
      </c>
      <c r="H187" t="s">
        <v>238</v>
      </c>
      <c r="I187">
        <v>0</v>
      </c>
      <c r="J187">
        <v>0</v>
      </c>
      <c r="K187" t="s">
        <v>242</v>
      </c>
      <c r="L187" t="s">
        <v>2186</v>
      </c>
      <c r="M187" t="s">
        <v>3724</v>
      </c>
      <c r="N187" t="s">
        <v>254</v>
      </c>
      <c r="O187" t="s">
        <v>568</v>
      </c>
    </row>
    <row r="188" spans="1:15" x14ac:dyDescent="0.3">
      <c r="A188" t="s">
        <v>2831</v>
      </c>
      <c r="B188" t="s">
        <v>2831</v>
      </c>
      <c r="C188" t="s">
        <v>10010</v>
      </c>
      <c r="D188" s="47" t="s">
        <v>5458</v>
      </c>
      <c r="E188" s="47">
        <v>44693.672869131944</v>
      </c>
      <c r="F188" s="48">
        <v>0.75</v>
      </c>
      <c r="G188" s="49">
        <v>7252</v>
      </c>
      <c r="H188" t="s">
        <v>249</v>
      </c>
      <c r="I188">
        <v>0</v>
      </c>
      <c r="J188">
        <v>0</v>
      </c>
      <c r="K188" t="s">
        <v>241</v>
      </c>
      <c r="L188" t="s">
        <v>1535</v>
      </c>
      <c r="M188" t="s">
        <v>1535</v>
      </c>
      <c r="N188" t="s">
        <v>254</v>
      </c>
      <c r="O188" t="s">
        <v>568</v>
      </c>
    </row>
    <row r="189" spans="1:15" x14ac:dyDescent="0.3">
      <c r="A189" t="s">
        <v>2831</v>
      </c>
      <c r="B189" t="s">
        <v>2831</v>
      </c>
      <c r="C189" t="s">
        <v>10114</v>
      </c>
      <c r="D189" s="47" t="s">
        <v>6472</v>
      </c>
      <c r="E189" s="47">
        <v>44701.324582442132</v>
      </c>
      <c r="F189" s="48">
        <v>0.75</v>
      </c>
      <c r="G189" s="49">
        <v>10066</v>
      </c>
      <c r="H189" t="s">
        <v>249</v>
      </c>
      <c r="I189">
        <v>0</v>
      </c>
      <c r="J189">
        <v>0</v>
      </c>
      <c r="K189" t="s">
        <v>236</v>
      </c>
      <c r="L189" t="s">
        <v>1535</v>
      </c>
      <c r="M189" t="s">
        <v>1535</v>
      </c>
      <c r="N189" t="s">
        <v>254</v>
      </c>
      <c r="O189" t="s">
        <v>568</v>
      </c>
    </row>
    <row r="190" spans="1:15" x14ac:dyDescent="0.3">
      <c r="A190" t="s">
        <v>2831</v>
      </c>
      <c r="B190" t="s">
        <v>2831</v>
      </c>
      <c r="C190" t="s">
        <v>10133</v>
      </c>
      <c r="D190" s="47" t="s">
        <v>5711</v>
      </c>
      <c r="E190" s="47">
        <v>44704.38720153935</v>
      </c>
      <c r="F190" s="48">
        <v>0.75</v>
      </c>
      <c r="G190" s="49">
        <v>24489</v>
      </c>
      <c r="H190" t="s">
        <v>249</v>
      </c>
      <c r="I190">
        <v>0</v>
      </c>
      <c r="J190">
        <v>0</v>
      </c>
      <c r="K190" t="s">
        <v>242</v>
      </c>
      <c r="L190" t="s">
        <v>1535</v>
      </c>
      <c r="M190" t="s">
        <v>1535</v>
      </c>
      <c r="N190" t="s">
        <v>254</v>
      </c>
      <c r="O190" t="s">
        <v>568</v>
      </c>
    </row>
    <row r="191" spans="1:15" x14ac:dyDescent="0.3">
      <c r="A191" t="s">
        <v>2831</v>
      </c>
      <c r="B191" t="s">
        <v>2831</v>
      </c>
      <c r="C191" t="s">
        <v>4144</v>
      </c>
      <c r="D191" s="47" t="s">
        <v>3392</v>
      </c>
      <c r="E191" s="47">
        <v>44711.508546608798</v>
      </c>
      <c r="F191" s="48">
        <v>0.75</v>
      </c>
      <c r="G191" s="49">
        <v>9464</v>
      </c>
      <c r="H191" t="s">
        <v>238</v>
      </c>
      <c r="I191">
        <v>0</v>
      </c>
      <c r="J191">
        <v>0</v>
      </c>
      <c r="K191" t="s">
        <v>246</v>
      </c>
      <c r="L191" t="s">
        <v>2186</v>
      </c>
      <c r="M191" t="s">
        <v>4145</v>
      </c>
      <c r="N191" t="s">
        <v>254</v>
      </c>
      <c r="O191" t="s">
        <v>568</v>
      </c>
    </row>
    <row r="192" spans="1:15" x14ac:dyDescent="0.3">
      <c r="A192" t="s">
        <v>2831</v>
      </c>
      <c r="B192" t="s">
        <v>2831</v>
      </c>
      <c r="C192" t="s">
        <v>3570</v>
      </c>
      <c r="D192" s="47" t="s">
        <v>3372</v>
      </c>
      <c r="E192" s="47">
        <v>44694.654851041669</v>
      </c>
      <c r="F192" s="48">
        <v>0.75</v>
      </c>
      <c r="G192" s="49">
        <v>10002</v>
      </c>
      <c r="H192" t="s">
        <v>238</v>
      </c>
      <c r="I192">
        <v>0</v>
      </c>
      <c r="J192">
        <v>0</v>
      </c>
      <c r="K192" t="s">
        <v>242</v>
      </c>
      <c r="L192" t="s">
        <v>2186</v>
      </c>
      <c r="M192" t="s">
        <v>3571</v>
      </c>
      <c r="N192" t="s">
        <v>2147</v>
      </c>
      <c r="O192" t="s">
        <v>568</v>
      </c>
    </row>
    <row r="193" spans="1:15" x14ac:dyDescent="0.3">
      <c r="A193" t="s">
        <v>2831</v>
      </c>
      <c r="B193" t="s">
        <v>2831</v>
      </c>
      <c r="C193" t="s">
        <v>3383</v>
      </c>
      <c r="D193" s="47" t="s">
        <v>3364</v>
      </c>
      <c r="E193" s="47">
        <v>44697.456819525461</v>
      </c>
      <c r="F193" s="48">
        <v>0.75</v>
      </c>
      <c r="G193" s="49">
        <v>9286</v>
      </c>
      <c r="H193" t="s">
        <v>238</v>
      </c>
      <c r="I193">
        <v>0</v>
      </c>
      <c r="J193">
        <v>0</v>
      </c>
      <c r="K193" t="s">
        <v>241</v>
      </c>
      <c r="L193" t="s">
        <v>2186</v>
      </c>
      <c r="M193" t="s">
        <v>3384</v>
      </c>
      <c r="N193" t="s">
        <v>254</v>
      </c>
      <c r="O193" t="s">
        <v>568</v>
      </c>
    </row>
    <row r="194" spans="1:15" x14ac:dyDescent="0.3">
      <c r="A194" t="s">
        <v>2831</v>
      </c>
      <c r="B194" t="s">
        <v>2831</v>
      </c>
      <c r="C194" t="s">
        <v>10477</v>
      </c>
      <c r="D194" s="47" t="s">
        <v>5867</v>
      </c>
      <c r="E194" s="47">
        <v>44694.316230636578</v>
      </c>
      <c r="F194" s="48">
        <v>0.75</v>
      </c>
      <c r="G194" s="49">
        <v>9350</v>
      </c>
      <c r="H194" t="s">
        <v>238</v>
      </c>
      <c r="I194">
        <v>0</v>
      </c>
      <c r="J194">
        <v>0</v>
      </c>
      <c r="K194" t="s">
        <v>241</v>
      </c>
      <c r="L194" t="s">
        <v>2186</v>
      </c>
      <c r="M194" t="s">
        <v>10478</v>
      </c>
      <c r="N194" t="s">
        <v>2147</v>
      </c>
      <c r="O194" t="s">
        <v>568</v>
      </c>
    </row>
    <row r="195" spans="1:15" x14ac:dyDescent="0.3">
      <c r="A195" t="s">
        <v>2831</v>
      </c>
      <c r="B195" t="s">
        <v>2831</v>
      </c>
      <c r="C195" t="s">
        <v>10493</v>
      </c>
      <c r="D195" s="47" t="s">
        <v>6140</v>
      </c>
      <c r="E195" s="47">
        <v>44706.362074421297</v>
      </c>
      <c r="F195" s="48">
        <v>0.75</v>
      </c>
      <c r="G195" s="49">
        <v>19675</v>
      </c>
      <c r="H195" t="s">
        <v>238</v>
      </c>
      <c r="I195">
        <v>0</v>
      </c>
      <c r="J195">
        <v>0</v>
      </c>
      <c r="K195" t="s">
        <v>246</v>
      </c>
      <c r="L195" t="s">
        <v>2186</v>
      </c>
      <c r="M195" t="s">
        <v>10494</v>
      </c>
      <c r="N195" t="s">
        <v>254</v>
      </c>
      <c r="O195" t="s">
        <v>568</v>
      </c>
    </row>
    <row r="196" spans="1:15" x14ac:dyDescent="0.3">
      <c r="A196" t="s">
        <v>2831</v>
      </c>
      <c r="B196" t="s">
        <v>2831</v>
      </c>
      <c r="C196" t="s">
        <v>10561</v>
      </c>
      <c r="D196" s="47" t="s">
        <v>5731</v>
      </c>
      <c r="E196" s="47">
        <v>44699.652373530094</v>
      </c>
      <c r="F196" s="48">
        <v>0.75</v>
      </c>
      <c r="G196" s="49">
        <v>6883</v>
      </c>
      <c r="H196" t="s">
        <v>238</v>
      </c>
      <c r="I196">
        <v>0</v>
      </c>
      <c r="J196">
        <v>0</v>
      </c>
      <c r="K196" t="s">
        <v>242</v>
      </c>
      <c r="L196" t="s">
        <v>2186</v>
      </c>
      <c r="M196" t="s">
        <v>10562</v>
      </c>
      <c r="N196" t="s">
        <v>254</v>
      </c>
      <c r="O196" t="s">
        <v>568</v>
      </c>
    </row>
    <row r="197" spans="1:15" x14ac:dyDescent="0.3">
      <c r="A197" t="s">
        <v>2831</v>
      </c>
      <c r="B197" t="s">
        <v>2831</v>
      </c>
      <c r="C197" t="s">
        <v>10640</v>
      </c>
      <c r="D197" s="47" t="s">
        <v>5978</v>
      </c>
      <c r="E197" s="47">
        <v>44683.58309753472</v>
      </c>
      <c r="F197" s="48">
        <v>0.75</v>
      </c>
      <c r="G197" s="49">
        <v>10361</v>
      </c>
      <c r="H197" t="s">
        <v>238</v>
      </c>
      <c r="I197">
        <v>0</v>
      </c>
      <c r="J197">
        <v>0</v>
      </c>
      <c r="K197" t="s">
        <v>236</v>
      </c>
      <c r="L197" t="s">
        <v>2186</v>
      </c>
      <c r="M197" t="s">
        <v>10641</v>
      </c>
      <c r="N197" t="s">
        <v>254</v>
      </c>
      <c r="O197" t="s">
        <v>568</v>
      </c>
    </row>
    <row r="198" spans="1:15" x14ac:dyDescent="0.3">
      <c r="A198" t="s">
        <v>2831</v>
      </c>
      <c r="B198" t="s">
        <v>2831</v>
      </c>
      <c r="C198" t="s">
        <v>5502</v>
      </c>
      <c r="D198" s="47" t="s">
        <v>5503</v>
      </c>
      <c r="E198" s="47">
        <v>44664.531988969909</v>
      </c>
      <c r="F198" s="48">
        <v>0.83333333333333337</v>
      </c>
      <c r="G198" s="49">
        <v>4379</v>
      </c>
      <c r="H198" t="s">
        <v>238</v>
      </c>
      <c r="I198">
        <v>0</v>
      </c>
      <c r="J198">
        <v>0</v>
      </c>
      <c r="K198" t="s">
        <v>236</v>
      </c>
      <c r="L198" t="s">
        <v>2160</v>
      </c>
      <c r="M198" t="s">
        <v>5504</v>
      </c>
      <c r="N198" t="s">
        <v>2147</v>
      </c>
      <c r="O198" t="s">
        <v>568</v>
      </c>
    </row>
    <row r="199" spans="1:15" x14ac:dyDescent="0.3">
      <c r="A199" t="s">
        <v>2831</v>
      </c>
      <c r="B199" t="s">
        <v>2831</v>
      </c>
      <c r="C199" t="s">
        <v>5669</v>
      </c>
      <c r="D199" s="47" t="s">
        <v>5546</v>
      </c>
      <c r="E199" s="47">
        <v>44671.342414814811</v>
      </c>
      <c r="F199" s="48">
        <v>0.83333333333333337</v>
      </c>
      <c r="G199" s="49">
        <v>50140</v>
      </c>
      <c r="H199" t="s">
        <v>238</v>
      </c>
      <c r="I199">
        <v>0</v>
      </c>
      <c r="J199">
        <v>0</v>
      </c>
      <c r="K199" t="s">
        <v>242</v>
      </c>
      <c r="L199" t="s">
        <v>2186</v>
      </c>
      <c r="M199" t="s">
        <v>5670</v>
      </c>
      <c r="N199" t="s">
        <v>254</v>
      </c>
      <c r="O199" t="s">
        <v>568</v>
      </c>
    </row>
    <row r="200" spans="1:15" x14ac:dyDescent="0.3">
      <c r="A200" t="s">
        <v>2831</v>
      </c>
      <c r="B200" t="s">
        <v>2831</v>
      </c>
      <c r="C200" t="s">
        <v>5951</v>
      </c>
      <c r="D200" s="47" t="s">
        <v>5797</v>
      </c>
      <c r="E200" s="47">
        <v>44680.407256365739</v>
      </c>
      <c r="F200" s="48">
        <v>0.83333333333333337</v>
      </c>
      <c r="G200" s="49">
        <v>6566</v>
      </c>
      <c r="H200" t="s">
        <v>238</v>
      </c>
      <c r="I200">
        <v>0</v>
      </c>
      <c r="J200">
        <v>0</v>
      </c>
      <c r="K200" t="s">
        <v>242</v>
      </c>
      <c r="L200" t="s">
        <v>2186</v>
      </c>
      <c r="M200" t="s">
        <v>5952</v>
      </c>
      <c r="N200" t="s">
        <v>254</v>
      </c>
      <c r="O200" t="s">
        <v>568</v>
      </c>
    </row>
    <row r="201" spans="1:15" x14ac:dyDescent="0.3">
      <c r="A201" t="s">
        <v>2831</v>
      </c>
      <c r="B201" t="s">
        <v>2831</v>
      </c>
      <c r="C201" t="s">
        <v>6006</v>
      </c>
      <c r="D201" s="47" t="s">
        <v>5563</v>
      </c>
      <c r="E201" s="47">
        <v>44673.581103391203</v>
      </c>
      <c r="F201" s="48">
        <v>0.83333333333333337</v>
      </c>
      <c r="G201" s="49">
        <v>39083</v>
      </c>
      <c r="H201" t="s">
        <v>238</v>
      </c>
      <c r="I201">
        <v>0</v>
      </c>
      <c r="J201">
        <v>0</v>
      </c>
      <c r="K201" t="s">
        <v>242</v>
      </c>
      <c r="L201" t="s">
        <v>2186</v>
      </c>
      <c r="M201" t="s">
        <v>6007</v>
      </c>
      <c r="N201" t="s">
        <v>2147</v>
      </c>
      <c r="O201" t="s">
        <v>568</v>
      </c>
    </row>
    <row r="202" spans="1:15" x14ac:dyDescent="0.3">
      <c r="A202" t="s">
        <v>2831</v>
      </c>
      <c r="B202" t="s">
        <v>2831</v>
      </c>
      <c r="C202" t="s">
        <v>3906</v>
      </c>
      <c r="D202" s="47" t="s">
        <v>3466</v>
      </c>
      <c r="E202" s="47">
        <v>44677.611936539353</v>
      </c>
      <c r="F202" s="48">
        <v>0.83333333333333337</v>
      </c>
      <c r="G202" s="49">
        <v>9642</v>
      </c>
      <c r="H202" t="s">
        <v>238</v>
      </c>
      <c r="I202">
        <v>0</v>
      </c>
      <c r="J202">
        <v>0</v>
      </c>
      <c r="K202" t="s">
        <v>241</v>
      </c>
      <c r="L202" t="s">
        <v>2186</v>
      </c>
      <c r="M202" t="s">
        <v>3907</v>
      </c>
      <c r="N202" t="s">
        <v>2147</v>
      </c>
      <c r="O202" t="s">
        <v>568</v>
      </c>
    </row>
    <row r="203" spans="1:15" x14ac:dyDescent="0.3">
      <c r="A203" t="s">
        <v>2831</v>
      </c>
      <c r="B203" t="s">
        <v>2831</v>
      </c>
      <c r="C203" t="s">
        <v>6292</v>
      </c>
      <c r="D203" s="47" t="s">
        <v>5659</v>
      </c>
      <c r="E203" s="47">
        <v>44671.406485914355</v>
      </c>
      <c r="F203" s="48">
        <v>0.83333333333333337</v>
      </c>
      <c r="G203" s="49">
        <v>23146</v>
      </c>
      <c r="H203" t="s">
        <v>238</v>
      </c>
      <c r="I203">
        <v>0</v>
      </c>
      <c r="J203">
        <v>0</v>
      </c>
      <c r="K203" t="s">
        <v>242</v>
      </c>
      <c r="L203" t="s">
        <v>2186</v>
      </c>
      <c r="M203" t="s">
        <v>6293</v>
      </c>
      <c r="N203" t="s">
        <v>254</v>
      </c>
      <c r="O203" t="s">
        <v>568</v>
      </c>
    </row>
    <row r="204" spans="1:15" x14ac:dyDescent="0.3">
      <c r="A204" t="s">
        <v>2831</v>
      </c>
      <c r="B204" t="s">
        <v>2831</v>
      </c>
      <c r="C204" t="s">
        <v>3844</v>
      </c>
      <c r="D204" s="47" t="s">
        <v>3495</v>
      </c>
      <c r="E204" s="47">
        <v>44664.427262037039</v>
      </c>
      <c r="F204" s="48">
        <v>0.83333333333333337</v>
      </c>
      <c r="G204" s="49">
        <v>8350</v>
      </c>
      <c r="H204" t="s">
        <v>238</v>
      </c>
      <c r="I204">
        <v>0</v>
      </c>
      <c r="J204">
        <v>0</v>
      </c>
      <c r="K204" t="s">
        <v>242</v>
      </c>
      <c r="L204" t="s">
        <v>2186</v>
      </c>
      <c r="M204" t="s">
        <v>3845</v>
      </c>
      <c r="N204" t="s">
        <v>254</v>
      </c>
      <c r="O204" t="s">
        <v>568</v>
      </c>
    </row>
    <row r="205" spans="1:15" x14ac:dyDescent="0.3">
      <c r="A205" t="s">
        <v>2831</v>
      </c>
      <c r="B205" t="s">
        <v>2831</v>
      </c>
      <c r="C205" t="s">
        <v>6539</v>
      </c>
      <c r="D205" s="47" t="s">
        <v>6025</v>
      </c>
      <c r="E205" s="47">
        <v>44681.567083449074</v>
      </c>
      <c r="F205" s="48">
        <v>0.83333333333333337</v>
      </c>
      <c r="G205" s="49">
        <v>20658</v>
      </c>
      <c r="H205" t="s">
        <v>249</v>
      </c>
      <c r="I205">
        <v>0</v>
      </c>
      <c r="J205">
        <v>0</v>
      </c>
      <c r="K205" t="s">
        <v>246</v>
      </c>
      <c r="L205" t="s">
        <v>2186</v>
      </c>
      <c r="M205" t="s">
        <v>6540</v>
      </c>
      <c r="N205" t="s">
        <v>254</v>
      </c>
      <c r="O205" t="s">
        <v>568</v>
      </c>
    </row>
    <row r="206" spans="1:15" x14ac:dyDescent="0.3">
      <c r="A206" t="s">
        <v>2831</v>
      </c>
      <c r="B206" t="s">
        <v>2831</v>
      </c>
      <c r="C206" t="s">
        <v>3729</v>
      </c>
      <c r="D206" s="47" t="s">
        <v>3619</v>
      </c>
      <c r="E206" s="47">
        <v>44663.551473726853</v>
      </c>
      <c r="F206" s="48">
        <v>0.83333333333333337</v>
      </c>
      <c r="G206" s="49">
        <v>6253</v>
      </c>
      <c r="H206" t="s">
        <v>238</v>
      </c>
      <c r="I206">
        <v>0</v>
      </c>
      <c r="J206">
        <v>0</v>
      </c>
      <c r="K206" t="s">
        <v>246</v>
      </c>
      <c r="L206" t="s">
        <v>2186</v>
      </c>
      <c r="M206" t="s">
        <v>3730</v>
      </c>
      <c r="N206" t="s">
        <v>254</v>
      </c>
      <c r="O206" t="s">
        <v>568</v>
      </c>
    </row>
    <row r="207" spans="1:15" x14ac:dyDescent="0.3">
      <c r="A207" t="s">
        <v>2831</v>
      </c>
      <c r="B207" t="s">
        <v>2831</v>
      </c>
      <c r="C207" t="s">
        <v>3534</v>
      </c>
      <c r="D207" s="47" t="s">
        <v>3401</v>
      </c>
      <c r="E207" s="47">
        <v>44673.393447025461</v>
      </c>
      <c r="F207" s="48">
        <v>0.83333333333333337</v>
      </c>
      <c r="G207" s="49">
        <v>977040</v>
      </c>
      <c r="H207" t="s">
        <v>238</v>
      </c>
      <c r="I207">
        <v>0</v>
      </c>
      <c r="J207">
        <v>0</v>
      </c>
      <c r="K207" t="s">
        <v>246</v>
      </c>
      <c r="L207" t="s">
        <v>2186</v>
      </c>
      <c r="M207" t="s">
        <v>3535</v>
      </c>
      <c r="N207" t="s">
        <v>254</v>
      </c>
      <c r="O207" t="s">
        <v>568</v>
      </c>
    </row>
    <row r="208" spans="1:15" x14ac:dyDescent="0.3">
      <c r="A208" t="s">
        <v>2831</v>
      </c>
      <c r="B208" t="s">
        <v>2831</v>
      </c>
      <c r="C208" t="s">
        <v>4198</v>
      </c>
      <c r="D208" s="47" t="s">
        <v>3389</v>
      </c>
      <c r="E208" s="47">
        <v>44658.355492164352</v>
      </c>
      <c r="F208" s="48">
        <v>0.83333333333333337</v>
      </c>
      <c r="G208" s="49">
        <v>4168</v>
      </c>
      <c r="H208" t="s">
        <v>238</v>
      </c>
      <c r="I208">
        <v>0</v>
      </c>
      <c r="J208">
        <v>0</v>
      </c>
      <c r="K208" t="s">
        <v>246</v>
      </c>
      <c r="L208" t="s">
        <v>2186</v>
      </c>
      <c r="M208" t="s">
        <v>4200</v>
      </c>
      <c r="N208" t="s">
        <v>2147</v>
      </c>
      <c r="O208" t="s">
        <v>568</v>
      </c>
    </row>
    <row r="209" spans="1:15" x14ac:dyDescent="0.3">
      <c r="A209" t="s">
        <v>2831</v>
      </c>
      <c r="B209" t="s">
        <v>2831</v>
      </c>
      <c r="C209" t="s">
        <v>4159</v>
      </c>
      <c r="D209" s="47" t="s">
        <v>3448</v>
      </c>
      <c r="E209" s="47">
        <v>44678.717189502313</v>
      </c>
      <c r="F209" s="48">
        <v>0.83333333333333337</v>
      </c>
      <c r="G209" s="49">
        <v>11116</v>
      </c>
      <c r="H209" t="s">
        <v>238</v>
      </c>
      <c r="I209">
        <v>0</v>
      </c>
      <c r="J209">
        <v>0</v>
      </c>
      <c r="K209" t="s">
        <v>246</v>
      </c>
      <c r="L209" t="s">
        <v>2186</v>
      </c>
      <c r="M209" t="s">
        <v>4160</v>
      </c>
      <c r="N209" t="s">
        <v>2147</v>
      </c>
      <c r="O209" t="s">
        <v>568</v>
      </c>
    </row>
    <row r="210" spans="1:15" x14ac:dyDescent="0.3">
      <c r="A210" t="s">
        <v>2831</v>
      </c>
      <c r="B210" t="s">
        <v>2831</v>
      </c>
      <c r="C210" t="s">
        <v>7067</v>
      </c>
      <c r="D210" s="47" t="s">
        <v>5563</v>
      </c>
      <c r="E210" s="47">
        <v>44676.661443634257</v>
      </c>
      <c r="F210" s="48">
        <v>0.83333333333333337</v>
      </c>
      <c r="G210" s="49">
        <v>21520</v>
      </c>
      <c r="H210" t="s">
        <v>238</v>
      </c>
      <c r="I210">
        <v>0</v>
      </c>
      <c r="J210">
        <v>0</v>
      </c>
      <c r="K210" t="s">
        <v>242</v>
      </c>
      <c r="L210" t="s">
        <v>2186</v>
      </c>
      <c r="M210" t="s">
        <v>7068</v>
      </c>
      <c r="N210" t="s">
        <v>254</v>
      </c>
      <c r="O210" t="s">
        <v>568</v>
      </c>
    </row>
    <row r="211" spans="1:15" x14ac:dyDescent="0.3">
      <c r="A211" t="s">
        <v>2831</v>
      </c>
      <c r="B211" t="s">
        <v>2831</v>
      </c>
      <c r="C211" t="s">
        <v>3725</v>
      </c>
      <c r="D211" s="47" t="s">
        <v>3369</v>
      </c>
      <c r="E211" s="47">
        <v>44655.322940821759</v>
      </c>
      <c r="F211" s="48">
        <v>0.83333333333333337</v>
      </c>
      <c r="G211" s="49">
        <v>2380</v>
      </c>
      <c r="H211" t="s">
        <v>238</v>
      </c>
      <c r="I211">
        <v>0</v>
      </c>
      <c r="J211">
        <v>0</v>
      </c>
      <c r="K211" t="s">
        <v>242</v>
      </c>
      <c r="L211" t="s">
        <v>2186</v>
      </c>
      <c r="M211" t="s">
        <v>3726</v>
      </c>
      <c r="N211" t="s">
        <v>2147</v>
      </c>
      <c r="O211" t="s">
        <v>568</v>
      </c>
    </row>
    <row r="212" spans="1:15" x14ac:dyDescent="0.3">
      <c r="A212" t="s">
        <v>2831</v>
      </c>
      <c r="B212" t="s">
        <v>2831</v>
      </c>
      <c r="C212" t="s">
        <v>3487</v>
      </c>
      <c r="D212" s="47" t="s">
        <v>3356</v>
      </c>
      <c r="E212" s="47">
        <v>44673.562776469909</v>
      </c>
      <c r="F212" s="48">
        <v>0.83333333333333337</v>
      </c>
      <c r="G212" s="49">
        <v>5683</v>
      </c>
      <c r="H212" t="s">
        <v>238</v>
      </c>
      <c r="I212">
        <v>0</v>
      </c>
      <c r="J212">
        <v>0</v>
      </c>
      <c r="K212" t="s">
        <v>241</v>
      </c>
      <c r="L212" t="s">
        <v>2186</v>
      </c>
      <c r="M212" t="s">
        <v>3488</v>
      </c>
      <c r="N212" t="s">
        <v>254</v>
      </c>
      <c r="O212" t="s">
        <v>568</v>
      </c>
    </row>
    <row r="213" spans="1:15" x14ac:dyDescent="0.3">
      <c r="A213" t="s">
        <v>2831</v>
      </c>
      <c r="B213" t="s">
        <v>2831</v>
      </c>
      <c r="C213" t="s">
        <v>7520</v>
      </c>
      <c r="D213" s="47" t="s">
        <v>6763</v>
      </c>
      <c r="E213" s="47">
        <v>44673.501432094905</v>
      </c>
      <c r="F213" s="48">
        <v>0.83333333333333337</v>
      </c>
      <c r="G213" s="49">
        <v>10216</v>
      </c>
      <c r="H213" t="s">
        <v>238</v>
      </c>
      <c r="I213">
        <v>0</v>
      </c>
      <c r="J213">
        <v>0</v>
      </c>
      <c r="K213" t="s">
        <v>236</v>
      </c>
      <c r="L213" t="s">
        <v>2160</v>
      </c>
      <c r="M213" t="s">
        <v>7521</v>
      </c>
      <c r="N213" t="s">
        <v>254</v>
      </c>
      <c r="O213" t="s">
        <v>568</v>
      </c>
    </row>
    <row r="214" spans="1:15" x14ac:dyDescent="0.3">
      <c r="A214" t="s">
        <v>2831</v>
      </c>
      <c r="B214" t="s">
        <v>2831</v>
      </c>
      <c r="C214" t="s">
        <v>7602</v>
      </c>
      <c r="D214" s="47" t="s">
        <v>5541</v>
      </c>
      <c r="E214" s="47">
        <v>44680.711342129631</v>
      </c>
      <c r="F214" s="48">
        <v>0.83333333333333337</v>
      </c>
      <c r="G214" s="49">
        <v>21412</v>
      </c>
      <c r="H214" t="s">
        <v>249</v>
      </c>
      <c r="I214">
        <v>1</v>
      </c>
      <c r="J214">
        <v>556.41999999999996</v>
      </c>
      <c r="K214" t="s">
        <v>236</v>
      </c>
      <c r="L214" t="s">
        <v>2186</v>
      </c>
      <c r="M214" t="s">
        <v>7603</v>
      </c>
      <c r="N214" t="s">
        <v>2147</v>
      </c>
      <c r="O214" t="s">
        <v>568</v>
      </c>
    </row>
    <row r="215" spans="1:15" x14ac:dyDescent="0.3">
      <c r="A215" t="s">
        <v>2831</v>
      </c>
      <c r="B215" t="s">
        <v>2831</v>
      </c>
      <c r="C215" t="s">
        <v>3079</v>
      </c>
      <c r="D215" s="47" t="s">
        <v>2938</v>
      </c>
      <c r="E215" s="47">
        <v>44655.582805405094</v>
      </c>
      <c r="F215" s="48">
        <v>0.83333333333333337</v>
      </c>
      <c r="G215" s="49">
        <v>1957</v>
      </c>
      <c r="H215" t="s">
        <v>238</v>
      </c>
      <c r="I215">
        <v>0</v>
      </c>
      <c r="J215">
        <v>0</v>
      </c>
      <c r="K215" t="s">
        <v>242</v>
      </c>
      <c r="L215" t="s">
        <v>2160</v>
      </c>
      <c r="M215" t="s">
        <v>2925</v>
      </c>
      <c r="N215" t="s">
        <v>254</v>
      </c>
      <c r="O215" t="s">
        <v>568</v>
      </c>
    </row>
    <row r="216" spans="1:15" x14ac:dyDescent="0.3">
      <c r="A216" t="s">
        <v>2831</v>
      </c>
      <c r="B216" t="s">
        <v>2831</v>
      </c>
      <c r="C216" t="s">
        <v>7710</v>
      </c>
      <c r="D216" s="47" t="s">
        <v>5538</v>
      </c>
      <c r="E216" s="47">
        <v>44673.568290277777</v>
      </c>
      <c r="F216" s="48">
        <v>0.83333333333333337</v>
      </c>
      <c r="G216" s="49">
        <v>50134</v>
      </c>
      <c r="H216" t="s">
        <v>238</v>
      </c>
      <c r="I216">
        <v>0</v>
      </c>
      <c r="J216">
        <v>0</v>
      </c>
      <c r="K216" t="s">
        <v>242</v>
      </c>
      <c r="L216" t="s">
        <v>2186</v>
      </c>
      <c r="M216" t="s">
        <v>7711</v>
      </c>
      <c r="N216" t="s">
        <v>254</v>
      </c>
      <c r="O216" t="s">
        <v>568</v>
      </c>
    </row>
    <row r="217" spans="1:15" x14ac:dyDescent="0.3">
      <c r="A217" t="s">
        <v>2831</v>
      </c>
      <c r="B217" t="s">
        <v>2831</v>
      </c>
      <c r="C217" t="s">
        <v>7732</v>
      </c>
      <c r="D217" s="47" t="s">
        <v>5489</v>
      </c>
      <c r="E217" s="47">
        <v>44676.651768518517</v>
      </c>
      <c r="F217" s="48">
        <v>0.83333333333333337</v>
      </c>
      <c r="G217" s="49">
        <v>18194</v>
      </c>
      <c r="H217" t="s">
        <v>238</v>
      </c>
      <c r="I217">
        <v>0</v>
      </c>
      <c r="J217">
        <v>0</v>
      </c>
      <c r="K217" t="s">
        <v>241</v>
      </c>
      <c r="L217" t="s">
        <v>2186</v>
      </c>
      <c r="M217" t="s">
        <v>7733</v>
      </c>
      <c r="N217" t="s">
        <v>254</v>
      </c>
      <c r="O217" t="s">
        <v>568</v>
      </c>
    </row>
    <row r="218" spans="1:15" x14ac:dyDescent="0.3">
      <c r="A218" t="s">
        <v>2831</v>
      </c>
      <c r="B218" t="s">
        <v>2831</v>
      </c>
      <c r="C218" t="s">
        <v>3850</v>
      </c>
      <c r="D218" s="47" t="s">
        <v>3372</v>
      </c>
      <c r="E218" s="47">
        <v>44681.308662650466</v>
      </c>
      <c r="F218" s="48">
        <v>0.83333333333333337</v>
      </c>
      <c r="G218" s="49">
        <v>4598</v>
      </c>
      <c r="H218" t="s">
        <v>238</v>
      </c>
      <c r="I218">
        <v>0</v>
      </c>
      <c r="J218">
        <v>0</v>
      </c>
      <c r="K218" t="s">
        <v>236</v>
      </c>
      <c r="L218" t="s">
        <v>2186</v>
      </c>
      <c r="M218" t="s">
        <v>3851</v>
      </c>
      <c r="N218" t="s">
        <v>254</v>
      </c>
      <c r="O218" t="s">
        <v>568</v>
      </c>
    </row>
    <row r="219" spans="1:15" x14ac:dyDescent="0.3">
      <c r="A219" t="s">
        <v>2831</v>
      </c>
      <c r="B219" t="s">
        <v>2831</v>
      </c>
      <c r="C219" t="s">
        <v>7879</v>
      </c>
      <c r="D219" s="47" t="s">
        <v>4390</v>
      </c>
      <c r="E219" s="47">
        <v>44664.692288923608</v>
      </c>
      <c r="F219" s="48">
        <v>0.83333333333333337</v>
      </c>
      <c r="G219" s="49">
        <v>9708</v>
      </c>
      <c r="H219" t="s">
        <v>249</v>
      </c>
      <c r="I219">
        <v>0</v>
      </c>
      <c r="J219">
        <v>0</v>
      </c>
      <c r="K219" t="s">
        <v>239</v>
      </c>
      <c r="L219" t="s">
        <v>2176</v>
      </c>
      <c r="M219" t="s">
        <v>7880</v>
      </c>
      <c r="N219" t="s">
        <v>254</v>
      </c>
      <c r="O219" t="s">
        <v>568</v>
      </c>
    </row>
    <row r="220" spans="1:15" x14ac:dyDescent="0.3">
      <c r="A220" t="s">
        <v>2831</v>
      </c>
      <c r="B220" t="s">
        <v>2831</v>
      </c>
      <c r="C220" t="s">
        <v>8009</v>
      </c>
      <c r="D220" s="47" t="s">
        <v>6361</v>
      </c>
      <c r="E220" s="47">
        <v>44677.49886890046</v>
      </c>
      <c r="F220" s="48">
        <v>0.83333333333333337</v>
      </c>
      <c r="G220" s="49">
        <v>39674</v>
      </c>
      <c r="H220" t="s">
        <v>249</v>
      </c>
      <c r="I220">
        <v>0</v>
      </c>
      <c r="J220">
        <v>0</v>
      </c>
      <c r="K220" t="s">
        <v>242</v>
      </c>
      <c r="L220" t="s">
        <v>2186</v>
      </c>
      <c r="M220" t="s">
        <v>8010</v>
      </c>
      <c r="N220" t="s">
        <v>254</v>
      </c>
      <c r="O220" t="s">
        <v>568</v>
      </c>
    </row>
    <row r="221" spans="1:15" x14ac:dyDescent="0.3">
      <c r="A221" t="s">
        <v>2831</v>
      </c>
      <c r="B221" t="s">
        <v>2831</v>
      </c>
      <c r="C221" t="s">
        <v>3400</v>
      </c>
      <c r="D221" s="47" t="s">
        <v>3401</v>
      </c>
      <c r="E221" s="47">
        <v>44673.373419363423</v>
      </c>
      <c r="F221" s="48">
        <v>0.83333333333333337</v>
      </c>
      <c r="G221" s="49">
        <v>5044</v>
      </c>
      <c r="H221" t="s">
        <v>238</v>
      </c>
      <c r="I221">
        <v>0</v>
      </c>
      <c r="J221">
        <v>0</v>
      </c>
      <c r="K221" t="s">
        <v>246</v>
      </c>
      <c r="L221" t="s">
        <v>2186</v>
      </c>
      <c r="M221" t="s">
        <v>3402</v>
      </c>
      <c r="N221" t="s">
        <v>2147</v>
      </c>
      <c r="O221" t="s">
        <v>568</v>
      </c>
    </row>
    <row r="222" spans="1:15" x14ac:dyDescent="0.3">
      <c r="A222" t="s">
        <v>2831</v>
      </c>
      <c r="B222" t="s">
        <v>2831</v>
      </c>
      <c r="C222" t="s">
        <v>4134</v>
      </c>
      <c r="D222" s="47" t="s">
        <v>3369</v>
      </c>
      <c r="E222" s="47">
        <v>44665.329523692133</v>
      </c>
      <c r="F222" s="48">
        <v>0.83333333333333337</v>
      </c>
      <c r="G222" s="49">
        <v>9854</v>
      </c>
      <c r="H222" t="s">
        <v>238</v>
      </c>
      <c r="I222">
        <v>0</v>
      </c>
      <c r="J222">
        <v>0</v>
      </c>
      <c r="K222" t="s">
        <v>246</v>
      </c>
      <c r="L222" t="s">
        <v>2186</v>
      </c>
      <c r="M222" t="s">
        <v>4135</v>
      </c>
      <c r="N222" t="s">
        <v>2147</v>
      </c>
      <c r="O222" t="s">
        <v>568</v>
      </c>
    </row>
    <row r="223" spans="1:15" x14ac:dyDescent="0.3">
      <c r="A223" t="s">
        <v>2831</v>
      </c>
      <c r="B223" t="s">
        <v>2831</v>
      </c>
      <c r="C223" t="s">
        <v>8321</v>
      </c>
      <c r="D223" s="47" t="s">
        <v>6025</v>
      </c>
      <c r="E223" s="47">
        <v>44673.573892743058</v>
      </c>
      <c r="F223" s="48">
        <v>0.83333333333333337</v>
      </c>
      <c r="G223" s="49">
        <v>17143</v>
      </c>
      <c r="H223" t="s">
        <v>238</v>
      </c>
      <c r="I223">
        <v>0</v>
      </c>
      <c r="J223">
        <v>0</v>
      </c>
      <c r="K223" t="s">
        <v>242</v>
      </c>
      <c r="L223" t="s">
        <v>2186</v>
      </c>
      <c r="M223" t="s">
        <v>8322</v>
      </c>
      <c r="N223" t="s">
        <v>254</v>
      </c>
      <c r="O223" t="s">
        <v>568</v>
      </c>
    </row>
    <row r="224" spans="1:15" x14ac:dyDescent="0.3">
      <c r="A224" t="s">
        <v>2831</v>
      </c>
      <c r="B224" t="s">
        <v>2831</v>
      </c>
      <c r="C224" t="s">
        <v>3930</v>
      </c>
      <c r="D224" s="47" t="s">
        <v>3389</v>
      </c>
      <c r="E224" s="47">
        <v>44663.517311145835</v>
      </c>
      <c r="F224" s="48">
        <v>0.83333333333333337</v>
      </c>
      <c r="G224" s="49">
        <v>8385</v>
      </c>
      <c r="H224" t="s">
        <v>238</v>
      </c>
      <c r="I224">
        <v>0</v>
      </c>
      <c r="J224">
        <v>0</v>
      </c>
      <c r="K224" t="s">
        <v>246</v>
      </c>
      <c r="L224" t="s">
        <v>2186</v>
      </c>
      <c r="M224" t="s">
        <v>3931</v>
      </c>
      <c r="N224" t="s">
        <v>254</v>
      </c>
      <c r="O224" t="s">
        <v>568</v>
      </c>
    </row>
    <row r="225" spans="1:15" x14ac:dyDescent="0.3">
      <c r="A225" t="s">
        <v>2831</v>
      </c>
      <c r="B225" t="s">
        <v>2831</v>
      </c>
      <c r="C225" t="s">
        <v>8916</v>
      </c>
      <c r="D225" s="47" t="s">
        <v>5458</v>
      </c>
      <c r="E225" s="47">
        <v>44673.548244594909</v>
      </c>
      <c r="F225" s="48">
        <v>0.83333333333333337</v>
      </c>
      <c r="G225" s="49">
        <v>65513</v>
      </c>
      <c r="H225" t="s">
        <v>249</v>
      </c>
      <c r="I225">
        <v>0</v>
      </c>
      <c r="J225">
        <v>0</v>
      </c>
      <c r="K225" t="s">
        <v>242</v>
      </c>
      <c r="L225" t="s">
        <v>2186</v>
      </c>
      <c r="M225" t="s">
        <v>8917</v>
      </c>
      <c r="N225" t="s">
        <v>254</v>
      </c>
      <c r="O225" t="s">
        <v>568</v>
      </c>
    </row>
    <row r="226" spans="1:15" x14ac:dyDescent="0.3">
      <c r="A226" t="s">
        <v>2831</v>
      </c>
      <c r="B226" t="s">
        <v>2831</v>
      </c>
      <c r="C226" t="s">
        <v>8967</v>
      </c>
      <c r="D226" s="47" t="s">
        <v>2704</v>
      </c>
      <c r="E226" s="47">
        <v>44663.679456979167</v>
      </c>
      <c r="F226" s="48">
        <v>0.83333333333333337</v>
      </c>
      <c r="G226" s="49">
        <v>10174</v>
      </c>
      <c r="H226" t="s">
        <v>249</v>
      </c>
      <c r="I226">
        <v>0</v>
      </c>
      <c r="J226">
        <v>0</v>
      </c>
      <c r="K226" t="s">
        <v>236</v>
      </c>
      <c r="L226" t="s">
        <v>2176</v>
      </c>
      <c r="M226" t="s">
        <v>8968</v>
      </c>
      <c r="N226" t="s">
        <v>2147</v>
      </c>
      <c r="O226" t="s">
        <v>568</v>
      </c>
    </row>
    <row r="227" spans="1:15" x14ac:dyDescent="0.3">
      <c r="A227" t="s">
        <v>2831</v>
      </c>
      <c r="B227" t="s">
        <v>2831</v>
      </c>
      <c r="C227" t="s">
        <v>3266</v>
      </c>
      <c r="D227" s="47" t="s">
        <v>2991</v>
      </c>
      <c r="E227" s="47">
        <v>44678.353687152776</v>
      </c>
      <c r="F227" s="48">
        <v>0.83333333333333337</v>
      </c>
      <c r="G227" s="49">
        <v>9036</v>
      </c>
      <c r="H227" t="s">
        <v>238</v>
      </c>
      <c r="I227">
        <v>0</v>
      </c>
      <c r="J227">
        <v>0</v>
      </c>
      <c r="K227" t="s">
        <v>239</v>
      </c>
      <c r="L227" t="s">
        <v>2160</v>
      </c>
      <c r="M227" t="s">
        <v>2936</v>
      </c>
      <c r="N227" t="s">
        <v>254</v>
      </c>
      <c r="O227" t="s">
        <v>568</v>
      </c>
    </row>
    <row r="228" spans="1:15" x14ac:dyDescent="0.3">
      <c r="A228" t="s">
        <v>2831</v>
      </c>
      <c r="B228" t="s">
        <v>2831</v>
      </c>
      <c r="C228" t="s">
        <v>9265</v>
      </c>
      <c r="D228" s="47" t="s">
        <v>5587</v>
      </c>
      <c r="E228" s="47">
        <v>44680.711608761572</v>
      </c>
      <c r="F228" s="48">
        <v>0.83333333333333337</v>
      </c>
      <c r="G228" s="49">
        <v>30017</v>
      </c>
      <c r="H228" t="s">
        <v>238</v>
      </c>
      <c r="I228">
        <v>0</v>
      </c>
      <c r="J228">
        <v>0</v>
      </c>
      <c r="K228" t="s">
        <v>242</v>
      </c>
      <c r="L228" t="s">
        <v>2186</v>
      </c>
      <c r="M228" t="s">
        <v>9266</v>
      </c>
      <c r="N228" t="s">
        <v>254</v>
      </c>
      <c r="O228" t="s">
        <v>568</v>
      </c>
    </row>
    <row r="229" spans="1:15" x14ac:dyDescent="0.3">
      <c r="A229" t="s">
        <v>2831</v>
      </c>
      <c r="B229" t="s">
        <v>2831</v>
      </c>
      <c r="C229" t="s">
        <v>9537</v>
      </c>
      <c r="D229" s="47" t="s">
        <v>5587</v>
      </c>
      <c r="E229" s="47">
        <v>44663.278669409723</v>
      </c>
      <c r="F229" s="48">
        <v>0.83333333333333337</v>
      </c>
      <c r="G229" s="49">
        <v>20506</v>
      </c>
      <c r="H229" t="s">
        <v>238</v>
      </c>
      <c r="I229">
        <v>0</v>
      </c>
      <c r="J229">
        <v>0</v>
      </c>
      <c r="K229" t="s">
        <v>242</v>
      </c>
      <c r="L229" t="s">
        <v>2186</v>
      </c>
      <c r="M229" t="s">
        <v>9538</v>
      </c>
      <c r="N229" t="s">
        <v>254</v>
      </c>
      <c r="O229" t="s">
        <v>568</v>
      </c>
    </row>
    <row r="230" spans="1:15" x14ac:dyDescent="0.3">
      <c r="A230" t="s">
        <v>2831</v>
      </c>
      <c r="B230" t="s">
        <v>2831</v>
      </c>
      <c r="C230" t="s">
        <v>9577</v>
      </c>
      <c r="D230" s="47" t="s">
        <v>6588</v>
      </c>
      <c r="E230" s="47">
        <v>44652.697194363427</v>
      </c>
      <c r="F230" s="48">
        <v>0.83333333333333337</v>
      </c>
      <c r="G230" s="49">
        <v>49829</v>
      </c>
      <c r="H230" t="s">
        <v>249</v>
      </c>
      <c r="I230">
        <v>0</v>
      </c>
      <c r="J230">
        <v>0</v>
      </c>
      <c r="K230" t="s">
        <v>236</v>
      </c>
      <c r="L230" t="s">
        <v>2186</v>
      </c>
      <c r="M230" t="s">
        <v>9578</v>
      </c>
      <c r="N230" t="s">
        <v>2147</v>
      </c>
      <c r="O230" t="s">
        <v>568</v>
      </c>
    </row>
    <row r="231" spans="1:15" x14ac:dyDescent="0.3">
      <c r="A231" t="s">
        <v>2831</v>
      </c>
      <c r="B231" t="s">
        <v>2831</v>
      </c>
      <c r="C231" t="s">
        <v>3228</v>
      </c>
      <c r="D231" s="47" t="s">
        <v>2940</v>
      </c>
      <c r="E231" s="47">
        <v>44656.59569490741</v>
      </c>
      <c r="F231" s="48">
        <v>0.83333333333333337</v>
      </c>
      <c r="G231" s="49">
        <v>8986</v>
      </c>
      <c r="H231" t="s">
        <v>238</v>
      </c>
      <c r="I231">
        <v>0</v>
      </c>
      <c r="J231">
        <v>0</v>
      </c>
      <c r="K231" t="s">
        <v>242</v>
      </c>
      <c r="L231" t="s">
        <v>2160</v>
      </c>
      <c r="M231" t="s">
        <v>2941</v>
      </c>
      <c r="N231" t="s">
        <v>2147</v>
      </c>
      <c r="O231" t="s">
        <v>568</v>
      </c>
    </row>
    <row r="232" spans="1:15" x14ac:dyDescent="0.3">
      <c r="A232" t="s">
        <v>2831</v>
      </c>
      <c r="B232" t="s">
        <v>2831</v>
      </c>
      <c r="C232" t="s">
        <v>3187</v>
      </c>
      <c r="D232" s="47" t="s">
        <v>2966</v>
      </c>
      <c r="E232" s="47">
        <v>44674.442868981481</v>
      </c>
      <c r="F232" s="48">
        <v>0.83333333333333337</v>
      </c>
      <c r="G232" s="49">
        <v>21981</v>
      </c>
      <c r="H232" t="s">
        <v>249</v>
      </c>
      <c r="I232">
        <v>0</v>
      </c>
      <c r="J232">
        <v>0</v>
      </c>
      <c r="K232" t="s">
        <v>242</v>
      </c>
      <c r="L232" t="s">
        <v>2160</v>
      </c>
      <c r="M232" t="s">
        <v>2992</v>
      </c>
      <c r="N232" t="s">
        <v>254</v>
      </c>
      <c r="O232" t="s">
        <v>568</v>
      </c>
    </row>
    <row r="233" spans="1:15" x14ac:dyDescent="0.3">
      <c r="A233" t="s">
        <v>2831</v>
      </c>
      <c r="B233" t="s">
        <v>2831</v>
      </c>
      <c r="C233" t="s">
        <v>9881</v>
      </c>
      <c r="D233" s="47" t="s">
        <v>5472</v>
      </c>
      <c r="E233" s="47">
        <v>44673.524380243056</v>
      </c>
      <c r="F233" s="48">
        <v>0.83333333333333337</v>
      </c>
      <c r="G233" s="49">
        <v>10953</v>
      </c>
      <c r="H233" t="s">
        <v>238</v>
      </c>
      <c r="I233">
        <v>0</v>
      </c>
      <c r="J233">
        <v>0</v>
      </c>
      <c r="K233" t="s">
        <v>242</v>
      </c>
      <c r="L233" t="s">
        <v>2186</v>
      </c>
      <c r="M233" t="s">
        <v>9882</v>
      </c>
      <c r="N233" t="s">
        <v>254</v>
      </c>
      <c r="O233" t="s">
        <v>568</v>
      </c>
    </row>
    <row r="234" spans="1:15" x14ac:dyDescent="0.3">
      <c r="A234" t="s">
        <v>2831</v>
      </c>
      <c r="B234" t="s">
        <v>2831</v>
      </c>
      <c r="C234" t="s">
        <v>9883</v>
      </c>
      <c r="D234" s="47" t="s">
        <v>5458</v>
      </c>
      <c r="E234" s="47">
        <v>44680.387007673613</v>
      </c>
      <c r="F234" s="48">
        <v>0.83333333333333337</v>
      </c>
      <c r="G234" s="49">
        <v>20078</v>
      </c>
      <c r="H234" t="s">
        <v>249</v>
      </c>
      <c r="I234">
        <v>0</v>
      </c>
      <c r="J234">
        <v>0</v>
      </c>
      <c r="K234" t="s">
        <v>236</v>
      </c>
      <c r="L234" t="s">
        <v>2186</v>
      </c>
      <c r="M234" t="s">
        <v>9884</v>
      </c>
      <c r="N234" t="s">
        <v>254</v>
      </c>
      <c r="O234" t="s">
        <v>568</v>
      </c>
    </row>
    <row r="235" spans="1:15" x14ac:dyDescent="0.3">
      <c r="A235" t="s">
        <v>2831</v>
      </c>
      <c r="B235" t="s">
        <v>2831</v>
      </c>
      <c r="C235" t="s">
        <v>4091</v>
      </c>
      <c r="D235" s="47" t="s">
        <v>3453</v>
      </c>
      <c r="E235" s="47">
        <v>44656.684373692129</v>
      </c>
      <c r="F235" s="48">
        <v>0.83333333333333337</v>
      </c>
      <c r="G235" s="49">
        <v>7978</v>
      </c>
      <c r="H235" t="s">
        <v>249</v>
      </c>
      <c r="I235">
        <v>0</v>
      </c>
      <c r="J235">
        <v>0</v>
      </c>
      <c r="K235" t="s">
        <v>236</v>
      </c>
      <c r="L235" t="s">
        <v>1535</v>
      </c>
      <c r="M235" t="s">
        <v>1535</v>
      </c>
      <c r="N235" t="s">
        <v>254</v>
      </c>
      <c r="O235" t="s">
        <v>568</v>
      </c>
    </row>
    <row r="236" spans="1:15" x14ac:dyDescent="0.3">
      <c r="A236" t="s">
        <v>2831</v>
      </c>
      <c r="B236" t="s">
        <v>2831</v>
      </c>
      <c r="C236" t="s">
        <v>10300</v>
      </c>
      <c r="D236" s="47" t="s">
        <v>6295</v>
      </c>
      <c r="E236" s="47">
        <v>44680.417057141203</v>
      </c>
      <c r="F236" s="48">
        <v>0.83333333333333337</v>
      </c>
      <c r="G236" s="49">
        <v>10114</v>
      </c>
      <c r="H236" t="s">
        <v>238</v>
      </c>
      <c r="I236">
        <v>0</v>
      </c>
      <c r="J236">
        <v>0</v>
      </c>
      <c r="K236" t="s">
        <v>246</v>
      </c>
      <c r="L236" t="s">
        <v>2186</v>
      </c>
      <c r="M236" t="s">
        <v>10301</v>
      </c>
      <c r="N236" t="s">
        <v>254</v>
      </c>
      <c r="O236" t="s">
        <v>568</v>
      </c>
    </row>
    <row r="237" spans="1:15" x14ac:dyDescent="0.3">
      <c r="A237" t="s">
        <v>2831</v>
      </c>
      <c r="B237" t="s">
        <v>2831</v>
      </c>
      <c r="C237" t="s">
        <v>10432</v>
      </c>
      <c r="D237" s="47" t="s">
        <v>5478</v>
      </c>
      <c r="E237" s="47">
        <v>44680.397198460647</v>
      </c>
      <c r="F237" s="48">
        <v>0.83333333333333337</v>
      </c>
      <c r="G237" s="49">
        <v>9112</v>
      </c>
      <c r="H237" t="s">
        <v>238</v>
      </c>
      <c r="I237">
        <v>0</v>
      </c>
      <c r="J237">
        <v>0</v>
      </c>
      <c r="K237" t="s">
        <v>242</v>
      </c>
      <c r="L237" t="s">
        <v>2186</v>
      </c>
      <c r="M237" t="s">
        <v>10433</v>
      </c>
      <c r="N237" t="s">
        <v>254</v>
      </c>
      <c r="O237" t="s">
        <v>568</v>
      </c>
    </row>
    <row r="238" spans="1:15" x14ac:dyDescent="0.3">
      <c r="A238" t="s">
        <v>2831</v>
      </c>
      <c r="B238" t="s">
        <v>2831</v>
      </c>
      <c r="C238" t="s">
        <v>4209</v>
      </c>
      <c r="D238" s="47" t="s">
        <v>3375</v>
      </c>
      <c r="E238" s="47">
        <v>44670.614326504627</v>
      </c>
      <c r="F238" s="48">
        <v>0.83333333333333337</v>
      </c>
      <c r="G238" s="49">
        <v>10068</v>
      </c>
      <c r="H238" t="s">
        <v>238</v>
      </c>
      <c r="I238">
        <v>0</v>
      </c>
      <c r="J238">
        <v>0</v>
      </c>
      <c r="K238" t="s">
        <v>241</v>
      </c>
      <c r="L238" t="s">
        <v>2186</v>
      </c>
      <c r="M238" t="s">
        <v>4210</v>
      </c>
      <c r="N238" t="s">
        <v>2147</v>
      </c>
      <c r="O238" t="s">
        <v>568</v>
      </c>
    </row>
    <row r="239" spans="1:15" x14ac:dyDescent="0.3">
      <c r="A239" t="s">
        <v>2831</v>
      </c>
      <c r="B239" t="s">
        <v>2831</v>
      </c>
      <c r="C239" t="s">
        <v>10702</v>
      </c>
      <c r="D239" s="47" t="s">
        <v>6458</v>
      </c>
      <c r="E239" s="47">
        <v>44665.301420682874</v>
      </c>
      <c r="F239" s="48">
        <v>0.83333333333333337</v>
      </c>
      <c r="G239" s="49">
        <v>3861</v>
      </c>
      <c r="H239" t="s">
        <v>238</v>
      </c>
      <c r="I239">
        <v>0</v>
      </c>
      <c r="J239">
        <v>0</v>
      </c>
      <c r="K239" t="s">
        <v>236</v>
      </c>
      <c r="L239" t="s">
        <v>2186</v>
      </c>
      <c r="M239" t="s">
        <v>10703</v>
      </c>
      <c r="N239" t="s">
        <v>254</v>
      </c>
      <c r="O239" t="s">
        <v>568</v>
      </c>
    </row>
    <row r="240" spans="1:15" x14ac:dyDescent="0.3">
      <c r="A240" t="s">
        <v>2831</v>
      </c>
      <c r="B240" t="s">
        <v>2831</v>
      </c>
      <c r="C240" t="s">
        <v>5591</v>
      </c>
      <c r="D240" s="47" t="s">
        <v>5492</v>
      </c>
      <c r="E240" s="47">
        <v>44645.702938854163</v>
      </c>
      <c r="F240" s="48">
        <v>0.91666666666666663</v>
      </c>
      <c r="G240" s="49">
        <v>18920</v>
      </c>
      <c r="H240" t="s">
        <v>238</v>
      </c>
      <c r="I240">
        <v>0</v>
      </c>
      <c r="J240">
        <v>0</v>
      </c>
      <c r="K240" t="s">
        <v>246</v>
      </c>
      <c r="L240" t="s">
        <v>2186</v>
      </c>
      <c r="M240" t="s">
        <v>5592</v>
      </c>
      <c r="N240" t="s">
        <v>254</v>
      </c>
      <c r="O240" t="s">
        <v>568</v>
      </c>
    </row>
    <row r="241" spans="1:15" x14ac:dyDescent="0.3">
      <c r="A241" t="s">
        <v>2831</v>
      </c>
      <c r="B241" t="s">
        <v>2831</v>
      </c>
      <c r="C241" t="s">
        <v>5661</v>
      </c>
      <c r="D241" s="47" t="s">
        <v>5455</v>
      </c>
      <c r="E241" s="47">
        <v>44651.736188425923</v>
      </c>
      <c r="F241" s="48">
        <v>0.91666666666666663</v>
      </c>
      <c r="G241" s="49">
        <v>9051</v>
      </c>
      <c r="H241" t="s">
        <v>238</v>
      </c>
      <c r="I241">
        <v>0</v>
      </c>
      <c r="J241">
        <v>0</v>
      </c>
      <c r="K241" t="s">
        <v>242</v>
      </c>
      <c r="L241" t="s">
        <v>2186</v>
      </c>
      <c r="M241" t="s">
        <v>5662</v>
      </c>
      <c r="N241" t="s">
        <v>2147</v>
      </c>
      <c r="O241" t="s">
        <v>568</v>
      </c>
    </row>
    <row r="242" spans="1:15" x14ac:dyDescent="0.3">
      <c r="A242" t="s">
        <v>2831</v>
      </c>
      <c r="B242" t="s">
        <v>2831</v>
      </c>
      <c r="C242" t="s">
        <v>3227</v>
      </c>
      <c r="D242" s="47" t="s">
        <v>2991</v>
      </c>
      <c r="E242" s="47">
        <v>44651.306669178244</v>
      </c>
      <c r="F242" s="48">
        <v>0.91666666666666663</v>
      </c>
      <c r="G242" s="49">
        <v>426</v>
      </c>
      <c r="H242" t="s">
        <v>238</v>
      </c>
      <c r="I242">
        <v>0</v>
      </c>
      <c r="J242">
        <v>0</v>
      </c>
      <c r="K242" t="s">
        <v>246</v>
      </c>
      <c r="L242" t="s">
        <v>2160</v>
      </c>
      <c r="M242" t="s">
        <v>2992</v>
      </c>
      <c r="N242" t="s">
        <v>2147</v>
      </c>
      <c r="O242" t="s">
        <v>568</v>
      </c>
    </row>
    <row r="243" spans="1:15" x14ac:dyDescent="0.3">
      <c r="A243" t="s">
        <v>2831</v>
      </c>
      <c r="B243" t="s">
        <v>2831</v>
      </c>
      <c r="C243" t="s">
        <v>5961</v>
      </c>
      <c r="D243" s="47" t="s">
        <v>5832</v>
      </c>
      <c r="E243" s="47">
        <v>44634.572054432872</v>
      </c>
      <c r="F243" s="48">
        <v>0.91666666666666663</v>
      </c>
      <c r="G243" s="49">
        <v>15537</v>
      </c>
      <c r="H243" t="s">
        <v>238</v>
      </c>
      <c r="I243">
        <v>0</v>
      </c>
      <c r="J243">
        <v>0</v>
      </c>
      <c r="K243" t="s">
        <v>242</v>
      </c>
      <c r="L243" t="s">
        <v>2186</v>
      </c>
      <c r="M243" t="s">
        <v>5962</v>
      </c>
      <c r="N243" t="s">
        <v>254</v>
      </c>
      <c r="O243" t="s">
        <v>568</v>
      </c>
    </row>
    <row r="244" spans="1:15" x14ac:dyDescent="0.3">
      <c r="A244" t="s">
        <v>2831</v>
      </c>
      <c r="B244" t="s">
        <v>2831</v>
      </c>
      <c r="C244" t="s">
        <v>6004</v>
      </c>
      <c r="D244" s="47" t="s">
        <v>5877</v>
      </c>
      <c r="E244" s="47">
        <v>44634.677978622683</v>
      </c>
      <c r="F244" s="48">
        <v>0.91666666666666663</v>
      </c>
      <c r="G244" s="49">
        <v>8777</v>
      </c>
      <c r="H244" t="s">
        <v>238</v>
      </c>
      <c r="I244">
        <v>0</v>
      </c>
      <c r="J244">
        <v>0</v>
      </c>
      <c r="K244" t="s">
        <v>246</v>
      </c>
      <c r="L244" t="s">
        <v>2186</v>
      </c>
      <c r="M244" t="s">
        <v>6005</v>
      </c>
      <c r="N244" t="s">
        <v>254</v>
      </c>
      <c r="O244" t="s">
        <v>568</v>
      </c>
    </row>
    <row r="245" spans="1:15" x14ac:dyDescent="0.3">
      <c r="A245" t="s">
        <v>2831</v>
      </c>
      <c r="B245" t="s">
        <v>2831</v>
      </c>
      <c r="C245" t="s">
        <v>6089</v>
      </c>
      <c r="D245" s="47" t="s">
        <v>5563</v>
      </c>
      <c r="E245" s="47">
        <v>44637.505028622683</v>
      </c>
      <c r="F245" s="48">
        <v>0.91666666666666663</v>
      </c>
      <c r="G245" s="49">
        <v>70152</v>
      </c>
      <c r="H245" t="s">
        <v>249</v>
      </c>
      <c r="I245">
        <v>0</v>
      </c>
      <c r="J245">
        <v>0</v>
      </c>
      <c r="K245" t="s">
        <v>242</v>
      </c>
      <c r="L245" t="s">
        <v>2186</v>
      </c>
      <c r="M245" t="s">
        <v>6090</v>
      </c>
      <c r="N245" t="s">
        <v>254</v>
      </c>
      <c r="O245" t="s">
        <v>568</v>
      </c>
    </row>
    <row r="246" spans="1:15" x14ac:dyDescent="0.3">
      <c r="A246" t="s">
        <v>2831</v>
      </c>
      <c r="B246" t="s">
        <v>2831</v>
      </c>
      <c r="C246" t="s">
        <v>6093</v>
      </c>
      <c r="D246" s="47" t="s">
        <v>5566</v>
      </c>
      <c r="E246" s="47">
        <v>44650.785003703706</v>
      </c>
      <c r="F246" s="48">
        <v>0.91666666666666663</v>
      </c>
      <c r="G246" s="49">
        <v>19464</v>
      </c>
      <c r="H246" t="s">
        <v>249</v>
      </c>
      <c r="I246">
        <v>0</v>
      </c>
      <c r="J246">
        <v>0</v>
      </c>
      <c r="K246" t="s">
        <v>242</v>
      </c>
      <c r="L246" t="s">
        <v>2186</v>
      </c>
      <c r="M246" t="s">
        <v>6094</v>
      </c>
      <c r="N246" t="s">
        <v>254</v>
      </c>
      <c r="O246" t="s">
        <v>568</v>
      </c>
    </row>
    <row r="247" spans="1:15" x14ac:dyDescent="0.3">
      <c r="A247" t="s">
        <v>2831</v>
      </c>
      <c r="B247" t="s">
        <v>2831</v>
      </c>
      <c r="C247" t="s">
        <v>6128</v>
      </c>
      <c r="D247" s="47" t="s">
        <v>5541</v>
      </c>
      <c r="E247" s="47">
        <v>44648.447031678239</v>
      </c>
      <c r="F247" s="48">
        <v>0.91666666666666663</v>
      </c>
      <c r="G247" s="49">
        <v>32516</v>
      </c>
      <c r="H247" t="s">
        <v>238</v>
      </c>
      <c r="I247">
        <v>0</v>
      </c>
      <c r="J247">
        <v>0</v>
      </c>
      <c r="K247" t="s">
        <v>242</v>
      </c>
      <c r="L247" t="s">
        <v>2186</v>
      </c>
      <c r="M247" t="s">
        <v>6129</v>
      </c>
      <c r="N247" t="s">
        <v>254</v>
      </c>
      <c r="O247" t="s">
        <v>568</v>
      </c>
    </row>
    <row r="248" spans="1:15" x14ac:dyDescent="0.3">
      <c r="A248" t="s">
        <v>2831</v>
      </c>
      <c r="B248" t="s">
        <v>2831</v>
      </c>
      <c r="C248" t="s">
        <v>6133</v>
      </c>
      <c r="D248" s="47" t="s">
        <v>5659</v>
      </c>
      <c r="E248" s="47">
        <v>44651.315017905094</v>
      </c>
      <c r="F248" s="48">
        <v>0.91666666666666663</v>
      </c>
      <c r="G248" s="49">
        <v>7289</v>
      </c>
      <c r="H248" t="s">
        <v>238</v>
      </c>
      <c r="I248">
        <v>0</v>
      </c>
      <c r="J248">
        <v>0</v>
      </c>
      <c r="K248" t="s">
        <v>241</v>
      </c>
      <c r="L248" t="s">
        <v>2186</v>
      </c>
      <c r="M248" t="s">
        <v>6134</v>
      </c>
      <c r="N248" t="s">
        <v>2147</v>
      </c>
      <c r="O248" t="s">
        <v>568</v>
      </c>
    </row>
    <row r="249" spans="1:15" x14ac:dyDescent="0.3">
      <c r="A249" t="s">
        <v>2831</v>
      </c>
      <c r="B249" t="s">
        <v>2831</v>
      </c>
      <c r="C249" t="s">
        <v>6185</v>
      </c>
      <c r="D249" s="47" t="s">
        <v>6186</v>
      </c>
      <c r="E249" s="47">
        <v>44621.621706828701</v>
      </c>
      <c r="F249" s="48">
        <v>0.91666666666666663</v>
      </c>
      <c r="G249" s="49">
        <v>25460</v>
      </c>
      <c r="H249" t="s">
        <v>238</v>
      </c>
      <c r="I249">
        <v>0</v>
      </c>
      <c r="J249">
        <v>0</v>
      </c>
      <c r="K249" t="s">
        <v>246</v>
      </c>
      <c r="L249" t="s">
        <v>2186</v>
      </c>
      <c r="M249" t="s">
        <v>6187</v>
      </c>
      <c r="N249" t="s">
        <v>254</v>
      </c>
      <c r="O249" t="s">
        <v>568</v>
      </c>
    </row>
    <row r="250" spans="1:15" x14ac:dyDescent="0.3">
      <c r="A250" t="s">
        <v>2831</v>
      </c>
      <c r="B250" t="s">
        <v>2831</v>
      </c>
      <c r="C250" t="s">
        <v>3916</v>
      </c>
      <c r="D250" s="47" t="s">
        <v>3466</v>
      </c>
      <c r="E250" s="47">
        <v>44635.701265428244</v>
      </c>
      <c r="F250" s="48">
        <v>0.91666666666666663</v>
      </c>
      <c r="G250" s="49">
        <v>11622</v>
      </c>
      <c r="H250" t="s">
        <v>238</v>
      </c>
      <c r="I250">
        <v>0</v>
      </c>
      <c r="J250">
        <v>0</v>
      </c>
      <c r="K250" t="s">
        <v>246</v>
      </c>
      <c r="L250" t="s">
        <v>2186</v>
      </c>
      <c r="M250" t="s">
        <v>3917</v>
      </c>
      <c r="N250" t="s">
        <v>254</v>
      </c>
      <c r="O250" t="s">
        <v>568</v>
      </c>
    </row>
    <row r="251" spans="1:15" x14ac:dyDescent="0.3">
      <c r="A251" t="s">
        <v>2831</v>
      </c>
      <c r="B251" t="s">
        <v>2831</v>
      </c>
      <c r="C251" t="s">
        <v>4025</v>
      </c>
      <c r="D251" s="47" t="s">
        <v>3389</v>
      </c>
      <c r="E251" s="47">
        <v>44651.489478437499</v>
      </c>
      <c r="F251" s="48">
        <v>0.91666666666666663</v>
      </c>
      <c r="G251" s="49">
        <v>5717</v>
      </c>
      <c r="H251" t="s">
        <v>238</v>
      </c>
      <c r="I251">
        <v>0</v>
      </c>
      <c r="J251">
        <v>0</v>
      </c>
      <c r="K251" t="s">
        <v>246</v>
      </c>
      <c r="L251" t="s">
        <v>2186</v>
      </c>
      <c r="M251" t="s">
        <v>4026</v>
      </c>
      <c r="N251" t="s">
        <v>254</v>
      </c>
      <c r="O251" t="s">
        <v>568</v>
      </c>
    </row>
    <row r="252" spans="1:15" x14ac:dyDescent="0.3">
      <c r="A252" t="s">
        <v>2831</v>
      </c>
      <c r="B252" t="s">
        <v>2831</v>
      </c>
      <c r="C252" t="s">
        <v>6556</v>
      </c>
      <c r="D252" s="47" t="s">
        <v>5870</v>
      </c>
      <c r="E252" s="47">
        <v>44635.330285960648</v>
      </c>
      <c r="F252" s="48">
        <v>0.91666666666666663</v>
      </c>
      <c r="G252" s="49">
        <v>29267</v>
      </c>
      <c r="H252" t="s">
        <v>238</v>
      </c>
      <c r="I252">
        <v>0</v>
      </c>
      <c r="J252">
        <v>0</v>
      </c>
      <c r="K252" t="s">
        <v>242</v>
      </c>
      <c r="L252" t="s">
        <v>2186</v>
      </c>
      <c r="M252" t="s">
        <v>6557</v>
      </c>
      <c r="N252" t="s">
        <v>2147</v>
      </c>
      <c r="O252" t="s">
        <v>568</v>
      </c>
    </row>
    <row r="253" spans="1:15" x14ac:dyDescent="0.3">
      <c r="A253" t="s">
        <v>2831</v>
      </c>
      <c r="B253" t="s">
        <v>2831</v>
      </c>
      <c r="C253" t="s">
        <v>3835</v>
      </c>
      <c r="D253" s="47" t="s">
        <v>3386</v>
      </c>
      <c r="E253" s="47">
        <v>44645.691926701387</v>
      </c>
      <c r="F253" s="48">
        <v>0.91666666666666663</v>
      </c>
      <c r="G253" s="49">
        <v>21959</v>
      </c>
      <c r="H253" t="s">
        <v>238</v>
      </c>
      <c r="I253">
        <v>0</v>
      </c>
      <c r="J253">
        <v>0</v>
      </c>
      <c r="K253" t="s">
        <v>242</v>
      </c>
      <c r="L253" t="s">
        <v>2186</v>
      </c>
      <c r="M253" t="s">
        <v>3837</v>
      </c>
      <c r="N253" t="s">
        <v>254</v>
      </c>
      <c r="O253" t="s">
        <v>568</v>
      </c>
    </row>
    <row r="254" spans="1:15" x14ac:dyDescent="0.3">
      <c r="A254" t="s">
        <v>2831</v>
      </c>
      <c r="B254" t="s">
        <v>2831</v>
      </c>
      <c r="C254" t="s">
        <v>7239</v>
      </c>
      <c r="D254" s="47" t="s">
        <v>5519</v>
      </c>
      <c r="E254" s="47">
        <v>44636.327948113423</v>
      </c>
      <c r="F254" s="48">
        <v>0.91666666666666663</v>
      </c>
      <c r="G254" s="49">
        <v>30739</v>
      </c>
      <c r="H254" t="s">
        <v>238</v>
      </c>
      <c r="I254">
        <v>0</v>
      </c>
      <c r="J254">
        <v>0</v>
      </c>
      <c r="K254" t="s">
        <v>236</v>
      </c>
      <c r="L254" t="s">
        <v>2186</v>
      </c>
      <c r="M254" t="s">
        <v>7240</v>
      </c>
      <c r="N254" t="s">
        <v>254</v>
      </c>
      <c r="O254" t="s">
        <v>568</v>
      </c>
    </row>
    <row r="255" spans="1:15" x14ac:dyDescent="0.3">
      <c r="A255" t="s">
        <v>2831</v>
      </c>
      <c r="B255" t="s">
        <v>2831</v>
      </c>
      <c r="C255" t="s">
        <v>3179</v>
      </c>
      <c r="D255" s="47" t="s">
        <v>3025</v>
      </c>
      <c r="E255" s="47">
        <v>44637.581641122684</v>
      </c>
      <c r="F255" s="48">
        <v>0.91666666666666663</v>
      </c>
      <c r="G255" s="49">
        <v>7046</v>
      </c>
      <c r="H255" t="s">
        <v>238</v>
      </c>
      <c r="I255">
        <v>0</v>
      </c>
      <c r="J255">
        <v>0</v>
      </c>
      <c r="K255" t="s">
        <v>242</v>
      </c>
      <c r="L255" t="s">
        <v>2160</v>
      </c>
      <c r="M255" t="s">
        <v>2925</v>
      </c>
      <c r="N255" t="s">
        <v>2147</v>
      </c>
      <c r="O255" t="s">
        <v>568</v>
      </c>
    </row>
    <row r="256" spans="1:15" x14ac:dyDescent="0.3">
      <c r="A256" t="s">
        <v>2831</v>
      </c>
      <c r="B256" t="s">
        <v>2831</v>
      </c>
      <c r="C256" t="s">
        <v>3230</v>
      </c>
      <c r="D256" s="47" t="s">
        <v>3017</v>
      </c>
      <c r="E256" s="47">
        <v>44645.695787581019</v>
      </c>
      <c r="F256" s="48">
        <v>0.91666666666666663</v>
      </c>
      <c r="G256" s="49">
        <v>6591</v>
      </c>
      <c r="H256" t="s">
        <v>238</v>
      </c>
      <c r="I256">
        <v>0</v>
      </c>
      <c r="J256">
        <v>0</v>
      </c>
      <c r="K256" t="s">
        <v>241</v>
      </c>
      <c r="L256" t="s">
        <v>2160</v>
      </c>
      <c r="M256" t="s">
        <v>2925</v>
      </c>
      <c r="N256" t="s">
        <v>2147</v>
      </c>
      <c r="O256" t="s">
        <v>568</v>
      </c>
    </row>
    <row r="257" spans="1:15" x14ac:dyDescent="0.3">
      <c r="A257" t="s">
        <v>2831</v>
      </c>
      <c r="B257" t="s">
        <v>2831</v>
      </c>
      <c r="C257" t="s">
        <v>3152</v>
      </c>
      <c r="D257" s="47" t="s">
        <v>2940</v>
      </c>
      <c r="E257" s="47">
        <v>44648.378453090278</v>
      </c>
      <c r="F257" s="48">
        <v>0.91666666666666663</v>
      </c>
      <c r="G257" s="49">
        <v>7877</v>
      </c>
      <c r="H257" t="s">
        <v>238</v>
      </c>
      <c r="I257">
        <v>0</v>
      </c>
      <c r="J257">
        <v>0</v>
      </c>
      <c r="K257" t="s">
        <v>236</v>
      </c>
      <c r="L257" t="s">
        <v>2160</v>
      </c>
      <c r="M257" t="s">
        <v>2936</v>
      </c>
      <c r="N257" t="s">
        <v>2147</v>
      </c>
      <c r="O257" t="s">
        <v>568</v>
      </c>
    </row>
    <row r="258" spans="1:15" x14ac:dyDescent="0.3">
      <c r="A258" t="s">
        <v>2831</v>
      </c>
      <c r="B258" t="s">
        <v>2831</v>
      </c>
      <c r="C258" t="s">
        <v>7410</v>
      </c>
      <c r="D258" s="47" t="s">
        <v>6290</v>
      </c>
      <c r="E258" s="47">
        <v>44644.535698842592</v>
      </c>
      <c r="F258" s="48">
        <v>0.91666666666666663</v>
      </c>
      <c r="G258" s="49">
        <v>29365</v>
      </c>
      <c r="H258" t="s">
        <v>238</v>
      </c>
      <c r="I258">
        <v>0</v>
      </c>
      <c r="J258">
        <v>0</v>
      </c>
      <c r="K258" t="s">
        <v>236</v>
      </c>
      <c r="L258" t="s">
        <v>2186</v>
      </c>
      <c r="M258" t="s">
        <v>7411</v>
      </c>
      <c r="N258" t="s">
        <v>254</v>
      </c>
      <c r="O258" t="s">
        <v>568</v>
      </c>
    </row>
    <row r="259" spans="1:15" x14ac:dyDescent="0.3">
      <c r="A259" t="s">
        <v>2831</v>
      </c>
      <c r="B259" t="s">
        <v>2831</v>
      </c>
      <c r="C259" t="s">
        <v>7416</v>
      </c>
      <c r="D259" s="47" t="s">
        <v>5832</v>
      </c>
      <c r="E259" s="47">
        <v>44644.553246909723</v>
      </c>
      <c r="F259" s="48">
        <v>0.91666666666666663</v>
      </c>
      <c r="G259" s="49">
        <v>32245</v>
      </c>
      <c r="H259" t="s">
        <v>238</v>
      </c>
      <c r="I259">
        <v>0</v>
      </c>
      <c r="J259">
        <v>0</v>
      </c>
      <c r="K259" t="s">
        <v>236</v>
      </c>
      <c r="L259" t="s">
        <v>2186</v>
      </c>
      <c r="M259" t="s">
        <v>7417</v>
      </c>
      <c r="N259" t="s">
        <v>254</v>
      </c>
      <c r="O259" t="s">
        <v>568</v>
      </c>
    </row>
    <row r="260" spans="1:15" x14ac:dyDescent="0.3">
      <c r="A260" t="s">
        <v>2831</v>
      </c>
      <c r="B260" t="s">
        <v>2831</v>
      </c>
      <c r="C260" t="s">
        <v>7584</v>
      </c>
      <c r="D260" s="47" t="s">
        <v>5945</v>
      </c>
      <c r="E260" s="47">
        <v>44631.41986790509</v>
      </c>
      <c r="F260" s="48">
        <v>0.91666666666666663</v>
      </c>
      <c r="G260" s="49">
        <v>29132</v>
      </c>
      <c r="H260" t="s">
        <v>238</v>
      </c>
      <c r="I260">
        <v>0</v>
      </c>
      <c r="J260">
        <v>0</v>
      </c>
      <c r="K260" t="s">
        <v>242</v>
      </c>
      <c r="L260" t="s">
        <v>2186</v>
      </c>
      <c r="M260" t="s">
        <v>7585</v>
      </c>
      <c r="N260" t="s">
        <v>254</v>
      </c>
      <c r="O260" t="s">
        <v>568</v>
      </c>
    </row>
    <row r="261" spans="1:15" x14ac:dyDescent="0.3">
      <c r="A261" t="s">
        <v>2831</v>
      </c>
      <c r="B261" t="s">
        <v>2831</v>
      </c>
      <c r="C261" t="s">
        <v>3055</v>
      </c>
      <c r="D261" s="47" t="s">
        <v>2950</v>
      </c>
      <c r="E261" s="47">
        <v>44623.630754826387</v>
      </c>
      <c r="F261" s="48">
        <v>0.91666666666666663</v>
      </c>
      <c r="G261" s="49">
        <v>5438</v>
      </c>
      <c r="H261" t="s">
        <v>238</v>
      </c>
      <c r="I261">
        <v>0</v>
      </c>
      <c r="J261">
        <v>0</v>
      </c>
      <c r="K261" t="s">
        <v>242</v>
      </c>
      <c r="L261" t="s">
        <v>2160</v>
      </c>
      <c r="M261" t="s">
        <v>2925</v>
      </c>
      <c r="N261" t="s">
        <v>254</v>
      </c>
      <c r="O261" t="s">
        <v>568</v>
      </c>
    </row>
    <row r="262" spans="1:15" x14ac:dyDescent="0.3">
      <c r="A262" t="s">
        <v>2831</v>
      </c>
      <c r="B262" t="s">
        <v>2831</v>
      </c>
      <c r="C262" t="s">
        <v>3080</v>
      </c>
      <c r="D262" s="47" t="s">
        <v>3025</v>
      </c>
      <c r="E262" s="47">
        <v>44624.591285497685</v>
      </c>
      <c r="F262" s="48">
        <v>0.91666666666666663</v>
      </c>
      <c r="G262" s="49">
        <v>7453</v>
      </c>
      <c r="H262" t="s">
        <v>238</v>
      </c>
      <c r="I262">
        <v>0</v>
      </c>
      <c r="J262">
        <v>0</v>
      </c>
      <c r="K262" t="s">
        <v>246</v>
      </c>
      <c r="L262" t="s">
        <v>2160</v>
      </c>
      <c r="M262" t="s">
        <v>2925</v>
      </c>
      <c r="N262" t="s">
        <v>254</v>
      </c>
      <c r="O262" t="s">
        <v>568</v>
      </c>
    </row>
    <row r="263" spans="1:15" x14ac:dyDescent="0.3">
      <c r="A263" t="s">
        <v>2831</v>
      </c>
      <c r="B263" t="s">
        <v>2831</v>
      </c>
      <c r="C263" t="s">
        <v>3136</v>
      </c>
      <c r="D263" s="47" t="s">
        <v>2954</v>
      </c>
      <c r="E263" s="47">
        <v>44651.319354861109</v>
      </c>
      <c r="F263" s="48">
        <v>0.91666666666666663</v>
      </c>
      <c r="G263" s="49">
        <v>4048</v>
      </c>
      <c r="H263" t="s">
        <v>238</v>
      </c>
      <c r="I263">
        <v>0</v>
      </c>
      <c r="J263">
        <v>0</v>
      </c>
      <c r="K263" t="s">
        <v>241</v>
      </c>
      <c r="L263" t="s">
        <v>2160</v>
      </c>
      <c r="M263" t="s">
        <v>2925</v>
      </c>
      <c r="N263" t="s">
        <v>254</v>
      </c>
      <c r="O263" t="s">
        <v>568</v>
      </c>
    </row>
    <row r="264" spans="1:15" x14ac:dyDescent="0.3">
      <c r="A264" t="s">
        <v>2831</v>
      </c>
      <c r="B264" t="s">
        <v>2831</v>
      </c>
      <c r="C264" t="s">
        <v>7921</v>
      </c>
      <c r="D264" s="47" t="s">
        <v>5731</v>
      </c>
      <c r="E264" s="47">
        <v>44630.598122303243</v>
      </c>
      <c r="F264" s="48">
        <v>0.91666666666666663</v>
      </c>
      <c r="G264" s="49">
        <v>15350</v>
      </c>
      <c r="H264" t="s">
        <v>238</v>
      </c>
      <c r="I264">
        <v>0</v>
      </c>
      <c r="J264">
        <v>0</v>
      </c>
      <c r="K264" t="s">
        <v>236</v>
      </c>
      <c r="L264" t="s">
        <v>2186</v>
      </c>
      <c r="M264" t="s">
        <v>7922</v>
      </c>
      <c r="N264" t="s">
        <v>254</v>
      </c>
      <c r="O264" t="s">
        <v>568</v>
      </c>
    </row>
    <row r="265" spans="1:15" x14ac:dyDescent="0.3">
      <c r="A265" t="s">
        <v>2831</v>
      </c>
      <c r="B265" t="s">
        <v>2831</v>
      </c>
      <c r="C265" t="s">
        <v>7928</v>
      </c>
      <c r="D265" s="47" t="s">
        <v>5524</v>
      </c>
      <c r="E265" s="47">
        <v>44650.484005937498</v>
      </c>
      <c r="F265" s="48">
        <v>0.91666666666666663</v>
      </c>
      <c r="G265" s="49">
        <v>42706</v>
      </c>
      <c r="H265" t="s">
        <v>249</v>
      </c>
      <c r="I265">
        <v>0</v>
      </c>
      <c r="J265">
        <v>0</v>
      </c>
      <c r="K265" t="s">
        <v>242</v>
      </c>
      <c r="L265" t="s">
        <v>2186</v>
      </c>
      <c r="M265" t="s">
        <v>7929</v>
      </c>
      <c r="N265" t="s">
        <v>254</v>
      </c>
      <c r="O265" t="s">
        <v>568</v>
      </c>
    </row>
    <row r="266" spans="1:15" x14ac:dyDescent="0.3">
      <c r="A266" t="s">
        <v>2831</v>
      </c>
      <c r="B266" t="s">
        <v>2831</v>
      </c>
      <c r="C266" t="s">
        <v>7995</v>
      </c>
      <c r="D266" s="47" t="s">
        <v>5538</v>
      </c>
      <c r="E266" s="47">
        <v>44621.646011076387</v>
      </c>
      <c r="F266" s="48">
        <v>0.91666666666666663</v>
      </c>
      <c r="G266" s="49">
        <v>32155</v>
      </c>
      <c r="H266" t="s">
        <v>238</v>
      </c>
      <c r="I266">
        <v>0</v>
      </c>
      <c r="J266">
        <v>0</v>
      </c>
      <c r="K266" t="s">
        <v>242</v>
      </c>
      <c r="L266" t="s">
        <v>2186</v>
      </c>
      <c r="M266" t="s">
        <v>7996</v>
      </c>
      <c r="N266" t="s">
        <v>254</v>
      </c>
      <c r="O266" t="s">
        <v>568</v>
      </c>
    </row>
    <row r="267" spans="1:15" x14ac:dyDescent="0.3">
      <c r="A267" t="s">
        <v>2831</v>
      </c>
      <c r="B267" t="s">
        <v>2831</v>
      </c>
      <c r="C267" t="s">
        <v>7997</v>
      </c>
      <c r="D267" s="47" t="s">
        <v>5530</v>
      </c>
      <c r="E267" s="47">
        <v>44621.420527048613</v>
      </c>
      <c r="F267" s="48">
        <v>0.91666666666666663</v>
      </c>
      <c r="G267" s="49">
        <v>10341</v>
      </c>
      <c r="H267" t="s">
        <v>238</v>
      </c>
      <c r="I267">
        <v>0</v>
      </c>
      <c r="J267">
        <v>0</v>
      </c>
      <c r="K267" t="s">
        <v>241</v>
      </c>
      <c r="L267" t="s">
        <v>2186</v>
      </c>
      <c r="M267" t="s">
        <v>7998</v>
      </c>
      <c r="N267" t="s">
        <v>254</v>
      </c>
      <c r="O267" t="s">
        <v>568</v>
      </c>
    </row>
    <row r="268" spans="1:15" x14ac:dyDescent="0.3">
      <c r="A268" t="s">
        <v>2831</v>
      </c>
      <c r="B268" t="s">
        <v>2831</v>
      </c>
      <c r="C268" t="s">
        <v>8001</v>
      </c>
      <c r="D268" s="47" t="s">
        <v>5674</v>
      </c>
      <c r="E268" s="47">
        <v>44621.633955474535</v>
      </c>
      <c r="F268" s="48">
        <v>0.91666666666666663</v>
      </c>
      <c r="G268" s="49">
        <v>40967</v>
      </c>
      <c r="H268" t="s">
        <v>238</v>
      </c>
      <c r="I268">
        <v>0</v>
      </c>
      <c r="J268">
        <v>0</v>
      </c>
      <c r="K268" t="s">
        <v>242</v>
      </c>
      <c r="L268" t="s">
        <v>2186</v>
      </c>
      <c r="M268" t="s">
        <v>8002</v>
      </c>
      <c r="N268" t="s">
        <v>254</v>
      </c>
      <c r="O268" t="s">
        <v>568</v>
      </c>
    </row>
    <row r="269" spans="1:15" x14ac:dyDescent="0.3">
      <c r="A269" t="s">
        <v>2831</v>
      </c>
      <c r="B269" t="s">
        <v>2831</v>
      </c>
      <c r="C269" t="s">
        <v>8159</v>
      </c>
      <c r="D269" s="47" t="s">
        <v>5577</v>
      </c>
      <c r="E269" s="47">
        <v>44636.387303275464</v>
      </c>
      <c r="F269" s="48">
        <v>0.91666666666666663</v>
      </c>
      <c r="G269" s="49">
        <v>10069</v>
      </c>
      <c r="H269" t="s">
        <v>238</v>
      </c>
      <c r="I269">
        <v>0</v>
      </c>
      <c r="J269">
        <v>0</v>
      </c>
      <c r="K269" t="s">
        <v>242</v>
      </c>
      <c r="L269" t="s">
        <v>2186</v>
      </c>
      <c r="M269" t="s">
        <v>8160</v>
      </c>
      <c r="N269" t="s">
        <v>254</v>
      </c>
      <c r="O269" t="s">
        <v>568</v>
      </c>
    </row>
    <row r="270" spans="1:15" x14ac:dyDescent="0.3">
      <c r="A270" t="s">
        <v>2831</v>
      </c>
      <c r="B270" t="s">
        <v>2831</v>
      </c>
      <c r="C270" t="s">
        <v>8259</v>
      </c>
      <c r="D270" s="47" t="s">
        <v>5945</v>
      </c>
      <c r="E270" s="47">
        <v>44642.432862002315</v>
      </c>
      <c r="F270" s="48">
        <v>0.91666666666666663</v>
      </c>
      <c r="G270" s="49">
        <v>20402</v>
      </c>
      <c r="H270" t="s">
        <v>238</v>
      </c>
      <c r="I270">
        <v>0</v>
      </c>
      <c r="J270">
        <v>0</v>
      </c>
      <c r="K270" t="s">
        <v>241</v>
      </c>
      <c r="L270" t="s">
        <v>2186</v>
      </c>
      <c r="M270" t="s">
        <v>8260</v>
      </c>
      <c r="N270" t="s">
        <v>254</v>
      </c>
      <c r="O270" t="s">
        <v>568</v>
      </c>
    </row>
    <row r="271" spans="1:15" x14ac:dyDescent="0.3">
      <c r="A271" t="s">
        <v>2831</v>
      </c>
      <c r="B271" t="s">
        <v>2831</v>
      </c>
      <c r="C271" t="s">
        <v>3120</v>
      </c>
      <c r="D271" s="47" t="s">
        <v>2994</v>
      </c>
      <c r="E271" s="47">
        <v>44634.32991990741</v>
      </c>
      <c r="F271" s="48">
        <v>0.91666666666666663</v>
      </c>
      <c r="G271" s="49">
        <v>6451</v>
      </c>
      <c r="H271" t="s">
        <v>238</v>
      </c>
      <c r="I271">
        <v>0</v>
      </c>
      <c r="J271">
        <v>0</v>
      </c>
      <c r="K271" t="s">
        <v>242</v>
      </c>
      <c r="L271" t="s">
        <v>2160</v>
      </c>
      <c r="M271" t="s">
        <v>2992</v>
      </c>
      <c r="N271" t="s">
        <v>254</v>
      </c>
      <c r="O271" t="s">
        <v>568</v>
      </c>
    </row>
    <row r="272" spans="1:15" x14ac:dyDescent="0.3">
      <c r="A272" t="s">
        <v>2831</v>
      </c>
      <c r="B272" t="s">
        <v>2831</v>
      </c>
      <c r="C272" t="s">
        <v>8422</v>
      </c>
      <c r="D272" s="47" t="s">
        <v>5945</v>
      </c>
      <c r="E272" s="47">
        <v>44631.725155208333</v>
      </c>
      <c r="F272" s="48">
        <v>0.91666666666666663</v>
      </c>
      <c r="G272" s="49">
        <v>50969</v>
      </c>
      <c r="H272" t="s">
        <v>249</v>
      </c>
      <c r="I272">
        <v>0</v>
      </c>
      <c r="J272">
        <v>0</v>
      </c>
      <c r="K272" t="s">
        <v>236</v>
      </c>
      <c r="L272" t="s">
        <v>2186</v>
      </c>
      <c r="M272" t="s">
        <v>8423</v>
      </c>
      <c r="N272" t="s">
        <v>2147</v>
      </c>
      <c r="O272" t="s">
        <v>568</v>
      </c>
    </row>
    <row r="273" spans="1:15" x14ac:dyDescent="0.3">
      <c r="A273" t="s">
        <v>2831</v>
      </c>
      <c r="B273" t="s">
        <v>2831</v>
      </c>
      <c r="C273" t="s">
        <v>8567</v>
      </c>
      <c r="D273" s="47" t="s">
        <v>6295</v>
      </c>
      <c r="E273" s="47">
        <v>44634.320002928238</v>
      </c>
      <c r="F273" s="48">
        <v>0.91666666666666663</v>
      </c>
      <c r="G273" s="49">
        <v>20169</v>
      </c>
      <c r="H273" t="s">
        <v>238</v>
      </c>
      <c r="I273">
        <v>0</v>
      </c>
      <c r="J273">
        <v>0</v>
      </c>
      <c r="K273" t="s">
        <v>242</v>
      </c>
      <c r="L273" t="s">
        <v>2186</v>
      </c>
      <c r="M273" t="s">
        <v>8568</v>
      </c>
      <c r="N273" t="s">
        <v>254</v>
      </c>
      <c r="O273" t="s">
        <v>568</v>
      </c>
    </row>
    <row r="274" spans="1:15" x14ac:dyDescent="0.3">
      <c r="A274" t="s">
        <v>2831</v>
      </c>
      <c r="B274" t="s">
        <v>2831</v>
      </c>
      <c r="C274" t="s">
        <v>3208</v>
      </c>
      <c r="D274" s="47" t="s">
        <v>2950</v>
      </c>
      <c r="E274" s="47">
        <v>44630.561106018518</v>
      </c>
      <c r="F274" s="48">
        <v>0.91666666666666663</v>
      </c>
      <c r="G274" s="49">
        <v>2315</v>
      </c>
      <c r="H274" t="s">
        <v>238</v>
      </c>
      <c r="I274">
        <v>0</v>
      </c>
      <c r="J274">
        <v>0</v>
      </c>
      <c r="K274" t="s">
        <v>236</v>
      </c>
      <c r="L274" t="s">
        <v>2160</v>
      </c>
      <c r="M274" t="s">
        <v>2941</v>
      </c>
      <c r="N274" t="s">
        <v>254</v>
      </c>
      <c r="O274" t="s">
        <v>568</v>
      </c>
    </row>
    <row r="275" spans="1:15" x14ac:dyDescent="0.3">
      <c r="A275" t="s">
        <v>2831</v>
      </c>
      <c r="B275" t="s">
        <v>2831</v>
      </c>
      <c r="C275" t="s">
        <v>8729</v>
      </c>
      <c r="D275" s="47" t="s">
        <v>5855</v>
      </c>
      <c r="E275" s="47">
        <v>44651.567523923608</v>
      </c>
      <c r="F275" s="48">
        <v>0.91666666666666663</v>
      </c>
      <c r="G275" s="49">
        <v>40462</v>
      </c>
      <c r="H275" t="s">
        <v>238</v>
      </c>
      <c r="I275">
        <v>0</v>
      </c>
      <c r="J275">
        <v>0</v>
      </c>
      <c r="K275" t="s">
        <v>242</v>
      </c>
      <c r="L275" t="s">
        <v>2186</v>
      </c>
      <c r="M275" t="s">
        <v>8730</v>
      </c>
      <c r="N275" t="s">
        <v>254</v>
      </c>
      <c r="O275" t="s">
        <v>568</v>
      </c>
    </row>
    <row r="276" spans="1:15" x14ac:dyDescent="0.3">
      <c r="A276" t="s">
        <v>2831</v>
      </c>
      <c r="B276" t="s">
        <v>2831</v>
      </c>
      <c r="C276" t="s">
        <v>8938</v>
      </c>
      <c r="D276" s="47" t="s">
        <v>5500</v>
      </c>
      <c r="E276" s="47">
        <v>44635.770835995369</v>
      </c>
      <c r="F276" s="48">
        <v>0.91666666666666663</v>
      </c>
      <c r="G276" s="49">
        <v>19479</v>
      </c>
      <c r="H276" t="s">
        <v>249</v>
      </c>
      <c r="I276">
        <v>0</v>
      </c>
      <c r="J276">
        <v>0</v>
      </c>
      <c r="K276" t="s">
        <v>236</v>
      </c>
      <c r="L276" t="s">
        <v>2186</v>
      </c>
      <c r="M276" t="s">
        <v>8939</v>
      </c>
      <c r="N276" t="s">
        <v>2147</v>
      </c>
      <c r="O276" t="s">
        <v>568</v>
      </c>
    </row>
    <row r="277" spans="1:15" x14ac:dyDescent="0.3">
      <c r="A277" t="s">
        <v>2831</v>
      </c>
      <c r="B277" t="s">
        <v>2831</v>
      </c>
      <c r="C277" t="s">
        <v>9183</v>
      </c>
      <c r="D277" s="47" t="s">
        <v>5855</v>
      </c>
      <c r="E277" s="47">
        <v>44625.281108483796</v>
      </c>
      <c r="F277" s="48">
        <v>0.91666666666666663</v>
      </c>
      <c r="G277" s="49">
        <v>60484</v>
      </c>
      <c r="H277" t="s">
        <v>238</v>
      </c>
      <c r="I277">
        <v>0</v>
      </c>
      <c r="J277">
        <v>0</v>
      </c>
      <c r="K277" t="s">
        <v>242</v>
      </c>
      <c r="L277" t="s">
        <v>2186</v>
      </c>
      <c r="M277" t="s">
        <v>9184</v>
      </c>
      <c r="N277" t="s">
        <v>254</v>
      </c>
      <c r="O277" t="s">
        <v>568</v>
      </c>
    </row>
    <row r="278" spans="1:15" x14ac:dyDescent="0.3">
      <c r="A278" t="s">
        <v>2831</v>
      </c>
      <c r="B278" t="s">
        <v>2831</v>
      </c>
      <c r="C278" t="s">
        <v>9306</v>
      </c>
      <c r="D278" s="47" t="s">
        <v>5478</v>
      </c>
      <c r="E278" s="47">
        <v>44651.501684953706</v>
      </c>
      <c r="F278" s="48">
        <v>0.91666666666666663</v>
      </c>
      <c r="G278" s="49">
        <v>5412</v>
      </c>
      <c r="H278" t="s">
        <v>238</v>
      </c>
      <c r="I278">
        <v>0</v>
      </c>
      <c r="J278">
        <v>0</v>
      </c>
      <c r="K278" t="s">
        <v>242</v>
      </c>
      <c r="L278" t="s">
        <v>2186</v>
      </c>
      <c r="M278" t="s">
        <v>9307</v>
      </c>
      <c r="N278" t="s">
        <v>254</v>
      </c>
      <c r="O278" t="s">
        <v>568</v>
      </c>
    </row>
    <row r="279" spans="1:15" x14ac:dyDescent="0.3">
      <c r="A279" t="s">
        <v>2831</v>
      </c>
      <c r="B279" t="s">
        <v>2831</v>
      </c>
      <c r="C279" t="s">
        <v>9330</v>
      </c>
      <c r="D279" s="47" t="s">
        <v>5870</v>
      </c>
      <c r="E279" s="47">
        <v>44651.495725891204</v>
      </c>
      <c r="F279" s="48">
        <v>0.91666666666666663</v>
      </c>
      <c r="G279" s="49">
        <v>20153</v>
      </c>
      <c r="H279" t="s">
        <v>238</v>
      </c>
      <c r="I279">
        <v>0</v>
      </c>
      <c r="J279">
        <v>0</v>
      </c>
      <c r="K279" t="s">
        <v>246</v>
      </c>
      <c r="L279" t="s">
        <v>2160</v>
      </c>
      <c r="M279" t="s">
        <v>2936</v>
      </c>
      <c r="N279" t="s">
        <v>2147</v>
      </c>
      <c r="O279" t="s">
        <v>568</v>
      </c>
    </row>
    <row r="280" spans="1:15" x14ac:dyDescent="0.3">
      <c r="A280" t="s">
        <v>2831</v>
      </c>
      <c r="B280" t="s">
        <v>2831</v>
      </c>
      <c r="C280" t="s">
        <v>4772</v>
      </c>
      <c r="D280" s="47" t="s">
        <v>2624</v>
      </c>
      <c r="E280" s="47">
        <v>44635.320365127314</v>
      </c>
      <c r="F280" s="48">
        <v>0.91666666666666663</v>
      </c>
      <c r="G280" s="49">
        <v>10129</v>
      </c>
      <c r="H280" t="s">
        <v>238</v>
      </c>
      <c r="I280">
        <v>0</v>
      </c>
      <c r="J280">
        <v>0</v>
      </c>
      <c r="K280" t="s">
        <v>236</v>
      </c>
      <c r="L280" t="s">
        <v>2160</v>
      </c>
      <c r="M280" t="s">
        <v>4773</v>
      </c>
      <c r="N280" t="s">
        <v>254</v>
      </c>
      <c r="O280" t="s">
        <v>568</v>
      </c>
    </row>
    <row r="281" spans="1:15" x14ac:dyDescent="0.3">
      <c r="A281" t="s">
        <v>2831</v>
      </c>
      <c r="B281" t="s">
        <v>2831</v>
      </c>
      <c r="C281" t="s">
        <v>3150</v>
      </c>
      <c r="D281" s="47" t="s">
        <v>3004</v>
      </c>
      <c r="E281" s="47">
        <v>44636.383171030095</v>
      </c>
      <c r="F281" s="48">
        <v>0.91666666666666663</v>
      </c>
      <c r="G281" s="49">
        <v>7146</v>
      </c>
      <c r="H281" t="s">
        <v>238</v>
      </c>
      <c r="I281">
        <v>0</v>
      </c>
      <c r="J281">
        <v>0</v>
      </c>
      <c r="K281" t="s">
        <v>241</v>
      </c>
      <c r="L281" t="s">
        <v>2160</v>
      </c>
      <c r="M281" t="s">
        <v>2936</v>
      </c>
      <c r="N281" t="s">
        <v>254</v>
      </c>
      <c r="O281" t="s">
        <v>568</v>
      </c>
    </row>
    <row r="282" spans="1:15" x14ac:dyDescent="0.3">
      <c r="A282" t="s">
        <v>2831</v>
      </c>
      <c r="B282" t="s">
        <v>2831</v>
      </c>
      <c r="C282" t="s">
        <v>3290</v>
      </c>
      <c r="D282" s="47" t="s">
        <v>2954</v>
      </c>
      <c r="E282" s="47">
        <v>44651.732561307872</v>
      </c>
      <c r="F282" s="48">
        <v>0.91666666666666663</v>
      </c>
      <c r="G282" s="49">
        <v>11185</v>
      </c>
      <c r="H282" t="s">
        <v>238</v>
      </c>
      <c r="I282">
        <v>0</v>
      </c>
      <c r="J282">
        <v>0</v>
      </c>
      <c r="K282" t="s">
        <v>236</v>
      </c>
      <c r="L282" t="s">
        <v>2160</v>
      </c>
      <c r="M282" t="s">
        <v>2941</v>
      </c>
      <c r="N282" t="s">
        <v>254</v>
      </c>
      <c r="O282" t="s">
        <v>568</v>
      </c>
    </row>
    <row r="283" spans="1:15" x14ac:dyDescent="0.3">
      <c r="A283" t="s">
        <v>2831</v>
      </c>
      <c r="B283" t="s">
        <v>2831</v>
      </c>
      <c r="C283" t="s">
        <v>9490</v>
      </c>
      <c r="D283" s="47" t="s">
        <v>5810</v>
      </c>
      <c r="E283" s="47">
        <v>44643.368652395831</v>
      </c>
      <c r="F283" s="48">
        <v>0.91666666666666663</v>
      </c>
      <c r="G283" s="49">
        <v>30341</v>
      </c>
      <c r="H283" t="s">
        <v>238</v>
      </c>
      <c r="I283">
        <v>0</v>
      </c>
      <c r="J283">
        <v>0</v>
      </c>
      <c r="K283" t="s">
        <v>242</v>
      </c>
      <c r="L283" t="s">
        <v>2186</v>
      </c>
      <c r="M283" t="s">
        <v>9491</v>
      </c>
      <c r="N283" t="s">
        <v>2147</v>
      </c>
      <c r="O283" t="s">
        <v>568</v>
      </c>
    </row>
    <row r="284" spans="1:15" x14ac:dyDescent="0.3">
      <c r="A284" t="s">
        <v>2831</v>
      </c>
      <c r="B284" t="s">
        <v>2831</v>
      </c>
      <c r="C284" t="s">
        <v>3014</v>
      </c>
      <c r="D284" s="47" t="s">
        <v>2933</v>
      </c>
      <c r="E284" s="47">
        <v>44631.444563344907</v>
      </c>
      <c r="F284" s="48">
        <v>0.91666666666666663</v>
      </c>
      <c r="G284" s="49">
        <v>5798</v>
      </c>
      <c r="H284" t="s">
        <v>238</v>
      </c>
      <c r="I284">
        <v>0</v>
      </c>
      <c r="J284">
        <v>0</v>
      </c>
      <c r="K284" t="s">
        <v>246</v>
      </c>
      <c r="L284" t="s">
        <v>2160</v>
      </c>
      <c r="M284" t="s">
        <v>2936</v>
      </c>
      <c r="N284" t="s">
        <v>254</v>
      </c>
      <c r="O284" t="s">
        <v>568</v>
      </c>
    </row>
    <row r="285" spans="1:15" x14ac:dyDescent="0.3">
      <c r="A285" t="s">
        <v>2831</v>
      </c>
      <c r="B285" t="s">
        <v>2831</v>
      </c>
      <c r="C285" t="s">
        <v>2961</v>
      </c>
      <c r="D285" s="47" t="s">
        <v>2943</v>
      </c>
      <c r="E285" s="47">
        <v>44643.325533599535</v>
      </c>
      <c r="F285" s="48">
        <v>0.91666666666666663</v>
      </c>
      <c r="G285" s="49">
        <v>5385</v>
      </c>
      <c r="H285" t="s">
        <v>238</v>
      </c>
      <c r="I285">
        <v>0</v>
      </c>
      <c r="J285">
        <v>0</v>
      </c>
      <c r="K285" t="s">
        <v>246</v>
      </c>
      <c r="L285" t="s">
        <v>2160</v>
      </c>
      <c r="M285" t="s">
        <v>2925</v>
      </c>
      <c r="N285" t="s">
        <v>254</v>
      </c>
      <c r="O285" t="s">
        <v>568</v>
      </c>
    </row>
    <row r="286" spans="1:15" x14ac:dyDescent="0.3">
      <c r="A286" t="s">
        <v>2831</v>
      </c>
      <c r="B286" t="s">
        <v>2831</v>
      </c>
      <c r="C286" t="s">
        <v>9597</v>
      </c>
      <c r="D286" s="47" t="s">
        <v>5896</v>
      </c>
      <c r="E286" s="47">
        <v>44621.3308372338</v>
      </c>
      <c r="F286" s="48">
        <v>0.91666666666666663</v>
      </c>
      <c r="G286" s="49">
        <v>52079</v>
      </c>
      <c r="H286" t="s">
        <v>249</v>
      </c>
      <c r="I286">
        <v>0</v>
      </c>
      <c r="J286">
        <v>0</v>
      </c>
      <c r="K286" t="s">
        <v>236</v>
      </c>
      <c r="L286" t="s">
        <v>2186</v>
      </c>
      <c r="M286" t="s">
        <v>9598</v>
      </c>
      <c r="N286" t="s">
        <v>254</v>
      </c>
      <c r="O286" t="s">
        <v>568</v>
      </c>
    </row>
    <row r="287" spans="1:15" x14ac:dyDescent="0.3">
      <c r="A287" t="s">
        <v>2831</v>
      </c>
      <c r="B287" t="s">
        <v>2831</v>
      </c>
      <c r="C287" t="s">
        <v>4558</v>
      </c>
      <c r="D287" s="47" t="s">
        <v>4444</v>
      </c>
      <c r="E287" s="47">
        <v>44621.625703668979</v>
      </c>
      <c r="F287" s="48">
        <v>0.91666666666666663</v>
      </c>
      <c r="G287" s="49">
        <v>3274</v>
      </c>
      <c r="H287" t="s">
        <v>238</v>
      </c>
      <c r="I287">
        <v>0</v>
      </c>
      <c r="J287">
        <v>0</v>
      </c>
      <c r="K287" t="s">
        <v>246</v>
      </c>
      <c r="L287" t="s">
        <v>2173</v>
      </c>
      <c r="M287" t="s">
        <v>4559</v>
      </c>
      <c r="N287" t="s">
        <v>254</v>
      </c>
      <c r="O287" t="s">
        <v>568</v>
      </c>
    </row>
    <row r="288" spans="1:15" x14ac:dyDescent="0.3">
      <c r="A288" t="s">
        <v>2831</v>
      </c>
      <c r="B288" t="s">
        <v>2831</v>
      </c>
      <c r="C288" t="s">
        <v>9909</v>
      </c>
      <c r="D288" s="47" t="s">
        <v>5645</v>
      </c>
      <c r="E288" s="47">
        <v>44651.458402812503</v>
      </c>
      <c r="F288" s="48">
        <v>0.91666666666666663</v>
      </c>
      <c r="G288" s="49">
        <v>20314</v>
      </c>
      <c r="H288" t="s">
        <v>249</v>
      </c>
      <c r="I288">
        <v>0</v>
      </c>
      <c r="J288">
        <v>0</v>
      </c>
      <c r="K288" t="s">
        <v>242</v>
      </c>
      <c r="L288" t="s">
        <v>1535</v>
      </c>
      <c r="M288" t="s">
        <v>1535</v>
      </c>
      <c r="N288" t="s">
        <v>2147</v>
      </c>
      <c r="O288" t="s">
        <v>568</v>
      </c>
    </row>
    <row r="289" spans="1:15" x14ac:dyDescent="0.3">
      <c r="A289" t="s">
        <v>2831</v>
      </c>
      <c r="B289" t="s">
        <v>2831</v>
      </c>
      <c r="C289" t="s">
        <v>9943</v>
      </c>
      <c r="D289" s="47" t="s">
        <v>6425</v>
      </c>
      <c r="E289" s="47">
        <v>44651.856576307873</v>
      </c>
      <c r="F289" s="48">
        <v>0.91666666666666663</v>
      </c>
      <c r="G289" s="49">
        <v>20852</v>
      </c>
      <c r="H289" t="s">
        <v>249</v>
      </c>
      <c r="I289">
        <v>0</v>
      </c>
      <c r="J289">
        <v>0</v>
      </c>
      <c r="K289" t="s">
        <v>242</v>
      </c>
      <c r="L289" t="s">
        <v>1535</v>
      </c>
      <c r="M289" t="s">
        <v>1535</v>
      </c>
      <c r="N289" t="s">
        <v>254</v>
      </c>
      <c r="O289" t="s">
        <v>568</v>
      </c>
    </row>
    <row r="290" spans="1:15" x14ac:dyDescent="0.3">
      <c r="A290" t="s">
        <v>2831</v>
      </c>
      <c r="B290" t="s">
        <v>2831</v>
      </c>
      <c r="C290" t="s">
        <v>9991</v>
      </c>
      <c r="D290" s="47" t="s">
        <v>5587</v>
      </c>
      <c r="E290" s="47">
        <v>44649.738084571756</v>
      </c>
      <c r="F290" s="48">
        <v>0.91666666666666663</v>
      </c>
      <c r="G290" s="49">
        <v>31128</v>
      </c>
      <c r="H290" t="s">
        <v>249</v>
      </c>
      <c r="I290">
        <v>0</v>
      </c>
      <c r="J290">
        <v>0</v>
      </c>
      <c r="K290" t="s">
        <v>242</v>
      </c>
      <c r="L290" t="s">
        <v>1535</v>
      </c>
      <c r="M290" t="s">
        <v>1535</v>
      </c>
      <c r="N290" t="s">
        <v>254</v>
      </c>
      <c r="O290" t="s">
        <v>568</v>
      </c>
    </row>
    <row r="291" spans="1:15" x14ac:dyDescent="0.3">
      <c r="A291" t="s">
        <v>2831</v>
      </c>
      <c r="B291" t="s">
        <v>2831</v>
      </c>
      <c r="C291" t="s">
        <v>3077</v>
      </c>
      <c r="D291" s="47" t="s">
        <v>2977</v>
      </c>
      <c r="E291" s="47">
        <v>44636.689460335649</v>
      </c>
      <c r="F291" s="48">
        <v>0.91666666666666663</v>
      </c>
      <c r="G291" s="49">
        <v>-1</v>
      </c>
      <c r="H291" t="s">
        <v>249</v>
      </c>
      <c r="I291">
        <v>0</v>
      </c>
      <c r="J291">
        <v>0</v>
      </c>
      <c r="K291" t="s">
        <v>236</v>
      </c>
      <c r="L291" t="s">
        <v>1535</v>
      </c>
      <c r="M291" t="s">
        <v>1535</v>
      </c>
      <c r="N291" t="s">
        <v>254</v>
      </c>
      <c r="O291" t="s">
        <v>568</v>
      </c>
    </row>
    <row r="292" spans="1:15" x14ac:dyDescent="0.3">
      <c r="A292" t="s">
        <v>2831</v>
      </c>
      <c r="B292" t="s">
        <v>2831</v>
      </c>
      <c r="C292" t="s">
        <v>10049</v>
      </c>
      <c r="D292" s="47" t="s">
        <v>5686</v>
      </c>
      <c r="E292" s="47">
        <v>44639.490828969909</v>
      </c>
      <c r="F292" s="48">
        <v>0.91666666666666663</v>
      </c>
      <c r="G292" s="49">
        <v>34018</v>
      </c>
      <c r="H292" t="s">
        <v>249</v>
      </c>
      <c r="I292">
        <v>0</v>
      </c>
      <c r="J292">
        <v>0</v>
      </c>
      <c r="K292" t="s">
        <v>242</v>
      </c>
      <c r="L292" t="s">
        <v>1535</v>
      </c>
      <c r="M292" t="s">
        <v>1535</v>
      </c>
      <c r="N292" t="s">
        <v>254</v>
      </c>
      <c r="O292" t="s">
        <v>568</v>
      </c>
    </row>
    <row r="293" spans="1:15" x14ac:dyDescent="0.3">
      <c r="A293" t="s">
        <v>2831</v>
      </c>
      <c r="B293" t="s">
        <v>2831</v>
      </c>
      <c r="C293" t="s">
        <v>10258</v>
      </c>
      <c r="D293" s="47" t="s">
        <v>6203</v>
      </c>
      <c r="E293" s="47">
        <v>44645.703875659725</v>
      </c>
      <c r="F293" s="48">
        <v>0.91666666666666663</v>
      </c>
      <c r="G293" s="49">
        <v>20892</v>
      </c>
      <c r="H293" t="s">
        <v>238</v>
      </c>
      <c r="I293">
        <v>0</v>
      </c>
      <c r="J293">
        <v>0</v>
      </c>
      <c r="K293" t="s">
        <v>242</v>
      </c>
      <c r="L293" t="s">
        <v>2186</v>
      </c>
      <c r="M293" t="s">
        <v>10259</v>
      </c>
      <c r="N293" t="s">
        <v>254</v>
      </c>
      <c r="O293" t="s">
        <v>568</v>
      </c>
    </row>
    <row r="294" spans="1:15" x14ac:dyDescent="0.3">
      <c r="A294" t="s">
        <v>2831</v>
      </c>
      <c r="B294" t="s">
        <v>2831</v>
      </c>
      <c r="C294" t="s">
        <v>10274</v>
      </c>
      <c r="D294" s="47" t="s">
        <v>6758</v>
      </c>
      <c r="E294" s="47">
        <v>44636.39219082176</v>
      </c>
      <c r="F294" s="48">
        <v>0.91666666666666663</v>
      </c>
      <c r="G294" s="49">
        <v>3610</v>
      </c>
      <c r="H294" t="s">
        <v>238</v>
      </c>
      <c r="I294">
        <v>0</v>
      </c>
      <c r="J294">
        <v>0</v>
      </c>
      <c r="K294" t="s">
        <v>242</v>
      </c>
      <c r="L294" t="s">
        <v>2186</v>
      </c>
      <c r="M294" t="s">
        <v>10275</v>
      </c>
      <c r="N294" t="s">
        <v>254</v>
      </c>
      <c r="O294" t="s">
        <v>568</v>
      </c>
    </row>
    <row r="295" spans="1:15" x14ac:dyDescent="0.3">
      <c r="A295" t="s">
        <v>2831</v>
      </c>
      <c r="B295" t="s">
        <v>2831</v>
      </c>
      <c r="C295" t="s">
        <v>10340</v>
      </c>
      <c r="D295" s="47" t="s">
        <v>4362</v>
      </c>
      <c r="E295" s="47">
        <v>44636.389521145837</v>
      </c>
      <c r="F295" s="48">
        <v>0.91666666666666663</v>
      </c>
      <c r="G295" s="49">
        <v>10037</v>
      </c>
      <c r="H295" t="s">
        <v>238</v>
      </c>
      <c r="I295">
        <v>0</v>
      </c>
      <c r="J295">
        <v>0</v>
      </c>
      <c r="K295" t="s">
        <v>242</v>
      </c>
      <c r="L295" t="s">
        <v>2160</v>
      </c>
      <c r="M295" t="s">
        <v>10341</v>
      </c>
      <c r="N295" t="s">
        <v>2147</v>
      </c>
      <c r="O295" t="s">
        <v>568</v>
      </c>
    </row>
    <row r="296" spans="1:15" x14ac:dyDescent="0.3">
      <c r="A296" t="s">
        <v>2831</v>
      </c>
      <c r="B296" t="s">
        <v>2831</v>
      </c>
      <c r="C296" t="s">
        <v>3119</v>
      </c>
      <c r="D296" s="47" t="s">
        <v>3037</v>
      </c>
      <c r="E296" s="47">
        <v>44621.605943865739</v>
      </c>
      <c r="F296" s="48">
        <v>0.91666666666666663</v>
      </c>
      <c r="G296" s="49">
        <v>9552</v>
      </c>
      <c r="H296" t="s">
        <v>238</v>
      </c>
      <c r="I296">
        <v>0</v>
      </c>
      <c r="J296">
        <v>0</v>
      </c>
      <c r="K296" t="s">
        <v>241</v>
      </c>
      <c r="L296" t="s">
        <v>2160</v>
      </c>
      <c r="M296" t="s">
        <v>2936</v>
      </c>
      <c r="N296" t="s">
        <v>254</v>
      </c>
      <c r="O296" t="s">
        <v>568</v>
      </c>
    </row>
    <row r="297" spans="1:15" x14ac:dyDescent="0.3">
      <c r="A297" t="s">
        <v>2831</v>
      </c>
      <c r="B297" t="s">
        <v>2831</v>
      </c>
      <c r="C297" t="s">
        <v>5918</v>
      </c>
      <c r="D297" s="47" t="s">
        <v>2631</v>
      </c>
      <c r="E297" s="47">
        <v>44607.647648726852</v>
      </c>
      <c r="F297" s="48">
        <v>1</v>
      </c>
      <c r="G297" s="49">
        <v>10311</v>
      </c>
      <c r="H297" t="s">
        <v>238</v>
      </c>
      <c r="I297">
        <v>0</v>
      </c>
      <c r="J297">
        <v>0</v>
      </c>
      <c r="K297" t="s">
        <v>242</v>
      </c>
      <c r="L297" t="s">
        <v>2173</v>
      </c>
      <c r="M297" t="s">
        <v>5919</v>
      </c>
      <c r="N297" t="s">
        <v>254</v>
      </c>
      <c r="O297" t="s">
        <v>568</v>
      </c>
    </row>
    <row r="298" spans="1:15" x14ac:dyDescent="0.3">
      <c r="A298" t="s">
        <v>2831</v>
      </c>
      <c r="B298" t="s">
        <v>2831</v>
      </c>
      <c r="C298" t="s">
        <v>5926</v>
      </c>
      <c r="D298" s="47" t="s">
        <v>5497</v>
      </c>
      <c r="E298" s="47">
        <v>44603.592491550924</v>
      </c>
      <c r="F298" s="48">
        <v>1</v>
      </c>
      <c r="G298" s="49">
        <v>12864</v>
      </c>
      <c r="H298" t="s">
        <v>238</v>
      </c>
      <c r="I298">
        <v>0</v>
      </c>
      <c r="J298">
        <v>0</v>
      </c>
      <c r="K298" t="s">
        <v>236</v>
      </c>
      <c r="L298" t="s">
        <v>2186</v>
      </c>
      <c r="M298" t="s">
        <v>5927</v>
      </c>
      <c r="N298" t="s">
        <v>254</v>
      </c>
      <c r="O298" t="s">
        <v>568</v>
      </c>
    </row>
    <row r="299" spans="1:15" x14ac:dyDescent="0.3">
      <c r="A299" t="s">
        <v>2831</v>
      </c>
      <c r="B299" t="s">
        <v>2831</v>
      </c>
      <c r="C299" t="s">
        <v>3296</v>
      </c>
      <c r="D299" s="47" t="s">
        <v>2929</v>
      </c>
      <c r="E299" s="47">
        <v>44593.689410451392</v>
      </c>
      <c r="F299" s="48">
        <v>1</v>
      </c>
      <c r="G299" s="49">
        <v>19408</v>
      </c>
      <c r="H299" t="s">
        <v>249</v>
      </c>
      <c r="I299">
        <v>0</v>
      </c>
      <c r="J299">
        <v>0</v>
      </c>
      <c r="K299" t="s">
        <v>242</v>
      </c>
      <c r="L299" t="s">
        <v>2173</v>
      </c>
      <c r="M299" t="s">
        <v>3298</v>
      </c>
      <c r="N299" t="s">
        <v>2147</v>
      </c>
      <c r="O299" t="s">
        <v>568</v>
      </c>
    </row>
    <row r="300" spans="1:15" x14ac:dyDescent="0.3">
      <c r="A300" t="s">
        <v>2831</v>
      </c>
      <c r="B300" t="s">
        <v>2831</v>
      </c>
      <c r="C300" t="s">
        <v>6264</v>
      </c>
      <c r="D300" s="47" t="s">
        <v>6196</v>
      </c>
      <c r="E300" s="47">
        <v>44593.633627395837</v>
      </c>
      <c r="F300" s="48">
        <v>1</v>
      </c>
      <c r="G300" s="49">
        <v>31277</v>
      </c>
      <c r="H300" t="s">
        <v>238</v>
      </c>
      <c r="I300">
        <v>0</v>
      </c>
      <c r="J300">
        <v>0</v>
      </c>
      <c r="K300" t="s">
        <v>241</v>
      </c>
      <c r="L300" t="s">
        <v>2186</v>
      </c>
      <c r="M300" t="s">
        <v>6265</v>
      </c>
      <c r="N300" t="s">
        <v>254</v>
      </c>
      <c r="O300" t="s">
        <v>568</v>
      </c>
    </row>
    <row r="301" spans="1:15" x14ac:dyDescent="0.3">
      <c r="A301" t="s">
        <v>2831</v>
      </c>
      <c r="B301" t="s">
        <v>2831</v>
      </c>
      <c r="C301" t="s">
        <v>6311</v>
      </c>
      <c r="D301" s="47" t="s">
        <v>6025</v>
      </c>
      <c r="E301" s="47">
        <v>44620.499089039353</v>
      </c>
      <c r="F301" s="48">
        <v>1</v>
      </c>
      <c r="G301" s="49">
        <v>16117</v>
      </c>
      <c r="H301" t="s">
        <v>238</v>
      </c>
      <c r="I301">
        <v>0</v>
      </c>
      <c r="J301">
        <v>0</v>
      </c>
      <c r="K301" t="s">
        <v>236</v>
      </c>
      <c r="L301" t="s">
        <v>2186</v>
      </c>
      <c r="M301" t="s">
        <v>6312</v>
      </c>
      <c r="N301" t="s">
        <v>254</v>
      </c>
      <c r="O301" t="s">
        <v>568</v>
      </c>
    </row>
    <row r="302" spans="1:15" x14ac:dyDescent="0.3">
      <c r="A302" t="s">
        <v>2831</v>
      </c>
      <c r="B302" t="s">
        <v>2831</v>
      </c>
      <c r="C302" t="s">
        <v>4814</v>
      </c>
      <c r="D302" s="47" t="s">
        <v>2652</v>
      </c>
      <c r="E302" s="47">
        <v>44602.4257502662</v>
      </c>
      <c r="F302" s="48">
        <v>1</v>
      </c>
      <c r="G302" s="49">
        <v>19018</v>
      </c>
      <c r="H302" t="s">
        <v>249</v>
      </c>
      <c r="I302">
        <v>0</v>
      </c>
      <c r="J302">
        <v>0</v>
      </c>
      <c r="K302" t="s">
        <v>236</v>
      </c>
      <c r="L302" t="s">
        <v>2160</v>
      </c>
      <c r="M302" t="s">
        <v>4816</v>
      </c>
      <c r="N302" t="s">
        <v>254</v>
      </c>
      <c r="O302" t="s">
        <v>568</v>
      </c>
    </row>
    <row r="303" spans="1:15" x14ac:dyDescent="0.3">
      <c r="A303" t="s">
        <v>2831</v>
      </c>
      <c r="B303" t="s">
        <v>2831</v>
      </c>
      <c r="C303" t="s">
        <v>6415</v>
      </c>
      <c r="D303" s="47" t="s">
        <v>5546</v>
      </c>
      <c r="E303" s="47">
        <v>44606.628052893517</v>
      </c>
      <c r="F303" s="48">
        <v>1</v>
      </c>
      <c r="G303" s="49">
        <v>19427</v>
      </c>
      <c r="H303" t="s">
        <v>238</v>
      </c>
      <c r="I303">
        <v>0</v>
      </c>
      <c r="J303">
        <v>0</v>
      </c>
      <c r="K303" t="s">
        <v>241</v>
      </c>
      <c r="L303" t="s">
        <v>2186</v>
      </c>
      <c r="M303" t="s">
        <v>6416</v>
      </c>
      <c r="N303" t="s">
        <v>2147</v>
      </c>
      <c r="O303" t="s">
        <v>568</v>
      </c>
    </row>
    <row r="304" spans="1:15" x14ac:dyDescent="0.3">
      <c r="A304" t="s">
        <v>2831</v>
      </c>
      <c r="B304" t="s">
        <v>2831</v>
      </c>
      <c r="C304" t="s">
        <v>6451</v>
      </c>
      <c r="D304" s="47" t="s">
        <v>5810</v>
      </c>
      <c r="E304" s="47">
        <v>44593.634590127316</v>
      </c>
      <c r="F304" s="48">
        <v>1</v>
      </c>
      <c r="G304" s="49">
        <v>2854</v>
      </c>
      <c r="H304" t="s">
        <v>238</v>
      </c>
      <c r="I304">
        <v>0</v>
      </c>
      <c r="J304">
        <v>0</v>
      </c>
      <c r="K304" t="s">
        <v>242</v>
      </c>
      <c r="L304" t="s">
        <v>2186</v>
      </c>
      <c r="M304" t="s">
        <v>6452</v>
      </c>
      <c r="N304" t="s">
        <v>2147</v>
      </c>
      <c r="O304" t="s">
        <v>568</v>
      </c>
    </row>
    <row r="305" spans="1:15" x14ac:dyDescent="0.3">
      <c r="A305" t="s">
        <v>2831</v>
      </c>
      <c r="B305" t="s">
        <v>2831</v>
      </c>
      <c r="C305" t="s">
        <v>6464</v>
      </c>
      <c r="D305" s="47" t="s">
        <v>5563</v>
      </c>
      <c r="E305" s="47">
        <v>44616.442486539352</v>
      </c>
      <c r="F305" s="48">
        <v>1</v>
      </c>
      <c r="G305" s="49">
        <v>19827</v>
      </c>
      <c r="H305" t="s">
        <v>249</v>
      </c>
      <c r="I305">
        <v>0</v>
      </c>
      <c r="J305">
        <v>0</v>
      </c>
      <c r="K305" t="s">
        <v>242</v>
      </c>
      <c r="L305" t="s">
        <v>2186</v>
      </c>
      <c r="M305" t="s">
        <v>6465</v>
      </c>
      <c r="N305" t="s">
        <v>254</v>
      </c>
      <c r="O305" t="s">
        <v>568</v>
      </c>
    </row>
    <row r="306" spans="1:15" x14ac:dyDescent="0.3">
      <c r="A306" t="s">
        <v>2831</v>
      </c>
      <c r="B306" t="s">
        <v>2831</v>
      </c>
      <c r="C306" t="s">
        <v>6570</v>
      </c>
      <c r="D306" s="47" t="s">
        <v>5877</v>
      </c>
      <c r="E306" s="47">
        <v>44620.681948414349</v>
      </c>
      <c r="F306" s="48">
        <v>1</v>
      </c>
      <c r="G306" s="49">
        <v>39634</v>
      </c>
      <c r="H306" t="s">
        <v>249</v>
      </c>
      <c r="I306">
        <v>0</v>
      </c>
      <c r="J306">
        <v>0</v>
      </c>
      <c r="K306" t="s">
        <v>242</v>
      </c>
      <c r="L306" t="s">
        <v>2186</v>
      </c>
      <c r="M306" t="s">
        <v>6571</v>
      </c>
      <c r="N306" t="s">
        <v>254</v>
      </c>
      <c r="O306" t="s">
        <v>568</v>
      </c>
    </row>
    <row r="307" spans="1:15" x14ac:dyDescent="0.3">
      <c r="A307" t="s">
        <v>2831</v>
      </c>
      <c r="B307" t="s">
        <v>2831</v>
      </c>
      <c r="C307" t="s">
        <v>6574</v>
      </c>
      <c r="D307" s="47" t="s">
        <v>6575</v>
      </c>
      <c r="E307" s="47">
        <v>44620.49823892361</v>
      </c>
      <c r="F307" s="48">
        <v>1</v>
      </c>
      <c r="G307" s="49">
        <v>9998</v>
      </c>
      <c r="H307" t="s">
        <v>238</v>
      </c>
      <c r="I307">
        <v>0</v>
      </c>
      <c r="J307">
        <v>0</v>
      </c>
      <c r="K307" t="s">
        <v>236</v>
      </c>
      <c r="L307" t="s">
        <v>2186</v>
      </c>
      <c r="M307" t="s">
        <v>6576</v>
      </c>
      <c r="N307" t="s">
        <v>254</v>
      </c>
      <c r="O307" t="s">
        <v>568</v>
      </c>
    </row>
    <row r="308" spans="1:15" x14ac:dyDescent="0.3">
      <c r="A308" t="s">
        <v>2831</v>
      </c>
      <c r="B308" t="s">
        <v>2831</v>
      </c>
      <c r="C308" t="s">
        <v>6587</v>
      </c>
      <c r="D308" s="47" t="s">
        <v>6588</v>
      </c>
      <c r="E308" s="47">
        <v>44620.786492939813</v>
      </c>
      <c r="F308" s="48">
        <v>1</v>
      </c>
      <c r="G308" s="49">
        <v>12983</v>
      </c>
      <c r="H308" t="s">
        <v>238</v>
      </c>
      <c r="I308">
        <v>0</v>
      </c>
      <c r="J308">
        <v>0</v>
      </c>
      <c r="K308" t="s">
        <v>236</v>
      </c>
      <c r="L308" t="s">
        <v>2186</v>
      </c>
      <c r="M308" t="s">
        <v>6589</v>
      </c>
      <c r="N308" t="s">
        <v>2147</v>
      </c>
      <c r="O308" t="s">
        <v>568</v>
      </c>
    </row>
    <row r="309" spans="1:15" x14ac:dyDescent="0.3">
      <c r="A309" t="s">
        <v>2831</v>
      </c>
      <c r="B309" t="s">
        <v>2831</v>
      </c>
      <c r="C309" t="s">
        <v>6669</v>
      </c>
      <c r="D309" s="47" t="s">
        <v>5731</v>
      </c>
      <c r="E309" s="47">
        <v>44620.567102002315</v>
      </c>
      <c r="F309" s="48">
        <v>1</v>
      </c>
      <c r="G309" s="49">
        <v>16863</v>
      </c>
      <c r="H309" t="s">
        <v>238</v>
      </c>
      <c r="I309">
        <v>0</v>
      </c>
      <c r="J309">
        <v>0</v>
      </c>
      <c r="K309" t="s">
        <v>236</v>
      </c>
      <c r="L309" t="s">
        <v>2186</v>
      </c>
      <c r="M309" t="s">
        <v>6670</v>
      </c>
      <c r="N309" t="s">
        <v>254</v>
      </c>
      <c r="O309" t="s">
        <v>568</v>
      </c>
    </row>
    <row r="310" spans="1:15" x14ac:dyDescent="0.3">
      <c r="A310" t="s">
        <v>2831</v>
      </c>
      <c r="B310" t="s">
        <v>2831</v>
      </c>
      <c r="C310" t="s">
        <v>6714</v>
      </c>
      <c r="D310" s="47" t="s">
        <v>6140</v>
      </c>
      <c r="E310" s="47">
        <v>44607.610147766201</v>
      </c>
      <c r="F310" s="48">
        <v>1</v>
      </c>
      <c r="G310" s="49">
        <v>15815</v>
      </c>
      <c r="H310" t="s">
        <v>238</v>
      </c>
      <c r="I310">
        <v>0</v>
      </c>
      <c r="J310">
        <v>0</v>
      </c>
      <c r="K310" t="s">
        <v>242</v>
      </c>
      <c r="L310" t="s">
        <v>2186</v>
      </c>
      <c r="M310" t="s">
        <v>6715</v>
      </c>
      <c r="N310" t="s">
        <v>2147</v>
      </c>
      <c r="O310" t="s">
        <v>568</v>
      </c>
    </row>
    <row r="311" spans="1:15" x14ac:dyDescent="0.3">
      <c r="A311" t="s">
        <v>2831</v>
      </c>
      <c r="B311" t="s">
        <v>2831</v>
      </c>
      <c r="C311" t="s">
        <v>6774</v>
      </c>
      <c r="D311" s="47" t="s">
        <v>2696</v>
      </c>
      <c r="E311" s="47">
        <v>44608.561426539352</v>
      </c>
      <c r="F311" s="48">
        <v>1</v>
      </c>
      <c r="G311" s="49">
        <v>10489</v>
      </c>
      <c r="H311" t="s">
        <v>238</v>
      </c>
      <c r="I311">
        <v>0</v>
      </c>
      <c r="J311">
        <v>0</v>
      </c>
      <c r="K311" t="s">
        <v>236</v>
      </c>
      <c r="L311" t="s">
        <v>2160</v>
      </c>
      <c r="M311" t="s">
        <v>6775</v>
      </c>
      <c r="N311" t="s">
        <v>254</v>
      </c>
      <c r="O311" t="s">
        <v>568</v>
      </c>
    </row>
    <row r="312" spans="1:15" x14ac:dyDescent="0.3">
      <c r="A312" t="s">
        <v>2831</v>
      </c>
      <c r="B312" t="s">
        <v>2831</v>
      </c>
      <c r="C312" t="s">
        <v>3427</v>
      </c>
      <c r="D312" s="47" t="s">
        <v>3416</v>
      </c>
      <c r="E312" s="47">
        <v>44593.632879166667</v>
      </c>
      <c r="F312" s="48">
        <v>1</v>
      </c>
      <c r="G312" s="49">
        <v>9928</v>
      </c>
      <c r="H312" t="s">
        <v>238</v>
      </c>
      <c r="I312">
        <v>0</v>
      </c>
      <c r="J312">
        <v>0</v>
      </c>
      <c r="K312" t="s">
        <v>236</v>
      </c>
      <c r="L312" t="s">
        <v>2186</v>
      </c>
      <c r="M312" t="s">
        <v>3429</v>
      </c>
      <c r="N312" t="s">
        <v>254</v>
      </c>
      <c r="O312" t="s">
        <v>568</v>
      </c>
    </row>
    <row r="313" spans="1:15" x14ac:dyDescent="0.3">
      <c r="A313" t="s">
        <v>2831</v>
      </c>
      <c r="B313" t="s">
        <v>2831</v>
      </c>
      <c r="C313" t="s">
        <v>4495</v>
      </c>
      <c r="D313" s="47" t="s">
        <v>4359</v>
      </c>
      <c r="E313" s="47">
        <v>44606.361805208333</v>
      </c>
      <c r="F313" s="48">
        <v>1</v>
      </c>
      <c r="G313" s="49">
        <v>6797</v>
      </c>
      <c r="H313" t="s">
        <v>238</v>
      </c>
      <c r="I313">
        <v>0</v>
      </c>
      <c r="J313">
        <v>0</v>
      </c>
      <c r="K313" t="s">
        <v>242</v>
      </c>
      <c r="L313" t="s">
        <v>2176</v>
      </c>
      <c r="M313" t="s">
        <v>4496</v>
      </c>
      <c r="N313" t="s">
        <v>254</v>
      </c>
      <c r="O313" t="s">
        <v>568</v>
      </c>
    </row>
    <row r="314" spans="1:15" x14ac:dyDescent="0.3">
      <c r="A314" t="s">
        <v>2831</v>
      </c>
      <c r="B314" t="s">
        <v>2831</v>
      </c>
      <c r="C314" t="s">
        <v>6965</v>
      </c>
      <c r="D314" s="47" t="s">
        <v>2623</v>
      </c>
      <c r="E314" s="47">
        <v>44611.458780520836</v>
      </c>
      <c r="F314" s="48">
        <v>1</v>
      </c>
      <c r="G314" s="49">
        <v>10088</v>
      </c>
      <c r="H314" t="s">
        <v>249</v>
      </c>
      <c r="I314">
        <v>0</v>
      </c>
      <c r="J314">
        <v>0</v>
      </c>
      <c r="K314" t="s">
        <v>239</v>
      </c>
      <c r="L314" t="s">
        <v>2176</v>
      </c>
      <c r="M314" t="s">
        <v>5058</v>
      </c>
      <c r="N314" t="s">
        <v>254</v>
      </c>
      <c r="O314" t="s">
        <v>568</v>
      </c>
    </row>
    <row r="315" spans="1:15" x14ac:dyDescent="0.3">
      <c r="A315" t="s">
        <v>2831</v>
      </c>
      <c r="B315" t="s">
        <v>2831</v>
      </c>
      <c r="C315" t="s">
        <v>6992</v>
      </c>
      <c r="D315" s="47" t="s">
        <v>5466</v>
      </c>
      <c r="E315" s="47">
        <v>44617.514130671298</v>
      </c>
      <c r="F315" s="48">
        <v>1</v>
      </c>
      <c r="G315" s="49">
        <v>20945</v>
      </c>
      <c r="H315" t="s">
        <v>238</v>
      </c>
      <c r="I315">
        <v>0</v>
      </c>
      <c r="J315">
        <v>0</v>
      </c>
      <c r="K315" t="s">
        <v>236</v>
      </c>
      <c r="L315" t="s">
        <v>2186</v>
      </c>
      <c r="M315" t="s">
        <v>6993</v>
      </c>
      <c r="N315" t="s">
        <v>254</v>
      </c>
      <c r="O315" t="s">
        <v>568</v>
      </c>
    </row>
    <row r="316" spans="1:15" x14ac:dyDescent="0.3">
      <c r="A316" t="s">
        <v>2831</v>
      </c>
      <c r="B316" t="s">
        <v>2831</v>
      </c>
      <c r="C316" t="s">
        <v>7176</v>
      </c>
      <c r="D316" s="47" t="s">
        <v>5817</v>
      </c>
      <c r="E316" s="47">
        <v>44606.61607045139</v>
      </c>
      <c r="F316" s="48">
        <v>1</v>
      </c>
      <c r="G316" s="49">
        <v>80444</v>
      </c>
      <c r="H316" t="s">
        <v>238</v>
      </c>
      <c r="I316">
        <v>0</v>
      </c>
      <c r="J316">
        <v>0</v>
      </c>
      <c r="K316" t="s">
        <v>236</v>
      </c>
      <c r="L316" t="s">
        <v>2186</v>
      </c>
      <c r="M316" t="s">
        <v>7177</v>
      </c>
      <c r="N316" t="s">
        <v>254</v>
      </c>
      <c r="O316" t="s">
        <v>568</v>
      </c>
    </row>
    <row r="317" spans="1:15" x14ac:dyDescent="0.3">
      <c r="A317" t="s">
        <v>2831</v>
      </c>
      <c r="B317" t="s">
        <v>2831</v>
      </c>
      <c r="C317" t="s">
        <v>4019</v>
      </c>
      <c r="D317" s="47" t="s">
        <v>3386</v>
      </c>
      <c r="E317" s="47">
        <v>44618.509748067132</v>
      </c>
      <c r="F317" s="48">
        <v>1</v>
      </c>
      <c r="G317" s="49">
        <v>10200</v>
      </c>
      <c r="H317" t="s">
        <v>238</v>
      </c>
      <c r="I317">
        <v>0</v>
      </c>
      <c r="J317">
        <v>0</v>
      </c>
      <c r="K317" t="s">
        <v>236</v>
      </c>
      <c r="L317" t="s">
        <v>2186</v>
      </c>
      <c r="M317" t="s">
        <v>4020</v>
      </c>
      <c r="N317" t="s">
        <v>254</v>
      </c>
      <c r="O317" t="s">
        <v>568</v>
      </c>
    </row>
    <row r="318" spans="1:15" x14ac:dyDescent="0.3">
      <c r="A318" t="s">
        <v>2831</v>
      </c>
      <c r="B318" t="s">
        <v>2831</v>
      </c>
      <c r="C318" t="s">
        <v>3838</v>
      </c>
      <c r="D318" s="47" t="s">
        <v>3411</v>
      </c>
      <c r="E318" s="47">
        <v>44593.620889930557</v>
      </c>
      <c r="F318" s="48">
        <v>1</v>
      </c>
      <c r="G318" s="49">
        <v>20877</v>
      </c>
      <c r="H318" t="s">
        <v>238</v>
      </c>
      <c r="I318">
        <v>0</v>
      </c>
      <c r="J318">
        <v>0</v>
      </c>
      <c r="K318" t="s">
        <v>236</v>
      </c>
      <c r="L318" t="s">
        <v>2186</v>
      </c>
      <c r="M318" t="s">
        <v>3839</v>
      </c>
      <c r="N318" t="s">
        <v>254</v>
      </c>
      <c r="O318" t="s">
        <v>568</v>
      </c>
    </row>
    <row r="319" spans="1:15" x14ac:dyDescent="0.3">
      <c r="A319" t="s">
        <v>2831</v>
      </c>
      <c r="B319" t="s">
        <v>2831</v>
      </c>
      <c r="C319" t="s">
        <v>3667</v>
      </c>
      <c r="D319" s="47" t="s">
        <v>3395</v>
      </c>
      <c r="E319" s="47">
        <v>44593.631200694443</v>
      </c>
      <c r="F319" s="48">
        <v>1</v>
      </c>
      <c r="G319" s="49">
        <v>42597</v>
      </c>
      <c r="H319" t="s">
        <v>238</v>
      </c>
      <c r="I319">
        <v>0</v>
      </c>
      <c r="J319">
        <v>0</v>
      </c>
      <c r="K319" t="s">
        <v>241</v>
      </c>
      <c r="L319" t="s">
        <v>2186</v>
      </c>
      <c r="M319" t="s">
        <v>3668</v>
      </c>
      <c r="N319" t="s">
        <v>254</v>
      </c>
      <c r="O319" t="s">
        <v>568</v>
      </c>
    </row>
    <row r="320" spans="1:15" x14ac:dyDescent="0.3">
      <c r="A320" t="s">
        <v>2831</v>
      </c>
      <c r="B320" t="s">
        <v>2831</v>
      </c>
      <c r="C320" t="s">
        <v>3362</v>
      </c>
      <c r="D320" s="47" t="s">
        <v>3364</v>
      </c>
      <c r="E320" s="47">
        <v>44593.624587465281</v>
      </c>
      <c r="F320" s="48">
        <v>1</v>
      </c>
      <c r="G320" s="49">
        <v>37162</v>
      </c>
      <c r="H320" t="s">
        <v>238</v>
      </c>
      <c r="I320">
        <v>0</v>
      </c>
      <c r="J320">
        <v>0</v>
      </c>
      <c r="K320" t="s">
        <v>246</v>
      </c>
      <c r="L320" t="s">
        <v>2186</v>
      </c>
      <c r="M320" t="s">
        <v>3365</v>
      </c>
      <c r="N320" t="s">
        <v>254</v>
      </c>
      <c r="O320" t="s">
        <v>568</v>
      </c>
    </row>
    <row r="321" spans="1:15" x14ac:dyDescent="0.3">
      <c r="A321" t="s">
        <v>2831</v>
      </c>
      <c r="B321" t="s">
        <v>2831</v>
      </c>
      <c r="C321" t="s">
        <v>7276</v>
      </c>
      <c r="D321" s="47" t="s">
        <v>5862</v>
      </c>
      <c r="E321" s="47">
        <v>44607.666260104168</v>
      </c>
      <c r="F321" s="48">
        <v>1</v>
      </c>
      <c r="G321" s="49">
        <v>42845</v>
      </c>
      <c r="H321" t="s">
        <v>238</v>
      </c>
      <c r="I321">
        <v>0</v>
      </c>
      <c r="J321">
        <v>0</v>
      </c>
      <c r="K321" t="s">
        <v>242</v>
      </c>
      <c r="L321" t="s">
        <v>2186</v>
      </c>
      <c r="M321" t="s">
        <v>7277</v>
      </c>
      <c r="N321" t="s">
        <v>254</v>
      </c>
      <c r="O321" t="s">
        <v>568</v>
      </c>
    </row>
    <row r="322" spans="1:15" x14ac:dyDescent="0.3">
      <c r="A322" t="s">
        <v>2831</v>
      </c>
      <c r="B322" t="s">
        <v>2831</v>
      </c>
      <c r="C322" t="s">
        <v>7332</v>
      </c>
      <c r="D322" s="47" t="s">
        <v>5549</v>
      </c>
      <c r="E322" s="47">
        <v>44593.630641516203</v>
      </c>
      <c r="F322" s="48">
        <v>1</v>
      </c>
      <c r="G322" s="49">
        <v>61197</v>
      </c>
      <c r="H322" t="s">
        <v>238</v>
      </c>
      <c r="I322">
        <v>0</v>
      </c>
      <c r="J322">
        <v>0</v>
      </c>
      <c r="K322" t="s">
        <v>236</v>
      </c>
      <c r="L322" t="s">
        <v>2186</v>
      </c>
      <c r="M322" t="s">
        <v>7333</v>
      </c>
      <c r="N322" t="s">
        <v>254</v>
      </c>
      <c r="O322" t="s">
        <v>568</v>
      </c>
    </row>
    <row r="323" spans="1:15" x14ac:dyDescent="0.3">
      <c r="A323" t="s">
        <v>2831</v>
      </c>
      <c r="B323" t="s">
        <v>2831</v>
      </c>
      <c r="C323" t="s">
        <v>7494</v>
      </c>
      <c r="D323" s="47" t="s">
        <v>5455</v>
      </c>
      <c r="E323" s="47">
        <v>44606.351610219906</v>
      </c>
      <c r="F323" s="48">
        <v>1</v>
      </c>
      <c r="G323" s="49">
        <v>13376</v>
      </c>
      <c r="H323" t="s">
        <v>238</v>
      </c>
      <c r="I323">
        <v>0</v>
      </c>
      <c r="J323">
        <v>0</v>
      </c>
      <c r="K323" t="s">
        <v>236</v>
      </c>
      <c r="L323" t="s">
        <v>2186</v>
      </c>
      <c r="M323" t="s">
        <v>7495</v>
      </c>
      <c r="N323" t="s">
        <v>254</v>
      </c>
      <c r="O323" t="s">
        <v>568</v>
      </c>
    </row>
    <row r="324" spans="1:15" x14ac:dyDescent="0.3">
      <c r="A324" t="s">
        <v>2831</v>
      </c>
      <c r="B324" t="s">
        <v>2831</v>
      </c>
      <c r="C324" t="s">
        <v>7552</v>
      </c>
      <c r="D324" s="47" t="s">
        <v>7001</v>
      </c>
      <c r="E324" s="47">
        <v>44618.507949537037</v>
      </c>
      <c r="F324" s="48">
        <v>1</v>
      </c>
      <c r="G324" s="49">
        <v>19649</v>
      </c>
      <c r="H324" t="s">
        <v>238</v>
      </c>
      <c r="I324">
        <v>0</v>
      </c>
      <c r="J324">
        <v>0</v>
      </c>
      <c r="K324" t="s">
        <v>241</v>
      </c>
      <c r="L324" t="s">
        <v>2186</v>
      </c>
      <c r="M324" t="s">
        <v>7553</v>
      </c>
      <c r="N324" t="s">
        <v>254</v>
      </c>
      <c r="O324" t="s">
        <v>568</v>
      </c>
    </row>
    <row r="325" spans="1:15" x14ac:dyDescent="0.3">
      <c r="A325" t="s">
        <v>2831</v>
      </c>
      <c r="B325" t="s">
        <v>2831</v>
      </c>
      <c r="C325" t="s">
        <v>7661</v>
      </c>
      <c r="D325" s="47" t="s">
        <v>5674</v>
      </c>
      <c r="E325" s="47">
        <v>44607.68413854167</v>
      </c>
      <c r="F325" s="48">
        <v>1</v>
      </c>
      <c r="G325" s="49">
        <v>37868</v>
      </c>
      <c r="H325" t="s">
        <v>238</v>
      </c>
      <c r="I325">
        <v>0</v>
      </c>
      <c r="J325">
        <v>0</v>
      </c>
      <c r="K325" t="s">
        <v>239</v>
      </c>
      <c r="L325" t="s">
        <v>2186</v>
      </c>
      <c r="M325" t="s">
        <v>7662</v>
      </c>
      <c r="N325" t="s">
        <v>254</v>
      </c>
      <c r="O325" t="s">
        <v>568</v>
      </c>
    </row>
    <row r="326" spans="1:15" x14ac:dyDescent="0.3">
      <c r="A326" t="s">
        <v>2831</v>
      </c>
      <c r="B326" t="s">
        <v>2831</v>
      </c>
      <c r="C326" t="s">
        <v>3056</v>
      </c>
      <c r="D326" s="47" t="s">
        <v>2945</v>
      </c>
      <c r="E326" s="47">
        <v>44620.586227743057</v>
      </c>
      <c r="F326" s="48">
        <v>1</v>
      </c>
      <c r="G326" s="49">
        <v>3991</v>
      </c>
      <c r="H326" t="s">
        <v>238</v>
      </c>
      <c r="I326">
        <v>0</v>
      </c>
      <c r="J326">
        <v>0</v>
      </c>
      <c r="K326" t="s">
        <v>236</v>
      </c>
      <c r="L326" t="s">
        <v>2160</v>
      </c>
      <c r="M326" t="s">
        <v>2941</v>
      </c>
      <c r="N326" t="s">
        <v>254</v>
      </c>
      <c r="O326" t="s">
        <v>568</v>
      </c>
    </row>
    <row r="327" spans="1:15" x14ac:dyDescent="0.3">
      <c r="A327" t="s">
        <v>2831</v>
      </c>
      <c r="B327" t="s">
        <v>2831</v>
      </c>
      <c r="C327" t="s">
        <v>7712</v>
      </c>
      <c r="D327" s="47" t="s">
        <v>6758</v>
      </c>
      <c r="E327" s="47">
        <v>44604.417175000002</v>
      </c>
      <c r="F327" s="48">
        <v>1</v>
      </c>
      <c r="G327" s="49">
        <v>19937</v>
      </c>
      <c r="H327" t="s">
        <v>238</v>
      </c>
      <c r="I327">
        <v>0</v>
      </c>
      <c r="J327">
        <v>0</v>
      </c>
      <c r="K327" t="s">
        <v>241</v>
      </c>
      <c r="L327" t="s">
        <v>2186</v>
      </c>
      <c r="M327" t="s">
        <v>7713</v>
      </c>
      <c r="N327" t="s">
        <v>254</v>
      </c>
      <c r="O327" t="s">
        <v>568</v>
      </c>
    </row>
    <row r="328" spans="1:15" x14ac:dyDescent="0.3">
      <c r="A328" t="s">
        <v>2831</v>
      </c>
      <c r="B328" t="s">
        <v>2831</v>
      </c>
      <c r="C328" t="s">
        <v>7728</v>
      </c>
      <c r="D328" s="47" t="s">
        <v>6763</v>
      </c>
      <c r="E328" s="47">
        <v>44593.63327943287</v>
      </c>
      <c r="F328" s="48">
        <v>1</v>
      </c>
      <c r="G328" s="49">
        <v>7380</v>
      </c>
      <c r="H328" t="s">
        <v>238</v>
      </c>
      <c r="I328">
        <v>0</v>
      </c>
      <c r="J328">
        <v>0</v>
      </c>
      <c r="K328" t="s">
        <v>242</v>
      </c>
      <c r="L328" t="s">
        <v>2186</v>
      </c>
      <c r="M328" t="s">
        <v>7729</v>
      </c>
      <c r="N328" t="s">
        <v>254</v>
      </c>
      <c r="O328" t="s">
        <v>568</v>
      </c>
    </row>
    <row r="329" spans="1:15" x14ac:dyDescent="0.3">
      <c r="A329" t="s">
        <v>2831</v>
      </c>
      <c r="B329" t="s">
        <v>2831</v>
      </c>
      <c r="C329" t="s">
        <v>4645</v>
      </c>
      <c r="D329" s="47" t="s">
        <v>4356</v>
      </c>
      <c r="E329" s="47">
        <v>44620.728808761574</v>
      </c>
      <c r="F329" s="48">
        <v>1</v>
      </c>
      <c r="G329" s="49">
        <v>7427</v>
      </c>
      <c r="H329" t="s">
        <v>249</v>
      </c>
      <c r="I329">
        <v>0</v>
      </c>
      <c r="J329">
        <v>0</v>
      </c>
      <c r="K329" t="s">
        <v>241</v>
      </c>
      <c r="L329" t="s">
        <v>2173</v>
      </c>
      <c r="M329" t="s">
        <v>4647</v>
      </c>
      <c r="N329" t="s">
        <v>2147</v>
      </c>
      <c r="O329" t="s">
        <v>568</v>
      </c>
    </row>
    <row r="330" spans="1:15" x14ac:dyDescent="0.3">
      <c r="A330" t="s">
        <v>2831</v>
      </c>
      <c r="B330" t="s">
        <v>2831</v>
      </c>
      <c r="C330" t="s">
        <v>7974</v>
      </c>
      <c r="D330" s="47" t="s">
        <v>5566</v>
      </c>
      <c r="E330" s="47">
        <v>44617.504266319447</v>
      </c>
      <c r="F330" s="48">
        <v>1</v>
      </c>
      <c r="G330" s="49">
        <v>15008</v>
      </c>
      <c r="H330" t="s">
        <v>238</v>
      </c>
      <c r="I330">
        <v>0</v>
      </c>
      <c r="J330">
        <v>0</v>
      </c>
      <c r="K330" t="s">
        <v>246</v>
      </c>
      <c r="L330" t="s">
        <v>2186</v>
      </c>
      <c r="M330" t="s">
        <v>7975</v>
      </c>
      <c r="N330" t="s">
        <v>254</v>
      </c>
      <c r="O330" t="s">
        <v>568</v>
      </c>
    </row>
    <row r="331" spans="1:15" x14ac:dyDescent="0.3">
      <c r="A331" t="s">
        <v>2831</v>
      </c>
      <c r="B331" t="s">
        <v>2831</v>
      </c>
      <c r="C331" t="s">
        <v>3099</v>
      </c>
      <c r="D331" s="47" t="s">
        <v>2991</v>
      </c>
      <c r="E331" s="47">
        <v>44617.715119791668</v>
      </c>
      <c r="F331" s="48">
        <v>1</v>
      </c>
      <c r="G331" s="49">
        <v>9369</v>
      </c>
      <c r="H331" t="s">
        <v>249</v>
      </c>
      <c r="I331">
        <v>0</v>
      </c>
      <c r="J331">
        <v>0</v>
      </c>
      <c r="K331" t="s">
        <v>246</v>
      </c>
      <c r="L331" t="s">
        <v>2160</v>
      </c>
      <c r="M331" t="s">
        <v>2925</v>
      </c>
      <c r="N331" t="s">
        <v>2147</v>
      </c>
      <c r="O331" t="s">
        <v>568</v>
      </c>
    </row>
    <row r="332" spans="1:15" x14ac:dyDescent="0.3">
      <c r="A332" t="s">
        <v>2831</v>
      </c>
      <c r="B332" t="s">
        <v>2831</v>
      </c>
      <c r="C332" t="s">
        <v>8336</v>
      </c>
      <c r="D332" s="47" t="s">
        <v>4359</v>
      </c>
      <c r="E332" s="47">
        <v>44618.489358993058</v>
      </c>
      <c r="F332" s="48">
        <v>1</v>
      </c>
      <c r="G332" s="49">
        <v>20913</v>
      </c>
      <c r="H332" t="s">
        <v>249</v>
      </c>
      <c r="I332">
        <v>0</v>
      </c>
      <c r="J332">
        <v>0</v>
      </c>
      <c r="K332" t="s">
        <v>239</v>
      </c>
      <c r="L332" t="s">
        <v>2173</v>
      </c>
      <c r="M332" t="s">
        <v>8337</v>
      </c>
      <c r="N332" t="s">
        <v>254</v>
      </c>
      <c r="O332" t="s">
        <v>568</v>
      </c>
    </row>
    <row r="333" spans="1:15" x14ac:dyDescent="0.3">
      <c r="A333" t="s">
        <v>2831</v>
      </c>
      <c r="B333" t="s">
        <v>2831</v>
      </c>
      <c r="C333" t="s">
        <v>4560</v>
      </c>
      <c r="D333" s="47" t="s">
        <v>4561</v>
      </c>
      <c r="E333" s="47">
        <v>44606.332573148145</v>
      </c>
      <c r="F333" s="48">
        <v>1</v>
      </c>
      <c r="G333" s="49">
        <v>7931</v>
      </c>
      <c r="H333" t="s">
        <v>238</v>
      </c>
      <c r="I333">
        <v>0</v>
      </c>
      <c r="J333">
        <v>0</v>
      </c>
      <c r="K333" t="s">
        <v>242</v>
      </c>
      <c r="L333" t="s">
        <v>2186</v>
      </c>
      <c r="M333" t="s">
        <v>4562</v>
      </c>
      <c r="N333" t="s">
        <v>254</v>
      </c>
      <c r="O333" t="s">
        <v>568</v>
      </c>
    </row>
    <row r="334" spans="1:15" x14ac:dyDescent="0.3">
      <c r="A334" t="s">
        <v>2831</v>
      </c>
      <c r="B334" t="s">
        <v>2831</v>
      </c>
      <c r="C334" t="s">
        <v>8561</v>
      </c>
      <c r="D334" s="47" t="s">
        <v>5896</v>
      </c>
      <c r="E334" s="47">
        <v>44611.47440540509</v>
      </c>
      <c r="F334" s="48">
        <v>1</v>
      </c>
      <c r="G334" s="49">
        <v>30045</v>
      </c>
      <c r="H334" t="s">
        <v>249</v>
      </c>
      <c r="I334">
        <v>0</v>
      </c>
      <c r="J334">
        <v>0</v>
      </c>
      <c r="K334" t="s">
        <v>236</v>
      </c>
      <c r="L334" t="s">
        <v>2186</v>
      </c>
      <c r="M334" t="s">
        <v>8562</v>
      </c>
      <c r="N334" t="s">
        <v>254</v>
      </c>
      <c r="O334" t="s">
        <v>568</v>
      </c>
    </row>
    <row r="335" spans="1:15" x14ac:dyDescent="0.3">
      <c r="A335" t="s">
        <v>2831</v>
      </c>
      <c r="B335" t="s">
        <v>2831</v>
      </c>
      <c r="C335" t="s">
        <v>5026</v>
      </c>
      <c r="D335" s="47" t="s">
        <v>2661</v>
      </c>
      <c r="E335" s="47">
        <v>44601.501168020834</v>
      </c>
      <c r="F335" s="48">
        <v>1</v>
      </c>
      <c r="G335" s="49">
        <v>3604</v>
      </c>
      <c r="H335" t="s">
        <v>238</v>
      </c>
      <c r="I335">
        <v>0</v>
      </c>
      <c r="J335">
        <v>0</v>
      </c>
      <c r="K335" t="s">
        <v>236</v>
      </c>
      <c r="L335" t="s">
        <v>2160</v>
      </c>
      <c r="M335" t="s">
        <v>5028</v>
      </c>
      <c r="N335" t="s">
        <v>254</v>
      </c>
      <c r="O335" t="s">
        <v>568</v>
      </c>
    </row>
    <row r="336" spans="1:15" x14ac:dyDescent="0.3">
      <c r="A336" t="s">
        <v>2831</v>
      </c>
      <c r="B336" t="s">
        <v>2831</v>
      </c>
      <c r="C336" t="s">
        <v>8687</v>
      </c>
      <c r="D336" s="47" t="s">
        <v>5738</v>
      </c>
      <c r="E336" s="47">
        <v>44593.697751967593</v>
      </c>
      <c r="F336" s="48">
        <v>1</v>
      </c>
      <c r="G336" s="49">
        <v>39800</v>
      </c>
      <c r="H336" t="s">
        <v>238</v>
      </c>
      <c r="I336">
        <v>0</v>
      </c>
      <c r="J336">
        <v>0</v>
      </c>
      <c r="K336" t="s">
        <v>242</v>
      </c>
      <c r="L336" t="s">
        <v>2186</v>
      </c>
      <c r="M336" t="s">
        <v>8688</v>
      </c>
      <c r="N336" t="s">
        <v>254</v>
      </c>
      <c r="O336" t="s">
        <v>568</v>
      </c>
    </row>
    <row r="337" spans="1:15" x14ac:dyDescent="0.3">
      <c r="A337" t="s">
        <v>2831</v>
      </c>
      <c r="B337" t="s">
        <v>2831</v>
      </c>
      <c r="C337" t="s">
        <v>8826</v>
      </c>
      <c r="D337" s="47" t="s">
        <v>6196</v>
      </c>
      <c r="E337" s="47">
        <v>44617.440010613427</v>
      </c>
      <c r="F337" s="48">
        <v>1</v>
      </c>
      <c r="G337" s="49">
        <v>18172</v>
      </c>
      <c r="H337" t="s">
        <v>238</v>
      </c>
      <c r="I337">
        <v>0</v>
      </c>
      <c r="J337">
        <v>0</v>
      </c>
      <c r="K337" t="s">
        <v>236</v>
      </c>
      <c r="L337" t="s">
        <v>2186</v>
      </c>
      <c r="M337" t="s">
        <v>8827</v>
      </c>
      <c r="N337" t="s">
        <v>254</v>
      </c>
      <c r="O337" t="s">
        <v>568</v>
      </c>
    </row>
    <row r="338" spans="1:15" x14ac:dyDescent="0.3">
      <c r="A338" t="s">
        <v>2831</v>
      </c>
      <c r="B338" t="s">
        <v>2831</v>
      </c>
      <c r="C338" t="s">
        <v>8878</v>
      </c>
      <c r="D338" s="47" t="s">
        <v>5652</v>
      </c>
      <c r="E338" s="47">
        <v>44614.458379861113</v>
      </c>
      <c r="F338" s="48">
        <v>1</v>
      </c>
      <c r="G338" s="49">
        <v>18484</v>
      </c>
      <c r="H338" t="s">
        <v>238</v>
      </c>
      <c r="I338">
        <v>0</v>
      </c>
      <c r="J338">
        <v>0</v>
      </c>
      <c r="K338" t="s">
        <v>246</v>
      </c>
      <c r="L338" t="s">
        <v>2186</v>
      </c>
      <c r="M338" t="s">
        <v>8879</v>
      </c>
      <c r="N338" t="s">
        <v>254</v>
      </c>
      <c r="O338" t="s">
        <v>568</v>
      </c>
    </row>
    <row r="339" spans="1:15" x14ac:dyDescent="0.3">
      <c r="A339" t="s">
        <v>2831</v>
      </c>
      <c r="B339" t="s">
        <v>2831</v>
      </c>
      <c r="C339" t="s">
        <v>9062</v>
      </c>
      <c r="D339" s="47" t="s">
        <v>5466</v>
      </c>
      <c r="E339" s="47">
        <v>44601.50465949074</v>
      </c>
      <c r="F339" s="48">
        <v>1</v>
      </c>
      <c r="G339" s="49">
        <v>23671</v>
      </c>
      <c r="H339" t="s">
        <v>238</v>
      </c>
      <c r="I339">
        <v>0</v>
      </c>
      <c r="J339">
        <v>0</v>
      </c>
      <c r="K339" t="s">
        <v>246</v>
      </c>
      <c r="L339" t="s">
        <v>2186</v>
      </c>
      <c r="M339" t="s">
        <v>9063</v>
      </c>
      <c r="N339" t="s">
        <v>254</v>
      </c>
      <c r="O339" t="s">
        <v>568</v>
      </c>
    </row>
    <row r="340" spans="1:15" x14ac:dyDescent="0.3">
      <c r="A340" t="s">
        <v>2831</v>
      </c>
      <c r="B340" t="s">
        <v>2831</v>
      </c>
      <c r="C340" t="s">
        <v>9079</v>
      </c>
      <c r="D340" s="47" t="s">
        <v>2641</v>
      </c>
      <c r="E340" s="47">
        <v>44604.431722569447</v>
      </c>
      <c r="F340" s="48">
        <v>1</v>
      </c>
      <c r="G340" s="49">
        <v>10006</v>
      </c>
      <c r="H340" t="s">
        <v>238</v>
      </c>
      <c r="I340">
        <v>0</v>
      </c>
      <c r="J340">
        <v>0</v>
      </c>
      <c r="K340" t="s">
        <v>236</v>
      </c>
      <c r="L340" t="s">
        <v>2160</v>
      </c>
      <c r="M340" t="s">
        <v>2936</v>
      </c>
      <c r="N340" t="s">
        <v>254</v>
      </c>
      <c r="O340" t="s">
        <v>568</v>
      </c>
    </row>
    <row r="341" spans="1:15" x14ac:dyDescent="0.3">
      <c r="A341" t="s">
        <v>2831</v>
      </c>
      <c r="B341" t="s">
        <v>2831</v>
      </c>
      <c r="C341" t="s">
        <v>9401</v>
      </c>
      <c r="D341" s="47" t="s">
        <v>5475</v>
      </c>
      <c r="E341" s="47">
        <v>44620.556745254631</v>
      </c>
      <c r="F341" s="48">
        <v>1</v>
      </c>
      <c r="G341" s="49">
        <v>28724</v>
      </c>
      <c r="H341" t="s">
        <v>238</v>
      </c>
      <c r="I341">
        <v>0</v>
      </c>
      <c r="J341">
        <v>0</v>
      </c>
      <c r="K341" t="s">
        <v>236</v>
      </c>
      <c r="L341" t="s">
        <v>2186</v>
      </c>
      <c r="M341" t="s">
        <v>9402</v>
      </c>
      <c r="N341" t="s">
        <v>254</v>
      </c>
      <c r="O341" t="s">
        <v>568</v>
      </c>
    </row>
    <row r="342" spans="1:15" x14ac:dyDescent="0.3">
      <c r="A342" t="s">
        <v>2831</v>
      </c>
      <c r="B342" t="s">
        <v>2831</v>
      </c>
      <c r="C342" t="s">
        <v>5331</v>
      </c>
      <c r="D342" s="47" t="s">
        <v>2639</v>
      </c>
      <c r="E342" s="47">
        <v>44603.590169675925</v>
      </c>
      <c r="F342" s="48">
        <v>1</v>
      </c>
      <c r="G342" s="49">
        <v>5056</v>
      </c>
      <c r="H342" t="s">
        <v>238</v>
      </c>
      <c r="I342">
        <v>0</v>
      </c>
      <c r="J342">
        <v>0</v>
      </c>
      <c r="K342" t="s">
        <v>246</v>
      </c>
      <c r="L342" t="s">
        <v>2160</v>
      </c>
      <c r="M342" t="s">
        <v>5332</v>
      </c>
      <c r="N342" t="s">
        <v>254</v>
      </c>
      <c r="O342" t="s">
        <v>568</v>
      </c>
    </row>
    <row r="343" spans="1:15" x14ac:dyDescent="0.3">
      <c r="A343" t="s">
        <v>2831</v>
      </c>
      <c r="B343" t="s">
        <v>2831</v>
      </c>
      <c r="C343" t="s">
        <v>9575</v>
      </c>
      <c r="D343" s="47" t="s">
        <v>5810</v>
      </c>
      <c r="E343" s="47">
        <v>44595.721702465278</v>
      </c>
      <c r="F343" s="48">
        <v>1</v>
      </c>
      <c r="G343" s="49">
        <v>5935</v>
      </c>
      <c r="H343" t="s">
        <v>249</v>
      </c>
      <c r="I343">
        <v>0</v>
      </c>
      <c r="J343">
        <v>0</v>
      </c>
      <c r="K343" t="s">
        <v>246</v>
      </c>
      <c r="L343" t="s">
        <v>2186</v>
      </c>
      <c r="M343" t="s">
        <v>9576</v>
      </c>
      <c r="N343" t="s">
        <v>254</v>
      </c>
      <c r="O343" t="s">
        <v>568</v>
      </c>
    </row>
    <row r="344" spans="1:15" x14ac:dyDescent="0.3">
      <c r="A344" t="s">
        <v>2831</v>
      </c>
      <c r="B344" t="s">
        <v>2831</v>
      </c>
      <c r="C344" t="s">
        <v>9579</v>
      </c>
      <c r="D344" s="47" t="s">
        <v>5652</v>
      </c>
      <c r="E344" s="47">
        <v>44593.630336226852</v>
      </c>
      <c r="F344" s="48">
        <v>1</v>
      </c>
      <c r="G344" s="49">
        <v>18289</v>
      </c>
      <c r="H344" t="s">
        <v>238</v>
      </c>
      <c r="I344">
        <v>0</v>
      </c>
      <c r="J344">
        <v>0</v>
      </c>
      <c r="K344" t="s">
        <v>246</v>
      </c>
      <c r="L344" t="s">
        <v>2186</v>
      </c>
      <c r="M344" t="s">
        <v>9580</v>
      </c>
      <c r="N344" t="s">
        <v>254</v>
      </c>
      <c r="O344" t="s">
        <v>568</v>
      </c>
    </row>
    <row r="345" spans="1:15" x14ac:dyDescent="0.3">
      <c r="A345" t="s">
        <v>2831</v>
      </c>
      <c r="B345" t="s">
        <v>2831</v>
      </c>
      <c r="C345" t="s">
        <v>9581</v>
      </c>
      <c r="D345" s="47" t="s">
        <v>5978</v>
      </c>
      <c r="E345" s="47">
        <v>44613.705578506946</v>
      </c>
      <c r="F345" s="48">
        <v>1</v>
      </c>
      <c r="G345" s="49">
        <v>52061</v>
      </c>
      <c r="H345" t="s">
        <v>249</v>
      </c>
      <c r="I345">
        <v>0</v>
      </c>
      <c r="J345">
        <v>0</v>
      </c>
      <c r="K345" t="s">
        <v>242</v>
      </c>
      <c r="L345" t="s">
        <v>2186</v>
      </c>
      <c r="M345" t="s">
        <v>9582</v>
      </c>
      <c r="N345" t="s">
        <v>254</v>
      </c>
      <c r="O345" t="s">
        <v>568</v>
      </c>
    </row>
    <row r="346" spans="1:15" x14ac:dyDescent="0.3">
      <c r="A346" t="s">
        <v>2831</v>
      </c>
      <c r="B346" t="s">
        <v>2831</v>
      </c>
      <c r="C346" t="s">
        <v>9631</v>
      </c>
      <c r="D346" s="47" t="s">
        <v>5563</v>
      </c>
      <c r="E346" s="47">
        <v>44606.448414386577</v>
      </c>
      <c r="F346" s="48">
        <v>1</v>
      </c>
      <c r="G346" s="49">
        <v>23875</v>
      </c>
      <c r="H346" t="s">
        <v>238</v>
      </c>
      <c r="I346">
        <v>0</v>
      </c>
      <c r="J346">
        <v>0</v>
      </c>
      <c r="K346" t="s">
        <v>236</v>
      </c>
      <c r="L346" t="s">
        <v>2186</v>
      </c>
      <c r="M346" t="s">
        <v>9632</v>
      </c>
      <c r="N346" t="s">
        <v>254</v>
      </c>
      <c r="O346" t="s">
        <v>568</v>
      </c>
    </row>
    <row r="347" spans="1:15" x14ac:dyDescent="0.3">
      <c r="A347" t="s">
        <v>2831</v>
      </c>
      <c r="B347" t="s">
        <v>2831</v>
      </c>
      <c r="C347" t="s">
        <v>9737</v>
      </c>
      <c r="D347" s="47" t="s">
        <v>5978</v>
      </c>
      <c r="E347" s="47">
        <v>44610.26805864583</v>
      </c>
      <c r="F347" s="48">
        <v>1</v>
      </c>
      <c r="G347" s="49">
        <v>29561</v>
      </c>
      <c r="H347" t="s">
        <v>238</v>
      </c>
      <c r="I347">
        <v>0</v>
      </c>
      <c r="J347">
        <v>0</v>
      </c>
      <c r="K347" t="s">
        <v>242</v>
      </c>
      <c r="L347" t="s">
        <v>2186</v>
      </c>
      <c r="M347" t="s">
        <v>9738</v>
      </c>
      <c r="N347" t="s">
        <v>254</v>
      </c>
      <c r="O347" t="s">
        <v>568</v>
      </c>
    </row>
    <row r="348" spans="1:15" x14ac:dyDescent="0.3">
      <c r="A348" t="s">
        <v>2831</v>
      </c>
      <c r="B348" t="s">
        <v>2831</v>
      </c>
      <c r="C348" t="s">
        <v>4722</v>
      </c>
      <c r="D348" s="47" t="s">
        <v>4371</v>
      </c>
      <c r="E348" s="47">
        <v>44620.577974074076</v>
      </c>
      <c r="F348" s="48">
        <v>1</v>
      </c>
      <c r="G348" s="49">
        <v>9915</v>
      </c>
      <c r="H348" t="s">
        <v>238</v>
      </c>
      <c r="I348">
        <v>0</v>
      </c>
      <c r="J348">
        <v>0</v>
      </c>
      <c r="K348" t="s">
        <v>242</v>
      </c>
      <c r="L348" t="s">
        <v>2186</v>
      </c>
      <c r="M348" t="s">
        <v>4724</v>
      </c>
      <c r="N348" t="s">
        <v>254</v>
      </c>
      <c r="O348" t="s">
        <v>568</v>
      </c>
    </row>
    <row r="349" spans="1:15" x14ac:dyDescent="0.3">
      <c r="A349" t="s">
        <v>2831</v>
      </c>
      <c r="B349" t="s">
        <v>2831</v>
      </c>
      <c r="C349" t="s">
        <v>9764</v>
      </c>
      <c r="D349" s="47" t="s">
        <v>5867</v>
      </c>
      <c r="E349" s="47">
        <v>44610.311186886574</v>
      </c>
      <c r="F349" s="48">
        <v>1</v>
      </c>
      <c r="G349" s="49">
        <v>9728</v>
      </c>
      <c r="H349" t="s">
        <v>238</v>
      </c>
      <c r="I349">
        <v>0</v>
      </c>
      <c r="J349">
        <v>0</v>
      </c>
      <c r="K349" t="s">
        <v>236</v>
      </c>
      <c r="L349" t="s">
        <v>2186</v>
      </c>
      <c r="M349" t="s">
        <v>9765</v>
      </c>
      <c r="N349" t="s">
        <v>254</v>
      </c>
      <c r="O349" t="s">
        <v>568</v>
      </c>
    </row>
    <row r="350" spans="1:15" x14ac:dyDescent="0.3">
      <c r="A350" t="s">
        <v>2831</v>
      </c>
      <c r="B350" t="s">
        <v>2831</v>
      </c>
      <c r="C350" t="s">
        <v>9887</v>
      </c>
      <c r="D350" s="47" t="s">
        <v>5701</v>
      </c>
      <c r="E350" s="47">
        <v>44593.631752430556</v>
      </c>
      <c r="F350" s="48">
        <v>1</v>
      </c>
      <c r="G350" s="49">
        <v>20792</v>
      </c>
      <c r="H350" t="s">
        <v>238</v>
      </c>
      <c r="I350">
        <v>0</v>
      </c>
      <c r="J350">
        <v>0</v>
      </c>
      <c r="K350" t="s">
        <v>242</v>
      </c>
      <c r="L350" t="s">
        <v>2186</v>
      </c>
      <c r="M350" t="s">
        <v>9888</v>
      </c>
      <c r="N350" t="s">
        <v>254</v>
      </c>
      <c r="O350" t="s">
        <v>568</v>
      </c>
    </row>
    <row r="351" spans="1:15" x14ac:dyDescent="0.3">
      <c r="A351" t="s">
        <v>2831</v>
      </c>
      <c r="B351" t="s">
        <v>2831</v>
      </c>
      <c r="C351" t="s">
        <v>9911</v>
      </c>
      <c r="D351" s="47" t="s">
        <v>5896</v>
      </c>
      <c r="E351" s="47">
        <v>44620.499858993055</v>
      </c>
      <c r="F351" s="48">
        <v>1</v>
      </c>
      <c r="G351" s="49">
        <v>19651</v>
      </c>
      <c r="H351" t="s">
        <v>238</v>
      </c>
      <c r="I351">
        <v>0</v>
      </c>
      <c r="J351">
        <v>0</v>
      </c>
      <c r="K351" t="s">
        <v>236</v>
      </c>
      <c r="L351" t="s">
        <v>2186</v>
      </c>
      <c r="M351" t="s">
        <v>9912</v>
      </c>
      <c r="N351" t="s">
        <v>2147</v>
      </c>
      <c r="O351" t="s">
        <v>568</v>
      </c>
    </row>
    <row r="352" spans="1:15" x14ac:dyDescent="0.3">
      <c r="A352" t="s">
        <v>2831</v>
      </c>
      <c r="B352" t="s">
        <v>2831</v>
      </c>
      <c r="C352" t="s">
        <v>10016</v>
      </c>
      <c r="D352" s="47" t="s">
        <v>5645</v>
      </c>
      <c r="E352" s="47">
        <v>44607.770495983794</v>
      </c>
      <c r="F352" s="48">
        <v>1</v>
      </c>
      <c r="G352" s="49">
        <v>-1</v>
      </c>
      <c r="H352" t="s">
        <v>249</v>
      </c>
      <c r="I352">
        <v>0</v>
      </c>
      <c r="J352">
        <v>0</v>
      </c>
      <c r="K352" t="s">
        <v>242</v>
      </c>
      <c r="L352" t="s">
        <v>1535</v>
      </c>
      <c r="M352" t="s">
        <v>1535</v>
      </c>
      <c r="N352" t="s">
        <v>2147</v>
      </c>
      <c r="O352" t="s">
        <v>568</v>
      </c>
    </row>
    <row r="353" spans="1:15" x14ac:dyDescent="0.3">
      <c r="A353" t="s">
        <v>2831</v>
      </c>
      <c r="B353" t="s">
        <v>2831</v>
      </c>
      <c r="C353" t="s">
        <v>10082</v>
      </c>
      <c r="D353" s="47" t="s">
        <v>5731</v>
      </c>
      <c r="E353" s="47">
        <v>44620.403299421298</v>
      </c>
      <c r="F353" s="48">
        <v>1</v>
      </c>
      <c r="G353" s="49">
        <v>5548</v>
      </c>
      <c r="H353" t="s">
        <v>249</v>
      </c>
      <c r="I353">
        <v>0</v>
      </c>
      <c r="J353">
        <v>0</v>
      </c>
      <c r="K353" t="s">
        <v>242</v>
      </c>
      <c r="L353" t="s">
        <v>1535</v>
      </c>
      <c r="M353" t="s">
        <v>1535</v>
      </c>
      <c r="N353" t="s">
        <v>254</v>
      </c>
      <c r="O353" t="s">
        <v>568</v>
      </c>
    </row>
    <row r="354" spans="1:15" x14ac:dyDescent="0.3">
      <c r="A354" t="s">
        <v>2831</v>
      </c>
      <c r="B354" t="s">
        <v>2831</v>
      </c>
      <c r="C354" t="s">
        <v>4727</v>
      </c>
      <c r="D354" s="47" t="s">
        <v>4371</v>
      </c>
      <c r="E354" s="47">
        <v>44607.581256134261</v>
      </c>
      <c r="F354" s="48">
        <v>1</v>
      </c>
      <c r="G354" s="49">
        <v>9940</v>
      </c>
      <c r="H354" t="s">
        <v>238</v>
      </c>
      <c r="I354">
        <v>0</v>
      </c>
      <c r="J354">
        <v>0</v>
      </c>
      <c r="K354" t="s">
        <v>242</v>
      </c>
      <c r="L354" t="s">
        <v>2160</v>
      </c>
      <c r="M354" t="s">
        <v>4728</v>
      </c>
      <c r="N354" t="s">
        <v>254</v>
      </c>
      <c r="O354" t="s">
        <v>568</v>
      </c>
    </row>
    <row r="355" spans="1:15" x14ac:dyDescent="0.3">
      <c r="A355" t="s">
        <v>2831</v>
      </c>
      <c r="B355" t="s">
        <v>2831</v>
      </c>
      <c r="C355" t="s">
        <v>10447</v>
      </c>
      <c r="D355" s="47" t="s">
        <v>6588</v>
      </c>
      <c r="E355" s="47">
        <v>44607.630266817127</v>
      </c>
      <c r="F355" s="48">
        <v>1</v>
      </c>
      <c r="G355" s="49">
        <v>30261</v>
      </c>
      <c r="H355" t="s">
        <v>249</v>
      </c>
      <c r="I355">
        <v>0</v>
      </c>
      <c r="J355">
        <v>0</v>
      </c>
      <c r="K355" t="s">
        <v>246</v>
      </c>
      <c r="L355" t="s">
        <v>2186</v>
      </c>
      <c r="M355" t="s">
        <v>10448</v>
      </c>
      <c r="N355" t="s">
        <v>254</v>
      </c>
      <c r="O355" t="s">
        <v>568</v>
      </c>
    </row>
    <row r="356" spans="1:15" x14ac:dyDescent="0.3">
      <c r="A356" t="s">
        <v>2831</v>
      </c>
      <c r="B356" t="s">
        <v>2831</v>
      </c>
      <c r="C356" t="s">
        <v>10479</v>
      </c>
      <c r="D356" s="47" t="s">
        <v>6766</v>
      </c>
      <c r="E356" s="47">
        <v>44607.82210193287</v>
      </c>
      <c r="F356" s="48">
        <v>1</v>
      </c>
      <c r="G356" s="49">
        <v>19129</v>
      </c>
      <c r="H356" t="s">
        <v>249</v>
      </c>
      <c r="I356">
        <v>0</v>
      </c>
      <c r="J356">
        <v>0</v>
      </c>
      <c r="K356" t="s">
        <v>239</v>
      </c>
      <c r="L356" t="s">
        <v>2186</v>
      </c>
      <c r="M356" t="s">
        <v>10480</v>
      </c>
      <c r="N356" t="s">
        <v>254</v>
      </c>
      <c r="O356" t="s">
        <v>568</v>
      </c>
    </row>
    <row r="357" spans="1:15" x14ac:dyDescent="0.3">
      <c r="A357" t="s">
        <v>2831</v>
      </c>
      <c r="B357" t="s">
        <v>2831</v>
      </c>
      <c r="C357" t="s">
        <v>10501</v>
      </c>
      <c r="D357" s="47" t="s">
        <v>6295</v>
      </c>
      <c r="E357" s="47">
        <v>44606.609072071762</v>
      </c>
      <c r="F357" s="48">
        <v>1</v>
      </c>
      <c r="G357" s="49">
        <v>10309</v>
      </c>
      <c r="H357" t="s">
        <v>238</v>
      </c>
      <c r="I357">
        <v>0</v>
      </c>
      <c r="J357">
        <v>0</v>
      </c>
      <c r="K357" t="s">
        <v>236</v>
      </c>
      <c r="L357" t="s">
        <v>2186</v>
      </c>
      <c r="M357" t="s">
        <v>10502</v>
      </c>
      <c r="N357" t="s">
        <v>254</v>
      </c>
      <c r="O357" t="s">
        <v>568</v>
      </c>
    </row>
    <row r="358" spans="1:15" x14ac:dyDescent="0.3">
      <c r="A358" t="s">
        <v>2831</v>
      </c>
      <c r="B358" t="s">
        <v>2831</v>
      </c>
      <c r="C358" t="s">
        <v>5558</v>
      </c>
      <c r="D358" s="47" t="s">
        <v>5538</v>
      </c>
      <c r="E358" s="47">
        <v>44573.334836458336</v>
      </c>
      <c r="F358" s="48">
        <v>1.0833333333333333</v>
      </c>
      <c r="G358" s="49">
        <v>29039</v>
      </c>
      <c r="H358" t="s">
        <v>238</v>
      </c>
      <c r="I358">
        <v>0</v>
      </c>
      <c r="J358">
        <v>0</v>
      </c>
      <c r="K358" t="s">
        <v>241</v>
      </c>
      <c r="L358" t="s">
        <v>2186</v>
      </c>
      <c r="M358" t="s">
        <v>5559</v>
      </c>
      <c r="N358" t="s">
        <v>254</v>
      </c>
      <c r="O358" t="s">
        <v>568</v>
      </c>
    </row>
    <row r="359" spans="1:15" x14ac:dyDescent="0.3">
      <c r="A359" t="s">
        <v>2831</v>
      </c>
      <c r="B359" t="s">
        <v>2831</v>
      </c>
      <c r="C359" t="s">
        <v>5782</v>
      </c>
      <c r="D359" s="47" t="s">
        <v>5566</v>
      </c>
      <c r="E359" s="47">
        <v>44578.6718253125</v>
      </c>
      <c r="F359" s="48">
        <v>1.0833333333333333</v>
      </c>
      <c r="G359" s="49">
        <v>15286</v>
      </c>
      <c r="H359" t="s">
        <v>238</v>
      </c>
      <c r="I359">
        <v>0</v>
      </c>
      <c r="J359">
        <v>0</v>
      </c>
      <c r="K359" t="s">
        <v>241</v>
      </c>
      <c r="L359" t="s">
        <v>2186</v>
      </c>
      <c r="M359" t="s">
        <v>5783</v>
      </c>
      <c r="N359" t="s">
        <v>254</v>
      </c>
      <c r="O359" t="s">
        <v>568</v>
      </c>
    </row>
    <row r="360" spans="1:15" x14ac:dyDescent="0.3">
      <c r="A360" t="s">
        <v>2831</v>
      </c>
      <c r="B360" t="s">
        <v>2831</v>
      </c>
      <c r="C360" t="s">
        <v>5864</v>
      </c>
      <c r="D360" s="47" t="s">
        <v>5701</v>
      </c>
      <c r="E360" s="47">
        <v>44592.850084872684</v>
      </c>
      <c r="F360" s="48">
        <v>1.0833333333333333</v>
      </c>
      <c r="G360" s="49">
        <v>40117</v>
      </c>
      <c r="H360" t="s">
        <v>249</v>
      </c>
      <c r="I360">
        <v>0</v>
      </c>
      <c r="J360">
        <v>0</v>
      </c>
      <c r="K360" t="s">
        <v>236</v>
      </c>
      <c r="L360" t="s">
        <v>2186</v>
      </c>
      <c r="M360" t="s">
        <v>5865</v>
      </c>
      <c r="N360" t="s">
        <v>254</v>
      </c>
      <c r="O360" t="s">
        <v>568</v>
      </c>
    </row>
    <row r="361" spans="1:15" x14ac:dyDescent="0.3">
      <c r="A361" t="s">
        <v>2831</v>
      </c>
      <c r="B361" t="s">
        <v>2831</v>
      </c>
      <c r="C361" t="s">
        <v>5965</v>
      </c>
      <c r="D361" s="47" t="s">
        <v>5582</v>
      </c>
      <c r="E361" s="47">
        <v>44580.546606284719</v>
      </c>
      <c r="F361" s="48">
        <v>1.0833333333333333</v>
      </c>
      <c r="G361" s="49">
        <v>18005</v>
      </c>
      <c r="H361" t="s">
        <v>238</v>
      </c>
      <c r="I361">
        <v>0</v>
      </c>
      <c r="J361">
        <v>0</v>
      </c>
      <c r="K361" t="s">
        <v>242</v>
      </c>
      <c r="L361" t="s">
        <v>2186</v>
      </c>
      <c r="M361" t="s">
        <v>5966</v>
      </c>
      <c r="N361" t="s">
        <v>2147</v>
      </c>
      <c r="O361" t="s">
        <v>568</v>
      </c>
    </row>
    <row r="362" spans="1:15" x14ac:dyDescent="0.3">
      <c r="A362" t="s">
        <v>2831</v>
      </c>
      <c r="B362" t="s">
        <v>2831</v>
      </c>
      <c r="C362" t="s">
        <v>6040</v>
      </c>
      <c r="D362" s="47" t="s">
        <v>5810</v>
      </c>
      <c r="E362" s="47">
        <v>44587.601043020833</v>
      </c>
      <c r="F362" s="48">
        <v>1.0833333333333333</v>
      </c>
      <c r="G362" s="49">
        <v>84885</v>
      </c>
      <c r="H362" t="s">
        <v>249</v>
      </c>
      <c r="I362">
        <v>0</v>
      </c>
      <c r="J362">
        <v>0</v>
      </c>
      <c r="K362" t="s">
        <v>242</v>
      </c>
      <c r="L362" t="s">
        <v>2186</v>
      </c>
      <c r="M362" t="s">
        <v>6041</v>
      </c>
      <c r="N362" t="s">
        <v>254</v>
      </c>
      <c r="O362" t="s">
        <v>568</v>
      </c>
    </row>
    <row r="363" spans="1:15" x14ac:dyDescent="0.3">
      <c r="A363" t="s">
        <v>2831</v>
      </c>
      <c r="B363" t="s">
        <v>2831</v>
      </c>
      <c r="C363" t="s">
        <v>6044</v>
      </c>
      <c r="D363" s="47" t="s">
        <v>5587</v>
      </c>
      <c r="E363" s="47">
        <v>44576.473009409725</v>
      </c>
      <c r="F363" s="48">
        <v>1.0833333333333333</v>
      </c>
      <c r="G363" s="49">
        <v>11128</v>
      </c>
      <c r="H363" t="s">
        <v>238</v>
      </c>
      <c r="I363">
        <v>0</v>
      </c>
      <c r="J363">
        <v>0</v>
      </c>
      <c r="K363" t="s">
        <v>246</v>
      </c>
      <c r="L363" t="s">
        <v>2186</v>
      </c>
      <c r="M363" t="s">
        <v>6045</v>
      </c>
      <c r="N363" t="s">
        <v>254</v>
      </c>
      <c r="O363" t="s">
        <v>568</v>
      </c>
    </row>
    <row r="364" spans="1:15" x14ac:dyDescent="0.3">
      <c r="A364" t="s">
        <v>2831</v>
      </c>
      <c r="B364" t="s">
        <v>2831</v>
      </c>
      <c r="C364" t="s">
        <v>3291</v>
      </c>
      <c r="D364" s="47" t="s">
        <v>2966</v>
      </c>
      <c r="E364" s="47">
        <v>44567.263387037034</v>
      </c>
      <c r="F364" s="48">
        <v>1.0833333333333333</v>
      </c>
      <c r="G364" s="49">
        <v>20143</v>
      </c>
      <c r="H364" t="s">
        <v>238</v>
      </c>
      <c r="I364">
        <v>0</v>
      </c>
      <c r="J364">
        <v>0</v>
      </c>
      <c r="K364" t="s">
        <v>236</v>
      </c>
      <c r="L364" t="s">
        <v>2160</v>
      </c>
      <c r="M364" t="s">
        <v>2992</v>
      </c>
      <c r="N364" t="s">
        <v>254</v>
      </c>
      <c r="O364" t="s">
        <v>568</v>
      </c>
    </row>
    <row r="365" spans="1:15" x14ac:dyDescent="0.3">
      <c r="A365" t="s">
        <v>2831</v>
      </c>
      <c r="B365" t="s">
        <v>2831</v>
      </c>
      <c r="C365" t="s">
        <v>6082</v>
      </c>
      <c r="D365" s="47" t="s">
        <v>5556</v>
      </c>
      <c r="E365" s="47">
        <v>44568.267142708333</v>
      </c>
      <c r="F365" s="48">
        <v>1.0833333333333333</v>
      </c>
      <c r="G365" s="49">
        <v>5503</v>
      </c>
      <c r="H365" t="s">
        <v>238</v>
      </c>
      <c r="I365">
        <v>0</v>
      </c>
      <c r="J365">
        <v>0</v>
      </c>
      <c r="K365" t="s">
        <v>241</v>
      </c>
      <c r="L365" t="s">
        <v>2186</v>
      </c>
      <c r="M365" t="s">
        <v>6083</v>
      </c>
      <c r="N365" t="s">
        <v>254</v>
      </c>
      <c r="O365" t="s">
        <v>568</v>
      </c>
    </row>
    <row r="366" spans="1:15" x14ac:dyDescent="0.3">
      <c r="A366" t="s">
        <v>2831</v>
      </c>
      <c r="B366" t="s">
        <v>2831</v>
      </c>
      <c r="C366" t="s">
        <v>6135</v>
      </c>
      <c r="D366" s="47" t="s">
        <v>6087</v>
      </c>
      <c r="E366" s="47">
        <v>44583.351812997687</v>
      </c>
      <c r="F366" s="48">
        <v>1.0833333333333333</v>
      </c>
      <c r="G366" s="49">
        <v>16407</v>
      </c>
      <c r="H366" t="s">
        <v>238</v>
      </c>
      <c r="I366">
        <v>0</v>
      </c>
      <c r="J366">
        <v>0</v>
      </c>
      <c r="K366" t="s">
        <v>236</v>
      </c>
      <c r="L366" t="s">
        <v>2186</v>
      </c>
      <c r="M366" t="s">
        <v>6136</v>
      </c>
      <c r="N366" t="s">
        <v>254</v>
      </c>
      <c r="O366" t="s">
        <v>568</v>
      </c>
    </row>
    <row r="367" spans="1:15" x14ac:dyDescent="0.3">
      <c r="A367" t="s">
        <v>2831</v>
      </c>
      <c r="B367" t="s">
        <v>2831</v>
      </c>
      <c r="C367" t="s">
        <v>6266</v>
      </c>
      <c r="D367" s="47" t="s">
        <v>5538</v>
      </c>
      <c r="E367" s="47">
        <v>44565.303036655096</v>
      </c>
      <c r="F367" s="48">
        <v>1.0833333333333333</v>
      </c>
      <c r="G367" s="49">
        <v>7351</v>
      </c>
      <c r="H367" t="s">
        <v>238</v>
      </c>
      <c r="I367">
        <v>0</v>
      </c>
      <c r="J367">
        <v>0</v>
      </c>
      <c r="K367" t="s">
        <v>241</v>
      </c>
      <c r="L367" t="s">
        <v>2186</v>
      </c>
      <c r="M367" t="s">
        <v>6267</v>
      </c>
      <c r="N367" t="s">
        <v>254</v>
      </c>
      <c r="O367" t="s">
        <v>568</v>
      </c>
    </row>
    <row r="368" spans="1:15" x14ac:dyDescent="0.3">
      <c r="A368" t="s">
        <v>2831</v>
      </c>
      <c r="B368" t="s">
        <v>2831</v>
      </c>
      <c r="C368" t="s">
        <v>6623</v>
      </c>
      <c r="D368" s="47" t="s">
        <v>6087</v>
      </c>
      <c r="E368" s="47">
        <v>44592.295346412036</v>
      </c>
      <c r="F368" s="48">
        <v>1.0833333333333333</v>
      </c>
      <c r="G368" s="49">
        <v>4872</v>
      </c>
      <c r="H368" t="s">
        <v>238</v>
      </c>
      <c r="I368">
        <v>0</v>
      </c>
      <c r="J368">
        <v>0</v>
      </c>
      <c r="K368" t="s">
        <v>236</v>
      </c>
      <c r="L368" t="s">
        <v>2186</v>
      </c>
      <c r="M368" t="s">
        <v>6624</v>
      </c>
      <c r="N368" t="s">
        <v>254</v>
      </c>
      <c r="O368" t="s">
        <v>568</v>
      </c>
    </row>
    <row r="369" spans="1:15" x14ac:dyDescent="0.3">
      <c r="A369" t="s">
        <v>2831</v>
      </c>
      <c r="B369" t="s">
        <v>2831</v>
      </c>
      <c r="C369" t="s">
        <v>6671</v>
      </c>
      <c r="D369" s="47" t="s">
        <v>5701</v>
      </c>
      <c r="E369" s="47">
        <v>44582.369730011575</v>
      </c>
      <c r="F369" s="48">
        <v>1.0833333333333333</v>
      </c>
      <c r="G369" s="49">
        <v>42824</v>
      </c>
      <c r="H369" t="s">
        <v>249</v>
      </c>
      <c r="I369">
        <v>0</v>
      </c>
      <c r="J369">
        <v>0</v>
      </c>
      <c r="K369" t="s">
        <v>236</v>
      </c>
      <c r="L369" t="s">
        <v>2186</v>
      </c>
      <c r="M369" t="s">
        <v>6672</v>
      </c>
      <c r="N369" t="s">
        <v>254</v>
      </c>
      <c r="O369" t="s">
        <v>568</v>
      </c>
    </row>
    <row r="370" spans="1:15" x14ac:dyDescent="0.3">
      <c r="A370" t="s">
        <v>2831</v>
      </c>
      <c r="B370" t="s">
        <v>2831</v>
      </c>
      <c r="C370" t="s">
        <v>3269</v>
      </c>
      <c r="D370" s="47" t="s">
        <v>2991</v>
      </c>
      <c r="E370" s="47">
        <v>44580.714709918982</v>
      </c>
      <c r="F370" s="48">
        <v>1.0833333333333333</v>
      </c>
      <c r="G370" s="49">
        <v>10600</v>
      </c>
      <c r="H370" t="s">
        <v>249</v>
      </c>
      <c r="I370">
        <v>0</v>
      </c>
      <c r="J370">
        <v>0</v>
      </c>
      <c r="K370" t="s">
        <v>236</v>
      </c>
      <c r="L370" t="s">
        <v>2160</v>
      </c>
      <c r="M370" t="s">
        <v>2936</v>
      </c>
      <c r="N370" t="s">
        <v>2147</v>
      </c>
      <c r="O370" t="s">
        <v>568</v>
      </c>
    </row>
    <row r="371" spans="1:15" x14ac:dyDescent="0.3">
      <c r="A371" t="s">
        <v>2831</v>
      </c>
      <c r="B371" t="s">
        <v>2831</v>
      </c>
      <c r="C371" t="s">
        <v>4929</v>
      </c>
      <c r="D371" s="47" t="s">
        <v>2695</v>
      </c>
      <c r="E371" s="47">
        <v>44572.631995289354</v>
      </c>
      <c r="F371" s="48">
        <v>1.0833333333333333</v>
      </c>
      <c r="G371" s="49">
        <v>9475</v>
      </c>
      <c r="H371" t="s">
        <v>238</v>
      </c>
      <c r="I371">
        <v>0</v>
      </c>
      <c r="J371">
        <v>0</v>
      </c>
      <c r="K371" t="s">
        <v>236</v>
      </c>
      <c r="L371" t="s">
        <v>2186</v>
      </c>
      <c r="M371" t="s">
        <v>4930</v>
      </c>
      <c r="N371" t="s">
        <v>254</v>
      </c>
      <c r="O371" t="s">
        <v>568</v>
      </c>
    </row>
    <row r="372" spans="1:15" x14ac:dyDescent="0.3">
      <c r="A372" t="s">
        <v>2831</v>
      </c>
      <c r="B372" t="s">
        <v>2831</v>
      </c>
      <c r="C372" t="s">
        <v>7045</v>
      </c>
      <c r="D372" s="47" t="s">
        <v>5724</v>
      </c>
      <c r="E372" s="47">
        <v>44576.445577858794</v>
      </c>
      <c r="F372" s="48">
        <v>1.0833333333333333</v>
      </c>
      <c r="G372" s="49">
        <v>12473</v>
      </c>
      <c r="H372" t="s">
        <v>238</v>
      </c>
      <c r="I372">
        <v>0</v>
      </c>
      <c r="J372">
        <v>0</v>
      </c>
      <c r="K372" t="s">
        <v>241</v>
      </c>
      <c r="L372" t="s">
        <v>2186</v>
      </c>
      <c r="M372" t="s">
        <v>7046</v>
      </c>
      <c r="N372" t="s">
        <v>254</v>
      </c>
      <c r="O372" t="s">
        <v>568</v>
      </c>
    </row>
    <row r="373" spans="1:15" x14ac:dyDescent="0.3">
      <c r="A373" t="s">
        <v>2831</v>
      </c>
      <c r="B373" t="s">
        <v>2831</v>
      </c>
      <c r="C373" t="s">
        <v>7231</v>
      </c>
      <c r="D373" s="47" t="s">
        <v>2684</v>
      </c>
      <c r="E373" s="47">
        <v>44574.50861045139</v>
      </c>
      <c r="F373" s="48">
        <v>1.0833333333333333</v>
      </c>
      <c r="G373" s="49">
        <v>10626</v>
      </c>
      <c r="H373" t="s">
        <v>238</v>
      </c>
      <c r="I373">
        <v>0</v>
      </c>
      <c r="J373">
        <v>0</v>
      </c>
      <c r="K373" t="s">
        <v>242</v>
      </c>
      <c r="L373" t="s">
        <v>2176</v>
      </c>
      <c r="M373" t="s">
        <v>7232</v>
      </c>
      <c r="N373" t="s">
        <v>254</v>
      </c>
      <c r="O373" t="s">
        <v>568</v>
      </c>
    </row>
    <row r="374" spans="1:15" x14ac:dyDescent="0.3">
      <c r="A374" t="s">
        <v>2831</v>
      </c>
      <c r="B374" t="s">
        <v>2831</v>
      </c>
      <c r="C374" t="s">
        <v>7241</v>
      </c>
      <c r="D374" s="47" t="s">
        <v>5738</v>
      </c>
      <c r="E374" s="47">
        <v>44575.63618854167</v>
      </c>
      <c r="F374" s="48">
        <v>1.0833333333333333</v>
      </c>
      <c r="G374" s="49">
        <v>40047</v>
      </c>
      <c r="H374" t="s">
        <v>238</v>
      </c>
      <c r="I374">
        <v>0</v>
      </c>
      <c r="J374">
        <v>0</v>
      </c>
      <c r="K374" t="s">
        <v>246</v>
      </c>
      <c r="L374" t="s">
        <v>2186</v>
      </c>
      <c r="M374" t="s">
        <v>7242</v>
      </c>
      <c r="N374" t="s">
        <v>254</v>
      </c>
      <c r="O374" t="s">
        <v>568</v>
      </c>
    </row>
    <row r="375" spans="1:15" x14ac:dyDescent="0.3">
      <c r="A375" t="s">
        <v>2831</v>
      </c>
      <c r="B375" t="s">
        <v>2831</v>
      </c>
      <c r="C375" t="s">
        <v>7263</v>
      </c>
      <c r="D375" s="47" t="s">
        <v>5698</v>
      </c>
      <c r="E375" s="47">
        <v>44582.398584918985</v>
      </c>
      <c r="F375" s="48">
        <v>1.0833333333333333</v>
      </c>
      <c r="G375" s="49">
        <v>41117</v>
      </c>
      <c r="H375" t="s">
        <v>249</v>
      </c>
      <c r="I375">
        <v>0</v>
      </c>
      <c r="J375">
        <v>0</v>
      </c>
      <c r="K375" t="s">
        <v>236</v>
      </c>
      <c r="L375" t="s">
        <v>2186</v>
      </c>
      <c r="M375" t="s">
        <v>7264</v>
      </c>
      <c r="N375" t="s">
        <v>254</v>
      </c>
      <c r="O375" t="s">
        <v>568</v>
      </c>
    </row>
    <row r="376" spans="1:15" x14ac:dyDescent="0.3">
      <c r="A376" t="s">
        <v>2831</v>
      </c>
      <c r="B376" t="s">
        <v>2831</v>
      </c>
      <c r="C376" t="s">
        <v>7270</v>
      </c>
      <c r="D376" s="47" t="s">
        <v>5556</v>
      </c>
      <c r="E376" s="47">
        <v>44582.395561689817</v>
      </c>
      <c r="F376" s="48">
        <v>1.0833333333333333</v>
      </c>
      <c r="G376" s="49">
        <v>31902</v>
      </c>
      <c r="H376" t="s">
        <v>249</v>
      </c>
      <c r="I376">
        <v>0</v>
      </c>
      <c r="J376">
        <v>0</v>
      </c>
      <c r="K376" t="s">
        <v>236</v>
      </c>
      <c r="L376" t="s">
        <v>2186</v>
      </c>
      <c r="M376" t="s">
        <v>7271</v>
      </c>
      <c r="N376" t="s">
        <v>254</v>
      </c>
      <c r="O376" t="s">
        <v>568</v>
      </c>
    </row>
    <row r="377" spans="1:15" x14ac:dyDescent="0.3">
      <c r="A377" t="s">
        <v>2831</v>
      </c>
      <c r="B377" t="s">
        <v>2831</v>
      </c>
      <c r="C377" t="s">
        <v>7322</v>
      </c>
      <c r="D377" s="47" t="s">
        <v>5492</v>
      </c>
      <c r="E377" s="47">
        <v>44592.442812615744</v>
      </c>
      <c r="F377" s="48">
        <v>1.0833333333333333</v>
      </c>
      <c r="G377" s="49">
        <v>31180</v>
      </c>
      <c r="H377" t="s">
        <v>238</v>
      </c>
      <c r="I377">
        <v>0</v>
      </c>
      <c r="J377">
        <v>0</v>
      </c>
      <c r="K377" t="s">
        <v>242</v>
      </c>
      <c r="L377" t="s">
        <v>2186</v>
      </c>
      <c r="M377" t="s">
        <v>7323</v>
      </c>
      <c r="N377" t="s">
        <v>254</v>
      </c>
      <c r="O377" t="s">
        <v>568</v>
      </c>
    </row>
    <row r="378" spans="1:15" x14ac:dyDescent="0.3">
      <c r="A378" t="s">
        <v>2831</v>
      </c>
      <c r="B378" t="s">
        <v>2831</v>
      </c>
      <c r="C378" t="s">
        <v>7385</v>
      </c>
      <c r="D378" s="47" t="s">
        <v>6140</v>
      </c>
      <c r="E378" s="47">
        <v>44582.37147604167</v>
      </c>
      <c r="F378" s="48">
        <v>1.0833333333333333</v>
      </c>
      <c r="G378" s="49">
        <v>53437</v>
      </c>
      <c r="H378" t="s">
        <v>249</v>
      </c>
      <c r="I378">
        <v>0</v>
      </c>
      <c r="J378">
        <v>0</v>
      </c>
      <c r="K378" t="s">
        <v>236</v>
      </c>
      <c r="L378" t="s">
        <v>2186</v>
      </c>
      <c r="M378" t="s">
        <v>7386</v>
      </c>
      <c r="N378" t="s">
        <v>254</v>
      </c>
      <c r="O378" t="s">
        <v>568</v>
      </c>
    </row>
    <row r="379" spans="1:15" x14ac:dyDescent="0.3">
      <c r="A379" t="s">
        <v>2831</v>
      </c>
      <c r="B379" t="s">
        <v>2831</v>
      </c>
      <c r="C379" t="s">
        <v>7458</v>
      </c>
      <c r="D379" s="47" t="s">
        <v>4340</v>
      </c>
      <c r="E379" s="47">
        <v>44589.624913807871</v>
      </c>
      <c r="F379" s="48">
        <v>1.0833333333333333</v>
      </c>
      <c r="G379" s="49">
        <v>12669</v>
      </c>
      <c r="H379" t="s">
        <v>238</v>
      </c>
      <c r="I379">
        <v>0</v>
      </c>
      <c r="J379">
        <v>0</v>
      </c>
      <c r="K379" t="s">
        <v>242</v>
      </c>
      <c r="L379" t="s">
        <v>2160</v>
      </c>
      <c r="M379" t="s">
        <v>4388</v>
      </c>
      <c r="N379" t="s">
        <v>254</v>
      </c>
      <c r="O379" t="s">
        <v>568</v>
      </c>
    </row>
    <row r="380" spans="1:15" x14ac:dyDescent="0.3">
      <c r="A380" t="s">
        <v>2831</v>
      </c>
      <c r="B380" t="s">
        <v>2831</v>
      </c>
      <c r="C380" t="s">
        <v>5059</v>
      </c>
      <c r="D380" s="47" t="s">
        <v>2629</v>
      </c>
      <c r="E380" s="47">
        <v>44578.556243368053</v>
      </c>
      <c r="F380" s="48">
        <v>1.0833333333333333</v>
      </c>
      <c r="G380" s="49">
        <v>10929</v>
      </c>
      <c r="H380" t="s">
        <v>238</v>
      </c>
      <c r="I380">
        <v>0</v>
      </c>
      <c r="J380">
        <v>0</v>
      </c>
      <c r="K380" t="s">
        <v>242</v>
      </c>
      <c r="L380" t="s">
        <v>2160</v>
      </c>
      <c r="M380" t="s">
        <v>5060</v>
      </c>
      <c r="N380" t="s">
        <v>2147</v>
      </c>
      <c r="O380" t="s">
        <v>568</v>
      </c>
    </row>
    <row r="381" spans="1:15" x14ac:dyDescent="0.3">
      <c r="A381" t="s">
        <v>2831</v>
      </c>
      <c r="B381" t="s">
        <v>2831</v>
      </c>
      <c r="C381" t="s">
        <v>7596</v>
      </c>
      <c r="D381" s="47" t="s">
        <v>5472</v>
      </c>
      <c r="E381" s="47">
        <v>44572.316151238425</v>
      </c>
      <c r="F381" s="48">
        <v>1.0833333333333333</v>
      </c>
      <c r="G381" s="49">
        <v>28807</v>
      </c>
      <c r="H381" t="s">
        <v>238</v>
      </c>
      <c r="I381">
        <v>0</v>
      </c>
      <c r="J381">
        <v>0</v>
      </c>
      <c r="K381" t="s">
        <v>241</v>
      </c>
      <c r="L381" t="s">
        <v>2186</v>
      </c>
      <c r="M381" t="s">
        <v>7597</v>
      </c>
      <c r="N381" t="s">
        <v>2147</v>
      </c>
      <c r="O381" t="s">
        <v>568</v>
      </c>
    </row>
    <row r="382" spans="1:15" x14ac:dyDescent="0.3">
      <c r="A382" t="s">
        <v>2831</v>
      </c>
      <c r="B382" t="s">
        <v>2831</v>
      </c>
      <c r="C382" t="s">
        <v>7669</v>
      </c>
      <c r="D382" s="47" t="s">
        <v>5630</v>
      </c>
      <c r="E382" s="47">
        <v>44581.593550543985</v>
      </c>
      <c r="F382" s="48">
        <v>1.0833333333333333</v>
      </c>
      <c r="G382" s="49">
        <v>51127</v>
      </c>
      <c r="H382" t="s">
        <v>249</v>
      </c>
      <c r="I382">
        <v>0</v>
      </c>
      <c r="J382">
        <v>0</v>
      </c>
      <c r="K382" t="s">
        <v>236</v>
      </c>
      <c r="L382" t="s">
        <v>2186</v>
      </c>
      <c r="M382" t="s">
        <v>7670</v>
      </c>
      <c r="N382" t="s">
        <v>254</v>
      </c>
      <c r="O382" t="s">
        <v>568</v>
      </c>
    </row>
    <row r="383" spans="1:15" x14ac:dyDescent="0.3">
      <c r="A383" t="s">
        <v>2831</v>
      </c>
      <c r="B383" t="s">
        <v>2831</v>
      </c>
      <c r="C383" t="s">
        <v>7700</v>
      </c>
      <c r="D383" s="47" t="s">
        <v>5527</v>
      </c>
      <c r="E383" s="47">
        <v>44573.319997025465</v>
      </c>
      <c r="F383" s="48">
        <v>1.0833333333333333</v>
      </c>
      <c r="G383" s="49">
        <v>14458</v>
      </c>
      <c r="H383" t="s">
        <v>238</v>
      </c>
      <c r="I383">
        <v>0</v>
      </c>
      <c r="J383">
        <v>0</v>
      </c>
      <c r="K383" t="s">
        <v>236</v>
      </c>
      <c r="L383" t="s">
        <v>2186</v>
      </c>
      <c r="M383" t="s">
        <v>7701</v>
      </c>
      <c r="N383" t="s">
        <v>2147</v>
      </c>
      <c r="O383" t="s">
        <v>568</v>
      </c>
    </row>
    <row r="384" spans="1:15" x14ac:dyDescent="0.3">
      <c r="A384" t="s">
        <v>2831</v>
      </c>
      <c r="B384" t="s">
        <v>2831</v>
      </c>
      <c r="C384" t="s">
        <v>7702</v>
      </c>
      <c r="D384" s="47" t="s">
        <v>5563</v>
      </c>
      <c r="E384" s="47">
        <v>44580.461648842589</v>
      </c>
      <c r="F384" s="48">
        <v>1.0833333333333333</v>
      </c>
      <c r="G384" s="49">
        <v>4886</v>
      </c>
      <c r="H384" t="s">
        <v>249</v>
      </c>
      <c r="I384">
        <v>0</v>
      </c>
      <c r="J384">
        <v>0</v>
      </c>
      <c r="K384" t="s">
        <v>241</v>
      </c>
      <c r="L384" t="s">
        <v>2186</v>
      </c>
      <c r="M384" t="s">
        <v>7703</v>
      </c>
      <c r="N384" t="s">
        <v>254</v>
      </c>
      <c r="O384" t="s">
        <v>568</v>
      </c>
    </row>
    <row r="385" spans="1:15" x14ac:dyDescent="0.3">
      <c r="A385" t="s">
        <v>2831</v>
      </c>
      <c r="B385" t="s">
        <v>2831</v>
      </c>
      <c r="C385" t="s">
        <v>8013</v>
      </c>
      <c r="D385" s="47" t="s">
        <v>5516</v>
      </c>
      <c r="E385" s="47">
        <v>44586.487280636575</v>
      </c>
      <c r="F385" s="48">
        <v>1.0833333333333333</v>
      </c>
      <c r="G385" s="49">
        <v>37956</v>
      </c>
      <c r="H385" t="s">
        <v>249</v>
      </c>
      <c r="I385">
        <v>0</v>
      </c>
      <c r="J385">
        <v>0</v>
      </c>
      <c r="K385" t="s">
        <v>236</v>
      </c>
      <c r="L385" t="s">
        <v>2186</v>
      </c>
      <c r="M385" t="s">
        <v>8014</v>
      </c>
      <c r="N385" t="s">
        <v>254</v>
      </c>
      <c r="O385" t="s">
        <v>568</v>
      </c>
    </row>
    <row r="386" spans="1:15" x14ac:dyDescent="0.3">
      <c r="A386" t="s">
        <v>2831</v>
      </c>
      <c r="B386" t="s">
        <v>2831</v>
      </c>
      <c r="C386" t="s">
        <v>8019</v>
      </c>
      <c r="D386" s="47" t="s">
        <v>5577</v>
      </c>
      <c r="E386" s="47">
        <v>44592.703414201387</v>
      </c>
      <c r="F386" s="48">
        <v>1.0833333333333333</v>
      </c>
      <c r="G386" s="49">
        <v>71176</v>
      </c>
      <c r="H386" t="s">
        <v>249</v>
      </c>
      <c r="I386">
        <v>0</v>
      </c>
      <c r="J386">
        <v>0</v>
      </c>
      <c r="K386" t="s">
        <v>236</v>
      </c>
      <c r="L386" t="s">
        <v>2186</v>
      </c>
      <c r="M386" t="s">
        <v>8020</v>
      </c>
      <c r="N386" t="s">
        <v>254</v>
      </c>
      <c r="O386" t="s">
        <v>568</v>
      </c>
    </row>
    <row r="387" spans="1:15" x14ac:dyDescent="0.3">
      <c r="A387" t="s">
        <v>2831</v>
      </c>
      <c r="B387" t="s">
        <v>2831</v>
      </c>
      <c r="C387" t="s">
        <v>2982</v>
      </c>
      <c r="D387" s="47" t="s">
        <v>2950</v>
      </c>
      <c r="E387" s="47">
        <v>44568.310316238429</v>
      </c>
      <c r="F387" s="48">
        <v>1.0833333333333333</v>
      </c>
      <c r="G387" s="49">
        <v>7091</v>
      </c>
      <c r="H387" t="s">
        <v>238</v>
      </c>
      <c r="I387">
        <v>0</v>
      </c>
      <c r="J387">
        <v>0</v>
      </c>
      <c r="K387" t="s">
        <v>242</v>
      </c>
      <c r="L387" t="s">
        <v>2186</v>
      </c>
      <c r="M387" t="s">
        <v>2983</v>
      </c>
      <c r="N387" t="s">
        <v>254</v>
      </c>
      <c r="O387" t="s">
        <v>568</v>
      </c>
    </row>
    <row r="388" spans="1:15" x14ac:dyDescent="0.3">
      <c r="A388" t="s">
        <v>2831</v>
      </c>
      <c r="B388" t="s">
        <v>2831</v>
      </c>
      <c r="C388" t="s">
        <v>8389</v>
      </c>
      <c r="D388" s="47" t="s">
        <v>6295</v>
      </c>
      <c r="E388" s="47">
        <v>44590.396865740739</v>
      </c>
      <c r="F388" s="48">
        <v>1.0833333333333333</v>
      </c>
      <c r="G388" s="49">
        <v>39137</v>
      </c>
      <c r="H388" t="s">
        <v>249</v>
      </c>
      <c r="I388">
        <v>0</v>
      </c>
      <c r="J388">
        <v>0</v>
      </c>
      <c r="K388" t="s">
        <v>242</v>
      </c>
      <c r="L388" t="s">
        <v>2186</v>
      </c>
      <c r="M388" t="s">
        <v>8390</v>
      </c>
      <c r="N388" t="s">
        <v>254</v>
      </c>
      <c r="O388" t="s">
        <v>568</v>
      </c>
    </row>
    <row r="389" spans="1:15" x14ac:dyDescent="0.3">
      <c r="A389" t="s">
        <v>2831</v>
      </c>
      <c r="B389" t="s">
        <v>2831</v>
      </c>
      <c r="C389" t="s">
        <v>8529</v>
      </c>
      <c r="D389" s="47" t="s">
        <v>6140</v>
      </c>
      <c r="E389" s="47">
        <v>44578.676363460647</v>
      </c>
      <c r="F389" s="48">
        <v>1.0833333333333333</v>
      </c>
      <c r="G389" s="49">
        <v>20404</v>
      </c>
      <c r="H389" t="s">
        <v>238</v>
      </c>
      <c r="I389">
        <v>0</v>
      </c>
      <c r="J389">
        <v>0</v>
      </c>
      <c r="K389" t="s">
        <v>241</v>
      </c>
      <c r="L389" t="s">
        <v>2186</v>
      </c>
      <c r="M389" t="s">
        <v>8530</v>
      </c>
      <c r="N389" t="s">
        <v>254</v>
      </c>
      <c r="O389" t="s">
        <v>568</v>
      </c>
    </row>
    <row r="390" spans="1:15" x14ac:dyDescent="0.3">
      <c r="A390" t="s">
        <v>2831</v>
      </c>
      <c r="B390" t="s">
        <v>2831</v>
      </c>
      <c r="C390" t="s">
        <v>8537</v>
      </c>
      <c r="D390" s="47" t="s">
        <v>5497</v>
      </c>
      <c r="E390" s="47">
        <v>44566.717071840278</v>
      </c>
      <c r="F390" s="48">
        <v>1.0833333333333333</v>
      </c>
      <c r="G390" s="49">
        <v>160</v>
      </c>
      <c r="H390" t="s">
        <v>249</v>
      </c>
      <c r="I390">
        <v>0</v>
      </c>
      <c r="J390">
        <v>0</v>
      </c>
      <c r="K390" t="s">
        <v>241</v>
      </c>
      <c r="L390" t="s">
        <v>2186</v>
      </c>
      <c r="M390" t="s">
        <v>8538</v>
      </c>
      <c r="N390" t="s">
        <v>254</v>
      </c>
      <c r="O390" t="s">
        <v>568</v>
      </c>
    </row>
    <row r="391" spans="1:15" x14ac:dyDescent="0.3">
      <c r="A391" t="s">
        <v>2831</v>
      </c>
      <c r="B391" t="s">
        <v>2831</v>
      </c>
      <c r="C391" t="s">
        <v>8626</v>
      </c>
      <c r="D391" s="47" t="s">
        <v>5731</v>
      </c>
      <c r="E391" s="47">
        <v>44578.708440127317</v>
      </c>
      <c r="F391" s="48">
        <v>1.0833333333333333</v>
      </c>
      <c r="G391" s="49">
        <v>20637</v>
      </c>
      <c r="H391" t="s">
        <v>249</v>
      </c>
      <c r="I391">
        <v>0</v>
      </c>
      <c r="J391">
        <v>0</v>
      </c>
      <c r="K391" t="s">
        <v>242</v>
      </c>
      <c r="L391" t="s">
        <v>2186</v>
      </c>
      <c r="M391" t="s">
        <v>8627</v>
      </c>
      <c r="N391" t="s">
        <v>254</v>
      </c>
      <c r="O391" t="s">
        <v>568</v>
      </c>
    </row>
    <row r="392" spans="1:15" x14ac:dyDescent="0.3">
      <c r="A392" t="s">
        <v>2831</v>
      </c>
      <c r="B392" t="s">
        <v>2831</v>
      </c>
      <c r="C392" t="s">
        <v>8669</v>
      </c>
      <c r="D392" s="47" t="s">
        <v>5689</v>
      </c>
      <c r="E392" s="47">
        <v>44568.294559259259</v>
      </c>
      <c r="F392" s="48">
        <v>1.0833333333333333</v>
      </c>
      <c r="G392" s="49">
        <v>19094</v>
      </c>
      <c r="H392" t="s">
        <v>238</v>
      </c>
      <c r="I392">
        <v>0</v>
      </c>
      <c r="J392">
        <v>0</v>
      </c>
      <c r="K392" t="s">
        <v>246</v>
      </c>
      <c r="L392" t="s">
        <v>2186</v>
      </c>
      <c r="M392" t="s">
        <v>8670</v>
      </c>
      <c r="N392" t="s">
        <v>254</v>
      </c>
      <c r="O392" t="s">
        <v>568</v>
      </c>
    </row>
    <row r="393" spans="1:15" x14ac:dyDescent="0.3">
      <c r="A393" t="s">
        <v>2831</v>
      </c>
      <c r="B393" t="s">
        <v>2831</v>
      </c>
      <c r="C393" t="s">
        <v>3319</v>
      </c>
      <c r="D393" s="47" t="s">
        <v>2950</v>
      </c>
      <c r="E393" s="47">
        <v>44578.690367326388</v>
      </c>
      <c r="F393" s="48">
        <v>1.0833333333333333</v>
      </c>
      <c r="G393" s="49">
        <v>7471</v>
      </c>
      <c r="H393" t="s">
        <v>238</v>
      </c>
      <c r="I393">
        <v>0</v>
      </c>
      <c r="J393">
        <v>0</v>
      </c>
      <c r="K393" t="s">
        <v>236</v>
      </c>
      <c r="L393" t="s">
        <v>2160</v>
      </c>
      <c r="M393" t="s">
        <v>2936</v>
      </c>
      <c r="N393" t="s">
        <v>254</v>
      </c>
      <c r="O393" t="s">
        <v>568</v>
      </c>
    </row>
    <row r="394" spans="1:15" x14ac:dyDescent="0.3">
      <c r="A394" t="s">
        <v>2831</v>
      </c>
      <c r="B394" t="s">
        <v>2831</v>
      </c>
      <c r="C394" t="s">
        <v>8953</v>
      </c>
      <c r="D394" s="47" t="s">
        <v>5701</v>
      </c>
      <c r="E394" s="47">
        <v>44572.329822650463</v>
      </c>
      <c r="F394" s="48">
        <v>1.0833333333333333</v>
      </c>
      <c r="G394" s="49">
        <v>19663</v>
      </c>
      <c r="H394" t="s">
        <v>238</v>
      </c>
      <c r="I394">
        <v>0</v>
      </c>
      <c r="J394">
        <v>0</v>
      </c>
      <c r="K394" t="s">
        <v>246</v>
      </c>
      <c r="L394" t="s">
        <v>2186</v>
      </c>
      <c r="M394" t="s">
        <v>8954</v>
      </c>
      <c r="N394" t="s">
        <v>254</v>
      </c>
      <c r="O394" t="s">
        <v>568</v>
      </c>
    </row>
    <row r="395" spans="1:15" x14ac:dyDescent="0.3">
      <c r="A395" t="s">
        <v>2831</v>
      </c>
      <c r="B395" t="s">
        <v>2831</v>
      </c>
      <c r="C395" t="s">
        <v>9098</v>
      </c>
      <c r="D395" s="47" t="s">
        <v>4454</v>
      </c>
      <c r="E395" s="47">
        <v>44572.285796608798</v>
      </c>
      <c r="F395" s="48">
        <v>1.0833333333333333</v>
      </c>
      <c r="G395" s="49">
        <v>2737</v>
      </c>
      <c r="H395" t="s">
        <v>238</v>
      </c>
      <c r="I395">
        <v>0</v>
      </c>
      <c r="J395">
        <v>0</v>
      </c>
      <c r="K395" t="s">
        <v>236</v>
      </c>
      <c r="L395" t="s">
        <v>2173</v>
      </c>
      <c r="M395" t="s">
        <v>4253</v>
      </c>
      <c r="N395" t="s">
        <v>254</v>
      </c>
      <c r="O395" t="s">
        <v>568</v>
      </c>
    </row>
    <row r="396" spans="1:15" x14ac:dyDescent="0.3">
      <c r="A396" t="s">
        <v>2831</v>
      </c>
      <c r="B396" t="s">
        <v>2831</v>
      </c>
      <c r="C396" t="s">
        <v>9191</v>
      </c>
      <c r="D396" s="47" t="s">
        <v>5524</v>
      </c>
      <c r="E396" s="47">
        <v>44573.657029594906</v>
      </c>
      <c r="F396" s="48">
        <v>1.0833333333333333</v>
      </c>
      <c r="G396" s="49">
        <v>9421</v>
      </c>
      <c r="H396" t="s">
        <v>238</v>
      </c>
      <c r="I396">
        <v>0</v>
      </c>
      <c r="J396">
        <v>0</v>
      </c>
      <c r="K396" t="s">
        <v>246</v>
      </c>
      <c r="L396" t="s">
        <v>2186</v>
      </c>
      <c r="M396" t="s">
        <v>9192</v>
      </c>
      <c r="N396" t="s">
        <v>254</v>
      </c>
      <c r="O396" t="s">
        <v>568</v>
      </c>
    </row>
    <row r="397" spans="1:15" x14ac:dyDescent="0.3">
      <c r="A397" t="s">
        <v>2831</v>
      </c>
      <c r="B397" t="s">
        <v>2831</v>
      </c>
      <c r="C397" t="s">
        <v>9199</v>
      </c>
      <c r="D397" s="47" t="s">
        <v>5549</v>
      </c>
      <c r="E397" s="47">
        <v>44574.444073923609</v>
      </c>
      <c r="F397" s="48">
        <v>1.0833333333333333</v>
      </c>
      <c r="G397" s="49">
        <v>40123</v>
      </c>
      <c r="H397" t="s">
        <v>238</v>
      </c>
      <c r="I397">
        <v>0</v>
      </c>
      <c r="J397">
        <v>0</v>
      </c>
      <c r="K397" t="s">
        <v>242</v>
      </c>
      <c r="L397" t="s">
        <v>2186</v>
      </c>
      <c r="M397" t="s">
        <v>9200</v>
      </c>
      <c r="N397" t="s">
        <v>254</v>
      </c>
      <c r="O397" t="s">
        <v>568</v>
      </c>
    </row>
    <row r="398" spans="1:15" x14ac:dyDescent="0.3">
      <c r="A398" t="s">
        <v>2831</v>
      </c>
      <c r="B398" t="s">
        <v>2831</v>
      </c>
      <c r="C398" t="s">
        <v>9247</v>
      </c>
      <c r="D398" s="47" t="s">
        <v>5546</v>
      </c>
      <c r="E398" s="47">
        <v>44590.483915277779</v>
      </c>
      <c r="F398" s="48">
        <v>1.0833333333333333</v>
      </c>
      <c r="G398" s="49">
        <v>19500</v>
      </c>
      <c r="H398" t="s">
        <v>249</v>
      </c>
      <c r="I398">
        <v>0</v>
      </c>
      <c r="J398">
        <v>0</v>
      </c>
      <c r="K398" t="s">
        <v>242</v>
      </c>
      <c r="L398" t="s">
        <v>2186</v>
      </c>
      <c r="M398" t="s">
        <v>9248</v>
      </c>
      <c r="N398" t="s">
        <v>254</v>
      </c>
      <c r="O398" t="s">
        <v>568</v>
      </c>
    </row>
    <row r="399" spans="1:15" x14ac:dyDescent="0.3">
      <c r="A399" t="s">
        <v>2831</v>
      </c>
      <c r="B399" t="s">
        <v>2831</v>
      </c>
      <c r="C399" t="s">
        <v>9397</v>
      </c>
      <c r="D399" s="47" t="s">
        <v>6472</v>
      </c>
      <c r="E399" s="47">
        <v>44573.328942824075</v>
      </c>
      <c r="F399" s="48">
        <v>1.0833333333333333</v>
      </c>
      <c r="G399" s="49">
        <v>12952</v>
      </c>
      <c r="H399" t="s">
        <v>238</v>
      </c>
      <c r="I399">
        <v>0</v>
      </c>
      <c r="J399">
        <v>0</v>
      </c>
      <c r="K399" t="s">
        <v>246</v>
      </c>
      <c r="L399" t="s">
        <v>2186</v>
      </c>
      <c r="M399" t="s">
        <v>9398</v>
      </c>
      <c r="N399" t="s">
        <v>254</v>
      </c>
      <c r="O399" t="s">
        <v>568</v>
      </c>
    </row>
    <row r="400" spans="1:15" x14ac:dyDescent="0.3">
      <c r="A400" t="s">
        <v>2831</v>
      </c>
      <c r="B400" t="s">
        <v>2831</v>
      </c>
      <c r="C400" t="s">
        <v>9413</v>
      </c>
      <c r="D400" s="47" t="s">
        <v>5530</v>
      </c>
      <c r="E400" s="47">
        <v>44574.656838888892</v>
      </c>
      <c r="F400" s="48">
        <v>1.0833333333333333</v>
      </c>
      <c r="G400" s="49">
        <v>30227</v>
      </c>
      <c r="H400" t="s">
        <v>238</v>
      </c>
      <c r="I400">
        <v>0</v>
      </c>
      <c r="J400">
        <v>0</v>
      </c>
      <c r="K400" t="s">
        <v>241</v>
      </c>
      <c r="L400" t="s">
        <v>2186</v>
      </c>
      <c r="M400" t="s">
        <v>9414</v>
      </c>
      <c r="N400" t="s">
        <v>254</v>
      </c>
      <c r="O400" t="s">
        <v>568</v>
      </c>
    </row>
    <row r="401" spans="1:15" x14ac:dyDescent="0.3">
      <c r="A401" t="s">
        <v>2831</v>
      </c>
      <c r="B401" t="s">
        <v>2831</v>
      </c>
      <c r="C401" t="s">
        <v>3091</v>
      </c>
      <c r="D401" s="47" t="s">
        <v>2935</v>
      </c>
      <c r="E401" s="47">
        <v>44592.451365011577</v>
      </c>
      <c r="F401" s="48">
        <v>1.0833333333333333</v>
      </c>
      <c r="G401" s="49">
        <v>9978</v>
      </c>
      <c r="H401" t="s">
        <v>249</v>
      </c>
      <c r="I401">
        <v>0</v>
      </c>
      <c r="J401">
        <v>0</v>
      </c>
      <c r="K401" t="s">
        <v>236</v>
      </c>
      <c r="L401" t="s">
        <v>2160</v>
      </c>
      <c r="M401" t="s">
        <v>2925</v>
      </c>
      <c r="N401" t="s">
        <v>254</v>
      </c>
      <c r="O401" t="s">
        <v>568</v>
      </c>
    </row>
    <row r="402" spans="1:15" x14ac:dyDescent="0.3">
      <c r="A402" t="s">
        <v>2831</v>
      </c>
      <c r="B402" t="s">
        <v>2831</v>
      </c>
      <c r="C402" t="s">
        <v>3153</v>
      </c>
      <c r="D402" s="47" t="s">
        <v>3004</v>
      </c>
      <c r="E402" s="47">
        <v>44578.662440659726</v>
      </c>
      <c r="F402" s="48">
        <v>1.0833333333333333</v>
      </c>
      <c r="G402" s="49">
        <v>11686</v>
      </c>
      <c r="H402" t="s">
        <v>238</v>
      </c>
      <c r="I402">
        <v>0</v>
      </c>
      <c r="J402">
        <v>0</v>
      </c>
      <c r="K402" t="s">
        <v>246</v>
      </c>
      <c r="L402" t="s">
        <v>2160</v>
      </c>
      <c r="M402" t="s">
        <v>2941</v>
      </c>
      <c r="N402" t="s">
        <v>254</v>
      </c>
      <c r="O402" t="s">
        <v>568</v>
      </c>
    </row>
    <row r="403" spans="1:15" x14ac:dyDescent="0.3">
      <c r="A403" t="s">
        <v>2831</v>
      </c>
      <c r="B403" t="s">
        <v>2831</v>
      </c>
      <c r="C403" t="s">
        <v>2990</v>
      </c>
      <c r="D403" s="47" t="s">
        <v>2991</v>
      </c>
      <c r="E403" s="47">
        <v>44567.262968171293</v>
      </c>
      <c r="F403" s="48">
        <v>1.0833333333333333</v>
      </c>
      <c r="G403" s="49">
        <v>15449</v>
      </c>
      <c r="H403" t="s">
        <v>238</v>
      </c>
      <c r="I403">
        <v>0</v>
      </c>
      <c r="J403">
        <v>0</v>
      </c>
      <c r="K403" t="s">
        <v>242</v>
      </c>
      <c r="L403" t="s">
        <v>2160</v>
      </c>
      <c r="M403" t="s">
        <v>2992</v>
      </c>
      <c r="N403" t="s">
        <v>254</v>
      </c>
      <c r="O403" t="s">
        <v>568</v>
      </c>
    </row>
    <row r="404" spans="1:15" x14ac:dyDescent="0.3">
      <c r="A404" t="s">
        <v>2831</v>
      </c>
      <c r="B404" t="s">
        <v>2831</v>
      </c>
      <c r="C404" t="s">
        <v>3350</v>
      </c>
      <c r="D404" s="47" t="s">
        <v>2924</v>
      </c>
      <c r="E404" s="47">
        <v>44587.64831704861</v>
      </c>
      <c r="F404" s="48">
        <v>1.0833333333333333</v>
      </c>
      <c r="G404" s="49">
        <v>81952</v>
      </c>
      <c r="H404" t="s">
        <v>249</v>
      </c>
      <c r="I404">
        <v>0</v>
      </c>
      <c r="J404">
        <v>0</v>
      </c>
      <c r="K404" t="s">
        <v>242</v>
      </c>
      <c r="L404" t="s">
        <v>2160</v>
      </c>
      <c r="M404" t="s">
        <v>2941</v>
      </c>
      <c r="N404" t="s">
        <v>254</v>
      </c>
      <c r="O404" t="s">
        <v>568</v>
      </c>
    </row>
    <row r="405" spans="1:15" x14ac:dyDescent="0.3">
      <c r="A405" t="s">
        <v>2831</v>
      </c>
      <c r="B405" t="s">
        <v>2831</v>
      </c>
      <c r="C405" t="s">
        <v>9743</v>
      </c>
      <c r="D405" s="47" t="s">
        <v>4553</v>
      </c>
      <c r="E405" s="47">
        <v>44564.472175462965</v>
      </c>
      <c r="F405" s="48">
        <v>1.0833333333333333</v>
      </c>
      <c r="G405" s="49">
        <v>42456</v>
      </c>
      <c r="H405" t="s">
        <v>249</v>
      </c>
      <c r="I405">
        <v>0</v>
      </c>
      <c r="J405">
        <v>0</v>
      </c>
      <c r="K405" t="s">
        <v>242</v>
      </c>
      <c r="L405" t="s">
        <v>2160</v>
      </c>
      <c r="M405" t="s">
        <v>4381</v>
      </c>
      <c r="N405" t="s">
        <v>254</v>
      </c>
      <c r="O405" t="s">
        <v>568</v>
      </c>
    </row>
    <row r="406" spans="1:15" x14ac:dyDescent="0.3">
      <c r="A406" t="s">
        <v>2831</v>
      </c>
      <c r="B406" t="s">
        <v>2831</v>
      </c>
      <c r="C406" t="s">
        <v>9813</v>
      </c>
      <c r="D406" s="47" t="s">
        <v>5602</v>
      </c>
      <c r="E406" s="47">
        <v>44578.451997951386</v>
      </c>
      <c r="F406" s="48">
        <v>1.0833333333333333</v>
      </c>
      <c r="G406" s="49">
        <v>4661</v>
      </c>
      <c r="H406" t="s">
        <v>238</v>
      </c>
      <c r="I406">
        <v>0</v>
      </c>
      <c r="J406">
        <v>0</v>
      </c>
      <c r="K406" t="s">
        <v>242</v>
      </c>
      <c r="L406" t="s">
        <v>2186</v>
      </c>
      <c r="M406" t="s">
        <v>9814</v>
      </c>
      <c r="N406" t="s">
        <v>254</v>
      </c>
      <c r="O406" t="s">
        <v>568</v>
      </c>
    </row>
    <row r="407" spans="1:15" x14ac:dyDescent="0.3">
      <c r="A407" t="s">
        <v>2831</v>
      </c>
      <c r="B407" t="s">
        <v>2831</v>
      </c>
      <c r="C407" t="s">
        <v>9905</v>
      </c>
      <c r="D407" s="47" t="s">
        <v>5832</v>
      </c>
      <c r="E407" s="47">
        <v>44580.616136377314</v>
      </c>
      <c r="F407" s="48">
        <v>1.0833333333333333</v>
      </c>
      <c r="G407" s="49">
        <v>12382</v>
      </c>
      <c r="H407" t="s">
        <v>249</v>
      </c>
      <c r="I407">
        <v>0</v>
      </c>
      <c r="J407">
        <v>0</v>
      </c>
      <c r="K407" t="s">
        <v>236</v>
      </c>
      <c r="L407" t="s">
        <v>1535</v>
      </c>
      <c r="M407" t="s">
        <v>1535</v>
      </c>
      <c r="N407" t="s">
        <v>2147</v>
      </c>
      <c r="O407" t="s">
        <v>568</v>
      </c>
    </row>
    <row r="408" spans="1:15" x14ac:dyDescent="0.3">
      <c r="A408" t="s">
        <v>2831</v>
      </c>
      <c r="B408" t="s">
        <v>2831</v>
      </c>
      <c r="C408" t="s">
        <v>9980</v>
      </c>
      <c r="D408" s="47" t="s">
        <v>6295</v>
      </c>
      <c r="E408" s="47">
        <v>44573.396336192127</v>
      </c>
      <c r="F408" s="48">
        <v>1.0833333333333333</v>
      </c>
      <c r="G408" s="49">
        <v>11021</v>
      </c>
      <c r="H408" t="s">
        <v>249</v>
      </c>
      <c r="I408">
        <v>0</v>
      </c>
      <c r="J408">
        <v>0</v>
      </c>
      <c r="K408" t="s">
        <v>242</v>
      </c>
      <c r="L408" t="s">
        <v>1535</v>
      </c>
      <c r="M408" t="s">
        <v>1535</v>
      </c>
      <c r="N408" t="s">
        <v>254</v>
      </c>
      <c r="O408" t="s">
        <v>568</v>
      </c>
    </row>
    <row r="409" spans="1:15" x14ac:dyDescent="0.3">
      <c r="A409" t="s">
        <v>2831</v>
      </c>
      <c r="B409" t="s">
        <v>2831</v>
      </c>
      <c r="C409" t="s">
        <v>9997</v>
      </c>
      <c r="D409" s="47" t="s">
        <v>5945</v>
      </c>
      <c r="E409" s="47">
        <v>44564.61181412037</v>
      </c>
      <c r="F409" s="48">
        <v>1.0833333333333333</v>
      </c>
      <c r="G409" s="49">
        <v>29934</v>
      </c>
      <c r="H409" t="s">
        <v>249</v>
      </c>
      <c r="I409">
        <v>0</v>
      </c>
      <c r="J409">
        <v>0</v>
      </c>
      <c r="K409" t="s">
        <v>242</v>
      </c>
      <c r="L409" t="s">
        <v>1535</v>
      </c>
      <c r="M409" t="s">
        <v>1535</v>
      </c>
      <c r="N409" t="s">
        <v>254</v>
      </c>
      <c r="O409" t="s">
        <v>568</v>
      </c>
    </row>
    <row r="410" spans="1:15" x14ac:dyDescent="0.3">
      <c r="A410" t="s">
        <v>2831</v>
      </c>
      <c r="B410" t="s">
        <v>2831</v>
      </c>
      <c r="C410" t="s">
        <v>10037</v>
      </c>
      <c r="D410" s="47" t="s">
        <v>6025</v>
      </c>
      <c r="E410" s="47">
        <v>44564.907356863427</v>
      </c>
      <c r="F410" s="48">
        <v>1.0833333333333333</v>
      </c>
      <c r="G410" s="49">
        <v>14383</v>
      </c>
      <c r="H410" t="s">
        <v>249</v>
      </c>
      <c r="I410">
        <v>0</v>
      </c>
      <c r="J410">
        <v>0</v>
      </c>
      <c r="K410" t="s">
        <v>246</v>
      </c>
      <c r="L410" t="s">
        <v>1535</v>
      </c>
      <c r="M410" t="s">
        <v>1535</v>
      </c>
      <c r="N410" t="s">
        <v>2147</v>
      </c>
      <c r="O410" t="s">
        <v>568</v>
      </c>
    </row>
    <row r="411" spans="1:15" x14ac:dyDescent="0.3">
      <c r="A411" t="s">
        <v>2831</v>
      </c>
      <c r="B411" t="s">
        <v>2831</v>
      </c>
      <c r="C411" t="s">
        <v>10107</v>
      </c>
      <c r="D411" s="47" t="s">
        <v>5832</v>
      </c>
      <c r="E411" s="47">
        <v>44566.682615046295</v>
      </c>
      <c r="F411" s="48">
        <v>1.0833333333333333</v>
      </c>
      <c r="G411" s="49">
        <v>31701</v>
      </c>
      <c r="H411" t="s">
        <v>249</v>
      </c>
      <c r="I411">
        <v>0</v>
      </c>
      <c r="J411">
        <v>0</v>
      </c>
      <c r="K411" t="s">
        <v>242</v>
      </c>
      <c r="L411" t="s">
        <v>1535</v>
      </c>
      <c r="M411" t="s">
        <v>1535</v>
      </c>
      <c r="N411" t="s">
        <v>254</v>
      </c>
      <c r="O411" t="s">
        <v>568</v>
      </c>
    </row>
    <row r="412" spans="1:15" x14ac:dyDescent="0.3">
      <c r="A412" t="s">
        <v>2831</v>
      </c>
      <c r="B412" t="s">
        <v>2831</v>
      </c>
      <c r="C412" t="s">
        <v>10165</v>
      </c>
      <c r="D412" s="47" t="s">
        <v>5508</v>
      </c>
      <c r="E412" s="47">
        <v>44566.4313897338</v>
      </c>
      <c r="F412" s="48">
        <v>1.0833333333333333</v>
      </c>
      <c r="G412" s="49">
        <v>44457</v>
      </c>
      <c r="H412" t="s">
        <v>238</v>
      </c>
      <c r="I412">
        <v>0</v>
      </c>
      <c r="J412">
        <v>0</v>
      </c>
      <c r="K412" t="s">
        <v>246</v>
      </c>
      <c r="L412" t="s">
        <v>2186</v>
      </c>
      <c r="M412" t="s">
        <v>10166</v>
      </c>
      <c r="N412" t="s">
        <v>254</v>
      </c>
      <c r="O412" t="s">
        <v>568</v>
      </c>
    </row>
    <row r="413" spans="1:15" x14ac:dyDescent="0.3">
      <c r="A413" t="s">
        <v>2831</v>
      </c>
      <c r="B413" t="s">
        <v>2831</v>
      </c>
      <c r="C413" t="s">
        <v>10198</v>
      </c>
      <c r="D413" s="47" t="s">
        <v>5549</v>
      </c>
      <c r="E413" s="47">
        <v>44578.692998113424</v>
      </c>
      <c r="F413" s="48">
        <v>1.0833333333333333</v>
      </c>
      <c r="G413" s="49">
        <v>29892</v>
      </c>
      <c r="H413" t="s">
        <v>238</v>
      </c>
      <c r="I413">
        <v>0</v>
      </c>
      <c r="J413">
        <v>0</v>
      </c>
      <c r="K413" t="s">
        <v>236</v>
      </c>
      <c r="L413" t="s">
        <v>2186</v>
      </c>
      <c r="M413" t="s">
        <v>10199</v>
      </c>
      <c r="N413" t="s">
        <v>254</v>
      </c>
      <c r="O413" t="s">
        <v>568</v>
      </c>
    </row>
    <row r="414" spans="1:15" x14ac:dyDescent="0.3">
      <c r="A414" t="s">
        <v>2831</v>
      </c>
      <c r="B414" t="s">
        <v>2831</v>
      </c>
      <c r="C414" t="s">
        <v>10471</v>
      </c>
      <c r="D414" s="47" t="s">
        <v>2670</v>
      </c>
      <c r="E414" s="47">
        <v>44564.689919641205</v>
      </c>
      <c r="F414" s="48">
        <v>1.0833333333333333</v>
      </c>
      <c r="G414" s="49">
        <v>20989</v>
      </c>
      <c r="H414" t="s">
        <v>249</v>
      </c>
      <c r="I414">
        <v>0</v>
      </c>
      <c r="J414">
        <v>0</v>
      </c>
      <c r="K414" t="s">
        <v>242</v>
      </c>
      <c r="L414" t="s">
        <v>2160</v>
      </c>
      <c r="M414" t="s">
        <v>10472</v>
      </c>
      <c r="N414" t="s">
        <v>254</v>
      </c>
      <c r="O414" t="s">
        <v>568</v>
      </c>
    </row>
    <row r="415" spans="1:15" x14ac:dyDescent="0.3">
      <c r="A415" t="s">
        <v>2831</v>
      </c>
      <c r="B415" t="s">
        <v>2831</v>
      </c>
      <c r="C415" t="s">
        <v>10513</v>
      </c>
      <c r="D415" s="47" t="s">
        <v>6186</v>
      </c>
      <c r="E415" s="47">
        <v>44592.452483067129</v>
      </c>
      <c r="F415" s="48">
        <v>1.0833333333333333</v>
      </c>
      <c r="G415" s="49">
        <v>29653</v>
      </c>
      <c r="H415" t="s">
        <v>249</v>
      </c>
      <c r="I415">
        <v>0</v>
      </c>
      <c r="J415">
        <v>0</v>
      </c>
      <c r="K415" t="s">
        <v>236</v>
      </c>
      <c r="L415" t="s">
        <v>2186</v>
      </c>
      <c r="M415" t="s">
        <v>10514</v>
      </c>
      <c r="N415" t="s">
        <v>254</v>
      </c>
      <c r="O415" t="s">
        <v>568</v>
      </c>
    </row>
    <row r="416" spans="1:15" x14ac:dyDescent="0.3">
      <c r="A416" t="s">
        <v>2831</v>
      </c>
      <c r="B416" t="s">
        <v>2831</v>
      </c>
      <c r="C416" t="s">
        <v>10648</v>
      </c>
      <c r="D416" s="47" t="s">
        <v>6763</v>
      </c>
      <c r="E416" s="47">
        <v>44567.265705590275</v>
      </c>
      <c r="F416" s="48">
        <v>1.0833333333333333</v>
      </c>
      <c r="G416" s="49">
        <v>19695</v>
      </c>
      <c r="H416" t="s">
        <v>238</v>
      </c>
      <c r="I416">
        <v>0</v>
      </c>
      <c r="J416">
        <v>0</v>
      </c>
      <c r="K416" t="s">
        <v>242</v>
      </c>
      <c r="L416" t="s">
        <v>2186</v>
      </c>
      <c r="M416" t="s">
        <v>10649</v>
      </c>
      <c r="N416" t="s">
        <v>2147</v>
      </c>
      <c r="O416" t="s">
        <v>568</v>
      </c>
    </row>
    <row r="417" spans="1:15" x14ac:dyDescent="0.3">
      <c r="A417" t="s">
        <v>2831</v>
      </c>
      <c r="B417" t="s">
        <v>2831</v>
      </c>
      <c r="C417" t="s">
        <v>10740</v>
      </c>
      <c r="D417" s="47" t="s">
        <v>5659</v>
      </c>
      <c r="E417" s="47">
        <v>44572.617061111108</v>
      </c>
      <c r="F417" s="48">
        <v>1.0833333333333333</v>
      </c>
      <c r="G417" s="49">
        <v>66980</v>
      </c>
      <c r="H417" t="s">
        <v>238</v>
      </c>
      <c r="I417">
        <v>0</v>
      </c>
      <c r="J417">
        <v>0</v>
      </c>
      <c r="K417" t="s">
        <v>242</v>
      </c>
      <c r="L417" t="s">
        <v>2186</v>
      </c>
      <c r="M417" t="s">
        <v>10741</v>
      </c>
      <c r="N417" t="s">
        <v>254</v>
      </c>
      <c r="O417" t="s">
        <v>568</v>
      </c>
    </row>
    <row r="418" spans="1:15" x14ac:dyDescent="0.3">
      <c r="A418" t="s">
        <v>2831</v>
      </c>
      <c r="B418" t="s">
        <v>2831</v>
      </c>
      <c r="C418" t="s">
        <v>5465</v>
      </c>
      <c r="D418" s="47" t="s">
        <v>5466</v>
      </c>
      <c r="E418" s="47">
        <v>44532.387183599538</v>
      </c>
      <c r="F418" s="48">
        <v>1.1666666666666667</v>
      </c>
      <c r="G418" s="49">
        <v>33203</v>
      </c>
      <c r="H418" t="s">
        <v>238</v>
      </c>
      <c r="I418">
        <v>0</v>
      </c>
      <c r="J418">
        <v>0</v>
      </c>
      <c r="K418" t="s">
        <v>242</v>
      </c>
      <c r="L418" t="s">
        <v>2186</v>
      </c>
      <c r="M418" t="s">
        <v>5467</v>
      </c>
      <c r="N418" t="s">
        <v>254</v>
      </c>
      <c r="O418" t="s">
        <v>568</v>
      </c>
    </row>
    <row r="419" spans="1:15" x14ac:dyDescent="0.3">
      <c r="A419" t="s">
        <v>2831</v>
      </c>
      <c r="B419" t="s">
        <v>2831</v>
      </c>
      <c r="C419" t="s">
        <v>5483</v>
      </c>
      <c r="D419" s="47" t="s">
        <v>5461</v>
      </c>
      <c r="E419" s="47">
        <v>44559.675952349535</v>
      </c>
      <c r="F419" s="48">
        <v>1.1666666666666667</v>
      </c>
      <c r="G419" s="49">
        <v>15798</v>
      </c>
      <c r="H419" t="s">
        <v>238</v>
      </c>
      <c r="I419">
        <v>0</v>
      </c>
      <c r="J419">
        <v>0</v>
      </c>
      <c r="K419" t="s">
        <v>236</v>
      </c>
      <c r="L419" t="s">
        <v>2186</v>
      </c>
      <c r="M419" t="s">
        <v>5484</v>
      </c>
      <c r="N419" t="s">
        <v>254</v>
      </c>
      <c r="O419" t="s">
        <v>568</v>
      </c>
    </row>
    <row r="420" spans="1:15" x14ac:dyDescent="0.3">
      <c r="A420" t="s">
        <v>2831</v>
      </c>
      <c r="B420" t="s">
        <v>2831</v>
      </c>
      <c r="C420" t="s">
        <v>5488</v>
      </c>
      <c r="D420" s="47" t="s">
        <v>5489</v>
      </c>
      <c r="E420" s="47">
        <v>44546.722718865742</v>
      </c>
      <c r="F420" s="48">
        <v>1.1666666666666667</v>
      </c>
      <c r="G420" s="49">
        <v>21778</v>
      </c>
      <c r="H420" t="s">
        <v>249</v>
      </c>
      <c r="I420">
        <v>0</v>
      </c>
      <c r="J420">
        <v>0</v>
      </c>
      <c r="K420" t="s">
        <v>236</v>
      </c>
      <c r="L420" t="s">
        <v>2186</v>
      </c>
      <c r="M420" t="s">
        <v>5490</v>
      </c>
      <c r="N420" t="s">
        <v>254</v>
      </c>
      <c r="O420" t="s">
        <v>568</v>
      </c>
    </row>
    <row r="421" spans="1:15" x14ac:dyDescent="0.3">
      <c r="A421" t="s">
        <v>2831</v>
      </c>
      <c r="B421" t="s">
        <v>2831</v>
      </c>
      <c r="C421" t="s">
        <v>5512</v>
      </c>
      <c r="D421" s="47" t="s">
        <v>5513</v>
      </c>
      <c r="E421" s="47">
        <v>44534.267362418985</v>
      </c>
      <c r="F421" s="48">
        <v>1.1666666666666667</v>
      </c>
      <c r="G421" s="49">
        <v>21983</v>
      </c>
      <c r="H421" t="s">
        <v>238</v>
      </c>
      <c r="I421">
        <v>0</v>
      </c>
      <c r="J421">
        <v>0</v>
      </c>
      <c r="K421" t="s">
        <v>236</v>
      </c>
      <c r="L421" t="s">
        <v>2186</v>
      </c>
      <c r="M421" t="s">
        <v>5514</v>
      </c>
      <c r="N421" t="s">
        <v>254</v>
      </c>
      <c r="O421" t="s">
        <v>568</v>
      </c>
    </row>
    <row r="422" spans="1:15" x14ac:dyDescent="0.3">
      <c r="A422" t="s">
        <v>2831</v>
      </c>
      <c r="B422" t="s">
        <v>2831</v>
      </c>
      <c r="C422" t="s">
        <v>5572</v>
      </c>
      <c r="D422" s="47" t="s">
        <v>5566</v>
      </c>
      <c r="E422" s="47">
        <v>44561.468359756946</v>
      </c>
      <c r="F422" s="48">
        <v>1.1666666666666667</v>
      </c>
      <c r="G422" s="49">
        <v>49196</v>
      </c>
      <c r="H422" t="s">
        <v>249</v>
      </c>
      <c r="I422">
        <v>0</v>
      </c>
      <c r="J422">
        <v>0</v>
      </c>
      <c r="K422" t="s">
        <v>236</v>
      </c>
      <c r="L422" t="s">
        <v>2186</v>
      </c>
      <c r="M422" t="s">
        <v>5573</v>
      </c>
      <c r="N422" t="s">
        <v>254</v>
      </c>
      <c r="O422" t="s">
        <v>568</v>
      </c>
    </row>
    <row r="423" spans="1:15" x14ac:dyDescent="0.3">
      <c r="A423" t="s">
        <v>2831</v>
      </c>
      <c r="B423" t="s">
        <v>2831</v>
      </c>
      <c r="C423" t="s">
        <v>5593</v>
      </c>
      <c r="D423" s="47" t="s">
        <v>2709</v>
      </c>
      <c r="E423" s="47">
        <v>44534.260357025465</v>
      </c>
      <c r="F423" s="48">
        <v>1.1666666666666667</v>
      </c>
      <c r="G423" s="49">
        <v>20314</v>
      </c>
      <c r="H423" t="s">
        <v>238</v>
      </c>
      <c r="I423">
        <v>0</v>
      </c>
      <c r="J423">
        <v>0</v>
      </c>
      <c r="K423" t="s">
        <v>242</v>
      </c>
      <c r="L423" t="s">
        <v>2176</v>
      </c>
      <c r="M423" t="s">
        <v>5594</v>
      </c>
      <c r="N423" t="s">
        <v>254</v>
      </c>
      <c r="O423" t="s">
        <v>568</v>
      </c>
    </row>
    <row r="424" spans="1:15" x14ac:dyDescent="0.3">
      <c r="A424" t="s">
        <v>2831</v>
      </c>
      <c r="B424" t="s">
        <v>2831</v>
      </c>
      <c r="C424" t="s">
        <v>5765</v>
      </c>
      <c r="D424" s="47" t="s">
        <v>5724</v>
      </c>
      <c r="E424" s="47">
        <v>44559.625805358795</v>
      </c>
      <c r="F424" s="48">
        <v>1.1666666666666667</v>
      </c>
      <c r="G424" s="49">
        <v>19145</v>
      </c>
      <c r="H424" t="s">
        <v>249</v>
      </c>
      <c r="I424">
        <v>0</v>
      </c>
      <c r="J424">
        <v>0</v>
      </c>
      <c r="K424" t="s">
        <v>236</v>
      </c>
      <c r="L424" t="s">
        <v>2186</v>
      </c>
      <c r="M424" t="s">
        <v>5766</v>
      </c>
      <c r="N424" t="s">
        <v>254</v>
      </c>
      <c r="O424" t="s">
        <v>568</v>
      </c>
    </row>
    <row r="425" spans="1:15" x14ac:dyDescent="0.3">
      <c r="A425" t="s">
        <v>2831</v>
      </c>
      <c r="B425" t="s">
        <v>2831</v>
      </c>
      <c r="C425" t="s">
        <v>6278</v>
      </c>
      <c r="D425" s="47" t="s">
        <v>5674</v>
      </c>
      <c r="E425" s="47">
        <v>44538.459806168983</v>
      </c>
      <c r="F425" s="48">
        <v>1.1666666666666667</v>
      </c>
      <c r="G425" s="49">
        <v>30177</v>
      </c>
      <c r="H425" t="s">
        <v>238</v>
      </c>
      <c r="I425">
        <v>0</v>
      </c>
      <c r="J425">
        <v>0</v>
      </c>
      <c r="K425" t="s">
        <v>236</v>
      </c>
      <c r="L425" t="s">
        <v>2186</v>
      </c>
      <c r="M425" t="s">
        <v>6279</v>
      </c>
      <c r="N425" t="s">
        <v>254</v>
      </c>
      <c r="O425" t="s">
        <v>568</v>
      </c>
    </row>
    <row r="426" spans="1:15" x14ac:dyDescent="0.3">
      <c r="A426" t="s">
        <v>2831</v>
      </c>
      <c r="B426" t="s">
        <v>2831</v>
      </c>
      <c r="C426" t="s">
        <v>6317</v>
      </c>
      <c r="D426" s="47" t="s">
        <v>5778</v>
      </c>
      <c r="E426" s="47">
        <v>44557.428223576389</v>
      </c>
      <c r="F426" s="48">
        <v>1.1666666666666667</v>
      </c>
      <c r="G426" s="49">
        <v>10324</v>
      </c>
      <c r="H426" t="s">
        <v>249</v>
      </c>
      <c r="I426">
        <v>0</v>
      </c>
      <c r="J426">
        <v>0</v>
      </c>
      <c r="K426" t="s">
        <v>236</v>
      </c>
      <c r="L426" t="s">
        <v>2186</v>
      </c>
      <c r="M426" t="s">
        <v>6318</v>
      </c>
      <c r="N426" t="s">
        <v>254</v>
      </c>
      <c r="O426" t="s">
        <v>568</v>
      </c>
    </row>
    <row r="427" spans="1:15" x14ac:dyDescent="0.3">
      <c r="A427" t="s">
        <v>2831</v>
      </c>
      <c r="B427" t="s">
        <v>2831</v>
      </c>
      <c r="C427" t="s">
        <v>6339</v>
      </c>
      <c r="D427" s="47" t="s">
        <v>5455</v>
      </c>
      <c r="E427" s="47">
        <v>44551.693570914351</v>
      </c>
      <c r="F427" s="48">
        <v>1.1666666666666667</v>
      </c>
      <c r="G427" s="49">
        <v>27883</v>
      </c>
      <c r="H427" t="s">
        <v>249</v>
      </c>
      <c r="I427">
        <v>0</v>
      </c>
      <c r="J427">
        <v>0</v>
      </c>
      <c r="K427" t="s">
        <v>242</v>
      </c>
      <c r="L427" t="s">
        <v>2186</v>
      </c>
      <c r="M427" t="s">
        <v>6340</v>
      </c>
      <c r="N427" t="s">
        <v>254</v>
      </c>
      <c r="O427" t="s">
        <v>568</v>
      </c>
    </row>
    <row r="428" spans="1:15" x14ac:dyDescent="0.3">
      <c r="A428" t="s">
        <v>2831</v>
      </c>
      <c r="B428" t="s">
        <v>2831</v>
      </c>
      <c r="C428" t="s">
        <v>6341</v>
      </c>
      <c r="D428" s="47" t="s">
        <v>5686</v>
      </c>
      <c r="E428" s="47">
        <v>44553.43683846065</v>
      </c>
      <c r="F428" s="48">
        <v>1.1666666666666667</v>
      </c>
      <c r="G428" s="49">
        <v>12381</v>
      </c>
      <c r="H428" t="s">
        <v>238</v>
      </c>
      <c r="I428">
        <v>0</v>
      </c>
      <c r="J428">
        <v>0</v>
      </c>
      <c r="K428" t="s">
        <v>246</v>
      </c>
      <c r="L428" t="s">
        <v>2186</v>
      </c>
      <c r="M428" t="s">
        <v>6342</v>
      </c>
      <c r="N428" t="s">
        <v>254</v>
      </c>
      <c r="O428" t="s">
        <v>568</v>
      </c>
    </row>
    <row r="429" spans="1:15" x14ac:dyDescent="0.3">
      <c r="A429" t="s">
        <v>2831</v>
      </c>
      <c r="B429" t="s">
        <v>2831</v>
      </c>
      <c r="C429" t="s">
        <v>3270</v>
      </c>
      <c r="D429" s="47" t="s">
        <v>2933</v>
      </c>
      <c r="E429" s="47">
        <v>44559.65447184028</v>
      </c>
      <c r="F429" s="48">
        <v>1.1666666666666667</v>
      </c>
      <c r="G429" s="49">
        <v>32050</v>
      </c>
      <c r="H429" t="s">
        <v>238</v>
      </c>
      <c r="I429">
        <v>0</v>
      </c>
      <c r="J429">
        <v>0</v>
      </c>
      <c r="K429" t="s">
        <v>236</v>
      </c>
      <c r="L429" t="s">
        <v>2160</v>
      </c>
      <c r="M429" t="s">
        <v>2925</v>
      </c>
      <c r="N429" t="s">
        <v>254</v>
      </c>
      <c r="O429" t="s">
        <v>568</v>
      </c>
    </row>
    <row r="430" spans="1:15" x14ac:dyDescent="0.3">
      <c r="A430" t="s">
        <v>2831</v>
      </c>
      <c r="B430" t="s">
        <v>2831</v>
      </c>
      <c r="C430" t="s">
        <v>6491</v>
      </c>
      <c r="D430" s="47" t="s">
        <v>5455</v>
      </c>
      <c r="E430" s="47">
        <v>44557.613221030093</v>
      </c>
      <c r="F430" s="48">
        <v>1.1666666666666667</v>
      </c>
      <c r="G430" s="49">
        <v>41340</v>
      </c>
      <c r="H430" t="s">
        <v>249</v>
      </c>
      <c r="I430">
        <v>0</v>
      </c>
      <c r="J430">
        <v>0</v>
      </c>
      <c r="K430" t="s">
        <v>236</v>
      </c>
      <c r="L430" t="s">
        <v>2186</v>
      </c>
      <c r="M430" t="s">
        <v>6492</v>
      </c>
      <c r="N430" t="s">
        <v>254</v>
      </c>
      <c r="O430" t="s">
        <v>568</v>
      </c>
    </row>
    <row r="431" spans="1:15" x14ac:dyDescent="0.3">
      <c r="A431" t="s">
        <v>2831</v>
      </c>
      <c r="B431" t="s">
        <v>2831</v>
      </c>
      <c r="C431" t="s">
        <v>6541</v>
      </c>
      <c r="D431" s="47" t="s">
        <v>5497</v>
      </c>
      <c r="E431" s="47">
        <v>44536.662417013889</v>
      </c>
      <c r="F431" s="48">
        <v>1.1666666666666667</v>
      </c>
      <c r="G431" s="49">
        <v>3835</v>
      </c>
      <c r="H431" t="s">
        <v>238</v>
      </c>
      <c r="I431">
        <v>0</v>
      </c>
      <c r="J431">
        <v>0</v>
      </c>
      <c r="K431" t="s">
        <v>242</v>
      </c>
      <c r="L431" t="s">
        <v>2186</v>
      </c>
      <c r="M431" t="s">
        <v>6542</v>
      </c>
      <c r="N431" t="s">
        <v>254</v>
      </c>
      <c r="O431" t="s">
        <v>6543</v>
      </c>
    </row>
    <row r="432" spans="1:15" x14ac:dyDescent="0.3">
      <c r="A432" t="s">
        <v>2831</v>
      </c>
      <c r="B432" t="s">
        <v>2831</v>
      </c>
      <c r="C432" t="s">
        <v>3949</v>
      </c>
      <c r="D432" s="47" t="s">
        <v>3404</v>
      </c>
      <c r="E432" s="47">
        <v>44538.457506168983</v>
      </c>
      <c r="F432" s="48">
        <v>1.1666666666666667</v>
      </c>
      <c r="G432" s="49">
        <v>12526</v>
      </c>
      <c r="H432" t="s">
        <v>238</v>
      </c>
      <c r="I432">
        <v>0</v>
      </c>
      <c r="J432">
        <v>0</v>
      </c>
      <c r="K432" t="s">
        <v>236</v>
      </c>
      <c r="L432" t="s">
        <v>2186</v>
      </c>
      <c r="M432" t="s">
        <v>3950</v>
      </c>
      <c r="N432" t="s">
        <v>254</v>
      </c>
      <c r="O432" t="s">
        <v>568</v>
      </c>
    </row>
    <row r="433" spans="1:15" x14ac:dyDescent="0.3">
      <c r="A433" t="s">
        <v>2831</v>
      </c>
      <c r="B433" t="s">
        <v>2831</v>
      </c>
      <c r="C433" t="s">
        <v>4799</v>
      </c>
      <c r="D433" s="47" t="s">
        <v>2631</v>
      </c>
      <c r="E433" s="47">
        <v>44543.471875381947</v>
      </c>
      <c r="F433" s="48">
        <v>1.1666666666666667</v>
      </c>
      <c r="G433" s="49">
        <v>11049</v>
      </c>
      <c r="H433" t="s">
        <v>238</v>
      </c>
      <c r="I433">
        <v>0</v>
      </c>
      <c r="J433">
        <v>0</v>
      </c>
      <c r="K433" t="s">
        <v>236</v>
      </c>
      <c r="L433" t="s">
        <v>2160</v>
      </c>
      <c r="M433" t="s">
        <v>4800</v>
      </c>
      <c r="N433" t="s">
        <v>254</v>
      </c>
      <c r="O433" t="s">
        <v>568</v>
      </c>
    </row>
    <row r="434" spans="1:15" x14ac:dyDescent="0.3">
      <c r="A434" t="s">
        <v>2831</v>
      </c>
      <c r="B434" t="s">
        <v>2831</v>
      </c>
      <c r="C434" t="s">
        <v>6751</v>
      </c>
      <c r="D434" s="47" t="s">
        <v>6394</v>
      </c>
      <c r="E434" s="47">
        <v>44557.409304016204</v>
      </c>
      <c r="F434" s="48">
        <v>1.1666666666666667</v>
      </c>
      <c r="G434" s="49">
        <v>30565</v>
      </c>
      <c r="H434" t="s">
        <v>249</v>
      </c>
      <c r="I434">
        <v>0</v>
      </c>
      <c r="J434">
        <v>0</v>
      </c>
      <c r="K434" t="s">
        <v>236</v>
      </c>
      <c r="L434" t="s">
        <v>2186</v>
      </c>
      <c r="M434" t="s">
        <v>6752</v>
      </c>
      <c r="N434" t="s">
        <v>254</v>
      </c>
      <c r="O434" t="s">
        <v>568</v>
      </c>
    </row>
    <row r="435" spans="1:15" x14ac:dyDescent="0.3">
      <c r="A435" t="s">
        <v>2831</v>
      </c>
      <c r="B435" t="s">
        <v>2831</v>
      </c>
      <c r="C435" t="s">
        <v>6790</v>
      </c>
      <c r="D435" s="47" t="s">
        <v>5978</v>
      </c>
      <c r="E435" s="47">
        <v>44559.778443553238</v>
      </c>
      <c r="F435" s="48">
        <v>1.1666666666666667</v>
      </c>
      <c r="G435" s="49">
        <v>19207</v>
      </c>
      <c r="H435" t="s">
        <v>249</v>
      </c>
      <c r="I435">
        <v>0</v>
      </c>
      <c r="J435">
        <v>0</v>
      </c>
      <c r="K435" t="s">
        <v>246</v>
      </c>
      <c r="L435" t="s">
        <v>2186</v>
      </c>
      <c r="M435" t="s">
        <v>6791</v>
      </c>
      <c r="N435" t="s">
        <v>254</v>
      </c>
      <c r="O435" t="s">
        <v>568</v>
      </c>
    </row>
    <row r="436" spans="1:15" x14ac:dyDescent="0.3">
      <c r="A436" t="s">
        <v>2831</v>
      </c>
      <c r="B436" t="s">
        <v>2831</v>
      </c>
      <c r="C436" t="s">
        <v>6828</v>
      </c>
      <c r="D436" s="47" t="s">
        <v>5486</v>
      </c>
      <c r="E436" s="47">
        <v>44551.683409571757</v>
      </c>
      <c r="F436" s="48">
        <v>1.1666666666666667</v>
      </c>
      <c r="G436" s="49">
        <v>7097</v>
      </c>
      <c r="H436" t="s">
        <v>238</v>
      </c>
      <c r="I436">
        <v>0</v>
      </c>
      <c r="J436">
        <v>0</v>
      </c>
      <c r="K436" t="s">
        <v>236</v>
      </c>
      <c r="L436" t="s">
        <v>2186</v>
      </c>
      <c r="M436" t="s">
        <v>6829</v>
      </c>
      <c r="N436" t="s">
        <v>254</v>
      </c>
      <c r="O436" t="s">
        <v>568</v>
      </c>
    </row>
    <row r="437" spans="1:15" x14ac:dyDescent="0.3">
      <c r="A437" t="s">
        <v>2831</v>
      </c>
      <c r="B437" t="s">
        <v>2831</v>
      </c>
      <c r="C437" t="s">
        <v>6858</v>
      </c>
      <c r="D437" s="47" t="s">
        <v>5497</v>
      </c>
      <c r="E437" s="47">
        <v>44558.406639155095</v>
      </c>
      <c r="F437" s="48">
        <v>1.1666666666666667</v>
      </c>
      <c r="G437" s="49">
        <v>38853</v>
      </c>
      <c r="H437" t="s">
        <v>249</v>
      </c>
      <c r="I437">
        <v>0</v>
      </c>
      <c r="J437">
        <v>0</v>
      </c>
      <c r="K437" t="s">
        <v>242</v>
      </c>
      <c r="L437" t="s">
        <v>2186</v>
      </c>
      <c r="M437" t="s">
        <v>6859</v>
      </c>
      <c r="N437" t="s">
        <v>254</v>
      </c>
      <c r="O437" t="s">
        <v>568</v>
      </c>
    </row>
    <row r="438" spans="1:15" x14ac:dyDescent="0.3">
      <c r="A438" t="s">
        <v>2831</v>
      </c>
      <c r="B438" t="s">
        <v>2831</v>
      </c>
      <c r="C438" t="s">
        <v>6878</v>
      </c>
      <c r="D438" s="47" t="s">
        <v>5497</v>
      </c>
      <c r="E438" s="47">
        <v>44559.739635914353</v>
      </c>
      <c r="F438" s="48">
        <v>1.1666666666666667</v>
      </c>
      <c r="G438" s="49">
        <v>15637</v>
      </c>
      <c r="H438" t="s">
        <v>249</v>
      </c>
      <c r="I438">
        <v>0</v>
      </c>
      <c r="J438">
        <v>0</v>
      </c>
      <c r="K438" t="s">
        <v>236</v>
      </c>
      <c r="L438" t="s">
        <v>2186</v>
      </c>
      <c r="M438" t="s">
        <v>6879</v>
      </c>
      <c r="N438" t="s">
        <v>254</v>
      </c>
      <c r="O438" t="s">
        <v>568</v>
      </c>
    </row>
    <row r="439" spans="1:15" x14ac:dyDescent="0.3">
      <c r="A439" t="s">
        <v>2831</v>
      </c>
      <c r="B439" t="s">
        <v>2831</v>
      </c>
      <c r="C439" t="s">
        <v>6899</v>
      </c>
      <c r="D439" s="47" t="s">
        <v>5549</v>
      </c>
      <c r="E439" s="47">
        <v>44545.690546678241</v>
      </c>
      <c r="F439" s="48">
        <v>1.1666666666666667</v>
      </c>
      <c r="G439" s="49">
        <v>79947</v>
      </c>
      <c r="H439" t="s">
        <v>249</v>
      </c>
      <c r="I439">
        <v>0</v>
      </c>
      <c r="J439">
        <v>0</v>
      </c>
      <c r="K439" t="s">
        <v>242</v>
      </c>
      <c r="L439" t="s">
        <v>2186</v>
      </c>
      <c r="M439" t="s">
        <v>6900</v>
      </c>
      <c r="N439" t="s">
        <v>254</v>
      </c>
      <c r="O439" t="s">
        <v>568</v>
      </c>
    </row>
    <row r="440" spans="1:15" x14ac:dyDescent="0.3">
      <c r="A440" t="s">
        <v>2831</v>
      </c>
      <c r="B440" t="s">
        <v>2831</v>
      </c>
      <c r="C440" t="s">
        <v>6949</v>
      </c>
      <c r="D440" s="47" t="s">
        <v>5489</v>
      </c>
      <c r="E440" s="47">
        <v>44552.371518599539</v>
      </c>
      <c r="F440" s="48">
        <v>1.1666666666666667</v>
      </c>
      <c r="G440" s="49">
        <v>10261</v>
      </c>
      <c r="H440" t="s">
        <v>238</v>
      </c>
      <c r="I440">
        <v>0</v>
      </c>
      <c r="J440">
        <v>0</v>
      </c>
      <c r="K440" t="s">
        <v>236</v>
      </c>
      <c r="L440" t="s">
        <v>2186</v>
      </c>
      <c r="M440" t="s">
        <v>6950</v>
      </c>
      <c r="N440" t="s">
        <v>2147</v>
      </c>
      <c r="O440" t="s">
        <v>568</v>
      </c>
    </row>
    <row r="441" spans="1:15" x14ac:dyDescent="0.3">
      <c r="A441" t="s">
        <v>2831</v>
      </c>
      <c r="B441" t="s">
        <v>2831</v>
      </c>
      <c r="C441" t="s">
        <v>7061</v>
      </c>
      <c r="D441" s="47" t="s">
        <v>5527</v>
      </c>
      <c r="E441" s="47">
        <v>44544.651661458331</v>
      </c>
      <c r="F441" s="48">
        <v>1.1666666666666667</v>
      </c>
      <c r="G441" s="49">
        <v>50021</v>
      </c>
      <c r="H441" t="s">
        <v>238</v>
      </c>
      <c r="I441">
        <v>1</v>
      </c>
      <c r="J441">
        <v>55.64</v>
      </c>
      <c r="K441" t="s">
        <v>242</v>
      </c>
      <c r="L441" t="s">
        <v>2186</v>
      </c>
      <c r="M441" t="s">
        <v>7062</v>
      </c>
      <c r="N441" t="s">
        <v>254</v>
      </c>
      <c r="O441" t="s">
        <v>568</v>
      </c>
    </row>
    <row r="442" spans="1:15" x14ac:dyDescent="0.3">
      <c r="A442" t="s">
        <v>2831</v>
      </c>
      <c r="B442" t="s">
        <v>2831</v>
      </c>
      <c r="C442" t="s">
        <v>7071</v>
      </c>
      <c r="D442" s="47" t="s">
        <v>5516</v>
      </c>
      <c r="E442" s="47">
        <v>44551.687692476851</v>
      </c>
      <c r="F442" s="48">
        <v>1.1666666666666667</v>
      </c>
      <c r="G442" s="49">
        <v>29594</v>
      </c>
      <c r="H442" t="s">
        <v>238</v>
      </c>
      <c r="I442">
        <v>0</v>
      </c>
      <c r="J442">
        <v>0</v>
      </c>
      <c r="K442" t="s">
        <v>241</v>
      </c>
      <c r="L442" t="s">
        <v>2186</v>
      </c>
      <c r="M442" t="s">
        <v>7072</v>
      </c>
      <c r="N442" t="s">
        <v>2147</v>
      </c>
      <c r="O442" t="s">
        <v>568</v>
      </c>
    </row>
    <row r="443" spans="1:15" x14ac:dyDescent="0.3">
      <c r="A443" t="s">
        <v>2831</v>
      </c>
      <c r="B443" t="s">
        <v>2831</v>
      </c>
      <c r="C443" t="s">
        <v>7123</v>
      </c>
      <c r="D443" s="47" t="s">
        <v>5478</v>
      </c>
      <c r="E443" s="47">
        <v>44557.43356863426</v>
      </c>
      <c r="F443" s="48">
        <v>1.1666666666666667</v>
      </c>
      <c r="G443" s="49">
        <v>20887</v>
      </c>
      <c r="H443" t="s">
        <v>249</v>
      </c>
      <c r="I443">
        <v>0</v>
      </c>
      <c r="J443">
        <v>0</v>
      </c>
      <c r="K443" t="s">
        <v>246</v>
      </c>
      <c r="L443" t="s">
        <v>2186</v>
      </c>
      <c r="M443" t="s">
        <v>7124</v>
      </c>
      <c r="N443" t="s">
        <v>254</v>
      </c>
      <c r="O443" t="s">
        <v>568</v>
      </c>
    </row>
    <row r="444" spans="1:15" x14ac:dyDescent="0.3">
      <c r="A444" t="s">
        <v>2831</v>
      </c>
      <c r="B444" t="s">
        <v>2831</v>
      </c>
      <c r="C444" t="s">
        <v>7134</v>
      </c>
      <c r="D444" s="47" t="s">
        <v>6575</v>
      </c>
      <c r="E444" s="47">
        <v>44550.572674421295</v>
      </c>
      <c r="F444" s="48">
        <v>1.1666666666666667</v>
      </c>
      <c r="G444" s="49">
        <v>20041</v>
      </c>
      <c r="H444" t="s">
        <v>238</v>
      </c>
      <c r="I444">
        <v>0</v>
      </c>
      <c r="J444">
        <v>0</v>
      </c>
      <c r="K444" t="s">
        <v>236</v>
      </c>
      <c r="L444" t="s">
        <v>2186</v>
      </c>
      <c r="M444" t="s">
        <v>7135</v>
      </c>
      <c r="N444" t="s">
        <v>254</v>
      </c>
      <c r="O444" t="s">
        <v>568</v>
      </c>
    </row>
    <row r="445" spans="1:15" x14ac:dyDescent="0.3">
      <c r="A445" t="s">
        <v>2831</v>
      </c>
      <c r="B445" t="s">
        <v>2831</v>
      </c>
      <c r="C445" t="s">
        <v>7184</v>
      </c>
      <c r="D445" s="47" t="s">
        <v>5708</v>
      </c>
      <c r="E445" s="47">
        <v>44553.648686840279</v>
      </c>
      <c r="F445" s="48">
        <v>1.1666666666666667</v>
      </c>
      <c r="G445" s="49">
        <v>18435</v>
      </c>
      <c r="H445" t="s">
        <v>238</v>
      </c>
      <c r="I445">
        <v>0</v>
      </c>
      <c r="J445">
        <v>0</v>
      </c>
      <c r="K445" t="s">
        <v>242</v>
      </c>
      <c r="L445" t="s">
        <v>2186</v>
      </c>
      <c r="M445" t="s">
        <v>7185</v>
      </c>
      <c r="N445" t="s">
        <v>2147</v>
      </c>
      <c r="O445" t="s">
        <v>568</v>
      </c>
    </row>
    <row r="446" spans="1:15" x14ac:dyDescent="0.3">
      <c r="A446" t="s">
        <v>2831</v>
      </c>
      <c r="B446" t="s">
        <v>2831</v>
      </c>
      <c r="C446" t="s">
        <v>7209</v>
      </c>
      <c r="D446" s="47" t="s">
        <v>2648</v>
      </c>
      <c r="E446" s="47">
        <v>44543.743862071758</v>
      </c>
      <c r="F446" s="48">
        <v>1.1666666666666667</v>
      </c>
      <c r="G446" s="49">
        <v>9990</v>
      </c>
      <c r="H446" t="s">
        <v>249</v>
      </c>
      <c r="I446">
        <v>0</v>
      </c>
      <c r="J446">
        <v>0</v>
      </c>
      <c r="K446" t="s">
        <v>242</v>
      </c>
      <c r="L446" t="s">
        <v>2160</v>
      </c>
      <c r="M446" t="s">
        <v>7210</v>
      </c>
      <c r="N446" t="s">
        <v>254</v>
      </c>
      <c r="O446" t="s">
        <v>568</v>
      </c>
    </row>
    <row r="447" spans="1:15" x14ac:dyDescent="0.3">
      <c r="A447" t="s">
        <v>2831</v>
      </c>
      <c r="B447" t="s">
        <v>2831</v>
      </c>
      <c r="C447" t="s">
        <v>7235</v>
      </c>
      <c r="D447" s="47" t="s">
        <v>6575</v>
      </c>
      <c r="E447" s="47">
        <v>44559.678781134258</v>
      </c>
      <c r="F447" s="48">
        <v>1.1666666666666667</v>
      </c>
      <c r="G447" s="49">
        <v>8158</v>
      </c>
      <c r="H447" t="s">
        <v>238</v>
      </c>
      <c r="I447">
        <v>0</v>
      </c>
      <c r="J447">
        <v>0</v>
      </c>
      <c r="K447" t="s">
        <v>242</v>
      </c>
      <c r="L447" t="s">
        <v>2186</v>
      </c>
      <c r="M447" t="s">
        <v>7236</v>
      </c>
      <c r="N447" t="s">
        <v>254</v>
      </c>
      <c r="O447" t="s">
        <v>568</v>
      </c>
    </row>
    <row r="448" spans="1:15" x14ac:dyDescent="0.3">
      <c r="A448" t="s">
        <v>2831</v>
      </c>
      <c r="B448" t="s">
        <v>2831</v>
      </c>
      <c r="C448" t="s">
        <v>3870</v>
      </c>
      <c r="D448" s="47" t="s">
        <v>3443</v>
      </c>
      <c r="E448" s="47">
        <v>44557.619758368055</v>
      </c>
      <c r="F448" s="48">
        <v>1.1666666666666667</v>
      </c>
      <c r="G448" s="49">
        <v>20977</v>
      </c>
      <c r="H448" t="s">
        <v>249</v>
      </c>
      <c r="I448">
        <v>0</v>
      </c>
      <c r="J448">
        <v>0</v>
      </c>
      <c r="K448" t="s">
        <v>241</v>
      </c>
      <c r="L448" t="s">
        <v>2186</v>
      </c>
      <c r="M448" t="s">
        <v>3871</v>
      </c>
      <c r="N448" t="s">
        <v>254</v>
      </c>
      <c r="O448" t="s">
        <v>568</v>
      </c>
    </row>
    <row r="449" spans="1:15" x14ac:dyDescent="0.3">
      <c r="A449" t="s">
        <v>2831</v>
      </c>
      <c r="B449" t="s">
        <v>2831</v>
      </c>
      <c r="C449" t="s">
        <v>4166</v>
      </c>
      <c r="D449" s="47" t="s">
        <v>3443</v>
      </c>
      <c r="E449" s="47">
        <v>44551.700189085648</v>
      </c>
      <c r="F449" s="48">
        <v>1.1666666666666667</v>
      </c>
      <c r="G449" s="49">
        <v>20112</v>
      </c>
      <c r="H449" t="s">
        <v>249</v>
      </c>
      <c r="I449">
        <v>0</v>
      </c>
      <c r="J449">
        <v>0</v>
      </c>
      <c r="K449" t="s">
        <v>236</v>
      </c>
      <c r="L449" t="s">
        <v>2186</v>
      </c>
      <c r="M449" t="s">
        <v>4167</v>
      </c>
      <c r="N449" t="s">
        <v>2147</v>
      </c>
      <c r="O449" t="s">
        <v>568</v>
      </c>
    </row>
    <row r="450" spans="1:15" x14ac:dyDescent="0.3">
      <c r="A450" t="s">
        <v>2831</v>
      </c>
      <c r="B450" t="s">
        <v>2831</v>
      </c>
      <c r="C450" t="s">
        <v>7266</v>
      </c>
      <c r="D450" s="47" t="s">
        <v>6252</v>
      </c>
      <c r="E450" s="47">
        <v>44533.578642326385</v>
      </c>
      <c r="F450" s="48">
        <v>1.1666666666666667</v>
      </c>
      <c r="G450" s="49">
        <v>12260</v>
      </c>
      <c r="H450" t="s">
        <v>238</v>
      </c>
      <c r="I450">
        <v>0</v>
      </c>
      <c r="J450">
        <v>0</v>
      </c>
      <c r="K450" t="s">
        <v>242</v>
      </c>
      <c r="L450" t="s">
        <v>2186</v>
      </c>
      <c r="M450" t="s">
        <v>7267</v>
      </c>
      <c r="N450" t="s">
        <v>254</v>
      </c>
      <c r="O450" t="s">
        <v>568</v>
      </c>
    </row>
    <row r="451" spans="1:15" x14ac:dyDescent="0.3">
      <c r="A451" t="s">
        <v>2831</v>
      </c>
      <c r="B451" t="s">
        <v>2831</v>
      </c>
      <c r="C451" t="s">
        <v>5291</v>
      </c>
      <c r="D451" s="47" t="s">
        <v>2702</v>
      </c>
      <c r="E451" s="47">
        <v>44553.521681099533</v>
      </c>
      <c r="F451" s="48">
        <v>1.1666666666666667</v>
      </c>
      <c r="G451" s="49">
        <v>3241</v>
      </c>
      <c r="H451" t="s">
        <v>238</v>
      </c>
      <c r="I451">
        <v>0</v>
      </c>
      <c r="J451">
        <v>0</v>
      </c>
      <c r="K451" t="s">
        <v>246</v>
      </c>
      <c r="L451" t="s">
        <v>2160</v>
      </c>
      <c r="M451" t="s">
        <v>5292</v>
      </c>
      <c r="N451" t="s">
        <v>254</v>
      </c>
      <c r="O451" t="s">
        <v>568</v>
      </c>
    </row>
    <row r="452" spans="1:15" x14ac:dyDescent="0.3">
      <c r="A452" t="s">
        <v>2831</v>
      </c>
      <c r="B452" t="s">
        <v>2831</v>
      </c>
      <c r="C452" t="s">
        <v>3189</v>
      </c>
      <c r="D452" s="47" t="s">
        <v>2924</v>
      </c>
      <c r="E452" s="47">
        <v>44544.698533530092</v>
      </c>
      <c r="F452" s="48">
        <v>1.1666666666666667</v>
      </c>
      <c r="G452" s="49">
        <v>65461</v>
      </c>
      <c r="H452" t="s">
        <v>249</v>
      </c>
      <c r="I452">
        <v>0</v>
      </c>
      <c r="J452">
        <v>0</v>
      </c>
      <c r="K452" t="s">
        <v>242</v>
      </c>
      <c r="L452" t="s">
        <v>2160</v>
      </c>
      <c r="M452" t="s">
        <v>2936</v>
      </c>
      <c r="N452" t="s">
        <v>254</v>
      </c>
      <c r="O452" t="s">
        <v>568</v>
      </c>
    </row>
    <row r="453" spans="1:15" x14ac:dyDescent="0.3">
      <c r="A453" t="s">
        <v>2831</v>
      </c>
      <c r="B453" t="s">
        <v>2831</v>
      </c>
      <c r="C453" t="s">
        <v>7590</v>
      </c>
      <c r="D453" s="47" t="s">
        <v>5639</v>
      </c>
      <c r="E453" s="47">
        <v>44546.287084178242</v>
      </c>
      <c r="F453" s="48">
        <v>1.1666666666666667</v>
      </c>
      <c r="G453" s="49">
        <v>19904</v>
      </c>
      <c r="H453" t="s">
        <v>238</v>
      </c>
      <c r="I453">
        <v>0</v>
      </c>
      <c r="J453">
        <v>0</v>
      </c>
      <c r="K453" t="s">
        <v>246</v>
      </c>
      <c r="L453" t="s">
        <v>2186</v>
      </c>
      <c r="M453" t="s">
        <v>7591</v>
      </c>
      <c r="N453" t="s">
        <v>254</v>
      </c>
      <c r="O453" t="s">
        <v>568</v>
      </c>
    </row>
    <row r="454" spans="1:15" x14ac:dyDescent="0.3">
      <c r="A454" t="s">
        <v>2831</v>
      </c>
      <c r="B454" t="s">
        <v>2831</v>
      </c>
      <c r="C454" t="s">
        <v>7757</v>
      </c>
      <c r="D454" s="47" t="s">
        <v>6758</v>
      </c>
      <c r="E454" s="47">
        <v>44543.496464664349</v>
      </c>
      <c r="F454" s="48">
        <v>1.1666666666666667</v>
      </c>
      <c r="G454" s="49">
        <v>10335</v>
      </c>
      <c r="H454" t="s">
        <v>238</v>
      </c>
      <c r="I454">
        <v>0</v>
      </c>
      <c r="J454">
        <v>0</v>
      </c>
      <c r="K454" t="s">
        <v>246</v>
      </c>
      <c r="L454" t="s">
        <v>2186</v>
      </c>
      <c r="M454" t="s">
        <v>7758</v>
      </c>
      <c r="N454" t="s">
        <v>2147</v>
      </c>
      <c r="O454" t="s">
        <v>568</v>
      </c>
    </row>
    <row r="455" spans="1:15" x14ac:dyDescent="0.3">
      <c r="A455" t="s">
        <v>2831</v>
      </c>
      <c r="B455" t="s">
        <v>2831</v>
      </c>
      <c r="C455" t="s">
        <v>7948</v>
      </c>
      <c r="D455" s="47" t="s">
        <v>5778</v>
      </c>
      <c r="E455" s="47">
        <v>44559.648686076391</v>
      </c>
      <c r="F455" s="48">
        <v>1.1666666666666667</v>
      </c>
      <c r="G455" s="49">
        <v>25329</v>
      </c>
      <c r="H455" t="s">
        <v>238</v>
      </c>
      <c r="I455">
        <v>0</v>
      </c>
      <c r="J455">
        <v>0</v>
      </c>
      <c r="K455" t="s">
        <v>246</v>
      </c>
      <c r="L455" t="s">
        <v>2186</v>
      </c>
      <c r="M455" t="s">
        <v>7949</v>
      </c>
      <c r="N455" t="s">
        <v>254</v>
      </c>
      <c r="O455" t="s">
        <v>568</v>
      </c>
    </row>
    <row r="456" spans="1:15" x14ac:dyDescent="0.3">
      <c r="A456" t="s">
        <v>2831</v>
      </c>
      <c r="B456" t="s">
        <v>2831</v>
      </c>
      <c r="C456" t="s">
        <v>3966</v>
      </c>
      <c r="D456" s="47" t="s">
        <v>3375</v>
      </c>
      <c r="E456" s="47">
        <v>44544.399635844908</v>
      </c>
      <c r="F456" s="48">
        <v>1.1666666666666667</v>
      </c>
      <c r="G456" s="49">
        <v>18899</v>
      </c>
      <c r="H456" t="s">
        <v>238</v>
      </c>
      <c r="I456">
        <v>0</v>
      </c>
      <c r="J456">
        <v>0</v>
      </c>
      <c r="K456" t="s">
        <v>242</v>
      </c>
      <c r="L456" t="s">
        <v>2186</v>
      </c>
      <c r="M456" t="s">
        <v>3967</v>
      </c>
      <c r="N456" t="s">
        <v>254</v>
      </c>
      <c r="O456" t="s">
        <v>568</v>
      </c>
    </row>
    <row r="457" spans="1:15" x14ac:dyDescent="0.3">
      <c r="A457" t="s">
        <v>2831</v>
      </c>
      <c r="B457" t="s">
        <v>2831</v>
      </c>
      <c r="C457" t="s">
        <v>3715</v>
      </c>
      <c r="D457" s="47" t="s">
        <v>3448</v>
      </c>
      <c r="E457" s="47">
        <v>44536.67072908565</v>
      </c>
      <c r="F457" s="48">
        <v>1.1666666666666667</v>
      </c>
      <c r="G457" s="49">
        <v>22504</v>
      </c>
      <c r="H457" t="s">
        <v>238</v>
      </c>
      <c r="I457">
        <v>0</v>
      </c>
      <c r="J457">
        <v>0</v>
      </c>
      <c r="K457" t="s">
        <v>246</v>
      </c>
      <c r="L457" t="s">
        <v>2186</v>
      </c>
      <c r="M457" t="s">
        <v>3716</v>
      </c>
      <c r="N457" t="s">
        <v>254</v>
      </c>
      <c r="O457" t="s">
        <v>568</v>
      </c>
    </row>
    <row r="458" spans="1:15" x14ac:dyDescent="0.3">
      <c r="A458" t="s">
        <v>2831</v>
      </c>
      <c r="B458" t="s">
        <v>2831</v>
      </c>
      <c r="C458" t="s">
        <v>5308</v>
      </c>
      <c r="D458" s="47" t="s">
        <v>2676</v>
      </c>
      <c r="E458" s="47">
        <v>44538.6201</v>
      </c>
      <c r="F458" s="48">
        <v>1.1666666666666667</v>
      </c>
      <c r="G458" s="49">
        <v>3782</v>
      </c>
      <c r="H458" t="s">
        <v>238</v>
      </c>
      <c r="I458">
        <v>0</v>
      </c>
      <c r="J458">
        <v>0</v>
      </c>
      <c r="K458" t="s">
        <v>242</v>
      </c>
      <c r="L458" t="s">
        <v>2160</v>
      </c>
      <c r="M458" t="s">
        <v>5309</v>
      </c>
      <c r="N458" t="s">
        <v>254</v>
      </c>
      <c r="O458" t="s">
        <v>568</v>
      </c>
    </row>
    <row r="459" spans="1:15" x14ac:dyDescent="0.3">
      <c r="A459" t="s">
        <v>2831</v>
      </c>
      <c r="B459" t="s">
        <v>2831</v>
      </c>
      <c r="C459" t="s">
        <v>8179</v>
      </c>
      <c r="D459" s="47" t="s">
        <v>5475</v>
      </c>
      <c r="E459" s="47">
        <v>44545.497886724537</v>
      </c>
      <c r="F459" s="48">
        <v>1.1666666666666667</v>
      </c>
      <c r="G459" s="49">
        <v>13002</v>
      </c>
      <c r="H459" t="s">
        <v>238</v>
      </c>
      <c r="I459">
        <v>1</v>
      </c>
      <c r="J459">
        <v>55.64</v>
      </c>
      <c r="K459" t="s">
        <v>246</v>
      </c>
      <c r="L459" t="s">
        <v>2186</v>
      </c>
      <c r="M459" t="s">
        <v>8180</v>
      </c>
      <c r="N459" t="s">
        <v>254</v>
      </c>
      <c r="O459" t="s">
        <v>568</v>
      </c>
    </row>
    <row r="460" spans="1:15" x14ac:dyDescent="0.3">
      <c r="A460" t="s">
        <v>2831</v>
      </c>
      <c r="B460" t="s">
        <v>2831</v>
      </c>
      <c r="C460" t="s">
        <v>4387</v>
      </c>
      <c r="D460" s="47" t="s">
        <v>4375</v>
      </c>
      <c r="E460" s="47">
        <v>44559.670662812503</v>
      </c>
      <c r="F460" s="48">
        <v>1.1666666666666667</v>
      </c>
      <c r="G460" s="49">
        <v>16973</v>
      </c>
      <c r="H460" t="s">
        <v>238</v>
      </c>
      <c r="I460">
        <v>0</v>
      </c>
      <c r="J460">
        <v>0</v>
      </c>
      <c r="K460" t="s">
        <v>242</v>
      </c>
      <c r="L460" t="s">
        <v>2160</v>
      </c>
      <c r="M460" t="s">
        <v>4388</v>
      </c>
      <c r="N460" t="s">
        <v>254</v>
      </c>
      <c r="O460" t="s">
        <v>568</v>
      </c>
    </row>
    <row r="461" spans="1:15" x14ac:dyDescent="0.3">
      <c r="A461" t="s">
        <v>2831</v>
      </c>
      <c r="B461" t="s">
        <v>2831</v>
      </c>
      <c r="C461" t="s">
        <v>8593</v>
      </c>
      <c r="D461" s="47" t="s">
        <v>5639</v>
      </c>
      <c r="E461" s="47">
        <v>44561.52147068287</v>
      </c>
      <c r="F461" s="48">
        <v>1.1666666666666667</v>
      </c>
      <c r="G461" s="49">
        <v>16358</v>
      </c>
      <c r="H461" t="s">
        <v>249</v>
      </c>
      <c r="I461">
        <v>0</v>
      </c>
      <c r="J461">
        <v>0</v>
      </c>
      <c r="K461" t="s">
        <v>246</v>
      </c>
      <c r="L461" t="s">
        <v>2186</v>
      </c>
      <c r="M461" t="s">
        <v>8594</v>
      </c>
      <c r="N461" t="s">
        <v>2147</v>
      </c>
      <c r="O461" t="s">
        <v>568</v>
      </c>
    </row>
    <row r="462" spans="1:15" x14ac:dyDescent="0.3">
      <c r="A462" t="s">
        <v>2831</v>
      </c>
      <c r="B462" t="s">
        <v>2831</v>
      </c>
      <c r="C462" t="s">
        <v>8689</v>
      </c>
      <c r="D462" s="47" t="s">
        <v>5533</v>
      </c>
      <c r="E462" s="47">
        <v>44536.670168020835</v>
      </c>
      <c r="F462" s="48">
        <v>1.1666666666666667</v>
      </c>
      <c r="G462" s="49">
        <v>14489</v>
      </c>
      <c r="H462" t="s">
        <v>238</v>
      </c>
      <c r="I462">
        <v>0</v>
      </c>
      <c r="J462">
        <v>0</v>
      </c>
      <c r="K462" t="s">
        <v>236</v>
      </c>
      <c r="L462" t="s">
        <v>2186</v>
      </c>
      <c r="M462" t="s">
        <v>8690</v>
      </c>
      <c r="N462" t="s">
        <v>2147</v>
      </c>
      <c r="O462" t="s">
        <v>568</v>
      </c>
    </row>
    <row r="463" spans="1:15" x14ac:dyDescent="0.3">
      <c r="A463" t="s">
        <v>2831</v>
      </c>
      <c r="B463" t="s">
        <v>2831</v>
      </c>
      <c r="C463" t="s">
        <v>8834</v>
      </c>
      <c r="D463" s="47" t="s">
        <v>6186</v>
      </c>
      <c r="E463" s="47">
        <v>44560.570013622688</v>
      </c>
      <c r="F463" s="48">
        <v>1.1666666666666667</v>
      </c>
      <c r="G463" s="49">
        <v>28368</v>
      </c>
      <c r="H463" t="s">
        <v>249</v>
      </c>
      <c r="I463">
        <v>0</v>
      </c>
      <c r="J463">
        <v>0</v>
      </c>
      <c r="K463" t="s">
        <v>236</v>
      </c>
      <c r="L463" t="s">
        <v>2186</v>
      </c>
      <c r="M463" t="s">
        <v>8835</v>
      </c>
      <c r="N463" t="s">
        <v>254</v>
      </c>
      <c r="O463" t="s">
        <v>568</v>
      </c>
    </row>
    <row r="464" spans="1:15" x14ac:dyDescent="0.3">
      <c r="A464" t="s">
        <v>2831</v>
      </c>
      <c r="B464" t="s">
        <v>2831</v>
      </c>
      <c r="C464" t="s">
        <v>5039</v>
      </c>
      <c r="D464" s="47" t="s">
        <v>2682</v>
      </c>
      <c r="E464" s="47">
        <v>44558.40556871528</v>
      </c>
      <c r="F464" s="48">
        <v>1.1666666666666667</v>
      </c>
      <c r="G464" s="49">
        <v>4027</v>
      </c>
      <c r="H464" t="s">
        <v>249</v>
      </c>
      <c r="I464">
        <v>0</v>
      </c>
      <c r="J464">
        <v>0</v>
      </c>
      <c r="K464" t="s">
        <v>246</v>
      </c>
      <c r="L464" t="s">
        <v>2160</v>
      </c>
      <c r="M464" t="s">
        <v>5040</v>
      </c>
      <c r="N464" t="s">
        <v>254</v>
      </c>
      <c r="O464" t="s">
        <v>568</v>
      </c>
    </row>
    <row r="465" spans="1:15" x14ac:dyDescent="0.3">
      <c r="A465" t="s">
        <v>2831</v>
      </c>
      <c r="B465" t="s">
        <v>2831</v>
      </c>
      <c r="C465" t="s">
        <v>8979</v>
      </c>
      <c r="D465" s="47" t="s">
        <v>5686</v>
      </c>
      <c r="E465" s="47">
        <v>44545.704144560186</v>
      </c>
      <c r="F465" s="48">
        <v>1.1666666666666667</v>
      </c>
      <c r="G465" s="49">
        <v>21887</v>
      </c>
      <c r="H465" t="s">
        <v>249</v>
      </c>
      <c r="I465">
        <v>0</v>
      </c>
      <c r="J465">
        <v>0</v>
      </c>
      <c r="K465" t="s">
        <v>241</v>
      </c>
      <c r="L465" t="s">
        <v>2186</v>
      </c>
      <c r="M465" t="s">
        <v>8980</v>
      </c>
      <c r="N465" t="s">
        <v>254</v>
      </c>
      <c r="O465" t="s">
        <v>568</v>
      </c>
    </row>
    <row r="466" spans="1:15" x14ac:dyDescent="0.3">
      <c r="A466" t="s">
        <v>2831</v>
      </c>
      <c r="B466" t="s">
        <v>2831</v>
      </c>
      <c r="C466" t="s">
        <v>8991</v>
      </c>
      <c r="D466" s="47" t="s">
        <v>6252</v>
      </c>
      <c r="E466" s="47">
        <v>44551.691117164351</v>
      </c>
      <c r="F466" s="48">
        <v>1.1666666666666667</v>
      </c>
      <c r="G466" s="49">
        <v>43689</v>
      </c>
      <c r="H466" t="s">
        <v>238</v>
      </c>
      <c r="I466">
        <v>0</v>
      </c>
      <c r="J466">
        <v>0</v>
      </c>
      <c r="K466" t="s">
        <v>236</v>
      </c>
      <c r="L466" t="s">
        <v>2186</v>
      </c>
      <c r="M466" t="s">
        <v>8992</v>
      </c>
      <c r="N466" t="s">
        <v>254</v>
      </c>
      <c r="O466" t="s">
        <v>568</v>
      </c>
    </row>
    <row r="467" spans="1:15" x14ac:dyDescent="0.3">
      <c r="A467" t="s">
        <v>2831</v>
      </c>
      <c r="B467" t="s">
        <v>2831</v>
      </c>
      <c r="C467" t="s">
        <v>9007</v>
      </c>
      <c r="D467" s="47" t="s">
        <v>5708</v>
      </c>
      <c r="E467" s="47">
        <v>44553.319289270832</v>
      </c>
      <c r="F467" s="48">
        <v>1.1666666666666667</v>
      </c>
      <c r="G467" s="49">
        <v>10484</v>
      </c>
      <c r="H467" t="s">
        <v>238</v>
      </c>
      <c r="I467">
        <v>0</v>
      </c>
      <c r="J467">
        <v>0</v>
      </c>
      <c r="K467" t="s">
        <v>246</v>
      </c>
      <c r="L467" t="s">
        <v>2186</v>
      </c>
      <c r="M467" t="s">
        <v>9008</v>
      </c>
      <c r="N467" t="s">
        <v>254</v>
      </c>
      <c r="O467" t="s">
        <v>568</v>
      </c>
    </row>
    <row r="468" spans="1:15" x14ac:dyDescent="0.3">
      <c r="A468" t="s">
        <v>2831</v>
      </c>
      <c r="B468" t="s">
        <v>2831</v>
      </c>
      <c r="C468" t="s">
        <v>9013</v>
      </c>
      <c r="D468" s="47" t="s">
        <v>5645</v>
      </c>
      <c r="E468" s="47">
        <v>44558.428589814815</v>
      </c>
      <c r="F468" s="48">
        <v>1.1666666666666667</v>
      </c>
      <c r="G468" s="49">
        <v>17941</v>
      </c>
      <c r="H468" t="s">
        <v>249</v>
      </c>
      <c r="I468">
        <v>0</v>
      </c>
      <c r="J468">
        <v>0</v>
      </c>
      <c r="K468" t="s">
        <v>246</v>
      </c>
      <c r="L468" t="s">
        <v>2186</v>
      </c>
      <c r="M468" t="s">
        <v>9014</v>
      </c>
      <c r="N468" t="s">
        <v>254</v>
      </c>
      <c r="O468" t="s">
        <v>568</v>
      </c>
    </row>
    <row r="469" spans="1:15" x14ac:dyDescent="0.3">
      <c r="A469" t="s">
        <v>2831</v>
      </c>
      <c r="B469" t="s">
        <v>2831</v>
      </c>
      <c r="C469" t="s">
        <v>9046</v>
      </c>
      <c r="D469" s="47" t="s">
        <v>5472</v>
      </c>
      <c r="E469" s="47">
        <v>44552.29874672454</v>
      </c>
      <c r="F469" s="48">
        <v>1.1666666666666667</v>
      </c>
      <c r="G469" s="49">
        <v>6485</v>
      </c>
      <c r="H469" t="s">
        <v>238</v>
      </c>
      <c r="I469">
        <v>0</v>
      </c>
      <c r="J469">
        <v>0</v>
      </c>
      <c r="K469" t="s">
        <v>236</v>
      </c>
      <c r="L469" t="s">
        <v>2186</v>
      </c>
      <c r="M469" t="s">
        <v>9047</v>
      </c>
      <c r="N469" t="s">
        <v>254</v>
      </c>
      <c r="O469" t="s">
        <v>568</v>
      </c>
    </row>
    <row r="470" spans="1:15" x14ac:dyDescent="0.3">
      <c r="A470" t="s">
        <v>2831</v>
      </c>
      <c r="B470" t="s">
        <v>2831</v>
      </c>
      <c r="C470" t="s">
        <v>9096</v>
      </c>
      <c r="D470" s="47" t="s">
        <v>2654</v>
      </c>
      <c r="E470" s="47">
        <v>44540.316248877316</v>
      </c>
      <c r="F470" s="48">
        <v>1.1666666666666667</v>
      </c>
      <c r="G470" s="49">
        <v>5577</v>
      </c>
      <c r="H470" t="s">
        <v>238</v>
      </c>
      <c r="I470">
        <v>0</v>
      </c>
      <c r="J470">
        <v>0</v>
      </c>
      <c r="K470" t="s">
        <v>242</v>
      </c>
      <c r="L470" t="s">
        <v>2160</v>
      </c>
      <c r="M470" t="s">
        <v>9097</v>
      </c>
      <c r="N470" t="s">
        <v>254</v>
      </c>
      <c r="O470" t="s">
        <v>568</v>
      </c>
    </row>
    <row r="471" spans="1:15" x14ac:dyDescent="0.3">
      <c r="A471" t="s">
        <v>2831</v>
      </c>
      <c r="B471" t="s">
        <v>2831</v>
      </c>
      <c r="C471" t="s">
        <v>9131</v>
      </c>
      <c r="D471" s="47" t="s">
        <v>5527</v>
      </c>
      <c r="E471" s="47">
        <v>44557.48314128472</v>
      </c>
      <c r="F471" s="48">
        <v>1.1666666666666667</v>
      </c>
      <c r="G471" s="49">
        <v>6160</v>
      </c>
      <c r="H471" t="s">
        <v>238</v>
      </c>
      <c r="I471">
        <v>0</v>
      </c>
      <c r="J471">
        <v>0</v>
      </c>
      <c r="K471" t="s">
        <v>239</v>
      </c>
      <c r="L471" t="s">
        <v>2186</v>
      </c>
      <c r="M471" t="s">
        <v>9132</v>
      </c>
      <c r="N471" t="s">
        <v>254</v>
      </c>
      <c r="O471" t="s">
        <v>568</v>
      </c>
    </row>
    <row r="472" spans="1:15" x14ac:dyDescent="0.3">
      <c r="A472" t="s">
        <v>2831</v>
      </c>
      <c r="B472" t="s">
        <v>2831</v>
      </c>
      <c r="C472" t="s">
        <v>9177</v>
      </c>
      <c r="D472" s="47" t="s">
        <v>5566</v>
      </c>
      <c r="E472" s="47">
        <v>44559.4245590625</v>
      </c>
      <c r="F472" s="48">
        <v>1.1666666666666667</v>
      </c>
      <c r="G472" s="49">
        <v>16045</v>
      </c>
      <c r="H472" t="s">
        <v>238</v>
      </c>
      <c r="I472">
        <v>0</v>
      </c>
      <c r="J472">
        <v>0</v>
      </c>
      <c r="K472" t="s">
        <v>246</v>
      </c>
      <c r="L472" t="s">
        <v>2186</v>
      </c>
      <c r="M472" t="s">
        <v>9178</v>
      </c>
      <c r="N472" t="s">
        <v>254</v>
      </c>
      <c r="O472" t="s">
        <v>568</v>
      </c>
    </row>
    <row r="473" spans="1:15" x14ac:dyDescent="0.3">
      <c r="A473" t="s">
        <v>2831</v>
      </c>
      <c r="B473" t="s">
        <v>2831</v>
      </c>
      <c r="C473" t="s">
        <v>9331</v>
      </c>
      <c r="D473" s="47" t="s">
        <v>6472</v>
      </c>
      <c r="E473" s="47">
        <v>44533.576179594907</v>
      </c>
      <c r="F473" s="48">
        <v>1.1666666666666667</v>
      </c>
      <c r="G473" s="49">
        <v>20209</v>
      </c>
      <c r="H473" t="s">
        <v>238</v>
      </c>
      <c r="I473">
        <v>0</v>
      </c>
      <c r="J473">
        <v>0</v>
      </c>
      <c r="K473" t="s">
        <v>242</v>
      </c>
      <c r="L473" t="s">
        <v>2186</v>
      </c>
      <c r="M473" t="s">
        <v>9332</v>
      </c>
      <c r="N473" t="s">
        <v>254</v>
      </c>
      <c r="O473" t="s">
        <v>568</v>
      </c>
    </row>
    <row r="474" spans="1:15" x14ac:dyDescent="0.3">
      <c r="A474" t="s">
        <v>2831</v>
      </c>
      <c r="B474" t="s">
        <v>2831</v>
      </c>
      <c r="C474" t="s">
        <v>9355</v>
      </c>
      <c r="D474" s="47" t="s">
        <v>6741</v>
      </c>
      <c r="E474" s="47">
        <v>44543.469765243055</v>
      </c>
      <c r="F474" s="48">
        <v>1.1666666666666667</v>
      </c>
      <c r="G474" s="49">
        <v>13166</v>
      </c>
      <c r="H474" t="s">
        <v>238</v>
      </c>
      <c r="I474">
        <v>0</v>
      </c>
      <c r="J474">
        <v>0</v>
      </c>
      <c r="K474" t="s">
        <v>242</v>
      </c>
      <c r="L474" t="s">
        <v>2186</v>
      </c>
      <c r="M474" t="s">
        <v>9356</v>
      </c>
      <c r="N474" t="s">
        <v>254</v>
      </c>
      <c r="O474" t="s">
        <v>568</v>
      </c>
    </row>
    <row r="475" spans="1:15" x14ac:dyDescent="0.3">
      <c r="A475" t="s">
        <v>2831</v>
      </c>
      <c r="B475" t="s">
        <v>2831</v>
      </c>
      <c r="C475" t="s">
        <v>4420</v>
      </c>
      <c r="D475" s="47" t="s">
        <v>4375</v>
      </c>
      <c r="E475" s="47">
        <v>44559.673638310182</v>
      </c>
      <c r="F475" s="48">
        <v>1.1666666666666667</v>
      </c>
      <c r="G475" s="49">
        <v>-1</v>
      </c>
      <c r="H475" t="s">
        <v>238</v>
      </c>
      <c r="I475">
        <v>0</v>
      </c>
      <c r="J475">
        <v>0</v>
      </c>
      <c r="K475" t="s">
        <v>242</v>
      </c>
      <c r="L475" t="s">
        <v>2160</v>
      </c>
      <c r="M475" t="s">
        <v>4421</v>
      </c>
      <c r="N475" t="s">
        <v>254</v>
      </c>
      <c r="O475" t="s">
        <v>568</v>
      </c>
    </row>
    <row r="476" spans="1:15" x14ac:dyDescent="0.3">
      <c r="A476" t="s">
        <v>2831</v>
      </c>
      <c r="B476" t="s">
        <v>2831</v>
      </c>
      <c r="C476" t="s">
        <v>4439</v>
      </c>
      <c r="D476" s="47" t="s">
        <v>4347</v>
      </c>
      <c r="E476" s="47">
        <v>44557.523263738425</v>
      </c>
      <c r="F476" s="48">
        <v>1.1666666666666667</v>
      </c>
      <c r="G476" s="49">
        <v>5486</v>
      </c>
      <c r="H476" t="s">
        <v>238</v>
      </c>
      <c r="I476">
        <v>0</v>
      </c>
      <c r="J476">
        <v>0</v>
      </c>
      <c r="K476" t="s">
        <v>242</v>
      </c>
      <c r="L476" t="s">
        <v>2160</v>
      </c>
      <c r="M476" t="s">
        <v>4440</v>
      </c>
      <c r="N476" t="s">
        <v>254</v>
      </c>
      <c r="O476" t="s">
        <v>568</v>
      </c>
    </row>
    <row r="477" spans="1:15" x14ac:dyDescent="0.3">
      <c r="A477" t="s">
        <v>2831</v>
      </c>
      <c r="B477" t="s">
        <v>2831</v>
      </c>
      <c r="C477" t="s">
        <v>9484</v>
      </c>
      <c r="D477" s="47" t="s">
        <v>5877</v>
      </c>
      <c r="E477" s="47">
        <v>44536.560241319443</v>
      </c>
      <c r="F477" s="48">
        <v>1.1666666666666667</v>
      </c>
      <c r="G477" s="49">
        <v>40392</v>
      </c>
      <c r="H477" t="s">
        <v>238</v>
      </c>
      <c r="I477">
        <v>0</v>
      </c>
      <c r="J477">
        <v>0</v>
      </c>
      <c r="K477" t="s">
        <v>236</v>
      </c>
      <c r="L477" t="s">
        <v>2186</v>
      </c>
      <c r="M477" t="s">
        <v>9485</v>
      </c>
      <c r="N477" t="s">
        <v>254</v>
      </c>
      <c r="O477" t="s">
        <v>568</v>
      </c>
    </row>
    <row r="478" spans="1:15" x14ac:dyDescent="0.3">
      <c r="A478" t="s">
        <v>2831</v>
      </c>
      <c r="B478" t="s">
        <v>2831</v>
      </c>
      <c r="C478" t="s">
        <v>9694</v>
      </c>
      <c r="D478" s="47" t="s">
        <v>5582</v>
      </c>
      <c r="E478" s="47">
        <v>44538.411438043979</v>
      </c>
      <c r="F478" s="48">
        <v>1.1666666666666667</v>
      </c>
      <c r="G478" s="49">
        <v>55985</v>
      </c>
      <c r="H478" t="s">
        <v>249</v>
      </c>
      <c r="I478">
        <v>0</v>
      </c>
      <c r="J478">
        <v>0</v>
      </c>
      <c r="K478" t="s">
        <v>242</v>
      </c>
      <c r="L478" t="s">
        <v>2186</v>
      </c>
      <c r="M478" t="s">
        <v>9695</v>
      </c>
      <c r="N478" t="s">
        <v>254</v>
      </c>
      <c r="O478" t="s">
        <v>568</v>
      </c>
    </row>
    <row r="479" spans="1:15" x14ac:dyDescent="0.3">
      <c r="A479" t="s">
        <v>2831</v>
      </c>
      <c r="B479" t="s">
        <v>2831</v>
      </c>
      <c r="C479" t="s">
        <v>9708</v>
      </c>
      <c r="D479" s="47" t="s">
        <v>5622</v>
      </c>
      <c r="E479" s="47">
        <v>44550.40090922454</v>
      </c>
      <c r="F479" s="48">
        <v>1.1666666666666667</v>
      </c>
      <c r="G479" s="49">
        <v>6518</v>
      </c>
      <c r="H479" t="s">
        <v>238</v>
      </c>
      <c r="I479">
        <v>0</v>
      </c>
      <c r="J479">
        <v>0</v>
      </c>
      <c r="K479" t="s">
        <v>242</v>
      </c>
      <c r="L479" t="s">
        <v>2186</v>
      </c>
      <c r="M479" t="s">
        <v>9709</v>
      </c>
      <c r="N479" t="s">
        <v>254</v>
      </c>
      <c r="O479" t="s">
        <v>568</v>
      </c>
    </row>
    <row r="480" spans="1:15" x14ac:dyDescent="0.3">
      <c r="A480" t="s">
        <v>2831</v>
      </c>
      <c r="B480" t="s">
        <v>2831</v>
      </c>
      <c r="C480" t="s">
        <v>3295</v>
      </c>
      <c r="D480" s="47" t="s">
        <v>2943</v>
      </c>
      <c r="E480" s="47">
        <v>44544.700590821762</v>
      </c>
      <c r="F480" s="48">
        <v>1.1666666666666667</v>
      </c>
      <c r="G480" s="49">
        <v>73131</v>
      </c>
      <c r="H480" t="s">
        <v>249</v>
      </c>
      <c r="I480">
        <v>0</v>
      </c>
      <c r="J480">
        <v>0</v>
      </c>
      <c r="K480" t="s">
        <v>242</v>
      </c>
      <c r="L480" t="s">
        <v>2160</v>
      </c>
      <c r="M480" t="s">
        <v>2941</v>
      </c>
      <c r="N480" t="s">
        <v>254</v>
      </c>
      <c r="O480" t="s">
        <v>568</v>
      </c>
    </row>
    <row r="481" spans="1:15" x14ac:dyDescent="0.3">
      <c r="A481" t="s">
        <v>2831</v>
      </c>
      <c r="B481" t="s">
        <v>2831</v>
      </c>
      <c r="C481" t="s">
        <v>9766</v>
      </c>
      <c r="D481" s="47" t="s">
        <v>5683</v>
      </c>
      <c r="E481" s="47">
        <v>44557.461046064818</v>
      </c>
      <c r="F481" s="48">
        <v>1.1666666666666667</v>
      </c>
      <c r="G481" s="49">
        <v>6811</v>
      </c>
      <c r="H481" t="s">
        <v>238</v>
      </c>
      <c r="I481">
        <v>0</v>
      </c>
      <c r="J481">
        <v>0</v>
      </c>
      <c r="K481" t="s">
        <v>241</v>
      </c>
      <c r="L481" t="s">
        <v>2186</v>
      </c>
      <c r="M481" t="s">
        <v>9767</v>
      </c>
      <c r="N481" t="s">
        <v>254</v>
      </c>
      <c r="O481" t="s">
        <v>568</v>
      </c>
    </row>
    <row r="482" spans="1:15" x14ac:dyDescent="0.3">
      <c r="A482" t="s">
        <v>2831</v>
      </c>
      <c r="B482" t="s">
        <v>2831</v>
      </c>
      <c r="C482" t="s">
        <v>9823</v>
      </c>
      <c r="D482" s="47" t="s">
        <v>2679</v>
      </c>
      <c r="E482" s="47">
        <v>44550.588653437502</v>
      </c>
      <c r="F482" s="48">
        <v>1.1666666666666667</v>
      </c>
      <c r="G482" s="49">
        <v>2628</v>
      </c>
      <c r="H482" t="s">
        <v>238</v>
      </c>
      <c r="I482">
        <v>0</v>
      </c>
      <c r="J482">
        <v>0</v>
      </c>
      <c r="K482" t="s">
        <v>241</v>
      </c>
      <c r="L482" t="s">
        <v>2160</v>
      </c>
      <c r="M482" t="s">
        <v>9824</v>
      </c>
      <c r="N482" t="s">
        <v>2147</v>
      </c>
      <c r="O482" t="s">
        <v>568</v>
      </c>
    </row>
    <row r="483" spans="1:15" x14ac:dyDescent="0.3">
      <c r="A483" t="s">
        <v>2831</v>
      </c>
      <c r="B483" t="s">
        <v>2831</v>
      </c>
      <c r="C483" t="s">
        <v>9945</v>
      </c>
      <c r="D483" s="47" t="s">
        <v>5455</v>
      </c>
      <c r="E483" s="47">
        <v>44548.492234224534</v>
      </c>
      <c r="F483" s="48">
        <v>1.1666666666666667</v>
      </c>
      <c r="G483" s="49">
        <v>16059</v>
      </c>
      <c r="H483" t="s">
        <v>249</v>
      </c>
      <c r="I483">
        <v>0</v>
      </c>
      <c r="J483">
        <v>0</v>
      </c>
      <c r="K483" t="s">
        <v>242</v>
      </c>
      <c r="L483" t="s">
        <v>1535</v>
      </c>
      <c r="M483" t="s">
        <v>1535</v>
      </c>
      <c r="N483" t="s">
        <v>254</v>
      </c>
      <c r="O483" t="s">
        <v>568</v>
      </c>
    </row>
    <row r="484" spans="1:15" x14ac:dyDescent="0.3">
      <c r="A484" t="s">
        <v>2831</v>
      </c>
      <c r="B484" t="s">
        <v>2831</v>
      </c>
      <c r="C484" t="s">
        <v>3446</v>
      </c>
      <c r="D484" s="47" t="s">
        <v>3372</v>
      </c>
      <c r="E484" s="47">
        <v>44560.575826354165</v>
      </c>
      <c r="F484" s="48">
        <v>1.1666666666666667</v>
      </c>
      <c r="G484" s="49">
        <v>19476</v>
      </c>
      <c r="H484" t="s">
        <v>249</v>
      </c>
      <c r="I484">
        <v>0</v>
      </c>
      <c r="J484">
        <v>0</v>
      </c>
      <c r="K484" t="s">
        <v>236</v>
      </c>
      <c r="L484" t="s">
        <v>1535</v>
      </c>
      <c r="M484" t="s">
        <v>1535</v>
      </c>
      <c r="N484" t="s">
        <v>254</v>
      </c>
      <c r="O484" t="s">
        <v>568</v>
      </c>
    </row>
    <row r="485" spans="1:15" x14ac:dyDescent="0.3">
      <c r="A485" t="s">
        <v>2831</v>
      </c>
      <c r="B485" t="s">
        <v>2831</v>
      </c>
      <c r="C485" t="s">
        <v>10029</v>
      </c>
      <c r="D485" s="47" t="s">
        <v>5455</v>
      </c>
      <c r="E485" s="47">
        <v>44557.45326091435</v>
      </c>
      <c r="F485" s="48">
        <v>1.1666666666666667</v>
      </c>
      <c r="G485" s="49">
        <v>19175</v>
      </c>
      <c r="H485" t="s">
        <v>249</v>
      </c>
      <c r="I485">
        <v>0</v>
      </c>
      <c r="J485">
        <v>0</v>
      </c>
      <c r="K485" t="s">
        <v>236</v>
      </c>
      <c r="L485" t="s">
        <v>1535</v>
      </c>
      <c r="M485" t="s">
        <v>1535</v>
      </c>
      <c r="N485" t="s">
        <v>254</v>
      </c>
      <c r="O485" t="s">
        <v>568</v>
      </c>
    </row>
    <row r="486" spans="1:15" x14ac:dyDescent="0.3">
      <c r="A486" t="s">
        <v>2831</v>
      </c>
      <c r="B486" t="s">
        <v>2831</v>
      </c>
      <c r="C486" t="s">
        <v>3499</v>
      </c>
      <c r="D486" s="47" t="s">
        <v>3411</v>
      </c>
      <c r="E486" s="47">
        <v>44557.456639618053</v>
      </c>
      <c r="F486" s="48">
        <v>1.1666666666666667</v>
      </c>
      <c r="G486" s="49">
        <v>16292</v>
      </c>
      <c r="H486" t="s">
        <v>249</v>
      </c>
      <c r="I486">
        <v>0</v>
      </c>
      <c r="J486">
        <v>0</v>
      </c>
      <c r="K486" t="s">
        <v>236</v>
      </c>
      <c r="L486" t="s">
        <v>1535</v>
      </c>
      <c r="M486" t="s">
        <v>1535</v>
      </c>
      <c r="N486" t="s">
        <v>254</v>
      </c>
      <c r="O486" t="s">
        <v>568</v>
      </c>
    </row>
    <row r="487" spans="1:15" x14ac:dyDescent="0.3">
      <c r="A487" t="s">
        <v>2831</v>
      </c>
      <c r="B487" t="s">
        <v>2831</v>
      </c>
      <c r="C487" t="s">
        <v>10056</v>
      </c>
      <c r="D487" s="47" t="s">
        <v>5602</v>
      </c>
      <c r="E487" s="47">
        <v>44543.735617326391</v>
      </c>
      <c r="F487" s="48">
        <v>1.1666666666666667</v>
      </c>
      <c r="G487" s="49">
        <v>39605</v>
      </c>
      <c r="H487" t="s">
        <v>249</v>
      </c>
      <c r="I487">
        <v>0</v>
      </c>
      <c r="J487">
        <v>0</v>
      </c>
      <c r="K487" t="s">
        <v>242</v>
      </c>
      <c r="L487" t="s">
        <v>1535</v>
      </c>
      <c r="M487" t="s">
        <v>1535</v>
      </c>
      <c r="N487" t="s">
        <v>254</v>
      </c>
      <c r="O487" t="s">
        <v>568</v>
      </c>
    </row>
    <row r="488" spans="1:15" x14ac:dyDescent="0.3">
      <c r="A488" t="s">
        <v>2831</v>
      </c>
      <c r="B488" t="s">
        <v>2831</v>
      </c>
      <c r="C488" t="s">
        <v>3840</v>
      </c>
      <c r="D488" s="47" t="s">
        <v>3473</v>
      </c>
      <c r="E488" s="47">
        <v>44560.580625347226</v>
      </c>
      <c r="F488" s="48">
        <v>1.1666666666666667</v>
      </c>
      <c r="G488" s="49">
        <v>8986</v>
      </c>
      <c r="H488" t="s">
        <v>249</v>
      </c>
      <c r="I488">
        <v>0</v>
      </c>
      <c r="J488">
        <v>0</v>
      </c>
      <c r="K488" t="s">
        <v>236</v>
      </c>
      <c r="L488" t="s">
        <v>1535</v>
      </c>
      <c r="M488" t="s">
        <v>1535</v>
      </c>
      <c r="N488" t="s">
        <v>254</v>
      </c>
      <c r="O488" t="s">
        <v>568</v>
      </c>
    </row>
    <row r="489" spans="1:15" x14ac:dyDescent="0.3">
      <c r="A489" t="s">
        <v>2831</v>
      </c>
      <c r="B489" t="s">
        <v>2831</v>
      </c>
      <c r="C489" t="s">
        <v>3459</v>
      </c>
      <c r="D489" s="47" t="s">
        <v>3398</v>
      </c>
      <c r="E489" s="47">
        <v>44560.581879664351</v>
      </c>
      <c r="F489" s="48">
        <v>1.1666666666666667</v>
      </c>
      <c r="G489" s="49">
        <v>11113</v>
      </c>
      <c r="H489" t="s">
        <v>249</v>
      </c>
      <c r="I489">
        <v>0</v>
      </c>
      <c r="J489">
        <v>0</v>
      </c>
      <c r="K489" t="s">
        <v>246</v>
      </c>
      <c r="L489" t="s">
        <v>1535</v>
      </c>
      <c r="M489" t="s">
        <v>1535</v>
      </c>
      <c r="N489" t="s">
        <v>254</v>
      </c>
      <c r="O489" t="s">
        <v>568</v>
      </c>
    </row>
    <row r="490" spans="1:15" x14ac:dyDescent="0.3">
      <c r="A490" t="s">
        <v>2831</v>
      </c>
      <c r="B490" t="s">
        <v>2831</v>
      </c>
      <c r="C490" t="s">
        <v>10159</v>
      </c>
      <c r="D490" s="47" t="s">
        <v>2668</v>
      </c>
      <c r="E490" s="47">
        <v>44560.700024155092</v>
      </c>
      <c r="F490" s="48">
        <v>1.1666666666666667</v>
      </c>
      <c r="G490" s="49">
        <v>10026</v>
      </c>
      <c r="H490" t="s">
        <v>249</v>
      </c>
      <c r="I490">
        <v>0</v>
      </c>
      <c r="J490">
        <v>0</v>
      </c>
      <c r="K490" t="s">
        <v>242</v>
      </c>
      <c r="L490" t="s">
        <v>2176</v>
      </c>
      <c r="M490" t="s">
        <v>10160</v>
      </c>
      <c r="N490" t="s">
        <v>254</v>
      </c>
      <c r="O490" t="s">
        <v>568</v>
      </c>
    </row>
    <row r="491" spans="1:15" x14ac:dyDescent="0.3">
      <c r="A491" t="s">
        <v>2831</v>
      </c>
      <c r="B491" t="s">
        <v>2831</v>
      </c>
      <c r="C491" t="s">
        <v>10161</v>
      </c>
      <c r="D491" s="47" t="s">
        <v>6472</v>
      </c>
      <c r="E491" s="47">
        <v>44553.266257870368</v>
      </c>
      <c r="F491" s="48">
        <v>1.1666666666666667</v>
      </c>
      <c r="G491" s="49">
        <v>20010</v>
      </c>
      <c r="H491" t="s">
        <v>238</v>
      </c>
      <c r="I491">
        <v>0</v>
      </c>
      <c r="J491">
        <v>0</v>
      </c>
      <c r="K491" t="s">
        <v>242</v>
      </c>
      <c r="L491" t="s">
        <v>2186</v>
      </c>
      <c r="M491" t="s">
        <v>10162</v>
      </c>
      <c r="N491" t="s">
        <v>254</v>
      </c>
      <c r="O491" t="s">
        <v>568</v>
      </c>
    </row>
    <row r="492" spans="1:15" x14ac:dyDescent="0.3">
      <c r="A492" t="s">
        <v>2831</v>
      </c>
      <c r="B492" t="s">
        <v>2831</v>
      </c>
      <c r="C492" t="s">
        <v>10188</v>
      </c>
      <c r="D492" s="47" t="s">
        <v>5549</v>
      </c>
      <c r="E492" s="47">
        <v>44560.57868619213</v>
      </c>
      <c r="F492" s="48">
        <v>1.1666666666666667</v>
      </c>
      <c r="G492" s="49">
        <v>31451</v>
      </c>
      <c r="H492" t="s">
        <v>249</v>
      </c>
      <c r="I492">
        <v>0</v>
      </c>
      <c r="J492">
        <v>0</v>
      </c>
      <c r="K492" t="s">
        <v>236</v>
      </c>
      <c r="L492" t="s">
        <v>2186</v>
      </c>
      <c r="M492" t="s">
        <v>10189</v>
      </c>
      <c r="N492" t="s">
        <v>254</v>
      </c>
      <c r="O492" t="s">
        <v>568</v>
      </c>
    </row>
    <row r="493" spans="1:15" x14ac:dyDescent="0.3">
      <c r="A493" t="s">
        <v>2831</v>
      </c>
      <c r="B493" t="s">
        <v>2831</v>
      </c>
      <c r="C493" t="s">
        <v>10204</v>
      </c>
      <c r="D493" s="47" t="s">
        <v>5832</v>
      </c>
      <c r="E493" s="47">
        <v>44543.712658993056</v>
      </c>
      <c r="F493" s="48">
        <v>1.1666666666666667</v>
      </c>
      <c r="G493" s="49">
        <v>116336</v>
      </c>
      <c r="H493" t="s">
        <v>249</v>
      </c>
      <c r="I493">
        <v>0</v>
      </c>
      <c r="J493">
        <v>0</v>
      </c>
      <c r="K493" t="s">
        <v>241</v>
      </c>
      <c r="L493" t="s">
        <v>2186</v>
      </c>
      <c r="M493" t="s">
        <v>10205</v>
      </c>
      <c r="N493" t="s">
        <v>254</v>
      </c>
      <c r="O493" t="s">
        <v>568</v>
      </c>
    </row>
    <row r="494" spans="1:15" x14ac:dyDescent="0.3">
      <c r="A494" t="s">
        <v>2831</v>
      </c>
      <c r="B494" t="s">
        <v>2831</v>
      </c>
      <c r="C494" t="s">
        <v>10224</v>
      </c>
      <c r="D494" s="47" t="s">
        <v>5652</v>
      </c>
      <c r="E494" s="47">
        <v>44538.46122380787</v>
      </c>
      <c r="F494" s="48">
        <v>1.1666666666666667</v>
      </c>
      <c r="G494" s="49">
        <v>4972</v>
      </c>
      <c r="H494" t="s">
        <v>238</v>
      </c>
      <c r="I494">
        <v>0</v>
      </c>
      <c r="J494">
        <v>0</v>
      </c>
      <c r="K494" t="s">
        <v>236</v>
      </c>
      <c r="L494" t="s">
        <v>2186</v>
      </c>
      <c r="M494" t="s">
        <v>10225</v>
      </c>
      <c r="N494" t="s">
        <v>254</v>
      </c>
      <c r="O494" t="s">
        <v>568</v>
      </c>
    </row>
    <row r="495" spans="1:15" x14ac:dyDescent="0.3">
      <c r="A495" t="s">
        <v>2831</v>
      </c>
      <c r="B495" t="s">
        <v>2831</v>
      </c>
      <c r="C495" t="s">
        <v>4633</v>
      </c>
      <c r="D495" s="47" t="s">
        <v>4444</v>
      </c>
      <c r="E495" s="47">
        <v>44536.671786192128</v>
      </c>
      <c r="F495" s="48">
        <v>1.1666666666666667</v>
      </c>
      <c r="G495" s="49">
        <v>15489</v>
      </c>
      <c r="H495" t="s">
        <v>238</v>
      </c>
      <c r="I495">
        <v>0</v>
      </c>
      <c r="J495">
        <v>0</v>
      </c>
      <c r="K495" t="s">
        <v>246</v>
      </c>
      <c r="L495" t="s">
        <v>2160</v>
      </c>
      <c r="M495" t="s">
        <v>4634</v>
      </c>
      <c r="N495" t="s">
        <v>254</v>
      </c>
      <c r="O495" t="s">
        <v>568</v>
      </c>
    </row>
    <row r="496" spans="1:15" x14ac:dyDescent="0.3">
      <c r="A496" t="s">
        <v>2831</v>
      </c>
      <c r="B496" t="s">
        <v>2831</v>
      </c>
      <c r="C496" t="s">
        <v>10254</v>
      </c>
      <c r="D496" s="47" t="s">
        <v>6140</v>
      </c>
      <c r="E496" s="47">
        <v>44533.577422141207</v>
      </c>
      <c r="F496" s="48">
        <v>1.1666666666666667</v>
      </c>
      <c r="G496" s="49">
        <v>30950</v>
      </c>
      <c r="H496" t="s">
        <v>238</v>
      </c>
      <c r="I496">
        <v>0</v>
      </c>
      <c r="J496">
        <v>0</v>
      </c>
      <c r="K496" t="s">
        <v>241</v>
      </c>
      <c r="L496" t="s">
        <v>2186</v>
      </c>
      <c r="M496" t="s">
        <v>10255</v>
      </c>
      <c r="N496" t="s">
        <v>2147</v>
      </c>
      <c r="O496" t="s">
        <v>568</v>
      </c>
    </row>
    <row r="497" spans="1:15" x14ac:dyDescent="0.3">
      <c r="A497" t="s">
        <v>2831</v>
      </c>
      <c r="B497" t="s">
        <v>2831</v>
      </c>
      <c r="C497" t="s">
        <v>10308</v>
      </c>
      <c r="D497" s="47" t="s">
        <v>6758</v>
      </c>
      <c r="E497" s="47">
        <v>44558.420676307869</v>
      </c>
      <c r="F497" s="48">
        <v>1.1666666666666667</v>
      </c>
      <c r="G497" s="49">
        <v>19067</v>
      </c>
      <c r="H497" t="s">
        <v>249</v>
      </c>
      <c r="I497">
        <v>0</v>
      </c>
      <c r="J497">
        <v>0</v>
      </c>
      <c r="K497" t="s">
        <v>246</v>
      </c>
      <c r="L497" t="s">
        <v>2186</v>
      </c>
      <c r="M497" t="s">
        <v>10309</v>
      </c>
      <c r="N497" t="s">
        <v>254</v>
      </c>
      <c r="O497" t="s">
        <v>568</v>
      </c>
    </row>
    <row r="498" spans="1:15" x14ac:dyDescent="0.3">
      <c r="A498" t="s">
        <v>2831</v>
      </c>
      <c r="B498" t="s">
        <v>2831</v>
      </c>
      <c r="C498" t="s">
        <v>10326</v>
      </c>
      <c r="D498" s="47" t="s">
        <v>6186</v>
      </c>
      <c r="E498" s="47">
        <v>44552.323525231484</v>
      </c>
      <c r="F498" s="48">
        <v>1.1666666666666667</v>
      </c>
      <c r="G498" s="49">
        <v>27000</v>
      </c>
      <c r="H498" t="s">
        <v>238</v>
      </c>
      <c r="I498">
        <v>0</v>
      </c>
      <c r="J498">
        <v>0</v>
      </c>
      <c r="K498" t="s">
        <v>246</v>
      </c>
      <c r="L498" t="s">
        <v>2186</v>
      </c>
      <c r="M498" t="s">
        <v>10327</v>
      </c>
      <c r="N498" t="s">
        <v>254</v>
      </c>
      <c r="O498" t="s">
        <v>568</v>
      </c>
    </row>
    <row r="499" spans="1:15" x14ac:dyDescent="0.3">
      <c r="A499" t="s">
        <v>2831</v>
      </c>
      <c r="B499" t="s">
        <v>2831</v>
      </c>
      <c r="C499" t="s">
        <v>5161</v>
      </c>
      <c r="D499" s="47" t="s">
        <v>2679</v>
      </c>
      <c r="E499" s="47">
        <v>44536.563719097219</v>
      </c>
      <c r="F499" s="48">
        <v>1.1666666666666667</v>
      </c>
      <c r="G499" s="49">
        <v>9354</v>
      </c>
      <c r="H499" t="s">
        <v>238</v>
      </c>
      <c r="I499">
        <v>0</v>
      </c>
      <c r="J499">
        <v>0</v>
      </c>
      <c r="K499" t="s">
        <v>236</v>
      </c>
      <c r="L499" t="s">
        <v>2176</v>
      </c>
      <c r="M499" t="s">
        <v>5162</v>
      </c>
      <c r="N499" t="s">
        <v>254</v>
      </c>
      <c r="O499" t="s">
        <v>568</v>
      </c>
    </row>
    <row r="500" spans="1:15" x14ac:dyDescent="0.3">
      <c r="A500" t="s">
        <v>2831</v>
      </c>
      <c r="B500" t="s">
        <v>2831</v>
      </c>
      <c r="C500" t="s">
        <v>10395</v>
      </c>
      <c r="D500" s="47" t="s">
        <v>4375</v>
      </c>
      <c r="E500" s="47">
        <v>44550.499143368055</v>
      </c>
      <c r="F500" s="48">
        <v>1.1666666666666667</v>
      </c>
      <c r="G500" s="49">
        <v>21949</v>
      </c>
      <c r="H500" t="s">
        <v>238</v>
      </c>
      <c r="I500">
        <v>0</v>
      </c>
      <c r="J500">
        <v>0</v>
      </c>
      <c r="K500" t="s">
        <v>242</v>
      </c>
      <c r="L500" t="s">
        <v>2160</v>
      </c>
      <c r="M500" t="s">
        <v>10396</v>
      </c>
      <c r="N500" t="s">
        <v>254</v>
      </c>
      <c r="O500" t="s">
        <v>568</v>
      </c>
    </row>
    <row r="501" spans="1:15" x14ac:dyDescent="0.3">
      <c r="A501" t="s">
        <v>2831</v>
      </c>
      <c r="B501" t="s">
        <v>2831</v>
      </c>
      <c r="C501" t="s">
        <v>3815</v>
      </c>
      <c r="D501" s="47" t="s">
        <v>3386</v>
      </c>
      <c r="E501" s="47">
        <v>44557.732651770835</v>
      </c>
      <c r="F501" s="48">
        <v>1.1666666666666667</v>
      </c>
      <c r="G501" s="49">
        <v>30250</v>
      </c>
      <c r="H501" t="s">
        <v>249</v>
      </c>
      <c r="I501">
        <v>0</v>
      </c>
      <c r="J501">
        <v>0</v>
      </c>
      <c r="K501" t="s">
        <v>242</v>
      </c>
      <c r="L501" t="s">
        <v>2186</v>
      </c>
      <c r="M501" t="s">
        <v>3816</v>
      </c>
      <c r="N501" t="s">
        <v>254</v>
      </c>
      <c r="O501" t="s">
        <v>568</v>
      </c>
    </row>
    <row r="502" spans="1:15" x14ac:dyDescent="0.3">
      <c r="A502" t="s">
        <v>2831</v>
      </c>
      <c r="B502" t="s">
        <v>2831</v>
      </c>
      <c r="C502" t="s">
        <v>10467</v>
      </c>
      <c r="D502" s="47" t="s">
        <v>6025</v>
      </c>
      <c r="E502" s="47">
        <v>44536.56159568287</v>
      </c>
      <c r="F502" s="48">
        <v>1.1666666666666667</v>
      </c>
      <c r="G502" s="49">
        <v>50654</v>
      </c>
      <c r="H502" t="s">
        <v>238</v>
      </c>
      <c r="I502">
        <v>0</v>
      </c>
      <c r="J502">
        <v>0</v>
      </c>
      <c r="K502" t="s">
        <v>236</v>
      </c>
      <c r="L502" t="s">
        <v>2186</v>
      </c>
      <c r="M502" t="s">
        <v>10468</v>
      </c>
      <c r="N502" t="s">
        <v>254</v>
      </c>
      <c r="O502" t="s">
        <v>568</v>
      </c>
    </row>
    <row r="503" spans="1:15" x14ac:dyDescent="0.3">
      <c r="A503" t="s">
        <v>2831</v>
      </c>
      <c r="B503" t="s">
        <v>2831</v>
      </c>
      <c r="C503" t="s">
        <v>10638</v>
      </c>
      <c r="D503" s="47" t="s">
        <v>5538</v>
      </c>
      <c r="E503" s="47">
        <v>44548.505476932871</v>
      </c>
      <c r="F503" s="48">
        <v>1.1666666666666667</v>
      </c>
      <c r="G503" s="49">
        <v>30712</v>
      </c>
      <c r="H503" t="s">
        <v>249</v>
      </c>
      <c r="I503">
        <v>0</v>
      </c>
      <c r="J503">
        <v>0</v>
      </c>
      <c r="K503" t="s">
        <v>242</v>
      </c>
      <c r="L503" t="s">
        <v>2186</v>
      </c>
      <c r="M503" t="s">
        <v>10639</v>
      </c>
      <c r="N503" t="s">
        <v>254</v>
      </c>
      <c r="O503" t="s">
        <v>568</v>
      </c>
    </row>
    <row r="504" spans="1:15" x14ac:dyDescent="0.3">
      <c r="A504" t="s">
        <v>2831</v>
      </c>
      <c r="B504" t="s">
        <v>2831</v>
      </c>
      <c r="C504" t="s">
        <v>10762</v>
      </c>
      <c r="D504" s="47" t="s">
        <v>5538</v>
      </c>
      <c r="E504" s="47">
        <v>44557.439645601851</v>
      </c>
      <c r="F504" s="48">
        <v>1.1666666666666667</v>
      </c>
      <c r="G504" s="49">
        <v>21273</v>
      </c>
      <c r="H504" t="s">
        <v>249</v>
      </c>
      <c r="I504">
        <v>0</v>
      </c>
      <c r="J504">
        <v>0</v>
      </c>
      <c r="K504" t="s">
        <v>241</v>
      </c>
      <c r="L504" t="s">
        <v>2186</v>
      </c>
      <c r="M504" t="s">
        <v>10763</v>
      </c>
      <c r="N504" t="s">
        <v>254</v>
      </c>
      <c r="O504" t="s">
        <v>568</v>
      </c>
    </row>
    <row r="505" spans="1:15" x14ac:dyDescent="0.3">
      <c r="A505" t="s">
        <v>2831</v>
      </c>
      <c r="B505" t="s">
        <v>2831</v>
      </c>
      <c r="C505" t="s">
        <v>5499</v>
      </c>
      <c r="D505" s="47" t="s">
        <v>5500</v>
      </c>
      <c r="E505" s="47">
        <v>44505.722234143519</v>
      </c>
      <c r="F505" s="48">
        <v>1.25</v>
      </c>
      <c r="G505" s="49">
        <v>9104</v>
      </c>
      <c r="H505" t="s">
        <v>238</v>
      </c>
      <c r="I505">
        <v>0</v>
      </c>
      <c r="J505">
        <v>0</v>
      </c>
      <c r="K505" t="s">
        <v>236</v>
      </c>
      <c r="L505" t="s">
        <v>2186</v>
      </c>
      <c r="M505" t="s">
        <v>5501</v>
      </c>
      <c r="N505" t="s">
        <v>254</v>
      </c>
      <c r="O505" t="s">
        <v>568</v>
      </c>
    </row>
    <row r="506" spans="1:15" x14ac:dyDescent="0.3">
      <c r="A506" t="s">
        <v>2831</v>
      </c>
      <c r="B506" t="s">
        <v>2831</v>
      </c>
      <c r="C506" t="s">
        <v>5568</v>
      </c>
      <c r="D506" s="47" t="s">
        <v>5524</v>
      </c>
      <c r="E506" s="47">
        <v>44520.526260381943</v>
      </c>
      <c r="F506" s="48">
        <v>1.25</v>
      </c>
      <c r="G506" s="49">
        <v>18779</v>
      </c>
      <c r="H506" t="s">
        <v>249</v>
      </c>
      <c r="I506">
        <v>0</v>
      </c>
      <c r="J506">
        <v>0</v>
      </c>
      <c r="K506" t="s">
        <v>236</v>
      </c>
      <c r="L506" t="s">
        <v>2186</v>
      </c>
      <c r="M506" t="s">
        <v>5569</v>
      </c>
      <c r="N506" t="s">
        <v>2147</v>
      </c>
      <c r="O506" t="s">
        <v>568</v>
      </c>
    </row>
    <row r="507" spans="1:15" x14ac:dyDescent="0.3">
      <c r="A507" t="s">
        <v>2831</v>
      </c>
      <c r="B507" t="s">
        <v>2831</v>
      </c>
      <c r="C507" t="s">
        <v>5584</v>
      </c>
      <c r="D507" s="47" t="s">
        <v>5530</v>
      </c>
      <c r="E507" s="47">
        <v>44530.445797835651</v>
      </c>
      <c r="F507" s="48">
        <v>1.25</v>
      </c>
      <c r="G507" s="49">
        <v>8584</v>
      </c>
      <c r="H507" t="s">
        <v>249</v>
      </c>
      <c r="I507">
        <v>0</v>
      </c>
      <c r="J507">
        <v>0</v>
      </c>
      <c r="K507" t="s">
        <v>236</v>
      </c>
      <c r="L507" t="s">
        <v>2186</v>
      </c>
      <c r="M507" t="s">
        <v>5585</v>
      </c>
      <c r="N507" t="s">
        <v>254</v>
      </c>
      <c r="O507" t="s">
        <v>568</v>
      </c>
    </row>
    <row r="508" spans="1:15" x14ac:dyDescent="0.3">
      <c r="A508" t="s">
        <v>2831</v>
      </c>
      <c r="B508" t="s">
        <v>2831</v>
      </c>
      <c r="C508" t="s">
        <v>5719</v>
      </c>
      <c r="D508" s="47" t="s">
        <v>5645</v>
      </c>
      <c r="E508" s="47">
        <v>44530.407418287039</v>
      </c>
      <c r="F508" s="48">
        <v>1.25</v>
      </c>
      <c r="G508" s="49">
        <v>19180</v>
      </c>
      <c r="H508" t="s">
        <v>249</v>
      </c>
      <c r="I508">
        <v>0</v>
      </c>
      <c r="J508">
        <v>0</v>
      </c>
      <c r="K508" t="s">
        <v>236</v>
      </c>
      <c r="L508" t="s">
        <v>2186</v>
      </c>
      <c r="M508" t="s">
        <v>5720</v>
      </c>
      <c r="N508" t="s">
        <v>254</v>
      </c>
      <c r="O508" t="s">
        <v>568</v>
      </c>
    </row>
    <row r="509" spans="1:15" x14ac:dyDescent="0.3">
      <c r="A509" t="s">
        <v>2831</v>
      </c>
      <c r="B509" t="s">
        <v>2831</v>
      </c>
      <c r="C509" t="s">
        <v>6000</v>
      </c>
      <c r="D509" s="47" t="s">
        <v>4347</v>
      </c>
      <c r="E509" s="47">
        <v>44508.696902928241</v>
      </c>
      <c r="F509" s="48">
        <v>1.25</v>
      </c>
      <c r="G509" s="49">
        <v>52635</v>
      </c>
      <c r="H509" t="s">
        <v>249</v>
      </c>
      <c r="I509">
        <v>0</v>
      </c>
      <c r="J509">
        <v>0</v>
      </c>
      <c r="K509" t="s">
        <v>242</v>
      </c>
      <c r="L509" t="s">
        <v>2160</v>
      </c>
      <c r="M509" t="s">
        <v>4388</v>
      </c>
      <c r="N509" t="s">
        <v>254</v>
      </c>
      <c r="O509" t="s">
        <v>568</v>
      </c>
    </row>
    <row r="510" spans="1:15" x14ac:dyDescent="0.3">
      <c r="A510" t="s">
        <v>2831</v>
      </c>
      <c r="B510" t="s">
        <v>2831</v>
      </c>
      <c r="C510" t="s">
        <v>6181</v>
      </c>
      <c r="D510" s="47" t="s">
        <v>5625</v>
      </c>
      <c r="E510" s="47">
        <v>44527.498569791664</v>
      </c>
      <c r="F510" s="48">
        <v>1.25</v>
      </c>
      <c r="G510" s="49">
        <v>63381</v>
      </c>
      <c r="H510" t="s">
        <v>249</v>
      </c>
      <c r="I510">
        <v>0</v>
      </c>
      <c r="J510">
        <v>0</v>
      </c>
      <c r="K510" t="s">
        <v>242</v>
      </c>
      <c r="L510" t="s">
        <v>2186</v>
      </c>
      <c r="M510" t="s">
        <v>6182</v>
      </c>
      <c r="N510" t="s">
        <v>254</v>
      </c>
      <c r="O510" t="s">
        <v>568</v>
      </c>
    </row>
    <row r="511" spans="1:15" x14ac:dyDescent="0.3">
      <c r="A511" t="s">
        <v>2831</v>
      </c>
      <c r="B511" t="s">
        <v>2831</v>
      </c>
      <c r="C511" t="s">
        <v>6190</v>
      </c>
      <c r="D511" s="47" t="s">
        <v>4331</v>
      </c>
      <c r="E511" s="47">
        <v>44520.484313622685</v>
      </c>
      <c r="F511" s="48">
        <v>1.25</v>
      </c>
      <c r="G511" s="49">
        <v>30674</v>
      </c>
      <c r="H511" t="s">
        <v>249</v>
      </c>
      <c r="I511">
        <v>0</v>
      </c>
      <c r="J511">
        <v>0</v>
      </c>
      <c r="K511" t="s">
        <v>236</v>
      </c>
      <c r="L511" t="s">
        <v>2160</v>
      </c>
      <c r="M511" t="s">
        <v>4634</v>
      </c>
      <c r="N511" t="s">
        <v>2147</v>
      </c>
      <c r="O511" t="s">
        <v>568</v>
      </c>
    </row>
    <row r="512" spans="1:15" x14ac:dyDescent="0.3">
      <c r="A512" t="s">
        <v>2831</v>
      </c>
      <c r="B512" t="s">
        <v>2831</v>
      </c>
      <c r="C512" t="s">
        <v>6268</v>
      </c>
      <c r="D512" s="47" t="s">
        <v>5577</v>
      </c>
      <c r="E512" s="47">
        <v>44516.442108333336</v>
      </c>
      <c r="F512" s="48">
        <v>1.25</v>
      </c>
      <c r="G512" s="49">
        <v>82179</v>
      </c>
      <c r="H512" t="s">
        <v>238</v>
      </c>
      <c r="I512">
        <v>0</v>
      </c>
      <c r="J512">
        <v>0</v>
      </c>
      <c r="K512" t="s">
        <v>236</v>
      </c>
      <c r="L512" t="s">
        <v>2186</v>
      </c>
      <c r="M512" t="s">
        <v>6269</v>
      </c>
      <c r="N512" t="s">
        <v>254</v>
      </c>
      <c r="O512" t="s">
        <v>568</v>
      </c>
    </row>
    <row r="513" spans="1:15" x14ac:dyDescent="0.3">
      <c r="A513" t="s">
        <v>2831</v>
      </c>
      <c r="B513" t="s">
        <v>2831</v>
      </c>
      <c r="C513" t="s">
        <v>6398</v>
      </c>
      <c r="D513" s="47" t="s">
        <v>5549</v>
      </c>
      <c r="E513" s="47">
        <v>44522.493976423611</v>
      </c>
      <c r="F513" s="48">
        <v>1.25</v>
      </c>
      <c r="G513" s="49">
        <v>33534</v>
      </c>
      <c r="H513" t="s">
        <v>238</v>
      </c>
      <c r="I513">
        <v>0</v>
      </c>
      <c r="J513">
        <v>0</v>
      </c>
      <c r="K513" t="s">
        <v>236</v>
      </c>
      <c r="L513" t="s">
        <v>2186</v>
      </c>
      <c r="M513" t="s">
        <v>6399</v>
      </c>
      <c r="N513" t="s">
        <v>254</v>
      </c>
      <c r="O513" t="s">
        <v>568</v>
      </c>
    </row>
    <row r="514" spans="1:15" x14ac:dyDescent="0.3">
      <c r="A514" t="s">
        <v>2831</v>
      </c>
      <c r="B514" t="s">
        <v>2831</v>
      </c>
      <c r="C514" t="s">
        <v>6594</v>
      </c>
      <c r="D514" s="47" t="s">
        <v>5475</v>
      </c>
      <c r="E514" s="47">
        <v>44518.385812465276</v>
      </c>
      <c r="F514" s="48">
        <v>1.25</v>
      </c>
      <c r="G514" s="49">
        <v>2738</v>
      </c>
      <c r="H514" t="s">
        <v>238</v>
      </c>
      <c r="I514">
        <v>0</v>
      </c>
      <c r="J514">
        <v>0</v>
      </c>
      <c r="K514" t="s">
        <v>242</v>
      </c>
      <c r="L514" t="s">
        <v>2186</v>
      </c>
      <c r="M514" t="s">
        <v>6595</v>
      </c>
      <c r="N514" t="s">
        <v>254</v>
      </c>
      <c r="O514" t="s">
        <v>568</v>
      </c>
    </row>
    <row r="515" spans="1:15" x14ac:dyDescent="0.3">
      <c r="A515" t="s">
        <v>2831</v>
      </c>
      <c r="B515" t="s">
        <v>2831</v>
      </c>
      <c r="C515" t="s">
        <v>6608</v>
      </c>
      <c r="D515" s="47" t="s">
        <v>5508</v>
      </c>
      <c r="E515" s="47">
        <v>44518.449328043978</v>
      </c>
      <c r="F515" s="48">
        <v>1.25</v>
      </c>
      <c r="G515" s="49">
        <v>29780</v>
      </c>
      <c r="H515" t="s">
        <v>238</v>
      </c>
      <c r="I515">
        <v>0</v>
      </c>
      <c r="J515">
        <v>0</v>
      </c>
      <c r="K515" t="s">
        <v>236</v>
      </c>
      <c r="L515" t="s">
        <v>2186</v>
      </c>
      <c r="M515" t="s">
        <v>6609</v>
      </c>
      <c r="N515" t="s">
        <v>254</v>
      </c>
      <c r="O515" t="s">
        <v>568</v>
      </c>
    </row>
    <row r="516" spans="1:15" x14ac:dyDescent="0.3">
      <c r="A516" t="s">
        <v>2831</v>
      </c>
      <c r="B516" t="s">
        <v>2831</v>
      </c>
      <c r="C516" t="s">
        <v>6633</v>
      </c>
      <c r="D516" s="47" t="s">
        <v>5778</v>
      </c>
      <c r="E516" s="47">
        <v>44522.665102974534</v>
      </c>
      <c r="F516" s="48">
        <v>1.25</v>
      </c>
      <c r="G516" s="49">
        <v>60485</v>
      </c>
      <c r="H516" t="s">
        <v>238</v>
      </c>
      <c r="I516">
        <v>0</v>
      </c>
      <c r="J516">
        <v>0</v>
      </c>
      <c r="K516" t="s">
        <v>236</v>
      </c>
      <c r="L516" t="s">
        <v>2186</v>
      </c>
      <c r="M516" t="s">
        <v>6634</v>
      </c>
      <c r="N516" t="s">
        <v>254</v>
      </c>
      <c r="O516" t="s">
        <v>568</v>
      </c>
    </row>
    <row r="517" spans="1:15" x14ac:dyDescent="0.3">
      <c r="A517" t="s">
        <v>2831</v>
      </c>
      <c r="B517" t="s">
        <v>2831</v>
      </c>
      <c r="C517" t="s">
        <v>6782</v>
      </c>
      <c r="D517" s="47" t="s">
        <v>2480</v>
      </c>
      <c r="E517" s="47">
        <v>44529.683491435186</v>
      </c>
      <c r="F517" s="48">
        <v>1.25</v>
      </c>
      <c r="G517" s="49">
        <v>10022</v>
      </c>
      <c r="H517" t="s">
        <v>238</v>
      </c>
      <c r="I517">
        <v>0</v>
      </c>
      <c r="J517">
        <v>0</v>
      </c>
      <c r="K517" t="s">
        <v>246</v>
      </c>
      <c r="L517" t="s">
        <v>2160</v>
      </c>
      <c r="M517" t="s">
        <v>6783</v>
      </c>
      <c r="N517" t="s">
        <v>2147</v>
      </c>
      <c r="O517" t="s">
        <v>568</v>
      </c>
    </row>
    <row r="518" spans="1:15" x14ac:dyDescent="0.3">
      <c r="A518" t="s">
        <v>2831</v>
      </c>
      <c r="B518" t="s">
        <v>2831</v>
      </c>
      <c r="C518" t="s">
        <v>3090</v>
      </c>
      <c r="D518" s="47" t="s">
        <v>2950</v>
      </c>
      <c r="E518" s="47">
        <v>44530.409473344909</v>
      </c>
      <c r="F518" s="48">
        <v>1.25</v>
      </c>
      <c r="G518" s="49">
        <v>19822</v>
      </c>
      <c r="H518" t="s">
        <v>249</v>
      </c>
      <c r="I518">
        <v>0</v>
      </c>
      <c r="J518">
        <v>0</v>
      </c>
      <c r="K518" t="s">
        <v>242</v>
      </c>
      <c r="L518" t="s">
        <v>2160</v>
      </c>
      <c r="M518" t="s">
        <v>2925</v>
      </c>
      <c r="N518" t="s">
        <v>254</v>
      </c>
      <c r="O518" t="s">
        <v>568</v>
      </c>
    </row>
    <row r="519" spans="1:15" x14ac:dyDescent="0.3">
      <c r="A519" t="s">
        <v>2831</v>
      </c>
      <c r="B519" t="s">
        <v>2831</v>
      </c>
      <c r="C519" t="s">
        <v>6984</v>
      </c>
      <c r="D519" s="47" t="s">
        <v>5797</v>
      </c>
      <c r="E519" s="47">
        <v>44529.685058564814</v>
      </c>
      <c r="F519" s="48">
        <v>1.25</v>
      </c>
      <c r="G519" s="49">
        <v>4374</v>
      </c>
      <c r="H519" t="s">
        <v>238</v>
      </c>
      <c r="I519">
        <v>0</v>
      </c>
      <c r="J519">
        <v>0</v>
      </c>
      <c r="K519" t="s">
        <v>236</v>
      </c>
      <c r="L519" t="s">
        <v>2186</v>
      </c>
      <c r="M519" t="s">
        <v>6985</v>
      </c>
      <c r="N519" t="s">
        <v>254</v>
      </c>
      <c r="O519" t="s">
        <v>568</v>
      </c>
    </row>
    <row r="520" spans="1:15" x14ac:dyDescent="0.3">
      <c r="A520" t="s">
        <v>2831</v>
      </c>
      <c r="B520" t="s">
        <v>2831</v>
      </c>
      <c r="C520" t="s">
        <v>7033</v>
      </c>
      <c r="D520" s="47" t="s">
        <v>5533</v>
      </c>
      <c r="E520" s="47">
        <v>44520.284452280095</v>
      </c>
      <c r="F520" s="48">
        <v>1.25</v>
      </c>
      <c r="G520" s="49">
        <v>4465</v>
      </c>
      <c r="H520" t="s">
        <v>238</v>
      </c>
      <c r="I520">
        <v>0</v>
      </c>
      <c r="J520">
        <v>0</v>
      </c>
      <c r="K520" t="s">
        <v>246</v>
      </c>
      <c r="L520" t="s">
        <v>2186</v>
      </c>
      <c r="M520" t="s">
        <v>7034</v>
      </c>
      <c r="N520" t="s">
        <v>254</v>
      </c>
      <c r="O520" t="s">
        <v>568</v>
      </c>
    </row>
    <row r="521" spans="1:15" x14ac:dyDescent="0.3">
      <c r="A521" t="s">
        <v>2831</v>
      </c>
      <c r="B521" t="s">
        <v>2831</v>
      </c>
      <c r="C521" t="s">
        <v>7166</v>
      </c>
      <c r="D521" s="47" t="s">
        <v>5867</v>
      </c>
      <c r="E521" s="47">
        <v>44505.648670833332</v>
      </c>
      <c r="F521" s="48">
        <v>1.25</v>
      </c>
      <c r="G521" s="49">
        <v>14634</v>
      </c>
      <c r="H521" t="s">
        <v>238</v>
      </c>
      <c r="I521">
        <v>0</v>
      </c>
      <c r="J521">
        <v>0</v>
      </c>
      <c r="K521" t="s">
        <v>241</v>
      </c>
      <c r="L521" t="s">
        <v>2186</v>
      </c>
      <c r="M521" t="s">
        <v>7167</v>
      </c>
      <c r="N521" t="s">
        <v>254</v>
      </c>
      <c r="O521" t="s">
        <v>568</v>
      </c>
    </row>
    <row r="522" spans="1:15" x14ac:dyDescent="0.3">
      <c r="A522" t="s">
        <v>2831</v>
      </c>
      <c r="B522" t="s">
        <v>2831</v>
      </c>
      <c r="C522" t="s">
        <v>7308</v>
      </c>
      <c r="D522" s="47" t="s">
        <v>5546</v>
      </c>
      <c r="E522" s="47">
        <v>44519.665461655095</v>
      </c>
      <c r="F522" s="48">
        <v>1.25</v>
      </c>
      <c r="G522" s="49">
        <v>51002</v>
      </c>
      <c r="H522" t="s">
        <v>238</v>
      </c>
      <c r="I522">
        <v>0</v>
      </c>
      <c r="J522">
        <v>0</v>
      </c>
      <c r="K522" t="s">
        <v>241</v>
      </c>
      <c r="L522" t="s">
        <v>2186</v>
      </c>
      <c r="M522" t="s">
        <v>7309</v>
      </c>
      <c r="N522" t="s">
        <v>254</v>
      </c>
      <c r="O522" t="s">
        <v>568</v>
      </c>
    </row>
    <row r="523" spans="1:15" x14ac:dyDescent="0.3">
      <c r="A523" t="s">
        <v>2831</v>
      </c>
      <c r="B523" t="s">
        <v>2831</v>
      </c>
      <c r="C523" t="s">
        <v>7330</v>
      </c>
      <c r="D523" s="47" t="s">
        <v>5556</v>
      </c>
      <c r="E523" s="47">
        <v>44524.721968090278</v>
      </c>
      <c r="F523" s="48">
        <v>1.25</v>
      </c>
      <c r="G523" s="49">
        <v>40215</v>
      </c>
      <c r="H523" t="s">
        <v>249</v>
      </c>
      <c r="I523">
        <v>0</v>
      </c>
      <c r="J523">
        <v>0</v>
      </c>
      <c r="K523" t="s">
        <v>242</v>
      </c>
      <c r="L523" t="s">
        <v>2186</v>
      </c>
      <c r="M523" t="s">
        <v>7331</v>
      </c>
      <c r="N523" t="s">
        <v>254</v>
      </c>
      <c r="O523" t="s">
        <v>568</v>
      </c>
    </row>
    <row r="524" spans="1:15" x14ac:dyDescent="0.3">
      <c r="A524" t="s">
        <v>2831</v>
      </c>
      <c r="B524" t="s">
        <v>2831</v>
      </c>
      <c r="C524" t="s">
        <v>3548</v>
      </c>
      <c r="D524" s="47" t="s">
        <v>3404</v>
      </c>
      <c r="E524" s="47">
        <v>44529.681936076391</v>
      </c>
      <c r="F524" s="48">
        <v>1.25</v>
      </c>
      <c r="G524" s="49">
        <v>20104</v>
      </c>
      <c r="H524" t="s">
        <v>238</v>
      </c>
      <c r="I524">
        <v>0</v>
      </c>
      <c r="J524">
        <v>0</v>
      </c>
      <c r="K524" t="s">
        <v>242</v>
      </c>
      <c r="L524" t="s">
        <v>2186</v>
      </c>
      <c r="M524" t="s">
        <v>3549</v>
      </c>
      <c r="N524" t="s">
        <v>254</v>
      </c>
      <c r="O524" t="s">
        <v>568</v>
      </c>
    </row>
    <row r="525" spans="1:15" x14ac:dyDescent="0.3">
      <c r="A525" t="s">
        <v>2831</v>
      </c>
      <c r="B525" t="s">
        <v>2831</v>
      </c>
      <c r="C525" t="s">
        <v>7522</v>
      </c>
      <c r="D525" s="47" t="s">
        <v>6741</v>
      </c>
      <c r="E525" s="47">
        <v>44522.495620138892</v>
      </c>
      <c r="F525" s="48">
        <v>1.25</v>
      </c>
      <c r="G525" s="49">
        <v>9488</v>
      </c>
      <c r="H525" t="s">
        <v>238</v>
      </c>
      <c r="I525">
        <v>0</v>
      </c>
      <c r="J525">
        <v>0</v>
      </c>
      <c r="K525" t="s">
        <v>242</v>
      </c>
      <c r="L525" t="s">
        <v>2186</v>
      </c>
      <c r="M525" t="s">
        <v>7523</v>
      </c>
      <c r="N525" t="s">
        <v>254</v>
      </c>
      <c r="O525" t="s">
        <v>568</v>
      </c>
    </row>
    <row r="526" spans="1:15" x14ac:dyDescent="0.3">
      <c r="A526" t="s">
        <v>2831</v>
      </c>
      <c r="B526" t="s">
        <v>2831</v>
      </c>
      <c r="C526" t="s">
        <v>7684</v>
      </c>
      <c r="D526" s="47" t="s">
        <v>6425</v>
      </c>
      <c r="E526" s="47">
        <v>44522.598160729169</v>
      </c>
      <c r="F526" s="48">
        <v>1.25</v>
      </c>
      <c r="G526" s="49">
        <v>17020</v>
      </c>
      <c r="H526" t="s">
        <v>238</v>
      </c>
      <c r="I526">
        <v>0</v>
      </c>
      <c r="J526">
        <v>0</v>
      </c>
      <c r="K526" t="s">
        <v>246</v>
      </c>
      <c r="L526" t="s">
        <v>2186</v>
      </c>
      <c r="M526" t="s">
        <v>7685</v>
      </c>
      <c r="N526" t="s">
        <v>2147</v>
      </c>
      <c r="O526" t="s">
        <v>568</v>
      </c>
    </row>
    <row r="527" spans="1:15" x14ac:dyDescent="0.3">
      <c r="A527" t="s">
        <v>2831</v>
      </c>
      <c r="B527" t="s">
        <v>2831</v>
      </c>
      <c r="C527" t="s">
        <v>7765</v>
      </c>
      <c r="D527" s="47" t="s">
        <v>5724</v>
      </c>
      <c r="E527" s="47">
        <v>44529.366267708334</v>
      </c>
      <c r="F527" s="48">
        <v>1.25</v>
      </c>
      <c r="G527" s="49">
        <v>18830</v>
      </c>
      <c r="H527" t="s">
        <v>249</v>
      </c>
      <c r="I527">
        <v>0</v>
      </c>
      <c r="J527">
        <v>0</v>
      </c>
      <c r="K527" t="s">
        <v>241</v>
      </c>
      <c r="L527" t="s">
        <v>2186</v>
      </c>
      <c r="M527" t="s">
        <v>7766</v>
      </c>
      <c r="N527" t="s">
        <v>2147</v>
      </c>
      <c r="O527" t="s">
        <v>568</v>
      </c>
    </row>
    <row r="528" spans="1:15" x14ac:dyDescent="0.3">
      <c r="A528" t="s">
        <v>2831</v>
      </c>
      <c r="B528" t="s">
        <v>2831</v>
      </c>
      <c r="C528" t="s">
        <v>4466</v>
      </c>
      <c r="D528" s="47" t="s">
        <v>4365</v>
      </c>
      <c r="E528" s="47">
        <v>44505.650209027779</v>
      </c>
      <c r="F528" s="48">
        <v>1.25</v>
      </c>
      <c r="G528" s="49">
        <v>20085</v>
      </c>
      <c r="H528" t="s">
        <v>238</v>
      </c>
      <c r="I528">
        <v>0</v>
      </c>
      <c r="J528">
        <v>0</v>
      </c>
      <c r="K528" t="s">
        <v>246</v>
      </c>
      <c r="L528" t="s">
        <v>2160</v>
      </c>
      <c r="M528" t="s">
        <v>4468</v>
      </c>
      <c r="N528" t="s">
        <v>254</v>
      </c>
      <c r="O528" t="s">
        <v>568</v>
      </c>
    </row>
    <row r="529" spans="1:15" x14ac:dyDescent="0.3">
      <c r="A529" t="s">
        <v>2831</v>
      </c>
      <c r="B529" t="s">
        <v>2831</v>
      </c>
      <c r="C529" t="s">
        <v>3841</v>
      </c>
      <c r="D529" s="47" t="s">
        <v>3364</v>
      </c>
      <c r="E529" s="47">
        <v>44530.767585682872</v>
      </c>
      <c r="F529" s="48">
        <v>1.25</v>
      </c>
      <c r="G529" s="49">
        <v>30200</v>
      </c>
      <c r="H529" t="s">
        <v>249</v>
      </c>
      <c r="I529">
        <v>0</v>
      </c>
      <c r="J529">
        <v>0</v>
      </c>
      <c r="K529" t="s">
        <v>242</v>
      </c>
      <c r="L529" t="s">
        <v>2186</v>
      </c>
      <c r="M529" t="s">
        <v>3843</v>
      </c>
      <c r="N529" t="s">
        <v>254</v>
      </c>
      <c r="O529" t="s">
        <v>568</v>
      </c>
    </row>
    <row r="530" spans="1:15" x14ac:dyDescent="0.3">
      <c r="A530" t="s">
        <v>2831</v>
      </c>
      <c r="B530" t="s">
        <v>2831</v>
      </c>
      <c r="C530" t="s">
        <v>7934</v>
      </c>
      <c r="D530" s="47" t="s">
        <v>5458</v>
      </c>
      <c r="E530" s="47">
        <v>44519.671738622688</v>
      </c>
      <c r="F530" s="48">
        <v>1.25</v>
      </c>
      <c r="G530" s="49">
        <v>13334</v>
      </c>
      <c r="H530" t="s">
        <v>249</v>
      </c>
      <c r="I530">
        <v>0</v>
      </c>
      <c r="J530">
        <v>0</v>
      </c>
      <c r="K530" t="s">
        <v>246</v>
      </c>
      <c r="L530" t="s">
        <v>2186</v>
      </c>
      <c r="M530" t="s">
        <v>7935</v>
      </c>
      <c r="N530" t="s">
        <v>254</v>
      </c>
      <c r="O530" t="s">
        <v>568</v>
      </c>
    </row>
    <row r="531" spans="1:15" x14ac:dyDescent="0.3">
      <c r="A531" t="s">
        <v>2831</v>
      </c>
      <c r="B531" t="s">
        <v>2831</v>
      </c>
      <c r="C531" t="s">
        <v>7936</v>
      </c>
      <c r="D531" s="47" t="s">
        <v>5503</v>
      </c>
      <c r="E531" s="47">
        <v>44516.725175844906</v>
      </c>
      <c r="F531" s="48">
        <v>1.25</v>
      </c>
      <c r="G531" s="49">
        <v>12540</v>
      </c>
      <c r="H531" t="s">
        <v>249</v>
      </c>
      <c r="I531">
        <v>0</v>
      </c>
      <c r="J531">
        <v>0</v>
      </c>
      <c r="K531" t="s">
        <v>246</v>
      </c>
      <c r="L531" t="s">
        <v>2186</v>
      </c>
      <c r="M531" t="s">
        <v>7937</v>
      </c>
      <c r="N531" t="s">
        <v>2147</v>
      </c>
      <c r="O531" t="s">
        <v>568</v>
      </c>
    </row>
    <row r="532" spans="1:15" x14ac:dyDescent="0.3">
      <c r="A532" t="s">
        <v>2831</v>
      </c>
      <c r="B532" t="s">
        <v>2831</v>
      </c>
      <c r="C532" t="s">
        <v>7964</v>
      </c>
      <c r="D532" s="47" t="s">
        <v>5674</v>
      </c>
      <c r="E532" s="47">
        <v>44513.42411547454</v>
      </c>
      <c r="F532" s="48">
        <v>1.25</v>
      </c>
      <c r="G532" s="49">
        <v>10896</v>
      </c>
      <c r="H532" t="s">
        <v>238</v>
      </c>
      <c r="I532">
        <v>0</v>
      </c>
      <c r="J532">
        <v>0</v>
      </c>
      <c r="K532" t="s">
        <v>242</v>
      </c>
      <c r="L532" t="s">
        <v>2186</v>
      </c>
      <c r="M532" t="s">
        <v>7965</v>
      </c>
      <c r="N532" t="s">
        <v>254</v>
      </c>
      <c r="O532" t="s">
        <v>568</v>
      </c>
    </row>
    <row r="533" spans="1:15" x14ac:dyDescent="0.3">
      <c r="A533" t="s">
        <v>2831</v>
      </c>
      <c r="B533" t="s">
        <v>2831</v>
      </c>
      <c r="C533" t="s">
        <v>8069</v>
      </c>
      <c r="D533" s="47" t="s">
        <v>2634</v>
      </c>
      <c r="E533" s="47">
        <v>44505.650715891206</v>
      </c>
      <c r="F533" s="48">
        <v>1.25</v>
      </c>
      <c r="G533" s="49">
        <v>10365</v>
      </c>
      <c r="H533" t="s">
        <v>238</v>
      </c>
      <c r="I533">
        <v>0</v>
      </c>
      <c r="J533">
        <v>0</v>
      </c>
      <c r="K533" t="s">
        <v>236</v>
      </c>
      <c r="L533" t="s">
        <v>2160</v>
      </c>
      <c r="M533" t="s">
        <v>8070</v>
      </c>
      <c r="N533" t="s">
        <v>254</v>
      </c>
      <c r="O533" t="s">
        <v>568</v>
      </c>
    </row>
    <row r="534" spans="1:15" x14ac:dyDescent="0.3">
      <c r="A534" t="s">
        <v>2831</v>
      </c>
      <c r="B534" t="s">
        <v>2831</v>
      </c>
      <c r="C534" t="s">
        <v>8229</v>
      </c>
      <c r="D534" s="47" t="s">
        <v>5686</v>
      </c>
      <c r="E534" s="47">
        <v>44529.686723993058</v>
      </c>
      <c r="F534" s="48">
        <v>1.25</v>
      </c>
      <c r="G534" s="49">
        <v>143782</v>
      </c>
      <c r="H534" t="s">
        <v>238</v>
      </c>
      <c r="I534">
        <v>0</v>
      </c>
      <c r="J534">
        <v>0</v>
      </c>
      <c r="K534" t="s">
        <v>246</v>
      </c>
      <c r="L534" t="s">
        <v>2186</v>
      </c>
      <c r="M534" t="s">
        <v>8230</v>
      </c>
      <c r="N534" t="s">
        <v>254</v>
      </c>
      <c r="O534" t="s">
        <v>568</v>
      </c>
    </row>
    <row r="535" spans="1:15" x14ac:dyDescent="0.3">
      <c r="A535" t="s">
        <v>2831</v>
      </c>
      <c r="B535" t="s">
        <v>2831</v>
      </c>
      <c r="C535" t="s">
        <v>8255</v>
      </c>
      <c r="D535" s="47" t="s">
        <v>6290</v>
      </c>
      <c r="E535" s="47">
        <v>44501.810099421295</v>
      </c>
      <c r="F535" s="48">
        <v>1.25</v>
      </c>
      <c r="G535" s="49">
        <v>30666</v>
      </c>
      <c r="H535" t="s">
        <v>249</v>
      </c>
      <c r="I535">
        <v>0</v>
      </c>
      <c r="J535">
        <v>0</v>
      </c>
      <c r="K535" t="s">
        <v>236</v>
      </c>
      <c r="L535" t="s">
        <v>2186</v>
      </c>
      <c r="M535" t="s">
        <v>8256</v>
      </c>
      <c r="N535" t="s">
        <v>254</v>
      </c>
      <c r="O535" t="s">
        <v>568</v>
      </c>
    </row>
    <row r="536" spans="1:15" x14ac:dyDescent="0.3">
      <c r="A536" t="s">
        <v>2831</v>
      </c>
      <c r="B536" t="s">
        <v>2831</v>
      </c>
      <c r="C536" t="s">
        <v>8325</v>
      </c>
      <c r="D536" s="47" t="s">
        <v>2613</v>
      </c>
      <c r="E536" s="47">
        <v>44517.273262766204</v>
      </c>
      <c r="F536" s="48">
        <v>1.25</v>
      </c>
      <c r="G536" s="49">
        <v>6542</v>
      </c>
      <c r="H536" t="s">
        <v>238</v>
      </c>
      <c r="I536">
        <v>0</v>
      </c>
      <c r="J536">
        <v>0</v>
      </c>
      <c r="K536" t="s">
        <v>241</v>
      </c>
      <c r="L536" t="s">
        <v>2160</v>
      </c>
      <c r="M536" t="s">
        <v>8326</v>
      </c>
      <c r="N536" t="s">
        <v>254</v>
      </c>
      <c r="O536" t="s">
        <v>568</v>
      </c>
    </row>
    <row r="537" spans="1:15" x14ac:dyDescent="0.3">
      <c r="A537" t="s">
        <v>2831</v>
      </c>
      <c r="B537" t="s">
        <v>2831</v>
      </c>
      <c r="C537" t="s">
        <v>3245</v>
      </c>
      <c r="D537" s="47" t="s">
        <v>2935</v>
      </c>
      <c r="E537" s="47">
        <v>44520.482458564817</v>
      </c>
      <c r="F537" s="48">
        <v>1.25</v>
      </c>
      <c r="G537" s="49">
        <v>56992</v>
      </c>
      <c r="H537" t="s">
        <v>249</v>
      </c>
      <c r="I537">
        <v>0</v>
      </c>
      <c r="J537">
        <v>0</v>
      </c>
      <c r="K537" t="s">
        <v>236</v>
      </c>
      <c r="L537" t="s">
        <v>2160</v>
      </c>
      <c r="M537" t="s">
        <v>2925</v>
      </c>
      <c r="N537" t="s">
        <v>2147</v>
      </c>
      <c r="O537" t="s">
        <v>568</v>
      </c>
    </row>
    <row r="538" spans="1:15" x14ac:dyDescent="0.3">
      <c r="A538" t="s">
        <v>2831</v>
      </c>
      <c r="B538" t="s">
        <v>2831</v>
      </c>
      <c r="C538" t="s">
        <v>8465</v>
      </c>
      <c r="D538" s="47" t="s">
        <v>5461</v>
      </c>
      <c r="E538" s="47">
        <v>44513.426197881941</v>
      </c>
      <c r="F538" s="48">
        <v>1.25</v>
      </c>
      <c r="G538" s="49">
        <v>19992</v>
      </c>
      <c r="H538" t="s">
        <v>238</v>
      </c>
      <c r="I538">
        <v>0</v>
      </c>
      <c r="J538">
        <v>0</v>
      </c>
      <c r="K538" t="s">
        <v>236</v>
      </c>
      <c r="L538" t="s">
        <v>2186</v>
      </c>
      <c r="M538" t="s">
        <v>8466</v>
      </c>
      <c r="N538" t="s">
        <v>254</v>
      </c>
      <c r="O538" t="s">
        <v>568</v>
      </c>
    </row>
    <row r="539" spans="1:15" x14ac:dyDescent="0.3">
      <c r="A539" t="s">
        <v>2831</v>
      </c>
      <c r="B539" t="s">
        <v>2831</v>
      </c>
      <c r="C539" t="s">
        <v>8472</v>
      </c>
      <c r="D539" s="47" t="s">
        <v>5870</v>
      </c>
      <c r="E539" s="47">
        <v>44529.510381631946</v>
      </c>
      <c r="F539" s="48">
        <v>1.25</v>
      </c>
      <c r="G539" s="49">
        <v>70797</v>
      </c>
      <c r="H539" t="s">
        <v>238</v>
      </c>
      <c r="I539">
        <v>0</v>
      </c>
      <c r="J539">
        <v>0</v>
      </c>
      <c r="K539" t="s">
        <v>241</v>
      </c>
      <c r="L539" t="s">
        <v>2186</v>
      </c>
      <c r="M539" t="s">
        <v>8473</v>
      </c>
      <c r="N539" t="s">
        <v>254</v>
      </c>
      <c r="O539" t="s">
        <v>568</v>
      </c>
    </row>
    <row r="540" spans="1:15" x14ac:dyDescent="0.3">
      <c r="A540" t="s">
        <v>2831</v>
      </c>
      <c r="B540" t="s">
        <v>2831</v>
      </c>
      <c r="C540" t="s">
        <v>8721</v>
      </c>
      <c r="D540" s="47" t="s">
        <v>5481</v>
      </c>
      <c r="E540" s="47">
        <v>44530.782786030089</v>
      </c>
      <c r="F540" s="48">
        <v>1.25</v>
      </c>
      <c r="G540" s="49">
        <v>19501</v>
      </c>
      <c r="H540" t="s">
        <v>249</v>
      </c>
      <c r="I540">
        <v>0</v>
      </c>
      <c r="J540">
        <v>0</v>
      </c>
      <c r="K540" t="s">
        <v>241</v>
      </c>
      <c r="L540" t="s">
        <v>2186</v>
      </c>
      <c r="M540" t="s">
        <v>8722</v>
      </c>
      <c r="N540" t="s">
        <v>254</v>
      </c>
      <c r="O540" t="s">
        <v>568</v>
      </c>
    </row>
    <row r="541" spans="1:15" x14ac:dyDescent="0.3">
      <c r="A541" t="s">
        <v>2831</v>
      </c>
      <c r="B541" t="s">
        <v>2831</v>
      </c>
      <c r="C541" t="s">
        <v>9279</v>
      </c>
      <c r="D541" s="47" t="s">
        <v>5587</v>
      </c>
      <c r="E541" s="47">
        <v>44530.601130358795</v>
      </c>
      <c r="F541" s="48">
        <v>1.25</v>
      </c>
      <c r="G541" s="49">
        <v>70636</v>
      </c>
      <c r="H541" t="s">
        <v>249</v>
      </c>
      <c r="I541">
        <v>0</v>
      </c>
      <c r="J541">
        <v>0</v>
      </c>
      <c r="K541" t="s">
        <v>236</v>
      </c>
      <c r="L541" t="s">
        <v>2186</v>
      </c>
      <c r="M541" t="s">
        <v>9280</v>
      </c>
      <c r="N541" t="s">
        <v>254</v>
      </c>
      <c r="O541" t="s">
        <v>568</v>
      </c>
    </row>
    <row r="542" spans="1:15" x14ac:dyDescent="0.3">
      <c r="A542" t="s">
        <v>2831</v>
      </c>
      <c r="B542" t="s">
        <v>2831</v>
      </c>
      <c r="C542" t="s">
        <v>9316</v>
      </c>
      <c r="D542" s="47" t="s">
        <v>6458</v>
      </c>
      <c r="E542" s="47">
        <v>44516.351602002316</v>
      </c>
      <c r="F542" s="48">
        <v>1.25</v>
      </c>
      <c r="G542" s="49">
        <v>23277</v>
      </c>
      <c r="H542" t="s">
        <v>238</v>
      </c>
      <c r="I542">
        <v>0</v>
      </c>
      <c r="J542">
        <v>0</v>
      </c>
      <c r="K542" t="s">
        <v>239</v>
      </c>
      <c r="L542" t="s">
        <v>2186</v>
      </c>
      <c r="M542" t="s">
        <v>9317</v>
      </c>
      <c r="N542" t="s">
        <v>2147</v>
      </c>
      <c r="O542" t="s">
        <v>568</v>
      </c>
    </row>
    <row r="543" spans="1:15" x14ac:dyDescent="0.3">
      <c r="A543" t="s">
        <v>2831</v>
      </c>
      <c r="B543" t="s">
        <v>2831</v>
      </c>
      <c r="C543" t="s">
        <v>9341</v>
      </c>
      <c r="D543" s="47" t="s">
        <v>5701</v>
      </c>
      <c r="E543" s="47">
        <v>44516.33008255787</v>
      </c>
      <c r="F543" s="48">
        <v>1.25</v>
      </c>
      <c r="G543" s="49">
        <v>25605</v>
      </c>
      <c r="H543" t="s">
        <v>238</v>
      </c>
      <c r="I543">
        <v>0</v>
      </c>
      <c r="J543">
        <v>0</v>
      </c>
      <c r="K543" t="s">
        <v>241</v>
      </c>
      <c r="L543" t="s">
        <v>2176</v>
      </c>
      <c r="M543" t="s">
        <v>9342</v>
      </c>
      <c r="N543" t="s">
        <v>254</v>
      </c>
      <c r="O543" t="s">
        <v>568</v>
      </c>
    </row>
    <row r="544" spans="1:15" x14ac:dyDescent="0.3">
      <c r="A544" t="s">
        <v>2831</v>
      </c>
      <c r="B544" t="s">
        <v>2831</v>
      </c>
      <c r="C544" t="s">
        <v>9377</v>
      </c>
      <c r="D544" s="47" t="s">
        <v>6290</v>
      </c>
      <c r="E544" s="47">
        <v>44522.66581770833</v>
      </c>
      <c r="F544" s="48">
        <v>1.25</v>
      </c>
      <c r="G544" s="49">
        <v>50025</v>
      </c>
      <c r="H544" t="s">
        <v>238</v>
      </c>
      <c r="I544">
        <v>0</v>
      </c>
      <c r="J544">
        <v>0</v>
      </c>
      <c r="K544" t="s">
        <v>236</v>
      </c>
      <c r="L544" t="s">
        <v>2186</v>
      </c>
      <c r="M544" t="s">
        <v>9378</v>
      </c>
      <c r="N544" t="s">
        <v>254</v>
      </c>
      <c r="O544" t="s">
        <v>568</v>
      </c>
    </row>
    <row r="545" spans="1:15" x14ac:dyDescent="0.3">
      <c r="A545" t="s">
        <v>2831</v>
      </c>
      <c r="B545" t="s">
        <v>2831</v>
      </c>
      <c r="C545" t="s">
        <v>9393</v>
      </c>
      <c r="D545" s="47" t="s">
        <v>5475</v>
      </c>
      <c r="E545" s="47">
        <v>44525.795148761572</v>
      </c>
      <c r="F545" s="48">
        <v>1.25</v>
      </c>
      <c r="G545" s="49">
        <v>30511</v>
      </c>
      <c r="H545" t="s">
        <v>249</v>
      </c>
      <c r="I545">
        <v>0</v>
      </c>
      <c r="J545">
        <v>0</v>
      </c>
      <c r="K545" t="s">
        <v>236</v>
      </c>
      <c r="L545" t="s">
        <v>2186</v>
      </c>
      <c r="M545" t="s">
        <v>9394</v>
      </c>
      <c r="N545" t="s">
        <v>254</v>
      </c>
      <c r="O545" t="s">
        <v>568</v>
      </c>
    </row>
    <row r="546" spans="1:15" x14ac:dyDescent="0.3">
      <c r="A546" t="s">
        <v>2831</v>
      </c>
      <c r="B546" t="s">
        <v>2831</v>
      </c>
      <c r="C546" t="s">
        <v>4472</v>
      </c>
      <c r="D546" s="47" t="s">
        <v>4444</v>
      </c>
      <c r="E546" s="47">
        <v>44519.280425196761</v>
      </c>
      <c r="F546" s="48">
        <v>1.25</v>
      </c>
      <c r="G546" s="49">
        <v>9045</v>
      </c>
      <c r="H546" t="s">
        <v>238</v>
      </c>
      <c r="I546">
        <v>0</v>
      </c>
      <c r="J546">
        <v>0</v>
      </c>
      <c r="K546" t="s">
        <v>236</v>
      </c>
      <c r="L546" t="s">
        <v>2160</v>
      </c>
      <c r="M546" t="s">
        <v>4473</v>
      </c>
      <c r="N546" t="s">
        <v>254</v>
      </c>
      <c r="O546" t="s">
        <v>568</v>
      </c>
    </row>
    <row r="547" spans="1:15" x14ac:dyDescent="0.3">
      <c r="A547" t="s">
        <v>2831</v>
      </c>
      <c r="B547" t="s">
        <v>2831</v>
      </c>
      <c r="C547" t="s">
        <v>9615</v>
      </c>
      <c r="D547" s="47" t="s">
        <v>5538</v>
      </c>
      <c r="E547" s="47">
        <v>44513.429570601853</v>
      </c>
      <c r="F547" s="48">
        <v>1.25</v>
      </c>
      <c r="G547" s="49">
        <v>33625</v>
      </c>
      <c r="H547" t="s">
        <v>238</v>
      </c>
      <c r="I547">
        <v>0</v>
      </c>
      <c r="J547">
        <v>0</v>
      </c>
      <c r="K547" t="s">
        <v>242</v>
      </c>
      <c r="L547" t="s">
        <v>2186</v>
      </c>
      <c r="M547" t="s">
        <v>9616</v>
      </c>
      <c r="N547" t="s">
        <v>254</v>
      </c>
      <c r="O547" t="s">
        <v>568</v>
      </c>
    </row>
    <row r="548" spans="1:15" x14ac:dyDescent="0.3">
      <c r="A548" t="s">
        <v>2831</v>
      </c>
      <c r="B548" t="s">
        <v>2831</v>
      </c>
      <c r="C548" t="s">
        <v>9885</v>
      </c>
      <c r="D548" s="47" t="s">
        <v>5497</v>
      </c>
      <c r="E548" s="47">
        <v>44530.404013391206</v>
      </c>
      <c r="F548" s="48">
        <v>1.25</v>
      </c>
      <c r="G548" s="49">
        <v>16547</v>
      </c>
      <c r="H548" t="s">
        <v>249</v>
      </c>
      <c r="I548">
        <v>0</v>
      </c>
      <c r="J548">
        <v>0</v>
      </c>
      <c r="K548" t="s">
        <v>241</v>
      </c>
      <c r="L548" t="s">
        <v>2186</v>
      </c>
      <c r="M548" t="s">
        <v>9886</v>
      </c>
      <c r="N548" t="s">
        <v>254</v>
      </c>
      <c r="O548" t="s">
        <v>568</v>
      </c>
    </row>
    <row r="549" spans="1:15" x14ac:dyDescent="0.3">
      <c r="A549" t="s">
        <v>2831</v>
      </c>
      <c r="B549" t="s">
        <v>2831</v>
      </c>
      <c r="C549" t="s">
        <v>9934</v>
      </c>
      <c r="D549" s="47" t="s">
        <v>6741</v>
      </c>
      <c r="E549" s="47">
        <v>44522.686159108795</v>
      </c>
      <c r="F549" s="48">
        <v>1.25</v>
      </c>
      <c r="G549" s="49">
        <v>21081</v>
      </c>
      <c r="H549" t="s">
        <v>249</v>
      </c>
      <c r="I549">
        <v>0</v>
      </c>
      <c r="J549">
        <v>0</v>
      </c>
      <c r="K549" t="s">
        <v>242</v>
      </c>
      <c r="L549" t="s">
        <v>1535</v>
      </c>
      <c r="M549" t="s">
        <v>1535</v>
      </c>
      <c r="N549" t="s">
        <v>2147</v>
      </c>
      <c r="O549" t="s">
        <v>568</v>
      </c>
    </row>
    <row r="550" spans="1:15" x14ac:dyDescent="0.3">
      <c r="A550" t="s">
        <v>2831</v>
      </c>
      <c r="B550" t="s">
        <v>2831</v>
      </c>
      <c r="C550" t="s">
        <v>9956</v>
      </c>
      <c r="D550" s="47" t="s">
        <v>5455</v>
      </c>
      <c r="E550" s="47">
        <v>44517.369751006947</v>
      </c>
      <c r="F550" s="48">
        <v>1.25</v>
      </c>
      <c r="G550" s="49">
        <v>14082</v>
      </c>
      <c r="H550" t="s">
        <v>249</v>
      </c>
      <c r="I550">
        <v>0</v>
      </c>
      <c r="J550">
        <v>0</v>
      </c>
      <c r="K550" t="s">
        <v>242</v>
      </c>
      <c r="L550" t="s">
        <v>1535</v>
      </c>
      <c r="M550" t="s">
        <v>1535</v>
      </c>
      <c r="N550" t="s">
        <v>254</v>
      </c>
      <c r="O550" t="s">
        <v>568</v>
      </c>
    </row>
    <row r="551" spans="1:15" x14ac:dyDescent="0.3">
      <c r="A551" t="s">
        <v>2831</v>
      </c>
      <c r="B551" t="s">
        <v>2831</v>
      </c>
      <c r="C551" t="s">
        <v>4023</v>
      </c>
      <c r="D551" s="47" t="s">
        <v>3375</v>
      </c>
      <c r="E551" s="47">
        <v>44517.68021327546</v>
      </c>
      <c r="F551" s="48">
        <v>1.25</v>
      </c>
      <c r="G551" s="49">
        <v>40867</v>
      </c>
      <c r="H551" t="s">
        <v>249</v>
      </c>
      <c r="I551">
        <v>0</v>
      </c>
      <c r="J551">
        <v>0</v>
      </c>
      <c r="K551" t="s">
        <v>239</v>
      </c>
      <c r="L551" t="s">
        <v>1535</v>
      </c>
      <c r="M551" t="s">
        <v>1535</v>
      </c>
      <c r="N551" t="s">
        <v>254</v>
      </c>
      <c r="O551" t="s">
        <v>568</v>
      </c>
    </row>
    <row r="552" spans="1:15" x14ac:dyDescent="0.3">
      <c r="A552" t="s">
        <v>2831</v>
      </c>
      <c r="B552" t="s">
        <v>2831</v>
      </c>
      <c r="C552" t="s">
        <v>10171</v>
      </c>
      <c r="D552" s="47" t="s">
        <v>2480</v>
      </c>
      <c r="E552" s="47">
        <v>44517.266416932871</v>
      </c>
      <c r="F552" s="48">
        <v>1.25</v>
      </c>
      <c r="G552" s="49">
        <v>9944</v>
      </c>
      <c r="H552" t="s">
        <v>238</v>
      </c>
      <c r="I552">
        <v>0</v>
      </c>
      <c r="J552">
        <v>0</v>
      </c>
      <c r="K552" t="s">
        <v>246</v>
      </c>
      <c r="L552" t="s">
        <v>2173</v>
      </c>
      <c r="M552" t="s">
        <v>4253</v>
      </c>
      <c r="N552" t="s">
        <v>254</v>
      </c>
      <c r="O552" t="s">
        <v>568</v>
      </c>
    </row>
    <row r="553" spans="1:15" x14ac:dyDescent="0.3">
      <c r="A553" t="s">
        <v>2831</v>
      </c>
      <c r="B553" t="s">
        <v>2831</v>
      </c>
      <c r="C553" t="s">
        <v>10276</v>
      </c>
      <c r="D553" s="47" t="s">
        <v>6290</v>
      </c>
      <c r="E553" s="47">
        <v>44501.519051967596</v>
      </c>
      <c r="F553" s="48">
        <v>1.25</v>
      </c>
      <c r="G553" s="49">
        <v>102180</v>
      </c>
      <c r="H553" t="s">
        <v>249</v>
      </c>
      <c r="I553">
        <v>0</v>
      </c>
      <c r="J553">
        <v>0</v>
      </c>
      <c r="K553" t="s">
        <v>236</v>
      </c>
      <c r="L553" t="s">
        <v>2186</v>
      </c>
      <c r="M553" t="s">
        <v>10277</v>
      </c>
      <c r="N553" t="s">
        <v>254</v>
      </c>
      <c r="O553" t="s">
        <v>568</v>
      </c>
    </row>
    <row r="554" spans="1:15" x14ac:dyDescent="0.3">
      <c r="A554" t="s">
        <v>2831</v>
      </c>
      <c r="B554" t="s">
        <v>2831</v>
      </c>
      <c r="C554" t="s">
        <v>3717</v>
      </c>
      <c r="D554" s="47" t="s">
        <v>3495</v>
      </c>
      <c r="E554" s="47">
        <v>44530.749026354169</v>
      </c>
      <c r="F554" s="48">
        <v>1.25</v>
      </c>
      <c r="G554" s="49">
        <v>21073</v>
      </c>
      <c r="H554" t="s">
        <v>249</v>
      </c>
      <c r="I554">
        <v>0</v>
      </c>
      <c r="J554">
        <v>0</v>
      </c>
      <c r="K554" t="s">
        <v>236</v>
      </c>
      <c r="L554" t="s">
        <v>2186</v>
      </c>
      <c r="M554" t="s">
        <v>3718</v>
      </c>
      <c r="N554" t="s">
        <v>2147</v>
      </c>
      <c r="O554" t="s">
        <v>568</v>
      </c>
    </row>
    <row r="555" spans="1:15" x14ac:dyDescent="0.3">
      <c r="A555" t="s">
        <v>2831</v>
      </c>
      <c r="B555" t="s">
        <v>2831</v>
      </c>
      <c r="C555" t="s">
        <v>10372</v>
      </c>
      <c r="D555" s="47" t="s">
        <v>2644</v>
      </c>
      <c r="E555" s="47">
        <v>44524.657565011577</v>
      </c>
      <c r="F555" s="48">
        <v>1.25</v>
      </c>
      <c r="G555" s="49">
        <v>14791</v>
      </c>
      <c r="H555" t="s">
        <v>249</v>
      </c>
      <c r="I555">
        <v>0</v>
      </c>
      <c r="J555">
        <v>0</v>
      </c>
      <c r="K555" t="s">
        <v>242</v>
      </c>
      <c r="L555" t="s">
        <v>2160</v>
      </c>
      <c r="M555" t="s">
        <v>6650</v>
      </c>
      <c r="N555" t="s">
        <v>2147</v>
      </c>
      <c r="O555" t="s">
        <v>568</v>
      </c>
    </row>
    <row r="556" spans="1:15" x14ac:dyDescent="0.3">
      <c r="A556" t="s">
        <v>2831</v>
      </c>
      <c r="B556" t="s">
        <v>2831</v>
      </c>
      <c r="C556" t="s">
        <v>10434</v>
      </c>
      <c r="D556" s="47" t="s">
        <v>6472</v>
      </c>
      <c r="E556" s="47">
        <v>44522.665334456018</v>
      </c>
      <c r="F556" s="48">
        <v>1.25</v>
      </c>
      <c r="G556" s="49">
        <v>31497</v>
      </c>
      <c r="H556" t="s">
        <v>238</v>
      </c>
      <c r="I556">
        <v>0</v>
      </c>
      <c r="J556">
        <v>0</v>
      </c>
      <c r="K556" t="s">
        <v>242</v>
      </c>
      <c r="L556" t="s">
        <v>2186</v>
      </c>
      <c r="M556" t="s">
        <v>10435</v>
      </c>
      <c r="N556" t="s">
        <v>254</v>
      </c>
      <c r="O556" t="s">
        <v>568</v>
      </c>
    </row>
    <row r="557" spans="1:15" x14ac:dyDescent="0.3">
      <c r="A557" t="s">
        <v>2831</v>
      </c>
      <c r="B557" t="s">
        <v>2831</v>
      </c>
      <c r="C557" t="s">
        <v>3497</v>
      </c>
      <c r="D557" s="47" t="s">
        <v>3372</v>
      </c>
      <c r="E557" s="47">
        <v>44522.549186342592</v>
      </c>
      <c r="F557" s="48">
        <v>1.25</v>
      </c>
      <c r="G557" s="49">
        <v>3642</v>
      </c>
      <c r="H557" t="s">
        <v>238</v>
      </c>
      <c r="I557">
        <v>0</v>
      </c>
      <c r="J557">
        <v>0</v>
      </c>
      <c r="K557" t="s">
        <v>246</v>
      </c>
      <c r="L557" t="s">
        <v>2186</v>
      </c>
      <c r="M557" t="s">
        <v>3498</v>
      </c>
      <c r="N557" t="s">
        <v>2147</v>
      </c>
      <c r="O557" t="s">
        <v>568</v>
      </c>
    </row>
    <row r="558" spans="1:15" x14ac:dyDescent="0.3">
      <c r="A558" t="s">
        <v>2831</v>
      </c>
      <c r="B558" t="s">
        <v>2831</v>
      </c>
      <c r="C558" t="s">
        <v>10489</v>
      </c>
      <c r="D558" s="47" t="s">
        <v>5475</v>
      </c>
      <c r="E558" s="47">
        <v>44505.694235497685</v>
      </c>
      <c r="F558" s="48">
        <v>1.25</v>
      </c>
      <c r="G558" s="49">
        <v>17621</v>
      </c>
      <c r="H558" t="s">
        <v>238</v>
      </c>
      <c r="I558">
        <v>0</v>
      </c>
      <c r="J558">
        <v>0</v>
      </c>
      <c r="K558" t="s">
        <v>242</v>
      </c>
      <c r="L558" t="s">
        <v>2186</v>
      </c>
      <c r="M558" t="s">
        <v>10490</v>
      </c>
      <c r="N558" t="s">
        <v>254</v>
      </c>
      <c r="O558" t="s">
        <v>568</v>
      </c>
    </row>
    <row r="559" spans="1:15" x14ac:dyDescent="0.3">
      <c r="A559" t="s">
        <v>2831</v>
      </c>
      <c r="B559" t="s">
        <v>2831</v>
      </c>
      <c r="C559" t="s">
        <v>5158</v>
      </c>
      <c r="D559" s="47" t="s">
        <v>2673</v>
      </c>
      <c r="E559" s="47">
        <v>44517.404587847224</v>
      </c>
      <c r="F559" s="48">
        <v>1.25</v>
      </c>
      <c r="G559" s="49">
        <v>1785</v>
      </c>
      <c r="H559" t="s">
        <v>238</v>
      </c>
      <c r="I559">
        <v>0</v>
      </c>
      <c r="J559">
        <v>0</v>
      </c>
      <c r="K559" t="s">
        <v>236</v>
      </c>
      <c r="L559" t="s">
        <v>2160</v>
      </c>
      <c r="M559" t="s">
        <v>5160</v>
      </c>
      <c r="N559" t="s">
        <v>254</v>
      </c>
      <c r="O559" t="s">
        <v>568</v>
      </c>
    </row>
    <row r="560" spans="1:15" x14ac:dyDescent="0.3">
      <c r="A560" t="s">
        <v>2831</v>
      </c>
      <c r="B560" t="s">
        <v>2831</v>
      </c>
      <c r="C560" t="s">
        <v>5477</v>
      </c>
      <c r="D560" s="47" t="s">
        <v>5478</v>
      </c>
      <c r="E560" s="47">
        <v>44496.448435150465</v>
      </c>
      <c r="F560" s="48">
        <v>1.3333333333333333</v>
      </c>
      <c r="G560" s="49">
        <v>50875</v>
      </c>
      <c r="H560" t="s">
        <v>238</v>
      </c>
      <c r="I560">
        <v>0</v>
      </c>
      <c r="J560">
        <v>0</v>
      </c>
      <c r="K560" t="s">
        <v>236</v>
      </c>
      <c r="L560" t="s">
        <v>2186</v>
      </c>
      <c r="M560" t="s">
        <v>5479</v>
      </c>
      <c r="N560" t="s">
        <v>254</v>
      </c>
      <c r="O560" t="s">
        <v>568</v>
      </c>
    </row>
    <row r="561" spans="1:15" x14ac:dyDescent="0.3">
      <c r="A561" t="s">
        <v>2831</v>
      </c>
      <c r="B561" t="s">
        <v>2831</v>
      </c>
      <c r="C561" t="s">
        <v>5627</v>
      </c>
      <c r="D561" s="47" t="s">
        <v>5530</v>
      </c>
      <c r="E561" s="47">
        <v>44499.284138541669</v>
      </c>
      <c r="F561" s="48">
        <v>1.3333333333333333</v>
      </c>
      <c r="G561" s="49">
        <v>21276</v>
      </c>
      <c r="H561" t="s">
        <v>238</v>
      </c>
      <c r="I561">
        <v>0</v>
      </c>
      <c r="J561">
        <v>0</v>
      </c>
      <c r="K561" t="s">
        <v>242</v>
      </c>
      <c r="L561" t="s">
        <v>2186</v>
      </c>
      <c r="M561" t="s">
        <v>5628</v>
      </c>
      <c r="N561" t="s">
        <v>254</v>
      </c>
      <c r="O561" t="s">
        <v>568</v>
      </c>
    </row>
    <row r="562" spans="1:15" x14ac:dyDescent="0.3">
      <c r="A562" t="s">
        <v>2831</v>
      </c>
      <c r="B562" t="s">
        <v>2831</v>
      </c>
      <c r="C562" t="s">
        <v>6126</v>
      </c>
      <c r="D562" s="47" t="s">
        <v>4423</v>
      </c>
      <c r="E562" s="47">
        <v>44475.57769834491</v>
      </c>
      <c r="F562" s="48">
        <v>1.3333333333333333</v>
      </c>
      <c r="G562" s="49">
        <v>46076</v>
      </c>
      <c r="H562" t="s">
        <v>249</v>
      </c>
      <c r="I562">
        <v>0</v>
      </c>
      <c r="J562">
        <v>0</v>
      </c>
      <c r="K562" t="s">
        <v>242</v>
      </c>
      <c r="L562" t="s">
        <v>2160</v>
      </c>
      <c r="M562" t="s">
        <v>6127</v>
      </c>
      <c r="N562" t="s">
        <v>254</v>
      </c>
      <c r="O562" t="s">
        <v>568</v>
      </c>
    </row>
    <row r="563" spans="1:15" x14ac:dyDescent="0.3">
      <c r="A563" t="s">
        <v>2831</v>
      </c>
      <c r="B563" t="s">
        <v>2831</v>
      </c>
      <c r="C563" t="s">
        <v>6315</v>
      </c>
      <c r="D563" s="47" t="s">
        <v>2670</v>
      </c>
      <c r="E563" s="47">
        <v>44476.440719212966</v>
      </c>
      <c r="F563" s="48">
        <v>1.3333333333333333</v>
      </c>
      <c r="G563" s="49">
        <v>30112</v>
      </c>
      <c r="H563" t="s">
        <v>238</v>
      </c>
      <c r="I563">
        <v>0</v>
      </c>
      <c r="J563">
        <v>0</v>
      </c>
      <c r="K563" t="s">
        <v>242</v>
      </c>
      <c r="L563" t="s">
        <v>2173</v>
      </c>
      <c r="M563" t="s">
        <v>6316</v>
      </c>
      <c r="N563" t="s">
        <v>254</v>
      </c>
      <c r="O563" t="s">
        <v>568</v>
      </c>
    </row>
    <row r="564" spans="1:15" x14ac:dyDescent="0.3">
      <c r="A564" t="s">
        <v>2831</v>
      </c>
      <c r="B564" t="s">
        <v>2831</v>
      </c>
      <c r="C564" t="s">
        <v>6348</v>
      </c>
      <c r="D564" s="47" t="s">
        <v>5516</v>
      </c>
      <c r="E564" s="47">
        <v>44499.285323842596</v>
      </c>
      <c r="F564" s="48">
        <v>1.3333333333333333</v>
      </c>
      <c r="G564" s="49">
        <v>40278</v>
      </c>
      <c r="H564" t="s">
        <v>238</v>
      </c>
      <c r="I564">
        <v>0</v>
      </c>
      <c r="J564">
        <v>0</v>
      </c>
      <c r="K564" t="s">
        <v>242</v>
      </c>
      <c r="L564" t="s">
        <v>2186</v>
      </c>
      <c r="M564" t="s">
        <v>6349</v>
      </c>
      <c r="N564" t="s">
        <v>2147</v>
      </c>
      <c r="O564" t="s">
        <v>568</v>
      </c>
    </row>
    <row r="565" spans="1:15" x14ac:dyDescent="0.3">
      <c r="A565" t="s">
        <v>2831</v>
      </c>
      <c r="B565" t="s">
        <v>2831</v>
      </c>
      <c r="C565" t="s">
        <v>3681</v>
      </c>
      <c r="D565" s="47" t="s">
        <v>3369</v>
      </c>
      <c r="E565" s="47">
        <v>44498.613708530094</v>
      </c>
      <c r="F565" s="48">
        <v>1.3333333333333333</v>
      </c>
      <c r="G565" s="49">
        <v>11177</v>
      </c>
      <c r="H565" t="s">
        <v>238</v>
      </c>
      <c r="I565">
        <v>0</v>
      </c>
      <c r="J565">
        <v>0</v>
      </c>
      <c r="K565" t="s">
        <v>242</v>
      </c>
      <c r="L565" t="s">
        <v>2186</v>
      </c>
      <c r="M565" t="s">
        <v>3682</v>
      </c>
      <c r="N565" t="s">
        <v>254</v>
      </c>
      <c r="O565" t="s">
        <v>568</v>
      </c>
    </row>
    <row r="566" spans="1:15" x14ac:dyDescent="0.3">
      <c r="A566" t="s">
        <v>2831</v>
      </c>
      <c r="B566" t="s">
        <v>2831</v>
      </c>
      <c r="C566" t="s">
        <v>3524</v>
      </c>
      <c r="D566" s="47" t="s">
        <v>3422</v>
      </c>
      <c r="E566" s="47">
        <v>44480.672600266204</v>
      </c>
      <c r="F566" s="48">
        <v>1.3333333333333333</v>
      </c>
      <c r="G566" s="49">
        <v>8490</v>
      </c>
      <c r="H566" t="s">
        <v>238</v>
      </c>
      <c r="I566">
        <v>0</v>
      </c>
      <c r="J566">
        <v>0</v>
      </c>
      <c r="K566" t="s">
        <v>246</v>
      </c>
      <c r="L566" t="s">
        <v>2186</v>
      </c>
      <c r="M566" t="s">
        <v>3525</v>
      </c>
      <c r="N566" t="s">
        <v>254</v>
      </c>
      <c r="O566" t="s">
        <v>568</v>
      </c>
    </row>
    <row r="567" spans="1:15" x14ac:dyDescent="0.3">
      <c r="A567" t="s">
        <v>2831</v>
      </c>
      <c r="B567" t="s">
        <v>2831</v>
      </c>
      <c r="C567" t="s">
        <v>3106</v>
      </c>
      <c r="D567" s="47" t="s">
        <v>2945</v>
      </c>
      <c r="E567" s="47">
        <v>44480.666497604165</v>
      </c>
      <c r="F567" s="48">
        <v>1.3333333333333333</v>
      </c>
      <c r="G567" s="49">
        <v>19351</v>
      </c>
      <c r="H567" t="s">
        <v>238</v>
      </c>
      <c r="I567">
        <v>0</v>
      </c>
      <c r="J567">
        <v>0</v>
      </c>
      <c r="K567" t="s">
        <v>246</v>
      </c>
      <c r="L567" t="s">
        <v>2160</v>
      </c>
      <c r="M567" t="s">
        <v>2925</v>
      </c>
      <c r="N567" t="s">
        <v>254</v>
      </c>
      <c r="O567" t="s">
        <v>568</v>
      </c>
    </row>
    <row r="568" spans="1:15" x14ac:dyDescent="0.3">
      <c r="A568" t="s">
        <v>2831</v>
      </c>
      <c r="B568" t="s">
        <v>2831</v>
      </c>
      <c r="C568" t="s">
        <v>7314</v>
      </c>
      <c r="D568" s="47" t="s">
        <v>5711</v>
      </c>
      <c r="E568" s="47">
        <v>44494.680493981483</v>
      </c>
      <c r="F568" s="48">
        <v>1.3333333333333333</v>
      </c>
      <c r="G568" s="49">
        <v>52313</v>
      </c>
      <c r="H568" t="s">
        <v>249</v>
      </c>
      <c r="I568">
        <v>0</v>
      </c>
      <c r="J568">
        <v>0</v>
      </c>
      <c r="K568" t="s">
        <v>246</v>
      </c>
      <c r="L568" t="s">
        <v>2186</v>
      </c>
      <c r="M568" t="s">
        <v>7315</v>
      </c>
      <c r="N568" t="s">
        <v>2147</v>
      </c>
      <c r="O568" t="s">
        <v>568</v>
      </c>
    </row>
    <row r="569" spans="1:15" x14ac:dyDescent="0.3">
      <c r="A569" t="s">
        <v>2831</v>
      </c>
      <c r="B569" t="s">
        <v>2831</v>
      </c>
      <c r="C569" t="s">
        <v>3186</v>
      </c>
      <c r="D569" s="47" t="s">
        <v>2950</v>
      </c>
      <c r="E569" s="47">
        <v>44476.491743368053</v>
      </c>
      <c r="F569" s="48">
        <v>1.3333333333333333</v>
      </c>
      <c r="G569" s="49">
        <v>8549</v>
      </c>
      <c r="H569" t="s">
        <v>238</v>
      </c>
      <c r="I569">
        <v>0</v>
      </c>
      <c r="J569">
        <v>0</v>
      </c>
      <c r="K569" t="s">
        <v>242</v>
      </c>
      <c r="L569" t="s">
        <v>2160</v>
      </c>
      <c r="M569" t="s">
        <v>2941</v>
      </c>
      <c r="N569" t="s">
        <v>254</v>
      </c>
      <c r="O569" t="s">
        <v>568</v>
      </c>
    </row>
    <row r="570" spans="1:15" x14ac:dyDescent="0.3">
      <c r="A570" t="s">
        <v>2831</v>
      </c>
      <c r="B570" t="s">
        <v>2831</v>
      </c>
      <c r="C570" t="s">
        <v>3126</v>
      </c>
      <c r="D570" s="47" t="s">
        <v>2927</v>
      </c>
      <c r="E570" s="47">
        <v>44475.359018206022</v>
      </c>
      <c r="F570" s="48">
        <v>1.3333333333333333</v>
      </c>
      <c r="G570" s="49">
        <v>10662</v>
      </c>
      <c r="H570" t="s">
        <v>238</v>
      </c>
      <c r="I570">
        <v>0</v>
      </c>
      <c r="J570">
        <v>0</v>
      </c>
      <c r="K570" t="s">
        <v>236</v>
      </c>
      <c r="L570" t="s">
        <v>2160</v>
      </c>
      <c r="M570" t="s">
        <v>2925</v>
      </c>
      <c r="N570" t="s">
        <v>254</v>
      </c>
      <c r="O570" t="s">
        <v>568</v>
      </c>
    </row>
    <row r="571" spans="1:15" x14ac:dyDescent="0.3">
      <c r="A571" t="s">
        <v>2831</v>
      </c>
      <c r="B571" t="s">
        <v>2831</v>
      </c>
      <c r="C571" t="s">
        <v>7524</v>
      </c>
      <c r="D571" s="47" t="s">
        <v>5533</v>
      </c>
      <c r="E571" s="47">
        <v>44476.496852280092</v>
      </c>
      <c r="F571" s="48">
        <v>1.3333333333333333</v>
      </c>
      <c r="G571" s="49">
        <v>39902</v>
      </c>
      <c r="H571" t="s">
        <v>238</v>
      </c>
      <c r="I571">
        <v>0</v>
      </c>
      <c r="J571">
        <v>0</v>
      </c>
      <c r="K571" t="s">
        <v>236</v>
      </c>
      <c r="L571" t="s">
        <v>2186</v>
      </c>
      <c r="M571" t="s">
        <v>7525</v>
      </c>
      <c r="N571" t="s">
        <v>254</v>
      </c>
      <c r="O571" t="s">
        <v>568</v>
      </c>
    </row>
    <row r="572" spans="1:15" x14ac:dyDescent="0.3">
      <c r="A572" t="s">
        <v>2831</v>
      </c>
      <c r="B572" t="s">
        <v>2831</v>
      </c>
      <c r="C572" t="s">
        <v>3891</v>
      </c>
      <c r="D572" s="47" t="s">
        <v>3411</v>
      </c>
      <c r="E572" s="47">
        <v>44494.620185266205</v>
      </c>
      <c r="F572" s="48">
        <v>1.3333333333333333</v>
      </c>
      <c r="G572" s="49">
        <v>19820</v>
      </c>
      <c r="H572" t="s">
        <v>238</v>
      </c>
      <c r="I572">
        <v>0</v>
      </c>
      <c r="J572">
        <v>0</v>
      </c>
      <c r="K572" t="s">
        <v>242</v>
      </c>
      <c r="L572" t="s">
        <v>2186</v>
      </c>
      <c r="M572" t="s">
        <v>3892</v>
      </c>
      <c r="N572" t="s">
        <v>254</v>
      </c>
      <c r="O572" t="s">
        <v>568</v>
      </c>
    </row>
    <row r="573" spans="1:15" x14ac:dyDescent="0.3">
      <c r="A573" t="s">
        <v>2831</v>
      </c>
      <c r="B573" t="s">
        <v>2831</v>
      </c>
      <c r="C573" t="s">
        <v>7663</v>
      </c>
      <c r="D573" s="47" t="s">
        <v>5978</v>
      </c>
      <c r="E573" s="47">
        <v>44489.694883530094</v>
      </c>
      <c r="F573" s="48">
        <v>1.3333333333333333</v>
      </c>
      <c r="G573" s="49">
        <v>44621</v>
      </c>
      <c r="H573" t="s">
        <v>249</v>
      </c>
      <c r="I573">
        <v>0</v>
      </c>
      <c r="J573">
        <v>0</v>
      </c>
      <c r="K573" t="s">
        <v>246</v>
      </c>
      <c r="L573" t="s">
        <v>2186</v>
      </c>
      <c r="M573" t="s">
        <v>7664</v>
      </c>
      <c r="N573" t="s">
        <v>254</v>
      </c>
      <c r="O573" t="s">
        <v>568</v>
      </c>
    </row>
    <row r="574" spans="1:15" x14ac:dyDescent="0.3">
      <c r="A574" t="s">
        <v>2831</v>
      </c>
      <c r="B574" t="s">
        <v>2831</v>
      </c>
      <c r="C574" t="s">
        <v>7852</v>
      </c>
      <c r="D574" s="47" t="s">
        <v>5652</v>
      </c>
      <c r="E574" s="47">
        <v>44480.663875381942</v>
      </c>
      <c r="F574" s="48">
        <v>1.3333333333333333</v>
      </c>
      <c r="G574" s="49">
        <v>17694</v>
      </c>
      <c r="H574" t="s">
        <v>238</v>
      </c>
      <c r="I574">
        <v>0</v>
      </c>
      <c r="J574">
        <v>0</v>
      </c>
      <c r="K574" t="s">
        <v>241</v>
      </c>
      <c r="L574" t="s">
        <v>2186</v>
      </c>
      <c r="M574" t="s">
        <v>7853</v>
      </c>
      <c r="N574" t="s">
        <v>254</v>
      </c>
      <c r="O574" t="s">
        <v>568</v>
      </c>
    </row>
    <row r="575" spans="1:15" x14ac:dyDescent="0.3">
      <c r="A575" t="s">
        <v>2831</v>
      </c>
      <c r="B575" t="s">
        <v>2831</v>
      </c>
      <c r="C575" t="s">
        <v>7860</v>
      </c>
      <c r="D575" s="47" t="s">
        <v>5810</v>
      </c>
      <c r="E575" s="47">
        <v>44491.687710798615</v>
      </c>
      <c r="F575" s="48">
        <v>1.3333333333333333</v>
      </c>
      <c r="G575" s="49">
        <v>23036</v>
      </c>
      <c r="H575" t="s">
        <v>249</v>
      </c>
      <c r="I575">
        <v>0</v>
      </c>
      <c r="J575">
        <v>0</v>
      </c>
      <c r="K575" t="s">
        <v>236</v>
      </c>
      <c r="L575" t="s">
        <v>2186</v>
      </c>
      <c r="M575" t="s">
        <v>7861</v>
      </c>
      <c r="N575" t="s">
        <v>2147</v>
      </c>
      <c r="O575" t="s">
        <v>568</v>
      </c>
    </row>
    <row r="576" spans="1:15" x14ac:dyDescent="0.3">
      <c r="A576" t="s">
        <v>2831</v>
      </c>
      <c r="B576" t="s">
        <v>2831</v>
      </c>
      <c r="C576" t="s">
        <v>8106</v>
      </c>
      <c r="D576" s="47" t="s">
        <v>6698</v>
      </c>
      <c r="E576" s="47">
        <v>44475.363220057872</v>
      </c>
      <c r="F576" s="48">
        <v>1.3333333333333333</v>
      </c>
      <c r="G576" s="49">
        <v>29334</v>
      </c>
      <c r="H576" t="s">
        <v>238</v>
      </c>
      <c r="I576">
        <v>0</v>
      </c>
      <c r="J576">
        <v>0</v>
      </c>
      <c r="K576" t="s">
        <v>236</v>
      </c>
      <c r="L576" t="s">
        <v>2186</v>
      </c>
      <c r="M576" t="s">
        <v>8107</v>
      </c>
      <c r="N576" t="s">
        <v>254</v>
      </c>
      <c r="O576" t="s">
        <v>568</v>
      </c>
    </row>
    <row r="577" spans="1:15" x14ac:dyDescent="0.3">
      <c r="A577" t="s">
        <v>2831</v>
      </c>
      <c r="B577" t="s">
        <v>2831</v>
      </c>
      <c r="C577" t="s">
        <v>3191</v>
      </c>
      <c r="D577" s="47" t="s">
        <v>2956</v>
      </c>
      <c r="E577" s="47">
        <v>44473.410829895831</v>
      </c>
      <c r="F577" s="48">
        <v>1.3333333333333333</v>
      </c>
      <c r="G577" s="49">
        <v>10896</v>
      </c>
      <c r="H577" t="s">
        <v>249</v>
      </c>
      <c r="I577">
        <v>0</v>
      </c>
      <c r="J577">
        <v>0</v>
      </c>
      <c r="K577" t="s">
        <v>236</v>
      </c>
      <c r="L577" t="s">
        <v>2160</v>
      </c>
      <c r="M577" t="s">
        <v>2971</v>
      </c>
      <c r="N577" t="s">
        <v>254</v>
      </c>
      <c r="O577" t="s">
        <v>568</v>
      </c>
    </row>
    <row r="578" spans="1:15" x14ac:dyDescent="0.3">
      <c r="A578" t="s">
        <v>2831</v>
      </c>
      <c r="B578" t="s">
        <v>2831</v>
      </c>
      <c r="C578" t="s">
        <v>8345</v>
      </c>
      <c r="D578" s="47" t="s">
        <v>5978</v>
      </c>
      <c r="E578" s="47">
        <v>44499.383606215277</v>
      </c>
      <c r="F578" s="48">
        <v>1.3333333333333333</v>
      </c>
      <c r="G578" s="49">
        <v>9679</v>
      </c>
      <c r="H578" t="s">
        <v>238</v>
      </c>
      <c r="I578">
        <v>0</v>
      </c>
      <c r="J578">
        <v>0</v>
      </c>
      <c r="K578" t="s">
        <v>242</v>
      </c>
      <c r="L578" t="s">
        <v>2186</v>
      </c>
      <c r="M578" t="s">
        <v>8346</v>
      </c>
      <c r="N578" t="s">
        <v>254</v>
      </c>
      <c r="O578" t="s">
        <v>568</v>
      </c>
    </row>
    <row r="579" spans="1:15" x14ac:dyDescent="0.3">
      <c r="A579" t="s">
        <v>2831</v>
      </c>
      <c r="B579" t="s">
        <v>2831</v>
      </c>
      <c r="C579" t="s">
        <v>8642</v>
      </c>
      <c r="D579" s="47" t="s">
        <v>5533</v>
      </c>
      <c r="E579" s="47">
        <v>44476.441465127318</v>
      </c>
      <c r="F579" s="48">
        <v>1.3333333333333333</v>
      </c>
      <c r="G579" s="49">
        <v>51442</v>
      </c>
      <c r="H579" t="s">
        <v>238</v>
      </c>
      <c r="I579">
        <v>0</v>
      </c>
      <c r="J579">
        <v>0</v>
      </c>
      <c r="K579" t="s">
        <v>246</v>
      </c>
      <c r="L579" t="s">
        <v>2186</v>
      </c>
      <c r="M579" t="s">
        <v>8643</v>
      </c>
      <c r="N579" t="s">
        <v>254</v>
      </c>
      <c r="O579" t="s">
        <v>568</v>
      </c>
    </row>
    <row r="580" spans="1:15" x14ac:dyDescent="0.3">
      <c r="A580" t="s">
        <v>2831</v>
      </c>
      <c r="B580" t="s">
        <v>2831</v>
      </c>
      <c r="C580" t="s">
        <v>8893</v>
      </c>
      <c r="D580" s="47" t="s">
        <v>6196</v>
      </c>
      <c r="E580" s="47">
        <v>44474.485889120369</v>
      </c>
      <c r="F580" s="48">
        <v>1.3333333333333333</v>
      </c>
      <c r="G580" s="49">
        <v>9143</v>
      </c>
      <c r="H580" t="s">
        <v>238</v>
      </c>
      <c r="I580">
        <v>0</v>
      </c>
      <c r="J580">
        <v>0</v>
      </c>
      <c r="K580" t="s">
        <v>239</v>
      </c>
      <c r="L580" t="s">
        <v>2186</v>
      </c>
      <c r="M580" t="s">
        <v>8894</v>
      </c>
      <c r="N580" t="s">
        <v>254</v>
      </c>
      <c r="O580" t="s">
        <v>568</v>
      </c>
    </row>
    <row r="581" spans="1:15" x14ac:dyDescent="0.3">
      <c r="A581" t="s">
        <v>2831</v>
      </c>
      <c r="B581" t="s">
        <v>2831</v>
      </c>
      <c r="C581" t="s">
        <v>8918</v>
      </c>
      <c r="D581" s="47" t="s">
        <v>5486</v>
      </c>
      <c r="E581" s="47">
        <v>44480.68642820602</v>
      </c>
      <c r="F581" s="48">
        <v>1.3333333333333333</v>
      </c>
      <c r="G581" s="49">
        <v>29902</v>
      </c>
      <c r="H581" t="s">
        <v>238</v>
      </c>
      <c r="I581">
        <v>0</v>
      </c>
      <c r="J581">
        <v>0</v>
      </c>
      <c r="K581" t="s">
        <v>242</v>
      </c>
      <c r="L581" t="s">
        <v>2186</v>
      </c>
      <c r="M581" t="s">
        <v>8919</v>
      </c>
      <c r="N581" t="s">
        <v>254</v>
      </c>
      <c r="O581" t="s">
        <v>568</v>
      </c>
    </row>
    <row r="582" spans="1:15" x14ac:dyDescent="0.3">
      <c r="A582" t="s">
        <v>2831</v>
      </c>
      <c r="B582" t="s">
        <v>2831</v>
      </c>
      <c r="C582" t="s">
        <v>9026</v>
      </c>
      <c r="D582" s="47" t="s">
        <v>5683</v>
      </c>
      <c r="E582" s="47">
        <v>44497.465062037038</v>
      </c>
      <c r="F582" s="48">
        <v>1.3333333333333333</v>
      </c>
      <c r="G582" s="49">
        <v>37465</v>
      </c>
      <c r="H582" t="s">
        <v>238</v>
      </c>
      <c r="I582">
        <v>0</v>
      </c>
      <c r="J582">
        <v>0</v>
      </c>
      <c r="K582" t="s">
        <v>241</v>
      </c>
      <c r="L582" t="s">
        <v>2186</v>
      </c>
      <c r="M582" t="s">
        <v>9027</v>
      </c>
      <c r="N582" t="s">
        <v>254</v>
      </c>
      <c r="O582" t="s">
        <v>568</v>
      </c>
    </row>
    <row r="583" spans="1:15" x14ac:dyDescent="0.3">
      <c r="A583" t="s">
        <v>2831</v>
      </c>
      <c r="B583" t="s">
        <v>2831</v>
      </c>
      <c r="C583" t="s">
        <v>9069</v>
      </c>
      <c r="D583" s="47" t="s">
        <v>5778</v>
      </c>
      <c r="E583" s="47">
        <v>44480.688002048613</v>
      </c>
      <c r="F583" s="48">
        <v>1.3333333333333333</v>
      </c>
      <c r="G583" s="49">
        <v>114211</v>
      </c>
      <c r="H583" t="s">
        <v>238</v>
      </c>
      <c r="I583">
        <v>0</v>
      </c>
      <c r="J583">
        <v>0</v>
      </c>
      <c r="K583" t="s">
        <v>241</v>
      </c>
      <c r="L583" t="s">
        <v>2186</v>
      </c>
      <c r="M583" t="s">
        <v>9070</v>
      </c>
      <c r="N583" t="s">
        <v>254</v>
      </c>
      <c r="O583" t="s">
        <v>568</v>
      </c>
    </row>
    <row r="584" spans="1:15" x14ac:dyDescent="0.3">
      <c r="A584" t="s">
        <v>2831</v>
      </c>
      <c r="B584" t="s">
        <v>2831</v>
      </c>
      <c r="C584" t="s">
        <v>9569</v>
      </c>
      <c r="D584" s="47" t="s">
        <v>6186</v>
      </c>
      <c r="E584" s="47">
        <v>44470.626976539352</v>
      </c>
      <c r="F584" s="48">
        <v>1.3333333333333333</v>
      </c>
      <c r="G584" s="49">
        <v>73189</v>
      </c>
      <c r="H584" t="s">
        <v>249</v>
      </c>
      <c r="I584">
        <v>0</v>
      </c>
      <c r="J584">
        <v>0</v>
      </c>
      <c r="K584" t="s">
        <v>236</v>
      </c>
      <c r="L584" t="s">
        <v>2186</v>
      </c>
      <c r="M584" t="s">
        <v>9570</v>
      </c>
      <c r="N584" t="s">
        <v>254</v>
      </c>
      <c r="O584" t="s">
        <v>568</v>
      </c>
    </row>
    <row r="585" spans="1:15" x14ac:dyDescent="0.3">
      <c r="A585" t="s">
        <v>2831</v>
      </c>
      <c r="B585" t="s">
        <v>2831</v>
      </c>
      <c r="C585" t="s">
        <v>9611</v>
      </c>
      <c r="D585" s="47" t="s">
        <v>5945</v>
      </c>
      <c r="E585" s="47">
        <v>44494.621555636571</v>
      </c>
      <c r="F585" s="48">
        <v>1.3333333333333333</v>
      </c>
      <c r="G585" s="49">
        <v>51052</v>
      </c>
      <c r="H585" t="s">
        <v>238</v>
      </c>
      <c r="I585">
        <v>0</v>
      </c>
      <c r="J585">
        <v>0</v>
      </c>
      <c r="K585" t="s">
        <v>242</v>
      </c>
      <c r="L585" t="s">
        <v>2186</v>
      </c>
      <c r="M585" t="s">
        <v>9612</v>
      </c>
      <c r="N585" t="s">
        <v>254</v>
      </c>
      <c r="O585" t="s">
        <v>568</v>
      </c>
    </row>
    <row r="586" spans="1:15" x14ac:dyDescent="0.3">
      <c r="A586" t="s">
        <v>2831</v>
      </c>
      <c r="B586" t="s">
        <v>2831</v>
      </c>
      <c r="C586" t="s">
        <v>9947</v>
      </c>
      <c r="D586" s="47" t="s">
        <v>5524</v>
      </c>
      <c r="E586" s="47">
        <v>44499.505975775464</v>
      </c>
      <c r="F586" s="48">
        <v>1.3333333333333333</v>
      </c>
      <c r="G586" s="49">
        <v>55128</v>
      </c>
      <c r="H586" t="s">
        <v>249</v>
      </c>
      <c r="I586">
        <v>0</v>
      </c>
      <c r="J586">
        <v>0</v>
      </c>
      <c r="K586" t="s">
        <v>242</v>
      </c>
      <c r="L586" t="s">
        <v>1535</v>
      </c>
      <c r="M586" t="s">
        <v>1535</v>
      </c>
      <c r="N586" t="s">
        <v>254</v>
      </c>
      <c r="O586" t="s">
        <v>568</v>
      </c>
    </row>
    <row r="587" spans="1:15" x14ac:dyDescent="0.3">
      <c r="A587" t="s">
        <v>2831</v>
      </c>
      <c r="B587" t="s">
        <v>2831</v>
      </c>
      <c r="C587" t="s">
        <v>9951</v>
      </c>
      <c r="D587" s="47" t="s">
        <v>6290</v>
      </c>
      <c r="E587" s="47">
        <v>44491.458259340281</v>
      </c>
      <c r="F587" s="48">
        <v>1.3333333333333333</v>
      </c>
      <c r="G587" s="49">
        <v>29785</v>
      </c>
      <c r="H587" t="s">
        <v>249</v>
      </c>
      <c r="I587">
        <v>0</v>
      </c>
      <c r="J587">
        <v>0</v>
      </c>
      <c r="K587" t="s">
        <v>236</v>
      </c>
      <c r="L587" t="s">
        <v>1535</v>
      </c>
      <c r="M587" t="s">
        <v>1535</v>
      </c>
      <c r="N587" t="s">
        <v>254</v>
      </c>
      <c r="O587" t="s">
        <v>568</v>
      </c>
    </row>
    <row r="588" spans="1:15" x14ac:dyDescent="0.3">
      <c r="A588" t="s">
        <v>2831</v>
      </c>
      <c r="B588" t="s">
        <v>2831</v>
      </c>
      <c r="C588" t="s">
        <v>9983</v>
      </c>
      <c r="D588" s="47" t="s">
        <v>5587</v>
      </c>
      <c r="E588" s="47">
        <v>44490.618351736113</v>
      </c>
      <c r="F588" s="48">
        <v>1.3333333333333333</v>
      </c>
      <c r="G588" s="49">
        <v>36915</v>
      </c>
      <c r="H588" t="s">
        <v>249</v>
      </c>
      <c r="I588">
        <v>0</v>
      </c>
      <c r="J588">
        <v>0</v>
      </c>
      <c r="K588" t="s">
        <v>242</v>
      </c>
      <c r="L588" t="s">
        <v>1535</v>
      </c>
      <c r="M588" t="s">
        <v>1535</v>
      </c>
      <c r="N588" t="s">
        <v>254</v>
      </c>
      <c r="O588" t="s">
        <v>568</v>
      </c>
    </row>
    <row r="589" spans="1:15" x14ac:dyDescent="0.3">
      <c r="A589" t="s">
        <v>2831</v>
      </c>
      <c r="B589" t="s">
        <v>2831</v>
      </c>
      <c r="C589" t="s">
        <v>9989</v>
      </c>
      <c r="D589" s="47" t="s">
        <v>6186</v>
      </c>
      <c r="E589" s="47">
        <v>44491.453913622689</v>
      </c>
      <c r="F589" s="48">
        <v>1.3333333333333333</v>
      </c>
      <c r="G589" s="49">
        <v>29876</v>
      </c>
      <c r="H589" t="s">
        <v>249</v>
      </c>
      <c r="I589">
        <v>0</v>
      </c>
      <c r="J589">
        <v>0</v>
      </c>
      <c r="K589" t="s">
        <v>242</v>
      </c>
      <c r="L589" t="s">
        <v>1535</v>
      </c>
      <c r="M589" t="s">
        <v>1535</v>
      </c>
      <c r="N589" t="s">
        <v>254</v>
      </c>
      <c r="O589" t="s">
        <v>568</v>
      </c>
    </row>
    <row r="590" spans="1:15" x14ac:dyDescent="0.3">
      <c r="A590" t="s">
        <v>2831</v>
      </c>
      <c r="B590" t="s">
        <v>2831</v>
      </c>
      <c r="C590" t="s">
        <v>3447</v>
      </c>
      <c r="D590" s="47" t="s">
        <v>3448</v>
      </c>
      <c r="E590" s="47">
        <v>44491.456321331018</v>
      </c>
      <c r="F590" s="48">
        <v>1.3333333333333333</v>
      </c>
      <c r="G590" s="49">
        <v>19782</v>
      </c>
      <c r="H590" t="s">
        <v>249</v>
      </c>
      <c r="I590">
        <v>0</v>
      </c>
      <c r="J590">
        <v>0</v>
      </c>
      <c r="K590" t="s">
        <v>236</v>
      </c>
      <c r="L590" t="s">
        <v>1535</v>
      </c>
      <c r="M590" t="s">
        <v>1535</v>
      </c>
      <c r="N590" t="s">
        <v>254</v>
      </c>
      <c r="O590" t="s">
        <v>568</v>
      </c>
    </row>
    <row r="591" spans="1:15" x14ac:dyDescent="0.3">
      <c r="A591" t="s">
        <v>2831</v>
      </c>
      <c r="B591" t="s">
        <v>2831</v>
      </c>
      <c r="C591" t="s">
        <v>10070</v>
      </c>
      <c r="D591" s="47" t="s">
        <v>5455</v>
      </c>
      <c r="E591" s="47">
        <v>44491.449176307869</v>
      </c>
      <c r="F591" s="48">
        <v>1.3333333333333333</v>
      </c>
      <c r="G591" s="49">
        <v>17181</v>
      </c>
      <c r="H591" t="s">
        <v>249</v>
      </c>
      <c r="I591">
        <v>0</v>
      </c>
      <c r="J591">
        <v>0</v>
      </c>
      <c r="K591" t="s">
        <v>236</v>
      </c>
      <c r="L591" t="s">
        <v>1535</v>
      </c>
      <c r="M591" t="s">
        <v>1535</v>
      </c>
      <c r="N591" t="s">
        <v>254</v>
      </c>
      <c r="O591" t="s">
        <v>568</v>
      </c>
    </row>
    <row r="592" spans="1:15" x14ac:dyDescent="0.3">
      <c r="A592" t="s">
        <v>2831</v>
      </c>
      <c r="B592" t="s">
        <v>2831</v>
      </c>
      <c r="C592" t="s">
        <v>10074</v>
      </c>
      <c r="D592" s="47" t="s">
        <v>7001</v>
      </c>
      <c r="E592" s="47">
        <v>44491.460668287036</v>
      </c>
      <c r="F592" s="48">
        <v>1.3333333333333333</v>
      </c>
      <c r="G592" s="49">
        <v>30085</v>
      </c>
      <c r="H592" t="s">
        <v>249</v>
      </c>
      <c r="I592">
        <v>0</v>
      </c>
      <c r="J592">
        <v>0</v>
      </c>
      <c r="K592" t="s">
        <v>236</v>
      </c>
      <c r="L592" t="s">
        <v>1535</v>
      </c>
      <c r="M592" t="s">
        <v>1535</v>
      </c>
      <c r="N592" t="s">
        <v>254</v>
      </c>
      <c r="O592" t="s">
        <v>568</v>
      </c>
    </row>
    <row r="593" spans="1:15" x14ac:dyDescent="0.3">
      <c r="A593" t="s">
        <v>2831</v>
      </c>
      <c r="B593" t="s">
        <v>2831</v>
      </c>
      <c r="C593" t="s">
        <v>10190</v>
      </c>
      <c r="D593" s="47" t="s">
        <v>2672</v>
      </c>
      <c r="E593" s="47">
        <v>44474.485153391201</v>
      </c>
      <c r="F593" s="48">
        <v>1.3333333333333333</v>
      </c>
      <c r="G593" s="49">
        <v>14647</v>
      </c>
      <c r="H593" t="s">
        <v>238</v>
      </c>
      <c r="I593">
        <v>0</v>
      </c>
      <c r="J593">
        <v>0</v>
      </c>
      <c r="K593" t="s">
        <v>242</v>
      </c>
      <c r="L593" t="s">
        <v>2176</v>
      </c>
      <c r="M593" t="s">
        <v>10191</v>
      </c>
      <c r="N593" t="s">
        <v>254</v>
      </c>
      <c r="O593" t="s">
        <v>568</v>
      </c>
    </row>
    <row r="594" spans="1:15" x14ac:dyDescent="0.3">
      <c r="A594" t="s">
        <v>2831</v>
      </c>
      <c r="B594" t="s">
        <v>2831</v>
      </c>
      <c r="C594" t="s">
        <v>10194</v>
      </c>
      <c r="D594" s="47" t="s">
        <v>2620</v>
      </c>
      <c r="E594" s="47">
        <v>44475.369883368054</v>
      </c>
      <c r="F594" s="48">
        <v>1.3333333333333333</v>
      </c>
      <c r="G594" s="49">
        <v>30608</v>
      </c>
      <c r="H594" t="s">
        <v>238</v>
      </c>
      <c r="I594">
        <v>0</v>
      </c>
      <c r="J594">
        <v>0</v>
      </c>
      <c r="K594" t="s">
        <v>242</v>
      </c>
      <c r="L594" t="s">
        <v>2173</v>
      </c>
      <c r="M594" t="s">
        <v>10195</v>
      </c>
      <c r="N594" t="s">
        <v>254</v>
      </c>
      <c r="O594" t="s">
        <v>568</v>
      </c>
    </row>
    <row r="595" spans="1:15" x14ac:dyDescent="0.3">
      <c r="A595" t="s">
        <v>2831</v>
      </c>
      <c r="B595" t="s">
        <v>2831</v>
      </c>
      <c r="C595" t="s">
        <v>3768</v>
      </c>
      <c r="D595" s="47" t="s">
        <v>3635</v>
      </c>
      <c r="E595" s="47">
        <v>44497.465795798613</v>
      </c>
      <c r="F595" s="48">
        <v>1.3333333333333333</v>
      </c>
      <c r="G595" s="49">
        <v>17155</v>
      </c>
      <c r="H595" t="s">
        <v>238</v>
      </c>
      <c r="I595">
        <v>0</v>
      </c>
      <c r="J595">
        <v>0</v>
      </c>
      <c r="K595" t="s">
        <v>236</v>
      </c>
      <c r="L595" t="s">
        <v>2186</v>
      </c>
      <c r="M595" t="s">
        <v>3769</v>
      </c>
      <c r="N595" t="s">
        <v>254</v>
      </c>
      <c r="O595" t="s">
        <v>568</v>
      </c>
    </row>
    <row r="596" spans="1:15" x14ac:dyDescent="0.3">
      <c r="A596" t="s">
        <v>2831</v>
      </c>
      <c r="B596" t="s">
        <v>2831</v>
      </c>
      <c r="C596" t="s">
        <v>10344</v>
      </c>
      <c r="D596" s="47" t="s">
        <v>6458</v>
      </c>
      <c r="E596" s="47">
        <v>44480.688201192126</v>
      </c>
      <c r="F596" s="48">
        <v>1.3333333333333333</v>
      </c>
      <c r="G596" s="49">
        <v>19884</v>
      </c>
      <c r="H596" t="s">
        <v>238</v>
      </c>
      <c r="I596">
        <v>0</v>
      </c>
      <c r="J596">
        <v>0</v>
      </c>
      <c r="K596" t="s">
        <v>242</v>
      </c>
      <c r="L596" t="s">
        <v>2186</v>
      </c>
      <c r="M596" t="s">
        <v>10345</v>
      </c>
      <c r="N596" t="s">
        <v>254</v>
      </c>
      <c r="O596" t="s">
        <v>568</v>
      </c>
    </row>
    <row r="597" spans="1:15" x14ac:dyDescent="0.3">
      <c r="A597" t="s">
        <v>2831</v>
      </c>
      <c r="B597" t="s">
        <v>2831</v>
      </c>
      <c r="C597" t="s">
        <v>10383</v>
      </c>
      <c r="D597" s="47" t="s">
        <v>5503</v>
      </c>
      <c r="E597" s="47">
        <v>44480.674542708337</v>
      </c>
      <c r="F597" s="48">
        <v>1.3333333333333333</v>
      </c>
      <c r="G597" s="49">
        <v>21587</v>
      </c>
      <c r="H597" t="s">
        <v>238</v>
      </c>
      <c r="I597">
        <v>0</v>
      </c>
      <c r="J597">
        <v>0</v>
      </c>
      <c r="K597" t="s">
        <v>236</v>
      </c>
      <c r="L597" t="s">
        <v>2173</v>
      </c>
      <c r="M597" t="s">
        <v>10384</v>
      </c>
      <c r="N597" t="s">
        <v>254</v>
      </c>
      <c r="O597" t="s">
        <v>568</v>
      </c>
    </row>
    <row r="598" spans="1:15" x14ac:dyDescent="0.3">
      <c r="A598" t="s">
        <v>2831</v>
      </c>
      <c r="B598" t="s">
        <v>2831</v>
      </c>
      <c r="C598" t="s">
        <v>3273</v>
      </c>
      <c r="D598" s="47" t="s">
        <v>2994</v>
      </c>
      <c r="E598" s="47">
        <v>44475.588252314818</v>
      </c>
      <c r="F598" s="48">
        <v>1.3333333333333333</v>
      </c>
      <c r="G598" s="49">
        <v>19834</v>
      </c>
      <c r="H598" t="s">
        <v>249</v>
      </c>
      <c r="I598">
        <v>0</v>
      </c>
      <c r="J598">
        <v>0</v>
      </c>
      <c r="K598" t="s">
        <v>236</v>
      </c>
      <c r="L598" t="s">
        <v>2160</v>
      </c>
      <c r="M598" t="s">
        <v>2936</v>
      </c>
      <c r="N598" t="s">
        <v>254</v>
      </c>
      <c r="O598" t="s">
        <v>568</v>
      </c>
    </row>
    <row r="599" spans="1:15" x14ac:dyDescent="0.3">
      <c r="A599" t="s">
        <v>2831</v>
      </c>
      <c r="B599" t="s">
        <v>2831</v>
      </c>
      <c r="C599" t="s">
        <v>4554</v>
      </c>
      <c r="D599" s="47" t="s">
        <v>4470</v>
      </c>
      <c r="E599" s="47">
        <v>44476.454948067127</v>
      </c>
      <c r="F599" s="48">
        <v>1.3333333333333333</v>
      </c>
      <c r="G599" s="49">
        <v>5874</v>
      </c>
      <c r="H599" t="s">
        <v>238</v>
      </c>
      <c r="I599">
        <v>0</v>
      </c>
      <c r="J599">
        <v>0</v>
      </c>
      <c r="K599" t="s">
        <v>241</v>
      </c>
      <c r="L599" t="s">
        <v>2176</v>
      </c>
      <c r="M599" t="s">
        <v>4555</v>
      </c>
      <c r="N599" t="s">
        <v>254</v>
      </c>
      <c r="O599" t="s">
        <v>568</v>
      </c>
    </row>
    <row r="600" spans="1:15" x14ac:dyDescent="0.3">
      <c r="A600" t="s">
        <v>2831</v>
      </c>
      <c r="B600" t="s">
        <v>2831</v>
      </c>
      <c r="C600" t="s">
        <v>10599</v>
      </c>
      <c r="D600" s="47" t="s">
        <v>4331</v>
      </c>
      <c r="E600" s="47">
        <v>44476.440070023149</v>
      </c>
      <c r="F600" s="48">
        <v>1.3333333333333333</v>
      </c>
      <c r="G600" s="49">
        <v>50023</v>
      </c>
      <c r="H600" t="s">
        <v>238</v>
      </c>
      <c r="I600">
        <v>0</v>
      </c>
      <c r="J600">
        <v>0</v>
      </c>
      <c r="K600" t="s">
        <v>242</v>
      </c>
      <c r="L600" t="s">
        <v>2176</v>
      </c>
      <c r="M600" t="s">
        <v>7359</v>
      </c>
      <c r="N600" t="s">
        <v>254</v>
      </c>
      <c r="O600" t="s">
        <v>568</v>
      </c>
    </row>
    <row r="601" spans="1:15" x14ac:dyDescent="0.3">
      <c r="A601" t="s">
        <v>2831</v>
      </c>
      <c r="B601" t="s">
        <v>2831</v>
      </c>
      <c r="C601" t="s">
        <v>10662</v>
      </c>
      <c r="D601" s="47" t="s">
        <v>5566</v>
      </c>
      <c r="E601" s="47">
        <v>44490.495944178241</v>
      </c>
      <c r="F601" s="48">
        <v>1.3333333333333333</v>
      </c>
      <c r="G601" s="49">
        <v>30573</v>
      </c>
      <c r="H601" t="s">
        <v>238</v>
      </c>
      <c r="I601">
        <v>0</v>
      </c>
      <c r="J601">
        <v>0</v>
      </c>
      <c r="K601" t="s">
        <v>241</v>
      </c>
      <c r="L601" t="s">
        <v>2186</v>
      </c>
      <c r="M601" t="s">
        <v>10663</v>
      </c>
      <c r="N601" t="s">
        <v>254</v>
      </c>
      <c r="O601" t="s">
        <v>568</v>
      </c>
    </row>
    <row r="602" spans="1:15" x14ac:dyDescent="0.3">
      <c r="A602" t="s">
        <v>2831</v>
      </c>
      <c r="B602" t="s">
        <v>2831</v>
      </c>
      <c r="C602" t="s">
        <v>10718</v>
      </c>
      <c r="D602" s="47" t="s">
        <v>5566</v>
      </c>
      <c r="E602" s="47">
        <v>44482.717449849537</v>
      </c>
      <c r="F602" s="48">
        <v>1.3333333333333333</v>
      </c>
      <c r="G602" s="49">
        <v>20306</v>
      </c>
      <c r="H602" t="s">
        <v>249</v>
      </c>
      <c r="I602">
        <v>0</v>
      </c>
      <c r="J602">
        <v>0</v>
      </c>
      <c r="K602" t="s">
        <v>239</v>
      </c>
      <c r="L602" t="s">
        <v>2186</v>
      </c>
      <c r="M602" t="s">
        <v>10719</v>
      </c>
      <c r="N602" t="s">
        <v>2147</v>
      </c>
      <c r="O602" t="s">
        <v>568</v>
      </c>
    </row>
    <row r="603" spans="1:15" x14ac:dyDescent="0.3">
      <c r="A603" t="s">
        <v>2831</v>
      </c>
      <c r="B603" t="s">
        <v>2831</v>
      </c>
      <c r="C603" t="s">
        <v>5611</v>
      </c>
      <c r="D603" s="47" t="s">
        <v>5538</v>
      </c>
      <c r="E603" s="47">
        <v>44454.469240659724</v>
      </c>
      <c r="F603" s="48">
        <v>1.4166666666666667</v>
      </c>
      <c r="G603" s="49">
        <v>32708</v>
      </c>
      <c r="H603" t="s">
        <v>249</v>
      </c>
      <c r="I603">
        <v>0</v>
      </c>
      <c r="J603">
        <v>0</v>
      </c>
      <c r="K603" t="s">
        <v>242</v>
      </c>
      <c r="L603" t="s">
        <v>2186</v>
      </c>
      <c r="M603" t="s">
        <v>5612</v>
      </c>
      <c r="N603" t="s">
        <v>254</v>
      </c>
      <c r="O603" t="s">
        <v>568</v>
      </c>
    </row>
    <row r="604" spans="1:15" x14ac:dyDescent="0.3">
      <c r="A604" t="s">
        <v>2831</v>
      </c>
      <c r="B604" t="s">
        <v>2831</v>
      </c>
      <c r="C604" t="s">
        <v>5647</v>
      </c>
      <c r="D604" s="47" t="s">
        <v>5563</v>
      </c>
      <c r="E604" s="47">
        <v>44463.430305520837</v>
      </c>
      <c r="F604" s="48">
        <v>1.4166666666666667</v>
      </c>
      <c r="G604" s="49">
        <v>80836</v>
      </c>
      <c r="H604" t="s">
        <v>249</v>
      </c>
      <c r="I604">
        <v>0</v>
      </c>
      <c r="J604">
        <v>0</v>
      </c>
      <c r="K604" t="s">
        <v>236</v>
      </c>
      <c r="L604" t="s">
        <v>2186</v>
      </c>
      <c r="M604" t="s">
        <v>5648</v>
      </c>
      <c r="N604" t="s">
        <v>254</v>
      </c>
      <c r="O604" t="s">
        <v>568</v>
      </c>
    </row>
    <row r="605" spans="1:15" x14ac:dyDescent="0.3">
      <c r="A605" t="s">
        <v>2831</v>
      </c>
      <c r="B605" t="s">
        <v>2831</v>
      </c>
      <c r="C605" t="s">
        <v>5879</v>
      </c>
      <c r="D605" s="47" t="s">
        <v>5500</v>
      </c>
      <c r="E605" s="47">
        <v>44442.660200543978</v>
      </c>
      <c r="F605" s="48">
        <v>1.4166666666666667</v>
      </c>
      <c r="G605" s="49">
        <v>24750</v>
      </c>
      <c r="H605" t="s">
        <v>238</v>
      </c>
      <c r="I605">
        <v>0</v>
      </c>
      <c r="J605">
        <v>0</v>
      </c>
      <c r="K605" t="s">
        <v>242</v>
      </c>
      <c r="L605" t="s">
        <v>2186</v>
      </c>
      <c r="M605" t="s">
        <v>5880</v>
      </c>
      <c r="N605" t="s">
        <v>254</v>
      </c>
      <c r="O605" t="s">
        <v>568</v>
      </c>
    </row>
    <row r="606" spans="1:15" x14ac:dyDescent="0.3">
      <c r="A606" t="s">
        <v>2831</v>
      </c>
      <c r="B606" t="s">
        <v>2831</v>
      </c>
      <c r="C606" t="s">
        <v>5940</v>
      </c>
      <c r="D606" s="47" t="s">
        <v>2483</v>
      </c>
      <c r="E606" s="47">
        <v>44443.480837071758</v>
      </c>
      <c r="F606" s="48">
        <v>1.4166666666666667</v>
      </c>
      <c r="G606" s="49">
        <v>29785</v>
      </c>
      <c r="H606" t="s">
        <v>249</v>
      </c>
      <c r="I606">
        <v>0</v>
      </c>
      <c r="J606">
        <v>0</v>
      </c>
      <c r="K606" t="s">
        <v>236</v>
      </c>
      <c r="L606" t="s">
        <v>2160</v>
      </c>
      <c r="M606" t="s">
        <v>5941</v>
      </c>
      <c r="N606" t="s">
        <v>254</v>
      </c>
      <c r="O606" t="s">
        <v>568</v>
      </c>
    </row>
    <row r="607" spans="1:15" x14ac:dyDescent="0.3">
      <c r="A607" t="s">
        <v>2831</v>
      </c>
      <c r="B607" t="s">
        <v>2831</v>
      </c>
      <c r="C607" t="s">
        <v>5949</v>
      </c>
      <c r="D607" s="47" t="s">
        <v>5731</v>
      </c>
      <c r="E607" s="47">
        <v>44469.471453090278</v>
      </c>
      <c r="F607" s="48">
        <v>1.4166666666666667</v>
      </c>
      <c r="G607" s="49">
        <v>50627</v>
      </c>
      <c r="H607" t="s">
        <v>249</v>
      </c>
      <c r="I607">
        <v>0</v>
      </c>
      <c r="J607">
        <v>0</v>
      </c>
      <c r="K607" t="s">
        <v>241</v>
      </c>
      <c r="L607" t="s">
        <v>2186</v>
      </c>
      <c r="M607" t="s">
        <v>5950</v>
      </c>
      <c r="N607" t="s">
        <v>2147</v>
      </c>
      <c r="O607" t="s">
        <v>568</v>
      </c>
    </row>
    <row r="608" spans="1:15" x14ac:dyDescent="0.3">
      <c r="A608" t="s">
        <v>2831</v>
      </c>
      <c r="B608" t="s">
        <v>2831</v>
      </c>
      <c r="C608" t="s">
        <v>6086</v>
      </c>
      <c r="D608" s="47" t="s">
        <v>6087</v>
      </c>
      <c r="E608" s="47">
        <v>44468.468814583335</v>
      </c>
      <c r="F608" s="48">
        <v>1.4166666666666667</v>
      </c>
      <c r="G608" s="49">
        <v>30645</v>
      </c>
      <c r="H608" t="s">
        <v>249</v>
      </c>
      <c r="I608">
        <v>0</v>
      </c>
      <c r="J608">
        <v>0</v>
      </c>
      <c r="K608" t="s">
        <v>236</v>
      </c>
      <c r="L608" t="s">
        <v>2186</v>
      </c>
      <c r="M608" t="s">
        <v>6088</v>
      </c>
      <c r="N608" t="s">
        <v>254</v>
      </c>
      <c r="O608" t="s">
        <v>568</v>
      </c>
    </row>
    <row r="609" spans="1:15" x14ac:dyDescent="0.3">
      <c r="A609" t="s">
        <v>2831</v>
      </c>
      <c r="B609" t="s">
        <v>2831</v>
      </c>
      <c r="C609" t="s">
        <v>6101</v>
      </c>
      <c r="D609" s="47" t="s">
        <v>5652</v>
      </c>
      <c r="E609" s="47">
        <v>44445.636126157406</v>
      </c>
      <c r="F609" s="48">
        <v>1.4166666666666667</v>
      </c>
      <c r="G609" s="49">
        <v>29338</v>
      </c>
      <c r="H609" t="s">
        <v>238</v>
      </c>
      <c r="I609">
        <v>0</v>
      </c>
      <c r="J609">
        <v>0</v>
      </c>
      <c r="K609" t="s">
        <v>246</v>
      </c>
      <c r="L609" t="s">
        <v>2186</v>
      </c>
      <c r="M609" t="s">
        <v>6102</v>
      </c>
      <c r="N609" t="s">
        <v>2147</v>
      </c>
      <c r="O609" t="s">
        <v>568</v>
      </c>
    </row>
    <row r="610" spans="1:15" x14ac:dyDescent="0.3">
      <c r="A610" t="s">
        <v>2831</v>
      </c>
      <c r="B610" t="s">
        <v>2831</v>
      </c>
      <c r="C610" t="s">
        <v>6299</v>
      </c>
      <c r="D610" s="47" t="s">
        <v>5659</v>
      </c>
      <c r="E610" s="47">
        <v>44461.669318553242</v>
      </c>
      <c r="F610" s="48">
        <v>1.4166666666666667</v>
      </c>
      <c r="G610" s="49">
        <v>52042</v>
      </c>
      <c r="H610" t="s">
        <v>238</v>
      </c>
      <c r="I610">
        <v>0</v>
      </c>
      <c r="J610">
        <v>0</v>
      </c>
      <c r="K610" t="s">
        <v>239</v>
      </c>
      <c r="L610" t="s">
        <v>2186</v>
      </c>
      <c r="M610" t="s">
        <v>6300</v>
      </c>
      <c r="N610" t="s">
        <v>254</v>
      </c>
      <c r="O610" t="s">
        <v>568</v>
      </c>
    </row>
    <row r="611" spans="1:15" x14ac:dyDescent="0.3">
      <c r="A611" t="s">
        <v>2831</v>
      </c>
      <c r="B611" t="s">
        <v>2831</v>
      </c>
      <c r="C611" t="s">
        <v>6354</v>
      </c>
      <c r="D611" s="47" t="s">
        <v>5516</v>
      </c>
      <c r="E611" s="47">
        <v>44452.646158333337</v>
      </c>
      <c r="F611" s="48">
        <v>1.4166666666666667</v>
      </c>
      <c r="G611" s="49">
        <v>22297</v>
      </c>
      <c r="H611" t="s">
        <v>238</v>
      </c>
      <c r="I611">
        <v>0</v>
      </c>
      <c r="J611">
        <v>0</v>
      </c>
      <c r="K611" t="s">
        <v>241</v>
      </c>
      <c r="L611" t="s">
        <v>2186</v>
      </c>
      <c r="M611" t="s">
        <v>6355</v>
      </c>
      <c r="N611" t="s">
        <v>254</v>
      </c>
      <c r="O611" t="s">
        <v>568</v>
      </c>
    </row>
    <row r="612" spans="1:15" x14ac:dyDescent="0.3">
      <c r="A612" t="s">
        <v>2831</v>
      </c>
      <c r="B612" t="s">
        <v>2831</v>
      </c>
      <c r="C612" t="s">
        <v>3639</v>
      </c>
      <c r="D612" s="47" t="s">
        <v>3375</v>
      </c>
      <c r="E612" s="47">
        <v>44448.663569131946</v>
      </c>
      <c r="F612" s="48">
        <v>1.4166666666666667</v>
      </c>
      <c r="G612" s="49">
        <v>36186</v>
      </c>
      <c r="H612" t="s">
        <v>238</v>
      </c>
      <c r="I612">
        <v>0</v>
      </c>
      <c r="J612">
        <v>0</v>
      </c>
      <c r="K612" t="s">
        <v>241</v>
      </c>
      <c r="L612" t="s">
        <v>2186</v>
      </c>
      <c r="M612" t="s">
        <v>3640</v>
      </c>
      <c r="N612" t="s">
        <v>254</v>
      </c>
      <c r="O612" t="s">
        <v>568</v>
      </c>
    </row>
    <row r="613" spans="1:15" x14ac:dyDescent="0.3">
      <c r="A613" t="s">
        <v>2831</v>
      </c>
      <c r="B613" t="s">
        <v>2831</v>
      </c>
      <c r="C613" t="s">
        <v>6621</v>
      </c>
      <c r="D613" s="47" t="s">
        <v>6615</v>
      </c>
      <c r="E613" s="47">
        <v>44462.515651504633</v>
      </c>
      <c r="F613" s="48">
        <v>1.4166666666666667</v>
      </c>
      <c r="G613" s="49">
        <v>9775</v>
      </c>
      <c r="H613" t="s">
        <v>238</v>
      </c>
      <c r="I613">
        <v>0</v>
      </c>
      <c r="J613">
        <v>0</v>
      </c>
      <c r="K613" t="s">
        <v>242</v>
      </c>
      <c r="L613" t="s">
        <v>2186</v>
      </c>
      <c r="M613" t="s">
        <v>6622</v>
      </c>
      <c r="N613" t="s">
        <v>2147</v>
      </c>
      <c r="O613" t="s">
        <v>568</v>
      </c>
    </row>
    <row r="614" spans="1:15" x14ac:dyDescent="0.3">
      <c r="A614" t="s">
        <v>2831</v>
      </c>
      <c r="B614" t="s">
        <v>2831</v>
      </c>
      <c r="C614" t="s">
        <v>6627</v>
      </c>
      <c r="D614" s="47" t="s">
        <v>5639</v>
      </c>
      <c r="E614" s="47">
        <v>44445.635057094907</v>
      </c>
      <c r="F614" s="48">
        <v>1.4166666666666667</v>
      </c>
      <c r="G614" s="49">
        <v>15322</v>
      </c>
      <c r="H614" t="s">
        <v>238</v>
      </c>
      <c r="I614">
        <v>0</v>
      </c>
      <c r="J614">
        <v>0</v>
      </c>
      <c r="K614" t="s">
        <v>241</v>
      </c>
      <c r="L614" t="s">
        <v>2186</v>
      </c>
      <c r="M614" t="s">
        <v>6628</v>
      </c>
      <c r="N614" t="s">
        <v>254</v>
      </c>
      <c r="O614" t="s">
        <v>568</v>
      </c>
    </row>
    <row r="615" spans="1:15" x14ac:dyDescent="0.3">
      <c r="A615" t="s">
        <v>2831</v>
      </c>
      <c r="B615" t="s">
        <v>2831</v>
      </c>
      <c r="C615" t="s">
        <v>6663</v>
      </c>
      <c r="D615" s="47" t="s">
        <v>2485</v>
      </c>
      <c r="E615" s="47">
        <v>44462.514623298608</v>
      </c>
      <c r="F615" s="48">
        <v>1.4166666666666667</v>
      </c>
      <c r="G615" s="49">
        <v>5966</v>
      </c>
      <c r="H615" t="s">
        <v>238</v>
      </c>
      <c r="I615">
        <v>0</v>
      </c>
      <c r="J615">
        <v>0</v>
      </c>
      <c r="K615" t="s">
        <v>236</v>
      </c>
      <c r="L615" t="s">
        <v>2160</v>
      </c>
      <c r="M615" t="s">
        <v>6664</v>
      </c>
      <c r="N615" t="s">
        <v>254</v>
      </c>
      <c r="O615" t="s">
        <v>568</v>
      </c>
    </row>
    <row r="616" spans="1:15" x14ac:dyDescent="0.3">
      <c r="A616" t="s">
        <v>2831</v>
      </c>
      <c r="B616" t="s">
        <v>2831</v>
      </c>
      <c r="C616" t="s">
        <v>6687</v>
      </c>
      <c r="D616" s="47" t="s">
        <v>5751</v>
      </c>
      <c r="E616" s="47">
        <v>44454.473384571756</v>
      </c>
      <c r="F616" s="48">
        <v>1.4166666666666667</v>
      </c>
      <c r="G616" s="49">
        <v>41868</v>
      </c>
      <c r="H616" t="s">
        <v>249</v>
      </c>
      <c r="I616">
        <v>0</v>
      </c>
      <c r="J616">
        <v>0</v>
      </c>
      <c r="K616" t="s">
        <v>242</v>
      </c>
      <c r="L616" t="s">
        <v>2186</v>
      </c>
      <c r="M616" t="s">
        <v>6688</v>
      </c>
      <c r="N616" t="s">
        <v>254</v>
      </c>
      <c r="O616" t="s">
        <v>568</v>
      </c>
    </row>
    <row r="617" spans="1:15" x14ac:dyDescent="0.3">
      <c r="A617" t="s">
        <v>2831</v>
      </c>
      <c r="B617" t="s">
        <v>2831</v>
      </c>
      <c r="C617" t="s">
        <v>3102</v>
      </c>
      <c r="D617" s="47" t="s">
        <v>2966</v>
      </c>
      <c r="E617" s="47">
        <v>44461.666405057869</v>
      </c>
      <c r="F617" s="48">
        <v>1.4166666666666667</v>
      </c>
      <c r="G617" s="49">
        <v>4892</v>
      </c>
      <c r="H617" t="s">
        <v>238</v>
      </c>
      <c r="I617">
        <v>0</v>
      </c>
      <c r="J617">
        <v>0</v>
      </c>
      <c r="K617" t="s">
        <v>246</v>
      </c>
      <c r="L617" t="s">
        <v>2160</v>
      </c>
      <c r="M617" t="s">
        <v>2992</v>
      </c>
      <c r="N617" t="s">
        <v>254</v>
      </c>
      <c r="O617" t="s">
        <v>568</v>
      </c>
    </row>
    <row r="618" spans="1:15" x14ac:dyDescent="0.3">
      <c r="A618" t="s">
        <v>2831</v>
      </c>
      <c r="B618" t="s">
        <v>2831</v>
      </c>
      <c r="C618" t="s">
        <v>6807</v>
      </c>
      <c r="D618" s="47" t="s">
        <v>5711</v>
      </c>
      <c r="E618" s="47">
        <v>44469.662727118055</v>
      </c>
      <c r="F618" s="48">
        <v>1.4166666666666667</v>
      </c>
      <c r="G618" s="49">
        <v>40014</v>
      </c>
      <c r="H618" t="s">
        <v>249</v>
      </c>
      <c r="I618">
        <v>0</v>
      </c>
      <c r="J618">
        <v>0</v>
      </c>
      <c r="K618" t="s">
        <v>242</v>
      </c>
      <c r="L618" t="s">
        <v>2186</v>
      </c>
      <c r="M618" t="s">
        <v>6808</v>
      </c>
      <c r="N618" t="s">
        <v>254</v>
      </c>
      <c r="O618" t="s">
        <v>568</v>
      </c>
    </row>
    <row r="619" spans="1:15" x14ac:dyDescent="0.3">
      <c r="A619" t="s">
        <v>2831</v>
      </c>
      <c r="B619" t="s">
        <v>2831</v>
      </c>
      <c r="C619" t="s">
        <v>7019</v>
      </c>
      <c r="D619" s="47" t="s">
        <v>5500</v>
      </c>
      <c r="E619" s="47">
        <v>44461.671037928238</v>
      </c>
      <c r="F619" s="48">
        <v>1.4166666666666667</v>
      </c>
      <c r="G619" s="49">
        <v>30576</v>
      </c>
      <c r="H619" t="s">
        <v>238</v>
      </c>
      <c r="I619">
        <v>0</v>
      </c>
      <c r="J619">
        <v>0</v>
      </c>
      <c r="K619" t="s">
        <v>246</v>
      </c>
      <c r="L619" t="s">
        <v>2186</v>
      </c>
      <c r="M619" t="s">
        <v>7020</v>
      </c>
      <c r="N619" t="s">
        <v>254</v>
      </c>
      <c r="O619" t="s">
        <v>568</v>
      </c>
    </row>
    <row r="620" spans="1:15" x14ac:dyDescent="0.3">
      <c r="A620" t="s">
        <v>2831</v>
      </c>
      <c r="B620" t="s">
        <v>2831</v>
      </c>
      <c r="C620" t="s">
        <v>3176</v>
      </c>
      <c r="D620" s="47" t="s">
        <v>3017</v>
      </c>
      <c r="E620" s="47">
        <v>44469.482361770832</v>
      </c>
      <c r="F620" s="48">
        <v>1.4166666666666667</v>
      </c>
      <c r="G620" s="49">
        <v>12922</v>
      </c>
      <c r="H620" t="s">
        <v>238</v>
      </c>
      <c r="I620">
        <v>0</v>
      </c>
      <c r="J620">
        <v>0</v>
      </c>
      <c r="K620" t="s">
        <v>236</v>
      </c>
      <c r="L620" t="s">
        <v>2160</v>
      </c>
      <c r="M620" t="s">
        <v>2936</v>
      </c>
      <c r="N620" t="s">
        <v>254</v>
      </c>
      <c r="O620" t="s">
        <v>568</v>
      </c>
    </row>
    <row r="621" spans="1:15" x14ac:dyDescent="0.3">
      <c r="A621" t="s">
        <v>2831</v>
      </c>
      <c r="B621" t="s">
        <v>2831</v>
      </c>
      <c r="C621" t="s">
        <v>7463</v>
      </c>
      <c r="D621" s="47" t="s">
        <v>5481</v>
      </c>
      <c r="E621" s="47">
        <v>44452.64119047454</v>
      </c>
      <c r="F621" s="48">
        <v>1.4166666666666667</v>
      </c>
      <c r="G621" s="49">
        <v>25435</v>
      </c>
      <c r="H621" t="s">
        <v>238</v>
      </c>
      <c r="I621">
        <v>0</v>
      </c>
      <c r="J621">
        <v>0</v>
      </c>
      <c r="K621" t="s">
        <v>242</v>
      </c>
      <c r="L621" t="s">
        <v>2186</v>
      </c>
      <c r="M621" t="s">
        <v>7464</v>
      </c>
      <c r="N621" t="s">
        <v>254</v>
      </c>
      <c r="O621" t="s">
        <v>568</v>
      </c>
    </row>
    <row r="622" spans="1:15" x14ac:dyDescent="0.3">
      <c r="A622" t="s">
        <v>2831</v>
      </c>
      <c r="B622" t="s">
        <v>2831</v>
      </c>
      <c r="C622" t="s">
        <v>3314</v>
      </c>
      <c r="D622" s="47" t="s">
        <v>3037</v>
      </c>
      <c r="E622" s="47">
        <v>44452.647270636575</v>
      </c>
      <c r="F622" s="48">
        <v>1.4166666666666667</v>
      </c>
      <c r="G622" s="49">
        <v>3922</v>
      </c>
      <c r="H622" t="s">
        <v>238</v>
      </c>
      <c r="I622">
        <v>0</v>
      </c>
      <c r="J622">
        <v>0</v>
      </c>
      <c r="K622" t="s">
        <v>242</v>
      </c>
      <c r="L622" t="s">
        <v>2160</v>
      </c>
      <c r="M622" t="s">
        <v>2925</v>
      </c>
      <c r="N622" t="s">
        <v>254</v>
      </c>
      <c r="O622" t="s">
        <v>568</v>
      </c>
    </row>
    <row r="623" spans="1:15" x14ac:dyDescent="0.3">
      <c r="A623" t="s">
        <v>2831</v>
      </c>
      <c r="B623" t="s">
        <v>2831</v>
      </c>
      <c r="C623" t="s">
        <v>7780</v>
      </c>
      <c r="D623" s="47" t="s">
        <v>6290</v>
      </c>
      <c r="E623" s="47">
        <v>44445.637309259262</v>
      </c>
      <c r="F623" s="48">
        <v>1.4166666666666667</v>
      </c>
      <c r="G623" s="49">
        <v>53240</v>
      </c>
      <c r="H623" t="s">
        <v>238</v>
      </c>
      <c r="I623">
        <v>0</v>
      </c>
      <c r="J623">
        <v>0</v>
      </c>
      <c r="K623" t="s">
        <v>242</v>
      </c>
      <c r="L623" t="s">
        <v>2186</v>
      </c>
      <c r="M623" t="s">
        <v>7781</v>
      </c>
      <c r="N623" t="s">
        <v>254</v>
      </c>
      <c r="O623" t="s">
        <v>568</v>
      </c>
    </row>
    <row r="624" spans="1:15" x14ac:dyDescent="0.3">
      <c r="A624" t="s">
        <v>2831</v>
      </c>
      <c r="B624" t="s">
        <v>2831</v>
      </c>
      <c r="C624" t="s">
        <v>7822</v>
      </c>
      <c r="D624" s="47" t="s">
        <v>6196</v>
      </c>
      <c r="E624" s="47">
        <v>44446.620775196759</v>
      </c>
      <c r="F624" s="48">
        <v>1.4166666666666667</v>
      </c>
      <c r="G624" s="49">
        <v>13550</v>
      </c>
      <c r="H624" t="s">
        <v>238</v>
      </c>
      <c r="I624">
        <v>0</v>
      </c>
      <c r="J624">
        <v>0</v>
      </c>
      <c r="K624" t="s">
        <v>246</v>
      </c>
      <c r="L624" t="s">
        <v>2186</v>
      </c>
      <c r="M624" t="s">
        <v>7823</v>
      </c>
      <c r="N624" t="s">
        <v>254</v>
      </c>
      <c r="O624" t="s">
        <v>568</v>
      </c>
    </row>
    <row r="625" spans="1:15" x14ac:dyDescent="0.3">
      <c r="A625" t="s">
        <v>2831</v>
      </c>
      <c r="B625" t="s">
        <v>2831</v>
      </c>
      <c r="C625" t="s">
        <v>5165</v>
      </c>
      <c r="D625" s="47" t="s">
        <v>2672</v>
      </c>
      <c r="E625" s="47">
        <v>44448.68970451389</v>
      </c>
      <c r="F625" s="48">
        <v>1.4166666666666667</v>
      </c>
      <c r="G625" s="49">
        <v>40756</v>
      </c>
      <c r="H625" t="s">
        <v>249</v>
      </c>
      <c r="I625">
        <v>0</v>
      </c>
      <c r="J625">
        <v>0</v>
      </c>
      <c r="K625" t="s">
        <v>242</v>
      </c>
      <c r="L625" t="s">
        <v>2160</v>
      </c>
      <c r="M625" t="s">
        <v>3939</v>
      </c>
      <c r="N625" t="s">
        <v>254</v>
      </c>
      <c r="O625" t="s">
        <v>568</v>
      </c>
    </row>
    <row r="626" spans="1:15" x14ac:dyDescent="0.3">
      <c r="A626" t="s">
        <v>2831</v>
      </c>
      <c r="B626" t="s">
        <v>2831</v>
      </c>
      <c r="C626" t="s">
        <v>7862</v>
      </c>
      <c r="D626" s="47" t="s">
        <v>2648</v>
      </c>
      <c r="E626" s="47">
        <v>44462.516133368059</v>
      </c>
      <c r="F626" s="48">
        <v>1.4166666666666667</v>
      </c>
      <c r="G626" s="49">
        <v>6948</v>
      </c>
      <c r="H626" t="s">
        <v>238</v>
      </c>
      <c r="I626">
        <v>0</v>
      </c>
      <c r="J626">
        <v>0</v>
      </c>
      <c r="K626" t="s">
        <v>242</v>
      </c>
      <c r="L626" t="s">
        <v>2160</v>
      </c>
      <c r="M626" t="s">
        <v>7863</v>
      </c>
      <c r="N626" t="s">
        <v>2147</v>
      </c>
      <c r="O626" t="s">
        <v>568</v>
      </c>
    </row>
    <row r="627" spans="1:15" x14ac:dyDescent="0.3">
      <c r="A627" t="s">
        <v>2831</v>
      </c>
      <c r="B627" t="s">
        <v>2831</v>
      </c>
      <c r="C627" t="s">
        <v>4136</v>
      </c>
      <c r="D627" s="47" t="s">
        <v>3453</v>
      </c>
      <c r="E627" s="47">
        <v>44461.66079869213</v>
      </c>
      <c r="F627" s="48">
        <v>1.4166666666666667</v>
      </c>
      <c r="G627" s="49">
        <v>92221</v>
      </c>
      <c r="H627" t="s">
        <v>238</v>
      </c>
      <c r="I627">
        <v>0</v>
      </c>
      <c r="J627">
        <v>0</v>
      </c>
      <c r="K627" t="s">
        <v>242</v>
      </c>
      <c r="L627" t="s">
        <v>2186</v>
      </c>
      <c r="M627" t="s">
        <v>4138</v>
      </c>
      <c r="N627" t="s">
        <v>254</v>
      </c>
      <c r="O627" t="s">
        <v>568</v>
      </c>
    </row>
    <row r="628" spans="1:15" x14ac:dyDescent="0.3">
      <c r="A628" t="s">
        <v>2831</v>
      </c>
      <c r="B628" t="s">
        <v>2831</v>
      </c>
      <c r="C628" t="s">
        <v>3306</v>
      </c>
      <c r="D628" s="47" t="s">
        <v>2956</v>
      </c>
      <c r="E628" s="47">
        <v>44469.484316666669</v>
      </c>
      <c r="F628" s="48">
        <v>1.4166666666666667</v>
      </c>
      <c r="G628" s="49">
        <v>17638</v>
      </c>
      <c r="H628" t="s">
        <v>238</v>
      </c>
      <c r="I628">
        <v>0</v>
      </c>
      <c r="J628">
        <v>0</v>
      </c>
      <c r="K628" t="s">
        <v>246</v>
      </c>
      <c r="L628" t="s">
        <v>2160</v>
      </c>
      <c r="M628" t="s">
        <v>2936</v>
      </c>
      <c r="N628" t="s">
        <v>254</v>
      </c>
      <c r="O628" t="s">
        <v>568</v>
      </c>
    </row>
    <row r="629" spans="1:15" x14ac:dyDescent="0.3">
      <c r="A629" t="s">
        <v>2831</v>
      </c>
      <c r="B629" t="s">
        <v>2831</v>
      </c>
      <c r="C629" t="s">
        <v>8369</v>
      </c>
      <c r="D629" s="47" t="s">
        <v>2642</v>
      </c>
      <c r="E629" s="47">
        <v>44448.663191087966</v>
      </c>
      <c r="F629" s="48">
        <v>1.4166666666666667</v>
      </c>
      <c r="G629" s="49">
        <v>20091</v>
      </c>
      <c r="H629" t="s">
        <v>238</v>
      </c>
      <c r="I629">
        <v>0</v>
      </c>
      <c r="J629">
        <v>0</v>
      </c>
      <c r="K629" t="s">
        <v>246</v>
      </c>
      <c r="L629" t="s">
        <v>2160</v>
      </c>
      <c r="M629" t="s">
        <v>8370</v>
      </c>
      <c r="N629" t="s">
        <v>254</v>
      </c>
      <c r="O629" t="s">
        <v>568</v>
      </c>
    </row>
    <row r="630" spans="1:15" x14ac:dyDescent="0.3">
      <c r="A630" t="s">
        <v>2831</v>
      </c>
      <c r="B630" t="s">
        <v>2831</v>
      </c>
      <c r="C630" t="s">
        <v>3285</v>
      </c>
      <c r="D630" s="47" t="s">
        <v>2935</v>
      </c>
      <c r="E630" s="47">
        <v>44469.871850150463</v>
      </c>
      <c r="F630" s="48">
        <v>1.4166666666666667</v>
      </c>
      <c r="G630" s="49">
        <v>23705</v>
      </c>
      <c r="H630" t="s">
        <v>249</v>
      </c>
      <c r="I630">
        <v>0</v>
      </c>
      <c r="J630">
        <v>0</v>
      </c>
      <c r="K630" t="s">
        <v>242</v>
      </c>
      <c r="L630" t="s">
        <v>2160</v>
      </c>
      <c r="M630" t="s">
        <v>2925</v>
      </c>
      <c r="N630" t="s">
        <v>254</v>
      </c>
      <c r="O630" t="s">
        <v>568</v>
      </c>
    </row>
    <row r="631" spans="1:15" x14ac:dyDescent="0.3">
      <c r="A631" t="s">
        <v>2831</v>
      </c>
      <c r="B631" t="s">
        <v>2831</v>
      </c>
      <c r="C631" t="s">
        <v>8535</v>
      </c>
      <c r="D631" s="47" t="s">
        <v>5778</v>
      </c>
      <c r="E631" s="47">
        <v>44442.661131909721</v>
      </c>
      <c r="F631" s="48">
        <v>1.4166666666666667</v>
      </c>
      <c r="G631" s="49">
        <v>41703</v>
      </c>
      <c r="H631" t="s">
        <v>238</v>
      </c>
      <c r="I631">
        <v>0</v>
      </c>
      <c r="J631">
        <v>0</v>
      </c>
      <c r="K631" t="s">
        <v>246</v>
      </c>
      <c r="L631" t="s">
        <v>2186</v>
      </c>
      <c r="M631" t="s">
        <v>8536</v>
      </c>
      <c r="N631" t="s">
        <v>254</v>
      </c>
      <c r="O631" t="s">
        <v>568</v>
      </c>
    </row>
    <row r="632" spans="1:15" x14ac:dyDescent="0.3">
      <c r="A632" t="s">
        <v>2831</v>
      </c>
      <c r="B632" t="s">
        <v>2831</v>
      </c>
      <c r="C632" t="s">
        <v>3430</v>
      </c>
      <c r="D632" s="47" t="s">
        <v>3404</v>
      </c>
      <c r="E632" s="47">
        <v>44443.457971840275</v>
      </c>
      <c r="F632" s="48">
        <v>1.4166666666666667</v>
      </c>
      <c r="G632" s="49">
        <v>29681</v>
      </c>
      <c r="H632" t="s">
        <v>238</v>
      </c>
      <c r="I632">
        <v>0</v>
      </c>
      <c r="J632">
        <v>0</v>
      </c>
      <c r="K632" t="s">
        <v>246</v>
      </c>
      <c r="L632" t="s">
        <v>2186</v>
      </c>
      <c r="M632" t="s">
        <v>3431</v>
      </c>
      <c r="N632" t="s">
        <v>2147</v>
      </c>
      <c r="O632" t="s">
        <v>568</v>
      </c>
    </row>
    <row r="633" spans="1:15" x14ac:dyDescent="0.3">
      <c r="A633" t="s">
        <v>2831</v>
      </c>
      <c r="B633" t="s">
        <v>2831</v>
      </c>
      <c r="C633" t="s">
        <v>3265</v>
      </c>
      <c r="D633" s="47" t="s">
        <v>2994</v>
      </c>
      <c r="E633" s="47">
        <v>44452.641838738426</v>
      </c>
      <c r="F633" s="48">
        <v>1.4166666666666667</v>
      </c>
      <c r="G633" s="49">
        <v>9212</v>
      </c>
      <c r="H633" t="s">
        <v>238</v>
      </c>
      <c r="I633">
        <v>0</v>
      </c>
      <c r="J633">
        <v>0</v>
      </c>
      <c r="K633" t="s">
        <v>242</v>
      </c>
      <c r="L633" t="s">
        <v>2160</v>
      </c>
      <c r="M633" t="s">
        <v>2925</v>
      </c>
      <c r="N633" t="s">
        <v>2147</v>
      </c>
      <c r="O633" t="s">
        <v>568</v>
      </c>
    </row>
    <row r="634" spans="1:15" x14ac:dyDescent="0.3">
      <c r="A634" t="s">
        <v>2831</v>
      </c>
      <c r="B634" t="s">
        <v>2831</v>
      </c>
      <c r="C634" t="s">
        <v>3710</v>
      </c>
      <c r="D634" s="47" t="s">
        <v>3453</v>
      </c>
      <c r="E634" s="47">
        <v>44469.555883067129</v>
      </c>
      <c r="F634" s="48">
        <v>1.4166666666666667</v>
      </c>
      <c r="G634" s="49">
        <v>30887</v>
      </c>
      <c r="H634" t="s">
        <v>238</v>
      </c>
      <c r="I634">
        <v>0</v>
      </c>
      <c r="J634">
        <v>0</v>
      </c>
      <c r="K634" t="s">
        <v>241</v>
      </c>
      <c r="L634" t="s">
        <v>2186</v>
      </c>
      <c r="M634" t="s">
        <v>3711</v>
      </c>
      <c r="N634" t="s">
        <v>254</v>
      </c>
      <c r="O634" t="s">
        <v>568</v>
      </c>
    </row>
    <row r="635" spans="1:15" x14ac:dyDescent="0.3">
      <c r="A635" t="s">
        <v>2831</v>
      </c>
      <c r="B635" t="s">
        <v>2831</v>
      </c>
      <c r="C635" t="s">
        <v>8743</v>
      </c>
      <c r="D635" s="47" t="s">
        <v>5461</v>
      </c>
      <c r="E635" s="47">
        <v>44464.509907835651</v>
      </c>
      <c r="F635" s="48">
        <v>1.4166666666666667</v>
      </c>
      <c r="G635" s="49">
        <v>48430</v>
      </c>
      <c r="H635" t="s">
        <v>249</v>
      </c>
      <c r="I635">
        <v>0</v>
      </c>
      <c r="J635">
        <v>0</v>
      </c>
      <c r="K635" t="s">
        <v>242</v>
      </c>
      <c r="L635" t="s">
        <v>2186</v>
      </c>
      <c r="M635" t="s">
        <v>8744</v>
      </c>
      <c r="N635" t="s">
        <v>254</v>
      </c>
      <c r="O635" t="s">
        <v>568</v>
      </c>
    </row>
    <row r="636" spans="1:15" x14ac:dyDescent="0.3">
      <c r="A636" t="s">
        <v>2831</v>
      </c>
      <c r="B636" t="s">
        <v>2831</v>
      </c>
      <c r="C636" t="s">
        <v>2718</v>
      </c>
      <c r="D636" s="47" t="s">
        <v>5667</v>
      </c>
      <c r="E636" s="47">
        <v>44468.6798877662</v>
      </c>
      <c r="F636" s="48">
        <v>1.4166666666666667</v>
      </c>
      <c r="G636" s="49">
        <v>20694</v>
      </c>
      <c r="H636" t="s">
        <v>249</v>
      </c>
      <c r="I636">
        <v>0</v>
      </c>
      <c r="J636">
        <v>0</v>
      </c>
      <c r="K636" t="s">
        <v>242</v>
      </c>
      <c r="L636" t="s">
        <v>2186</v>
      </c>
      <c r="M636" t="s">
        <v>8801</v>
      </c>
      <c r="N636" t="s">
        <v>254</v>
      </c>
      <c r="O636" t="s">
        <v>568</v>
      </c>
    </row>
    <row r="637" spans="1:15" x14ac:dyDescent="0.3">
      <c r="A637" t="s">
        <v>2831</v>
      </c>
      <c r="B637" t="s">
        <v>2831</v>
      </c>
      <c r="C637" t="s">
        <v>3036</v>
      </c>
      <c r="D637" s="47" t="s">
        <v>3037</v>
      </c>
      <c r="E637" s="47">
        <v>44443.456288622685</v>
      </c>
      <c r="F637" s="48">
        <v>1.4166666666666667</v>
      </c>
      <c r="G637" s="49">
        <v>19660</v>
      </c>
      <c r="H637" t="s">
        <v>238</v>
      </c>
      <c r="I637">
        <v>0</v>
      </c>
      <c r="J637">
        <v>0</v>
      </c>
      <c r="K637" t="s">
        <v>236</v>
      </c>
      <c r="L637" t="s">
        <v>2160</v>
      </c>
      <c r="M637" t="s">
        <v>2925</v>
      </c>
      <c r="N637" t="s">
        <v>254</v>
      </c>
      <c r="O637" t="s">
        <v>568</v>
      </c>
    </row>
    <row r="638" spans="1:15" x14ac:dyDescent="0.3">
      <c r="A638" t="s">
        <v>2831</v>
      </c>
      <c r="B638" t="s">
        <v>2831</v>
      </c>
      <c r="C638" t="s">
        <v>8897</v>
      </c>
      <c r="D638" s="47" t="s">
        <v>5489</v>
      </c>
      <c r="E638" s="47">
        <v>44462.658166863424</v>
      </c>
      <c r="F638" s="48">
        <v>1.4166666666666667</v>
      </c>
      <c r="G638" s="49">
        <v>58044</v>
      </c>
      <c r="H638" t="s">
        <v>238</v>
      </c>
      <c r="I638">
        <v>0</v>
      </c>
      <c r="J638">
        <v>0</v>
      </c>
      <c r="K638" t="s">
        <v>242</v>
      </c>
      <c r="L638" t="s">
        <v>2186</v>
      </c>
      <c r="M638" t="s">
        <v>8898</v>
      </c>
      <c r="N638" t="s">
        <v>2147</v>
      </c>
      <c r="O638" t="s">
        <v>568</v>
      </c>
    </row>
    <row r="639" spans="1:15" x14ac:dyDescent="0.3">
      <c r="A639" t="s">
        <v>2831</v>
      </c>
      <c r="B639" t="s">
        <v>2831</v>
      </c>
      <c r="C639" t="s">
        <v>9314</v>
      </c>
      <c r="D639" s="47" t="s">
        <v>6394</v>
      </c>
      <c r="E639" s="47">
        <v>44445.636667627317</v>
      </c>
      <c r="F639" s="48">
        <v>1.4166666666666667</v>
      </c>
      <c r="G639" s="49">
        <v>17270</v>
      </c>
      <c r="H639" t="s">
        <v>238</v>
      </c>
      <c r="I639">
        <v>0</v>
      </c>
      <c r="J639">
        <v>0</v>
      </c>
      <c r="K639" t="s">
        <v>246</v>
      </c>
      <c r="L639" t="s">
        <v>2186</v>
      </c>
      <c r="M639" t="s">
        <v>9315</v>
      </c>
      <c r="N639" t="s">
        <v>2147</v>
      </c>
      <c r="O639" t="s">
        <v>568</v>
      </c>
    </row>
    <row r="640" spans="1:15" x14ac:dyDescent="0.3">
      <c r="A640" t="s">
        <v>2831</v>
      </c>
      <c r="B640" t="s">
        <v>2831</v>
      </c>
      <c r="C640" t="s">
        <v>3260</v>
      </c>
      <c r="D640" s="47" t="s">
        <v>2991</v>
      </c>
      <c r="E640" s="47">
        <v>44452.643533449074</v>
      </c>
      <c r="F640" s="48">
        <v>1.4166666666666667</v>
      </c>
      <c r="G640" s="49">
        <v>20586</v>
      </c>
      <c r="H640" t="s">
        <v>238</v>
      </c>
      <c r="I640">
        <v>0</v>
      </c>
      <c r="J640">
        <v>0</v>
      </c>
      <c r="K640" t="s">
        <v>246</v>
      </c>
      <c r="L640" t="s">
        <v>2160</v>
      </c>
      <c r="M640" t="s">
        <v>2992</v>
      </c>
      <c r="N640" t="s">
        <v>254</v>
      </c>
      <c r="O640" t="s">
        <v>568</v>
      </c>
    </row>
    <row r="641" spans="1:15" x14ac:dyDescent="0.3">
      <c r="A641" t="s">
        <v>2831</v>
      </c>
      <c r="B641" t="s">
        <v>2831</v>
      </c>
      <c r="C641" t="s">
        <v>3110</v>
      </c>
      <c r="D641" s="47" t="s">
        <v>2956</v>
      </c>
      <c r="E641" s="47">
        <v>44469.605284872683</v>
      </c>
      <c r="F641" s="48">
        <v>1.4166666666666667</v>
      </c>
      <c r="G641" s="49">
        <v>7601</v>
      </c>
      <c r="H641" t="s">
        <v>249</v>
      </c>
      <c r="I641">
        <v>0</v>
      </c>
      <c r="J641">
        <v>0</v>
      </c>
      <c r="K641" t="s">
        <v>246</v>
      </c>
      <c r="L641" t="s">
        <v>2160</v>
      </c>
      <c r="M641" t="s">
        <v>2941</v>
      </c>
      <c r="N641" t="s">
        <v>254</v>
      </c>
      <c r="O641" t="s">
        <v>568</v>
      </c>
    </row>
    <row r="642" spans="1:15" x14ac:dyDescent="0.3">
      <c r="A642" t="s">
        <v>2831</v>
      </c>
      <c r="B642" t="s">
        <v>2831</v>
      </c>
      <c r="C642" t="s">
        <v>9429</v>
      </c>
      <c r="D642" s="47" t="s">
        <v>5978</v>
      </c>
      <c r="E642" s="47">
        <v>44462.510410613424</v>
      </c>
      <c r="F642" s="48">
        <v>1.4166666666666667</v>
      </c>
      <c r="G642" s="49">
        <v>67332</v>
      </c>
      <c r="H642" t="s">
        <v>249</v>
      </c>
      <c r="I642">
        <v>0</v>
      </c>
      <c r="J642">
        <v>0</v>
      </c>
      <c r="K642" t="s">
        <v>242</v>
      </c>
      <c r="L642" t="s">
        <v>2186</v>
      </c>
      <c r="M642" t="s">
        <v>9430</v>
      </c>
      <c r="N642" t="s">
        <v>2147</v>
      </c>
      <c r="O642" t="s">
        <v>568</v>
      </c>
    </row>
    <row r="643" spans="1:15" x14ac:dyDescent="0.3">
      <c r="A643" t="s">
        <v>2831</v>
      </c>
      <c r="B643" t="s">
        <v>2831</v>
      </c>
      <c r="C643" t="s">
        <v>3334</v>
      </c>
      <c r="D643" s="47" t="s">
        <v>2927</v>
      </c>
      <c r="E643" s="47">
        <v>44448.665272488426</v>
      </c>
      <c r="F643" s="48">
        <v>1.4166666666666667</v>
      </c>
      <c r="G643" s="49">
        <v>17576</v>
      </c>
      <c r="H643" t="s">
        <v>238</v>
      </c>
      <c r="I643">
        <v>0</v>
      </c>
      <c r="J643">
        <v>0</v>
      </c>
      <c r="K643" t="s">
        <v>242</v>
      </c>
      <c r="L643" t="s">
        <v>2160</v>
      </c>
      <c r="M643" t="s">
        <v>2941</v>
      </c>
      <c r="N643" t="s">
        <v>2147</v>
      </c>
      <c r="O643" t="s">
        <v>568</v>
      </c>
    </row>
    <row r="644" spans="1:15" x14ac:dyDescent="0.3">
      <c r="A644" t="s">
        <v>2831</v>
      </c>
      <c r="B644" t="s">
        <v>2831</v>
      </c>
      <c r="C644" t="s">
        <v>3247</v>
      </c>
      <c r="D644" s="47" t="s">
        <v>2945</v>
      </c>
      <c r="E644" s="47">
        <v>44461.689604282408</v>
      </c>
      <c r="F644" s="48">
        <v>1.4166666666666667</v>
      </c>
      <c r="G644" s="49">
        <v>29884</v>
      </c>
      <c r="H644" t="s">
        <v>249</v>
      </c>
      <c r="I644">
        <v>0</v>
      </c>
      <c r="J644">
        <v>0</v>
      </c>
      <c r="K644" t="s">
        <v>236</v>
      </c>
      <c r="L644" t="s">
        <v>2160</v>
      </c>
      <c r="M644" t="s">
        <v>2936</v>
      </c>
      <c r="N644" t="s">
        <v>254</v>
      </c>
      <c r="O644" t="s">
        <v>568</v>
      </c>
    </row>
    <row r="645" spans="1:15" x14ac:dyDescent="0.3">
      <c r="A645" t="s">
        <v>2831</v>
      </c>
      <c r="B645" t="s">
        <v>2831</v>
      </c>
      <c r="C645" t="s">
        <v>9712</v>
      </c>
      <c r="D645" s="47" t="s">
        <v>5582</v>
      </c>
      <c r="E645" s="47">
        <v>44442.659545104165</v>
      </c>
      <c r="F645" s="48">
        <v>1.4166666666666667</v>
      </c>
      <c r="G645" s="49">
        <v>30112</v>
      </c>
      <c r="H645" t="s">
        <v>238</v>
      </c>
      <c r="I645">
        <v>0</v>
      </c>
      <c r="J645">
        <v>0</v>
      </c>
      <c r="K645" t="s">
        <v>246</v>
      </c>
      <c r="L645" t="s">
        <v>2186</v>
      </c>
      <c r="M645" t="s">
        <v>9713</v>
      </c>
      <c r="N645" t="s">
        <v>254</v>
      </c>
      <c r="O645" t="s">
        <v>568</v>
      </c>
    </row>
    <row r="646" spans="1:15" x14ac:dyDescent="0.3">
      <c r="A646" t="s">
        <v>2831</v>
      </c>
      <c r="B646" t="s">
        <v>2831</v>
      </c>
      <c r="C646" t="s">
        <v>9718</v>
      </c>
      <c r="D646" s="47" t="s">
        <v>6290</v>
      </c>
      <c r="E646" s="47">
        <v>44442.660772569441</v>
      </c>
      <c r="F646" s="48">
        <v>1.4166666666666667</v>
      </c>
      <c r="G646" s="49">
        <v>22221</v>
      </c>
      <c r="H646" t="s">
        <v>238</v>
      </c>
      <c r="I646">
        <v>0</v>
      </c>
      <c r="J646">
        <v>0</v>
      </c>
      <c r="K646" t="s">
        <v>241</v>
      </c>
      <c r="L646" t="s">
        <v>2186</v>
      </c>
      <c r="M646" t="s">
        <v>9719</v>
      </c>
      <c r="N646" t="s">
        <v>254</v>
      </c>
      <c r="O646" t="s">
        <v>568</v>
      </c>
    </row>
    <row r="647" spans="1:15" x14ac:dyDescent="0.3">
      <c r="A647" t="s">
        <v>2831</v>
      </c>
      <c r="B647" t="s">
        <v>2831</v>
      </c>
      <c r="C647" t="s">
        <v>9917</v>
      </c>
      <c r="D647" s="47" t="s">
        <v>6458</v>
      </c>
      <c r="E647" s="47">
        <v>44466.770755439815</v>
      </c>
      <c r="F647" s="48">
        <v>1.4166666666666667</v>
      </c>
      <c r="G647" s="49">
        <v>24987</v>
      </c>
      <c r="H647" t="s">
        <v>249</v>
      </c>
      <c r="I647">
        <v>0</v>
      </c>
      <c r="J647">
        <v>0</v>
      </c>
      <c r="K647" t="s">
        <v>236</v>
      </c>
      <c r="L647" t="s">
        <v>1535</v>
      </c>
      <c r="M647" t="s">
        <v>1535</v>
      </c>
      <c r="N647" t="s">
        <v>254</v>
      </c>
      <c r="O647" t="s">
        <v>568</v>
      </c>
    </row>
    <row r="648" spans="1:15" x14ac:dyDescent="0.3">
      <c r="A648" t="s">
        <v>2831</v>
      </c>
      <c r="B648" t="s">
        <v>2831</v>
      </c>
      <c r="C648" t="s">
        <v>9955</v>
      </c>
      <c r="D648" s="47" t="s">
        <v>6698</v>
      </c>
      <c r="E648" s="47">
        <v>44469.742449652775</v>
      </c>
      <c r="F648" s="48">
        <v>1.4166666666666667</v>
      </c>
      <c r="G648" s="49">
        <v>41347</v>
      </c>
      <c r="H648" t="s">
        <v>249</v>
      </c>
      <c r="I648">
        <v>0</v>
      </c>
      <c r="J648">
        <v>0</v>
      </c>
      <c r="K648" t="s">
        <v>236</v>
      </c>
      <c r="L648" t="s">
        <v>1535</v>
      </c>
      <c r="M648" t="s">
        <v>1535</v>
      </c>
      <c r="N648" t="s">
        <v>254</v>
      </c>
      <c r="O648" t="s">
        <v>568</v>
      </c>
    </row>
    <row r="649" spans="1:15" x14ac:dyDescent="0.3">
      <c r="A649" t="s">
        <v>2831</v>
      </c>
      <c r="B649" t="s">
        <v>2831</v>
      </c>
      <c r="C649" t="s">
        <v>4740</v>
      </c>
      <c r="D649" s="47" t="s">
        <v>4347</v>
      </c>
      <c r="E649" s="47">
        <v>44460.655450694445</v>
      </c>
      <c r="F649" s="48">
        <v>1.4166666666666667</v>
      </c>
      <c r="G649" s="49">
        <v>50600</v>
      </c>
      <c r="H649" t="s">
        <v>238</v>
      </c>
      <c r="I649">
        <v>0</v>
      </c>
      <c r="J649">
        <v>0</v>
      </c>
      <c r="K649" t="s">
        <v>242</v>
      </c>
      <c r="L649" t="s">
        <v>1535</v>
      </c>
      <c r="M649" t="s">
        <v>1535</v>
      </c>
      <c r="N649" t="s">
        <v>254</v>
      </c>
      <c r="O649" t="s">
        <v>568</v>
      </c>
    </row>
    <row r="650" spans="1:15" x14ac:dyDescent="0.3">
      <c r="A650" t="s">
        <v>2831</v>
      </c>
      <c r="B650" t="s">
        <v>2831</v>
      </c>
      <c r="C650" t="s">
        <v>10000</v>
      </c>
      <c r="D650" s="47" t="s">
        <v>5724</v>
      </c>
      <c r="E650" s="47">
        <v>44449.500068287038</v>
      </c>
      <c r="F650" s="48">
        <v>1.4166666666666667</v>
      </c>
      <c r="G650" s="49">
        <v>25705</v>
      </c>
      <c r="H650" t="s">
        <v>249</v>
      </c>
      <c r="I650">
        <v>0</v>
      </c>
      <c r="J650">
        <v>0</v>
      </c>
      <c r="K650" t="s">
        <v>246</v>
      </c>
      <c r="L650" t="s">
        <v>1535</v>
      </c>
      <c r="M650" t="s">
        <v>1535</v>
      </c>
      <c r="N650" t="s">
        <v>254</v>
      </c>
      <c r="O650" t="s">
        <v>568</v>
      </c>
    </row>
    <row r="651" spans="1:15" x14ac:dyDescent="0.3">
      <c r="A651" t="s">
        <v>2831</v>
      </c>
      <c r="B651" t="s">
        <v>2831</v>
      </c>
      <c r="C651" t="s">
        <v>10025</v>
      </c>
      <c r="D651" s="47" t="s">
        <v>5556</v>
      </c>
      <c r="E651" s="47">
        <v>44445.635588541663</v>
      </c>
      <c r="F651" s="48">
        <v>1.4166666666666667</v>
      </c>
      <c r="G651" s="49">
        <v>196125</v>
      </c>
      <c r="H651" t="s">
        <v>238</v>
      </c>
      <c r="I651">
        <v>0</v>
      </c>
      <c r="J651">
        <v>0</v>
      </c>
      <c r="K651" t="s">
        <v>242</v>
      </c>
      <c r="L651" t="s">
        <v>1535</v>
      </c>
      <c r="M651" t="s">
        <v>1535</v>
      </c>
      <c r="N651" t="s">
        <v>254</v>
      </c>
      <c r="O651" t="s">
        <v>568</v>
      </c>
    </row>
    <row r="652" spans="1:15" x14ac:dyDescent="0.3">
      <c r="A652" t="s">
        <v>2831</v>
      </c>
      <c r="B652" t="s">
        <v>2831</v>
      </c>
      <c r="C652" t="s">
        <v>3890</v>
      </c>
      <c r="D652" s="47" t="s">
        <v>3473</v>
      </c>
      <c r="E652" s="47">
        <v>44469.612146180552</v>
      </c>
      <c r="F652" s="48">
        <v>1.4166666666666667</v>
      </c>
      <c r="G652" s="49">
        <v>6918</v>
      </c>
      <c r="H652" t="s">
        <v>249</v>
      </c>
      <c r="I652">
        <v>0</v>
      </c>
      <c r="J652">
        <v>0</v>
      </c>
      <c r="K652" t="s">
        <v>236</v>
      </c>
      <c r="L652" t="s">
        <v>1535</v>
      </c>
      <c r="M652" t="s">
        <v>1535</v>
      </c>
      <c r="N652" t="s">
        <v>254</v>
      </c>
      <c r="O652" t="s">
        <v>568</v>
      </c>
    </row>
    <row r="653" spans="1:15" x14ac:dyDescent="0.3">
      <c r="A653" t="s">
        <v>2831</v>
      </c>
      <c r="B653" t="s">
        <v>2831</v>
      </c>
      <c r="C653" t="s">
        <v>10089</v>
      </c>
      <c r="D653" s="47" t="s">
        <v>2617</v>
      </c>
      <c r="E653" s="47">
        <v>44453.694281979166</v>
      </c>
      <c r="F653" s="48">
        <v>1.4166666666666667</v>
      </c>
      <c r="G653" s="49">
        <v>10487</v>
      </c>
      <c r="H653" t="s">
        <v>249</v>
      </c>
      <c r="I653">
        <v>0</v>
      </c>
      <c r="J653">
        <v>0</v>
      </c>
      <c r="K653" t="s">
        <v>242</v>
      </c>
      <c r="L653" t="s">
        <v>1535</v>
      </c>
      <c r="M653" t="s">
        <v>1535</v>
      </c>
      <c r="N653" t="s">
        <v>2147</v>
      </c>
      <c r="O653" t="s">
        <v>568</v>
      </c>
    </row>
    <row r="654" spans="1:15" x14ac:dyDescent="0.3">
      <c r="A654" t="s">
        <v>2831</v>
      </c>
      <c r="B654" t="s">
        <v>2831</v>
      </c>
      <c r="C654" t="s">
        <v>10167</v>
      </c>
      <c r="D654" s="47" t="s">
        <v>5527</v>
      </c>
      <c r="E654" s="47">
        <v>44469.631700497688</v>
      </c>
      <c r="F654" s="48">
        <v>1.4166666666666667</v>
      </c>
      <c r="G654" s="49">
        <v>22480</v>
      </c>
      <c r="H654" t="s">
        <v>249</v>
      </c>
      <c r="I654">
        <v>0</v>
      </c>
      <c r="J654">
        <v>0</v>
      </c>
      <c r="K654" t="s">
        <v>242</v>
      </c>
      <c r="L654" t="s">
        <v>2186</v>
      </c>
      <c r="M654" t="s">
        <v>10168</v>
      </c>
      <c r="N654" t="s">
        <v>254</v>
      </c>
      <c r="O654" t="s">
        <v>568</v>
      </c>
    </row>
    <row r="655" spans="1:15" x14ac:dyDescent="0.3">
      <c r="A655" t="s">
        <v>2831</v>
      </c>
      <c r="B655" t="s">
        <v>2831</v>
      </c>
      <c r="C655" t="s">
        <v>10178</v>
      </c>
      <c r="D655" s="47" t="s">
        <v>2483</v>
      </c>
      <c r="E655" s="47">
        <v>44445.412773229167</v>
      </c>
      <c r="F655" s="48">
        <v>1.4166666666666667</v>
      </c>
      <c r="G655" s="49">
        <v>1336</v>
      </c>
      <c r="H655" t="s">
        <v>238</v>
      </c>
      <c r="I655">
        <v>0</v>
      </c>
      <c r="J655">
        <v>0</v>
      </c>
      <c r="K655" t="s">
        <v>242</v>
      </c>
      <c r="L655" t="s">
        <v>2160</v>
      </c>
      <c r="M655" t="s">
        <v>10179</v>
      </c>
      <c r="N655" t="s">
        <v>254</v>
      </c>
      <c r="O655" t="s">
        <v>568</v>
      </c>
    </row>
    <row r="656" spans="1:15" x14ac:dyDescent="0.3">
      <c r="A656" t="s">
        <v>2831</v>
      </c>
      <c r="B656" t="s">
        <v>2831</v>
      </c>
      <c r="C656" t="s">
        <v>10214</v>
      </c>
      <c r="D656" s="47" t="s">
        <v>6252</v>
      </c>
      <c r="E656" s="47">
        <v>44452.38912010417</v>
      </c>
      <c r="F656" s="48">
        <v>1.4166666666666667</v>
      </c>
      <c r="G656" s="49">
        <v>41271</v>
      </c>
      <c r="H656" t="s">
        <v>249</v>
      </c>
      <c r="I656">
        <v>0</v>
      </c>
      <c r="J656">
        <v>0</v>
      </c>
      <c r="K656" t="s">
        <v>246</v>
      </c>
      <c r="L656" t="s">
        <v>2186</v>
      </c>
      <c r="M656" t="s">
        <v>10215</v>
      </c>
      <c r="N656" t="s">
        <v>254</v>
      </c>
      <c r="O656" t="s">
        <v>568</v>
      </c>
    </row>
    <row r="657" spans="1:15" x14ac:dyDescent="0.3">
      <c r="A657" t="s">
        <v>2831</v>
      </c>
      <c r="B657" t="s">
        <v>2831</v>
      </c>
      <c r="C657" t="s">
        <v>10218</v>
      </c>
      <c r="D657" s="47" t="s">
        <v>5978</v>
      </c>
      <c r="E657" s="47">
        <v>44442.661634641205</v>
      </c>
      <c r="F657" s="48">
        <v>1.4166666666666667</v>
      </c>
      <c r="G657" s="49">
        <v>15265</v>
      </c>
      <c r="H657" t="s">
        <v>238</v>
      </c>
      <c r="I657">
        <v>0</v>
      </c>
      <c r="J657">
        <v>0</v>
      </c>
      <c r="K657" t="s">
        <v>236</v>
      </c>
      <c r="L657" t="s">
        <v>2186</v>
      </c>
      <c r="M657" t="s">
        <v>10219</v>
      </c>
      <c r="N657" t="s">
        <v>254</v>
      </c>
      <c r="O657" t="s">
        <v>568</v>
      </c>
    </row>
    <row r="658" spans="1:15" x14ac:dyDescent="0.3">
      <c r="A658" t="s">
        <v>2831</v>
      </c>
      <c r="B658" t="s">
        <v>2831</v>
      </c>
      <c r="C658" t="s">
        <v>10368</v>
      </c>
      <c r="D658" s="47" t="s">
        <v>5978</v>
      </c>
      <c r="E658" s="47">
        <v>44446.619410729167</v>
      </c>
      <c r="F658" s="48">
        <v>1.4166666666666667</v>
      </c>
      <c r="G658" s="49">
        <v>40472</v>
      </c>
      <c r="H658" t="s">
        <v>238</v>
      </c>
      <c r="I658">
        <v>0</v>
      </c>
      <c r="J658">
        <v>0</v>
      </c>
      <c r="K658" t="s">
        <v>246</v>
      </c>
      <c r="L658" t="s">
        <v>2186</v>
      </c>
      <c r="M658" t="s">
        <v>10369</v>
      </c>
      <c r="N658" t="s">
        <v>254</v>
      </c>
      <c r="O658" t="s">
        <v>568</v>
      </c>
    </row>
    <row r="659" spans="1:15" x14ac:dyDescent="0.3">
      <c r="A659" t="s">
        <v>2831</v>
      </c>
      <c r="B659" t="s">
        <v>2831</v>
      </c>
      <c r="C659" t="s">
        <v>10453</v>
      </c>
      <c r="D659" s="47" t="s">
        <v>2636</v>
      </c>
      <c r="E659" s="47">
        <v>44452.645094247688</v>
      </c>
      <c r="F659" s="48">
        <v>1.4166666666666667</v>
      </c>
      <c r="G659" s="49">
        <v>25792</v>
      </c>
      <c r="H659" t="s">
        <v>238</v>
      </c>
      <c r="I659">
        <v>0</v>
      </c>
      <c r="J659">
        <v>0</v>
      </c>
      <c r="K659" t="s">
        <v>236</v>
      </c>
      <c r="L659" t="s">
        <v>2160</v>
      </c>
      <c r="M659" t="s">
        <v>10454</v>
      </c>
      <c r="N659" t="s">
        <v>254</v>
      </c>
      <c r="O659" t="s">
        <v>568</v>
      </c>
    </row>
    <row r="660" spans="1:15" x14ac:dyDescent="0.3">
      <c r="A660" t="s">
        <v>2831</v>
      </c>
      <c r="B660" t="s">
        <v>2831</v>
      </c>
      <c r="C660" t="s">
        <v>2960</v>
      </c>
      <c r="D660" s="47" t="s">
        <v>2950</v>
      </c>
      <c r="E660" s="47">
        <v>44448.466976122683</v>
      </c>
      <c r="F660" s="48">
        <v>1.4166666666666667</v>
      </c>
      <c r="G660" s="49">
        <v>10147</v>
      </c>
      <c r="H660" t="s">
        <v>249</v>
      </c>
      <c r="I660">
        <v>0</v>
      </c>
      <c r="J660">
        <v>0</v>
      </c>
      <c r="K660" t="s">
        <v>239</v>
      </c>
      <c r="L660" t="s">
        <v>2160</v>
      </c>
      <c r="M660" t="s">
        <v>2936</v>
      </c>
      <c r="N660" t="s">
        <v>254</v>
      </c>
      <c r="O660" t="s">
        <v>568</v>
      </c>
    </row>
    <row r="661" spans="1:15" x14ac:dyDescent="0.3">
      <c r="A661" t="s">
        <v>2831</v>
      </c>
      <c r="B661" t="s">
        <v>2831</v>
      </c>
      <c r="C661" t="s">
        <v>10628</v>
      </c>
      <c r="D661" s="47" t="s">
        <v>6698</v>
      </c>
      <c r="E661" s="47">
        <v>44460.434303090275</v>
      </c>
      <c r="F661" s="48">
        <v>1.4166666666666667</v>
      </c>
      <c r="G661" s="49">
        <v>83953</v>
      </c>
      <c r="H661" t="s">
        <v>238</v>
      </c>
      <c r="I661">
        <v>0</v>
      </c>
      <c r="J661">
        <v>0</v>
      </c>
      <c r="K661" t="s">
        <v>242</v>
      </c>
      <c r="L661" t="s">
        <v>2186</v>
      </c>
      <c r="M661" t="s">
        <v>10629</v>
      </c>
      <c r="N661" t="s">
        <v>2147</v>
      </c>
      <c r="O661" t="s">
        <v>568</v>
      </c>
    </row>
    <row r="662" spans="1:15" x14ac:dyDescent="0.3">
      <c r="A662" t="s">
        <v>2831</v>
      </c>
      <c r="B662" t="s">
        <v>2831</v>
      </c>
      <c r="C662" t="s">
        <v>5507</v>
      </c>
      <c r="D662" s="47" t="s">
        <v>5508</v>
      </c>
      <c r="E662" s="47">
        <v>44433.679996296298</v>
      </c>
      <c r="F662" s="48">
        <v>1.5</v>
      </c>
      <c r="G662" s="49">
        <v>36253</v>
      </c>
      <c r="H662" t="s">
        <v>238</v>
      </c>
      <c r="I662">
        <v>0</v>
      </c>
      <c r="J662">
        <v>0</v>
      </c>
      <c r="K662" t="s">
        <v>242</v>
      </c>
      <c r="L662" t="s">
        <v>2186</v>
      </c>
      <c r="M662" t="s">
        <v>5509</v>
      </c>
      <c r="N662" t="s">
        <v>254</v>
      </c>
      <c r="O662" t="s">
        <v>568</v>
      </c>
    </row>
    <row r="663" spans="1:15" x14ac:dyDescent="0.3">
      <c r="A663" t="s">
        <v>2831</v>
      </c>
      <c r="B663" t="s">
        <v>2831</v>
      </c>
      <c r="C663" t="s">
        <v>5891</v>
      </c>
      <c r="D663" s="47" t="s">
        <v>5683</v>
      </c>
      <c r="E663" s="47">
        <v>44414.659211539351</v>
      </c>
      <c r="F663" s="48">
        <v>1.5</v>
      </c>
      <c r="G663" s="49">
        <v>7464</v>
      </c>
      <c r="H663" t="s">
        <v>238</v>
      </c>
      <c r="I663">
        <v>0</v>
      </c>
      <c r="J663">
        <v>0</v>
      </c>
      <c r="K663" t="s">
        <v>241</v>
      </c>
      <c r="L663" t="s">
        <v>2186</v>
      </c>
      <c r="M663" t="s">
        <v>5892</v>
      </c>
      <c r="N663" t="s">
        <v>254</v>
      </c>
      <c r="O663" t="s">
        <v>568</v>
      </c>
    </row>
    <row r="664" spans="1:15" x14ac:dyDescent="0.3">
      <c r="A664" t="s">
        <v>2831</v>
      </c>
      <c r="B664" t="s">
        <v>2831</v>
      </c>
      <c r="C664" t="s">
        <v>6229</v>
      </c>
      <c r="D664" s="47" t="s">
        <v>5530</v>
      </c>
      <c r="E664" s="47">
        <v>44439.502380555554</v>
      </c>
      <c r="F664" s="48">
        <v>1.5</v>
      </c>
      <c r="G664" s="49">
        <v>26409</v>
      </c>
      <c r="H664" t="s">
        <v>238</v>
      </c>
      <c r="I664">
        <v>0</v>
      </c>
      <c r="J664">
        <v>0</v>
      </c>
      <c r="K664" t="s">
        <v>242</v>
      </c>
      <c r="L664" t="s">
        <v>2186</v>
      </c>
      <c r="M664" t="s">
        <v>6230</v>
      </c>
      <c r="N664" t="s">
        <v>254</v>
      </c>
      <c r="O664" t="s">
        <v>568</v>
      </c>
    </row>
    <row r="665" spans="1:15" x14ac:dyDescent="0.3">
      <c r="A665" t="s">
        <v>2831</v>
      </c>
      <c r="B665" t="s">
        <v>2831</v>
      </c>
      <c r="C665" t="s">
        <v>6305</v>
      </c>
      <c r="D665" s="47" t="s">
        <v>2485</v>
      </c>
      <c r="E665" s="47">
        <v>44410.671414039352</v>
      </c>
      <c r="F665" s="48">
        <v>1.5</v>
      </c>
      <c r="G665" s="49">
        <v>29378</v>
      </c>
      <c r="H665" t="s">
        <v>238</v>
      </c>
      <c r="I665">
        <v>0</v>
      </c>
      <c r="J665">
        <v>0</v>
      </c>
      <c r="K665" t="s">
        <v>241</v>
      </c>
      <c r="L665" t="s">
        <v>2160</v>
      </c>
      <c r="M665" t="s">
        <v>6306</v>
      </c>
      <c r="N665" t="s">
        <v>254</v>
      </c>
      <c r="O665" t="s">
        <v>568</v>
      </c>
    </row>
    <row r="666" spans="1:15" x14ac:dyDescent="0.3">
      <c r="A666" t="s">
        <v>2831</v>
      </c>
      <c r="B666" t="s">
        <v>2831</v>
      </c>
      <c r="C666" t="s">
        <v>6604</v>
      </c>
      <c r="D666" s="47" t="s">
        <v>5508</v>
      </c>
      <c r="E666" s="47">
        <v>44438.44353113426</v>
      </c>
      <c r="F666" s="48">
        <v>1.5</v>
      </c>
      <c r="G666" s="49">
        <v>30925</v>
      </c>
      <c r="H666" t="s">
        <v>249</v>
      </c>
      <c r="I666">
        <v>0</v>
      </c>
      <c r="J666">
        <v>0</v>
      </c>
      <c r="K666" t="s">
        <v>239</v>
      </c>
      <c r="L666" t="s">
        <v>2186</v>
      </c>
      <c r="M666" t="s">
        <v>6605</v>
      </c>
      <c r="N666" t="s">
        <v>254</v>
      </c>
      <c r="O666" t="s">
        <v>568</v>
      </c>
    </row>
    <row r="667" spans="1:15" x14ac:dyDescent="0.3">
      <c r="A667" t="s">
        <v>2831</v>
      </c>
      <c r="B667" t="s">
        <v>2831</v>
      </c>
      <c r="C667" t="s">
        <v>6639</v>
      </c>
      <c r="D667" s="47" t="s">
        <v>5475</v>
      </c>
      <c r="E667" s="47">
        <v>44414.662243784725</v>
      </c>
      <c r="F667" s="48">
        <v>1.5</v>
      </c>
      <c r="G667" s="49">
        <v>49226</v>
      </c>
      <c r="H667" t="s">
        <v>238</v>
      </c>
      <c r="I667">
        <v>0</v>
      </c>
      <c r="J667">
        <v>0</v>
      </c>
      <c r="K667" t="s">
        <v>246</v>
      </c>
      <c r="L667" t="s">
        <v>2186</v>
      </c>
      <c r="M667" t="s">
        <v>6640</v>
      </c>
      <c r="N667" t="s">
        <v>254</v>
      </c>
      <c r="O667" t="s">
        <v>568</v>
      </c>
    </row>
    <row r="668" spans="1:15" x14ac:dyDescent="0.3">
      <c r="A668" t="s">
        <v>2831</v>
      </c>
      <c r="B668" t="s">
        <v>2831</v>
      </c>
      <c r="C668" t="s">
        <v>3995</v>
      </c>
      <c r="D668" s="47" t="s">
        <v>3453</v>
      </c>
      <c r="E668" s="47">
        <v>44410.499364664349</v>
      </c>
      <c r="F668" s="48">
        <v>1.5</v>
      </c>
      <c r="G668" s="49">
        <v>28969</v>
      </c>
      <c r="H668" t="s">
        <v>249</v>
      </c>
      <c r="I668">
        <v>0</v>
      </c>
      <c r="J668">
        <v>0</v>
      </c>
      <c r="K668" t="s">
        <v>242</v>
      </c>
      <c r="L668" t="s">
        <v>2186</v>
      </c>
      <c r="M668" t="s">
        <v>3997</v>
      </c>
      <c r="N668" t="s">
        <v>254</v>
      </c>
      <c r="O668" t="s">
        <v>568</v>
      </c>
    </row>
    <row r="669" spans="1:15" x14ac:dyDescent="0.3">
      <c r="A669" t="s">
        <v>2831</v>
      </c>
      <c r="B669" t="s">
        <v>2831</v>
      </c>
      <c r="C669" t="s">
        <v>6665</v>
      </c>
      <c r="D669" s="47" t="s">
        <v>2636</v>
      </c>
      <c r="E669" s="47">
        <v>44418.410997372688</v>
      </c>
      <c r="F669" s="48">
        <v>1.5</v>
      </c>
      <c r="G669" s="49">
        <v>40323</v>
      </c>
      <c r="H669" t="s">
        <v>238</v>
      </c>
      <c r="I669">
        <v>0</v>
      </c>
      <c r="J669">
        <v>0</v>
      </c>
      <c r="K669" t="s">
        <v>242</v>
      </c>
      <c r="L669" t="s">
        <v>2160</v>
      </c>
      <c r="M669" t="s">
        <v>6666</v>
      </c>
      <c r="N669" t="s">
        <v>254</v>
      </c>
      <c r="O669" t="s">
        <v>568</v>
      </c>
    </row>
    <row r="670" spans="1:15" x14ac:dyDescent="0.3">
      <c r="A670" t="s">
        <v>2831</v>
      </c>
      <c r="B670" t="s">
        <v>2831</v>
      </c>
      <c r="C670" t="s">
        <v>6927</v>
      </c>
      <c r="D670" s="47" t="s">
        <v>6394</v>
      </c>
      <c r="E670" s="47">
        <v>44414.684700266203</v>
      </c>
      <c r="F670" s="48">
        <v>1.5</v>
      </c>
      <c r="G670" s="49">
        <v>23921</v>
      </c>
      <c r="H670" t="s">
        <v>249</v>
      </c>
      <c r="I670">
        <v>0</v>
      </c>
      <c r="J670">
        <v>0</v>
      </c>
      <c r="K670" t="s">
        <v>241</v>
      </c>
      <c r="L670" t="s">
        <v>2186</v>
      </c>
      <c r="M670" t="s">
        <v>6928</v>
      </c>
      <c r="N670" t="s">
        <v>254</v>
      </c>
      <c r="O670" t="s">
        <v>568</v>
      </c>
    </row>
    <row r="671" spans="1:15" x14ac:dyDescent="0.3">
      <c r="A671" t="s">
        <v>2831</v>
      </c>
      <c r="B671" t="s">
        <v>2831</v>
      </c>
      <c r="C671" t="s">
        <v>6990</v>
      </c>
      <c r="D671" s="47" t="s">
        <v>6575</v>
      </c>
      <c r="E671" s="47">
        <v>44417.654702430555</v>
      </c>
      <c r="F671" s="48">
        <v>1.5</v>
      </c>
      <c r="G671" s="49">
        <v>23217</v>
      </c>
      <c r="H671" t="s">
        <v>238</v>
      </c>
      <c r="I671">
        <v>0</v>
      </c>
      <c r="J671">
        <v>0</v>
      </c>
      <c r="K671" t="s">
        <v>241</v>
      </c>
      <c r="L671" t="s">
        <v>2186</v>
      </c>
      <c r="M671" t="s">
        <v>6991</v>
      </c>
      <c r="N671" t="s">
        <v>254</v>
      </c>
      <c r="O671" t="s">
        <v>568</v>
      </c>
    </row>
    <row r="672" spans="1:15" x14ac:dyDescent="0.3">
      <c r="A672" t="s">
        <v>2831</v>
      </c>
      <c r="B672" t="s">
        <v>2831</v>
      </c>
      <c r="C672" t="s">
        <v>7053</v>
      </c>
      <c r="D672" s="47" t="s">
        <v>6186</v>
      </c>
      <c r="E672" s="47">
        <v>44422.513392905093</v>
      </c>
      <c r="F672" s="48">
        <v>1.5</v>
      </c>
      <c r="G672" s="49">
        <v>17750</v>
      </c>
      <c r="H672" t="s">
        <v>249</v>
      </c>
      <c r="I672">
        <v>0</v>
      </c>
      <c r="J672">
        <v>0</v>
      </c>
      <c r="K672" t="s">
        <v>242</v>
      </c>
      <c r="L672" t="s">
        <v>2186</v>
      </c>
      <c r="M672" t="s">
        <v>7054</v>
      </c>
      <c r="N672" t="s">
        <v>254</v>
      </c>
      <c r="O672" t="s">
        <v>568</v>
      </c>
    </row>
    <row r="673" spans="1:15" x14ac:dyDescent="0.3">
      <c r="A673" t="s">
        <v>2831</v>
      </c>
      <c r="B673" t="s">
        <v>2831</v>
      </c>
      <c r="C673" t="s">
        <v>7328</v>
      </c>
      <c r="D673" s="47" t="s">
        <v>5855</v>
      </c>
      <c r="E673" s="47">
        <v>44425.731328437498</v>
      </c>
      <c r="F673" s="48">
        <v>1.5</v>
      </c>
      <c r="G673" s="49">
        <v>85677</v>
      </c>
      <c r="H673" t="s">
        <v>249</v>
      </c>
      <c r="I673">
        <v>0</v>
      </c>
      <c r="J673">
        <v>0</v>
      </c>
      <c r="K673" t="s">
        <v>242</v>
      </c>
      <c r="L673" t="s">
        <v>2186</v>
      </c>
      <c r="M673" t="s">
        <v>7329</v>
      </c>
      <c r="N673" t="s">
        <v>254</v>
      </c>
      <c r="O673" t="s">
        <v>568</v>
      </c>
    </row>
    <row r="674" spans="1:15" x14ac:dyDescent="0.3">
      <c r="A674" t="s">
        <v>2831</v>
      </c>
      <c r="B674" t="s">
        <v>2831</v>
      </c>
      <c r="C674" t="s">
        <v>7352</v>
      </c>
      <c r="D674" s="47" t="s">
        <v>6025</v>
      </c>
      <c r="E674" s="47">
        <v>44418.710428622682</v>
      </c>
      <c r="F674" s="48">
        <v>1.5</v>
      </c>
      <c r="G674" s="49">
        <v>23030</v>
      </c>
      <c r="H674" t="s">
        <v>249</v>
      </c>
      <c r="I674">
        <v>0</v>
      </c>
      <c r="J674">
        <v>0</v>
      </c>
      <c r="K674" t="s">
        <v>246</v>
      </c>
      <c r="L674" t="s">
        <v>2186</v>
      </c>
      <c r="M674" t="s">
        <v>7353</v>
      </c>
      <c r="N674" t="s">
        <v>254</v>
      </c>
      <c r="O674" t="s">
        <v>568</v>
      </c>
    </row>
    <row r="675" spans="1:15" x14ac:dyDescent="0.3">
      <c r="A675" t="s">
        <v>2831</v>
      </c>
      <c r="B675" t="s">
        <v>2831</v>
      </c>
      <c r="C675" t="s">
        <v>7360</v>
      </c>
      <c r="D675" s="47" t="s">
        <v>5524</v>
      </c>
      <c r="E675" s="47">
        <v>44412.725742245369</v>
      </c>
      <c r="F675" s="48">
        <v>1.5</v>
      </c>
      <c r="G675" s="49">
        <v>70938</v>
      </c>
      <c r="H675" t="s">
        <v>249</v>
      </c>
      <c r="I675">
        <v>0</v>
      </c>
      <c r="J675">
        <v>0</v>
      </c>
      <c r="K675" t="s">
        <v>242</v>
      </c>
      <c r="L675" t="s">
        <v>2186</v>
      </c>
      <c r="M675" t="s">
        <v>7361</v>
      </c>
      <c r="N675" t="s">
        <v>254</v>
      </c>
      <c r="O675" t="s">
        <v>568</v>
      </c>
    </row>
    <row r="676" spans="1:15" x14ac:dyDescent="0.3">
      <c r="A676" t="s">
        <v>2831</v>
      </c>
      <c r="B676" t="s">
        <v>2831</v>
      </c>
      <c r="C676" t="s">
        <v>7676</v>
      </c>
      <c r="D676" s="47" t="s">
        <v>6203</v>
      </c>
      <c r="E676" s="47">
        <v>44418.408119525462</v>
      </c>
      <c r="F676" s="48">
        <v>1.5</v>
      </c>
      <c r="G676" s="49">
        <v>27089</v>
      </c>
      <c r="H676" t="s">
        <v>238</v>
      </c>
      <c r="I676">
        <v>0</v>
      </c>
      <c r="J676">
        <v>0</v>
      </c>
      <c r="K676" t="s">
        <v>246</v>
      </c>
      <c r="L676" t="s">
        <v>2186</v>
      </c>
      <c r="M676" t="s">
        <v>7677</v>
      </c>
      <c r="N676" t="s">
        <v>254</v>
      </c>
      <c r="O676" t="s">
        <v>568</v>
      </c>
    </row>
    <row r="677" spans="1:15" x14ac:dyDescent="0.3">
      <c r="A677" t="s">
        <v>2831</v>
      </c>
      <c r="B677" t="s">
        <v>2831</v>
      </c>
      <c r="C677" t="s">
        <v>7990</v>
      </c>
      <c r="D677" s="47" t="s">
        <v>6025</v>
      </c>
      <c r="E677" s="47">
        <v>44431.356051585652</v>
      </c>
      <c r="F677" s="48">
        <v>1.5</v>
      </c>
      <c r="G677" s="49">
        <v>18840</v>
      </c>
      <c r="H677" t="s">
        <v>238</v>
      </c>
      <c r="I677">
        <v>0</v>
      </c>
      <c r="J677">
        <v>0</v>
      </c>
      <c r="K677" t="s">
        <v>246</v>
      </c>
      <c r="L677" t="s">
        <v>2186</v>
      </c>
      <c r="M677" t="s">
        <v>7991</v>
      </c>
      <c r="N677" t="s">
        <v>254</v>
      </c>
      <c r="O677" t="s">
        <v>568</v>
      </c>
    </row>
    <row r="678" spans="1:15" x14ac:dyDescent="0.3">
      <c r="A678" t="s">
        <v>2831</v>
      </c>
      <c r="B678" t="s">
        <v>2831</v>
      </c>
      <c r="C678" t="s">
        <v>7999</v>
      </c>
      <c r="D678" s="47" t="s">
        <v>6196</v>
      </c>
      <c r="E678" s="47">
        <v>44439.275103854168</v>
      </c>
      <c r="F678" s="48">
        <v>1.5</v>
      </c>
      <c r="G678" s="49">
        <v>24013</v>
      </c>
      <c r="H678" t="s">
        <v>238</v>
      </c>
      <c r="I678">
        <v>0</v>
      </c>
      <c r="J678">
        <v>0</v>
      </c>
      <c r="K678" t="s">
        <v>241</v>
      </c>
      <c r="L678" t="s">
        <v>2186</v>
      </c>
      <c r="M678" t="s">
        <v>8000</v>
      </c>
      <c r="N678" t="s">
        <v>254</v>
      </c>
      <c r="O678" t="s">
        <v>568</v>
      </c>
    </row>
    <row r="679" spans="1:15" x14ac:dyDescent="0.3">
      <c r="A679" t="s">
        <v>2831</v>
      </c>
      <c r="B679" t="s">
        <v>2831</v>
      </c>
      <c r="C679" t="s">
        <v>3156</v>
      </c>
      <c r="D679" s="47" t="s">
        <v>2966</v>
      </c>
      <c r="E679" s="47">
        <v>44434.507785648151</v>
      </c>
      <c r="F679" s="48">
        <v>1.5</v>
      </c>
      <c r="G679" s="49">
        <v>30540</v>
      </c>
      <c r="H679" t="s">
        <v>249</v>
      </c>
      <c r="I679">
        <v>0</v>
      </c>
      <c r="J679">
        <v>0</v>
      </c>
      <c r="K679" t="s">
        <v>236</v>
      </c>
      <c r="L679" t="s">
        <v>2160</v>
      </c>
      <c r="M679" t="s">
        <v>2941</v>
      </c>
      <c r="N679" t="s">
        <v>254</v>
      </c>
      <c r="O679" t="s">
        <v>568</v>
      </c>
    </row>
    <row r="680" spans="1:15" x14ac:dyDescent="0.3">
      <c r="A680" t="s">
        <v>2831</v>
      </c>
      <c r="B680" t="s">
        <v>2831</v>
      </c>
      <c r="C680" t="s">
        <v>8223</v>
      </c>
      <c r="D680" s="47" t="s">
        <v>6698</v>
      </c>
      <c r="E680" s="47">
        <v>44436.487957210651</v>
      </c>
      <c r="F680" s="48">
        <v>1.5</v>
      </c>
      <c r="G680" s="49">
        <v>10319</v>
      </c>
      <c r="H680" t="s">
        <v>238</v>
      </c>
      <c r="I680">
        <v>0</v>
      </c>
      <c r="J680">
        <v>0</v>
      </c>
      <c r="K680" t="s">
        <v>236</v>
      </c>
      <c r="L680" t="s">
        <v>2186</v>
      </c>
      <c r="M680" t="s">
        <v>8224</v>
      </c>
      <c r="N680" t="s">
        <v>254</v>
      </c>
      <c r="O680" t="s">
        <v>568</v>
      </c>
    </row>
    <row r="681" spans="1:15" x14ac:dyDescent="0.3">
      <c r="A681" t="s">
        <v>2831</v>
      </c>
      <c r="B681" t="s">
        <v>2831</v>
      </c>
      <c r="C681" t="s">
        <v>8285</v>
      </c>
      <c r="D681" s="47" t="s">
        <v>5832</v>
      </c>
      <c r="E681" s="47">
        <v>44439.267012962962</v>
      </c>
      <c r="F681" s="48">
        <v>1.5</v>
      </c>
      <c r="G681" s="49">
        <v>15209</v>
      </c>
      <c r="H681" t="s">
        <v>238</v>
      </c>
      <c r="I681">
        <v>0</v>
      </c>
      <c r="J681">
        <v>0</v>
      </c>
      <c r="K681" t="s">
        <v>236</v>
      </c>
      <c r="L681" t="s">
        <v>2186</v>
      </c>
      <c r="M681" t="s">
        <v>8286</v>
      </c>
      <c r="N681" t="s">
        <v>254</v>
      </c>
      <c r="O681" t="s">
        <v>568</v>
      </c>
    </row>
    <row r="682" spans="1:15" x14ac:dyDescent="0.3">
      <c r="A682" t="s">
        <v>2831</v>
      </c>
      <c r="B682" t="s">
        <v>2831</v>
      </c>
      <c r="C682" t="s">
        <v>8339</v>
      </c>
      <c r="D682" s="47" t="s">
        <v>5810</v>
      </c>
      <c r="E682" s="47">
        <v>44433.679605821759</v>
      </c>
      <c r="F682" s="48">
        <v>1.5</v>
      </c>
      <c r="G682" s="49">
        <v>22776</v>
      </c>
      <c r="H682" t="s">
        <v>238</v>
      </c>
      <c r="I682">
        <v>0</v>
      </c>
      <c r="J682">
        <v>0</v>
      </c>
      <c r="K682" t="s">
        <v>239</v>
      </c>
      <c r="L682" t="s">
        <v>2186</v>
      </c>
      <c r="M682" t="s">
        <v>8340</v>
      </c>
      <c r="N682" t="s">
        <v>254</v>
      </c>
      <c r="O682" t="s">
        <v>568</v>
      </c>
    </row>
    <row r="683" spans="1:15" x14ac:dyDescent="0.3">
      <c r="A683" t="s">
        <v>2831</v>
      </c>
      <c r="B683" t="s">
        <v>2831</v>
      </c>
      <c r="C683" t="s">
        <v>8373</v>
      </c>
      <c r="D683" s="47" t="s">
        <v>5855</v>
      </c>
      <c r="E683" s="47">
        <v>44410.609535960648</v>
      </c>
      <c r="F683" s="48">
        <v>1.5</v>
      </c>
      <c r="G683" s="49">
        <v>18226</v>
      </c>
      <c r="H683" t="s">
        <v>238</v>
      </c>
      <c r="I683">
        <v>0</v>
      </c>
      <c r="J683">
        <v>0</v>
      </c>
      <c r="K683" t="s">
        <v>241</v>
      </c>
      <c r="L683" t="s">
        <v>2186</v>
      </c>
      <c r="M683" t="s">
        <v>8374</v>
      </c>
      <c r="N683" t="s">
        <v>254</v>
      </c>
      <c r="O683" t="s">
        <v>568</v>
      </c>
    </row>
    <row r="684" spans="1:15" x14ac:dyDescent="0.3">
      <c r="A684" t="s">
        <v>2831</v>
      </c>
      <c r="B684" t="s">
        <v>2831</v>
      </c>
      <c r="C684" t="s">
        <v>8381</v>
      </c>
      <c r="D684" s="47" t="s">
        <v>5832</v>
      </c>
      <c r="E684" s="47">
        <v>44428.404074687503</v>
      </c>
      <c r="F684" s="48">
        <v>1.5</v>
      </c>
      <c r="G684" s="49">
        <v>131419</v>
      </c>
      <c r="H684" t="s">
        <v>238</v>
      </c>
      <c r="I684">
        <v>0</v>
      </c>
      <c r="J684">
        <v>0</v>
      </c>
      <c r="K684" t="s">
        <v>246</v>
      </c>
      <c r="L684" t="s">
        <v>2186</v>
      </c>
      <c r="M684" t="s">
        <v>8382</v>
      </c>
      <c r="N684" t="s">
        <v>254</v>
      </c>
      <c r="O684" t="s">
        <v>568</v>
      </c>
    </row>
    <row r="685" spans="1:15" x14ac:dyDescent="0.3">
      <c r="A685" t="s">
        <v>2831</v>
      </c>
      <c r="B685" t="s">
        <v>2831</v>
      </c>
      <c r="C685" t="s">
        <v>8418</v>
      </c>
      <c r="D685" s="47" t="s">
        <v>6394</v>
      </c>
      <c r="E685" s="47">
        <v>44439.50772415509</v>
      </c>
      <c r="F685" s="48">
        <v>1.5</v>
      </c>
      <c r="G685" s="49">
        <v>3250</v>
      </c>
      <c r="H685" t="s">
        <v>238</v>
      </c>
      <c r="I685">
        <v>0</v>
      </c>
      <c r="J685">
        <v>0</v>
      </c>
      <c r="K685" t="s">
        <v>242</v>
      </c>
      <c r="L685" t="s">
        <v>2186</v>
      </c>
      <c r="M685" t="s">
        <v>8419</v>
      </c>
      <c r="N685" t="s">
        <v>254</v>
      </c>
      <c r="O685" t="s">
        <v>568</v>
      </c>
    </row>
    <row r="686" spans="1:15" x14ac:dyDescent="0.3">
      <c r="A686" t="s">
        <v>2831</v>
      </c>
      <c r="B686" t="s">
        <v>2831</v>
      </c>
      <c r="C686" t="s">
        <v>8585</v>
      </c>
      <c r="D686" s="47" t="s">
        <v>7001</v>
      </c>
      <c r="E686" s="47">
        <v>44438.599689351853</v>
      </c>
      <c r="F686" s="48">
        <v>1.5</v>
      </c>
      <c r="G686" s="49">
        <v>32054</v>
      </c>
      <c r="H686" t="s">
        <v>249</v>
      </c>
      <c r="I686">
        <v>0</v>
      </c>
      <c r="J686">
        <v>0</v>
      </c>
      <c r="K686" t="s">
        <v>236</v>
      </c>
      <c r="L686" t="s">
        <v>2186</v>
      </c>
      <c r="M686" t="s">
        <v>8586</v>
      </c>
      <c r="N686" t="s">
        <v>254</v>
      </c>
      <c r="O686" t="s">
        <v>568</v>
      </c>
    </row>
    <row r="687" spans="1:15" x14ac:dyDescent="0.3">
      <c r="A687" t="s">
        <v>2831</v>
      </c>
      <c r="B687" t="s">
        <v>2831</v>
      </c>
      <c r="C687" t="s">
        <v>8587</v>
      </c>
      <c r="D687" s="47" t="s">
        <v>6472</v>
      </c>
      <c r="E687" s="47">
        <v>44434.507074421294</v>
      </c>
      <c r="F687" s="48">
        <v>1.5</v>
      </c>
      <c r="G687" s="49">
        <v>47017</v>
      </c>
      <c r="H687" t="s">
        <v>249</v>
      </c>
      <c r="I687">
        <v>0</v>
      </c>
      <c r="J687">
        <v>0</v>
      </c>
      <c r="K687" t="s">
        <v>236</v>
      </c>
      <c r="L687" t="s">
        <v>2186</v>
      </c>
      <c r="M687" t="s">
        <v>8588</v>
      </c>
      <c r="N687" t="s">
        <v>254</v>
      </c>
      <c r="O687" t="s">
        <v>568</v>
      </c>
    </row>
    <row r="688" spans="1:15" x14ac:dyDescent="0.3">
      <c r="A688" t="s">
        <v>2831</v>
      </c>
      <c r="B688" t="s">
        <v>2831</v>
      </c>
      <c r="C688" t="s">
        <v>8634</v>
      </c>
      <c r="D688" s="47" t="s">
        <v>6472</v>
      </c>
      <c r="E688" s="47">
        <v>44417.690243784724</v>
      </c>
      <c r="F688" s="48">
        <v>1.5</v>
      </c>
      <c r="G688" s="49">
        <v>89627</v>
      </c>
      <c r="H688" t="s">
        <v>238</v>
      </c>
      <c r="I688">
        <v>0</v>
      </c>
      <c r="J688">
        <v>0</v>
      </c>
      <c r="K688" t="s">
        <v>242</v>
      </c>
      <c r="L688" t="s">
        <v>2186</v>
      </c>
      <c r="M688" t="s">
        <v>8635</v>
      </c>
      <c r="N688" t="s">
        <v>254</v>
      </c>
      <c r="O688" t="s">
        <v>568</v>
      </c>
    </row>
    <row r="689" spans="1:15" x14ac:dyDescent="0.3">
      <c r="A689" t="s">
        <v>2831</v>
      </c>
      <c r="B689" t="s">
        <v>2831</v>
      </c>
      <c r="C689" t="s">
        <v>3657</v>
      </c>
      <c r="D689" s="47" t="s">
        <v>3386</v>
      </c>
      <c r="E689" s="47">
        <v>44436.489503738427</v>
      </c>
      <c r="F689" s="48">
        <v>1.5</v>
      </c>
      <c r="G689" s="49">
        <v>29420</v>
      </c>
      <c r="H689" t="s">
        <v>238</v>
      </c>
      <c r="I689">
        <v>0</v>
      </c>
      <c r="J689">
        <v>0</v>
      </c>
      <c r="K689" t="s">
        <v>241</v>
      </c>
      <c r="L689" t="s">
        <v>2186</v>
      </c>
      <c r="M689" t="s">
        <v>3658</v>
      </c>
      <c r="N689" t="s">
        <v>2147</v>
      </c>
      <c r="O689" t="s">
        <v>568</v>
      </c>
    </row>
    <row r="690" spans="1:15" x14ac:dyDescent="0.3">
      <c r="A690" t="s">
        <v>2831</v>
      </c>
      <c r="B690" t="s">
        <v>2831</v>
      </c>
      <c r="C690" t="s">
        <v>3963</v>
      </c>
      <c r="D690" s="47" t="s">
        <v>3364</v>
      </c>
      <c r="E690" s="47">
        <v>44427.5260221875</v>
      </c>
      <c r="F690" s="48">
        <v>1.5</v>
      </c>
      <c r="G690" s="49">
        <v>32224</v>
      </c>
      <c r="H690" t="s">
        <v>249</v>
      </c>
      <c r="I690">
        <v>0</v>
      </c>
      <c r="J690">
        <v>0</v>
      </c>
      <c r="K690" t="s">
        <v>246</v>
      </c>
      <c r="L690" t="s">
        <v>2186</v>
      </c>
      <c r="M690" t="s">
        <v>3965</v>
      </c>
      <c r="N690" t="s">
        <v>254</v>
      </c>
      <c r="O690" t="s">
        <v>568</v>
      </c>
    </row>
    <row r="691" spans="1:15" x14ac:dyDescent="0.3">
      <c r="A691" t="s">
        <v>2831</v>
      </c>
      <c r="B691" t="s">
        <v>2831</v>
      </c>
      <c r="C691" t="s">
        <v>8983</v>
      </c>
      <c r="D691" s="47" t="s">
        <v>5689</v>
      </c>
      <c r="E691" s="47">
        <v>44438.550498067132</v>
      </c>
      <c r="F691" s="48">
        <v>1.5</v>
      </c>
      <c r="G691" s="49">
        <v>31952</v>
      </c>
      <c r="H691" t="s">
        <v>249</v>
      </c>
      <c r="I691">
        <v>0</v>
      </c>
      <c r="J691">
        <v>0</v>
      </c>
      <c r="K691" t="s">
        <v>242</v>
      </c>
      <c r="L691" t="s">
        <v>2186</v>
      </c>
      <c r="M691" t="s">
        <v>8984</v>
      </c>
      <c r="N691" t="s">
        <v>254</v>
      </c>
      <c r="O691" t="s">
        <v>568</v>
      </c>
    </row>
    <row r="692" spans="1:15" x14ac:dyDescent="0.3">
      <c r="A692" t="s">
        <v>2831</v>
      </c>
      <c r="B692" t="s">
        <v>2831</v>
      </c>
      <c r="C692" t="s">
        <v>4853</v>
      </c>
      <c r="D692" s="47" t="s">
        <v>2624</v>
      </c>
      <c r="E692" s="47">
        <v>44417.661411145833</v>
      </c>
      <c r="F692" s="48">
        <v>1.5</v>
      </c>
      <c r="G692" s="49">
        <v>7945</v>
      </c>
      <c r="H692" t="s">
        <v>238</v>
      </c>
      <c r="I692">
        <v>0</v>
      </c>
      <c r="J692">
        <v>0</v>
      </c>
      <c r="K692" t="s">
        <v>246</v>
      </c>
      <c r="L692" t="s">
        <v>2160</v>
      </c>
      <c r="M692" t="s">
        <v>4854</v>
      </c>
      <c r="N692" t="s">
        <v>254</v>
      </c>
      <c r="O692" t="s">
        <v>568</v>
      </c>
    </row>
    <row r="693" spans="1:15" x14ac:dyDescent="0.3">
      <c r="A693" t="s">
        <v>2831</v>
      </c>
      <c r="B693" t="s">
        <v>2831</v>
      </c>
      <c r="C693" t="s">
        <v>9153</v>
      </c>
      <c r="D693" s="47" t="s">
        <v>5527</v>
      </c>
      <c r="E693" s="47">
        <v>44428.719402974537</v>
      </c>
      <c r="F693" s="48">
        <v>1.5</v>
      </c>
      <c r="G693" s="49">
        <v>24905</v>
      </c>
      <c r="H693" t="s">
        <v>249</v>
      </c>
      <c r="I693">
        <v>0</v>
      </c>
      <c r="J693">
        <v>0</v>
      </c>
      <c r="K693" t="s">
        <v>242</v>
      </c>
      <c r="L693" t="s">
        <v>2186</v>
      </c>
      <c r="M693" t="s">
        <v>9154</v>
      </c>
      <c r="N693" t="s">
        <v>2147</v>
      </c>
      <c r="O693" t="s">
        <v>568</v>
      </c>
    </row>
    <row r="694" spans="1:15" x14ac:dyDescent="0.3">
      <c r="A694" t="s">
        <v>2831</v>
      </c>
      <c r="B694" t="s">
        <v>2831</v>
      </c>
      <c r="C694" t="s">
        <v>9155</v>
      </c>
      <c r="D694" s="47" t="s">
        <v>6361</v>
      </c>
      <c r="E694" s="47">
        <v>44414.657901006947</v>
      </c>
      <c r="F694" s="48">
        <v>1.5</v>
      </c>
      <c r="G694" s="49">
        <v>10795</v>
      </c>
      <c r="H694" t="s">
        <v>238</v>
      </c>
      <c r="I694">
        <v>0</v>
      </c>
      <c r="J694">
        <v>0</v>
      </c>
      <c r="K694" t="s">
        <v>241</v>
      </c>
      <c r="L694" t="s">
        <v>2186</v>
      </c>
      <c r="M694" t="s">
        <v>9156</v>
      </c>
      <c r="N694" t="s">
        <v>254</v>
      </c>
      <c r="O694" t="s">
        <v>568</v>
      </c>
    </row>
    <row r="695" spans="1:15" x14ac:dyDescent="0.3">
      <c r="A695" t="s">
        <v>2831</v>
      </c>
      <c r="B695" t="s">
        <v>2831</v>
      </c>
      <c r="C695" t="s">
        <v>9161</v>
      </c>
      <c r="D695" s="47" t="s">
        <v>5524</v>
      </c>
      <c r="E695" s="47">
        <v>44439.488810416668</v>
      </c>
      <c r="F695" s="48">
        <v>1.5</v>
      </c>
      <c r="G695" s="49">
        <v>22744</v>
      </c>
      <c r="H695" t="s">
        <v>238</v>
      </c>
      <c r="I695">
        <v>0</v>
      </c>
      <c r="J695">
        <v>0</v>
      </c>
      <c r="K695" t="s">
        <v>242</v>
      </c>
      <c r="L695" t="s">
        <v>2186</v>
      </c>
      <c r="M695" t="s">
        <v>9162</v>
      </c>
      <c r="N695" t="s">
        <v>2147</v>
      </c>
      <c r="O695" t="s">
        <v>568</v>
      </c>
    </row>
    <row r="696" spans="1:15" x14ac:dyDescent="0.3">
      <c r="A696" t="s">
        <v>2831</v>
      </c>
      <c r="B696" t="s">
        <v>2831</v>
      </c>
      <c r="C696" t="s">
        <v>9213</v>
      </c>
      <c r="D696" s="47" t="s">
        <v>5492</v>
      </c>
      <c r="E696" s="47">
        <v>44431.362286076386</v>
      </c>
      <c r="F696" s="48">
        <v>1.5</v>
      </c>
      <c r="G696" s="49">
        <v>22270</v>
      </c>
      <c r="H696" t="s">
        <v>238</v>
      </c>
      <c r="I696">
        <v>0</v>
      </c>
      <c r="J696">
        <v>0</v>
      </c>
      <c r="K696" t="s">
        <v>242</v>
      </c>
      <c r="L696" t="s">
        <v>2186</v>
      </c>
      <c r="M696" t="s">
        <v>9214</v>
      </c>
      <c r="N696" t="s">
        <v>254</v>
      </c>
      <c r="O696" t="s">
        <v>568</v>
      </c>
    </row>
    <row r="697" spans="1:15" x14ac:dyDescent="0.3">
      <c r="A697" t="s">
        <v>2831</v>
      </c>
      <c r="B697" t="s">
        <v>2831</v>
      </c>
      <c r="C697" t="s">
        <v>5184</v>
      </c>
      <c r="D697" s="47" t="s">
        <v>2672</v>
      </c>
      <c r="E697" s="47">
        <v>44410.613438194443</v>
      </c>
      <c r="F697" s="48">
        <v>1.5</v>
      </c>
      <c r="G697" s="49">
        <v>3196</v>
      </c>
      <c r="H697" t="s">
        <v>238</v>
      </c>
      <c r="I697">
        <v>0</v>
      </c>
      <c r="J697">
        <v>0</v>
      </c>
      <c r="K697" t="s">
        <v>246</v>
      </c>
      <c r="L697" t="s">
        <v>2160</v>
      </c>
      <c r="M697" t="s">
        <v>5186</v>
      </c>
      <c r="N697" t="s">
        <v>2147</v>
      </c>
      <c r="O697" t="s">
        <v>568</v>
      </c>
    </row>
    <row r="698" spans="1:15" x14ac:dyDescent="0.3">
      <c r="A698" t="s">
        <v>2831</v>
      </c>
      <c r="B698" t="s">
        <v>2831</v>
      </c>
      <c r="C698" t="s">
        <v>9460</v>
      </c>
      <c r="D698" s="47" t="s">
        <v>5832</v>
      </c>
      <c r="E698" s="47">
        <v>44439.602477048611</v>
      </c>
      <c r="F698" s="48">
        <v>1.5</v>
      </c>
      <c r="G698" s="49">
        <v>29506</v>
      </c>
      <c r="H698" t="s">
        <v>249</v>
      </c>
      <c r="I698">
        <v>0</v>
      </c>
      <c r="J698">
        <v>0</v>
      </c>
      <c r="K698" t="s">
        <v>236</v>
      </c>
      <c r="L698" t="s">
        <v>2186</v>
      </c>
      <c r="M698" t="s">
        <v>9461</v>
      </c>
      <c r="N698" t="s">
        <v>254</v>
      </c>
      <c r="O698" t="s">
        <v>568</v>
      </c>
    </row>
    <row r="699" spans="1:15" x14ac:dyDescent="0.3">
      <c r="A699" t="s">
        <v>2831</v>
      </c>
      <c r="B699" t="s">
        <v>2831</v>
      </c>
      <c r="C699" t="s">
        <v>9482</v>
      </c>
      <c r="D699" s="47" t="s">
        <v>6080</v>
      </c>
      <c r="E699" s="47">
        <v>44439.65570142361</v>
      </c>
      <c r="F699" s="48">
        <v>1.5</v>
      </c>
      <c r="G699" s="49">
        <v>60982</v>
      </c>
      <c r="H699" t="s">
        <v>238</v>
      </c>
      <c r="I699">
        <v>0</v>
      </c>
      <c r="J699">
        <v>0</v>
      </c>
      <c r="K699" t="s">
        <v>236</v>
      </c>
      <c r="L699" t="s">
        <v>2186</v>
      </c>
      <c r="M699" t="s">
        <v>9483</v>
      </c>
      <c r="N699" t="s">
        <v>254</v>
      </c>
      <c r="O699" t="s">
        <v>568</v>
      </c>
    </row>
    <row r="700" spans="1:15" x14ac:dyDescent="0.3">
      <c r="A700" t="s">
        <v>2831</v>
      </c>
      <c r="B700" t="s">
        <v>2831</v>
      </c>
      <c r="C700" t="s">
        <v>9526</v>
      </c>
      <c r="D700" s="47" t="s">
        <v>5978</v>
      </c>
      <c r="E700" s="47">
        <v>44419.704051620371</v>
      </c>
      <c r="F700" s="48">
        <v>1.5</v>
      </c>
      <c r="G700" s="49">
        <v>80498</v>
      </c>
      <c r="H700" t="s">
        <v>238</v>
      </c>
      <c r="I700">
        <v>0</v>
      </c>
      <c r="J700">
        <v>0</v>
      </c>
      <c r="K700" t="s">
        <v>242</v>
      </c>
      <c r="L700" t="s">
        <v>2186</v>
      </c>
      <c r="M700" t="s">
        <v>8382</v>
      </c>
      <c r="N700" t="s">
        <v>254</v>
      </c>
      <c r="O700" t="s">
        <v>568</v>
      </c>
    </row>
    <row r="701" spans="1:15" x14ac:dyDescent="0.3">
      <c r="A701" t="s">
        <v>2831</v>
      </c>
      <c r="B701" t="s">
        <v>2831</v>
      </c>
      <c r="C701" t="s">
        <v>9746</v>
      </c>
      <c r="D701" s="47" t="s">
        <v>4470</v>
      </c>
      <c r="E701" s="47">
        <v>44427.689789849537</v>
      </c>
      <c r="F701" s="48">
        <v>1.5</v>
      </c>
      <c r="G701" s="49">
        <v>26279</v>
      </c>
      <c r="H701" t="s">
        <v>249</v>
      </c>
      <c r="I701">
        <v>0</v>
      </c>
      <c r="J701">
        <v>0</v>
      </c>
      <c r="K701" t="s">
        <v>242</v>
      </c>
      <c r="L701" t="s">
        <v>2160</v>
      </c>
      <c r="M701" t="s">
        <v>9747</v>
      </c>
      <c r="N701" t="s">
        <v>2147</v>
      </c>
      <c r="O701" t="s">
        <v>568</v>
      </c>
    </row>
    <row r="702" spans="1:15" x14ac:dyDescent="0.3">
      <c r="A702" t="s">
        <v>2831</v>
      </c>
      <c r="B702" t="s">
        <v>2831</v>
      </c>
      <c r="C702" t="s">
        <v>9817</v>
      </c>
      <c r="D702" s="47" t="s">
        <v>5701</v>
      </c>
      <c r="E702" s="47">
        <v>44433.454490312499</v>
      </c>
      <c r="F702" s="48">
        <v>1.5</v>
      </c>
      <c r="G702" s="49">
        <v>41699</v>
      </c>
      <c r="H702" t="s">
        <v>249</v>
      </c>
      <c r="I702">
        <v>0</v>
      </c>
      <c r="J702">
        <v>0</v>
      </c>
      <c r="K702" t="s">
        <v>246</v>
      </c>
      <c r="L702" t="s">
        <v>2186</v>
      </c>
      <c r="M702" t="s">
        <v>9818</v>
      </c>
      <c r="N702" t="s">
        <v>254</v>
      </c>
      <c r="O702" t="s">
        <v>568</v>
      </c>
    </row>
    <row r="703" spans="1:15" x14ac:dyDescent="0.3">
      <c r="A703" t="s">
        <v>2831</v>
      </c>
      <c r="B703" t="s">
        <v>2831</v>
      </c>
      <c r="C703" t="s">
        <v>9853</v>
      </c>
      <c r="D703" s="47" t="s">
        <v>5724</v>
      </c>
      <c r="E703" s="47">
        <v>44417.686495868053</v>
      </c>
      <c r="F703" s="48">
        <v>1.5</v>
      </c>
      <c r="G703" s="49">
        <v>50763</v>
      </c>
      <c r="H703" t="s">
        <v>238</v>
      </c>
      <c r="I703">
        <v>0</v>
      </c>
      <c r="J703">
        <v>0</v>
      </c>
      <c r="K703" t="s">
        <v>246</v>
      </c>
      <c r="L703" t="s">
        <v>2186</v>
      </c>
      <c r="M703" t="s">
        <v>9854</v>
      </c>
      <c r="N703" t="s">
        <v>254</v>
      </c>
      <c r="O703" t="s">
        <v>568</v>
      </c>
    </row>
    <row r="704" spans="1:15" x14ac:dyDescent="0.3">
      <c r="A704" t="s">
        <v>2831</v>
      </c>
      <c r="B704" t="s">
        <v>2831</v>
      </c>
      <c r="C704" t="s">
        <v>9863</v>
      </c>
      <c r="D704" s="47" t="s">
        <v>5686</v>
      </c>
      <c r="E704" s="47">
        <v>44412.674094710645</v>
      </c>
      <c r="F704" s="48">
        <v>1.5</v>
      </c>
      <c r="G704" s="49">
        <v>16473</v>
      </c>
      <c r="H704" t="s">
        <v>249</v>
      </c>
      <c r="I704">
        <v>1</v>
      </c>
      <c r="J704">
        <v>389.49</v>
      </c>
      <c r="K704" t="s">
        <v>242</v>
      </c>
      <c r="L704" t="s">
        <v>2186</v>
      </c>
      <c r="M704" t="s">
        <v>9864</v>
      </c>
      <c r="N704" t="s">
        <v>254</v>
      </c>
      <c r="O704" t="s">
        <v>568</v>
      </c>
    </row>
    <row r="705" spans="1:15" x14ac:dyDescent="0.3">
      <c r="A705" t="s">
        <v>2831</v>
      </c>
      <c r="B705" t="s">
        <v>2831</v>
      </c>
      <c r="C705" t="s">
        <v>9910</v>
      </c>
      <c r="D705" s="47" t="s">
        <v>5455</v>
      </c>
      <c r="E705" s="47">
        <v>44433.467515127311</v>
      </c>
      <c r="F705" s="48">
        <v>1.5</v>
      </c>
      <c r="G705" s="49">
        <v>8741</v>
      </c>
      <c r="H705" t="s">
        <v>249</v>
      </c>
      <c r="I705">
        <v>0</v>
      </c>
      <c r="J705">
        <v>0</v>
      </c>
      <c r="K705" t="s">
        <v>236</v>
      </c>
      <c r="L705" t="s">
        <v>1535</v>
      </c>
      <c r="M705" t="s">
        <v>1535</v>
      </c>
      <c r="N705" t="s">
        <v>254</v>
      </c>
      <c r="O705" t="s">
        <v>568</v>
      </c>
    </row>
    <row r="706" spans="1:15" x14ac:dyDescent="0.3">
      <c r="A706" t="s">
        <v>2831</v>
      </c>
      <c r="B706" t="s">
        <v>2831</v>
      </c>
      <c r="C706" t="s">
        <v>3659</v>
      </c>
      <c r="D706" s="47" t="s">
        <v>3372</v>
      </c>
      <c r="E706" s="47">
        <v>44438.602544791669</v>
      </c>
      <c r="F706" s="48">
        <v>1.5</v>
      </c>
      <c r="G706" s="49">
        <v>41242</v>
      </c>
      <c r="H706" t="s">
        <v>249</v>
      </c>
      <c r="I706">
        <v>0</v>
      </c>
      <c r="J706">
        <v>0</v>
      </c>
      <c r="K706" t="s">
        <v>236</v>
      </c>
      <c r="L706" t="s">
        <v>1535</v>
      </c>
      <c r="M706" t="s">
        <v>1535</v>
      </c>
      <c r="N706" t="s">
        <v>254</v>
      </c>
      <c r="O706" t="s">
        <v>568</v>
      </c>
    </row>
    <row r="707" spans="1:15" x14ac:dyDescent="0.3">
      <c r="A707" t="s">
        <v>2831</v>
      </c>
      <c r="B707" t="s">
        <v>2831</v>
      </c>
      <c r="C707" t="s">
        <v>9979</v>
      </c>
      <c r="D707" s="47" t="s">
        <v>5455</v>
      </c>
      <c r="E707" s="47">
        <v>44433.576333831021</v>
      </c>
      <c r="F707" s="48">
        <v>1.5</v>
      </c>
      <c r="G707" s="49">
        <v>24510</v>
      </c>
      <c r="H707" t="s">
        <v>249</v>
      </c>
      <c r="I707">
        <v>0</v>
      </c>
      <c r="J707">
        <v>0</v>
      </c>
      <c r="K707" t="s">
        <v>236</v>
      </c>
      <c r="L707" t="s">
        <v>1535</v>
      </c>
      <c r="M707" t="s">
        <v>1535</v>
      </c>
      <c r="N707" t="s">
        <v>254</v>
      </c>
      <c r="O707" t="s">
        <v>568</v>
      </c>
    </row>
    <row r="708" spans="1:15" x14ac:dyDescent="0.3">
      <c r="A708" t="s">
        <v>2831</v>
      </c>
      <c r="B708" t="s">
        <v>2831</v>
      </c>
      <c r="C708" t="s">
        <v>9984</v>
      </c>
      <c r="D708" s="47" t="s">
        <v>5455</v>
      </c>
      <c r="E708" s="47">
        <v>44438.603608020836</v>
      </c>
      <c r="F708" s="48">
        <v>1.5</v>
      </c>
      <c r="G708" s="49">
        <v>30847</v>
      </c>
      <c r="H708" t="s">
        <v>249</v>
      </c>
      <c r="I708">
        <v>0</v>
      </c>
      <c r="J708">
        <v>0</v>
      </c>
      <c r="K708" t="s">
        <v>236</v>
      </c>
      <c r="L708" t="s">
        <v>1535</v>
      </c>
      <c r="M708" t="s">
        <v>1535</v>
      </c>
      <c r="N708" t="s">
        <v>254</v>
      </c>
      <c r="O708" t="s">
        <v>568</v>
      </c>
    </row>
    <row r="709" spans="1:15" x14ac:dyDescent="0.3">
      <c r="A709" t="s">
        <v>2831</v>
      </c>
      <c r="B709" t="s">
        <v>2831</v>
      </c>
      <c r="C709" t="s">
        <v>3660</v>
      </c>
      <c r="D709" s="47" t="s">
        <v>3411</v>
      </c>
      <c r="E709" s="47">
        <v>44438.5987622338</v>
      </c>
      <c r="F709" s="48">
        <v>1.5</v>
      </c>
      <c r="G709" s="49">
        <v>17309</v>
      </c>
      <c r="H709" t="s">
        <v>249</v>
      </c>
      <c r="I709">
        <v>0</v>
      </c>
      <c r="J709">
        <v>0</v>
      </c>
      <c r="K709" t="s">
        <v>236</v>
      </c>
      <c r="L709" t="s">
        <v>1535</v>
      </c>
      <c r="M709" t="s">
        <v>1535</v>
      </c>
      <c r="N709" t="s">
        <v>254</v>
      </c>
      <c r="O709" t="s">
        <v>568</v>
      </c>
    </row>
    <row r="710" spans="1:15" x14ac:dyDescent="0.3">
      <c r="A710" t="s">
        <v>2831</v>
      </c>
      <c r="B710" t="s">
        <v>2831</v>
      </c>
      <c r="C710" t="s">
        <v>10030</v>
      </c>
      <c r="D710" s="47" t="s">
        <v>7001</v>
      </c>
      <c r="E710" s="47">
        <v>44433.468760034724</v>
      </c>
      <c r="F710" s="48">
        <v>1.5</v>
      </c>
      <c r="G710" s="49">
        <v>12037</v>
      </c>
      <c r="H710" t="s">
        <v>249</v>
      </c>
      <c r="I710">
        <v>0</v>
      </c>
      <c r="J710">
        <v>0</v>
      </c>
      <c r="K710" t="s">
        <v>236</v>
      </c>
      <c r="L710" t="s">
        <v>1535</v>
      </c>
      <c r="M710" t="s">
        <v>1535</v>
      </c>
      <c r="N710" t="s">
        <v>254</v>
      </c>
      <c r="O710" t="s">
        <v>568</v>
      </c>
    </row>
    <row r="711" spans="1:15" x14ac:dyDescent="0.3">
      <c r="A711" t="s">
        <v>2831</v>
      </c>
      <c r="B711" t="s">
        <v>2831</v>
      </c>
      <c r="C711" t="s">
        <v>10050</v>
      </c>
      <c r="D711" s="47" t="s">
        <v>6290</v>
      </c>
      <c r="E711" s="47">
        <v>44433.578282025461</v>
      </c>
      <c r="F711" s="48">
        <v>1.5</v>
      </c>
      <c r="G711" s="49">
        <v>29495</v>
      </c>
      <c r="H711" t="s">
        <v>249</v>
      </c>
      <c r="I711">
        <v>0</v>
      </c>
      <c r="J711">
        <v>0</v>
      </c>
      <c r="K711" t="s">
        <v>236</v>
      </c>
      <c r="L711" t="s">
        <v>1535</v>
      </c>
      <c r="M711" t="s">
        <v>1535</v>
      </c>
      <c r="N711" t="s">
        <v>254</v>
      </c>
      <c r="O711" t="s">
        <v>568</v>
      </c>
    </row>
    <row r="712" spans="1:15" x14ac:dyDescent="0.3">
      <c r="A712" t="s">
        <v>2831</v>
      </c>
      <c r="B712" t="s">
        <v>2831</v>
      </c>
      <c r="C712" t="s">
        <v>10066</v>
      </c>
      <c r="D712" s="47" t="s">
        <v>5455</v>
      </c>
      <c r="E712" s="47">
        <v>44438.601446909721</v>
      </c>
      <c r="F712" s="48">
        <v>1.5</v>
      </c>
      <c r="G712" s="49">
        <v>16864</v>
      </c>
      <c r="H712" t="s">
        <v>249</v>
      </c>
      <c r="I712">
        <v>0</v>
      </c>
      <c r="J712">
        <v>0</v>
      </c>
      <c r="K712" t="s">
        <v>236</v>
      </c>
      <c r="L712" t="s">
        <v>1535</v>
      </c>
      <c r="M712" t="s">
        <v>1535</v>
      </c>
      <c r="N712" t="s">
        <v>254</v>
      </c>
      <c r="O712" t="s">
        <v>568</v>
      </c>
    </row>
    <row r="713" spans="1:15" x14ac:dyDescent="0.3">
      <c r="A713" t="s">
        <v>2831</v>
      </c>
      <c r="B713" t="s">
        <v>2831</v>
      </c>
      <c r="C713" t="s">
        <v>10090</v>
      </c>
      <c r="D713" s="47" t="s">
        <v>5475</v>
      </c>
      <c r="E713" s="47">
        <v>44438.451699502315</v>
      </c>
      <c r="F713" s="48">
        <v>1.5</v>
      </c>
      <c r="G713" s="49">
        <v>15578</v>
      </c>
      <c r="H713" t="s">
        <v>249</v>
      </c>
      <c r="I713">
        <v>0</v>
      </c>
      <c r="J713">
        <v>0</v>
      </c>
      <c r="K713" t="s">
        <v>236</v>
      </c>
      <c r="L713" t="s">
        <v>1535</v>
      </c>
      <c r="M713" t="s">
        <v>1535</v>
      </c>
      <c r="N713" t="s">
        <v>254</v>
      </c>
      <c r="O713" t="s">
        <v>568</v>
      </c>
    </row>
    <row r="714" spans="1:15" x14ac:dyDescent="0.3">
      <c r="A714" t="s">
        <v>2831</v>
      </c>
      <c r="B714" t="s">
        <v>2831</v>
      </c>
      <c r="C714" t="s">
        <v>10144</v>
      </c>
      <c r="D714" s="47" t="s">
        <v>5455</v>
      </c>
      <c r="E714" s="47">
        <v>44433.464120682867</v>
      </c>
      <c r="F714" s="48">
        <v>1.5</v>
      </c>
      <c r="G714" s="49">
        <v>28064</v>
      </c>
      <c r="H714" t="s">
        <v>249</v>
      </c>
      <c r="I714">
        <v>0</v>
      </c>
      <c r="J714">
        <v>0</v>
      </c>
      <c r="K714" t="s">
        <v>236</v>
      </c>
      <c r="L714" t="s">
        <v>1535</v>
      </c>
      <c r="M714" t="s">
        <v>1535</v>
      </c>
      <c r="N714" t="s">
        <v>254</v>
      </c>
      <c r="O714" t="s">
        <v>568</v>
      </c>
    </row>
    <row r="715" spans="1:15" x14ac:dyDescent="0.3">
      <c r="A715" t="s">
        <v>2831</v>
      </c>
      <c r="B715" t="s">
        <v>2831</v>
      </c>
      <c r="C715" t="s">
        <v>10200</v>
      </c>
      <c r="D715" s="47" t="s">
        <v>2490</v>
      </c>
      <c r="E715" s="47">
        <v>44428.475335069445</v>
      </c>
      <c r="F715" s="48">
        <v>1.5</v>
      </c>
      <c r="G715" s="49">
        <v>10736</v>
      </c>
      <c r="H715" t="s">
        <v>249</v>
      </c>
      <c r="I715">
        <v>0</v>
      </c>
      <c r="J715">
        <v>0</v>
      </c>
      <c r="K715" t="s">
        <v>239</v>
      </c>
      <c r="L715" t="s">
        <v>2176</v>
      </c>
      <c r="M715" t="s">
        <v>10201</v>
      </c>
      <c r="N715" t="s">
        <v>254</v>
      </c>
      <c r="O715" t="s">
        <v>568</v>
      </c>
    </row>
    <row r="716" spans="1:15" x14ac:dyDescent="0.3">
      <c r="A716" t="s">
        <v>2831</v>
      </c>
      <c r="B716" t="s">
        <v>2831</v>
      </c>
      <c r="C716" t="s">
        <v>10290</v>
      </c>
      <c r="D716" s="47" t="s">
        <v>5855</v>
      </c>
      <c r="E716" s="47">
        <v>44425.664479166669</v>
      </c>
      <c r="F716" s="48">
        <v>1.5</v>
      </c>
      <c r="G716" s="49">
        <v>44968</v>
      </c>
      <c r="H716" t="s">
        <v>238</v>
      </c>
      <c r="I716">
        <v>0</v>
      </c>
      <c r="J716">
        <v>0</v>
      </c>
      <c r="K716" t="s">
        <v>242</v>
      </c>
      <c r="L716" t="s">
        <v>2186</v>
      </c>
      <c r="M716" t="s">
        <v>10291</v>
      </c>
      <c r="N716" t="s">
        <v>254</v>
      </c>
      <c r="O716" t="s">
        <v>568</v>
      </c>
    </row>
    <row r="717" spans="1:15" x14ac:dyDescent="0.3">
      <c r="A717" t="s">
        <v>2831</v>
      </c>
      <c r="B717" t="s">
        <v>2831</v>
      </c>
      <c r="C717" t="s">
        <v>5065</v>
      </c>
      <c r="D717" s="47" t="s">
        <v>2631</v>
      </c>
      <c r="E717" s="47">
        <v>44428.408486805558</v>
      </c>
      <c r="F717" s="48">
        <v>1.5</v>
      </c>
      <c r="G717" s="49">
        <v>20364</v>
      </c>
      <c r="H717" t="s">
        <v>238</v>
      </c>
      <c r="I717">
        <v>0</v>
      </c>
      <c r="J717">
        <v>0</v>
      </c>
      <c r="K717" t="s">
        <v>242</v>
      </c>
      <c r="L717" t="s">
        <v>2160</v>
      </c>
      <c r="M717" t="s">
        <v>4847</v>
      </c>
      <c r="N717" t="s">
        <v>254</v>
      </c>
      <c r="O717" t="s">
        <v>568</v>
      </c>
    </row>
    <row r="718" spans="1:15" x14ac:dyDescent="0.3">
      <c r="A718" t="s">
        <v>2831</v>
      </c>
      <c r="B718" t="s">
        <v>2831</v>
      </c>
      <c r="C718" t="s">
        <v>10469</v>
      </c>
      <c r="D718" s="47" t="s">
        <v>6766</v>
      </c>
      <c r="E718" s="47">
        <v>44414.66084074074</v>
      </c>
      <c r="F718" s="48">
        <v>1.5</v>
      </c>
      <c r="G718" s="49">
        <v>28820</v>
      </c>
      <c r="H718" t="s">
        <v>238</v>
      </c>
      <c r="I718">
        <v>0</v>
      </c>
      <c r="J718">
        <v>0</v>
      </c>
      <c r="K718" t="s">
        <v>242</v>
      </c>
      <c r="L718" t="s">
        <v>2186</v>
      </c>
      <c r="M718" t="s">
        <v>10470</v>
      </c>
      <c r="N718" t="s">
        <v>254</v>
      </c>
      <c r="O718" t="s">
        <v>568</v>
      </c>
    </row>
    <row r="719" spans="1:15" x14ac:dyDescent="0.3">
      <c r="A719" t="s">
        <v>2831</v>
      </c>
      <c r="B719" t="s">
        <v>2831</v>
      </c>
      <c r="C719" t="s">
        <v>2995</v>
      </c>
      <c r="D719" s="47" t="s">
        <v>2956</v>
      </c>
      <c r="E719" s="47">
        <v>44433.678726620368</v>
      </c>
      <c r="F719" s="48">
        <v>1.5</v>
      </c>
      <c r="G719" s="49">
        <v>7793</v>
      </c>
      <c r="H719" t="s">
        <v>238</v>
      </c>
      <c r="I719">
        <v>0</v>
      </c>
      <c r="J719">
        <v>0</v>
      </c>
      <c r="K719" t="s">
        <v>236</v>
      </c>
      <c r="L719" t="s">
        <v>2160</v>
      </c>
      <c r="M719" t="s">
        <v>2925</v>
      </c>
      <c r="N719" t="s">
        <v>254</v>
      </c>
      <c r="O719" t="s">
        <v>568</v>
      </c>
    </row>
    <row r="720" spans="1:15" x14ac:dyDescent="0.3">
      <c r="A720" t="s">
        <v>2831</v>
      </c>
      <c r="B720" t="s">
        <v>2831</v>
      </c>
      <c r="C720" t="s">
        <v>5565</v>
      </c>
      <c r="D720" s="47" t="s">
        <v>5566</v>
      </c>
      <c r="E720" s="47">
        <v>44393.624899074071</v>
      </c>
      <c r="F720" s="48">
        <v>1.5833333333333333</v>
      </c>
      <c r="G720" s="49">
        <v>91900</v>
      </c>
      <c r="H720" t="s">
        <v>249</v>
      </c>
      <c r="I720">
        <v>0</v>
      </c>
      <c r="J720">
        <v>0</v>
      </c>
      <c r="K720" t="s">
        <v>236</v>
      </c>
      <c r="L720" t="s">
        <v>2186</v>
      </c>
      <c r="M720" t="s">
        <v>5567</v>
      </c>
      <c r="N720" t="s">
        <v>254</v>
      </c>
      <c r="O720" t="s">
        <v>568</v>
      </c>
    </row>
    <row r="721" spans="1:15" x14ac:dyDescent="0.3">
      <c r="A721" t="s">
        <v>2831</v>
      </c>
      <c r="B721" t="s">
        <v>2831</v>
      </c>
      <c r="C721" t="s">
        <v>5589</v>
      </c>
      <c r="D721" s="47" t="s">
        <v>5566</v>
      </c>
      <c r="E721" s="47">
        <v>44383.702064351855</v>
      </c>
      <c r="F721" s="48">
        <v>1.5833333333333333</v>
      </c>
      <c r="G721" s="49">
        <v>26637</v>
      </c>
      <c r="H721" t="s">
        <v>238</v>
      </c>
      <c r="I721">
        <v>0</v>
      </c>
      <c r="J721">
        <v>0</v>
      </c>
      <c r="K721" t="s">
        <v>246</v>
      </c>
      <c r="L721" t="s">
        <v>2186</v>
      </c>
      <c r="M721" t="s">
        <v>5590</v>
      </c>
      <c r="N721" t="s">
        <v>254</v>
      </c>
      <c r="O721" t="s">
        <v>568</v>
      </c>
    </row>
    <row r="722" spans="1:15" x14ac:dyDescent="0.3">
      <c r="A722" t="s">
        <v>2831</v>
      </c>
      <c r="B722" t="s">
        <v>2831</v>
      </c>
      <c r="C722" t="s">
        <v>5838</v>
      </c>
      <c r="D722" s="47" t="s">
        <v>5582</v>
      </c>
      <c r="E722" s="47">
        <v>44383.677501423612</v>
      </c>
      <c r="F722" s="48">
        <v>1.5833333333333333</v>
      </c>
      <c r="G722" s="49">
        <v>50101</v>
      </c>
      <c r="H722" t="s">
        <v>238</v>
      </c>
      <c r="I722">
        <v>0</v>
      </c>
      <c r="J722">
        <v>0</v>
      </c>
      <c r="K722" t="s">
        <v>239</v>
      </c>
      <c r="L722" t="s">
        <v>2186</v>
      </c>
      <c r="M722" t="s">
        <v>5839</v>
      </c>
      <c r="N722" t="s">
        <v>2147</v>
      </c>
      <c r="O722" t="s">
        <v>568</v>
      </c>
    </row>
    <row r="723" spans="1:15" x14ac:dyDescent="0.3">
      <c r="A723" t="s">
        <v>2831</v>
      </c>
      <c r="B723" t="s">
        <v>2831</v>
      </c>
      <c r="C723" t="s">
        <v>5906</v>
      </c>
      <c r="D723" s="47" t="s">
        <v>5832</v>
      </c>
      <c r="E723" s="47">
        <v>44407.359284027778</v>
      </c>
      <c r="F723" s="48">
        <v>1.5833333333333333</v>
      </c>
      <c r="G723" s="49">
        <v>4095</v>
      </c>
      <c r="H723" t="s">
        <v>238</v>
      </c>
      <c r="I723">
        <v>0</v>
      </c>
      <c r="J723">
        <v>0</v>
      </c>
      <c r="K723" t="s">
        <v>242</v>
      </c>
      <c r="L723" t="s">
        <v>2176</v>
      </c>
      <c r="M723" t="s">
        <v>5907</v>
      </c>
      <c r="N723" t="s">
        <v>254</v>
      </c>
      <c r="O723" t="s">
        <v>568</v>
      </c>
    </row>
    <row r="724" spans="1:15" x14ac:dyDescent="0.3">
      <c r="A724" t="s">
        <v>2831</v>
      </c>
      <c r="B724" t="s">
        <v>2831</v>
      </c>
      <c r="C724" t="s">
        <v>5908</v>
      </c>
      <c r="D724" s="47" t="s">
        <v>5582</v>
      </c>
      <c r="E724" s="47">
        <v>44383.690261539348</v>
      </c>
      <c r="F724" s="48">
        <v>1.5833333333333333</v>
      </c>
      <c r="G724" s="49">
        <v>52956</v>
      </c>
      <c r="H724" t="s">
        <v>238</v>
      </c>
      <c r="I724">
        <v>0</v>
      </c>
      <c r="J724">
        <v>0</v>
      </c>
      <c r="K724" t="s">
        <v>242</v>
      </c>
      <c r="L724" t="s">
        <v>2186</v>
      </c>
      <c r="M724" t="s">
        <v>5909</v>
      </c>
      <c r="N724" t="s">
        <v>254</v>
      </c>
      <c r="O724" t="s">
        <v>568</v>
      </c>
    </row>
    <row r="725" spans="1:15" x14ac:dyDescent="0.3">
      <c r="A725" t="s">
        <v>2831</v>
      </c>
      <c r="B725" t="s">
        <v>2831</v>
      </c>
      <c r="C725" t="s">
        <v>5988</v>
      </c>
      <c r="D725" s="47" t="s">
        <v>5527</v>
      </c>
      <c r="E725" s="47">
        <v>44399.51241570602</v>
      </c>
      <c r="F725" s="48">
        <v>1.5833333333333333</v>
      </c>
      <c r="G725" s="49">
        <v>16401</v>
      </c>
      <c r="H725" t="s">
        <v>249</v>
      </c>
      <c r="I725">
        <v>0</v>
      </c>
      <c r="J725">
        <v>0</v>
      </c>
      <c r="K725" t="s">
        <v>236</v>
      </c>
      <c r="L725" t="s">
        <v>2186</v>
      </c>
      <c r="M725" t="s">
        <v>5989</v>
      </c>
      <c r="N725" t="s">
        <v>254</v>
      </c>
      <c r="O725" t="s">
        <v>568</v>
      </c>
    </row>
    <row r="726" spans="1:15" x14ac:dyDescent="0.3">
      <c r="A726" t="s">
        <v>2831</v>
      </c>
      <c r="B726" t="s">
        <v>2831</v>
      </c>
      <c r="C726" t="s">
        <v>6069</v>
      </c>
      <c r="D726" s="47" t="s">
        <v>5513</v>
      </c>
      <c r="E726" s="47">
        <v>44383.674805405091</v>
      </c>
      <c r="F726" s="48">
        <v>1.5833333333333333</v>
      </c>
      <c r="G726" s="49">
        <v>11356</v>
      </c>
      <c r="H726" t="s">
        <v>238</v>
      </c>
      <c r="I726">
        <v>0</v>
      </c>
      <c r="J726">
        <v>0</v>
      </c>
      <c r="K726" t="s">
        <v>242</v>
      </c>
      <c r="L726" t="s">
        <v>2186</v>
      </c>
      <c r="M726" t="s">
        <v>6070</v>
      </c>
      <c r="N726" t="s">
        <v>254</v>
      </c>
      <c r="O726" t="s">
        <v>568</v>
      </c>
    </row>
    <row r="727" spans="1:15" x14ac:dyDescent="0.3">
      <c r="A727" t="s">
        <v>2831</v>
      </c>
      <c r="B727" t="s">
        <v>2831</v>
      </c>
      <c r="C727" t="s">
        <v>6346</v>
      </c>
      <c r="D727" s="47" t="s">
        <v>5527</v>
      </c>
      <c r="E727" s="47">
        <v>44391.338274652779</v>
      </c>
      <c r="F727" s="48">
        <v>1.5833333333333333</v>
      </c>
      <c r="G727" s="49">
        <v>12547</v>
      </c>
      <c r="H727" t="s">
        <v>238</v>
      </c>
      <c r="I727">
        <v>0</v>
      </c>
      <c r="J727">
        <v>0</v>
      </c>
      <c r="K727" t="s">
        <v>241</v>
      </c>
      <c r="L727" t="s">
        <v>2186</v>
      </c>
      <c r="M727" t="s">
        <v>6347</v>
      </c>
      <c r="N727" t="s">
        <v>254</v>
      </c>
      <c r="O727" t="s">
        <v>568</v>
      </c>
    </row>
    <row r="728" spans="1:15" x14ac:dyDescent="0.3">
      <c r="A728" t="s">
        <v>2831</v>
      </c>
      <c r="B728" t="s">
        <v>2831</v>
      </c>
      <c r="C728" t="s">
        <v>6579</v>
      </c>
      <c r="D728" s="47" t="s">
        <v>5546</v>
      </c>
      <c r="E728" s="47">
        <v>44407.642975694442</v>
      </c>
      <c r="F728" s="48">
        <v>1.5833333333333333</v>
      </c>
      <c r="G728" s="49">
        <v>22077</v>
      </c>
      <c r="H728" t="s">
        <v>238</v>
      </c>
      <c r="I728">
        <v>0</v>
      </c>
      <c r="J728">
        <v>0</v>
      </c>
      <c r="K728" t="s">
        <v>241</v>
      </c>
      <c r="L728" t="s">
        <v>2186</v>
      </c>
      <c r="M728" t="s">
        <v>6580</v>
      </c>
      <c r="N728" t="s">
        <v>254</v>
      </c>
      <c r="O728" t="s">
        <v>568</v>
      </c>
    </row>
    <row r="729" spans="1:15" x14ac:dyDescent="0.3">
      <c r="A729" t="s">
        <v>2831</v>
      </c>
      <c r="B729" t="s">
        <v>2831</v>
      </c>
      <c r="C729" t="s">
        <v>6625</v>
      </c>
      <c r="D729" s="47" t="s">
        <v>5625</v>
      </c>
      <c r="E729" s="47">
        <v>44393.483092048613</v>
      </c>
      <c r="F729" s="48">
        <v>1.5833333333333333</v>
      </c>
      <c r="G729" s="49">
        <v>24977</v>
      </c>
      <c r="H729" t="s">
        <v>238</v>
      </c>
      <c r="I729">
        <v>0</v>
      </c>
      <c r="J729">
        <v>0</v>
      </c>
      <c r="K729" t="s">
        <v>246</v>
      </c>
      <c r="L729" t="s">
        <v>2186</v>
      </c>
      <c r="M729" t="s">
        <v>6626</v>
      </c>
      <c r="N729" t="s">
        <v>254</v>
      </c>
      <c r="O729" t="s">
        <v>568</v>
      </c>
    </row>
    <row r="730" spans="1:15" x14ac:dyDescent="0.3">
      <c r="A730" t="s">
        <v>2831</v>
      </c>
      <c r="B730" t="s">
        <v>2831</v>
      </c>
      <c r="C730" t="s">
        <v>6868</v>
      </c>
      <c r="D730" s="47" t="s">
        <v>6763</v>
      </c>
      <c r="E730" s="47">
        <v>44394.368747719906</v>
      </c>
      <c r="F730" s="48">
        <v>1.5833333333333333</v>
      </c>
      <c r="G730" s="49">
        <v>29789</v>
      </c>
      <c r="H730" t="s">
        <v>249</v>
      </c>
      <c r="I730">
        <v>0</v>
      </c>
      <c r="J730">
        <v>0</v>
      </c>
      <c r="K730" t="s">
        <v>242</v>
      </c>
      <c r="L730" t="s">
        <v>2186</v>
      </c>
      <c r="M730" t="s">
        <v>6869</v>
      </c>
      <c r="N730" t="s">
        <v>2147</v>
      </c>
      <c r="O730" t="s">
        <v>568</v>
      </c>
    </row>
    <row r="731" spans="1:15" x14ac:dyDescent="0.3">
      <c r="A731" t="s">
        <v>2831</v>
      </c>
      <c r="B731" t="s">
        <v>2831</v>
      </c>
      <c r="C731" t="s">
        <v>6913</v>
      </c>
      <c r="D731" s="47" t="s">
        <v>2703</v>
      </c>
      <c r="E731" s="47">
        <v>44386.701259606481</v>
      </c>
      <c r="F731" s="48">
        <v>1.5833333333333333</v>
      </c>
      <c r="G731" s="49">
        <v>9345</v>
      </c>
      <c r="H731" t="s">
        <v>238</v>
      </c>
      <c r="I731">
        <v>0</v>
      </c>
      <c r="J731">
        <v>0</v>
      </c>
      <c r="K731" t="s">
        <v>246</v>
      </c>
      <c r="L731" t="s">
        <v>2160</v>
      </c>
      <c r="M731" t="s">
        <v>6914</v>
      </c>
      <c r="N731" t="s">
        <v>254</v>
      </c>
      <c r="O731" t="s">
        <v>568</v>
      </c>
    </row>
    <row r="732" spans="1:15" x14ac:dyDescent="0.3">
      <c r="A732" t="s">
        <v>2831</v>
      </c>
      <c r="B732" t="s">
        <v>2831</v>
      </c>
      <c r="C732" t="s">
        <v>3175</v>
      </c>
      <c r="D732" s="47" t="s">
        <v>2981</v>
      </c>
      <c r="E732" s="47">
        <v>44408.449719525466</v>
      </c>
      <c r="F732" s="48">
        <v>1.5833333333333333</v>
      </c>
      <c r="G732" s="49">
        <v>13930</v>
      </c>
      <c r="H732" t="s">
        <v>238</v>
      </c>
      <c r="I732">
        <v>0</v>
      </c>
      <c r="J732">
        <v>0</v>
      </c>
      <c r="K732" t="s">
        <v>241</v>
      </c>
      <c r="L732" t="s">
        <v>2160</v>
      </c>
      <c r="M732" t="s">
        <v>2925</v>
      </c>
      <c r="N732" t="s">
        <v>254</v>
      </c>
      <c r="O732" t="s">
        <v>568</v>
      </c>
    </row>
    <row r="733" spans="1:15" x14ac:dyDescent="0.3">
      <c r="A733" t="s">
        <v>2831</v>
      </c>
      <c r="B733" t="s">
        <v>2831</v>
      </c>
      <c r="C733" t="s">
        <v>4432</v>
      </c>
      <c r="D733" s="47" t="s">
        <v>4413</v>
      </c>
      <c r="E733" s="47">
        <v>44404.752728356485</v>
      </c>
      <c r="F733" s="48">
        <v>1.5833333333333333</v>
      </c>
      <c r="G733" s="49">
        <v>10176</v>
      </c>
      <c r="H733" t="s">
        <v>238</v>
      </c>
      <c r="I733">
        <v>0</v>
      </c>
      <c r="J733">
        <v>0</v>
      </c>
      <c r="K733" t="s">
        <v>239</v>
      </c>
      <c r="L733" t="s">
        <v>2160</v>
      </c>
      <c r="M733" t="s">
        <v>4433</v>
      </c>
      <c r="N733" t="s">
        <v>2147</v>
      </c>
      <c r="O733" t="s">
        <v>568</v>
      </c>
    </row>
    <row r="734" spans="1:15" x14ac:dyDescent="0.3">
      <c r="A734" t="s">
        <v>2831</v>
      </c>
      <c r="B734" t="s">
        <v>2831</v>
      </c>
      <c r="C734" t="s">
        <v>7298</v>
      </c>
      <c r="D734" s="47" t="s">
        <v>2509</v>
      </c>
      <c r="E734" s="47">
        <v>44393.630409375</v>
      </c>
      <c r="F734" s="48">
        <v>1.5833333333333333</v>
      </c>
      <c r="G734" s="49">
        <v>50343</v>
      </c>
      <c r="H734" t="s">
        <v>249</v>
      </c>
      <c r="I734">
        <v>0</v>
      </c>
      <c r="J734">
        <v>0</v>
      </c>
      <c r="K734" t="s">
        <v>236</v>
      </c>
      <c r="L734" t="s">
        <v>2176</v>
      </c>
      <c r="M734" t="s">
        <v>7299</v>
      </c>
      <c r="N734" t="s">
        <v>254</v>
      </c>
      <c r="O734" t="s">
        <v>568</v>
      </c>
    </row>
    <row r="735" spans="1:15" x14ac:dyDescent="0.3">
      <c r="A735" t="s">
        <v>2831</v>
      </c>
      <c r="B735" t="s">
        <v>2831</v>
      </c>
      <c r="C735" t="s">
        <v>3320</v>
      </c>
      <c r="D735" s="47" t="s">
        <v>2991</v>
      </c>
      <c r="E735" s="47">
        <v>44389.629473807872</v>
      </c>
      <c r="F735" s="48">
        <v>1.5833333333333333</v>
      </c>
      <c r="G735" s="49">
        <v>81252</v>
      </c>
      <c r="H735" t="s">
        <v>249</v>
      </c>
      <c r="I735">
        <v>0</v>
      </c>
      <c r="J735">
        <v>0</v>
      </c>
      <c r="K735" t="s">
        <v>242</v>
      </c>
      <c r="L735" t="s">
        <v>2160</v>
      </c>
      <c r="M735" t="s">
        <v>2925</v>
      </c>
      <c r="N735" t="s">
        <v>254</v>
      </c>
      <c r="O735" t="s">
        <v>568</v>
      </c>
    </row>
    <row r="736" spans="1:15" x14ac:dyDescent="0.3">
      <c r="A736" t="s">
        <v>2831</v>
      </c>
      <c r="B736" t="s">
        <v>2831</v>
      </c>
      <c r="C736" t="s">
        <v>7378</v>
      </c>
      <c r="D736" s="47" t="s">
        <v>5978</v>
      </c>
      <c r="E736" s="47">
        <v>44407.349370104166</v>
      </c>
      <c r="F736" s="48">
        <v>1.5833333333333333</v>
      </c>
      <c r="G736" s="49">
        <v>58866</v>
      </c>
      <c r="H736" t="s">
        <v>238</v>
      </c>
      <c r="I736">
        <v>0</v>
      </c>
      <c r="J736">
        <v>0</v>
      </c>
      <c r="K736" t="s">
        <v>241</v>
      </c>
      <c r="L736" t="s">
        <v>2186</v>
      </c>
      <c r="M736" t="s">
        <v>7379</v>
      </c>
      <c r="N736" t="s">
        <v>254</v>
      </c>
      <c r="O736" t="s">
        <v>568</v>
      </c>
    </row>
    <row r="737" spans="1:15" x14ac:dyDescent="0.3">
      <c r="A737" t="s">
        <v>2831</v>
      </c>
      <c r="B737" t="s">
        <v>2831</v>
      </c>
      <c r="C737" t="s">
        <v>7566</v>
      </c>
      <c r="D737" s="47" t="s">
        <v>5622</v>
      </c>
      <c r="E737" s="47">
        <v>44403.396479050927</v>
      </c>
      <c r="F737" s="48">
        <v>1.5833333333333333</v>
      </c>
      <c r="G737" s="49">
        <v>23411</v>
      </c>
      <c r="H737" t="s">
        <v>249</v>
      </c>
      <c r="I737">
        <v>0</v>
      </c>
      <c r="J737">
        <v>0</v>
      </c>
      <c r="K737" t="s">
        <v>242</v>
      </c>
      <c r="L737" t="s">
        <v>2186</v>
      </c>
      <c r="M737" t="s">
        <v>7567</v>
      </c>
      <c r="N737" t="s">
        <v>254</v>
      </c>
      <c r="O737" t="s">
        <v>568</v>
      </c>
    </row>
    <row r="738" spans="1:15" x14ac:dyDescent="0.3">
      <c r="A738" t="s">
        <v>2831</v>
      </c>
      <c r="B738" t="s">
        <v>2831</v>
      </c>
      <c r="C738" t="s">
        <v>7736</v>
      </c>
      <c r="D738" s="47" t="s">
        <v>5645</v>
      </c>
      <c r="E738" s="47">
        <v>44405.475493171296</v>
      </c>
      <c r="F738" s="48">
        <v>1.5833333333333333</v>
      </c>
      <c r="G738" s="49">
        <v>10312</v>
      </c>
      <c r="H738" t="s">
        <v>238</v>
      </c>
      <c r="I738">
        <v>0</v>
      </c>
      <c r="J738">
        <v>0</v>
      </c>
      <c r="K738" t="s">
        <v>242</v>
      </c>
      <c r="L738" t="s">
        <v>2186</v>
      </c>
      <c r="M738" t="s">
        <v>7737</v>
      </c>
      <c r="N738" t="s">
        <v>254</v>
      </c>
      <c r="O738" t="s">
        <v>568</v>
      </c>
    </row>
    <row r="739" spans="1:15" x14ac:dyDescent="0.3">
      <c r="A739" t="s">
        <v>2831</v>
      </c>
      <c r="B739" t="s">
        <v>2831</v>
      </c>
      <c r="C739" t="s">
        <v>7746</v>
      </c>
      <c r="D739" s="47" t="s">
        <v>5533</v>
      </c>
      <c r="E739" s="47">
        <v>44407.353405983798</v>
      </c>
      <c r="F739" s="48">
        <v>1.5833333333333333</v>
      </c>
      <c r="G739" s="49">
        <v>49659</v>
      </c>
      <c r="H739" t="s">
        <v>238</v>
      </c>
      <c r="I739">
        <v>0</v>
      </c>
      <c r="J739">
        <v>0</v>
      </c>
      <c r="K739" t="s">
        <v>242</v>
      </c>
      <c r="L739" t="s">
        <v>2186</v>
      </c>
      <c r="M739" t="s">
        <v>7747</v>
      </c>
      <c r="N739" t="s">
        <v>2147</v>
      </c>
      <c r="O739" t="s">
        <v>568</v>
      </c>
    </row>
    <row r="740" spans="1:15" x14ac:dyDescent="0.3">
      <c r="A740" t="s">
        <v>2831</v>
      </c>
      <c r="B740" t="s">
        <v>2831</v>
      </c>
      <c r="C740" t="s">
        <v>4980</v>
      </c>
      <c r="D740" s="47" t="s">
        <v>2717</v>
      </c>
      <c r="E740" s="47">
        <v>44403.685286307867</v>
      </c>
      <c r="F740" s="48">
        <v>1.5833333333333333</v>
      </c>
      <c r="G740" s="49">
        <v>6018</v>
      </c>
      <c r="H740" t="s">
        <v>238</v>
      </c>
      <c r="I740">
        <v>0</v>
      </c>
      <c r="J740">
        <v>0</v>
      </c>
      <c r="K740" t="s">
        <v>242</v>
      </c>
      <c r="L740" t="s">
        <v>2160</v>
      </c>
      <c r="M740" t="s">
        <v>4847</v>
      </c>
      <c r="N740" t="s">
        <v>254</v>
      </c>
      <c r="O740" t="s">
        <v>568</v>
      </c>
    </row>
    <row r="741" spans="1:15" x14ac:dyDescent="0.3">
      <c r="A741" t="s">
        <v>2831</v>
      </c>
      <c r="B741" t="s">
        <v>2831</v>
      </c>
      <c r="C741" t="s">
        <v>4826</v>
      </c>
      <c r="D741" s="47" t="s">
        <v>2661</v>
      </c>
      <c r="E741" s="47">
        <v>44397.495728240741</v>
      </c>
      <c r="F741" s="48">
        <v>1.5833333333333333</v>
      </c>
      <c r="G741" s="49">
        <v>16974</v>
      </c>
      <c r="H741" t="s">
        <v>238</v>
      </c>
      <c r="I741">
        <v>0</v>
      </c>
      <c r="J741">
        <v>0</v>
      </c>
      <c r="K741" t="s">
        <v>242</v>
      </c>
      <c r="L741" t="s">
        <v>2186</v>
      </c>
      <c r="M741" t="s">
        <v>4827</v>
      </c>
      <c r="N741" t="s">
        <v>254</v>
      </c>
      <c r="O741" t="s">
        <v>568</v>
      </c>
    </row>
    <row r="742" spans="1:15" x14ac:dyDescent="0.3">
      <c r="A742" t="s">
        <v>2831</v>
      </c>
      <c r="B742" t="s">
        <v>2831</v>
      </c>
      <c r="C742" t="s">
        <v>5069</v>
      </c>
      <c r="D742" s="47" t="s">
        <v>2631</v>
      </c>
      <c r="E742" s="47">
        <v>44383.676162534721</v>
      </c>
      <c r="F742" s="48">
        <v>1.5833333333333333</v>
      </c>
      <c r="G742" s="49">
        <v>55582</v>
      </c>
      <c r="H742" t="s">
        <v>238</v>
      </c>
      <c r="I742">
        <v>0</v>
      </c>
      <c r="J742">
        <v>0</v>
      </c>
      <c r="K742" t="s">
        <v>242</v>
      </c>
      <c r="L742" t="s">
        <v>2173</v>
      </c>
      <c r="M742" t="s">
        <v>5070</v>
      </c>
      <c r="N742" t="s">
        <v>254</v>
      </c>
      <c r="O742" t="s">
        <v>568</v>
      </c>
    </row>
    <row r="743" spans="1:15" x14ac:dyDescent="0.3">
      <c r="A743" t="s">
        <v>2831</v>
      </c>
      <c r="B743" t="s">
        <v>2831</v>
      </c>
      <c r="C743" t="s">
        <v>4453</v>
      </c>
      <c r="D743" s="47" t="s">
        <v>4454</v>
      </c>
      <c r="E743" s="47">
        <v>44407.751827395834</v>
      </c>
      <c r="F743" s="48">
        <v>1.5833333333333333</v>
      </c>
      <c r="G743" s="49">
        <v>11825</v>
      </c>
      <c r="H743" t="s">
        <v>238</v>
      </c>
      <c r="I743">
        <v>0</v>
      </c>
      <c r="J743">
        <v>0</v>
      </c>
      <c r="K743" t="s">
        <v>242</v>
      </c>
      <c r="L743" t="s">
        <v>2160</v>
      </c>
      <c r="M743" t="s">
        <v>4455</v>
      </c>
      <c r="N743" t="s">
        <v>254</v>
      </c>
      <c r="O743" t="s">
        <v>568</v>
      </c>
    </row>
    <row r="744" spans="1:15" x14ac:dyDescent="0.3">
      <c r="A744" t="s">
        <v>2831</v>
      </c>
      <c r="B744" t="s">
        <v>2831</v>
      </c>
      <c r="C744" t="s">
        <v>7980</v>
      </c>
      <c r="D744" s="47" t="s">
        <v>5541</v>
      </c>
      <c r="E744" s="47">
        <v>44383.686683796295</v>
      </c>
      <c r="F744" s="48">
        <v>1.5833333333333333</v>
      </c>
      <c r="G744" s="49">
        <v>24119</v>
      </c>
      <c r="H744" t="s">
        <v>238</v>
      </c>
      <c r="I744">
        <v>0</v>
      </c>
      <c r="J744">
        <v>0</v>
      </c>
      <c r="K744" t="s">
        <v>242</v>
      </c>
      <c r="L744" t="s">
        <v>2186</v>
      </c>
      <c r="M744" t="s">
        <v>7981</v>
      </c>
      <c r="N744" t="s">
        <v>254</v>
      </c>
      <c r="O744" t="s">
        <v>568</v>
      </c>
    </row>
    <row r="745" spans="1:15" x14ac:dyDescent="0.3">
      <c r="A745" t="s">
        <v>2831</v>
      </c>
      <c r="B745" t="s">
        <v>2831</v>
      </c>
      <c r="C745" t="s">
        <v>4526</v>
      </c>
      <c r="D745" s="47" t="s">
        <v>4390</v>
      </c>
      <c r="E745" s="47">
        <v>44403.699837233798</v>
      </c>
      <c r="F745" s="48">
        <v>1.5833333333333333</v>
      </c>
      <c r="G745" s="49">
        <v>12481</v>
      </c>
      <c r="H745" t="s">
        <v>238</v>
      </c>
      <c r="I745">
        <v>0</v>
      </c>
      <c r="J745">
        <v>0</v>
      </c>
      <c r="K745" t="s">
        <v>246</v>
      </c>
      <c r="L745" t="s">
        <v>2185</v>
      </c>
      <c r="M745" t="s">
        <v>4527</v>
      </c>
      <c r="N745" t="s">
        <v>254</v>
      </c>
      <c r="O745" t="s">
        <v>568</v>
      </c>
    </row>
    <row r="746" spans="1:15" x14ac:dyDescent="0.3">
      <c r="A746" t="s">
        <v>2831</v>
      </c>
      <c r="B746" t="s">
        <v>2831</v>
      </c>
      <c r="C746" t="s">
        <v>8213</v>
      </c>
      <c r="D746" s="47" t="s">
        <v>5862</v>
      </c>
      <c r="E746" s="47">
        <v>44391.334587268517</v>
      </c>
      <c r="F746" s="48">
        <v>1.5833333333333333</v>
      </c>
      <c r="G746" s="49">
        <v>5588</v>
      </c>
      <c r="H746" t="s">
        <v>238</v>
      </c>
      <c r="I746">
        <v>0</v>
      </c>
      <c r="J746">
        <v>0</v>
      </c>
      <c r="K746" t="s">
        <v>241</v>
      </c>
      <c r="L746" t="s">
        <v>2186</v>
      </c>
      <c r="M746" t="s">
        <v>8214</v>
      </c>
      <c r="N746" t="s">
        <v>254</v>
      </c>
      <c r="O746" t="s">
        <v>568</v>
      </c>
    </row>
    <row r="747" spans="1:15" x14ac:dyDescent="0.3">
      <c r="A747" t="s">
        <v>2831</v>
      </c>
      <c r="B747" t="s">
        <v>2831</v>
      </c>
      <c r="C747" t="s">
        <v>8638</v>
      </c>
      <c r="D747" s="47" t="s">
        <v>5458</v>
      </c>
      <c r="E747" s="47">
        <v>44403.420580092592</v>
      </c>
      <c r="F747" s="48">
        <v>1.5833333333333333</v>
      </c>
      <c r="G747" s="49">
        <v>42519</v>
      </c>
      <c r="H747" t="s">
        <v>249</v>
      </c>
      <c r="I747">
        <v>0</v>
      </c>
      <c r="J747">
        <v>0</v>
      </c>
      <c r="K747" t="s">
        <v>241</v>
      </c>
      <c r="L747" t="s">
        <v>2186</v>
      </c>
      <c r="M747" t="s">
        <v>8639</v>
      </c>
      <c r="N747" t="s">
        <v>254</v>
      </c>
      <c r="O747" t="s">
        <v>568</v>
      </c>
    </row>
    <row r="748" spans="1:15" x14ac:dyDescent="0.3">
      <c r="A748" t="s">
        <v>2831</v>
      </c>
      <c r="B748" t="s">
        <v>2831</v>
      </c>
      <c r="C748" t="s">
        <v>8749</v>
      </c>
      <c r="D748" s="47" t="s">
        <v>5486</v>
      </c>
      <c r="E748" s="47">
        <v>44403.679601122683</v>
      </c>
      <c r="F748" s="48">
        <v>1.5833333333333333</v>
      </c>
      <c r="G748" s="49">
        <v>29145</v>
      </c>
      <c r="H748" t="s">
        <v>238</v>
      </c>
      <c r="I748">
        <v>0</v>
      </c>
      <c r="J748">
        <v>0</v>
      </c>
      <c r="K748" t="s">
        <v>242</v>
      </c>
      <c r="L748" t="s">
        <v>2186</v>
      </c>
      <c r="M748" t="s">
        <v>8750</v>
      </c>
      <c r="N748" t="s">
        <v>254</v>
      </c>
      <c r="O748" t="s">
        <v>568</v>
      </c>
    </row>
    <row r="749" spans="1:15" x14ac:dyDescent="0.3">
      <c r="A749" t="s">
        <v>2831</v>
      </c>
      <c r="B749" t="s">
        <v>2831</v>
      </c>
      <c r="C749" t="s">
        <v>8791</v>
      </c>
      <c r="D749" s="47" t="s">
        <v>6186</v>
      </c>
      <c r="E749" s="47">
        <v>44399.627360104168</v>
      </c>
      <c r="F749" s="48">
        <v>1.5833333333333333</v>
      </c>
      <c r="G749" s="49">
        <v>61188</v>
      </c>
      <c r="H749" t="s">
        <v>249</v>
      </c>
      <c r="I749">
        <v>0</v>
      </c>
      <c r="J749">
        <v>0</v>
      </c>
      <c r="K749" t="s">
        <v>236</v>
      </c>
      <c r="L749" t="s">
        <v>2186</v>
      </c>
      <c r="M749" t="s">
        <v>8792</v>
      </c>
      <c r="N749" t="s">
        <v>254</v>
      </c>
      <c r="O749" t="s">
        <v>568</v>
      </c>
    </row>
    <row r="750" spans="1:15" x14ac:dyDescent="0.3">
      <c r="A750" t="s">
        <v>2831</v>
      </c>
      <c r="B750" t="s">
        <v>2831</v>
      </c>
      <c r="C750" t="s">
        <v>9389</v>
      </c>
      <c r="D750" s="47" t="s">
        <v>6252</v>
      </c>
      <c r="E750" s="47">
        <v>44406.708259490741</v>
      </c>
      <c r="F750" s="48">
        <v>1.5833333333333333</v>
      </c>
      <c r="G750" s="49">
        <v>29442</v>
      </c>
      <c r="H750" t="s">
        <v>249</v>
      </c>
      <c r="I750">
        <v>0</v>
      </c>
      <c r="J750">
        <v>0</v>
      </c>
      <c r="K750" t="s">
        <v>242</v>
      </c>
      <c r="L750" t="s">
        <v>2186</v>
      </c>
      <c r="M750" t="s">
        <v>9390</v>
      </c>
      <c r="N750" t="s">
        <v>2147</v>
      </c>
      <c r="O750" t="s">
        <v>568</v>
      </c>
    </row>
    <row r="751" spans="1:15" x14ac:dyDescent="0.3">
      <c r="A751" t="s">
        <v>2831</v>
      </c>
      <c r="B751" t="s">
        <v>2831</v>
      </c>
      <c r="C751" t="s">
        <v>3148</v>
      </c>
      <c r="D751" s="47" t="s">
        <v>2943</v>
      </c>
      <c r="E751" s="47">
        <v>44379.564946643521</v>
      </c>
      <c r="F751" s="48">
        <v>1.5833333333333333</v>
      </c>
      <c r="G751" s="49">
        <v>28872</v>
      </c>
      <c r="H751" t="s">
        <v>249</v>
      </c>
      <c r="I751">
        <v>0</v>
      </c>
      <c r="J751">
        <v>0</v>
      </c>
      <c r="K751" t="s">
        <v>242</v>
      </c>
      <c r="L751" t="s">
        <v>2160</v>
      </c>
      <c r="M751" t="s">
        <v>2971</v>
      </c>
      <c r="N751" t="s">
        <v>254</v>
      </c>
      <c r="O751" t="s">
        <v>568</v>
      </c>
    </row>
    <row r="752" spans="1:15" x14ac:dyDescent="0.3">
      <c r="A752" t="s">
        <v>2831</v>
      </c>
      <c r="B752" t="s">
        <v>2831</v>
      </c>
      <c r="C752" t="s">
        <v>9760</v>
      </c>
      <c r="D752" s="47" t="s">
        <v>5870</v>
      </c>
      <c r="E752" s="47">
        <v>44397.492468946759</v>
      </c>
      <c r="F752" s="48">
        <v>1.5833333333333333</v>
      </c>
      <c r="G752" s="49">
        <v>70067</v>
      </c>
      <c r="H752" t="s">
        <v>238</v>
      </c>
      <c r="I752">
        <v>0</v>
      </c>
      <c r="J752">
        <v>0</v>
      </c>
      <c r="K752" t="s">
        <v>241</v>
      </c>
      <c r="L752" t="s">
        <v>2186</v>
      </c>
      <c r="M752" t="s">
        <v>9761</v>
      </c>
      <c r="N752" t="s">
        <v>254</v>
      </c>
      <c r="O752" t="s">
        <v>568</v>
      </c>
    </row>
    <row r="753" spans="1:15" x14ac:dyDescent="0.3">
      <c r="A753" t="s">
        <v>2831</v>
      </c>
      <c r="B753" t="s">
        <v>2831</v>
      </c>
      <c r="C753" t="s">
        <v>9961</v>
      </c>
      <c r="D753" s="47" t="s">
        <v>5689</v>
      </c>
      <c r="E753" s="47">
        <v>44406.630614895832</v>
      </c>
      <c r="F753" s="48">
        <v>1.5833333333333333</v>
      </c>
      <c r="G753" s="49">
        <v>69302</v>
      </c>
      <c r="H753" t="s">
        <v>249</v>
      </c>
      <c r="I753">
        <v>0</v>
      </c>
      <c r="J753">
        <v>0</v>
      </c>
      <c r="K753" t="s">
        <v>242</v>
      </c>
      <c r="L753" t="s">
        <v>1535</v>
      </c>
      <c r="M753" t="s">
        <v>1535</v>
      </c>
      <c r="N753" t="s">
        <v>2147</v>
      </c>
      <c r="O753" t="s">
        <v>568</v>
      </c>
    </row>
    <row r="754" spans="1:15" x14ac:dyDescent="0.3">
      <c r="A754" t="s">
        <v>2831</v>
      </c>
      <c r="B754" t="s">
        <v>2831</v>
      </c>
      <c r="C754" t="s">
        <v>10027</v>
      </c>
      <c r="D754" s="47" t="s">
        <v>7001</v>
      </c>
      <c r="E754" s="47">
        <v>44403.435683645832</v>
      </c>
      <c r="F754" s="48">
        <v>1.5833333333333333</v>
      </c>
      <c r="G754" s="49">
        <v>19926</v>
      </c>
      <c r="H754" t="s">
        <v>249</v>
      </c>
      <c r="I754">
        <v>0</v>
      </c>
      <c r="J754">
        <v>0</v>
      </c>
      <c r="K754" t="s">
        <v>242</v>
      </c>
      <c r="L754" t="s">
        <v>1535</v>
      </c>
      <c r="M754" t="s">
        <v>1535</v>
      </c>
      <c r="N754" t="s">
        <v>254</v>
      </c>
      <c r="O754" t="s">
        <v>568</v>
      </c>
    </row>
    <row r="755" spans="1:15" x14ac:dyDescent="0.3">
      <c r="A755" t="s">
        <v>2831</v>
      </c>
      <c r="B755" t="s">
        <v>2831</v>
      </c>
      <c r="C755" t="s">
        <v>10041</v>
      </c>
      <c r="D755" s="47" t="s">
        <v>5475</v>
      </c>
      <c r="E755" s="47">
        <v>44405.596125312499</v>
      </c>
      <c r="F755" s="48">
        <v>1.5833333333333333</v>
      </c>
      <c r="G755" s="49">
        <v>19338</v>
      </c>
      <c r="H755" t="s">
        <v>249</v>
      </c>
      <c r="I755">
        <v>0</v>
      </c>
      <c r="J755">
        <v>0</v>
      </c>
      <c r="K755" t="s">
        <v>236</v>
      </c>
      <c r="L755" t="s">
        <v>1535</v>
      </c>
      <c r="M755" t="s">
        <v>1535</v>
      </c>
      <c r="N755" t="s">
        <v>254</v>
      </c>
      <c r="O755" t="s">
        <v>568</v>
      </c>
    </row>
    <row r="756" spans="1:15" x14ac:dyDescent="0.3">
      <c r="A756" t="s">
        <v>2831</v>
      </c>
      <c r="B756" t="s">
        <v>2831</v>
      </c>
      <c r="C756" t="s">
        <v>10059</v>
      </c>
      <c r="D756" s="47" t="s">
        <v>5497</v>
      </c>
      <c r="E756" s="47">
        <v>44405.441640856479</v>
      </c>
      <c r="F756" s="48">
        <v>1.5833333333333333</v>
      </c>
      <c r="G756" s="49">
        <v>121769</v>
      </c>
      <c r="H756" t="s">
        <v>249</v>
      </c>
      <c r="I756">
        <v>0</v>
      </c>
      <c r="J756">
        <v>0</v>
      </c>
      <c r="K756" t="s">
        <v>242</v>
      </c>
      <c r="L756" t="s">
        <v>1535</v>
      </c>
      <c r="M756" t="s">
        <v>1535</v>
      </c>
      <c r="N756" t="s">
        <v>2147</v>
      </c>
      <c r="O756" t="s">
        <v>568</v>
      </c>
    </row>
    <row r="757" spans="1:15" x14ac:dyDescent="0.3">
      <c r="A757" t="s">
        <v>2831</v>
      </c>
      <c r="B757" t="s">
        <v>2831</v>
      </c>
      <c r="C757" t="s">
        <v>10088</v>
      </c>
      <c r="D757" s="47" t="s">
        <v>7001</v>
      </c>
      <c r="E757" s="47">
        <v>44399.623641550927</v>
      </c>
      <c r="F757" s="48">
        <v>1.5833333333333333</v>
      </c>
      <c r="G757" s="49">
        <v>50584</v>
      </c>
      <c r="H757" t="s">
        <v>249</v>
      </c>
      <c r="I757">
        <v>0</v>
      </c>
      <c r="J757">
        <v>0</v>
      </c>
      <c r="K757" t="s">
        <v>236</v>
      </c>
      <c r="L757" t="s">
        <v>1535</v>
      </c>
      <c r="M757" t="s">
        <v>1535</v>
      </c>
      <c r="N757" t="s">
        <v>254</v>
      </c>
      <c r="O757" t="s">
        <v>568</v>
      </c>
    </row>
    <row r="758" spans="1:15" x14ac:dyDescent="0.3">
      <c r="A758" t="s">
        <v>2831</v>
      </c>
      <c r="B758" t="s">
        <v>2831</v>
      </c>
      <c r="C758" t="s">
        <v>10122</v>
      </c>
      <c r="D758" s="47" t="s">
        <v>6615</v>
      </c>
      <c r="E758" s="47">
        <v>44403.393899155089</v>
      </c>
      <c r="F758" s="48">
        <v>1.5833333333333333</v>
      </c>
      <c r="G758" s="49">
        <v>18563</v>
      </c>
      <c r="H758" t="s">
        <v>249</v>
      </c>
      <c r="I758">
        <v>0</v>
      </c>
      <c r="J758">
        <v>0</v>
      </c>
      <c r="K758" t="s">
        <v>246</v>
      </c>
      <c r="L758" t="s">
        <v>1535</v>
      </c>
      <c r="M758" t="s">
        <v>1535</v>
      </c>
      <c r="N758" t="s">
        <v>254</v>
      </c>
      <c r="O758" t="s">
        <v>568</v>
      </c>
    </row>
    <row r="759" spans="1:15" x14ac:dyDescent="0.3">
      <c r="A759" t="s">
        <v>2831</v>
      </c>
      <c r="B759" t="s">
        <v>2831</v>
      </c>
      <c r="C759" t="s">
        <v>10139</v>
      </c>
      <c r="D759" s="47" t="s">
        <v>6758</v>
      </c>
      <c r="E759" s="47">
        <v>44403.676485266202</v>
      </c>
      <c r="F759" s="48">
        <v>1.5833333333333333</v>
      </c>
      <c r="G759" s="49">
        <v>15217</v>
      </c>
      <c r="H759" t="s">
        <v>249</v>
      </c>
      <c r="I759">
        <v>0</v>
      </c>
      <c r="J759">
        <v>0</v>
      </c>
      <c r="K759" t="s">
        <v>236</v>
      </c>
      <c r="L759" t="s">
        <v>1535</v>
      </c>
      <c r="M759" t="s">
        <v>1535</v>
      </c>
      <c r="N759" t="s">
        <v>254</v>
      </c>
      <c r="O759" t="s">
        <v>568</v>
      </c>
    </row>
    <row r="760" spans="1:15" x14ac:dyDescent="0.3">
      <c r="A760" t="s">
        <v>2831</v>
      </c>
      <c r="B760" t="s">
        <v>2831</v>
      </c>
      <c r="C760" t="s">
        <v>4863</v>
      </c>
      <c r="D760" s="47" t="s">
        <v>2667</v>
      </c>
      <c r="E760" s="47">
        <v>44403.685449571756</v>
      </c>
      <c r="F760" s="48">
        <v>1.5833333333333333</v>
      </c>
      <c r="G760" s="49">
        <v>60611</v>
      </c>
      <c r="H760" t="s">
        <v>249</v>
      </c>
      <c r="I760">
        <v>0</v>
      </c>
      <c r="J760">
        <v>0</v>
      </c>
      <c r="K760" t="s">
        <v>242</v>
      </c>
      <c r="L760" t="s">
        <v>2160</v>
      </c>
      <c r="M760" t="s">
        <v>4865</v>
      </c>
      <c r="N760" t="s">
        <v>254</v>
      </c>
      <c r="O760" t="s">
        <v>568</v>
      </c>
    </row>
    <row r="761" spans="1:15" x14ac:dyDescent="0.3">
      <c r="A761" t="s">
        <v>2831</v>
      </c>
      <c r="B761" t="s">
        <v>2831</v>
      </c>
      <c r="C761" t="s">
        <v>10212</v>
      </c>
      <c r="D761" s="47" t="s">
        <v>6002</v>
      </c>
      <c r="E761" s="47">
        <v>44406.638398645831</v>
      </c>
      <c r="F761" s="48">
        <v>1.5833333333333333</v>
      </c>
      <c r="G761" s="49">
        <v>5030</v>
      </c>
      <c r="H761" t="s">
        <v>249</v>
      </c>
      <c r="I761">
        <v>0</v>
      </c>
      <c r="J761">
        <v>0</v>
      </c>
      <c r="K761" t="s">
        <v>242</v>
      </c>
      <c r="L761" t="s">
        <v>2186</v>
      </c>
      <c r="M761" t="s">
        <v>10213</v>
      </c>
      <c r="N761" t="s">
        <v>2147</v>
      </c>
      <c r="O761" t="s">
        <v>568</v>
      </c>
    </row>
    <row r="762" spans="1:15" x14ac:dyDescent="0.3">
      <c r="A762" t="s">
        <v>2831</v>
      </c>
      <c r="B762" t="s">
        <v>2831</v>
      </c>
      <c r="C762" t="s">
        <v>10248</v>
      </c>
      <c r="D762" s="47" t="s">
        <v>2637</v>
      </c>
      <c r="E762" s="47">
        <v>44393.479354050927</v>
      </c>
      <c r="F762" s="48">
        <v>1.5833333333333333</v>
      </c>
      <c r="G762" s="49">
        <v>37835</v>
      </c>
      <c r="H762" t="s">
        <v>238</v>
      </c>
      <c r="I762">
        <v>0</v>
      </c>
      <c r="J762">
        <v>0</v>
      </c>
      <c r="K762" t="s">
        <v>241</v>
      </c>
      <c r="L762" t="s">
        <v>2160</v>
      </c>
      <c r="M762" t="s">
        <v>10249</v>
      </c>
      <c r="N762" t="s">
        <v>254</v>
      </c>
      <c r="O762" t="s">
        <v>568</v>
      </c>
    </row>
    <row r="763" spans="1:15" x14ac:dyDescent="0.3">
      <c r="A763" t="s">
        <v>2831</v>
      </c>
      <c r="B763" t="s">
        <v>2831</v>
      </c>
      <c r="C763" t="s">
        <v>10455</v>
      </c>
      <c r="D763" s="47" t="s">
        <v>2613</v>
      </c>
      <c r="E763" s="47">
        <v>44403.693177511574</v>
      </c>
      <c r="F763" s="48">
        <v>1.5833333333333333</v>
      </c>
      <c r="G763" s="49">
        <v>24940</v>
      </c>
      <c r="H763" t="s">
        <v>238</v>
      </c>
      <c r="I763">
        <v>0</v>
      </c>
      <c r="J763">
        <v>0</v>
      </c>
      <c r="K763" t="s">
        <v>246</v>
      </c>
      <c r="L763" t="s">
        <v>2160</v>
      </c>
      <c r="M763" t="s">
        <v>10456</v>
      </c>
      <c r="N763" t="s">
        <v>254</v>
      </c>
      <c r="O763" t="s">
        <v>568</v>
      </c>
    </row>
    <row r="764" spans="1:15" x14ac:dyDescent="0.3">
      <c r="A764" t="s">
        <v>2831</v>
      </c>
      <c r="B764" t="s">
        <v>2831</v>
      </c>
      <c r="C764" t="s">
        <v>10463</v>
      </c>
      <c r="D764" s="47" t="s">
        <v>2669</v>
      </c>
      <c r="E764" s="47">
        <v>44406.756794247682</v>
      </c>
      <c r="F764" s="48">
        <v>1.5833333333333333</v>
      </c>
      <c r="G764" s="49">
        <v>33792</v>
      </c>
      <c r="H764" t="s">
        <v>249</v>
      </c>
      <c r="I764">
        <v>0</v>
      </c>
      <c r="J764">
        <v>0</v>
      </c>
      <c r="K764" t="s">
        <v>242</v>
      </c>
      <c r="L764" t="s">
        <v>2160</v>
      </c>
      <c r="M764" t="s">
        <v>10464</v>
      </c>
      <c r="N764" t="s">
        <v>254</v>
      </c>
      <c r="O764" t="s">
        <v>568</v>
      </c>
    </row>
    <row r="765" spans="1:15" x14ac:dyDescent="0.3">
      <c r="A765" t="s">
        <v>2831</v>
      </c>
      <c r="B765" t="s">
        <v>2831</v>
      </c>
      <c r="C765" t="s">
        <v>10483</v>
      </c>
      <c r="D765" s="47" t="s">
        <v>6295</v>
      </c>
      <c r="E765" s="47">
        <v>44399.467633761575</v>
      </c>
      <c r="F765" s="48">
        <v>1.5833333333333333</v>
      </c>
      <c r="G765" s="49">
        <v>26321</v>
      </c>
      <c r="H765" t="s">
        <v>249</v>
      </c>
      <c r="I765">
        <v>0</v>
      </c>
      <c r="J765">
        <v>0</v>
      </c>
      <c r="K765" t="s">
        <v>241</v>
      </c>
      <c r="L765" t="s">
        <v>2186</v>
      </c>
      <c r="M765" t="s">
        <v>10484</v>
      </c>
      <c r="N765" t="s">
        <v>254</v>
      </c>
      <c r="O765" t="s">
        <v>568</v>
      </c>
    </row>
    <row r="766" spans="1:15" x14ac:dyDescent="0.3">
      <c r="A766" t="s">
        <v>2831</v>
      </c>
      <c r="B766" t="s">
        <v>2831</v>
      </c>
      <c r="C766" t="s">
        <v>10529</v>
      </c>
      <c r="D766" s="47" t="s">
        <v>5527</v>
      </c>
      <c r="E766" s="47">
        <v>44403.403987881946</v>
      </c>
      <c r="F766" s="48">
        <v>1.5833333333333333</v>
      </c>
      <c r="G766" s="49">
        <v>28823</v>
      </c>
      <c r="H766" t="s">
        <v>249</v>
      </c>
      <c r="I766">
        <v>0</v>
      </c>
      <c r="J766">
        <v>0</v>
      </c>
      <c r="K766" t="s">
        <v>242</v>
      </c>
      <c r="L766" t="s">
        <v>2186</v>
      </c>
      <c r="M766" t="s">
        <v>10530</v>
      </c>
      <c r="N766" t="s">
        <v>254</v>
      </c>
      <c r="O766" t="s">
        <v>568</v>
      </c>
    </row>
    <row r="767" spans="1:15" x14ac:dyDescent="0.3">
      <c r="A767" t="s">
        <v>2831</v>
      </c>
      <c r="B767" t="s">
        <v>2831</v>
      </c>
      <c r="C767" t="s">
        <v>4089</v>
      </c>
      <c r="D767" s="47" t="s">
        <v>3411</v>
      </c>
      <c r="E767" s="47">
        <v>44386.696734756944</v>
      </c>
      <c r="F767" s="48">
        <v>1.5833333333333333</v>
      </c>
      <c r="G767" s="49">
        <v>8925</v>
      </c>
      <c r="H767" t="s">
        <v>238</v>
      </c>
      <c r="I767">
        <v>0</v>
      </c>
      <c r="J767">
        <v>0</v>
      </c>
      <c r="K767" t="s">
        <v>242</v>
      </c>
      <c r="L767" t="s">
        <v>2186</v>
      </c>
      <c r="M767" t="s">
        <v>4090</v>
      </c>
      <c r="N767" t="s">
        <v>254</v>
      </c>
      <c r="O767" t="s">
        <v>568</v>
      </c>
    </row>
    <row r="768" spans="1:15" x14ac:dyDescent="0.3">
      <c r="A768" t="s">
        <v>2831</v>
      </c>
      <c r="B768" t="s">
        <v>2831</v>
      </c>
      <c r="C768" t="s">
        <v>5615</v>
      </c>
      <c r="D768" s="47" t="s">
        <v>2494</v>
      </c>
      <c r="E768" s="47">
        <v>44372.637878738424</v>
      </c>
      <c r="F768" s="48">
        <v>1.6666666666666667</v>
      </c>
      <c r="G768" s="49">
        <v>3833</v>
      </c>
      <c r="H768" t="s">
        <v>238</v>
      </c>
      <c r="I768">
        <v>0</v>
      </c>
      <c r="J768">
        <v>0</v>
      </c>
      <c r="K768" t="s">
        <v>246</v>
      </c>
      <c r="L768" t="s">
        <v>2160</v>
      </c>
      <c r="M768" t="s">
        <v>5616</v>
      </c>
      <c r="N768" t="s">
        <v>254</v>
      </c>
      <c r="O768" t="s">
        <v>568</v>
      </c>
    </row>
    <row r="769" spans="1:15" x14ac:dyDescent="0.3">
      <c r="A769" t="s">
        <v>2831</v>
      </c>
      <c r="B769" t="s">
        <v>2831</v>
      </c>
      <c r="C769" t="s">
        <v>5959</v>
      </c>
      <c r="D769" s="47" t="s">
        <v>5711</v>
      </c>
      <c r="E769" s="47">
        <v>44377.739096793979</v>
      </c>
      <c r="F769" s="48">
        <v>1.6666666666666667</v>
      </c>
      <c r="G769" s="49">
        <v>34770</v>
      </c>
      <c r="H769" t="s">
        <v>238</v>
      </c>
      <c r="I769">
        <v>0</v>
      </c>
      <c r="J769">
        <v>0</v>
      </c>
      <c r="K769" t="s">
        <v>241</v>
      </c>
      <c r="L769" t="s">
        <v>2186</v>
      </c>
      <c r="M769" t="s">
        <v>5960</v>
      </c>
      <c r="N769" t="s">
        <v>2147</v>
      </c>
      <c r="O769" t="s">
        <v>568</v>
      </c>
    </row>
    <row r="770" spans="1:15" x14ac:dyDescent="0.3">
      <c r="A770" t="s">
        <v>2831</v>
      </c>
      <c r="B770" t="s">
        <v>2831</v>
      </c>
      <c r="C770" t="s">
        <v>5996</v>
      </c>
      <c r="D770" s="47" t="s">
        <v>5645</v>
      </c>
      <c r="E770" s="47">
        <v>44358.320776932873</v>
      </c>
      <c r="F770" s="48">
        <v>1.6666666666666667</v>
      </c>
      <c r="G770" s="49">
        <v>51978</v>
      </c>
      <c r="H770" t="s">
        <v>238</v>
      </c>
      <c r="I770">
        <v>0</v>
      </c>
      <c r="J770">
        <v>0</v>
      </c>
      <c r="K770" t="s">
        <v>241</v>
      </c>
      <c r="L770" t="s">
        <v>2186</v>
      </c>
      <c r="M770" t="s">
        <v>5997</v>
      </c>
      <c r="N770" t="s">
        <v>254</v>
      </c>
      <c r="O770" t="s">
        <v>568</v>
      </c>
    </row>
    <row r="771" spans="1:15" x14ac:dyDescent="0.3">
      <c r="A771" t="s">
        <v>2831</v>
      </c>
      <c r="B771" t="s">
        <v>2831</v>
      </c>
      <c r="C771" t="s">
        <v>6358</v>
      </c>
      <c r="D771" s="47" t="s">
        <v>5689</v>
      </c>
      <c r="E771" s="47">
        <v>44377.734230937502</v>
      </c>
      <c r="F771" s="48">
        <v>1.6666666666666667</v>
      </c>
      <c r="G771" s="49">
        <v>22437</v>
      </c>
      <c r="H771" t="s">
        <v>238</v>
      </c>
      <c r="I771">
        <v>0</v>
      </c>
      <c r="J771">
        <v>0</v>
      </c>
      <c r="K771" t="s">
        <v>241</v>
      </c>
      <c r="L771" t="s">
        <v>2186</v>
      </c>
      <c r="M771" t="s">
        <v>6359</v>
      </c>
      <c r="N771" t="s">
        <v>254</v>
      </c>
      <c r="O771" t="s">
        <v>568</v>
      </c>
    </row>
    <row r="772" spans="1:15" x14ac:dyDescent="0.3">
      <c r="A772" t="s">
        <v>2831</v>
      </c>
      <c r="B772" t="s">
        <v>2831</v>
      </c>
      <c r="C772" t="s">
        <v>6619</v>
      </c>
      <c r="D772" s="47" t="s">
        <v>5475</v>
      </c>
      <c r="E772" s="47">
        <v>44358.404445335647</v>
      </c>
      <c r="F772" s="48">
        <v>1.6666666666666667</v>
      </c>
      <c r="G772" s="49">
        <v>27271</v>
      </c>
      <c r="H772" t="s">
        <v>238</v>
      </c>
      <c r="I772">
        <v>0</v>
      </c>
      <c r="J772">
        <v>0</v>
      </c>
      <c r="K772" t="s">
        <v>246</v>
      </c>
      <c r="L772" t="s">
        <v>2186</v>
      </c>
      <c r="M772" t="s">
        <v>6620</v>
      </c>
      <c r="N772" t="s">
        <v>254</v>
      </c>
      <c r="O772" t="s">
        <v>568</v>
      </c>
    </row>
    <row r="773" spans="1:15" x14ac:dyDescent="0.3">
      <c r="A773" t="s">
        <v>2831</v>
      </c>
      <c r="B773" t="s">
        <v>2831</v>
      </c>
      <c r="C773" t="s">
        <v>6629</v>
      </c>
      <c r="D773" s="47" t="s">
        <v>5622</v>
      </c>
      <c r="E773" s="47">
        <v>44356.393191863426</v>
      </c>
      <c r="F773" s="48">
        <v>1.6666666666666667</v>
      </c>
      <c r="G773" s="49">
        <v>79136</v>
      </c>
      <c r="H773" t="s">
        <v>238</v>
      </c>
      <c r="I773">
        <v>0</v>
      </c>
      <c r="J773">
        <v>0</v>
      </c>
      <c r="K773" t="s">
        <v>241</v>
      </c>
      <c r="L773" t="s">
        <v>2186</v>
      </c>
      <c r="M773" t="s">
        <v>6630</v>
      </c>
      <c r="N773" t="s">
        <v>254</v>
      </c>
      <c r="O773" t="s">
        <v>568</v>
      </c>
    </row>
    <row r="774" spans="1:15" x14ac:dyDescent="0.3">
      <c r="A774" t="s">
        <v>2831</v>
      </c>
      <c r="B774" t="s">
        <v>2831</v>
      </c>
      <c r="C774" t="s">
        <v>6659</v>
      </c>
      <c r="D774" s="47" t="s">
        <v>5724</v>
      </c>
      <c r="E774" s="47">
        <v>44354.673311145831</v>
      </c>
      <c r="F774" s="48">
        <v>1.6666666666666667</v>
      </c>
      <c r="G774" s="49">
        <v>12389</v>
      </c>
      <c r="H774" t="s">
        <v>249</v>
      </c>
      <c r="I774">
        <v>0</v>
      </c>
      <c r="J774">
        <v>0</v>
      </c>
      <c r="K774" t="s">
        <v>246</v>
      </c>
      <c r="L774" t="s">
        <v>2186</v>
      </c>
      <c r="M774" t="s">
        <v>6660</v>
      </c>
      <c r="N774" t="s">
        <v>254</v>
      </c>
      <c r="O774" t="s">
        <v>568</v>
      </c>
    </row>
    <row r="775" spans="1:15" x14ac:dyDescent="0.3">
      <c r="A775" t="s">
        <v>2831</v>
      </c>
      <c r="B775" t="s">
        <v>2831</v>
      </c>
      <c r="C775" t="s">
        <v>4017</v>
      </c>
      <c r="D775" s="47" t="s">
        <v>3392</v>
      </c>
      <c r="E775" s="47">
        <v>44365.483864201386</v>
      </c>
      <c r="F775" s="48">
        <v>1.6666666666666667</v>
      </c>
      <c r="G775" s="49">
        <v>8823</v>
      </c>
      <c r="H775" t="s">
        <v>238</v>
      </c>
      <c r="I775">
        <v>0</v>
      </c>
      <c r="J775">
        <v>0</v>
      </c>
      <c r="K775" t="s">
        <v>246</v>
      </c>
      <c r="L775" t="s">
        <v>2186</v>
      </c>
      <c r="M775" t="s">
        <v>4018</v>
      </c>
      <c r="N775" t="s">
        <v>2147</v>
      </c>
      <c r="O775" t="s">
        <v>568</v>
      </c>
    </row>
    <row r="776" spans="1:15" x14ac:dyDescent="0.3">
      <c r="A776" t="s">
        <v>2831</v>
      </c>
      <c r="B776" t="s">
        <v>2831</v>
      </c>
      <c r="C776" t="s">
        <v>7027</v>
      </c>
      <c r="D776" s="47" t="s">
        <v>5546</v>
      </c>
      <c r="E776" s="47">
        <v>44376.619899039353</v>
      </c>
      <c r="F776" s="48">
        <v>1.6666666666666667</v>
      </c>
      <c r="G776" s="49">
        <v>47238</v>
      </c>
      <c r="H776" t="s">
        <v>238</v>
      </c>
      <c r="I776">
        <v>0</v>
      </c>
      <c r="J776">
        <v>0</v>
      </c>
      <c r="K776" t="s">
        <v>241</v>
      </c>
      <c r="L776" t="s">
        <v>2186</v>
      </c>
      <c r="M776" t="s">
        <v>7028</v>
      </c>
      <c r="N776" t="s">
        <v>2147</v>
      </c>
      <c r="O776" t="s">
        <v>568</v>
      </c>
    </row>
    <row r="777" spans="1:15" x14ac:dyDescent="0.3">
      <c r="A777" t="s">
        <v>2831</v>
      </c>
      <c r="B777" t="s">
        <v>2831</v>
      </c>
      <c r="C777" t="s">
        <v>7037</v>
      </c>
      <c r="D777" s="47" t="s">
        <v>6793</v>
      </c>
      <c r="E777" s="47">
        <v>44349.462197141205</v>
      </c>
      <c r="F777" s="48">
        <v>1.6666666666666667</v>
      </c>
      <c r="G777" s="49">
        <v>27293</v>
      </c>
      <c r="H777" t="s">
        <v>249</v>
      </c>
      <c r="I777">
        <v>0</v>
      </c>
      <c r="J777">
        <v>0</v>
      </c>
      <c r="K777" t="s">
        <v>242</v>
      </c>
      <c r="L777" t="s">
        <v>2186</v>
      </c>
      <c r="M777" t="s">
        <v>7038</v>
      </c>
      <c r="N777" t="s">
        <v>254</v>
      </c>
      <c r="O777" t="s">
        <v>568</v>
      </c>
    </row>
    <row r="778" spans="1:15" x14ac:dyDescent="0.3">
      <c r="A778" t="s">
        <v>2831</v>
      </c>
      <c r="B778" t="s">
        <v>2831</v>
      </c>
      <c r="C778" t="s">
        <v>7089</v>
      </c>
      <c r="D778" s="47" t="s">
        <v>5524</v>
      </c>
      <c r="E778" s="47">
        <v>44358.351805706021</v>
      </c>
      <c r="F778" s="48">
        <v>1.6666666666666667</v>
      </c>
      <c r="G778" s="49">
        <v>45496</v>
      </c>
      <c r="H778" t="s">
        <v>238</v>
      </c>
      <c r="I778">
        <v>0</v>
      </c>
      <c r="J778">
        <v>0</v>
      </c>
      <c r="K778" t="s">
        <v>246</v>
      </c>
      <c r="L778" t="s">
        <v>2186</v>
      </c>
      <c r="M778" t="s">
        <v>7090</v>
      </c>
      <c r="N778" t="s">
        <v>254</v>
      </c>
      <c r="O778" t="s">
        <v>568</v>
      </c>
    </row>
    <row r="779" spans="1:15" x14ac:dyDescent="0.3">
      <c r="A779" t="s">
        <v>2831</v>
      </c>
      <c r="B779" t="s">
        <v>2831</v>
      </c>
      <c r="C779" t="s">
        <v>7113</v>
      </c>
      <c r="D779" s="47" t="s">
        <v>6361</v>
      </c>
      <c r="E779" s="47">
        <v>44376.687449456018</v>
      </c>
      <c r="F779" s="48">
        <v>1.6666666666666667</v>
      </c>
      <c r="G779" s="49">
        <v>20068</v>
      </c>
      <c r="H779" t="s">
        <v>238</v>
      </c>
      <c r="I779">
        <v>0</v>
      </c>
      <c r="J779">
        <v>0</v>
      </c>
      <c r="K779" t="s">
        <v>241</v>
      </c>
      <c r="L779" t="s">
        <v>2186</v>
      </c>
      <c r="M779" t="s">
        <v>7114</v>
      </c>
      <c r="N779" t="s">
        <v>254</v>
      </c>
      <c r="O779" t="s">
        <v>568</v>
      </c>
    </row>
    <row r="780" spans="1:15" x14ac:dyDescent="0.3">
      <c r="A780" t="s">
        <v>2831</v>
      </c>
      <c r="B780" t="s">
        <v>2831</v>
      </c>
      <c r="C780" t="s">
        <v>4900</v>
      </c>
      <c r="D780" s="47" t="s">
        <v>2667</v>
      </c>
      <c r="E780" s="47">
        <v>44377.434658831022</v>
      </c>
      <c r="F780" s="48">
        <v>1.6666666666666667</v>
      </c>
      <c r="G780" s="49">
        <v>19745</v>
      </c>
      <c r="H780" t="s">
        <v>238</v>
      </c>
      <c r="I780">
        <v>0</v>
      </c>
      <c r="J780">
        <v>0</v>
      </c>
      <c r="K780" t="s">
        <v>246</v>
      </c>
      <c r="L780" t="s">
        <v>2160</v>
      </c>
      <c r="M780" t="s">
        <v>4901</v>
      </c>
      <c r="N780" t="s">
        <v>254</v>
      </c>
      <c r="O780" t="s">
        <v>568</v>
      </c>
    </row>
    <row r="781" spans="1:15" x14ac:dyDescent="0.3">
      <c r="A781" t="s">
        <v>2831</v>
      </c>
      <c r="B781" t="s">
        <v>2831</v>
      </c>
      <c r="C781" t="s">
        <v>3654</v>
      </c>
      <c r="D781" s="47" t="s">
        <v>3443</v>
      </c>
      <c r="E781" s="47">
        <v>44372.582634918981</v>
      </c>
      <c r="F781" s="48">
        <v>1.6666666666666667</v>
      </c>
      <c r="G781" s="49">
        <v>29887</v>
      </c>
      <c r="H781" t="s">
        <v>249</v>
      </c>
      <c r="I781">
        <v>0</v>
      </c>
      <c r="J781">
        <v>0</v>
      </c>
      <c r="K781" t="s">
        <v>236</v>
      </c>
      <c r="L781" t="s">
        <v>2186</v>
      </c>
      <c r="M781" t="s">
        <v>3656</v>
      </c>
      <c r="N781" t="s">
        <v>254</v>
      </c>
      <c r="O781" t="s">
        <v>568</v>
      </c>
    </row>
    <row r="782" spans="1:15" x14ac:dyDescent="0.3">
      <c r="A782" t="s">
        <v>2831</v>
      </c>
      <c r="B782" t="s">
        <v>2831</v>
      </c>
      <c r="C782" t="s">
        <v>3313</v>
      </c>
      <c r="D782" s="47" t="s">
        <v>2943</v>
      </c>
      <c r="E782" s="47">
        <v>44375.589156018519</v>
      </c>
      <c r="F782" s="48">
        <v>1.6666666666666667</v>
      </c>
      <c r="G782" s="49">
        <v>21782</v>
      </c>
      <c r="H782" t="s">
        <v>249</v>
      </c>
      <c r="I782">
        <v>0</v>
      </c>
      <c r="J782">
        <v>0</v>
      </c>
      <c r="K782" t="s">
        <v>236</v>
      </c>
      <c r="L782" t="s">
        <v>2160</v>
      </c>
      <c r="M782" t="s">
        <v>2936</v>
      </c>
      <c r="N782" t="s">
        <v>254</v>
      </c>
      <c r="O782" t="s">
        <v>568</v>
      </c>
    </row>
    <row r="783" spans="1:15" x14ac:dyDescent="0.3">
      <c r="A783" t="s">
        <v>2831</v>
      </c>
      <c r="B783" t="s">
        <v>2831</v>
      </c>
      <c r="C783" t="s">
        <v>3068</v>
      </c>
      <c r="D783" s="47" t="s">
        <v>2950</v>
      </c>
      <c r="E783" s="47">
        <v>44356.37974502315</v>
      </c>
      <c r="F783" s="48">
        <v>1.6666666666666667</v>
      </c>
      <c r="G783" s="49">
        <v>30158</v>
      </c>
      <c r="H783" t="s">
        <v>238</v>
      </c>
      <c r="I783">
        <v>0</v>
      </c>
      <c r="J783">
        <v>0</v>
      </c>
      <c r="K783" t="s">
        <v>242</v>
      </c>
      <c r="L783" t="s">
        <v>2173</v>
      </c>
      <c r="M783" t="s">
        <v>3070</v>
      </c>
      <c r="N783" t="s">
        <v>2147</v>
      </c>
      <c r="O783" t="s">
        <v>568</v>
      </c>
    </row>
    <row r="784" spans="1:15" x14ac:dyDescent="0.3">
      <c r="A784" t="s">
        <v>2831</v>
      </c>
      <c r="B784" t="s">
        <v>2831</v>
      </c>
      <c r="C784" t="s">
        <v>4531</v>
      </c>
      <c r="D784" s="47" t="s">
        <v>4331</v>
      </c>
      <c r="E784" s="47">
        <v>44363.637386226852</v>
      </c>
      <c r="F784" s="48">
        <v>1.6666666666666667</v>
      </c>
      <c r="G784" s="49">
        <v>21433</v>
      </c>
      <c r="H784" t="s">
        <v>238</v>
      </c>
      <c r="I784">
        <v>0</v>
      </c>
      <c r="J784">
        <v>0</v>
      </c>
      <c r="K784" t="s">
        <v>246</v>
      </c>
      <c r="L784" t="s">
        <v>2173</v>
      </c>
      <c r="M784" t="s">
        <v>4532</v>
      </c>
      <c r="N784" t="s">
        <v>2147</v>
      </c>
      <c r="O784" t="s">
        <v>568</v>
      </c>
    </row>
    <row r="785" spans="1:15" x14ac:dyDescent="0.3">
      <c r="A785" t="s">
        <v>2831</v>
      </c>
      <c r="B785" t="s">
        <v>2831</v>
      </c>
      <c r="C785" t="s">
        <v>7467</v>
      </c>
      <c r="D785" s="47" t="s">
        <v>5546</v>
      </c>
      <c r="E785" s="47">
        <v>44365.602477118053</v>
      </c>
      <c r="F785" s="48">
        <v>1.6666666666666667</v>
      </c>
      <c r="G785" s="49">
        <v>40</v>
      </c>
      <c r="H785" t="s">
        <v>238</v>
      </c>
      <c r="I785">
        <v>0</v>
      </c>
      <c r="J785">
        <v>0</v>
      </c>
      <c r="K785" t="s">
        <v>242</v>
      </c>
      <c r="L785" t="s">
        <v>2186</v>
      </c>
      <c r="M785" t="s">
        <v>7468</v>
      </c>
      <c r="N785" t="s">
        <v>254</v>
      </c>
      <c r="O785" t="s">
        <v>568</v>
      </c>
    </row>
    <row r="786" spans="1:15" x14ac:dyDescent="0.3">
      <c r="A786" t="s">
        <v>2831</v>
      </c>
      <c r="B786" t="s">
        <v>2831</v>
      </c>
      <c r="C786" t="s">
        <v>7594</v>
      </c>
      <c r="D786" s="47" t="s">
        <v>6290</v>
      </c>
      <c r="E786" s="47">
        <v>44375.587706134262</v>
      </c>
      <c r="F786" s="48">
        <v>1.6666666666666667</v>
      </c>
      <c r="G786" s="49">
        <v>61223</v>
      </c>
      <c r="H786" t="s">
        <v>249</v>
      </c>
      <c r="I786">
        <v>0</v>
      </c>
      <c r="J786">
        <v>0</v>
      </c>
      <c r="K786" t="s">
        <v>236</v>
      </c>
      <c r="L786" t="s">
        <v>2186</v>
      </c>
      <c r="M786" t="s">
        <v>7595</v>
      </c>
      <c r="N786" t="s">
        <v>254</v>
      </c>
      <c r="O786" t="s">
        <v>568</v>
      </c>
    </row>
    <row r="787" spans="1:15" x14ac:dyDescent="0.3">
      <c r="A787" t="s">
        <v>2831</v>
      </c>
      <c r="B787" t="s">
        <v>2831</v>
      </c>
      <c r="C787" t="s">
        <v>7634</v>
      </c>
      <c r="D787" s="47" t="s">
        <v>5472</v>
      </c>
      <c r="E787" s="47">
        <v>44356.375345370368</v>
      </c>
      <c r="F787" s="48">
        <v>1.6666666666666667</v>
      </c>
      <c r="G787" s="49">
        <v>21716</v>
      </c>
      <c r="H787" t="s">
        <v>238</v>
      </c>
      <c r="I787">
        <v>0</v>
      </c>
      <c r="J787">
        <v>0</v>
      </c>
      <c r="K787" t="s">
        <v>236</v>
      </c>
      <c r="L787" t="s">
        <v>2186</v>
      </c>
      <c r="M787" t="s">
        <v>7635</v>
      </c>
      <c r="N787" t="s">
        <v>2147</v>
      </c>
      <c r="O787" t="s">
        <v>568</v>
      </c>
    </row>
    <row r="788" spans="1:15" x14ac:dyDescent="0.3">
      <c r="A788" t="s">
        <v>2831</v>
      </c>
      <c r="B788" t="s">
        <v>2831</v>
      </c>
      <c r="C788" t="s">
        <v>7644</v>
      </c>
      <c r="D788" s="47" t="s">
        <v>6763</v>
      </c>
      <c r="E788" s="47">
        <v>44358.327105902776</v>
      </c>
      <c r="F788" s="48">
        <v>1.6666666666666667</v>
      </c>
      <c r="G788" s="49">
        <v>22825</v>
      </c>
      <c r="H788" t="s">
        <v>238</v>
      </c>
      <c r="I788">
        <v>0</v>
      </c>
      <c r="J788">
        <v>0</v>
      </c>
      <c r="K788" t="s">
        <v>239</v>
      </c>
      <c r="L788" t="s">
        <v>2186</v>
      </c>
      <c r="M788" t="s">
        <v>7645</v>
      </c>
      <c r="N788" t="s">
        <v>254</v>
      </c>
      <c r="O788" t="s">
        <v>568</v>
      </c>
    </row>
    <row r="789" spans="1:15" x14ac:dyDescent="0.3">
      <c r="A789" t="s">
        <v>2831</v>
      </c>
      <c r="B789" t="s">
        <v>2831</v>
      </c>
      <c r="C789" t="s">
        <v>7763</v>
      </c>
      <c r="D789" s="47" t="s">
        <v>5639</v>
      </c>
      <c r="E789" s="47">
        <v>44377.701201701391</v>
      </c>
      <c r="F789" s="48">
        <v>1.6666666666666667</v>
      </c>
      <c r="G789" s="49">
        <v>23139</v>
      </c>
      <c r="H789" t="s">
        <v>238</v>
      </c>
      <c r="I789">
        <v>0</v>
      </c>
      <c r="J789">
        <v>0</v>
      </c>
      <c r="K789" t="s">
        <v>246</v>
      </c>
      <c r="L789" t="s">
        <v>2186</v>
      </c>
      <c r="M789" t="s">
        <v>7764</v>
      </c>
      <c r="N789" t="s">
        <v>254</v>
      </c>
      <c r="O789" t="s">
        <v>568</v>
      </c>
    </row>
    <row r="790" spans="1:15" x14ac:dyDescent="0.3">
      <c r="A790" t="s">
        <v>2831</v>
      </c>
      <c r="B790" t="s">
        <v>2831</v>
      </c>
      <c r="C790" t="s">
        <v>7767</v>
      </c>
      <c r="D790" s="47" t="s">
        <v>5797</v>
      </c>
      <c r="E790" s="47">
        <v>44365.48976423611</v>
      </c>
      <c r="F790" s="48">
        <v>1.6666666666666667</v>
      </c>
      <c r="G790" s="49">
        <v>33158</v>
      </c>
      <c r="H790" t="s">
        <v>238</v>
      </c>
      <c r="I790">
        <v>0</v>
      </c>
      <c r="J790">
        <v>0</v>
      </c>
      <c r="K790" t="s">
        <v>246</v>
      </c>
      <c r="L790" t="s">
        <v>2186</v>
      </c>
      <c r="M790" t="s">
        <v>7768</v>
      </c>
      <c r="N790" t="s">
        <v>254</v>
      </c>
      <c r="O790" t="s">
        <v>568</v>
      </c>
    </row>
    <row r="791" spans="1:15" x14ac:dyDescent="0.3">
      <c r="A791" t="s">
        <v>2831</v>
      </c>
      <c r="B791" t="s">
        <v>2831</v>
      </c>
      <c r="C791" t="s">
        <v>7796</v>
      </c>
      <c r="D791" s="47" t="s">
        <v>5683</v>
      </c>
      <c r="E791" s="47">
        <v>44368.681000543984</v>
      </c>
      <c r="F791" s="48">
        <v>1.6666666666666667</v>
      </c>
      <c r="G791" s="49">
        <v>25855</v>
      </c>
      <c r="H791" t="s">
        <v>238</v>
      </c>
      <c r="I791">
        <v>0</v>
      </c>
      <c r="J791">
        <v>0</v>
      </c>
      <c r="K791" t="s">
        <v>239</v>
      </c>
      <c r="L791" t="s">
        <v>2186</v>
      </c>
      <c r="M791" t="s">
        <v>7797</v>
      </c>
      <c r="N791" t="s">
        <v>2147</v>
      </c>
      <c r="O791" t="s">
        <v>568</v>
      </c>
    </row>
    <row r="792" spans="1:15" x14ac:dyDescent="0.3">
      <c r="A792" t="s">
        <v>2831</v>
      </c>
      <c r="B792" t="s">
        <v>2831</v>
      </c>
      <c r="C792" t="s">
        <v>7824</v>
      </c>
      <c r="D792" s="47" t="s">
        <v>5870</v>
      </c>
      <c r="E792" s="47">
        <v>44351.592442476853</v>
      </c>
      <c r="F792" s="48">
        <v>1.6666666666666667</v>
      </c>
      <c r="G792" s="49">
        <v>72007</v>
      </c>
      <c r="H792" t="s">
        <v>238</v>
      </c>
      <c r="I792">
        <v>0</v>
      </c>
      <c r="J792">
        <v>0</v>
      </c>
      <c r="K792" t="s">
        <v>241</v>
      </c>
      <c r="L792" t="s">
        <v>2186</v>
      </c>
      <c r="M792" t="s">
        <v>7825</v>
      </c>
      <c r="N792" t="s">
        <v>2147</v>
      </c>
      <c r="O792" t="s">
        <v>568</v>
      </c>
    </row>
    <row r="793" spans="1:15" x14ac:dyDescent="0.3">
      <c r="A793" t="s">
        <v>2831</v>
      </c>
      <c r="B793" t="s">
        <v>2831</v>
      </c>
      <c r="C793" t="s">
        <v>5087</v>
      </c>
      <c r="D793" s="47" t="s">
        <v>2686</v>
      </c>
      <c r="E793" s="47">
        <v>44376.44041909722</v>
      </c>
      <c r="F793" s="48">
        <v>1.6666666666666667</v>
      </c>
      <c r="G793" s="49">
        <v>40380</v>
      </c>
      <c r="H793" t="s">
        <v>249</v>
      </c>
      <c r="I793">
        <v>0</v>
      </c>
      <c r="J793">
        <v>0</v>
      </c>
      <c r="K793" t="s">
        <v>242</v>
      </c>
      <c r="L793" t="s">
        <v>2160</v>
      </c>
      <c r="M793" t="s">
        <v>5088</v>
      </c>
      <c r="N793" t="s">
        <v>254</v>
      </c>
      <c r="O793" t="s">
        <v>568</v>
      </c>
    </row>
    <row r="794" spans="1:15" x14ac:dyDescent="0.3">
      <c r="A794" t="s">
        <v>2831</v>
      </c>
      <c r="B794" t="s">
        <v>2831</v>
      </c>
      <c r="C794" t="s">
        <v>7950</v>
      </c>
      <c r="D794" s="47" t="s">
        <v>5508</v>
      </c>
      <c r="E794" s="47">
        <v>44356.373349733796</v>
      </c>
      <c r="F794" s="48">
        <v>1.6666666666666667</v>
      </c>
      <c r="G794" s="49">
        <v>22355</v>
      </c>
      <c r="H794" t="s">
        <v>238</v>
      </c>
      <c r="I794">
        <v>0</v>
      </c>
      <c r="J794">
        <v>0</v>
      </c>
      <c r="K794" t="s">
        <v>246</v>
      </c>
      <c r="L794" t="s">
        <v>2186</v>
      </c>
      <c r="M794" t="s">
        <v>7951</v>
      </c>
      <c r="N794" t="s">
        <v>2147</v>
      </c>
      <c r="O794" t="s">
        <v>568</v>
      </c>
    </row>
    <row r="795" spans="1:15" x14ac:dyDescent="0.3">
      <c r="A795" t="s">
        <v>2831</v>
      </c>
      <c r="B795" t="s">
        <v>2831</v>
      </c>
      <c r="C795" t="s">
        <v>8130</v>
      </c>
      <c r="D795" s="47" t="s">
        <v>2664</v>
      </c>
      <c r="E795" s="47">
        <v>44352.405809178243</v>
      </c>
      <c r="F795" s="48">
        <v>1.6666666666666667</v>
      </c>
      <c r="G795" s="49">
        <v>41441</v>
      </c>
      <c r="H795" t="s">
        <v>249</v>
      </c>
      <c r="I795">
        <v>0</v>
      </c>
      <c r="J795">
        <v>0</v>
      </c>
      <c r="K795" t="s">
        <v>236</v>
      </c>
      <c r="L795" t="s">
        <v>2160</v>
      </c>
      <c r="M795" t="s">
        <v>8131</v>
      </c>
      <c r="N795" t="s">
        <v>2147</v>
      </c>
      <c r="O795" t="s">
        <v>568</v>
      </c>
    </row>
    <row r="796" spans="1:15" x14ac:dyDescent="0.3">
      <c r="A796" t="s">
        <v>2831</v>
      </c>
      <c r="B796" t="s">
        <v>2831</v>
      </c>
      <c r="C796" t="s">
        <v>8493</v>
      </c>
      <c r="D796" s="47" t="s">
        <v>5587</v>
      </c>
      <c r="E796" s="47">
        <v>44376.608226273151</v>
      </c>
      <c r="F796" s="48">
        <v>1.6666666666666667</v>
      </c>
      <c r="G796" s="49">
        <v>15199</v>
      </c>
      <c r="H796" t="s">
        <v>238</v>
      </c>
      <c r="I796">
        <v>0</v>
      </c>
      <c r="J796">
        <v>0</v>
      </c>
      <c r="K796" t="s">
        <v>241</v>
      </c>
      <c r="L796" t="s">
        <v>2186</v>
      </c>
      <c r="M796" t="s">
        <v>8494</v>
      </c>
      <c r="N796" t="s">
        <v>254</v>
      </c>
      <c r="O796" t="s">
        <v>568</v>
      </c>
    </row>
    <row r="797" spans="1:15" x14ac:dyDescent="0.3">
      <c r="A797" t="s">
        <v>2831</v>
      </c>
      <c r="B797" t="s">
        <v>2831</v>
      </c>
      <c r="C797" t="s">
        <v>8563</v>
      </c>
      <c r="D797" s="47" t="s">
        <v>5711</v>
      </c>
      <c r="E797" s="47">
        <v>44377.447971030095</v>
      </c>
      <c r="F797" s="48">
        <v>1.6666666666666667</v>
      </c>
      <c r="G797" s="49">
        <v>286548</v>
      </c>
      <c r="H797" t="s">
        <v>238</v>
      </c>
      <c r="I797">
        <v>0</v>
      </c>
      <c r="J797">
        <v>0</v>
      </c>
      <c r="K797" t="s">
        <v>236</v>
      </c>
      <c r="L797" t="s">
        <v>2186</v>
      </c>
      <c r="M797" t="s">
        <v>8564</v>
      </c>
      <c r="N797" t="s">
        <v>254</v>
      </c>
      <c r="O797" t="s">
        <v>568</v>
      </c>
    </row>
    <row r="798" spans="1:15" x14ac:dyDescent="0.3">
      <c r="A798" t="s">
        <v>2831</v>
      </c>
      <c r="B798" t="s">
        <v>2831</v>
      </c>
      <c r="C798" t="s">
        <v>8589</v>
      </c>
      <c r="D798" s="47" t="s">
        <v>5667</v>
      </c>
      <c r="E798" s="47">
        <v>44376.624382638889</v>
      </c>
      <c r="F798" s="48">
        <v>1.6666666666666667</v>
      </c>
      <c r="G798" s="49">
        <v>23849</v>
      </c>
      <c r="H798" t="s">
        <v>238</v>
      </c>
      <c r="I798">
        <v>0</v>
      </c>
      <c r="J798">
        <v>0</v>
      </c>
      <c r="K798" t="s">
        <v>241</v>
      </c>
      <c r="L798" t="s">
        <v>2186</v>
      </c>
      <c r="M798" t="s">
        <v>8590</v>
      </c>
      <c r="N798" t="s">
        <v>2147</v>
      </c>
      <c r="O798" t="s">
        <v>568</v>
      </c>
    </row>
    <row r="799" spans="1:15" x14ac:dyDescent="0.3">
      <c r="A799" t="s">
        <v>2831</v>
      </c>
      <c r="B799" t="s">
        <v>2831</v>
      </c>
      <c r="C799" t="s">
        <v>8797</v>
      </c>
      <c r="D799" s="47" t="s">
        <v>2620</v>
      </c>
      <c r="E799" s="47">
        <v>44358.407225034724</v>
      </c>
      <c r="F799" s="48">
        <v>1.6666666666666667</v>
      </c>
      <c r="G799" s="49">
        <v>20631</v>
      </c>
      <c r="H799" t="s">
        <v>238</v>
      </c>
      <c r="I799">
        <v>0</v>
      </c>
      <c r="J799">
        <v>0</v>
      </c>
      <c r="K799" t="s">
        <v>236</v>
      </c>
      <c r="L799" t="s">
        <v>2160</v>
      </c>
      <c r="M799" t="s">
        <v>8798</v>
      </c>
      <c r="N799" t="s">
        <v>2147</v>
      </c>
      <c r="O799" t="s">
        <v>568</v>
      </c>
    </row>
    <row r="800" spans="1:15" x14ac:dyDescent="0.3">
      <c r="A800" t="s">
        <v>2831</v>
      </c>
      <c r="B800" t="s">
        <v>2831</v>
      </c>
      <c r="C800" t="s">
        <v>3321</v>
      </c>
      <c r="D800" s="47" t="s">
        <v>2991</v>
      </c>
      <c r="E800" s="47">
        <v>44376.61250142361</v>
      </c>
      <c r="F800" s="48">
        <v>1.6666666666666667</v>
      </c>
      <c r="G800" s="49">
        <v>7138</v>
      </c>
      <c r="H800" t="s">
        <v>238</v>
      </c>
      <c r="I800">
        <v>0</v>
      </c>
      <c r="J800">
        <v>0</v>
      </c>
      <c r="K800" t="s">
        <v>242</v>
      </c>
      <c r="L800" t="s">
        <v>2160</v>
      </c>
      <c r="M800" t="s">
        <v>2936</v>
      </c>
      <c r="N800" t="s">
        <v>2147</v>
      </c>
      <c r="O800" t="s">
        <v>568</v>
      </c>
    </row>
    <row r="801" spans="1:15" x14ac:dyDescent="0.3">
      <c r="A801" t="s">
        <v>2831</v>
      </c>
      <c r="B801" t="s">
        <v>2831</v>
      </c>
      <c r="C801" t="s">
        <v>3293</v>
      </c>
      <c r="D801" s="47" t="s">
        <v>2966</v>
      </c>
      <c r="E801" s="47">
        <v>44376.682636608799</v>
      </c>
      <c r="F801" s="48">
        <v>1.6666666666666667</v>
      </c>
      <c r="G801" s="49">
        <v>21031</v>
      </c>
      <c r="H801" t="s">
        <v>238</v>
      </c>
      <c r="I801">
        <v>0</v>
      </c>
      <c r="J801">
        <v>0</v>
      </c>
      <c r="K801" t="s">
        <v>246</v>
      </c>
      <c r="L801" t="s">
        <v>2160</v>
      </c>
      <c r="M801" t="s">
        <v>2941</v>
      </c>
      <c r="N801" t="s">
        <v>254</v>
      </c>
      <c r="O801" t="s">
        <v>568</v>
      </c>
    </row>
    <row r="802" spans="1:15" x14ac:dyDescent="0.3">
      <c r="A802" t="s">
        <v>2831</v>
      </c>
      <c r="B802" t="s">
        <v>2831</v>
      </c>
      <c r="C802" t="s">
        <v>9187</v>
      </c>
      <c r="D802" s="47" t="s">
        <v>5549</v>
      </c>
      <c r="E802" s="47">
        <v>44370.451525381941</v>
      </c>
      <c r="F802" s="48">
        <v>1.6666666666666667</v>
      </c>
      <c r="G802" s="49">
        <v>17695</v>
      </c>
      <c r="H802" t="s">
        <v>249</v>
      </c>
      <c r="I802">
        <v>0</v>
      </c>
      <c r="J802">
        <v>0</v>
      </c>
      <c r="K802" t="s">
        <v>242</v>
      </c>
      <c r="L802" t="s">
        <v>2186</v>
      </c>
      <c r="M802" t="s">
        <v>9188</v>
      </c>
      <c r="N802" t="s">
        <v>254</v>
      </c>
      <c r="O802" t="s">
        <v>568</v>
      </c>
    </row>
    <row r="803" spans="1:15" x14ac:dyDescent="0.3">
      <c r="A803" t="s">
        <v>2831</v>
      </c>
      <c r="B803" t="s">
        <v>2831</v>
      </c>
      <c r="C803" t="s">
        <v>2599</v>
      </c>
      <c r="D803" s="47" t="s">
        <v>2686</v>
      </c>
      <c r="E803" s="47">
        <v>44376.607075694446</v>
      </c>
      <c r="F803" s="48">
        <v>1.6666666666666667</v>
      </c>
      <c r="G803" s="49">
        <v>29429</v>
      </c>
      <c r="H803" t="s">
        <v>249</v>
      </c>
      <c r="I803">
        <v>0</v>
      </c>
      <c r="J803">
        <v>0</v>
      </c>
      <c r="K803" t="s">
        <v>242</v>
      </c>
      <c r="L803" t="s">
        <v>2160</v>
      </c>
      <c r="M803" t="s">
        <v>9679</v>
      </c>
      <c r="N803" t="s">
        <v>254</v>
      </c>
      <c r="O803" t="s">
        <v>568</v>
      </c>
    </row>
    <row r="804" spans="1:15" x14ac:dyDescent="0.3">
      <c r="A804" t="s">
        <v>2831</v>
      </c>
      <c r="B804" t="s">
        <v>2831</v>
      </c>
      <c r="C804" t="s">
        <v>9684</v>
      </c>
      <c r="D804" s="47" t="s">
        <v>5489</v>
      </c>
      <c r="E804" s="47">
        <v>44365.671421956016</v>
      </c>
      <c r="F804" s="48">
        <v>1.6666666666666667</v>
      </c>
      <c r="G804" s="49">
        <v>30077</v>
      </c>
      <c r="H804" t="s">
        <v>238</v>
      </c>
      <c r="I804">
        <v>0</v>
      </c>
      <c r="J804">
        <v>0</v>
      </c>
      <c r="K804" t="s">
        <v>239</v>
      </c>
      <c r="L804" t="s">
        <v>2186</v>
      </c>
      <c r="M804" t="s">
        <v>9685</v>
      </c>
      <c r="N804" t="s">
        <v>254</v>
      </c>
      <c r="O804" t="s">
        <v>568</v>
      </c>
    </row>
    <row r="805" spans="1:15" x14ac:dyDescent="0.3">
      <c r="A805" t="s">
        <v>2831</v>
      </c>
      <c r="B805" t="s">
        <v>2831</v>
      </c>
      <c r="C805" t="s">
        <v>9752</v>
      </c>
      <c r="D805" s="47" t="s">
        <v>5481</v>
      </c>
      <c r="E805" s="47">
        <v>44377.276534293982</v>
      </c>
      <c r="F805" s="48">
        <v>1.6666666666666667</v>
      </c>
      <c r="G805" s="49">
        <v>41332</v>
      </c>
      <c r="H805" t="s">
        <v>238</v>
      </c>
      <c r="I805">
        <v>0</v>
      </c>
      <c r="J805">
        <v>0</v>
      </c>
      <c r="K805" t="s">
        <v>242</v>
      </c>
      <c r="L805" t="s">
        <v>2186</v>
      </c>
      <c r="M805" t="s">
        <v>9753</v>
      </c>
      <c r="N805" t="s">
        <v>254</v>
      </c>
      <c r="O805" t="s">
        <v>568</v>
      </c>
    </row>
    <row r="806" spans="1:15" x14ac:dyDescent="0.3">
      <c r="A806" t="s">
        <v>2831</v>
      </c>
      <c r="B806" t="s">
        <v>2831</v>
      </c>
      <c r="C806" t="s">
        <v>3349</v>
      </c>
      <c r="D806" s="47" t="s">
        <v>3004</v>
      </c>
      <c r="E806" s="47">
        <v>44370.65112376157</v>
      </c>
      <c r="F806" s="48">
        <v>1.6666666666666667</v>
      </c>
      <c r="G806" s="49">
        <v>20836</v>
      </c>
      <c r="H806" t="s">
        <v>238</v>
      </c>
      <c r="I806">
        <v>0</v>
      </c>
      <c r="J806">
        <v>0</v>
      </c>
      <c r="K806" t="s">
        <v>242</v>
      </c>
      <c r="L806" t="s">
        <v>2160</v>
      </c>
      <c r="M806" t="s">
        <v>2925</v>
      </c>
      <c r="N806" t="s">
        <v>254</v>
      </c>
      <c r="O806" t="s">
        <v>568</v>
      </c>
    </row>
    <row r="807" spans="1:15" x14ac:dyDescent="0.3">
      <c r="A807" t="s">
        <v>2831</v>
      </c>
      <c r="B807" t="s">
        <v>2831</v>
      </c>
      <c r="C807" t="s">
        <v>9827</v>
      </c>
      <c r="D807" s="47" t="s">
        <v>5686</v>
      </c>
      <c r="E807" s="47">
        <v>44356.367810185184</v>
      </c>
      <c r="F807" s="48">
        <v>1.6666666666666667</v>
      </c>
      <c r="G807" s="49">
        <v>17605</v>
      </c>
      <c r="H807" t="s">
        <v>238</v>
      </c>
      <c r="I807">
        <v>0</v>
      </c>
      <c r="J807">
        <v>0</v>
      </c>
      <c r="K807" t="s">
        <v>236</v>
      </c>
      <c r="L807" t="s">
        <v>2186</v>
      </c>
      <c r="M807" t="s">
        <v>9828</v>
      </c>
      <c r="N807" t="s">
        <v>254</v>
      </c>
      <c r="O807" t="s">
        <v>568</v>
      </c>
    </row>
    <row r="808" spans="1:15" x14ac:dyDescent="0.3">
      <c r="A808" t="s">
        <v>2831</v>
      </c>
      <c r="B808" t="s">
        <v>2831</v>
      </c>
      <c r="C808" t="s">
        <v>9906</v>
      </c>
      <c r="D808" s="47" t="s">
        <v>6290</v>
      </c>
      <c r="E808" s="47">
        <v>44376.620029664351</v>
      </c>
      <c r="F808" s="48">
        <v>1.6666666666666667</v>
      </c>
      <c r="G808" s="49">
        <v>60706</v>
      </c>
      <c r="H808" t="s">
        <v>249</v>
      </c>
      <c r="I808">
        <v>0</v>
      </c>
      <c r="J808">
        <v>0</v>
      </c>
      <c r="K808" t="s">
        <v>236</v>
      </c>
      <c r="L808" t="s">
        <v>1535</v>
      </c>
      <c r="M808" t="s">
        <v>1535</v>
      </c>
      <c r="N808" t="s">
        <v>254</v>
      </c>
      <c r="O808" t="s">
        <v>568</v>
      </c>
    </row>
    <row r="809" spans="1:15" x14ac:dyDescent="0.3">
      <c r="A809" t="s">
        <v>2831</v>
      </c>
      <c r="B809" t="s">
        <v>2831</v>
      </c>
      <c r="C809" t="s">
        <v>3905</v>
      </c>
      <c r="D809" s="47" t="s">
        <v>3411</v>
      </c>
      <c r="E809" s="47">
        <v>44376.618935879633</v>
      </c>
      <c r="F809" s="48">
        <v>1.6666666666666667</v>
      </c>
      <c r="G809" s="49">
        <v>19526</v>
      </c>
      <c r="H809" t="s">
        <v>249</v>
      </c>
      <c r="I809">
        <v>0</v>
      </c>
      <c r="J809">
        <v>0</v>
      </c>
      <c r="K809" t="s">
        <v>236</v>
      </c>
      <c r="L809" t="s">
        <v>1535</v>
      </c>
      <c r="M809" t="s">
        <v>1535</v>
      </c>
      <c r="N809" t="s">
        <v>254</v>
      </c>
      <c r="O809" t="s">
        <v>568</v>
      </c>
    </row>
    <row r="810" spans="1:15" x14ac:dyDescent="0.3">
      <c r="A810" t="s">
        <v>2831</v>
      </c>
      <c r="B810" t="s">
        <v>2831</v>
      </c>
      <c r="C810" t="s">
        <v>9954</v>
      </c>
      <c r="D810" s="47" t="s">
        <v>6087</v>
      </c>
      <c r="E810" s="47">
        <v>44376.395170370371</v>
      </c>
      <c r="F810" s="48">
        <v>1.6666666666666667</v>
      </c>
      <c r="G810" s="49">
        <v>15859</v>
      </c>
      <c r="H810" t="s">
        <v>249</v>
      </c>
      <c r="I810">
        <v>0</v>
      </c>
      <c r="J810">
        <v>0</v>
      </c>
      <c r="K810" t="s">
        <v>242</v>
      </c>
      <c r="L810" t="s">
        <v>1535</v>
      </c>
      <c r="M810" t="s">
        <v>1535</v>
      </c>
      <c r="N810" t="s">
        <v>254</v>
      </c>
      <c r="O810" t="s">
        <v>568</v>
      </c>
    </row>
    <row r="811" spans="1:15" x14ac:dyDescent="0.3">
      <c r="A811" t="s">
        <v>2831</v>
      </c>
      <c r="B811" t="s">
        <v>2831</v>
      </c>
      <c r="C811" t="s">
        <v>3962</v>
      </c>
      <c r="D811" s="47" t="s">
        <v>3411</v>
      </c>
      <c r="E811" s="47">
        <v>44376.621194988424</v>
      </c>
      <c r="F811" s="48">
        <v>1.6666666666666667</v>
      </c>
      <c r="G811" s="49">
        <v>20123</v>
      </c>
      <c r="H811" t="s">
        <v>249</v>
      </c>
      <c r="I811">
        <v>0</v>
      </c>
      <c r="J811">
        <v>0</v>
      </c>
      <c r="K811" t="s">
        <v>236</v>
      </c>
      <c r="L811" t="s">
        <v>1535</v>
      </c>
      <c r="M811" t="s">
        <v>1535</v>
      </c>
      <c r="N811" t="s">
        <v>254</v>
      </c>
      <c r="O811" t="s">
        <v>568</v>
      </c>
    </row>
    <row r="812" spans="1:15" x14ac:dyDescent="0.3">
      <c r="A812" t="s">
        <v>2831</v>
      </c>
      <c r="B812" t="s">
        <v>2831</v>
      </c>
      <c r="C812" t="s">
        <v>4843</v>
      </c>
      <c r="D812" s="47" t="s">
        <v>2667</v>
      </c>
      <c r="E812" s="47">
        <v>44356.625002777779</v>
      </c>
      <c r="F812" s="48">
        <v>1.6666666666666667</v>
      </c>
      <c r="G812" s="49">
        <v>4344</v>
      </c>
      <c r="H812" t="s">
        <v>238</v>
      </c>
      <c r="I812">
        <v>0</v>
      </c>
      <c r="J812">
        <v>0</v>
      </c>
      <c r="K812" t="s">
        <v>239</v>
      </c>
      <c r="L812" t="s">
        <v>2160</v>
      </c>
      <c r="M812" t="s">
        <v>4845</v>
      </c>
      <c r="N812" t="s">
        <v>254</v>
      </c>
      <c r="O812" t="s">
        <v>568</v>
      </c>
    </row>
    <row r="813" spans="1:15" x14ac:dyDescent="0.3">
      <c r="A813" t="s">
        <v>2831</v>
      </c>
      <c r="B813" t="s">
        <v>2831</v>
      </c>
      <c r="C813" t="s">
        <v>10391</v>
      </c>
      <c r="D813" s="47" t="s">
        <v>5508</v>
      </c>
      <c r="E813" s="47">
        <v>44365.493188854169</v>
      </c>
      <c r="F813" s="48">
        <v>1.6666666666666667</v>
      </c>
      <c r="G813" s="49">
        <v>47731</v>
      </c>
      <c r="H813" t="s">
        <v>238</v>
      </c>
      <c r="I813">
        <v>0</v>
      </c>
      <c r="J813">
        <v>0</v>
      </c>
      <c r="K813" t="s">
        <v>246</v>
      </c>
      <c r="L813" t="s">
        <v>2186</v>
      </c>
      <c r="M813" t="s">
        <v>10392</v>
      </c>
      <c r="N813" t="s">
        <v>254</v>
      </c>
      <c r="O813" t="s">
        <v>568</v>
      </c>
    </row>
    <row r="814" spans="1:15" x14ac:dyDescent="0.3">
      <c r="A814" t="s">
        <v>2831</v>
      </c>
      <c r="B814" t="s">
        <v>2831</v>
      </c>
      <c r="C814" t="s">
        <v>5248</v>
      </c>
      <c r="D814" s="47" t="s">
        <v>2700</v>
      </c>
      <c r="E814" s="47">
        <v>44376.433052743057</v>
      </c>
      <c r="F814" s="48">
        <v>1.6666666666666667</v>
      </c>
      <c r="G814" s="49">
        <v>30549</v>
      </c>
      <c r="H814" t="s">
        <v>249</v>
      </c>
      <c r="I814">
        <v>0</v>
      </c>
      <c r="J814">
        <v>0</v>
      </c>
      <c r="K814" t="s">
        <v>242</v>
      </c>
      <c r="L814" t="s">
        <v>2173</v>
      </c>
      <c r="M814" t="s">
        <v>5249</v>
      </c>
      <c r="N814" t="s">
        <v>254</v>
      </c>
      <c r="O814" t="s">
        <v>568</v>
      </c>
    </row>
    <row r="815" spans="1:15" x14ac:dyDescent="0.3">
      <c r="A815" t="s">
        <v>2831</v>
      </c>
      <c r="B815" t="s">
        <v>2831</v>
      </c>
      <c r="C815" t="s">
        <v>10581</v>
      </c>
      <c r="D815" s="47" t="s">
        <v>2694</v>
      </c>
      <c r="E815" s="47">
        <v>44358.334365509261</v>
      </c>
      <c r="F815" s="48">
        <v>1.6666666666666667</v>
      </c>
      <c r="G815" s="49">
        <v>13888</v>
      </c>
      <c r="H815" t="s">
        <v>238</v>
      </c>
      <c r="I815">
        <v>0</v>
      </c>
      <c r="J815">
        <v>0</v>
      </c>
      <c r="K815" t="s">
        <v>242</v>
      </c>
      <c r="L815" t="s">
        <v>2173</v>
      </c>
      <c r="M815" t="s">
        <v>10582</v>
      </c>
      <c r="N815" t="s">
        <v>254</v>
      </c>
      <c r="O815" t="s">
        <v>568</v>
      </c>
    </row>
    <row r="816" spans="1:15" x14ac:dyDescent="0.3">
      <c r="A816" t="s">
        <v>2831</v>
      </c>
      <c r="B816" t="s">
        <v>2831</v>
      </c>
      <c r="C816" t="s">
        <v>5609</v>
      </c>
      <c r="D816" s="47" t="s">
        <v>5549</v>
      </c>
      <c r="E816" s="47">
        <v>44347.760297418979</v>
      </c>
      <c r="F816" s="48">
        <v>1.75</v>
      </c>
      <c r="G816" s="49">
        <v>22026</v>
      </c>
      <c r="H816" t="s">
        <v>249</v>
      </c>
      <c r="I816">
        <v>0</v>
      </c>
      <c r="J816">
        <v>0</v>
      </c>
      <c r="K816" t="s">
        <v>236</v>
      </c>
      <c r="L816" t="s">
        <v>2186</v>
      </c>
      <c r="M816" t="s">
        <v>5610</v>
      </c>
      <c r="N816" t="s">
        <v>2147</v>
      </c>
      <c r="O816" t="s">
        <v>568</v>
      </c>
    </row>
    <row r="817" spans="1:15" x14ac:dyDescent="0.3">
      <c r="A817" t="s">
        <v>2831</v>
      </c>
      <c r="B817" t="s">
        <v>2831</v>
      </c>
      <c r="C817" t="s">
        <v>5621</v>
      </c>
      <c r="D817" s="47" t="s">
        <v>5622</v>
      </c>
      <c r="E817" s="47">
        <v>44343.583624537037</v>
      </c>
      <c r="F817" s="48">
        <v>1.75</v>
      </c>
      <c r="G817" s="49">
        <v>39564</v>
      </c>
      <c r="H817" t="s">
        <v>249</v>
      </c>
      <c r="I817">
        <v>0</v>
      </c>
      <c r="J817">
        <v>0</v>
      </c>
      <c r="K817" t="s">
        <v>242</v>
      </c>
      <c r="L817" t="s">
        <v>2186</v>
      </c>
      <c r="M817" t="s">
        <v>5623</v>
      </c>
      <c r="N817" t="s">
        <v>254</v>
      </c>
      <c r="O817" t="s">
        <v>568</v>
      </c>
    </row>
    <row r="818" spans="1:15" x14ac:dyDescent="0.3">
      <c r="A818" t="s">
        <v>2831</v>
      </c>
      <c r="B818" t="s">
        <v>2831</v>
      </c>
      <c r="C818" t="s">
        <v>5695</v>
      </c>
      <c r="D818" s="47" t="s">
        <v>5546</v>
      </c>
      <c r="E818" s="47">
        <v>44322.73193321759</v>
      </c>
      <c r="F818" s="48">
        <v>1.75</v>
      </c>
      <c r="G818" s="49">
        <v>51378</v>
      </c>
      <c r="H818" t="s">
        <v>238</v>
      </c>
      <c r="I818">
        <v>0</v>
      </c>
      <c r="J818">
        <v>0</v>
      </c>
      <c r="K818" t="s">
        <v>242</v>
      </c>
      <c r="L818" t="s">
        <v>2186</v>
      </c>
      <c r="M818" t="s">
        <v>5696</v>
      </c>
      <c r="N818" t="s">
        <v>254</v>
      </c>
      <c r="O818" t="s">
        <v>568</v>
      </c>
    </row>
    <row r="819" spans="1:15" x14ac:dyDescent="0.3">
      <c r="A819" t="s">
        <v>2831</v>
      </c>
      <c r="B819" t="s">
        <v>2831</v>
      </c>
      <c r="C819" t="s">
        <v>5728</v>
      </c>
      <c r="D819" s="47" t="s">
        <v>5698</v>
      </c>
      <c r="E819" s="47">
        <v>44343.429113888888</v>
      </c>
      <c r="F819" s="48">
        <v>1.75</v>
      </c>
      <c r="G819" s="49">
        <v>32291</v>
      </c>
      <c r="H819" t="s">
        <v>249</v>
      </c>
      <c r="I819">
        <v>0</v>
      </c>
      <c r="J819">
        <v>0</v>
      </c>
      <c r="K819" t="s">
        <v>236</v>
      </c>
      <c r="L819" t="s">
        <v>2186</v>
      </c>
      <c r="M819" t="s">
        <v>5729</v>
      </c>
      <c r="N819" t="s">
        <v>254</v>
      </c>
      <c r="O819" t="s">
        <v>568</v>
      </c>
    </row>
    <row r="820" spans="1:15" x14ac:dyDescent="0.3">
      <c r="A820" t="s">
        <v>2831</v>
      </c>
      <c r="B820" t="s">
        <v>2831</v>
      </c>
      <c r="C820" t="s">
        <v>5869</v>
      </c>
      <c r="D820" s="47" t="s">
        <v>5870</v>
      </c>
      <c r="E820" s="47">
        <v>44329.43503572917</v>
      </c>
      <c r="F820" s="48">
        <v>1.75</v>
      </c>
      <c r="G820" s="49">
        <v>79430</v>
      </c>
      <c r="H820" t="s">
        <v>249</v>
      </c>
      <c r="I820">
        <v>0</v>
      </c>
      <c r="J820">
        <v>0</v>
      </c>
      <c r="K820" t="s">
        <v>236</v>
      </c>
      <c r="L820" t="s">
        <v>2186</v>
      </c>
      <c r="M820" t="s">
        <v>5871</v>
      </c>
      <c r="N820" t="s">
        <v>254</v>
      </c>
      <c r="O820" t="s">
        <v>568</v>
      </c>
    </row>
    <row r="821" spans="1:15" x14ac:dyDescent="0.3">
      <c r="A821" t="s">
        <v>2831</v>
      </c>
      <c r="B821" t="s">
        <v>2831</v>
      </c>
      <c r="C821" t="s">
        <v>5885</v>
      </c>
      <c r="D821" s="47" t="s">
        <v>5686</v>
      </c>
      <c r="E821" s="47">
        <v>44329.737450312503</v>
      </c>
      <c r="F821" s="48">
        <v>1.75</v>
      </c>
      <c r="G821" s="49">
        <v>61582</v>
      </c>
      <c r="H821" t="s">
        <v>238</v>
      </c>
      <c r="I821">
        <v>0</v>
      </c>
      <c r="J821">
        <v>0</v>
      </c>
      <c r="K821" t="s">
        <v>242</v>
      </c>
      <c r="L821" t="s">
        <v>2186</v>
      </c>
      <c r="M821" t="s">
        <v>5886</v>
      </c>
      <c r="N821" t="s">
        <v>254</v>
      </c>
      <c r="O821" t="s">
        <v>568</v>
      </c>
    </row>
    <row r="822" spans="1:15" x14ac:dyDescent="0.3">
      <c r="A822" t="s">
        <v>2831</v>
      </c>
      <c r="B822" t="s">
        <v>2831</v>
      </c>
      <c r="C822" t="s">
        <v>5984</v>
      </c>
      <c r="D822" s="47" t="s">
        <v>5455</v>
      </c>
      <c r="E822" s="47">
        <v>44343.612487650462</v>
      </c>
      <c r="F822" s="48">
        <v>1.75</v>
      </c>
      <c r="G822" s="49">
        <v>39957</v>
      </c>
      <c r="H822" t="s">
        <v>249</v>
      </c>
      <c r="I822">
        <v>0</v>
      </c>
      <c r="J822">
        <v>0</v>
      </c>
      <c r="K822" t="s">
        <v>236</v>
      </c>
      <c r="L822" t="s">
        <v>2186</v>
      </c>
      <c r="M822" t="s">
        <v>5985</v>
      </c>
      <c r="N822" t="s">
        <v>254</v>
      </c>
      <c r="O822" t="s">
        <v>568</v>
      </c>
    </row>
    <row r="823" spans="1:15" x14ac:dyDescent="0.3">
      <c r="A823" t="s">
        <v>2831</v>
      </c>
      <c r="B823" t="s">
        <v>2831</v>
      </c>
      <c r="C823" t="s">
        <v>6245</v>
      </c>
      <c r="D823" s="47" t="s">
        <v>5516</v>
      </c>
      <c r="E823" s="47">
        <v>44347.642638275465</v>
      </c>
      <c r="F823" s="48">
        <v>1.75</v>
      </c>
      <c r="G823" s="49">
        <v>31483</v>
      </c>
      <c r="H823" t="s">
        <v>238</v>
      </c>
      <c r="I823">
        <v>0</v>
      </c>
      <c r="J823">
        <v>0</v>
      </c>
      <c r="K823" t="s">
        <v>242</v>
      </c>
      <c r="L823" t="s">
        <v>2186</v>
      </c>
      <c r="M823" t="s">
        <v>6246</v>
      </c>
      <c r="N823" t="s">
        <v>254</v>
      </c>
      <c r="O823" t="s">
        <v>568</v>
      </c>
    </row>
    <row r="824" spans="1:15" x14ac:dyDescent="0.3">
      <c r="A824" t="s">
        <v>2831</v>
      </c>
      <c r="B824" t="s">
        <v>2831</v>
      </c>
      <c r="C824" t="s">
        <v>6297</v>
      </c>
      <c r="D824" s="47" t="s">
        <v>5519</v>
      </c>
      <c r="E824" s="47">
        <v>44347.69911454861</v>
      </c>
      <c r="F824" s="48">
        <v>1.75</v>
      </c>
      <c r="G824" s="49">
        <v>20367</v>
      </c>
      <c r="H824" t="s">
        <v>238</v>
      </c>
      <c r="I824">
        <v>0</v>
      </c>
      <c r="J824">
        <v>0</v>
      </c>
      <c r="K824" t="s">
        <v>242</v>
      </c>
      <c r="L824" t="s">
        <v>2186</v>
      </c>
      <c r="M824" t="s">
        <v>6298</v>
      </c>
      <c r="N824" t="s">
        <v>254</v>
      </c>
      <c r="O824" t="s">
        <v>568</v>
      </c>
    </row>
    <row r="825" spans="1:15" x14ac:dyDescent="0.3">
      <c r="A825" t="s">
        <v>2831</v>
      </c>
      <c r="B825" t="s">
        <v>2831</v>
      </c>
      <c r="C825" t="s">
        <v>3645</v>
      </c>
      <c r="D825" s="47" t="s">
        <v>3392</v>
      </c>
      <c r="E825" s="47">
        <v>44343.64527184028</v>
      </c>
      <c r="F825" s="48">
        <v>1.75</v>
      </c>
      <c r="G825" s="49">
        <v>33120</v>
      </c>
      <c r="H825" t="s">
        <v>249</v>
      </c>
      <c r="I825">
        <v>0</v>
      </c>
      <c r="J825">
        <v>0</v>
      </c>
      <c r="K825" t="s">
        <v>236</v>
      </c>
      <c r="L825" t="s">
        <v>2186</v>
      </c>
      <c r="M825" t="s">
        <v>3646</v>
      </c>
      <c r="N825" t="s">
        <v>254</v>
      </c>
      <c r="O825" t="s">
        <v>568</v>
      </c>
    </row>
    <row r="826" spans="1:15" x14ac:dyDescent="0.3">
      <c r="A826" t="s">
        <v>2831</v>
      </c>
      <c r="B826" t="s">
        <v>2831</v>
      </c>
      <c r="C826" t="s">
        <v>6485</v>
      </c>
      <c r="D826" s="47" t="s">
        <v>5519</v>
      </c>
      <c r="E826" s="47">
        <v>44343.427391435187</v>
      </c>
      <c r="F826" s="48">
        <v>1.75</v>
      </c>
      <c r="G826" s="49">
        <v>40710</v>
      </c>
      <c r="H826" t="s">
        <v>249</v>
      </c>
      <c r="I826">
        <v>0</v>
      </c>
      <c r="J826">
        <v>0</v>
      </c>
      <c r="K826" t="s">
        <v>241</v>
      </c>
      <c r="L826" t="s">
        <v>2186</v>
      </c>
      <c r="M826" t="s">
        <v>6486</v>
      </c>
      <c r="N826" t="s">
        <v>254</v>
      </c>
      <c r="O826" t="s">
        <v>568</v>
      </c>
    </row>
    <row r="827" spans="1:15" x14ac:dyDescent="0.3">
      <c r="A827" t="s">
        <v>2831</v>
      </c>
      <c r="B827" t="s">
        <v>2831</v>
      </c>
      <c r="C827" t="s">
        <v>6740</v>
      </c>
      <c r="D827" s="47" t="s">
        <v>6741</v>
      </c>
      <c r="E827" s="47">
        <v>44327.417069479168</v>
      </c>
      <c r="F827" s="48">
        <v>1.75</v>
      </c>
      <c r="G827" s="49">
        <v>27388</v>
      </c>
      <c r="H827" t="s">
        <v>249</v>
      </c>
      <c r="I827">
        <v>0</v>
      </c>
      <c r="J827">
        <v>0</v>
      </c>
      <c r="K827" t="s">
        <v>242</v>
      </c>
      <c r="L827" t="s">
        <v>2186</v>
      </c>
      <c r="M827" t="s">
        <v>6742</v>
      </c>
      <c r="N827" t="s">
        <v>254</v>
      </c>
      <c r="O827" t="s">
        <v>568</v>
      </c>
    </row>
    <row r="828" spans="1:15" x14ac:dyDescent="0.3">
      <c r="A828" t="s">
        <v>2831</v>
      </c>
      <c r="B828" t="s">
        <v>2831</v>
      </c>
      <c r="C828" t="s">
        <v>6745</v>
      </c>
      <c r="D828" s="47" t="s">
        <v>5566</v>
      </c>
      <c r="E828" s="47">
        <v>44342.387742708335</v>
      </c>
      <c r="F828" s="48">
        <v>1.75</v>
      </c>
      <c r="G828" s="49">
        <v>135604</v>
      </c>
      <c r="H828" t="s">
        <v>238</v>
      </c>
      <c r="I828">
        <v>0</v>
      </c>
      <c r="J828">
        <v>0</v>
      </c>
      <c r="K828" t="s">
        <v>242</v>
      </c>
      <c r="L828" t="s">
        <v>2186</v>
      </c>
      <c r="M828" t="s">
        <v>6746</v>
      </c>
      <c r="N828" t="s">
        <v>254</v>
      </c>
      <c r="O828" t="s">
        <v>568</v>
      </c>
    </row>
    <row r="829" spans="1:15" x14ac:dyDescent="0.3">
      <c r="A829" t="s">
        <v>2831</v>
      </c>
      <c r="B829" t="s">
        <v>2831</v>
      </c>
      <c r="C829" t="s">
        <v>6755</v>
      </c>
      <c r="D829" s="47" t="s">
        <v>5639</v>
      </c>
      <c r="E829" s="47">
        <v>44336.651844594904</v>
      </c>
      <c r="F829" s="48">
        <v>1.75</v>
      </c>
      <c r="G829" s="49">
        <v>52225</v>
      </c>
      <c r="H829" t="s">
        <v>238</v>
      </c>
      <c r="I829">
        <v>0</v>
      </c>
      <c r="J829">
        <v>0</v>
      </c>
      <c r="K829" t="s">
        <v>241</v>
      </c>
      <c r="L829" t="s">
        <v>2186</v>
      </c>
      <c r="M829" t="s">
        <v>6756</v>
      </c>
      <c r="N829" t="s">
        <v>2147</v>
      </c>
      <c r="O829" t="s">
        <v>568</v>
      </c>
    </row>
    <row r="830" spans="1:15" x14ac:dyDescent="0.3">
      <c r="A830" t="s">
        <v>2831</v>
      </c>
      <c r="B830" t="s">
        <v>2831</v>
      </c>
      <c r="C830" t="s">
        <v>6811</v>
      </c>
      <c r="D830" s="47" t="s">
        <v>5659</v>
      </c>
      <c r="E830" s="47">
        <v>44335.673367048614</v>
      </c>
      <c r="F830" s="48">
        <v>1.75</v>
      </c>
      <c r="G830" s="49">
        <v>62249</v>
      </c>
      <c r="H830" t="s">
        <v>238</v>
      </c>
      <c r="I830">
        <v>0</v>
      </c>
      <c r="J830">
        <v>0</v>
      </c>
      <c r="K830" t="s">
        <v>242</v>
      </c>
      <c r="L830" t="s">
        <v>2186</v>
      </c>
      <c r="M830" t="s">
        <v>6812</v>
      </c>
      <c r="N830" t="s">
        <v>254</v>
      </c>
      <c r="O830" t="s">
        <v>568</v>
      </c>
    </row>
    <row r="831" spans="1:15" x14ac:dyDescent="0.3">
      <c r="A831" t="s">
        <v>2831</v>
      </c>
      <c r="B831" t="s">
        <v>2831</v>
      </c>
      <c r="C831" t="s">
        <v>3823</v>
      </c>
      <c r="D831" s="47" t="s">
        <v>3364</v>
      </c>
      <c r="E831" s="47">
        <v>44343.34470775463</v>
      </c>
      <c r="F831" s="48">
        <v>1.75</v>
      </c>
      <c r="G831" s="49">
        <v>19131</v>
      </c>
      <c r="H831" t="s">
        <v>238</v>
      </c>
      <c r="I831">
        <v>0</v>
      </c>
      <c r="J831">
        <v>0</v>
      </c>
      <c r="K831" t="s">
        <v>246</v>
      </c>
      <c r="L831" t="s">
        <v>2186</v>
      </c>
      <c r="M831" t="s">
        <v>3824</v>
      </c>
      <c r="N831" t="s">
        <v>2147</v>
      </c>
      <c r="O831" t="s">
        <v>568</v>
      </c>
    </row>
    <row r="832" spans="1:15" x14ac:dyDescent="0.3">
      <c r="A832" t="s">
        <v>2831</v>
      </c>
      <c r="B832" t="s">
        <v>2831</v>
      </c>
      <c r="C832" t="s">
        <v>7083</v>
      </c>
      <c r="D832" s="47" t="s">
        <v>6472</v>
      </c>
      <c r="E832" s="47">
        <v>44342.603677430554</v>
      </c>
      <c r="F832" s="48">
        <v>1.75</v>
      </c>
      <c r="G832" s="49">
        <v>29692</v>
      </c>
      <c r="H832" t="s">
        <v>249</v>
      </c>
      <c r="I832">
        <v>0</v>
      </c>
      <c r="J832">
        <v>0</v>
      </c>
      <c r="K832" t="s">
        <v>246</v>
      </c>
      <c r="L832" t="s">
        <v>2186</v>
      </c>
      <c r="M832" t="s">
        <v>7084</v>
      </c>
      <c r="N832" t="s">
        <v>254</v>
      </c>
      <c r="O832" t="s">
        <v>568</v>
      </c>
    </row>
    <row r="833" spans="1:15" x14ac:dyDescent="0.3">
      <c r="A833" t="s">
        <v>2831</v>
      </c>
      <c r="B833" t="s">
        <v>2831</v>
      </c>
      <c r="C833" t="s">
        <v>7344</v>
      </c>
      <c r="D833" s="47" t="s">
        <v>6295</v>
      </c>
      <c r="E833" s="47">
        <v>44347.68418556713</v>
      </c>
      <c r="F833" s="48">
        <v>1.75</v>
      </c>
      <c r="G833" s="49">
        <v>99462</v>
      </c>
      <c r="H833" t="s">
        <v>238</v>
      </c>
      <c r="I833">
        <v>0</v>
      </c>
      <c r="J833">
        <v>0</v>
      </c>
      <c r="K833" t="s">
        <v>242</v>
      </c>
      <c r="L833" t="s">
        <v>2186</v>
      </c>
      <c r="M833" t="s">
        <v>7345</v>
      </c>
      <c r="N833" t="s">
        <v>254</v>
      </c>
      <c r="O833" t="s">
        <v>568</v>
      </c>
    </row>
    <row r="834" spans="1:15" x14ac:dyDescent="0.3">
      <c r="A834" t="s">
        <v>2831</v>
      </c>
      <c r="B834" t="s">
        <v>2831</v>
      </c>
      <c r="C834" t="s">
        <v>4501</v>
      </c>
      <c r="D834" s="47" t="s">
        <v>4378</v>
      </c>
      <c r="E834" s="47">
        <v>44333.66679984954</v>
      </c>
      <c r="F834" s="48">
        <v>1.75</v>
      </c>
      <c r="G834" s="49">
        <v>28008</v>
      </c>
      <c r="H834" t="s">
        <v>238</v>
      </c>
      <c r="I834">
        <v>0</v>
      </c>
      <c r="J834">
        <v>0</v>
      </c>
      <c r="K834" t="s">
        <v>242</v>
      </c>
      <c r="L834" t="s">
        <v>2173</v>
      </c>
      <c r="M834" t="s">
        <v>4502</v>
      </c>
      <c r="N834" t="s">
        <v>254</v>
      </c>
      <c r="O834" t="s">
        <v>568</v>
      </c>
    </row>
    <row r="835" spans="1:15" x14ac:dyDescent="0.3">
      <c r="A835" t="s">
        <v>2831</v>
      </c>
      <c r="B835" t="s">
        <v>2831</v>
      </c>
      <c r="C835" t="s">
        <v>7412</v>
      </c>
      <c r="D835" s="47" t="s">
        <v>6588</v>
      </c>
      <c r="E835" s="47">
        <v>44347.657435960646</v>
      </c>
      <c r="F835" s="48">
        <v>1.75</v>
      </c>
      <c r="G835" s="49">
        <v>14659</v>
      </c>
      <c r="H835" t="s">
        <v>238</v>
      </c>
      <c r="I835">
        <v>0</v>
      </c>
      <c r="J835">
        <v>0</v>
      </c>
      <c r="K835" t="s">
        <v>241</v>
      </c>
      <c r="L835" t="s">
        <v>2186</v>
      </c>
      <c r="M835" t="s">
        <v>7413</v>
      </c>
      <c r="N835" t="s">
        <v>254</v>
      </c>
      <c r="O835" t="s">
        <v>568</v>
      </c>
    </row>
    <row r="836" spans="1:15" x14ac:dyDescent="0.3">
      <c r="A836" t="s">
        <v>2831</v>
      </c>
      <c r="B836" t="s">
        <v>2831</v>
      </c>
      <c r="C836" t="s">
        <v>7477</v>
      </c>
      <c r="D836" s="47" t="s">
        <v>5475</v>
      </c>
      <c r="E836" s="47">
        <v>44345.531259027775</v>
      </c>
      <c r="F836" s="48">
        <v>1.75</v>
      </c>
      <c r="G836" s="49">
        <v>63481</v>
      </c>
      <c r="H836" t="s">
        <v>249</v>
      </c>
      <c r="I836">
        <v>0</v>
      </c>
      <c r="J836">
        <v>0</v>
      </c>
      <c r="K836" t="s">
        <v>242</v>
      </c>
      <c r="L836" t="s">
        <v>2186</v>
      </c>
      <c r="M836" t="s">
        <v>7478</v>
      </c>
      <c r="N836" t="s">
        <v>254</v>
      </c>
      <c r="O836" t="s">
        <v>568</v>
      </c>
    </row>
    <row r="837" spans="1:15" x14ac:dyDescent="0.3">
      <c r="A837" t="s">
        <v>2831</v>
      </c>
      <c r="B837" t="s">
        <v>2831</v>
      </c>
      <c r="C837" t="s">
        <v>7540</v>
      </c>
      <c r="D837" s="47" t="s">
        <v>5731</v>
      </c>
      <c r="E837" s="47">
        <v>44344.762507638887</v>
      </c>
      <c r="F837" s="48">
        <v>1.75</v>
      </c>
      <c r="G837" s="49">
        <v>44382</v>
      </c>
      <c r="H837" t="s">
        <v>249</v>
      </c>
      <c r="I837">
        <v>0</v>
      </c>
      <c r="J837">
        <v>0</v>
      </c>
      <c r="K837" t="s">
        <v>242</v>
      </c>
      <c r="L837" t="s">
        <v>2186</v>
      </c>
      <c r="M837" t="s">
        <v>7541</v>
      </c>
      <c r="N837" t="s">
        <v>254</v>
      </c>
      <c r="O837" t="s">
        <v>568</v>
      </c>
    </row>
    <row r="838" spans="1:15" x14ac:dyDescent="0.3">
      <c r="A838" t="s">
        <v>2831</v>
      </c>
      <c r="B838" t="s">
        <v>2831</v>
      </c>
      <c r="C838" t="s">
        <v>7636</v>
      </c>
      <c r="D838" s="47" t="s">
        <v>5674</v>
      </c>
      <c r="E838" s="47">
        <v>44329.742998807873</v>
      </c>
      <c r="F838" s="48">
        <v>1.75</v>
      </c>
      <c r="G838" s="49">
        <v>9793</v>
      </c>
      <c r="H838" t="s">
        <v>238</v>
      </c>
      <c r="I838">
        <v>0</v>
      </c>
      <c r="J838">
        <v>0</v>
      </c>
      <c r="K838" t="s">
        <v>242</v>
      </c>
      <c r="L838" t="s">
        <v>2186</v>
      </c>
      <c r="M838" t="s">
        <v>7637</v>
      </c>
      <c r="N838" t="s">
        <v>2147</v>
      </c>
      <c r="O838" t="s">
        <v>568</v>
      </c>
    </row>
    <row r="839" spans="1:15" x14ac:dyDescent="0.3">
      <c r="A839" t="s">
        <v>2831</v>
      </c>
      <c r="B839" t="s">
        <v>2831</v>
      </c>
      <c r="C839" t="s">
        <v>7660</v>
      </c>
      <c r="D839" s="47" t="s">
        <v>2613</v>
      </c>
      <c r="E839" s="47">
        <v>44347.671293981482</v>
      </c>
      <c r="F839" s="48">
        <v>1.75</v>
      </c>
      <c r="G839" s="49">
        <v>16329</v>
      </c>
      <c r="H839" t="s">
        <v>238</v>
      </c>
      <c r="I839">
        <v>0</v>
      </c>
      <c r="J839">
        <v>0</v>
      </c>
      <c r="K839" t="s">
        <v>242</v>
      </c>
      <c r="L839" t="s">
        <v>2160</v>
      </c>
      <c r="M839" t="s">
        <v>3939</v>
      </c>
      <c r="N839" t="s">
        <v>254</v>
      </c>
      <c r="O839" t="s">
        <v>568</v>
      </c>
    </row>
    <row r="840" spans="1:15" x14ac:dyDescent="0.3">
      <c r="A840" t="s">
        <v>2831</v>
      </c>
      <c r="B840" t="s">
        <v>2831</v>
      </c>
      <c r="C840" t="s">
        <v>7864</v>
      </c>
      <c r="D840" s="47" t="s">
        <v>6186</v>
      </c>
      <c r="E840" s="47">
        <v>44343.609133645834</v>
      </c>
      <c r="F840" s="48">
        <v>1.75</v>
      </c>
      <c r="G840" s="49">
        <v>24201</v>
      </c>
      <c r="H840" t="s">
        <v>249</v>
      </c>
      <c r="I840">
        <v>0</v>
      </c>
      <c r="J840">
        <v>0</v>
      </c>
      <c r="K840" t="s">
        <v>236</v>
      </c>
      <c r="L840" t="s">
        <v>2186</v>
      </c>
      <c r="M840" t="s">
        <v>7865</v>
      </c>
      <c r="N840" t="s">
        <v>254</v>
      </c>
      <c r="O840" t="s">
        <v>568</v>
      </c>
    </row>
    <row r="841" spans="1:15" x14ac:dyDescent="0.3">
      <c r="A841" t="s">
        <v>2831</v>
      </c>
      <c r="B841" t="s">
        <v>2831</v>
      </c>
      <c r="C841" t="s">
        <v>3134</v>
      </c>
      <c r="D841" s="47" t="s">
        <v>2981</v>
      </c>
      <c r="E841" s="47">
        <v>44347.674748611113</v>
      </c>
      <c r="F841" s="48">
        <v>1.75</v>
      </c>
      <c r="G841" s="49">
        <v>29545</v>
      </c>
      <c r="H841" t="s">
        <v>238</v>
      </c>
      <c r="I841">
        <v>0</v>
      </c>
      <c r="J841">
        <v>0</v>
      </c>
      <c r="K841" t="s">
        <v>246</v>
      </c>
      <c r="L841" t="s">
        <v>2160</v>
      </c>
      <c r="M841" t="s">
        <v>2925</v>
      </c>
      <c r="N841" t="s">
        <v>2147</v>
      </c>
      <c r="O841" t="s">
        <v>568</v>
      </c>
    </row>
    <row r="842" spans="1:15" x14ac:dyDescent="0.3">
      <c r="A842" t="s">
        <v>2831</v>
      </c>
      <c r="B842" t="s">
        <v>2831</v>
      </c>
      <c r="C842" t="s">
        <v>4950</v>
      </c>
      <c r="D842" s="47" t="s">
        <v>2646</v>
      </c>
      <c r="E842" s="47">
        <v>44347.655381944445</v>
      </c>
      <c r="F842" s="48">
        <v>1.75</v>
      </c>
      <c r="G842" s="49">
        <v>59573</v>
      </c>
      <c r="H842" t="s">
        <v>238</v>
      </c>
      <c r="I842">
        <v>0</v>
      </c>
      <c r="J842">
        <v>0</v>
      </c>
      <c r="K842" t="s">
        <v>241</v>
      </c>
      <c r="L842" t="s">
        <v>2160</v>
      </c>
      <c r="M842" t="s">
        <v>4951</v>
      </c>
      <c r="N842" t="s">
        <v>254</v>
      </c>
      <c r="O842" t="s">
        <v>568</v>
      </c>
    </row>
    <row r="843" spans="1:15" x14ac:dyDescent="0.3">
      <c r="A843" t="s">
        <v>2831</v>
      </c>
      <c r="B843" t="s">
        <v>2831</v>
      </c>
      <c r="C843" t="s">
        <v>8517</v>
      </c>
      <c r="D843" s="47" t="s">
        <v>5667</v>
      </c>
      <c r="E843" s="47">
        <v>44347.567636655091</v>
      </c>
      <c r="F843" s="48">
        <v>1.75</v>
      </c>
      <c r="G843" s="49">
        <v>89483</v>
      </c>
      <c r="H843" t="s">
        <v>249</v>
      </c>
      <c r="I843">
        <v>0</v>
      </c>
      <c r="J843">
        <v>0</v>
      </c>
      <c r="K843" t="s">
        <v>242</v>
      </c>
      <c r="L843" t="s">
        <v>2186</v>
      </c>
      <c r="M843" t="s">
        <v>8518</v>
      </c>
      <c r="N843" t="s">
        <v>254</v>
      </c>
      <c r="O843" t="s">
        <v>568</v>
      </c>
    </row>
    <row r="844" spans="1:15" x14ac:dyDescent="0.3">
      <c r="A844" t="s">
        <v>2831</v>
      </c>
      <c r="B844" t="s">
        <v>2831</v>
      </c>
      <c r="C844" t="s">
        <v>8581</v>
      </c>
      <c r="D844" s="47" t="s">
        <v>5862</v>
      </c>
      <c r="E844" s="47">
        <v>44333.661604895831</v>
      </c>
      <c r="F844" s="48">
        <v>1.75</v>
      </c>
      <c r="G844" s="49">
        <v>19965</v>
      </c>
      <c r="H844" t="s">
        <v>238</v>
      </c>
      <c r="I844">
        <v>0</v>
      </c>
      <c r="J844">
        <v>0</v>
      </c>
      <c r="K844" t="s">
        <v>242</v>
      </c>
      <c r="L844" t="s">
        <v>2186</v>
      </c>
      <c r="M844" t="s">
        <v>8582</v>
      </c>
      <c r="N844" t="s">
        <v>2147</v>
      </c>
      <c r="O844" t="s">
        <v>568</v>
      </c>
    </row>
    <row r="845" spans="1:15" x14ac:dyDescent="0.3">
      <c r="A845" t="s">
        <v>2831</v>
      </c>
      <c r="B845" t="s">
        <v>2831</v>
      </c>
      <c r="C845" t="s">
        <v>3748</v>
      </c>
      <c r="D845" s="47" t="s">
        <v>3422</v>
      </c>
      <c r="E845" s="47">
        <v>44343.64205292824</v>
      </c>
      <c r="F845" s="48">
        <v>1.75</v>
      </c>
      <c r="G845" s="49">
        <v>52397</v>
      </c>
      <c r="H845" t="s">
        <v>249</v>
      </c>
      <c r="I845">
        <v>0</v>
      </c>
      <c r="J845">
        <v>0</v>
      </c>
      <c r="K845" t="s">
        <v>242</v>
      </c>
      <c r="L845" t="s">
        <v>2186</v>
      </c>
      <c r="M845" t="s">
        <v>3749</v>
      </c>
      <c r="N845" t="s">
        <v>254</v>
      </c>
      <c r="O845" t="s">
        <v>568</v>
      </c>
    </row>
    <row r="846" spans="1:15" x14ac:dyDescent="0.3">
      <c r="A846" t="s">
        <v>2831</v>
      </c>
      <c r="B846" t="s">
        <v>2831</v>
      </c>
      <c r="C846" t="s">
        <v>3088</v>
      </c>
      <c r="D846" s="47" t="s">
        <v>3017</v>
      </c>
      <c r="E846" s="47">
        <v>44344.613421562499</v>
      </c>
      <c r="F846" s="48">
        <v>1.75</v>
      </c>
      <c r="G846" s="49">
        <v>11180</v>
      </c>
      <c r="H846" t="s">
        <v>249</v>
      </c>
      <c r="I846">
        <v>0</v>
      </c>
      <c r="J846">
        <v>0</v>
      </c>
      <c r="K846" t="s">
        <v>241</v>
      </c>
      <c r="L846" t="s">
        <v>2160</v>
      </c>
      <c r="M846" t="s">
        <v>2936</v>
      </c>
      <c r="N846" t="s">
        <v>254</v>
      </c>
      <c r="O846" t="s">
        <v>568</v>
      </c>
    </row>
    <row r="847" spans="1:15" x14ac:dyDescent="0.3">
      <c r="A847" t="s">
        <v>2831</v>
      </c>
      <c r="B847" t="s">
        <v>2831</v>
      </c>
      <c r="C847" t="s">
        <v>8709</v>
      </c>
      <c r="D847" s="47" t="s">
        <v>6458</v>
      </c>
      <c r="E847" s="47">
        <v>44329.74021640046</v>
      </c>
      <c r="F847" s="48">
        <v>1.75</v>
      </c>
      <c r="G847" s="49">
        <v>10526</v>
      </c>
      <c r="H847" t="s">
        <v>238</v>
      </c>
      <c r="I847">
        <v>0</v>
      </c>
      <c r="J847">
        <v>0</v>
      </c>
      <c r="K847" t="s">
        <v>242</v>
      </c>
      <c r="L847" t="s">
        <v>2186</v>
      </c>
      <c r="M847" t="s">
        <v>8710</v>
      </c>
      <c r="N847" t="s">
        <v>254</v>
      </c>
      <c r="O847" t="s">
        <v>568</v>
      </c>
    </row>
    <row r="848" spans="1:15" x14ac:dyDescent="0.3">
      <c r="A848" t="s">
        <v>2831</v>
      </c>
      <c r="B848" t="s">
        <v>2831</v>
      </c>
      <c r="C848" t="s">
        <v>8892</v>
      </c>
      <c r="D848" s="47" t="s">
        <v>2615</v>
      </c>
      <c r="E848" s="47">
        <v>44347.746522187503</v>
      </c>
      <c r="F848" s="48">
        <v>1.75</v>
      </c>
      <c r="G848" s="49">
        <v>51358</v>
      </c>
      <c r="H848" t="s">
        <v>249</v>
      </c>
      <c r="I848">
        <v>0</v>
      </c>
      <c r="J848">
        <v>0</v>
      </c>
      <c r="K848" t="s">
        <v>242</v>
      </c>
      <c r="L848" t="s">
        <v>2160</v>
      </c>
      <c r="M848" t="s">
        <v>3939</v>
      </c>
      <c r="N848" t="s">
        <v>254</v>
      </c>
      <c r="O848" t="s">
        <v>568</v>
      </c>
    </row>
    <row r="849" spans="1:15" x14ac:dyDescent="0.3">
      <c r="A849" t="s">
        <v>2831</v>
      </c>
      <c r="B849" t="s">
        <v>2831</v>
      </c>
      <c r="C849" t="s">
        <v>9001</v>
      </c>
      <c r="D849" s="47" t="s">
        <v>5489</v>
      </c>
      <c r="E849" s="47">
        <v>44335.671324386574</v>
      </c>
      <c r="F849" s="48">
        <v>1.75</v>
      </c>
      <c r="G849" s="49">
        <v>39767</v>
      </c>
      <c r="H849" t="s">
        <v>238</v>
      </c>
      <c r="I849">
        <v>0</v>
      </c>
      <c r="J849">
        <v>0</v>
      </c>
      <c r="K849" t="s">
        <v>242</v>
      </c>
      <c r="L849" t="s">
        <v>2186</v>
      </c>
      <c r="M849" t="s">
        <v>9002</v>
      </c>
      <c r="N849" t="s">
        <v>254</v>
      </c>
      <c r="O849" t="s">
        <v>568</v>
      </c>
    </row>
    <row r="850" spans="1:15" x14ac:dyDescent="0.3">
      <c r="A850" t="s">
        <v>2831</v>
      </c>
      <c r="B850" t="s">
        <v>2831</v>
      </c>
      <c r="C850" t="s">
        <v>5337</v>
      </c>
      <c r="D850" s="47" t="s">
        <v>2672</v>
      </c>
      <c r="E850" s="47">
        <v>44347.679793252311</v>
      </c>
      <c r="F850" s="48">
        <v>1.75</v>
      </c>
      <c r="G850" s="49">
        <v>12894</v>
      </c>
      <c r="H850" t="s">
        <v>238</v>
      </c>
      <c r="I850">
        <v>0</v>
      </c>
      <c r="J850">
        <v>0</v>
      </c>
      <c r="K850" t="s">
        <v>239</v>
      </c>
      <c r="L850" t="s">
        <v>2160</v>
      </c>
      <c r="M850" t="s">
        <v>5339</v>
      </c>
      <c r="N850" t="s">
        <v>254</v>
      </c>
      <c r="O850" t="s">
        <v>568</v>
      </c>
    </row>
    <row r="851" spans="1:15" x14ac:dyDescent="0.3">
      <c r="A851" t="s">
        <v>2831</v>
      </c>
      <c r="B851" t="s">
        <v>2831</v>
      </c>
      <c r="C851" t="s">
        <v>9233</v>
      </c>
      <c r="D851" s="47" t="s">
        <v>6203</v>
      </c>
      <c r="E851" s="47">
        <v>44336.658291747684</v>
      </c>
      <c r="F851" s="48">
        <v>1.75</v>
      </c>
      <c r="G851" s="49">
        <v>58796</v>
      </c>
      <c r="H851" t="s">
        <v>238</v>
      </c>
      <c r="I851">
        <v>0</v>
      </c>
      <c r="J851">
        <v>0</v>
      </c>
      <c r="K851" t="s">
        <v>241</v>
      </c>
      <c r="L851" t="s">
        <v>2186</v>
      </c>
      <c r="M851" t="s">
        <v>9234</v>
      </c>
      <c r="N851" t="s">
        <v>254</v>
      </c>
      <c r="O851" t="s">
        <v>568</v>
      </c>
    </row>
    <row r="852" spans="1:15" x14ac:dyDescent="0.3">
      <c r="A852" t="s">
        <v>2831</v>
      </c>
      <c r="B852" t="s">
        <v>2831</v>
      </c>
      <c r="C852" t="s">
        <v>9237</v>
      </c>
      <c r="D852" s="47" t="s">
        <v>5698</v>
      </c>
      <c r="E852" s="47">
        <v>44341.636379895834</v>
      </c>
      <c r="F852" s="48">
        <v>1.75</v>
      </c>
      <c r="G852" s="49">
        <v>16885</v>
      </c>
      <c r="H852" t="s">
        <v>249</v>
      </c>
      <c r="I852">
        <v>0</v>
      </c>
      <c r="J852">
        <v>0</v>
      </c>
      <c r="K852" t="s">
        <v>242</v>
      </c>
      <c r="L852" t="s">
        <v>2186</v>
      </c>
      <c r="M852" t="s">
        <v>9238</v>
      </c>
      <c r="N852" t="s">
        <v>2147</v>
      </c>
      <c r="O852" t="s">
        <v>568</v>
      </c>
    </row>
    <row r="853" spans="1:15" x14ac:dyDescent="0.3">
      <c r="A853" t="s">
        <v>2831</v>
      </c>
      <c r="B853" t="s">
        <v>2831</v>
      </c>
      <c r="C853" t="s">
        <v>9335</v>
      </c>
      <c r="D853" s="47" t="s">
        <v>5469</v>
      </c>
      <c r="E853" s="47">
        <v>44322.719358530092</v>
      </c>
      <c r="F853" s="48">
        <v>1.75</v>
      </c>
      <c r="G853" s="49">
        <v>24284</v>
      </c>
      <c r="H853" t="s">
        <v>238</v>
      </c>
      <c r="I853">
        <v>0</v>
      </c>
      <c r="J853">
        <v>0</v>
      </c>
      <c r="K853" t="s">
        <v>246</v>
      </c>
      <c r="L853" t="s">
        <v>2186</v>
      </c>
      <c r="M853" t="s">
        <v>9336</v>
      </c>
      <c r="N853" t="s">
        <v>254</v>
      </c>
      <c r="O853" t="s">
        <v>568</v>
      </c>
    </row>
    <row r="854" spans="1:15" x14ac:dyDescent="0.3">
      <c r="A854" t="s">
        <v>2831</v>
      </c>
      <c r="B854" t="s">
        <v>2831</v>
      </c>
      <c r="C854" t="s">
        <v>4753</v>
      </c>
      <c r="D854" s="47" t="s">
        <v>2633</v>
      </c>
      <c r="E854" s="47">
        <v>44347.457210451386</v>
      </c>
      <c r="F854" s="48">
        <v>1.75</v>
      </c>
      <c r="G854" s="49">
        <v>22618</v>
      </c>
      <c r="H854" t="s">
        <v>249</v>
      </c>
      <c r="I854">
        <v>0</v>
      </c>
      <c r="J854">
        <v>0</v>
      </c>
      <c r="K854" t="s">
        <v>236</v>
      </c>
      <c r="L854" t="s">
        <v>2160</v>
      </c>
      <c r="M854" t="s">
        <v>4754</v>
      </c>
      <c r="N854" t="s">
        <v>2147</v>
      </c>
      <c r="O854" t="s">
        <v>568</v>
      </c>
    </row>
    <row r="855" spans="1:15" x14ac:dyDescent="0.3">
      <c r="A855" t="s">
        <v>2831</v>
      </c>
      <c r="B855" t="s">
        <v>2831</v>
      </c>
      <c r="C855" t="s">
        <v>4792</v>
      </c>
      <c r="D855" s="47" t="s">
        <v>2709</v>
      </c>
      <c r="E855" s="47">
        <v>44347.457667361108</v>
      </c>
      <c r="F855" s="48">
        <v>1.75</v>
      </c>
      <c r="G855" s="49">
        <v>19940</v>
      </c>
      <c r="H855" t="s">
        <v>249</v>
      </c>
      <c r="I855">
        <v>0</v>
      </c>
      <c r="J855">
        <v>0</v>
      </c>
      <c r="K855" t="s">
        <v>242</v>
      </c>
      <c r="L855" t="s">
        <v>2160</v>
      </c>
      <c r="M855" t="s">
        <v>4793</v>
      </c>
      <c r="N855" t="s">
        <v>2147</v>
      </c>
      <c r="O855" t="s">
        <v>568</v>
      </c>
    </row>
    <row r="856" spans="1:15" x14ac:dyDescent="0.3">
      <c r="A856" t="s">
        <v>2831</v>
      </c>
      <c r="B856" t="s">
        <v>2831</v>
      </c>
      <c r="C856" t="s">
        <v>9835</v>
      </c>
      <c r="D856" s="47" t="s">
        <v>6472</v>
      </c>
      <c r="E856" s="47">
        <v>44336.337568518516</v>
      </c>
      <c r="F856" s="48">
        <v>1.75</v>
      </c>
      <c r="G856" s="49">
        <v>32545</v>
      </c>
      <c r="H856" t="s">
        <v>249</v>
      </c>
      <c r="I856">
        <v>0</v>
      </c>
      <c r="J856">
        <v>0</v>
      </c>
      <c r="K856" t="s">
        <v>242</v>
      </c>
      <c r="L856" t="s">
        <v>2186</v>
      </c>
      <c r="M856" t="s">
        <v>9836</v>
      </c>
      <c r="N856" t="s">
        <v>254</v>
      </c>
      <c r="O856" t="s">
        <v>568</v>
      </c>
    </row>
    <row r="857" spans="1:15" x14ac:dyDescent="0.3">
      <c r="A857" t="s">
        <v>2831</v>
      </c>
      <c r="B857" t="s">
        <v>2831</v>
      </c>
      <c r="C857" t="s">
        <v>9837</v>
      </c>
      <c r="D857" s="47" t="s">
        <v>6741</v>
      </c>
      <c r="E857" s="47">
        <v>44335.68074984954</v>
      </c>
      <c r="F857" s="48">
        <v>1.75</v>
      </c>
      <c r="G857" s="49">
        <v>30634</v>
      </c>
      <c r="H857" t="s">
        <v>238</v>
      </c>
      <c r="I857">
        <v>0</v>
      </c>
      <c r="J857">
        <v>0</v>
      </c>
      <c r="K857" t="s">
        <v>236</v>
      </c>
      <c r="L857" t="s">
        <v>2186</v>
      </c>
      <c r="M857" t="s">
        <v>9838</v>
      </c>
      <c r="N857" t="s">
        <v>254</v>
      </c>
      <c r="O857" t="s">
        <v>568</v>
      </c>
    </row>
    <row r="858" spans="1:15" x14ac:dyDescent="0.3">
      <c r="A858" t="s">
        <v>2831</v>
      </c>
      <c r="B858" t="s">
        <v>2831</v>
      </c>
      <c r="C858" t="s">
        <v>9919</v>
      </c>
      <c r="D858" s="47" t="s">
        <v>5549</v>
      </c>
      <c r="E858" s="47">
        <v>44343.627561226851</v>
      </c>
      <c r="F858" s="48">
        <v>1.75</v>
      </c>
      <c r="G858" s="49">
        <v>53866</v>
      </c>
      <c r="H858" t="s">
        <v>249</v>
      </c>
      <c r="I858">
        <v>0</v>
      </c>
      <c r="J858">
        <v>0</v>
      </c>
      <c r="K858" t="s">
        <v>236</v>
      </c>
      <c r="L858" t="s">
        <v>1535</v>
      </c>
      <c r="M858" t="s">
        <v>1535</v>
      </c>
      <c r="N858" t="s">
        <v>254</v>
      </c>
      <c r="O858" t="s">
        <v>568</v>
      </c>
    </row>
    <row r="859" spans="1:15" x14ac:dyDescent="0.3">
      <c r="A859" t="s">
        <v>2831</v>
      </c>
      <c r="B859" t="s">
        <v>2831</v>
      </c>
      <c r="C859" t="s">
        <v>9926</v>
      </c>
      <c r="D859" s="47" t="s">
        <v>7001</v>
      </c>
      <c r="E859" s="47">
        <v>44343.626709374999</v>
      </c>
      <c r="F859" s="48">
        <v>1.75</v>
      </c>
      <c r="G859" s="49">
        <v>29915</v>
      </c>
      <c r="H859" t="s">
        <v>249</v>
      </c>
      <c r="I859">
        <v>0</v>
      </c>
      <c r="J859">
        <v>0</v>
      </c>
      <c r="K859" t="s">
        <v>236</v>
      </c>
      <c r="L859" t="s">
        <v>1535</v>
      </c>
      <c r="M859" t="s">
        <v>1535</v>
      </c>
      <c r="N859" t="s">
        <v>254</v>
      </c>
      <c r="O859" t="s">
        <v>568</v>
      </c>
    </row>
    <row r="860" spans="1:15" x14ac:dyDescent="0.3">
      <c r="A860" t="s">
        <v>2831</v>
      </c>
      <c r="B860" t="s">
        <v>2831</v>
      </c>
      <c r="C860" t="s">
        <v>2721</v>
      </c>
      <c r="D860" s="47" t="s">
        <v>5472</v>
      </c>
      <c r="E860" s="47">
        <v>44343.605407291667</v>
      </c>
      <c r="F860" s="48">
        <v>1.75</v>
      </c>
      <c r="G860" s="49">
        <v>28838</v>
      </c>
      <c r="H860" t="s">
        <v>249</v>
      </c>
      <c r="I860">
        <v>0</v>
      </c>
      <c r="J860">
        <v>0</v>
      </c>
      <c r="K860" t="s">
        <v>242</v>
      </c>
      <c r="L860" t="s">
        <v>1535</v>
      </c>
      <c r="M860" t="s">
        <v>1535</v>
      </c>
      <c r="N860" t="s">
        <v>254</v>
      </c>
      <c r="O860" t="s">
        <v>568</v>
      </c>
    </row>
    <row r="861" spans="1:15" x14ac:dyDescent="0.3">
      <c r="A861" t="s">
        <v>2831</v>
      </c>
      <c r="B861" t="s">
        <v>2831</v>
      </c>
      <c r="C861" t="s">
        <v>4099</v>
      </c>
      <c r="D861" s="47" t="s">
        <v>3411</v>
      </c>
      <c r="E861" s="47">
        <v>44343.611347106482</v>
      </c>
      <c r="F861" s="48">
        <v>1.75</v>
      </c>
      <c r="G861" s="49">
        <v>38639</v>
      </c>
      <c r="H861" t="s">
        <v>249</v>
      </c>
      <c r="I861">
        <v>0</v>
      </c>
      <c r="J861">
        <v>0</v>
      </c>
      <c r="K861" t="s">
        <v>236</v>
      </c>
      <c r="L861" t="s">
        <v>1535</v>
      </c>
      <c r="M861" t="s">
        <v>1535</v>
      </c>
      <c r="N861" t="s">
        <v>254</v>
      </c>
      <c r="O861" t="s">
        <v>568</v>
      </c>
    </row>
    <row r="862" spans="1:15" x14ac:dyDescent="0.3">
      <c r="A862" t="s">
        <v>2831</v>
      </c>
      <c r="B862" t="s">
        <v>2831</v>
      </c>
      <c r="C862" t="s">
        <v>3993</v>
      </c>
      <c r="D862" s="47" t="s">
        <v>3372</v>
      </c>
      <c r="E862" s="47">
        <v>44343.620577662034</v>
      </c>
      <c r="F862" s="48">
        <v>1.75</v>
      </c>
      <c r="G862" s="49">
        <v>39942</v>
      </c>
      <c r="H862" t="s">
        <v>249</v>
      </c>
      <c r="I862">
        <v>0</v>
      </c>
      <c r="J862">
        <v>0</v>
      </c>
      <c r="K862" t="s">
        <v>236</v>
      </c>
      <c r="L862" t="s">
        <v>1535</v>
      </c>
      <c r="M862" t="s">
        <v>1535</v>
      </c>
      <c r="N862" t="s">
        <v>254</v>
      </c>
      <c r="O862" t="s">
        <v>568</v>
      </c>
    </row>
    <row r="863" spans="1:15" x14ac:dyDescent="0.3">
      <c r="A863" t="s">
        <v>2831</v>
      </c>
      <c r="B863" t="s">
        <v>2831</v>
      </c>
      <c r="C863" t="s">
        <v>4225</v>
      </c>
      <c r="D863" s="47" t="s">
        <v>3448</v>
      </c>
      <c r="E863" s="47">
        <v>44343.618556134257</v>
      </c>
      <c r="F863" s="48">
        <v>1.75</v>
      </c>
      <c r="G863" s="49">
        <v>19412</v>
      </c>
      <c r="H863" t="s">
        <v>249</v>
      </c>
      <c r="I863">
        <v>0</v>
      </c>
      <c r="J863">
        <v>0</v>
      </c>
      <c r="K863" t="s">
        <v>236</v>
      </c>
      <c r="L863" t="s">
        <v>1535</v>
      </c>
      <c r="M863" t="s">
        <v>1535</v>
      </c>
      <c r="N863" t="s">
        <v>254</v>
      </c>
      <c r="O863" t="s">
        <v>568</v>
      </c>
    </row>
    <row r="864" spans="1:15" x14ac:dyDescent="0.3">
      <c r="A864" t="s">
        <v>2831</v>
      </c>
      <c r="B864" t="s">
        <v>2831</v>
      </c>
      <c r="C864" t="s">
        <v>10036</v>
      </c>
      <c r="D864" s="47" t="s">
        <v>5602</v>
      </c>
      <c r="E864" s="47">
        <v>44320.650702199076</v>
      </c>
      <c r="F864" s="48">
        <v>1.75</v>
      </c>
      <c r="G864" s="49">
        <v>35015</v>
      </c>
      <c r="H864" t="s">
        <v>249</v>
      </c>
      <c r="I864">
        <v>0</v>
      </c>
      <c r="J864">
        <v>0</v>
      </c>
      <c r="K864" t="s">
        <v>246</v>
      </c>
      <c r="L864" t="s">
        <v>1535</v>
      </c>
      <c r="M864" t="s">
        <v>1535</v>
      </c>
      <c r="N864" t="s">
        <v>254</v>
      </c>
      <c r="O864" t="s">
        <v>568</v>
      </c>
    </row>
    <row r="865" spans="1:15" x14ac:dyDescent="0.3">
      <c r="A865" t="s">
        <v>2831</v>
      </c>
      <c r="B865" t="s">
        <v>2831</v>
      </c>
      <c r="C865" t="s">
        <v>10055</v>
      </c>
      <c r="D865" s="47" t="s">
        <v>6758</v>
      </c>
      <c r="E865" s="47">
        <v>44347.678263773145</v>
      </c>
      <c r="F865" s="48">
        <v>1.75</v>
      </c>
      <c r="G865" s="49">
        <v>60356</v>
      </c>
      <c r="H865" t="s">
        <v>249</v>
      </c>
      <c r="I865">
        <v>0</v>
      </c>
      <c r="J865">
        <v>0</v>
      </c>
      <c r="K865" t="s">
        <v>236</v>
      </c>
      <c r="L865" t="s">
        <v>1535</v>
      </c>
      <c r="M865" t="s">
        <v>1535</v>
      </c>
      <c r="N865" t="s">
        <v>254</v>
      </c>
      <c r="O865" t="s">
        <v>568</v>
      </c>
    </row>
    <row r="866" spans="1:15" x14ac:dyDescent="0.3">
      <c r="A866" t="s">
        <v>2831</v>
      </c>
      <c r="B866" t="s">
        <v>2831</v>
      </c>
      <c r="C866" t="s">
        <v>10064</v>
      </c>
      <c r="D866" s="47" t="s">
        <v>6087</v>
      </c>
      <c r="E866" s="47">
        <v>44347.751865196762</v>
      </c>
      <c r="F866" s="48">
        <v>1.75</v>
      </c>
      <c r="G866" s="49">
        <v>78799</v>
      </c>
      <c r="H866" t="s">
        <v>249</v>
      </c>
      <c r="I866">
        <v>0</v>
      </c>
      <c r="J866">
        <v>0</v>
      </c>
      <c r="K866" t="s">
        <v>242</v>
      </c>
      <c r="L866" t="s">
        <v>1535</v>
      </c>
      <c r="M866" t="s">
        <v>1535</v>
      </c>
      <c r="N866" t="s">
        <v>254</v>
      </c>
      <c r="O866" t="s">
        <v>568</v>
      </c>
    </row>
    <row r="867" spans="1:15" x14ac:dyDescent="0.3">
      <c r="A867" t="s">
        <v>2831</v>
      </c>
      <c r="B867" t="s">
        <v>2831</v>
      </c>
      <c r="C867" t="s">
        <v>10083</v>
      </c>
      <c r="D867" s="47" t="s">
        <v>6290</v>
      </c>
      <c r="E867" s="47">
        <v>44343.662367708333</v>
      </c>
      <c r="F867" s="48">
        <v>1.75</v>
      </c>
      <c r="G867" s="49">
        <v>43093</v>
      </c>
      <c r="H867" t="s">
        <v>249</v>
      </c>
      <c r="I867">
        <v>0</v>
      </c>
      <c r="J867">
        <v>0</v>
      </c>
      <c r="K867" t="s">
        <v>236</v>
      </c>
      <c r="L867" t="s">
        <v>1535</v>
      </c>
      <c r="M867" t="s">
        <v>1535</v>
      </c>
      <c r="N867" t="s">
        <v>254</v>
      </c>
      <c r="O867" t="s">
        <v>568</v>
      </c>
    </row>
    <row r="868" spans="1:15" x14ac:dyDescent="0.3">
      <c r="A868" t="s">
        <v>2831</v>
      </c>
      <c r="B868" t="s">
        <v>2831</v>
      </c>
      <c r="C868" t="s">
        <v>4594</v>
      </c>
      <c r="D868" s="47" t="s">
        <v>4375</v>
      </c>
      <c r="E868" s="47">
        <v>44335.683802002313</v>
      </c>
      <c r="F868" s="48">
        <v>1.75</v>
      </c>
      <c r="G868" s="49">
        <v>80158</v>
      </c>
      <c r="H868" t="s">
        <v>238</v>
      </c>
      <c r="I868">
        <v>0</v>
      </c>
      <c r="J868">
        <v>0</v>
      </c>
      <c r="K868" t="s">
        <v>242</v>
      </c>
      <c r="L868" t="s">
        <v>2160</v>
      </c>
      <c r="M868" t="s">
        <v>4595</v>
      </c>
      <c r="N868" t="s">
        <v>254</v>
      </c>
      <c r="O868" t="s">
        <v>568</v>
      </c>
    </row>
    <row r="869" spans="1:15" x14ac:dyDescent="0.3">
      <c r="A869" t="s">
        <v>2831</v>
      </c>
      <c r="B869" t="s">
        <v>2831</v>
      </c>
      <c r="C869" t="s">
        <v>2923</v>
      </c>
      <c r="D869" s="47" t="s">
        <v>2924</v>
      </c>
      <c r="E869" s="47">
        <v>44347.639984918984</v>
      </c>
      <c r="F869" s="48">
        <v>1.75</v>
      </c>
      <c r="G869" s="49">
        <v>19443</v>
      </c>
      <c r="H869" t="s">
        <v>238</v>
      </c>
      <c r="I869">
        <v>0</v>
      </c>
      <c r="J869">
        <v>0</v>
      </c>
      <c r="K869" t="s">
        <v>242</v>
      </c>
      <c r="L869" t="s">
        <v>2160</v>
      </c>
      <c r="M869" t="s">
        <v>2925</v>
      </c>
      <c r="N869" t="s">
        <v>254</v>
      </c>
      <c r="O869" t="s">
        <v>568</v>
      </c>
    </row>
    <row r="870" spans="1:15" x14ac:dyDescent="0.3">
      <c r="A870" t="s">
        <v>2831</v>
      </c>
      <c r="B870" t="s">
        <v>2831</v>
      </c>
      <c r="C870" t="s">
        <v>10322</v>
      </c>
      <c r="D870" s="47" t="s">
        <v>6080</v>
      </c>
      <c r="E870" s="47">
        <v>44344.632780752312</v>
      </c>
      <c r="F870" s="48">
        <v>1.75</v>
      </c>
      <c r="G870" s="49">
        <v>8379</v>
      </c>
      <c r="H870" t="s">
        <v>238</v>
      </c>
      <c r="I870">
        <v>0</v>
      </c>
      <c r="J870">
        <v>0</v>
      </c>
      <c r="K870" t="s">
        <v>236</v>
      </c>
      <c r="L870" t="s">
        <v>2186</v>
      </c>
      <c r="M870" t="s">
        <v>10323</v>
      </c>
      <c r="N870" t="s">
        <v>2147</v>
      </c>
      <c r="O870" t="s">
        <v>568</v>
      </c>
    </row>
    <row r="871" spans="1:15" x14ac:dyDescent="0.3">
      <c r="A871" t="s">
        <v>2831</v>
      </c>
      <c r="B871" t="s">
        <v>2831</v>
      </c>
      <c r="C871" t="s">
        <v>3913</v>
      </c>
      <c r="D871" s="47" t="s">
        <v>3364</v>
      </c>
      <c r="E871" s="47">
        <v>44344.635436574077</v>
      </c>
      <c r="F871" s="48">
        <v>1.75</v>
      </c>
      <c r="G871" s="49">
        <v>12450</v>
      </c>
      <c r="H871" t="s">
        <v>238</v>
      </c>
      <c r="I871">
        <v>0</v>
      </c>
      <c r="J871">
        <v>0</v>
      </c>
      <c r="K871" t="s">
        <v>241</v>
      </c>
      <c r="L871" t="s">
        <v>2186</v>
      </c>
      <c r="M871" t="s">
        <v>3914</v>
      </c>
      <c r="N871" t="s">
        <v>2147</v>
      </c>
      <c r="O871" t="s">
        <v>568</v>
      </c>
    </row>
    <row r="872" spans="1:15" x14ac:dyDescent="0.3">
      <c r="A872" t="s">
        <v>2831</v>
      </c>
      <c r="B872" t="s">
        <v>2831</v>
      </c>
      <c r="C872" t="s">
        <v>3583</v>
      </c>
      <c r="D872" s="47" t="s">
        <v>3369</v>
      </c>
      <c r="E872" s="47">
        <v>44343.579478240739</v>
      </c>
      <c r="F872" s="48">
        <v>1.75</v>
      </c>
      <c r="G872" s="49">
        <v>30631</v>
      </c>
      <c r="H872" t="s">
        <v>249</v>
      </c>
      <c r="I872">
        <v>0</v>
      </c>
      <c r="J872">
        <v>0</v>
      </c>
      <c r="K872" t="s">
        <v>246</v>
      </c>
      <c r="L872" t="s">
        <v>2186</v>
      </c>
      <c r="M872" t="s">
        <v>3584</v>
      </c>
      <c r="N872" t="s">
        <v>254</v>
      </c>
      <c r="O872" t="s">
        <v>568</v>
      </c>
    </row>
    <row r="873" spans="1:15" x14ac:dyDescent="0.3">
      <c r="A873" t="s">
        <v>2831</v>
      </c>
      <c r="B873" t="s">
        <v>2831</v>
      </c>
      <c r="C873" t="s">
        <v>10405</v>
      </c>
      <c r="D873" s="47" t="s">
        <v>6793</v>
      </c>
      <c r="E873" s="47">
        <v>44343.349761493053</v>
      </c>
      <c r="F873" s="48">
        <v>1.75</v>
      </c>
      <c r="G873" s="49">
        <v>11046</v>
      </c>
      <c r="H873" t="s">
        <v>238</v>
      </c>
      <c r="I873">
        <v>0</v>
      </c>
      <c r="J873">
        <v>0</v>
      </c>
      <c r="K873" t="s">
        <v>246</v>
      </c>
      <c r="L873" t="s">
        <v>2186</v>
      </c>
      <c r="M873" t="s">
        <v>10406</v>
      </c>
      <c r="N873" t="s">
        <v>254</v>
      </c>
      <c r="O873" t="s">
        <v>568</v>
      </c>
    </row>
    <row r="874" spans="1:15" x14ac:dyDescent="0.3">
      <c r="A874" t="s">
        <v>2831</v>
      </c>
      <c r="B874" t="s">
        <v>2831</v>
      </c>
      <c r="C874" t="s">
        <v>4523</v>
      </c>
      <c r="D874" s="47" t="s">
        <v>4444</v>
      </c>
      <c r="E874" s="47">
        <v>44334.660037037036</v>
      </c>
      <c r="F874" s="48">
        <v>1.75</v>
      </c>
      <c r="G874" s="49">
        <v>8447</v>
      </c>
      <c r="H874" t="s">
        <v>249</v>
      </c>
      <c r="I874">
        <v>0</v>
      </c>
      <c r="J874">
        <v>0</v>
      </c>
      <c r="K874" t="s">
        <v>242</v>
      </c>
      <c r="L874" t="s">
        <v>2160</v>
      </c>
      <c r="M874" t="s">
        <v>4525</v>
      </c>
      <c r="N874" t="s">
        <v>254</v>
      </c>
      <c r="O874" t="s">
        <v>568</v>
      </c>
    </row>
    <row r="875" spans="1:15" x14ac:dyDescent="0.3">
      <c r="A875" t="s">
        <v>2831</v>
      </c>
      <c r="B875" t="s">
        <v>2831</v>
      </c>
      <c r="C875" t="s">
        <v>10547</v>
      </c>
      <c r="D875" s="47" t="s">
        <v>5731</v>
      </c>
      <c r="E875" s="47">
        <v>44322.738027858795</v>
      </c>
      <c r="F875" s="48">
        <v>1.75</v>
      </c>
      <c r="G875" s="49">
        <v>7743</v>
      </c>
      <c r="H875" t="s">
        <v>238</v>
      </c>
      <c r="I875">
        <v>0</v>
      </c>
      <c r="J875">
        <v>0</v>
      </c>
      <c r="K875" t="s">
        <v>242</v>
      </c>
      <c r="L875" t="s">
        <v>2186</v>
      </c>
      <c r="M875" t="s">
        <v>10548</v>
      </c>
      <c r="N875" t="s">
        <v>2147</v>
      </c>
      <c r="O875" t="s">
        <v>568</v>
      </c>
    </row>
    <row r="876" spans="1:15" x14ac:dyDescent="0.3">
      <c r="A876" t="s">
        <v>2831</v>
      </c>
      <c r="B876" t="s">
        <v>2831</v>
      </c>
      <c r="C876" t="s">
        <v>10604</v>
      </c>
      <c r="D876" s="47" t="s">
        <v>5810</v>
      </c>
      <c r="E876" s="47">
        <v>44329.437992939813</v>
      </c>
      <c r="F876" s="48">
        <v>1.75</v>
      </c>
      <c r="G876" s="49">
        <v>111311</v>
      </c>
      <c r="H876" t="s">
        <v>249</v>
      </c>
      <c r="I876">
        <v>0</v>
      </c>
      <c r="J876">
        <v>0</v>
      </c>
      <c r="K876" t="s">
        <v>236</v>
      </c>
      <c r="L876" t="s">
        <v>2186</v>
      </c>
      <c r="M876" t="s">
        <v>10605</v>
      </c>
      <c r="N876" t="s">
        <v>254</v>
      </c>
      <c r="O876" t="s">
        <v>568</v>
      </c>
    </row>
    <row r="877" spans="1:15" x14ac:dyDescent="0.3">
      <c r="A877" t="s">
        <v>2831</v>
      </c>
      <c r="B877" t="s">
        <v>2831</v>
      </c>
      <c r="C877" t="s">
        <v>5548</v>
      </c>
      <c r="D877" s="47" t="s">
        <v>5549</v>
      </c>
      <c r="E877" s="47">
        <v>44316.392365856482</v>
      </c>
      <c r="F877" s="48">
        <v>1.8333333333333333</v>
      </c>
      <c r="G877" s="49">
        <v>26320</v>
      </c>
      <c r="H877" t="s">
        <v>249</v>
      </c>
      <c r="I877">
        <v>0</v>
      </c>
      <c r="J877">
        <v>0</v>
      </c>
      <c r="K877" t="s">
        <v>236</v>
      </c>
      <c r="L877" t="s">
        <v>2186</v>
      </c>
      <c r="M877" t="s">
        <v>5550</v>
      </c>
      <c r="N877" t="s">
        <v>254</v>
      </c>
      <c r="O877" t="s">
        <v>568</v>
      </c>
    </row>
    <row r="878" spans="1:15" x14ac:dyDescent="0.3">
      <c r="A878" t="s">
        <v>2831</v>
      </c>
      <c r="B878" t="s">
        <v>2831</v>
      </c>
      <c r="C878" t="s">
        <v>5562</v>
      </c>
      <c r="D878" s="47" t="s">
        <v>5563</v>
      </c>
      <c r="E878" s="47">
        <v>44312.71328541667</v>
      </c>
      <c r="F878" s="48">
        <v>1.8333333333333333</v>
      </c>
      <c r="G878" s="49">
        <v>50218</v>
      </c>
      <c r="H878" t="s">
        <v>238</v>
      </c>
      <c r="I878">
        <v>0</v>
      </c>
      <c r="J878">
        <v>0</v>
      </c>
      <c r="K878" t="s">
        <v>241</v>
      </c>
      <c r="L878" t="s">
        <v>2186</v>
      </c>
      <c r="M878" t="s">
        <v>5564</v>
      </c>
      <c r="N878" t="s">
        <v>2147</v>
      </c>
      <c r="O878" t="s">
        <v>568</v>
      </c>
    </row>
    <row r="879" spans="1:15" x14ac:dyDescent="0.3">
      <c r="A879" t="s">
        <v>2831</v>
      </c>
      <c r="B879" t="s">
        <v>2831</v>
      </c>
      <c r="C879" t="s">
        <v>5730</v>
      </c>
      <c r="D879" s="47" t="s">
        <v>5731</v>
      </c>
      <c r="E879" s="47">
        <v>44316.722001886577</v>
      </c>
      <c r="F879" s="48">
        <v>1.8333333333333333</v>
      </c>
      <c r="G879" s="49">
        <v>96202</v>
      </c>
      <c r="H879" t="s">
        <v>238</v>
      </c>
      <c r="I879">
        <v>0</v>
      </c>
      <c r="J879">
        <v>0</v>
      </c>
      <c r="K879" t="s">
        <v>246</v>
      </c>
      <c r="L879" t="s">
        <v>2186</v>
      </c>
      <c r="M879" t="s">
        <v>5732</v>
      </c>
      <c r="N879" t="s">
        <v>254</v>
      </c>
      <c r="O879" t="s">
        <v>568</v>
      </c>
    </row>
    <row r="880" spans="1:15" x14ac:dyDescent="0.3">
      <c r="A880" t="s">
        <v>2831</v>
      </c>
      <c r="B880" t="s">
        <v>2831</v>
      </c>
      <c r="C880" t="s">
        <v>5816</v>
      </c>
      <c r="D880" s="47" t="s">
        <v>5817</v>
      </c>
      <c r="E880" s="47">
        <v>44315.567392673613</v>
      </c>
      <c r="F880" s="48">
        <v>1.8333333333333333</v>
      </c>
      <c r="G880" s="49">
        <v>40557</v>
      </c>
      <c r="H880" t="s">
        <v>249</v>
      </c>
      <c r="I880">
        <v>0</v>
      </c>
      <c r="J880">
        <v>0</v>
      </c>
      <c r="K880" t="s">
        <v>236</v>
      </c>
      <c r="L880" t="s">
        <v>2186</v>
      </c>
      <c r="M880" t="s">
        <v>5818</v>
      </c>
      <c r="N880" t="s">
        <v>254</v>
      </c>
      <c r="O880" t="s">
        <v>568</v>
      </c>
    </row>
    <row r="881" spans="1:15" x14ac:dyDescent="0.3">
      <c r="A881" t="s">
        <v>2831</v>
      </c>
      <c r="B881" t="s">
        <v>2831</v>
      </c>
      <c r="C881" t="s">
        <v>5924</v>
      </c>
      <c r="D881" s="47" t="s">
        <v>5751</v>
      </c>
      <c r="E881" s="47">
        <v>44313.659977743053</v>
      </c>
      <c r="F881" s="48">
        <v>1.8333333333333333</v>
      </c>
      <c r="G881" s="49">
        <v>41527</v>
      </c>
      <c r="H881" t="s">
        <v>238</v>
      </c>
      <c r="I881">
        <v>0</v>
      </c>
      <c r="J881">
        <v>0</v>
      </c>
      <c r="K881" t="s">
        <v>239</v>
      </c>
      <c r="L881" t="s">
        <v>2186</v>
      </c>
      <c r="M881" t="s">
        <v>5925</v>
      </c>
      <c r="N881" t="s">
        <v>2147</v>
      </c>
      <c r="O881" t="s">
        <v>568</v>
      </c>
    </row>
    <row r="882" spans="1:15" x14ac:dyDescent="0.3">
      <c r="A882" t="s">
        <v>2831</v>
      </c>
      <c r="B882" t="s">
        <v>2831</v>
      </c>
      <c r="C882" t="s">
        <v>6016</v>
      </c>
      <c r="D882" s="47" t="s">
        <v>5639</v>
      </c>
      <c r="E882" s="47">
        <v>44305.626597997689</v>
      </c>
      <c r="F882" s="48">
        <v>1.8333333333333333</v>
      </c>
      <c r="G882" s="49">
        <v>10060</v>
      </c>
      <c r="H882" t="s">
        <v>238</v>
      </c>
      <c r="I882">
        <v>0</v>
      </c>
      <c r="J882">
        <v>0</v>
      </c>
      <c r="K882" t="s">
        <v>242</v>
      </c>
      <c r="L882" t="s">
        <v>2186</v>
      </c>
      <c r="M882" t="s">
        <v>6017</v>
      </c>
      <c r="N882" t="s">
        <v>254</v>
      </c>
      <c r="O882" t="s">
        <v>568</v>
      </c>
    </row>
    <row r="883" spans="1:15" x14ac:dyDescent="0.3">
      <c r="A883" t="s">
        <v>2831</v>
      </c>
      <c r="B883" t="s">
        <v>2831</v>
      </c>
      <c r="C883" t="s">
        <v>6237</v>
      </c>
      <c r="D883" s="47" t="s">
        <v>5674</v>
      </c>
      <c r="E883" s="47">
        <v>44295.630398263886</v>
      </c>
      <c r="F883" s="48">
        <v>1.8333333333333333</v>
      </c>
      <c r="G883" s="49">
        <v>116303</v>
      </c>
      <c r="H883" t="s">
        <v>238</v>
      </c>
      <c r="I883">
        <v>0</v>
      </c>
      <c r="J883">
        <v>0</v>
      </c>
      <c r="K883" t="s">
        <v>236</v>
      </c>
      <c r="L883" t="s">
        <v>2186</v>
      </c>
      <c r="M883" t="s">
        <v>6238</v>
      </c>
      <c r="N883" t="s">
        <v>254</v>
      </c>
      <c r="O883" t="s">
        <v>568</v>
      </c>
    </row>
    <row r="884" spans="1:15" x14ac:dyDescent="0.3">
      <c r="A884" t="s">
        <v>2831</v>
      </c>
      <c r="B884" t="s">
        <v>2831</v>
      </c>
      <c r="C884" t="s">
        <v>6369</v>
      </c>
      <c r="D884" s="47" t="s">
        <v>6370</v>
      </c>
      <c r="E884" s="47">
        <v>44310.47179664352</v>
      </c>
      <c r="F884" s="48">
        <v>1.8333333333333333</v>
      </c>
      <c r="G884" s="49">
        <v>14956</v>
      </c>
      <c r="H884" t="s">
        <v>249</v>
      </c>
      <c r="I884">
        <v>0</v>
      </c>
      <c r="J884">
        <v>0</v>
      </c>
      <c r="K884" t="s">
        <v>242</v>
      </c>
      <c r="L884" t="s">
        <v>2160</v>
      </c>
      <c r="M884" t="s">
        <v>6371</v>
      </c>
      <c r="N884" t="s">
        <v>254</v>
      </c>
      <c r="O884" t="s">
        <v>568</v>
      </c>
    </row>
    <row r="885" spans="1:15" x14ac:dyDescent="0.3">
      <c r="A885" t="s">
        <v>2831</v>
      </c>
      <c r="B885" t="s">
        <v>2831</v>
      </c>
      <c r="C885" t="s">
        <v>4181</v>
      </c>
      <c r="D885" s="47" t="s">
        <v>3395</v>
      </c>
      <c r="E885" s="47">
        <v>44316.683141203706</v>
      </c>
      <c r="F885" s="48">
        <v>1.8333333333333333</v>
      </c>
      <c r="G885" s="49">
        <v>59246</v>
      </c>
      <c r="H885" t="s">
        <v>249</v>
      </c>
      <c r="I885">
        <v>0</v>
      </c>
      <c r="J885">
        <v>0</v>
      </c>
      <c r="K885" t="s">
        <v>236</v>
      </c>
      <c r="L885" t="s">
        <v>2186</v>
      </c>
      <c r="M885" t="s">
        <v>4183</v>
      </c>
      <c r="N885" t="s">
        <v>254</v>
      </c>
      <c r="O885" t="s">
        <v>568</v>
      </c>
    </row>
    <row r="886" spans="1:15" x14ac:dyDescent="0.3">
      <c r="A886" t="s">
        <v>2831</v>
      </c>
      <c r="B886" t="s">
        <v>2831</v>
      </c>
      <c r="C886" t="s">
        <v>3893</v>
      </c>
      <c r="D886" s="47" t="s">
        <v>3495</v>
      </c>
      <c r="E886" s="47">
        <v>44312.721898842596</v>
      </c>
      <c r="F886" s="48">
        <v>1.8333333333333333</v>
      </c>
      <c r="G886" s="49">
        <v>21447</v>
      </c>
      <c r="H886" t="s">
        <v>238</v>
      </c>
      <c r="I886">
        <v>0</v>
      </c>
      <c r="J886">
        <v>0</v>
      </c>
      <c r="K886" t="s">
        <v>242</v>
      </c>
      <c r="L886" t="s">
        <v>2186</v>
      </c>
      <c r="M886" t="s">
        <v>3894</v>
      </c>
      <c r="N886" t="s">
        <v>254</v>
      </c>
      <c r="O886" t="s">
        <v>568</v>
      </c>
    </row>
    <row r="887" spans="1:15" x14ac:dyDescent="0.3">
      <c r="A887" t="s">
        <v>2831</v>
      </c>
      <c r="B887" t="s">
        <v>2831</v>
      </c>
      <c r="C887" t="s">
        <v>3918</v>
      </c>
      <c r="D887" s="47" t="s">
        <v>3389</v>
      </c>
      <c r="E887" s="47">
        <v>44314.607413692131</v>
      </c>
      <c r="F887" s="48">
        <v>1.8333333333333333</v>
      </c>
      <c r="G887" s="49">
        <v>18380</v>
      </c>
      <c r="H887" t="s">
        <v>238</v>
      </c>
      <c r="I887">
        <v>0</v>
      </c>
      <c r="J887">
        <v>0</v>
      </c>
      <c r="K887" t="s">
        <v>242</v>
      </c>
      <c r="L887" t="s">
        <v>2186</v>
      </c>
      <c r="M887" t="s">
        <v>3919</v>
      </c>
      <c r="N887" t="s">
        <v>254</v>
      </c>
      <c r="O887" t="s">
        <v>568</v>
      </c>
    </row>
    <row r="888" spans="1:15" x14ac:dyDescent="0.3">
      <c r="A888" t="s">
        <v>2831</v>
      </c>
      <c r="B888" t="s">
        <v>2831</v>
      </c>
      <c r="C888" t="s">
        <v>3618</v>
      </c>
      <c r="D888" s="47" t="s">
        <v>3619</v>
      </c>
      <c r="E888" s="47">
        <v>44306.600769988429</v>
      </c>
      <c r="F888" s="48">
        <v>1.8333333333333333</v>
      </c>
      <c r="G888" s="49">
        <v>20905</v>
      </c>
      <c r="H888" t="s">
        <v>238</v>
      </c>
      <c r="I888">
        <v>0</v>
      </c>
      <c r="J888">
        <v>0</v>
      </c>
      <c r="K888" t="s">
        <v>246</v>
      </c>
      <c r="L888" t="s">
        <v>2186</v>
      </c>
      <c r="M888" t="s">
        <v>3620</v>
      </c>
      <c r="N888" t="s">
        <v>254</v>
      </c>
      <c r="O888" t="s">
        <v>568</v>
      </c>
    </row>
    <row r="889" spans="1:15" x14ac:dyDescent="0.3">
      <c r="A889" t="s">
        <v>2831</v>
      </c>
      <c r="B889" t="s">
        <v>2831</v>
      </c>
      <c r="C889" t="s">
        <v>3744</v>
      </c>
      <c r="D889" s="47" t="s">
        <v>3364</v>
      </c>
      <c r="E889" s="47">
        <v>44306.635940162036</v>
      </c>
      <c r="F889" s="48">
        <v>1.8333333333333333</v>
      </c>
      <c r="G889" s="49">
        <v>9446</v>
      </c>
      <c r="H889" t="s">
        <v>238</v>
      </c>
      <c r="I889">
        <v>0</v>
      </c>
      <c r="J889">
        <v>0</v>
      </c>
      <c r="K889" t="s">
        <v>241</v>
      </c>
      <c r="L889" t="s">
        <v>2186</v>
      </c>
      <c r="M889" t="s">
        <v>3745</v>
      </c>
      <c r="N889" t="s">
        <v>254</v>
      </c>
      <c r="O889" t="s">
        <v>568</v>
      </c>
    </row>
    <row r="890" spans="1:15" x14ac:dyDescent="0.3">
      <c r="A890" t="s">
        <v>2831</v>
      </c>
      <c r="B890" t="s">
        <v>2831</v>
      </c>
      <c r="C890" t="s">
        <v>3209</v>
      </c>
      <c r="D890" s="47" t="s">
        <v>2947</v>
      </c>
      <c r="E890" s="47">
        <v>44315.658092708334</v>
      </c>
      <c r="F890" s="48">
        <v>1.8333333333333333</v>
      </c>
      <c r="G890" s="49">
        <v>28595</v>
      </c>
      <c r="H890" t="s">
        <v>238</v>
      </c>
      <c r="I890">
        <v>0</v>
      </c>
      <c r="J890">
        <v>0</v>
      </c>
      <c r="K890" t="s">
        <v>242</v>
      </c>
      <c r="L890" t="s">
        <v>2160</v>
      </c>
      <c r="M890" t="s">
        <v>2941</v>
      </c>
      <c r="N890" t="s">
        <v>2147</v>
      </c>
      <c r="O890" t="s">
        <v>568</v>
      </c>
    </row>
    <row r="891" spans="1:15" x14ac:dyDescent="0.3">
      <c r="A891" t="s">
        <v>2831</v>
      </c>
      <c r="B891" t="s">
        <v>2831</v>
      </c>
      <c r="C891" t="s">
        <v>7101</v>
      </c>
      <c r="D891" s="47" t="s">
        <v>5577</v>
      </c>
      <c r="E891" s="47">
        <v>44302.719007175925</v>
      </c>
      <c r="F891" s="48">
        <v>1.8333333333333333</v>
      </c>
      <c r="G891" s="49">
        <v>16169</v>
      </c>
      <c r="H891" t="s">
        <v>238</v>
      </c>
      <c r="I891">
        <v>0</v>
      </c>
      <c r="J891">
        <v>0</v>
      </c>
      <c r="K891" t="s">
        <v>246</v>
      </c>
      <c r="L891" t="s">
        <v>2186</v>
      </c>
      <c r="M891" t="s">
        <v>7102</v>
      </c>
      <c r="N891" t="s">
        <v>2147</v>
      </c>
      <c r="O891" t="s">
        <v>568</v>
      </c>
    </row>
    <row r="892" spans="1:15" x14ac:dyDescent="0.3">
      <c r="A892" t="s">
        <v>2831</v>
      </c>
      <c r="B892" t="s">
        <v>2831</v>
      </c>
      <c r="C892" t="s">
        <v>7243</v>
      </c>
      <c r="D892" s="47" t="s">
        <v>5549</v>
      </c>
      <c r="E892" s="47">
        <v>44306.611063807868</v>
      </c>
      <c r="F892" s="48">
        <v>1.8333333333333333</v>
      </c>
      <c r="G892" s="49">
        <v>15696</v>
      </c>
      <c r="H892" t="s">
        <v>238</v>
      </c>
      <c r="I892">
        <v>0</v>
      </c>
      <c r="J892">
        <v>0</v>
      </c>
      <c r="K892" t="s">
        <v>242</v>
      </c>
      <c r="L892" t="s">
        <v>2186</v>
      </c>
      <c r="M892" t="s">
        <v>7244</v>
      </c>
      <c r="N892" t="s">
        <v>2147</v>
      </c>
      <c r="O892" t="s">
        <v>568</v>
      </c>
    </row>
    <row r="893" spans="1:15" x14ac:dyDescent="0.3">
      <c r="A893" t="s">
        <v>2831</v>
      </c>
      <c r="B893" t="s">
        <v>2831</v>
      </c>
      <c r="C893" t="s">
        <v>3908</v>
      </c>
      <c r="D893" s="47" t="s">
        <v>3635</v>
      </c>
      <c r="E893" s="47">
        <v>44314.643009872685</v>
      </c>
      <c r="F893" s="48">
        <v>1.8333333333333333</v>
      </c>
      <c r="G893" s="49">
        <v>33015</v>
      </c>
      <c r="H893" t="s">
        <v>238</v>
      </c>
      <c r="I893">
        <v>0</v>
      </c>
      <c r="J893">
        <v>0</v>
      </c>
      <c r="K893" t="s">
        <v>246</v>
      </c>
      <c r="L893" t="s">
        <v>2186</v>
      </c>
      <c r="M893" t="s">
        <v>3910</v>
      </c>
      <c r="N893" t="s">
        <v>254</v>
      </c>
      <c r="O893" t="s">
        <v>568</v>
      </c>
    </row>
    <row r="894" spans="1:15" x14ac:dyDescent="0.3">
      <c r="A894" t="s">
        <v>2831</v>
      </c>
      <c r="B894" t="s">
        <v>2831</v>
      </c>
      <c r="C894" t="s">
        <v>7444</v>
      </c>
      <c r="D894" s="47" t="s">
        <v>6290</v>
      </c>
      <c r="E894" s="47">
        <v>44300.668496909719</v>
      </c>
      <c r="F894" s="48">
        <v>1.8333333333333333</v>
      </c>
      <c r="G894" s="49">
        <v>81311</v>
      </c>
      <c r="H894" t="s">
        <v>249</v>
      </c>
      <c r="I894">
        <v>0</v>
      </c>
      <c r="J894">
        <v>0</v>
      </c>
      <c r="K894" t="s">
        <v>242</v>
      </c>
      <c r="L894" t="s">
        <v>2186</v>
      </c>
      <c r="M894" t="s">
        <v>7445</v>
      </c>
      <c r="N894" t="s">
        <v>254</v>
      </c>
      <c r="O894" t="s">
        <v>568</v>
      </c>
    </row>
    <row r="895" spans="1:15" x14ac:dyDescent="0.3">
      <c r="A895" t="s">
        <v>2831</v>
      </c>
      <c r="B895" t="s">
        <v>2831</v>
      </c>
      <c r="C895" t="s">
        <v>7682</v>
      </c>
      <c r="D895" s="47" t="s">
        <v>5711</v>
      </c>
      <c r="E895" s="47">
        <v>44305.631691238428</v>
      </c>
      <c r="F895" s="48">
        <v>1.8333333333333333</v>
      </c>
      <c r="G895" s="49">
        <v>41422</v>
      </c>
      <c r="H895" t="s">
        <v>238</v>
      </c>
      <c r="I895">
        <v>0</v>
      </c>
      <c r="J895">
        <v>0</v>
      </c>
      <c r="K895" t="s">
        <v>242</v>
      </c>
      <c r="L895" t="s">
        <v>2186</v>
      </c>
      <c r="M895" t="s">
        <v>7683</v>
      </c>
      <c r="N895" t="s">
        <v>2147</v>
      </c>
      <c r="O895" t="s">
        <v>568</v>
      </c>
    </row>
    <row r="896" spans="1:15" x14ac:dyDescent="0.3">
      <c r="A896" t="s">
        <v>2831</v>
      </c>
      <c r="B896" t="s">
        <v>2831</v>
      </c>
      <c r="C896" t="s">
        <v>7742</v>
      </c>
      <c r="D896" s="47" t="s">
        <v>5500</v>
      </c>
      <c r="E896" s="47">
        <v>44316.832666932867</v>
      </c>
      <c r="F896" s="48">
        <v>1.8333333333333333</v>
      </c>
      <c r="G896" s="49">
        <v>16197</v>
      </c>
      <c r="H896" t="s">
        <v>249</v>
      </c>
      <c r="I896">
        <v>0</v>
      </c>
      <c r="J896">
        <v>0</v>
      </c>
      <c r="K896" t="s">
        <v>241</v>
      </c>
      <c r="L896" t="s">
        <v>2186</v>
      </c>
      <c r="M896" t="s">
        <v>7743</v>
      </c>
      <c r="N896" t="s">
        <v>2147</v>
      </c>
      <c r="O896" t="s">
        <v>568</v>
      </c>
    </row>
    <row r="897" spans="1:15" x14ac:dyDescent="0.3">
      <c r="A897" t="s">
        <v>2831</v>
      </c>
      <c r="B897" t="s">
        <v>2831</v>
      </c>
      <c r="C897" t="s">
        <v>7771</v>
      </c>
      <c r="D897" s="47" t="s">
        <v>5645</v>
      </c>
      <c r="E897" s="47">
        <v>44314.636415011577</v>
      </c>
      <c r="F897" s="48">
        <v>1.8333333333333333</v>
      </c>
      <c r="G897" s="49">
        <v>60765</v>
      </c>
      <c r="H897" t="s">
        <v>238</v>
      </c>
      <c r="I897">
        <v>0</v>
      </c>
      <c r="J897">
        <v>0</v>
      </c>
      <c r="K897" t="s">
        <v>242</v>
      </c>
      <c r="L897" t="s">
        <v>2186</v>
      </c>
      <c r="M897" t="s">
        <v>7772</v>
      </c>
      <c r="N897" t="s">
        <v>254</v>
      </c>
      <c r="O897" t="s">
        <v>568</v>
      </c>
    </row>
    <row r="898" spans="1:15" x14ac:dyDescent="0.3">
      <c r="A898" t="s">
        <v>2831</v>
      </c>
      <c r="B898" t="s">
        <v>2831</v>
      </c>
      <c r="C898" t="s">
        <v>3901</v>
      </c>
      <c r="D898" s="47" t="s">
        <v>3635</v>
      </c>
      <c r="E898" s="47">
        <v>44305.368586921293</v>
      </c>
      <c r="F898" s="48">
        <v>1.8333333333333333</v>
      </c>
      <c r="G898" s="49">
        <v>24812</v>
      </c>
      <c r="H898" t="s">
        <v>249</v>
      </c>
      <c r="I898">
        <v>0</v>
      </c>
      <c r="J898">
        <v>0</v>
      </c>
      <c r="K898" t="s">
        <v>236</v>
      </c>
      <c r="L898" t="s">
        <v>2186</v>
      </c>
      <c r="M898" t="s">
        <v>3902</v>
      </c>
      <c r="N898" t="s">
        <v>254</v>
      </c>
      <c r="O898" t="s">
        <v>568</v>
      </c>
    </row>
    <row r="899" spans="1:15" x14ac:dyDescent="0.3">
      <c r="A899" t="s">
        <v>2831</v>
      </c>
      <c r="B899" t="s">
        <v>2831</v>
      </c>
      <c r="C899" t="s">
        <v>3277</v>
      </c>
      <c r="D899" s="47" t="s">
        <v>2994</v>
      </c>
      <c r="E899" s="47">
        <v>44316.471943599536</v>
      </c>
      <c r="F899" s="48">
        <v>1.8333333333333333</v>
      </c>
      <c r="G899" s="49">
        <v>39890</v>
      </c>
      <c r="H899" t="s">
        <v>238</v>
      </c>
      <c r="I899">
        <v>0</v>
      </c>
      <c r="J899">
        <v>0</v>
      </c>
      <c r="K899" t="s">
        <v>241</v>
      </c>
      <c r="L899" t="s">
        <v>2160</v>
      </c>
      <c r="M899" t="s">
        <v>2925</v>
      </c>
      <c r="N899" t="s">
        <v>2147</v>
      </c>
      <c r="O899" t="s">
        <v>568</v>
      </c>
    </row>
    <row r="900" spans="1:15" x14ac:dyDescent="0.3">
      <c r="A900" t="s">
        <v>2831</v>
      </c>
      <c r="B900" t="s">
        <v>2831</v>
      </c>
      <c r="C900" t="s">
        <v>7891</v>
      </c>
      <c r="D900" s="47" t="s">
        <v>5870</v>
      </c>
      <c r="E900" s="47">
        <v>44295.610205983794</v>
      </c>
      <c r="F900" s="48">
        <v>1.8333333333333333</v>
      </c>
      <c r="G900" s="49">
        <v>94793</v>
      </c>
      <c r="H900" t="s">
        <v>238</v>
      </c>
      <c r="I900">
        <v>0</v>
      </c>
      <c r="J900">
        <v>0</v>
      </c>
      <c r="K900" t="s">
        <v>242</v>
      </c>
      <c r="L900" t="s">
        <v>2186</v>
      </c>
      <c r="M900" t="s">
        <v>7892</v>
      </c>
      <c r="N900" t="s">
        <v>254</v>
      </c>
      <c r="O900" t="s">
        <v>568</v>
      </c>
    </row>
    <row r="901" spans="1:15" x14ac:dyDescent="0.3">
      <c r="A901" t="s">
        <v>2831</v>
      </c>
      <c r="B901" t="s">
        <v>2831</v>
      </c>
      <c r="C901" t="s">
        <v>3804</v>
      </c>
      <c r="D901" s="47" t="s">
        <v>3389</v>
      </c>
      <c r="E901" s="47">
        <v>44306.605178437501</v>
      </c>
      <c r="F901" s="48">
        <v>1.8333333333333333</v>
      </c>
      <c r="G901" s="49">
        <v>11954</v>
      </c>
      <c r="H901" t="s">
        <v>238</v>
      </c>
      <c r="I901">
        <v>0</v>
      </c>
      <c r="J901">
        <v>0</v>
      </c>
      <c r="K901" t="s">
        <v>246</v>
      </c>
      <c r="L901" t="s">
        <v>2186</v>
      </c>
      <c r="M901" t="s">
        <v>3805</v>
      </c>
      <c r="N901" t="s">
        <v>2147</v>
      </c>
      <c r="O901" t="s">
        <v>568</v>
      </c>
    </row>
    <row r="902" spans="1:15" x14ac:dyDescent="0.3">
      <c r="A902" t="s">
        <v>2831</v>
      </c>
      <c r="B902" t="s">
        <v>2831</v>
      </c>
      <c r="C902" t="s">
        <v>3998</v>
      </c>
      <c r="D902" s="47" t="s">
        <v>3495</v>
      </c>
      <c r="E902" s="47">
        <v>44305.622945405092</v>
      </c>
      <c r="F902" s="48">
        <v>1.8333333333333333</v>
      </c>
      <c r="G902" s="49">
        <v>26476</v>
      </c>
      <c r="H902" t="s">
        <v>238</v>
      </c>
      <c r="I902">
        <v>0</v>
      </c>
      <c r="J902">
        <v>0</v>
      </c>
      <c r="K902" t="s">
        <v>242</v>
      </c>
      <c r="L902" t="s">
        <v>2186</v>
      </c>
      <c r="M902" t="s">
        <v>3999</v>
      </c>
      <c r="N902" t="s">
        <v>2147</v>
      </c>
      <c r="O902" t="s">
        <v>568</v>
      </c>
    </row>
    <row r="903" spans="1:15" x14ac:dyDescent="0.3">
      <c r="A903" t="s">
        <v>2831</v>
      </c>
      <c r="B903" t="s">
        <v>2831</v>
      </c>
      <c r="C903" t="s">
        <v>4563</v>
      </c>
      <c r="D903" s="47" t="s">
        <v>4454</v>
      </c>
      <c r="E903" s="47">
        <v>44294.6080534375</v>
      </c>
      <c r="F903" s="48">
        <v>1.8333333333333333</v>
      </c>
      <c r="G903" s="49">
        <v>70146</v>
      </c>
      <c r="H903" t="s">
        <v>249</v>
      </c>
      <c r="I903">
        <v>0</v>
      </c>
      <c r="J903">
        <v>0</v>
      </c>
      <c r="K903" t="s">
        <v>242</v>
      </c>
      <c r="L903" t="s">
        <v>2160</v>
      </c>
      <c r="M903" t="s">
        <v>4565</v>
      </c>
      <c r="N903" t="s">
        <v>254</v>
      </c>
      <c r="O903" t="s">
        <v>568</v>
      </c>
    </row>
    <row r="904" spans="1:15" x14ac:dyDescent="0.3">
      <c r="A904" t="s">
        <v>2831</v>
      </c>
      <c r="B904" t="s">
        <v>2831</v>
      </c>
      <c r="C904" t="s">
        <v>8415</v>
      </c>
      <c r="D904" s="47" t="s">
        <v>2690</v>
      </c>
      <c r="E904" s="47">
        <v>44299.667117094905</v>
      </c>
      <c r="F904" s="48">
        <v>1.8333333333333333</v>
      </c>
      <c r="G904" s="49">
        <v>50240</v>
      </c>
      <c r="H904" t="s">
        <v>249</v>
      </c>
      <c r="I904">
        <v>0</v>
      </c>
      <c r="J904">
        <v>0</v>
      </c>
      <c r="K904" t="s">
        <v>236</v>
      </c>
      <c r="L904" t="s">
        <v>2160</v>
      </c>
      <c r="M904" t="s">
        <v>2936</v>
      </c>
      <c r="N904" t="s">
        <v>254</v>
      </c>
      <c r="O904" t="s">
        <v>568</v>
      </c>
    </row>
    <row r="905" spans="1:15" x14ac:dyDescent="0.3">
      <c r="A905" t="s">
        <v>2831</v>
      </c>
      <c r="B905" t="s">
        <v>2831</v>
      </c>
      <c r="C905" t="s">
        <v>8442</v>
      </c>
      <c r="D905" s="47" t="s">
        <v>6698</v>
      </c>
      <c r="E905" s="47">
        <v>44302.498477314817</v>
      </c>
      <c r="F905" s="48">
        <v>1.8333333333333333</v>
      </c>
      <c r="G905" s="49">
        <v>59323</v>
      </c>
      <c r="H905" t="s">
        <v>238</v>
      </c>
      <c r="I905">
        <v>0</v>
      </c>
      <c r="J905">
        <v>0</v>
      </c>
      <c r="K905" t="s">
        <v>242</v>
      </c>
      <c r="L905" t="s">
        <v>2186</v>
      </c>
      <c r="M905" t="s">
        <v>8443</v>
      </c>
      <c r="N905" t="s">
        <v>254</v>
      </c>
      <c r="O905" t="s">
        <v>568</v>
      </c>
    </row>
    <row r="906" spans="1:15" x14ac:dyDescent="0.3">
      <c r="A906" t="s">
        <v>2831</v>
      </c>
      <c r="B906" t="s">
        <v>2831</v>
      </c>
      <c r="C906" t="s">
        <v>8499</v>
      </c>
      <c r="D906" s="47" t="s">
        <v>5708</v>
      </c>
      <c r="E906" s="47">
        <v>44316.72088364583</v>
      </c>
      <c r="F906" s="48">
        <v>1.8333333333333333</v>
      </c>
      <c r="G906" s="49">
        <v>23676</v>
      </c>
      <c r="H906" t="s">
        <v>238</v>
      </c>
      <c r="I906">
        <v>0</v>
      </c>
      <c r="J906">
        <v>0</v>
      </c>
      <c r="K906" t="s">
        <v>241</v>
      </c>
      <c r="L906" t="s">
        <v>2186</v>
      </c>
      <c r="M906" t="s">
        <v>8500</v>
      </c>
      <c r="N906" t="s">
        <v>254</v>
      </c>
      <c r="O906" t="s">
        <v>568</v>
      </c>
    </row>
    <row r="907" spans="1:15" x14ac:dyDescent="0.3">
      <c r="A907" t="s">
        <v>2831</v>
      </c>
      <c r="B907" t="s">
        <v>2831</v>
      </c>
      <c r="C907" t="s">
        <v>8509</v>
      </c>
      <c r="D907" s="47" t="s">
        <v>6394</v>
      </c>
      <c r="E907" s="47">
        <v>44295.724046643518</v>
      </c>
      <c r="F907" s="48">
        <v>1.8333333333333333</v>
      </c>
      <c r="G907" s="49">
        <v>29041</v>
      </c>
      <c r="H907" t="s">
        <v>238</v>
      </c>
      <c r="I907">
        <v>0</v>
      </c>
      <c r="J907">
        <v>0</v>
      </c>
      <c r="K907" t="s">
        <v>246</v>
      </c>
      <c r="L907" t="s">
        <v>2186</v>
      </c>
      <c r="M907" t="s">
        <v>8510</v>
      </c>
      <c r="N907" t="s">
        <v>254</v>
      </c>
      <c r="O907" t="s">
        <v>568</v>
      </c>
    </row>
    <row r="908" spans="1:15" x14ac:dyDescent="0.3">
      <c r="A908" t="s">
        <v>2831</v>
      </c>
      <c r="B908" t="s">
        <v>2831</v>
      </c>
      <c r="C908" t="s">
        <v>8511</v>
      </c>
      <c r="D908" s="47" t="s">
        <v>5486</v>
      </c>
      <c r="E908" s="47">
        <v>44299.45265871528</v>
      </c>
      <c r="F908" s="48">
        <v>1.8333333333333333</v>
      </c>
      <c r="G908" s="49">
        <v>29663</v>
      </c>
      <c r="H908" t="s">
        <v>249</v>
      </c>
      <c r="I908">
        <v>0</v>
      </c>
      <c r="J908">
        <v>0</v>
      </c>
      <c r="K908" t="s">
        <v>242</v>
      </c>
      <c r="L908" t="s">
        <v>2186</v>
      </c>
      <c r="M908" t="s">
        <v>8512</v>
      </c>
      <c r="N908" t="s">
        <v>254</v>
      </c>
      <c r="O908" t="s">
        <v>568</v>
      </c>
    </row>
    <row r="909" spans="1:15" x14ac:dyDescent="0.3">
      <c r="A909" t="s">
        <v>2831</v>
      </c>
      <c r="B909" t="s">
        <v>2831</v>
      </c>
      <c r="C909" t="s">
        <v>8513</v>
      </c>
      <c r="D909" s="47" t="s">
        <v>6302</v>
      </c>
      <c r="E909" s="47">
        <v>44306.618927777781</v>
      </c>
      <c r="F909" s="48">
        <v>1.8333333333333333</v>
      </c>
      <c r="G909" s="49">
        <v>23062</v>
      </c>
      <c r="H909" t="s">
        <v>238</v>
      </c>
      <c r="I909">
        <v>0</v>
      </c>
      <c r="J909">
        <v>0</v>
      </c>
      <c r="K909" t="s">
        <v>242</v>
      </c>
      <c r="L909" t="s">
        <v>2186</v>
      </c>
      <c r="M909" t="s">
        <v>8514</v>
      </c>
      <c r="N909" t="s">
        <v>254</v>
      </c>
      <c r="O909" t="s">
        <v>568</v>
      </c>
    </row>
    <row r="910" spans="1:15" x14ac:dyDescent="0.3">
      <c r="A910" t="s">
        <v>2831</v>
      </c>
      <c r="B910" t="s">
        <v>2831</v>
      </c>
      <c r="C910" t="s">
        <v>8620</v>
      </c>
      <c r="D910" s="47" t="s">
        <v>6302</v>
      </c>
      <c r="E910" s="47">
        <v>44316.474458993056</v>
      </c>
      <c r="F910" s="48">
        <v>1.8333333333333333</v>
      </c>
      <c r="G910" s="49">
        <v>13211</v>
      </c>
      <c r="H910" t="s">
        <v>238</v>
      </c>
      <c r="I910">
        <v>0</v>
      </c>
      <c r="J910">
        <v>0</v>
      </c>
      <c r="K910" t="s">
        <v>236</v>
      </c>
      <c r="L910" t="s">
        <v>2160</v>
      </c>
      <c r="M910" t="s">
        <v>8621</v>
      </c>
      <c r="N910" t="s">
        <v>254</v>
      </c>
      <c r="O910" t="s">
        <v>568</v>
      </c>
    </row>
    <row r="911" spans="1:15" x14ac:dyDescent="0.3">
      <c r="A911" t="s">
        <v>2831</v>
      </c>
      <c r="B911" t="s">
        <v>2831</v>
      </c>
      <c r="C911" t="s">
        <v>8644</v>
      </c>
      <c r="D911" s="47" t="s">
        <v>6758</v>
      </c>
      <c r="E911" s="47">
        <v>44295.606059803242</v>
      </c>
      <c r="F911" s="48">
        <v>1.8333333333333333</v>
      </c>
      <c r="G911" s="49">
        <v>24351</v>
      </c>
      <c r="H911" t="s">
        <v>238</v>
      </c>
      <c r="I911">
        <v>0</v>
      </c>
      <c r="J911">
        <v>0</v>
      </c>
      <c r="K911" t="s">
        <v>246</v>
      </c>
      <c r="L911" t="s">
        <v>2186</v>
      </c>
      <c r="M911" t="s">
        <v>8645</v>
      </c>
      <c r="N911" t="s">
        <v>254</v>
      </c>
      <c r="O911" t="s">
        <v>568</v>
      </c>
    </row>
    <row r="912" spans="1:15" x14ac:dyDescent="0.3">
      <c r="A912" t="s">
        <v>2831</v>
      </c>
      <c r="B912" t="s">
        <v>2831</v>
      </c>
      <c r="C912" t="s">
        <v>8693</v>
      </c>
      <c r="D912" s="47" t="s">
        <v>5475</v>
      </c>
      <c r="E912" s="47">
        <v>44302.714699733799</v>
      </c>
      <c r="F912" s="48">
        <v>1.8333333333333333</v>
      </c>
      <c r="G912" s="49">
        <v>20738</v>
      </c>
      <c r="H912" t="s">
        <v>238</v>
      </c>
      <c r="I912">
        <v>0</v>
      </c>
      <c r="J912">
        <v>0</v>
      </c>
      <c r="K912" t="s">
        <v>241</v>
      </c>
      <c r="L912" t="s">
        <v>2186</v>
      </c>
      <c r="M912" t="s">
        <v>8694</v>
      </c>
      <c r="N912" t="s">
        <v>2147</v>
      </c>
      <c r="O912" t="s">
        <v>568</v>
      </c>
    </row>
    <row r="913" spans="1:15" x14ac:dyDescent="0.3">
      <c r="A913" t="s">
        <v>2831</v>
      </c>
      <c r="B913" t="s">
        <v>2831</v>
      </c>
      <c r="C913" t="s">
        <v>8757</v>
      </c>
      <c r="D913" s="47" t="s">
        <v>5478</v>
      </c>
      <c r="E913" s="47">
        <v>44306.623486226854</v>
      </c>
      <c r="F913" s="48">
        <v>1.8333333333333333</v>
      </c>
      <c r="G913" s="49">
        <v>22297</v>
      </c>
      <c r="H913" t="s">
        <v>238</v>
      </c>
      <c r="I913">
        <v>0</v>
      </c>
      <c r="J913">
        <v>0</v>
      </c>
      <c r="K913" t="s">
        <v>246</v>
      </c>
      <c r="L913" t="s">
        <v>2186</v>
      </c>
      <c r="M913" t="s">
        <v>8758</v>
      </c>
      <c r="N913" t="s">
        <v>254</v>
      </c>
      <c r="O913" t="s">
        <v>568</v>
      </c>
    </row>
    <row r="914" spans="1:15" x14ac:dyDescent="0.3">
      <c r="A914" t="s">
        <v>2831</v>
      </c>
      <c r="B914" t="s">
        <v>2831</v>
      </c>
      <c r="C914" t="s">
        <v>9245</v>
      </c>
      <c r="D914" s="47" t="s">
        <v>5566</v>
      </c>
      <c r="E914" s="47">
        <v>44309.727892858798</v>
      </c>
      <c r="F914" s="48">
        <v>1.8333333333333333</v>
      </c>
      <c r="G914" s="49">
        <v>60887</v>
      </c>
      <c r="H914" t="s">
        <v>249</v>
      </c>
      <c r="I914">
        <v>0</v>
      </c>
      <c r="J914">
        <v>0</v>
      </c>
      <c r="K914" t="s">
        <v>236</v>
      </c>
      <c r="L914" t="s">
        <v>2186</v>
      </c>
      <c r="M914" t="s">
        <v>9246</v>
      </c>
      <c r="N914" t="s">
        <v>254</v>
      </c>
      <c r="O914" t="s">
        <v>568</v>
      </c>
    </row>
    <row r="915" spans="1:15" x14ac:dyDescent="0.3">
      <c r="A915" t="s">
        <v>2831</v>
      </c>
      <c r="B915" t="s">
        <v>2831</v>
      </c>
      <c r="C915" t="s">
        <v>9267</v>
      </c>
      <c r="D915" s="47" t="s">
        <v>5546</v>
      </c>
      <c r="E915" s="47">
        <v>44305.628469710646</v>
      </c>
      <c r="F915" s="48">
        <v>1.8333333333333333</v>
      </c>
      <c r="G915" s="49">
        <v>116019</v>
      </c>
      <c r="H915" t="s">
        <v>249</v>
      </c>
      <c r="I915">
        <v>0</v>
      </c>
      <c r="J915">
        <v>0</v>
      </c>
      <c r="K915" t="s">
        <v>242</v>
      </c>
      <c r="L915" t="s">
        <v>2186</v>
      </c>
      <c r="M915" t="s">
        <v>9268</v>
      </c>
      <c r="N915" t="s">
        <v>254</v>
      </c>
      <c r="O915" t="s">
        <v>568</v>
      </c>
    </row>
    <row r="916" spans="1:15" x14ac:dyDescent="0.3">
      <c r="A916" t="s">
        <v>2831</v>
      </c>
      <c r="B916" t="s">
        <v>2831</v>
      </c>
      <c r="C916" t="s">
        <v>4463</v>
      </c>
      <c r="D916" s="47" t="s">
        <v>4390</v>
      </c>
      <c r="E916" s="47">
        <v>44296.495632638886</v>
      </c>
      <c r="F916" s="48">
        <v>1.8333333333333333</v>
      </c>
      <c r="G916" s="49">
        <v>22159</v>
      </c>
      <c r="H916" t="s">
        <v>249</v>
      </c>
      <c r="I916">
        <v>0</v>
      </c>
      <c r="J916">
        <v>0</v>
      </c>
      <c r="K916" t="s">
        <v>242</v>
      </c>
      <c r="L916" t="s">
        <v>2173</v>
      </c>
      <c r="M916" t="s">
        <v>4465</v>
      </c>
      <c r="N916" t="s">
        <v>254</v>
      </c>
      <c r="O916" t="s">
        <v>568</v>
      </c>
    </row>
    <row r="917" spans="1:15" x14ac:dyDescent="0.3">
      <c r="A917" t="s">
        <v>2831</v>
      </c>
      <c r="B917" t="s">
        <v>2831</v>
      </c>
      <c r="C917" t="s">
        <v>3098</v>
      </c>
      <c r="D917" s="47" t="s">
        <v>2977</v>
      </c>
      <c r="E917" s="47">
        <v>44312.718153668982</v>
      </c>
      <c r="F917" s="48">
        <v>1.8333333333333333</v>
      </c>
      <c r="G917" s="49">
        <v>18888</v>
      </c>
      <c r="H917" t="s">
        <v>238</v>
      </c>
      <c r="I917">
        <v>0</v>
      </c>
      <c r="J917">
        <v>0</v>
      </c>
      <c r="K917" t="s">
        <v>246</v>
      </c>
      <c r="L917" t="s">
        <v>2160</v>
      </c>
      <c r="M917" t="s">
        <v>2936</v>
      </c>
      <c r="N917" t="s">
        <v>254</v>
      </c>
      <c r="O917" t="s">
        <v>568</v>
      </c>
    </row>
    <row r="918" spans="1:15" x14ac:dyDescent="0.3">
      <c r="A918" t="s">
        <v>2831</v>
      </c>
      <c r="B918" t="s">
        <v>2831</v>
      </c>
      <c r="C918" t="s">
        <v>9768</v>
      </c>
      <c r="D918" s="47" t="s">
        <v>5639</v>
      </c>
      <c r="E918" s="47">
        <v>44313.654421145831</v>
      </c>
      <c r="F918" s="48">
        <v>1.8333333333333333</v>
      </c>
      <c r="G918" s="49">
        <v>38163</v>
      </c>
      <c r="H918" t="s">
        <v>238</v>
      </c>
      <c r="I918">
        <v>0</v>
      </c>
      <c r="J918">
        <v>0</v>
      </c>
      <c r="K918" t="s">
        <v>242</v>
      </c>
      <c r="L918" t="s">
        <v>2186</v>
      </c>
      <c r="M918" t="s">
        <v>9769</v>
      </c>
      <c r="N918" t="s">
        <v>254</v>
      </c>
      <c r="O918" t="s">
        <v>568</v>
      </c>
    </row>
    <row r="919" spans="1:15" x14ac:dyDescent="0.3">
      <c r="A919" t="s">
        <v>2831</v>
      </c>
      <c r="B919" t="s">
        <v>2831</v>
      </c>
      <c r="C919" t="s">
        <v>3552</v>
      </c>
      <c r="D919" s="47" t="s">
        <v>3411</v>
      </c>
      <c r="E919" s="47">
        <v>44316.389136886573</v>
      </c>
      <c r="F919" s="48">
        <v>1.8333333333333333</v>
      </c>
      <c r="G919" s="49">
        <v>19042</v>
      </c>
      <c r="H919" t="s">
        <v>249</v>
      </c>
      <c r="I919">
        <v>0</v>
      </c>
      <c r="J919">
        <v>0</v>
      </c>
      <c r="K919" t="s">
        <v>236</v>
      </c>
      <c r="L919" t="s">
        <v>1535</v>
      </c>
      <c r="M919" t="s">
        <v>1535</v>
      </c>
      <c r="N919" t="s">
        <v>254</v>
      </c>
      <c r="O919" t="s">
        <v>568</v>
      </c>
    </row>
    <row r="920" spans="1:15" x14ac:dyDescent="0.3">
      <c r="A920" t="s">
        <v>2831</v>
      </c>
      <c r="B920" t="s">
        <v>2831</v>
      </c>
      <c r="C920" t="s">
        <v>9990</v>
      </c>
      <c r="D920" s="47" t="s">
        <v>5455</v>
      </c>
      <c r="E920" s="47">
        <v>44316.390486655095</v>
      </c>
      <c r="F920" s="48">
        <v>1.8333333333333333</v>
      </c>
      <c r="G920" s="49">
        <v>18551</v>
      </c>
      <c r="H920" t="s">
        <v>249</v>
      </c>
      <c r="I920">
        <v>0</v>
      </c>
      <c r="J920">
        <v>0</v>
      </c>
      <c r="K920" t="s">
        <v>236</v>
      </c>
      <c r="L920" t="s">
        <v>1535</v>
      </c>
      <c r="M920" t="s">
        <v>1535</v>
      </c>
      <c r="N920" t="s">
        <v>254</v>
      </c>
      <c r="O920" t="s">
        <v>568</v>
      </c>
    </row>
    <row r="921" spans="1:15" x14ac:dyDescent="0.3">
      <c r="A921" t="s">
        <v>2831</v>
      </c>
      <c r="B921" t="s">
        <v>2831</v>
      </c>
      <c r="C921" t="s">
        <v>3250</v>
      </c>
      <c r="D921" s="47" t="s">
        <v>2977</v>
      </c>
      <c r="E921" s="47">
        <v>44314.709705983798</v>
      </c>
      <c r="F921" s="48">
        <v>1.8333333333333333</v>
      </c>
      <c r="G921" s="49">
        <v>21350</v>
      </c>
      <c r="H921" t="s">
        <v>249</v>
      </c>
      <c r="I921">
        <v>0</v>
      </c>
      <c r="J921">
        <v>0</v>
      </c>
      <c r="K921" t="s">
        <v>242</v>
      </c>
      <c r="L921" t="s">
        <v>1535</v>
      </c>
      <c r="M921" t="s">
        <v>1535</v>
      </c>
      <c r="N921" t="s">
        <v>254</v>
      </c>
      <c r="O921" t="s">
        <v>568</v>
      </c>
    </row>
    <row r="922" spans="1:15" x14ac:dyDescent="0.3">
      <c r="A922" t="s">
        <v>2831</v>
      </c>
      <c r="B922" t="s">
        <v>2831</v>
      </c>
      <c r="C922" t="s">
        <v>10007</v>
      </c>
      <c r="D922" s="47" t="s">
        <v>5481</v>
      </c>
      <c r="E922" s="47">
        <v>44314.692141979169</v>
      </c>
      <c r="F922" s="48">
        <v>1.8333333333333333</v>
      </c>
      <c r="G922" s="49">
        <v>-1</v>
      </c>
      <c r="H922" t="s">
        <v>249</v>
      </c>
      <c r="I922">
        <v>0</v>
      </c>
      <c r="J922">
        <v>0</v>
      </c>
      <c r="K922" t="s">
        <v>242</v>
      </c>
      <c r="L922" t="s">
        <v>1535</v>
      </c>
      <c r="M922" t="s">
        <v>1535</v>
      </c>
      <c r="N922" t="s">
        <v>254</v>
      </c>
      <c r="O922" t="s">
        <v>568</v>
      </c>
    </row>
    <row r="923" spans="1:15" x14ac:dyDescent="0.3">
      <c r="A923" t="s">
        <v>2831</v>
      </c>
      <c r="B923" t="s">
        <v>2831</v>
      </c>
      <c r="C923" t="s">
        <v>10009</v>
      </c>
      <c r="D923" s="47" t="s">
        <v>5500</v>
      </c>
      <c r="E923" s="47">
        <v>44313.676662650461</v>
      </c>
      <c r="F923" s="48">
        <v>1.8333333333333333</v>
      </c>
      <c r="G923" s="49">
        <v>49602</v>
      </c>
      <c r="H923" t="s">
        <v>249</v>
      </c>
      <c r="I923">
        <v>0</v>
      </c>
      <c r="J923">
        <v>0</v>
      </c>
      <c r="K923" t="s">
        <v>242</v>
      </c>
      <c r="L923" t="s">
        <v>1535</v>
      </c>
      <c r="M923" t="s">
        <v>1535</v>
      </c>
      <c r="N923" t="s">
        <v>254</v>
      </c>
      <c r="O923" t="s">
        <v>568</v>
      </c>
    </row>
    <row r="924" spans="1:15" x14ac:dyDescent="0.3">
      <c r="A924" t="s">
        <v>2831</v>
      </c>
      <c r="B924" t="s">
        <v>2831</v>
      </c>
      <c r="C924" t="s">
        <v>3942</v>
      </c>
      <c r="D924" s="47" t="s">
        <v>3372</v>
      </c>
      <c r="E924" s="47">
        <v>44316.391468402777</v>
      </c>
      <c r="F924" s="48">
        <v>1.8333333333333333</v>
      </c>
      <c r="G924" s="49">
        <v>50062</v>
      </c>
      <c r="H924" t="s">
        <v>249</v>
      </c>
      <c r="I924">
        <v>0</v>
      </c>
      <c r="J924">
        <v>0</v>
      </c>
      <c r="K924" t="s">
        <v>236</v>
      </c>
      <c r="L924" t="s">
        <v>1535</v>
      </c>
      <c r="M924" t="s">
        <v>1535</v>
      </c>
      <c r="N924" t="s">
        <v>254</v>
      </c>
      <c r="O924" t="s">
        <v>568</v>
      </c>
    </row>
    <row r="925" spans="1:15" x14ac:dyDescent="0.3">
      <c r="A925" t="s">
        <v>2831</v>
      </c>
      <c r="B925" t="s">
        <v>2831</v>
      </c>
      <c r="C925" t="s">
        <v>10115</v>
      </c>
      <c r="D925" s="47" t="s">
        <v>5810</v>
      </c>
      <c r="E925" s="47">
        <v>44316.80898927083</v>
      </c>
      <c r="F925" s="48">
        <v>1.8333333333333333</v>
      </c>
      <c r="G925" s="49">
        <v>58927</v>
      </c>
      <c r="H925" t="s">
        <v>249</v>
      </c>
      <c r="I925">
        <v>0</v>
      </c>
      <c r="J925">
        <v>0</v>
      </c>
      <c r="K925" t="s">
        <v>242</v>
      </c>
      <c r="L925" t="s">
        <v>1535</v>
      </c>
      <c r="M925" t="s">
        <v>1535</v>
      </c>
      <c r="N925" t="s">
        <v>254</v>
      </c>
      <c r="O925" t="s">
        <v>568</v>
      </c>
    </row>
    <row r="926" spans="1:15" x14ac:dyDescent="0.3">
      <c r="A926" t="s">
        <v>2831</v>
      </c>
      <c r="B926" t="s">
        <v>2831</v>
      </c>
      <c r="C926" t="s">
        <v>10292</v>
      </c>
      <c r="D926" s="47" t="s">
        <v>5652</v>
      </c>
      <c r="E926" s="47">
        <v>44316.728257789349</v>
      </c>
      <c r="F926" s="48">
        <v>1.8333333333333333</v>
      </c>
      <c r="G926" s="49">
        <v>50050</v>
      </c>
      <c r="H926" t="s">
        <v>238</v>
      </c>
      <c r="I926">
        <v>0</v>
      </c>
      <c r="J926">
        <v>0</v>
      </c>
      <c r="K926" t="s">
        <v>246</v>
      </c>
      <c r="L926" t="s">
        <v>2186</v>
      </c>
      <c r="M926" t="s">
        <v>10293</v>
      </c>
      <c r="N926" t="s">
        <v>254</v>
      </c>
      <c r="O926" t="s">
        <v>568</v>
      </c>
    </row>
    <row r="927" spans="1:15" x14ac:dyDescent="0.3">
      <c r="A927" t="s">
        <v>2831</v>
      </c>
      <c r="B927" t="s">
        <v>2831</v>
      </c>
      <c r="C927" t="s">
        <v>10553</v>
      </c>
      <c r="D927" s="47" t="s">
        <v>6252</v>
      </c>
      <c r="E927" s="47">
        <v>44305.629186840277</v>
      </c>
      <c r="F927" s="48">
        <v>1.8333333333333333</v>
      </c>
      <c r="G927" s="49">
        <v>69853</v>
      </c>
      <c r="H927" t="s">
        <v>238</v>
      </c>
      <c r="I927">
        <v>0</v>
      </c>
      <c r="J927">
        <v>0</v>
      </c>
      <c r="K927" t="s">
        <v>242</v>
      </c>
      <c r="L927" t="s">
        <v>2186</v>
      </c>
      <c r="M927" t="s">
        <v>10554</v>
      </c>
      <c r="N927" t="s">
        <v>2147</v>
      </c>
      <c r="O927" t="s">
        <v>568</v>
      </c>
    </row>
    <row r="928" spans="1:15" x14ac:dyDescent="0.3">
      <c r="A928" t="s">
        <v>2831</v>
      </c>
      <c r="B928" t="s">
        <v>2831</v>
      </c>
      <c r="C928" t="s">
        <v>10708</v>
      </c>
      <c r="D928" s="47" t="s">
        <v>6472</v>
      </c>
      <c r="E928" s="47">
        <v>44316.612791284722</v>
      </c>
      <c r="F928" s="48">
        <v>1.8333333333333333</v>
      </c>
      <c r="G928" s="49">
        <v>10924</v>
      </c>
      <c r="H928" t="s">
        <v>249</v>
      </c>
      <c r="I928">
        <v>0</v>
      </c>
      <c r="J928">
        <v>0</v>
      </c>
      <c r="K928" t="s">
        <v>242</v>
      </c>
      <c r="L928" t="s">
        <v>2186</v>
      </c>
      <c r="M928" t="s">
        <v>10709</v>
      </c>
      <c r="N928" t="s">
        <v>254</v>
      </c>
      <c r="O928" t="s">
        <v>568</v>
      </c>
    </row>
    <row r="929" spans="1:15" x14ac:dyDescent="0.3">
      <c r="A929" t="s">
        <v>2831</v>
      </c>
      <c r="B929" t="s">
        <v>2831</v>
      </c>
      <c r="C929" t="s">
        <v>10760</v>
      </c>
      <c r="D929" s="47" t="s">
        <v>5478</v>
      </c>
      <c r="E929" s="47">
        <v>44315.681050081017</v>
      </c>
      <c r="F929" s="48">
        <v>1.8333333333333333</v>
      </c>
      <c r="G929" s="49">
        <v>29703</v>
      </c>
      <c r="H929" t="s">
        <v>238</v>
      </c>
      <c r="I929">
        <v>0</v>
      </c>
      <c r="J929">
        <v>0</v>
      </c>
      <c r="K929" t="s">
        <v>242</v>
      </c>
      <c r="L929" t="s">
        <v>2186</v>
      </c>
      <c r="M929" t="s">
        <v>10761</v>
      </c>
      <c r="N929" t="s">
        <v>254</v>
      </c>
      <c r="O929" t="s">
        <v>568</v>
      </c>
    </row>
    <row r="930" spans="1:15" x14ac:dyDescent="0.3">
      <c r="A930" t="s">
        <v>2831</v>
      </c>
      <c r="B930" t="s">
        <v>2831</v>
      </c>
      <c r="C930" t="s">
        <v>5607</v>
      </c>
      <c r="D930" s="47" t="s">
        <v>5577</v>
      </c>
      <c r="E930" s="47">
        <v>44275.437215625003</v>
      </c>
      <c r="F930" s="48">
        <v>1.9166666666666667</v>
      </c>
      <c r="G930" s="49">
        <v>47492</v>
      </c>
      <c r="H930" t="s">
        <v>238</v>
      </c>
      <c r="I930">
        <v>0</v>
      </c>
      <c r="J930">
        <v>0</v>
      </c>
      <c r="K930" t="s">
        <v>241</v>
      </c>
      <c r="L930" t="s">
        <v>2186</v>
      </c>
      <c r="M930" t="s">
        <v>5608</v>
      </c>
      <c r="N930" t="s">
        <v>254</v>
      </c>
      <c r="O930" t="s">
        <v>568</v>
      </c>
    </row>
    <row r="931" spans="1:15" x14ac:dyDescent="0.3">
      <c r="A931" t="s">
        <v>2831</v>
      </c>
      <c r="B931" t="s">
        <v>2831</v>
      </c>
      <c r="C931" t="s">
        <v>3460</v>
      </c>
      <c r="D931" s="47" t="s">
        <v>3448</v>
      </c>
      <c r="E931" s="47">
        <v>44275.445458761576</v>
      </c>
      <c r="F931" s="48">
        <v>1.9166666666666667</v>
      </c>
      <c r="G931" s="49">
        <v>25134</v>
      </c>
      <c r="H931" t="s">
        <v>238</v>
      </c>
      <c r="I931">
        <v>0</v>
      </c>
      <c r="J931">
        <v>0</v>
      </c>
      <c r="K931" t="s">
        <v>239</v>
      </c>
      <c r="L931" t="s">
        <v>2186</v>
      </c>
      <c r="M931" t="s">
        <v>3461</v>
      </c>
      <c r="N931" t="s">
        <v>2147</v>
      </c>
      <c r="O931" t="s">
        <v>568</v>
      </c>
    </row>
    <row r="932" spans="1:15" x14ac:dyDescent="0.3">
      <c r="A932" t="s">
        <v>2831</v>
      </c>
      <c r="B932" t="s">
        <v>2831</v>
      </c>
      <c r="C932" t="s">
        <v>3846</v>
      </c>
      <c r="D932" s="47" t="s">
        <v>3448</v>
      </c>
      <c r="E932" s="47">
        <v>44284.515211493053</v>
      </c>
      <c r="F932" s="48">
        <v>1.9166666666666667</v>
      </c>
      <c r="G932" s="49">
        <v>21086</v>
      </c>
      <c r="H932" t="s">
        <v>238</v>
      </c>
      <c r="I932">
        <v>0</v>
      </c>
      <c r="J932">
        <v>0</v>
      </c>
      <c r="K932" t="s">
        <v>242</v>
      </c>
      <c r="L932" t="s">
        <v>2173</v>
      </c>
      <c r="M932" t="s">
        <v>3847</v>
      </c>
      <c r="N932" t="s">
        <v>254</v>
      </c>
      <c r="O932" t="s">
        <v>568</v>
      </c>
    </row>
    <row r="933" spans="1:15" x14ac:dyDescent="0.3">
      <c r="A933" t="s">
        <v>2831</v>
      </c>
      <c r="B933" t="s">
        <v>2831</v>
      </c>
      <c r="C933" t="s">
        <v>5780</v>
      </c>
      <c r="D933" s="47" t="s">
        <v>5556</v>
      </c>
      <c r="E933" s="47">
        <v>44267.32290644676</v>
      </c>
      <c r="F933" s="48">
        <v>1.9166666666666667</v>
      </c>
      <c r="G933" s="49">
        <v>49684</v>
      </c>
      <c r="H933" t="s">
        <v>238</v>
      </c>
      <c r="I933">
        <v>0</v>
      </c>
      <c r="J933">
        <v>0</v>
      </c>
      <c r="K933" t="s">
        <v>246</v>
      </c>
      <c r="L933" t="s">
        <v>2186</v>
      </c>
      <c r="M933" t="s">
        <v>5781</v>
      </c>
      <c r="N933" t="s">
        <v>254</v>
      </c>
      <c r="O933" t="s">
        <v>568</v>
      </c>
    </row>
    <row r="934" spans="1:15" x14ac:dyDescent="0.3">
      <c r="A934" t="s">
        <v>2831</v>
      </c>
      <c r="B934" t="s">
        <v>2831</v>
      </c>
      <c r="C934" t="s">
        <v>5930</v>
      </c>
      <c r="D934" s="47" t="s">
        <v>5659</v>
      </c>
      <c r="E934" s="47">
        <v>44286.726097719904</v>
      </c>
      <c r="F934" s="48">
        <v>1.9166666666666667</v>
      </c>
      <c r="G934" s="49">
        <v>20198</v>
      </c>
      <c r="H934" t="s">
        <v>238</v>
      </c>
      <c r="I934">
        <v>0</v>
      </c>
      <c r="J934">
        <v>0</v>
      </c>
      <c r="K934" t="s">
        <v>246</v>
      </c>
      <c r="L934" t="s">
        <v>2186</v>
      </c>
      <c r="M934" t="s">
        <v>5931</v>
      </c>
      <c r="N934" t="s">
        <v>254</v>
      </c>
      <c r="O934" t="s">
        <v>568</v>
      </c>
    </row>
    <row r="935" spans="1:15" x14ac:dyDescent="0.3">
      <c r="A935" t="s">
        <v>2831</v>
      </c>
      <c r="B935" t="s">
        <v>2831</v>
      </c>
      <c r="C935" t="s">
        <v>6042</v>
      </c>
      <c r="D935" s="47" t="s">
        <v>5546</v>
      </c>
      <c r="E935" s="47">
        <v>44274.506536608795</v>
      </c>
      <c r="F935" s="48">
        <v>1.9166666666666667</v>
      </c>
      <c r="G935" s="49">
        <v>47436</v>
      </c>
      <c r="H935" t="s">
        <v>238</v>
      </c>
      <c r="I935">
        <v>0</v>
      </c>
      <c r="J935">
        <v>0</v>
      </c>
      <c r="K935" t="s">
        <v>241</v>
      </c>
      <c r="L935" t="s">
        <v>2186</v>
      </c>
      <c r="M935" t="s">
        <v>6043</v>
      </c>
      <c r="N935" t="s">
        <v>2147</v>
      </c>
      <c r="O935" t="s">
        <v>568</v>
      </c>
    </row>
    <row r="936" spans="1:15" x14ac:dyDescent="0.3">
      <c r="A936" t="s">
        <v>2831</v>
      </c>
      <c r="B936" t="s">
        <v>2831</v>
      </c>
      <c r="C936" t="s">
        <v>4029</v>
      </c>
      <c r="D936" s="47" t="s">
        <v>3532</v>
      </c>
      <c r="E936" s="47">
        <v>44286.695975891205</v>
      </c>
      <c r="F936" s="48">
        <v>1.9166666666666667</v>
      </c>
      <c r="G936" s="49">
        <v>6298</v>
      </c>
      <c r="H936" t="s">
        <v>238</v>
      </c>
      <c r="I936">
        <v>0</v>
      </c>
      <c r="J936">
        <v>0</v>
      </c>
      <c r="K936" t="s">
        <v>246</v>
      </c>
      <c r="L936" t="s">
        <v>2186</v>
      </c>
      <c r="M936" t="s">
        <v>4030</v>
      </c>
      <c r="N936" t="s">
        <v>254</v>
      </c>
      <c r="O936" t="s">
        <v>568</v>
      </c>
    </row>
    <row r="937" spans="1:15" x14ac:dyDescent="0.3">
      <c r="A937" t="s">
        <v>2831</v>
      </c>
      <c r="B937" t="s">
        <v>2831</v>
      </c>
      <c r="C937" t="s">
        <v>4786</v>
      </c>
      <c r="D937" s="47" t="s">
        <v>2683</v>
      </c>
      <c r="E937" s="47">
        <v>44284.715344212964</v>
      </c>
      <c r="F937" s="48">
        <v>1.9166666666666667</v>
      </c>
      <c r="G937" s="49">
        <v>31780</v>
      </c>
      <c r="H937" t="s">
        <v>238</v>
      </c>
      <c r="I937">
        <v>0</v>
      </c>
      <c r="J937">
        <v>0</v>
      </c>
      <c r="K937" t="s">
        <v>241</v>
      </c>
      <c r="L937" t="s">
        <v>2160</v>
      </c>
      <c r="M937" t="s">
        <v>4787</v>
      </c>
      <c r="N937" t="s">
        <v>254</v>
      </c>
      <c r="O937" t="s">
        <v>568</v>
      </c>
    </row>
    <row r="938" spans="1:15" x14ac:dyDescent="0.3">
      <c r="A938" t="s">
        <v>2831</v>
      </c>
      <c r="B938" t="s">
        <v>2831</v>
      </c>
      <c r="C938" t="s">
        <v>6217</v>
      </c>
      <c r="D938" s="47" t="s">
        <v>5549</v>
      </c>
      <c r="E938" s="47">
        <v>44286.768367627315</v>
      </c>
      <c r="F938" s="48">
        <v>1.9166666666666667</v>
      </c>
      <c r="G938" s="49">
        <v>30286</v>
      </c>
      <c r="H938" t="s">
        <v>238</v>
      </c>
      <c r="I938">
        <v>0</v>
      </c>
      <c r="J938">
        <v>0</v>
      </c>
      <c r="K938" t="s">
        <v>246</v>
      </c>
      <c r="L938" t="s">
        <v>2186</v>
      </c>
      <c r="M938" t="s">
        <v>6218</v>
      </c>
      <c r="N938" t="s">
        <v>254</v>
      </c>
      <c r="O938" t="s">
        <v>568</v>
      </c>
    </row>
    <row r="939" spans="1:15" x14ac:dyDescent="0.3">
      <c r="A939" t="s">
        <v>2831</v>
      </c>
      <c r="B939" t="s">
        <v>2831</v>
      </c>
      <c r="C939" t="s">
        <v>6412</v>
      </c>
      <c r="D939" s="47" t="s">
        <v>5530</v>
      </c>
      <c r="E939" s="47">
        <v>44274.50290644676</v>
      </c>
      <c r="F939" s="48">
        <v>1.9166666666666667</v>
      </c>
      <c r="G939" s="49">
        <v>50022</v>
      </c>
      <c r="H939" t="s">
        <v>238</v>
      </c>
      <c r="I939">
        <v>0</v>
      </c>
      <c r="J939">
        <v>0</v>
      </c>
      <c r="K939" t="s">
        <v>236</v>
      </c>
      <c r="L939" t="s">
        <v>2186</v>
      </c>
      <c r="M939" t="s">
        <v>6413</v>
      </c>
      <c r="N939" t="s">
        <v>2147</v>
      </c>
      <c r="O939" t="s">
        <v>568</v>
      </c>
    </row>
    <row r="940" spans="1:15" x14ac:dyDescent="0.3">
      <c r="A940" t="s">
        <v>2831</v>
      </c>
      <c r="B940" t="s">
        <v>2831</v>
      </c>
      <c r="C940" t="s">
        <v>3770</v>
      </c>
      <c r="D940" s="47" t="s">
        <v>3392</v>
      </c>
      <c r="E940" s="47">
        <v>44275.442263657409</v>
      </c>
      <c r="F940" s="48">
        <v>1.9166666666666667</v>
      </c>
      <c r="G940" s="49">
        <v>12120</v>
      </c>
      <c r="H940" t="s">
        <v>238</v>
      </c>
      <c r="I940">
        <v>0</v>
      </c>
      <c r="J940">
        <v>0</v>
      </c>
      <c r="K940" t="s">
        <v>241</v>
      </c>
      <c r="L940" t="s">
        <v>2186</v>
      </c>
      <c r="M940" t="s">
        <v>3771</v>
      </c>
      <c r="N940" t="s">
        <v>254</v>
      </c>
      <c r="O940" t="s">
        <v>568</v>
      </c>
    </row>
    <row r="941" spans="1:15" x14ac:dyDescent="0.3">
      <c r="A941" t="s">
        <v>2831</v>
      </c>
      <c r="B941" t="s">
        <v>2831</v>
      </c>
      <c r="C941" t="s">
        <v>6903</v>
      </c>
      <c r="D941" s="47" t="s">
        <v>2629</v>
      </c>
      <c r="E941" s="47">
        <v>44285.64543005787</v>
      </c>
      <c r="F941" s="48">
        <v>1.9166666666666667</v>
      </c>
      <c r="G941" s="49">
        <v>8063</v>
      </c>
      <c r="H941" t="s">
        <v>238</v>
      </c>
      <c r="I941">
        <v>0</v>
      </c>
      <c r="J941">
        <v>0</v>
      </c>
      <c r="K941" t="s">
        <v>242</v>
      </c>
      <c r="L941" t="s">
        <v>2160</v>
      </c>
      <c r="M941" t="s">
        <v>6904</v>
      </c>
      <c r="N941" t="s">
        <v>254</v>
      </c>
      <c r="O941" t="s">
        <v>568</v>
      </c>
    </row>
    <row r="942" spans="1:15" x14ac:dyDescent="0.3">
      <c r="A942" t="s">
        <v>2831</v>
      </c>
      <c r="B942" t="s">
        <v>2831</v>
      </c>
      <c r="C942" t="s">
        <v>6939</v>
      </c>
      <c r="D942" s="47" t="s">
        <v>5497</v>
      </c>
      <c r="E942" s="47">
        <v>44279.463799803241</v>
      </c>
      <c r="F942" s="48">
        <v>1.9166666666666667</v>
      </c>
      <c r="G942" s="49">
        <v>74022</v>
      </c>
      <c r="H942" t="s">
        <v>249</v>
      </c>
      <c r="I942">
        <v>0</v>
      </c>
      <c r="J942">
        <v>0</v>
      </c>
      <c r="K942" t="s">
        <v>242</v>
      </c>
      <c r="L942" t="s">
        <v>2186</v>
      </c>
      <c r="M942" t="s">
        <v>6940</v>
      </c>
      <c r="N942" t="s">
        <v>254</v>
      </c>
      <c r="O942" t="s">
        <v>568</v>
      </c>
    </row>
    <row r="943" spans="1:15" x14ac:dyDescent="0.3">
      <c r="A943" t="s">
        <v>2831</v>
      </c>
      <c r="B943" t="s">
        <v>2831</v>
      </c>
      <c r="C943" t="s">
        <v>6996</v>
      </c>
      <c r="D943" s="47" t="s">
        <v>6763</v>
      </c>
      <c r="E943" s="47">
        <v>44275.432624652778</v>
      </c>
      <c r="F943" s="48">
        <v>1.9166666666666667</v>
      </c>
      <c r="G943" s="49">
        <v>21261</v>
      </c>
      <c r="H943" t="s">
        <v>238</v>
      </c>
      <c r="I943">
        <v>0</v>
      </c>
      <c r="J943">
        <v>0</v>
      </c>
      <c r="K943" t="s">
        <v>236</v>
      </c>
      <c r="L943" t="s">
        <v>2186</v>
      </c>
      <c r="M943" t="s">
        <v>6997</v>
      </c>
      <c r="N943" t="s">
        <v>254</v>
      </c>
      <c r="O943" t="s">
        <v>568</v>
      </c>
    </row>
    <row r="944" spans="1:15" x14ac:dyDescent="0.3">
      <c r="A944" t="s">
        <v>2831</v>
      </c>
      <c r="B944" t="s">
        <v>2831</v>
      </c>
      <c r="C944" t="s">
        <v>3733</v>
      </c>
      <c r="D944" s="47" t="s">
        <v>3411</v>
      </c>
      <c r="E944" s="47">
        <v>44284.710889699076</v>
      </c>
      <c r="F944" s="48">
        <v>1.9166666666666667</v>
      </c>
      <c r="G944" s="49">
        <v>14888</v>
      </c>
      <c r="H944" t="s">
        <v>238</v>
      </c>
      <c r="I944">
        <v>0</v>
      </c>
      <c r="J944">
        <v>0</v>
      </c>
      <c r="K944" t="s">
        <v>236</v>
      </c>
      <c r="L944" t="s">
        <v>2176</v>
      </c>
      <c r="M944" t="s">
        <v>3734</v>
      </c>
      <c r="N944" t="s">
        <v>254</v>
      </c>
      <c r="O944" t="s">
        <v>568</v>
      </c>
    </row>
    <row r="945" spans="1:15" x14ac:dyDescent="0.3">
      <c r="A945" t="s">
        <v>2831</v>
      </c>
      <c r="B945" t="s">
        <v>2831</v>
      </c>
      <c r="C945" t="s">
        <v>7213</v>
      </c>
      <c r="D945" s="47" t="s">
        <v>2472</v>
      </c>
      <c r="E945" s="47">
        <v>44279.727082673613</v>
      </c>
      <c r="F945" s="48">
        <v>1.9166666666666667</v>
      </c>
      <c r="G945" s="49">
        <v>52018</v>
      </c>
      <c r="H945" t="s">
        <v>249</v>
      </c>
      <c r="I945">
        <v>0</v>
      </c>
      <c r="J945">
        <v>0</v>
      </c>
      <c r="K945" t="s">
        <v>241</v>
      </c>
      <c r="L945" t="s">
        <v>2173</v>
      </c>
      <c r="M945" t="s">
        <v>7214</v>
      </c>
      <c r="N945" t="s">
        <v>254</v>
      </c>
      <c r="O945" t="s">
        <v>568</v>
      </c>
    </row>
    <row r="946" spans="1:15" x14ac:dyDescent="0.3">
      <c r="A946" t="s">
        <v>2831</v>
      </c>
      <c r="B946" t="s">
        <v>2831</v>
      </c>
      <c r="C946" t="s">
        <v>3522</v>
      </c>
      <c r="D946" s="47" t="s">
        <v>3369</v>
      </c>
      <c r="E946" s="47">
        <v>44272.506541319446</v>
      </c>
      <c r="F946" s="48">
        <v>1.9166666666666667</v>
      </c>
      <c r="G946" s="49">
        <v>39214</v>
      </c>
      <c r="H946" t="s">
        <v>249</v>
      </c>
      <c r="I946">
        <v>0</v>
      </c>
      <c r="J946">
        <v>0</v>
      </c>
      <c r="K946" t="s">
        <v>236</v>
      </c>
      <c r="L946" t="s">
        <v>2173</v>
      </c>
      <c r="M946" t="s">
        <v>3523</v>
      </c>
      <c r="N946" t="s">
        <v>254</v>
      </c>
      <c r="O946" t="s">
        <v>568</v>
      </c>
    </row>
    <row r="947" spans="1:15" x14ac:dyDescent="0.3">
      <c r="A947" t="s">
        <v>2831</v>
      </c>
      <c r="B947" t="s">
        <v>2831</v>
      </c>
      <c r="C947" t="s">
        <v>7362</v>
      </c>
      <c r="D947" s="47" t="s">
        <v>5516</v>
      </c>
      <c r="E947" s="47">
        <v>44286.712199571761</v>
      </c>
      <c r="F947" s="48">
        <v>1.9166666666666667</v>
      </c>
      <c r="G947" s="49">
        <v>20064</v>
      </c>
      <c r="H947" t="s">
        <v>238</v>
      </c>
      <c r="I947">
        <v>0</v>
      </c>
      <c r="J947">
        <v>0</v>
      </c>
      <c r="K947" t="s">
        <v>242</v>
      </c>
      <c r="L947" t="s">
        <v>2186</v>
      </c>
      <c r="M947" t="s">
        <v>7363</v>
      </c>
      <c r="N947" t="s">
        <v>254</v>
      </c>
      <c r="O947" t="s">
        <v>568</v>
      </c>
    </row>
    <row r="948" spans="1:15" x14ac:dyDescent="0.3">
      <c r="A948" t="s">
        <v>2831</v>
      </c>
      <c r="B948" t="s">
        <v>2831</v>
      </c>
      <c r="C948" t="s">
        <v>3071</v>
      </c>
      <c r="D948" s="47" t="s">
        <v>2994</v>
      </c>
      <c r="E948" s="47">
        <v>44285.665389895832</v>
      </c>
      <c r="F948" s="48">
        <v>1.9166666666666667</v>
      </c>
      <c r="G948" s="49">
        <v>23420</v>
      </c>
      <c r="H948" t="s">
        <v>238</v>
      </c>
      <c r="I948">
        <v>0</v>
      </c>
      <c r="J948">
        <v>0</v>
      </c>
      <c r="K948" t="s">
        <v>236</v>
      </c>
      <c r="L948" t="s">
        <v>2160</v>
      </c>
      <c r="M948" t="s">
        <v>2936</v>
      </c>
      <c r="N948" t="s">
        <v>254</v>
      </c>
      <c r="O948" t="s">
        <v>568</v>
      </c>
    </row>
    <row r="949" spans="1:15" x14ac:dyDescent="0.3">
      <c r="A949" t="s">
        <v>2831</v>
      </c>
      <c r="B949" t="s">
        <v>2831</v>
      </c>
      <c r="C949" t="s">
        <v>7438</v>
      </c>
      <c r="D949" s="47" t="s">
        <v>2636</v>
      </c>
      <c r="E949" s="47">
        <v>44275.447312847224</v>
      </c>
      <c r="F949" s="48">
        <v>1.9166666666666667</v>
      </c>
      <c r="G949" s="49">
        <v>30074</v>
      </c>
      <c r="H949" t="s">
        <v>238</v>
      </c>
      <c r="I949">
        <v>0</v>
      </c>
      <c r="J949">
        <v>0</v>
      </c>
      <c r="K949" t="s">
        <v>241</v>
      </c>
      <c r="L949" t="s">
        <v>2176</v>
      </c>
      <c r="M949" t="s">
        <v>7439</v>
      </c>
      <c r="N949" t="s">
        <v>254</v>
      </c>
      <c r="O949" t="s">
        <v>568</v>
      </c>
    </row>
    <row r="950" spans="1:15" x14ac:dyDescent="0.3">
      <c r="A950" t="s">
        <v>2831</v>
      </c>
      <c r="B950" t="s">
        <v>2831</v>
      </c>
      <c r="C950" t="s">
        <v>7640</v>
      </c>
      <c r="D950" s="47" t="s">
        <v>5549</v>
      </c>
      <c r="E950" s="47">
        <v>44280.608488692131</v>
      </c>
      <c r="F950" s="48">
        <v>1.9166666666666667</v>
      </c>
      <c r="G950" s="49">
        <v>40211</v>
      </c>
      <c r="H950" t="s">
        <v>249</v>
      </c>
      <c r="I950">
        <v>0</v>
      </c>
      <c r="J950">
        <v>0</v>
      </c>
      <c r="K950" t="s">
        <v>236</v>
      </c>
      <c r="L950" t="s">
        <v>2186</v>
      </c>
      <c r="M950" t="s">
        <v>7641</v>
      </c>
      <c r="N950" t="s">
        <v>254</v>
      </c>
      <c r="O950" t="s">
        <v>568</v>
      </c>
    </row>
    <row r="951" spans="1:15" x14ac:dyDescent="0.3">
      <c r="A951" t="s">
        <v>2831</v>
      </c>
      <c r="B951" t="s">
        <v>2831</v>
      </c>
      <c r="C951" t="s">
        <v>3109</v>
      </c>
      <c r="D951" s="47" t="s">
        <v>2977</v>
      </c>
      <c r="E951" s="47">
        <v>44280.631677280093</v>
      </c>
      <c r="F951" s="48">
        <v>1.9166666666666667</v>
      </c>
      <c r="G951" s="49">
        <v>39987</v>
      </c>
      <c r="H951" t="s">
        <v>249</v>
      </c>
      <c r="I951">
        <v>0</v>
      </c>
      <c r="J951">
        <v>0</v>
      </c>
      <c r="K951" t="s">
        <v>246</v>
      </c>
      <c r="L951" t="s">
        <v>2160</v>
      </c>
      <c r="M951" t="s">
        <v>2925</v>
      </c>
      <c r="N951" t="s">
        <v>254</v>
      </c>
      <c r="O951" t="s">
        <v>568</v>
      </c>
    </row>
    <row r="952" spans="1:15" x14ac:dyDescent="0.3">
      <c r="A952" t="s">
        <v>2831</v>
      </c>
      <c r="B952" t="s">
        <v>2831</v>
      </c>
      <c r="C952" t="s">
        <v>4705</v>
      </c>
      <c r="D952" s="47" t="s">
        <v>4444</v>
      </c>
      <c r="E952" s="47">
        <v>44275.434651157404</v>
      </c>
      <c r="F952" s="48">
        <v>1.9166666666666667</v>
      </c>
      <c r="G952" s="49">
        <v>8177</v>
      </c>
      <c r="H952" t="s">
        <v>238</v>
      </c>
      <c r="I952">
        <v>0</v>
      </c>
      <c r="J952">
        <v>0</v>
      </c>
      <c r="K952" t="s">
        <v>241</v>
      </c>
      <c r="L952" t="s">
        <v>2160</v>
      </c>
      <c r="M952" t="s">
        <v>4706</v>
      </c>
      <c r="N952" t="s">
        <v>254</v>
      </c>
      <c r="O952" t="s">
        <v>568</v>
      </c>
    </row>
    <row r="953" spans="1:15" x14ac:dyDescent="0.3">
      <c r="A953" t="s">
        <v>2831</v>
      </c>
      <c r="B953" t="s">
        <v>2831</v>
      </c>
      <c r="C953" t="s">
        <v>3272</v>
      </c>
      <c r="D953" s="47" t="s">
        <v>2927</v>
      </c>
      <c r="E953" s="47">
        <v>44285.45370416667</v>
      </c>
      <c r="F953" s="48">
        <v>1.9166666666666667</v>
      </c>
      <c r="G953" s="49">
        <v>28153</v>
      </c>
      <c r="H953" t="s">
        <v>238</v>
      </c>
      <c r="I953">
        <v>0</v>
      </c>
      <c r="J953">
        <v>0</v>
      </c>
      <c r="K953" t="s">
        <v>241</v>
      </c>
      <c r="L953" t="s">
        <v>2160</v>
      </c>
      <c r="M953" t="s">
        <v>2936</v>
      </c>
      <c r="N953" t="s">
        <v>254</v>
      </c>
      <c r="O953" t="s">
        <v>568</v>
      </c>
    </row>
    <row r="954" spans="1:15" x14ac:dyDescent="0.3">
      <c r="A954" t="s">
        <v>2831</v>
      </c>
      <c r="B954" t="s">
        <v>2831</v>
      </c>
      <c r="C954" t="s">
        <v>3251</v>
      </c>
      <c r="D954" s="47" t="s">
        <v>3017</v>
      </c>
      <c r="E954" s="47">
        <v>44279.377690243055</v>
      </c>
      <c r="F954" s="48">
        <v>1.9166666666666667</v>
      </c>
      <c r="G954" s="49">
        <v>19756</v>
      </c>
      <c r="H954" t="s">
        <v>249</v>
      </c>
      <c r="I954">
        <v>0</v>
      </c>
      <c r="J954">
        <v>0</v>
      </c>
      <c r="K954" t="s">
        <v>242</v>
      </c>
      <c r="L954" t="s">
        <v>2160</v>
      </c>
      <c r="M954" t="s">
        <v>2925</v>
      </c>
      <c r="N954" t="s">
        <v>254</v>
      </c>
      <c r="O954" t="s">
        <v>568</v>
      </c>
    </row>
    <row r="955" spans="1:15" x14ac:dyDescent="0.3">
      <c r="A955" t="s">
        <v>2831</v>
      </c>
      <c r="B955" t="s">
        <v>2831</v>
      </c>
      <c r="C955" t="s">
        <v>8355</v>
      </c>
      <c r="D955" s="47" t="s">
        <v>2669</v>
      </c>
      <c r="E955" s="47">
        <v>44286.729390011576</v>
      </c>
      <c r="F955" s="48">
        <v>1.9166666666666667</v>
      </c>
      <c r="G955" s="49">
        <v>16524</v>
      </c>
      <c r="H955" t="s">
        <v>238</v>
      </c>
      <c r="I955">
        <v>0</v>
      </c>
      <c r="J955">
        <v>0</v>
      </c>
      <c r="K955" t="s">
        <v>242</v>
      </c>
      <c r="L955" t="s">
        <v>2160</v>
      </c>
      <c r="M955" t="s">
        <v>8356</v>
      </c>
      <c r="N955" t="s">
        <v>254</v>
      </c>
      <c r="O955" t="s">
        <v>568</v>
      </c>
    </row>
    <row r="956" spans="1:15" x14ac:dyDescent="0.3">
      <c r="A956" t="s">
        <v>2831</v>
      </c>
      <c r="B956" t="s">
        <v>2831</v>
      </c>
      <c r="C956" t="s">
        <v>8399</v>
      </c>
      <c r="D956" s="47" t="s">
        <v>2693</v>
      </c>
      <c r="E956" s="47">
        <v>44260.701935729165</v>
      </c>
      <c r="F956" s="48">
        <v>1.9166666666666667</v>
      </c>
      <c r="G956" s="49">
        <v>10034</v>
      </c>
      <c r="H956" t="s">
        <v>238</v>
      </c>
      <c r="I956">
        <v>0</v>
      </c>
      <c r="J956">
        <v>0</v>
      </c>
      <c r="K956" t="s">
        <v>242</v>
      </c>
      <c r="L956" t="s">
        <v>2160</v>
      </c>
      <c r="M956" t="s">
        <v>8400</v>
      </c>
      <c r="N956" t="s">
        <v>254</v>
      </c>
      <c r="O956" t="s">
        <v>568</v>
      </c>
    </row>
    <row r="957" spans="1:15" x14ac:dyDescent="0.3">
      <c r="A957" t="s">
        <v>2831</v>
      </c>
      <c r="B957" t="s">
        <v>2831</v>
      </c>
      <c r="C957" t="s">
        <v>8763</v>
      </c>
      <c r="D957" s="47" t="s">
        <v>5870</v>
      </c>
      <c r="E957" s="47">
        <v>44285.450527627312</v>
      </c>
      <c r="F957" s="48">
        <v>1.9166666666666667</v>
      </c>
      <c r="G957" s="49">
        <v>150409</v>
      </c>
      <c r="H957" t="s">
        <v>238</v>
      </c>
      <c r="I957">
        <v>0</v>
      </c>
      <c r="J957">
        <v>0</v>
      </c>
      <c r="K957" t="s">
        <v>246</v>
      </c>
      <c r="L957" t="s">
        <v>2186</v>
      </c>
      <c r="M957" t="s">
        <v>8764</v>
      </c>
      <c r="N957" t="s">
        <v>254</v>
      </c>
      <c r="O957" t="s">
        <v>568</v>
      </c>
    </row>
    <row r="958" spans="1:15" x14ac:dyDescent="0.3">
      <c r="A958" t="s">
        <v>2831</v>
      </c>
      <c r="B958" t="s">
        <v>2831</v>
      </c>
      <c r="C958" t="s">
        <v>8783</v>
      </c>
      <c r="D958" s="47" t="s">
        <v>5645</v>
      </c>
      <c r="E958" s="47">
        <v>44256.647950844905</v>
      </c>
      <c r="F958" s="48">
        <v>1.9166666666666667</v>
      </c>
      <c r="G958" s="49">
        <v>79947</v>
      </c>
      <c r="H958" t="s">
        <v>238</v>
      </c>
      <c r="I958">
        <v>1</v>
      </c>
      <c r="J958">
        <v>389.49</v>
      </c>
      <c r="K958" t="s">
        <v>242</v>
      </c>
      <c r="L958" t="s">
        <v>2186</v>
      </c>
      <c r="M958" t="s">
        <v>8784</v>
      </c>
      <c r="N958" t="s">
        <v>254</v>
      </c>
      <c r="O958" t="s">
        <v>568</v>
      </c>
    </row>
    <row r="959" spans="1:15" x14ac:dyDescent="0.3">
      <c r="A959" t="s">
        <v>2831</v>
      </c>
      <c r="B959" t="s">
        <v>2831</v>
      </c>
      <c r="C959" t="s">
        <v>8785</v>
      </c>
      <c r="D959" s="47" t="s">
        <v>5708</v>
      </c>
      <c r="E959" s="47">
        <v>44256.601176701392</v>
      </c>
      <c r="F959" s="48">
        <v>1.9166666666666667</v>
      </c>
      <c r="G959" s="49">
        <v>30283</v>
      </c>
      <c r="H959" t="s">
        <v>238</v>
      </c>
      <c r="I959">
        <v>0</v>
      </c>
      <c r="J959">
        <v>0</v>
      </c>
      <c r="K959" t="s">
        <v>241</v>
      </c>
      <c r="L959" t="s">
        <v>2186</v>
      </c>
      <c r="M959" t="s">
        <v>8786</v>
      </c>
      <c r="N959" t="s">
        <v>254</v>
      </c>
      <c r="O959" t="s">
        <v>568</v>
      </c>
    </row>
    <row r="960" spans="1:15" x14ac:dyDescent="0.3">
      <c r="A960" t="s">
        <v>2831</v>
      </c>
      <c r="B960" t="s">
        <v>2831</v>
      </c>
      <c r="C960" t="s">
        <v>8789</v>
      </c>
      <c r="D960" s="47" t="s">
        <v>6002</v>
      </c>
      <c r="E960" s="47">
        <v>44256.618428437498</v>
      </c>
      <c r="F960" s="48">
        <v>1.9166666666666667</v>
      </c>
      <c r="G960" s="49">
        <v>24626</v>
      </c>
      <c r="H960" t="s">
        <v>238</v>
      </c>
      <c r="I960">
        <v>0</v>
      </c>
      <c r="J960">
        <v>0</v>
      </c>
      <c r="K960" t="s">
        <v>241</v>
      </c>
      <c r="L960" t="s">
        <v>2186</v>
      </c>
      <c r="M960" t="s">
        <v>8790</v>
      </c>
      <c r="N960" t="s">
        <v>254</v>
      </c>
      <c r="O960" t="s">
        <v>568</v>
      </c>
    </row>
    <row r="961" spans="1:15" x14ac:dyDescent="0.3">
      <c r="A961" t="s">
        <v>2831</v>
      </c>
      <c r="B961" t="s">
        <v>2831</v>
      </c>
      <c r="C961" t="s">
        <v>8822</v>
      </c>
      <c r="D961" s="47" t="s">
        <v>6290</v>
      </c>
      <c r="E961" s="47">
        <v>44260.695659178244</v>
      </c>
      <c r="F961" s="48">
        <v>1.9166666666666667</v>
      </c>
      <c r="G961" s="49">
        <v>71119</v>
      </c>
      <c r="H961" t="s">
        <v>238</v>
      </c>
      <c r="I961">
        <v>0</v>
      </c>
      <c r="J961">
        <v>0</v>
      </c>
      <c r="K961" t="s">
        <v>242</v>
      </c>
      <c r="L961" t="s">
        <v>2186</v>
      </c>
      <c r="M961" t="s">
        <v>8823</v>
      </c>
      <c r="N961" t="s">
        <v>254</v>
      </c>
      <c r="O961" t="s">
        <v>568</v>
      </c>
    </row>
    <row r="962" spans="1:15" x14ac:dyDescent="0.3">
      <c r="A962" t="s">
        <v>2831</v>
      </c>
      <c r="B962" t="s">
        <v>2831</v>
      </c>
      <c r="C962" t="s">
        <v>8842</v>
      </c>
      <c r="D962" s="47" t="s">
        <v>5978</v>
      </c>
      <c r="E962" s="47">
        <v>44274.510419444443</v>
      </c>
      <c r="F962" s="48">
        <v>1.9166666666666667</v>
      </c>
      <c r="G962" s="49">
        <v>22333</v>
      </c>
      <c r="H962" t="s">
        <v>238</v>
      </c>
      <c r="I962">
        <v>0</v>
      </c>
      <c r="J962">
        <v>0</v>
      </c>
      <c r="K962" t="s">
        <v>242</v>
      </c>
      <c r="L962" t="s">
        <v>2186</v>
      </c>
      <c r="M962" t="s">
        <v>8843</v>
      </c>
      <c r="N962" t="s">
        <v>254</v>
      </c>
      <c r="O962" t="s">
        <v>568</v>
      </c>
    </row>
    <row r="963" spans="1:15" x14ac:dyDescent="0.3">
      <c r="A963" t="s">
        <v>2831</v>
      </c>
      <c r="B963" t="s">
        <v>2831</v>
      </c>
      <c r="C963" t="s">
        <v>8963</v>
      </c>
      <c r="D963" s="47" t="s">
        <v>5724</v>
      </c>
      <c r="E963" s="47">
        <v>44286.71583912037</v>
      </c>
      <c r="F963" s="48">
        <v>1.9166666666666667</v>
      </c>
      <c r="G963" s="49">
        <v>53896</v>
      </c>
      <c r="H963" t="s">
        <v>238</v>
      </c>
      <c r="I963">
        <v>0</v>
      </c>
      <c r="J963">
        <v>0</v>
      </c>
      <c r="K963" t="s">
        <v>236</v>
      </c>
      <c r="L963" t="s">
        <v>2186</v>
      </c>
      <c r="M963" t="s">
        <v>8964</v>
      </c>
      <c r="N963" t="s">
        <v>254</v>
      </c>
      <c r="O963" t="s">
        <v>568</v>
      </c>
    </row>
    <row r="964" spans="1:15" x14ac:dyDescent="0.3">
      <c r="A964" t="s">
        <v>2831</v>
      </c>
      <c r="B964" t="s">
        <v>2831</v>
      </c>
      <c r="C964" t="s">
        <v>8977</v>
      </c>
      <c r="D964" s="47" t="s">
        <v>2645</v>
      </c>
      <c r="E964" s="47">
        <v>44258.588657719905</v>
      </c>
      <c r="F964" s="48">
        <v>1.9166666666666667</v>
      </c>
      <c r="G964" s="49">
        <v>39812</v>
      </c>
      <c r="H964" t="s">
        <v>249</v>
      </c>
      <c r="I964">
        <v>0</v>
      </c>
      <c r="J964">
        <v>0</v>
      </c>
      <c r="K964" t="s">
        <v>239</v>
      </c>
      <c r="L964" t="s">
        <v>2160</v>
      </c>
      <c r="M964" t="s">
        <v>8978</v>
      </c>
      <c r="N964" t="s">
        <v>254</v>
      </c>
      <c r="O964" t="s">
        <v>568</v>
      </c>
    </row>
    <row r="965" spans="1:15" x14ac:dyDescent="0.3">
      <c r="A965" t="s">
        <v>2831</v>
      </c>
      <c r="B965" t="s">
        <v>2831</v>
      </c>
      <c r="C965" t="s">
        <v>9157</v>
      </c>
      <c r="D965" s="47" t="s">
        <v>5519</v>
      </c>
      <c r="E965" s="47">
        <v>44285.384763159724</v>
      </c>
      <c r="F965" s="48">
        <v>1.9166666666666667</v>
      </c>
      <c r="G965" s="49">
        <v>46620</v>
      </c>
      <c r="H965" t="s">
        <v>249</v>
      </c>
      <c r="I965">
        <v>0</v>
      </c>
      <c r="J965">
        <v>0</v>
      </c>
      <c r="K965" t="s">
        <v>236</v>
      </c>
      <c r="L965" t="s">
        <v>2186</v>
      </c>
      <c r="M965" t="s">
        <v>9158</v>
      </c>
      <c r="N965" t="s">
        <v>254</v>
      </c>
      <c r="O965" t="s">
        <v>568</v>
      </c>
    </row>
    <row r="966" spans="1:15" x14ac:dyDescent="0.3">
      <c r="A966" t="s">
        <v>2831</v>
      </c>
      <c r="B966" t="s">
        <v>2831</v>
      </c>
      <c r="C966" t="s">
        <v>9438</v>
      </c>
      <c r="D966" s="47" t="s">
        <v>2656</v>
      </c>
      <c r="E966" s="47">
        <v>44284.502236145832</v>
      </c>
      <c r="F966" s="48">
        <v>1.9166666666666667</v>
      </c>
      <c r="G966" s="49">
        <v>51360</v>
      </c>
      <c r="H966" t="s">
        <v>238</v>
      </c>
      <c r="I966">
        <v>0</v>
      </c>
      <c r="J966">
        <v>0</v>
      </c>
      <c r="K966" t="s">
        <v>242</v>
      </c>
      <c r="L966" t="s">
        <v>2160</v>
      </c>
      <c r="M966" t="s">
        <v>9439</v>
      </c>
      <c r="N966" t="s">
        <v>254</v>
      </c>
      <c r="O966" t="s">
        <v>568</v>
      </c>
    </row>
    <row r="967" spans="1:15" x14ac:dyDescent="0.3">
      <c r="A967" t="s">
        <v>2831</v>
      </c>
      <c r="B967" t="s">
        <v>2831</v>
      </c>
      <c r="C967" t="s">
        <v>3220</v>
      </c>
      <c r="D967" s="47" t="s">
        <v>2924</v>
      </c>
      <c r="E967" s="47">
        <v>44275.43483445602</v>
      </c>
      <c r="F967" s="48">
        <v>1.9166666666666667</v>
      </c>
      <c r="G967" s="49">
        <v>16143</v>
      </c>
      <c r="H967" t="s">
        <v>238</v>
      </c>
      <c r="I967">
        <v>0</v>
      </c>
      <c r="J967">
        <v>0</v>
      </c>
      <c r="K967" t="s">
        <v>246</v>
      </c>
      <c r="L967" t="s">
        <v>2160</v>
      </c>
      <c r="M967" t="s">
        <v>2925</v>
      </c>
      <c r="N967" t="s">
        <v>254</v>
      </c>
      <c r="O967" t="s">
        <v>568</v>
      </c>
    </row>
    <row r="968" spans="1:15" x14ac:dyDescent="0.3">
      <c r="A968" t="s">
        <v>2831</v>
      </c>
      <c r="B968" t="s">
        <v>2831</v>
      </c>
      <c r="C968" t="s">
        <v>9456</v>
      </c>
      <c r="D968" s="47" t="s">
        <v>5602</v>
      </c>
      <c r="E968" s="47">
        <v>44285.655911111113</v>
      </c>
      <c r="F968" s="48">
        <v>1.9166666666666667</v>
      </c>
      <c r="G968" s="49">
        <v>81062</v>
      </c>
      <c r="H968" t="s">
        <v>238</v>
      </c>
      <c r="I968">
        <v>0</v>
      </c>
      <c r="J968">
        <v>0</v>
      </c>
      <c r="K968" t="s">
        <v>242</v>
      </c>
      <c r="L968" t="s">
        <v>2186</v>
      </c>
      <c r="M968" t="s">
        <v>9457</v>
      </c>
      <c r="N968" t="s">
        <v>254</v>
      </c>
      <c r="O968" t="s">
        <v>568</v>
      </c>
    </row>
    <row r="969" spans="1:15" x14ac:dyDescent="0.3">
      <c r="A969" t="s">
        <v>2831</v>
      </c>
      <c r="B969" t="s">
        <v>2831</v>
      </c>
      <c r="C969" t="s">
        <v>9514</v>
      </c>
      <c r="D969" s="47" t="s">
        <v>7001</v>
      </c>
      <c r="E969" s="47">
        <v>44284.720051238422</v>
      </c>
      <c r="F969" s="48">
        <v>1.9166666666666667</v>
      </c>
      <c r="G969" s="49">
        <v>40133</v>
      </c>
      <c r="H969" t="s">
        <v>238</v>
      </c>
      <c r="I969">
        <v>0</v>
      </c>
      <c r="J969">
        <v>0</v>
      </c>
      <c r="K969" t="s">
        <v>246</v>
      </c>
      <c r="L969" t="s">
        <v>2186</v>
      </c>
      <c r="M969" t="s">
        <v>9515</v>
      </c>
      <c r="N969" t="s">
        <v>254</v>
      </c>
      <c r="O969" t="s">
        <v>568</v>
      </c>
    </row>
    <row r="970" spans="1:15" x14ac:dyDescent="0.3">
      <c r="A970" t="s">
        <v>2831</v>
      </c>
      <c r="B970" t="s">
        <v>2831</v>
      </c>
      <c r="C970" t="s">
        <v>9557</v>
      </c>
      <c r="D970" s="47" t="s">
        <v>5546</v>
      </c>
      <c r="E970" s="47">
        <v>44272.650904942129</v>
      </c>
      <c r="F970" s="48">
        <v>1.9166666666666667</v>
      </c>
      <c r="G970" s="49">
        <v>61441</v>
      </c>
      <c r="H970" t="s">
        <v>238</v>
      </c>
      <c r="I970">
        <v>0</v>
      </c>
      <c r="J970">
        <v>0</v>
      </c>
      <c r="K970" t="s">
        <v>236</v>
      </c>
      <c r="L970" t="s">
        <v>2186</v>
      </c>
      <c r="M970" t="s">
        <v>9558</v>
      </c>
      <c r="N970" t="s">
        <v>254</v>
      </c>
      <c r="O970" t="s">
        <v>568</v>
      </c>
    </row>
    <row r="971" spans="1:15" x14ac:dyDescent="0.3">
      <c r="A971" t="s">
        <v>2831</v>
      </c>
      <c r="B971" t="s">
        <v>2831</v>
      </c>
      <c r="C971" t="s">
        <v>4412</v>
      </c>
      <c r="D971" s="47" t="s">
        <v>4413</v>
      </c>
      <c r="E971" s="47">
        <v>44286.759588923611</v>
      </c>
      <c r="F971" s="48">
        <v>1.9166666666666667</v>
      </c>
      <c r="G971" s="49">
        <v>46236</v>
      </c>
      <c r="H971" t="s">
        <v>238</v>
      </c>
      <c r="I971">
        <v>0</v>
      </c>
      <c r="J971">
        <v>0</v>
      </c>
      <c r="K971" t="s">
        <v>236</v>
      </c>
      <c r="L971" t="s">
        <v>2160</v>
      </c>
      <c r="M971" t="s">
        <v>4414</v>
      </c>
      <c r="N971" t="s">
        <v>254</v>
      </c>
      <c r="O971" t="s">
        <v>568</v>
      </c>
    </row>
    <row r="972" spans="1:15" x14ac:dyDescent="0.3">
      <c r="A972" t="s">
        <v>2831</v>
      </c>
      <c r="B972" t="s">
        <v>2831</v>
      </c>
      <c r="C972" t="s">
        <v>9696</v>
      </c>
      <c r="D972" s="47" t="s">
        <v>6140</v>
      </c>
      <c r="E972" s="47">
        <v>44256.595663969907</v>
      </c>
      <c r="F972" s="48">
        <v>1.9166666666666667</v>
      </c>
      <c r="G972" s="49">
        <v>13297</v>
      </c>
      <c r="H972" t="s">
        <v>238</v>
      </c>
      <c r="I972">
        <v>0</v>
      </c>
      <c r="J972">
        <v>0</v>
      </c>
      <c r="K972" t="s">
        <v>241</v>
      </c>
      <c r="L972" t="s">
        <v>2186</v>
      </c>
      <c r="M972" t="s">
        <v>9697</v>
      </c>
      <c r="N972" t="s">
        <v>254</v>
      </c>
      <c r="O972" t="s">
        <v>568</v>
      </c>
    </row>
    <row r="973" spans="1:15" x14ac:dyDescent="0.3">
      <c r="A973" t="s">
        <v>2831</v>
      </c>
      <c r="B973" t="s">
        <v>2831</v>
      </c>
      <c r="C973" t="s">
        <v>9783</v>
      </c>
      <c r="D973" s="47" t="s">
        <v>5530</v>
      </c>
      <c r="E973" s="47">
        <v>44286.763751273145</v>
      </c>
      <c r="F973" s="48">
        <v>1.9166666666666667</v>
      </c>
      <c r="G973" s="49">
        <v>19302</v>
      </c>
      <c r="H973" t="s">
        <v>238</v>
      </c>
      <c r="I973">
        <v>0</v>
      </c>
      <c r="J973">
        <v>0</v>
      </c>
      <c r="K973" t="s">
        <v>246</v>
      </c>
      <c r="L973" t="s">
        <v>2186</v>
      </c>
      <c r="M973" t="s">
        <v>9784</v>
      </c>
      <c r="N973" t="s">
        <v>254</v>
      </c>
      <c r="O973" t="s">
        <v>568</v>
      </c>
    </row>
    <row r="974" spans="1:15" x14ac:dyDescent="0.3">
      <c r="A974" t="s">
        <v>2831</v>
      </c>
      <c r="B974" t="s">
        <v>2831</v>
      </c>
      <c r="C974" t="s">
        <v>9795</v>
      </c>
      <c r="D974" s="47" t="s">
        <v>5667</v>
      </c>
      <c r="E974" s="47">
        <v>44267.332161886574</v>
      </c>
      <c r="F974" s="48">
        <v>1.9166666666666667</v>
      </c>
      <c r="G974" s="49">
        <v>37299</v>
      </c>
      <c r="H974" t="s">
        <v>238</v>
      </c>
      <c r="I974">
        <v>0</v>
      </c>
      <c r="J974">
        <v>0</v>
      </c>
      <c r="K974" t="s">
        <v>236</v>
      </c>
      <c r="L974" t="s">
        <v>2186</v>
      </c>
      <c r="M974" t="s">
        <v>9796</v>
      </c>
      <c r="N974" t="s">
        <v>2147</v>
      </c>
      <c r="O974" t="s">
        <v>568</v>
      </c>
    </row>
    <row r="975" spans="1:15" x14ac:dyDescent="0.3">
      <c r="A975" t="s">
        <v>2831</v>
      </c>
      <c r="B975" t="s">
        <v>2831</v>
      </c>
      <c r="C975" t="s">
        <v>9819</v>
      </c>
      <c r="D975" s="47" t="s">
        <v>5686</v>
      </c>
      <c r="E975" s="47">
        <v>44286.727820717591</v>
      </c>
      <c r="F975" s="48">
        <v>1.9166666666666667</v>
      </c>
      <c r="G975" s="49">
        <v>29323</v>
      </c>
      <c r="H975" t="s">
        <v>238</v>
      </c>
      <c r="I975">
        <v>0</v>
      </c>
      <c r="J975">
        <v>0</v>
      </c>
      <c r="K975" t="s">
        <v>242</v>
      </c>
      <c r="L975" t="s">
        <v>2186</v>
      </c>
      <c r="M975" t="s">
        <v>9820</v>
      </c>
      <c r="N975" t="s">
        <v>254</v>
      </c>
      <c r="O975" t="s">
        <v>568</v>
      </c>
    </row>
    <row r="976" spans="1:15" x14ac:dyDescent="0.3">
      <c r="A976" t="s">
        <v>2831</v>
      </c>
      <c r="B976" t="s">
        <v>2831</v>
      </c>
      <c r="C976" t="s">
        <v>4739</v>
      </c>
      <c r="D976" s="47" t="s">
        <v>4365</v>
      </c>
      <c r="E976" s="47">
        <v>44280.691541817127</v>
      </c>
      <c r="F976" s="48">
        <v>1.9166666666666667</v>
      </c>
      <c r="G976" s="49">
        <v>41896</v>
      </c>
      <c r="H976" t="s">
        <v>249</v>
      </c>
      <c r="I976">
        <v>0</v>
      </c>
      <c r="J976">
        <v>0</v>
      </c>
      <c r="K976" t="s">
        <v>236</v>
      </c>
      <c r="L976" t="s">
        <v>1535</v>
      </c>
      <c r="M976" t="s">
        <v>1535</v>
      </c>
      <c r="N976" t="s">
        <v>2147</v>
      </c>
      <c r="O976" t="s">
        <v>568</v>
      </c>
    </row>
    <row r="977" spans="1:15" x14ac:dyDescent="0.3">
      <c r="A977" t="s">
        <v>2831</v>
      </c>
      <c r="B977" t="s">
        <v>2831</v>
      </c>
      <c r="C977" t="s">
        <v>9999</v>
      </c>
      <c r="D977" s="47" t="s">
        <v>2650</v>
      </c>
      <c r="E977" s="47">
        <v>44273.426822488429</v>
      </c>
      <c r="F977" s="48">
        <v>1.9166666666666667</v>
      </c>
      <c r="G977" s="49">
        <v>28902</v>
      </c>
      <c r="H977" t="s">
        <v>249</v>
      </c>
      <c r="I977">
        <v>0</v>
      </c>
      <c r="J977">
        <v>0</v>
      </c>
      <c r="K977" t="s">
        <v>242</v>
      </c>
      <c r="L977" t="s">
        <v>1535</v>
      </c>
      <c r="M977" t="s">
        <v>1535</v>
      </c>
      <c r="N977" t="s">
        <v>254</v>
      </c>
      <c r="O977" t="s">
        <v>568</v>
      </c>
    </row>
    <row r="978" spans="1:15" x14ac:dyDescent="0.3">
      <c r="A978" t="s">
        <v>2831</v>
      </c>
      <c r="B978" t="s">
        <v>2831</v>
      </c>
      <c r="C978" t="s">
        <v>10003</v>
      </c>
      <c r="D978" s="47" t="s">
        <v>6472</v>
      </c>
      <c r="E978" s="47">
        <v>44266.403456215281</v>
      </c>
      <c r="F978" s="48">
        <v>1.9166666666666667</v>
      </c>
      <c r="G978" s="49">
        <v>13797</v>
      </c>
      <c r="H978" t="s">
        <v>249</v>
      </c>
      <c r="I978">
        <v>0</v>
      </c>
      <c r="J978">
        <v>0</v>
      </c>
      <c r="K978" t="s">
        <v>246</v>
      </c>
      <c r="L978" t="s">
        <v>1535</v>
      </c>
      <c r="M978" t="s">
        <v>1535</v>
      </c>
      <c r="N978" t="s">
        <v>254</v>
      </c>
      <c r="O978" t="s">
        <v>568</v>
      </c>
    </row>
    <row r="979" spans="1:15" x14ac:dyDescent="0.3">
      <c r="A979" t="s">
        <v>2831</v>
      </c>
      <c r="B979" t="s">
        <v>2831</v>
      </c>
      <c r="C979" t="s">
        <v>10038</v>
      </c>
      <c r="D979" s="47" t="s">
        <v>5455</v>
      </c>
      <c r="E979" s="47">
        <v>44280.600512731478</v>
      </c>
      <c r="F979" s="48">
        <v>1.9166666666666667</v>
      </c>
      <c r="G979" s="49">
        <v>44950</v>
      </c>
      <c r="H979" t="s">
        <v>249</v>
      </c>
      <c r="I979">
        <v>0</v>
      </c>
      <c r="J979">
        <v>0</v>
      </c>
      <c r="K979" t="s">
        <v>236</v>
      </c>
      <c r="L979" t="s">
        <v>1535</v>
      </c>
      <c r="M979" t="s">
        <v>1535</v>
      </c>
      <c r="N979" t="s">
        <v>254</v>
      </c>
      <c r="O979" t="s">
        <v>568</v>
      </c>
    </row>
    <row r="980" spans="1:15" x14ac:dyDescent="0.3">
      <c r="A980" t="s">
        <v>2831</v>
      </c>
      <c r="B980" t="s">
        <v>2831</v>
      </c>
      <c r="C980" t="s">
        <v>10077</v>
      </c>
      <c r="D980" s="47" t="s">
        <v>5475</v>
      </c>
      <c r="E980" s="47">
        <v>44280.601982604167</v>
      </c>
      <c r="F980" s="48">
        <v>1.9166666666666667</v>
      </c>
      <c r="G980" s="49">
        <v>40935</v>
      </c>
      <c r="H980" t="s">
        <v>249</v>
      </c>
      <c r="I980">
        <v>0</v>
      </c>
      <c r="J980">
        <v>0</v>
      </c>
      <c r="K980" t="s">
        <v>236</v>
      </c>
      <c r="L980" t="s">
        <v>1535</v>
      </c>
      <c r="M980" t="s">
        <v>1535</v>
      </c>
      <c r="N980" t="s">
        <v>254</v>
      </c>
      <c r="O980" t="s">
        <v>568</v>
      </c>
    </row>
    <row r="981" spans="1:15" x14ac:dyDescent="0.3">
      <c r="A981" t="s">
        <v>2831</v>
      </c>
      <c r="B981" t="s">
        <v>2831</v>
      </c>
      <c r="C981" t="s">
        <v>10078</v>
      </c>
      <c r="D981" s="47" t="s">
        <v>2650</v>
      </c>
      <c r="E981" s="47">
        <v>44285.703601469904</v>
      </c>
      <c r="F981" s="48">
        <v>1.9166666666666667</v>
      </c>
      <c r="G981" s="49">
        <v>34451</v>
      </c>
      <c r="H981" t="s">
        <v>249</v>
      </c>
      <c r="I981">
        <v>0</v>
      </c>
      <c r="J981">
        <v>0</v>
      </c>
      <c r="K981" t="s">
        <v>242</v>
      </c>
      <c r="L981" t="s">
        <v>1535</v>
      </c>
      <c r="M981" t="s">
        <v>1535</v>
      </c>
      <c r="N981" t="s">
        <v>254</v>
      </c>
      <c r="O981" t="s">
        <v>568</v>
      </c>
    </row>
    <row r="982" spans="1:15" x14ac:dyDescent="0.3">
      <c r="A982" t="s">
        <v>2831</v>
      </c>
      <c r="B982" t="s">
        <v>2831</v>
      </c>
      <c r="C982" t="s">
        <v>10109</v>
      </c>
      <c r="D982" s="47" t="s">
        <v>6186</v>
      </c>
      <c r="E982" s="47">
        <v>44285.372566747683</v>
      </c>
      <c r="F982" s="48">
        <v>1.9166666666666667</v>
      </c>
      <c r="G982" s="49">
        <v>35471</v>
      </c>
      <c r="H982" t="s">
        <v>249</v>
      </c>
      <c r="I982">
        <v>0</v>
      </c>
      <c r="J982">
        <v>0</v>
      </c>
      <c r="K982" t="s">
        <v>236</v>
      </c>
      <c r="L982" t="s">
        <v>1535</v>
      </c>
      <c r="M982" t="s">
        <v>1535</v>
      </c>
      <c r="N982" t="s">
        <v>254</v>
      </c>
      <c r="O982" t="s">
        <v>568</v>
      </c>
    </row>
    <row r="983" spans="1:15" x14ac:dyDescent="0.3">
      <c r="A983" t="s">
        <v>2831</v>
      </c>
      <c r="B983" t="s">
        <v>2831</v>
      </c>
      <c r="C983" t="s">
        <v>10121</v>
      </c>
      <c r="D983" s="47" t="s">
        <v>6186</v>
      </c>
      <c r="E983" s="47">
        <v>44280.603245219907</v>
      </c>
      <c r="F983" s="48">
        <v>1.9166666666666667</v>
      </c>
      <c r="G983" s="49">
        <v>28815</v>
      </c>
      <c r="H983" t="s">
        <v>249</v>
      </c>
      <c r="I983">
        <v>0</v>
      </c>
      <c r="J983">
        <v>0</v>
      </c>
      <c r="K983" t="s">
        <v>236</v>
      </c>
      <c r="L983" t="s">
        <v>1535</v>
      </c>
      <c r="M983" t="s">
        <v>1535</v>
      </c>
      <c r="N983" t="s">
        <v>254</v>
      </c>
      <c r="O983" t="s">
        <v>568</v>
      </c>
    </row>
    <row r="984" spans="1:15" x14ac:dyDescent="0.3">
      <c r="A984" t="s">
        <v>2831</v>
      </c>
      <c r="B984" t="s">
        <v>2831</v>
      </c>
      <c r="C984" t="s">
        <v>4197</v>
      </c>
      <c r="D984" s="47" t="s">
        <v>3386</v>
      </c>
      <c r="E984" s="47">
        <v>44280.598608136577</v>
      </c>
      <c r="F984" s="48">
        <v>1.9166666666666667</v>
      </c>
      <c r="G984" s="49">
        <v>29214</v>
      </c>
      <c r="H984" t="s">
        <v>249</v>
      </c>
      <c r="I984">
        <v>0</v>
      </c>
      <c r="J984">
        <v>0</v>
      </c>
      <c r="K984" t="s">
        <v>241</v>
      </c>
      <c r="L984" t="s">
        <v>1535</v>
      </c>
      <c r="M984" t="s">
        <v>1535</v>
      </c>
      <c r="N984" t="s">
        <v>254</v>
      </c>
      <c r="O984" t="s">
        <v>568</v>
      </c>
    </row>
    <row r="985" spans="1:15" x14ac:dyDescent="0.3">
      <c r="A985" t="s">
        <v>2831</v>
      </c>
      <c r="B985" t="s">
        <v>2831</v>
      </c>
      <c r="C985" t="s">
        <v>3303</v>
      </c>
      <c r="D985" s="47" t="s">
        <v>2935</v>
      </c>
      <c r="E985" s="47">
        <v>44284.723270601855</v>
      </c>
      <c r="F985" s="48">
        <v>1.9166666666666667</v>
      </c>
      <c r="G985" s="49">
        <v>18764</v>
      </c>
      <c r="H985" t="s">
        <v>238</v>
      </c>
      <c r="I985">
        <v>0</v>
      </c>
      <c r="J985">
        <v>0</v>
      </c>
      <c r="K985" t="s">
        <v>246</v>
      </c>
      <c r="L985" t="s">
        <v>2160</v>
      </c>
      <c r="M985" t="s">
        <v>2925</v>
      </c>
      <c r="N985" t="s">
        <v>254</v>
      </c>
      <c r="O985" t="s">
        <v>568</v>
      </c>
    </row>
    <row r="986" spans="1:15" x14ac:dyDescent="0.3">
      <c r="A986" t="s">
        <v>2831</v>
      </c>
      <c r="B986" t="s">
        <v>2831</v>
      </c>
      <c r="C986" t="s">
        <v>10557</v>
      </c>
      <c r="D986" s="47" t="s">
        <v>2687</v>
      </c>
      <c r="E986" s="47">
        <v>44267.328104745371</v>
      </c>
      <c r="F986" s="48">
        <v>1.9166666666666667</v>
      </c>
      <c r="G986" s="49">
        <v>84049</v>
      </c>
      <c r="H986" t="s">
        <v>238</v>
      </c>
      <c r="I986">
        <v>0</v>
      </c>
      <c r="J986">
        <v>0</v>
      </c>
      <c r="K986" t="s">
        <v>242</v>
      </c>
      <c r="L986" t="s">
        <v>2173</v>
      </c>
      <c r="M986" t="s">
        <v>10558</v>
      </c>
      <c r="N986" t="s">
        <v>254</v>
      </c>
      <c r="O986" t="s">
        <v>568</v>
      </c>
    </row>
    <row r="987" spans="1:15" x14ac:dyDescent="0.3">
      <c r="A987" t="s">
        <v>2831</v>
      </c>
      <c r="B987" t="s">
        <v>2831</v>
      </c>
      <c r="C987" t="s">
        <v>10567</v>
      </c>
      <c r="D987" s="47" t="s">
        <v>6025</v>
      </c>
      <c r="E987" s="47">
        <v>44260.689036956021</v>
      </c>
      <c r="F987" s="48">
        <v>1.9166666666666667</v>
      </c>
      <c r="G987" s="49">
        <v>26638</v>
      </c>
      <c r="H987" t="s">
        <v>238</v>
      </c>
      <c r="I987">
        <v>0</v>
      </c>
      <c r="J987">
        <v>0</v>
      </c>
      <c r="K987" t="s">
        <v>236</v>
      </c>
      <c r="L987" t="s">
        <v>2186</v>
      </c>
      <c r="M987" t="s">
        <v>10568</v>
      </c>
      <c r="N987" t="s">
        <v>254</v>
      </c>
      <c r="O987" t="s">
        <v>568</v>
      </c>
    </row>
    <row r="988" spans="1:15" x14ac:dyDescent="0.3">
      <c r="A988" t="s">
        <v>2831</v>
      </c>
      <c r="B988" t="s">
        <v>2831</v>
      </c>
      <c r="C988" t="s">
        <v>10577</v>
      </c>
      <c r="D988" s="47" t="s">
        <v>6588</v>
      </c>
      <c r="E988" s="47">
        <v>44267.522912696761</v>
      </c>
      <c r="F988" s="48">
        <v>1.9166666666666667</v>
      </c>
      <c r="G988" s="49">
        <v>60271</v>
      </c>
      <c r="H988" t="s">
        <v>249</v>
      </c>
      <c r="I988">
        <v>0</v>
      </c>
      <c r="J988">
        <v>0</v>
      </c>
      <c r="K988" t="s">
        <v>242</v>
      </c>
      <c r="L988" t="s">
        <v>2186</v>
      </c>
      <c r="M988" t="s">
        <v>10578</v>
      </c>
      <c r="N988" t="s">
        <v>254</v>
      </c>
      <c r="O988" t="s">
        <v>568</v>
      </c>
    </row>
    <row r="989" spans="1:15" x14ac:dyDescent="0.3">
      <c r="A989" t="s">
        <v>2831</v>
      </c>
      <c r="B989" t="s">
        <v>2831</v>
      </c>
      <c r="C989" t="s">
        <v>10608</v>
      </c>
      <c r="D989" s="47" t="s">
        <v>2697</v>
      </c>
      <c r="E989" s="47">
        <v>44261.450744988426</v>
      </c>
      <c r="F989" s="48">
        <v>1.9166666666666667</v>
      </c>
      <c r="G989" s="49">
        <v>20512</v>
      </c>
      <c r="H989" t="s">
        <v>249</v>
      </c>
      <c r="I989">
        <v>0</v>
      </c>
      <c r="J989">
        <v>0</v>
      </c>
      <c r="K989" t="s">
        <v>242</v>
      </c>
      <c r="L989" t="s">
        <v>2176</v>
      </c>
      <c r="M989" t="s">
        <v>10609</v>
      </c>
      <c r="N989" t="s">
        <v>2147</v>
      </c>
      <c r="O989" t="s">
        <v>568</v>
      </c>
    </row>
    <row r="990" spans="1:15" x14ac:dyDescent="0.3">
      <c r="A990" t="s">
        <v>2831</v>
      </c>
      <c r="B990" t="s">
        <v>2831</v>
      </c>
      <c r="C990" t="s">
        <v>10622</v>
      </c>
      <c r="D990" s="47" t="s">
        <v>2699</v>
      </c>
      <c r="E990" s="47">
        <v>44284.704565509259</v>
      </c>
      <c r="F990" s="48">
        <v>1.9166666666666667</v>
      </c>
      <c r="G990" s="49">
        <v>54968</v>
      </c>
      <c r="H990" t="s">
        <v>238</v>
      </c>
      <c r="I990">
        <v>0</v>
      </c>
      <c r="J990">
        <v>0</v>
      </c>
      <c r="K990" t="s">
        <v>242</v>
      </c>
      <c r="L990" t="s">
        <v>2160</v>
      </c>
      <c r="M990" t="s">
        <v>10623</v>
      </c>
      <c r="N990" t="s">
        <v>254</v>
      </c>
      <c r="O990" t="s">
        <v>568</v>
      </c>
    </row>
    <row r="991" spans="1:15" x14ac:dyDescent="0.3">
      <c r="A991" t="s">
        <v>2831</v>
      </c>
      <c r="B991" t="s">
        <v>2831</v>
      </c>
      <c r="C991" t="s">
        <v>5955</v>
      </c>
      <c r="D991" s="47" t="s">
        <v>5701</v>
      </c>
      <c r="E991" s="47">
        <v>44250.476724386572</v>
      </c>
      <c r="F991" s="48">
        <v>2</v>
      </c>
      <c r="G991" s="49">
        <v>27671</v>
      </c>
      <c r="H991" t="s">
        <v>238</v>
      </c>
      <c r="I991">
        <v>0</v>
      </c>
      <c r="J991">
        <v>0</v>
      </c>
      <c r="K991" t="s">
        <v>241</v>
      </c>
      <c r="L991" t="s">
        <v>2186</v>
      </c>
      <c r="M991" t="s">
        <v>5956</v>
      </c>
      <c r="N991" t="s">
        <v>2147</v>
      </c>
      <c r="O991" t="s">
        <v>568</v>
      </c>
    </row>
    <row r="992" spans="1:15" x14ac:dyDescent="0.3">
      <c r="A992" t="s">
        <v>2831</v>
      </c>
      <c r="B992" t="s">
        <v>2831</v>
      </c>
      <c r="C992" t="s">
        <v>6001</v>
      </c>
      <c r="D992" s="47" t="s">
        <v>6002</v>
      </c>
      <c r="E992" s="47">
        <v>44245.664667708334</v>
      </c>
      <c r="F992" s="48">
        <v>2</v>
      </c>
      <c r="G992" s="49">
        <v>37361</v>
      </c>
      <c r="H992" t="s">
        <v>238</v>
      </c>
      <c r="I992">
        <v>0</v>
      </c>
      <c r="J992">
        <v>0</v>
      </c>
      <c r="K992" t="s">
        <v>242</v>
      </c>
      <c r="L992" t="s">
        <v>2186</v>
      </c>
      <c r="M992" t="s">
        <v>6003</v>
      </c>
      <c r="N992" t="s">
        <v>254</v>
      </c>
      <c r="O992" t="s">
        <v>568</v>
      </c>
    </row>
    <row r="993" spans="1:15" x14ac:dyDescent="0.3">
      <c r="A993" t="s">
        <v>2831</v>
      </c>
      <c r="B993" t="s">
        <v>2831</v>
      </c>
      <c r="C993" t="s">
        <v>6272</v>
      </c>
      <c r="D993" s="47" t="s">
        <v>5538</v>
      </c>
      <c r="E993" s="47">
        <v>44237.725541516207</v>
      </c>
      <c r="F993" s="48">
        <v>2</v>
      </c>
      <c r="G993" s="49">
        <v>61056</v>
      </c>
      <c r="H993" t="s">
        <v>238</v>
      </c>
      <c r="I993">
        <v>0</v>
      </c>
      <c r="J993">
        <v>0</v>
      </c>
      <c r="K993" t="s">
        <v>242</v>
      </c>
      <c r="L993" t="s">
        <v>2186</v>
      </c>
      <c r="M993" t="s">
        <v>6273</v>
      </c>
      <c r="N993" t="s">
        <v>254</v>
      </c>
      <c r="O993" t="s">
        <v>568</v>
      </c>
    </row>
    <row r="994" spans="1:15" x14ac:dyDescent="0.3">
      <c r="A994" t="s">
        <v>2831</v>
      </c>
      <c r="B994" t="s">
        <v>2831</v>
      </c>
      <c r="C994" t="s">
        <v>6350</v>
      </c>
      <c r="D994" s="47" t="s">
        <v>5538</v>
      </c>
      <c r="E994" s="47">
        <v>44250.334890428239</v>
      </c>
      <c r="F994" s="48">
        <v>2</v>
      </c>
      <c r="G994" s="49">
        <v>47434</v>
      </c>
      <c r="H994" t="s">
        <v>249</v>
      </c>
      <c r="I994">
        <v>0</v>
      </c>
      <c r="J994">
        <v>0</v>
      </c>
      <c r="K994" t="s">
        <v>246</v>
      </c>
      <c r="L994" t="s">
        <v>2186</v>
      </c>
      <c r="M994" t="s">
        <v>6351</v>
      </c>
      <c r="N994" t="s">
        <v>254</v>
      </c>
      <c r="O994" t="s">
        <v>568</v>
      </c>
    </row>
    <row r="995" spans="1:15" x14ac:dyDescent="0.3">
      <c r="A995" t="s">
        <v>2831</v>
      </c>
      <c r="B995" t="s">
        <v>2831</v>
      </c>
      <c r="C995" t="s">
        <v>6402</v>
      </c>
      <c r="D995" s="47" t="s">
        <v>5689</v>
      </c>
      <c r="E995" s="47">
        <v>44251.673023530093</v>
      </c>
      <c r="F995" s="48">
        <v>2</v>
      </c>
      <c r="G995" s="49">
        <v>19948</v>
      </c>
      <c r="H995" t="s">
        <v>238</v>
      </c>
      <c r="I995">
        <v>0</v>
      </c>
      <c r="J995">
        <v>0</v>
      </c>
      <c r="K995" t="s">
        <v>242</v>
      </c>
      <c r="L995" t="s">
        <v>2186</v>
      </c>
      <c r="M995" t="s">
        <v>6403</v>
      </c>
      <c r="N995" t="s">
        <v>254</v>
      </c>
      <c r="O995" t="s">
        <v>568</v>
      </c>
    </row>
    <row r="996" spans="1:15" x14ac:dyDescent="0.3">
      <c r="A996" t="s">
        <v>2831</v>
      </c>
      <c r="B996" t="s">
        <v>2831</v>
      </c>
      <c r="C996" t="s">
        <v>6462</v>
      </c>
      <c r="D996" s="47" t="s">
        <v>5527</v>
      </c>
      <c r="E996" s="47">
        <v>44250.481100775462</v>
      </c>
      <c r="F996" s="48">
        <v>2</v>
      </c>
      <c r="G996" s="49">
        <v>23122</v>
      </c>
      <c r="H996" t="s">
        <v>238</v>
      </c>
      <c r="I996">
        <v>0</v>
      </c>
      <c r="J996">
        <v>0</v>
      </c>
      <c r="K996" t="s">
        <v>242</v>
      </c>
      <c r="L996" t="s">
        <v>2186</v>
      </c>
      <c r="M996" t="s">
        <v>6463</v>
      </c>
      <c r="N996" t="s">
        <v>254</v>
      </c>
      <c r="O996" t="s">
        <v>568</v>
      </c>
    </row>
    <row r="997" spans="1:15" x14ac:dyDescent="0.3">
      <c r="A997" t="s">
        <v>2831</v>
      </c>
      <c r="B997" t="s">
        <v>2831</v>
      </c>
      <c r="C997" t="s">
        <v>6657</v>
      </c>
      <c r="D997" s="47" t="s">
        <v>5945</v>
      </c>
      <c r="E997" s="47">
        <v>44252.404499918979</v>
      </c>
      <c r="F997" s="48">
        <v>2</v>
      </c>
      <c r="G997" s="49">
        <v>89215</v>
      </c>
      <c r="H997" t="s">
        <v>249</v>
      </c>
      <c r="I997">
        <v>0</v>
      </c>
      <c r="J997">
        <v>0</v>
      </c>
      <c r="K997" t="s">
        <v>242</v>
      </c>
      <c r="L997" t="s">
        <v>2186</v>
      </c>
      <c r="M997" t="s">
        <v>6658</v>
      </c>
      <c r="N997" t="s">
        <v>254</v>
      </c>
      <c r="O997" t="s">
        <v>568</v>
      </c>
    </row>
    <row r="998" spans="1:15" x14ac:dyDescent="0.3">
      <c r="A998" t="s">
        <v>2831</v>
      </c>
      <c r="B998" t="s">
        <v>2831</v>
      </c>
      <c r="C998" t="s">
        <v>3031</v>
      </c>
      <c r="D998" s="47" t="s">
        <v>2950</v>
      </c>
      <c r="E998" s="47">
        <v>44250.461779710648</v>
      </c>
      <c r="F998" s="48">
        <v>2</v>
      </c>
      <c r="G998" s="49">
        <v>19170</v>
      </c>
      <c r="H998" t="s">
        <v>238</v>
      </c>
      <c r="I998">
        <v>0</v>
      </c>
      <c r="J998">
        <v>0</v>
      </c>
      <c r="K998" t="s">
        <v>246</v>
      </c>
      <c r="L998" t="s">
        <v>2160</v>
      </c>
      <c r="M998" t="s">
        <v>2936</v>
      </c>
      <c r="N998" t="s">
        <v>254</v>
      </c>
      <c r="O998" t="s">
        <v>568</v>
      </c>
    </row>
    <row r="999" spans="1:15" x14ac:dyDescent="0.3">
      <c r="A999" t="s">
        <v>2831</v>
      </c>
      <c r="B999" t="s">
        <v>2831</v>
      </c>
      <c r="C999" t="s">
        <v>6732</v>
      </c>
      <c r="D999" s="47" t="s">
        <v>5683</v>
      </c>
      <c r="E999" s="47">
        <v>44237.72944383102</v>
      </c>
      <c r="F999" s="48">
        <v>2</v>
      </c>
      <c r="G999" s="49">
        <v>61006</v>
      </c>
      <c r="H999" t="s">
        <v>238</v>
      </c>
      <c r="I999">
        <v>0</v>
      </c>
      <c r="J999">
        <v>0</v>
      </c>
      <c r="K999" t="s">
        <v>242</v>
      </c>
      <c r="L999" t="s">
        <v>2186</v>
      </c>
      <c r="M999" t="s">
        <v>6733</v>
      </c>
      <c r="N999" t="s">
        <v>254</v>
      </c>
      <c r="O999" t="s">
        <v>568</v>
      </c>
    </row>
    <row r="1000" spans="1:15" x14ac:dyDescent="0.3">
      <c r="A1000" t="s">
        <v>2831</v>
      </c>
      <c r="B1000" t="s">
        <v>2831</v>
      </c>
      <c r="C1000" t="s">
        <v>6806</v>
      </c>
      <c r="D1000" s="47" t="s">
        <v>2638</v>
      </c>
      <c r="E1000" s="47">
        <v>44246.667103391206</v>
      </c>
      <c r="F1000" s="48">
        <v>2</v>
      </c>
      <c r="G1000" s="49">
        <v>18395</v>
      </c>
      <c r="H1000" t="s">
        <v>238</v>
      </c>
      <c r="I1000">
        <v>0</v>
      </c>
      <c r="J1000">
        <v>0</v>
      </c>
      <c r="K1000" t="s">
        <v>242</v>
      </c>
      <c r="L1000" t="s">
        <v>2160</v>
      </c>
      <c r="M1000" t="s">
        <v>2936</v>
      </c>
      <c r="N1000" t="s">
        <v>254</v>
      </c>
      <c r="O1000" t="s">
        <v>568</v>
      </c>
    </row>
    <row r="1001" spans="1:15" x14ac:dyDescent="0.3">
      <c r="A1001" t="s">
        <v>2831</v>
      </c>
      <c r="B1001" t="s">
        <v>2831</v>
      </c>
      <c r="C1001" t="s">
        <v>6809</v>
      </c>
      <c r="D1001" s="47" t="s">
        <v>5577</v>
      </c>
      <c r="E1001" s="47">
        <v>44252.456153356485</v>
      </c>
      <c r="F1001" s="48">
        <v>2</v>
      </c>
      <c r="G1001" s="49">
        <v>73300</v>
      </c>
      <c r="H1001" t="s">
        <v>249</v>
      </c>
      <c r="I1001">
        <v>0</v>
      </c>
      <c r="J1001">
        <v>0</v>
      </c>
      <c r="K1001" t="s">
        <v>242</v>
      </c>
      <c r="L1001" t="s">
        <v>2186</v>
      </c>
      <c r="M1001" t="s">
        <v>6810</v>
      </c>
      <c r="N1001" t="s">
        <v>254</v>
      </c>
      <c r="O1001" t="s">
        <v>568</v>
      </c>
    </row>
    <row r="1002" spans="1:15" x14ac:dyDescent="0.3">
      <c r="A1002" t="s">
        <v>2831</v>
      </c>
      <c r="B1002" t="s">
        <v>2831</v>
      </c>
      <c r="C1002" t="s">
        <v>6872</v>
      </c>
      <c r="D1002" s="47" t="s">
        <v>2706</v>
      </c>
      <c r="E1002" s="47">
        <v>44243.563491863424</v>
      </c>
      <c r="F1002" s="48">
        <v>2</v>
      </c>
      <c r="G1002" s="49">
        <v>28797</v>
      </c>
      <c r="H1002" t="s">
        <v>249</v>
      </c>
      <c r="I1002">
        <v>0</v>
      </c>
      <c r="J1002">
        <v>0</v>
      </c>
      <c r="K1002" t="s">
        <v>242</v>
      </c>
      <c r="L1002" t="s">
        <v>2160</v>
      </c>
      <c r="M1002" t="s">
        <v>6873</v>
      </c>
      <c r="N1002" t="s">
        <v>254</v>
      </c>
      <c r="O1002" t="s">
        <v>568</v>
      </c>
    </row>
    <row r="1003" spans="1:15" x14ac:dyDescent="0.3">
      <c r="A1003" t="s">
        <v>2831</v>
      </c>
      <c r="B1003" t="s">
        <v>2831</v>
      </c>
      <c r="C1003" t="s">
        <v>4490</v>
      </c>
      <c r="D1003" s="47" t="s">
        <v>4371</v>
      </c>
      <c r="E1003" s="47">
        <v>44230.440384409725</v>
      </c>
      <c r="F1003" s="48">
        <v>2</v>
      </c>
      <c r="G1003" s="49">
        <v>24766</v>
      </c>
      <c r="H1003" t="s">
        <v>249</v>
      </c>
      <c r="I1003">
        <v>0</v>
      </c>
      <c r="J1003">
        <v>0</v>
      </c>
      <c r="K1003" t="s">
        <v>242</v>
      </c>
      <c r="L1003" t="s">
        <v>2160</v>
      </c>
      <c r="M1003" t="s">
        <v>4491</v>
      </c>
      <c r="N1003" t="s">
        <v>254</v>
      </c>
      <c r="O1003" t="s">
        <v>568</v>
      </c>
    </row>
    <row r="1004" spans="1:15" x14ac:dyDescent="0.3">
      <c r="A1004" t="s">
        <v>2831</v>
      </c>
      <c r="B1004" t="s">
        <v>2831</v>
      </c>
      <c r="C1004" t="s">
        <v>7142</v>
      </c>
      <c r="D1004" s="47" t="s">
        <v>6458</v>
      </c>
      <c r="E1004" s="47">
        <v>44232.345534641201</v>
      </c>
      <c r="F1004" s="48">
        <v>2</v>
      </c>
      <c r="G1004" s="49">
        <v>29844</v>
      </c>
      <c r="H1004" t="s">
        <v>249</v>
      </c>
      <c r="I1004">
        <v>0</v>
      </c>
      <c r="J1004">
        <v>0</v>
      </c>
      <c r="K1004" t="s">
        <v>242</v>
      </c>
      <c r="L1004" t="s">
        <v>2186</v>
      </c>
      <c r="M1004" t="s">
        <v>7143</v>
      </c>
      <c r="N1004" t="s">
        <v>254</v>
      </c>
      <c r="O1004" t="s">
        <v>568</v>
      </c>
    </row>
    <row r="1005" spans="1:15" x14ac:dyDescent="0.3">
      <c r="A1005" t="s">
        <v>2831</v>
      </c>
      <c r="B1005" t="s">
        <v>2831</v>
      </c>
      <c r="C1005" t="s">
        <v>3862</v>
      </c>
      <c r="D1005" s="47" t="s">
        <v>3364</v>
      </c>
      <c r="E1005" s="47">
        <v>44250.556514930555</v>
      </c>
      <c r="F1005" s="48">
        <v>2</v>
      </c>
      <c r="G1005" s="49">
        <v>26096</v>
      </c>
      <c r="H1005" t="s">
        <v>249</v>
      </c>
      <c r="I1005">
        <v>0</v>
      </c>
      <c r="J1005">
        <v>0</v>
      </c>
      <c r="K1005" t="s">
        <v>246</v>
      </c>
      <c r="L1005" t="s">
        <v>2186</v>
      </c>
      <c r="M1005" t="s">
        <v>3863</v>
      </c>
      <c r="N1005" t="s">
        <v>254</v>
      </c>
      <c r="O1005" t="s">
        <v>568</v>
      </c>
    </row>
    <row r="1006" spans="1:15" x14ac:dyDescent="0.3">
      <c r="A1006" t="s">
        <v>2831</v>
      </c>
      <c r="B1006" t="s">
        <v>2831</v>
      </c>
      <c r="C1006" t="s">
        <v>3249</v>
      </c>
      <c r="D1006" s="47" t="s">
        <v>2935</v>
      </c>
      <c r="E1006" s="47">
        <v>44237.355188506946</v>
      </c>
      <c r="F1006" s="48">
        <v>2</v>
      </c>
      <c r="G1006" s="49">
        <v>51960</v>
      </c>
      <c r="H1006" t="s">
        <v>238</v>
      </c>
      <c r="I1006">
        <v>0</v>
      </c>
      <c r="J1006">
        <v>0</v>
      </c>
      <c r="K1006" t="s">
        <v>242</v>
      </c>
      <c r="L1006" t="s">
        <v>2160</v>
      </c>
      <c r="M1006" t="s">
        <v>2925</v>
      </c>
      <c r="N1006" t="s">
        <v>2147</v>
      </c>
      <c r="O1006" t="s">
        <v>568</v>
      </c>
    </row>
    <row r="1007" spans="1:15" x14ac:dyDescent="0.3">
      <c r="A1007" t="s">
        <v>2831</v>
      </c>
      <c r="B1007" t="s">
        <v>2831</v>
      </c>
      <c r="C1007" t="s">
        <v>7342</v>
      </c>
      <c r="D1007" s="47" t="s">
        <v>4331</v>
      </c>
      <c r="E1007" s="47">
        <v>44245.66199641204</v>
      </c>
      <c r="F1007" s="48">
        <v>2</v>
      </c>
      <c r="G1007" s="49">
        <v>54262</v>
      </c>
      <c r="H1007" t="s">
        <v>238</v>
      </c>
      <c r="I1007">
        <v>0</v>
      </c>
      <c r="J1007">
        <v>0</v>
      </c>
      <c r="K1007" t="s">
        <v>236</v>
      </c>
      <c r="L1007" t="s">
        <v>2160</v>
      </c>
      <c r="M1007" t="s">
        <v>7343</v>
      </c>
      <c r="N1007" t="s">
        <v>254</v>
      </c>
      <c r="O1007" t="s">
        <v>568</v>
      </c>
    </row>
    <row r="1008" spans="1:15" x14ac:dyDescent="0.3">
      <c r="A1008" t="s">
        <v>2831</v>
      </c>
      <c r="B1008" t="s">
        <v>2831</v>
      </c>
      <c r="C1008" t="s">
        <v>2722</v>
      </c>
      <c r="D1008" s="47" t="s">
        <v>6472</v>
      </c>
      <c r="E1008" s="47">
        <v>44243.654556678244</v>
      </c>
      <c r="F1008" s="48">
        <v>2</v>
      </c>
      <c r="G1008" s="49">
        <v>20617</v>
      </c>
      <c r="H1008" t="s">
        <v>249</v>
      </c>
      <c r="I1008">
        <v>0</v>
      </c>
      <c r="J1008">
        <v>0</v>
      </c>
      <c r="K1008" t="s">
        <v>241</v>
      </c>
      <c r="L1008" t="s">
        <v>2186</v>
      </c>
      <c r="M1008" t="s">
        <v>7407</v>
      </c>
      <c r="N1008" t="s">
        <v>254</v>
      </c>
      <c r="O1008" t="s">
        <v>568</v>
      </c>
    </row>
    <row r="1009" spans="1:15" x14ac:dyDescent="0.3">
      <c r="A1009" t="s">
        <v>2831</v>
      </c>
      <c r="B1009" t="s">
        <v>2831</v>
      </c>
      <c r="C1009" t="s">
        <v>7534</v>
      </c>
      <c r="D1009" s="47" t="s">
        <v>5642</v>
      </c>
      <c r="E1009" s="47">
        <v>44251.672003206018</v>
      </c>
      <c r="F1009" s="48">
        <v>2</v>
      </c>
      <c r="G1009" s="49">
        <v>23328</v>
      </c>
      <c r="H1009" t="s">
        <v>238</v>
      </c>
      <c r="I1009">
        <v>0</v>
      </c>
      <c r="J1009">
        <v>0</v>
      </c>
      <c r="K1009" t="s">
        <v>242</v>
      </c>
      <c r="L1009" t="s">
        <v>2186</v>
      </c>
      <c r="M1009" t="s">
        <v>7535</v>
      </c>
      <c r="N1009" t="s">
        <v>254</v>
      </c>
      <c r="O1009" t="s">
        <v>568</v>
      </c>
    </row>
    <row r="1010" spans="1:15" x14ac:dyDescent="0.3">
      <c r="A1010" t="s">
        <v>2831</v>
      </c>
      <c r="B1010" t="s">
        <v>2831</v>
      </c>
      <c r="C1010" t="s">
        <v>3211</v>
      </c>
      <c r="D1010" s="47" t="s">
        <v>2927</v>
      </c>
      <c r="E1010" s="47">
        <v>44250.32670258102</v>
      </c>
      <c r="F1010" s="48">
        <v>2</v>
      </c>
      <c r="G1010" s="49">
        <v>31729</v>
      </c>
      <c r="H1010" t="s">
        <v>249</v>
      </c>
      <c r="I1010">
        <v>0</v>
      </c>
      <c r="J1010">
        <v>0</v>
      </c>
      <c r="K1010" t="s">
        <v>246</v>
      </c>
      <c r="L1010" t="s">
        <v>2160</v>
      </c>
      <c r="M1010" t="s">
        <v>2925</v>
      </c>
      <c r="N1010" t="s">
        <v>254</v>
      </c>
      <c r="O1010" t="s">
        <v>568</v>
      </c>
    </row>
    <row r="1011" spans="1:15" x14ac:dyDescent="0.3">
      <c r="A1011" t="s">
        <v>2831</v>
      </c>
      <c r="B1011" t="s">
        <v>2831</v>
      </c>
      <c r="C1011" t="s">
        <v>3115</v>
      </c>
      <c r="D1011" s="47" t="s">
        <v>2977</v>
      </c>
      <c r="E1011" s="47">
        <v>44237.653991435189</v>
      </c>
      <c r="F1011" s="48">
        <v>2</v>
      </c>
      <c r="G1011" s="49">
        <v>29922</v>
      </c>
      <c r="H1011" t="s">
        <v>249</v>
      </c>
      <c r="I1011">
        <v>0</v>
      </c>
      <c r="J1011">
        <v>0</v>
      </c>
      <c r="K1011" t="s">
        <v>241</v>
      </c>
      <c r="L1011" t="s">
        <v>2160</v>
      </c>
      <c r="M1011" t="s">
        <v>2941</v>
      </c>
      <c r="N1011" t="s">
        <v>254</v>
      </c>
      <c r="O1011" t="s">
        <v>568</v>
      </c>
    </row>
    <row r="1012" spans="1:15" x14ac:dyDescent="0.3">
      <c r="A1012" t="s">
        <v>2831</v>
      </c>
      <c r="B1012" t="s">
        <v>2831</v>
      </c>
      <c r="C1012" t="s">
        <v>7850</v>
      </c>
      <c r="D1012" s="47" t="s">
        <v>2699</v>
      </c>
      <c r="E1012" s="47">
        <v>44253.347791354165</v>
      </c>
      <c r="F1012" s="48">
        <v>2</v>
      </c>
      <c r="G1012" s="49">
        <v>50019</v>
      </c>
      <c r="H1012" t="s">
        <v>238</v>
      </c>
      <c r="I1012">
        <v>0</v>
      </c>
      <c r="J1012">
        <v>0</v>
      </c>
      <c r="K1012" t="s">
        <v>242</v>
      </c>
      <c r="L1012" t="s">
        <v>2160</v>
      </c>
      <c r="M1012" t="s">
        <v>7851</v>
      </c>
      <c r="N1012" t="s">
        <v>254</v>
      </c>
      <c r="O1012" t="s">
        <v>568</v>
      </c>
    </row>
    <row r="1013" spans="1:15" x14ac:dyDescent="0.3">
      <c r="A1013" t="s">
        <v>2831</v>
      </c>
      <c r="B1013" t="s">
        <v>2831</v>
      </c>
      <c r="C1013" t="s">
        <v>7970</v>
      </c>
      <c r="D1013" s="47" t="s">
        <v>2639</v>
      </c>
      <c r="E1013" s="47">
        <v>44253.45316582176</v>
      </c>
      <c r="F1013" s="48">
        <v>2</v>
      </c>
      <c r="G1013" s="49">
        <v>89940</v>
      </c>
      <c r="H1013" t="s">
        <v>249</v>
      </c>
      <c r="I1013">
        <v>0</v>
      </c>
      <c r="J1013">
        <v>0</v>
      </c>
      <c r="K1013" t="s">
        <v>242</v>
      </c>
      <c r="L1013" t="s">
        <v>2160</v>
      </c>
      <c r="M1013" t="s">
        <v>7971</v>
      </c>
      <c r="N1013" t="s">
        <v>2147</v>
      </c>
      <c r="O1013" t="s">
        <v>568</v>
      </c>
    </row>
    <row r="1014" spans="1:15" x14ac:dyDescent="0.3">
      <c r="A1014" t="s">
        <v>2831</v>
      </c>
      <c r="B1014" t="s">
        <v>2831</v>
      </c>
      <c r="C1014" t="s">
        <v>4481</v>
      </c>
      <c r="D1014" s="47" t="s">
        <v>4356</v>
      </c>
      <c r="E1014" s="47">
        <v>44238.660561192133</v>
      </c>
      <c r="F1014" s="48">
        <v>2</v>
      </c>
      <c r="G1014" s="49">
        <v>13829</v>
      </c>
      <c r="H1014" t="s">
        <v>238</v>
      </c>
      <c r="I1014">
        <v>0</v>
      </c>
      <c r="J1014">
        <v>0</v>
      </c>
      <c r="K1014" t="s">
        <v>242</v>
      </c>
      <c r="L1014" t="s">
        <v>2160</v>
      </c>
      <c r="M1014" t="s">
        <v>4482</v>
      </c>
      <c r="N1014" t="s">
        <v>254</v>
      </c>
      <c r="O1014" t="s">
        <v>568</v>
      </c>
    </row>
    <row r="1015" spans="1:15" x14ac:dyDescent="0.3">
      <c r="A1015" t="s">
        <v>2831</v>
      </c>
      <c r="B1015" t="s">
        <v>2831</v>
      </c>
      <c r="C1015" t="s">
        <v>4004</v>
      </c>
      <c r="D1015" s="47" t="s">
        <v>3392</v>
      </c>
      <c r="E1015" s="47">
        <v>44238.659048032408</v>
      </c>
      <c r="F1015" s="48">
        <v>2</v>
      </c>
      <c r="G1015" s="49">
        <v>27021</v>
      </c>
      <c r="H1015" t="s">
        <v>238</v>
      </c>
      <c r="I1015">
        <v>0</v>
      </c>
      <c r="J1015">
        <v>0</v>
      </c>
      <c r="K1015" t="s">
        <v>246</v>
      </c>
      <c r="L1015" t="s">
        <v>2186</v>
      </c>
      <c r="M1015" t="s">
        <v>4005</v>
      </c>
      <c r="N1015" t="s">
        <v>254</v>
      </c>
      <c r="O1015" t="s">
        <v>568</v>
      </c>
    </row>
    <row r="1016" spans="1:15" x14ac:dyDescent="0.3">
      <c r="A1016" t="s">
        <v>2831</v>
      </c>
      <c r="B1016" t="s">
        <v>2831</v>
      </c>
      <c r="C1016" t="s">
        <v>8755</v>
      </c>
      <c r="D1016" s="47" t="s">
        <v>6615</v>
      </c>
      <c r="E1016" s="47">
        <v>44247.397751238423</v>
      </c>
      <c r="F1016" s="48">
        <v>2</v>
      </c>
      <c r="G1016" s="49">
        <v>83584</v>
      </c>
      <c r="H1016" t="s">
        <v>238</v>
      </c>
      <c r="I1016">
        <v>0</v>
      </c>
      <c r="J1016">
        <v>0</v>
      </c>
      <c r="K1016" t="s">
        <v>236</v>
      </c>
      <c r="L1016" t="s">
        <v>2186</v>
      </c>
      <c r="M1016" t="s">
        <v>8756</v>
      </c>
      <c r="N1016" t="s">
        <v>254</v>
      </c>
      <c r="O1016" t="s">
        <v>568</v>
      </c>
    </row>
    <row r="1017" spans="1:15" x14ac:dyDescent="0.3">
      <c r="A1017" t="s">
        <v>2831</v>
      </c>
      <c r="B1017" t="s">
        <v>2831</v>
      </c>
      <c r="C1017" t="s">
        <v>8818</v>
      </c>
      <c r="D1017" s="47" t="s">
        <v>2691</v>
      </c>
      <c r="E1017" s="47">
        <v>44249.541201655091</v>
      </c>
      <c r="F1017" s="48">
        <v>2</v>
      </c>
      <c r="G1017" s="49">
        <v>40551</v>
      </c>
      <c r="H1017" t="s">
        <v>249</v>
      </c>
      <c r="I1017">
        <v>0</v>
      </c>
      <c r="J1017">
        <v>0</v>
      </c>
      <c r="K1017" t="s">
        <v>236</v>
      </c>
      <c r="L1017" t="s">
        <v>2173</v>
      </c>
      <c r="M1017" t="s">
        <v>8819</v>
      </c>
      <c r="N1017" t="s">
        <v>254</v>
      </c>
      <c r="O1017" t="s">
        <v>568</v>
      </c>
    </row>
    <row r="1018" spans="1:15" x14ac:dyDescent="0.3">
      <c r="A1018" t="s">
        <v>2831</v>
      </c>
      <c r="B1018" t="s">
        <v>2831</v>
      </c>
      <c r="C1018" t="s">
        <v>3235</v>
      </c>
      <c r="D1018" s="47" t="s">
        <v>2945</v>
      </c>
      <c r="E1018" s="47">
        <v>44253.34427804398</v>
      </c>
      <c r="F1018" s="48">
        <v>2</v>
      </c>
      <c r="G1018" s="49">
        <v>25372</v>
      </c>
      <c r="H1018" t="s">
        <v>238</v>
      </c>
      <c r="I1018">
        <v>0</v>
      </c>
      <c r="J1018">
        <v>0</v>
      </c>
      <c r="K1018" t="s">
        <v>242</v>
      </c>
      <c r="L1018" t="s">
        <v>2160</v>
      </c>
      <c r="M1018" t="s">
        <v>2936</v>
      </c>
      <c r="N1018" t="s">
        <v>254</v>
      </c>
      <c r="O1018" t="s">
        <v>568</v>
      </c>
    </row>
    <row r="1019" spans="1:15" x14ac:dyDescent="0.3">
      <c r="A1019" t="s">
        <v>2831</v>
      </c>
      <c r="B1019" t="s">
        <v>2831</v>
      </c>
      <c r="C1019" t="s">
        <v>8930</v>
      </c>
      <c r="D1019" s="47" t="s">
        <v>5683</v>
      </c>
      <c r="E1019" s="47">
        <v>44252.41346585648</v>
      </c>
      <c r="F1019" s="48">
        <v>2</v>
      </c>
      <c r="G1019" s="49">
        <v>90318</v>
      </c>
      <c r="H1019" t="s">
        <v>249</v>
      </c>
      <c r="I1019">
        <v>0</v>
      </c>
      <c r="J1019">
        <v>0</v>
      </c>
      <c r="K1019" t="s">
        <v>246</v>
      </c>
      <c r="L1019" t="s">
        <v>2186</v>
      </c>
      <c r="M1019" t="s">
        <v>8931</v>
      </c>
      <c r="N1019" t="s">
        <v>254</v>
      </c>
      <c r="O1019" t="s">
        <v>568</v>
      </c>
    </row>
    <row r="1020" spans="1:15" x14ac:dyDescent="0.3">
      <c r="A1020" t="s">
        <v>2831</v>
      </c>
      <c r="B1020" t="s">
        <v>2831</v>
      </c>
      <c r="C1020" t="s">
        <v>9073</v>
      </c>
      <c r="D1020" s="47" t="s">
        <v>5622</v>
      </c>
      <c r="E1020" s="47">
        <v>44249.524595601855</v>
      </c>
      <c r="F1020" s="48">
        <v>2</v>
      </c>
      <c r="G1020" s="49">
        <v>40671</v>
      </c>
      <c r="H1020" t="s">
        <v>249</v>
      </c>
      <c r="I1020">
        <v>0</v>
      </c>
      <c r="J1020">
        <v>0</v>
      </c>
      <c r="K1020" t="s">
        <v>236</v>
      </c>
      <c r="L1020" t="s">
        <v>2186</v>
      </c>
      <c r="M1020" t="s">
        <v>9074</v>
      </c>
      <c r="N1020" t="s">
        <v>254</v>
      </c>
      <c r="O1020" t="s">
        <v>568</v>
      </c>
    </row>
    <row r="1021" spans="1:15" x14ac:dyDescent="0.3">
      <c r="A1021" t="s">
        <v>2831</v>
      </c>
      <c r="B1021" t="s">
        <v>2831</v>
      </c>
      <c r="C1021" t="s">
        <v>9257</v>
      </c>
      <c r="D1021" s="47" t="s">
        <v>5546</v>
      </c>
      <c r="E1021" s="47">
        <v>44253.659515937499</v>
      </c>
      <c r="F1021" s="48">
        <v>2</v>
      </c>
      <c r="G1021" s="49">
        <v>19545</v>
      </c>
      <c r="H1021" t="s">
        <v>238</v>
      </c>
      <c r="I1021">
        <v>0</v>
      </c>
      <c r="J1021">
        <v>0</v>
      </c>
      <c r="K1021" t="s">
        <v>242</v>
      </c>
      <c r="L1021" t="s">
        <v>2186</v>
      </c>
      <c r="M1021" t="s">
        <v>9258</v>
      </c>
      <c r="N1021" t="s">
        <v>254</v>
      </c>
      <c r="O1021" t="s">
        <v>568</v>
      </c>
    </row>
    <row r="1022" spans="1:15" x14ac:dyDescent="0.3">
      <c r="A1022" t="s">
        <v>2831</v>
      </c>
      <c r="B1022" t="s">
        <v>2831</v>
      </c>
      <c r="C1022" t="s">
        <v>9458</v>
      </c>
      <c r="D1022" s="47" t="s">
        <v>5945</v>
      </c>
      <c r="E1022" s="47">
        <v>44232.726592013889</v>
      </c>
      <c r="F1022" s="48">
        <v>2</v>
      </c>
      <c r="G1022" s="49">
        <v>37917</v>
      </c>
      <c r="H1022" t="s">
        <v>249</v>
      </c>
      <c r="I1022">
        <v>0</v>
      </c>
      <c r="J1022">
        <v>0</v>
      </c>
      <c r="K1022" t="s">
        <v>242</v>
      </c>
      <c r="L1022" t="s">
        <v>2186</v>
      </c>
      <c r="M1022" t="s">
        <v>9459</v>
      </c>
      <c r="N1022" t="s">
        <v>2147</v>
      </c>
      <c r="O1022" t="s">
        <v>568</v>
      </c>
    </row>
    <row r="1023" spans="1:15" x14ac:dyDescent="0.3">
      <c r="A1023" t="s">
        <v>2831</v>
      </c>
      <c r="B1023" t="s">
        <v>2831</v>
      </c>
      <c r="C1023" t="s">
        <v>9498</v>
      </c>
      <c r="D1023" s="47" t="s">
        <v>6295</v>
      </c>
      <c r="E1023" s="47">
        <v>44249.52053425926</v>
      </c>
      <c r="F1023" s="48">
        <v>2</v>
      </c>
      <c r="G1023" s="49">
        <v>49894</v>
      </c>
      <c r="H1023" t="s">
        <v>249</v>
      </c>
      <c r="I1023">
        <v>0</v>
      </c>
      <c r="J1023">
        <v>0</v>
      </c>
      <c r="K1023" t="s">
        <v>246</v>
      </c>
      <c r="L1023" t="s">
        <v>2186</v>
      </c>
      <c r="M1023" t="s">
        <v>9499</v>
      </c>
      <c r="N1023" t="s">
        <v>254</v>
      </c>
      <c r="O1023" t="s">
        <v>568</v>
      </c>
    </row>
    <row r="1024" spans="1:15" x14ac:dyDescent="0.3">
      <c r="A1024" t="s">
        <v>2831</v>
      </c>
      <c r="B1024" t="s">
        <v>2831</v>
      </c>
      <c r="C1024" t="s">
        <v>9573</v>
      </c>
      <c r="D1024" s="47" t="s">
        <v>5659</v>
      </c>
      <c r="E1024" s="47">
        <v>44250.478914039355</v>
      </c>
      <c r="F1024" s="48">
        <v>2</v>
      </c>
      <c r="G1024" s="49">
        <v>40252</v>
      </c>
      <c r="H1024" t="s">
        <v>238</v>
      </c>
      <c r="I1024">
        <v>0</v>
      </c>
      <c r="J1024">
        <v>0</v>
      </c>
      <c r="K1024" t="s">
        <v>246</v>
      </c>
      <c r="L1024" t="s">
        <v>2186</v>
      </c>
      <c r="M1024" t="s">
        <v>9574</v>
      </c>
      <c r="N1024" t="s">
        <v>254</v>
      </c>
      <c r="O1024" t="s">
        <v>568</v>
      </c>
    </row>
    <row r="1025" spans="1:15" x14ac:dyDescent="0.3">
      <c r="A1025" t="s">
        <v>2831</v>
      </c>
      <c r="B1025" t="s">
        <v>2831</v>
      </c>
      <c r="C1025" t="s">
        <v>3520</v>
      </c>
      <c r="D1025" s="47" t="s">
        <v>3473</v>
      </c>
      <c r="E1025" s="47">
        <v>44253.649613969908</v>
      </c>
      <c r="F1025" s="48">
        <v>2</v>
      </c>
      <c r="G1025" s="49">
        <v>22246</v>
      </c>
      <c r="H1025" t="s">
        <v>238</v>
      </c>
      <c r="I1025">
        <v>0</v>
      </c>
      <c r="J1025">
        <v>0</v>
      </c>
      <c r="K1025" t="s">
        <v>236</v>
      </c>
      <c r="L1025" t="s">
        <v>2176</v>
      </c>
      <c r="M1025" t="s">
        <v>3521</v>
      </c>
      <c r="N1025" t="s">
        <v>254</v>
      </c>
      <c r="O1025" t="s">
        <v>568</v>
      </c>
    </row>
    <row r="1026" spans="1:15" x14ac:dyDescent="0.3">
      <c r="A1026" t="s">
        <v>2831</v>
      </c>
      <c r="B1026" t="s">
        <v>2831</v>
      </c>
      <c r="C1026" t="s">
        <v>9921</v>
      </c>
      <c r="D1026" s="47" t="s">
        <v>6002</v>
      </c>
      <c r="E1026" s="47">
        <v>44235.647535300923</v>
      </c>
      <c r="F1026" s="48">
        <v>2</v>
      </c>
      <c r="G1026" s="49">
        <v>71102</v>
      </c>
      <c r="H1026" t="s">
        <v>249</v>
      </c>
      <c r="I1026">
        <v>0</v>
      </c>
      <c r="J1026">
        <v>0</v>
      </c>
      <c r="K1026" t="s">
        <v>236</v>
      </c>
      <c r="L1026" t="s">
        <v>1535</v>
      </c>
      <c r="M1026" t="s">
        <v>1535</v>
      </c>
      <c r="N1026" t="s">
        <v>254</v>
      </c>
      <c r="O1026" t="s">
        <v>568</v>
      </c>
    </row>
    <row r="1027" spans="1:15" x14ac:dyDescent="0.3">
      <c r="A1027" t="s">
        <v>2831</v>
      </c>
      <c r="B1027" t="s">
        <v>2831</v>
      </c>
      <c r="C1027" t="s">
        <v>9930</v>
      </c>
      <c r="D1027" s="47" t="s">
        <v>5475</v>
      </c>
      <c r="E1027" s="47">
        <v>44249.582758761571</v>
      </c>
      <c r="F1027" s="48">
        <v>2</v>
      </c>
      <c r="G1027" s="49">
        <v>24457</v>
      </c>
      <c r="H1027" t="s">
        <v>249</v>
      </c>
      <c r="I1027">
        <v>0</v>
      </c>
      <c r="J1027">
        <v>0</v>
      </c>
      <c r="K1027" t="s">
        <v>236</v>
      </c>
      <c r="L1027" t="s">
        <v>1535</v>
      </c>
      <c r="M1027" t="s">
        <v>1535</v>
      </c>
      <c r="N1027" t="s">
        <v>254</v>
      </c>
      <c r="O1027" t="s">
        <v>568</v>
      </c>
    </row>
    <row r="1028" spans="1:15" x14ac:dyDescent="0.3">
      <c r="A1028" t="s">
        <v>2831</v>
      </c>
      <c r="B1028" t="s">
        <v>2831</v>
      </c>
      <c r="C1028" t="s">
        <v>9957</v>
      </c>
      <c r="D1028" s="47" t="s">
        <v>7001</v>
      </c>
      <c r="E1028" s="47">
        <v>44249.579195833336</v>
      </c>
      <c r="F1028" s="48">
        <v>2</v>
      </c>
      <c r="G1028" s="49">
        <v>30828</v>
      </c>
      <c r="H1028" t="s">
        <v>249</v>
      </c>
      <c r="I1028">
        <v>0</v>
      </c>
      <c r="J1028">
        <v>0</v>
      </c>
      <c r="K1028" t="s">
        <v>236</v>
      </c>
      <c r="L1028" t="s">
        <v>1535</v>
      </c>
      <c r="M1028" t="s">
        <v>1535</v>
      </c>
      <c r="N1028" t="s">
        <v>254</v>
      </c>
      <c r="O1028" t="s">
        <v>568</v>
      </c>
    </row>
    <row r="1029" spans="1:15" x14ac:dyDescent="0.3">
      <c r="A1029" t="s">
        <v>2831</v>
      </c>
      <c r="B1029" t="s">
        <v>2831</v>
      </c>
      <c r="C1029" t="s">
        <v>9988</v>
      </c>
      <c r="D1029" s="47" t="s">
        <v>5455</v>
      </c>
      <c r="E1029" s="47">
        <v>44249.580144907406</v>
      </c>
      <c r="F1029" s="48">
        <v>2</v>
      </c>
      <c r="G1029" s="49">
        <v>30208</v>
      </c>
      <c r="H1029" t="s">
        <v>249</v>
      </c>
      <c r="I1029">
        <v>0</v>
      </c>
      <c r="J1029">
        <v>0</v>
      </c>
      <c r="K1029" t="s">
        <v>236</v>
      </c>
      <c r="L1029" t="s">
        <v>1535</v>
      </c>
      <c r="M1029" t="s">
        <v>1535</v>
      </c>
      <c r="N1029" t="s">
        <v>254</v>
      </c>
      <c r="O1029" t="s">
        <v>568</v>
      </c>
    </row>
    <row r="1030" spans="1:15" x14ac:dyDescent="0.3">
      <c r="A1030" t="s">
        <v>2831</v>
      </c>
      <c r="B1030" t="s">
        <v>2831</v>
      </c>
      <c r="C1030" t="s">
        <v>10022</v>
      </c>
      <c r="D1030" s="47" t="s">
        <v>5475</v>
      </c>
      <c r="E1030" s="47">
        <v>44249.580969710645</v>
      </c>
      <c r="F1030" s="48">
        <v>2</v>
      </c>
      <c r="G1030" s="49">
        <v>16962</v>
      </c>
      <c r="H1030" t="s">
        <v>249</v>
      </c>
      <c r="I1030">
        <v>0</v>
      </c>
      <c r="J1030">
        <v>0</v>
      </c>
      <c r="K1030" t="s">
        <v>236</v>
      </c>
      <c r="L1030" t="s">
        <v>1535</v>
      </c>
      <c r="M1030" t="s">
        <v>1535</v>
      </c>
      <c r="N1030" t="s">
        <v>254</v>
      </c>
      <c r="O1030" t="s">
        <v>568</v>
      </c>
    </row>
    <row r="1031" spans="1:15" x14ac:dyDescent="0.3">
      <c r="A1031" t="s">
        <v>2831</v>
      </c>
      <c r="B1031" t="s">
        <v>2831</v>
      </c>
      <c r="C1031" t="s">
        <v>10100</v>
      </c>
      <c r="D1031" s="47" t="s">
        <v>5724</v>
      </c>
      <c r="E1031" s="47">
        <v>44239.638613425923</v>
      </c>
      <c r="F1031" s="48">
        <v>2</v>
      </c>
      <c r="G1031" s="49">
        <v>70296</v>
      </c>
      <c r="H1031" t="s">
        <v>249</v>
      </c>
      <c r="I1031">
        <v>0</v>
      </c>
      <c r="J1031">
        <v>0</v>
      </c>
      <c r="K1031" t="s">
        <v>236</v>
      </c>
      <c r="L1031" t="s">
        <v>1535</v>
      </c>
      <c r="M1031" t="s">
        <v>1535</v>
      </c>
      <c r="N1031" t="s">
        <v>254</v>
      </c>
      <c r="O1031" t="s">
        <v>568</v>
      </c>
    </row>
    <row r="1032" spans="1:15" x14ac:dyDescent="0.3">
      <c r="A1032" t="s">
        <v>2831</v>
      </c>
      <c r="B1032" t="s">
        <v>2831</v>
      </c>
      <c r="C1032" t="s">
        <v>10220</v>
      </c>
      <c r="D1032" s="47" t="s">
        <v>6295</v>
      </c>
      <c r="E1032" s="47">
        <v>44245.597087071757</v>
      </c>
      <c r="F1032" s="48">
        <v>2</v>
      </c>
      <c r="G1032" s="49">
        <v>39248</v>
      </c>
      <c r="H1032" t="s">
        <v>249</v>
      </c>
      <c r="I1032">
        <v>0</v>
      </c>
      <c r="J1032">
        <v>0</v>
      </c>
      <c r="K1032" t="s">
        <v>246</v>
      </c>
      <c r="L1032" t="s">
        <v>2186</v>
      </c>
      <c r="M1032" t="s">
        <v>10221</v>
      </c>
      <c r="N1032" t="s">
        <v>254</v>
      </c>
      <c r="O1032" t="s">
        <v>568</v>
      </c>
    </row>
    <row r="1033" spans="1:15" x14ac:dyDescent="0.3">
      <c r="A1033" t="s">
        <v>2831</v>
      </c>
      <c r="B1033" t="s">
        <v>2831</v>
      </c>
      <c r="C1033" t="s">
        <v>5112</v>
      </c>
      <c r="D1033" s="47" t="s">
        <v>2638</v>
      </c>
      <c r="E1033" s="47">
        <v>44254.434846678239</v>
      </c>
      <c r="F1033" s="48">
        <v>2</v>
      </c>
      <c r="G1033" s="49">
        <v>29814</v>
      </c>
      <c r="H1033" t="s">
        <v>249</v>
      </c>
      <c r="I1033">
        <v>0</v>
      </c>
      <c r="J1033">
        <v>0</v>
      </c>
      <c r="K1033" t="s">
        <v>242</v>
      </c>
      <c r="L1033" t="s">
        <v>2160</v>
      </c>
      <c r="M1033" t="s">
        <v>5114</v>
      </c>
      <c r="N1033" t="s">
        <v>254</v>
      </c>
      <c r="O1033" t="s">
        <v>568</v>
      </c>
    </row>
    <row r="1034" spans="1:15" x14ac:dyDescent="0.3">
      <c r="A1034" t="s">
        <v>2831</v>
      </c>
      <c r="B1034" t="s">
        <v>2831</v>
      </c>
      <c r="C1034" t="s">
        <v>3100</v>
      </c>
      <c r="D1034" s="47" t="s">
        <v>2935</v>
      </c>
      <c r="E1034" s="47">
        <v>44249.558202199078</v>
      </c>
      <c r="F1034" s="48">
        <v>2</v>
      </c>
      <c r="G1034" s="49">
        <v>30085</v>
      </c>
      <c r="H1034" t="s">
        <v>249</v>
      </c>
      <c r="I1034">
        <v>0</v>
      </c>
      <c r="J1034">
        <v>0</v>
      </c>
      <c r="K1034" t="s">
        <v>236</v>
      </c>
      <c r="L1034" t="s">
        <v>2160</v>
      </c>
      <c r="M1034" t="s">
        <v>2992</v>
      </c>
      <c r="N1034" t="s">
        <v>254</v>
      </c>
      <c r="O1034" t="s">
        <v>568</v>
      </c>
    </row>
    <row r="1035" spans="1:15" x14ac:dyDescent="0.3">
      <c r="A1035" t="s">
        <v>2831</v>
      </c>
      <c r="B1035" t="s">
        <v>2831</v>
      </c>
      <c r="C1035" t="s">
        <v>10459</v>
      </c>
      <c r="D1035" s="47" t="s">
        <v>5602</v>
      </c>
      <c r="E1035" s="47">
        <v>44253.332551620369</v>
      </c>
      <c r="F1035" s="48">
        <v>2</v>
      </c>
      <c r="G1035" s="49">
        <v>4311</v>
      </c>
      <c r="H1035" t="s">
        <v>238</v>
      </c>
      <c r="I1035">
        <v>0</v>
      </c>
      <c r="J1035">
        <v>0</v>
      </c>
      <c r="K1035" t="s">
        <v>241</v>
      </c>
      <c r="L1035" t="s">
        <v>2186</v>
      </c>
      <c r="M1035" t="s">
        <v>10460</v>
      </c>
      <c r="N1035" t="s">
        <v>254</v>
      </c>
      <c r="O1035" t="s">
        <v>568</v>
      </c>
    </row>
    <row r="1036" spans="1:15" x14ac:dyDescent="0.3">
      <c r="A1036" t="s">
        <v>2831</v>
      </c>
      <c r="B1036" t="s">
        <v>2831</v>
      </c>
      <c r="C1036" t="s">
        <v>10686</v>
      </c>
      <c r="D1036" s="47" t="s">
        <v>5549</v>
      </c>
      <c r="E1036" s="47">
        <v>44253.35679302083</v>
      </c>
      <c r="F1036" s="48">
        <v>2</v>
      </c>
      <c r="G1036" s="49">
        <v>60169</v>
      </c>
      <c r="H1036" t="s">
        <v>249</v>
      </c>
      <c r="I1036">
        <v>0</v>
      </c>
      <c r="J1036">
        <v>0</v>
      </c>
      <c r="K1036" t="s">
        <v>236</v>
      </c>
      <c r="L1036" t="s">
        <v>2186</v>
      </c>
      <c r="M1036" t="s">
        <v>10687</v>
      </c>
      <c r="N1036" t="s">
        <v>254</v>
      </c>
      <c r="O1036" t="s">
        <v>568</v>
      </c>
    </row>
    <row r="1037" spans="1:15" x14ac:dyDescent="0.3">
      <c r="A1037" t="s">
        <v>2831</v>
      </c>
      <c r="B1037" t="s">
        <v>2831</v>
      </c>
      <c r="C1037" t="s">
        <v>10736</v>
      </c>
      <c r="D1037" s="47" t="s">
        <v>2500</v>
      </c>
      <c r="E1037" s="47">
        <v>44237.367893136572</v>
      </c>
      <c r="F1037" s="48">
        <v>2</v>
      </c>
      <c r="G1037" s="49">
        <v>4536</v>
      </c>
      <c r="H1037" t="s">
        <v>238</v>
      </c>
      <c r="I1037">
        <v>0</v>
      </c>
      <c r="J1037">
        <v>0</v>
      </c>
      <c r="K1037" t="s">
        <v>242</v>
      </c>
      <c r="L1037" t="s">
        <v>2160</v>
      </c>
      <c r="M1037" t="s">
        <v>10737</v>
      </c>
      <c r="N1037" t="s">
        <v>2147</v>
      </c>
      <c r="O1037" t="s">
        <v>568</v>
      </c>
    </row>
    <row r="1038" spans="1:15" x14ac:dyDescent="0.3">
      <c r="A1038" t="s">
        <v>2831</v>
      </c>
      <c r="B1038" t="s">
        <v>2831</v>
      </c>
      <c r="C1038" t="s">
        <v>5574</v>
      </c>
      <c r="D1038" s="47" t="s">
        <v>2481</v>
      </c>
      <c r="E1038" s="47">
        <v>44210.628817673613</v>
      </c>
      <c r="F1038" s="48">
        <v>2.0833333333333335</v>
      </c>
      <c r="G1038" s="49">
        <v>71272</v>
      </c>
      <c r="H1038" t="s">
        <v>238</v>
      </c>
      <c r="I1038">
        <v>0</v>
      </c>
      <c r="J1038">
        <v>0</v>
      </c>
      <c r="K1038" t="s">
        <v>246</v>
      </c>
      <c r="L1038" t="s">
        <v>2160</v>
      </c>
      <c r="M1038" t="s">
        <v>5575</v>
      </c>
      <c r="N1038" t="s">
        <v>254</v>
      </c>
      <c r="O1038" t="s">
        <v>568</v>
      </c>
    </row>
    <row r="1039" spans="1:15" x14ac:dyDescent="0.3">
      <c r="A1039" t="s">
        <v>2831</v>
      </c>
      <c r="B1039" t="s">
        <v>2831</v>
      </c>
      <c r="C1039" t="s">
        <v>5576</v>
      </c>
      <c r="D1039" s="47" t="s">
        <v>5577</v>
      </c>
      <c r="E1039" s="47">
        <v>44225.649606597224</v>
      </c>
      <c r="F1039" s="48">
        <v>2.0833333333333335</v>
      </c>
      <c r="G1039" s="49">
        <v>43594</v>
      </c>
      <c r="H1039" t="s">
        <v>238</v>
      </c>
      <c r="I1039">
        <v>0</v>
      </c>
      <c r="J1039">
        <v>0</v>
      </c>
      <c r="K1039" t="s">
        <v>242</v>
      </c>
      <c r="L1039" t="s">
        <v>2186</v>
      </c>
      <c r="M1039" t="s">
        <v>5578</v>
      </c>
      <c r="N1039" t="s">
        <v>2147</v>
      </c>
      <c r="O1039" t="s">
        <v>568</v>
      </c>
    </row>
    <row r="1040" spans="1:15" x14ac:dyDescent="0.3">
      <c r="A1040" t="s">
        <v>2831</v>
      </c>
      <c r="B1040" t="s">
        <v>2831</v>
      </c>
      <c r="C1040" t="s">
        <v>5685</v>
      </c>
      <c r="D1040" s="47" t="s">
        <v>5686</v>
      </c>
      <c r="E1040" s="47">
        <v>44225.653353969908</v>
      </c>
      <c r="F1040" s="48">
        <v>2.0833333333333335</v>
      </c>
      <c r="G1040" s="49">
        <v>32232</v>
      </c>
      <c r="H1040" t="s">
        <v>238</v>
      </c>
      <c r="I1040">
        <v>0</v>
      </c>
      <c r="J1040">
        <v>0</v>
      </c>
      <c r="K1040" t="s">
        <v>236</v>
      </c>
      <c r="L1040" t="s">
        <v>2186</v>
      </c>
      <c r="M1040" t="s">
        <v>5687</v>
      </c>
      <c r="N1040" t="s">
        <v>2147</v>
      </c>
      <c r="O1040" t="s">
        <v>568</v>
      </c>
    </row>
    <row r="1041" spans="1:15" x14ac:dyDescent="0.3">
      <c r="A1041" t="s">
        <v>2831</v>
      </c>
      <c r="B1041" t="s">
        <v>2831</v>
      </c>
      <c r="C1041" t="s">
        <v>5733</v>
      </c>
      <c r="D1041" s="47" t="s">
        <v>5724</v>
      </c>
      <c r="E1041" s="47">
        <v>44208.714708136577</v>
      </c>
      <c r="F1041" s="48">
        <v>2.0833333333333335</v>
      </c>
      <c r="G1041" s="49">
        <v>109762</v>
      </c>
      <c r="H1041" t="s">
        <v>238</v>
      </c>
      <c r="I1041">
        <v>0</v>
      </c>
      <c r="J1041">
        <v>0</v>
      </c>
      <c r="K1041" t="s">
        <v>242</v>
      </c>
      <c r="L1041" t="s">
        <v>2186</v>
      </c>
      <c r="M1041" t="s">
        <v>5734</v>
      </c>
      <c r="N1041" t="s">
        <v>2147</v>
      </c>
      <c r="O1041" t="s">
        <v>568</v>
      </c>
    </row>
    <row r="1042" spans="1:15" x14ac:dyDescent="0.3">
      <c r="A1042" t="s">
        <v>2831</v>
      </c>
      <c r="B1042" t="s">
        <v>2831</v>
      </c>
      <c r="C1042" t="s">
        <v>5802</v>
      </c>
      <c r="D1042" s="47" t="s">
        <v>5524</v>
      </c>
      <c r="E1042" s="47">
        <v>44214.712037766207</v>
      </c>
      <c r="F1042" s="48">
        <v>2.0833333333333335</v>
      </c>
      <c r="G1042" s="49">
        <v>13232</v>
      </c>
      <c r="H1042" t="s">
        <v>249</v>
      </c>
      <c r="I1042">
        <v>0</v>
      </c>
      <c r="J1042">
        <v>0</v>
      </c>
      <c r="K1042" t="s">
        <v>242</v>
      </c>
      <c r="L1042" t="s">
        <v>2186</v>
      </c>
      <c r="M1042" t="s">
        <v>5803</v>
      </c>
      <c r="N1042" t="s">
        <v>2147</v>
      </c>
      <c r="O1042" t="s">
        <v>568</v>
      </c>
    </row>
    <row r="1043" spans="1:15" x14ac:dyDescent="0.3">
      <c r="A1043" t="s">
        <v>2831</v>
      </c>
      <c r="B1043" t="s">
        <v>2831</v>
      </c>
      <c r="C1043" t="s">
        <v>5883</v>
      </c>
      <c r="D1043" s="47" t="s">
        <v>5530</v>
      </c>
      <c r="E1043" s="47">
        <v>44198.430835729167</v>
      </c>
      <c r="F1043" s="48">
        <v>2.0833333333333335</v>
      </c>
      <c r="G1043" s="49">
        <v>21032</v>
      </c>
      <c r="H1043" t="s">
        <v>249</v>
      </c>
      <c r="I1043">
        <v>0</v>
      </c>
      <c r="J1043">
        <v>0</v>
      </c>
      <c r="K1043" t="s">
        <v>242</v>
      </c>
      <c r="L1043" t="s">
        <v>2186</v>
      </c>
      <c r="M1043" t="s">
        <v>5884</v>
      </c>
      <c r="N1043" t="s">
        <v>254</v>
      </c>
      <c r="O1043" t="s">
        <v>568</v>
      </c>
    </row>
    <row r="1044" spans="1:15" x14ac:dyDescent="0.3">
      <c r="A1044" t="s">
        <v>2831</v>
      </c>
      <c r="B1044" t="s">
        <v>2831</v>
      </c>
      <c r="C1044" t="s">
        <v>4652</v>
      </c>
      <c r="D1044" s="47" t="s">
        <v>4553</v>
      </c>
      <c r="E1044" s="47">
        <v>44223.615816898149</v>
      </c>
      <c r="F1044" s="48">
        <v>2.0833333333333335</v>
      </c>
      <c r="G1044" s="49">
        <v>40928</v>
      </c>
      <c r="H1044" t="s">
        <v>249</v>
      </c>
      <c r="I1044">
        <v>0</v>
      </c>
      <c r="J1044">
        <v>0</v>
      </c>
      <c r="K1044" t="s">
        <v>236</v>
      </c>
      <c r="L1044" t="s">
        <v>2160</v>
      </c>
      <c r="M1044" t="s">
        <v>4381</v>
      </c>
      <c r="N1044" t="s">
        <v>254</v>
      </c>
      <c r="O1044" t="s">
        <v>568</v>
      </c>
    </row>
    <row r="1045" spans="1:15" x14ac:dyDescent="0.3">
      <c r="A1045" t="s">
        <v>2831</v>
      </c>
      <c r="B1045" t="s">
        <v>2831</v>
      </c>
      <c r="C1045" t="s">
        <v>3491</v>
      </c>
      <c r="D1045" s="47" t="s">
        <v>3356</v>
      </c>
      <c r="E1045" s="47">
        <v>44211.620413657409</v>
      </c>
      <c r="F1045" s="48">
        <v>2.0833333333333335</v>
      </c>
      <c r="G1045" s="49">
        <v>9418</v>
      </c>
      <c r="H1045" t="s">
        <v>238</v>
      </c>
      <c r="I1045">
        <v>0</v>
      </c>
      <c r="J1045">
        <v>0</v>
      </c>
      <c r="K1045" t="s">
        <v>242</v>
      </c>
      <c r="L1045" t="s">
        <v>2186</v>
      </c>
      <c r="M1045" t="s">
        <v>3492</v>
      </c>
      <c r="N1045" t="s">
        <v>254</v>
      </c>
      <c r="O1045" t="s">
        <v>568</v>
      </c>
    </row>
    <row r="1046" spans="1:15" x14ac:dyDescent="0.3">
      <c r="A1046" t="s">
        <v>2831</v>
      </c>
      <c r="B1046" t="s">
        <v>2831</v>
      </c>
      <c r="C1046" t="s">
        <v>6365</v>
      </c>
      <c r="D1046" s="47" t="s">
        <v>5577</v>
      </c>
      <c r="E1046" s="47">
        <v>44216.64355552083</v>
      </c>
      <c r="F1046" s="48">
        <v>2.0833333333333335</v>
      </c>
      <c r="G1046" s="49">
        <v>28282</v>
      </c>
      <c r="H1046" t="s">
        <v>238</v>
      </c>
      <c r="I1046">
        <v>0</v>
      </c>
      <c r="J1046">
        <v>0</v>
      </c>
      <c r="K1046" t="s">
        <v>246</v>
      </c>
      <c r="L1046" t="s">
        <v>2186</v>
      </c>
      <c r="M1046" t="s">
        <v>6366</v>
      </c>
      <c r="N1046" t="s">
        <v>2147</v>
      </c>
      <c r="O1046" t="s">
        <v>568</v>
      </c>
    </row>
    <row r="1047" spans="1:15" x14ac:dyDescent="0.3">
      <c r="A1047" t="s">
        <v>2831</v>
      </c>
      <c r="B1047" t="s">
        <v>2831</v>
      </c>
      <c r="C1047" t="s">
        <v>3432</v>
      </c>
      <c r="D1047" s="47" t="s">
        <v>3386</v>
      </c>
      <c r="E1047" s="47">
        <v>44224.708103090277</v>
      </c>
      <c r="F1047" s="48">
        <v>2.0833333333333335</v>
      </c>
      <c r="G1047" s="49">
        <v>45064</v>
      </c>
      <c r="H1047" t="s">
        <v>238</v>
      </c>
      <c r="I1047">
        <v>0</v>
      </c>
      <c r="J1047">
        <v>0</v>
      </c>
      <c r="K1047" t="s">
        <v>241</v>
      </c>
      <c r="L1047" t="s">
        <v>2186</v>
      </c>
      <c r="M1047" t="s">
        <v>3433</v>
      </c>
      <c r="N1047" t="s">
        <v>254</v>
      </c>
      <c r="O1047" t="s">
        <v>568</v>
      </c>
    </row>
    <row r="1048" spans="1:15" x14ac:dyDescent="0.3">
      <c r="A1048" t="s">
        <v>2831</v>
      </c>
      <c r="B1048" t="s">
        <v>2831</v>
      </c>
      <c r="C1048" t="s">
        <v>6691</v>
      </c>
      <c r="D1048" s="47" t="s">
        <v>2669</v>
      </c>
      <c r="E1048" s="47">
        <v>44202.50243576389</v>
      </c>
      <c r="F1048" s="48">
        <v>2.0833333333333335</v>
      </c>
      <c r="G1048" s="49">
        <v>41943</v>
      </c>
      <c r="H1048" t="s">
        <v>249</v>
      </c>
      <c r="I1048">
        <v>0</v>
      </c>
      <c r="J1048">
        <v>0</v>
      </c>
      <c r="K1048" t="s">
        <v>236</v>
      </c>
      <c r="L1048" t="s">
        <v>2173</v>
      </c>
      <c r="M1048" t="s">
        <v>6692</v>
      </c>
      <c r="N1048" t="s">
        <v>2147</v>
      </c>
      <c r="O1048" t="s">
        <v>568</v>
      </c>
    </row>
    <row r="1049" spans="1:15" x14ac:dyDescent="0.3">
      <c r="A1049" t="s">
        <v>2831</v>
      </c>
      <c r="B1049" t="s">
        <v>2831</v>
      </c>
      <c r="C1049" t="s">
        <v>6943</v>
      </c>
      <c r="D1049" s="47" t="s">
        <v>5497</v>
      </c>
      <c r="E1049" s="47">
        <v>44226.502711111112</v>
      </c>
      <c r="F1049" s="48">
        <v>2.0833333333333335</v>
      </c>
      <c r="G1049" s="49">
        <v>18279</v>
      </c>
      <c r="H1049" t="s">
        <v>238</v>
      </c>
      <c r="I1049">
        <v>0</v>
      </c>
      <c r="J1049">
        <v>0</v>
      </c>
      <c r="K1049" t="s">
        <v>242</v>
      </c>
      <c r="L1049" t="s">
        <v>2186</v>
      </c>
      <c r="M1049" t="s">
        <v>6944</v>
      </c>
      <c r="N1049" t="s">
        <v>254</v>
      </c>
      <c r="O1049" t="s">
        <v>568</v>
      </c>
    </row>
    <row r="1050" spans="1:15" x14ac:dyDescent="0.3">
      <c r="A1050" t="s">
        <v>2831</v>
      </c>
      <c r="B1050" t="s">
        <v>2831</v>
      </c>
      <c r="C1050" t="s">
        <v>7017</v>
      </c>
      <c r="D1050" s="47" t="s">
        <v>5867</v>
      </c>
      <c r="E1050" s="47">
        <v>44226.50313394676</v>
      </c>
      <c r="F1050" s="48">
        <v>2.0833333333333335</v>
      </c>
      <c r="G1050" s="49">
        <v>36864</v>
      </c>
      <c r="H1050" t="s">
        <v>238</v>
      </c>
      <c r="I1050">
        <v>0</v>
      </c>
      <c r="J1050">
        <v>0</v>
      </c>
      <c r="K1050" t="s">
        <v>242</v>
      </c>
      <c r="L1050" t="s">
        <v>2186</v>
      </c>
      <c r="M1050" t="s">
        <v>7018</v>
      </c>
      <c r="N1050" t="s">
        <v>254</v>
      </c>
      <c r="O1050" t="s">
        <v>568</v>
      </c>
    </row>
    <row r="1051" spans="1:15" x14ac:dyDescent="0.3">
      <c r="A1051" t="s">
        <v>2831</v>
      </c>
      <c r="B1051" t="s">
        <v>2831</v>
      </c>
      <c r="C1051" t="s">
        <v>7306</v>
      </c>
      <c r="D1051" s="47" t="s">
        <v>5513</v>
      </c>
      <c r="E1051" s="47">
        <v>44223.316073923612</v>
      </c>
      <c r="F1051" s="48">
        <v>2.0833333333333335</v>
      </c>
      <c r="G1051" s="49">
        <v>58044</v>
      </c>
      <c r="H1051" t="s">
        <v>238</v>
      </c>
      <c r="I1051">
        <v>0</v>
      </c>
      <c r="J1051">
        <v>0</v>
      </c>
      <c r="K1051" t="s">
        <v>246</v>
      </c>
      <c r="L1051" t="s">
        <v>2186</v>
      </c>
      <c r="M1051" t="s">
        <v>7307</v>
      </c>
      <c r="N1051" t="s">
        <v>254</v>
      </c>
      <c r="O1051" t="s">
        <v>568</v>
      </c>
    </row>
    <row r="1052" spans="1:15" x14ac:dyDescent="0.3">
      <c r="A1052" t="s">
        <v>2831</v>
      </c>
      <c r="B1052" t="s">
        <v>2831</v>
      </c>
      <c r="C1052" t="s">
        <v>7340</v>
      </c>
      <c r="D1052" s="47" t="s">
        <v>5642</v>
      </c>
      <c r="E1052" s="47">
        <v>44225.646244525466</v>
      </c>
      <c r="F1052" s="48">
        <v>2.0833333333333335</v>
      </c>
      <c r="G1052" s="49">
        <v>40355</v>
      </c>
      <c r="H1052" t="s">
        <v>238</v>
      </c>
      <c r="I1052">
        <v>0</v>
      </c>
      <c r="J1052">
        <v>0</v>
      </c>
      <c r="K1052" t="s">
        <v>236</v>
      </c>
      <c r="L1052" t="s">
        <v>2186</v>
      </c>
      <c r="M1052" t="s">
        <v>7341</v>
      </c>
      <c r="N1052" t="s">
        <v>254</v>
      </c>
      <c r="O1052" t="s">
        <v>568</v>
      </c>
    </row>
    <row r="1053" spans="1:15" x14ac:dyDescent="0.3">
      <c r="A1053" t="s">
        <v>2831</v>
      </c>
      <c r="B1053" t="s">
        <v>2831</v>
      </c>
      <c r="C1053" t="s">
        <v>7606</v>
      </c>
      <c r="D1053" s="47" t="s">
        <v>6140</v>
      </c>
      <c r="E1053" s="47">
        <v>44216.616879629626</v>
      </c>
      <c r="F1053" s="48">
        <v>2.0833333333333335</v>
      </c>
      <c r="G1053" s="49">
        <v>26411</v>
      </c>
      <c r="H1053" t="s">
        <v>238</v>
      </c>
      <c r="I1053">
        <v>0</v>
      </c>
      <c r="J1053">
        <v>0</v>
      </c>
      <c r="K1053" t="s">
        <v>242</v>
      </c>
      <c r="L1053" t="s">
        <v>2186</v>
      </c>
      <c r="M1053" t="s">
        <v>7607</v>
      </c>
      <c r="N1053" t="s">
        <v>2147</v>
      </c>
      <c r="O1053" t="s">
        <v>568</v>
      </c>
    </row>
    <row r="1054" spans="1:15" x14ac:dyDescent="0.3">
      <c r="A1054" t="s">
        <v>2831</v>
      </c>
      <c r="B1054" t="s">
        <v>2831</v>
      </c>
      <c r="C1054" t="s">
        <v>7646</v>
      </c>
      <c r="D1054" s="47" t="s">
        <v>5978</v>
      </c>
      <c r="E1054" s="47">
        <v>44226.501289965279</v>
      </c>
      <c r="F1054" s="48">
        <v>2.0833333333333335</v>
      </c>
      <c r="G1054" s="49">
        <v>30055</v>
      </c>
      <c r="H1054" t="s">
        <v>238</v>
      </c>
      <c r="I1054">
        <v>0</v>
      </c>
      <c r="J1054">
        <v>0</v>
      </c>
      <c r="K1054" t="s">
        <v>246</v>
      </c>
      <c r="L1054" t="s">
        <v>2186</v>
      </c>
      <c r="M1054" t="s">
        <v>7647</v>
      </c>
      <c r="N1054" t="s">
        <v>254</v>
      </c>
      <c r="O1054" t="s">
        <v>568</v>
      </c>
    </row>
    <row r="1055" spans="1:15" x14ac:dyDescent="0.3">
      <c r="A1055" t="s">
        <v>2831</v>
      </c>
      <c r="B1055" t="s">
        <v>2831</v>
      </c>
      <c r="C1055" t="s">
        <v>7704</v>
      </c>
      <c r="D1055" s="47" t="s">
        <v>2655</v>
      </c>
      <c r="E1055" s="47">
        <v>44226.500759224538</v>
      </c>
      <c r="F1055" s="48">
        <v>2.0833333333333335</v>
      </c>
      <c r="G1055" s="49">
        <v>49022</v>
      </c>
      <c r="H1055" t="s">
        <v>238</v>
      </c>
      <c r="I1055">
        <v>0</v>
      </c>
      <c r="J1055">
        <v>0</v>
      </c>
      <c r="K1055" t="s">
        <v>242</v>
      </c>
      <c r="L1055" t="s">
        <v>2160</v>
      </c>
      <c r="M1055" t="s">
        <v>7705</v>
      </c>
      <c r="N1055" t="s">
        <v>254</v>
      </c>
      <c r="O1055" t="s">
        <v>568</v>
      </c>
    </row>
    <row r="1056" spans="1:15" x14ac:dyDescent="0.3">
      <c r="A1056" t="s">
        <v>2831</v>
      </c>
      <c r="B1056" t="s">
        <v>2831</v>
      </c>
      <c r="C1056" t="s">
        <v>7790</v>
      </c>
      <c r="D1056" s="47" t="s">
        <v>6295</v>
      </c>
      <c r="E1056" s="47">
        <v>44203.441466585646</v>
      </c>
      <c r="F1056" s="48">
        <v>2.0833333333333335</v>
      </c>
      <c r="G1056" s="49">
        <v>100062</v>
      </c>
      <c r="H1056" t="s">
        <v>249</v>
      </c>
      <c r="I1056">
        <v>0</v>
      </c>
      <c r="J1056">
        <v>0</v>
      </c>
      <c r="K1056" t="s">
        <v>242</v>
      </c>
      <c r="L1056" t="s">
        <v>2186</v>
      </c>
      <c r="M1056" t="s">
        <v>7791</v>
      </c>
      <c r="N1056" t="s">
        <v>2147</v>
      </c>
      <c r="O1056" t="s">
        <v>568</v>
      </c>
    </row>
    <row r="1057" spans="1:15" x14ac:dyDescent="0.3">
      <c r="A1057" t="s">
        <v>2831</v>
      </c>
      <c r="B1057" t="s">
        <v>2831</v>
      </c>
      <c r="C1057" t="s">
        <v>5348</v>
      </c>
      <c r="D1057" s="47" t="s">
        <v>2641</v>
      </c>
      <c r="E1057" s="47">
        <v>44200.64954140046</v>
      </c>
      <c r="F1057" s="48">
        <v>2.0833333333333335</v>
      </c>
      <c r="G1057" s="49">
        <v>13397</v>
      </c>
      <c r="H1057" t="s">
        <v>238</v>
      </c>
      <c r="I1057">
        <v>0</v>
      </c>
      <c r="J1057">
        <v>0</v>
      </c>
      <c r="K1057" t="s">
        <v>246</v>
      </c>
      <c r="L1057" t="s">
        <v>2173</v>
      </c>
      <c r="M1057" t="s">
        <v>5350</v>
      </c>
      <c r="N1057" t="s">
        <v>254</v>
      </c>
      <c r="O1057" t="s">
        <v>568</v>
      </c>
    </row>
    <row r="1058" spans="1:15" x14ac:dyDescent="0.3">
      <c r="A1058" t="s">
        <v>2831</v>
      </c>
      <c r="B1058" t="s">
        <v>2831</v>
      </c>
      <c r="C1058" t="s">
        <v>7960</v>
      </c>
      <c r="D1058" s="47" t="s">
        <v>5652</v>
      </c>
      <c r="E1058" s="47">
        <v>44222.335541817127</v>
      </c>
      <c r="F1058" s="48">
        <v>2.0833333333333335</v>
      </c>
      <c r="G1058" s="49">
        <v>60866</v>
      </c>
      <c r="H1058" t="s">
        <v>249</v>
      </c>
      <c r="I1058">
        <v>0</v>
      </c>
      <c r="J1058">
        <v>0</v>
      </c>
      <c r="K1058" t="s">
        <v>242</v>
      </c>
      <c r="L1058" t="s">
        <v>2186</v>
      </c>
      <c r="M1058" t="s">
        <v>7961</v>
      </c>
      <c r="N1058" t="s">
        <v>254</v>
      </c>
      <c r="O1058" t="s">
        <v>568</v>
      </c>
    </row>
    <row r="1059" spans="1:15" x14ac:dyDescent="0.3">
      <c r="A1059" t="s">
        <v>2831</v>
      </c>
      <c r="B1059" t="s">
        <v>2831</v>
      </c>
      <c r="C1059" t="s">
        <v>7962</v>
      </c>
      <c r="D1059" s="47" t="s">
        <v>2485</v>
      </c>
      <c r="E1059" s="47">
        <v>44218.367238541665</v>
      </c>
      <c r="F1059" s="48">
        <v>2.0833333333333335</v>
      </c>
      <c r="G1059" s="49">
        <v>41913</v>
      </c>
      <c r="H1059" t="s">
        <v>249</v>
      </c>
      <c r="I1059">
        <v>0</v>
      </c>
      <c r="J1059">
        <v>0</v>
      </c>
      <c r="K1059" t="s">
        <v>236</v>
      </c>
      <c r="L1059" t="s">
        <v>2160</v>
      </c>
      <c r="M1059" t="s">
        <v>7963</v>
      </c>
      <c r="N1059" t="s">
        <v>254</v>
      </c>
      <c r="O1059" t="s">
        <v>568</v>
      </c>
    </row>
    <row r="1060" spans="1:15" x14ac:dyDescent="0.3">
      <c r="A1060" t="s">
        <v>2831</v>
      </c>
      <c r="B1060" t="s">
        <v>2831</v>
      </c>
      <c r="C1060" t="s">
        <v>7984</v>
      </c>
      <c r="D1060" s="47" t="s">
        <v>5519</v>
      </c>
      <c r="E1060" s="47">
        <v>44226.498721909724</v>
      </c>
      <c r="F1060" s="48">
        <v>2.0833333333333335</v>
      </c>
      <c r="G1060" s="49">
        <v>50384</v>
      </c>
      <c r="H1060" t="s">
        <v>238</v>
      </c>
      <c r="I1060">
        <v>0</v>
      </c>
      <c r="J1060">
        <v>0</v>
      </c>
      <c r="K1060" t="s">
        <v>241</v>
      </c>
      <c r="L1060" t="s">
        <v>2186</v>
      </c>
      <c r="M1060" t="s">
        <v>7985</v>
      </c>
      <c r="N1060" t="s">
        <v>254</v>
      </c>
      <c r="O1060" t="s">
        <v>568</v>
      </c>
    </row>
    <row r="1061" spans="1:15" x14ac:dyDescent="0.3">
      <c r="A1061" t="s">
        <v>2831</v>
      </c>
      <c r="B1061" t="s">
        <v>2831</v>
      </c>
      <c r="C1061" t="s">
        <v>8143</v>
      </c>
      <c r="D1061" s="47" t="s">
        <v>5832</v>
      </c>
      <c r="E1061" s="47">
        <v>44217.694993634257</v>
      </c>
      <c r="F1061" s="48">
        <v>2.0833333333333335</v>
      </c>
      <c r="G1061" s="49">
        <v>330149</v>
      </c>
      <c r="H1061" t="s">
        <v>238</v>
      </c>
      <c r="I1061">
        <v>0</v>
      </c>
      <c r="J1061">
        <v>0</v>
      </c>
      <c r="K1061" t="s">
        <v>242</v>
      </c>
      <c r="L1061" t="s">
        <v>2186</v>
      </c>
      <c r="M1061" t="s">
        <v>8144</v>
      </c>
      <c r="N1061" t="s">
        <v>254</v>
      </c>
      <c r="O1061" t="s">
        <v>568</v>
      </c>
    </row>
    <row r="1062" spans="1:15" x14ac:dyDescent="0.3">
      <c r="A1062" t="s">
        <v>2831</v>
      </c>
      <c r="B1062" t="s">
        <v>2831</v>
      </c>
      <c r="C1062" t="s">
        <v>4401</v>
      </c>
      <c r="D1062" s="47" t="s">
        <v>4390</v>
      </c>
      <c r="E1062" s="47">
        <v>44216.609436689818</v>
      </c>
      <c r="F1062" s="48">
        <v>2.0833333333333335</v>
      </c>
      <c r="G1062" s="49">
        <v>70361</v>
      </c>
      <c r="H1062" t="s">
        <v>238</v>
      </c>
      <c r="I1062">
        <v>0</v>
      </c>
      <c r="J1062">
        <v>0</v>
      </c>
      <c r="K1062" t="s">
        <v>246</v>
      </c>
      <c r="L1062" t="s">
        <v>2173</v>
      </c>
      <c r="M1062" t="s">
        <v>4403</v>
      </c>
      <c r="N1062" t="s">
        <v>254</v>
      </c>
      <c r="O1062" t="s">
        <v>568</v>
      </c>
    </row>
    <row r="1063" spans="1:15" x14ac:dyDescent="0.3">
      <c r="A1063" t="s">
        <v>2831</v>
      </c>
      <c r="B1063" t="s">
        <v>2831</v>
      </c>
      <c r="C1063" t="s">
        <v>8618</v>
      </c>
      <c r="D1063" s="47" t="s">
        <v>5602</v>
      </c>
      <c r="E1063" s="47">
        <v>44216.629386076391</v>
      </c>
      <c r="F1063" s="48">
        <v>2.0833333333333335</v>
      </c>
      <c r="G1063" s="49">
        <v>13759</v>
      </c>
      <c r="H1063" t="s">
        <v>238</v>
      </c>
      <c r="I1063">
        <v>0</v>
      </c>
      <c r="J1063">
        <v>0</v>
      </c>
      <c r="K1063" t="s">
        <v>241</v>
      </c>
      <c r="L1063" t="s">
        <v>2186</v>
      </c>
      <c r="M1063" t="s">
        <v>8619</v>
      </c>
      <c r="N1063" t="s">
        <v>254</v>
      </c>
      <c r="O1063" t="s">
        <v>568</v>
      </c>
    </row>
    <row r="1064" spans="1:15" x14ac:dyDescent="0.3">
      <c r="A1064" t="s">
        <v>2831</v>
      </c>
      <c r="B1064" t="s">
        <v>2831</v>
      </c>
      <c r="C1064" t="s">
        <v>3063</v>
      </c>
      <c r="D1064" s="47" t="s">
        <v>2981</v>
      </c>
      <c r="E1064" s="47">
        <v>44217.696449618059</v>
      </c>
      <c r="F1064" s="48">
        <v>2.0833333333333335</v>
      </c>
      <c r="G1064" s="49">
        <v>70829</v>
      </c>
      <c r="H1064" t="s">
        <v>238</v>
      </c>
      <c r="I1064">
        <v>0</v>
      </c>
      <c r="J1064">
        <v>0</v>
      </c>
      <c r="K1064" t="s">
        <v>242</v>
      </c>
      <c r="L1064" t="s">
        <v>2160</v>
      </c>
      <c r="M1064" t="s">
        <v>2941</v>
      </c>
      <c r="N1064" t="s">
        <v>254</v>
      </c>
      <c r="O1064" t="s">
        <v>568</v>
      </c>
    </row>
    <row r="1065" spans="1:15" x14ac:dyDescent="0.3">
      <c r="A1065" t="s">
        <v>2831</v>
      </c>
      <c r="B1065" t="s">
        <v>2831</v>
      </c>
      <c r="C1065" t="s">
        <v>8832</v>
      </c>
      <c r="D1065" s="47" t="s">
        <v>5667</v>
      </c>
      <c r="E1065" s="47">
        <v>44226.499488738424</v>
      </c>
      <c r="F1065" s="48">
        <v>2.0833333333333335</v>
      </c>
      <c r="G1065" s="49">
        <v>23134</v>
      </c>
      <c r="H1065" t="s">
        <v>238</v>
      </c>
      <c r="I1065">
        <v>0</v>
      </c>
      <c r="J1065">
        <v>0</v>
      </c>
      <c r="K1065" t="s">
        <v>236</v>
      </c>
      <c r="L1065" t="s">
        <v>2186</v>
      </c>
      <c r="M1065" t="s">
        <v>8833</v>
      </c>
      <c r="N1065" t="s">
        <v>2147</v>
      </c>
      <c r="O1065" t="s">
        <v>568</v>
      </c>
    </row>
    <row r="1066" spans="1:15" x14ac:dyDescent="0.3">
      <c r="A1066" t="s">
        <v>2831</v>
      </c>
      <c r="B1066" t="s">
        <v>2831</v>
      </c>
      <c r="C1066" t="s">
        <v>3043</v>
      </c>
      <c r="D1066" s="47" t="s">
        <v>2977</v>
      </c>
      <c r="E1066" s="47">
        <v>44200.640349074078</v>
      </c>
      <c r="F1066" s="48">
        <v>2.0833333333333335</v>
      </c>
      <c r="G1066" s="49">
        <v>40873</v>
      </c>
      <c r="H1066" t="s">
        <v>249</v>
      </c>
      <c r="I1066">
        <v>0</v>
      </c>
      <c r="J1066">
        <v>0</v>
      </c>
      <c r="K1066" t="s">
        <v>242</v>
      </c>
      <c r="L1066" t="s">
        <v>2160</v>
      </c>
      <c r="M1066" t="s">
        <v>2936</v>
      </c>
      <c r="N1066" t="s">
        <v>254</v>
      </c>
      <c r="O1066" t="s">
        <v>568</v>
      </c>
    </row>
    <row r="1067" spans="1:15" x14ac:dyDescent="0.3">
      <c r="A1067" t="s">
        <v>2831</v>
      </c>
      <c r="B1067" t="s">
        <v>2831</v>
      </c>
      <c r="C1067" t="s">
        <v>9419</v>
      </c>
      <c r="D1067" s="47" t="s">
        <v>6025</v>
      </c>
      <c r="E1067" s="47">
        <v>44211.620999999999</v>
      </c>
      <c r="F1067" s="48">
        <v>2.0833333333333335</v>
      </c>
      <c r="G1067" s="49">
        <v>25641</v>
      </c>
      <c r="H1067" t="s">
        <v>238</v>
      </c>
      <c r="I1067">
        <v>0</v>
      </c>
      <c r="J1067">
        <v>0</v>
      </c>
      <c r="K1067" t="s">
        <v>246</v>
      </c>
      <c r="L1067" t="s">
        <v>2186</v>
      </c>
      <c r="M1067" t="s">
        <v>9420</v>
      </c>
      <c r="N1067" t="s">
        <v>2147</v>
      </c>
      <c r="O1067" t="s">
        <v>568</v>
      </c>
    </row>
    <row r="1068" spans="1:15" x14ac:dyDescent="0.3">
      <c r="A1068" t="s">
        <v>2831</v>
      </c>
      <c r="B1068" t="s">
        <v>2831</v>
      </c>
      <c r="C1068" t="s">
        <v>9436</v>
      </c>
      <c r="D1068" s="47" t="s">
        <v>5978</v>
      </c>
      <c r="E1068" s="47">
        <v>44211.644440358796</v>
      </c>
      <c r="F1068" s="48">
        <v>2.0833333333333335</v>
      </c>
      <c r="G1068" s="49">
        <v>180466</v>
      </c>
      <c r="H1068" t="s">
        <v>238</v>
      </c>
      <c r="I1068">
        <v>0</v>
      </c>
      <c r="J1068">
        <v>0</v>
      </c>
      <c r="K1068" t="s">
        <v>242</v>
      </c>
      <c r="L1068" t="s">
        <v>2186</v>
      </c>
      <c r="M1068" t="s">
        <v>9437</v>
      </c>
      <c r="N1068" t="s">
        <v>2147</v>
      </c>
      <c r="O1068" t="s">
        <v>568</v>
      </c>
    </row>
    <row r="1069" spans="1:15" x14ac:dyDescent="0.3">
      <c r="A1069" t="s">
        <v>2831</v>
      </c>
      <c r="B1069" t="s">
        <v>2831</v>
      </c>
      <c r="C1069" t="s">
        <v>9677</v>
      </c>
      <c r="D1069" s="47" t="s">
        <v>5541</v>
      </c>
      <c r="E1069" s="47">
        <v>44208.716848460645</v>
      </c>
      <c r="F1069" s="48">
        <v>2.0833333333333335</v>
      </c>
      <c r="G1069" s="49">
        <v>34820</v>
      </c>
      <c r="H1069" t="s">
        <v>238</v>
      </c>
      <c r="I1069">
        <v>0</v>
      </c>
      <c r="J1069">
        <v>0</v>
      </c>
      <c r="K1069" t="s">
        <v>242</v>
      </c>
      <c r="L1069" t="s">
        <v>2186</v>
      </c>
      <c r="M1069" t="s">
        <v>9678</v>
      </c>
      <c r="N1069" t="s">
        <v>254</v>
      </c>
      <c r="O1069" t="s">
        <v>568</v>
      </c>
    </row>
    <row r="1070" spans="1:15" x14ac:dyDescent="0.3">
      <c r="A1070" t="s">
        <v>2831</v>
      </c>
      <c r="B1070" t="s">
        <v>2831</v>
      </c>
      <c r="C1070" t="s">
        <v>9975</v>
      </c>
      <c r="D1070" s="47" t="s">
        <v>5724</v>
      </c>
      <c r="E1070" s="47">
        <v>44216.619801655092</v>
      </c>
      <c r="F1070" s="48">
        <v>2.0833333333333335</v>
      </c>
      <c r="G1070" s="49">
        <v>70711</v>
      </c>
      <c r="H1070" t="s">
        <v>238</v>
      </c>
      <c r="I1070">
        <v>0</v>
      </c>
      <c r="J1070">
        <v>0</v>
      </c>
      <c r="K1070" t="s">
        <v>242</v>
      </c>
      <c r="L1070" t="s">
        <v>1535</v>
      </c>
      <c r="M1070" t="s">
        <v>1535</v>
      </c>
      <c r="N1070" t="s">
        <v>254</v>
      </c>
      <c r="O1070" t="s">
        <v>568</v>
      </c>
    </row>
    <row r="1071" spans="1:15" x14ac:dyDescent="0.3">
      <c r="A1071" t="s">
        <v>2831</v>
      </c>
      <c r="B1071" t="s">
        <v>2831</v>
      </c>
      <c r="C1071" t="s">
        <v>9994</v>
      </c>
      <c r="D1071" s="47" t="s">
        <v>6361</v>
      </c>
      <c r="E1071" s="47">
        <v>44218.4067965625</v>
      </c>
      <c r="F1071" s="48">
        <v>2.0833333333333335</v>
      </c>
      <c r="G1071" s="49">
        <v>43872</v>
      </c>
      <c r="H1071" t="s">
        <v>249</v>
      </c>
      <c r="I1071">
        <v>0</v>
      </c>
      <c r="J1071">
        <v>0</v>
      </c>
      <c r="K1071" t="s">
        <v>242</v>
      </c>
      <c r="L1071" t="s">
        <v>1535</v>
      </c>
      <c r="M1071" t="s">
        <v>1535</v>
      </c>
      <c r="N1071" t="s">
        <v>2147</v>
      </c>
      <c r="O1071" t="s">
        <v>568</v>
      </c>
    </row>
    <row r="1072" spans="1:15" x14ac:dyDescent="0.3">
      <c r="A1072" t="s">
        <v>2831</v>
      </c>
      <c r="B1072" t="s">
        <v>2831</v>
      </c>
      <c r="C1072" t="s">
        <v>10017</v>
      </c>
      <c r="D1072" s="47" t="s">
        <v>5832</v>
      </c>
      <c r="E1072" s="47">
        <v>44224.729173576387</v>
      </c>
      <c r="F1072" s="48">
        <v>2.0833333333333335</v>
      </c>
      <c r="G1072" s="49">
        <v>28490</v>
      </c>
      <c r="H1072" t="s">
        <v>249</v>
      </c>
      <c r="I1072">
        <v>0</v>
      </c>
      <c r="J1072">
        <v>0</v>
      </c>
      <c r="K1072" t="s">
        <v>242</v>
      </c>
      <c r="L1072" t="s">
        <v>1535</v>
      </c>
      <c r="M1072" t="s">
        <v>1535</v>
      </c>
      <c r="N1072" t="s">
        <v>254</v>
      </c>
      <c r="O1072" t="s">
        <v>568</v>
      </c>
    </row>
    <row r="1073" spans="1:15" x14ac:dyDescent="0.3">
      <c r="A1073" t="s">
        <v>2831</v>
      </c>
      <c r="B1073" t="s">
        <v>2831</v>
      </c>
      <c r="C1073" t="s">
        <v>10035</v>
      </c>
      <c r="D1073" s="47" t="s">
        <v>5645</v>
      </c>
      <c r="E1073" s="47">
        <v>44202.638838425926</v>
      </c>
      <c r="F1073" s="48">
        <v>2.0833333333333335</v>
      </c>
      <c r="G1073" s="49">
        <v>50771</v>
      </c>
      <c r="H1073" t="s">
        <v>249</v>
      </c>
      <c r="I1073">
        <v>0</v>
      </c>
      <c r="J1073">
        <v>0</v>
      </c>
      <c r="K1073" t="s">
        <v>236</v>
      </c>
      <c r="L1073" t="s">
        <v>1535</v>
      </c>
      <c r="M1073" t="s">
        <v>1535</v>
      </c>
      <c r="N1073" t="s">
        <v>254</v>
      </c>
      <c r="O1073" t="s">
        <v>568</v>
      </c>
    </row>
    <row r="1074" spans="1:15" x14ac:dyDescent="0.3">
      <c r="A1074" t="s">
        <v>2831</v>
      </c>
      <c r="B1074" t="s">
        <v>2831</v>
      </c>
      <c r="C1074" t="s">
        <v>3994</v>
      </c>
      <c r="D1074" s="47" t="s">
        <v>3364</v>
      </c>
      <c r="E1074" s="47">
        <v>44201.44946640046</v>
      </c>
      <c r="F1074" s="48">
        <v>2.0833333333333335</v>
      </c>
      <c r="G1074" s="49">
        <v>24257</v>
      </c>
      <c r="H1074" t="s">
        <v>249</v>
      </c>
      <c r="I1074">
        <v>0</v>
      </c>
      <c r="J1074">
        <v>0</v>
      </c>
      <c r="K1074" t="s">
        <v>242</v>
      </c>
      <c r="L1074" t="s">
        <v>1535</v>
      </c>
      <c r="M1074" t="s">
        <v>1535</v>
      </c>
      <c r="N1074" t="s">
        <v>254</v>
      </c>
      <c r="O1074" t="s">
        <v>568</v>
      </c>
    </row>
    <row r="1075" spans="1:15" x14ac:dyDescent="0.3">
      <c r="A1075" t="s">
        <v>2831</v>
      </c>
      <c r="B1075" t="s">
        <v>2831</v>
      </c>
      <c r="C1075" t="s">
        <v>10069</v>
      </c>
      <c r="D1075" s="47" t="s">
        <v>6295</v>
      </c>
      <c r="E1075" s="47">
        <v>44201.629964664353</v>
      </c>
      <c r="F1075" s="48">
        <v>2.0833333333333335</v>
      </c>
      <c r="G1075" s="49">
        <v>60895</v>
      </c>
      <c r="H1075" t="s">
        <v>249</v>
      </c>
      <c r="I1075">
        <v>0</v>
      </c>
      <c r="J1075">
        <v>0</v>
      </c>
      <c r="K1075" t="s">
        <v>242</v>
      </c>
      <c r="L1075" t="s">
        <v>1535</v>
      </c>
      <c r="M1075" t="s">
        <v>1535</v>
      </c>
      <c r="N1075" t="s">
        <v>254</v>
      </c>
      <c r="O1075" t="s">
        <v>568</v>
      </c>
    </row>
    <row r="1076" spans="1:15" x14ac:dyDescent="0.3">
      <c r="A1076" t="s">
        <v>2831</v>
      </c>
      <c r="B1076" t="s">
        <v>2831</v>
      </c>
      <c r="C1076" t="s">
        <v>10092</v>
      </c>
      <c r="D1076" s="47" t="s">
        <v>5686</v>
      </c>
      <c r="E1076" s="47">
        <v>44216.675970682867</v>
      </c>
      <c r="F1076" s="48">
        <v>2.0833333333333335</v>
      </c>
      <c r="G1076" s="49">
        <v>-1</v>
      </c>
      <c r="H1076" t="s">
        <v>249</v>
      </c>
      <c r="I1076">
        <v>0</v>
      </c>
      <c r="J1076">
        <v>0</v>
      </c>
      <c r="K1076" t="s">
        <v>246</v>
      </c>
      <c r="L1076" t="s">
        <v>1535</v>
      </c>
      <c r="M1076" t="s">
        <v>1535</v>
      </c>
      <c r="N1076" t="s">
        <v>254</v>
      </c>
      <c r="O1076" t="s">
        <v>568</v>
      </c>
    </row>
    <row r="1077" spans="1:15" x14ac:dyDescent="0.3">
      <c r="A1077" t="s">
        <v>2831</v>
      </c>
      <c r="B1077" t="s">
        <v>2831</v>
      </c>
      <c r="C1077" t="s">
        <v>10103</v>
      </c>
      <c r="D1077" s="47" t="s">
        <v>5497</v>
      </c>
      <c r="E1077" s="47">
        <v>44201.495804050923</v>
      </c>
      <c r="F1077" s="48">
        <v>2.0833333333333335</v>
      </c>
      <c r="G1077" s="49">
        <v>101050</v>
      </c>
      <c r="H1077" t="s">
        <v>249</v>
      </c>
      <c r="I1077">
        <v>0</v>
      </c>
      <c r="J1077">
        <v>0</v>
      </c>
      <c r="K1077" t="s">
        <v>242</v>
      </c>
      <c r="L1077" t="s">
        <v>1535</v>
      </c>
      <c r="M1077" t="s">
        <v>1535</v>
      </c>
      <c r="N1077" t="s">
        <v>254</v>
      </c>
      <c r="O1077" t="s">
        <v>568</v>
      </c>
    </row>
    <row r="1078" spans="1:15" x14ac:dyDescent="0.3">
      <c r="A1078" t="s">
        <v>2831</v>
      </c>
      <c r="B1078" t="s">
        <v>2831</v>
      </c>
      <c r="C1078" t="s">
        <v>10176</v>
      </c>
      <c r="D1078" s="47" t="s">
        <v>6588</v>
      </c>
      <c r="E1078" s="47">
        <v>44225.540915127312</v>
      </c>
      <c r="F1078" s="48">
        <v>2.0833333333333335</v>
      </c>
      <c r="G1078" s="49">
        <v>46569</v>
      </c>
      <c r="H1078" t="s">
        <v>249</v>
      </c>
      <c r="I1078">
        <v>0</v>
      </c>
      <c r="J1078">
        <v>0</v>
      </c>
      <c r="K1078" t="s">
        <v>242</v>
      </c>
      <c r="L1078" t="s">
        <v>2186</v>
      </c>
      <c r="M1078" t="s">
        <v>10177</v>
      </c>
      <c r="N1078" t="s">
        <v>254</v>
      </c>
      <c r="O1078" t="s">
        <v>568</v>
      </c>
    </row>
    <row r="1079" spans="1:15" x14ac:dyDescent="0.3">
      <c r="A1079" t="s">
        <v>2831</v>
      </c>
      <c r="B1079" t="s">
        <v>2831</v>
      </c>
      <c r="C1079" t="s">
        <v>10411</v>
      </c>
      <c r="D1079" s="47" t="s">
        <v>5870</v>
      </c>
      <c r="E1079" s="47">
        <v>44214.682753472225</v>
      </c>
      <c r="F1079" s="48">
        <v>2.0833333333333335</v>
      </c>
      <c r="G1079" s="49">
        <v>52829</v>
      </c>
      <c r="H1079" t="s">
        <v>238</v>
      </c>
      <c r="I1079">
        <v>0</v>
      </c>
      <c r="J1079">
        <v>0</v>
      </c>
      <c r="K1079" t="s">
        <v>242</v>
      </c>
      <c r="L1079" t="s">
        <v>2186</v>
      </c>
      <c r="M1079" t="s">
        <v>10412</v>
      </c>
      <c r="N1079" t="s">
        <v>2147</v>
      </c>
      <c r="O1079" t="s">
        <v>568</v>
      </c>
    </row>
    <row r="1080" spans="1:15" x14ac:dyDescent="0.3">
      <c r="A1080" t="s">
        <v>2831</v>
      </c>
      <c r="B1080" t="s">
        <v>2831</v>
      </c>
      <c r="C1080" t="s">
        <v>10588</v>
      </c>
      <c r="D1080" s="47" t="s">
        <v>6295</v>
      </c>
      <c r="E1080" s="47">
        <v>44201.53631142361</v>
      </c>
      <c r="F1080" s="48">
        <v>2.0833333333333335</v>
      </c>
      <c r="G1080" s="49">
        <v>114947</v>
      </c>
      <c r="H1080" t="s">
        <v>249</v>
      </c>
      <c r="I1080">
        <v>0</v>
      </c>
      <c r="J1080">
        <v>0</v>
      </c>
      <c r="K1080" t="s">
        <v>242</v>
      </c>
      <c r="L1080" t="s">
        <v>2186</v>
      </c>
      <c r="M1080" t="s">
        <v>10589</v>
      </c>
      <c r="N1080" t="s">
        <v>254</v>
      </c>
      <c r="O1080" t="s">
        <v>568</v>
      </c>
    </row>
    <row r="1081" spans="1:15" x14ac:dyDescent="0.3">
      <c r="A1081" t="s">
        <v>2831</v>
      </c>
      <c r="B1081" t="s">
        <v>2831</v>
      </c>
      <c r="C1081" t="s">
        <v>5526</v>
      </c>
      <c r="D1081" s="47" t="s">
        <v>5527</v>
      </c>
      <c r="E1081" s="47">
        <v>44196.577445636576</v>
      </c>
      <c r="F1081" s="48">
        <v>2.1666666666666665</v>
      </c>
      <c r="G1081" s="49">
        <v>51851</v>
      </c>
      <c r="H1081" t="s">
        <v>238</v>
      </c>
      <c r="I1081">
        <v>0</v>
      </c>
      <c r="J1081">
        <v>0</v>
      </c>
      <c r="K1081" t="s">
        <v>236</v>
      </c>
      <c r="L1081" t="s">
        <v>2186</v>
      </c>
      <c r="M1081" t="s">
        <v>5528</v>
      </c>
      <c r="N1081" t="s">
        <v>2147</v>
      </c>
      <c r="O1081" t="s">
        <v>568</v>
      </c>
    </row>
    <row r="1082" spans="1:15" x14ac:dyDescent="0.3">
      <c r="A1082" t="s">
        <v>2831</v>
      </c>
      <c r="B1082" t="s">
        <v>2831</v>
      </c>
      <c r="C1082" t="s">
        <v>5579</v>
      </c>
      <c r="D1082" s="47" t="s">
        <v>5563</v>
      </c>
      <c r="E1082" s="47">
        <v>44196.602736342589</v>
      </c>
      <c r="F1082" s="48">
        <v>2.1666666666666665</v>
      </c>
      <c r="G1082" s="49">
        <v>99839</v>
      </c>
      <c r="H1082" t="s">
        <v>238</v>
      </c>
      <c r="I1082">
        <v>0</v>
      </c>
      <c r="J1082">
        <v>0</v>
      </c>
      <c r="K1082" t="s">
        <v>246</v>
      </c>
      <c r="L1082" t="s">
        <v>2186</v>
      </c>
      <c r="M1082" t="s">
        <v>5580</v>
      </c>
      <c r="N1082" t="s">
        <v>254</v>
      </c>
      <c r="O1082" t="s">
        <v>568</v>
      </c>
    </row>
    <row r="1083" spans="1:15" x14ac:dyDescent="0.3">
      <c r="A1083" t="s">
        <v>2831</v>
      </c>
      <c r="B1083" t="s">
        <v>2831</v>
      </c>
      <c r="C1083" t="s">
        <v>5723</v>
      </c>
      <c r="D1083" s="47" t="s">
        <v>5724</v>
      </c>
      <c r="E1083" s="47">
        <v>44180.749333912034</v>
      </c>
      <c r="F1083" s="48">
        <v>2.1666666666666665</v>
      </c>
      <c r="G1083" s="49">
        <v>15819</v>
      </c>
      <c r="H1083" t="s">
        <v>238</v>
      </c>
      <c r="I1083">
        <v>0</v>
      </c>
      <c r="J1083">
        <v>0</v>
      </c>
      <c r="K1083" t="s">
        <v>246</v>
      </c>
      <c r="L1083" t="s">
        <v>2186</v>
      </c>
      <c r="M1083" t="s">
        <v>5725</v>
      </c>
      <c r="N1083" t="s">
        <v>254</v>
      </c>
      <c r="O1083" t="s">
        <v>568</v>
      </c>
    </row>
    <row r="1084" spans="1:15" x14ac:dyDescent="0.3">
      <c r="A1084" t="s">
        <v>2831</v>
      </c>
      <c r="B1084" t="s">
        <v>2831</v>
      </c>
      <c r="C1084" t="s">
        <v>5994</v>
      </c>
      <c r="D1084" s="47" t="s">
        <v>5751</v>
      </c>
      <c r="E1084" s="47">
        <v>44195.475249074072</v>
      </c>
      <c r="F1084" s="48">
        <v>2.1666666666666665</v>
      </c>
      <c r="G1084" s="49">
        <v>50274</v>
      </c>
      <c r="H1084" t="s">
        <v>238</v>
      </c>
      <c r="I1084">
        <v>0</v>
      </c>
      <c r="J1084">
        <v>0</v>
      </c>
      <c r="K1084" t="s">
        <v>241</v>
      </c>
      <c r="L1084" t="s">
        <v>2186</v>
      </c>
      <c r="M1084" t="s">
        <v>5995</v>
      </c>
      <c r="N1084" t="s">
        <v>254</v>
      </c>
      <c r="O1084" t="s">
        <v>568</v>
      </c>
    </row>
    <row r="1085" spans="1:15" x14ac:dyDescent="0.3">
      <c r="A1085" t="s">
        <v>2831</v>
      </c>
      <c r="B1085" t="s">
        <v>2831</v>
      </c>
      <c r="C1085" t="s">
        <v>6054</v>
      </c>
      <c r="D1085" s="47" t="s">
        <v>5577</v>
      </c>
      <c r="E1085" s="47">
        <v>44180.753315891205</v>
      </c>
      <c r="F1085" s="48">
        <v>2.1666666666666665</v>
      </c>
      <c r="G1085" s="49">
        <v>117543</v>
      </c>
      <c r="H1085" t="s">
        <v>238</v>
      </c>
      <c r="I1085">
        <v>0</v>
      </c>
      <c r="J1085">
        <v>0</v>
      </c>
      <c r="K1085" t="s">
        <v>246</v>
      </c>
      <c r="L1085" t="s">
        <v>2186</v>
      </c>
      <c r="M1085" t="s">
        <v>6055</v>
      </c>
      <c r="N1085" t="s">
        <v>254</v>
      </c>
      <c r="O1085" t="s">
        <v>568</v>
      </c>
    </row>
    <row r="1086" spans="1:15" x14ac:dyDescent="0.3">
      <c r="A1086" t="s">
        <v>2831</v>
      </c>
      <c r="B1086" t="s">
        <v>2831</v>
      </c>
      <c r="C1086" t="s">
        <v>6065</v>
      </c>
      <c r="D1086" s="47" t="s">
        <v>5549</v>
      </c>
      <c r="E1086" s="47">
        <v>44183.409020219908</v>
      </c>
      <c r="F1086" s="48">
        <v>2.1666666666666665</v>
      </c>
      <c r="G1086" s="49">
        <v>60086</v>
      </c>
      <c r="H1086" t="s">
        <v>249</v>
      </c>
      <c r="I1086">
        <v>0</v>
      </c>
      <c r="J1086">
        <v>0</v>
      </c>
      <c r="K1086" t="s">
        <v>242</v>
      </c>
      <c r="L1086" t="s">
        <v>2186</v>
      </c>
      <c r="M1086" t="s">
        <v>6066</v>
      </c>
      <c r="N1086" t="s">
        <v>254</v>
      </c>
      <c r="O1086" t="s">
        <v>568</v>
      </c>
    </row>
    <row r="1087" spans="1:15" x14ac:dyDescent="0.3">
      <c r="A1087" t="s">
        <v>2831</v>
      </c>
      <c r="B1087" t="s">
        <v>2831</v>
      </c>
      <c r="C1087" t="s">
        <v>6193</v>
      </c>
      <c r="D1087" s="47" t="s">
        <v>5538</v>
      </c>
      <c r="E1087" s="47">
        <v>44194.384830937503</v>
      </c>
      <c r="F1087" s="48">
        <v>2.1666666666666665</v>
      </c>
      <c r="G1087" s="49">
        <v>16270</v>
      </c>
      <c r="H1087" t="s">
        <v>249</v>
      </c>
      <c r="I1087">
        <v>0</v>
      </c>
      <c r="J1087">
        <v>0</v>
      </c>
      <c r="K1087" t="s">
        <v>242</v>
      </c>
      <c r="L1087" t="s">
        <v>2186</v>
      </c>
      <c r="M1087" t="s">
        <v>6194</v>
      </c>
      <c r="N1087" t="s">
        <v>254</v>
      </c>
      <c r="O1087" t="s">
        <v>568</v>
      </c>
    </row>
    <row r="1088" spans="1:15" x14ac:dyDescent="0.3">
      <c r="A1088" t="s">
        <v>2831</v>
      </c>
      <c r="B1088" t="s">
        <v>2831</v>
      </c>
      <c r="C1088" t="s">
        <v>6195</v>
      </c>
      <c r="D1088" s="47" t="s">
        <v>6196</v>
      </c>
      <c r="E1088" s="47">
        <v>44195.473393252316</v>
      </c>
      <c r="F1088" s="48">
        <v>2.1666666666666665</v>
      </c>
      <c r="G1088" s="49">
        <v>169710</v>
      </c>
      <c r="H1088" t="s">
        <v>238</v>
      </c>
      <c r="I1088">
        <v>0</v>
      </c>
      <c r="J1088">
        <v>0</v>
      </c>
      <c r="K1088" t="s">
        <v>242</v>
      </c>
      <c r="L1088" t="s">
        <v>2186</v>
      </c>
      <c r="M1088" t="s">
        <v>6197</v>
      </c>
      <c r="N1088" t="s">
        <v>254</v>
      </c>
      <c r="O1088" t="s">
        <v>568</v>
      </c>
    </row>
    <row r="1089" spans="1:15" x14ac:dyDescent="0.3">
      <c r="A1089" t="s">
        <v>2831</v>
      </c>
      <c r="B1089" t="s">
        <v>2831</v>
      </c>
      <c r="C1089" t="s">
        <v>6309</v>
      </c>
      <c r="D1089" s="47" t="s">
        <v>5664</v>
      </c>
      <c r="E1089" s="47">
        <v>44195.787939155096</v>
      </c>
      <c r="F1089" s="48">
        <v>2.1666666666666665</v>
      </c>
      <c r="G1089" s="49">
        <v>7759</v>
      </c>
      <c r="H1089" t="s">
        <v>249</v>
      </c>
      <c r="I1089">
        <v>0</v>
      </c>
      <c r="J1089">
        <v>0</v>
      </c>
      <c r="K1089" t="s">
        <v>236</v>
      </c>
      <c r="L1089" t="s">
        <v>2186</v>
      </c>
      <c r="M1089" t="s">
        <v>6310</v>
      </c>
      <c r="N1089" t="s">
        <v>254</v>
      </c>
      <c r="O1089" t="s">
        <v>568</v>
      </c>
    </row>
    <row r="1090" spans="1:15" x14ac:dyDescent="0.3">
      <c r="A1090" t="s">
        <v>2831</v>
      </c>
      <c r="B1090" t="s">
        <v>2831</v>
      </c>
      <c r="C1090" t="s">
        <v>4140</v>
      </c>
      <c r="D1090" s="47" t="s">
        <v>3378</v>
      </c>
      <c r="E1090" s="47">
        <v>44168.469041747689</v>
      </c>
      <c r="F1090" s="48">
        <v>2.1666666666666665</v>
      </c>
      <c r="G1090" s="49">
        <v>37406</v>
      </c>
      <c r="H1090" t="s">
        <v>249</v>
      </c>
      <c r="I1090">
        <v>0</v>
      </c>
      <c r="J1090">
        <v>0</v>
      </c>
      <c r="K1090" t="s">
        <v>236</v>
      </c>
      <c r="L1090" t="s">
        <v>2186</v>
      </c>
      <c r="M1090" t="s">
        <v>4141</v>
      </c>
      <c r="N1090" t="s">
        <v>2147</v>
      </c>
      <c r="O1090" t="s">
        <v>568</v>
      </c>
    </row>
    <row r="1091" spans="1:15" x14ac:dyDescent="0.3">
      <c r="A1091" t="s">
        <v>2831</v>
      </c>
      <c r="B1091" t="s">
        <v>2831</v>
      </c>
      <c r="C1091" t="s">
        <v>3610</v>
      </c>
      <c r="D1091" s="47" t="s">
        <v>3372</v>
      </c>
      <c r="E1091" s="47">
        <v>44196.605096493055</v>
      </c>
      <c r="F1091" s="48">
        <v>2.1666666666666665</v>
      </c>
      <c r="G1091" s="49">
        <v>59778</v>
      </c>
      <c r="H1091" t="s">
        <v>238</v>
      </c>
      <c r="I1091">
        <v>0</v>
      </c>
      <c r="J1091">
        <v>0</v>
      </c>
      <c r="K1091" t="s">
        <v>241</v>
      </c>
      <c r="L1091" t="s">
        <v>2186</v>
      </c>
      <c r="M1091" t="s">
        <v>3611</v>
      </c>
      <c r="N1091" t="s">
        <v>2147</v>
      </c>
      <c r="O1091" t="s">
        <v>568</v>
      </c>
    </row>
    <row r="1092" spans="1:15" x14ac:dyDescent="0.3">
      <c r="A1092" t="s">
        <v>2831</v>
      </c>
      <c r="B1092" t="s">
        <v>2831</v>
      </c>
      <c r="C1092" t="s">
        <v>6980</v>
      </c>
      <c r="D1092" s="47" t="s">
        <v>5472</v>
      </c>
      <c r="E1092" s="47">
        <v>44196.581128935184</v>
      </c>
      <c r="F1092" s="48">
        <v>2.1666666666666665</v>
      </c>
      <c r="G1092" s="49">
        <v>57148</v>
      </c>
      <c r="H1092" t="s">
        <v>238</v>
      </c>
      <c r="I1092">
        <v>0</v>
      </c>
      <c r="J1092">
        <v>0</v>
      </c>
      <c r="K1092" t="s">
        <v>241</v>
      </c>
      <c r="L1092" t="s">
        <v>2186</v>
      </c>
      <c r="M1092" t="s">
        <v>6981</v>
      </c>
      <c r="N1092" t="s">
        <v>2147</v>
      </c>
      <c r="O1092" t="s">
        <v>568</v>
      </c>
    </row>
    <row r="1093" spans="1:15" x14ac:dyDescent="0.3">
      <c r="A1093" t="s">
        <v>2831</v>
      </c>
      <c r="B1093" t="s">
        <v>2831</v>
      </c>
      <c r="C1093" t="s">
        <v>5005</v>
      </c>
      <c r="D1093" s="47" t="s">
        <v>2652</v>
      </c>
      <c r="E1093" s="47">
        <v>44180.737499884257</v>
      </c>
      <c r="F1093" s="48">
        <v>2.1666666666666665</v>
      </c>
      <c r="G1093" s="49">
        <v>15969</v>
      </c>
      <c r="H1093" t="s">
        <v>238</v>
      </c>
      <c r="I1093">
        <v>0</v>
      </c>
      <c r="J1093">
        <v>0</v>
      </c>
      <c r="K1093" t="s">
        <v>236</v>
      </c>
      <c r="L1093" t="s">
        <v>2160</v>
      </c>
      <c r="M1093" t="s">
        <v>4856</v>
      </c>
      <c r="N1093" t="s">
        <v>254</v>
      </c>
      <c r="O1093" t="s">
        <v>568</v>
      </c>
    </row>
    <row r="1094" spans="1:15" x14ac:dyDescent="0.3">
      <c r="A1094" t="s">
        <v>2831</v>
      </c>
      <c r="B1094" t="s">
        <v>2831</v>
      </c>
      <c r="C1094" t="s">
        <v>3536</v>
      </c>
      <c r="D1094" s="47" t="s">
        <v>3369</v>
      </c>
      <c r="E1094" s="47">
        <v>44184.495083368056</v>
      </c>
      <c r="F1094" s="48">
        <v>2.1666666666666665</v>
      </c>
      <c r="G1094" s="49">
        <v>37939</v>
      </c>
      <c r="H1094" t="s">
        <v>238</v>
      </c>
      <c r="I1094">
        <v>0</v>
      </c>
      <c r="J1094">
        <v>0</v>
      </c>
      <c r="K1094" t="s">
        <v>246</v>
      </c>
      <c r="L1094" t="s">
        <v>2186</v>
      </c>
      <c r="M1094" t="s">
        <v>3537</v>
      </c>
      <c r="N1094" t="s">
        <v>254</v>
      </c>
      <c r="O1094" t="s">
        <v>568</v>
      </c>
    </row>
    <row r="1095" spans="1:15" x14ac:dyDescent="0.3">
      <c r="A1095" t="s">
        <v>2831</v>
      </c>
      <c r="B1095" t="s">
        <v>2831</v>
      </c>
      <c r="C1095" t="s">
        <v>7146</v>
      </c>
      <c r="D1095" s="47" t="s">
        <v>5708</v>
      </c>
      <c r="E1095" s="47">
        <v>44196.608752893517</v>
      </c>
      <c r="F1095" s="48">
        <v>2.1666666666666665</v>
      </c>
      <c r="G1095" s="49">
        <v>50218</v>
      </c>
      <c r="H1095" t="s">
        <v>238</v>
      </c>
      <c r="I1095">
        <v>0</v>
      </c>
      <c r="J1095">
        <v>0</v>
      </c>
      <c r="K1095" t="s">
        <v>242</v>
      </c>
      <c r="L1095" t="s">
        <v>2186</v>
      </c>
      <c r="M1095" t="s">
        <v>7147</v>
      </c>
      <c r="N1095" t="s">
        <v>254</v>
      </c>
      <c r="O1095" t="s">
        <v>568</v>
      </c>
    </row>
    <row r="1096" spans="1:15" x14ac:dyDescent="0.3">
      <c r="A1096" t="s">
        <v>2831</v>
      </c>
      <c r="B1096" t="s">
        <v>2831</v>
      </c>
      <c r="C1096" t="s">
        <v>3616</v>
      </c>
      <c r="D1096" s="47" t="s">
        <v>3360</v>
      </c>
      <c r="E1096" s="47">
        <v>44183.427635069442</v>
      </c>
      <c r="F1096" s="48">
        <v>2.1666666666666665</v>
      </c>
      <c r="G1096" s="49">
        <v>49796</v>
      </c>
      <c r="H1096" t="s">
        <v>249</v>
      </c>
      <c r="I1096">
        <v>0</v>
      </c>
      <c r="J1096">
        <v>0</v>
      </c>
      <c r="K1096" t="s">
        <v>236</v>
      </c>
      <c r="L1096" t="s">
        <v>2186</v>
      </c>
      <c r="M1096" t="s">
        <v>3617</v>
      </c>
      <c r="N1096" t="s">
        <v>254</v>
      </c>
      <c r="O1096" t="s">
        <v>568</v>
      </c>
    </row>
    <row r="1097" spans="1:15" x14ac:dyDescent="0.3">
      <c r="A1097" t="s">
        <v>2831</v>
      </c>
      <c r="B1097" t="s">
        <v>2831</v>
      </c>
      <c r="C1097" t="s">
        <v>7229</v>
      </c>
      <c r="D1097" s="47" t="s">
        <v>5664</v>
      </c>
      <c r="E1097" s="47">
        <v>44195.613616631941</v>
      </c>
      <c r="F1097" s="48">
        <v>2.1666666666666665</v>
      </c>
      <c r="G1097" s="49">
        <v>18813</v>
      </c>
      <c r="H1097" t="s">
        <v>249</v>
      </c>
      <c r="I1097">
        <v>0</v>
      </c>
      <c r="J1097">
        <v>0</v>
      </c>
      <c r="K1097" t="s">
        <v>236</v>
      </c>
      <c r="L1097" t="s">
        <v>2186</v>
      </c>
      <c r="M1097" t="s">
        <v>7230</v>
      </c>
      <c r="N1097" t="s">
        <v>254</v>
      </c>
      <c r="O1097" t="s">
        <v>568</v>
      </c>
    </row>
    <row r="1098" spans="1:15" x14ac:dyDescent="0.3">
      <c r="A1098" t="s">
        <v>2831</v>
      </c>
      <c r="B1098" t="s">
        <v>2831</v>
      </c>
      <c r="C1098" t="s">
        <v>4619</v>
      </c>
      <c r="D1098" s="47" t="s">
        <v>4343</v>
      </c>
      <c r="E1098" s="47">
        <v>44180.74551990741</v>
      </c>
      <c r="F1098" s="48">
        <v>2.1666666666666665</v>
      </c>
      <c r="G1098" s="49">
        <v>26651</v>
      </c>
      <c r="H1098" t="s">
        <v>238</v>
      </c>
      <c r="I1098">
        <v>0</v>
      </c>
      <c r="J1098">
        <v>0</v>
      </c>
      <c r="K1098" t="s">
        <v>242</v>
      </c>
      <c r="L1098" t="s">
        <v>2160</v>
      </c>
      <c r="M1098" t="s">
        <v>4620</v>
      </c>
      <c r="N1098" t="s">
        <v>2147</v>
      </c>
      <c r="O1098" t="s">
        <v>568</v>
      </c>
    </row>
    <row r="1099" spans="1:15" x14ac:dyDescent="0.3">
      <c r="A1099" t="s">
        <v>2831</v>
      </c>
      <c r="B1099" t="s">
        <v>2831</v>
      </c>
      <c r="C1099" t="s">
        <v>7294</v>
      </c>
      <c r="D1099" s="47" t="s">
        <v>6186</v>
      </c>
      <c r="E1099" s="47">
        <v>44182.580890277779</v>
      </c>
      <c r="F1099" s="48">
        <v>2.1666666666666665</v>
      </c>
      <c r="G1099" s="49">
        <v>49815</v>
      </c>
      <c r="H1099" t="s">
        <v>249</v>
      </c>
      <c r="I1099">
        <v>0</v>
      </c>
      <c r="J1099">
        <v>0</v>
      </c>
      <c r="K1099" t="s">
        <v>236</v>
      </c>
      <c r="L1099" t="s">
        <v>2186</v>
      </c>
      <c r="M1099" t="s">
        <v>7295</v>
      </c>
      <c r="N1099" t="s">
        <v>254</v>
      </c>
      <c r="O1099" t="s">
        <v>568</v>
      </c>
    </row>
    <row r="1100" spans="1:15" x14ac:dyDescent="0.3">
      <c r="A1100" t="s">
        <v>2831</v>
      </c>
      <c r="B1100" t="s">
        <v>2831</v>
      </c>
      <c r="C1100" t="s">
        <v>7510</v>
      </c>
      <c r="D1100" s="47" t="s">
        <v>5549</v>
      </c>
      <c r="E1100" s="47">
        <v>44182.401688854166</v>
      </c>
      <c r="F1100" s="48">
        <v>2.1666666666666665</v>
      </c>
      <c r="G1100" s="49">
        <v>51745</v>
      </c>
      <c r="H1100" t="s">
        <v>249</v>
      </c>
      <c r="I1100">
        <v>0</v>
      </c>
      <c r="J1100">
        <v>0</v>
      </c>
      <c r="K1100" t="s">
        <v>242</v>
      </c>
      <c r="L1100" t="s">
        <v>2186</v>
      </c>
      <c r="M1100" t="s">
        <v>7511</v>
      </c>
      <c r="N1100" t="s">
        <v>254</v>
      </c>
      <c r="O1100" t="s">
        <v>568</v>
      </c>
    </row>
    <row r="1101" spans="1:15" x14ac:dyDescent="0.3">
      <c r="A1101" t="s">
        <v>2831</v>
      </c>
      <c r="B1101" t="s">
        <v>2831</v>
      </c>
      <c r="C1101" t="s">
        <v>7544</v>
      </c>
      <c r="D1101" s="47" t="s">
        <v>5513</v>
      </c>
      <c r="E1101" s="47">
        <v>44180.703017164349</v>
      </c>
      <c r="F1101" s="48">
        <v>2.1666666666666665</v>
      </c>
      <c r="G1101" s="49">
        <v>30663</v>
      </c>
      <c r="H1101" t="s">
        <v>238</v>
      </c>
      <c r="I1101">
        <v>0</v>
      </c>
      <c r="J1101">
        <v>0</v>
      </c>
      <c r="K1101" t="s">
        <v>241</v>
      </c>
      <c r="L1101" t="s">
        <v>2186</v>
      </c>
      <c r="M1101" t="s">
        <v>7545</v>
      </c>
      <c r="N1101" t="s">
        <v>254</v>
      </c>
      <c r="O1101" t="s">
        <v>568</v>
      </c>
    </row>
    <row r="1102" spans="1:15" x14ac:dyDescent="0.3">
      <c r="A1102" t="s">
        <v>2831</v>
      </c>
      <c r="B1102" t="s">
        <v>2831</v>
      </c>
      <c r="C1102" t="s">
        <v>7870</v>
      </c>
      <c r="D1102" s="47" t="s">
        <v>5566</v>
      </c>
      <c r="E1102" s="47">
        <v>44195.471568900466</v>
      </c>
      <c r="F1102" s="48">
        <v>2.1666666666666665</v>
      </c>
      <c r="G1102" s="49">
        <v>18974</v>
      </c>
      <c r="H1102" t="s">
        <v>238</v>
      </c>
      <c r="I1102">
        <v>0</v>
      </c>
      <c r="J1102">
        <v>0</v>
      </c>
      <c r="K1102" t="s">
        <v>246</v>
      </c>
      <c r="L1102" t="s">
        <v>2186</v>
      </c>
      <c r="M1102" t="s">
        <v>7871</v>
      </c>
      <c r="N1102" t="s">
        <v>2147</v>
      </c>
      <c r="O1102" t="s">
        <v>568</v>
      </c>
    </row>
    <row r="1103" spans="1:15" x14ac:dyDescent="0.3">
      <c r="A1103" t="s">
        <v>2831</v>
      </c>
      <c r="B1103" t="s">
        <v>2831</v>
      </c>
      <c r="C1103" t="s">
        <v>3772</v>
      </c>
      <c r="D1103" s="47" t="s">
        <v>3392</v>
      </c>
      <c r="E1103" s="47">
        <v>44195.485560416666</v>
      </c>
      <c r="F1103" s="48">
        <v>2.1666666666666665</v>
      </c>
      <c r="G1103" s="49">
        <v>26244</v>
      </c>
      <c r="H1103" t="s">
        <v>238</v>
      </c>
      <c r="I1103">
        <v>0</v>
      </c>
      <c r="J1103">
        <v>0</v>
      </c>
      <c r="K1103" t="s">
        <v>246</v>
      </c>
      <c r="L1103" t="s">
        <v>2186</v>
      </c>
      <c r="M1103" t="s">
        <v>3773</v>
      </c>
      <c r="N1103" t="s">
        <v>254</v>
      </c>
      <c r="O1103" t="s">
        <v>568</v>
      </c>
    </row>
    <row r="1104" spans="1:15" x14ac:dyDescent="0.3">
      <c r="A1104" t="s">
        <v>2831</v>
      </c>
      <c r="B1104" t="s">
        <v>2831</v>
      </c>
      <c r="C1104" t="s">
        <v>8191</v>
      </c>
      <c r="D1104" s="47" t="s">
        <v>5855</v>
      </c>
      <c r="E1104" s="47">
        <v>44195.479025347224</v>
      </c>
      <c r="F1104" s="48">
        <v>2.1666666666666665</v>
      </c>
      <c r="G1104" s="49">
        <v>21622</v>
      </c>
      <c r="H1104" t="s">
        <v>238</v>
      </c>
      <c r="I1104">
        <v>0</v>
      </c>
      <c r="J1104">
        <v>0</v>
      </c>
      <c r="K1104" t="s">
        <v>246</v>
      </c>
      <c r="L1104" t="s">
        <v>2186</v>
      </c>
      <c r="M1104" t="s">
        <v>8192</v>
      </c>
      <c r="N1104" t="s">
        <v>2147</v>
      </c>
      <c r="O1104" t="s">
        <v>568</v>
      </c>
    </row>
    <row r="1105" spans="1:15" x14ac:dyDescent="0.3">
      <c r="A1105" t="s">
        <v>2831</v>
      </c>
      <c r="B1105" t="s">
        <v>2831</v>
      </c>
      <c r="C1105" t="s">
        <v>8235</v>
      </c>
      <c r="D1105" s="47" t="s">
        <v>6425</v>
      </c>
      <c r="E1105" s="47">
        <v>44189.416783761575</v>
      </c>
      <c r="F1105" s="48">
        <v>2.1666666666666665</v>
      </c>
      <c r="G1105" s="49">
        <v>29669</v>
      </c>
      <c r="H1105" t="s">
        <v>249</v>
      </c>
      <c r="I1105">
        <v>0</v>
      </c>
      <c r="J1105">
        <v>0</v>
      </c>
      <c r="K1105" t="s">
        <v>242</v>
      </c>
      <c r="L1105" t="s">
        <v>2186</v>
      </c>
      <c r="M1105" t="s">
        <v>8236</v>
      </c>
      <c r="N1105" t="s">
        <v>2147</v>
      </c>
      <c r="O1105" t="s">
        <v>568</v>
      </c>
    </row>
    <row r="1106" spans="1:15" x14ac:dyDescent="0.3">
      <c r="A1106" t="s">
        <v>2831</v>
      </c>
      <c r="B1106" t="s">
        <v>2831</v>
      </c>
      <c r="C1106" t="s">
        <v>8401</v>
      </c>
      <c r="D1106" s="47" t="s">
        <v>6002</v>
      </c>
      <c r="E1106" s="47">
        <v>44180.742512812503</v>
      </c>
      <c r="F1106" s="48">
        <v>2.1666666666666665</v>
      </c>
      <c r="G1106" s="49">
        <v>25208</v>
      </c>
      <c r="H1106" t="s">
        <v>238</v>
      </c>
      <c r="I1106">
        <v>0</v>
      </c>
      <c r="J1106">
        <v>0</v>
      </c>
      <c r="K1106" t="s">
        <v>246</v>
      </c>
      <c r="L1106" t="s">
        <v>2186</v>
      </c>
      <c r="M1106" t="s">
        <v>8402</v>
      </c>
      <c r="N1106" t="s">
        <v>2147</v>
      </c>
      <c r="O1106" t="s">
        <v>568</v>
      </c>
    </row>
    <row r="1107" spans="1:15" x14ac:dyDescent="0.3">
      <c r="A1107" t="s">
        <v>2831</v>
      </c>
      <c r="B1107" t="s">
        <v>2831</v>
      </c>
      <c r="C1107" t="s">
        <v>8413</v>
      </c>
      <c r="D1107" s="47" t="s">
        <v>5497</v>
      </c>
      <c r="E1107" s="47">
        <v>44186.657388854168</v>
      </c>
      <c r="F1107" s="48">
        <v>2.1666666666666665</v>
      </c>
      <c r="G1107" s="49">
        <v>115162</v>
      </c>
      <c r="H1107" t="s">
        <v>249</v>
      </c>
      <c r="I1107">
        <v>0</v>
      </c>
      <c r="J1107">
        <v>0</v>
      </c>
      <c r="K1107" t="s">
        <v>242</v>
      </c>
      <c r="L1107" t="s">
        <v>2186</v>
      </c>
      <c r="M1107" t="s">
        <v>8414</v>
      </c>
      <c r="N1107" t="s">
        <v>254</v>
      </c>
      <c r="O1107" t="s">
        <v>568</v>
      </c>
    </row>
    <row r="1108" spans="1:15" x14ac:dyDescent="0.3">
      <c r="A1108" t="s">
        <v>2831</v>
      </c>
      <c r="B1108" t="s">
        <v>2831</v>
      </c>
      <c r="C1108" t="s">
        <v>3712</v>
      </c>
      <c r="D1108" s="47" t="s">
        <v>3532</v>
      </c>
      <c r="E1108" s="47">
        <v>44180.739023344904</v>
      </c>
      <c r="F1108" s="48">
        <v>2.1666666666666665</v>
      </c>
      <c r="G1108" s="49">
        <v>90785</v>
      </c>
      <c r="H1108" t="s">
        <v>249</v>
      </c>
      <c r="I1108">
        <v>0</v>
      </c>
      <c r="J1108">
        <v>0</v>
      </c>
      <c r="K1108" t="s">
        <v>236</v>
      </c>
      <c r="L1108" t="s">
        <v>2186</v>
      </c>
      <c r="M1108" t="s">
        <v>3714</v>
      </c>
      <c r="N1108" t="s">
        <v>2147</v>
      </c>
      <c r="O1108" t="s">
        <v>568</v>
      </c>
    </row>
    <row r="1109" spans="1:15" x14ac:dyDescent="0.3">
      <c r="A1109" t="s">
        <v>2831</v>
      </c>
      <c r="B1109" t="s">
        <v>2831</v>
      </c>
      <c r="C1109" t="s">
        <v>8630</v>
      </c>
      <c r="D1109" s="47" t="s">
        <v>5711</v>
      </c>
      <c r="E1109" s="47">
        <v>44196.611852662034</v>
      </c>
      <c r="F1109" s="48">
        <v>2.1666666666666665</v>
      </c>
      <c r="G1109" s="49">
        <v>11635</v>
      </c>
      <c r="H1109" t="s">
        <v>238</v>
      </c>
      <c r="I1109">
        <v>0</v>
      </c>
      <c r="J1109">
        <v>0</v>
      </c>
      <c r="K1109" t="s">
        <v>241</v>
      </c>
      <c r="L1109" t="s">
        <v>2186</v>
      </c>
      <c r="M1109" t="s">
        <v>8631</v>
      </c>
      <c r="N1109" t="s">
        <v>254</v>
      </c>
      <c r="O1109" t="s">
        <v>568</v>
      </c>
    </row>
    <row r="1110" spans="1:15" x14ac:dyDescent="0.3">
      <c r="A1110" t="s">
        <v>2831</v>
      </c>
      <c r="B1110" t="s">
        <v>2831</v>
      </c>
      <c r="C1110" t="s">
        <v>8675</v>
      </c>
      <c r="D1110" s="47" t="s">
        <v>5877</v>
      </c>
      <c r="E1110" s="47">
        <v>44195.480936423613</v>
      </c>
      <c r="F1110" s="48">
        <v>2.1666666666666665</v>
      </c>
      <c r="G1110" s="49">
        <v>59488</v>
      </c>
      <c r="H1110" t="s">
        <v>238</v>
      </c>
      <c r="I1110">
        <v>0</v>
      </c>
      <c r="J1110">
        <v>0</v>
      </c>
      <c r="K1110" t="s">
        <v>236</v>
      </c>
      <c r="L1110" t="s">
        <v>2186</v>
      </c>
      <c r="M1110" t="s">
        <v>8676</v>
      </c>
      <c r="N1110" t="s">
        <v>254</v>
      </c>
      <c r="O1110" t="s">
        <v>568</v>
      </c>
    </row>
    <row r="1111" spans="1:15" x14ac:dyDescent="0.3">
      <c r="A1111" t="s">
        <v>2831</v>
      </c>
      <c r="B1111" t="s">
        <v>2831</v>
      </c>
      <c r="C1111" t="s">
        <v>8727</v>
      </c>
      <c r="D1111" s="47" t="s">
        <v>6186</v>
      </c>
      <c r="E1111" s="47">
        <v>44182.572609456016</v>
      </c>
      <c r="F1111" s="48">
        <v>2.1666666666666665</v>
      </c>
      <c r="G1111" s="49">
        <v>60306</v>
      </c>
      <c r="H1111" t="s">
        <v>249</v>
      </c>
      <c r="I1111">
        <v>0</v>
      </c>
      <c r="J1111">
        <v>0</v>
      </c>
      <c r="K1111" t="s">
        <v>242</v>
      </c>
      <c r="L1111" t="s">
        <v>2186</v>
      </c>
      <c r="M1111" t="s">
        <v>8728</v>
      </c>
      <c r="N1111" t="s">
        <v>254</v>
      </c>
      <c r="O1111" t="s">
        <v>568</v>
      </c>
    </row>
    <row r="1112" spans="1:15" x14ac:dyDescent="0.3">
      <c r="A1112" t="s">
        <v>2831</v>
      </c>
      <c r="B1112" t="s">
        <v>2831</v>
      </c>
      <c r="C1112" t="s">
        <v>8947</v>
      </c>
      <c r="D1112" s="47" t="s">
        <v>2660</v>
      </c>
      <c r="E1112" s="47">
        <v>44175.735531863429</v>
      </c>
      <c r="F1112" s="48">
        <v>2.1666666666666665</v>
      </c>
      <c r="G1112" s="49">
        <v>80143</v>
      </c>
      <c r="H1112" t="s">
        <v>249</v>
      </c>
      <c r="I1112">
        <v>0</v>
      </c>
      <c r="J1112">
        <v>0</v>
      </c>
      <c r="K1112" t="s">
        <v>242</v>
      </c>
      <c r="L1112" t="s">
        <v>2173</v>
      </c>
      <c r="M1112" t="s">
        <v>8948</v>
      </c>
      <c r="N1112" t="s">
        <v>254</v>
      </c>
      <c r="O1112" t="s">
        <v>568</v>
      </c>
    </row>
    <row r="1113" spans="1:15" x14ac:dyDescent="0.3">
      <c r="A1113" t="s">
        <v>2831</v>
      </c>
      <c r="B1113" t="s">
        <v>2831</v>
      </c>
      <c r="C1113" t="s">
        <v>9440</v>
      </c>
      <c r="D1113" s="47" t="s">
        <v>6186</v>
      </c>
      <c r="E1113" s="47">
        <v>44182.560905520833</v>
      </c>
      <c r="F1113" s="48">
        <v>2.1666666666666665</v>
      </c>
      <c r="G1113" s="49">
        <v>70895</v>
      </c>
      <c r="H1113" t="s">
        <v>249</v>
      </c>
      <c r="I1113">
        <v>0</v>
      </c>
      <c r="J1113">
        <v>0</v>
      </c>
      <c r="K1113" t="s">
        <v>242</v>
      </c>
      <c r="L1113" t="s">
        <v>2186</v>
      </c>
      <c r="M1113" t="s">
        <v>9441</v>
      </c>
      <c r="N1113" t="s">
        <v>254</v>
      </c>
      <c r="O1113" t="s">
        <v>568</v>
      </c>
    </row>
    <row r="1114" spans="1:15" x14ac:dyDescent="0.3">
      <c r="A1114" t="s">
        <v>2831</v>
      </c>
      <c r="B1114" t="s">
        <v>2831</v>
      </c>
      <c r="C1114" t="s">
        <v>9454</v>
      </c>
      <c r="D1114" s="47" t="s">
        <v>6186</v>
      </c>
      <c r="E1114" s="47">
        <v>44182.397878275464</v>
      </c>
      <c r="F1114" s="48">
        <v>2.1666666666666665</v>
      </c>
      <c r="G1114" s="49">
        <v>79416</v>
      </c>
      <c r="H1114" t="s">
        <v>249</v>
      </c>
      <c r="I1114">
        <v>0</v>
      </c>
      <c r="J1114">
        <v>0</v>
      </c>
      <c r="K1114" t="s">
        <v>242</v>
      </c>
      <c r="L1114" t="s">
        <v>2186</v>
      </c>
      <c r="M1114" t="s">
        <v>9455</v>
      </c>
      <c r="N1114" t="s">
        <v>254</v>
      </c>
      <c r="O1114" t="s">
        <v>568</v>
      </c>
    </row>
    <row r="1115" spans="1:15" x14ac:dyDescent="0.3">
      <c r="A1115" t="s">
        <v>2831</v>
      </c>
      <c r="B1115" t="s">
        <v>2831</v>
      </c>
      <c r="C1115" t="s">
        <v>9591</v>
      </c>
      <c r="D1115" s="47" t="s">
        <v>5486</v>
      </c>
      <c r="E1115" s="47">
        <v>44196.606393252318</v>
      </c>
      <c r="F1115" s="48">
        <v>2.1666666666666665</v>
      </c>
      <c r="G1115" s="49">
        <v>30891</v>
      </c>
      <c r="H1115" t="s">
        <v>238</v>
      </c>
      <c r="I1115">
        <v>0</v>
      </c>
      <c r="J1115">
        <v>0</v>
      </c>
      <c r="K1115" t="s">
        <v>241</v>
      </c>
      <c r="L1115" t="s">
        <v>2186</v>
      </c>
      <c r="M1115" t="s">
        <v>9592</v>
      </c>
      <c r="N1115" t="s">
        <v>2147</v>
      </c>
      <c r="O1115" t="s">
        <v>568</v>
      </c>
    </row>
    <row r="1116" spans="1:15" x14ac:dyDescent="0.3">
      <c r="A1116" t="s">
        <v>2831</v>
      </c>
      <c r="B1116" t="s">
        <v>2831</v>
      </c>
      <c r="C1116" t="s">
        <v>9686</v>
      </c>
      <c r="D1116" s="47" t="s">
        <v>6361</v>
      </c>
      <c r="E1116" s="47">
        <v>44184.482282557874</v>
      </c>
      <c r="F1116" s="48">
        <v>2.1666666666666665</v>
      </c>
      <c r="G1116" s="49">
        <v>24908</v>
      </c>
      <c r="H1116" t="s">
        <v>238</v>
      </c>
      <c r="I1116">
        <v>0</v>
      </c>
      <c r="J1116">
        <v>0</v>
      </c>
      <c r="K1116" t="s">
        <v>236</v>
      </c>
      <c r="L1116" t="s">
        <v>2186</v>
      </c>
      <c r="M1116" t="s">
        <v>9687</v>
      </c>
      <c r="N1116" t="s">
        <v>254</v>
      </c>
      <c r="O1116" t="s">
        <v>568</v>
      </c>
    </row>
    <row r="1117" spans="1:15" x14ac:dyDescent="0.3">
      <c r="A1117" t="s">
        <v>2831</v>
      </c>
      <c r="B1117" t="s">
        <v>2831</v>
      </c>
      <c r="C1117" t="s">
        <v>9735</v>
      </c>
      <c r="D1117" s="47" t="s">
        <v>2691</v>
      </c>
      <c r="E1117" s="47">
        <v>44184.490799386571</v>
      </c>
      <c r="F1117" s="48">
        <v>2.1666666666666665</v>
      </c>
      <c r="G1117" s="49">
        <v>9657</v>
      </c>
      <c r="H1117" t="s">
        <v>238</v>
      </c>
      <c r="I1117">
        <v>0</v>
      </c>
      <c r="J1117">
        <v>0</v>
      </c>
      <c r="K1117" t="s">
        <v>242</v>
      </c>
      <c r="L1117" t="s">
        <v>2160</v>
      </c>
      <c r="M1117" t="s">
        <v>9736</v>
      </c>
      <c r="N1117" t="s">
        <v>254</v>
      </c>
      <c r="O1117" t="s">
        <v>568</v>
      </c>
    </row>
    <row r="1118" spans="1:15" x14ac:dyDescent="0.3">
      <c r="A1118" t="s">
        <v>2831</v>
      </c>
      <c r="B1118" t="s">
        <v>2831</v>
      </c>
      <c r="C1118" t="s">
        <v>9779</v>
      </c>
      <c r="D1118" s="47" t="s">
        <v>2647</v>
      </c>
      <c r="E1118" s="47">
        <v>44196.579546608795</v>
      </c>
      <c r="F1118" s="48">
        <v>2.1666666666666665</v>
      </c>
      <c r="G1118" s="49">
        <v>13268</v>
      </c>
      <c r="H1118" t="s">
        <v>238</v>
      </c>
      <c r="I1118">
        <v>0</v>
      </c>
      <c r="J1118">
        <v>0</v>
      </c>
      <c r="K1118" t="s">
        <v>242</v>
      </c>
      <c r="L1118" t="s">
        <v>2160</v>
      </c>
      <c r="M1118" t="s">
        <v>9780</v>
      </c>
      <c r="N1118" t="s">
        <v>254</v>
      </c>
      <c r="O1118" t="s">
        <v>568</v>
      </c>
    </row>
    <row r="1119" spans="1:15" x14ac:dyDescent="0.3">
      <c r="A1119" t="s">
        <v>2831</v>
      </c>
      <c r="B1119" t="s">
        <v>2831</v>
      </c>
      <c r="C1119" t="s">
        <v>3578</v>
      </c>
      <c r="D1119" s="47" t="s">
        <v>3372</v>
      </c>
      <c r="E1119" s="47">
        <v>44182.570649074078</v>
      </c>
      <c r="F1119" s="48">
        <v>2.1666666666666665</v>
      </c>
      <c r="G1119" s="49">
        <v>35175</v>
      </c>
      <c r="H1119" t="s">
        <v>249</v>
      </c>
      <c r="I1119">
        <v>0</v>
      </c>
      <c r="J1119">
        <v>0</v>
      </c>
      <c r="K1119" t="s">
        <v>242</v>
      </c>
      <c r="L1119" t="s">
        <v>1535</v>
      </c>
      <c r="M1119" t="s">
        <v>1535</v>
      </c>
      <c r="N1119" t="s">
        <v>254</v>
      </c>
      <c r="O1119" t="s">
        <v>568</v>
      </c>
    </row>
    <row r="1120" spans="1:15" x14ac:dyDescent="0.3">
      <c r="A1120" t="s">
        <v>2831</v>
      </c>
      <c r="B1120" t="s">
        <v>2831</v>
      </c>
      <c r="C1120" t="s">
        <v>9929</v>
      </c>
      <c r="D1120" s="47" t="s">
        <v>7001</v>
      </c>
      <c r="E1120" s="47">
        <v>44182.578109571761</v>
      </c>
      <c r="F1120" s="48">
        <v>2.1666666666666665</v>
      </c>
      <c r="G1120" s="49">
        <v>49576</v>
      </c>
      <c r="H1120" t="s">
        <v>249</v>
      </c>
      <c r="I1120">
        <v>0</v>
      </c>
      <c r="J1120">
        <v>0</v>
      </c>
      <c r="K1120" t="s">
        <v>236</v>
      </c>
      <c r="L1120" t="s">
        <v>1535</v>
      </c>
      <c r="M1120" t="s">
        <v>1535</v>
      </c>
      <c r="N1120" t="s">
        <v>254</v>
      </c>
      <c r="O1120" t="s">
        <v>568</v>
      </c>
    </row>
    <row r="1121" spans="1:15" x14ac:dyDescent="0.3">
      <c r="A1121" t="s">
        <v>2831</v>
      </c>
      <c r="B1121" t="s">
        <v>2831</v>
      </c>
      <c r="C1121" t="s">
        <v>9952</v>
      </c>
      <c r="D1121" s="47" t="s">
        <v>7001</v>
      </c>
      <c r="E1121" s="47">
        <v>44182.564588692127</v>
      </c>
      <c r="F1121" s="48">
        <v>2.1666666666666665</v>
      </c>
      <c r="G1121" s="49">
        <v>27994</v>
      </c>
      <c r="H1121" t="s">
        <v>249</v>
      </c>
      <c r="I1121">
        <v>0</v>
      </c>
      <c r="J1121">
        <v>0</v>
      </c>
      <c r="K1121" t="s">
        <v>236</v>
      </c>
      <c r="L1121" t="s">
        <v>1535</v>
      </c>
      <c r="M1121" t="s">
        <v>1535</v>
      </c>
      <c r="N1121" t="s">
        <v>254</v>
      </c>
      <c r="O1121" t="s">
        <v>568</v>
      </c>
    </row>
    <row r="1122" spans="1:15" x14ac:dyDescent="0.3">
      <c r="A1122" t="s">
        <v>2831</v>
      </c>
      <c r="B1122" t="s">
        <v>2831</v>
      </c>
      <c r="C1122" t="s">
        <v>3970</v>
      </c>
      <c r="D1122" s="47" t="s">
        <v>3416</v>
      </c>
      <c r="E1122" s="47">
        <v>44191.444484108797</v>
      </c>
      <c r="F1122" s="48">
        <v>2.1666666666666665</v>
      </c>
      <c r="G1122" s="49">
        <v>31775</v>
      </c>
      <c r="H1122" t="s">
        <v>249</v>
      </c>
      <c r="I1122">
        <v>0</v>
      </c>
      <c r="J1122">
        <v>0</v>
      </c>
      <c r="K1122" t="s">
        <v>246</v>
      </c>
      <c r="L1122" t="s">
        <v>1535</v>
      </c>
      <c r="M1122" t="s">
        <v>1535</v>
      </c>
      <c r="N1122" t="s">
        <v>254</v>
      </c>
      <c r="O1122" t="s">
        <v>568</v>
      </c>
    </row>
    <row r="1123" spans="1:15" x14ac:dyDescent="0.3">
      <c r="A1123" t="s">
        <v>2831</v>
      </c>
      <c r="B1123" t="s">
        <v>2831</v>
      </c>
      <c r="C1123" t="s">
        <v>9993</v>
      </c>
      <c r="D1123" s="47" t="s">
        <v>5674</v>
      </c>
      <c r="E1123" s="47">
        <v>44195.710500081019</v>
      </c>
      <c r="F1123" s="48">
        <v>2.1666666666666665</v>
      </c>
      <c r="G1123" s="49">
        <v>138153</v>
      </c>
      <c r="H1123" t="s">
        <v>249</v>
      </c>
      <c r="I1123">
        <v>0</v>
      </c>
      <c r="J1123">
        <v>0</v>
      </c>
      <c r="K1123" t="s">
        <v>242</v>
      </c>
      <c r="L1123" t="s">
        <v>1535</v>
      </c>
      <c r="M1123" t="s">
        <v>1535</v>
      </c>
      <c r="N1123" t="s">
        <v>254</v>
      </c>
      <c r="O1123" t="s">
        <v>568</v>
      </c>
    </row>
    <row r="1124" spans="1:15" x14ac:dyDescent="0.3">
      <c r="A1124" t="s">
        <v>2831</v>
      </c>
      <c r="B1124" t="s">
        <v>2831</v>
      </c>
      <c r="C1124" t="s">
        <v>10001</v>
      </c>
      <c r="D1124" s="47" t="s">
        <v>5475</v>
      </c>
      <c r="E1124" s="47">
        <v>44182.568518518521</v>
      </c>
      <c r="F1124" s="48">
        <v>2.1666666666666665</v>
      </c>
      <c r="G1124" s="49">
        <v>51250</v>
      </c>
      <c r="H1124" t="s">
        <v>249</v>
      </c>
      <c r="I1124">
        <v>0</v>
      </c>
      <c r="J1124">
        <v>0</v>
      </c>
      <c r="K1124" t="s">
        <v>236</v>
      </c>
      <c r="L1124" t="s">
        <v>1535</v>
      </c>
      <c r="M1124" t="s">
        <v>1535</v>
      </c>
      <c r="N1124" t="s">
        <v>254</v>
      </c>
      <c r="O1124" t="s">
        <v>568</v>
      </c>
    </row>
    <row r="1125" spans="1:15" x14ac:dyDescent="0.3">
      <c r="A1125" t="s">
        <v>2831</v>
      </c>
      <c r="B1125" t="s">
        <v>2831</v>
      </c>
      <c r="C1125" t="s">
        <v>4180</v>
      </c>
      <c r="D1125" s="47" t="s">
        <v>3411</v>
      </c>
      <c r="E1125" s="47">
        <v>44183.444762766201</v>
      </c>
      <c r="F1125" s="48">
        <v>2.1666666666666665</v>
      </c>
      <c r="G1125" s="49">
        <v>39947</v>
      </c>
      <c r="H1125" t="s">
        <v>249</v>
      </c>
      <c r="I1125">
        <v>0</v>
      </c>
      <c r="J1125">
        <v>0</v>
      </c>
      <c r="K1125" t="s">
        <v>236</v>
      </c>
      <c r="L1125" t="s">
        <v>1535</v>
      </c>
      <c r="M1125" t="s">
        <v>1535</v>
      </c>
      <c r="N1125" t="s">
        <v>254</v>
      </c>
      <c r="O1125" t="s">
        <v>568</v>
      </c>
    </row>
    <row r="1126" spans="1:15" x14ac:dyDescent="0.3">
      <c r="A1126" t="s">
        <v>2831</v>
      </c>
      <c r="B1126" t="s">
        <v>2831</v>
      </c>
      <c r="C1126" t="s">
        <v>10031</v>
      </c>
      <c r="D1126" s="47" t="s">
        <v>6186</v>
      </c>
      <c r="E1126" s="47">
        <v>44183.447195289351</v>
      </c>
      <c r="F1126" s="48">
        <v>2.1666666666666665</v>
      </c>
      <c r="G1126" s="49">
        <v>40440</v>
      </c>
      <c r="H1126" t="s">
        <v>249</v>
      </c>
      <c r="I1126">
        <v>0</v>
      </c>
      <c r="J1126">
        <v>0</v>
      </c>
      <c r="K1126" t="s">
        <v>242</v>
      </c>
      <c r="L1126" t="s">
        <v>1535</v>
      </c>
      <c r="M1126" t="s">
        <v>1535</v>
      </c>
      <c r="N1126" t="s">
        <v>254</v>
      </c>
      <c r="O1126" t="s">
        <v>568</v>
      </c>
    </row>
    <row r="1127" spans="1:15" x14ac:dyDescent="0.3">
      <c r="A1127" t="s">
        <v>2831</v>
      </c>
      <c r="B1127" t="s">
        <v>2831</v>
      </c>
      <c r="C1127" t="s">
        <v>10045</v>
      </c>
      <c r="D1127" s="47" t="s">
        <v>6295</v>
      </c>
      <c r="E1127" s="47">
        <v>44174.674948460648</v>
      </c>
      <c r="F1127" s="48">
        <v>2.1666666666666665</v>
      </c>
      <c r="G1127" s="49">
        <v>-1</v>
      </c>
      <c r="H1127" t="s">
        <v>249</v>
      </c>
      <c r="I1127">
        <v>0</v>
      </c>
      <c r="J1127">
        <v>0</v>
      </c>
      <c r="K1127" t="s">
        <v>242</v>
      </c>
      <c r="L1127" t="s">
        <v>1535</v>
      </c>
      <c r="M1127" t="s">
        <v>1535</v>
      </c>
      <c r="N1127" t="s">
        <v>254</v>
      </c>
      <c r="O1127" t="s">
        <v>568</v>
      </c>
    </row>
    <row r="1128" spans="1:15" x14ac:dyDescent="0.3">
      <c r="A1128" t="s">
        <v>2831</v>
      </c>
      <c r="B1128" t="s">
        <v>2831</v>
      </c>
      <c r="C1128" t="s">
        <v>4742</v>
      </c>
      <c r="D1128" s="47" t="s">
        <v>2661</v>
      </c>
      <c r="E1128" s="47">
        <v>44182.706818900464</v>
      </c>
      <c r="F1128" s="48">
        <v>2.1666666666666665</v>
      </c>
      <c r="G1128" s="49">
        <v>38893</v>
      </c>
      <c r="H1128" t="s">
        <v>249</v>
      </c>
      <c r="I1128">
        <v>0</v>
      </c>
      <c r="J1128">
        <v>0</v>
      </c>
      <c r="K1128" t="s">
        <v>242</v>
      </c>
      <c r="L1128" t="s">
        <v>1535</v>
      </c>
      <c r="M1128" t="s">
        <v>1535</v>
      </c>
      <c r="N1128" t="s">
        <v>2147</v>
      </c>
      <c r="O1128" t="s">
        <v>568</v>
      </c>
    </row>
    <row r="1129" spans="1:15" x14ac:dyDescent="0.3">
      <c r="A1129" t="s">
        <v>2831</v>
      </c>
      <c r="B1129" t="s">
        <v>2831</v>
      </c>
      <c r="C1129" t="s">
        <v>10186</v>
      </c>
      <c r="D1129" s="47" t="s">
        <v>5530</v>
      </c>
      <c r="E1129" s="47">
        <v>44169.400595949075</v>
      </c>
      <c r="F1129" s="48">
        <v>2.1666666666666665</v>
      </c>
      <c r="G1129" s="49">
        <v>160775</v>
      </c>
      <c r="H1129" t="s">
        <v>238</v>
      </c>
      <c r="I1129">
        <v>0</v>
      </c>
      <c r="J1129">
        <v>0</v>
      </c>
      <c r="K1129" t="s">
        <v>236</v>
      </c>
      <c r="L1129" t="s">
        <v>2186</v>
      </c>
      <c r="M1129" t="s">
        <v>10187</v>
      </c>
      <c r="N1129" t="s">
        <v>2147</v>
      </c>
      <c r="O1129" t="s">
        <v>568</v>
      </c>
    </row>
    <row r="1130" spans="1:15" x14ac:dyDescent="0.3">
      <c r="A1130" t="s">
        <v>2831</v>
      </c>
      <c r="B1130" t="s">
        <v>2831</v>
      </c>
      <c r="C1130" t="s">
        <v>10320</v>
      </c>
      <c r="D1130" s="47" t="s">
        <v>5475</v>
      </c>
      <c r="E1130" s="47">
        <v>44188.636312187497</v>
      </c>
      <c r="F1130" s="48">
        <v>2.1666666666666665</v>
      </c>
      <c r="G1130" s="49">
        <v>25639</v>
      </c>
      <c r="H1130" t="s">
        <v>249</v>
      </c>
      <c r="I1130">
        <v>0</v>
      </c>
      <c r="J1130">
        <v>0</v>
      </c>
      <c r="K1130" t="s">
        <v>246</v>
      </c>
      <c r="L1130" t="s">
        <v>2186</v>
      </c>
      <c r="M1130" t="s">
        <v>10321</v>
      </c>
      <c r="N1130" t="s">
        <v>2147</v>
      </c>
      <c r="O1130" t="s">
        <v>568</v>
      </c>
    </row>
    <row r="1131" spans="1:15" x14ac:dyDescent="0.3">
      <c r="A1131" t="s">
        <v>2831</v>
      </c>
      <c r="B1131" t="s">
        <v>2831</v>
      </c>
      <c r="C1131" t="s">
        <v>10585</v>
      </c>
      <c r="D1131" s="47" t="s">
        <v>5674</v>
      </c>
      <c r="E1131" s="47">
        <v>44180.731108946762</v>
      </c>
      <c r="F1131" s="48">
        <v>2.1666666666666665</v>
      </c>
      <c r="G1131" s="49">
        <v>13809</v>
      </c>
      <c r="H1131" t="s">
        <v>238</v>
      </c>
      <c r="I1131">
        <v>0</v>
      </c>
      <c r="J1131">
        <v>0</v>
      </c>
      <c r="K1131" t="s">
        <v>242</v>
      </c>
      <c r="L1131" t="s">
        <v>2176</v>
      </c>
      <c r="M1131" t="s">
        <v>2936</v>
      </c>
      <c r="N1131" t="s">
        <v>254</v>
      </c>
      <c r="O1131" t="s">
        <v>568</v>
      </c>
    </row>
    <row r="1132" spans="1:15" x14ac:dyDescent="0.3">
      <c r="A1132" t="s">
        <v>2831</v>
      </c>
      <c r="B1132" t="s">
        <v>2831</v>
      </c>
      <c r="C1132" t="s">
        <v>10618</v>
      </c>
      <c r="D1132" s="47" t="s">
        <v>5652</v>
      </c>
      <c r="E1132" s="47">
        <v>44181.67458121528</v>
      </c>
      <c r="F1132" s="48">
        <v>2.1666666666666665</v>
      </c>
      <c r="G1132" s="49">
        <v>25423</v>
      </c>
      <c r="H1132" t="s">
        <v>238</v>
      </c>
      <c r="I1132">
        <v>0</v>
      </c>
      <c r="J1132">
        <v>0</v>
      </c>
      <c r="K1132" t="s">
        <v>242</v>
      </c>
      <c r="L1132" t="s">
        <v>2160</v>
      </c>
      <c r="M1132" t="s">
        <v>10619</v>
      </c>
      <c r="N1132" t="s">
        <v>2147</v>
      </c>
      <c r="O1132" t="s">
        <v>568</v>
      </c>
    </row>
    <row r="1133" spans="1:15" x14ac:dyDescent="0.3">
      <c r="A1133" t="s">
        <v>2831</v>
      </c>
      <c r="B1133" t="s">
        <v>2831</v>
      </c>
      <c r="C1133" t="s">
        <v>10752</v>
      </c>
      <c r="D1133" s="47" t="s">
        <v>5582</v>
      </c>
      <c r="E1133" s="47">
        <v>44196.572923807871</v>
      </c>
      <c r="F1133" s="48">
        <v>2.1666666666666665</v>
      </c>
      <c r="G1133" s="49">
        <v>17526</v>
      </c>
      <c r="H1133" t="s">
        <v>238</v>
      </c>
      <c r="I1133">
        <v>0</v>
      </c>
      <c r="J1133">
        <v>0</v>
      </c>
      <c r="K1133" t="s">
        <v>246</v>
      </c>
      <c r="L1133" t="s">
        <v>2186</v>
      </c>
      <c r="M1133" t="s">
        <v>10753</v>
      </c>
      <c r="N1133" t="s">
        <v>254</v>
      </c>
      <c r="O1133" t="s">
        <v>568</v>
      </c>
    </row>
    <row r="1134" spans="1:15" x14ac:dyDescent="0.3">
      <c r="A1134" t="s">
        <v>2831</v>
      </c>
      <c r="B1134" t="s">
        <v>2831</v>
      </c>
      <c r="C1134" t="s">
        <v>5570</v>
      </c>
      <c r="D1134" s="47" t="s">
        <v>5475</v>
      </c>
      <c r="E1134" s="47">
        <v>44158.463362152776</v>
      </c>
      <c r="F1134" s="48">
        <v>2.25</v>
      </c>
      <c r="G1134" s="49">
        <v>38271</v>
      </c>
      <c r="H1134" t="s">
        <v>249</v>
      </c>
      <c r="I1134">
        <v>0</v>
      </c>
      <c r="J1134">
        <v>0</v>
      </c>
      <c r="K1134" t="s">
        <v>236</v>
      </c>
      <c r="L1134" t="s">
        <v>2186</v>
      </c>
      <c r="M1134" t="s">
        <v>5571</v>
      </c>
      <c r="N1134" t="s">
        <v>254</v>
      </c>
      <c r="O1134" t="s">
        <v>568</v>
      </c>
    </row>
    <row r="1135" spans="1:15" x14ac:dyDescent="0.3">
      <c r="A1135" t="s">
        <v>2831</v>
      </c>
      <c r="B1135" t="s">
        <v>2831</v>
      </c>
      <c r="C1135" t="s">
        <v>5742</v>
      </c>
      <c r="D1135" s="47" t="s">
        <v>5519</v>
      </c>
      <c r="E1135" s="47">
        <v>44146.397721215275</v>
      </c>
      <c r="F1135" s="48">
        <v>2.25</v>
      </c>
      <c r="G1135" s="49">
        <v>45154</v>
      </c>
      <c r="H1135" t="s">
        <v>238</v>
      </c>
      <c r="I1135">
        <v>0</v>
      </c>
      <c r="J1135">
        <v>0</v>
      </c>
      <c r="K1135" t="s">
        <v>236</v>
      </c>
      <c r="L1135" t="s">
        <v>2186</v>
      </c>
      <c r="M1135" t="s">
        <v>5743</v>
      </c>
      <c r="N1135" t="s">
        <v>254</v>
      </c>
      <c r="O1135" t="s">
        <v>568</v>
      </c>
    </row>
    <row r="1136" spans="1:15" x14ac:dyDescent="0.3">
      <c r="A1136" t="s">
        <v>2831</v>
      </c>
      <c r="B1136" t="s">
        <v>2831</v>
      </c>
      <c r="C1136" t="s">
        <v>2993</v>
      </c>
      <c r="D1136" s="47" t="s">
        <v>2994</v>
      </c>
      <c r="E1136" s="47">
        <v>44156.493827395832</v>
      </c>
      <c r="F1136" s="48">
        <v>2.25</v>
      </c>
      <c r="G1136" s="49">
        <v>39763</v>
      </c>
      <c r="H1136" t="s">
        <v>249</v>
      </c>
      <c r="I1136">
        <v>0</v>
      </c>
      <c r="J1136">
        <v>0</v>
      </c>
      <c r="K1136" t="s">
        <v>246</v>
      </c>
      <c r="L1136" t="s">
        <v>2160</v>
      </c>
      <c r="M1136" t="s">
        <v>2925</v>
      </c>
      <c r="N1136" t="s">
        <v>254</v>
      </c>
      <c r="O1136" t="s">
        <v>568</v>
      </c>
    </row>
    <row r="1137" spans="1:15" x14ac:dyDescent="0.3">
      <c r="A1137" t="s">
        <v>2831</v>
      </c>
      <c r="B1137" t="s">
        <v>2831</v>
      </c>
      <c r="C1137" t="s">
        <v>4944</v>
      </c>
      <c r="D1137" s="47" t="s">
        <v>2610</v>
      </c>
      <c r="E1137" s="47">
        <v>44158.419711261573</v>
      </c>
      <c r="F1137" s="48">
        <v>2.25</v>
      </c>
      <c r="G1137" s="49">
        <v>40254</v>
      </c>
      <c r="H1137" t="s">
        <v>249</v>
      </c>
      <c r="I1137">
        <v>0</v>
      </c>
      <c r="J1137">
        <v>0</v>
      </c>
      <c r="K1137" t="s">
        <v>242</v>
      </c>
      <c r="L1137" t="s">
        <v>2186</v>
      </c>
      <c r="M1137" t="s">
        <v>4945</v>
      </c>
      <c r="N1137" t="s">
        <v>254</v>
      </c>
      <c r="O1137" t="s">
        <v>568</v>
      </c>
    </row>
    <row r="1138" spans="1:15" x14ac:dyDescent="0.3">
      <c r="A1138" t="s">
        <v>2831</v>
      </c>
      <c r="B1138" t="s">
        <v>2831</v>
      </c>
      <c r="C1138" t="s">
        <v>3581</v>
      </c>
      <c r="D1138" s="47" t="s">
        <v>3443</v>
      </c>
      <c r="E1138" s="47">
        <v>44158.568341087965</v>
      </c>
      <c r="F1138" s="48">
        <v>2.25</v>
      </c>
      <c r="G1138" s="49">
        <v>41205</v>
      </c>
      <c r="H1138" t="s">
        <v>249</v>
      </c>
      <c r="I1138">
        <v>0</v>
      </c>
      <c r="J1138">
        <v>0</v>
      </c>
      <c r="K1138" t="s">
        <v>236</v>
      </c>
      <c r="L1138" t="s">
        <v>2186</v>
      </c>
      <c r="M1138" t="s">
        <v>3582</v>
      </c>
      <c r="N1138" t="s">
        <v>254</v>
      </c>
      <c r="O1138" t="s">
        <v>568</v>
      </c>
    </row>
    <row r="1139" spans="1:15" x14ac:dyDescent="0.3">
      <c r="A1139" t="s">
        <v>2831</v>
      </c>
      <c r="B1139" t="s">
        <v>2831</v>
      </c>
      <c r="C1139" t="s">
        <v>6493</v>
      </c>
      <c r="D1139" s="47" t="s">
        <v>5625</v>
      </c>
      <c r="E1139" s="47">
        <v>44137.39482908565</v>
      </c>
      <c r="F1139" s="48">
        <v>2.25</v>
      </c>
      <c r="G1139" s="49">
        <v>40914</v>
      </c>
      <c r="H1139" t="s">
        <v>249</v>
      </c>
      <c r="I1139">
        <v>0</v>
      </c>
      <c r="J1139">
        <v>0</v>
      </c>
      <c r="K1139" t="s">
        <v>242</v>
      </c>
      <c r="L1139" t="s">
        <v>2186</v>
      </c>
      <c r="M1139" t="s">
        <v>6494</v>
      </c>
      <c r="N1139" t="s">
        <v>254</v>
      </c>
      <c r="O1139" t="s">
        <v>568</v>
      </c>
    </row>
    <row r="1140" spans="1:15" x14ac:dyDescent="0.3">
      <c r="A1140" t="s">
        <v>2831</v>
      </c>
      <c r="B1140" t="s">
        <v>2831</v>
      </c>
      <c r="C1140" t="s">
        <v>6641</v>
      </c>
      <c r="D1140" s="47" t="s">
        <v>5797</v>
      </c>
      <c r="E1140" s="47">
        <v>44165.656845636571</v>
      </c>
      <c r="F1140" s="48">
        <v>2.25</v>
      </c>
      <c r="G1140" s="49">
        <v>92081</v>
      </c>
      <c r="H1140" t="s">
        <v>238</v>
      </c>
      <c r="I1140">
        <v>0</v>
      </c>
      <c r="J1140">
        <v>0</v>
      </c>
      <c r="K1140" t="s">
        <v>242</v>
      </c>
      <c r="L1140" t="s">
        <v>2186</v>
      </c>
      <c r="M1140" t="s">
        <v>6642</v>
      </c>
      <c r="N1140" t="s">
        <v>254</v>
      </c>
      <c r="O1140" t="s">
        <v>568</v>
      </c>
    </row>
    <row r="1141" spans="1:15" x14ac:dyDescent="0.3">
      <c r="A1141" t="s">
        <v>2831</v>
      </c>
      <c r="B1141" t="s">
        <v>2831</v>
      </c>
      <c r="C1141" t="s">
        <v>6647</v>
      </c>
      <c r="D1141" s="47" t="s">
        <v>5645</v>
      </c>
      <c r="E1141" s="47">
        <v>44147.426830752316</v>
      </c>
      <c r="F1141" s="48">
        <v>2.25</v>
      </c>
      <c r="G1141" s="49">
        <v>60024</v>
      </c>
      <c r="H1141" t="s">
        <v>249</v>
      </c>
      <c r="I1141">
        <v>0</v>
      </c>
      <c r="J1141">
        <v>0</v>
      </c>
      <c r="K1141" t="s">
        <v>242</v>
      </c>
      <c r="L1141" t="s">
        <v>2186</v>
      </c>
      <c r="M1141" t="s">
        <v>6648</v>
      </c>
      <c r="N1141" t="s">
        <v>254</v>
      </c>
      <c r="O1141" t="s">
        <v>568</v>
      </c>
    </row>
    <row r="1142" spans="1:15" x14ac:dyDescent="0.3">
      <c r="A1142" t="s">
        <v>2831</v>
      </c>
      <c r="B1142" t="s">
        <v>2831</v>
      </c>
      <c r="C1142" t="s">
        <v>3799</v>
      </c>
      <c r="D1142" s="47" t="s">
        <v>3386</v>
      </c>
      <c r="E1142" s="47">
        <v>44147.439868553243</v>
      </c>
      <c r="F1142" s="48">
        <v>2.25</v>
      </c>
      <c r="G1142" s="49">
        <v>64405</v>
      </c>
      <c r="H1142" t="s">
        <v>249</v>
      </c>
      <c r="I1142">
        <v>0</v>
      </c>
      <c r="J1142">
        <v>0</v>
      </c>
      <c r="K1142" t="s">
        <v>242</v>
      </c>
      <c r="L1142" t="s">
        <v>2186</v>
      </c>
      <c r="M1142" t="s">
        <v>3800</v>
      </c>
      <c r="N1142" t="s">
        <v>254</v>
      </c>
      <c r="O1142" t="s">
        <v>568</v>
      </c>
    </row>
    <row r="1143" spans="1:15" x14ac:dyDescent="0.3">
      <c r="A1143" t="s">
        <v>2831</v>
      </c>
      <c r="B1143" t="s">
        <v>2831</v>
      </c>
      <c r="C1143" t="s">
        <v>6749</v>
      </c>
      <c r="D1143" s="47" t="s">
        <v>5458</v>
      </c>
      <c r="E1143" s="47">
        <v>44165.86020239583</v>
      </c>
      <c r="F1143" s="48">
        <v>2.25</v>
      </c>
      <c r="G1143" s="49">
        <v>80871</v>
      </c>
      <c r="H1143" t="s">
        <v>249</v>
      </c>
      <c r="I1143">
        <v>0</v>
      </c>
      <c r="J1143">
        <v>0</v>
      </c>
      <c r="K1143" t="s">
        <v>242</v>
      </c>
      <c r="L1143" t="s">
        <v>2186</v>
      </c>
      <c r="M1143" t="s">
        <v>6750</v>
      </c>
      <c r="N1143" t="s">
        <v>254</v>
      </c>
      <c r="O1143" t="s">
        <v>568</v>
      </c>
    </row>
    <row r="1144" spans="1:15" x14ac:dyDescent="0.3">
      <c r="A1144" t="s">
        <v>2831</v>
      </c>
      <c r="B1144" t="s">
        <v>2831</v>
      </c>
      <c r="C1144" t="s">
        <v>6796</v>
      </c>
      <c r="D1144" s="47" t="s">
        <v>6758</v>
      </c>
      <c r="E1144" s="47">
        <v>44147.351767245367</v>
      </c>
      <c r="F1144" s="48">
        <v>2.25</v>
      </c>
      <c r="G1144" s="49">
        <v>25892</v>
      </c>
      <c r="H1144" t="s">
        <v>238</v>
      </c>
      <c r="I1144">
        <v>0</v>
      </c>
      <c r="J1144">
        <v>0</v>
      </c>
      <c r="K1144" t="s">
        <v>241</v>
      </c>
      <c r="L1144" t="s">
        <v>2186</v>
      </c>
      <c r="M1144" t="s">
        <v>6797</v>
      </c>
      <c r="N1144" t="s">
        <v>254</v>
      </c>
      <c r="O1144" t="s">
        <v>568</v>
      </c>
    </row>
    <row r="1145" spans="1:15" x14ac:dyDescent="0.3">
      <c r="A1145" t="s">
        <v>2831</v>
      </c>
      <c r="B1145" t="s">
        <v>2831</v>
      </c>
      <c r="C1145" t="s">
        <v>6815</v>
      </c>
      <c r="D1145" s="47" t="s">
        <v>5478</v>
      </c>
      <c r="E1145" s="47">
        <v>44153.708398726849</v>
      </c>
      <c r="F1145" s="48">
        <v>2.25</v>
      </c>
      <c r="G1145" s="49">
        <v>24217</v>
      </c>
      <c r="H1145" t="s">
        <v>238</v>
      </c>
      <c r="I1145">
        <v>0</v>
      </c>
      <c r="J1145">
        <v>0</v>
      </c>
      <c r="K1145" t="s">
        <v>246</v>
      </c>
      <c r="L1145" t="s">
        <v>2186</v>
      </c>
      <c r="M1145" t="s">
        <v>6816</v>
      </c>
      <c r="N1145" t="s">
        <v>254</v>
      </c>
      <c r="O1145" t="s">
        <v>568</v>
      </c>
    </row>
    <row r="1146" spans="1:15" x14ac:dyDescent="0.3">
      <c r="A1146" t="s">
        <v>2831</v>
      </c>
      <c r="B1146" t="s">
        <v>2831</v>
      </c>
      <c r="C1146" t="s">
        <v>6819</v>
      </c>
      <c r="D1146" s="47" t="s">
        <v>5530</v>
      </c>
      <c r="E1146" s="47">
        <v>44163.478959224536</v>
      </c>
      <c r="F1146" s="48">
        <v>2.25</v>
      </c>
      <c r="G1146" s="49">
        <v>80509</v>
      </c>
      <c r="H1146" t="s">
        <v>238</v>
      </c>
      <c r="I1146">
        <v>0</v>
      </c>
      <c r="J1146">
        <v>0</v>
      </c>
      <c r="K1146" t="s">
        <v>242</v>
      </c>
      <c r="L1146" t="s">
        <v>2186</v>
      </c>
      <c r="M1146" t="s">
        <v>6820</v>
      </c>
      <c r="N1146" t="s">
        <v>2147</v>
      </c>
      <c r="O1146" t="s">
        <v>568</v>
      </c>
    </row>
    <row r="1147" spans="1:15" x14ac:dyDescent="0.3">
      <c r="A1147" t="s">
        <v>2831</v>
      </c>
      <c r="B1147" t="s">
        <v>2831</v>
      </c>
      <c r="C1147" t="s">
        <v>6862</v>
      </c>
      <c r="D1147" s="47" t="s">
        <v>5527</v>
      </c>
      <c r="E1147" s="47">
        <v>44159.725344791666</v>
      </c>
      <c r="F1147" s="48">
        <v>2.25</v>
      </c>
      <c r="G1147" s="49">
        <v>20610</v>
      </c>
      <c r="H1147" t="s">
        <v>238</v>
      </c>
      <c r="I1147">
        <v>0</v>
      </c>
      <c r="J1147">
        <v>0</v>
      </c>
      <c r="K1147" t="s">
        <v>242</v>
      </c>
      <c r="L1147" t="s">
        <v>2186</v>
      </c>
      <c r="M1147" t="s">
        <v>6863</v>
      </c>
      <c r="N1147" t="s">
        <v>254</v>
      </c>
      <c r="O1147" t="s">
        <v>568</v>
      </c>
    </row>
    <row r="1148" spans="1:15" x14ac:dyDescent="0.3">
      <c r="A1148" t="s">
        <v>2831</v>
      </c>
      <c r="B1148" t="s">
        <v>2831</v>
      </c>
      <c r="C1148" t="s">
        <v>6888</v>
      </c>
      <c r="D1148" s="47" t="s">
        <v>5486</v>
      </c>
      <c r="E1148" s="47">
        <v>44147.349853553242</v>
      </c>
      <c r="F1148" s="48">
        <v>2.25</v>
      </c>
      <c r="G1148" s="49">
        <v>25028</v>
      </c>
      <c r="H1148" t="s">
        <v>238</v>
      </c>
      <c r="I1148">
        <v>0</v>
      </c>
      <c r="J1148">
        <v>0</v>
      </c>
      <c r="K1148" t="s">
        <v>246</v>
      </c>
      <c r="L1148" t="s">
        <v>2186</v>
      </c>
      <c r="M1148" t="s">
        <v>6889</v>
      </c>
      <c r="N1148" t="s">
        <v>2147</v>
      </c>
      <c r="O1148" t="s">
        <v>568</v>
      </c>
    </row>
    <row r="1149" spans="1:15" x14ac:dyDescent="0.3">
      <c r="A1149" t="s">
        <v>2831</v>
      </c>
      <c r="B1149" t="s">
        <v>2831</v>
      </c>
      <c r="C1149" t="s">
        <v>6961</v>
      </c>
      <c r="D1149" s="47" t="s">
        <v>6575</v>
      </c>
      <c r="E1149" s="47">
        <v>44163.474213923611</v>
      </c>
      <c r="F1149" s="48">
        <v>2.25</v>
      </c>
      <c r="G1149" s="49">
        <v>22839</v>
      </c>
      <c r="H1149" t="s">
        <v>238</v>
      </c>
      <c r="I1149">
        <v>0</v>
      </c>
      <c r="J1149">
        <v>0</v>
      </c>
      <c r="K1149" t="s">
        <v>241</v>
      </c>
      <c r="L1149" t="s">
        <v>2186</v>
      </c>
      <c r="M1149" t="s">
        <v>6962</v>
      </c>
      <c r="N1149" t="s">
        <v>254</v>
      </c>
      <c r="O1149" t="s">
        <v>568</v>
      </c>
    </row>
    <row r="1150" spans="1:15" x14ac:dyDescent="0.3">
      <c r="A1150" t="s">
        <v>2831</v>
      </c>
      <c r="B1150" t="s">
        <v>2831</v>
      </c>
      <c r="C1150" t="s">
        <v>6974</v>
      </c>
      <c r="D1150" s="47" t="s">
        <v>5497</v>
      </c>
      <c r="E1150" s="47">
        <v>44158.487818020832</v>
      </c>
      <c r="F1150" s="48">
        <v>2.25</v>
      </c>
      <c r="G1150" s="49">
        <v>49616</v>
      </c>
      <c r="H1150" t="s">
        <v>249</v>
      </c>
      <c r="I1150">
        <v>0</v>
      </c>
      <c r="J1150">
        <v>0</v>
      </c>
      <c r="K1150" t="s">
        <v>236</v>
      </c>
      <c r="L1150" t="s">
        <v>2186</v>
      </c>
      <c r="M1150" t="s">
        <v>6975</v>
      </c>
      <c r="N1150" t="s">
        <v>254</v>
      </c>
      <c r="O1150" t="s">
        <v>568</v>
      </c>
    </row>
    <row r="1151" spans="1:15" x14ac:dyDescent="0.3">
      <c r="A1151" t="s">
        <v>2831</v>
      </c>
      <c r="B1151" t="s">
        <v>2831</v>
      </c>
      <c r="C1151" t="s">
        <v>7007</v>
      </c>
      <c r="D1151" s="47" t="s">
        <v>5475</v>
      </c>
      <c r="E1151" s="47">
        <v>44153.698538113429</v>
      </c>
      <c r="F1151" s="48">
        <v>2.25</v>
      </c>
      <c r="G1151" s="49">
        <v>129318</v>
      </c>
      <c r="H1151" t="s">
        <v>238</v>
      </c>
      <c r="I1151">
        <v>0</v>
      </c>
      <c r="J1151">
        <v>0</v>
      </c>
      <c r="K1151" t="s">
        <v>242</v>
      </c>
      <c r="L1151" t="s">
        <v>2186</v>
      </c>
      <c r="M1151" t="s">
        <v>7008</v>
      </c>
      <c r="N1151" t="s">
        <v>254</v>
      </c>
      <c r="O1151" t="s">
        <v>568</v>
      </c>
    </row>
    <row r="1152" spans="1:15" x14ac:dyDescent="0.3">
      <c r="A1152" t="s">
        <v>2831</v>
      </c>
      <c r="B1152" t="s">
        <v>2831</v>
      </c>
      <c r="C1152" t="s">
        <v>7203</v>
      </c>
      <c r="D1152" s="47" t="s">
        <v>2662</v>
      </c>
      <c r="E1152" s="47">
        <v>44160.496262615743</v>
      </c>
      <c r="F1152" s="48">
        <v>2.25</v>
      </c>
      <c r="G1152" s="49">
        <v>21055</v>
      </c>
      <c r="H1152" t="s">
        <v>249</v>
      </c>
      <c r="I1152">
        <v>0</v>
      </c>
      <c r="J1152">
        <v>0</v>
      </c>
      <c r="K1152" t="s">
        <v>242</v>
      </c>
      <c r="L1152" t="s">
        <v>2160</v>
      </c>
      <c r="M1152" t="s">
        <v>7204</v>
      </c>
      <c r="N1152" t="s">
        <v>254</v>
      </c>
      <c r="O1152" t="s">
        <v>568</v>
      </c>
    </row>
    <row r="1153" spans="1:15" x14ac:dyDescent="0.3">
      <c r="A1153" t="s">
        <v>2831</v>
      </c>
      <c r="B1153" t="s">
        <v>2831</v>
      </c>
      <c r="C1153" t="s">
        <v>7205</v>
      </c>
      <c r="D1153" s="47" t="s">
        <v>2707</v>
      </c>
      <c r="E1153" s="47">
        <v>44158.561365972222</v>
      </c>
      <c r="F1153" s="48">
        <v>2.25</v>
      </c>
      <c r="G1153" s="49">
        <v>49971</v>
      </c>
      <c r="H1153" t="s">
        <v>249</v>
      </c>
      <c r="I1153">
        <v>0</v>
      </c>
      <c r="J1153">
        <v>0</v>
      </c>
      <c r="K1153" t="s">
        <v>236</v>
      </c>
      <c r="L1153" t="s">
        <v>2160</v>
      </c>
      <c r="M1153" t="s">
        <v>7206</v>
      </c>
      <c r="N1153" t="s">
        <v>254</v>
      </c>
      <c r="O1153" t="s">
        <v>568</v>
      </c>
    </row>
    <row r="1154" spans="1:15" x14ac:dyDescent="0.3">
      <c r="A1154" t="s">
        <v>2831</v>
      </c>
      <c r="B1154" t="s">
        <v>2831</v>
      </c>
      <c r="C1154" t="s">
        <v>3506</v>
      </c>
      <c r="D1154" s="47" t="s">
        <v>3356</v>
      </c>
      <c r="E1154" s="47">
        <v>44163.483531597223</v>
      </c>
      <c r="F1154" s="48">
        <v>2.25</v>
      </c>
      <c r="G1154" s="49">
        <v>7923</v>
      </c>
      <c r="H1154" t="s">
        <v>238</v>
      </c>
      <c r="I1154">
        <v>0</v>
      </c>
      <c r="J1154">
        <v>0</v>
      </c>
      <c r="K1154" t="s">
        <v>242</v>
      </c>
      <c r="L1154" t="s">
        <v>2186</v>
      </c>
      <c r="M1154" t="s">
        <v>3507</v>
      </c>
      <c r="N1154" t="s">
        <v>254</v>
      </c>
      <c r="O1154" t="s">
        <v>568</v>
      </c>
    </row>
    <row r="1155" spans="1:15" x14ac:dyDescent="0.3">
      <c r="A1155" t="s">
        <v>2831</v>
      </c>
      <c r="B1155" t="s">
        <v>2831</v>
      </c>
      <c r="C1155" t="s">
        <v>7414</v>
      </c>
      <c r="D1155" s="47" t="s">
        <v>2644</v>
      </c>
      <c r="E1155" s="47">
        <v>44165.648611724537</v>
      </c>
      <c r="F1155" s="48">
        <v>2.25</v>
      </c>
      <c r="G1155" s="49">
        <v>27038</v>
      </c>
      <c r="H1155" t="s">
        <v>238</v>
      </c>
      <c r="I1155">
        <v>0</v>
      </c>
      <c r="J1155">
        <v>0</v>
      </c>
      <c r="K1155" t="s">
        <v>236</v>
      </c>
      <c r="L1155" t="s">
        <v>2160</v>
      </c>
      <c r="M1155" t="s">
        <v>7415</v>
      </c>
      <c r="N1155" t="s">
        <v>254</v>
      </c>
      <c r="O1155" t="s">
        <v>568</v>
      </c>
    </row>
    <row r="1156" spans="1:15" x14ac:dyDescent="0.3">
      <c r="A1156" t="s">
        <v>2831</v>
      </c>
      <c r="B1156" t="s">
        <v>2831</v>
      </c>
      <c r="C1156" t="s">
        <v>7658</v>
      </c>
      <c r="D1156" s="47" t="s">
        <v>7001</v>
      </c>
      <c r="E1156" s="47">
        <v>44137.650533217595</v>
      </c>
      <c r="F1156" s="48">
        <v>2.25</v>
      </c>
      <c r="G1156" s="49">
        <v>22599</v>
      </c>
      <c r="H1156" t="s">
        <v>238</v>
      </c>
      <c r="I1156">
        <v>0</v>
      </c>
      <c r="J1156">
        <v>0</v>
      </c>
      <c r="K1156" t="s">
        <v>236</v>
      </c>
      <c r="L1156" t="s">
        <v>2186</v>
      </c>
      <c r="M1156" t="s">
        <v>7659</v>
      </c>
      <c r="N1156" t="s">
        <v>254</v>
      </c>
      <c r="O1156" t="s">
        <v>568</v>
      </c>
    </row>
    <row r="1157" spans="1:15" x14ac:dyDescent="0.3">
      <c r="A1157" t="s">
        <v>2831</v>
      </c>
      <c r="B1157" t="s">
        <v>2831</v>
      </c>
      <c r="C1157" t="s">
        <v>7784</v>
      </c>
      <c r="D1157" s="47" t="s">
        <v>6458</v>
      </c>
      <c r="E1157" s="47">
        <v>44163.42552060185</v>
      </c>
      <c r="F1157" s="48">
        <v>2.25</v>
      </c>
      <c r="G1157" s="49">
        <v>16893</v>
      </c>
      <c r="H1157" t="s">
        <v>249</v>
      </c>
      <c r="I1157">
        <v>0</v>
      </c>
      <c r="J1157">
        <v>0</v>
      </c>
      <c r="K1157" t="s">
        <v>236</v>
      </c>
      <c r="L1157" t="s">
        <v>2186</v>
      </c>
      <c r="M1157" t="s">
        <v>7785</v>
      </c>
      <c r="N1157" t="s">
        <v>254</v>
      </c>
      <c r="O1157" t="s">
        <v>568</v>
      </c>
    </row>
    <row r="1158" spans="1:15" x14ac:dyDescent="0.3">
      <c r="A1158" t="s">
        <v>2831</v>
      </c>
      <c r="B1158" t="s">
        <v>2831</v>
      </c>
      <c r="C1158" t="s">
        <v>7856</v>
      </c>
      <c r="D1158" s="47" t="s">
        <v>6425</v>
      </c>
      <c r="E1158" s="47">
        <v>44141.674855520832</v>
      </c>
      <c r="F1158" s="48">
        <v>2.25</v>
      </c>
      <c r="G1158" s="49">
        <v>13326</v>
      </c>
      <c r="H1158" t="s">
        <v>238</v>
      </c>
      <c r="I1158">
        <v>0</v>
      </c>
      <c r="J1158">
        <v>0</v>
      </c>
      <c r="K1158" t="s">
        <v>246</v>
      </c>
      <c r="L1158" t="s">
        <v>2186</v>
      </c>
      <c r="M1158" t="s">
        <v>7857</v>
      </c>
      <c r="N1158" t="s">
        <v>254</v>
      </c>
      <c r="O1158" t="s">
        <v>568</v>
      </c>
    </row>
    <row r="1159" spans="1:15" x14ac:dyDescent="0.3">
      <c r="A1159" t="s">
        <v>2831</v>
      </c>
      <c r="B1159" t="s">
        <v>2831</v>
      </c>
      <c r="C1159" t="s">
        <v>4668</v>
      </c>
      <c r="D1159" s="47" t="s">
        <v>4413</v>
      </c>
      <c r="E1159" s="47">
        <v>44153.702108449077</v>
      </c>
      <c r="F1159" s="48">
        <v>2.25</v>
      </c>
      <c r="G1159" s="49">
        <v>23764</v>
      </c>
      <c r="H1159" t="s">
        <v>238</v>
      </c>
      <c r="I1159">
        <v>0</v>
      </c>
      <c r="J1159">
        <v>0</v>
      </c>
      <c r="K1159" t="s">
        <v>236</v>
      </c>
      <c r="L1159" t="s">
        <v>2160</v>
      </c>
      <c r="M1159" t="s">
        <v>4669</v>
      </c>
      <c r="N1159" t="s">
        <v>254</v>
      </c>
      <c r="O1159" t="s">
        <v>568</v>
      </c>
    </row>
    <row r="1160" spans="1:15" x14ac:dyDescent="0.3">
      <c r="A1160" t="s">
        <v>2831</v>
      </c>
      <c r="B1160" t="s">
        <v>2831</v>
      </c>
      <c r="C1160" t="s">
        <v>7978</v>
      </c>
      <c r="D1160" s="47" t="s">
        <v>5538</v>
      </c>
      <c r="E1160" s="47">
        <v>44146.39870859954</v>
      </c>
      <c r="F1160" s="48">
        <v>2.25</v>
      </c>
      <c r="G1160" s="49">
        <v>38848</v>
      </c>
      <c r="H1160" t="s">
        <v>238</v>
      </c>
      <c r="I1160">
        <v>0</v>
      </c>
      <c r="J1160">
        <v>0</v>
      </c>
      <c r="K1160" t="s">
        <v>236</v>
      </c>
      <c r="L1160" t="s">
        <v>2186</v>
      </c>
      <c r="M1160" t="s">
        <v>7979</v>
      </c>
      <c r="N1160" t="s">
        <v>254</v>
      </c>
      <c r="O1160" t="s">
        <v>568</v>
      </c>
    </row>
    <row r="1161" spans="1:15" x14ac:dyDescent="0.3">
      <c r="A1161" t="s">
        <v>2831</v>
      </c>
      <c r="B1161" t="s">
        <v>2831</v>
      </c>
      <c r="C1161" t="s">
        <v>8037</v>
      </c>
      <c r="D1161" s="47" t="s">
        <v>6758</v>
      </c>
      <c r="E1161" s="47">
        <v>44158.557941319443</v>
      </c>
      <c r="F1161" s="48">
        <v>2.25</v>
      </c>
      <c r="G1161" s="49">
        <v>49779</v>
      </c>
      <c r="H1161" t="s">
        <v>249</v>
      </c>
      <c r="I1161">
        <v>0</v>
      </c>
      <c r="J1161">
        <v>0</v>
      </c>
      <c r="K1161" t="s">
        <v>246</v>
      </c>
      <c r="L1161" t="s">
        <v>2186</v>
      </c>
      <c r="M1161" t="s">
        <v>8038</v>
      </c>
      <c r="N1161" t="s">
        <v>254</v>
      </c>
      <c r="O1161" t="s">
        <v>568</v>
      </c>
    </row>
    <row r="1162" spans="1:15" x14ac:dyDescent="0.3">
      <c r="A1162" t="s">
        <v>2831</v>
      </c>
      <c r="B1162" t="s">
        <v>2831</v>
      </c>
      <c r="C1162" t="s">
        <v>8124</v>
      </c>
      <c r="D1162" s="47" t="s">
        <v>6741</v>
      </c>
      <c r="E1162" s="47">
        <v>44148.668689548613</v>
      </c>
      <c r="F1162" s="48">
        <v>2.25</v>
      </c>
      <c r="G1162" s="49">
        <v>14405</v>
      </c>
      <c r="H1162" t="s">
        <v>238</v>
      </c>
      <c r="I1162">
        <v>0</v>
      </c>
      <c r="J1162">
        <v>0</v>
      </c>
      <c r="K1162" t="s">
        <v>246</v>
      </c>
      <c r="L1162" t="s">
        <v>2186</v>
      </c>
      <c r="M1162" t="s">
        <v>8125</v>
      </c>
      <c r="N1162" t="s">
        <v>254</v>
      </c>
      <c r="O1162" t="s">
        <v>568</v>
      </c>
    </row>
    <row r="1163" spans="1:15" x14ac:dyDescent="0.3">
      <c r="A1163" t="s">
        <v>2831</v>
      </c>
      <c r="B1163" t="s">
        <v>2831</v>
      </c>
      <c r="C1163" t="s">
        <v>3127</v>
      </c>
      <c r="D1163" s="47" t="s">
        <v>2947</v>
      </c>
      <c r="E1163" s="47">
        <v>44147.335300659724</v>
      </c>
      <c r="F1163" s="48">
        <v>2.25</v>
      </c>
      <c r="G1163" s="49">
        <v>50300</v>
      </c>
      <c r="H1163" t="s">
        <v>238</v>
      </c>
      <c r="I1163">
        <v>0</v>
      </c>
      <c r="J1163">
        <v>0</v>
      </c>
      <c r="K1163" t="s">
        <v>246</v>
      </c>
      <c r="L1163" t="s">
        <v>2160</v>
      </c>
      <c r="M1163" t="s">
        <v>2936</v>
      </c>
      <c r="N1163" t="s">
        <v>254</v>
      </c>
      <c r="O1163" t="s">
        <v>568</v>
      </c>
    </row>
    <row r="1164" spans="1:15" x14ac:dyDescent="0.3">
      <c r="A1164" t="s">
        <v>2831</v>
      </c>
      <c r="B1164" t="s">
        <v>2831</v>
      </c>
      <c r="C1164" t="s">
        <v>8315</v>
      </c>
      <c r="D1164" s="47" t="s">
        <v>6080</v>
      </c>
      <c r="E1164" s="47">
        <v>44154.73868707176</v>
      </c>
      <c r="F1164" s="48">
        <v>2.25</v>
      </c>
      <c r="G1164" s="49">
        <v>39358</v>
      </c>
      <c r="H1164" t="s">
        <v>249</v>
      </c>
      <c r="I1164">
        <v>0</v>
      </c>
      <c r="J1164">
        <v>0</v>
      </c>
      <c r="K1164" t="s">
        <v>236</v>
      </c>
      <c r="L1164" t="s">
        <v>2186</v>
      </c>
      <c r="M1164" t="s">
        <v>8316</v>
      </c>
      <c r="N1164" t="s">
        <v>254</v>
      </c>
      <c r="O1164" t="s">
        <v>568</v>
      </c>
    </row>
    <row r="1165" spans="1:15" x14ac:dyDescent="0.3">
      <c r="A1165" t="s">
        <v>2831</v>
      </c>
      <c r="B1165" t="s">
        <v>2831</v>
      </c>
      <c r="C1165" t="s">
        <v>8319</v>
      </c>
      <c r="D1165" s="47" t="s">
        <v>6080</v>
      </c>
      <c r="E1165" s="47">
        <v>44163.471774999998</v>
      </c>
      <c r="F1165" s="48">
        <v>2.25</v>
      </c>
      <c r="G1165" s="49">
        <v>122921</v>
      </c>
      <c r="H1165" t="s">
        <v>238</v>
      </c>
      <c r="I1165">
        <v>0</v>
      </c>
      <c r="J1165">
        <v>0</v>
      </c>
      <c r="K1165" t="s">
        <v>241</v>
      </c>
      <c r="L1165" t="s">
        <v>2186</v>
      </c>
      <c r="M1165" t="s">
        <v>8320</v>
      </c>
      <c r="N1165" t="s">
        <v>254</v>
      </c>
      <c r="O1165" t="s">
        <v>568</v>
      </c>
    </row>
    <row r="1166" spans="1:15" x14ac:dyDescent="0.3">
      <c r="A1166" t="s">
        <v>2831</v>
      </c>
      <c r="B1166" t="s">
        <v>2831</v>
      </c>
      <c r="C1166" t="s">
        <v>8416</v>
      </c>
      <c r="D1166" s="47" t="s">
        <v>5500</v>
      </c>
      <c r="E1166" s="47">
        <v>44158.458535381942</v>
      </c>
      <c r="F1166" s="48">
        <v>2.25</v>
      </c>
      <c r="G1166" s="49">
        <v>58800</v>
      </c>
      <c r="H1166" t="s">
        <v>249</v>
      </c>
      <c r="I1166">
        <v>0</v>
      </c>
      <c r="J1166">
        <v>0</v>
      </c>
      <c r="K1166" t="s">
        <v>239</v>
      </c>
      <c r="L1166" t="s">
        <v>2186</v>
      </c>
      <c r="M1166" t="s">
        <v>8417</v>
      </c>
      <c r="N1166" t="s">
        <v>254</v>
      </c>
      <c r="O1166" t="s">
        <v>568</v>
      </c>
    </row>
    <row r="1167" spans="1:15" x14ac:dyDescent="0.3">
      <c r="A1167" t="s">
        <v>2831</v>
      </c>
      <c r="B1167" t="s">
        <v>2831</v>
      </c>
      <c r="C1167" t="s">
        <v>8555</v>
      </c>
      <c r="D1167" s="47" t="s">
        <v>5711</v>
      </c>
      <c r="E1167" s="47">
        <v>44155.672896412034</v>
      </c>
      <c r="F1167" s="48">
        <v>2.25</v>
      </c>
      <c r="G1167" s="49">
        <v>48044</v>
      </c>
      <c r="H1167" t="s">
        <v>238</v>
      </c>
      <c r="I1167">
        <v>0</v>
      </c>
      <c r="J1167">
        <v>0</v>
      </c>
      <c r="K1167" t="s">
        <v>242</v>
      </c>
      <c r="L1167" t="s">
        <v>2186</v>
      </c>
      <c r="M1167" t="s">
        <v>8556</v>
      </c>
      <c r="N1167" t="s">
        <v>2147</v>
      </c>
      <c r="O1167" t="s">
        <v>568</v>
      </c>
    </row>
    <row r="1168" spans="1:15" x14ac:dyDescent="0.3">
      <c r="A1168" t="s">
        <v>2831</v>
      </c>
      <c r="B1168" t="s">
        <v>2831</v>
      </c>
      <c r="C1168" t="s">
        <v>8719</v>
      </c>
      <c r="D1168" s="47" t="s">
        <v>5862</v>
      </c>
      <c r="E1168" s="47">
        <v>44165.651852627314</v>
      </c>
      <c r="F1168" s="48">
        <v>2.25</v>
      </c>
      <c r="G1168" s="49">
        <v>7665</v>
      </c>
      <c r="H1168" t="s">
        <v>238</v>
      </c>
      <c r="I1168">
        <v>0</v>
      </c>
      <c r="J1168">
        <v>0</v>
      </c>
      <c r="K1168" t="s">
        <v>242</v>
      </c>
      <c r="L1168" t="s">
        <v>2186</v>
      </c>
      <c r="M1168" t="s">
        <v>8720</v>
      </c>
      <c r="N1168" t="s">
        <v>2147</v>
      </c>
      <c r="O1168" t="s">
        <v>568</v>
      </c>
    </row>
    <row r="1169" spans="1:15" x14ac:dyDescent="0.3">
      <c r="A1169" t="s">
        <v>2831</v>
      </c>
      <c r="B1169" t="s">
        <v>2831</v>
      </c>
      <c r="C1169" t="s">
        <v>8747</v>
      </c>
      <c r="D1169" s="47" t="s">
        <v>6766</v>
      </c>
      <c r="E1169" s="47">
        <v>44163.447959027777</v>
      </c>
      <c r="F1169" s="48">
        <v>2.25</v>
      </c>
      <c r="G1169" s="49">
        <v>29286</v>
      </c>
      <c r="H1169" t="s">
        <v>238</v>
      </c>
      <c r="I1169">
        <v>0</v>
      </c>
      <c r="J1169">
        <v>0</v>
      </c>
      <c r="K1169" t="s">
        <v>246</v>
      </c>
      <c r="L1169" t="s">
        <v>2186</v>
      </c>
      <c r="M1169" t="s">
        <v>8748</v>
      </c>
      <c r="N1169" t="s">
        <v>2147</v>
      </c>
      <c r="O1169" t="s">
        <v>568</v>
      </c>
    </row>
    <row r="1170" spans="1:15" x14ac:dyDescent="0.3">
      <c r="A1170" t="s">
        <v>2831</v>
      </c>
      <c r="B1170" t="s">
        <v>2831</v>
      </c>
      <c r="C1170" t="s">
        <v>8753</v>
      </c>
      <c r="D1170" s="47" t="s">
        <v>5708</v>
      </c>
      <c r="E1170" s="47">
        <v>44158.445065243053</v>
      </c>
      <c r="F1170" s="48">
        <v>2.25</v>
      </c>
      <c r="G1170" s="49">
        <v>40333</v>
      </c>
      <c r="H1170" t="s">
        <v>249</v>
      </c>
      <c r="I1170">
        <v>0</v>
      </c>
      <c r="J1170">
        <v>0</v>
      </c>
      <c r="K1170" t="s">
        <v>242</v>
      </c>
      <c r="L1170" t="s">
        <v>2186</v>
      </c>
      <c r="M1170" t="s">
        <v>8754</v>
      </c>
      <c r="N1170" t="s">
        <v>254</v>
      </c>
      <c r="O1170" t="s">
        <v>568</v>
      </c>
    </row>
    <row r="1171" spans="1:15" x14ac:dyDescent="0.3">
      <c r="A1171" t="s">
        <v>2831</v>
      </c>
      <c r="B1171" t="s">
        <v>2831</v>
      </c>
      <c r="C1171" t="s">
        <v>8876</v>
      </c>
      <c r="D1171" s="47" t="s">
        <v>4375</v>
      </c>
      <c r="E1171" s="47">
        <v>44158.473509837961</v>
      </c>
      <c r="F1171" s="48">
        <v>2.25</v>
      </c>
      <c r="G1171" s="49">
        <v>34978</v>
      </c>
      <c r="H1171" t="s">
        <v>249</v>
      </c>
      <c r="I1171">
        <v>0</v>
      </c>
      <c r="J1171">
        <v>0</v>
      </c>
      <c r="K1171" t="s">
        <v>242</v>
      </c>
      <c r="L1171" t="s">
        <v>2176</v>
      </c>
      <c r="M1171" t="s">
        <v>8877</v>
      </c>
      <c r="N1171" t="s">
        <v>254</v>
      </c>
      <c r="O1171" t="s">
        <v>568</v>
      </c>
    </row>
    <row r="1172" spans="1:15" x14ac:dyDescent="0.3">
      <c r="A1172" t="s">
        <v>2831</v>
      </c>
      <c r="B1172" t="s">
        <v>2831</v>
      </c>
      <c r="C1172" t="s">
        <v>8880</v>
      </c>
      <c r="D1172" s="47" t="s">
        <v>5652</v>
      </c>
      <c r="E1172" s="47">
        <v>44158.477436539353</v>
      </c>
      <c r="F1172" s="48">
        <v>2.25</v>
      </c>
      <c r="G1172" s="49">
        <v>72703</v>
      </c>
      <c r="H1172" t="s">
        <v>249</v>
      </c>
      <c r="I1172">
        <v>0</v>
      </c>
      <c r="J1172">
        <v>0</v>
      </c>
      <c r="K1172" t="s">
        <v>239</v>
      </c>
      <c r="L1172" t="s">
        <v>2186</v>
      </c>
      <c r="M1172" t="s">
        <v>8881</v>
      </c>
      <c r="N1172" t="s">
        <v>254</v>
      </c>
      <c r="O1172" t="s">
        <v>568</v>
      </c>
    </row>
    <row r="1173" spans="1:15" x14ac:dyDescent="0.3">
      <c r="A1173" t="s">
        <v>2831</v>
      </c>
      <c r="B1173" t="s">
        <v>2831</v>
      </c>
      <c r="C1173" t="s">
        <v>4547</v>
      </c>
      <c r="D1173" s="47" t="s">
        <v>4359</v>
      </c>
      <c r="E1173" s="47">
        <v>44158.456266354166</v>
      </c>
      <c r="F1173" s="48">
        <v>2.25</v>
      </c>
      <c r="G1173" s="49">
        <v>50913</v>
      </c>
      <c r="H1173" t="s">
        <v>249</v>
      </c>
      <c r="I1173">
        <v>0</v>
      </c>
      <c r="J1173">
        <v>0</v>
      </c>
      <c r="K1173" t="s">
        <v>242</v>
      </c>
      <c r="L1173" t="s">
        <v>2173</v>
      </c>
      <c r="M1173" t="s">
        <v>4548</v>
      </c>
      <c r="N1173" t="s">
        <v>254</v>
      </c>
      <c r="O1173" t="s">
        <v>568</v>
      </c>
    </row>
    <row r="1174" spans="1:15" x14ac:dyDescent="0.3">
      <c r="A1174" t="s">
        <v>2831</v>
      </c>
      <c r="B1174" t="s">
        <v>2831</v>
      </c>
      <c r="C1174" t="s">
        <v>8884</v>
      </c>
      <c r="D1174" s="47" t="s">
        <v>6196</v>
      </c>
      <c r="E1174" s="47">
        <v>44147.418849270834</v>
      </c>
      <c r="F1174" s="48">
        <v>2.25</v>
      </c>
      <c r="G1174" s="49">
        <v>82270</v>
      </c>
      <c r="H1174" t="s">
        <v>249</v>
      </c>
      <c r="I1174">
        <v>0</v>
      </c>
      <c r="J1174">
        <v>0</v>
      </c>
      <c r="K1174" t="s">
        <v>241</v>
      </c>
      <c r="L1174" t="s">
        <v>2186</v>
      </c>
      <c r="M1174" t="s">
        <v>8885</v>
      </c>
      <c r="N1174" t="s">
        <v>254</v>
      </c>
      <c r="O1174" t="s">
        <v>568</v>
      </c>
    </row>
    <row r="1175" spans="1:15" x14ac:dyDescent="0.3">
      <c r="A1175" t="s">
        <v>2831</v>
      </c>
      <c r="B1175" t="s">
        <v>2831</v>
      </c>
      <c r="C1175" t="s">
        <v>9229</v>
      </c>
      <c r="D1175" s="47" t="s">
        <v>5497</v>
      </c>
      <c r="E1175" s="47">
        <v>44158.465963194445</v>
      </c>
      <c r="F1175" s="48">
        <v>2.25</v>
      </c>
      <c r="G1175" s="49">
        <v>59718</v>
      </c>
      <c r="H1175" t="s">
        <v>249</v>
      </c>
      <c r="I1175">
        <v>0</v>
      </c>
      <c r="J1175">
        <v>0</v>
      </c>
      <c r="K1175" t="s">
        <v>236</v>
      </c>
      <c r="L1175" t="s">
        <v>2186</v>
      </c>
      <c r="M1175" t="s">
        <v>9230</v>
      </c>
      <c r="N1175" t="s">
        <v>254</v>
      </c>
      <c r="O1175" t="s">
        <v>568</v>
      </c>
    </row>
    <row r="1176" spans="1:15" x14ac:dyDescent="0.3">
      <c r="A1176" t="s">
        <v>2831</v>
      </c>
      <c r="B1176" t="s">
        <v>2831</v>
      </c>
      <c r="C1176" t="s">
        <v>9371</v>
      </c>
      <c r="D1176" s="47" t="s">
        <v>2696</v>
      </c>
      <c r="E1176" s="47">
        <v>44159.721744363429</v>
      </c>
      <c r="F1176" s="48">
        <v>2.25</v>
      </c>
      <c r="G1176" s="49">
        <v>14048</v>
      </c>
      <c r="H1176" t="s">
        <v>238</v>
      </c>
      <c r="I1176">
        <v>0</v>
      </c>
      <c r="J1176">
        <v>0</v>
      </c>
      <c r="K1176" t="s">
        <v>242</v>
      </c>
      <c r="L1176" t="s">
        <v>2160</v>
      </c>
      <c r="M1176" t="s">
        <v>9372</v>
      </c>
      <c r="N1176" t="s">
        <v>254</v>
      </c>
      <c r="O1176" t="s">
        <v>568</v>
      </c>
    </row>
    <row r="1177" spans="1:15" x14ac:dyDescent="0.3">
      <c r="A1177" t="s">
        <v>2831</v>
      </c>
      <c r="B1177" t="s">
        <v>2831</v>
      </c>
      <c r="C1177" t="s">
        <v>9399</v>
      </c>
      <c r="D1177" s="47" t="s">
        <v>5481</v>
      </c>
      <c r="E1177" s="47">
        <v>44139.524858946759</v>
      </c>
      <c r="F1177" s="48">
        <v>2.25</v>
      </c>
      <c r="G1177" s="49">
        <v>21009</v>
      </c>
      <c r="H1177" t="s">
        <v>249</v>
      </c>
      <c r="I1177">
        <v>0</v>
      </c>
      <c r="J1177">
        <v>0</v>
      </c>
      <c r="K1177" t="s">
        <v>246</v>
      </c>
      <c r="L1177" t="s">
        <v>2186</v>
      </c>
      <c r="M1177" t="s">
        <v>9400</v>
      </c>
      <c r="N1177" t="s">
        <v>254</v>
      </c>
      <c r="O1177" t="s">
        <v>568</v>
      </c>
    </row>
    <row r="1178" spans="1:15" x14ac:dyDescent="0.3">
      <c r="A1178" t="s">
        <v>2831</v>
      </c>
      <c r="B1178" t="s">
        <v>2831</v>
      </c>
      <c r="C1178" t="s">
        <v>9403</v>
      </c>
      <c r="D1178" s="47" t="s">
        <v>6758</v>
      </c>
      <c r="E1178" s="47">
        <v>44165.694383564813</v>
      </c>
      <c r="F1178" s="48">
        <v>2.25</v>
      </c>
      <c r="G1178" s="49">
        <v>70788</v>
      </c>
      <c r="H1178" t="s">
        <v>238</v>
      </c>
      <c r="I1178">
        <v>0</v>
      </c>
      <c r="J1178">
        <v>0</v>
      </c>
      <c r="K1178" t="s">
        <v>242</v>
      </c>
      <c r="L1178" t="s">
        <v>2186</v>
      </c>
      <c r="M1178" t="s">
        <v>9404</v>
      </c>
      <c r="N1178" t="s">
        <v>254</v>
      </c>
      <c r="O1178" t="s">
        <v>568</v>
      </c>
    </row>
    <row r="1179" spans="1:15" x14ac:dyDescent="0.3">
      <c r="A1179" t="s">
        <v>2831</v>
      </c>
      <c r="B1179" t="s">
        <v>2831</v>
      </c>
      <c r="C1179" t="s">
        <v>4585</v>
      </c>
      <c r="D1179" s="47" t="s">
        <v>4454</v>
      </c>
      <c r="E1179" s="47">
        <v>44162.481405706021</v>
      </c>
      <c r="F1179" s="48">
        <v>2.25</v>
      </c>
      <c r="G1179" s="49">
        <v>14812</v>
      </c>
      <c r="H1179" t="s">
        <v>238</v>
      </c>
      <c r="I1179">
        <v>0</v>
      </c>
      <c r="J1179">
        <v>0</v>
      </c>
      <c r="K1179" t="s">
        <v>236</v>
      </c>
      <c r="L1179" t="s">
        <v>2160</v>
      </c>
      <c r="M1179" t="s">
        <v>4455</v>
      </c>
      <c r="N1179" t="s">
        <v>254</v>
      </c>
      <c r="O1179" t="s">
        <v>568</v>
      </c>
    </row>
    <row r="1180" spans="1:15" x14ac:dyDescent="0.3">
      <c r="A1180" t="s">
        <v>2831</v>
      </c>
      <c r="B1180" t="s">
        <v>2831</v>
      </c>
      <c r="C1180" t="s">
        <v>9502</v>
      </c>
      <c r="D1180" s="47" t="s">
        <v>6186</v>
      </c>
      <c r="E1180" s="47">
        <v>44137.642538738422</v>
      </c>
      <c r="F1180" s="48">
        <v>2.25</v>
      </c>
      <c r="G1180" s="49">
        <v>7014</v>
      </c>
      <c r="H1180" t="s">
        <v>238</v>
      </c>
      <c r="I1180">
        <v>0</v>
      </c>
      <c r="J1180">
        <v>0</v>
      </c>
      <c r="K1180" t="s">
        <v>241</v>
      </c>
      <c r="L1180" t="s">
        <v>2186</v>
      </c>
      <c r="M1180" t="s">
        <v>9503</v>
      </c>
      <c r="N1180" t="s">
        <v>254</v>
      </c>
      <c r="O1180" t="s">
        <v>568</v>
      </c>
    </row>
    <row r="1181" spans="1:15" x14ac:dyDescent="0.3">
      <c r="A1181" t="s">
        <v>2831</v>
      </c>
      <c r="B1181" t="s">
        <v>2831</v>
      </c>
      <c r="C1181" t="s">
        <v>9506</v>
      </c>
      <c r="D1181" s="47" t="s">
        <v>6203</v>
      </c>
      <c r="E1181" s="47">
        <v>44153.69986241898</v>
      </c>
      <c r="F1181" s="48">
        <v>2.25</v>
      </c>
      <c r="G1181" s="49">
        <v>49954</v>
      </c>
      <c r="H1181" t="s">
        <v>238</v>
      </c>
      <c r="I1181">
        <v>0</v>
      </c>
      <c r="J1181">
        <v>0</v>
      </c>
      <c r="K1181" t="s">
        <v>242</v>
      </c>
      <c r="L1181" t="s">
        <v>2186</v>
      </c>
      <c r="M1181" t="s">
        <v>9507</v>
      </c>
      <c r="N1181" t="s">
        <v>254</v>
      </c>
      <c r="O1181" t="s">
        <v>568</v>
      </c>
    </row>
    <row r="1182" spans="1:15" x14ac:dyDescent="0.3">
      <c r="A1182" t="s">
        <v>2831</v>
      </c>
      <c r="B1182" t="s">
        <v>2831</v>
      </c>
      <c r="C1182" t="s">
        <v>9512</v>
      </c>
      <c r="D1182" s="47" t="s">
        <v>6575</v>
      </c>
      <c r="E1182" s="47">
        <v>44159.718404594911</v>
      </c>
      <c r="F1182" s="48">
        <v>2.25</v>
      </c>
      <c r="G1182" s="49">
        <v>34784</v>
      </c>
      <c r="H1182" t="s">
        <v>238</v>
      </c>
      <c r="I1182">
        <v>0</v>
      </c>
      <c r="J1182">
        <v>0</v>
      </c>
      <c r="K1182" t="s">
        <v>242</v>
      </c>
      <c r="L1182" t="s">
        <v>2186</v>
      </c>
      <c r="M1182" t="s">
        <v>9513</v>
      </c>
      <c r="N1182" t="s">
        <v>2147</v>
      </c>
      <c r="O1182" t="s">
        <v>568</v>
      </c>
    </row>
    <row r="1183" spans="1:15" x14ac:dyDescent="0.3">
      <c r="A1183" t="s">
        <v>2831</v>
      </c>
      <c r="B1183" t="s">
        <v>2831</v>
      </c>
      <c r="C1183" t="s">
        <v>4720</v>
      </c>
      <c r="D1183" s="47" t="s">
        <v>4365</v>
      </c>
      <c r="E1183" s="47">
        <v>44155.665131516202</v>
      </c>
      <c r="F1183" s="48">
        <v>2.25</v>
      </c>
      <c r="G1183" s="49">
        <v>33123</v>
      </c>
      <c r="H1183" t="s">
        <v>238</v>
      </c>
      <c r="I1183">
        <v>0</v>
      </c>
      <c r="J1183">
        <v>0</v>
      </c>
      <c r="K1183" t="s">
        <v>236</v>
      </c>
      <c r="L1183" t="s">
        <v>2160</v>
      </c>
      <c r="M1183" t="s">
        <v>4721</v>
      </c>
      <c r="N1183" t="s">
        <v>254</v>
      </c>
      <c r="O1183" t="s">
        <v>568</v>
      </c>
    </row>
    <row r="1184" spans="1:15" x14ac:dyDescent="0.3">
      <c r="A1184" t="s">
        <v>2831</v>
      </c>
      <c r="B1184" t="s">
        <v>2831</v>
      </c>
      <c r="C1184" t="s">
        <v>3738</v>
      </c>
      <c r="D1184" s="47" t="s">
        <v>3364</v>
      </c>
      <c r="E1184" s="47">
        <v>44158.556512118055</v>
      </c>
      <c r="F1184" s="48">
        <v>2.25</v>
      </c>
      <c r="G1184" s="49">
        <v>42180</v>
      </c>
      <c r="H1184" t="s">
        <v>249</v>
      </c>
      <c r="I1184">
        <v>0</v>
      </c>
      <c r="J1184">
        <v>0</v>
      </c>
      <c r="K1184" t="s">
        <v>242</v>
      </c>
      <c r="L1184" t="s">
        <v>2173</v>
      </c>
      <c r="M1184" t="s">
        <v>3739</v>
      </c>
      <c r="N1184" t="s">
        <v>254</v>
      </c>
      <c r="O1184" t="s">
        <v>568</v>
      </c>
    </row>
    <row r="1185" spans="1:15" x14ac:dyDescent="0.3">
      <c r="A1185" t="s">
        <v>2831</v>
      </c>
      <c r="B1185" t="s">
        <v>2831</v>
      </c>
      <c r="C1185" t="s">
        <v>9847</v>
      </c>
      <c r="D1185" s="47" t="s">
        <v>6615</v>
      </c>
      <c r="E1185" s="47">
        <v>44146.398200694442</v>
      </c>
      <c r="F1185" s="48">
        <v>2.25</v>
      </c>
      <c r="G1185" s="49">
        <v>22655</v>
      </c>
      <c r="H1185" t="s">
        <v>238</v>
      </c>
      <c r="I1185">
        <v>0</v>
      </c>
      <c r="J1185">
        <v>0</v>
      </c>
      <c r="K1185" t="s">
        <v>246</v>
      </c>
      <c r="L1185" t="s">
        <v>2186</v>
      </c>
      <c r="M1185" t="s">
        <v>9848</v>
      </c>
      <c r="N1185" t="s">
        <v>2147</v>
      </c>
      <c r="O1185" t="s">
        <v>568</v>
      </c>
    </row>
    <row r="1186" spans="1:15" x14ac:dyDescent="0.3">
      <c r="A1186" t="s">
        <v>2831</v>
      </c>
      <c r="B1186" t="s">
        <v>2831</v>
      </c>
      <c r="C1186" t="s">
        <v>9931</v>
      </c>
      <c r="D1186" s="47" t="s">
        <v>5817</v>
      </c>
      <c r="E1186" s="47">
        <v>44165.493784988423</v>
      </c>
      <c r="F1186" s="48">
        <v>2.25</v>
      </c>
      <c r="G1186" s="49">
        <v>39903</v>
      </c>
      <c r="H1186" t="s">
        <v>249</v>
      </c>
      <c r="I1186">
        <v>0</v>
      </c>
      <c r="J1186">
        <v>0</v>
      </c>
      <c r="K1186" t="s">
        <v>246</v>
      </c>
      <c r="L1186" t="s">
        <v>1535</v>
      </c>
      <c r="M1186" t="s">
        <v>1535</v>
      </c>
      <c r="N1186" t="s">
        <v>2147</v>
      </c>
      <c r="O1186" t="s">
        <v>568</v>
      </c>
    </row>
    <row r="1187" spans="1:15" x14ac:dyDescent="0.3">
      <c r="A1187" t="s">
        <v>2831</v>
      </c>
      <c r="B1187" t="s">
        <v>2831</v>
      </c>
      <c r="C1187" t="s">
        <v>9965</v>
      </c>
      <c r="D1187" s="47" t="s">
        <v>5455</v>
      </c>
      <c r="E1187" s="47">
        <v>44144.697330208335</v>
      </c>
      <c r="F1187" s="48">
        <v>2.25</v>
      </c>
      <c r="G1187" s="49">
        <v>30573</v>
      </c>
      <c r="H1187" t="s">
        <v>249</v>
      </c>
      <c r="I1187">
        <v>0</v>
      </c>
      <c r="J1187">
        <v>0</v>
      </c>
      <c r="K1187" t="s">
        <v>246</v>
      </c>
      <c r="L1187" t="s">
        <v>1535</v>
      </c>
      <c r="M1187" t="s">
        <v>1535</v>
      </c>
      <c r="N1187" t="s">
        <v>254</v>
      </c>
      <c r="O1187" t="s">
        <v>568</v>
      </c>
    </row>
    <row r="1188" spans="1:15" x14ac:dyDescent="0.3">
      <c r="A1188" t="s">
        <v>2831</v>
      </c>
      <c r="B1188" t="s">
        <v>2831</v>
      </c>
      <c r="C1188" t="s">
        <v>3608</v>
      </c>
      <c r="D1188" s="47" t="s">
        <v>3364</v>
      </c>
      <c r="E1188" s="47">
        <v>44149.494344212966</v>
      </c>
      <c r="F1188" s="48">
        <v>2.25</v>
      </c>
      <c r="G1188" s="49">
        <v>70035</v>
      </c>
      <c r="H1188" t="s">
        <v>249</v>
      </c>
      <c r="I1188">
        <v>0</v>
      </c>
      <c r="J1188">
        <v>0</v>
      </c>
      <c r="K1188" t="s">
        <v>242</v>
      </c>
      <c r="L1188" t="s">
        <v>1535</v>
      </c>
      <c r="M1188" t="s">
        <v>1535</v>
      </c>
      <c r="N1188" t="s">
        <v>254</v>
      </c>
      <c r="O1188" t="s">
        <v>568</v>
      </c>
    </row>
    <row r="1189" spans="1:15" x14ac:dyDescent="0.3">
      <c r="A1189" t="s">
        <v>2831</v>
      </c>
      <c r="B1189" t="s">
        <v>2831</v>
      </c>
      <c r="C1189" t="s">
        <v>3038</v>
      </c>
      <c r="D1189" s="47" t="s">
        <v>2950</v>
      </c>
      <c r="E1189" s="47">
        <v>44147.344701886577</v>
      </c>
      <c r="F1189" s="48">
        <v>2.25</v>
      </c>
      <c r="G1189" s="49">
        <v>27655</v>
      </c>
      <c r="H1189" t="s">
        <v>238</v>
      </c>
      <c r="I1189">
        <v>0</v>
      </c>
      <c r="J1189">
        <v>0</v>
      </c>
      <c r="K1189" t="s">
        <v>242</v>
      </c>
      <c r="L1189" t="s">
        <v>2160</v>
      </c>
      <c r="M1189" t="s">
        <v>2936</v>
      </c>
      <c r="N1189" t="s">
        <v>254</v>
      </c>
      <c r="O1189" t="s">
        <v>568</v>
      </c>
    </row>
    <row r="1190" spans="1:15" x14ac:dyDescent="0.3">
      <c r="A1190" t="s">
        <v>2831</v>
      </c>
      <c r="B1190" t="s">
        <v>2831</v>
      </c>
      <c r="C1190" t="s">
        <v>3216</v>
      </c>
      <c r="D1190" s="47" t="s">
        <v>2938</v>
      </c>
      <c r="E1190" s="47">
        <v>44141.672925729166</v>
      </c>
      <c r="F1190" s="48">
        <v>2.25</v>
      </c>
      <c r="G1190" s="49">
        <v>39125</v>
      </c>
      <c r="H1190" t="s">
        <v>238</v>
      </c>
      <c r="I1190">
        <v>0</v>
      </c>
      <c r="J1190">
        <v>0</v>
      </c>
      <c r="K1190" t="s">
        <v>236</v>
      </c>
      <c r="L1190" t="s">
        <v>2160</v>
      </c>
      <c r="M1190" t="s">
        <v>2925</v>
      </c>
      <c r="N1190" t="s">
        <v>254</v>
      </c>
      <c r="O1190" t="s">
        <v>568</v>
      </c>
    </row>
    <row r="1191" spans="1:15" x14ac:dyDescent="0.3">
      <c r="A1191" t="s">
        <v>2831</v>
      </c>
      <c r="B1191" t="s">
        <v>2831</v>
      </c>
      <c r="C1191" t="s">
        <v>10246</v>
      </c>
      <c r="D1191" s="47" t="s">
        <v>5652</v>
      </c>
      <c r="E1191" s="47">
        <v>44165.654887962963</v>
      </c>
      <c r="F1191" s="48">
        <v>2.25</v>
      </c>
      <c r="G1191" s="49">
        <v>77513</v>
      </c>
      <c r="H1191" t="s">
        <v>238</v>
      </c>
      <c r="I1191">
        <v>0</v>
      </c>
      <c r="J1191">
        <v>0</v>
      </c>
      <c r="K1191" t="s">
        <v>236</v>
      </c>
      <c r="L1191" t="s">
        <v>2186</v>
      </c>
      <c r="M1191" t="s">
        <v>10247</v>
      </c>
      <c r="N1191" t="s">
        <v>254</v>
      </c>
      <c r="O1191" t="s">
        <v>568</v>
      </c>
    </row>
    <row r="1192" spans="1:15" x14ac:dyDescent="0.3">
      <c r="A1192" t="s">
        <v>2831</v>
      </c>
      <c r="B1192" t="s">
        <v>2831</v>
      </c>
      <c r="C1192" t="s">
        <v>4583</v>
      </c>
      <c r="D1192" s="47" t="s">
        <v>4368</v>
      </c>
      <c r="E1192" s="47">
        <v>44153.696406365743</v>
      </c>
      <c r="F1192" s="48">
        <v>2.25</v>
      </c>
      <c r="G1192" s="49">
        <v>29230</v>
      </c>
      <c r="H1192" t="s">
        <v>238</v>
      </c>
      <c r="I1192">
        <v>0</v>
      </c>
      <c r="J1192">
        <v>0</v>
      </c>
      <c r="K1192" t="s">
        <v>242</v>
      </c>
      <c r="L1192" t="s">
        <v>2173</v>
      </c>
      <c r="M1192" t="s">
        <v>4584</v>
      </c>
      <c r="N1192" t="s">
        <v>2147</v>
      </c>
      <c r="O1192" t="s">
        <v>568</v>
      </c>
    </row>
    <row r="1193" spans="1:15" x14ac:dyDescent="0.3">
      <c r="A1193" t="s">
        <v>2831</v>
      </c>
      <c r="B1193" t="s">
        <v>2831</v>
      </c>
      <c r="C1193" t="s">
        <v>5271</v>
      </c>
      <c r="D1193" s="47" t="s">
        <v>2700</v>
      </c>
      <c r="E1193" s="47">
        <v>44158.55903827546</v>
      </c>
      <c r="F1193" s="48">
        <v>2.25</v>
      </c>
      <c r="G1193" s="49">
        <v>45447</v>
      </c>
      <c r="H1193" t="s">
        <v>249</v>
      </c>
      <c r="I1193">
        <v>0</v>
      </c>
      <c r="J1193">
        <v>0</v>
      </c>
      <c r="K1193" t="s">
        <v>236</v>
      </c>
      <c r="L1193" t="s">
        <v>2160</v>
      </c>
      <c r="M1193" t="s">
        <v>5272</v>
      </c>
      <c r="N1193" t="s">
        <v>254</v>
      </c>
      <c r="O1193" t="s">
        <v>568</v>
      </c>
    </row>
    <row r="1194" spans="1:15" x14ac:dyDescent="0.3">
      <c r="A1194" t="s">
        <v>2831</v>
      </c>
      <c r="B1194" t="s">
        <v>2831</v>
      </c>
      <c r="C1194" t="s">
        <v>10393</v>
      </c>
      <c r="D1194" s="47" t="s">
        <v>7001</v>
      </c>
      <c r="E1194" s="47">
        <v>44146.397118055553</v>
      </c>
      <c r="F1194" s="48">
        <v>2.25</v>
      </c>
      <c r="G1194" s="49">
        <v>11448</v>
      </c>
      <c r="H1194" t="s">
        <v>238</v>
      </c>
      <c r="I1194">
        <v>0</v>
      </c>
      <c r="J1194">
        <v>0</v>
      </c>
      <c r="K1194" t="s">
        <v>242</v>
      </c>
      <c r="L1194" t="s">
        <v>2186</v>
      </c>
      <c r="M1194" t="s">
        <v>10394</v>
      </c>
      <c r="N1194" t="s">
        <v>2147</v>
      </c>
      <c r="O1194" t="s">
        <v>568</v>
      </c>
    </row>
    <row r="1195" spans="1:15" x14ac:dyDescent="0.3">
      <c r="A1195" t="s">
        <v>2831</v>
      </c>
      <c r="B1195" t="s">
        <v>2831</v>
      </c>
      <c r="C1195" t="s">
        <v>3078</v>
      </c>
      <c r="D1195" s="47" t="s">
        <v>2977</v>
      </c>
      <c r="E1195" s="47">
        <v>44147.407869016206</v>
      </c>
      <c r="F1195" s="48">
        <v>2.25</v>
      </c>
      <c r="G1195" s="49">
        <v>38176</v>
      </c>
      <c r="H1195" t="s">
        <v>249</v>
      </c>
      <c r="I1195">
        <v>0</v>
      </c>
      <c r="J1195">
        <v>0</v>
      </c>
      <c r="K1195" t="s">
        <v>236</v>
      </c>
      <c r="L1195" t="s">
        <v>2160</v>
      </c>
      <c r="M1195" t="s">
        <v>2999</v>
      </c>
      <c r="N1195" t="s">
        <v>254</v>
      </c>
      <c r="O1195" t="s">
        <v>568</v>
      </c>
    </row>
    <row r="1196" spans="1:15" x14ac:dyDescent="0.3">
      <c r="A1196" t="s">
        <v>2831</v>
      </c>
      <c r="B1196" t="s">
        <v>2831</v>
      </c>
      <c r="C1196" t="s">
        <v>10399</v>
      </c>
      <c r="D1196" s="47" t="s">
        <v>2691</v>
      </c>
      <c r="E1196" s="47">
        <v>44162.479225578703</v>
      </c>
      <c r="F1196" s="48">
        <v>2.25</v>
      </c>
      <c r="G1196" s="49">
        <v>18512</v>
      </c>
      <c r="H1196" t="s">
        <v>238</v>
      </c>
      <c r="I1196">
        <v>0</v>
      </c>
      <c r="J1196">
        <v>0</v>
      </c>
      <c r="K1196" t="s">
        <v>242</v>
      </c>
      <c r="L1196" t="s">
        <v>2160</v>
      </c>
      <c r="M1196" t="s">
        <v>10400</v>
      </c>
      <c r="N1196" t="s">
        <v>254</v>
      </c>
      <c r="O1196" t="s">
        <v>568</v>
      </c>
    </row>
    <row r="1197" spans="1:15" x14ac:dyDescent="0.3">
      <c r="A1197" t="s">
        <v>2831</v>
      </c>
      <c r="B1197" t="s">
        <v>2831</v>
      </c>
      <c r="C1197" t="s">
        <v>5351</v>
      </c>
      <c r="D1197" s="47" t="s">
        <v>2685</v>
      </c>
      <c r="E1197" s="47">
        <v>44163.477129664352</v>
      </c>
      <c r="F1197" s="48">
        <v>2.25</v>
      </c>
      <c r="G1197" s="49">
        <v>19892</v>
      </c>
      <c r="H1197" t="s">
        <v>238</v>
      </c>
      <c r="I1197">
        <v>0</v>
      </c>
      <c r="J1197">
        <v>0</v>
      </c>
      <c r="K1197" t="s">
        <v>246</v>
      </c>
      <c r="L1197" t="s">
        <v>2160</v>
      </c>
      <c r="M1197" t="s">
        <v>5352</v>
      </c>
      <c r="N1197" t="s">
        <v>2147</v>
      </c>
      <c r="O1197" t="s">
        <v>568</v>
      </c>
    </row>
    <row r="1198" spans="1:15" x14ac:dyDescent="0.3">
      <c r="A1198" t="s">
        <v>2831</v>
      </c>
      <c r="B1198" t="s">
        <v>2831</v>
      </c>
      <c r="C1198" t="s">
        <v>10541</v>
      </c>
      <c r="D1198" s="47" t="s">
        <v>2662</v>
      </c>
      <c r="E1198" s="47">
        <v>44153.586052893515</v>
      </c>
      <c r="F1198" s="48">
        <v>2.25</v>
      </c>
      <c r="G1198" s="49">
        <v>3912</v>
      </c>
      <c r="H1198" t="s">
        <v>238</v>
      </c>
      <c r="I1198">
        <v>0</v>
      </c>
      <c r="J1198">
        <v>0</v>
      </c>
      <c r="K1198" t="s">
        <v>246</v>
      </c>
      <c r="L1198" t="s">
        <v>2160</v>
      </c>
      <c r="M1198" t="s">
        <v>10542</v>
      </c>
      <c r="N1198" t="s">
        <v>254</v>
      </c>
      <c r="O1198" t="s">
        <v>568</v>
      </c>
    </row>
    <row r="1199" spans="1:15" x14ac:dyDescent="0.3">
      <c r="A1199" t="s">
        <v>2831</v>
      </c>
      <c r="B1199" t="s">
        <v>2831</v>
      </c>
      <c r="C1199" t="s">
        <v>10573</v>
      </c>
      <c r="D1199" s="47" t="s">
        <v>5708</v>
      </c>
      <c r="E1199" s="47">
        <v>44163.468494791668</v>
      </c>
      <c r="F1199" s="48">
        <v>2.25</v>
      </c>
      <c r="G1199" s="49">
        <v>40186</v>
      </c>
      <c r="H1199" t="s">
        <v>238</v>
      </c>
      <c r="I1199">
        <v>0</v>
      </c>
      <c r="J1199">
        <v>0</v>
      </c>
      <c r="K1199" t="s">
        <v>241</v>
      </c>
      <c r="L1199" t="s">
        <v>2186</v>
      </c>
      <c r="M1199" t="s">
        <v>10574</v>
      </c>
      <c r="N1199" t="s">
        <v>2147</v>
      </c>
      <c r="O1199" t="s">
        <v>568</v>
      </c>
    </row>
    <row r="1200" spans="1:15" x14ac:dyDescent="0.3">
      <c r="A1200" t="s">
        <v>2831</v>
      </c>
      <c r="B1200" t="s">
        <v>2831</v>
      </c>
      <c r="C1200" t="s">
        <v>3897</v>
      </c>
      <c r="D1200" s="47" t="s">
        <v>3453</v>
      </c>
      <c r="E1200" s="47">
        <v>44155.669669826391</v>
      </c>
      <c r="F1200" s="48">
        <v>2.25</v>
      </c>
      <c r="G1200" s="49">
        <v>20671</v>
      </c>
      <c r="H1200" t="s">
        <v>238</v>
      </c>
      <c r="I1200">
        <v>0</v>
      </c>
      <c r="J1200">
        <v>0</v>
      </c>
      <c r="K1200" t="s">
        <v>242</v>
      </c>
      <c r="L1200" t="s">
        <v>2186</v>
      </c>
      <c r="M1200" t="s">
        <v>3898</v>
      </c>
      <c r="N1200" t="s">
        <v>2147</v>
      </c>
      <c r="O1200" t="s">
        <v>568</v>
      </c>
    </row>
    <row r="1201" spans="1:15" x14ac:dyDescent="0.3">
      <c r="A1201" t="s">
        <v>2831</v>
      </c>
      <c r="B1201" t="s">
        <v>2831</v>
      </c>
      <c r="C1201" t="s">
        <v>6105</v>
      </c>
      <c r="D1201" s="47" t="s">
        <v>5738</v>
      </c>
      <c r="E1201" s="47">
        <v>44123.692602812502</v>
      </c>
      <c r="F1201" s="48">
        <v>2.3333333333333335</v>
      </c>
      <c r="G1201" s="49">
        <v>32843</v>
      </c>
      <c r="H1201" t="s">
        <v>238</v>
      </c>
      <c r="I1201">
        <v>0</v>
      </c>
      <c r="J1201">
        <v>0</v>
      </c>
      <c r="K1201" t="s">
        <v>242</v>
      </c>
      <c r="L1201" t="s">
        <v>2186</v>
      </c>
      <c r="M1201" t="s">
        <v>6106</v>
      </c>
      <c r="N1201" t="s">
        <v>254</v>
      </c>
      <c r="O1201" t="s">
        <v>568</v>
      </c>
    </row>
    <row r="1202" spans="1:15" x14ac:dyDescent="0.3">
      <c r="A1202" t="s">
        <v>2831</v>
      </c>
      <c r="B1202" t="s">
        <v>2831</v>
      </c>
      <c r="C1202" t="s">
        <v>6381</v>
      </c>
      <c r="D1202" s="47" t="s">
        <v>5472</v>
      </c>
      <c r="E1202" s="47">
        <v>44106.680120983794</v>
      </c>
      <c r="F1202" s="48">
        <v>2.3333333333333335</v>
      </c>
      <c r="G1202" s="49">
        <v>4215</v>
      </c>
      <c r="H1202" t="s">
        <v>238</v>
      </c>
      <c r="I1202">
        <v>0</v>
      </c>
      <c r="J1202">
        <v>0</v>
      </c>
      <c r="K1202" t="s">
        <v>242</v>
      </c>
      <c r="L1202" t="s">
        <v>2186</v>
      </c>
      <c r="M1202" t="s">
        <v>6382</v>
      </c>
      <c r="N1202" t="s">
        <v>2147</v>
      </c>
      <c r="O1202" t="s">
        <v>568</v>
      </c>
    </row>
    <row r="1203" spans="1:15" x14ac:dyDescent="0.3">
      <c r="A1203" t="s">
        <v>2831</v>
      </c>
      <c r="B1203" t="s">
        <v>2831</v>
      </c>
      <c r="C1203" t="s">
        <v>6483</v>
      </c>
      <c r="D1203" s="47" t="s">
        <v>5870</v>
      </c>
      <c r="E1203" s="47">
        <v>44124.4878497338</v>
      </c>
      <c r="F1203" s="48">
        <v>2.3333333333333335</v>
      </c>
      <c r="G1203" s="49">
        <v>40661</v>
      </c>
      <c r="H1203" t="s">
        <v>249</v>
      </c>
      <c r="I1203">
        <v>0</v>
      </c>
      <c r="J1203">
        <v>0</v>
      </c>
      <c r="K1203" t="s">
        <v>239</v>
      </c>
      <c r="L1203" t="s">
        <v>2186</v>
      </c>
      <c r="M1203" t="s">
        <v>6484</v>
      </c>
      <c r="N1203" t="s">
        <v>2147</v>
      </c>
      <c r="O1203" t="s">
        <v>568</v>
      </c>
    </row>
    <row r="1204" spans="1:15" x14ac:dyDescent="0.3">
      <c r="A1204" t="s">
        <v>2831</v>
      </c>
      <c r="B1204" t="s">
        <v>2831</v>
      </c>
      <c r="C1204" t="s">
        <v>6832</v>
      </c>
      <c r="D1204" s="47" t="s">
        <v>5556</v>
      </c>
      <c r="E1204" s="47">
        <v>44123.695359837962</v>
      </c>
      <c r="F1204" s="48">
        <v>2.3333333333333335</v>
      </c>
      <c r="G1204" s="49">
        <v>24310</v>
      </c>
      <c r="H1204" t="s">
        <v>238</v>
      </c>
      <c r="I1204">
        <v>0</v>
      </c>
      <c r="J1204">
        <v>0</v>
      </c>
      <c r="K1204" t="s">
        <v>236</v>
      </c>
      <c r="L1204" t="s">
        <v>2186</v>
      </c>
      <c r="M1204" t="s">
        <v>6833</v>
      </c>
      <c r="N1204" t="s">
        <v>254</v>
      </c>
      <c r="O1204" t="s">
        <v>568</v>
      </c>
    </row>
    <row r="1205" spans="1:15" x14ac:dyDescent="0.3">
      <c r="A1205" t="s">
        <v>2831</v>
      </c>
      <c r="B1205" t="s">
        <v>2831</v>
      </c>
      <c r="C1205" t="s">
        <v>3625</v>
      </c>
      <c r="D1205" s="47" t="s">
        <v>3448</v>
      </c>
      <c r="E1205" s="47">
        <v>44109.686070057869</v>
      </c>
      <c r="F1205" s="48">
        <v>2.3333333333333335</v>
      </c>
      <c r="G1205" s="49">
        <v>26745</v>
      </c>
      <c r="H1205" t="s">
        <v>249</v>
      </c>
      <c r="I1205">
        <v>0</v>
      </c>
      <c r="J1205">
        <v>0</v>
      </c>
      <c r="K1205" t="s">
        <v>241</v>
      </c>
      <c r="L1205" t="s">
        <v>2186</v>
      </c>
      <c r="M1205" t="s">
        <v>3626</v>
      </c>
      <c r="N1205" t="s">
        <v>254</v>
      </c>
      <c r="O1205" t="s">
        <v>568</v>
      </c>
    </row>
    <row r="1206" spans="1:15" x14ac:dyDescent="0.3">
      <c r="A1206" t="s">
        <v>2831</v>
      </c>
      <c r="B1206" t="s">
        <v>2831</v>
      </c>
      <c r="C1206" t="s">
        <v>5081</v>
      </c>
      <c r="D1206" s="47" t="s">
        <v>2659</v>
      </c>
      <c r="E1206" s="47">
        <v>44124.699216863424</v>
      </c>
      <c r="F1206" s="48">
        <v>2.3333333333333335</v>
      </c>
      <c r="G1206" s="49">
        <v>70030</v>
      </c>
      <c r="H1206" t="s">
        <v>238</v>
      </c>
      <c r="I1206">
        <v>0</v>
      </c>
      <c r="J1206">
        <v>0</v>
      </c>
      <c r="K1206" t="s">
        <v>242</v>
      </c>
      <c r="L1206" t="s">
        <v>2160</v>
      </c>
      <c r="M1206" t="s">
        <v>5060</v>
      </c>
      <c r="N1206" t="s">
        <v>254</v>
      </c>
      <c r="O1206" t="s">
        <v>568</v>
      </c>
    </row>
    <row r="1207" spans="1:15" x14ac:dyDescent="0.3">
      <c r="A1207" t="s">
        <v>2831</v>
      </c>
      <c r="B1207" t="s">
        <v>2831</v>
      </c>
      <c r="C1207" t="s">
        <v>7130</v>
      </c>
      <c r="D1207" s="47" t="s">
        <v>6302</v>
      </c>
      <c r="E1207" s="47">
        <v>44134.785747881942</v>
      </c>
      <c r="F1207" s="48">
        <v>2.3333333333333335</v>
      </c>
      <c r="G1207" s="49">
        <v>15535</v>
      </c>
      <c r="H1207" t="s">
        <v>238</v>
      </c>
      <c r="I1207">
        <v>0</v>
      </c>
      <c r="J1207">
        <v>0</v>
      </c>
      <c r="K1207" t="s">
        <v>236</v>
      </c>
      <c r="L1207" t="s">
        <v>2186</v>
      </c>
      <c r="M1207" t="s">
        <v>7131</v>
      </c>
      <c r="N1207" t="s">
        <v>2147</v>
      </c>
      <c r="O1207" t="s">
        <v>568</v>
      </c>
    </row>
    <row r="1208" spans="1:15" x14ac:dyDescent="0.3">
      <c r="A1208" t="s">
        <v>2831</v>
      </c>
      <c r="B1208" t="s">
        <v>2831</v>
      </c>
      <c r="C1208" t="s">
        <v>3830</v>
      </c>
      <c r="D1208" s="47" t="s">
        <v>3411</v>
      </c>
      <c r="E1208" s="47">
        <v>44117.754945833331</v>
      </c>
      <c r="F1208" s="48">
        <v>2.3333333333333335</v>
      </c>
      <c r="G1208" s="49">
        <v>26719</v>
      </c>
      <c r="H1208" t="s">
        <v>238</v>
      </c>
      <c r="I1208">
        <v>0</v>
      </c>
      <c r="J1208">
        <v>0</v>
      </c>
      <c r="K1208" t="s">
        <v>246</v>
      </c>
      <c r="L1208" t="s">
        <v>2186</v>
      </c>
      <c r="M1208" t="s">
        <v>3831</v>
      </c>
      <c r="N1208" t="s">
        <v>2147</v>
      </c>
      <c r="O1208" t="s">
        <v>568</v>
      </c>
    </row>
    <row r="1209" spans="1:15" x14ac:dyDescent="0.3">
      <c r="A1209" t="s">
        <v>2831</v>
      </c>
      <c r="B1209" t="s">
        <v>2831</v>
      </c>
      <c r="C1209" t="s">
        <v>3531</v>
      </c>
      <c r="D1209" s="47" t="s">
        <v>3532</v>
      </c>
      <c r="E1209" s="47">
        <v>44116.67374351852</v>
      </c>
      <c r="F1209" s="48">
        <v>2.3333333333333335</v>
      </c>
      <c r="G1209" s="49">
        <v>19397</v>
      </c>
      <c r="H1209" t="s">
        <v>238</v>
      </c>
      <c r="I1209">
        <v>0</v>
      </c>
      <c r="J1209">
        <v>0</v>
      </c>
      <c r="K1209" t="s">
        <v>242</v>
      </c>
      <c r="L1209" t="s">
        <v>2186</v>
      </c>
      <c r="M1209" t="s">
        <v>3533</v>
      </c>
      <c r="N1209" t="s">
        <v>254</v>
      </c>
      <c r="O1209" t="s">
        <v>568</v>
      </c>
    </row>
    <row r="1210" spans="1:15" x14ac:dyDescent="0.3">
      <c r="A1210" t="s">
        <v>2831</v>
      </c>
      <c r="B1210" t="s">
        <v>2831</v>
      </c>
      <c r="C1210" t="s">
        <v>4184</v>
      </c>
      <c r="D1210" s="47" t="s">
        <v>3356</v>
      </c>
      <c r="E1210" s="47">
        <v>44131.717353622684</v>
      </c>
      <c r="F1210" s="48">
        <v>2.3333333333333335</v>
      </c>
      <c r="G1210" s="49">
        <v>24534</v>
      </c>
      <c r="H1210" t="s">
        <v>238</v>
      </c>
      <c r="I1210">
        <v>0</v>
      </c>
      <c r="J1210">
        <v>0</v>
      </c>
      <c r="K1210" t="s">
        <v>242</v>
      </c>
      <c r="L1210" t="s">
        <v>2186</v>
      </c>
      <c r="M1210" t="s">
        <v>4185</v>
      </c>
      <c r="N1210" t="s">
        <v>254</v>
      </c>
      <c r="O1210" t="s">
        <v>568</v>
      </c>
    </row>
    <row r="1211" spans="1:15" x14ac:dyDescent="0.3">
      <c r="A1211" t="s">
        <v>2831</v>
      </c>
      <c r="B1211" t="s">
        <v>2831</v>
      </c>
      <c r="C1211" t="s">
        <v>7456</v>
      </c>
      <c r="D1211" s="47" t="s">
        <v>2481</v>
      </c>
      <c r="E1211" s="47">
        <v>44134.42428190972</v>
      </c>
      <c r="F1211" s="48">
        <v>2.3333333333333335</v>
      </c>
      <c r="G1211" s="49">
        <v>30264</v>
      </c>
      <c r="H1211" t="s">
        <v>238</v>
      </c>
      <c r="I1211">
        <v>0</v>
      </c>
      <c r="J1211">
        <v>0</v>
      </c>
      <c r="K1211" t="s">
        <v>239</v>
      </c>
      <c r="L1211" t="s">
        <v>2160</v>
      </c>
      <c r="M1211" t="s">
        <v>7457</v>
      </c>
      <c r="N1211" t="s">
        <v>2147</v>
      </c>
      <c r="O1211" t="s">
        <v>568</v>
      </c>
    </row>
    <row r="1212" spans="1:15" x14ac:dyDescent="0.3">
      <c r="A1212" t="s">
        <v>2831</v>
      </c>
      <c r="B1212" t="s">
        <v>2831</v>
      </c>
      <c r="C1212" t="s">
        <v>7694</v>
      </c>
      <c r="D1212" s="47" t="s">
        <v>5497</v>
      </c>
      <c r="E1212" s="47">
        <v>44134.779862615738</v>
      </c>
      <c r="F1212" s="48">
        <v>2.3333333333333335</v>
      </c>
      <c r="G1212" s="49">
        <v>33083</v>
      </c>
      <c r="H1212" t="s">
        <v>238</v>
      </c>
      <c r="I1212">
        <v>0</v>
      </c>
      <c r="J1212">
        <v>0</v>
      </c>
      <c r="K1212" t="s">
        <v>242</v>
      </c>
      <c r="L1212" t="s">
        <v>2186</v>
      </c>
      <c r="M1212" t="s">
        <v>7695</v>
      </c>
      <c r="N1212" t="s">
        <v>254</v>
      </c>
      <c r="O1212" t="s">
        <v>568</v>
      </c>
    </row>
    <row r="1213" spans="1:15" x14ac:dyDescent="0.3">
      <c r="A1213" t="s">
        <v>2831</v>
      </c>
      <c r="B1213" t="s">
        <v>2831</v>
      </c>
      <c r="C1213" t="s">
        <v>7820</v>
      </c>
      <c r="D1213" s="47" t="s">
        <v>5978</v>
      </c>
      <c r="E1213" s="47">
        <v>44117.753734108795</v>
      </c>
      <c r="F1213" s="48">
        <v>2.3333333333333335</v>
      </c>
      <c r="G1213" s="49">
        <v>111312</v>
      </c>
      <c r="H1213" t="s">
        <v>238</v>
      </c>
      <c r="I1213">
        <v>0</v>
      </c>
      <c r="J1213">
        <v>0</v>
      </c>
      <c r="K1213" t="s">
        <v>236</v>
      </c>
      <c r="L1213" t="s">
        <v>2186</v>
      </c>
      <c r="M1213" t="s">
        <v>7821</v>
      </c>
      <c r="N1213" t="s">
        <v>254</v>
      </c>
      <c r="O1213" t="s">
        <v>568</v>
      </c>
    </row>
    <row r="1214" spans="1:15" x14ac:dyDescent="0.3">
      <c r="A1214" t="s">
        <v>2831</v>
      </c>
      <c r="B1214" t="s">
        <v>2831</v>
      </c>
      <c r="C1214" t="s">
        <v>7909</v>
      </c>
      <c r="D1214" s="47" t="s">
        <v>5877</v>
      </c>
      <c r="E1214" s="47">
        <v>44134.538178506948</v>
      </c>
      <c r="F1214" s="48">
        <v>2.3333333333333335</v>
      </c>
      <c r="G1214" s="49">
        <v>61691</v>
      </c>
      <c r="H1214" t="s">
        <v>249</v>
      </c>
      <c r="I1214">
        <v>0</v>
      </c>
      <c r="J1214">
        <v>0</v>
      </c>
      <c r="K1214" t="s">
        <v>242</v>
      </c>
      <c r="L1214" t="s">
        <v>2186</v>
      </c>
      <c r="M1214" t="s">
        <v>7910</v>
      </c>
      <c r="N1214" t="s">
        <v>254</v>
      </c>
      <c r="O1214" t="s">
        <v>568</v>
      </c>
    </row>
    <row r="1215" spans="1:15" x14ac:dyDescent="0.3">
      <c r="A1215" t="s">
        <v>2831</v>
      </c>
      <c r="B1215" t="s">
        <v>2831</v>
      </c>
      <c r="C1215" t="s">
        <v>4868</v>
      </c>
      <c r="D1215" s="47" t="s">
        <v>2708</v>
      </c>
      <c r="E1215" s="47">
        <v>44110.627216782406</v>
      </c>
      <c r="F1215" s="48">
        <v>2.3333333333333335</v>
      </c>
      <c r="G1215" s="49">
        <v>11409</v>
      </c>
      <c r="H1215" t="s">
        <v>238</v>
      </c>
      <c r="I1215">
        <v>0</v>
      </c>
      <c r="J1215">
        <v>0</v>
      </c>
      <c r="K1215" t="s">
        <v>236</v>
      </c>
      <c r="L1215" t="s">
        <v>2160</v>
      </c>
      <c r="M1215" t="s">
        <v>4869</v>
      </c>
      <c r="N1215" t="s">
        <v>254</v>
      </c>
      <c r="O1215" t="s">
        <v>568</v>
      </c>
    </row>
    <row r="1216" spans="1:15" x14ac:dyDescent="0.3">
      <c r="A1216" t="s">
        <v>2831</v>
      </c>
      <c r="B1216" t="s">
        <v>2831</v>
      </c>
      <c r="C1216" t="s">
        <v>8061</v>
      </c>
      <c r="D1216" s="47" t="s">
        <v>6140</v>
      </c>
      <c r="E1216" s="47">
        <v>44111.416021064812</v>
      </c>
      <c r="F1216" s="48">
        <v>2.3333333333333335</v>
      </c>
      <c r="G1216" s="49">
        <v>73360</v>
      </c>
      <c r="H1216" t="s">
        <v>249</v>
      </c>
      <c r="I1216">
        <v>0</v>
      </c>
      <c r="J1216">
        <v>0</v>
      </c>
      <c r="K1216" t="s">
        <v>246</v>
      </c>
      <c r="L1216" t="s">
        <v>2186</v>
      </c>
      <c r="M1216" t="s">
        <v>8062</v>
      </c>
      <c r="N1216" t="s">
        <v>254</v>
      </c>
      <c r="O1216" t="s">
        <v>568</v>
      </c>
    </row>
    <row r="1217" spans="1:15" x14ac:dyDescent="0.3">
      <c r="A1217" t="s">
        <v>2831</v>
      </c>
      <c r="B1217" t="s">
        <v>2831</v>
      </c>
      <c r="C1217" t="s">
        <v>8063</v>
      </c>
      <c r="D1217" s="47" t="s">
        <v>5472</v>
      </c>
      <c r="E1217" s="47">
        <v>44106.675693831021</v>
      </c>
      <c r="F1217" s="48">
        <v>2.3333333333333335</v>
      </c>
      <c r="G1217" s="49">
        <v>48556</v>
      </c>
      <c r="H1217" t="s">
        <v>238</v>
      </c>
      <c r="I1217">
        <v>0</v>
      </c>
      <c r="J1217">
        <v>0</v>
      </c>
      <c r="K1217" t="s">
        <v>236</v>
      </c>
      <c r="L1217" t="s">
        <v>2186</v>
      </c>
      <c r="M1217" t="s">
        <v>8064</v>
      </c>
      <c r="N1217" t="s">
        <v>254</v>
      </c>
      <c r="O1217" t="s">
        <v>568</v>
      </c>
    </row>
    <row r="1218" spans="1:15" x14ac:dyDescent="0.3">
      <c r="A1218" t="s">
        <v>2831</v>
      </c>
      <c r="B1218" t="s">
        <v>2831</v>
      </c>
      <c r="C1218" t="s">
        <v>8114</v>
      </c>
      <c r="D1218" s="47" t="s">
        <v>6002</v>
      </c>
      <c r="E1218" s="47">
        <v>44133.663619756946</v>
      </c>
      <c r="F1218" s="48">
        <v>2.3333333333333335</v>
      </c>
      <c r="G1218" s="49">
        <v>89053</v>
      </c>
      <c r="H1218" t="s">
        <v>238</v>
      </c>
      <c r="I1218">
        <v>0</v>
      </c>
      <c r="J1218">
        <v>0</v>
      </c>
      <c r="K1218" t="s">
        <v>246</v>
      </c>
      <c r="L1218" t="s">
        <v>2186</v>
      </c>
      <c r="M1218" t="s">
        <v>8115</v>
      </c>
      <c r="N1218" t="s">
        <v>254</v>
      </c>
      <c r="O1218" t="s">
        <v>568</v>
      </c>
    </row>
    <row r="1219" spans="1:15" x14ac:dyDescent="0.3">
      <c r="A1219" t="s">
        <v>2831</v>
      </c>
      <c r="B1219" t="s">
        <v>2831</v>
      </c>
      <c r="C1219" t="s">
        <v>8138</v>
      </c>
      <c r="D1219" s="47" t="s">
        <v>6140</v>
      </c>
      <c r="E1219" s="47">
        <v>44127.469063657409</v>
      </c>
      <c r="F1219" s="48">
        <v>2.3333333333333335</v>
      </c>
      <c r="G1219" s="49">
        <v>70483</v>
      </c>
      <c r="H1219" t="s">
        <v>249</v>
      </c>
      <c r="I1219">
        <v>0</v>
      </c>
      <c r="J1219">
        <v>0</v>
      </c>
      <c r="K1219" t="s">
        <v>246</v>
      </c>
      <c r="L1219" t="s">
        <v>2186</v>
      </c>
      <c r="M1219" t="s">
        <v>8139</v>
      </c>
      <c r="N1219" t="s">
        <v>254</v>
      </c>
      <c r="O1219" t="s">
        <v>568</v>
      </c>
    </row>
    <row r="1220" spans="1:15" x14ac:dyDescent="0.3">
      <c r="A1220" t="s">
        <v>2831</v>
      </c>
      <c r="B1220" t="s">
        <v>2831</v>
      </c>
      <c r="C1220" t="s">
        <v>8175</v>
      </c>
      <c r="D1220" s="47" t="s">
        <v>5481</v>
      </c>
      <c r="E1220" s="47">
        <v>44133.655551307871</v>
      </c>
      <c r="F1220" s="48">
        <v>2.3333333333333335</v>
      </c>
      <c r="G1220" s="49">
        <v>24788</v>
      </c>
      <c r="H1220" t="s">
        <v>238</v>
      </c>
      <c r="I1220">
        <v>0</v>
      </c>
      <c r="J1220">
        <v>0</v>
      </c>
      <c r="K1220" t="s">
        <v>242</v>
      </c>
      <c r="L1220" t="s">
        <v>2186</v>
      </c>
      <c r="M1220" t="s">
        <v>8176</v>
      </c>
      <c r="N1220" t="s">
        <v>2147</v>
      </c>
      <c r="O1220" t="s">
        <v>568</v>
      </c>
    </row>
    <row r="1221" spans="1:15" x14ac:dyDescent="0.3">
      <c r="A1221" t="s">
        <v>2831</v>
      </c>
      <c r="B1221" t="s">
        <v>2831</v>
      </c>
      <c r="C1221" t="s">
        <v>8193</v>
      </c>
      <c r="D1221" s="47" t="s">
        <v>6295</v>
      </c>
      <c r="E1221" s="47">
        <v>44132.50937190972</v>
      </c>
      <c r="F1221" s="48">
        <v>2.3333333333333335</v>
      </c>
      <c r="G1221" s="49">
        <v>98695</v>
      </c>
      <c r="H1221" t="s">
        <v>249</v>
      </c>
      <c r="I1221">
        <v>0</v>
      </c>
      <c r="J1221">
        <v>0</v>
      </c>
      <c r="K1221" t="s">
        <v>242</v>
      </c>
      <c r="L1221" t="s">
        <v>2186</v>
      </c>
      <c r="M1221" t="s">
        <v>8194</v>
      </c>
      <c r="N1221" t="s">
        <v>254</v>
      </c>
      <c r="O1221" t="s">
        <v>568</v>
      </c>
    </row>
    <row r="1222" spans="1:15" x14ac:dyDescent="0.3">
      <c r="A1222" t="s">
        <v>2831</v>
      </c>
      <c r="B1222" t="s">
        <v>2831</v>
      </c>
      <c r="C1222" t="s">
        <v>4874</v>
      </c>
      <c r="D1222" s="47" t="s">
        <v>2652</v>
      </c>
      <c r="E1222" s="47">
        <v>44109.564930011577</v>
      </c>
      <c r="F1222" s="48">
        <v>2.3333333333333335</v>
      </c>
      <c r="G1222" s="49">
        <v>53786</v>
      </c>
      <c r="H1222" t="s">
        <v>249</v>
      </c>
      <c r="I1222">
        <v>0</v>
      </c>
      <c r="J1222">
        <v>0</v>
      </c>
      <c r="K1222" t="s">
        <v>236</v>
      </c>
      <c r="L1222" t="s">
        <v>2173</v>
      </c>
      <c r="M1222" t="s">
        <v>4875</v>
      </c>
      <c r="N1222" t="s">
        <v>254</v>
      </c>
      <c r="O1222" t="s">
        <v>568</v>
      </c>
    </row>
    <row r="1223" spans="1:15" x14ac:dyDescent="0.3">
      <c r="A1223" t="s">
        <v>2831</v>
      </c>
      <c r="B1223" t="s">
        <v>2831</v>
      </c>
      <c r="C1223" t="s">
        <v>8377</v>
      </c>
      <c r="D1223" s="47" t="s">
        <v>2613</v>
      </c>
      <c r="E1223" s="47">
        <v>44124.697246643518</v>
      </c>
      <c r="F1223" s="48">
        <v>2.3333333333333335</v>
      </c>
      <c r="G1223" s="49">
        <v>40400</v>
      </c>
      <c r="H1223" t="s">
        <v>249</v>
      </c>
      <c r="I1223">
        <v>0</v>
      </c>
      <c r="J1223">
        <v>0</v>
      </c>
      <c r="K1223" t="s">
        <v>242</v>
      </c>
      <c r="L1223" t="s">
        <v>2186</v>
      </c>
      <c r="M1223" t="s">
        <v>8378</v>
      </c>
      <c r="N1223" t="s">
        <v>254</v>
      </c>
      <c r="O1223" t="s">
        <v>568</v>
      </c>
    </row>
    <row r="1224" spans="1:15" x14ac:dyDescent="0.3">
      <c r="A1224" t="s">
        <v>2831</v>
      </c>
      <c r="B1224" t="s">
        <v>2831</v>
      </c>
      <c r="C1224" t="s">
        <v>8565</v>
      </c>
      <c r="D1224" s="47" t="s">
        <v>5497</v>
      </c>
      <c r="E1224" s="47">
        <v>44127.476533449073</v>
      </c>
      <c r="F1224" s="48">
        <v>2.3333333333333335</v>
      </c>
      <c r="G1224" s="49">
        <v>37249</v>
      </c>
      <c r="H1224" t="s">
        <v>249</v>
      </c>
      <c r="I1224">
        <v>0</v>
      </c>
      <c r="J1224">
        <v>0</v>
      </c>
      <c r="K1224" t="s">
        <v>242</v>
      </c>
      <c r="L1224" t="s">
        <v>2186</v>
      </c>
      <c r="M1224" t="s">
        <v>8566</v>
      </c>
      <c r="N1224" t="s">
        <v>254</v>
      </c>
      <c r="O1224" t="s">
        <v>568</v>
      </c>
    </row>
    <row r="1225" spans="1:15" x14ac:dyDescent="0.3">
      <c r="A1225" t="s">
        <v>2831</v>
      </c>
      <c r="B1225" t="s">
        <v>2831</v>
      </c>
      <c r="C1225" t="s">
        <v>8628</v>
      </c>
      <c r="D1225" s="47" t="s">
        <v>5645</v>
      </c>
      <c r="E1225" s="47">
        <v>44127.464666817126</v>
      </c>
      <c r="F1225" s="48">
        <v>2.3333333333333335</v>
      </c>
      <c r="G1225" s="49">
        <v>61958</v>
      </c>
      <c r="H1225" t="s">
        <v>249</v>
      </c>
      <c r="I1225">
        <v>0</v>
      </c>
      <c r="J1225">
        <v>0</v>
      </c>
      <c r="K1225" t="s">
        <v>242</v>
      </c>
      <c r="L1225" t="s">
        <v>2186</v>
      </c>
      <c r="M1225" t="s">
        <v>8629</v>
      </c>
      <c r="N1225" t="s">
        <v>254</v>
      </c>
      <c r="O1225" t="s">
        <v>568</v>
      </c>
    </row>
    <row r="1226" spans="1:15" x14ac:dyDescent="0.3">
      <c r="A1226" t="s">
        <v>2831</v>
      </c>
      <c r="B1226" t="s">
        <v>2831</v>
      </c>
      <c r="C1226" t="s">
        <v>3268</v>
      </c>
      <c r="D1226" s="47" t="s">
        <v>2931</v>
      </c>
      <c r="E1226" s="47">
        <v>44133.659490740742</v>
      </c>
      <c r="F1226" s="48">
        <v>2.3333333333333335</v>
      </c>
      <c r="G1226" s="49">
        <v>27602</v>
      </c>
      <c r="H1226" t="s">
        <v>238</v>
      </c>
      <c r="I1226">
        <v>0</v>
      </c>
      <c r="J1226">
        <v>0</v>
      </c>
      <c r="K1226" t="s">
        <v>242</v>
      </c>
      <c r="L1226" t="s">
        <v>2160</v>
      </c>
      <c r="M1226" t="s">
        <v>2941</v>
      </c>
      <c r="N1226" t="s">
        <v>2147</v>
      </c>
      <c r="O1226" t="s">
        <v>568</v>
      </c>
    </row>
    <row r="1227" spans="1:15" x14ac:dyDescent="0.3">
      <c r="A1227" t="s">
        <v>2831</v>
      </c>
      <c r="B1227" t="s">
        <v>2831</v>
      </c>
      <c r="C1227" t="s">
        <v>2952</v>
      </c>
      <c r="D1227" s="47" t="s">
        <v>2924</v>
      </c>
      <c r="E1227" s="47">
        <v>44123.314321331018</v>
      </c>
      <c r="F1227" s="48">
        <v>2.3333333333333335</v>
      </c>
      <c r="G1227" s="49">
        <v>36693</v>
      </c>
      <c r="H1227" t="s">
        <v>238</v>
      </c>
      <c r="I1227">
        <v>0</v>
      </c>
      <c r="J1227">
        <v>0</v>
      </c>
      <c r="K1227" t="s">
        <v>242</v>
      </c>
      <c r="L1227" t="s">
        <v>2160</v>
      </c>
      <c r="M1227" t="s">
        <v>2925</v>
      </c>
      <c r="N1227" t="s">
        <v>254</v>
      </c>
      <c r="O1227" t="s">
        <v>568</v>
      </c>
    </row>
    <row r="1228" spans="1:15" x14ac:dyDescent="0.3">
      <c r="A1228" t="s">
        <v>2831</v>
      </c>
      <c r="B1228" t="s">
        <v>2831</v>
      </c>
      <c r="C1228" t="s">
        <v>8961</v>
      </c>
      <c r="D1228" s="47" t="s">
        <v>5731</v>
      </c>
      <c r="E1228" s="47">
        <v>44133.661655821757</v>
      </c>
      <c r="F1228" s="48">
        <v>2.3333333333333335</v>
      </c>
      <c r="G1228" s="49">
        <v>25911</v>
      </c>
      <c r="H1228" t="s">
        <v>238</v>
      </c>
      <c r="I1228">
        <v>0</v>
      </c>
      <c r="J1228">
        <v>0</v>
      </c>
      <c r="K1228" t="s">
        <v>236</v>
      </c>
      <c r="L1228" t="s">
        <v>2186</v>
      </c>
      <c r="M1228" t="s">
        <v>8962</v>
      </c>
      <c r="N1228" t="s">
        <v>254</v>
      </c>
      <c r="O1228" t="s">
        <v>568</v>
      </c>
    </row>
    <row r="1229" spans="1:15" x14ac:dyDescent="0.3">
      <c r="A1229" t="s">
        <v>2831</v>
      </c>
      <c r="B1229" t="s">
        <v>2831</v>
      </c>
      <c r="C1229" t="s">
        <v>9028</v>
      </c>
      <c r="D1229" s="47" t="s">
        <v>5686</v>
      </c>
      <c r="E1229" s="47">
        <v>44110.626299421296</v>
      </c>
      <c r="F1229" s="48">
        <v>2.3333333333333335</v>
      </c>
      <c r="G1229" s="49">
        <v>9829</v>
      </c>
      <c r="H1229" t="s">
        <v>238</v>
      </c>
      <c r="I1229">
        <v>0</v>
      </c>
      <c r="J1229">
        <v>0</v>
      </c>
      <c r="K1229" t="s">
        <v>241</v>
      </c>
      <c r="L1229" t="s">
        <v>2186</v>
      </c>
      <c r="M1229" t="s">
        <v>9029</v>
      </c>
      <c r="N1229" t="s">
        <v>254</v>
      </c>
      <c r="O1229" t="s">
        <v>568</v>
      </c>
    </row>
    <row r="1230" spans="1:15" x14ac:dyDescent="0.3">
      <c r="A1230" t="s">
        <v>2831</v>
      </c>
      <c r="B1230" t="s">
        <v>2831</v>
      </c>
      <c r="C1230" t="s">
        <v>9273</v>
      </c>
      <c r="D1230" s="47" t="s">
        <v>5455</v>
      </c>
      <c r="E1230" s="47">
        <v>44111.683773611112</v>
      </c>
      <c r="F1230" s="48">
        <v>2.3333333333333335</v>
      </c>
      <c r="G1230" s="49">
        <v>149786</v>
      </c>
      <c r="H1230" t="s">
        <v>249</v>
      </c>
      <c r="I1230">
        <v>0</v>
      </c>
      <c r="J1230">
        <v>0</v>
      </c>
      <c r="K1230" t="s">
        <v>242</v>
      </c>
      <c r="L1230" t="s">
        <v>2186</v>
      </c>
      <c r="M1230" t="s">
        <v>9274</v>
      </c>
      <c r="N1230" t="s">
        <v>254</v>
      </c>
      <c r="O1230" t="s">
        <v>568</v>
      </c>
    </row>
    <row r="1231" spans="1:15" x14ac:dyDescent="0.3">
      <c r="A1231" t="s">
        <v>2831</v>
      </c>
      <c r="B1231" t="s">
        <v>2831</v>
      </c>
      <c r="C1231" t="s">
        <v>9379</v>
      </c>
      <c r="D1231" s="47" t="s">
        <v>6361</v>
      </c>
      <c r="E1231" s="47">
        <v>44124.697137002317</v>
      </c>
      <c r="F1231" s="48">
        <v>2.3333333333333335</v>
      </c>
      <c r="G1231" s="49">
        <v>239422</v>
      </c>
      <c r="H1231" t="s">
        <v>238</v>
      </c>
      <c r="I1231">
        <v>0</v>
      </c>
      <c r="J1231">
        <v>0</v>
      </c>
      <c r="K1231" t="s">
        <v>242</v>
      </c>
      <c r="L1231" t="s">
        <v>2186</v>
      </c>
      <c r="M1231" t="s">
        <v>9380</v>
      </c>
      <c r="N1231" t="s">
        <v>254</v>
      </c>
      <c r="O1231" t="s">
        <v>568</v>
      </c>
    </row>
    <row r="1232" spans="1:15" x14ac:dyDescent="0.3">
      <c r="A1232" t="s">
        <v>2831</v>
      </c>
      <c r="B1232" t="s">
        <v>2831</v>
      </c>
      <c r="C1232" t="s">
        <v>3561</v>
      </c>
      <c r="D1232" s="47" t="s">
        <v>3473</v>
      </c>
      <c r="E1232" s="47">
        <v>44131.720087349539</v>
      </c>
      <c r="F1232" s="48">
        <v>2.3333333333333335</v>
      </c>
      <c r="G1232" s="49">
        <v>18293</v>
      </c>
      <c r="H1232" t="s">
        <v>238</v>
      </c>
      <c r="I1232">
        <v>0</v>
      </c>
      <c r="J1232">
        <v>0</v>
      </c>
      <c r="K1232" t="s">
        <v>242</v>
      </c>
      <c r="L1232" t="s">
        <v>2186</v>
      </c>
      <c r="M1232" t="s">
        <v>3562</v>
      </c>
      <c r="N1232" t="s">
        <v>254</v>
      </c>
      <c r="O1232" t="s">
        <v>568</v>
      </c>
    </row>
    <row r="1233" spans="1:15" x14ac:dyDescent="0.3">
      <c r="A1233" t="s">
        <v>2831</v>
      </c>
      <c r="B1233" t="s">
        <v>2831</v>
      </c>
      <c r="C1233" t="s">
        <v>3796</v>
      </c>
      <c r="D1233" s="47" t="s">
        <v>3378</v>
      </c>
      <c r="E1233" s="47">
        <v>44131.740914085647</v>
      </c>
      <c r="F1233" s="48">
        <v>2.3333333333333335</v>
      </c>
      <c r="G1233" s="49">
        <v>25178</v>
      </c>
      <c r="H1233" t="s">
        <v>249</v>
      </c>
      <c r="I1233">
        <v>0</v>
      </c>
      <c r="J1233">
        <v>0</v>
      </c>
      <c r="K1233" t="s">
        <v>246</v>
      </c>
      <c r="L1233" t="s">
        <v>1535</v>
      </c>
      <c r="M1233" t="s">
        <v>1535</v>
      </c>
      <c r="N1233" t="s">
        <v>2147</v>
      </c>
      <c r="O1233" t="s">
        <v>568</v>
      </c>
    </row>
    <row r="1234" spans="1:15" x14ac:dyDescent="0.3">
      <c r="A1234" t="s">
        <v>2831</v>
      </c>
      <c r="B1234" t="s">
        <v>2831</v>
      </c>
      <c r="C1234" t="s">
        <v>10423</v>
      </c>
      <c r="D1234" s="47" t="s">
        <v>4331</v>
      </c>
      <c r="E1234" s="47">
        <v>44106.678093437498</v>
      </c>
      <c r="F1234" s="48">
        <v>2.3333333333333335</v>
      </c>
      <c r="G1234" s="49">
        <v>70226</v>
      </c>
      <c r="H1234" t="s">
        <v>238</v>
      </c>
      <c r="I1234">
        <v>0</v>
      </c>
      <c r="J1234">
        <v>0</v>
      </c>
      <c r="K1234" t="s">
        <v>242</v>
      </c>
      <c r="L1234" t="s">
        <v>2173</v>
      </c>
      <c r="M1234" t="s">
        <v>10424</v>
      </c>
      <c r="N1234" t="s">
        <v>254</v>
      </c>
      <c r="O1234" t="s">
        <v>568</v>
      </c>
    </row>
    <row r="1235" spans="1:15" x14ac:dyDescent="0.3">
      <c r="A1235" t="s">
        <v>2831</v>
      </c>
      <c r="B1235" t="s">
        <v>2831</v>
      </c>
      <c r="C1235" t="s">
        <v>10525</v>
      </c>
      <c r="D1235" s="47" t="s">
        <v>2697</v>
      </c>
      <c r="E1235" s="47">
        <v>44124.764555902781</v>
      </c>
      <c r="F1235" s="48">
        <v>2.3333333333333335</v>
      </c>
      <c r="G1235" s="49">
        <v>11492</v>
      </c>
      <c r="H1235" t="s">
        <v>249</v>
      </c>
      <c r="I1235">
        <v>0</v>
      </c>
      <c r="J1235">
        <v>0</v>
      </c>
      <c r="K1235" t="s">
        <v>236</v>
      </c>
      <c r="L1235" t="s">
        <v>2160</v>
      </c>
      <c r="M1235" t="s">
        <v>10526</v>
      </c>
      <c r="N1235" t="s">
        <v>254</v>
      </c>
      <c r="O1235" t="s">
        <v>568</v>
      </c>
    </row>
    <row r="1236" spans="1:15" x14ac:dyDescent="0.3">
      <c r="A1236" t="s">
        <v>2831</v>
      </c>
      <c r="B1236" t="s">
        <v>2831</v>
      </c>
      <c r="C1236" t="s">
        <v>3480</v>
      </c>
      <c r="D1236" s="47" t="s">
        <v>3443</v>
      </c>
      <c r="E1236" s="47">
        <v>44133.653097418981</v>
      </c>
      <c r="F1236" s="48">
        <v>2.3333333333333335</v>
      </c>
      <c r="G1236" s="49">
        <v>29334</v>
      </c>
      <c r="H1236" t="s">
        <v>238</v>
      </c>
      <c r="I1236">
        <v>0</v>
      </c>
      <c r="J1236">
        <v>0</v>
      </c>
      <c r="K1236" t="s">
        <v>246</v>
      </c>
      <c r="L1236" t="s">
        <v>2186</v>
      </c>
      <c r="M1236" t="s">
        <v>3482</v>
      </c>
      <c r="N1236" t="s">
        <v>254</v>
      </c>
      <c r="O1236" t="s">
        <v>568</v>
      </c>
    </row>
    <row r="1237" spans="1:15" x14ac:dyDescent="0.3">
      <c r="A1237" t="s">
        <v>2831</v>
      </c>
      <c r="B1237" t="s">
        <v>2831</v>
      </c>
      <c r="C1237" t="s">
        <v>10766</v>
      </c>
      <c r="D1237" s="47" t="s">
        <v>5538</v>
      </c>
      <c r="E1237" s="47">
        <v>44111.405392326385</v>
      </c>
      <c r="F1237" s="48">
        <v>2.3333333333333335</v>
      </c>
      <c r="G1237" s="49">
        <v>70035</v>
      </c>
      <c r="H1237" t="s">
        <v>249</v>
      </c>
      <c r="I1237">
        <v>0</v>
      </c>
      <c r="J1237">
        <v>0</v>
      </c>
      <c r="K1237" t="s">
        <v>241</v>
      </c>
      <c r="L1237" t="s">
        <v>2186</v>
      </c>
      <c r="M1237" t="s">
        <v>10767</v>
      </c>
      <c r="N1237" t="s">
        <v>254</v>
      </c>
      <c r="O1237" t="s">
        <v>568</v>
      </c>
    </row>
    <row r="1238" spans="1:15" x14ac:dyDescent="0.3">
      <c r="A1238" t="s">
        <v>2831</v>
      </c>
      <c r="B1238" t="s">
        <v>2831</v>
      </c>
      <c r="C1238" t="s">
        <v>5480</v>
      </c>
      <c r="D1238" s="47" t="s">
        <v>5481</v>
      </c>
      <c r="E1238" s="47">
        <v>44082.698236724536</v>
      </c>
      <c r="F1238" s="48">
        <v>2.4166666666666665</v>
      </c>
      <c r="G1238" s="49">
        <v>25135</v>
      </c>
      <c r="H1238" t="s">
        <v>238</v>
      </c>
      <c r="I1238">
        <v>0</v>
      </c>
      <c r="J1238">
        <v>0</v>
      </c>
      <c r="K1238" t="s">
        <v>236</v>
      </c>
      <c r="L1238" t="s">
        <v>2186</v>
      </c>
      <c r="M1238" t="s">
        <v>5482</v>
      </c>
      <c r="N1238" t="s">
        <v>2147</v>
      </c>
      <c r="O1238" t="s">
        <v>568</v>
      </c>
    </row>
    <row r="1239" spans="1:15" x14ac:dyDescent="0.3">
      <c r="A1239" t="s">
        <v>2831</v>
      </c>
      <c r="B1239" t="s">
        <v>2831</v>
      </c>
      <c r="C1239" t="s">
        <v>5535</v>
      </c>
      <c r="D1239" s="47" t="s">
        <v>5527</v>
      </c>
      <c r="E1239" s="47">
        <v>44103.646097800927</v>
      </c>
      <c r="F1239" s="48">
        <v>2.4166666666666665</v>
      </c>
      <c r="G1239" s="49">
        <v>80975</v>
      </c>
      <c r="H1239" t="s">
        <v>249</v>
      </c>
      <c r="I1239">
        <v>0</v>
      </c>
      <c r="J1239">
        <v>0</v>
      </c>
      <c r="K1239" t="s">
        <v>242</v>
      </c>
      <c r="L1239" t="s">
        <v>2186</v>
      </c>
      <c r="M1239" t="s">
        <v>5536</v>
      </c>
      <c r="N1239" t="s">
        <v>254</v>
      </c>
      <c r="O1239" t="s">
        <v>568</v>
      </c>
    </row>
    <row r="1240" spans="1:15" x14ac:dyDescent="0.3">
      <c r="A1240" t="s">
        <v>2831</v>
      </c>
      <c r="B1240" t="s">
        <v>2831</v>
      </c>
      <c r="C1240" t="s">
        <v>4002</v>
      </c>
      <c r="D1240" s="47" t="s">
        <v>3416</v>
      </c>
      <c r="E1240" s="47">
        <v>44104.627773807872</v>
      </c>
      <c r="F1240" s="48">
        <v>2.4166666666666665</v>
      </c>
      <c r="G1240" s="49">
        <v>24677</v>
      </c>
      <c r="H1240" t="s">
        <v>238</v>
      </c>
      <c r="I1240">
        <v>0</v>
      </c>
      <c r="J1240">
        <v>0</v>
      </c>
      <c r="K1240" t="s">
        <v>236</v>
      </c>
      <c r="L1240" t="s">
        <v>2186</v>
      </c>
      <c r="M1240" t="s">
        <v>4003</v>
      </c>
      <c r="N1240" t="s">
        <v>2147</v>
      </c>
      <c r="O1240" t="s">
        <v>568</v>
      </c>
    </row>
    <row r="1241" spans="1:15" x14ac:dyDescent="0.3">
      <c r="A1241" t="s">
        <v>2831</v>
      </c>
      <c r="B1241" t="s">
        <v>2831</v>
      </c>
      <c r="C1241" t="s">
        <v>3300</v>
      </c>
      <c r="D1241" s="47" t="s">
        <v>2956</v>
      </c>
      <c r="E1241" s="47">
        <v>44093.413037233797</v>
      </c>
      <c r="F1241" s="48">
        <v>2.4166666666666665</v>
      </c>
      <c r="G1241" s="49">
        <v>9000</v>
      </c>
      <c r="H1241" t="s">
        <v>238</v>
      </c>
      <c r="I1241">
        <v>0</v>
      </c>
      <c r="J1241">
        <v>0</v>
      </c>
      <c r="K1241" t="s">
        <v>241</v>
      </c>
      <c r="L1241" t="s">
        <v>2160</v>
      </c>
      <c r="M1241" t="s">
        <v>2925</v>
      </c>
      <c r="N1241" t="s">
        <v>254</v>
      </c>
      <c r="O1241" t="s">
        <v>568</v>
      </c>
    </row>
    <row r="1242" spans="1:15" x14ac:dyDescent="0.3">
      <c r="A1242" t="s">
        <v>2831</v>
      </c>
      <c r="B1242" t="s">
        <v>2831</v>
      </c>
      <c r="C1242" t="s">
        <v>4392</v>
      </c>
      <c r="D1242" s="47" t="s">
        <v>4347</v>
      </c>
      <c r="E1242" s="47">
        <v>44096.674895949072</v>
      </c>
      <c r="F1242" s="48">
        <v>2.4166666666666665</v>
      </c>
      <c r="G1242" s="49">
        <v>100432</v>
      </c>
      <c r="H1242" t="s">
        <v>238</v>
      </c>
      <c r="I1242">
        <v>0</v>
      </c>
      <c r="J1242">
        <v>0</v>
      </c>
      <c r="K1242" t="s">
        <v>236</v>
      </c>
      <c r="L1242" t="s">
        <v>2160</v>
      </c>
      <c r="M1242" t="s">
        <v>4394</v>
      </c>
      <c r="N1242" t="s">
        <v>254</v>
      </c>
      <c r="O1242" t="s">
        <v>568</v>
      </c>
    </row>
    <row r="1243" spans="1:15" x14ac:dyDescent="0.3">
      <c r="A1243" t="s">
        <v>2831</v>
      </c>
      <c r="B1243" t="s">
        <v>2831</v>
      </c>
      <c r="C1243" t="s">
        <v>6882</v>
      </c>
      <c r="D1243" s="47" t="s">
        <v>5877</v>
      </c>
      <c r="E1243" s="47">
        <v>44082.693470335646</v>
      </c>
      <c r="F1243" s="48">
        <v>2.4166666666666665</v>
      </c>
      <c r="G1243" s="49">
        <v>41005</v>
      </c>
      <c r="H1243" t="s">
        <v>238</v>
      </c>
      <c r="I1243">
        <v>0</v>
      </c>
      <c r="J1243">
        <v>0</v>
      </c>
      <c r="K1243" t="s">
        <v>242</v>
      </c>
      <c r="L1243" t="s">
        <v>2186</v>
      </c>
      <c r="M1243" t="s">
        <v>6883</v>
      </c>
      <c r="N1243" t="s">
        <v>2147</v>
      </c>
      <c r="O1243" t="s">
        <v>568</v>
      </c>
    </row>
    <row r="1244" spans="1:15" x14ac:dyDescent="0.3">
      <c r="A1244" t="s">
        <v>2831</v>
      </c>
      <c r="B1244" t="s">
        <v>2831</v>
      </c>
      <c r="C1244" t="s">
        <v>4497</v>
      </c>
      <c r="D1244" s="47" t="s">
        <v>4343</v>
      </c>
      <c r="E1244" s="47">
        <v>44103.417490162035</v>
      </c>
      <c r="F1244" s="48">
        <v>2.4166666666666665</v>
      </c>
      <c r="G1244" s="49">
        <v>31391</v>
      </c>
      <c r="H1244" t="s">
        <v>238</v>
      </c>
      <c r="I1244">
        <v>1</v>
      </c>
      <c r="J1244">
        <v>389.49</v>
      </c>
      <c r="K1244" t="s">
        <v>242</v>
      </c>
      <c r="L1244" t="s">
        <v>2160</v>
      </c>
      <c r="M1244" t="s">
        <v>4498</v>
      </c>
      <c r="N1244" t="s">
        <v>2147</v>
      </c>
      <c r="O1244" t="s">
        <v>568</v>
      </c>
    </row>
    <row r="1245" spans="1:15" x14ac:dyDescent="0.3">
      <c r="A1245" t="s">
        <v>2831</v>
      </c>
      <c r="B1245" t="s">
        <v>2831</v>
      </c>
      <c r="C1245" t="s">
        <v>3021</v>
      </c>
      <c r="D1245" s="47" t="s">
        <v>2968</v>
      </c>
      <c r="E1245" s="47">
        <v>44099.594788113427</v>
      </c>
      <c r="F1245" s="48">
        <v>2.4166666666666665</v>
      </c>
      <c r="G1245" s="49">
        <v>37195</v>
      </c>
      <c r="H1245" t="s">
        <v>249</v>
      </c>
      <c r="I1245">
        <v>0</v>
      </c>
      <c r="J1245">
        <v>0</v>
      </c>
      <c r="K1245" t="s">
        <v>236</v>
      </c>
      <c r="L1245" t="s">
        <v>2160</v>
      </c>
      <c r="M1245" t="s">
        <v>3023</v>
      </c>
      <c r="N1245" t="s">
        <v>254</v>
      </c>
      <c r="O1245" t="s">
        <v>568</v>
      </c>
    </row>
    <row r="1246" spans="1:15" x14ac:dyDescent="0.3">
      <c r="A1246" t="s">
        <v>2831</v>
      </c>
      <c r="B1246" t="s">
        <v>2831</v>
      </c>
      <c r="C1246" t="s">
        <v>3669</v>
      </c>
      <c r="D1246" s="47" t="s">
        <v>3389</v>
      </c>
      <c r="E1246" s="47">
        <v>44104.627120798614</v>
      </c>
      <c r="F1246" s="48">
        <v>2.4166666666666665</v>
      </c>
      <c r="G1246" s="49">
        <v>24260</v>
      </c>
      <c r="H1246" t="s">
        <v>238</v>
      </c>
      <c r="I1246">
        <v>0</v>
      </c>
      <c r="J1246">
        <v>0</v>
      </c>
      <c r="K1246" t="s">
        <v>236</v>
      </c>
      <c r="L1246" t="s">
        <v>2186</v>
      </c>
      <c r="M1246" t="s">
        <v>3670</v>
      </c>
      <c r="N1246" t="s">
        <v>254</v>
      </c>
      <c r="O1246" t="s">
        <v>568</v>
      </c>
    </row>
    <row r="1247" spans="1:15" x14ac:dyDescent="0.3">
      <c r="A1247" t="s">
        <v>2831</v>
      </c>
      <c r="B1247" t="s">
        <v>2831</v>
      </c>
      <c r="C1247" t="s">
        <v>3182</v>
      </c>
      <c r="D1247" s="47" t="s">
        <v>3017</v>
      </c>
      <c r="E1247" s="47">
        <v>44083.717466550923</v>
      </c>
      <c r="F1247" s="48">
        <v>2.4166666666666665</v>
      </c>
      <c r="G1247" s="49">
        <v>34322</v>
      </c>
      <c r="H1247" t="s">
        <v>249</v>
      </c>
      <c r="I1247">
        <v>0</v>
      </c>
      <c r="J1247">
        <v>0</v>
      </c>
      <c r="K1247" t="s">
        <v>241</v>
      </c>
      <c r="L1247" t="s">
        <v>2160</v>
      </c>
      <c r="M1247" t="s">
        <v>2925</v>
      </c>
      <c r="N1247" t="s">
        <v>254</v>
      </c>
      <c r="O1247" t="s">
        <v>568</v>
      </c>
    </row>
    <row r="1248" spans="1:15" x14ac:dyDescent="0.3">
      <c r="A1248" t="s">
        <v>2831</v>
      </c>
      <c r="B1248" t="s">
        <v>2831</v>
      </c>
      <c r="C1248" t="s">
        <v>7358</v>
      </c>
      <c r="D1248" s="47" t="s">
        <v>4331</v>
      </c>
      <c r="E1248" s="47">
        <v>44096.677991122684</v>
      </c>
      <c r="F1248" s="48">
        <v>2.4166666666666665</v>
      </c>
      <c r="G1248" s="49">
        <v>90997</v>
      </c>
      <c r="H1248" t="s">
        <v>238</v>
      </c>
      <c r="I1248">
        <v>0</v>
      </c>
      <c r="J1248">
        <v>0</v>
      </c>
      <c r="K1248" t="s">
        <v>236</v>
      </c>
      <c r="L1248" t="s">
        <v>2176</v>
      </c>
      <c r="M1248" t="s">
        <v>7359</v>
      </c>
      <c r="N1248" t="s">
        <v>254</v>
      </c>
      <c r="O1248" t="s">
        <v>568</v>
      </c>
    </row>
    <row r="1249" spans="1:15" x14ac:dyDescent="0.3">
      <c r="A1249" t="s">
        <v>2831</v>
      </c>
      <c r="B1249" t="s">
        <v>2831</v>
      </c>
      <c r="C1249" t="s">
        <v>7626</v>
      </c>
      <c r="D1249" s="47" t="s">
        <v>5577</v>
      </c>
      <c r="E1249" s="47">
        <v>44082.694840243057</v>
      </c>
      <c r="F1249" s="48">
        <v>2.4166666666666665</v>
      </c>
      <c r="G1249" s="49">
        <v>25464</v>
      </c>
      <c r="H1249" t="s">
        <v>238</v>
      </c>
      <c r="I1249">
        <v>0</v>
      </c>
      <c r="J1249">
        <v>0</v>
      </c>
      <c r="K1249" t="s">
        <v>246</v>
      </c>
      <c r="L1249" t="s">
        <v>2186</v>
      </c>
      <c r="M1249" t="s">
        <v>7627</v>
      </c>
      <c r="N1249" t="s">
        <v>254</v>
      </c>
      <c r="O1249" t="s">
        <v>568</v>
      </c>
    </row>
    <row r="1250" spans="1:15" x14ac:dyDescent="0.3">
      <c r="A1250" t="s">
        <v>2831</v>
      </c>
      <c r="B1250" t="s">
        <v>2831</v>
      </c>
      <c r="C1250" t="s">
        <v>7840</v>
      </c>
      <c r="D1250" s="47" t="s">
        <v>6425</v>
      </c>
      <c r="E1250" s="47">
        <v>44082.698976122687</v>
      </c>
      <c r="F1250" s="48">
        <v>2.4166666666666665</v>
      </c>
      <c r="G1250" s="49">
        <v>22589</v>
      </c>
      <c r="H1250" t="s">
        <v>238</v>
      </c>
      <c r="I1250">
        <v>0</v>
      </c>
      <c r="J1250">
        <v>0</v>
      </c>
      <c r="K1250" t="s">
        <v>241</v>
      </c>
      <c r="L1250" t="s">
        <v>2186</v>
      </c>
      <c r="M1250" t="s">
        <v>7841</v>
      </c>
      <c r="N1250" t="s">
        <v>254</v>
      </c>
      <c r="O1250" t="s">
        <v>568</v>
      </c>
    </row>
    <row r="1251" spans="1:15" x14ac:dyDescent="0.3">
      <c r="A1251" t="s">
        <v>2831</v>
      </c>
      <c r="B1251" t="s">
        <v>2831</v>
      </c>
      <c r="C1251" t="s">
        <v>3137</v>
      </c>
      <c r="D1251" s="47" t="s">
        <v>2966</v>
      </c>
      <c r="E1251" s="47">
        <v>44082.698549039349</v>
      </c>
      <c r="F1251" s="48">
        <v>2.4166666666666665</v>
      </c>
      <c r="G1251" s="49">
        <v>30210</v>
      </c>
      <c r="H1251" t="s">
        <v>238</v>
      </c>
      <c r="I1251">
        <v>0</v>
      </c>
      <c r="J1251">
        <v>0</v>
      </c>
      <c r="K1251" t="s">
        <v>236</v>
      </c>
      <c r="L1251" t="s">
        <v>2160</v>
      </c>
      <c r="M1251" t="s">
        <v>2941</v>
      </c>
      <c r="N1251" t="s">
        <v>254</v>
      </c>
      <c r="O1251" t="s">
        <v>568</v>
      </c>
    </row>
    <row r="1252" spans="1:15" x14ac:dyDescent="0.3">
      <c r="A1252" t="s">
        <v>2831</v>
      </c>
      <c r="B1252" t="s">
        <v>2831</v>
      </c>
      <c r="C1252" t="s">
        <v>8153</v>
      </c>
      <c r="D1252" s="47" t="s">
        <v>2612</v>
      </c>
      <c r="E1252" s="47">
        <v>44093.411698229167</v>
      </c>
      <c r="F1252" s="48">
        <v>2.4166666666666665</v>
      </c>
      <c r="G1252" s="49">
        <v>6486</v>
      </c>
      <c r="H1252" t="s">
        <v>238</v>
      </c>
      <c r="I1252">
        <v>0</v>
      </c>
      <c r="J1252">
        <v>0</v>
      </c>
      <c r="K1252" t="s">
        <v>246</v>
      </c>
      <c r="L1252" t="s">
        <v>2160</v>
      </c>
      <c r="M1252" t="s">
        <v>8154</v>
      </c>
      <c r="N1252" t="s">
        <v>254</v>
      </c>
      <c r="O1252" t="s">
        <v>568</v>
      </c>
    </row>
    <row r="1253" spans="1:15" x14ac:dyDescent="0.3">
      <c r="A1253" t="s">
        <v>2831</v>
      </c>
      <c r="B1253" t="s">
        <v>2831</v>
      </c>
      <c r="C1253" t="s">
        <v>8171</v>
      </c>
      <c r="D1253" s="47" t="s">
        <v>2650</v>
      </c>
      <c r="E1253" s="47">
        <v>44085.634592627313</v>
      </c>
      <c r="F1253" s="48">
        <v>2.4166666666666665</v>
      </c>
      <c r="G1253" s="49">
        <v>60876</v>
      </c>
      <c r="H1253" t="s">
        <v>249</v>
      </c>
      <c r="I1253">
        <v>0</v>
      </c>
      <c r="J1253">
        <v>0</v>
      </c>
      <c r="K1253" t="s">
        <v>236</v>
      </c>
      <c r="L1253" t="s">
        <v>2176</v>
      </c>
      <c r="M1253" t="s">
        <v>8172</v>
      </c>
      <c r="N1253" t="s">
        <v>254</v>
      </c>
      <c r="O1253" t="s">
        <v>568</v>
      </c>
    </row>
    <row r="1254" spans="1:15" x14ac:dyDescent="0.3">
      <c r="A1254" t="s">
        <v>2831</v>
      </c>
      <c r="B1254" t="s">
        <v>2831</v>
      </c>
      <c r="C1254" t="s">
        <v>8293</v>
      </c>
      <c r="D1254" s="47" t="s">
        <v>4470</v>
      </c>
      <c r="E1254" s="47">
        <v>44095.676405983795</v>
      </c>
      <c r="F1254" s="48">
        <v>2.4166666666666665</v>
      </c>
      <c r="G1254" s="49">
        <v>26754</v>
      </c>
      <c r="H1254" t="s">
        <v>249</v>
      </c>
      <c r="I1254">
        <v>0</v>
      </c>
      <c r="J1254">
        <v>0</v>
      </c>
      <c r="K1254" t="s">
        <v>239</v>
      </c>
      <c r="L1254" t="s">
        <v>2160</v>
      </c>
      <c r="M1254" t="s">
        <v>8294</v>
      </c>
      <c r="N1254" t="s">
        <v>254</v>
      </c>
      <c r="O1254" t="s">
        <v>568</v>
      </c>
    </row>
    <row r="1255" spans="1:15" x14ac:dyDescent="0.3">
      <c r="A1255" t="s">
        <v>2831</v>
      </c>
      <c r="B1255" t="s">
        <v>2831</v>
      </c>
      <c r="C1255" t="s">
        <v>8307</v>
      </c>
      <c r="D1255" s="47" t="s">
        <v>5978</v>
      </c>
      <c r="E1255" s="47">
        <v>44096.685990937498</v>
      </c>
      <c r="F1255" s="48">
        <v>2.4166666666666665</v>
      </c>
      <c r="G1255" s="49">
        <v>43629</v>
      </c>
      <c r="H1255" t="s">
        <v>238</v>
      </c>
      <c r="I1255">
        <v>0</v>
      </c>
      <c r="J1255">
        <v>0</v>
      </c>
      <c r="K1255" t="s">
        <v>242</v>
      </c>
      <c r="L1255" t="s">
        <v>2186</v>
      </c>
      <c r="M1255" t="s">
        <v>8308</v>
      </c>
      <c r="N1255" t="s">
        <v>2147</v>
      </c>
      <c r="O1255" t="s">
        <v>568</v>
      </c>
    </row>
    <row r="1256" spans="1:15" x14ac:dyDescent="0.3">
      <c r="A1256" t="s">
        <v>2831</v>
      </c>
      <c r="B1256" t="s">
        <v>2831</v>
      </c>
      <c r="C1256" t="s">
        <v>3637</v>
      </c>
      <c r="D1256" s="47" t="s">
        <v>3404</v>
      </c>
      <c r="E1256" s="47">
        <v>44092.64261145833</v>
      </c>
      <c r="F1256" s="48">
        <v>2.4166666666666665</v>
      </c>
      <c r="G1256" s="49">
        <v>21886</v>
      </c>
      <c r="H1256" t="s">
        <v>238</v>
      </c>
      <c r="I1256">
        <v>0</v>
      </c>
      <c r="J1256">
        <v>0</v>
      </c>
      <c r="K1256" t="s">
        <v>242</v>
      </c>
      <c r="L1256" t="s">
        <v>2186</v>
      </c>
      <c r="M1256" t="s">
        <v>3638</v>
      </c>
      <c r="N1256" t="s">
        <v>2147</v>
      </c>
      <c r="O1256" t="s">
        <v>568</v>
      </c>
    </row>
    <row r="1257" spans="1:15" x14ac:dyDescent="0.3">
      <c r="A1257" t="s">
        <v>2831</v>
      </c>
      <c r="B1257" t="s">
        <v>2831</v>
      </c>
      <c r="C1257" t="s">
        <v>8557</v>
      </c>
      <c r="D1257" s="47" t="s">
        <v>5686</v>
      </c>
      <c r="E1257" s="47">
        <v>44099.72152515046</v>
      </c>
      <c r="F1257" s="48">
        <v>2.4166666666666665</v>
      </c>
      <c r="G1257" s="49">
        <v>38249</v>
      </c>
      <c r="H1257" t="s">
        <v>238</v>
      </c>
      <c r="I1257">
        <v>0</v>
      </c>
      <c r="J1257">
        <v>0</v>
      </c>
      <c r="K1257" t="s">
        <v>242</v>
      </c>
      <c r="L1257" t="s">
        <v>2186</v>
      </c>
      <c r="M1257" t="s">
        <v>8558</v>
      </c>
      <c r="N1257" t="s">
        <v>254</v>
      </c>
      <c r="O1257" t="s">
        <v>568</v>
      </c>
    </row>
    <row r="1258" spans="1:15" x14ac:dyDescent="0.3">
      <c r="A1258" t="s">
        <v>2831</v>
      </c>
      <c r="B1258" t="s">
        <v>2831</v>
      </c>
      <c r="C1258" t="s">
        <v>9347</v>
      </c>
      <c r="D1258" s="47" t="s">
        <v>6575</v>
      </c>
      <c r="E1258" s="47">
        <v>44082.697834722225</v>
      </c>
      <c r="F1258" s="48">
        <v>2.4166666666666665</v>
      </c>
      <c r="G1258" s="49">
        <v>36842</v>
      </c>
      <c r="H1258" t="s">
        <v>238</v>
      </c>
      <c r="I1258">
        <v>0</v>
      </c>
      <c r="J1258">
        <v>0</v>
      </c>
      <c r="K1258" t="s">
        <v>242</v>
      </c>
      <c r="L1258" t="s">
        <v>2186</v>
      </c>
      <c r="M1258" t="s">
        <v>9348</v>
      </c>
      <c r="N1258" t="s">
        <v>254</v>
      </c>
      <c r="O1258" t="s">
        <v>568</v>
      </c>
    </row>
    <row r="1259" spans="1:15" x14ac:dyDescent="0.3">
      <c r="A1259" t="s">
        <v>2831</v>
      </c>
      <c r="B1259" t="s">
        <v>2831</v>
      </c>
      <c r="C1259" t="s">
        <v>9480</v>
      </c>
      <c r="D1259" s="47" t="s">
        <v>5527</v>
      </c>
      <c r="E1259" s="47">
        <v>44092.647484293979</v>
      </c>
      <c r="F1259" s="48">
        <v>2.4166666666666665</v>
      </c>
      <c r="G1259" s="49">
        <v>51388</v>
      </c>
      <c r="H1259" t="s">
        <v>238</v>
      </c>
      <c r="I1259">
        <v>0</v>
      </c>
      <c r="J1259">
        <v>0</v>
      </c>
      <c r="K1259" t="s">
        <v>236</v>
      </c>
      <c r="L1259" t="s">
        <v>2186</v>
      </c>
      <c r="M1259" t="s">
        <v>9481</v>
      </c>
      <c r="N1259" t="s">
        <v>254</v>
      </c>
      <c r="O1259" t="s">
        <v>568</v>
      </c>
    </row>
    <row r="1260" spans="1:15" x14ac:dyDescent="0.3">
      <c r="A1260" t="s">
        <v>2831</v>
      </c>
      <c r="B1260" t="s">
        <v>2831</v>
      </c>
      <c r="C1260" t="s">
        <v>9565</v>
      </c>
      <c r="D1260" s="47" t="s">
        <v>2483</v>
      </c>
      <c r="E1260" s="47">
        <v>44097.710221724534</v>
      </c>
      <c r="F1260" s="48">
        <v>2.4166666666666665</v>
      </c>
      <c r="G1260" s="49">
        <v>17559</v>
      </c>
      <c r="H1260" t="s">
        <v>238</v>
      </c>
      <c r="I1260">
        <v>0</v>
      </c>
      <c r="J1260">
        <v>0</v>
      </c>
      <c r="K1260" t="s">
        <v>246</v>
      </c>
      <c r="L1260" t="s">
        <v>2160</v>
      </c>
      <c r="M1260" t="s">
        <v>9566</v>
      </c>
      <c r="N1260" t="s">
        <v>254</v>
      </c>
      <c r="O1260" t="s">
        <v>568</v>
      </c>
    </row>
    <row r="1261" spans="1:15" x14ac:dyDescent="0.3">
      <c r="A1261" t="s">
        <v>2831</v>
      </c>
      <c r="B1261" t="s">
        <v>2831</v>
      </c>
      <c r="C1261" t="s">
        <v>3183</v>
      </c>
      <c r="D1261" s="47" t="s">
        <v>2973</v>
      </c>
      <c r="E1261" s="47">
        <v>44099.726735381948</v>
      </c>
      <c r="F1261" s="48">
        <v>2.4166666666666665</v>
      </c>
      <c r="G1261" s="49">
        <v>20050</v>
      </c>
      <c r="H1261" t="s">
        <v>238</v>
      </c>
      <c r="I1261">
        <v>0</v>
      </c>
      <c r="J1261">
        <v>0</v>
      </c>
      <c r="K1261" t="s">
        <v>241</v>
      </c>
      <c r="L1261" t="s">
        <v>2160</v>
      </c>
      <c r="M1261" t="s">
        <v>2936</v>
      </c>
      <c r="N1261" t="s">
        <v>2147</v>
      </c>
      <c r="O1261" t="s">
        <v>568</v>
      </c>
    </row>
    <row r="1262" spans="1:15" x14ac:dyDescent="0.3">
      <c r="A1262" t="s">
        <v>2831</v>
      </c>
      <c r="B1262" t="s">
        <v>2831</v>
      </c>
      <c r="C1262" t="s">
        <v>9688</v>
      </c>
      <c r="D1262" s="47" t="s">
        <v>5549</v>
      </c>
      <c r="E1262" s="47">
        <v>44104.626490543982</v>
      </c>
      <c r="F1262" s="48">
        <v>2.4166666666666665</v>
      </c>
      <c r="G1262" s="49">
        <v>150748</v>
      </c>
      <c r="H1262" t="s">
        <v>238</v>
      </c>
      <c r="I1262">
        <v>0</v>
      </c>
      <c r="J1262">
        <v>0</v>
      </c>
      <c r="K1262" t="s">
        <v>242</v>
      </c>
      <c r="L1262" t="s">
        <v>2186</v>
      </c>
      <c r="M1262" t="s">
        <v>9689</v>
      </c>
      <c r="N1262" t="s">
        <v>254</v>
      </c>
      <c r="O1262" t="s">
        <v>568</v>
      </c>
    </row>
    <row r="1263" spans="1:15" x14ac:dyDescent="0.3">
      <c r="A1263" t="s">
        <v>2831</v>
      </c>
      <c r="B1263" t="s">
        <v>2831</v>
      </c>
      <c r="C1263" t="s">
        <v>3289</v>
      </c>
      <c r="D1263" s="47" t="s">
        <v>2977</v>
      </c>
      <c r="E1263" s="47">
        <v>44097.707165856482</v>
      </c>
      <c r="F1263" s="48">
        <v>2.4166666666666665</v>
      </c>
      <c r="G1263" s="49">
        <v>7410</v>
      </c>
      <c r="H1263" t="s">
        <v>238</v>
      </c>
      <c r="I1263">
        <v>0</v>
      </c>
      <c r="J1263">
        <v>0</v>
      </c>
      <c r="K1263" t="s">
        <v>236</v>
      </c>
      <c r="L1263" t="s">
        <v>2160</v>
      </c>
      <c r="M1263" t="s">
        <v>2925</v>
      </c>
      <c r="N1263" t="s">
        <v>2147</v>
      </c>
      <c r="O1263" t="s">
        <v>568</v>
      </c>
    </row>
    <row r="1264" spans="1:15" x14ac:dyDescent="0.3">
      <c r="A1264" t="s">
        <v>2831</v>
      </c>
      <c r="B1264" t="s">
        <v>2831</v>
      </c>
      <c r="C1264" t="s">
        <v>10256</v>
      </c>
      <c r="D1264" s="47" t="s">
        <v>5945</v>
      </c>
      <c r="E1264" s="47">
        <v>44097.705286111108</v>
      </c>
      <c r="F1264" s="48">
        <v>2.4166666666666665</v>
      </c>
      <c r="G1264" s="49">
        <v>210905</v>
      </c>
      <c r="H1264" t="s">
        <v>238</v>
      </c>
      <c r="I1264">
        <v>0</v>
      </c>
      <c r="J1264">
        <v>0</v>
      </c>
      <c r="K1264" t="s">
        <v>242</v>
      </c>
      <c r="L1264" t="s">
        <v>2186</v>
      </c>
      <c r="M1264" t="s">
        <v>10257</v>
      </c>
      <c r="N1264" t="s">
        <v>254</v>
      </c>
      <c r="O1264" t="s">
        <v>568</v>
      </c>
    </row>
    <row r="1265" spans="1:15" x14ac:dyDescent="0.3">
      <c r="A1265" t="s">
        <v>2831</v>
      </c>
      <c r="B1265" t="s">
        <v>2831</v>
      </c>
      <c r="C1265" t="s">
        <v>3464</v>
      </c>
      <c r="D1265" s="47" t="s">
        <v>3466</v>
      </c>
      <c r="E1265" s="47">
        <v>44092.645854131944</v>
      </c>
      <c r="F1265" s="48">
        <v>2.4166666666666665</v>
      </c>
      <c r="G1265" s="49">
        <v>70672</v>
      </c>
      <c r="H1265" t="s">
        <v>238</v>
      </c>
      <c r="I1265">
        <v>0</v>
      </c>
      <c r="J1265">
        <v>0</v>
      </c>
      <c r="K1265" t="s">
        <v>242</v>
      </c>
      <c r="L1265" t="s">
        <v>2186</v>
      </c>
      <c r="M1265" t="s">
        <v>3467</v>
      </c>
      <c r="N1265" t="s">
        <v>254</v>
      </c>
      <c r="O1265" t="s">
        <v>568</v>
      </c>
    </row>
    <row r="1266" spans="1:15" x14ac:dyDescent="0.3">
      <c r="A1266" t="s">
        <v>2831</v>
      </c>
      <c r="B1266" t="s">
        <v>2831</v>
      </c>
      <c r="C1266" t="s">
        <v>3574</v>
      </c>
      <c r="D1266" s="47" t="s">
        <v>3372</v>
      </c>
      <c r="E1266" s="47">
        <v>44082.693059062498</v>
      </c>
      <c r="F1266" s="48">
        <v>2.4166666666666665</v>
      </c>
      <c r="G1266" s="49">
        <v>23908</v>
      </c>
      <c r="H1266" t="s">
        <v>238</v>
      </c>
      <c r="I1266">
        <v>0</v>
      </c>
      <c r="J1266">
        <v>0</v>
      </c>
      <c r="K1266" t="s">
        <v>236</v>
      </c>
      <c r="L1266" t="s">
        <v>2186</v>
      </c>
      <c r="M1266" t="s">
        <v>3575</v>
      </c>
      <c r="N1266" t="s">
        <v>254</v>
      </c>
      <c r="O1266" t="s">
        <v>568</v>
      </c>
    </row>
    <row r="1267" spans="1:15" x14ac:dyDescent="0.3">
      <c r="A1267" t="s">
        <v>2831</v>
      </c>
      <c r="B1267" t="s">
        <v>2831</v>
      </c>
      <c r="C1267" t="s">
        <v>10430</v>
      </c>
      <c r="D1267" s="47" t="s">
        <v>5659</v>
      </c>
      <c r="E1267" s="47">
        <v>44103.693773576386</v>
      </c>
      <c r="F1267" s="48">
        <v>2.4166666666666665</v>
      </c>
      <c r="G1267" s="49">
        <v>49093</v>
      </c>
      <c r="H1267" t="s">
        <v>249</v>
      </c>
      <c r="I1267">
        <v>0</v>
      </c>
      <c r="J1267">
        <v>0</v>
      </c>
      <c r="K1267" t="s">
        <v>241</v>
      </c>
      <c r="L1267" t="s">
        <v>2160</v>
      </c>
      <c r="M1267" t="s">
        <v>10431</v>
      </c>
      <c r="N1267" t="s">
        <v>254</v>
      </c>
      <c r="O1267" t="s">
        <v>568</v>
      </c>
    </row>
    <row r="1268" spans="1:15" x14ac:dyDescent="0.3">
      <c r="A1268" t="s">
        <v>2831</v>
      </c>
      <c r="B1268" t="s">
        <v>2831</v>
      </c>
      <c r="C1268" t="s">
        <v>5900</v>
      </c>
      <c r="D1268" s="47" t="s">
        <v>2642</v>
      </c>
      <c r="E1268" s="47">
        <v>44074.439349537039</v>
      </c>
      <c r="F1268" s="48">
        <v>2.5</v>
      </c>
      <c r="G1268" s="49">
        <v>24214</v>
      </c>
      <c r="H1268" t="s">
        <v>238</v>
      </c>
      <c r="I1268">
        <v>0</v>
      </c>
      <c r="J1268">
        <v>0</v>
      </c>
      <c r="K1268" t="s">
        <v>246</v>
      </c>
      <c r="L1268" t="s">
        <v>2176</v>
      </c>
      <c r="M1268" t="s">
        <v>5901</v>
      </c>
      <c r="N1268" t="s">
        <v>2147</v>
      </c>
      <c r="O1268" t="s">
        <v>568</v>
      </c>
    </row>
    <row r="1269" spans="1:15" x14ac:dyDescent="0.3">
      <c r="A1269" t="s">
        <v>2831</v>
      </c>
      <c r="B1269" t="s">
        <v>2831</v>
      </c>
      <c r="C1269" t="s">
        <v>6048</v>
      </c>
      <c r="D1269" s="47" t="s">
        <v>5674</v>
      </c>
      <c r="E1269" s="47">
        <v>44062.677561342593</v>
      </c>
      <c r="F1269" s="48">
        <v>2.5</v>
      </c>
      <c r="G1269" s="49">
        <v>44956</v>
      </c>
      <c r="H1269" t="s">
        <v>238</v>
      </c>
      <c r="I1269">
        <v>0</v>
      </c>
      <c r="J1269">
        <v>0</v>
      </c>
      <c r="K1269" t="s">
        <v>242</v>
      </c>
      <c r="L1269" t="s">
        <v>2186</v>
      </c>
      <c r="M1269" t="s">
        <v>6049</v>
      </c>
      <c r="N1269" t="s">
        <v>2147</v>
      </c>
      <c r="O1269" t="s">
        <v>568</v>
      </c>
    </row>
    <row r="1270" spans="1:15" x14ac:dyDescent="0.3">
      <c r="A1270" t="s">
        <v>2831</v>
      </c>
      <c r="B1270" t="s">
        <v>2831</v>
      </c>
      <c r="C1270" t="s">
        <v>6225</v>
      </c>
      <c r="D1270" s="47" t="s">
        <v>5674</v>
      </c>
      <c r="E1270" s="47">
        <v>44063.701945023146</v>
      </c>
      <c r="F1270" s="48">
        <v>2.5</v>
      </c>
      <c r="G1270" s="49">
        <v>176548</v>
      </c>
      <c r="H1270" t="s">
        <v>249</v>
      </c>
      <c r="I1270">
        <v>0</v>
      </c>
      <c r="J1270">
        <v>0</v>
      </c>
      <c r="K1270" t="s">
        <v>246</v>
      </c>
      <c r="L1270" t="s">
        <v>2186</v>
      </c>
      <c r="M1270" t="s">
        <v>6226</v>
      </c>
      <c r="N1270" t="s">
        <v>254</v>
      </c>
      <c r="O1270" t="s">
        <v>568</v>
      </c>
    </row>
    <row r="1271" spans="1:15" x14ac:dyDescent="0.3">
      <c r="A1271" t="s">
        <v>2831</v>
      </c>
      <c r="B1271" t="s">
        <v>2831</v>
      </c>
      <c r="C1271" t="s">
        <v>6331</v>
      </c>
      <c r="D1271" s="47" t="s">
        <v>5516</v>
      </c>
      <c r="E1271" s="47">
        <v>44067.719602314814</v>
      </c>
      <c r="F1271" s="48">
        <v>2.5</v>
      </c>
      <c r="G1271" s="49">
        <v>26340</v>
      </c>
      <c r="H1271" t="s">
        <v>238</v>
      </c>
      <c r="I1271">
        <v>0</v>
      </c>
      <c r="J1271">
        <v>0</v>
      </c>
      <c r="K1271" t="s">
        <v>236</v>
      </c>
      <c r="L1271" t="s">
        <v>2186</v>
      </c>
      <c r="M1271" t="s">
        <v>6332</v>
      </c>
      <c r="N1271" t="s">
        <v>254</v>
      </c>
      <c r="O1271" t="s">
        <v>568</v>
      </c>
    </row>
    <row r="1272" spans="1:15" x14ac:dyDescent="0.3">
      <c r="A1272" t="s">
        <v>2831</v>
      </c>
      <c r="B1272" t="s">
        <v>2831</v>
      </c>
      <c r="C1272" t="s">
        <v>3809</v>
      </c>
      <c r="D1272" s="47" t="s">
        <v>3389</v>
      </c>
      <c r="E1272" s="47">
        <v>44064.683873032409</v>
      </c>
      <c r="F1272" s="48">
        <v>2.5</v>
      </c>
      <c r="G1272" s="49">
        <v>21120</v>
      </c>
      <c r="H1272" t="s">
        <v>249</v>
      </c>
      <c r="I1272">
        <v>0</v>
      </c>
      <c r="J1272">
        <v>0</v>
      </c>
      <c r="K1272" t="s">
        <v>242</v>
      </c>
      <c r="L1272" t="s">
        <v>2186</v>
      </c>
      <c r="M1272" t="s">
        <v>3810</v>
      </c>
      <c r="N1272" t="s">
        <v>254</v>
      </c>
      <c r="O1272" t="s">
        <v>568</v>
      </c>
    </row>
    <row r="1273" spans="1:15" x14ac:dyDescent="0.3">
      <c r="A1273" t="s">
        <v>2831</v>
      </c>
      <c r="B1273" t="s">
        <v>2831</v>
      </c>
      <c r="C1273" t="s">
        <v>6443</v>
      </c>
      <c r="D1273" s="47" t="s">
        <v>2707</v>
      </c>
      <c r="E1273" s="47">
        <v>44067.666906631945</v>
      </c>
      <c r="F1273" s="48">
        <v>2.5</v>
      </c>
      <c r="G1273" s="49">
        <v>39659</v>
      </c>
      <c r="H1273" t="s">
        <v>249</v>
      </c>
      <c r="I1273">
        <v>0</v>
      </c>
      <c r="J1273">
        <v>0</v>
      </c>
      <c r="K1273" t="s">
        <v>242</v>
      </c>
      <c r="L1273" t="s">
        <v>2160</v>
      </c>
      <c r="M1273" t="s">
        <v>6444</v>
      </c>
      <c r="N1273" t="s">
        <v>254</v>
      </c>
      <c r="O1273" t="s">
        <v>568</v>
      </c>
    </row>
    <row r="1274" spans="1:15" x14ac:dyDescent="0.3">
      <c r="A1274" t="s">
        <v>2831</v>
      </c>
      <c r="B1274" t="s">
        <v>2831</v>
      </c>
      <c r="C1274" t="s">
        <v>4389</v>
      </c>
      <c r="D1274" s="47" t="s">
        <v>4390</v>
      </c>
      <c r="E1274" s="47">
        <v>44070.70885505787</v>
      </c>
      <c r="F1274" s="48">
        <v>2.5</v>
      </c>
      <c r="G1274" s="49">
        <v>119895</v>
      </c>
      <c r="H1274" t="s">
        <v>238</v>
      </c>
      <c r="I1274">
        <v>0</v>
      </c>
      <c r="J1274">
        <v>0</v>
      </c>
      <c r="K1274" t="s">
        <v>236</v>
      </c>
      <c r="L1274" t="s">
        <v>2173</v>
      </c>
      <c r="M1274" t="s">
        <v>4391</v>
      </c>
      <c r="N1274" t="s">
        <v>254</v>
      </c>
      <c r="O1274" t="s">
        <v>568</v>
      </c>
    </row>
    <row r="1275" spans="1:15" x14ac:dyDescent="0.3">
      <c r="A1275" t="s">
        <v>2831</v>
      </c>
      <c r="B1275" t="s">
        <v>2831</v>
      </c>
      <c r="C1275" t="s">
        <v>4451</v>
      </c>
      <c r="D1275" s="47" t="s">
        <v>4340</v>
      </c>
      <c r="E1275" s="47">
        <v>44074.88125165509</v>
      </c>
      <c r="F1275" s="48">
        <v>2.5</v>
      </c>
      <c r="G1275" s="49">
        <v>31485</v>
      </c>
      <c r="H1275" t="s">
        <v>249</v>
      </c>
      <c r="I1275">
        <v>0</v>
      </c>
      <c r="J1275">
        <v>0</v>
      </c>
      <c r="K1275" t="s">
        <v>242</v>
      </c>
      <c r="L1275" t="s">
        <v>2173</v>
      </c>
      <c r="M1275" t="s">
        <v>4452</v>
      </c>
      <c r="N1275" t="s">
        <v>254</v>
      </c>
      <c r="O1275" t="s">
        <v>568</v>
      </c>
    </row>
    <row r="1276" spans="1:15" x14ac:dyDescent="0.3">
      <c r="A1276" t="s">
        <v>2831</v>
      </c>
      <c r="B1276" t="s">
        <v>2831</v>
      </c>
      <c r="C1276" t="s">
        <v>6941</v>
      </c>
      <c r="D1276" s="47" t="s">
        <v>5566</v>
      </c>
      <c r="E1276" s="47">
        <v>44070.634844826389</v>
      </c>
      <c r="F1276" s="48">
        <v>2.5</v>
      </c>
      <c r="G1276" s="49">
        <v>110531</v>
      </c>
      <c r="H1276" t="s">
        <v>249</v>
      </c>
      <c r="I1276">
        <v>0</v>
      </c>
      <c r="J1276">
        <v>0</v>
      </c>
      <c r="K1276" t="s">
        <v>242</v>
      </c>
      <c r="L1276" t="s">
        <v>2186</v>
      </c>
      <c r="M1276" t="s">
        <v>6942</v>
      </c>
      <c r="N1276" t="s">
        <v>2147</v>
      </c>
      <c r="O1276" t="s">
        <v>568</v>
      </c>
    </row>
    <row r="1277" spans="1:15" x14ac:dyDescent="0.3">
      <c r="A1277" t="s">
        <v>2831</v>
      </c>
      <c r="B1277" t="s">
        <v>2831</v>
      </c>
      <c r="C1277" t="s">
        <v>7174</v>
      </c>
      <c r="D1277" s="47" t="s">
        <v>5538</v>
      </c>
      <c r="E1277" s="47">
        <v>44067.716726006947</v>
      </c>
      <c r="F1277" s="48">
        <v>2.5</v>
      </c>
      <c r="G1277" s="49">
        <v>89813</v>
      </c>
      <c r="H1277" t="s">
        <v>238</v>
      </c>
      <c r="I1277">
        <v>0</v>
      </c>
      <c r="J1277">
        <v>0</v>
      </c>
      <c r="K1277" t="s">
        <v>242</v>
      </c>
      <c r="L1277" t="s">
        <v>2186</v>
      </c>
      <c r="M1277" t="s">
        <v>7175</v>
      </c>
      <c r="N1277" t="s">
        <v>2147</v>
      </c>
      <c r="O1277" t="s">
        <v>568</v>
      </c>
    </row>
    <row r="1278" spans="1:15" x14ac:dyDescent="0.3">
      <c r="A1278" t="s">
        <v>2831</v>
      </c>
      <c r="B1278" t="s">
        <v>2831</v>
      </c>
      <c r="C1278" t="s">
        <v>7198</v>
      </c>
      <c r="D1278" s="47" t="s">
        <v>5500</v>
      </c>
      <c r="E1278" s="47">
        <v>44074.455484143517</v>
      </c>
      <c r="F1278" s="48">
        <v>2.5</v>
      </c>
      <c r="G1278" s="49">
        <v>64678</v>
      </c>
      <c r="H1278" t="s">
        <v>238</v>
      </c>
      <c r="I1278">
        <v>0</v>
      </c>
      <c r="J1278">
        <v>0</v>
      </c>
      <c r="K1278" t="s">
        <v>246</v>
      </c>
      <c r="L1278" t="s">
        <v>2186</v>
      </c>
      <c r="M1278" t="s">
        <v>7199</v>
      </c>
      <c r="N1278" t="s">
        <v>254</v>
      </c>
      <c r="O1278" t="s">
        <v>568</v>
      </c>
    </row>
    <row r="1279" spans="1:15" x14ac:dyDescent="0.3">
      <c r="A1279" t="s">
        <v>2831</v>
      </c>
      <c r="B1279" t="s">
        <v>2831</v>
      </c>
      <c r="C1279" t="s">
        <v>3868</v>
      </c>
      <c r="D1279" s="47" t="s">
        <v>3453</v>
      </c>
      <c r="E1279" s="47">
        <v>44056.729793668979</v>
      </c>
      <c r="F1279" s="48">
        <v>2.5</v>
      </c>
      <c r="G1279" s="49">
        <v>42146</v>
      </c>
      <c r="H1279" t="s">
        <v>238</v>
      </c>
      <c r="I1279">
        <v>0</v>
      </c>
      <c r="J1279">
        <v>0</v>
      </c>
      <c r="K1279" t="s">
        <v>242</v>
      </c>
      <c r="L1279" t="s">
        <v>2186</v>
      </c>
      <c r="M1279" t="s">
        <v>3869</v>
      </c>
      <c r="N1279" t="s">
        <v>2147</v>
      </c>
      <c r="O1279" t="s">
        <v>568</v>
      </c>
    </row>
    <row r="1280" spans="1:15" x14ac:dyDescent="0.3">
      <c r="A1280" t="s">
        <v>2831</v>
      </c>
      <c r="B1280" t="s">
        <v>2831</v>
      </c>
      <c r="C1280" t="s">
        <v>7304</v>
      </c>
      <c r="D1280" s="47" t="s">
        <v>2471</v>
      </c>
      <c r="E1280" s="47">
        <v>44058.490221030093</v>
      </c>
      <c r="F1280" s="48">
        <v>2.5</v>
      </c>
      <c r="G1280" s="49">
        <v>40756</v>
      </c>
      <c r="H1280" t="s">
        <v>249</v>
      </c>
      <c r="I1280">
        <v>0</v>
      </c>
      <c r="J1280">
        <v>0</v>
      </c>
      <c r="K1280" t="s">
        <v>236</v>
      </c>
      <c r="L1280" t="s">
        <v>2176</v>
      </c>
      <c r="M1280" t="s">
        <v>7305</v>
      </c>
      <c r="N1280" t="s">
        <v>254</v>
      </c>
      <c r="O1280" t="s">
        <v>568</v>
      </c>
    </row>
    <row r="1281" spans="1:15" x14ac:dyDescent="0.3">
      <c r="A1281" t="s">
        <v>2831</v>
      </c>
      <c r="B1281" t="s">
        <v>2831</v>
      </c>
      <c r="C1281" t="s">
        <v>7475</v>
      </c>
      <c r="D1281" s="47" t="s">
        <v>5530</v>
      </c>
      <c r="E1281" s="47">
        <v>44070.657172141204</v>
      </c>
      <c r="F1281" s="48">
        <v>2.5</v>
      </c>
      <c r="G1281" s="49">
        <v>34267</v>
      </c>
      <c r="H1281" t="s">
        <v>249</v>
      </c>
      <c r="I1281">
        <v>0</v>
      </c>
      <c r="J1281">
        <v>0</v>
      </c>
      <c r="K1281" t="s">
        <v>242</v>
      </c>
      <c r="L1281" t="s">
        <v>2186</v>
      </c>
      <c r="M1281" t="s">
        <v>7476</v>
      </c>
      <c r="N1281" t="s">
        <v>254</v>
      </c>
      <c r="O1281" t="s">
        <v>568</v>
      </c>
    </row>
    <row r="1282" spans="1:15" x14ac:dyDescent="0.3">
      <c r="A1282" t="s">
        <v>2831</v>
      </c>
      <c r="B1282" t="s">
        <v>2831</v>
      </c>
      <c r="C1282" t="s">
        <v>7490</v>
      </c>
      <c r="D1282" s="47" t="s">
        <v>5516</v>
      </c>
      <c r="E1282" s="47">
        <v>44055.718065358793</v>
      </c>
      <c r="F1282" s="48">
        <v>2.5</v>
      </c>
      <c r="G1282" s="49">
        <v>48666</v>
      </c>
      <c r="H1282" t="s">
        <v>238</v>
      </c>
      <c r="I1282">
        <v>0</v>
      </c>
      <c r="J1282">
        <v>0</v>
      </c>
      <c r="K1282" t="s">
        <v>241</v>
      </c>
      <c r="L1282" t="s">
        <v>2186</v>
      </c>
      <c r="M1282" t="s">
        <v>7491</v>
      </c>
      <c r="N1282" t="s">
        <v>254</v>
      </c>
      <c r="O1282" t="s">
        <v>568</v>
      </c>
    </row>
    <row r="1283" spans="1:15" x14ac:dyDescent="0.3">
      <c r="A1283" t="s">
        <v>2831</v>
      </c>
      <c r="B1283" t="s">
        <v>2831</v>
      </c>
      <c r="C1283" t="s">
        <v>7528</v>
      </c>
      <c r="D1283" s="47" t="s">
        <v>5524</v>
      </c>
      <c r="E1283" s="47">
        <v>44074.618182326391</v>
      </c>
      <c r="F1283" s="48">
        <v>2.5</v>
      </c>
      <c r="G1283" s="49">
        <v>80462</v>
      </c>
      <c r="H1283" t="s">
        <v>249</v>
      </c>
      <c r="I1283">
        <v>0</v>
      </c>
      <c r="J1283">
        <v>0</v>
      </c>
      <c r="K1283" t="s">
        <v>242</v>
      </c>
      <c r="L1283" t="s">
        <v>2186</v>
      </c>
      <c r="M1283" t="s">
        <v>7529</v>
      </c>
      <c r="N1283" t="s">
        <v>254</v>
      </c>
      <c r="O1283" t="s">
        <v>568</v>
      </c>
    </row>
    <row r="1284" spans="1:15" x14ac:dyDescent="0.3">
      <c r="A1284" t="s">
        <v>2831</v>
      </c>
      <c r="B1284" t="s">
        <v>2831</v>
      </c>
      <c r="C1284" t="s">
        <v>7956</v>
      </c>
      <c r="D1284" s="47" t="s">
        <v>6458</v>
      </c>
      <c r="E1284" s="47">
        <v>44056.730881481482</v>
      </c>
      <c r="F1284" s="48">
        <v>2.5</v>
      </c>
      <c r="G1284" s="49">
        <v>50821</v>
      </c>
      <c r="H1284" t="s">
        <v>238</v>
      </c>
      <c r="I1284">
        <v>0</v>
      </c>
      <c r="J1284">
        <v>0</v>
      </c>
      <c r="K1284" t="s">
        <v>242</v>
      </c>
      <c r="L1284" t="s">
        <v>2186</v>
      </c>
      <c r="M1284" t="s">
        <v>7957</v>
      </c>
      <c r="N1284" t="s">
        <v>254</v>
      </c>
      <c r="O1284" t="s">
        <v>568</v>
      </c>
    </row>
    <row r="1285" spans="1:15" x14ac:dyDescent="0.3">
      <c r="A1285" t="s">
        <v>2831</v>
      </c>
      <c r="B1285" t="s">
        <v>2831</v>
      </c>
      <c r="C1285" t="s">
        <v>8053</v>
      </c>
      <c r="D1285" s="47" t="s">
        <v>5497</v>
      </c>
      <c r="E1285" s="47">
        <v>44074.631709374997</v>
      </c>
      <c r="F1285" s="48">
        <v>2.5</v>
      </c>
      <c r="G1285" s="49">
        <v>52843</v>
      </c>
      <c r="H1285" t="s">
        <v>249</v>
      </c>
      <c r="I1285">
        <v>0</v>
      </c>
      <c r="J1285">
        <v>0</v>
      </c>
      <c r="K1285" t="s">
        <v>236</v>
      </c>
      <c r="L1285" t="s">
        <v>2186</v>
      </c>
      <c r="M1285" t="s">
        <v>8054</v>
      </c>
      <c r="N1285" t="s">
        <v>254</v>
      </c>
      <c r="O1285" t="s">
        <v>568</v>
      </c>
    </row>
    <row r="1286" spans="1:15" x14ac:dyDescent="0.3">
      <c r="A1286" t="s">
        <v>2831</v>
      </c>
      <c r="B1286" t="s">
        <v>2831</v>
      </c>
      <c r="C1286" t="s">
        <v>8157</v>
      </c>
      <c r="D1286" s="47" t="s">
        <v>2626</v>
      </c>
      <c r="E1286" s="47">
        <v>44062.672093553243</v>
      </c>
      <c r="F1286" s="48">
        <v>2.5</v>
      </c>
      <c r="G1286" s="49">
        <v>10080</v>
      </c>
      <c r="H1286" t="s">
        <v>238</v>
      </c>
      <c r="I1286">
        <v>0</v>
      </c>
      <c r="J1286">
        <v>0</v>
      </c>
      <c r="K1286" t="s">
        <v>241</v>
      </c>
      <c r="L1286" t="s">
        <v>2160</v>
      </c>
      <c r="M1286" t="s">
        <v>8158</v>
      </c>
      <c r="N1286" t="s">
        <v>2147</v>
      </c>
      <c r="O1286" t="s">
        <v>568</v>
      </c>
    </row>
    <row r="1287" spans="1:15" x14ac:dyDescent="0.3">
      <c r="A1287" t="s">
        <v>2831</v>
      </c>
      <c r="B1287" t="s">
        <v>2831</v>
      </c>
      <c r="C1287" t="s">
        <v>5203</v>
      </c>
      <c r="D1287" s="47" t="s">
        <v>2655</v>
      </c>
      <c r="E1287" s="47">
        <v>44074.742129710648</v>
      </c>
      <c r="F1287" s="48">
        <v>2.5</v>
      </c>
      <c r="G1287" s="49">
        <v>28053</v>
      </c>
      <c r="H1287" t="s">
        <v>249</v>
      </c>
      <c r="I1287">
        <v>0</v>
      </c>
      <c r="J1287">
        <v>0</v>
      </c>
      <c r="K1287" t="s">
        <v>236</v>
      </c>
      <c r="L1287" t="s">
        <v>2160</v>
      </c>
      <c r="M1287" t="s">
        <v>5204</v>
      </c>
      <c r="N1287" t="s">
        <v>254</v>
      </c>
      <c r="O1287" t="s">
        <v>568</v>
      </c>
    </row>
    <row r="1288" spans="1:15" x14ac:dyDescent="0.3">
      <c r="A1288" t="s">
        <v>2831</v>
      </c>
      <c r="B1288" t="s">
        <v>2831</v>
      </c>
      <c r="C1288" t="s">
        <v>8486</v>
      </c>
      <c r="D1288" s="47" t="s">
        <v>5645</v>
      </c>
      <c r="E1288" s="47">
        <v>44057.492177777778</v>
      </c>
      <c r="F1288" s="48">
        <v>2.5</v>
      </c>
      <c r="G1288" s="49">
        <v>34045</v>
      </c>
      <c r="H1288" t="s">
        <v>238</v>
      </c>
      <c r="I1288">
        <v>1</v>
      </c>
      <c r="J1288">
        <v>389.49</v>
      </c>
      <c r="K1288" t="s">
        <v>242</v>
      </c>
      <c r="L1288" t="s">
        <v>2186</v>
      </c>
      <c r="M1288" t="s">
        <v>8487</v>
      </c>
      <c r="N1288" t="s">
        <v>254</v>
      </c>
      <c r="O1288" t="s">
        <v>568</v>
      </c>
    </row>
    <row r="1289" spans="1:15" x14ac:dyDescent="0.3">
      <c r="A1289" t="s">
        <v>2831</v>
      </c>
      <c r="B1289" t="s">
        <v>2831</v>
      </c>
      <c r="C1289" t="s">
        <v>8614</v>
      </c>
      <c r="D1289" s="47" t="s">
        <v>2662</v>
      </c>
      <c r="E1289" s="47">
        <v>44074.750077812503</v>
      </c>
      <c r="F1289" s="48">
        <v>2.5</v>
      </c>
      <c r="G1289" s="49">
        <v>24006</v>
      </c>
      <c r="H1289" t="s">
        <v>249</v>
      </c>
      <c r="I1289">
        <v>0</v>
      </c>
      <c r="J1289">
        <v>0</v>
      </c>
      <c r="K1289" t="s">
        <v>242</v>
      </c>
      <c r="L1289" t="s">
        <v>2160</v>
      </c>
      <c r="M1289" t="s">
        <v>8615</v>
      </c>
      <c r="N1289" t="s">
        <v>254</v>
      </c>
      <c r="O1289" t="s">
        <v>568</v>
      </c>
    </row>
    <row r="1290" spans="1:15" x14ac:dyDescent="0.3">
      <c r="A1290" t="s">
        <v>2831</v>
      </c>
      <c r="B1290" t="s">
        <v>2831</v>
      </c>
      <c r="C1290" t="s">
        <v>8661</v>
      </c>
      <c r="D1290" s="47" t="s">
        <v>2634</v>
      </c>
      <c r="E1290" s="47">
        <v>44047.696357256944</v>
      </c>
      <c r="F1290" s="48">
        <v>2.5</v>
      </c>
      <c r="G1290" s="49">
        <v>91092</v>
      </c>
      <c r="H1290" t="s">
        <v>249</v>
      </c>
      <c r="I1290">
        <v>0</v>
      </c>
      <c r="J1290">
        <v>0</v>
      </c>
      <c r="K1290" t="s">
        <v>239</v>
      </c>
      <c r="L1290" t="s">
        <v>2176</v>
      </c>
      <c r="M1290" t="s">
        <v>8662</v>
      </c>
      <c r="N1290" t="s">
        <v>254</v>
      </c>
      <c r="O1290" t="s">
        <v>568</v>
      </c>
    </row>
    <row r="1291" spans="1:15" x14ac:dyDescent="0.3">
      <c r="A1291" t="s">
        <v>2831</v>
      </c>
      <c r="B1291" t="s">
        <v>2831</v>
      </c>
      <c r="C1291" t="s">
        <v>5328</v>
      </c>
      <c r="D1291" s="47" t="s">
        <v>2641</v>
      </c>
      <c r="E1291" s="47">
        <v>44072.430123576392</v>
      </c>
      <c r="F1291" s="48">
        <v>2.5</v>
      </c>
      <c r="G1291" s="49">
        <v>130459</v>
      </c>
      <c r="H1291" t="s">
        <v>249</v>
      </c>
      <c r="I1291">
        <v>0</v>
      </c>
      <c r="J1291">
        <v>0</v>
      </c>
      <c r="K1291" t="s">
        <v>236</v>
      </c>
      <c r="L1291" t="s">
        <v>2160</v>
      </c>
      <c r="M1291" t="s">
        <v>5330</v>
      </c>
      <c r="N1291" t="s">
        <v>254</v>
      </c>
      <c r="O1291" t="s">
        <v>568</v>
      </c>
    </row>
    <row r="1292" spans="1:15" x14ac:dyDescent="0.3">
      <c r="A1292" t="s">
        <v>2831</v>
      </c>
      <c r="B1292" t="s">
        <v>2831</v>
      </c>
      <c r="C1292" t="s">
        <v>8765</v>
      </c>
      <c r="D1292" s="47" t="s">
        <v>6025</v>
      </c>
      <c r="E1292" s="47">
        <v>44071.305999618053</v>
      </c>
      <c r="F1292" s="48">
        <v>2.5</v>
      </c>
      <c r="G1292" s="49">
        <v>48980</v>
      </c>
      <c r="H1292" t="s">
        <v>238</v>
      </c>
      <c r="I1292">
        <v>0</v>
      </c>
      <c r="J1292">
        <v>0</v>
      </c>
      <c r="K1292" t="s">
        <v>236</v>
      </c>
      <c r="L1292" t="s">
        <v>2186</v>
      </c>
      <c r="M1292" t="s">
        <v>8766</v>
      </c>
      <c r="N1292" t="s">
        <v>2147</v>
      </c>
      <c r="O1292" t="s">
        <v>568</v>
      </c>
    </row>
    <row r="1293" spans="1:15" x14ac:dyDescent="0.3">
      <c r="A1293" t="s">
        <v>2831</v>
      </c>
      <c r="B1293" t="s">
        <v>2831</v>
      </c>
      <c r="C1293" t="s">
        <v>4973</v>
      </c>
      <c r="D1293" s="47" t="s">
        <v>2708</v>
      </c>
      <c r="E1293" s="47">
        <v>44049.680364930558</v>
      </c>
      <c r="F1293" s="48">
        <v>2.5</v>
      </c>
      <c r="G1293" s="49">
        <v>40276</v>
      </c>
      <c r="H1293" t="s">
        <v>249</v>
      </c>
      <c r="I1293">
        <v>0</v>
      </c>
      <c r="J1293">
        <v>0</v>
      </c>
      <c r="K1293" t="s">
        <v>242</v>
      </c>
      <c r="L1293" t="s">
        <v>2176</v>
      </c>
      <c r="M1293" t="s">
        <v>4974</v>
      </c>
      <c r="N1293" t="s">
        <v>254</v>
      </c>
      <c r="O1293" t="s">
        <v>568</v>
      </c>
    </row>
    <row r="1294" spans="1:15" x14ac:dyDescent="0.3">
      <c r="A1294" t="s">
        <v>2831</v>
      </c>
      <c r="B1294" t="s">
        <v>2831</v>
      </c>
      <c r="C1294" t="s">
        <v>8957</v>
      </c>
      <c r="D1294" s="47" t="s">
        <v>5683</v>
      </c>
      <c r="E1294" s="47">
        <v>44063.678751006948</v>
      </c>
      <c r="F1294" s="48">
        <v>2.5</v>
      </c>
      <c r="G1294" s="49">
        <v>104959</v>
      </c>
      <c r="H1294" t="s">
        <v>238</v>
      </c>
      <c r="I1294">
        <v>0</v>
      </c>
      <c r="J1294">
        <v>0</v>
      </c>
      <c r="K1294" t="s">
        <v>236</v>
      </c>
      <c r="L1294" t="s">
        <v>2186</v>
      </c>
      <c r="M1294" t="s">
        <v>8958</v>
      </c>
      <c r="N1294" t="s">
        <v>254</v>
      </c>
      <c r="O1294" t="s">
        <v>568</v>
      </c>
    </row>
    <row r="1295" spans="1:15" x14ac:dyDescent="0.3">
      <c r="A1295" t="s">
        <v>2831</v>
      </c>
      <c r="B1295" t="s">
        <v>2831</v>
      </c>
      <c r="C1295" t="s">
        <v>8981</v>
      </c>
      <c r="D1295" s="47" t="s">
        <v>6203</v>
      </c>
      <c r="E1295" s="47">
        <v>44074.450240474536</v>
      </c>
      <c r="F1295" s="48">
        <v>2.5</v>
      </c>
      <c r="G1295" s="49">
        <v>90269</v>
      </c>
      <c r="H1295" t="s">
        <v>238</v>
      </c>
      <c r="I1295">
        <v>0</v>
      </c>
      <c r="J1295">
        <v>0</v>
      </c>
      <c r="K1295" t="s">
        <v>236</v>
      </c>
      <c r="L1295" t="s">
        <v>2186</v>
      </c>
      <c r="M1295" t="s">
        <v>8982</v>
      </c>
      <c r="N1295" t="s">
        <v>254</v>
      </c>
      <c r="O1295" t="s">
        <v>568</v>
      </c>
    </row>
    <row r="1296" spans="1:15" x14ac:dyDescent="0.3">
      <c r="A1296" t="s">
        <v>2831</v>
      </c>
      <c r="B1296" t="s">
        <v>2831</v>
      </c>
      <c r="C1296" t="s">
        <v>9052</v>
      </c>
      <c r="D1296" s="47" t="s">
        <v>5689</v>
      </c>
      <c r="E1296" s="47">
        <v>44074.610865590279</v>
      </c>
      <c r="F1296" s="48">
        <v>2.5</v>
      </c>
      <c r="G1296" s="49">
        <v>92369</v>
      </c>
      <c r="H1296" t="s">
        <v>238</v>
      </c>
      <c r="I1296">
        <v>0</v>
      </c>
      <c r="J1296">
        <v>0</v>
      </c>
      <c r="K1296" t="s">
        <v>246</v>
      </c>
      <c r="L1296" t="s">
        <v>2186</v>
      </c>
      <c r="M1296" t="s">
        <v>9053</v>
      </c>
      <c r="N1296" t="s">
        <v>2147</v>
      </c>
      <c r="O1296" t="s">
        <v>568</v>
      </c>
    </row>
    <row r="1297" spans="1:15" x14ac:dyDescent="0.3">
      <c r="A1297" t="s">
        <v>2831</v>
      </c>
      <c r="B1297" t="s">
        <v>2831</v>
      </c>
      <c r="C1297" t="s">
        <v>9159</v>
      </c>
      <c r="D1297" s="47" t="s">
        <v>5527</v>
      </c>
      <c r="E1297" s="47">
        <v>44057.489565706019</v>
      </c>
      <c r="F1297" s="48">
        <v>2.5</v>
      </c>
      <c r="G1297" s="49">
        <v>39230</v>
      </c>
      <c r="H1297" t="s">
        <v>238</v>
      </c>
      <c r="I1297">
        <v>0</v>
      </c>
      <c r="J1297">
        <v>0</v>
      </c>
      <c r="K1297" t="s">
        <v>236</v>
      </c>
      <c r="L1297" t="s">
        <v>2186</v>
      </c>
      <c r="M1297" t="s">
        <v>9160</v>
      </c>
      <c r="N1297" t="s">
        <v>254</v>
      </c>
      <c r="O1297" t="s">
        <v>568</v>
      </c>
    </row>
    <row r="1298" spans="1:15" x14ac:dyDescent="0.3">
      <c r="A1298" t="s">
        <v>2831</v>
      </c>
      <c r="B1298" t="s">
        <v>2831</v>
      </c>
      <c r="C1298" t="s">
        <v>9163</v>
      </c>
      <c r="D1298" s="47" t="s">
        <v>5513</v>
      </c>
      <c r="E1298" s="47">
        <v>44071.679528321758</v>
      </c>
      <c r="F1298" s="48">
        <v>2.5</v>
      </c>
      <c r="G1298" s="49">
        <v>130166</v>
      </c>
      <c r="H1298" t="s">
        <v>238</v>
      </c>
      <c r="I1298">
        <v>0</v>
      </c>
      <c r="J1298">
        <v>0</v>
      </c>
      <c r="K1298" t="s">
        <v>241</v>
      </c>
      <c r="L1298" t="s">
        <v>2186</v>
      </c>
      <c r="M1298" t="s">
        <v>9164</v>
      </c>
      <c r="N1298" t="s">
        <v>2147</v>
      </c>
      <c r="O1298" t="s">
        <v>568</v>
      </c>
    </row>
    <row r="1299" spans="1:15" x14ac:dyDescent="0.3">
      <c r="A1299" t="s">
        <v>2831</v>
      </c>
      <c r="B1299" t="s">
        <v>2831</v>
      </c>
      <c r="C1299" t="s">
        <v>9209</v>
      </c>
      <c r="D1299" s="47" t="s">
        <v>5527</v>
      </c>
      <c r="E1299" s="47">
        <v>44074.613858946759</v>
      </c>
      <c r="F1299" s="48">
        <v>2.5</v>
      </c>
      <c r="G1299" s="49">
        <v>70396</v>
      </c>
      <c r="H1299" t="s">
        <v>238</v>
      </c>
      <c r="I1299">
        <v>0</v>
      </c>
      <c r="J1299">
        <v>0</v>
      </c>
      <c r="K1299" t="s">
        <v>242</v>
      </c>
      <c r="L1299" t="s">
        <v>2186</v>
      </c>
      <c r="M1299" t="s">
        <v>9210</v>
      </c>
      <c r="N1299" t="s">
        <v>254</v>
      </c>
      <c r="O1299" t="s">
        <v>568</v>
      </c>
    </row>
    <row r="1300" spans="1:15" x14ac:dyDescent="0.3">
      <c r="A1300" t="s">
        <v>2831</v>
      </c>
      <c r="B1300" t="s">
        <v>2831</v>
      </c>
      <c r="C1300" t="s">
        <v>9283</v>
      </c>
      <c r="D1300" s="47" t="s">
        <v>2689</v>
      </c>
      <c r="E1300" s="47">
        <v>44074.441415474539</v>
      </c>
      <c r="F1300" s="48">
        <v>2.5</v>
      </c>
      <c r="G1300" s="49">
        <v>26962</v>
      </c>
      <c r="H1300" t="s">
        <v>238</v>
      </c>
      <c r="I1300">
        <v>0</v>
      </c>
      <c r="J1300">
        <v>0</v>
      </c>
      <c r="K1300" t="s">
        <v>239</v>
      </c>
      <c r="L1300" t="s">
        <v>2160</v>
      </c>
      <c r="M1300" t="s">
        <v>2971</v>
      </c>
      <c r="N1300" t="s">
        <v>2147</v>
      </c>
      <c r="O1300" t="s">
        <v>568</v>
      </c>
    </row>
    <row r="1301" spans="1:15" x14ac:dyDescent="0.3">
      <c r="A1301" t="s">
        <v>2831</v>
      </c>
      <c r="B1301" t="s">
        <v>2831</v>
      </c>
      <c r="C1301" t="s">
        <v>4520</v>
      </c>
      <c r="D1301" s="47" t="s">
        <v>4375</v>
      </c>
      <c r="E1301" s="47">
        <v>44074.453350266202</v>
      </c>
      <c r="F1301" s="48">
        <v>2.5</v>
      </c>
      <c r="G1301" s="49">
        <v>27107</v>
      </c>
      <c r="H1301" t="s">
        <v>238</v>
      </c>
      <c r="I1301">
        <v>0</v>
      </c>
      <c r="J1301">
        <v>0</v>
      </c>
      <c r="K1301" t="s">
        <v>246</v>
      </c>
      <c r="L1301" t="s">
        <v>2160</v>
      </c>
      <c r="M1301" t="s">
        <v>4388</v>
      </c>
      <c r="N1301" t="s">
        <v>2147</v>
      </c>
      <c r="O1301" t="s">
        <v>568</v>
      </c>
    </row>
    <row r="1302" spans="1:15" x14ac:dyDescent="0.3">
      <c r="A1302" t="s">
        <v>2831</v>
      </c>
      <c r="B1302" t="s">
        <v>2831</v>
      </c>
      <c r="C1302" t="s">
        <v>9873</v>
      </c>
      <c r="D1302" s="47" t="s">
        <v>2692</v>
      </c>
      <c r="E1302" s="47">
        <v>44067.669287002318</v>
      </c>
      <c r="F1302" s="48">
        <v>2.5</v>
      </c>
      <c r="G1302" s="49">
        <v>41942</v>
      </c>
      <c r="H1302" t="s">
        <v>249</v>
      </c>
      <c r="I1302">
        <v>0</v>
      </c>
      <c r="J1302">
        <v>0</v>
      </c>
      <c r="K1302" t="s">
        <v>242</v>
      </c>
      <c r="L1302" t="s">
        <v>2160</v>
      </c>
      <c r="M1302" t="s">
        <v>9874</v>
      </c>
      <c r="N1302" t="s">
        <v>254</v>
      </c>
      <c r="O1302" t="s">
        <v>568</v>
      </c>
    </row>
    <row r="1303" spans="1:15" x14ac:dyDescent="0.3">
      <c r="A1303" t="s">
        <v>2831</v>
      </c>
      <c r="B1303" t="s">
        <v>2831</v>
      </c>
      <c r="C1303" t="s">
        <v>2996</v>
      </c>
      <c r="D1303" s="47" t="s">
        <v>2933</v>
      </c>
      <c r="E1303" s="47">
        <v>44053.682542789349</v>
      </c>
      <c r="F1303" s="48">
        <v>2.5</v>
      </c>
      <c r="G1303" s="49">
        <v>74392</v>
      </c>
      <c r="H1303" t="s">
        <v>238</v>
      </c>
      <c r="I1303">
        <v>0</v>
      </c>
      <c r="J1303">
        <v>0</v>
      </c>
      <c r="K1303" t="s">
        <v>236</v>
      </c>
      <c r="L1303" t="s">
        <v>2160</v>
      </c>
      <c r="M1303" t="s">
        <v>2936</v>
      </c>
      <c r="N1303" t="s">
        <v>254</v>
      </c>
      <c r="O1303" t="s">
        <v>568</v>
      </c>
    </row>
    <row r="1304" spans="1:15" x14ac:dyDescent="0.3">
      <c r="A1304" t="s">
        <v>2831</v>
      </c>
      <c r="B1304" t="s">
        <v>2831</v>
      </c>
      <c r="C1304" t="s">
        <v>10116</v>
      </c>
      <c r="D1304" s="47" t="s">
        <v>6575</v>
      </c>
      <c r="E1304" s="47">
        <v>44069.614822418982</v>
      </c>
      <c r="F1304" s="48">
        <v>2.5</v>
      </c>
      <c r="G1304" s="49">
        <v>45676</v>
      </c>
      <c r="H1304" t="s">
        <v>249</v>
      </c>
      <c r="I1304">
        <v>0</v>
      </c>
      <c r="J1304">
        <v>0</v>
      </c>
      <c r="K1304" t="s">
        <v>242</v>
      </c>
      <c r="L1304" t="s">
        <v>1535</v>
      </c>
      <c r="M1304" t="s">
        <v>1535</v>
      </c>
      <c r="N1304" t="s">
        <v>254</v>
      </c>
      <c r="O1304" t="s">
        <v>568</v>
      </c>
    </row>
    <row r="1305" spans="1:15" x14ac:dyDescent="0.3">
      <c r="A1305" t="s">
        <v>2831</v>
      </c>
      <c r="B1305" t="s">
        <v>2831</v>
      </c>
      <c r="C1305" t="s">
        <v>4051</v>
      </c>
      <c r="D1305" s="47" t="s">
        <v>3473</v>
      </c>
      <c r="E1305" s="47">
        <v>44074.777454780095</v>
      </c>
      <c r="F1305" s="48">
        <v>2.5</v>
      </c>
      <c r="G1305" s="49">
        <v>60493</v>
      </c>
      <c r="H1305" t="s">
        <v>249</v>
      </c>
      <c r="I1305">
        <v>0</v>
      </c>
      <c r="J1305">
        <v>0</v>
      </c>
      <c r="K1305" t="s">
        <v>246</v>
      </c>
      <c r="L1305" t="s">
        <v>1535</v>
      </c>
      <c r="M1305" t="s">
        <v>1535</v>
      </c>
      <c r="N1305" t="s">
        <v>254</v>
      </c>
      <c r="O1305" t="s">
        <v>568</v>
      </c>
    </row>
    <row r="1306" spans="1:15" x14ac:dyDescent="0.3">
      <c r="A1306" t="s">
        <v>2831</v>
      </c>
      <c r="B1306" t="s">
        <v>2831</v>
      </c>
      <c r="C1306" t="s">
        <v>10138</v>
      </c>
      <c r="D1306" s="47" t="s">
        <v>7001</v>
      </c>
      <c r="E1306" s="47">
        <v>44074.716844062503</v>
      </c>
      <c r="F1306" s="48">
        <v>2.5</v>
      </c>
      <c r="G1306" s="49">
        <v>10822</v>
      </c>
      <c r="H1306" t="s">
        <v>249</v>
      </c>
      <c r="I1306">
        <v>0</v>
      </c>
      <c r="J1306">
        <v>0</v>
      </c>
      <c r="K1306" t="s">
        <v>241</v>
      </c>
      <c r="L1306" t="s">
        <v>1535</v>
      </c>
      <c r="M1306" t="s">
        <v>1535</v>
      </c>
      <c r="N1306" t="s">
        <v>254</v>
      </c>
      <c r="O1306" t="s">
        <v>568</v>
      </c>
    </row>
    <row r="1307" spans="1:15" x14ac:dyDescent="0.3">
      <c r="A1307" t="s">
        <v>2831</v>
      </c>
      <c r="B1307" t="s">
        <v>2831</v>
      </c>
      <c r="C1307" t="s">
        <v>10192</v>
      </c>
      <c r="D1307" s="47" t="s">
        <v>6615</v>
      </c>
      <c r="E1307" s="47">
        <v>44074.437426585646</v>
      </c>
      <c r="F1307" s="48">
        <v>2.5</v>
      </c>
      <c r="G1307" s="49">
        <v>34108</v>
      </c>
      <c r="H1307" t="s">
        <v>238</v>
      </c>
      <c r="I1307">
        <v>0</v>
      </c>
      <c r="J1307">
        <v>0</v>
      </c>
      <c r="K1307" t="s">
        <v>242</v>
      </c>
      <c r="L1307" t="s">
        <v>2160</v>
      </c>
      <c r="M1307" t="s">
        <v>10193</v>
      </c>
      <c r="N1307" t="s">
        <v>254</v>
      </c>
      <c r="O1307" t="s">
        <v>568</v>
      </c>
    </row>
    <row r="1308" spans="1:15" x14ac:dyDescent="0.3">
      <c r="A1308" t="s">
        <v>2831</v>
      </c>
      <c r="B1308" t="s">
        <v>2831</v>
      </c>
      <c r="C1308" t="s">
        <v>10373</v>
      </c>
      <c r="D1308" s="47" t="s">
        <v>5481</v>
      </c>
      <c r="E1308" s="47">
        <v>44050.477043946761</v>
      </c>
      <c r="F1308" s="48">
        <v>2.5</v>
      </c>
      <c r="G1308" s="49">
        <v>37167</v>
      </c>
      <c r="H1308" t="s">
        <v>249</v>
      </c>
      <c r="I1308">
        <v>0</v>
      </c>
      <c r="J1308">
        <v>0</v>
      </c>
      <c r="K1308" t="s">
        <v>242</v>
      </c>
      <c r="L1308" t="s">
        <v>2186</v>
      </c>
      <c r="M1308" t="s">
        <v>10374</v>
      </c>
      <c r="N1308" t="s">
        <v>254</v>
      </c>
      <c r="O1308" t="s">
        <v>568</v>
      </c>
    </row>
    <row r="1309" spans="1:15" x14ac:dyDescent="0.3">
      <c r="A1309" t="s">
        <v>2831</v>
      </c>
      <c r="B1309" t="s">
        <v>2831</v>
      </c>
      <c r="C1309" t="s">
        <v>10381</v>
      </c>
      <c r="D1309" s="47" t="s">
        <v>6458</v>
      </c>
      <c r="E1309" s="47">
        <v>44048.699812881947</v>
      </c>
      <c r="F1309" s="48">
        <v>2.5</v>
      </c>
      <c r="G1309" s="49">
        <v>17815</v>
      </c>
      <c r="H1309" t="s">
        <v>238</v>
      </c>
      <c r="I1309">
        <v>0</v>
      </c>
      <c r="J1309">
        <v>0</v>
      </c>
      <c r="K1309" t="s">
        <v>236</v>
      </c>
      <c r="L1309" t="s">
        <v>2186</v>
      </c>
      <c r="M1309" t="s">
        <v>10382</v>
      </c>
      <c r="N1309" t="s">
        <v>254</v>
      </c>
      <c r="O1309" t="s">
        <v>568</v>
      </c>
    </row>
    <row r="1310" spans="1:15" x14ac:dyDescent="0.3">
      <c r="A1310" t="s">
        <v>2831</v>
      </c>
      <c r="B1310" t="s">
        <v>2831</v>
      </c>
      <c r="C1310" t="s">
        <v>10428</v>
      </c>
      <c r="D1310" s="47" t="s">
        <v>5533</v>
      </c>
      <c r="E1310" s="47">
        <v>44055.716422800928</v>
      </c>
      <c r="F1310" s="48">
        <v>2.5</v>
      </c>
      <c r="G1310" s="49">
        <v>65247</v>
      </c>
      <c r="H1310" t="s">
        <v>238</v>
      </c>
      <c r="I1310">
        <v>0</v>
      </c>
      <c r="J1310">
        <v>0</v>
      </c>
      <c r="K1310" t="s">
        <v>236</v>
      </c>
      <c r="L1310" t="s">
        <v>2186</v>
      </c>
      <c r="M1310" t="s">
        <v>10429</v>
      </c>
      <c r="N1310" t="s">
        <v>254</v>
      </c>
      <c r="O1310" t="s">
        <v>568</v>
      </c>
    </row>
    <row r="1311" spans="1:15" x14ac:dyDescent="0.3">
      <c r="A1311" t="s">
        <v>2831</v>
      </c>
      <c r="B1311" t="s">
        <v>2831</v>
      </c>
      <c r="C1311" t="s">
        <v>4766</v>
      </c>
      <c r="D1311" s="47" t="s">
        <v>2623</v>
      </c>
      <c r="E1311" s="47">
        <v>44055.714725891201</v>
      </c>
      <c r="F1311" s="48">
        <v>2.5</v>
      </c>
      <c r="G1311" s="49">
        <v>34107</v>
      </c>
      <c r="H1311" t="s">
        <v>238</v>
      </c>
      <c r="I1311">
        <v>0</v>
      </c>
      <c r="J1311">
        <v>0</v>
      </c>
      <c r="K1311" t="s">
        <v>236</v>
      </c>
      <c r="L1311" t="s">
        <v>2186</v>
      </c>
      <c r="M1311" t="s">
        <v>4767</v>
      </c>
      <c r="N1311" t="s">
        <v>254</v>
      </c>
      <c r="O1311" t="s">
        <v>568</v>
      </c>
    </row>
    <row r="1312" spans="1:15" x14ac:dyDescent="0.3">
      <c r="A1312" t="s">
        <v>2831</v>
      </c>
      <c r="B1312" t="s">
        <v>2831</v>
      </c>
      <c r="C1312" t="s">
        <v>10690</v>
      </c>
      <c r="D1312" s="47" t="s">
        <v>5945</v>
      </c>
      <c r="E1312" s="47">
        <v>44071.682385844906</v>
      </c>
      <c r="F1312" s="48">
        <v>2.5</v>
      </c>
      <c r="G1312" s="49">
        <v>31303</v>
      </c>
      <c r="H1312" t="s">
        <v>238</v>
      </c>
      <c r="I1312">
        <v>0</v>
      </c>
      <c r="J1312">
        <v>0</v>
      </c>
      <c r="K1312" t="s">
        <v>236</v>
      </c>
      <c r="L1312" t="s">
        <v>2186</v>
      </c>
      <c r="M1312" t="s">
        <v>10691</v>
      </c>
      <c r="N1312" t="s">
        <v>2147</v>
      </c>
      <c r="O1312" t="s">
        <v>568</v>
      </c>
    </row>
    <row r="1313" spans="1:15" x14ac:dyDescent="0.3">
      <c r="A1313" t="s">
        <v>2831</v>
      </c>
      <c r="B1313" t="s">
        <v>2831</v>
      </c>
      <c r="C1313" t="s">
        <v>5904</v>
      </c>
      <c r="D1313" s="47" t="s">
        <v>5497</v>
      </c>
      <c r="E1313" s="47">
        <v>44043.664302743055</v>
      </c>
      <c r="F1313" s="48">
        <v>2.5833333333333335</v>
      </c>
      <c r="G1313" s="49">
        <v>79824</v>
      </c>
      <c r="H1313" t="s">
        <v>238</v>
      </c>
      <c r="I1313">
        <v>0</v>
      </c>
      <c r="J1313">
        <v>0</v>
      </c>
      <c r="K1313" t="s">
        <v>246</v>
      </c>
      <c r="L1313" t="s">
        <v>2186</v>
      </c>
      <c r="M1313" t="s">
        <v>5905</v>
      </c>
      <c r="N1313" t="s">
        <v>254</v>
      </c>
      <c r="O1313" t="s">
        <v>568</v>
      </c>
    </row>
    <row r="1314" spans="1:15" x14ac:dyDescent="0.3">
      <c r="A1314" t="s">
        <v>2831</v>
      </c>
      <c r="B1314" t="s">
        <v>2831</v>
      </c>
      <c r="C1314" t="s">
        <v>5910</v>
      </c>
      <c r="D1314" s="47" t="s">
        <v>5659</v>
      </c>
      <c r="E1314" s="47">
        <v>44041.598947881947</v>
      </c>
      <c r="F1314" s="48">
        <v>2.5833333333333335</v>
      </c>
      <c r="G1314" s="49">
        <v>65577</v>
      </c>
      <c r="H1314" t="s">
        <v>249</v>
      </c>
      <c r="I1314">
        <v>0</v>
      </c>
      <c r="J1314">
        <v>0</v>
      </c>
      <c r="K1314" t="s">
        <v>242</v>
      </c>
      <c r="L1314" t="s">
        <v>2186</v>
      </c>
      <c r="M1314" t="s">
        <v>5911</v>
      </c>
      <c r="N1314" t="s">
        <v>254</v>
      </c>
      <c r="O1314" t="s">
        <v>568</v>
      </c>
    </row>
    <row r="1315" spans="1:15" x14ac:dyDescent="0.3">
      <c r="A1315" t="s">
        <v>2831</v>
      </c>
      <c r="B1315" t="s">
        <v>2831</v>
      </c>
      <c r="C1315" t="s">
        <v>5953</v>
      </c>
      <c r="D1315" s="47" t="s">
        <v>5817</v>
      </c>
      <c r="E1315" s="47">
        <v>44033.701917592596</v>
      </c>
      <c r="F1315" s="48">
        <v>2.5833333333333335</v>
      </c>
      <c r="G1315" s="49">
        <v>28186</v>
      </c>
      <c r="H1315" t="s">
        <v>238</v>
      </c>
      <c r="I1315">
        <v>0</v>
      </c>
      <c r="J1315">
        <v>0</v>
      </c>
      <c r="K1315" t="s">
        <v>236</v>
      </c>
      <c r="L1315" t="s">
        <v>2186</v>
      </c>
      <c r="M1315" t="s">
        <v>5954</v>
      </c>
      <c r="N1315" t="s">
        <v>254</v>
      </c>
      <c r="O1315" t="s">
        <v>568</v>
      </c>
    </row>
    <row r="1316" spans="1:15" x14ac:dyDescent="0.3">
      <c r="A1316" t="s">
        <v>2831</v>
      </c>
      <c r="B1316" t="s">
        <v>2831</v>
      </c>
      <c r="C1316" t="s">
        <v>6073</v>
      </c>
      <c r="D1316" s="47" t="s">
        <v>5530</v>
      </c>
      <c r="E1316" s="47">
        <v>44041.452191354168</v>
      </c>
      <c r="F1316" s="48">
        <v>2.5833333333333335</v>
      </c>
      <c r="G1316" s="49">
        <v>54300</v>
      </c>
      <c r="H1316" t="s">
        <v>249</v>
      </c>
      <c r="I1316">
        <v>0</v>
      </c>
      <c r="J1316">
        <v>0</v>
      </c>
      <c r="K1316" t="s">
        <v>246</v>
      </c>
      <c r="L1316" t="s">
        <v>2186</v>
      </c>
      <c r="M1316" t="s">
        <v>6074</v>
      </c>
      <c r="N1316" t="s">
        <v>254</v>
      </c>
      <c r="O1316" t="s">
        <v>568</v>
      </c>
    </row>
    <row r="1317" spans="1:15" x14ac:dyDescent="0.3">
      <c r="A1317" t="s">
        <v>2831</v>
      </c>
      <c r="B1317" t="s">
        <v>2831</v>
      </c>
      <c r="C1317" t="s">
        <v>6154</v>
      </c>
      <c r="D1317" s="47" t="s">
        <v>5587</v>
      </c>
      <c r="E1317" s="47">
        <v>44033.704906678242</v>
      </c>
      <c r="F1317" s="48">
        <v>2.5833333333333335</v>
      </c>
      <c r="G1317" s="49">
        <v>120374</v>
      </c>
      <c r="H1317" t="s">
        <v>238</v>
      </c>
      <c r="I1317">
        <v>0</v>
      </c>
      <c r="J1317">
        <v>0</v>
      </c>
      <c r="K1317" t="s">
        <v>246</v>
      </c>
      <c r="L1317" t="s">
        <v>2186</v>
      </c>
      <c r="M1317" t="s">
        <v>6155</v>
      </c>
      <c r="N1317" t="s">
        <v>254</v>
      </c>
      <c r="O1317" t="s">
        <v>568</v>
      </c>
    </row>
    <row r="1318" spans="1:15" x14ac:dyDescent="0.3">
      <c r="A1318" t="s">
        <v>2831</v>
      </c>
      <c r="B1318" t="s">
        <v>2831</v>
      </c>
      <c r="C1318" t="s">
        <v>3164</v>
      </c>
      <c r="D1318" s="47" t="s">
        <v>2977</v>
      </c>
      <c r="E1318" s="47">
        <v>44015.686121412036</v>
      </c>
      <c r="F1318" s="48">
        <v>2.5833333333333335</v>
      </c>
      <c r="G1318" s="49">
        <v>40934</v>
      </c>
      <c r="H1318" t="s">
        <v>238</v>
      </c>
      <c r="I1318">
        <v>0</v>
      </c>
      <c r="J1318">
        <v>0</v>
      </c>
      <c r="K1318" t="s">
        <v>246</v>
      </c>
      <c r="L1318" t="s">
        <v>2160</v>
      </c>
      <c r="M1318" t="s">
        <v>2936</v>
      </c>
      <c r="N1318" t="s">
        <v>254</v>
      </c>
      <c r="O1318" t="s">
        <v>568</v>
      </c>
    </row>
    <row r="1319" spans="1:15" x14ac:dyDescent="0.3">
      <c r="A1319" t="s">
        <v>2831</v>
      </c>
      <c r="B1319" t="s">
        <v>2831</v>
      </c>
      <c r="C1319" t="s">
        <v>6247</v>
      </c>
      <c r="D1319" s="47" t="s">
        <v>6203</v>
      </c>
      <c r="E1319" s="47">
        <v>44043.662429201388</v>
      </c>
      <c r="F1319" s="48">
        <v>2.5833333333333335</v>
      </c>
      <c r="G1319" s="49">
        <v>34795</v>
      </c>
      <c r="H1319" t="s">
        <v>238</v>
      </c>
      <c r="I1319">
        <v>0</v>
      </c>
      <c r="J1319">
        <v>0</v>
      </c>
      <c r="K1319" t="s">
        <v>242</v>
      </c>
      <c r="L1319" t="s">
        <v>2186</v>
      </c>
      <c r="M1319" t="s">
        <v>6248</v>
      </c>
      <c r="N1319" t="s">
        <v>254</v>
      </c>
      <c r="O1319" t="s">
        <v>568</v>
      </c>
    </row>
    <row r="1320" spans="1:15" x14ac:dyDescent="0.3">
      <c r="A1320" t="s">
        <v>2831</v>
      </c>
      <c r="B1320" t="s">
        <v>2831</v>
      </c>
      <c r="C1320" t="s">
        <v>3044</v>
      </c>
      <c r="D1320" s="47" t="s">
        <v>2938</v>
      </c>
      <c r="E1320" s="47">
        <v>44042.672560219908</v>
      </c>
      <c r="F1320" s="48">
        <v>2.5833333333333335</v>
      </c>
      <c r="G1320" s="49">
        <v>24035</v>
      </c>
      <c r="H1320" t="s">
        <v>238</v>
      </c>
      <c r="I1320">
        <v>0</v>
      </c>
      <c r="J1320">
        <v>0</v>
      </c>
      <c r="K1320" t="s">
        <v>242</v>
      </c>
      <c r="L1320" t="s">
        <v>2160</v>
      </c>
      <c r="M1320" t="s">
        <v>2941</v>
      </c>
      <c r="N1320" t="s">
        <v>2147</v>
      </c>
      <c r="O1320" t="s">
        <v>568</v>
      </c>
    </row>
    <row r="1321" spans="1:15" x14ac:dyDescent="0.3">
      <c r="A1321" t="s">
        <v>2831</v>
      </c>
      <c r="B1321" t="s">
        <v>2831</v>
      </c>
      <c r="C1321" t="s">
        <v>3612</v>
      </c>
      <c r="D1321" s="47" t="s">
        <v>3448</v>
      </c>
      <c r="E1321" s="47">
        <v>44032.71075204861</v>
      </c>
      <c r="F1321" s="48">
        <v>2.5833333333333335</v>
      </c>
      <c r="G1321" s="49">
        <v>30834</v>
      </c>
      <c r="H1321" t="s">
        <v>238</v>
      </c>
      <c r="I1321">
        <v>0</v>
      </c>
      <c r="J1321">
        <v>0</v>
      </c>
      <c r="K1321" t="s">
        <v>242</v>
      </c>
      <c r="L1321" t="s">
        <v>2186</v>
      </c>
      <c r="M1321" t="s">
        <v>3613</v>
      </c>
      <c r="N1321" t="s">
        <v>2147</v>
      </c>
      <c r="O1321" t="s">
        <v>568</v>
      </c>
    </row>
    <row r="1322" spans="1:15" x14ac:dyDescent="0.3">
      <c r="A1322" t="s">
        <v>2831</v>
      </c>
      <c r="B1322" t="s">
        <v>2831</v>
      </c>
      <c r="C1322" t="s">
        <v>3368</v>
      </c>
      <c r="D1322" s="47" t="s">
        <v>3369</v>
      </c>
      <c r="E1322" s="47">
        <v>44036.502742511577</v>
      </c>
      <c r="F1322" s="48">
        <v>2.5833333333333335</v>
      </c>
      <c r="G1322" s="49">
        <v>59739</v>
      </c>
      <c r="H1322" t="s">
        <v>249</v>
      </c>
      <c r="I1322">
        <v>0</v>
      </c>
      <c r="J1322">
        <v>0</v>
      </c>
      <c r="K1322" t="s">
        <v>242</v>
      </c>
      <c r="L1322" t="s">
        <v>2186</v>
      </c>
      <c r="M1322" t="s">
        <v>3370</v>
      </c>
      <c r="N1322" t="s">
        <v>254</v>
      </c>
      <c r="O1322" t="s">
        <v>568</v>
      </c>
    </row>
    <row r="1323" spans="1:15" x14ac:dyDescent="0.3">
      <c r="A1323" t="s">
        <v>2831</v>
      </c>
      <c r="B1323" t="s">
        <v>2831</v>
      </c>
      <c r="C1323" t="s">
        <v>4070</v>
      </c>
      <c r="D1323" s="47" t="s">
        <v>3532</v>
      </c>
      <c r="E1323" s="47">
        <v>44030.495989236108</v>
      </c>
      <c r="F1323" s="48">
        <v>2.5833333333333335</v>
      </c>
      <c r="G1323" s="49">
        <v>30812</v>
      </c>
      <c r="H1323" t="s">
        <v>238</v>
      </c>
      <c r="I1323">
        <v>0</v>
      </c>
      <c r="J1323">
        <v>0</v>
      </c>
      <c r="K1323" t="s">
        <v>236</v>
      </c>
      <c r="L1323" t="s">
        <v>2186</v>
      </c>
      <c r="M1323" t="s">
        <v>4071</v>
      </c>
      <c r="N1323" t="s">
        <v>254</v>
      </c>
      <c r="O1323" t="s">
        <v>568</v>
      </c>
    </row>
    <row r="1324" spans="1:15" x14ac:dyDescent="0.3">
      <c r="A1324" t="s">
        <v>2831</v>
      </c>
      <c r="B1324" t="s">
        <v>2831</v>
      </c>
      <c r="C1324" t="s">
        <v>6651</v>
      </c>
      <c r="D1324" s="47" t="s">
        <v>5870</v>
      </c>
      <c r="E1324" s="47">
        <v>44020.701318206018</v>
      </c>
      <c r="F1324" s="48">
        <v>2.5833333333333335</v>
      </c>
      <c r="G1324" s="49">
        <v>42252</v>
      </c>
      <c r="H1324" t="s">
        <v>238</v>
      </c>
      <c r="I1324">
        <v>0</v>
      </c>
      <c r="J1324">
        <v>0</v>
      </c>
      <c r="K1324" t="s">
        <v>246</v>
      </c>
      <c r="L1324" t="s">
        <v>2186</v>
      </c>
      <c r="M1324" t="s">
        <v>6652</v>
      </c>
      <c r="N1324" t="s">
        <v>254</v>
      </c>
      <c r="O1324" t="s">
        <v>568</v>
      </c>
    </row>
    <row r="1325" spans="1:15" x14ac:dyDescent="0.3">
      <c r="A1325" t="s">
        <v>2831</v>
      </c>
      <c r="B1325" t="s">
        <v>2831</v>
      </c>
      <c r="C1325" t="s">
        <v>6710</v>
      </c>
      <c r="D1325" s="47" t="s">
        <v>5724</v>
      </c>
      <c r="E1325" s="47">
        <v>44015.676171296298</v>
      </c>
      <c r="F1325" s="48">
        <v>2.5833333333333335</v>
      </c>
      <c r="G1325" s="49">
        <v>79278</v>
      </c>
      <c r="H1325" t="s">
        <v>238</v>
      </c>
      <c r="I1325">
        <v>0</v>
      </c>
      <c r="J1325">
        <v>0</v>
      </c>
      <c r="K1325" t="s">
        <v>246</v>
      </c>
      <c r="L1325" t="s">
        <v>2186</v>
      </c>
      <c r="M1325" t="s">
        <v>6711</v>
      </c>
      <c r="N1325" t="s">
        <v>254</v>
      </c>
      <c r="O1325" t="s">
        <v>568</v>
      </c>
    </row>
    <row r="1326" spans="1:15" x14ac:dyDescent="0.3">
      <c r="A1326" t="s">
        <v>2831</v>
      </c>
      <c r="B1326" t="s">
        <v>2831</v>
      </c>
      <c r="C1326" t="s">
        <v>6821</v>
      </c>
      <c r="D1326" s="47" t="s">
        <v>5516</v>
      </c>
      <c r="E1326" s="47">
        <v>44039.41065474537</v>
      </c>
      <c r="F1326" s="48">
        <v>2.5833333333333335</v>
      </c>
      <c r="G1326" s="49">
        <v>34833</v>
      </c>
      <c r="H1326" t="s">
        <v>238</v>
      </c>
      <c r="I1326">
        <v>0</v>
      </c>
      <c r="J1326">
        <v>0</v>
      </c>
      <c r="K1326" t="s">
        <v>241</v>
      </c>
      <c r="L1326" t="s">
        <v>2186</v>
      </c>
      <c r="M1326" t="s">
        <v>6822</v>
      </c>
      <c r="N1326" t="s">
        <v>254</v>
      </c>
      <c r="O1326" t="s">
        <v>568</v>
      </c>
    </row>
    <row r="1327" spans="1:15" x14ac:dyDescent="0.3">
      <c r="A1327" t="s">
        <v>2831</v>
      </c>
      <c r="B1327" t="s">
        <v>2831</v>
      </c>
      <c r="C1327" t="s">
        <v>7065</v>
      </c>
      <c r="D1327" s="47" t="s">
        <v>5817</v>
      </c>
      <c r="E1327" s="47">
        <v>44023.425033761574</v>
      </c>
      <c r="F1327" s="48">
        <v>2.5833333333333335</v>
      </c>
      <c r="G1327" s="49">
        <v>45123</v>
      </c>
      <c r="H1327" t="s">
        <v>249</v>
      </c>
      <c r="I1327">
        <v>0</v>
      </c>
      <c r="J1327">
        <v>0</v>
      </c>
      <c r="K1327" t="s">
        <v>236</v>
      </c>
      <c r="L1327" t="s">
        <v>2186</v>
      </c>
      <c r="M1327" t="s">
        <v>7066</v>
      </c>
      <c r="N1327" t="s">
        <v>254</v>
      </c>
      <c r="O1327" t="s">
        <v>568</v>
      </c>
    </row>
    <row r="1328" spans="1:15" x14ac:dyDescent="0.3">
      <c r="A1328" t="s">
        <v>2831</v>
      </c>
      <c r="B1328" t="s">
        <v>2831</v>
      </c>
      <c r="C1328" t="s">
        <v>7103</v>
      </c>
      <c r="D1328" s="47" t="s">
        <v>5659</v>
      </c>
      <c r="E1328" s="47">
        <v>44016.443596261575</v>
      </c>
      <c r="F1328" s="48">
        <v>2.5833333333333335</v>
      </c>
      <c r="G1328" s="49">
        <v>81011</v>
      </c>
      <c r="H1328" t="s">
        <v>249</v>
      </c>
      <c r="I1328">
        <v>0</v>
      </c>
      <c r="J1328">
        <v>0</v>
      </c>
      <c r="K1328" t="s">
        <v>236</v>
      </c>
      <c r="L1328" t="s">
        <v>2186</v>
      </c>
      <c r="M1328" t="s">
        <v>7104</v>
      </c>
      <c r="N1328" t="s">
        <v>254</v>
      </c>
      <c r="O1328" t="s">
        <v>568</v>
      </c>
    </row>
    <row r="1329" spans="1:15" x14ac:dyDescent="0.3">
      <c r="A1329" t="s">
        <v>2831</v>
      </c>
      <c r="B1329" t="s">
        <v>2831</v>
      </c>
      <c r="C1329" t="s">
        <v>4057</v>
      </c>
      <c r="D1329" s="47" t="s">
        <v>3372</v>
      </c>
      <c r="E1329" s="47">
        <v>44028.724027164353</v>
      </c>
      <c r="F1329" s="48">
        <v>2.5833333333333335</v>
      </c>
      <c r="G1329" s="49">
        <v>48626</v>
      </c>
      <c r="H1329" t="s">
        <v>238</v>
      </c>
      <c r="I1329">
        <v>0</v>
      </c>
      <c r="J1329">
        <v>0</v>
      </c>
      <c r="K1329" t="s">
        <v>236</v>
      </c>
      <c r="L1329" t="s">
        <v>2160</v>
      </c>
      <c r="M1329" t="s">
        <v>4058</v>
      </c>
      <c r="N1329" t="s">
        <v>2147</v>
      </c>
      <c r="O1329" t="s">
        <v>568</v>
      </c>
    </row>
    <row r="1330" spans="1:15" x14ac:dyDescent="0.3">
      <c r="A1330" t="s">
        <v>2831</v>
      </c>
      <c r="B1330" t="s">
        <v>2831</v>
      </c>
      <c r="C1330" t="s">
        <v>7247</v>
      </c>
      <c r="D1330" s="47" t="s">
        <v>5686</v>
      </c>
      <c r="E1330" s="47">
        <v>44039.778671840279</v>
      </c>
      <c r="F1330" s="48">
        <v>2.5833333333333335</v>
      </c>
      <c r="G1330" s="49">
        <v>42292</v>
      </c>
      <c r="H1330" t="s">
        <v>249</v>
      </c>
      <c r="I1330">
        <v>0</v>
      </c>
      <c r="J1330">
        <v>0</v>
      </c>
      <c r="K1330" t="s">
        <v>246</v>
      </c>
      <c r="L1330" t="s">
        <v>2186</v>
      </c>
      <c r="M1330" t="s">
        <v>7248</v>
      </c>
      <c r="N1330" t="s">
        <v>2147</v>
      </c>
      <c r="O1330" t="s">
        <v>568</v>
      </c>
    </row>
    <row r="1331" spans="1:15" x14ac:dyDescent="0.3">
      <c r="A1331" t="s">
        <v>2831</v>
      </c>
      <c r="B1331" t="s">
        <v>2831</v>
      </c>
      <c r="C1331" t="s">
        <v>7459</v>
      </c>
      <c r="D1331" s="47" t="s">
        <v>5664</v>
      </c>
      <c r="E1331" s="47">
        <v>44020.724870219907</v>
      </c>
      <c r="F1331" s="48">
        <v>2.5833333333333335</v>
      </c>
      <c r="G1331" s="49">
        <v>93986</v>
      </c>
      <c r="H1331" t="s">
        <v>238</v>
      </c>
      <c r="I1331">
        <v>0</v>
      </c>
      <c r="J1331">
        <v>0</v>
      </c>
      <c r="K1331" t="s">
        <v>236</v>
      </c>
      <c r="L1331" t="s">
        <v>2186</v>
      </c>
      <c r="M1331" t="s">
        <v>7460</v>
      </c>
      <c r="N1331" t="s">
        <v>254</v>
      </c>
      <c r="O1331" t="s">
        <v>568</v>
      </c>
    </row>
    <row r="1332" spans="1:15" x14ac:dyDescent="0.3">
      <c r="A1332" t="s">
        <v>2831</v>
      </c>
      <c r="B1332" t="s">
        <v>2831</v>
      </c>
      <c r="C1332" t="s">
        <v>7526</v>
      </c>
      <c r="D1332" s="47" t="s">
        <v>5497</v>
      </c>
      <c r="E1332" s="47">
        <v>44040.623042858795</v>
      </c>
      <c r="F1332" s="48">
        <v>2.5833333333333335</v>
      </c>
      <c r="G1332" s="49">
        <v>21877</v>
      </c>
      <c r="H1332" t="s">
        <v>249</v>
      </c>
      <c r="I1332">
        <v>0</v>
      </c>
      <c r="J1332">
        <v>0</v>
      </c>
      <c r="K1332" t="s">
        <v>236</v>
      </c>
      <c r="L1332" t="s">
        <v>2186</v>
      </c>
      <c r="M1332" t="s">
        <v>7527</v>
      </c>
      <c r="N1332" t="s">
        <v>254</v>
      </c>
      <c r="O1332" t="s">
        <v>568</v>
      </c>
    </row>
    <row r="1333" spans="1:15" x14ac:dyDescent="0.3">
      <c r="A1333" t="s">
        <v>2831</v>
      </c>
      <c r="B1333" t="s">
        <v>2831</v>
      </c>
      <c r="C1333" t="s">
        <v>7538</v>
      </c>
      <c r="D1333" s="47" t="s">
        <v>5689</v>
      </c>
      <c r="E1333" s="47">
        <v>44028.709782291669</v>
      </c>
      <c r="F1333" s="48">
        <v>2.5833333333333335</v>
      </c>
      <c r="G1333" s="49">
        <v>29674</v>
      </c>
      <c r="H1333" t="s">
        <v>238</v>
      </c>
      <c r="I1333">
        <v>0</v>
      </c>
      <c r="J1333">
        <v>0</v>
      </c>
      <c r="K1333" t="s">
        <v>242</v>
      </c>
      <c r="L1333" t="s">
        <v>2186</v>
      </c>
      <c r="M1333" t="s">
        <v>7539</v>
      </c>
      <c r="N1333" t="s">
        <v>2147</v>
      </c>
      <c r="O1333" t="s">
        <v>568</v>
      </c>
    </row>
    <row r="1334" spans="1:15" x14ac:dyDescent="0.3">
      <c r="A1334" t="s">
        <v>2831</v>
      </c>
      <c r="B1334" t="s">
        <v>2831</v>
      </c>
      <c r="C1334" t="s">
        <v>7794</v>
      </c>
      <c r="D1334" s="47" t="s">
        <v>6741</v>
      </c>
      <c r="E1334" s="47">
        <v>44043.691600150465</v>
      </c>
      <c r="F1334" s="48">
        <v>2.5833333333333335</v>
      </c>
      <c r="G1334" s="49">
        <v>28587</v>
      </c>
      <c r="H1334" t="s">
        <v>238</v>
      </c>
      <c r="I1334">
        <v>0</v>
      </c>
      <c r="J1334">
        <v>0</v>
      </c>
      <c r="K1334" t="s">
        <v>246</v>
      </c>
      <c r="L1334" t="s">
        <v>2186</v>
      </c>
      <c r="M1334" t="s">
        <v>7795</v>
      </c>
      <c r="N1334" t="s">
        <v>254</v>
      </c>
      <c r="O1334" t="s">
        <v>568</v>
      </c>
    </row>
    <row r="1335" spans="1:15" x14ac:dyDescent="0.3">
      <c r="A1335" t="s">
        <v>2831</v>
      </c>
      <c r="B1335" t="s">
        <v>2831</v>
      </c>
      <c r="C1335" t="s">
        <v>4503</v>
      </c>
      <c r="D1335" s="47" t="s">
        <v>4368</v>
      </c>
      <c r="E1335" s="47">
        <v>44020.705371377313</v>
      </c>
      <c r="F1335" s="48">
        <v>2.5833333333333335</v>
      </c>
      <c r="G1335" s="49">
        <v>41923</v>
      </c>
      <c r="H1335" t="s">
        <v>238</v>
      </c>
      <c r="I1335">
        <v>0</v>
      </c>
      <c r="J1335">
        <v>0</v>
      </c>
      <c r="K1335" t="s">
        <v>242</v>
      </c>
      <c r="L1335" t="s">
        <v>2160</v>
      </c>
      <c r="M1335" t="s">
        <v>4504</v>
      </c>
      <c r="N1335" t="s">
        <v>2147</v>
      </c>
      <c r="O1335" t="s">
        <v>568</v>
      </c>
    </row>
    <row r="1336" spans="1:15" x14ac:dyDescent="0.3">
      <c r="A1336" t="s">
        <v>2831</v>
      </c>
      <c r="B1336" t="s">
        <v>2831</v>
      </c>
      <c r="C1336" t="s">
        <v>4410</v>
      </c>
      <c r="D1336" s="47" t="s">
        <v>4365</v>
      </c>
      <c r="E1336" s="47">
        <v>44035.554992789352</v>
      </c>
      <c r="F1336" s="48">
        <v>2.5833333333333335</v>
      </c>
      <c r="G1336" s="49">
        <v>49562</v>
      </c>
      <c r="H1336" t="s">
        <v>249</v>
      </c>
      <c r="I1336">
        <v>0</v>
      </c>
      <c r="J1336">
        <v>0</v>
      </c>
      <c r="K1336" t="s">
        <v>236</v>
      </c>
      <c r="L1336" t="s">
        <v>2186</v>
      </c>
      <c r="M1336" t="s">
        <v>4411</v>
      </c>
      <c r="N1336" t="s">
        <v>254</v>
      </c>
      <c r="O1336" t="s">
        <v>568</v>
      </c>
    </row>
    <row r="1337" spans="1:15" x14ac:dyDescent="0.3">
      <c r="A1337" t="s">
        <v>2831</v>
      </c>
      <c r="B1337" t="s">
        <v>2831</v>
      </c>
      <c r="C1337" t="s">
        <v>8478</v>
      </c>
      <c r="D1337" s="47" t="s">
        <v>5645</v>
      </c>
      <c r="E1337" s="47">
        <v>44033.612319409724</v>
      </c>
      <c r="F1337" s="48">
        <v>2.5833333333333335</v>
      </c>
      <c r="G1337" s="49">
        <v>61322</v>
      </c>
      <c r="H1337" t="s">
        <v>249</v>
      </c>
      <c r="I1337">
        <v>1</v>
      </c>
      <c r="J1337">
        <v>389.49</v>
      </c>
      <c r="K1337" t="s">
        <v>246</v>
      </c>
      <c r="L1337" t="s">
        <v>2186</v>
      </c>
      <c r="M1337" t="s">
        <v>8479</v>
      </c>
      <c r="N1337" t="s">
        <v>254</v>
      </c>
      <c r="O1337" t="s">
        <v>568</v>
      </c>
    </row>
    <row r="1338" spans="1:15" x14ac:dyDescent="0.3">
      <c r="A1338" t="s">
        <v>2831</v>
      </c>
      <c r="B1338" t="s">
        <v>2831</v>
      </c>
      <c r="C1338" t="s">
        <v>8599</v>
      </c>
      <c r="D1338" s="47" t="s">
        <v>5497</v>
      </c>
      <c r="E1338" s="47">
        <v>44042.674367789354</v>
      </c>
      <c r="F1338" s="48">
        <v>2.5833333333333335</v>
      </c>
      <c r="G1338" s="49">
        <v>30867</v>
      </c>
      <c r="H1338" t="s">
        <v>238</v>
      </c>
      <c r="I1338">
        <v>0</v>
      </c>
      <c r="J1338">
        <v>0</v>
      </c>
      <c r="K1338" t="s">
        <v>236</v>
      </c>
      <c r="L1338" t="s">
        <v>2160</v>
      </c>
      <c r="M1338" t="s">
        <v>2941</v>
      </c>
      <c r="N1338" t="s">
        <v>254</v>
      </c>
      <c r="O1338" t="s">
        <v>568</v>
      </c>
    </row>
    <row r="1339" spans="1:15" x14ac:dyDescent="0.3">
      <c r="A1339" t="s">
        <v>2831</v>
      </c>
      <c r="B1339" t="s">
        <v>2831</v>
      </c>
      <c r="C1339" t="s">
        <v>4819</v>
      </c>
      <c r="D1339" s="47" t="s">
        <v>2666</v>
      </c>
      <c r="E1339" s="47">
        <v>44032.712447881946</v>
      </c>
      <c r="F1339" s="48">
        <v>2.5833333333333335</v>
      </c>
      <c r="G1339" s="49">
        <v>21314</v>
      </c>
      <c r="H1339" t="s">
        <v>238</v>
      </c>
      <c r="I1339">
        <v>0</v>
      </c>
      <c r="J1339">
        <v>0</v>
      </c>
      <c r="K1339" t="s">
        <v>239</v>
      </c>
      <c r="L1339" t="s">
        <v>2160</v>
      </c>
      <c r="M1339" t="s">
        <v>4820</v>
      </c>
      <c r="N1339" t="s">
        <v>254</v>
      </c>
      <c r="O1339" t="s">
        <v>568</v>
      </c>
    </row>
    <row r="1340" spans="1:15" x14ac:dyDescent="0.3">
      <c r="A1340" t="s">
        <v>2831</v>
      </c>
      <c r="B1340" t="s">
        <v>2831</v>
      </c>
      <c r="C1340" t="s">
        <v>4342</v>
      </c>
      <c r="D1340" s="47" t="s">
        <v>4343</v>
      </c>
      <c r="E1340" s="47">
        <v>44021.471186840281</v>
      </c>
      <c r="F1340" s="48">
        <v>2.5833333333333335</v>
      </c>
      <c r="G1340" s="49">
        <v>39889</v>
      </c>
      <c r="H1340" t="s">
        <v>249</v>
      </c>
      <c r="I1340">
        <v>0</v>
      </c>
      <c r="J1340">
        <v>0</v>
      </c>
      <c r="K1340" t="s">
        <v>236</v>
      </c>
      <c r="L1340" t="s">
        <v>2160</v>
      </c>
      <c r="M1340" t="s">
        <v>4344</v>
      </c>
      <c r="N1340" t="s">
        <v>254</v>
      </c>
      <c r="O1340" t="s">
        <v>568</v>
      </c>
    </row>
    <row r="1341" spans="1:15" x14ac:dyDescent="0.3">
      <c r="A1341" t="s">
        <v>2831</v>
      </c>
      <c r="B1341" t="s">
        <v>2831</v>
      </c>
      <c r="C1341" t="s">
        <v>9225</v>
      </c>
      <c r="D1341" s="47" t="s">
        <v>5455</v>
      </c>
      <c r="E1341" s="47">
        <v>44030.4942596412</v>
      </c>
      <c r="F1341" s="48">
        <v>2.5833333333333335</v>
      </c>
      <c r="G1341" s="49">
        <v>31627</v>
      </c>
      <c r="H1341" t="s">
        <v>238</v>
      </c>
      <c r="I1341">
        <v>0</v>
      </c>
      <c r="J1341">
        <v>0</v>
      </c>
      <c r="K1341" t="s">
        <v>242</v>
      </c>
      <c r="L1341" t="s">
        <v>2186</v>
      </c>
      <c r="M1341" t="s">
        <v>9226</v>
      </c>
      <c r="N1341" t="s">
        <v>2147</v>
      </c>
      <c r="O1341" t="s">
        <v>568</v>
      </c>
    </row>
    <row r="1342" spans="1:15" x14ac:dyDescent="0.3">
      <c r="A1342" t="s">
        <v>2831</v>
      </c>
      <c r="B1342" t="s">
        <v>2831</v>
      </c>
      <c r="C1342" t="s">
        <v>9415</v>
      </c>
      <c r="D1342" s="47" t="s">
        <v>5475</v>
      </c>
      <c r="E1342" s="47">
        <v>44033.589746678241</v>
      </c>
      <c r="F1342" s="48">
        <v>2.5833333333333335</v>
      </c>
      <c r="G1342" s="49">
        <v>50229</v>
      </c>
      <c r="H1342" t="s">
        <v>249</v>
      </c>
      <c r="I1342">
        <v>0</v>
      </c>
      <c r="J1342">
        <v>0</v>
      </c>
      <c r="K1342" t="s">
        <v>246</v>
      </c>
      <c r="L1342" t="s">
        <v>2186</v>
      </c>
      <c r="M1342" t="s">
        <v>9416</v>
      </c>
      <c r="N1342" t="s">
        <v>254</v>
      </c>
      <c r="O1342" t="s">
        <v>568</v>
      </c>
    </row>
    <row r="1343" spans="1:15" x14ac:dyDescent="0.3">
      <c r="A1343" t="s">
        <v>2831</v>
      </c>
      <c r="B1343" t="s">
        <v>2831</v>
      </c>
      <c r="C1343" t="s">
        <v>9531</v>
      </c>
      <c r="D1343" s="47" t="s">
        <v>6186</v>
      </c>
      <c r="E1343" s="47">
        <v>44043.631720752317</v>
      </c>
      <c r="F1343" s="48">
        <v>2.5833333333333335</v>
      </c>
      <c r="G1343" s="49">
        <v>27653</v>
      </c>
      <c r="H1343" t="s">
        <v>238</v>
      </c>
      <c r="I1343">
        <v>0</v>
      </c>
      <c r="J1343">
        <v>0</v>
      </c>
      <c r="K1343" t="s">
        <v>242</v>
      </c>
      <c r="L1343" t="s">
        <v>2186</v>
      </c>
      <c r="M1343" t="s">
        <v>9532</v>
      </c>
      <c r="N1343" t="s">
        <v>254</v>
      </c>
      <c r="O1343" t="s">
        <v>568</v>
      </c>
    </row>
    <row r="1344" spans="1:15" x14ac:dyDescent="0.3">
      <c r="A1344" t="s">
        <v>2831</v>
      </c>
      <c r="B1344" t="s">
        <v>2831</v>
      </c>
      <c r="C1344" t="s">
        <v>3343</v>
      </c>
      <c r="D1344" s="47" t="s">
        <v>2945</v>
      </c>
      <c r="E1344" s="47">
        <v>44043.63037658565</v>
      </c>
      <c r="F1344" s="48">
        <v>2.5833333333333335</v>
      </c>
      <c r="G1344" s="49">
        <v>11084</v>
      </c>
      <c r="H1344" t="s">
        <v>238</v>
      </c>
      <c r="I1344">
        <v>0</v>
      </c>
      <c r="J1344">
        <v>0</v>
      </c>
      <c r="K1344" t="s">
        <v>246</v>
      </c>
      <c r="L1344" t="s">
        <v>2160</v>
      </c>
      <c r="M1344" t="s">
        <v>2936</v>
      </c>
      <c r="N1344" t="s">
        <v>254</v>
      </c>
      <c r="O1344" t="s">
        <v>568</v>
      </c>
    </row>
    <row r="1345" spans="1:15" x14ac:dyDescent="0.3">
      <c r="A1345" t="s">
        <v>2831</v>
      </c>
      <c r="B1345" t="s">
        <v>2831</v>
      </c>
      <c r="C1345" t="s">
        <v>9859</v>
      </c>
      <c r="D1345" s="47" t="s">
        <v>5667</v>
      </c>
      <c r="E1345" s="47">
        <v>44028.712443668985</v>
      </c>
      <c r="F1345" s="48">
        <v>2.5833333333333335</v>
      </c>
      <c r="G1345" s="49">
        <v>51184</v>
      </c>
      <c r="H1345" t="s">
        <v>238</v>
      </c>
      <c r="I1345">
        <v>0</v>
      </c>
      <c r="J1345">
        <v>0</v>
      </c>
      <c r="K1345" t="s">
        <v>246</v>
      </c>
      <c r="L1345" t="s">
        <v>2186</v>
      </c>
      <c r="M1345" t="s">
        <v>9860</v>
      </c>
      <c r="N1345" t="s">
        <v>2147</v>
      </c>
      <c r="O1345" t="s">
        <v>568</v>
      </c>
    </row>
    <row r="1346" spans="1:15" x14ac:dyDescent="0.3">
      <c r="A1346" t="s">
        <v>2831</v>
      </c>
      <c r="B1346" t="s">
        <v>2831</v>
      </c>
      <c r="C1346" t="s">
        <v>10680</v>
      </c>
      <c r="D1346" s="47" t="s">
        <v>6758</v>
      </c>
      <c r="E1346" s="47">
        <v>44034.67354783565</v>
      </c>
      <c r="F1346" s="48">
        <v>2.5833333333333335</v>
      </c>
      <c r="G1346" s="49">
        <v>80529</v>
      </c>
      <c r="H1346" t="s">
        <v>238</v>
      </c>
      <c r="I1346">
        <v>0</v>
      </c>
      <c r="J1346">
        <v>0</v>
      </c>
      <c r="K1346" t="s">
        <v>236</v>
      </c>
      <c r="L1346" t="s">
        <v>2186</v>
      </c>
      <c r="M1346" t="s">
        <v>10681</v>
      </c>
      <c r="N1346" t="s">
        <v>254</v>
      </c>
      <c r="O1346" t="s">
        <v>568</v>
      </c>
    </row>
    <row r="1347" spans="1:15" x14ac:dyDescent="0.3">
      <c r="A1347" t="s">
        <v>2831</v>
      </c>
      <c r="B1347" t="s">
        <v>2831</v>
      </c>
      <c r="C1347" t="s">
        <v>5581</v>
      </c>
      <c r="D1347" s="47" t="s">
        <v>5582</v>
      </c>
      <c r="E1347" s="47">
        <v>44005.244637581018</v>
      </c>
      <c r="F1347" s="48">
        <v>2.6666666666666665</v>
      </c>
      <c r="G1347" s="49">
        <v>19398</v>
      </c>
      <c r="H1347" t="s">
        <v>238</v>
      </c>
      <c r="I1347">
        <v>0</v>
      </c>
      <c r="J1347">
        <v>0</v>
      </c>
      <c r="K1347" t="s">
        <v>241</v>
      </c>
      <c r="L1347" t="s">
        <v>2186</v>
      </c>
      <c r="M1347" t="s">
        <v>5583</v>
      </c>
      <c r="N1347" t="s">
        <v>254</v>
      </c>
      <c r="O1347" t="s">
        <v>568</v>
      </c>
    </row>
    <row r="1348" spans="1:15" x14ac:dyDescent="0.3">
      <c r="A1348" t="s">
        <v>2831</v>
      </c>
      <c r="B1348" t="s">
        <v>2831</v>
      </c>
      <c r="C1348" t="s">
        <v>6177</v>
      </c>
      <c r="D1348" s="47" t="s">
        <v>5625</v>
      </c>
      <c r="E1348" s="47">
        <v>43986.623454432869</v>
      </c>
      <c r="F1348" s="48">
        <v>2.6666666666666665</v>
      </c>
      <c r="G1348" s="49">
        <v>51738</v>
      </c>
      <c r="H1348" t="s">
        <v>249</v>
      </c>
      <c r="I1348">
        <v>0</v>
      </c>
      <c r="J1348">
        <v>0</v>
      </c>
      <c r="K1348" t="s">
        <v>242</v>
      </c>
      <c r="L1348" t="s">
        <v>2186</v>
      </c>
      <c r="M1348" t="s">
        <v>6178</v>
      </c>
      <c r="N1348" t="s">
        <v>254</v>
      </c>
      <c r="O1348" t="s">
        <v>568</v>
      </c>
    </row>
    <row r="1349" spans="1:15" x14ac:dyDescent="0.3">
      <c r="A1349" t="s">
        <v>2831</v>
      </c>
      <c r="B1349" t="s">
        <v>2831</v>
      </c>
      <c r="C1349" t="s">
        <v>6396</v>
      </c>
      <c r="D1349" s="47" t="s">
        <v>2660</v>
      </c>
      <c r="E1349" s="47">
        <v>44001.628255787036</v>
      </c>
      <c r="F1349" s="48">
        <v>2.6666666666666665</v>
      </c>
      <c r="G1349" s="49">
        <v>84378</v>
      </c>
      <c r="H1349" t="s">
        <v>249</v>
      </c>
      <c r="I1349">
        <v>0</v>
      </c>
      <c r="J1349">
        <v>0</v>
      </c>
      <c r="K1349" t="s">
        <v>242</v>
      </c>
      <c r="L1349" t="s">
        <v>2160</v>
      </c>
      <c r="M1349" t="s">
        <v>6397</v>
      </c>
      <c r="N1349" t="s">
        <v>254</v>
      </c>
      <c r="O1349" t="s">
        <v>568</v>
      </c>
    </row>
    <row r="1350" spans="1:15" x14ac:dyDescent="0.3">
      <c r="A1350" t="s">
        <v>2831</v>
      </c>
      <c r="B1350" t="s">
        <v>2831</v>
      </c>
      <c r="C1350" t="s">
        <v>6404</v>
      </c>
      <c r="D1350" s="47" t="s">
        <v>2491</v>
      </c>
      <c r="E1350" s="47">
        <v>44007.652350034725</v>
      </c>
      <c r="F1350" s="48">
        <v>2.6666666666666665</v>
      </c>
      <c r="G1350" s="49">
        <v>20529</v>
      </c>
      <c r="H1350" t="s">
        <v>238</v>
      </c>
      <c r="I1350">
        <v>0</v>
      </c>
      <c r="J1350">
        <v>0</v>
      </c>
      <c r="K1350" t="s">
        <v>236</v>
      </c>
      <c r="L1350" t="s">
        <v>2160</v>
      </c>
      <c r="M1350" t="s">
        <v>6405</v>
      </c>
      <c r="N1350" t="s">
        <v>254</v>
      </c>
      <c r="O1350" t="s">
        <v>568</v>
      </c>
    </row>
    <row r="1351" spans="1:15" x14ac:dyDescent="0.3">
      <c r="A1351" t="s">
        <v>2831</v>
      </c>
      <c r="B1351" t="s">
        <v>2831</v>
      </c>
      <c r="C1351" t="s">
        <v>6509</v>
      </c>
      <c r="D1351" s="47" t="s">
        <v>5577</v>
      </c>
      <c r="E1351" s="47">
        <v>44012.82848758102</v>
      </c>
      <c r="F1351" s="48">
        <v>2.6666666666666665</v>
      </c>
      <c r="G1351" s="49">
        <v>56267</v>
      </c>
      <c r="H1351" t="s">
        <v>249</v>
      </c>
      <c r="I1351">
        <v>0</v>
      </c>
      <c r="J1351">
        <v>0</v>
      </c>
      <c r="K1351" t="s">
        <v>241</v>
      </c>
      <c r="L1351" t="s">
        <v>2186</v>
      </c>
      <c r="M1351" t="s">
        <v>6510</v>
      </c>
      <c r="N1351" t="s">
        <v>254</v>
      </c>
      <c r="O1351" t="s">
        <v>568</v>
      </c>
    </row>
    <row r="1352" spans="1:15" x14ac:dyDescent="0.3">
      <c r="A1352" t="s">
        <v>2831</v>
      </c>
      <c r="B1352" t="s">
        <v>2831</v>
      </c>
      <c r="C1352" t="s">
        <v>3342</v>
      </c>
      <c r="D1352" s="47" t="s">
        <v>2991</v>
      </c>
      <c r="E1352" s="47">
        <v>43986.642237268519</v>
      </c>
      <c r="F1352" s="48">
        <v>2.6666666666666665</v>
      </c>
      <c r="G1352" s="49">
        <v>42489</v>
      </c>
      <c r="H1352" t="s">
        <v>238</v>
      </c>
      <c r="I1352">
        <v>0</v>
      </c>
      <c r="J1352">
        <v>0</v>
      </c>
      <c r="K1352" t="s">
        <v>241</v>
      </c>
      <c r="L1352" t="s">
        <v>2160</v>
      </c>
      <c r="M1352" t="s">
        <v>2936</v>
      </c>
      <c r="N1352" t="s">
        <v>254</v>
      </c>
      <c r="O1352" t="s">
        <v>568</v>
      </c>
    </row>
    <row r="1353" spans="1:15" x14ac:dyDescent="0.3">
      <c r="A1353" t="s">
        <v>2831</v>
      </c>
      <c r="B1353" t="s">
        <v>2831</v>
      </c>
      <c r="C1353" t="s">
        <v>6854</v>
      </c>
      <c r="D1353" s="47" t="s">
        <v>5659</v>
      </c>
      <c r="E1353" s="47">
        <v>44006.687763969909</v>
      </c>
      <c r="F1353" s="48">
        <v>2.6666666666666665</v>
      </c>
      <c r="G1353" s="49">
        <v>73492</v>
      </c>
      <c r="H1353" t="s">
        <v>238</v>
      </c>
      <c r="I1353">
        <v>0</v>
      </c>
      <c r="J1353">
        <v>0</v>
      </c>
      <c r="K1353" t="s">
        <v>236</v>
      </c>
      <c r="L1353" t="s">
        <v>2186</v>
      </c>
      <c r="M1353" t="s">
        <v>6855</v>
      </c>
      <c r="N1353" t="s">
        <v>2147</v>
      </c>
      <c r="O1353" t="s">
        <v>568</v>
      </c>
    </row>
    <row r="1354" spans="1:15" x14ac:dyDescent="0.3">
      <c r="A1354" t="s">
        <v>2831</v>
      </c>
      <c r="B1354" t="s">
        <v>2831</v>
      </c>
      <c r="C1354" t="s">
        <v>6986</v>
      </c>
      <c r="D1354" s="47" t="s">
        <v>2697</v>
      </c>
      <c r="E1354" s="47">
        <v>44008.620875659719</v>
      </c>
      <c r="F1354" s="48">
        <v>2.6666666666666665</v>
      </c>
      <c r="G1354" s="49">
        <v>34174</v>
      </c>
      <c r="H1354" t="s">
        <v>249</v>
      </c>
      <c r="I1354">
        <v>0</v>
      </c>
      <c r="J1354">
        <v>0</v>
      </c>
      <c r="K1354" t="s">
        <v>236</v>
      </c>
      <c r="L1354" t="s">
        <v>2160</v>
      </c>
      <c r="M1354" t="s">
        <v>6987</v>
      </c>
      <c r="N1354" t="s">
        <v>254</v>
      </c>
      <c r="O1354" t="s">
        <v>568</v>
      </c>
    </row>
    <row r="1355" spans="1:15" x14ac:dyDescent="0.3">
      <c r="A1355" t="s">
        <v>2831</v>
      </c>
      <c r="B1355" t="s">
        <v>2831</v>
      </c>
      <c r="C1355" t="s">
        <v>3780</v>
      </c>
      <c r="D1355" s="47" t="s">
        <v>3532</v>
      </c>
      <c r="E1355" s="47">
        <v>44001.732690740741</v>
      </c>
      <c r="F1355" s="48">
        <v>2.6666666666666665</v>
      </c>
      <c r="G1355" s="49">
        <v>63089</v>
      </c>
      <c r="H1355" t="s">
        <v>249</v>
      </c>
      <c r="I1355">
        <v>0</v>
      </c>
      <c r="J1355">
        <v>0</v>
      </c>
      <c r="K1355" t="s">
        <v>242</v>
      </c>
      <c r="L1355" t="s">
        <v>2186</v>
      </c>
      <c r="M1355" t="s">
        <v>3782</v>
      </c>
      <c r="N1355" t="s">
        <v>254</v>
      </c>
      <c r="O1355" t="s">
        <v>568</v>
      </c>
    </row>
    <row r="1356" spans="1:15" x14ac:dyDescent="0.3">
      <c r="A1356" t="s">
        <v>2831</v>
      </c>
      <c r="B1356" t="s">
        <v>2831</v>
      </c>
      <c r="C1356" t="s">
        <v>7069</v>
      </c>
      <c r="D1356" s="47" t="s">
        <v>5541</v>
      </c>
      <c r="E1356" s="47">
        <v>43986.676094363429</v>
      </c>
      <c r="F1356" s="48">
        <v>2.6666666666666665</v>
      </c>
      <c r="G1356" s="49">
        <v>34126</v>
      </c>
      <c r="H1356" t="s">
        <v>238</v>
      </c>
      <c r="I1356">
        <v>0</v>
      </c>
      <c r="J1356">
        <v>0</v>
      </c>
      <c r="K1356" t="s">
        <v>241</v>
      </c>
      <c r="L1356" t="s">
        <v>2186</v>
      </c>
      <c r="M1356" t="s">
        <v>7070</v>
      </c>
      <c r="N1356" t="s">
        <v>2147</v>
      </c>
      <c r="O1356" t="s">
        <v>568</v>
      </c>
    </row>
    <row r="1357" spans="1:15" x14ac:dyDescent="0.3">
      <c r="A1357" t="s">
        <v>2831</v>
      </c>
      <c r="B1357" t="s">
        <v>2831</v>
      </c>
      <c r="C1357" t="s">
        <v>7245</v>
      </c>
      <c r="D1357" s="47" t="s">
        <v>2503</v>
      </c>
      <c r="E1357" s="47">
        <v>43983.666033715279</v>
      </c>
      <c r="F1357" s="48">
        <v>2.6666666666666665</v>
      </c>
      <c r="G1357" s="49">
        <v>36047</v>
      </c>
      <c r="H1357" t="s">
        <v>249</v>
      </c>
      <c r="I1357">
        <v>0</v>
      </c>
      <c r="J1357">
        <v>0</v>
      </c>
      <c r="K1357" t="s">
        <v>242</v>
      </c>
      <c r="L1357" t="s">
        <v>2176</v>
      </c>
      <c r="M1357" t="s">
        <v>7246</v>
      </c>
      <c r="N1357" t="s">
        <v>254</v>
      </c>
      <c r="O1357" t="s">
        <v>568</v>
      </c>
    </row>
    <row r="1358" spans="1:15" x14ac:dyDescent="0.3">
      <c r="A1358" t="s">
        <v>2831</v>
      </c>
      <c r="B1358" t="s">
        <v>2831</v>
      </c>
      <c r="C1358" t="s">
        <v>4644</v>
      </c>
      <c r="D1358" s="47" t="s">
        <v>4371</v>
      </c>
      <c r="E1358" s="47">
        <v>44012.713546724539</v>
      </c>
      <c r="F1358" s="48">
        <v>2.6666666666666665</v>
      </c>
      <c r="G1358" s="49">
        <v>66592</v>
      </c>
      <c r="H1358" t="s">
        <v>249</v>
      </c>
      <c r="I1358">
        <v>0</v>
      </c>
      <c r="J1358">
        <v>0</v>
      </c>
      <c r="K1358" t="s">
        <v>242</v>
      </c>
      <c r="L1358" t="s">
        <v>2173</v>
      </c>
      <c r="M1358" t="s">
        <v>4391</v>
      </c>
      <c r="N1358" t="s">
        <v>254</v>
      </c>
      <c r="O1358" t="s">
        <v>568</v>
      </c>
    </row>
    <row r="1359" spans="1:15" x14ac:dyDescent="0.3">
      <c r="A1359" t="s">
        <v>2831</v>
      </c>
      <c r="B1359" t="s">
        <v>2831</v>
      </c>
      <c r="C1359" t="s">
        <v>3192</v>
      </c>
      <c r="D1359" s="47" t="s">
        <v>2991</v>
      </c>
      <c r="E1359" s="47">
        <v>44005.249499155092</v>
      </c>
      <c r="F1359" s="48">
        <v>2.6666666666666665</v>
      </c>
      <c r="G1359" s="49">
        <v>39364</v>
      </c>
      <c r="H1359" t="s">
        <v>238</v>
      </c>
      <c r="I1359">
        <v>0</v>
      </c>
      <c r="J1359">
        <v>0</v>
      </c>
      <c r="K1359" t="s">
        <v>236</v>
      </c>
      <c r="L1359" t="s">
        <v>2160</v>
      </c>
      <c r="M1359" t="s">
        <v>2936</v>
      </c>
      <c r="N1359" t="s">
        <v>254</v>
      </c>
      <c r="O1359" t="s">
        <v>568</v>
      </c>
    </row>
    <row r="1360" spans="1:15" x14ac:dyDescent="0.3">
      <c r="A1360" t="s">
        <v>2831</v>
      </c>
      <c r="B1360" t="s">
        <v>2831</v>
      </c>
      <c r="C1360" t="s">
        <v>3039</v>
      </c>
      <c r="D1360" s="47" t="s">
        <v>3004</v>
      </c>
      <c r="E1360" s="47">
        <v>44005.246548645831</v>
      </c>
      <c r="F1360" s="48">
        <v>2.6666666666666665</v>
      </c>
      <c r="G1360" s="49">
        <v>45246</v>
      </c>
      <c r="H1360" t="s">
        <v>238</v>
      </c>
      <c r="I1360">
        <v>0</v>
      </c>
      <c r="J1360">
        <v>0</v>
      </c>
      <c r="K1360" t="s">
        <v>246</v>
      </c>
      <c r="L1360" t="s">
        <v>2160</v>
      </c>
      <c r="M1360" t="s">
        <v>2925</v>
      </c>
      <c r="N1360" t="s">
        <v>254</v>
      </c>
      <c r="O1360" t="s">
        <v>568</v>
      </c>
    </row>
    <row r="1361" spans="1:15" x14ac:dyDescent="0.3">
      <c r="A1361" t="s">
        <v>2831</v>
      </c>
      <c r="B1361" t="s">
        <v>2831</v>
      </c>
      <c r="C1361" t="s">
        <v>3761</v>
      </c>
      <c r="D1361" s="47" t="s">
        <v>3453</v>
      </c>
      <c r="E1361" s="47">
        <v>44011.443231365738</v>
      </c>
      <c r="F1361" s="48">
        <v>2.6666666666666665</v>
      </c>
      <c r="G1361" s="49">
        <v>50270</v>
      </c>
      <c r="H1361" t="s">
        <v>238</v>
      </c>
      <c r="I1361">
        <v>0</v>
      </c>
      <c r="J1361">
        <v>0</v>
      </c>
      <c r="K1361" t="s">
        <v>242</v>
      </c>
      <c r="L1361" t="s">
        <v>2186</v>
      </c>
      <c r="M1361" t="s">
        <v>3763</v>
      </c>
      <c r="N1361" t="s">
        <v>254</v>
      </c>
      <c r="O1361" t="s">
        <v>568</v>
      </c>
    </row>
    <row r="1362" spans="1:15" x14ac:dyDescent="0.3">
      <c r="A1362" t="s">
        <v>2831</v>
      </c>
      <c r="B1362" t="s">
        <v>2831</v>
      </c>
      <c r="C1362" t="s">
        <v>5250</v>
      </c>
      <c r="D1362" s="47" t="s">
        <v>2638</v>
      </c>
      <c r="E1362" s="47">
        <v>44012.730436076388</v>
      </c>
      <c r="F1362" s="48">
        <v>2.6666666666666665</v>
      </c>
      <c r="G1362" s="49">
        <v>39303</v>
      </c>
      <c r="H1362" t="s">
        <v>238</v>
      </c>
      <c r="I1362">
        <v>0</v>
      </c>
      <c r="J1362">
        <v>0</v>
      </c>
      <c r="K1362" t="s">
        <v>246</v>
      </c>
      <c r="L1362" t="s">
        <v>2160</v>
      </c>
      <c r="M1362" t="s">
        <v>5251</v>
      </c>
      <c r="N1362" t="s">
        <v>2147</v>
      </c>
      <c r="O1362" t="s">
        <v>568</v>
      </c>
    </row>
    <row r="1363" spans="1:15" x14ac:dyDescent="0.3">
      <c r="A1363" t="s">
        <v>2831</v>
      </c>
      <c r="B1363" t="s">
        <v>2831</v>
      </c>
      <c r="C1363" t="s">
        <v>8057</v>
      </c>
      <c r="D1363" s="47" t="s">
        <v>5689</v>
      </c>
      <c r="E1363" s="47">
        <v>44006.681248113426</v>
      </c>
      <c r="F1363" s="48">
        <v>2.6666666666666665</v>
      </c>
      <c r="G1363" s="49">
        <v>25344</v>
      </c>
      <c r="H1363" t="s">
        <v>238</v>
      </c>
      <c r="I1363">
        <v>0</v>
      </c>
      <c r="J1363">
        <v>0</v>
      </c>
      <c r="K1363" t="s">
        <v>246</v>
      </c>
      <c r="L1363" t="s">
        <v>2186</v>
      </c>
      <c r="M1363" t="s">
        <v>8058</v>
      </c>
      <c r="N1363" t="s">
        <v>2147</v>
      </c>
      <c r="O1363" t="s">
        <v>568</v>
      </c>
    </row>
    <row r="1364" spans="1:15" x14ac:dyDescent="0.3">
      <c r="A1364" t="s">
        <v>2831</v>
      </c>
      <c r="B1364" t="s">
        <v>2831</v>
      </c>
      <c r="C1364" t="s">
        <v>2998</v>
      </c>
      <c r="D1364" s="47" t="s">
        <v>2956</v>
      </c>
      <c r="E1364" s="47">
        <v>44012.726005324075</v>
      </c>
      <c r="F1364" s="48">
        <v>2.6666666666666665</v>
      </c>
      <c r="G1364" s="49">
        <v>132627</v>
      </c>
      <c r="H1364" t="s">
        <v>238</v>
      </c>
      <c r="I1364">
        <v>0</v>
      </c>
      <c r="J1364">
        <v>0</v>
      </c>
      <c r="K1364" t="s">
        <v>236</v>
      </c>
      <c r="L1364" t="s">
        <v>2160</v>
      </c>
      <c r="M1364" t="s">
        <v>2999</v>
      </c>
      <c r="N1364" t="s">
        <v>254</v>
      </c>
      <c r="O1364" t="s">
        <v>568</v>
      </c>
    </row>
    <row r="1365" spans="1:15" x14ac:dyDescent="0.3">
      <c r="A1365" t="s">
        <v>2831</v>
      </c>
      <c r="B1365" t="s">
        <v>2831</v>
      </c>
      <c r="C1365" t="s">
        <v>3785</v>
      </c>
      <c r="D1365" s="47" t="s">
        <v>3532</v>
      </c>
      <c r="E1365" s="47">
        <v>44005.485614965277</v>
      </c>
      <c r="F1365" s="48">
        <v>2.6666666666666665</v>
      </c>
      <c r="G1365" s="49">
        <v>51170</v>
      </c>
      <c r="H1365" t="s">
        <v>249</v>
      </c>
      <c r="I1365">
        <v>0</v>
      </c>
      <c r="J1365">
        <v>0</v>
      </c>
      <c r="K1365" t="s">
        <v>242</v>
      </c>
      <c r="L1365" t="s">
        <v>2186</v>
      </c>
      <c r="M1365" t="s">
        <v>3786</v>
      </c>
      <c r="N1365" t="s">
        <v>254</v>
      </c>
      <c r="O1365" t="s">
        <v>568</v>
      </c>
    </row>
    <row r="1366" spans="1:15" x14ac:dyDescent="0.3">
      <c r="A1366" t="s">
        <v>2831</v>
      </c>
      <c r="B1366" t="s">
        <v>2831</v>
      </c>
      <c r="C1366" t="s">
        <v>3163</v>
      </c>
      <c r="D1366" s="47" t="s">
        <v>2940</v>
      </c>
      <c r="E1366" s="47">
        <v>44012.72383599537</v>
      </c>
      <c r="F1366" s="48">
        <v>2.6666666666666665</v>
      </c>
      <c r="G1366" s="49">
        <v>91901</v>
      </c>
      <c r="H1366" t="s">
        <v>238</v>
      </c>
      <c r="I1366">
        <v>0</v>
      </c>
      <c r="J1366">
        <v>0</v>
      </c>
      <c r="K1366" t="s">
        <v>236</v>
      </c>
      <c r="L1366" t="s">
        <v>2160</v>
      </c>
      <c r="M1366" t="s">
        <v>2941</v>
      </c>
      <c r="N1366" t="s">
        <v>254</v>
      </c>
      <c r="O1366" t="s">
        <v>568</v>
      </c>
    </row>
    <row r="1367" spans="1:15" x14ac:dyDescent="0.3">
      <c r="A1367" t="s">
        <v>2831</v>
      </c>
      <c r="B1367" t="s">
        <v>2831</v>
      </c>
      <c r="C1367" t="s">
        <v>8741</v>
      </c>
      <c r="D1367" s="47" t="s">
        <v>5978</v>
      </c>
      <c r="E1367" s="47">
        <v>43998.712644097221</v>
      </c>
      <c r="F1367" s="48">
        <v>2.6666666666666665</v>
      </c>
      <c r="G1367" s="49">
        <v>78092</v>
      </c>
      <c r="H1367" t="s">
        <v>249</v>
      </c>
      <c r="I1367">
        <v>0</v>
      </c>
      <c r="J1367">
        <v>0</v>
      </c>
      <c r="K1367" t="s">
        <v>236</v>
      </c>
      <c r="L1367" t="s">
        <v>2186</v>
      </c>
      <c r="M1367" t="s">
        <v>8742</v>
      </c>
      <c r="N1367" t="s">
        <v>254</v>
      </c>
      <c r="O1367" t="s">
        <v>568</v>
      </c>
    </row>
    <row r="1368" spans="1:15" x14ac:dyDescent="0.3">
      <c r="A1368" t="s">
        <v>2831</v>
      </c>
      <c r="B1368" t="s">
        <v>2831</v>
      </c>
      <c r="C1368" t="s">
        <v>8779</v>
      </c>
      <c r="D1368" s="47" t="s">
        <v>2618</v>
      </c>
      <c r="E1368" s="47">
        <v>43986.642883599539</v>
      </c>
      <c r="F1368" s="48">
        <v>2.6666666666666665</v>
      </c>
      <c r="G1368" s="49">
        <v>41886</v>
      </c>
      <c r="H1368" t="s">
        <v>238</v>
      </c>
      <c r="I1368">
        <v>0</v>
      </c>
      <c r="J1368">
        <v>0</v>
      </c>
      <c r="K1368" t="s">
        <v>242</v>
      </c>
      <c r="L1368" t="s">
        <v>2176</v>
      </c>
      <c r="M1368" t="s">
        <v>8780</v>
      </c>
      <c r="N1368" t="s">
        <v>254</v>
      </c>
      <c r="O1368" t="s">
        <v>568</v>
      </c>
    </row>
    <row r="1369" spans="1:15" x14ac:dyDescent="0.3">
      <c r="A1369" t="s">
        <v>2831</v>
      </c>
      <c r="B1369" t="s">
        <v>2831</v>
      </c>
      <c r="C1369" t="s">
        <v>3236</v>
      </c>
      <c r="D1369" s="47" t="s">
        <v>2956</v>
      </c>
      <c r="E1369" s="47">
        <v>44012.722516782407</v>
      </c>
      <c r="F1369" s="48">
        <v>2.6666666666666665</v>
      </c>
      <c r="G1369" s="49">
        <v>109916</v>
      </c>
      <c r="H1369" t="s">
        <v>238</v>
      </c>
      <c r="I1369">
        <v>0</v>
      </c>
      <c r="J1369">
        <v>0</v>
      </c>
      <c r="K1369" t="s">
        <v>236</v>
      </c>
      <c r="L1369" t="s">
        <v>2160</v>
      </c>
      <c r="M1369" t="s">
        <v>2941</v>
      </c>
      <c r="N1369" t="s">
        <v>254</v>
      </c>
      <c r="O1369" t="s">
        <v>568</v>
      </c>
    </row>
    <row r="1370" spans="1:15" x14ac:dyDescent="0.3">
      <c r="A1370" t="s">
        <v>2831</v>
      </c>
      <c r="B1370" t="s">
        <v>2831</v>
      </c>
      <c r="C1370" t="s">
        <v>8836</v>
      </c>
      <c r="D1370" s="47" t="s">
        <v>2643</v>
      </c>
      <c r="E1370" s="47">
        <v>43986.677401886576</v>
      </c>
      <c r="F1370" s="48">
        <v>2.6666666666666665</v>
      </c>
      <c r="G1370" s="49">
        <v>49007</v>
      </c>
      <c r="H1370" t="s">
        <v>238</v>
      </c>
      <c r="I1370">
        <v>0</v>
      </c>
      <c r="J1370">
        <v>0</v>
      </c>
      <c r="K1370" t="s">
        <v>242</v>
      </c>
      <c r="L1370" t="s">
        <v>2160</v>
      </c>
      <c r="M1370" t="s">
        <v>8837</v>
      </c>
      <c r="N1370" t="s">
        <v>254</v>
      </c>
      <c r="O1370" t="s">
        <v>568</v>
      </c>
    </row>
    <row r="1371" spans="1:15" x14ac:dyDescent="0.3">
      <c r="A1371" t="s">
        <v>2831</v>
      </c>
      <c r="B1371" t="s">
        <v>2831</v>
      </c>
      <c r="C1371" t="s">
        <v>8846</v>
      </c>
      <c r="D1371" s="47" t="s">
        <v>6196</v>
      </c>
      <c r="E1371" s="47">
        <v>44007.650282175928</v>
      </c>
      <c r="F1371" s="48">
        <v>2.6666666666666665</v>
      </c>
      <c r="G1371" s="49">
        <v>104134</v>
      </c>
      <c r="H1371" t="s">
        <v>238</v>
      </c>
      <c r="I1371">
        <v>0</v>
      </c>
      <c r="J1371">
        <v>0</v>
      </c>
      <c r="K1371" t="s">
        <v>242</v>
      </c>
      <c r="L1371" t="s">
        <v>2186</v>
      </c>
      <c r="M1371" t="s">
        <v>8847</v>
      </c>
      <c r="N1371" t="s">
        <v>2147</v>
      </c>
      <c r="O1371" t="s">
        <v>568</v>
      </c>
    </row>
    <row r="1372" spans="1:15" x14ac:dyDescent="0.3">
      <c r="A1372" t="s">
        <v>2831</v>
      </c>
      <c r="B1372" t="s">
        <v>2831</v>
      </c>
      <c r="C1372" t="s">
        <v>9221</v>
      </c>
      <c r="D1372" s="47" t="s">
        <v>5516</v>
      </c>
      <c r="E1372" s="47">
        <v>44006.692323923613</v>
      </c>
      <c r="F1372" s="48">
        <v>2.6666666666666665</v>
      </c>
      <c r="G1372" s="49">
        <v>44388</v>
      </c>
      <c r="H1372" t="s">
        <v>238</v>
      </c>
      <c r="I1372">
        <v>0</v>
      </c>
      <c r="J1372">
        <v>0</v>
      </c>
      <c r="K1372" t="s">
        <v>236</v>
      </c>
      <c r="L1372" t="s">
        <v>2186</v>
      </c>
      <c r="M1372" t="s">
        <v>9222</v>
      </c>
      <c r="N1372" t="s">
        <v>2147</v>
      </c>
      <c r="O1372" t="s">
        <v>568</v>
      </c>
    </row>
    <row r="1373" spans="1:15" x14ac:dyDescent="0.3">
      <c r="A1373" t="s">
        <v>2831</v>
      </c>
      <c r="B1373" t="s">
        <v>2831</v>
      </c>
      <c r="C1373" t="s">
        <v>9551</v>
      </c>
      <c r="D1373" s="47" t="s">
        <v>5602</v>
      </c>
      <c r="E1373" s="47">
        <v>43986.674149687497</v>
      </c>
      <c r="F1373" s="48">
        <v>2.6666666666666665</v>
      </c>
      <c r="G1373" s="49">
        <v>48283</v>
      </c>
      <c r="H1373" t="s">
        <v>238</v>
      </c>
      <c r="I1373">
        <v>0</v>
      </c>
      <c r="J1373">
        <v>0</v>
      </c>
      <c r="K1373" t="s">
        <v>246</v>
      </c>
      <c r="L1373" t="s">
        <v>2186</v>
      </c>
      <c r="M1373" t="s">
        <v>9552</v>
      </c>
      <c r="N1373" t="s">
        <v>2147</v>
      </c>
      <c r="O1373" t="s">
        <v>568</v>
      </c>
    </row>
    <row r="1374" spans="1:15" x14ac:dyDescent="0.3">
      <c r="A1374" t="s">
        <v>2831</v>
      </c>
      <c r="B1374" t="s">
        <v>2831</v>
      </c>
      <c r="C1374" t="s">
        <v>3165</v>
      </c>
      <c r="D1374" s="47" t="s">
        <v>2956</v>
      </c>
      <c r="E1374" s="47">
        <v>44012.723418553243</v>
      </c>
      <c r="F1374" s="48">
        <v>2.6666666666666665</v>
      </c>
      <c r="G1374" s="49">
        <v>139783</v>
      </c>
      <c r="H1374" t="s">
        <v>238</v>
      </c>
      <c r="I1374">
        <v>0</v>
      </c>
      <c r="J1374">
        <v>0</v>
      </c>
      <c r="K1374" t="s">
        <v>242</v>
      </c>
      <c r="L1374" t="s">
        <v>2160</v>
      </c>
      <c r="M1374" t="s">
        <v>2941</v>
      </c>
      <c r="N1374" t="s">
        <v>254</v>
      </c>
      <c r="O1374" t="s">
        <v>568</v>
      </c>
    </row>
    <row r="1375" spans="1:15" x14ac:dyDescent="0.3">
      <c r="A1375" t="s">
        <v>2831</v>
      </c>
      <c r="B1375" t="s">
        <v>2831</v>
      </c>
      <c r="C1375" t="s">
        <v>9970</v>
      </c>
      <c r="D1375" s="47" t="s">
        <v>6295</v>
      </c>
      <c r="E1375" s="47">
        <v>43998.738614386573</v>
      </c>
      <c r="F1375" s="48">
        <v>2.6666666666666665</v>
      </c>
      <c r="G1375" s="49">
        <v>23250</v>
      </c>
      <c r="H1375" t="s">
        <v>249</v>
      </c>
      <c r="I1375">
        <v>0</v>
      </c>
      <c r="J1375">
        <v>0</v>
      </c>
      <c r="K1375" t="s">
        <v>242</v>
      </c>
      <c r="L1375" t="s">
        <v>1535</v>
      </c>
      <c r="M1375" t="s">
        <v>1535</v>
      </c>
      <c r="N1375" t="s">
        <v>254</v>
      </c>
      <c r="O1375" t="s">
        <v>568</v>
      </c>
    </row>
    <row r="1376" spans="1:15" x14ac:dyDescent="0.3">
      <c r="A1376" t="s">
        <v>2831</v>
      </c>
      <c r="B1376" t="s">
        <v>2831</v>
      </c>
      <c r="C1376" t="s">
        <v>10014</v>
      </c>
      <c r="D1376" s="47" t="s">
        <v>5832</v>
      </c>
      <c r="E1376" s="47">
        <v>43997.636832025462</v>
      </c>
      <c r="F1376" s="48">
        <v>2.6666666666666665</v>
      </c>
      <c r="G1376" s="49">
        <v>209812</v>
      </c>
      <c r="H1376" t="s">
        <v>238</v>
      </c>
      <c r="I1376">
        <v>0</v>
      </c>
      <c r="J1376">
        <v>0</v>
      </c>
      <c r="K1376" t="s">
        <v>241</v>
      </c>
      <c r="L1376" t="s">
        <v>2186</v>
      </c>
      <c r="M1376" t="s">
        <v>10015</v>
      </c>
      <c r="N1376" t="s">
        <v>254</v>
      </c>
      <c r="O1376" t="s">
        <v>568</v>
      </c>
    </row>
    <row r="1377" spans="1:15" x14ac:dyDescent="0.3">
      <c r="A1377" t="s">
        <v>2831</v>
      </c>
      <c r="B1377" t="s">
        <v>2831</v>
      </c>
      <c r="C1377" t="s">
        <v>10034</v>
      </c>
      <c r="D1377" s="47" t="s">
        <v>5731</v>
      </c>
      <c r="E1377" s="47">
        <v>44011.667074502315</v>
      </c>
      <c r="F1377" s="48">
        <v>2.6666666666666665</v>
      </c>
      <c r="G1377" s="49">
        <v>35935</v>
      </c>
      <c r="H1377" t="s">
        <v>249</v>
      </c>
      <c r="I1377">
        <v>0</v>
      </c>
      <c r="J1377">
        <v>0</v>
      </c>
      <c r="K1377" t="s">
        <v>242</v>
      </c>
      <c r="L1377" t="s">
        <v>1535</v>
      </c>
      <c r="M1377" t="s">
        <v>1535</v>
      </c>
      <c r="N1377" t="s">
        <v>2147</v>
      </c>
      <c r="O1377" t="s">
        <v>568</v>
      </c>
    </row>
    <row r="1378" spans="1:15" x14ac:dyDescent="0.3">
      <c r="A1378" t="s">
        <v>2831</v>
      </c>
      <c r="B1378" t="s">
        <v>2831</v>
      </c>
      <c r="C1378" t="s">
        <v>10073</v>
      </c>
      <c r="D1378" s="47" t="s">
        <v>2517</v>
      </c>
      <c r="E1378" s="47">
        <v>43995.420174386571</v>
      </c>
      <c r="F1378" s="48">
        <v>2.6666666666666665</v>
      </c>
      <c r="G1378" s="49">
        <v>14860</v>
      </c>
      <c r="H1378" t="s">
        <v>249</v>
      </c>
      <c r="I1378">
        <v>0</v>
      </c>
      <c r="J1378">
        <v>0</v>
      </c>
      <c r="K1378" t="s">
        <v>242</v>
      </c>
      <c r="L1378" t="s">
        <v>1535</v>
      </c>
      <c r="M1378" t="s">
        <v>1535</v>
      </c>
      <c r="N1378" t="s">
        <v>254</v>
      </c>
      <c r="O1378" t="s">
        <v>568</v>
      </c>
    </row>
    <row r="1379" spans="1:15" x14ac:dyDescent="0.3">
      <c r="A1379" t="s">
        <v>2831</v>
      </c>
      <c r="B1379" t="s">
        <v>2831</v>
      </c>
      <c r="C1379" t="s">
        <v>10503</v>
      </c>
      <c r="D1379" s="47" t="s">
        <v>6741</v>
      </c>
      <c r="E1379" s="47">
        <v>43997.637352118058</v>
      </c>
      <c r="F1379" s="48">
        <v>2.6666666666666665</v>
      </c>
      <c r="G1379" s="49">
        <v>19319</v>
      </c>
      <c r="H1379" t="s">
        <v>238</v>
      </c>
      <c r="I1379">
        <v>0</v>
      </c>
      <c r="J1379">
        <v>0</v>
      </c>
      <c r="K1379" t="s">
        <v>246</v>
      </c>
      <c r="L1379" t="s">
        <v>2186</v>
      </c>
      <c r="M1379" t="s">
        <v>10504</v>
      </c>
      <c r="N1379" t="s">
        <v>254</v>
      </c>
      <c r="O1379" t="s">
        <v>568</v>
      </c>
    </row>
    <row r="1380" spans="1:15" x14ac:dyDescent="0.3">
      <c r="A1380" t="s">
        <v>2831</v>
      </c>
      <c r="B1380" t="s">
        <v>2831</v>
      </c>
      <c r="C1380" t="s">
        <v>6205</v>
      </c>
      <c r="D1380" s="47" t="s">
        <v>2617</v>
      </c>
      <c r="E1380" s="47">
        <v>43977.494864618056</v>
      </c>
      <c r="F1380" s="48">
        <v>2.75</v>
      </c>
      <c r="G1380" s="49">
        <v>24837</v>
      </c>
      <c r="H1380" t="s">
        <v>249</v>
      </c>
      <c r="I1380">
        <v>0</v>
      </c>
      <c r="J1380">
        <v>0</v>
      </c>
      <c r="K1380" t="s">
        <v>242</v>
      </c>
      <c r="L1380" t="s">
        <v>2173</v>
      </c>
      <c r="M1380" t="s">
        <v>6206</v>
      </c>
      <c r="N1380" t="s">
        <v>254</v>
      </c>
      <c r="O1380" t="s">
        <v>568</v>
      </c>
    </row>
    <row r="1381" spans="1:15" x14ac:dyDescent="0.3">
      <c r="A1381" t="s">
        <v>2831</v>
      </c>
      <c r="B1381" t="s">
        <v>2831</v>
      </c>
      <c r="C1381" t="s">
        <v>3199</v>
      </c>
      <c r="D1381" s="47" t="s">
        <v>2933</v>
      </c>
      <c r="E1381" s="47">
        <v>43973.427615775465</v>
      </c>
      <c r="F1381" s="48">
        <v>2.75</v>
      </c>
      <c r="G1381" s="49">
        <v>40124</v>
      </c>
      <c r="H1381" t="s">
        <v>238</v>
      </c>
      <c r="I1381">
        <v>0</v>
      </c>
      <c r="J1381">
        <v>0</v>
      </c>
      <c r="K1381" t="s">
        <v>242</v>
      </c>
      <c r="L1381" t="s">
        <v>2160</v>
      </c>
      <c r="M1381" t="s">
        <v>2936</v>
      </c>
      <c r="N1381" t="s">
        <v>2147</v>
      </c>
      <c r="O1381" t="s">
        <v>568</v>
      </c>
    </row>
    <row r="1382" spans="1:15" x14ac:dyDescent="0.3">
      <c r="A1382" t="s">
        <v>2831</v>
      </c>
      <c r="B1382" t="s">
        <v>2831</v>
      </c>
      <c r="C1382" t="s">
        <v>6600</v>
      </c>
      <c r="D1382" s="47" t="s">
        <v>6425</v>
      </c>
      <c r="E1382" s="47">
        <v>43971.495571261577</v>
      </c>
      <c r="F1382" s="48">
        <v>2.75</v>
      </c>
      <c r="G1382" s="49">
        <v>8441</v>
      </c>
      <c r="H1382" t="s">
        <v>238</v>
      </c>
      <c r="I1382">
        <v>0</v>
      </c>
      <c r="J1382">
        <v>0</v>
      </c>
      <c r="K1382" t="s">
        <v>242</v>
      </c>
      <c r="L1382" t="s">
        <v>2186</v>
      </c>
      <c r="M1382" t="s">
        <v>6601</v>
      </c>
      <c r="N1382" t="s">
        <v>2147</v>
      </c>
      <c r="O1382" t="s">
        <v>568</v>
      </c>
    </row>
    <row r="1383" spans="1:15" x14ac:dyDescent="0.3">
      <c r="A1383" t="s">
        <v>2831</v>
      </c>
      <c r="B1383" t="s">
        <v>2831</v>
      </c>
      <c r="C1383" t="s">
        <v>3449</v>
      </c>
      <c r="D1383" s="47" t="s">
        <v>3448</v>
      </c>
      <c r="E1383" s="47">
        <v>43967.484782604166</v>
      </c>
      <c r="F1383" s="48">
        <v>2.75</v>
      </c>
      <c r="G1383" s="49">
        <v>22267</v>
      </c>
      <c r="H1383" t="s">
        <v>238</v>
      </c>
      <c r="I1383">
        <v>0</v>
      </c>
      <c r="J1383">
        <v>0</v>
      </c>
      <c r="K1383" t="s">
        <v>246</v>
      </c>
      <c r="L1383" t="s">
        <v>2186</v>
      </c>
      <c r="M1383" t="s">
        <v>3450</v>
      </c>
      <c r="N1383" t="s">
        <v>254</v>
      </c>
      <c r="O1383" t="s">
        <v>568</v>
      </c>
    </row>
    <row r="1384" spans="1:15" x14ac:dyDescent="0.3">
      <c r="A1384" t="s">
        <v>2831</v>
      </c>
      <c r="B1384" t="s">
        <v>2831</v>
      </c>
      <c r="C1384" t="s">
        <v>6947</v>
      </c>
      <c r="D1384" s="47" t="s">
        <v>5546</v>
      </c>
      <c r="E1384" s="47">
        <v>43962.683309953703</v>
      </c>
      <c r="F1384" s="48">
        <v>2.75</v>
      </c>
      <c r="G1384" s="49">
        <v>99433</v>
      </c>
      <c r="H1384" t="s">
        <v>238</v>
      </c>
      <c r="I1384">
        <v>0</v>
      </c>
      <c r="J1384">
        <v>0</v>
      </c>
      <c r="K1384" t="s">
        <v>242</v>
      </c>
      <c r="L1384" t="s">
        <v>2186</v>
      </c>
      <c r="M1384" t="s">
        <v>6948</v>
      </c>
      <c r="N1384" t="s">
        <v>254</v>
      </c>
      <c r="O1384" t="s">
        <v>568</v>
      </c>
    </row>
    <row r="1385" spans="1:15" x14ac:dyDescent="0.3">
      <c r="A1385" t="s">
        <v>2831</v>
      </c>
      <c r="B1385" t="s">
        <v>2831</v>
      </c>
      <c r="C1385" t="s">
        <v>3981</v>
      </c>
      <c r="D1385" s="47" t="s">
        <v>3619</v>
      </c>
      <c r="E1385" s="47">
        <v>43979.406933877312</v>
      </c>
      <c r="F1385" s="48">
        <v>2.75</v>
      </c>
      <c r="G1385" s="49">
        <v>89938</v>
      </c>
      <c r="H1385" t="s">
        <v>238</v>
      </c>
      <c r="I1385">
        <v>0</v>
      </c>
      <c r="J1385">
        <v>0</v>
      </c>
      <c r="K1385" t="s">
        <v>242</v>
      </c>
      <c r="L1385" t="s">
        <v>2186</v>
      </c>
      <c r="M1385" t="s">
        <v>3982</v>
      </c>
      <c r="N1385" t="s">
        <v>254</v>
      </c>
      <c r="O1385" t="s">
        <v>568</v>
      </c>
    </row>
    <row r="1386" spans="1:15" x14ac:dyDescent="0.3">
      <c r="A1386" t="s">
        <v>2831</v>
      </c>
      <c r="B1386" t="s">
        <v>2831</v>
      </c>
      <c r="C1386" t="s">
        <v>7172</v>
      </c>
      <c r="D1386" s="47" t="s">
        <v>5945</v>
      </c>
      <c r="E1386" s="47">
        <v>43973.710266817128</v>
      </c>
      <c r="F1386" s="48">
        <v>2.75</v>
      </c>
      <c r="G1386" s="49">
        <v>47529</v>
      </c>
      <c r="H1386" t="s">
        <v>249</v>
      </c>
      <c r="I1386">
        <v>0</v>
      </c>
      <c r="J1386">
        <v>0</v>
      </c>
      <c r="K1386" t="s">
        <v>236</v>
      </c>
      <c r="L1386" t="s">
        <v>2186</v>
      </c>
      <c r="M1386" t="s">
        <v>7173</v>
      </c>
      <c r="N1386" t="s">
        <v>254</v>
      </c>
      <c r="O1386" t="s">
        <v>568</v>
      </c>
    </row>
    <row r="1387" spans="1:15" x14ac:dyDescent="0.3">
      <c r="A1387" t="s">
        <v>2831</v>
      </c>
      <c r="B1387" t="s">
        <v>2831</v>
      </c>
      <c r="C1387" t="s">
        <v>8088</v>
      </c>
      <c r="D1387" s="47" t="s">
        <v>6186</v>
      </c>
      <c r="E1387" s="47">
        <v>43979.40632318287</v>
      </c>
      <c r="F1387" s="48">
        <v>2.75</v>
      </c>
      <c r="G1387" s="49">
        <v>33123</v>
      </c>
      <c r="H1387" t="s">
        <v>238</v>
      </c>
      <c r="I1387">
        <v>0</v>
      </c>
      <c r="J1387">
        <v>0</v>
      </c>
      <c r="K1387" t="s">
        <v>236</v>
      </c>
      <c r="L1387" t="s">
        <v>2186</v>
      </c>
      <c r="M1387" t="s">
        <v>8089</v>
      </c>
      <c r="N1387" t="s">
        <v>254</v>
      </c>
      <c r="O1387" t="s">
        <v>568</v>
      </c>
    </row>
    <row r="1388" spans="1:15" x14ac:dyDescent="0.3">
      <c r="A1388" t="s">
        <v>2831</v>
      </c>
      <c r="B1388" t="s">
        <v>2831</v>
      </c>
      <c r="C1388" t="s">
        <v>8866</v>
      </c>
      <c r="D1388" s="47" t="s">
        <v>5867</v>
      </c>
      <c r="E1388" s="47">
        <v>43969.641708912037</v>
      </c>
      <c r="F1388" s="48">
        <v>2.75</v>
      </c>
      <c r="G1388" s="49">
        <v>37569</v>
      </c>
      <c r="H1388" t="s">
        <v>238</v>
      </c>
      <c r="I1388">
        <v>0</v>
      </c>
      <c r="J1388">
        <v>0</v>
      </c>
      <c r="K1388" t="s">
        <v>241</v>
      </c>
      <c r="L1388" t="s">
        <v>2186</v>
      </c>
      <c r="M1388" t="s">
        <v>8867</v>
      </c>
      <c r="N1388" t="s">
        <v>254</v>
      </c>
      <c r="O1388" t="s">
        <v>568</v>
      </c>
    </row>
    <row r="1389" spans="1:15" x14ac:dyDescent="0.3">
      <c r="A1389" t="s">
        <v>2831</v>
      </c>
      <c r="B1389" t="s">
        <v>2831</v>
      </c>
      <c r="C1389" t="s">
        <v>9381</v>
      </c>
      <c r="D1389" s="47" t="s">
        <v>6361</v>
      </c>
      <c r="E1389" s="47">
        <v>43972.592357141206</v>
      </c>
      <c r="F1389" s="48">
        <v>2.75</v>
      </c>
      <c r="G1389" s="49">
        <v>70861</v>
      </c>
      <c r="H1389" t="s">
        <v>249</v>
      </c>
      <c r="I1389">
        <v>0</v>
      </c>
      <c r="J1389">
        <v>0</v>
      </c>
      <c r="K1389" t="s">
        <v>246</v>
      </c>
      <c r="L1389" t="s">
        <v>2186</v>
      </c>
      <c r="M1389" t="s">
        <v>9382</v>
      </c>
      <c r="N1389" t="s">
        <v>254</v>
      </c>
      <c r="O1389" t="s">
        <v>568</v>
      </c>
    </row>
    <row r="1390" spans="1:15" x14ac:dyDescent="0.3">
      <c r="A1390" t="s">
        <v>2831</v>
      </c>
      <c r="B1390" t="s">
        <v>2831</v>
      </c>
      <c r="C1390" t="s">
        <v>10310</v>
      </c>
      <c r="D1390" s="47" t="s">
        <v>5475</v>
      </c>
      <c r="E1390" s="47">
        <v>43973.42699039352</v>
      </c>
      <c r="F1390" s="48">
        <v>2.75</v>
      </c>
      <c r="G1390" s="49">
        <v>79467</v>
      </c>
      <c r="H1390" t="s">
        <v>238</v>
      </c>
      <c r="I1390">
        <v>0</v>
      </c>
      <c r="J1390">
        <v>0</v>
      </c>
      <c r="K1390" t="s">
        <v>239</v>
      </c>
      <c r="L1390" t="s">
        <v>2186</v>
      </c>
      <c r="M1390" t="s">
        <v>10311</v>
      </c>
      <c r="N1390" t="s">
        <v>254</v>
      </c>
      <c r="O1390" t="s">
        <v>568</v>
      </c>
    </row>
    <row r="1391" spans="1:15" x14ac:dyDescent="0.3">
      <c r="A1391" t="s">
        <v>2831</v>
      </c>
      <c r="B1391" t="s">
        <v>2831</v>
      </c>
      <c r="C1391" t="s">
        <v>5035</v>
      </c>
      <c r="D1391" s="47" t="s">
        <v>2689</v>
      </c>
      <c r="E1391" s="47">
        <v>43979.405478275461</v>
      </c>
      <c r="F1391" s="48">
        <v>2.75</v>
      </c>
      <c r="G1391" s="49">
        <v>25983</v>
      </c>
      <c r="H1391" t="s">
        <v>238</v>
      </c>
      <c r="I1391">
        <v>0</v>
      </c>
      <c r="J1391">
        <v>0</v>
      </c>
      <c r="K1391" t="s">
        <v>236</v>
      </c>
      <c r="L1391" t="s">
        <v>2160</v>
      </c>
      <c r="M1391" t="s">
        <v>5036</v>
      </c>
      <c r="N1391" t="s">
        <v>254</v>
      </c>
      <c r="O1391" t="s">
        <v>568</v>
      </c>
    </row>
    <row r="1392" spans="1:15" x14ac:dyDescent="0.3">
      <c r="A1392" t="s">
        <v>2831</v>
      </c>
      <c r="B1392" t="s">
        <v>2831</v>
      </c>
      <c r="C1392" t="s">
        <v>2987</v>
      </c>
      <c r="D1392" s="47" t="s">
        <v>2973</v>
      </c>
      <c r="E1392" s="47">
        <v>43969.642338807869</v>
      </c>
      <c r="F1392" s="48">
        <v>2.75</v>
      </c>
      <c r="G1392" s="49">
        <v>84834</v>
      </c>
      <c r="H1392" t="s">
        <v>238</v>
      </c>
      <c r="I1392">
        <v>0</v>
      </c>
      <c r="J1392">
        <v>0</v>
      </c>
      <c r="K1392" t="s">
        <v>236</v>
      </c>
      <c r="L1392" t="s">
        <v>2160</v>
      </c>
      <c r="M1392" t="s">
        <v>2925</v>
      </c>
      <c r="N1392" t="s">
        <v>254</v>
      </c>
      <c r="O1392" t="s">
        <v>568</v>
      </c>
    </row>
    <row r="1393" spans="1:15" x14ac:dyDescent="0.3">
      <c r="A1393" t="s">
        <v>2831</v>
      </c>
      <c r="B1393" t="s">
        <v>2831</v>
      </c>
      <c r="C1393" t="s">
        <v>5744</v>
      </c>
      <c r="D1393" s="47" t="s">
        <v>5541</v>
      </c>
      <c r="E1393" s="47">
        <v>43934.403089733794</v>
      </c>
      <c r="F1393" s="48">
        <v>2.8333333333333335</v>
      </c>
      <c r="G1393" s="49">
        <v>51572</v>
      </c>
      <c r="H1393" t="s">
        <v>249</v>
      </c>
      <c r="I1393">
        <v>0</v>
      </c>
      <c r="J1393">
        <v>0</v>
      </c>
      <c r="K1393" t="s">
        <v>236</v>
      </c>
      <c r="L1393" t="s">
        <v>2186</v>
      </c>
      <c r="M1393" t="s">
        <v>5745</v>
      </c>
      <c r="N1393" t="s">
        <v>254</v>
      </c>
      <c r="O1393" t="s">
        <v>568</v>
      </c>
    </row>
    <row r="1394" spans="1:15" x14ac:dyDescent="0.3">
      <c r="A1394" t="s">
        <v>2831</v>
      </c>
      <c r="B1394" t="s">
        <v>2831</v>
      </c>
      <c r="C1394" t="s">
        <v>6323</v>
      </c>
      <c r="D1394" s="47" t="s">
        <v>5541</v>
      </c>
      <c r="E1394" s="47">
        <v>43925.439808993055</v>
      </c>
      <c r="F1394" s="48">
        <v>2.8333333333333335</v>
      </c>
      <c r="G1394" s="49">
        <v>29633</v>
      </c>
      <c r="H1394" t="s">
        <v>238</v>
      </c>
      <c r="I1394">
        <v>0</v>
      </c>
      <c r="J1394">
        <v>0</v>
      </c>
      <c r="K1394" t="s">
        <v>236</v>
      </c>
      <c r="L1394" t="s">
        <v>2186</v>
      </c>
      <c r="M1394" t="s">
        <v>6324</v>
      </c>
      <c r="N1394" t="s">
        <v>2147</v>
      </c>
      <c r="O1394" t="s">
        <v>568</v>
      </c>
    </row>
    <row r="1395" spans="1:15" x14ac:dyDescent="0.3">
      <c r="A1395" t="s">
        <v>2831</v>
      </c>
      <c r="B1395" t="s">
        <v>2831</v>
      </c>
      <c r="C1395" t="s">
        <v>6400</v>
      </c>
      <c r="D1395" s="47" t="s">
        <v>6203</v>
      </c>
      <c r="E1395" s="47">
        <v>43948.403588159723</v>
      </c>
      <c r="F1395" s="48">
        <v>2.8333333333333335</v>
      </c>
      <c r="G1395" s="49">
        <v>56827</v>
      </c>
      <c r="H1395" t="s">
        <v>238</v>
      </c>
      <c r="I1395">
        <v>0</v>
      </c>
      <c r="J1395">
        <v>0</v>
      </c>
      <c r="K1395" t="s">
        <v>242</v>
      </c>
      <c r="L1395" t="s">
        <v>2186</v>
      </c>
      <c r="M1395" t="s">
        <v>6401</v>
      </c>
      <c r="N1395" t="s">
        <v>254</v>
      </c>
      <c r="O1395" t="s">
        <v>568</v>
      </c>
    </row>
    <row r="1396" spans="1:15" x14ac:dyDescent="0.3">
      <c r="A1396" t="s">
        <v>2831</v>
      </c>
      <c r="B1396" t="s">
        <v>2831</v>
      </c>
      <c r="C1396" t="s">
        <v>3240</v>
      </c>
      <c r="D1396" s="47" t="s">
        <v>2943</v>
      </c>
      <c r="E1396" s="47">
        <v>43948.399192789351</v>
      </c>
      <c r="F1396" s="48">
        <v>2.8333333333333335</v>
      </c>
      <c r="G1396" s="49">
        <v>180254</v>
      </c>
      <c r="H1396" t="s">
        <v>238</v>
      </c>
      <c r="I1396">
        <v>0</v>
      </c>
      <c r="J1396">
        <v>0</v>
      </c>
      <c r="K1396" t="s">
        <v>242</v>
      </c>
      <c r="L1396" t="s">
        <v>2160</v>
      </c>
      <c r="M1396" t="s">
        <v>2941</v>
      </c>
      <c r="N1396" t="s">
        <v>254</v>
      </c>
      <c r="O1396" t="s">
        <v>568</v>
      </c>
    </row>
    <row r="1397" spans="1:15" x14ac:dyDescent="0.3">
      <c r="A1397" t="s">
        <v>2831</v>
      </c>
      <c r="B1397" t="s">
        <v>2831</v>
      </c>
      <c r="C1397" t="s">
        <v>6427</v>
      </c>
      <c r="D1397" s="47" t="s">
        <v>5475</v>
      </c>
      <c r="E1397" s="47">
        <v>43943.656410069445</v>
      </c>
      <c r="F1397" s="48">
        <v>2.8333333333333335</v>
      </c>
      <c r="G1397" s="49">
        <v>77253</v>
      </c>
      <c r="H1397" t="s">
        <v>238</v>
      </c>
      <c r="I1397">
        <v>0</v>
      </c>
      <c r="J1397">
        <v>0</v>
      </c>
      <c r="K1397" t="s">
        <v>241</v>
      </c>
      <c r="L1397" t="s">
        <v>2186</v>
      </c>
      <c r="M1397" t="s">
        <v>6428</v>
      </c>
      <c r="N1397" t="s">
        <v>254</v>
      </c>
      <c r="O1397" t="s">
        <v>568</v>
      </c>
    </row>
    <row r="1398" spans="1:15" x14ac:dyDescent="0.3">
      <c r="A1398" t="s">
        <v>2831</v>
      </c>
      <c r="B1398" t="s">
        <v>2831</v>
      </c>
      <c r="C1398" t="s">
        <v>4211</v>
      </c>
      <c r="D1398" s="47" t="s">
        <v>3448</v>
      </c>
      <c r="E1398" s="47">
        <v>43928.295861192128</v>
      </c>
      <c r="F1398" s="48">
        <v>2.8333333333333335</v>
      </c>
      <c r="G1398" s="49">
        <v>28873</v>
      </c>
      <c r="H1398" t="s">
        <v>238</v>
      </c>
      <c r="I1398">
        <v>0</v>
      </c>
      <c r="J1398">
        <v>0</v>
      </c>
      <c r="K1398" t="s">
        <v>241</v>
      </c>
      <c r="L1398" t="s">
        <v>2186</v>
      </c>
      <c r="M1398" t="s">
        <v>4212</v>
      </c>
      <c r="N1398" t="s">
        <v>2147</v>
      </c>
      <c r="O1398" t="s">
        <v>568</v>
      </c>
    </row>
    <row r="1399" spans="1:15" x14ac:dyDescent="0.3">
      <c r="A1399" t="s">
        <v>2831</v>
      </c>
      <c r="B1399" t="s">
        <v>2831</v>
      </c>
      <c r="C1399" t="s">
        <v>6548</v>
      </c>
      <c r="D1399" s="47" t="s">
        <v>2619</v>
      </c>
      <c r="E1399" s="47">
        <v>43943.575711192127</v>
      </c>
      <c r="F1399" s="48">
        <v>2.8333333333333335</v>
      </c>
      <c r="G1399" s="49">
        <v>130920</v>
      </c>
      <c r="H1399" t="s">
        <v>249</v>
      </c>
      <c r="I1399">
        <v>0</v>
      </c>
      <c r="J1399">
        <v>0</v>
      </c>
      <c r="K1399" t="s">
        <v>236</v>
      </c>
      <c r="L1399" t="s">
        <v>2160</v>
      </c>
      <c r="M1399" t="s">
        <v>6549</v>
      </c>
      <c r="N1399" t="s">
        <v>254</v>
      </c>
      <c r="O1399" t="s">
        <v>568</v>
      </c>
    </row>
    <row r="1400" spans="1:15" x14ac:dyDescent="0.3">
      <c r="A1400" t="s">
        <v>2831</v>
      </c>
      <c r="B1400" t="s">
        <v>2831</v>
      </c>
      <c r="C1400" t="s">
        <v>6905</v>
      </c>
      <c r="D1400" s="47" t="s">
        <v>6472</v>
      </c>
      <c r="E1400" s="47">
        <v>43950.677523692131</v>
      </c>
      <c r="F1400" s="48">
        <v>2.8333333333333335</v>
      </c>
      <c r="G1400" s="49">
        <v>37773</v>
      </c>
      <c r="H1400" t="s">
        <v>238</v>
      </c>
      <c r="I1400">
        <v>0</v>
      </c>
      <c r="J1400">
        <v>0</v>
      </c>
      <c r="K1400" t="s">
        <v>236</v>
      </c>
      <c r="L1400" t="s">
        <v>2186</v>
      </c>
      <c r="M1400" t="s">
        <v>6906</v>
      </c>
      <c r="N1400" t="s">
        <v>254</v>
      </c>
      <c r="O1400" t="s">
        <v>568</v>
      </c>
    </row>
    <row r="1401" spans="1:15" x14ac:dyDescent="0.3">
      <c r="A1401" t="s">
        <v>2831</v>
      </c>
      <c r="B1401" t="s">
        <v>2831</v>
      </c>
      <c r="C1401" t="s">
        <v>5198</v>
      </c>
      <c r="D1401" s="47" t="s">
        <v>2672</v>
      </c>
      <c r="E1401" s="47">
        <v>43941.569059259258</v>
      </c>
      <c r="F1401" s="48">
        <v>2.8333333333333335</v>
      </c>
      <c r="G1401" s="49">
        <v>25916</v>
      </c>
      <c r="H1401" t="s">
        <v>249</v>
      </c>
      <c r="I1401">
        <v>0</v>
      </c>
      <c r="J1401">
        <v>0</v>
      </c>
      <c r="K1401" t="s">
        <v>241</v>
      </c>
      <c r="L1401" t="s">
        <v>2160</v>
      </c>
      <c r="M1401" t="s">
        <v>3939</v>
      </c>
      <c r="N1401" t="s">
        <v>254</v>
      </c>
      <c r="O1401" t="s">
        <v>568</v>
      </c>
    </row>
    <row r="1402" spans="1:15" x14ac:dyDescent="0.3">
      <c r="A1402" t="s">
        <v>2831</v>
      </c>
      <c r="B1402" t="s">
        <v>2831</v>
      </c>
      <c r="C1402" t="s">
        <v>3263</v>
      </c>
      <c r="D1402" s="47" t="s">
        <v>2994</v>
      </c>
      <c r="E1402" s="47">
        <v>43925.439071990739</v>
      </c>
      <c r="F1402" s="48">
        <v>2.8333333333333335</v>
      </c>
      <c r="G1402" s="49">
        <v>28573</v>
      </c>
      <c r="H1402" t="s">
        <v>238</v>
      </c>
      <c r="I1402">
        <v>0</v>
      </c>
      <c r="J1402">
        <v>0</v>
      </c>
      <c r="K1402" t="s">
        <v>236</v>
      </c>
      <c r="L1402" t="s">
        <v>2160</v>
      </c>
      <c r="M1402" t="s">
        <v>2999</v>
      </c>
      <c r="N1402" t="s">
        <v>254</v>
      </c>
      <c r="O1402" t="s">
        <v>568</v>
      </c>
    </row>
    <row r="1403" spans="1:15" x14ac:dyDescent="0.3">
      <c r="A1403" t="s">
        <v>2831</v>
      </c>
      <c r="B1403" t="s">
        <v>2831</v>
      </c>
      <c r="C1403" t="s">
        <v>9365</v>
      </c>
      <c r="D1403" s="47" t="s">
        <v>2691</v>
      </c>
      <c r="E1403" s="47">
        <v>43950.444874155095</v>
      </c>
      <c r="F1403" s="48">
        <v>2.8333333333333335</v>
      </c>
      <c r="G1403" s="49">
        <v>63244</v>
      </c>
      <c r="H1403" t="s">
        <v>249</v>
      </c>
      <c r="I1403">
        <v>0</v>
      </c>
      <c r="J1403">
        <v>0</v>
      </c>
      <c r="K1403" t="s">
        <v>242</v>
      </c>
      <c r="L1403" t="s">
        <v>2160</v>
      </c>
      <c r="M1403" t="s">
        <v>9366</v>
      </c>
      <c r="N1403" t="s">
        <v>254</v>
      </c>
      <c r="O1403" t="s">
        <v>568</v>
      </c>
    </row>
    <row r="1404" spans="1:15" x14ac:dyDescent="0.3">
      <c r="A1404" t="s">
        <v>2831</v>
      </c>
      <c r="B1404" t="s">
        <v>2831</v>
      </c>
      <c r="C1404" t="s">
        <v>9431</v>
      </c>
      <c r="D1404" s="47" t="s">
        <v>4423</v>
      </c>
      <c r="E1404" s="47">
        <v>43951.424884756947</v>
      </c>
      <c r="F1404" s="48">
        <v>2.8333333333333335</v>
      </c>
      <c r="G1404" s="49">
        <v>50357</v>
      </c>
      <c r="H1404" t="s">
        <v>249</v>
      </c>
      <c r="I1404">
        <v>0</v>
      </c>
      <c r="J1404">
        <v>0</v>
      </c>
      <c r="K1404" t="s">
        <v>242</v>
      </c>
      <c r="L1404" t="s">
        <v>2160</v>
      </c>
      <c r="M1404" t="s">
        <v>4381</v>
      </c>
      <c r="N1404" t="s">
        <v>254</v>
      </c>
      <c r="O1404" t="s">
        <v>568</v>
      </c>
    </row>
    <row r="1405" spans="1:15" x14ac:dyDescent="0.3">
      <c r="A1405" t="s">
        <v>2831</v>
      </c>
      <c r="B1405" t="s">
        <v>2831</v>
      </c>
      <c r="C1405" t="s">
        <v>9807</v>
      </c>
      <c r="D1405" s="47" t="s">
        <v>5472</v>
      </c>
      <c r="E1405" s="47">
        <v>43930.463376736108</v>
      </c>
      <c r="F1405" s="48">
        <v>2.8333333333333335</v>
      </c>
      <c r="G1405" s="49">
        <v>11122</v>
      </c>
      <c r="H1405" t="s">
        <v>238</v>
      </c>
      <c r="I1405">
        <v>0</v>
      </c>
      <c r="J1405">
        <v>0</v>
      </c>
      <c r="K1405" t="s">
        <v>241</v>
      </c>
      <c r="L1405" t="s">
        <v>2186</v>
      </c>
      <c r="M1405" t="s">
        <v>9808</v>
      </c>
      <c r="N1405" t="s">
        <v>254</v>
      </c>
      <c r="O1405" t="s">
        <v>568</v>
      </c>
    </row>
    <row r="1406" spans="1:15" x14ac:dyDescent="0.3">
      <c r="A1406" t="s">
        <v>2831</v>
      </c>
      <c r="B1406" t="s">
        <v>2831</v>
      </c>
      <c r="C1406" t="s">
        <v>4857</v>
      </c>
      <c r="D1406" s="47" t="s">
        <v>2631</v>
      </c>
      <c r="E1406" s="47">
        <v>43951.643343020834</v>
      </c>
      <c r="F1406" s="48">
        <v>2.8333333333333335</v>
      </c>
      <c r="G1406" s="49">
        <v>70442</v>
      </c>
      <c r="H1406" t="s">
        <v>249</v>
      </c>
      <c r="I1406">
        <v>0</v>
      </c>
      <c r="J1406">
        <v>0</v>
      </c>
      <c r="K1406" t="s">
        <v>236</v>
      </c>
      <c r="L1406" t="s">
        <v>2160</v>
      </c>
      <c r="M1406" t="s">
        <v>4858</v>
      </c>
      <c r="N1406" t="s">
        <v>2147</v>
      </c>
      <c r="O1406" t="s">
        <v>568</v>
      </c>
    </row>
    <row r="1407" spans="1:15" x14ac:dyDescent="0.3">
      <c r="A1407" t="s">
        <v>2831</v>
      </c>
      <c r="B1407" t="s">
        <v>2831</v>
      </c>
      <c r="C1407" t="s">
        <v>10537</v>
      </c>
      <c r="D1407" s="47" t="s">
        <v>2664</v>
      </c>
      <c r="E1407" s="47">
        <v>43951.483604479166</v>
      </c>
      <c r="F1407" s="48">
        <v>2.8333333333333335</v>
      </c>
      <c r="G1407" s="49">
        <v>46792</v>
      </c>
      <c r="H1407" t="s">
        <v>238</v>
      </c>
      <c r="I1407">
        <v>1</v>
      </c>
      <c r="J1407">
        <v>389.49</v>
      </c>
      <c r="K1407" t="s">
        <v>242</v>
      </c>
      <c r="L1407" t="s">
        <v>2160</v>
      </c>
      <c r="M1407" t="s">
        <v>10538</v>
      </c>
      <c r="N1407" t="s">
        <v>254</v>
      </c>
      <c r="O1407" t="s">
        <v>568</v>
      </c>
    </row>
    <row r="1408" spans="1:15" x14ac:dyDescent="0.3">
      <c r="A1408" t="s">
        <v>2831</v>
      </c>
      <c r="B1408" t="s">
        <v>2831</v>
      </c>
      <c r="C1408" t="s">
        <v>5848</v>
      </c>
      <c r="D1408" s="47" t="s">
        <v>5686</v>
      </c>
      <c r="E1408" s="47">
        <v>43920.727584988424</v>
      </c>
      <c r="F1408" s="48">
        <v>2.9166666666666665</v>
      </c>
      <c r="G1408" s="49">
        <v>14037</v>
      </c>
      <c r="H1408" t="s">
        <v>238</v>
      </c>
      <c r="I1408">
        <v>0</v>
      </c>
      <c r="J1408">
        <v>0</v>
      </c>
      <c r="K1408" t="s">
        <v>236</v>
      </c>
      <c r="L1408" t="s">
        <v>2186</v>
      </c>
      <c r="M1408" t="s">
        <v>5849</v>
      </c>
      <c r="N1408" t="s">
        <v>254</v>
      </c>
      <c r="O1408" t="s">
        <v>568</v>
      </c>
    </row>
    <row r="1409" spans="1:15" x14ac:dyDescent="0.3">
      <c r="A1409" t="s">
        <v>2831</v>
      </c>
      <c r="B1409" t="s">
        <v>2831</v>
      </c>
      <c r="C1409" t="s">
        <v>6050</v>
      </c>
      <c r="D1409" s="47" t="s">
        <v>5978</v>
      </c>
      <c r="E1409" s="47">
        <v>43892.376280520832</v>
      </c>
      <c r="F1409" s="48">
        <v>2.9166666666666665</v>
      </c>
      <c r="G1409" s="49">
        <v>124806</v>
      </c>
      <c r="H1409" t="s">
        <v>249</v>
      </c>
      <c r="I1409">
        <v>0</v>
      </c>
      <c r="J1409">
        <v>0</v>
      </c>
      <c r="K1409" t="s">
        <v>242</v>
      </c>
      <c r="L1409" t="s">
        <v>2186</v>
      </c>
      <c r="M1409" t="s">
        <v>6051</v>
      </c>
      <c r="N1409" t="s">
        <v>254</v>
      </c>
      <c r="O1409" t="s">
        <v>568</v>
      </c>
    </row>
    <row r="1410" spans="1:15" x14ac:dyDescent="0.3">
      <c r="A1410" t="s">
        <v>2831</v>
      </c>
      <c r="B1410" t="s">
        <v>2831</v>
      </c>
      <c r="C1410" t="s">
        <v>6056</v>
      </c>
      <c r="D1410" s="47" t="s">
        <v>5731</v>
      </c>
      <c r="E1410" s="47">
        <v>43921.714979548611</v>
      </c>
      <c r="F1410" s="48">
        <v>2.9166666666666665</v>
      </c>
      <c r="G1410" s="49">
        <v>90790</v>
      </c>
      <c r="H1410" t="s">
        <v>249</v>
      </c>
      <c r="I1410">
        <v>0</v>
      </c>
      <c r="J1410">
        <v>0</v>
      </c>
      <c r="K1410" t="s">
        <v>242</v>
      </c>
      <c r="L1410" t="s">
        <v>2186</v>
      </c>
      <c r="M1410" t="s">
        <v>6057</v>
      </c>
      <c r="N1410" t="s">
        <v>254</v>
      </c>
      <c r="O1410" t="s">
        <v>568</v>
      </c>
    </row>
    <row r="1411" spans="1:15" x14ac:dyDescent="0.3">
      <c r="A1411" t="s">
        <v>2831</v>
      </c>
      <c r="B1411" t="s">
        <v>2831</v>
      </c>
      <c r="C1411" t="s">
        <v>6099</v>
      </c>
      <c r="D1411" s="47" t="s">
        <v>2515</v>
      </c>
      <c r="E1411" s="47">
        <v>43916.741846724537</v>
      </c>
      <c r="F1411" s="48">
        <v>2.9166666666666665</v>
      </c>
      <c r="G1411" s="49">
        <v>33318</v>
      </c>
      <c r="H1411" t="s">
        <v>249</v>
      </c>
      <c r="I1411">
        <v>0</v>
      </c>
      <c r="J1411">
        <v>0</v>
      </c>
      <c r="K1411" t="s">
        <v>236</v>
      </c>
      <c r="L1411" t="s">
        <v>2176</v>
      </c>
      <c r="M1411" t="s">
        <v>6100</v>
      </c>
      <c r="N1411" t="s">
        <v>2147</v>
      </c>
      <c r="O1411" t="s">
        <v>568</v>
      </c>
    </row>
    <row r="1412" spans="1:15" x14ac:dyDescent="0.3">
      <c r="A1412" t="s">
        <v>2831</v>
      </c>
      <c r="B1412" t="s">
        <v>2831</v>
      </c>
      <c r="C1412" t="s">
        <v>6179</v>
      </c>
      <c r="D1412" s="47" t="s">
        <v>5659</v>
      </c>
      <c r="E1412" s="47">
        <v>43907.744796180552</v>
      </c>
      <c r="F1412" s="48">
        <v>2.9166666666666665</v>
      </c>
      <c r="G1412" s="49">
        <v>260657</v>
      </c>
      <c r="H1412" t="s">
        <v>238</v>
      </c>
      <c r="I1412">
        <v>0</v>
      </c>
      <c r="J1412">
        <v>0</v>
      </c>
      <c r="K1412" t="s">
        <v>242</v>
      </c>
      <c r="L1412" t="s">
        <v>2186</v>
      </c>
      <c r="M1412" t="s">
        <v>6180</v>
      </c>
      <c r="N1412" t="s">
        <v>254</v>
      </c>
      <c r="O1412" t="s">
        <v>568</v>
      </c>
    </row>
    <row r="1413" spans="1:15" x14ac:dyDescent="0.3">
      <c r="A1413" t="s">
        <v>2831</v>
      </c>
      <c r="B1413" t="s">
        <v>2831</v>
      </c>
      <c r="C1413" t="s">
        <v>3759</v>
      </c>
      <c r="D1413" s="47" t="s">
        <v>3411</v>
      </c>
      <c r="E1413" s="47">
        <v>43910.772276157404</v>
      </c>
      <c r="F1413" s="48">
        <v>2.9166666666666665</v>
      </c>
      <c r="G1413" s="49">
        <v>32632</v>
      </c>
      <c r="H1413" t="s">
        <v>238</v>
      </c>
      <c r="I1413">
        <v>0</v>
      </c>
      <c r="J1413">
        <v>0</v>
      </c>
      <c r="K1413" t="s">
        <v>246</v>
      </c>
      <c r="L1413" t="s">
        <v>2186</v>
      </c>
      <c r="M1413" t="s">
        <v>3760</v>
      </c>
      <c r="N1413" t="s">
        <v>254</v>
      </c>
      <c r="O1413" t="s">
        <v>568</v>
      </c>
    </row>
    <row r="1414" spans="1:15" x14ac:dyDescent="0.3">
      <c r="A1414" t="s">
        <v>2831</v>
      </c>
      <c r="B1414" t="s">
        <v>2831</v>
      </c>
      <c r="C1414" t="s">
        <v>6469</v>
      </c>
      <c r="D1414" s="47" t="s">
        <v>5549</v>
      </c>
      <c r="E1414" s="47">
        <v>43921.709349502315</v>
      </c>
      <c r="F1414" s="48">
        <v>2.9166666666666665</v>
      </c>
      <c r="G1414" s="49">
        <v>50283</v>
      </c>
      <c r="H1414" t="s">
        <v>238</v>
      </c>
      <c r="I1414">
        <v>0</v>
      </c>
      <c r="J1414">
        <v>0</v>
      </c>
      <c r="K1414" t="s">
        <v>242</v>
      </c>
      <c r="L1414" t="s">
        <v>2186</v>
      </c>
      <c r="M1414" t="s">
        <v>6470</v>
      </c>
      <c r="N1414" t="s">
        <v>254</v>
      </c>
      <c r="O1414" t="s">
        <v>568</v>
      </c>
    </row>
    <row r="1415" spans="1:15" x14ac:dyDescent="0.3">
      <c r="A1415" t="s">
        <v>2831</v>
      </c>
      <c r="B1415" t="s">
        <v>2831</v>
      </c>
      <c r="C1415" t="s">
        <v>6581</v>
      </c>
      <c r="D1415" s="47" t="s">
        <v>5527</v>
      </c>
      <c r="E1415" s="47">
        <v>43902.751621446761</v>
      </c>
      <c r="F1415" s="48">
        <v>2.9166666666666665</v>
      </c>
      <c r="G1415" s="49">
        <v>64047</v>
      </c>
      <c r="H1415" t="s">
        <v>238</v>
      </c>
      <c r="I1415">
        <v>0</v>
      </c>
      <c r="J1415">
        <v>0</v>
      </c>
      <c r="K1415" t="s">
        <v>246</v>
      </c>
      <c r="L1415" t="s">
        <v>2186</v>
      </c>
      <c r="M1415" t="s">
        <v>6582</v>
      </c>
      <c r="N1415" t="s">
        <v>254</v>
      </c>
      <c r="O1415" t="s">
        <v>568</v>
      </c>
    </row>
    <row r="1416" spans="1:15" x14ac:dyDescent="0.3">
      <c r="A1416" t="s">
        <v>2831</v>
      </c>
      <c r="B1416" t="s">
        <v>2831</v>
      </c>
      <c r="C1416" t="s">
        <v>6770</v>
      </c>
      <c r="D1416" s="47" t="s">
        <v>5466</v>
      </c>
      <c r="E1416" s="47">
        <v>43921.678644178239</v>
      </c>
      <c r="F1416" s="48">
        <v>2.9166666666666665</v>
      </c>
      <c r="G1416" s="49">
        <v>44996</v>
      </c>
      <c r="H1416" t="s">
        <v>238</v>
      </c>
      <c r="I1416">
        <v>0</v>
      </c>
      <c r="J1416">
        <v>0</v>
      </c>
      <c r="K1416" t="s">
        <v>242</v>
      </c>
      <c r="L1416" t="s">
        <v>2186</v>
      </c>
      <c r="M1416" t="s">
        <v>6771</v>
      </c>
      <c r="N1416" t="s">
        <v>254</v>
      </c>
      <c r="O1416" t="s">
        <v>568</v>
      </c>
    </row>
    <row r="1417" spans="1:15" x14ac:dyDescent="0.3">
      <c r="A1417" t="s">
        <v>2831</v>
      </c>
      <c r="B1417" t="s">
        <v>2831</v>
      </c>
      <c r="C1417" t="s">
        <v>4150</v>
      </c>
      <c r="D1417" s="47" t="s">
        <v>3453</v>
      </c>
      <c r="E1417" s="47">
        <v>43901.642506678239</v>
      </c>
      <c r="F1417" s="48">
        <v>2.9166666666666665</v>
      </c>
      <c r="G1417" s="49">
        <v>107623</v>
      </c>
      <c r="H1417" t="s">
        <v>249</v>
      </c>
      <c r="I1417">
        <v>0</v>
      </c>
      <c r="J1417">
        <v>0</v>
      </c>
      <c r="K1417" t="s">
        <v>246</v>
      </c>
      <c r="L1417" t="s">
        <v>2186</v>
      </c>
      <c r="M1417" t="s">
        <v>4152</v>
      </c>
      <c r="N1417" t="s">
        <v>254</v>
      </c>
      <c r="O1417" t="s">
        <v>568</v>
      </c>
    </row>
    <row r="1418" spans="1:15" x14ac:dyDescent="0.3">
      <c r="A1418" t="s">
        <v>2831</v>
      </c>
      <c r="B1418" t="s">
        <v>2831</v>
      </c>
      <c r="C1418" t="s">
        <v>6874</v>
      </c>
      <c r="D1418" s="47" t="s">
        <v>2636</v>
      </c>
      <c r="E1418" s="47">
        <v>43900.734560034725</v>
      </c>
      <c r="F1418" s="48">
        <v>2.9166666666666665</v>
      </c>
      <c r="G1418" s="49">
        <v>81083</v>
      </c>
      <c r="H1418" t="s">
        <v>238</v>
      </c>
      <c r="I1418">
        <v>0</v>
      </c>
      <c r="J1418">
        <v>0</v>
      </c>
      <c r="K1418" t="s">
        <v>246</v>
      </c>
      <c r="L1418" t="s">
        <v>2160</v>
      </c>
      <c r="M1418" t="s">
        <v>6875</v>
      </c>
      <c r="N1418" t="s">
        <v>254</v>
      </c>
      <c r="O1418" t="s">
        <v>568</v>
      </c>
    </row>
    <row r="1419" spans="1:15" x14ac:dyDescent="0.3">
      <c r="A1419" t="s">
        <v>2831</v>
      </c>
      <c r="B1419" t="s">
        <v>2831</v>
      </c>
      <c r="C1419" t="s">
        <v>7043</v>
      </c>
      <c r="D1419" s="47" t="s">
        <v>2654</v>
      </c>
      <c r="E1419" s="47">
        <v>43921.494111805558</v>
      </c>
      <c r="F1419" s="48">
        <v>2.9166666666666665</v>
      </c>
      <c r="G1419" s="49">
        <v>104104</v>
      </c>
      <c r="H1419" t="s">
        <v>249</v>
      </c>
      <c r="I1419">
        <v>0</v>
      </c>
      <c r="J1419">
        <v>0</v>
      </c>
      <c r="K1419" t="s">
        <v>242</v>
      </c>
      <c r="L1419" t="s">
        <v>2160</v>
      </c>
      <c r="M1419" t="s">
        <v>7044</v>
      </c>
      <c r="N1419" t="s">
        <v>254</v>
      </c>
      <c r="O1419" t="s">
        <v>568</v>
      </c>
    </row>
    <row r="1420" spans="1:15" x14ac:dyDescent="0.3">
      <c r="A1420" t="s">
        <v>2831</v>
      </c>
      <c r="B1420" t="s">
        <v>2831</v>
      </c>
      <c r="C1420" t="s">
        <v>7099</v>
      </c>
      <c r="D1420" s="47" t="s">
        <v>5577</v>
      </c>
      <c r="E1420" s="47">
        <v>43921.867630636574</v>
      </c>
      <c r="F1420" s="48">
        <v>2.9166666666666665</v>
      </c>
      <c r="G1420" s="49">
        <v>49812</v>
      </c>
      <c r="H1420" t="s">
        <v>249</v>
      </c>
      <c r="I1420">
        <v>0</v>
      </c>
      <c r="J1420">
        <v>0</v>
      </c>
      <c r="K1420" t="s">
        <v>242</v>
      </c>
      <c r="L1420" t="s">
        <v>2186</v>
      </c>
      <c r="M1420" t="s">
        <v>7100</v>
      </c>
      <c r="N1420" t="s">
        <v>254</v>
      </c>
      <c r="O1420" t="s">
        <v>568</v>
      </c>
    </row>
    <row r="1421" spans="1:15" x14ac:dyDescent="0.3">
      <c r="A1421" t="s">
        <v>2831</v>
      </c>
      <c r="B1421" t="s">
        <v>2831</v>
      </c>
      <c r="C1421" t="s">
        <v>5008</v>
      </c>
      <c r="D1421" s="47" t="s">
        <v>2623</v>
      </c>
      <c r="E1421" s="47">
        <v>43900.591367442132</v>
      </c>
      <c r="F1421" s="48">
        <v>2.9166666666666665</v>
      </c>
      <c r="G1421" s="49">
        <v>49417</v>
      </c>
      <c r="H1421" t="s">
        <v>249</v>
      </c>
      <c r="I1421">
        <v>1</v>
      </c>
      <c r="J1421">
        <v>1218.06</v>
      </c>
      <c r="K1421" t="s">
        <v>236</v>
      </c>
      <c r="L1421" t="s">
        <v>2173</v>
      </c>
      <c r="M1421" t="s">
        <v>5009</v>
      </c>
      <c r="N1421" t="s">
        <v>254</v>
      </c>
      <c r="O1421" t="s">
        <v>568</v>
      </c>
    </row>
    <row r="1422" spans="1:15" x14ac:dyDescent="0.3">
      <c r="A1422" t="s">
        <v>2831</v>
      </c>
      <c r="B1422" t="s">
        <v>2831</v>
      </c>
      <c r="C1422" t="s">
        <v>7473</v>
      </c>
      <c r="D1422" s="47" t="s">
        <v>5461</v>
      </c>
      <c r="E1422" s="47">
        <v>43921.637734456017</v>
      </c>
      <c r="F1422" s="48">
        <v>2.9166666666666665</v>
      </c>
      <c r="G1422" s="49">
        <v>30280</v>
      </c>
      <c r="H1422" t="s">
        <v>249</v>
      </c>
      <c r="I1422">
        <v>0</v>
      </c>
      <c r="J1422">
        <v>0</v>
      </c>
      <c r="K1422" t="s">
        <v>242</v>
      </c>
      <c r="L1422" t="s">
        <v>2186</v>
      </c>
      <c r="M1422" t="s">
        <v>7474</v>
      </c>
      <c r="N1422" t="s">
        <v>254</v>
      </c>
      <c r="O1422" t="s">
        <v>568</v>
      </c>
    </row>
    <row r="1423" spans="1:15" x14ac:dyDescent="0.3">
      <c r="A1423" t="s">
        <v>2831</v>
      </c>
      <c r="B1423" t="s">
        <v>2831</v>
      </c>
      <c r="C1423" t="s">
        <v>7558</v>
      </c>
      <c r="D1423" s="47" t="s">
        <v>5472</v>
      </c>
      <c r="E1423" s="47">
        <v>43892.448577199073</v>
      </c>
      <c r="F1423" s="48">
        <v>2.9166666666666665</v>
      </c>
      <c r="G1423" s="49">
        <v>102209</v>
      </c>
      <c r="H1423" t="s">
        <v>249</v>
      </c>
      <c r="I1423">
        <v>0</v>
      </c>
      <c r="J1423">
        <v>0</v>
      </c>
      <c r="K1423" t="s">
        <v>242</v>
      </c>
      <c r="L1423" t="s">
        <v>2186</v>
      </c>
      <c r="M1423" t="s">
        <v>7559</v>
      </c>
      <c r="N1423" t="s">
        <v>254</v>
      </c>
      <c r="O1423" t="s">
        <v>568</v>
      </c>
    </row>
    <row r="1424" spans="1:15" x14ac:dyDescent="0.3">
      <c r="A1424" t="s">
        <v>2831</v>
      </c>
      <c r="B1424" t="s">
        <v>2831</v>
      </c>
      <c r="C1424" t="s">
        <v>7826</v>
      </c>
      <c r="D1424" s="47" t="s">
        <v>2706</v>
      </c>
      <c r="E1424" s="47">
        <v>43920.811673263888</v>
      </c>
      <c r="F1424" s="48">
        <v>2.9166666666666665</v>
      </c>
      <c r="G1424" s="49">
        <v>58133</v>
      </c>
      <c r="H1424" t="s">
        <v>249</v>
      </c>
      <c r="I1424">
        <v>0</v>
      </c>
      <c r="J1424">
        <v>0</v>
      </c>
      <c r="K1424" t="s">
        <v>242</v>
      </c>
      <c r="L1424" t="s">
        <v>2160</v>
      </c>
      <c r="M1424" t="s">
        <v>7827</v>
      </c>
      <c r="N1424" t="s">
        <v>254</v>
      </c>
      <c r="O1424" t="s">
        <v>568</v>
      </c>
    </row>
    <row r="1425" spans="1:15" x14ac:dyDescent="0.3">
      <c r="A1425" t="s">
        <v>2831</v>
      </c>
      <c r="B1425" t="s">
        <v>2831</v>
      </c>
      <c r="C1425" t="s">
        <v>3330</v>
      </c>
      <c r="D1425" s="47" t="s">
        <v>2929</v>
      </c>
      <c r="E1425" s="47">
        <v>43902.765324456021</v>
      </c>
      <c r="F1425" s="48">
        <v>2.9166666666666665</v>
      </c>
      <c r="G1425" s="49">
        <v>18695</v>
      </c>
      <c r="H1425" t="s">
        <v>238</v>
      </c>
      <c r="I1425">
        <v>0</v>
      </c>
      <c r="J1425">
        <v>0</v>
      </c>
      <c r="K1425" t="s">
        <v>241</v>
      </c>
      <c r="L1425" t="s">
        <v>2160</v>
      </c>
      <c r="M1425" t="s">
        <v>2936</v>
      </c>
      <c r="N1425" t="s">
        <v>254</v>
      </c>
      <c r="O1425" t="s">
        <v>568</v>
      </c>
    </row>
    <row r="1426" spans="1:15" x14ac:dyDescent="0.3">
      <c r="A1426" t="s">
        <v>2831</v>
      </c>
      <c r="B1426" t="s">
        <v>2831</v>
      </c>
      <c r="C1426" t="s">
        <v>3020</v>
      </c>
      <c r="D1426" s="47" t="s">
        <v>2940</v>
      </c>
      <c r="E1426" s="47">
        <v>43892.66502685185</v>
      </c>
      <c r="F1426" s="48">
        <v>2.9166666666666665</v>
      </c>
      <c r="G1426" s="49">
        <v>37186</v>
      </c>
      <c r="H1426" t="s">
        <v>238</v>
      </c>
      <c r="I1426">
        <v>0</v>
      </c>
      <c r="J1426">
        <v>0</v>
      </c>
      <c r="K1426" t="s">
        <v>246</v>
      </c>
      <c r="L1426" t="s">
        <v>2160</v>
      </c>
      <c r="M1426" t="s">
        <v>2925</v>
      </c>
      <c r="N1426" t="s">
        <v>2147</v>
      </c>
      <c r="O1426" t="s">
        <v>568</v>
      </c>
    </row>
    <row r="1427" spans="1:15" x14ac:dyDescent="0.3">
      <c r="A1427" t="s">
        <v>2831</v>
      </c>
      <c r="B1427" t="s">
        <v>2831</v>
      </c>
      <c r="C1427" t="s">
        <v>8409</v>
      </c>
      <c r="D1427" s="47" t="s">
        <v>6252</v>
      </c>
      <c r="E1427" s="47">
        <v>43908.728937650463</v>
      </c>
      <c r="F1427" s="48">
        <v>2.9166666666666665</v>
      </c>
      <c r="G1427" s="49">
        <v>42440</v>
      </c>
      <c r="H1427" t="s">
        <v>238</v>
      </c>
      <c r="I1427">
        <v>0</v>
      </c>
      <c r="J1427">
        <v>0</v>
      </c>
      <c r="K1427" t="s">
        <v>246</v>
      </c>
      <c r="L1427" t="s">
        <v>2186</v>
      </c>
      <c r="M1427" t="s">
        <v>8410</v>
      </c>
      <c r="N1427" t="s">
        <v>2147</v>
      </c>
      <c r="O1427" t="s">
        <v>568</v>
      </c>
    </row>
    <row r="1428" spans="1:15" x14ac:dyDescent="0.3">
      <c r="A1428" t="s">
        <v>2831</v>
      </c>
      <c r="B1428" t="s">
        <v>2831</v>
      </c>
      <c r="C1428" t="s">
        <v>3173</v>
      </c>
      <c r="D1428" s="47" t="s">
        <v>2924</v>
      </c>
      <c r="E1428" s="47">
        <v>43920.724577048612</v>
      </c>
      <c r="F1428" s="48">
        <v>2.9166666666666665</v>
      </c>
      <c r="G1428" s="49">
        <v>65145</v>
      </c>
      <c r="H1428" t="s">
        <v>238</v>
      </c>
      <c r="I1428">
        <v>0</v>
      </c>
      <c r="J1428">
        <v>0</v>
      </c>
      <c r="K1428" t="s">
        <v>236</v>
      </c>
      <c r="L1428" t="s">
        <v>2160</v>
      </c>
      <c r="M1428" t="s">
        <v>2925</v>
      </c>
      <c r="N1428" t="s">
        <v>254</v>
      </c>
      <c r="O1428" t="s">
        <v>568</v>
      </c>
    </row>
    <row r="1429" spans="1:15" x14ac:dyDescent="0.3">
      <c r="A1429" t="s">
        <v>2831</v>
      </c>
      <c r="B1429" t="s">
        <v>2831</v>
      </c>
      <c r="C1429" t="s">
        <v>8655</v>
      </c>
      <c r="D1429" s="47" t="s">
        <v>5701</v>
      </c>
      <c r="E1429" s="47">
        <v>43907.761246377311</v>
      </c>
      <c r="F1429" s="48">
        <v>2.9166666666666665</v>
      </c>
      <c r="G1429" s="49">
        <v>97207</v>
      </c>
      <c r="H1429" t="s">
        <v>238</v>
      </c>
      <c r="I1429">
        <v>0</v>
      </c>
      <c r="J1429">
        <v>0</v>
      </c>
      <c r="K1429" t="s">
        <v>246</v>
      </c>
      <c r="L1429" t="s">
        <v>2186</v>
      </c>
      <c r="M1429" t="s">
        <v>8656</v>
      </c>
      <c r="N1429" t="s">
        <v>254</v>
      </c>
      <c r="O1429" t="s">
        <v>568</v>
      </c>
    </row>
    <row r="1430" spans="1:15" x14ac:dyDescent="0.3">
      <c r="A1430" t="s">
        <v>2831</v>
      </c>
      <c r="B1430" t="s">
        <v>2831</v>
      </c>
      <c r="C1430" t="s">
        <v>8659</v>
      </c>
      <c r="D1430" s="47" t="s">
        <v>6252</v>
      </c>
      <c r="E1430" s="47">
        <v>43921.68091145833</v>
      </c>
      <c r="F1430" s="48">
        <v>2.9166666666666665</v>
      </c>
      <c r="G1430" s="49">
        <v>89308</v>
      </c>
      <c r="H1430" t="s">
        <v>238</v>
      </c>
      <c r="I1430">
        <v>0</v>
      </c>
      <c r="J1430">
        <v>0</v>
      </c>
      <c r="K1430" t="s">
        <v>241</v>
      </c>
      <c r="L1430" t="s">
        <v>2186</v>
      </c>
      <c r="M1430" t="s">
        <v>8660</v>
      </c>
      <c r="N1430" t="s">
        <v>2147</v>
      </c>
      <c r="O1430" t="s">
        <v>568</v>
      </c>
    </row>
    <row r="1431" spans="1:15" x14ac:dyDescent="0.3">
      <c r="A1431" t="s">
        <v>2831</v>
      </c>
      <c r="B1431" t="s">
        <v>2831</v>
      </c>
      <c r="C1431" t="s">
        <v>3787</v>
      </c>
      <c r="D1431" s="47" t="s">
        <v>3448</v>
      </c>
      <c r="E1431" s="47">
        <v>43909.759648113424</v>
      </c>
      <c r="F1431" s="48">
        <v>2.9166666666666665</v>
      </c>
      <c r="G1431" s="49">
        <v>84987</v>
      </c>
      <c r="H1431" t="s">
        <v>238</v>
      </c>
      <c r="I1431">
        <v>0</v>
      </c>
      <c r="J1431">
        <v>0</v>
      </c>
      <c r="K1431" t="s">
        <v>236</v>
      </c>
      <c r="L1431" t="s">
        <v>2186</v>
      </c>
      <c r="M1431" t="s">
        <v>3789</v>
      </c>
      <c r="N1431" t="s">
        <v>254</v>
      </c>
      <c r="O1431" t="s">
        <v>568</v>
      </c>
    </row>
    <row r="1432" spans="1:15" x14ac:dyDescent="0.3">
      <c r="A1432" t="s">
        <v>2831</v>
      </c>
      <c r="B1432" t="s">
        <v>2831</v>
      </c>
      <c r="C1432" t="s">
        <v>3774</v>
      </c>
      <c r="D1432" s="47" t="s">
        <v>3635</v>
      </c>
      <c r="E1432" s="47">
        <v>43915.780004247688</v>
      </c>
      <c r="F1432" s="48">
        <v>2.9166666666666665</v>
      </c>
      <c r="G1432" s="49">
        <v>42255</v>
      </c>
      <c r="H1432" t="s">
        <v>249</v>
      </c>
      <c r="I1432">
        <v>0</v>
      </c>
      <c r="J1432">
        <v>0</v>
      </c>
      <c r="K1432" t="s">
        <v>242</v>
      </c>
      <c r="L1432" t="s">
        <v>2186</v>
      </c>
      <c r="M1432" t="s">
        <v>3775</v>
      </c>
      <c r="N1432" t="s">
        <v>254</v>
      </c>
      <c r="O1432" t="s">
        <v>568</v>
      </c>
    </row>
    <row r="1433" spans="1:15" x14ac:dyDescent="0.3">
      <c r="A1433" t="s">
        <v>2831</v>
      </c>
      <c r="B1433" t="s">
        <v>2831</v>
      </c>
      <c r="C1433" t="s">
        <v>3234</v>
      </c>
      <c r="D1433" s="47" t="s">
        <v>2933</v>
      </c>
      <c r="E1433" s="47">
        <v>43909.746964085651</v>
      </c>
      <c r="F1433" s="48">
        <v>2.9166666666666665</v>
      </c>
      <c r="G1433" s="49">
        <v>35822</v>
      </c>
      <c r="H1433" t="s">
        <v>238</v>
      </c>
      <c r="I1433">
        <v>0</v>
      </c>
      <c r="J1433">
        <v>0</v>
      </c>
      <c r="K1433" t="s">
        <v>242</v>
      </c>
      <c r="L1433" t="s">
        <v>2160</v>
      </c>
      <c r="M1433" t="s">
        <v>2925</v>
      </c>
      <c r="N1433" t="s">
        <v>254</v>
      </c>
      <c r="O1433" t="s">
        <v>568</v>
      </c>
    </row>
    <row r="1434" spans="1:15" x14ac:dyDescent="0.3">
      <c r="A1434" t="s">
        <v>2831</v>
      </c>
      <c r="B1434" t="s">
        <v>2831</v>
      </c>
      <c r="C1434" t="s">
        <v>8973</v>
      </c>
      <c r="D1434" s="47" t="s">
        <v>5686</v>
      </c>
      <c r="E1434" s="47">
        <v>43907.755910416665</v>
      </c>
      <c r="F1434" s="48">
        <v>2.9166666666666665</v>
      </c>
      <c r="G1434" s="49">
        <v>60616</v>
      </c>
      <c r="H1434" t="s">
        <v>238</v>
      </c>
      <c r="I1434">
        <v>0</v>
      </c>
      <c r="J1434">
        <v>0</v>
      </c>
      <c r="K1434" t="s">
        <v>236</v>
      </c>
      <c r="L1434" t="s">
        <v>2186</v>
      </c>
      <c r="M1434" t="s">
        <v>8974</v>
      </c>
      <c r="N1434" t="s">
        <v>254</v>
      </c>
      <c r="O1434" t="s">
        <v>568</v>
      </c>
    </row>
    <row r="1435" spans="1:15" x14ac:dyDescent="0.3">
      <c r="A1435" t="s">
        <v>2831</v>
      </c>
      <c r="B1435" t="s">
        <v>2831</v>
      </c>
      <c r="C1435" t="s">
        <v>3130</v>
      </c>
      <c r="D1435" s="47" t="s">
        <v>2935</v>
      </c>
      <c r="E1435" s="47">
        <v>43908.72717716435</v>
      </c>
      <c r="F1435" s="48">
        <v>2.9166666666666665</v>
      </c>
      <c r="G1435" s="49">
        <v>32947</v>
      </c>
      <c r="H1435" t="s">
        <v>238</v>
      </c>
      <c r="I1435">
        <v>0</v>
      </c>
      <c r="J1435">
        <v>0</v>
      </c>
      <c r="K1435" t="s">
        <v>246</v>
      </c>
      <c r="L1435" t="s">
        <v>2160</v>
      </c>
      <c r="M1435" t="s">
        <v>2925</v>
      </c>
      <c r="N1435" t="s">
        <v>2147</v>
      </c>
      <c r="O1435" t="s">
        <v>568</v>
      </c>
    </row>
    <row r="1436" spans="1:15" x14ac:dyDescent="0.3">
      <c r="A1436" t="s">
        <v>2831</v>
      </c>
      <c r="B1436" t="s">
        <v>2831</v>
      </c>
      <c r="C1436" t="s">
        <v>9510</v>
      </c>
      <c r="D1436" s="47" t="s">
        <v>6425</v>
      </c>
      <c r="E1436" s="47">
        <v>43920.721870289352</v>
      </c>
      <c r="F1436" s="48">
        <v>2.9166666666666665</v>
      </c>
      <c r="G1436" s="49">
        <v>26910</v>
      </c>
      <c r="H1436" t="s">
        <v>238</v>
      </c>
      <c r="I1436">
        <v>0</v>
      </c>
      <c r="J1436">
        <v>0</v>
      </c>
      <c r="K1436" t="s">
        <v>246</v>
      </c>
      <c r="L1436" t="s">
        <v>2186</v>
      </c>
      <c r="M1436" t="s">
        <v>9511</v>
      </c>
      <c r="N1436" t="s">
        <v>254</v>
      </c>
      <c r="O1436" t="s">
        <v>568</v>
      </c>
    </row>
    <row r="1437" spans="1:15" x14ac:dyDescent="0.3">
      <c r="A1437" t="s">
        <v>2831</v>
      </c>
      <c r="B1437" t="s">
        <v>2831</v>
      </c>
      <c r="C1437" t="s">
        <v>9655</v>
      </c>
      <c r="D1437" s="47" t="s">
        <v>2486</v>
      </c>
      <c r="E1437" s="47">
        <v>43908.727711805557</v>
      </c>
      <c r="F1437" s="48">
        <v>2.9166666666666665</v>
      </c>
      <c r="G1437" s="49">
        <v>32253</v>
      </c>
      <c r="H1437" t="s">
        <v>238</v>
      </c>
      <c r="I1437">
        <v>0</v>
      </c>
      <c r="J1437">
        <v>0</v>
      </c>
      <c r="K1437" t="s">
        <v>242</v>
      </c>
      <c r="L1437" t="s">
        <v>2160</v>
      </c>
      <c r="M1437" t="s">
        <v>9656</v>
      </c>
      <c r="N1437" t="s">
        <v>254</v>
      </c>
      <c r="O1437" t="s">
        <v>568</v>
      </c>
    </row>
    <row r="1438" spans="1:15" x14ac:dyDescent="0.3">
      <c r="A1438" t="s">
        <v>2831</v>
      </c>
      <c r="B1438" t="s">
        <v>2831</v>
      </c>
      <c r="C1438" t="s">
        <v>9871</v>
      </c>
      <c r="D1438" s="47" t="s">
        <v>2707</v>
      </c>
      <c r="E1438" s="47">
        <v>43892.577451817131</v>
      </c>
      <c r="F1438" s="48">
        <v>2.9166666666666665</v>
      </c>
      <c r="G1438" s="49">
        <v>29427</v>
      </c>
      <c r="H1438" t="s">
        <v>249</v>
      </c>
      <c r="I1438">
        <v>0</v>
      </c>
      <c r="J1438">
        <v>0</v>
      </c>
      <c r="K1438" t="s">
        <v>242</v>
      </c>
      <c r="L1438" t="s">
        <v>2160</v>
      </c>
      <c r="M1438" t="s">
        <v>9872</v>
      </c>
      <c r="N1438" t="s">
        <v>254</v>
      </c>
      <c r="O1438" t="s">
        <v>568</v>
      </c>
    </row>
    <row r="1439" spans="1:15" x14ac:dyDescent="0.3">
      <c r="A1439" t="s">
        <v>2831</v>
      </c>
      <c r="B1439" t="s">
        <v>2831</v>
      </c>
      <c r="C1439" t="s">
        <v>4345</v>
      </c>
      <c r="D1439" s="47" t="s">
        <v>4347</v>
      </c>
      <c r="E1439" s="47">
        <v>43921.541773807869</v>
      </c>
      <c r="F1439" s="48">
        <v>2.9166666666666665</v>
      </c>
      <c r="G1439" s="49">
        <v>40660</v>
      </c>
      <c r="H1439" t="s">
        <v>249</v>
      </c>
      <c r="I1439">
        <v>0</v>
      </c>
      <c r="J1439">
        <v>0</v>
      </c>
      <c r="K1439" t="s">
        <v>236</v>
      </c>
      <c r="L1439" t="s">
        <v>2185</v>
      </c>
      <c r="M1439" t="s">
        <v>4348</v>
      </c>
      <c r="N1439" t="s">
        <v>254</v>
      </c>
      <c r="O1439" t="s">
        <v>568</v>
      </c>
    </row>
    <row r="1440" spans="1:15" x14ac:dyDescent="0.3">
      <c r="A1440" t="s">
        <v>2831</v>
      </c>
      <c r="B1440" t="s">
        <v>2831</v>
      </c>
      <c r="C1440" t="s">
        <v>3161</v>
      </c>
      <c r="D1440" s="47" t="s">
        <v>2968</v>
      </c>
      <c r="E1440" s="47">
        <v>43921.670072881941</v>
      </c>
      <c r="F1440" s="48">
        <v>2.9166666666666665</v>
      </c>
      <c r="G1440" s="49">
        <v>89724</v>
      </c>
      <c r="H1440" t="s">
        <v>249</v>
      </c>
      <c r="I1440">
        <v>0</v>
      </c>
      <c r="J1440">
        <v>0</v>
      </c>
      <c r="K1440" t="s">
        <v>236</v>
      </c>
      <c r="L1440" t="s">
        <v>2160</v>
      </c>
      <c r="M1440" t="s">
        <v>2992</v>
      </c>
      <c r="N1440" t="s">
        <v>254</v>
      </c>
      <c r="O1440" t="s">
        <v>568</v>
      </c>
    </row>
    <row r="1441" spans="1:15" x14ac:dyDescent="0.3">
      <c r="A1441" t="s">
        <v>2831</v>
      </c>
      <c r="B1441" t="s">
        <v>2831</v>
      </c>
      <c r="C1441" t="s">
        <v>4743</v>
      </c>
      <c r="D1441" s="47" t="s">
        <v>2640</v>
      </c>
      <c r="E1441" s="47">
        <v>43921.793079016206</v>
      </c>
      <c r="F1441" s="48">
        <v>2.9166666666666665</v>
      </c>
      <c r="G1441" s="49">
        <v>51560</v>
      </c>
      <c r="H1441" t="s">
        <v>249</v>
      </c>
      <c r="I1441">
        <v>0</v>
      </c>
      <c r="J1441">
        <v>0</v>
      </c>
      <c r="K1441" t="s">
        <v>242</v>
      </c>
      <c r="L1441" t="s">
        <v>1535</v>
      </c>
      <c r="M1441" t="s">
        <v>1535</v>
      </c>
      <c r="N1441" t="s">
        <v>254</v>
      </c>
      <c r="O1441" t="s">
        <v>568</v>
      </c>
    </row>
    <row r="1442" spans="1:15" x14ac:dyDescent="0.3">
      <c r="A1442" t="s">
        <v>2831</v>
      </c>
      <c r="B1442" t="s">
        <v>2831</v>
      </c>
      <c r="C1442" t="s">
        <v>10250</v>
      </c>
      <c r="D1442" s="47" t="s">
        <v>2651</v>
      </c>
      <c r="E1442" s="47">
        <v>43902.759597800927</v>
      </c>
      <c r="F1442" s="48">
        <v>2.9166666666666665</v>
      </c>
      <c r="G1442" s="49">
        <v>11620</v>
      </c>
      <c r="H1442" t="s">
        <v>238</v>
      </c>
      <c r="I1442">
        <v>0</v>
      </c>
      <c r="J1442">
        <v>0</v>
      </c>
      <c r="K1442" t="s">
        <v>236</v>
      </c>
      <c r="L1442" t="s">
        <v>2173</v>
      </c>
      <c r="M1442" t="s">
        <v>10251</v>
      </c>
      <c r="N1442" t="s">
        <v>254</v>
      </c>
      <c r="O1442" t="s">
        <v>568</v>
      </c>
    </row>
    <row r="1443" spans="1:15" x14ac:dyDescent="0.3">
      <c r="A1443" t="s">
        <v>2831</v>
      </c>
      <c r="B1443" t="s">
        <v>2831</v>
      </c>
      <c r="C1443" t="s">
        <v>10465</v>
      </c>
      <c r="D1443" s="47" t="s">
        <v>2662</v>
      </c>
      <c r="E1443" s="47">
        <v>43907.75264146991</v>
      </c>
      <c r="F1443" s="48">
        <v>2.9166666666666665</v>
      </c>
      <c r="G1443" s="49">
        <v>51424</v>
      </c>
      <c r="H1443" t="s">
        <v>238</v>
      </c>
      <c r="I1443">
        <v>1</v>
      </c>
      <c r="J1443">
        <v>389.49</v>
      </c>
      <c r="K1443" t="s">
        <v>236</v>
      </c>
      <c r="L1443" t="s">
        <v>2173</v>
      </c>
      <c r="M1443" t="s">
        <v>10466</v>
      </c>
      <c r="N1443" t="s">
        <v>254</v>
      </c>
      <c r="O1443" t="s">
        <v>568</v>
      </c>
    </row>
    <row r="1444" spans="1:15" x14ac:dyDescent="0.3">
      <c r="A1444" t="s">
        <v>2831</v>
      </c>
      <c r="B1444" t="s">
        <v>2831</v>
      </c>
      <c r="C1444" t="s">
        <v>10724</v>
      </c>
      <c r="D1444" s="47" t="s">
        <v>5538</v>
      </c>
      <c r="E1444" s="47">
        <v>43909.743449687499</v>
      </c>
      <c r="F1444" s="48">
        <v>2.9166666666666665</v>
      </c>
      <c r="G1444" s="49">
        <v>53555</v>
      </c>
      <c r="H1444" t="s">
        <v>238</v>
      </c>
      <c r="I1444">
        <v>0</v>
      </c>
      <c r="J1444">
        <v>0</v>
      </c>
      <c r="K1444" t="s">
        <v>242</v>
      </c>
      <c r="L1444" t="s">
        <v>2186</v>
      </c>
      <c r="M1444" t="s">
        <v>10725</v>
      </c>
      <c r="N1444" t="s">
        <v>254</v>
      </c>
      <c r="O1444" t="s">
        <v>568</v>
      </c>
    </row>
    <row r="1445" spans="1:15" x14ac:dyDescent="0.3">
      <c r="A1445" t="s">
        <v>2831</v>
      </c>
      <c r="B1445" t="s">
        <v>2831</v>
      </c>
      <c r="C1445" t="s">
        <v>5644</v>
      </c>
      <c r="D1445" s="47" t="s">
        <v>5645</v>
      </c>
      <c r="E1445" s="47">
        <v>43886.692211655092</v>
      </c>
      <c r="F1445" s="48">
        <v>3</v>
      </c>
      <c r="G1445" s="49">
        <v>6678</v>
      </c>
      <c r="H1445" t="s">
        <v>238</v>
      </c>
      <c r="I1445">
        <v>0</v>
      </c>
      <c r="J1445">
        <v>0</v>
      </c>
      <c r="K1445" t="s">
        <v>242</v>
      </c>
      <c r="L1445" t="s">
        <v>2186</v>
      </c>
      <c r="M1445" t="s">
        <v>5646</v>
      </c>
      <c r="N1445" t="s">
        <v>254</v>
      </c>
      <c r="O1445" t="s">
        <v>568</v>
      </c>
    </row>
    <row r="1446" spans="1:15" x14ac:dyDescent="0.3">
      <c r="A1446" t="s">
        <v>2831</v>
      </c>
      <c r="B1446" t="s">
        <v>2831</v>
      </c>
      <c r="C1446" t="s">
        <v>5678</v>
      </c>
      <c r="D1446" s="47" t="s">
        <v>5541</v>
      </c>
      <c r="E1446" s="47">
        <v>43890.408839004631</v>
      </c>
      <c r="F1446" s="48">
        <v>3</v>
      </c>
      <c r="G1446" s="49">
        <v>63172</v>
      </c>
      <c r="H1446" t="s">
        <v>238</v>
      </c>
      <c r="I1446">
        <v>0</v>
      </c>
      <c r="J1446">
        <v>0</v>
      </c>
      <c r="K1446" t="s">
        <v>241</v>
      </c>
      <c r="L1446" t="s">
        <v>2186</v>
      </c>
      <c r="M1446" t="s">
        <v>5679</v>
      </c>
      <c r="N1446" t="s">
        <v>254</v>
      </c>
      <c r="O1446" t="s">
        <v>568</v>
      </c>
    </row>
    <row r="1447" spans="1:15" x14ac:dyDescent="0.3">
      <c r="A1447" t="s">
        <v>2831</v>
      </c>
      <c r="B1447" t="s">
        <v>2831</v>
      </c>
      <c r="C1447" t="s">
        <v>4952</v>
      </c>
      <c r="D1447" s="47" t="s">
        <v>2646</v>
      </c>
      <c r="E1447" s="47">
        <v>43871.707926354167</v>
      </c>
      <c r="F1447" s="48">
        <v>3</v>
      </c>
      <c r="G1447" s="49">
        <v>31524</v>
      </c>
      <c r="H1447" t="s">
        <v>238</v>
      </c>
      <c r="I1447">
        <v>0</v>
      </c>
      <c r="J1447">
        <v>0</v>
      </c>
      <c r="K1447" t="s">
        <v>246</v>
      </c>
      <c r="L1447" t="s">
        <v>2160</v>
      </c>
      <c r="M1447" t="s">
        <v>4953</v>
      </c>
      <c r="N1447" t="s">
        <v>254</v>
      </c>
      <c r="O1447" t="s">
        <v>568</v>
      </c>
    </row>
    <row r="1448" spans="1:15" x14ac:dyDescent="0.3">
      <c r="A1448" t="s">
        <v>2831</v>
      </c>
      <c r="B1448" t="s">
        <v>2831</v>
      </c>
      <c r="C1448" t="s">
        <v>6150</v>
      </c>
      <c r="D1448" s="47" t="s">
        <v>5472</v>
      </c>
      <c r="E1448" s="47">
        <v>43890.34427519676</v>
      </c>
      <c r="F1448" s="48">
        <v>3</v>
      </c>
      <c r="G1448" s="49">
        <v>99478</v>
      </c>
      <c r="H1448" t="s">
        <v>238</v>
      </c>
      <c r="I1448">
        <v>0</v>
      </c>
      <c r="J1448">
        <v>0</v>
      </c>
      <c r="K1448" t="s">
        <v>246</v>
      </c>
      <c r="L1448" t="s">
        <v>2186</v>
      </c>
      <c r="M1448" t="s">
        <v>6151</v>
      </c>
      <c r="N1448" t="s">
        <v>2147</v>
      </c>
      <c r="O1448" t="s">
        <v>568</v>
      </c>
    </row>
    <row r="1449" spans="1:15" x14ac:dyDescent="0.3">
      <c r="A1449" t="s">
        <v>2831</v>
      </c>
      <c r="B1449" t="s">
        <v>2831</v>
      </c>
      <c r="C1449" t="s">
        <v>6343</v>
      </c>
      <c r="D1449" s="47" t="s">
        <v>5546</v>
      </c>
      <c r="E1449" s="47">
        <v>43890.351183564817</v>
      </c>
      <c r="F1449" s="48">
        <v>3</v>
      </c>
      <c r="G1449" s="49">
        <v>60722</v>
      </c>
      <c r="H1449" t="s">
        <v>238</v>
      </c>
      <c r="I1449">
        <v>0</v>
      </c>
      <c r="J1449">
        <v>0</v>
      </c>
      <c r="K1449" t="s">
        <v>246</v>
      </c>
      <c r="L1449" t="s">
        <v>2186</v>
      </c>
      <c r="M1449" t="s">
        <v>6344</v>
      </c>
      <c r="N1449" t="s">
        <v>2147</v>
      </c>
      <c r="O1449" t="s">
        <v>568</v>
      </c>
    </row>
    <row r="1450" spans="1:15" x14ac:dyDescent="0.3">
      <c r="A1450" t="s">
        <v>2831</v>
      </c>
      <c r="B1450" t="s">
        <v>2831</v>
      </c>
      <c r="C1450" t="s">
        <v>6455</v>
      </c>
      <c r="D1450" s="47" t="s">
        <v>6290</v>
      </c>
      <c r="E1450" s="47">
        <v>43869.513636226853</v>
      </c>
      <c r="F1450" s="48">
        <v>3</v>
      </c>
      <c r="G1450" s="49">
        <v>54573</v>
      </c>
      <c r="H1450" t="s">
        <v>238</v>
      </c>
      <c r="I1450">
        <v>0</v>
      </c>
      <c r="J1450">
        <v>0</v>
      </c>
      <c r="K1450" t="s">
        <v>246</v>
      </c>
      <c r="L1450" t="s">
        <v>2186</v>
      </c>
      <c r="M1450" t="s">
        <v>6456</v>
      </c>
      <c r="N1450" t="s">
        <v>254</v>
      </c>
      <c r="O1450" t="s">
        <v>568</v>
      </c>
    </row>
    <row r="1451" spans="1:15" x14ac:dyDescent="0.3">
      <c r="A1451" t="s">
        <v>2831</v>
      </c>
      <c r="B1451" t="s">
        <v>2831</v>
      </c>
      <c r="C1451" t="s">
        <v>6544</v>
      </c>
      <c r="D1451" s="47" t="s">
        <v>6479</v>
      </c>
      <c r="E1451" s="47">
        <v>43868.676268020834</v>
      </c>
      <c r="F1451" s="48">
        <v>3</v>
      </c>
      <c r="G1451" s="49">
        <v>41909</v>
      </c>
      <c r="H1451" t="s">
        <v>238</v>
      </c>
      <c r="I1451">
        <v>0</v>
      </c>
      <c r="J1451">
        <v>0</v>
      </c>
      <c r="K1451" t="s">
        <v>241</v>
      </c>
      <c r="L1451" t="s">
        <v>2186</v>
      </c>
      <c r="M1451" t="s">
        <v>6545</v>
      </c>
      <c r="N1451" t="s">
        <v>254</v>
      </c>
      <c r="O1451" t="s">
        <v>568</v>
      </c>
    </row>
    <row r="1452" spans="1:15" x14ac:dyDescent="0.3">
      <c r="A1452" t="s">
        <v>2831</v>
      </c>
      <c r="B1452" t="s">
        <v>2831</v>
      </c>
      <c r="C1452" t="s">
        <v>7288</v>
      </c>
      <c r="D1452" s="47" t="s">
        <v>5519</v>
      </c>
      <c r="E1452" s="47">
        <v>43873.692997997685</v>
      </c>
      <c r="F1452" s="48">
        <v>3</v>
      </c>
      <c r="G1452" s="49">
        <v>70959</v>
      </c>
      <c r="H1452" t="s">
        <v>238</v>
      </c>
      <c r="I1452">
        <v>0</v>
      </c>
      <c r="J1452">
        <v>0</v>
      </c>
      <c r="K1452" t="s">
        <v>241</v>
      </c>
      <c r="L1452" t="s">
        <v>2186</v>
      </c>
      <c r="M1452" t="s">
        <v>7289</v>
      </c>
      <c r="N1452" t="s">
        <v>254</v>
      </c>
      <c r="O1452" t="s">
        <v>568</v>
      </c>
    </row>
    <row r="1453" spans="1:15" x14ac:dyDescent="0.3">
      <c r="A1453" t="s">
        <v>2831</v>
      </c>
      <c r="B1453" t="s">
        <v>2831</v>
      </c>
      <c r="C1453" t="s">
        <v>7316</v>
      </c>
      <c r="D1453" s="47" t="s">
        <v>5978</v>
      </c>
      <c r="E1453" s="47">
        <v>43888.699729745371</v>
      </c>
      <c r="F1453" s="48">
        <v>3</v>
      </c>
      <c r="G1453" s="49">
        <v>45157</v>
      </c>
      <c r="H1453" t="s">
        <v>238</v>
      </c>
      <c r="I1453">
        <v>0</v>
      </c>
      <c r="J1453">
        <v>0</v>
      </c>
      <c r="K1453" t="s">
        <v>241</v>
      </c>
      <c r="L1453" t="s">
        <v>2186</v>
      </c>
      <c r="M1453" t="s">
        <v>7317</v>
      </c>
      <c r="N1453" t="s">
        <v>254</v>
      </c>
      <c r="O1453" t="s">
        <v>568</v>
      </c>
    </row>
    <row r="1454" spans="1:15" x14ac:dyDescent="0.3">
      <c r="A1454" t="s">
        <v>2831</v>
      </c>
      <c r="B1454" t="s">
        <v>2831</v>
      </c>
      <c r="C1454" t="s">
        <v>7383</v>
      </c>
      <c r="D1454" s="47" t="s">
        <v>5652</v>
      </c>
      <c r="E1454" s="47">
        <v>43880.61172184028</v>
      </c>
      <c r="F1454" s="48">
        <v>3</v>
      </c>
      <c r="G1454" s="49">
        <v>8980</v>
      </c>
      <c r="H1454" t="s">
        <v>249</v>
      </c>
      <c r="I1454">
        <v>0</v>
      </c>
      <c r="J1454">
        <v>0</v>
      </c>
      <c r="K1454" t="s">
        <v>236</v>
      </c>
      <c r="L1454" t="s">
        <v>2186</v>
      </c>
      <c r="M1454" t="s">
        <v>7384</v>
      </c>
      <c r="N1454" t="s">
        <v>254</v>
      </c>
      <c r="O1454" t="s">
        <v>568</v>
      </c>
    </row>
    <row r="1455" spans="1:15" x14ac:dyDescent="0.3">
      <c r="A1455" t="s">
        <v>2831</v>
      </c>
      <c r="B1455" t="s">
        <v>2831</v>
      </c>
      <c r="C1455" t="s">
        <v>7418</v>
      </c>
      <c r="D1455" s="47" t="s">
        <v>6763</v>
      </c>
      <c r="E1455" s="47">
        <v>43886.661655902775</v>
      </c>
      <c r="F1455" s="48">
        <v>3</v>
      </c>
      <c r="G1455" s="49">
        <v>75497</v>
      </c>
      <c r="H1455" t="s">
        <v>249</v>
      </c>
      <c r="I1455">
        <v>0</v>
      </c>
      <c r="J1455">
        <v>0</v>
      </c>
      <c r="K1455" t="s">
        <v>239</v>
      </c>
      <c r="L1455" t="s">
        <v>2186</v>
      </c>
      <c r="M1455" t="s">
        <v>7419</v>
      </c>
      <c r="N1455" t="s">
        <v>254</v>
      </c>
      <c r="O1455" t="s">
        <v>568</v>
      </c>
    </row>
    <row r="1456" spans="1:15" x14ac:dyDescent="0.3">
      <c r="A1456" t="s">
        <v>2831</v>
      </c>
      <c r="B1456" t="s">
        <v>2831</v>
      </c>
      <c r="C1456" t="s">
        <v>7722</v>
      </c>
      <c r="D1456" s="47" t="s">
        <v>5475</v>
      </c>
      <c r="E1456" s="47">
        <v>43882.376710150464</v>
      </c>
      <c r="F1456" s="48">
        <v>3</v>
      </c>
      <c r="G1456" s="49">
        <v>50330</v>
      </c>
      <c r="H1456" t="s">
        <v>249</v>
      </c>
      <c r="I1456">
        <v>0</v>
      </c>
      <c r="J1456">
        <v>0</v>
      </c>
      <c r="K1456" t="s">
        <v>242</v>
      </c>
      <c r="L1456" t="s">
        <v>2186</v>
      </c>
      <c r="M1456" t="s">
        <v>7723</v>
      </c>
      <c r="N1456" t="s">
        <v>254</v>
      </c>
      <c r="O1456" t="s">
        <v>568</v>
      </c>
    </row>
    <row r="1457" spans="1:15" x14ac:dyDescent="0.3">
      <c r="A1457" t="s">
        <v>2831</v>
      </c>
      <c r="B1457" t="s">
        <v>2831</v>
      </c>
      <c r="C1457" t="s">
        <v>3332</v>
      </c>
      <c r="D1457" s="47" t="s">
        <v>2931</v>
      </c>
      <c r="E1457" s="47">
        <v>43885.698391006947</v>
      </c>
      <c r="F1457" s="48">
        <v>3</v>
      </c>
      <c r="G1457" s="49">
        <v>49850</v>
      </c>
      <c r="H1457" t="s">
        <v>238</v>
      </c>
      <c r="I1457">
        <v>0</v>
      </c>
      <c r="J1457">
        <v>0</v>
      </c>
      <c r="K1457" t="s">
        <v>241</v>
      </c>
      <c r="L1457" t="s">
        <v>2160</v>
      </c>
      <c r="M1457" t="s">
        <v>3333</v>
      </c>
      <c r="N1457" t="s">
        <v>254</v>
      </c>
      <c r="O1457" t="s">
        <v>568</v>
      </c>
    </row>
    <row r="1458" spans="1:15" x14ac:dyDescent="0.3">
      <c r="A1458" t="s">
        <v>2831</v>
      </c>
      <c r="B1458" t="s">
        <v>2831</v>
      </c>
      <c r="C1458" t="s">
        <v>3128</v>
      </c>
      <c r="D1458" s="47" t="s">
        <v>2991</v>
      </c>
      <c r="E1458" s="47">
        <v>43887.705029745368</v>
      </c>
      <c r="F1458" s="48">
        <v>3</v>
      </c>
      <c r="G1458" s="49">
        <v>6625</v>
      </c>
      <c r="H1458" t="s">
        <v>238</v>
      </c>
      <c r="I1458">
        <v>0</v>
      </c>
      <c r="J1458">
        <v>0</v>
      </c>
      <c r="K1458" t="s">
        <v>246</v>
      </c>
      <c r="L1458" t="s">
        <v>2160</v>
      </c>
      <c r="M1458" t="s">
        <v>2925</v>
      </c>
      <c r="N1458" t="s">
        <v>254</v>
      </c>
      <c r="O1458" t="s">
        <v>568</v>
      </c>
    </row>
    <row r="1459" spans="1:15" x14ac:dyDescent="0.3">
      <c r="A1459" t="s">
        <v>2831</v>
      </c>
      <c r="B1459" t="s">
        <v>2831</v>
      </c>
      <c r="C1459" t="s">
        <v>8405</v>
      </c>
      <c r="D1459" s="47" t="s">
        <v>2699</v>
      </c>
      <c r="E1459" s="47">
        <v>43881.727922951388</v>
      </c>
      <c r="F1459" s="48">
        <v>3</v>
      </c>
      <c r="G1459" s="49">
        <v>60475</v>
      </c>
      <c r="H1459" t="s">
        <v>249</v>
      </c>
      <c r="I1459">
        <v>0</v>
      </c>
      <c r="J1459">
        <v>0</v>
      </c>
      <c r="K1459" t="s">
        <v>242</v>
      </c>
      <c r="L1459" t="s">
        <v>2160</v>
      </c>
      <c r="M1459" t="s">
        <v>8406</v>
      </c>
      <c r="N1459" t="s">
        <v>254</v>
      </c>
      <c r="O1459" t="s">
        <v>568</v>
      </c>
    </row>
    <row r="1460" spans="1:15" x14ac:dyDescent="0.3">
      <c r="A1460" t="s">
        <v>2831</v>
      </c>
      <c r="B1460" t="s">
        <v>2831</v>
      </c>
      <c r="C1460" t="s">
        <v>4883</v>
      </c>
      <c r="D1460" s="47" t="s">
        <v>2652</v>
      </c>
      <c r="E1460" s="47">
        <v>43876.505486886577</v>
      </c>
      <c r="F1460" s="48">
        <v>3</v>
      </c>
      <c r="G1460" s="49">
        <v>102220</v>
      </c>
      <c r="H1460" t="s">
        <v>249</v>
      </c>
      <c r="I1460">
        <v>0</v>
      </c>
      <c r="J1460">
        <v>0</v>
      </c>
      <c r="K1460" t="s">
        <v>236</v>
      </c>
      <c r="L1460" t="s">
        <v>2160</v>
      </c>
      <c r="M1460" t="s">
        <v>4885</v>
      </c>
      <c r="N1460" t="s">
        <v>254</v>
      </c>
      <c r="O1460" t="s">
        <v>568</v>
      </c>
    </row>
    <row r="1461" spans="1:15" x14ac:dyDescent="0.3">
      <c r="A1461" t="s">
        <v>2831</v>
      </c>
      <c r="B1461" t="s">
        <v>2831</v>
      </c>
      <c r="C1461" t="s">
        <v>8497</v>
      </c>
      <c r="D1461" s="47" t="s">
        <v>6588</v>
      </c>
      <c r="E1461" s="47">
        <v>43881.74195127315</v>
      </c>
      <c r="F1461" s="48">
        <v>3</v>
      </c>
      <c r="G1461" s="49">
        <v>182435</v>
      </c>
      <c r="H1461" t="s">
        <v>249</v>
      </c>
      <c r="I1461">
        <v>0</v>
      </c>
      <c r="J1461">
        <v>0</v>
      </c>
      <c r="K1461" t="s">
        <v>236</v>
      </c>
      <c r="L1461" t="s">
        <v>2186</v>
      </c>
      <c r="M1461" t="s">
        <v>8498</v>
      </c>
      <c r="N1461" t="s">
        <v>254</v>
      </c>
      <c r="O1461" t="s">
        <v>568</v>
      </c>
    </row>
    <row r="1462" spans="1:15" x14ac:dyDescent="0.3">
      <c r="A1462" t="s">
        <v>2831</v>
      </c>
      <c r="B1462" t="s">
        <v>2831</v>
      </c>
      <c r="C1462" t="s">
        <v>8713</v>
      </c>
      <c r="D1462" s="47" t="s">
        <v>6186</v>
      </c>
      <c r="E1462" s="47">
        <v>43888.72311446759</v>
      </c>
      <c r="F1462" s="48">
        <v>3</v>
      </c>
      <c r="G1462" s="49">
        <v>102478</v>
      </c>
      <c r="H1462" t="s">
        <v>249</v>
      </c>
      <c r="I1462">
        <v>0</v>
      </c>
      <c r="J1462">
        <v>0</v>
      </c>
      <c r="K1462" t="s">
        <v>239</v>
      </c>
      <c r="L1462" t="s">
        <v>2186</v>
      </c>
      <c r="M1462" t="s">
        <v>8714</v>
      </c>
      <c r="N1462" t="s">
        <v>254</v>
      </c>
      <c r="O1462" t="s">
        <v>568</v>
      </c>
    </row>
    <row r="1463" spans="1:15" x14ac:dyDescent="0.3">
      <c r="A1463" t="s">
        <v>2831</v>
      </c>
      <c r="B1463" t="s">
        <v>2831</v>
      </c>
      <c r="C1463" t="s">
        <v>8775</v>
      </c>
      <c r="D1463" s="47" t="s">
        <v>2706</v>
      </c>
      <c r="E1463" s="47">
        <v>43890.418679363429</v>
      </c>
      <c r="F1463" s="48">
        <v>3</v>
      </c>
      <c r="G1463" s="49">
        <v>27457</v>
      </c>
      <c r="H1463" t="s">
        <v>249</v>
      </c>
      <c r="I1463">
        <v>0</v>
      </c>
      <c r="J1463">
        <v>0</v>
      </c>
      <c r="K1463" t="s">
        <v>246</v>
      </c>
      <c r="L1463" t="s">
        <v>2160</v>
      </c>
      <c r="M1463" t="s">
        <v>8776</v>
      </c>
      <c r="N1463" t="s">
        <v>254</v>
      </c>
      <c r="O1463" t="s">
        <v>568</v>
      </c>
    </row>
    <row r="1464" spans="1:15" x14ac:dyDescent="0.3">
      <c r="A1464" t="s">
        <v>2831</v>
      </c>
      <c r="B1464" t="s">
        <v>2831</v>
      </c>
      <c r="C1464" t="s">
        <v>9082</v>
      </c>
      <c r="D1464" s="47" t="s">
        <v>5862</v>
      </c>
      <c r="E1464" s="47">
        <v>43887.330634027778</v>
      </c>
      <c r="F1464" s="48">
        <v>3</v>
      </c>
      <c r="G1464" s="49">
        <v>57140</v>
      </c>
      <c r="H1464" t="s">
        <v>249</v>
      </c>
      <c r="I1464">
        <v>0</v>
      </c>
      <c r="J1464">
        <v>0</v>
      </c>
      <c r="K1464" t="s">
        <v>246</v>
      </c>
      <c r="L1464" t="s">
        <v>2186</v>
      </c>
      <c r="M1464" t="s">
        <v>9083</v>
      </c>
      <c r="N1464" t="s">
        <v>2147</v>
      </c>
      <c r="O1464" t="s">
        <v>568</v>
      </c>
    </row>
    <row r="1465" spans="1:15" x14ac:dyDescent="0.3">
      <c r="A1465" t="s">
        <v>2831</v>
      </c>
      <c r="B1465" t="s">
        <v>2831</v>
      </c>
      <c r="C1465" t="s">
        <v>9121</v>
      </c>
      <c r="D1465" s="47" t="s">
        <v>5877</v>
      </c>
      <c r="E1465" s="47">
        <v>43887.438183067126</v>
      </c>
      <c r="F1465" s="48">
        <v>3</v>
      </c>
      <c r="G1465" s="49">
        <v>100077</v>
      </c>
      <c r="H1465" t="s">
        <v>249</v>
      </c>
      <c r="I1465">
        <v>0</v>
      </c>
      <c r="J1465">
        <v>0</v>
      </c>
      <c r="K1465" t="s">
        <v>242</v>
      </c>
      <c r="L1465" t="s">
        <v>2186</v>
      </c>
      <c r="M1465" t="s">
        <v>9122</v>
      </c>
      <c r="N1465" t="s">
        <v>2147</v>
      </c>
      <c r="O1465" t="s">
        <v>568</v>
      </c>
    </row>
    <row r="1466" spans="1:15" x14ac:dyDescent="0.3">
      <c r="A1466" t="s">
        <v>2831</v>
      </c>
      <c r="B1466" t="s">
        <v>2831</v>
      </c>
      <c r="C1466" t="s">
        <v>9141</v>
      </c>
      <c r="D1466" s="47" t="s">
        <v>5549</v>
      </c>
      <c r="E1466" s="47">
        <v>43876.514615474538</v>
      </c>
      <c r="F1466" s="48">
        <v>3</v>
      </c>
      <c r="G1466" s="49">
        <v>127314</v>
      </c>
      <c r="H1466" t="s">
        <v>238</v>
      </c>
      <c r="I1466">
        <v>0</v>
      </c>
      <c r="J1466">
        <v>0</v>
      </c>
      <c r="K1466" t="s">
        <v>242</v>
      </c>
      <c r="L1466" t="s">
        <v>2186</v>
      </c>
      <c r="M1466" t="s">
        <v>9142</v>
      </c>
      <c r="N1466" t="s">
        <v>254</v>
      </c>
      <c r="O1466" t="s">
        <v>568</v>
      </c>
    </row>
    <row r="1467" spans="1:15" x14ac:dyDescent="0.3">
      <c r="A1467" t="s">
        <v>2831</v>
      </c>
      <c r="B1467" t="s">
        <v>2831</v>
      </c>
      <c r="C1467" t="s">
        <v>9288</v>
      </c>
      <c r="D1467" s="47" t="s">
        <v>6425</v>
      </c>
      <c r="E1467" s="47">
        <v>43886.690958067127</v>
      </c>
      <c r="F1467" s="48">
        <v>3</v>
      </c>
      <c r="G1467" s="49">
        <v>36967</v>
      </c>
      <c r="H1467" t="s">
        <v>238</v>
      </c>
      <c r="I1467">
        <v>0</v>
      </c>
      <c r="J1467">
        <v>0</v>
      </c>
      <c r="K1467" t="s">
        <v>242</v>
      </c>
      <c r="L1467" t="s">
        <v>2186</v>
      </c>
      <c r="M1467" t="s">
        <v>9289</v>
      </c>
      <c r="N1467" t="s">
        <v>2147</v>
      </c>
      <c r="O1467" t="s">
        <v>568</v>
      </c>
    </row>
    <row r="1468" spans="1:15" x14ac:dyDescent="0.3">
      <c r="A1468" t="s">
        <v>2831</v>
      </c>
      <c r="B1468" t="s">
        <v>2831</v>
      </c>
      <c r="C1468" t="s">
        <v>9369</v>
      </c>
      <c r="D1468" s="47" t="s">
        <v>6290</v>
      </c>
      <c r="E1468" s="47">
        <v>43873.694641284725</v>
      </c>
      <c r="F1468" s="48">
        <v>3</v>
      </c>
      <c r="G1468" s="49">
        <v>24761</v>
      </c>
      <c r="H1468" t="s">
        <v>238</v>
      </c>
      <c r="I1468">
        <v>0</v>
      </c>
      <c r="J1468">
        <v>0</v>
      </c>
      <c r="K1468" t="s">
        <v>242</v>
      </c>
      <c r="L1468" t="s">
        <v>2186</v>
      </c>
      <c r="M1468" t="s">
        <v>9370</v>
      </c>
      <c r="N1468" t="s">
        <v>254</v>
      </c>
      <c r="O1468" t="s">
        <v>568</v>
      </c>
    </row>
    <row r="1469" spans="1:15" x14ac:dyDescent="0.3">
      <c r="A1469" t="s">
        <v>2831</v>
      </c>
      <c r="B1469" t="s">
        <v>2831</v>
      </c>
      <c r="C1469" t="s">
        <v>4870</v>
      </c>
      <c r="D1469" s="47" t="s">
        <v>2610</v>
      </c>
      <c r="E1469" s="47">
        <v>43888.701155706018</v>
      </c>
      <c r="F1469" s="48">
        <v>3</v>
      </c>
      <c r="G1469" s="49">
        <v>37734</v>
      </c>
      <c r="H1469" t="s">
        <v>238</v>
      </c>
      <c r="I1469">
        <v>0</v>
      </c>
      <c r="J1469">
        <v>0</v>
      </c>
      <c r="K1469" t="s">
        <v>242</v>
      </c>
      <c r="L1469" t="s">
        <v>2173</v>
      </c>
      <c r="M1469" t="s">
        <v>4871</v>
      </c>
      <c r="N1469" t="s">
        <v>2147</v>
      </c>
      <c r="O1469" t="s">
        <v>568</v>
      </c>
    </row>
    <row r="1470" spans="1:15" x14ac:dyDescent="0.3">
      <c r="A1470" t="s">
        <v>2831</v>
      </c>
      <c r="B1470" t="s">
        <v>2831</v>
      </c>
      <c r="C1470" t="s">
        <v>9665</v>
      </c>
      <c r="D1470" s="47" t="s">
        <v>5549</v>
      </c>
      <c r="E1470" s="47">
        <v>43880.596447372685</v>
      </c>
      <c r="F1470" s="48">
        <v>3</v>
      </c>
      <c r="G1470" s="49">
        <v>75885</v>
      </c>
      <c r="H1470" t="s">
        <v>249</v>
      </c>
      <c r="I1470">
        <v>0</v>
      </c>
      <c r="J1470">
        <v>0</v>
      </c>
      <c r="K1470" t="s">
        <v>242</v>
      </c>
      <c r="L1470" t="s">
        <v>2186</v>
      </c>
      <c r="M1470" t="s">
        <v>9666</v>
      </c>
      <c r="N1470" t="s">
        <v>254</v>
      </c>
      <c r="O1470" t="s">
        <v>568</v>
      </c>
    </row>
    <row r="1471" spans="1:15" x14ac:dyDescent="0.3">
      <c r="A1471" t="s">
        <v>2831</v>
      </c>
      <c r="B1471" t="s">
        <v>2831</v>
      </c>
      <c r="C1471" t="s">
        <v>9750</v>
      </c>
      <c r="D1471" s="47" t="s">
        <v>6186</v>
      </c>
      <c r="E1471" s="47">
        <v>43886.694209374997</v>
      </c>
      <c r="F1471" s="48">
        <v>3</v>
      </c>
      <c r="G1471" s="49">
        <v>52016</v>
      </c>
      <c r="H1471" t="s">
        <v>238</v>
      </c>
      <c r="I1471">
        <v>0</v>
      </c>
      <c r="J1471">
        <v>0</v>
      </c>
      <c r="K1471" t="s">
        <v>242</v>
      </c>
      <c r="L1471" t="s">
        <v>2186</v>
      </c>
      <c r="M1471" t="s">
        <v>9751</v>
      </c>
      <c r="N1471" t="s">
        <v>2147</v>
      </c>
      <c r="O1471" t="s">
        <v>568</v>
      </c>
    </row>
    <row r="1472" spans="1:15" x14ac:dyDescent="0.3">
      <c r="A1472" t="s">
        <v>2831</v>
      </c>
      <c r="B1472" t="s">
        <v>2831</v>
      </c>
      <c r="C1472" t="s">
        <v>9927</v>
      </c>
      <c r="D1472" s="47" t="s">
        <v>6290</v>
      </c>
      <c r="E1472" s="47">
        <v>43874.316189849538</v>
      </c>
      <c r="F1472" s="48">
        <v>3</v>
      </c>
      <c r="G1472" s="49">
        <v>60556</v>
      </c>
      <c r="H1472" t="s">
        <v>249</v>
      </c>
      <c r="I1472">
        <v>0</v>
      </c>
      <c r="J1472">
        <v>0</v>
      </c>
      <c r="K1472" t="s">
        <v>242</v>
      </c>
      <c r="L1472" t="s">
        <v>1535</v>
      </c>
      <c r="M1472" t="s">
        <v>1535</v>
      </c>
      <c r="N1472" t="s">
        <v>254</v>
      </c>
      <c r="O1472" t="s">
        <v>568</v>
      </c>
    </row>
    <row r="1473" spans="1:15" x14ac:dyDescent="0.3">
      <c r="A1473" t="s">
        <v>2831</v>
      </c>
      <c r="B1473" t="s">
        <v>2831</v>
      </c>
      <c r="C1473" t="s">
        <v>9953</v>
      </c>
      <c r="D1473" s="47" t="s">
        <v>5475</v>
      </c>
      <c r="E1473" s="47">
        <v>43882.34977951389</v>
      </c>
      <c r="F1473" s="48">
        <v>3</v>
      </c>
      <c r="G1473" s="49">
        <v>39024</v>
      </c>
      <c r="H1473" t="s">
        <v>249</v>
      </c>
      <c r="I1473">
        <v>0</v>
      </c>
      <c r="J1473">
        <v>0</v>
      </c>
      <c r="K1473" t="s">
        <v>242</v>
      </c>
      <c r="L1473" t="s">
        <v>1535</v>
      </c>
      <c r="M1473" t="s">
        <v>1535</v>
      </c>
      <c r="N1473" t="s">
        <v>254</v>
      </c>
      <c r="O1473" t="s">
        <v>568</v>
      </c>
    </row>
    <row r="1474" spans="1:15" x14ac:dyDescent="0.3">
      <c r="A1474" t="s">
        <v>2831</v>
      </c>
      <c r="B1474" t="s">
        <v>2831</v>
      </c>
      <c r="C1474" t="s">
        <v>9958</v>
      </c>
      <c r="D1474" s="47" t="s">
        <v>5524</v>
      </c>
      <c r="E1474" s="47">
        <v>43871.713243900464</v>
      </c>
      <c r="F1474" s="48">
        <v>3</v>
      </c>
      <c r="G1474" s="49">
        <v>24120</v>
      </c>
      <c r="H1474" t="s">
        <v>238</v>
      </c>
      <c r="I1474">
        <v>0</v>
      </c>
      <c r="J1474">
        <v>0</v>
      </c>
      <c r="K1474" t="s">
        <v>242</v>
      </c>
      <c r="L1474" t="s">
        <v>1535</v>
      </c>
      <c r="M1474" t="s">
        <v>1535</v>
      </c>
      <c r="N1474" t="s">
        <v>2147</v>
      </c>
      <c r="O1474" t="s">
        <v>568</v>
      </c>
    </row>
    <row r="1475" spans="1:15" x14ac:dyDescent="0.3">
      <c r="A1475" t="s">
        <v>2831</v>
      </c>
      <c r="B1475" t="s">
        <v>2831</v>
      </c>
      <c r="C1475" t="s">
        <v>3895</v>
      </c>
      <c r="D1475" s="47" t="s">
        <v>3466</v>
      </c>
      <c r="E1475" s="47">
        <v>43886.71514818287</v>
      </c>
      <c r="F1475" s="48">
        <v>3</v>
      </c>
      <c r="G1475" s="49">
        <v>60776</v>
      </c>
      <c r="H1475" t="s">
        <v>249</v>
      </c>
      <c r="I1475">
        <v>0</v>
      </c>
      <c r="J1475">
        <v>0</v>
      </c>
      <c r="K1475" t="s">
        <v>242</v>
      </c>
      <c r="L1475" t="s">
        <v>1535</v>
      </c>
      <c r="M1475" t="s">
        <v>1535</v>
      </c>
      <c r="N1475" t="s">
        <v>254</v>
      </c>
      <c r="O1475" t="s">
        <v>568</v>
      </c>
    </row>
    <row r="1476" spans="1:15" x14ac:dyDescent="0.3">
      <c r="A1476" t="s">
        <v>2831</v>
      </c>
      <c r="B1476" t="s">
        <v>2831</v>
      </c>
      <c r="C1476" t="s">
        <v>10046</v>
      </c>
      <c r="D1476" s="47" t="s">
        <v>2631</v>
      </c>
      <c r="E1476" s="47">
        <v>43888.700562233797</v>
      </c>
      <c r="F1476" s="48">
        <v>3</v>
      </c>
      <c r="G1476" s="49">
        <v>11785</v>
      </c>
      <c r="H1476" t="s">
        <v>238</v>
      </c>
      <c r="I1476">
        <v>0</v>
      </c>
      <c r="J1476">
        <v>0</v>
      </c>
      <c r="K1476" t="s">
        <v>246</v>
      </c>
      <c r="L1476" t="s">
        <v>1535</v>
      </c>
      <c r="M1476" t="s">
        <v>1535</v>
      </c>
      <c r="N1476" t="s">
        <v>254</v>
      </c>
      <c r="O1476" t="s">
        <v>568</v>
      </c>
    </row>
    <row r="1477" spans="1:15" x14ac:dyDescent="0.3">
      <c r="A1477" t="s">
        <v>2831</v>
      </c>
      <c r="B1477" t="s">
        <v>2831</v>
      </c>
      <c r="C1477" t="s">
        <v>10058</v>
      </c>
      <c r="D1477" s="47" t="s">
        <v>5711</v>
      </c>
      <c r="E1477" s="47">
        <v>43887.703996562501</v>
      </c>
      <c r="F1477" s="48">
        <v>3</v>
      </c>
      <c r="G1477" s="49">
        <v>75116</v>
      </c>
      <c r="H1477" t="s">
        <v>238</v>
      </c>
      <c r="I1477">
        <v>0</v>
      </c>
      <c r="J1477">
        <v>0</v>
      </c>
      <c r="K1477" t="s">
        <v>242</v>
      </c>
      <c r="L1477" t="s">
        <v>1535</v>
      </c>
      <c r="M1477" t="s">
        <v>1535</v>
      </c>
      <c r="N1477" t="s">
        <v>254</v>
      </c>
      <c r="O1477" t="s">
        <v>568</v>
      </c>
    </row>
    <row r="1478" spans="1:15" x14ac:dyDescent="0.3">
      <c r="A1478" t="s">
        <v>2831</v>
      </c>
      <c r="B1478" t="s">
        <v>2831</v>
      </c>
      <c r="C1478" t="s">
        <v>10060</v>
      </c>
      <c r="D1478" s="47" t="s">
        <v>5896</v>
      </c>
      <c r="E1478" s="47">
        <v>43868.673824039353</v>
      </c>
      <c r="F1478" s="48">
        <v>3</v>
      </c>
      <c r="G1478" s="49">
        <v>27760</v>
      </c>
      <c r="H1478" t="s">
        <v>238</v>
      </c>
      <c r="I1478">
        <v>0</v>
      </c>
      <c r="J1478">
        <v>0</v>
      </c>
      <c r="K1478" t="s">
        <v>242</v>
      </c>
      <c r="L1478" t="s">
        <v>1535</v>
      </c>
      <c r="M1478" t="s">
        <v>1535</v>
      </c>
      <c r="N1478" t="s">
        <v>254</v>
      </c>
      <c r="O1478" t="s">
        <v>568</v>
      </c>
    </row>
    <row r="1479" spans="1:15" x14ac:dyDescent="0.3">
      <c r="A1479" t="s">
        <v>2831</v>
      </c>
      <c r="B1479" t="s">
        <v>2831</v>
      </c>
      <c r="C1479" t="s">
        <v>10062</v>
      </c>
      <c r="D1479" s="47" t="s">
        <v>6140</v>
      </c>
      <c r="E1479" s="47">
        <v>43890.354447997684</v>
      </c>
      <c r="F1479" s="48">
        <v>3</v>
      </c>
      <c r="G1479" s="49">
        <v>170131</v>
      </c>
      <c r="H1479" t="s">
        <v>238</v>
      </c>
      <c r="I1479">
        <v>0</v>
      </c>
      <c r="J1479">
        <v>0</v>
      </c>
      <c r="K1479" t="s">
        <v>241</v>
      </c>
      <c r="L1479" t="s">
        <v>1535</v>
      </c>
      <c r="M1479" t="s">
        <v>1535</v>
      </c>
      <c r="N1479" t="s">
        <v>2147</v>
      </c>
      <c r="O1479" t="s">
        <v>568</v>
      </c>
    </row>
    <row r="1480" spans="1:15" x14ac:dyDescent="0.3">
      <c r="A1480" t="s">
        <v>2831</v>
      </c>
      <c r="B1480" t="s">
        <v>2831</v>
      </c>
      <c r="C1480" t="s">
        <v>10075</v>
      </c>
      <c r="D1480" s="47" t="s">
        <v>5877</v>
      </c>
      <c r="E1480" s="47">
        <v>43886.694936770837</v>
      </c>
      <c r="F1480" s="48">
        <v>3</v>
      </c>
      <c r="G1480" s="49">
        <v>53757</v>
      </c>
      <c r="H1480" t="s">
        <v>238</v>
      </c>
      <c r="I1480">
        <v>0</v>
      </c>
      <c r="J1480">
        <v>0</v>
      </c>
      <c r="K1480" t="s">
        <v>241</v>
      </c>
      <c r="L1480" t="s">
        <v>1535</v>
      </c>
      <c r="M1480" t="s">
        <v>1535</v>
      </c>
      <c r="N1480" t="s">
        <v>2147</v>
      </c>
      <c r="O1480" t="s">
        <v>568</v>
      </c>
    </row>
    <row r="1481" spans="1:15" x14ac:dyDescent="0.3">
      <c r="A1481" t="s">
        <v>2831</v>
      </c>
      <c r="B1481" t="s">
        <v>2831</v>
      </c>
      <c r="C1481" t="s">
        <v>10202</v>
      </c>
      <c r="D1481" s="47" t="s">
        <v>6302</v>
      </c>
      <c r="E1481" s="47">
        <v>43890.355146331021</v>
      </c>
      <c r="F1481" s="48">
        <v>3</v>
      </c>
      <c r="G1481" s="49">
        <v>99969</v>
      </c>
      <c r="H1481" t="s">
        <v>238</v>
      </c>
      <c r="I1481">
        <v>0</v>
      </c>
      <c r="J1481">
        <v>0</v>
      </c>
      <c r="K1481" t="s">
        <v>246</v>
      </c>
      <c r="L1481" t="s">
        <v>2186</v>
      </c>
      <c r="M1481" t="s">
        <v>10203</v>
      </c>
      <c r="N1481" t="s">
        <v>254</v>
      </c>
      <c r="O1481" t="s">
        <v>568</v>
      </c>
    </row>
    <row r="1482" spans="1:15" x14ac:dyDescent="0.3">
      <c r="A1482" t="s">
        <v>2831</v>
      </c>
      <c r="B1482" t="s">
        <v>2831</v>
      </c>
      <c r="C1482" t="s">
        <v>4703</v>
      </c>
      <c r="D1482" s="47" t="s">
        <v>4375</v>
      </c>
      <c r="E1482" s="47">
        <v>43886.693403275465</v>
      </c>
      <c r="F1482" s="48">
        <v>3</v>
      </c>
      <c r="G1482" s="49">
        <v>24116</v>
      </c>
      <c r="H1482" t="s">
        <v>238</v>
      </c>
      <c r="I1482">
        <v>0</v>
      </c>
      <c r="J1482">
        <v>0</v>
      </c>
      <c r="K1482" t="s">
        <v>242</v>
      </c>
      <c r="L1482" t="s">
        <v>2176</v>
      </c>
      <c r="M1482" t="s">
        <v>4704</v>
      </c>
      <c r="N1482" t="s">
        <v>2147</v>
      </c>
      <c r="O1482" t="s">
        <v>568</v>
      </c>
    </row>
    <row r="1483" spans="1:15" x14ac:dyDescent="0.3">
      <c r="A1483" t="s">
        <v>2831</v>
      </c>
      <c r="B1483" t="s">
        <v>2831</v>
      </c>
      <c r="C1483" t="s">
        <v>3579</v>
      </c>
      <c r="D1483" s="47" t="s">
        <v>3422</v>
      </c>
      <c r="E1483" s="47">
        <v>43887.703051504628</v>
      </c>
      <c r="F1483" s="48">
        <v>3</v>
      </c>
      <c r="G1483" s="49">
        <v>80236</v>
      </c>
      <c r="H1483" t="s">
        <v>238</v>
      </c>
      <c r="I1483">
        <v>0</v>
      </c>
      <c r="J1483">
        <v>0</v>
      </c>
      <c r="K1483" t="s">
        <v>236</v>
      </c>
      <c r="L1483" t="s">
        <v>2186</v>
      </c>
      <c r="M1483" t="s">
        <v>3580</v>
      </c>
      <c r="N1483" t="s">
        <v>2147</v>
      </c>
      <c r="O1483" t="s">
        <v>568</v>
      </c>
    </row>
    <row r="1484" spans="1:15" x14ac:dyDescent="0.3">
      <c r="A1484" t="s">
        <v>2831</v>
      </c>
      <c r="B1484" t="s">
        <v>2831</v>
      </c>
      <c r="C1484" t="s">
        <v>4621</v>
      </c>
      <c r="D1484" s="47" t="s">
        <v>4378</v>
      </c>
      <c r="E1484" s="47">
        <v>43874.702140196758</v>
      </c>
      <c r="F1484" s="48">
        <v>3</v>
      </c>
      <c r="G1484" s="49">
        <v>20650</v>
      </c>
      <c r="H1484" t="s">
        <v>238</v>
      </c>
      <c r="I1484">
        <v>0</v>
      </c>
      <c r="J1484">
        <v>0</v>
      </c>
      <c r="K1484" t="s">
        <v>241</v>
      </c>
      <c r="L1484" t="s">
        <v>2173</v>
      </c>
      <c r="M1484" t="s">
        <v>4502</v>
      </c>
      <c r="N1484" t="s">
        <v>2147</v>
      </c>
      <c r="O1484" t="s">
        <v>568</v>
      </c>
    </row>
    <row r="1485" spans="1:15" x14ac:dyDescent="0.3">
      <c r="A1485" t="s">
        <v>2831</v>
      </c>
      <c r="B1485" t="s">
        <v>2831</v>
      </c>
      <c r="C1485" t="s">
        <v>10555</v>
      </c>
      <c r="D1485" s="47" t="s">
        <v>6025</v>
      </c>
      <c r="E1485" s="47">
        <v>43879.398912928242</v>
      </c>
      <c r="F1485" s="48">
        <v>3</v>
      </c>
      <c r="G1485" s="49">
        <v>52775</v>
      </c>
      <c r="H1485" t="s">
        <v>249</v>
      </c>
      <c r="I1485">
        <v>0</v>
      </c>
      <c r="J1485">
        <v>0</v>
      </c>
      <c r="K1485" t="s">
        <v>236</v>
      </c>
      <c r="L1485" t="s">
        <v>2186</v>
      </c>
      <c r="M1485" t="s">
        <v>10556</v>
      </c>
      <c r="N1485" t="s">
        <v>254</v>
      </c>
      <c r="O1485" t="s">
        <v>568</v>
      </c>
    </row>
    <row r="1486" spans="1:15" x14ac:dyDescent="0.3">
      <c r="A1486" t="s">
        <v>2831</v>
      </c>
      <c r="B1486" t="s">
        <v>2831</v>
      </c>
      <c r="C1486" t="s">
        <v>4139</v>
      </c>
      <c r="D1486" s="47" t="s">
        <v>3389</v>
      </c>
      <c r="E1486" s="47">
        <v>43878.685501238426</v>
      </c>
      <c r="F1486" s="48">
        <v>3</v>
      </c>
      <c r="G1486" s="49">
        <v>16822</v>
      </c>
      <c r="H1486" t="s">
        <v>238</v>
      </c>
      <c r="I1486">
        <v>0</v>
      </c>
      <c r="J1486">
        <v>0</v>
      </c>
      <c r="K1486" t="s">
        <v>236</v>
      </c>
      <c r="L1486" t="s">
        <v>2160</v>
      </c>
      <c r="M1486" t="s">
        <v>2971</v>
      </c>
      <c r="N1486" t="s">
        <v>2147</v>
      </c>
      <c r="O1486" t="s">
        <v>568</v>
      </c>
    </row>
    <row r="1487" spans="1:15" x14ac:dyDescent="0.3">
      <c r="A1487" t="s">
        <v>2831</v>
      </c>
      <c r="B1487" t="s">
        <v>2831</v>
      </c>
      <c r="C1487" t="s">
        <v>5468</v>
      </c>
      <c r="D1487" s="47" t="s">
        <v>5469</v>
      </c>
      <c r="E1487" s="47">
        <v>43845.672765243056</v>
      </c>
      <c r="F1487" s="48">
        <v>3.0833333333333335</v>
      </c>
      <c r="G1487" s="49">
        <v>34114</v>
      </c>
      <c r="H1487" t="s">
        <v>238</v>
      </c>
      <c r="I1487">
        <v>0</v>
      </c>
      <c r="J1487">
        <v>0</v>
      </c>
      <c r="K1487" t="s">
        <v>246</v>
      </c>
      <c r="L1487" t="s">
        <v>2186</v>
      </c>
      <c r="M1487" t="s">
        <v>5470</v>
      </c>
      <c r="N1487" t="s">
        <v>254</v>
      </c>
      <c r="O1487" t="s">
        <v>568</v>
      </c>
    </row>
    <row r="1488" spans="1:15" x14ac:dyDescent="0.3">
      <c r="A1488" t="s">
        <v>2831</v>
      </c>
      <c r="B1488" t="s">
        <v>2831</v>
      </c>
      <c r="C1488" t="s">
        <v>5510</v>
      </c>
      <c r="D1488" s="47" t="s">
        <v>5492</v>
      </c>
      <c r="E1488" s="47">
        <v>43861.686729664354</v>
      </c>
      <c r="F1488" s="48">
        <v>3.0833333333333335</v>
      </c>
      <c r="G1488" s="49">
        <v>89853</v>
      </c>
      <c r="H1488" t="s">
        <v>238</v>
      </c>
      <c r="I1488">
        <v>0</v>
      </c>
      <c r="J1488">
        <v>0</v>
      </c>
      <c r="K1488" t="s">
        <v>241</v>
      </c>
      <c r="L1488" t="s">
        <v>2186</v>
      </c>
      <c r="M1488" t="s">
        <v>5511</v>
      </c>
      <c r="N1488" t="s">
        <v>254</v>
      </c>
      <c r="O1488" t="s">
        <v>568</v>
      </c>
    </row>
    <row r="1489" spans="1:15" x14ac:dyDescent="0.3">
      <c r="A1489" t="s">
        <v>2831</v>
      </c>
      <c r="B1489" t="s">
        <v>2831</v>
      </c>
      <c r="C1489" t="s">
        <v>5773</v>
      </c>
      <c r="D1489" s="47" t="s">
        <v>5751</v>
      </c>
      <c r="E1489" s="47">
        <v>43832.606729594911</v>
      </c>
      <c r="F1489" s="48">
        <v>3.0833333333333335</v>
      </c>
      <c r="G1489" s="49">
        <v>19157</v>
      </c>
      <c r="H1489" t="s">
        <v>238</v>
      </c>
      <c r="I1489">
        <v>0</v>
      </c>
      <c r="J1489">
        <v>0</v>
      </c>
      <c r="K1489" t="s">
        <v>241</v>
      </c>
      <c r="L1489" t="s">
        <v>2186</v>
      </c>
      <c r="M1489" t="s">
        <v>5774</v>
      </c>
      <c r="N1489" t="s">
        <v>254</v>
      </c>
      <c r="O1489" t="s">
        <v>568</v>
      </c>
    </row>
    <row r="1490" spans="1:15" x14ac:dyDescent="0.3">
      <c r="A1490" t="s">
        <v>2831</v>
      </c>
      <c r="B1490" t="s">
        <v>2831</v>
      </c>
      <c r="C1490" t="s">
        <v>5852</v>
      </c>
      <c r="D1490" s="47" t="s">
        <v>5546</v>
      </c>
      <c r="E1490" s="47">
        <v>43847.519594247686</v>
      </c>
      <c r="F1490" s="48">
        <v>3.0833333333333335</v>
      </c>
      <c r="G1490" s="49">
        <v>59619</v>
      </c>
      <c r="H1490" t="s">
        <v>238</v>
      </c>
      <c r="I1490">
        <v>0</v>
      </c>
      <c r="J1490">
        <v>0</v>
      </c>
      <c r="K1490" t="s">
        <v>236</v>
      </c>
      <c r="L1490" t="s">
        <v>2186</v>
      </c>
      <c r="M1490" t="s">
        <v>5853</v>
      </c>
      <c r="N1490" t="s">
        <v>254</v>
      </c>
      <c r="O1490" t="s">
        <v>568</v>
      </c>
    </row>
    <row r="1491" spans="1:15" x14ac:dyDescent="0.3">
      <c r="A1491" t="s">
        <v>2831</v>
      </c>
      <c r="B1491" t="s">
        <v>2831</v>
      </c>
      <c r="C1491" t="s">
        <v>5975</v>
      </c>
      <c r="D1491" s="47" t="s">
        <v>2656</v>
      </c>
      <c r="E1491" s="47">
        <v>43859.697256400461</v>
      </c>
      <c r="F1491" s="48">
        <v>3.0833333333333335</v>
      </c>
      <c r="G1491" s="49">
        <v>21927</v>
      </c>
      <c r="H1491" t="s">
        <v>238</v>
      </c>
      <c r="I1491">
        <v>0</v>
      </c>
      <c r="J1491">
        <v>0</v>
      </c>
      <c r="K1491" t="s">
        <v>242</v>
      </c>
      <c r="L1491" t="s">
        <v>2160</v>
      </c>
      <c r="M1491" t="s">
        <v>5976</v>
      </c>
      <c r="N1491" t="s">
        <v>2147</v>
      </c>
      <c r="O1491" t="s">
        <v>568</v>
      </c>
    </row>
    <row r="1492" spans="1:15" x14ac:dyDescent="0.3">
      <c r="A1492" t="s">
        <v>2831</v>
      </c>
      <c r="B1492" t="s">
        <v>2831</v>
      </c>
      <c r="C1492" t="s">
        <v>6108</v>
      </c>
      <c r="D1492" s="47" t="s">
        <v>2485</v>
      </c>
      <c r="E1492" s="47">
        <v>43857.631913344907</v>
      </c>
      <c r="F1492" s="48">
        <v>3.0833333333333335</v>
      </c>
      <c r="G1492" s="49">
        <v>57730</v>
      </c>
      <c r="H1492" t="s">
        <v>238</v>
      </c>
      <c r="I1492">
        <v>0</v>
      </c>
      <c r="J1492">
        <v>0</v>
      </c>
      <c r="K1492" t="s">
        <v>246</v>
      </c>
      <c r="L1492" t="s">
        <v>2160</v>
      </c>
      <c r="M1492" t="s">
        <v>6109</v>
      </c>
      <c r="N1492" t="s">
        <v>254</v>
      </c>
      <c r="O1492" t="s">
        <v>568</v>
      </c>
    </row>
    <row r="1493" spans="1:15" x14ac:dyDescent="0.3">
      <c r="A1493" t="s">
        <v>2831</v>
      </c>
      <c r="B1493" t="s">
        <v>2831</v>
      </c>
      <c r="C1493" t="s">
        <v>6152</v>
      </c>
      <c r="D1493" s="47" t="s">
        <v>5577</v>
      </c>
      <c r="E1493" s="47">
        <v>43852.703148229164</v>
      </c>
      <c r="F1493" s="48">
        <v>3.0833333333333335</v>
      </c>
      <c r="G1493" s="49">
        <v>16120</v>
      </c>
      <c r="H1493" t="s">
        <v>238</v>
      </c>
      <c r="I1493">
        <v>0</v>
      </c>
      <c r="J1493">
        <v>0</v>
      </c>
      <c r="K1493" t="s">
        <v>242</v>
      </c>
      <c r="L1493" t="s">
        <v>2160</v>
      </c>
      <c r="M1493" t="s">
        <v>6153</v>
      </c>
      <c r="N1493" t="s">
        <v>254</v>
      </c>
      <c r="O1493" t="s">
        <v>568</v>
      </c>
    </row>
    <row r="1494" spans="1:15" x14ac:dyDescent="0.3">
      <c r="A1494" t="s">
        <v>2831</v>
      </c>
      <c r="B1494" t="s">
        <v>2831</v>
      </c>
      <c r="C1494" t="s">
        <v>6447</v>
      </c>
      <c r="D1494" s="47" t="s">
        <v>5978</v>
      </c>
      <c r="E1494" s="47">
        <v>43847.444044062497</v>
      </c>
      <c r="F1494" s="48">
        <v>3.0833333333333335</v>
      </c>
      <c r="G1494" s="49">
        <v>39789</v>
      </c>
      <c r="H1494" t="s">
        <v>249</v>
      </c>
      <c r="I1494">
        <v>0</v>
      </c>
      <c r="J1494">
        <v>0</v>
      </c>
      <c r="K1494" t="s">
        <v>242</v>
      </c>
      <c r="L1494" t="s">
        <v>2160</v>
      </c>
      <c r="M1494" t="s">
        <v>6448</v>
      </c>
      <c r="N1494" t="s">
        <v>254</v>
      </c>
      <c r="O1494" t="s">
        <v>568</v>
      </c>
    </row>
    <row r="1495" spans="1:15" x14ac:dyDescent="0.3">
      <c r="A1495" t="s">
        <v>2831</v>
      </c>
      <c r="B1495" t="s">
        <v>2831</v>
      </c>
      <c r="C1495" t="s">
        <v>5147</v>
      </c>
      <c r="D1495" s="47" t="s">
        <v>2625</v>
      </c>
      <c r="E1495" s="47">
        <v>43832.673510069442</v>
      </c>
      <c r="F1495" s="48">
        <v>3.0833333333333335</v>
      </c>
      <c r="G1495" s="49">
        <v>52076</v>
      </c>
      <c r="H1495" t="s">
        <v>238</v>
      </c>
      <c r="I1495">
        <v>0</v>
      </c>
      <c r="J1495">
        <v>0</v>
      </c>
      <c r="K1495" t="s">
        <v>241</v>
      </c>
      <c r="L1495" t="s">
        <v>2173</v>
      </c>
      <c r="M1495" t="s">
        <v>5148</v>
      </c>
      <c r="N1495" t="s">
        <v>254</v>
      </c>
      <c r="O1495" t="s">
        <v>568</v>
      </c>
    </row>
    <row r="1496" spans="1:15" x14ac:dyDescent="0.3">
      <c r="A1496" t="s">
        <v>2831</v>
      </c>
      <c r="B1496" t="s">
        <v>2831</v>
      </c>
      <c r="C1496" t="s">
        <v>6736</v>
      </c>
      <c r="D1496" s="47" t="s">
        <v>5500</v>
      </c>
      <c r="E1496" s="47">
        <v>43860.426945254629</v>
      </c>
      <c r="F1496" s="48">
        <v>3.0833333333333335</v>
      </c>
      <c r="G1496" s="49">
        <v>71699</v>
      </c>
      <c r="H1496" t="s">
        <v>249</v>
      </c>
      <c r="I1496">
        <v>0</v>
      </c>
      <c r="J1496">
        <v>0</v>
      </c>
      <c r="K1496" t="s">
        <v>242</v>
      </c>
      <c r="L1496" t="s">
        <v>2186</v>
      </c>
      <c r="M1496" t="s">
        <v>6737</v>
      </c>
      <c r="N1496" t="s">
        <v>254</v>
      </c>
      <c r="O1496" t="s">
        <v>568</v>
      </c>
    </row>
    <row r="1497" spans="1:15" x14ac:dyDescent="0.3">
      <c r="A1497" t="s">
        <v>2831</v>
      </c>
      <c r="B1497" t="s">
        <v>2831</v>
      </c>
      <c r="C1497" t="s">
        <v>6760</v>
      </c>
      <c r="D1497" s="47" t="s">
        <v>5711</v>
      </c>
      <c r="E1497" s="47">
        <v>43850.692755983793</v>
      </c>
      <c r="F1497" s="48">
        <v>3.0833333333333335</v>
      </c>
      <c r="G1497" s="49">
        <v>45285</v>
      </c>
      <c r="H1497" t="s">
        <v>238</v>
      </c>
      <c r="I1497">
        <v>0</v>
      </c>
      <c r="J1497">
        <v>0</v>
      </c>
      <c r="K1497" t="s">
        <v>242</v>
      </c>
      <c r="L1497" t="s">
        <v>2186</v>
      </c>
      <c r="M1497" t="s">
        <v>6761</v>
      </c>
      <c r="N1497" t="s">
        <v>254</v>
      </c>
      <c r="O1497" t="s">
        <v>568</v>
      </c>
    </row>
    <row r="1498" spans="1:15" x14ac:dyDescent="0.3">
      <c r="A1498" t="s">
        <v>2831</v>
      </c>
      <c r="B1498" t="s">
        <v>2831</v>
      </c>
      <c r="C1498" t="s">
        <v>3832</v>
      </c>
      <c r="D1498" s="47" t="s">
        <v>3375</v>
      </c>
      <c r="E1498" s="47">
        <v>43845.66530778935</v>
      </c>
      <c r="F1498" s="48">
        <v>3.0833333333333335</v>
      </c>
      <c r="G1498" s="49">
        <v>100257</v>
      </c>
      <c r="H1498" t="s">
        <v>238</v>
      </c>
      <c r="I1498">
        <v>0</v>
      </c>
      <c r="J1498">
        <v>0</v>
      </c>
      <c r="K1498" t="s">
        <v>242</v>
      </c>
      <c r="L1498" t="s">
        <v>2186</v>
      </c>
      <c r="M1498" t="s">
        <v>3834</v>
      </c>
      <c r="N1498" t="s">
        <v>254</v>
      </c>
      <c r="O1498" t="s">
        <v>568</v>
      </c>
    </row>
    <row r="1499" spans="1:15" x14ac:dyDescent="0.3">
      <c r="A1499" t="s">
        <v>2831</v>
      </c>
      <c r="B1499" t="s">
        <v>2831</v>
      </c>
      <c r="C1499" t="s">
        <v>3423</v>
      </c>
      <c r="D1499" s="47" t="s">
        <v>3411</v>
      </c>
      <c r="E1499" s="47">
        <v>43861.611576967596</v>
      </c>
      <c r="F1499" s="48">
        <v>3.0833333333333335</v>
      </c>
      <c r="G1499" s="49">
        <v>50278</v>
      </c>
      <c r="H1499" t="s">
        <v>238</v>
      </c>
      <c r="I1499">
        <v>0</v>
      </c>
      <c r="J1499">
        <v>0</v>
      </c>
      <c r="K1499" t="s">
        <v>246</v>
      </c>
      <c r="L1499" t="s">
        <v>2186</v>
      </c>
      <c r="M1499" t="s">
        <v>3424</v>
      </c>
      <c r="N1499" t="s">
        <v>254</v>
      </c>
      <c r="O1499" t="s">
        <v>568</v>
      </c>
    </row>
    <row r="1500" spans="1:15" x14ac:dyDescent="0.3">
      <c r="A1500" t="s">
        <v>2831</v>
      </c>
      <c r="B1500" t="s">
        <v>2831</v>
      </c>
      <c r="C1500" t="s">
        <v>7115</v>
      </c>
      <c r="D1500" s="47" t="s">
        <v>6087</v>
      </c>
      <c r="E1500" s="47">
        <v>43850.686924965281</v>
      </c>
      <c r="F1500" s="48">
        <v>3.0833333333333335</v>
      </c>
      <c r="G1500" s="49">
        <v>31383</v>
      </c>
      <c r="H1500" t="s">
        <v>238</v>
      </c>
      <c r="I1500">
        <v>0</v>
      </c>
      <c r="J1500">
        <v>0</v>
      </c>
      <c r="K1500" t="s">
        <v>242</v>
      </c>
      <c r="L1500" t="s">
        <v>2186</v>
      </c>
      <c r="M1500" t="s">
        <v>7116</v>
      </c>
      <c r="N1500" t="s">
        <v>254</v>
      </c>
      <c r="O1500" t="s">
        <v>568</v>
      </c>
    </row>
    <row r="1501" spans="1:15" x14ac:dyDescent="0.3">
      <c r="A1501" t="s">
        <v>2831</v>
      </c>
      <c r="B1501" t="s">
        <v>2831</v>
      </c>
      <c r="C1501" t="s">
        <v>7148</v>
      </c>
      <c r="D1501" s="47" t="s">
        <v>6302</v>
      </c>
      <c r="E1501" s="47">
        <v>43853.689502002315</v>
      </c>
      <c r="F1501" s="48">
        <v>3.0833333333333335</v>
      </c>
      <c r="G1501" s="49">
        <v>71873</v>
      </c>
      <c r="H1501" t="s">
        <v>238</v>
      </c>
      <c r="I1501">
        <v>0</v>
      </c>
      <c r="J1501">
        <v>0</v>
      </c>
      <c r="K1501" t="s">
        <v>236</v>
      </c>
      <c r="L1501" t="s">
        <v>2186</v>
      </c>
      <c r="M1501" t="s">
        <v>7149</v>
      </c>
      <c r="N1501" t="s">
        <v>254</v>
      </c>
      <c r="O1501" t="s">
        <v>568</v>
      </c>
    </row>
    <row r="1502" spans="1:15" x14ac:dyDescent="0.3">
      <c r="A1502" t="s">
        <v>2831</v>
      </c>
      <c r="B1502" t="s">
        <v>2831</v>
      </c>
      <c r="C1502" t="s">
        <v>7387</v>
      </c>
      <c r="D1502" s="47" t="s">
        <v>5642</v>
      </c>
      <c r="E1502" s="47">
        <v>43845.679791469905</v>
      </c>
      <c r="F1502" s="48">
        <v>3.0833333333333335</v>
      </c>
      <c r="G1502" s="49">
        <v>150379</v>
      </c>
      <c r="H1502" t="s">
        <v>249</v>
      </c>
      <c r="I1502">
        <v>0</v>
      </c>
      <c r="J1502">
        <v>0</v>
      </c>
      <c r="K1502" t="s">
        <v>236</v>
      </c>
      <c r="L1502" t="s">
        <v>2186</v>
      </c>
      <c r="M1502" t="s">
        <v>7388</v>
      </c>
      <c r="N1502" t="s">
        <v>254</v>
      </c>
      <c r="O1502" t="s">
        <v>568</v>
      </c>
    </row>
    <row r="1503" spans="1:15" x14ac:dyDescent="0.3">
      <c r="A1503" t="s">
        <v>2831</v>
      </c>
      <c r="B1503" t="s">
        <v>2831</v>
      </c>
      <c r="C1503" t="s">
        <v>7586</v>
      </c>
      <c r="D1503" s="47" t="s">
        <v>5602</v>
      </c>
      <c r="E1503" s="47">
        <v>43861.68372789352</v>
      </c>
      <c r="F1503" s="48">
        <v>3.0833333333333335</v>
      </c>
      <c r="G1503" s="49">
        <v>42774</v>
      </c>
      <c r="H1503" t="s">
        <v>238</v>
      </c>
      <c r="I1503">
        <v>0</v>
      </c>
      <c r="J1503">
        <v>0</v>
      </c>
      <c r="K1503" t="s">
        <v>246</v>
      </c>
      <c r="L1503" t="s">
        <v>2186</v>
      </c>
      <c r="M1503" t="s">
        <v>7587</v>
      </c>
      <c r="N1503" t="s">
        <v>2147</v>
      </c>
      <c r="O1503" t="s">
        <v>568</v>
      </c>
    </row>
    <row r="1504" spans="1:15" x14ac:dyDescent="0.3">
      <c r="A1504" t="s">
        <v>2831</v>
      </c>
      <c r="B1504" t="s">
        <v>2831</v>
      </c>
      <c r="C1504" t="s">
        <v>4428</v>
      </c>
      <c r="D1504" s="47" t="s">
        <v>4337</v>
      </c>
      <c r="E1504" s="47">
        <v>43857.630659756942</v>
      </c>
      <c r="F1504" s="48">
        <v>3.0833333333333335</v>
      </c>
      <c r="G1504" s="49">
        <v>33043</v>
      </c>
      <c r="H1504" t="s">
        <v>238</v>
      </c>
      <c r="I1504">
        <v>0</v>
      </c>
      <c r="J1504">
        <v>0</v>
      </c>
      <c r="K1504" t="s">
        <v>236</v>
      </c>
      <c r="L1504" t="s">
        <v>2185</v>
      </c>
      <c r="M1504" t="s">
        <v>4429</v>
      </c>
      <c r="N1504" t="s">
        <v>2147</v>
      </c>
      <c r="O1504" t="s">
        <v>568</v>
      </c>
    </row>
    <row r="1505" spans="1:15" x14ac:dyDescent="0.3">
      <c r="A1505" t="s">
        <v>2831</v>
      </c>
      <c r="B1505" t="s">
        <v>2831</v>
      </c>
      <c r="C1505" t="s">
        <v>3329</v>
      </c>
      <c r="D1505" s="47" t="s">
        <v>2940</v>
      </c>
      <c r="E1505" s="47">
        <v>43852.705616979169</v>
      </c>
      <c r="F1505" s="48">
        <v>3.0833333333333335</v>
      </c>
      <c r="G1505" s="49">
        <v>48178</v>
      </c>
      <c r="H1505" t="s">
        <v>238</v>
      </c>
      <c r="I1505">
        <v>0</v>
      </c>
      <c r="J1505">
        <v>0</v>
      </c>
      <c r="K1505" t="s">
        <v>246</v>
      </c>
      <c r="L1505" t="s">
        <v>2160</v>
      </c>
      <c r="M1505" t="s">
        <v>2941</v>
      </c>
      <c r="N1505" t="s">
        <v>254</v>
      </c>
      <c r="O1505" t="s">
        <v>568</v>
      </c>
    </row>
    <row r="1506" spans="1:15" x14ac:dyDescent="0.3">
      <c r="A1506" t="s">
        <v>2831</v>
      </c>
      <c r="B1506" t="s">
        <v>2831</v>
      </c>
      <c r="C1506" t="s">
        <v>8086</v>
      </c>
      <c r="D1506" s="47" t="s">
        <v>5978</v>
      </c>
      <c r="E1506" s="47">
        <v>43847.394956597222</v>
      </c>
      <c r="F1506" s="48">
        <v>3.0833333333333335</v>
      </c>
      <c r="G1506" s="49">
        <v>17900</v>
      </c>
      <c r="H1506" t="s">
        <v>238</v>
      </c>
      <c r="I1506">
        <v>0</v>
      </c>
      <c r="J1506">
        <v>0</v>
      </c>
      <c r="K1506" t="s">
        <v>246</v>
      </c>
      <c r="L1506" t="s">
        <v>2186</v>
      </c>
      <c r="M1506" t="s">
        <v>8087</v>
      </c>
      <c r="N1506" t="s">
        <v>254</v>
      </c>
      <c r="O1506" t="s">
        <v>568</v>
      </c>
    </row>
    <row r="1507" spans="1:15" x14ac:dyDescent="0.3">
      <c r="A1507" t="s">
        <v>2831</v>
      </c>
      <c r="B1507" t="s">
        <v>2831</v>
      </c>
      <c r="C1507" t="s">
        <v>8108</v>
      </c>
      <c r="D1507" s="47" t="s">
        <v>2707</v>
      </c>
      <c r="E1507" s="47">
        <v>43845.337473182874</v>
      </c>
      <c r="F1507" s="48">
        <v>3.0833333333333335</v>
      </c>
      <c r="G1507" s="49">
        <v>67969</v>
      </c>
      <c r="H1507" t="s">
        <v>249</v>
      </c>
      <c r="I1507">
        <v>0</v>
      </c>
      <c r="J1507">
        <v>0</v>
      </c>
      <c r="K1507" t="s">
        <v>242</v>
      </c>
      <c r="L1507" t="s">
        <v>2160</v>
      </c>
      <c r="M1507" t="s">
        <v>8109</v>
      </c>
      <c r="N1507" t="s">
        <v>254</v>
      </c>
      <c r="O1507" t="s">
        <v>568</v>
      </c>
    </row>
    <row r="1508" spans="1:15" x14ac:dyDescent="0.3">
      <c r="A1508" t="s">
        <v>2831</v>
      </c>
      <c r="B1508" t="s">
        <v>2831</v>
      </c>
      <c r="C1508" t="s">
        <v>8116</v>
      </c>
      <c r="D1508" s="47" t="s">
        <v>5645</v>
      </c>
      <c r="E1508" s="47">
        <v>43860.422472534723</v>
      </c>
      <c r="F1508" s="48">
        <v>3.0833333333333335</v>
      </c>
      <c r="G1508" s="49">
        <v>50091</v>
      </c>
      <c r="H1508" t="s">
        <v>249</v>
      </c>
      <c r="I1508">
        <v>0</v>
      </c>
      <c r="J1508">
        <v>0</v>
      </c>
      <c r="K1508" t="s">
        <v>236</v>
      </c>
      <c r="L1508" t="s">
        <v>2186</v>
      </c>
      <c r="M1508" t="s">
        <v>8117</v>
      </c>
      <c r="N1508" t="s">
        <v>254</v>
      </c>
      <c r="O1508" t="s">
        <v>568</v>
      </c>
    </row>
    <row r="1509" spans="1:15" x14ac:dyDescent="0.3">
      <c r="A1509" t="s">
        <v>2831</v>
      </c>
      <c r="B1509" t="s">
        <v>2831</v>
      </c>
      <c r="C1509" t="s">
        <v>8249</v>
      </c>
      <c r="D1509" s="47" t="s">
        <v>5810</v>
      </c>
      <c r="E1509" s="47">
        <v>43832.36485795139</v>
      </c>
      <c r="F1509" s="48">
        <v>3.0833333333333335</v>
      </c>
      <c r="G1509" s="49">
        <v>60393</v>
      </c>
      <c r="H1509" t="s">
        <v>249</v>
      </c>
      <c r="I1509">
        <v>0</v>
      </c>
      <c r="J1509">
        <v>0</v>
      </c>
      <c r="K1509" t="s">
        <v>246</v>
      </c>
      <c r="L1509" t="s">
        <v>2186</v>
      </c>
      <c r="M1509" t="s">
        <v>8250</v>
      </c>
      <c r="N1509" t="s">
        <v>254</v>
      </c>
      <c r="O1509" t="s">
        <v>568</v>
      </c>
    </row>
    <row r="1510" spans="1:15" x14ac:dyDescent="0.3">
      <c r="A1510" t="s">
        <v>2831</v>
      </c>
      <c r="B1510" t="s">
        <v>2831</v>
      </c>
      <c r="C1510" t="s">
        <v>8263</v>
      </c>
      <c r="D1510" s="47" t="s">
        <v>2620</v>
      </c>
      <c r="E1510" s="47">
        <v>43860.33700428241</v>
      </c>
      <c r="F1510" s="48">
        <v>3.0833333333333335</v>
      </c>
      <c r="G1510" s="49">
        <v>18805</v>
      </c>
      <c r="H1510" t="s">
        <v>249</v>
      </c>
      <c r="I1510">
        <v>0</v>
      </c>
      <c r="J1510">
        <v>0</v>
      </c>
      <c r="K1510" t="s">
        <v>242</v>
      </c>
      <c r="L1510" t="s">
        <v>2160</v>
      </c>
      <c r="M1510" t="s">
        <v>3023</v>
      </c>
      <c r="N1510" t="s">
        <v>2147</v>
      </c>
      <c r="O1510" t="s">
        <v>568</v>
      </c>
    </row>
    <row r="1511" spans="1:15" x14ac:dyDescent="0.3">
      <c r="A1511" t="s">
        <v>2831</v>
      </c>
      <c r="B1511" t="s">
        <v>2831</v>
      </c>
      <c r="C1511" t="s">
        <v>8317</v>
      </c>
      <c r="D1511" s="47" t="s">
        <v>5602</v>
      </c>
      <c r="E1511" s="47">
        <v>43832.599501469907</v>
      </c>
      <c r="F1511" s="48">
        <v>3.0833333333333335</v>
      </c>
      <c r="G1511" s="49">
        <v>70855</v>
      </c>
      <c r="H1511" t="s">
        <v>238</v>
      </c>
      <c r="I1511">
        <v>0</v>
      </c>
      <c r="J1511">
        <v>0</v>
      </c>
      <c r="K1511" t="s">
        <v>246</v>
      </c>
      <c r="L1511" t="s">
        <v>2186</v>
      </c>
      <c r="M1511" t="s">
        <v>8318</v>
      </c>
      <c r="N1511" t="s">
        <v>254</v>
      </c>
      <c r="O1511" t="s">
        <v>568</v>
      </c>
    </row>
    <row r="1512" spans="1:15" x14ac:dyDescent="0.3">
      <c r="A1512" t="s">
        <v>2831</v>
      </c>
      <c r="B1512" t="s">
        <v>2831</v>
      </c>
      <c r="C1512" t="s">
        <v>8434</v>
      </c>
      <c r="D1512" s="47" t="s">
        <v>5870</v>
      </c>
      <c r="E1512" s="47">
        <v>43850.738160995374</v>
      </c>
      <c r="F1512" s="48">
        <v>3.0833333333333335</v>
      </c>
      <c r="G1512" s="49">
        <v>59638</v>
      </c>
      <c r="H1512" t="s">
        <v>249</v>
      </c>
      <c r="I1512">
        <v>0</v>
      </c>
      <c r="J1512">
        <v>0</v>
      </c>
      <c r="K1512" t="s">
        <v>241</v>
      </c>
      <c r="L1512" t="s">
        <v>2186</v>
      </c>
      <c r="M1512" t="s">
        <v>8435</v>
      </c>
      <c r="N1512" t="s">
        <v>254</v>
      </c>
      <c r="O1512" t="s">
        <v>568</v>
      </c>
    </row>
    <row r="1513" spans="1:15" x14ac:dyDescent="0.3">
      <c r="A1513" t="s">
        <v>2831</v>
      </c>
      <c r="B1513" t="s">
        <v>2831</v>
      </c>
      <c r="C1513" t="s">
        <v>3059</v>
      </c>
      <c r="D1513" s="47" t="s">
        <v>2994</v>
      </c>
      <c r="E1513" s="47">
        <v>43854.491470833331</v>
      </c>
      <c r="F1513" s="48">
        <v>3.0833333333333335</v>
      </c>
      <c r="G1513" s="49">
        <v>71175</v>
      </c>
      <c r="H1513" t="s">
        <v>238</v>
      </c>
      <c r="I1513">
        <v>0</v>
      </c>
      <c r="J1513">
        <v>0</v>
      </c>
      <c r="K1513" t="s">
        <v>236</v>
      </c>
      <c r="L1513" t="s">
        <v>2160</v>
      </c>
      <c r="M1513" t="s">
        <v>2925</v>
      </c>
      <c r="N1513" t="s">
        <v>254</v>
      </c>
      <c r="O1513" t="s">
        <v>568</v>
      </c>
    </row>
    <row r="1514" spans="1:15" x14ac:dyDescent="0.3">
      <c r="A1514" t="s">
        <v>2831</v>
      </c>
      <c r="B1514" t="s">
        <v>2831</v>
      </c>
      <c r="C1514" t="s">
        <v>8648</v>
      </c>
      <c r="D1514" s="47" t="s">
        <v>5478</v>
      </c>
      <c r="E1514" s="47">
        <v>43852.704350428241</v>
      </c>
      <c r="F1514" s="48">
        <v>3.0833333333333335</v>
      </c>
      <c r="G1514" s="49">
        <v>78919</v>
      </c>
      <c r="H1514" t="s">
        <v>238</v>
      </c>
      <c r="I1514">
        <v>0</v>
      </c>
      <c r="J1514">
        <v>0</v>
      </c>
      <c r="K1514" t="s">
        <v>241</v>
      </c>
      <c r="L1514" t="s">
        <v>2186</v>
      </c>
      <c r="M1514" t="s">
        <v>8649</v>
      </c>
      <c r="N1514" t="s">
        <v>2147</v>
      </c>
      <c r="O1514" t="s">
        <v>568</v>
      </c>
    </row>
    <row r="1515" spans="1:15" x14ac:dyDescent="0.3">
      <c r="A1515" t="s">
        <v>2831</v>
      </c>
      <c r="B1515" t="s">
        <v>2831</v>
      </c>
      <c r="C1515" t="s">
        <v>9203</v>
      </c>
      <c r="D1515" s="47" t="s">
        <v>5455</v>
      </c>
      <c r="E1515" s="47">
        <v>43854.485198298615</v>
      </c>
      <c r="F1515" s="48">
        <v>3.0833333333333335</v>
      </c>
      <c r="G1515" s="49">
        <v>79945</v>
      </c>
      <c r="H1515" t="s">
        <v>238</v>
      </c>
      <c r="I1515">
        <v>0</v>
      </c>
      <c r="J1515">
        <v>0</v>
      </c>
      <c r="K1515" t="s">
        <v>242</v>
      </c>
      <c r="L1515" t="s">
        <v>2186</v>
      </c>
      <c r="M1515" t="s">
        <v>9204</v>
      </c>
      <c r="N1515" t="s">
        <v>254</v>
      </c>
      <c r="O1515" t="s">
        <v>568</v>
      </c>
    </row>
    <row r="1516" spans="1:15" x14ac:dyDescent="0.3">
      <c r="A1516" t="s">
        <v>2831</v>
      </c>
      <c r="B1516" t="s">
        <v>2831</v>
      </c>
      <c r="C1516" t="s">
        <v>9375</v>
      </c>
      <c r="D1516" s="47" t="s">
        <v>5508</v>
      </c>
      <c r="E1516" s="47">
        <v>43847.393546180552</v>
      </c>
      <c r="F1516" s="48">
        <v>3.0833333333333335</v>
      </c>
      <c r="G1516" s="49">
        <v>41065</v>
      </c>
      <c r="H1516" t="s">
        <v>238</v>
      </c>
      <c r="I1516">
        <v>0</v>
      </c>
      <c r="J1516">
        <v>0</v>
      </c>
      <c r="K1516" t="s">
        <v>242</v>
      </c>
      <c r="L1516" t="s">
        <v>2186</v>
      </c>
      <c r="M1516" t="s">
        <v>9376</v>
      </c>
      <c r="N1516" t="s">
        <v>254</v>
      </c>
      <c r="O1516" t="s">
        <v>568</v>
      </c>
    </row>
    <row r="1517" spans="1:15" x14ac:dyDescent="0.3">
      <c r="A1517" t="s">
        <v>2831</v>
      </c>
      <c r="B1517" t="s">
        <v>2831</v>
      </c>
      <c r="C1517" t="s">
        <v>9444</v>
      </c>
      <c r="D1517" s="47" t="s">
        <v>6140</v>
      </c>
      <c r="E1517" s="47">
        <v>43853.690390474534</v>
      </c>
      <c r="F1517" s="48">
        <v>3.0833333333333335</v>
      </c>
      <c r="G1517" s="49">
        <v>28624</v>
      </c>
      <c r="H1517" t="s">
        <v>238</v>
      </c>
      <c r="I1517">
        <v>0</v>
      </c>
      <c r="J1517">
        <v>0</v>
      </c>
      <c r="K1517" t="s">
        <v>241</v>
      </c>
      <c r="L1517" t="s">
        <v>2186</v>
      </c>
      <c r="M1517" t="s">
        <v>9445</v>
      </c>
      <c r="N1517" t="s">
        <v>2147</v>
      </c>
      <c r="O1517" t="s">
        <v>568</v>
      </c>
    </row>
    <row r="1518" spans="1:15" x14ac:dyDescent="0.3">
      <c r="A1518" t="s">
        <v>2831</v>
      </c>
      <c r="B1518" t="s">
        <v>2831</v>
      </c>
      <c r="C1518" t="s">
        <v>4606</v>
      </c>
      <c r="D1518" s="47" t="s">
        <v>4561</v>
      </c>
      <c r="E1518" s="47">
        <v>43832.646062002314</v>
      </c>
      <c r="F1518" s="48">
        <v>3.0833333333333335</v>
      </c>
      <c r="G1518" s="49">
        <v>65387</v>
      </c>
      <c r="H1518" t="s">
        <v>238</v>
      </c>
      <c r="I1518">
        <v>0</v>
      </c>
      <c r="J1518">
        <v>0</v>
      </c>
      <c r="K1518" t="s">
        <v>241</v>
      </c>
      <c r="L1518" t="s">
        <v>2173</v>
      </c>
      <c r="M1518" t="s">
        <v>4607</v>
      </c>
      <c r="N1518" t="s">
        <v>2147</v>
      </c>
      <c r="O1518" t="s">
        <v>568</v>
      </c>
    </row>
    <row r="1519" spans="1:15" x14ac:dyDescent="0.3">
      <c r="A1519" t="s">
        <v>2831</v>
      </c>
      <c r="B1519" t="s">
        <v>2831</v>
      </c>
      <c r="C1519" t="s">
        <v>5229</v>
      </c>
      <c r="D1519" s="47" t="s">
        <v>2615</v>
      </c>
      <c r="E1519" s="47">
        <v>43848.495440196763</v>
      </c>
      <c r="F1519" s="48">
        <v>3.0833333333333335</v>
      </c>
      <c r="G1519" s="49">
        <v>5962</v>
      </c>
      <c r="H1519" t="s">
        <v>238</v>
      </c>
      <c r="I1519">
        <v>0</v>
      </c>
      <c r="J1519">
        <v>0</v>
      </c>
      <c r="K1519" t="s">
        <v>242</v>
      </c>
      <c r="L1519" t="s">
        <v>2176</v>
      </c>
      <c r="M1519" t="s">
        <v>5230</v>
      </c>
      <c r="N1519" t="s">
        <v>254</v>
      </c>
      <c r="O1519" t="s">
        <v>568</v>
      </c>
    </row>
    <row r="1520" spans="1:15" x14ac:dyDescent="0.3">
      <c r="A1520" t="s">
        <v>2831</v>
      </c>
      <c r="B1520" t="s">
        <v>2831</v>
      </c>
      <c r="C1520" t="s">
        <v>9539</v>
      </c>
      <c r="D1520" s="47" t="s">
        <v>2633</v>
      </c>
      <c r="E1520" s="47">
        <v>43850.485171643515</v>
      </c>
      <c r="F1520" s="48">
        <v>3.0833333333333335</v>
      </c>
      <c r="G1520" s="49">
        <v>126239</v>
      </c>
      <c r="H1520" t="s">
        <v>249</v>
      </c>
      <c r="I1520">
        <v>0</v>
      </c>
      <c r="J1520">
        <v>0</v>
      </c>
      <c r="K1520" t="s">
        <v>239</v>
      </c>
      <c r="L1520" t="s">
        <v>2160</v>
      </c>
      <c r="M1520" t="s">
        <v>9540</v>
      </c>
      <c r="N1520" t="s">
        <v>254</v>
      </c>
      <c r="O1520" t="s">
        <v>568</v>
      </c>
    </row>
    <row r="1521" spans="1:15" x14ac:dyDescent="0.3">
      <c r="A1521" t="s">
        <v>2831</v>
      </c>
      <c r="B1521" t="s">
        <v>2831</v>
      </c>
      <c r="C1521" t="s">
        <v>9831</v>
      </c>
      <c r="D1521" s="47" t="s">
        <v>5461</v>
      </c>
      <c r="E1521" s="47">
        <v>43861.688660995373</v>
      </c>
      <c r="F1521" s="48">
        <v>3.0833333333333335</v>
      </c>
      <c r="G1521" s="49">
        <v>57616</v>
      </c>
      <c r="H1521" t="s">
        <v>238</v>
      </c>
      <c r="I1521">
        <v>0</v>
      </c>
      <c r="J1521">
        <v>0</v>
      </c>
      <c r="K1521" t="s">
        <v>246</v>
      </c>
      <c r="L1521" t="s">
        <v>2186</v>
      </c>
      <c r="M1521" t="s">
        <v>9832</v>
      </c>
      <c r="N1521" t="s">
        <v>254</v>
      </c>
      <c r="O1521" t="s">
        <v>568</v>
      </c>
    </row>
    <row r="1522" spans="1:15" x14ac:dyDescent="0.3">
      <c r="A1522" t="s">
        <v>2831</v>
      </c>
      <c r="B1522" t="s">
        <v>2831</v>
      </c>
      <c r="C1522" t="s">
        <v>4092</v>
      </c>
      <c r="D1522" s="47" t="s">
        <v>3422</v>
      </c>
      <c r="E1522" s="47">
        <v>43844.716739039352</v>
      </c>
      <c r="F1522" s="48">
        <v>3.0833333333333335</v>
      </c>
      <c r="G1522" s="49">
        <v>117652</v>
      </c>
      <c r="H1522" t="s">
        <v>238</v>
      </c>
      <c r="I1522">
        <v>0</v>
      </c>
      <c r="J1522">
        <v>0</v>
      </c>
      <c r="K1522" t="s">
        <v>242</v>
      </c>
      <c r="L1522" t="s">
        <v>2186</v>
      </c>
      <c r="M1522" t="s">
        <v>4093</v>
      </c>
      <c r="N1522" t="s">
        <v>2147</v>
      </c>
      <c r="O1522" t="s">
        <v>568</v>
      </c>
    </row>
    <row r="1523" spans="1:15" x14ac:dyDescent="0.3">
      <c r="A1523" t="s">
        <v>2831</v>
      </c>
      <c r="B1523" t="s">
        <v>2831</v>
      </c>
      <c r="C1523" t="s">
        <v>4031</v>
      </c>
      <c r="D1523" s="47" t="s">
        <v>3356</v>
      </c>
      <c r="E1523" s="47">
        <v>43832.594437268519</v>
      </c>
      <c r="F1523" s="48">
        <v>3.0833333333333335</v>
      </c>
      <c r="G1523" s="49">
        <v>42211</v>
      </c>
      <c r="H1523" t="s">
        <v>238</v>
      </c>
      <c r="I1523">
        <v>0</v>
      </c>
      <c r="J1523">
        <v>0</v>
      </c>
      <c r="K1523" t="s">
        <v>246</v>
      </c>
      <c r="L1523" t="s">
        <v>2186</v>
      </c>
      <c r="M1523" t="s">
        <v>4032</v>
      </c>
      <c r="N1523" t="s">
        <v>254</v>
      </c>
      <c r="O1523" t="s">
        <v>568</v>
      </c>
    </row>
    <row r="1524" spans="1:15" x14ac:dyDescent="0.3">
      <c r="A1524" t="s">
        <v>2831</v>
      </c>
      <c r="B1524" t="s">
        <v>2831</v>
      </c>
      <c r="C1524" t="s">
        <v>9964</v>
      </c>
      <c r="D1524" s="47" t="s">
        <v>2517</v>
      </c>
      <c r="E1524" s="47">
        <v>43861.856903854168</v>
      </c>
      <c r="F1524" s="48">
        <v>3.0833333333333335</v>
      </c>
      <c r="G1524" s="49">
        <v>82567</v>
      </c>
      <c r="H1524" t="s">
        <v>249</v>
      </c>
      <c r="I1524">
        <v>0</v>
      </c>
      <c r="J1524">
        <v>0</v>
      </c>
      <c r="K1524" t="s">
        <v>242</v>
      </c>
      <c r="L1524" t="s">
        <v>1535</v>
      </c>
      <c r="M1524" t="s">
        <v>1535</v>
      </c>
      <c r="N1524" t="s">
        <v>254</v>
      </c>
      <c r="O1524" t="s">
        <v>568</v>
      </c>
    </row>
    <row r="1525" spans="1:15" x14ac:dyDescent="0.3">
      <c r="A1525" t="s">
        <v>2831</v>
      </c>
      <c r="B1525" t="s">
        <v>2831</v>
      </c>
      <c r="C1525" t="s">
        <v>3848</v>
      </c>
      <c r="D1525" s="47" t="s">
        <v>3473</v>
      </c>
      <c r="E1525" s="47">
        <v>43845.674759409725</v>
      </c>
      <c r="F1525" s="48">
        <v>3.0833333333333335</v>
      </c>
      <c r="G1525" s="49">
        <v>120923</v>
      </c>
      <c r="H1525" t="s">
        <v>249</v>
      </c>
      <c r="I1525">
        <v>0</v>
      </c>
      <c r="J1525">
        <v>0</v>
      </c>
      <c r="K1525" t="s">
        <v>236</v>
      </c>
      <c r="L1525" t="s">
        <v>1535</v>
      </c>
      <c r="M1525" t="s">
        <v>1535</v>
      </c>
      <c r="N1525" t="s">
        <v>254</v>
      </c>
      <c r="O1525" t="s">
        <v>568</v>
      </c>
    </row>
    <row r="1526" spans="1:15" x14ac:dyDescent="0.3">
      <c r="A1526" t="s">
        <v>2831</v>
      </c>
      <c r="B1526" t="s">
        <v>2831</v>
      </c>
      <c r="C1526" t="s">
        <v>10061</v>
      </c>
      <c r="D1526" s="47" t="s">
        <v>5810</v>
      </c>
      <c r="E1526" s="47">
        <v>43837.706783715279</v>
      </c>
      <c r="F1526" s="48">
        <v>3.0833333333333335</v>
      </c>
      <c r="G1526" s="49">
        <v>22583</v>
      </c>
      <c r="H1526" t="s">
        <v>249</v>
      </c>
      <c r="I1526">
        <v>0</v>
      </c>
      <c r="J1526">
        <v>0</v>
      </c>
      <c r="K1526" t="s">
        <v>242</v>
      </c>
      <c r="L1526" t="s">
        <v>1535</v>
      </c>
      <c r="M1526" t="s">
        <v>1535</v>
      </c>
      <c r="N1526" t="s">
        <v>254</v>
      </c>
      <c r="O1526" t="s">
        <v>568</v>
      </c>
    </row>
    <row r="1527" spans="1:15" x14ac:dyDescent="0.3">
      <c r="A1527" t="s">
        <v>2831</v>
      </c>
      <c r="B1527" t="s">
        <v>2831</v>
      </c>
      <c r="C1527" t="s">
        <v>10081</v>
      </c>
      <c r="D1527" s="47" t="s">
        <v>5524</v>
      </c>
      <c r="E1527" s="47">
        <v>43851.678169247687</v>
      </c>
      <c r="F1527" s="48">
        <v>3.0833333333333335</v>
      </c>
      <c r="G1527" s="49">
        <v>46399</v>
      </c>
      <c r="H1527" t="s">
        <v>238</v>
      </c>
      <c r="I1527">
        <v>0</v>
      </c>
      <c r="J1527">
        <v>0</v>
      </c>
      <c r="K1527" t="s">
        <v>242</v>
      </c>
      <c r="L1527" t="s">
        <v>1535</v>
      </c>
      <c r="M1527" t="s">
        <v>1535</v>
      </c>
      <c r="N1527" t="s">
        <v>254</v>
      </c>
      <c r="O1527" t="s">
        <v>568</v>
      </c>
    </row>
    <row r="1528" spans="1:15" x14ac:dyDescent="0.3">
      <c r="A1528" t="s">
        <v>2831</v>
      </c>
      <c r="B1528" t="s">
        <v>2831</v>
      </c>
      <c r="C1528" t="s">
        <v>10094</v>
      </c>
      <c r="D1528" s="47" t="s">
        <v>5817</v>
      </c>
      <c r="E1528" s="47">
        <v>43851.601416516205</v>
      </c>
      <c r="F1528" s="48">
        <v>3.0833333333333335</v>
      </c>
      <c r="G1528" s="49">
        <v>61977</v>
      </c>
      <c r="H1528" t="s">
        <v>249</v>
      </c>
      <c r="I1528">
        <v>0</v>
      </c>
      <c r="J1528">
        <v>0</v>
      </c>
      <c r="K1528" t="s">
        <v>242</v>
      </c>
      <c r="L1528" t="s">
        <v>1535</v>
      </c>
      <c r="M1528" t="s">
        <v>1535</v>
      </c>
      <c r="N1528" t="s">
        <v>254</v>
      </c>
      <c r="O1528" t="s">
        <v>568</v>
      </c>
    </row>
    <row r="1529" spans="1:15" x14ac:dyDescent="0.3">
      <c r="A1529" t="s">
        <v>2831</v>
      </c>
      <c r="B1529" t="s">
        <v>2831</v>
      </c>
      <c r="C1529" t="s">
        <v>10312</v>
      </c>
      <c r="D1529" s="47" t="s">
        <v>5855</v>
      </c>
      <c r="E1529" s="47">
        <v>43850.695754826389</v>
      </c>
      <c r="F1529" s="48">
        <v>3.0833333333333335</v>
      </c>
      <c r="G1529" s="49">
        <v>17883</v>
      </c>
      <c r="H1529" t="s">
        <v>238</v>
      </c>
      <c r="I1529">
        <v>0</v>
      </c>
      <c r="J1529">
        <v>0</v>
      </c>
      <c r="K1529" t="s">
        <v>242</v>
      </c>
      <c r="L1529" t="s">
        <v>2186</v>
      </c>
      <c r="M1529" t="s">
        <v>10313</v>
      </c>
      <c r="N1529" t="s">
        <v>254</v>
      </c>
      <c r="O1529" t="s">
        <v>568</v>
      </c>
    </row>
    <row r="1530" spans="1:15" x14ac:dyDescent="0.3">
      <c r="A1530" t="s">
        <v>2831</v>
      </c>
      <c r="B1530" t="s">
        <v>2831</v>
      </c>
      <c r="C1530" t="s">
        <v>4377</v>
      </c>
      <c r="D1530" s="47" t="s">
        <v>4378</v>
      </c>
      <c r="E1530" s="47">
        <v>43847.44021883102</v>
      </c>
      <c r="F1530" s="48">
        <v>3.0833333333333335</v>
      </c>
      <c r="G1530" s="49">
        <v>50879</v>
      </c>
      <c r="H1530" t="s">
        <v>249</v>
      </c>
      <c r="I1530">
        <v>0</v>
      </c>
      <c r="J1530">
        <v>0</v>
      </c>
      <c r="K1530" t="s">
        <v>241</v>
      </c>
      <c r="L1530" t="s">
        <v>2186</v>
      </c>
      <c r="M1530" t="s">
        <v>4379</v>
      </c>
      <c r="N1530" t="s">
        <v>254</v>
      </c>
      <c r="O1530" t="s">
        <v>568</v>
      </c>
    </row>
    <row r="1531" spans="1:15" x14ac:dyDescent="0.3">
      <c r="A1531" t="s">
        <v>2831</v>
      </c>
      <c r="B1531" t="s">
        <v>2831</v>
      </c>
      <c r="C1531" t="s">
        <v>10495</v>
      </c>
      <c r="D1531" s="47" t="s">
        <v>6295</v>
      </c>
      <c r="E1531" s="47">
        <v>43832.426854201389</v>
      </c>
      <c r="F1531" s="48">
        <v>3.0833333333333335</v>
      </c>
      <c r="G1531" s="49">
        <v>80071</v>
      </c>
      <c r="H1531" t="s">
        <v>249</v>
      </c>
      <c r="I1531">
        <v>0</v>
      </c>
      <c r="J1531">
        <v>0</v>
      </c>
      <c r="K1531" t="s">
        <v>246</v>
      </c>
      <c r="L1531" t="s">
        <v>2186</v>
      </c>
      <c r="M1531" t="s">
        <v>10496</v>
      </c>
      <c r="N1531" t="s">
        <v>254</v>
      </c>
      <c r="O1531" t="s">
        <v>568</v>
      </c>
    </row>
    <row r="1532" spans="1:15" x14ac:dyDescent="0.3">
      <c r="A1532" t="s">
        <v>2831</v>
      </c>
      <c r="B1532" t="s">
        <v>2831</v>
      </c>
      <c r="C1532" t="s">
        <v>10569</v>
      </c>
      <c r="D1532" s="47" t="s">
        <v>5533</v>
      </c>
      <c r="E1532" s="47">
        <v>43859.698213159725</v>
      </c>
      <c r="F1532" s="48">
        <v>3.0833333333333335</v>
      </c>
      <c r="G1532" s="49">
        <v>45794</v>
      </c>
      <c r="H1532" t="s">
        <v>238</v>
      </c>
      <c r="I1532">
        <v>0</v>
      </c>
      <c r="J1532">
        <v>0</v>
      </c>
      <c r="K1532" t="s">
        <v>236</v>
      </c>
      <c r="L1532" t="s">
        <v>2186</v>
      </c>
      <c r="M1532" t="s">
        <v>10570</v>
      </c>
      <c r="N1532" t="s">
        <v>2147</v>
      </c>
      <c r="O1532" t="s">
        <v>568</v>
      </c>
    </row>
    <row r="1533" spans="1:15" x14ac:dyDescent="0.3">
      <c r="A1533" t="s">
        <v>2831</v>
      </c>
      <c r="B1533" t="s">
        <v>2831</v>
      </c>
      <c r="C1533" t="s">
        <v>10660</v>
      </c>
      <c r="D1533" s="47" t="s">
        <v>5870</v>
      </c>
      <c r="E1533" s="47">
        <v>43832.704582488426</v>
      </c>
      <c r="F1533" s="48">
        <v>3.0833333333333335</v>
      </c>
      <c r="G1533" s="49">
        <v>33512</v>
      </c>
      <c r="H1533" t="s">
        <v>238</v>
      </c>
      <c r="I1533">
        <v>0</v>
      </c>
      <c r="J1533">
        <v>0</v>
      </c>
      <c r="K1533" t="s">
        <v>236</v>
      </c>
      <c r="L1533" t="s">
        <v>2186</v>
      </c>
      <c r="M1533" t="s">
        <v>10661</v>
      </c>
      <c r="N1533" t="s">
        <v>254</v>
      </c>
      <c r="O1533" t="s">
        <v>568</v>
      </c>
    </row>
    <row r="1534" spans="1:15" x14ac:dyDescent="0.3">
      <c r="A1534" t="s">
        <v>2831</v>
      </c>
      <c r="B1534" t="s">
        <v>2831</v>
      </c>
      <c r="C1534" t="s">
        <v>5651</v>
      </c>
      <c r="D1534" s="47" t="s">
        <v>5652</v>
      </c>
      <c r="E1534" s="47">
        <v>43819.733366400462</v>
      </c>
      <c r="F1534" s="48">
        <v>3.1666666666666665</v>
      </c>
      <c r="G1534" s="49">
        <v>60886</v>
      </c>
      <c r="H1534" t="s">
        <v>249</v>
      </c>
      <c r="I1534">
        <v>0</v>
      </c>
      <c r="J1534">
        <v>0</v>
      </c>
      <c r="K1534" t="s">
        <v>241</v>
      </c>
      <c r="L1534" t="s">
        <v>2186</v>
      </c>
      <c r="M1534" t="s">
        <v>5653</v>
      </c>
      <c r="N1534" t="s">
        <v>254</v>
      </c>
      <c r="O1534" t="s">
        <v>568</v>
      </c>
    </row>
    <row r="1535" spans="1:15" x14ac:dyDescent="0.3">
      <c r="A1535" t="s">
        <v>2831</v>
      </c>
      <c r="B1535" t="s">
        <v>2831</v>
      </c>
      <c r="C1535" t="s">
        <v>5688</v>
      </c>
      <c r="D1535" s="47" t="s">
        <v>5689</v>
      </c>
      <c r="E1535" s="47">
        <v>43825.648951886571</v>
      </c>
      <c r="F1535" s="48">
        <v>3.1666666666666665</v>
      </c>
      <c r="G1535" s="49">
        <v>24576</v>
      </c>
      <c r="H1535" t="s">
        <v>238</v>
      </c>
      <c r="I1535">
        <v>0</v>
      </c>
      <c r="J1535">
        <v>0</v>
      </c>
      <c r="K1535" t="s">
        <v>246</v>
      </c>
      <c r="L1535" t="s">
        <v>2186</v>
      </c>
      <c r="M1535" t="s">
        <v>5690</v>
      </c>
      <c r="N1535" t="s">
        <v>254</v>
      </c>
      <c r="O1535" t="s">
        <v>568</v>
      </c>
    </row>
    <row r="1536" spans="1:15" x14ac:dyDescent="0.3">
      <c r="A1536" t="s">
        <v>2831</v>
      </c>
      <c r="B1536" t="s">
        <v>2831</v>
      </c>
      <c r="C1536" t="s">
        <v>5707</v>
      </c>
      <c r="D1536" s="47" t="s">
        <v>5708</v>
      </c>
      <c r="E1536" s="47">
        <v>43801.671032407408</v>
      </c>
      <c r="F1536" s="48">
        <v>3.1666666666666665</v>
      </c>
      <c r="G1536" s="49">
        <v>31601</v>
      </c>
      <c r="H1536" t="s">
        <v>238</v>
      </c>
      <c r="I1536">
        <v>0</v>
      </c>
      <c r="J1536">
        <v>0</v>
      </c>
      <c r="K1536" t="s">
        <v>242</v>
      </c>
      <c r="L1536" t="s">
        <v>2186</v>
      </c>
      <c r="M1536" t="s">
        <v>5709</v>
      </c>
      <c r="N1536" t="s">
        <v>254</v>
      </c>
      <c r="O1536" t="s">
        <v>568</v>
      </c>
    </row>
    <row r="1537" spans="1:15" x14ac:dyDescent="0.3">
      <c r="A1537" t="s">
        <v>2831</v>
      </c>
      <c r="B1537" t="s">
        <v>2831</v>
      </c>
      <c r="C1537" t="s">
        <v>4415</v>
      </c>
      <c r="D1537" s="47" t="s">
        <v>4331</v>
      </c>
      <c r="E1537" s="47">
        <v>43809.371007141206</v>
      </c>
      <c r="F1537" s="48">
        <v>3.1666666666666665</v>
      </c>
      <c r="G1537" s="49">
        <v>47185</v>
      </c>
      <c r="H1537" t="s">
        <v>249</v>
      </c>
      <c r="I1537">
        <v>0</v>
      </c>
      <c r="J1537">
        <v>0</v>
      </c>
      <c r="K1537" t="s">
        <v>242</v>
      </c>
      <c r="L1537" t="s">
        <v>2469</v>
      </c>
      <c r="M1537" t="s">
        <v>2513</v>
      </c>
      <c r="N1537" t="s">
        <v>254</v>
      </c>
      <c r="O1537" t="s">
        <v>568</v>
      </c>
    </row>
    <row r="1538" spans="1:15" x14ac:dyDescent="0.3">
      <c r="A1538" t="s">
        <v>2831</v>
      </c>
      <c r="B1538" t="s">
        <v>2831</v>
      </c>
      <c r="C1538" t="s">
        <v>6435</v>
      </c>
      <c r="D1538" s="47" t="s">
        <v>5563</v>
      </c>
      <c r="E1538" s="47">
        <v>43801.74191866898</v>
      </c>
      <c r="F1538" s="48">
        <v>3.1666666666666665</v>
      </c>
      <c r="G1538" s="49">
        <v>43252</v>
      </c>
      <c r="H1538" t="s">
        <v>238</v>
      </c>
      <c r="I1538">
        <v>0</v>
      </c>
      <c r="J1538">
        <v>0</v>
      </c>
      <c r="K1538" t="s">
        <v>239</v>
      </c>
      <c r="L1538" t="s">
        <v>2186</v>
      </c>
      <c r="M1538" t="s">
        <v>6436</v>
      </c>
      <c r="N1538" t="s">
        <v>2147</v>
      </c>
      <c r="O1538" t="s">
        <v>568</v>
      </c>
    </row>
    <row r="1539" spans="1:15" x14ac:dyDescent="0.3">
      <c r="A1539" t="s">
        <v>2831</v>
      </c>
      <c r="B1539" t="s">
        <v>2831</v>
      </c>
      <c r="C1539" t="s">
        <v>6445</v>
      </c>
      <c r="D1539" s="47" t="s">
        <v>2674</v>
      </c>
      <c r="E1539" s="47">
        <v>43818.59482056713</v>
      </c>
      <c r="F1539" s="48">
        <v>3.1666666666666665</v>
      </c>
      <c r="G1539" s="49">
        <v>36872</v>
      </c>
      <c r="H1539" t="s">
        <v>249</v>
      </c>
      <c r="I1539">
        <v>0</v>
      </c>
      <c r="J1539">
        <v>0</v>
      </c>
      <c r="K1539" t="s">
        <v>242</v>
      </c>
      <c r="L1539" t="s">
        <v>2160</v>
      </c>
      <c r="M1539" t="s">
        <v>6446</v>
      </c>
      <c r="N1539" t="s">
        <v>254</v>
      </c>
      <c r="O1539" t="s">
        <v>568</v>
      </c>
    </row>
    <row r="1540" spans="1:15" x14ac:dyDescent="0.3">
      <c r="A1540" t="s">
        <v>2831</v>
      </c>
      <c r="B1540" t="s">
        <v>2831</v>
      </c>
      <c r="C1540" t="s">
        <v>6457</v>
      </c>
      <c r="D1540" s="47" t="s">
        <v>6458</v>
      </c>
      <c r="E1540" s="47">
        <v>43801.695570682874</v>
      </c>
      <c r="F1540" s="48">
        <v>3.1666666666666665</v>
      </c>
      <c r="G1540" s="49">
        <v>62245</v>
      </c>
      <c r="H1540" t="s">
        <v>238</v>
      </c>
      <c r="I1540">
        <v>0</v>
      </c>
      <c r="J1540">
        <v>0</v>
      </c>
      <c r="K1540" t="s">
        <v>242</v>
      </c>
      <c r="L1540" t="s">
        <v>2186</v>
      </c>
      <c r="M1540" t="s">
        <v>6459</v>
      </c>
      <c r="N1540" t="s">
        <v>254</v>
      </c>
      <c r="O1540" t="s">
        <v>568</v>
      </c>
    </row>
    <row r="1541" spans="1:15" x14ac:dyDescent="0.3">
      <c r="A1541" t="s">
        <v>2831</v>
      </c>
      <c r="B1541" t="s">
        <v>2831</v>
      </c>
      <c r="C1541" t="s">
        <v>4361</v>
      </c>
      <c r="D1541" s="47" t="s">
        <v>4362</v>
      </c>
      <c r="E1541" s="47">
        <v>43827.291461655092</v>
      </c>
      <c r="F1541" s="48">
        <v>3.1666666666666665</v>
      </c>
      <c r="G1541" s="49">
        <v>27392</v>
      </c>
      <c r="H1541" t="s">
        <v>238</v>
      </c>
      <c r="I1541">
        <v>0</v>
      </c>
      <c r="J1541">
        <v>0</v>
      </c>
      <c r="K1541" t="s">
        <v>242</v>
      </c>
      <c r="L1541" t="s">
        <v>2160</v>
      </c>
      <c r="M1541" t="s">
        <v>4363</v>
      </c>
      <c r="N1541" t="s">
        <v>254</v>
      </c>
      <c r="O1541" t="s">
        <v>568</v>
      </c>
    </row>
    <row r="1542" spans="1:15" x14ac:dyDescent="0.3">
      <c r="A1542" t="s">
        <v>2831</v>
      </c>
      <c r="B1542" t="s">
        <v>2831</v>
      </c>
      <c r="C1542" t="s">
        <v>3811</v>
      </c>
      <c r="D1542" s="47" t="s">
        <v>3453</v>
      </c>
      <c r="E1542" s="47">
        <v>43806.378036689814</v>
      </c>
      <c r="F1542" s="48">
        <v>3.1666666666666665</v>
      </c>
      <c r="G1542" s="49">
        <v>27420</v>
      </c>
      <c r="H1542" t="s">
        <v>238</v>
      </c>
      <c r="I1542">
        <v>0</v>
      </c>
      <c r="J1542">
        <v>0</v>
      </c>
      <c r="K1542" t="s">
        <v>246</v>
      </c>
      <c r="L1542" t="s">
        <v>2186</v>
      </c>
      <c r="M1542" t="s">
        <v>3812</v>
      </c>
      <c r="N1542" t="s">
        <v>254</v>
      </c>
      <c r="O1542" t="s">
        <v>568</v>
      </c>
    </row>
    <row r="1543" spans="1:15" x14ac:dyDescent="0.3">
      <c r="A1543" t="s">
        <v>2831</v>
      </c>
      <c r="B1543" t="s">
        <v>2831</v>
      </c>
      <c r="C1543" t="s">
        <v>6631</v>
      </c>
      <c r="D1543" s="47" t="s">
        <v>5645</v>
      </c>
      <c r="E1543" s="47">
        <v>43801.664571990739</v>
      </c>
      <c r="F1543" s="48">
        <v>3.1666666666666665</v>
      </c>
      <c r="G1543" s="49">
        <v>70923</v>
      </c>
      <c r="H1543" t="s">
        <v>238</v>
      </c>
      <c r="I1543">
        <v>0</v>
      </c>
      <c r="J1543">
        <v>0</v>
      </c>
      <c r="K1543" t="s">
        <v>242</v>
      </c>
      <c r="L1543" t="s">
        <v>2186</v>
      </c>
      <c r="M1543" t="s">
        <v>6632</v>
      </c>
      <c r="N1543" t="s">
        <v>254</v>
      </c>
      <c r="O1543" t="s">
        <v>568</v>
      </c>
    </row>
    <row r="1544" spans="1:15" x14ac:dyDescent="0.3">
      <c r="A1544" t="s">
        <v>2831</v>
      </c>
      <c r="B1544" t="s">
        <v>2831</v>
      </c>
      <c r="C1544" t="s">
        <v>6786</v>
      </c>
      <c r="D1544" s="47" t="s">
        <v>5639</v>
      </c>
      <c r="E1544" s="47">
        <v>43801.687552743053</v>
      </c>
      <c r="F1544" s="48">
        <v>3.1666666666666665</v>
      </c>
      <c r="G1544" s="49">
        <v>109718</v>
      </c>
      <c r="H1544" t="s">
        <v>238</v>
      </c>
      <c r="I1544">
        <v>0</v>
      </c>
      <c r="J1544">
        <v>0</v>
      </c>
      <c r="K1544" t="s">
        <v>242</v>
      </c>
      <c r="L1544" t="s">
        <v>2186</v>
      </c>
      <c r="M1544" t="s">
        <v>6787</v>
      </c>
      <c r="N1544" t="s">
        <v>254</v>
      </c>
      <c r="O1544" t="s">
        <v>568</v>
      </c>
    </row>
    <row r="1545" spans="1:15" x14ac:dyDescent="0.3">
      <c r="A1545" t="s">
        <v>2831</v>
      </c>
      <c r="B1545" t="s">
        <v>2831</v>
      </c>
      <c r="C1545" t="s">
        <v>5001</v>
      </c>
      <c r="D1545" s="47" t="s">
        <v>2677</v>
      </c>
      <c r="E1545" s="47">
        <v>43829.708892708331</v>
      </c>
      <c r="F1545" s="48">
        <v>3.1666666666666665</v>
      </c>
      <c r="G1545" s="49">
        <v>46201</v>
      </c>
      <c r="H1545" t="s">
        <v>238</v>
      </c>
      <c r="I1545">
        <v>0</v>
      </c>
      <c r="J1545">
        <v>0</v>
      </c>
      <c r="K1545" t="s">
        <v>242</v>
      </c>
      <c r="L1545" t="s">
        <v>2176</v>
      </c>
      <c r="M1545" t="s">
        <v>5002</v>
      </c>
      <c r="N1545" t="s">
        <v>2147</v>
      </c>
      <c r="O1545" t="s">
        <v>568</v>
      </c>
    </row>
    <row r="1546" spans="1:15" x14ac:dyDescent="0.3">
      <c r="A1546" t="s">
        <v>2831</v>
      </c>
      <c r="B1546" t="s">
        <v>2831</v>
      </c>
      <c r="C1546" t="s">
        <v>6846</v>
      </c>
      <c r="D1546" s="47" t="s">
        <v>6252</v>
      </c>
      <c r="E1546" s="47">
        <v>43804.479569131945</v>
      </c>
      <c r="F1546" s="48">
        <v>3.1666666666666665</v>
      </c>
      <c r="G1546" s="49">
        <v>51849</v>
      </c>
      <c r="H1546" t="s">
        <v>238</v>
      </c>
      <c r="I1546">
        <v>0</v>
      </c>
      <c r="J1546">
        <v>0</v>
      </c>
      <c r="K1546" t="s">
        <v>242</v>
      </c>
      <c r="L1546" t="s">
        <v>2186</v>
      </c>
      <c r="M1546" t="s">
        <v>6847</v>
      </c>
      <c r="N1546" t="s">
        <v>254</v>
      </c>
      <c r="O1546" t="s">
        <v>568</v>
      </c>
    </row>
    <row r="1547" spans="1:15" x14ac:dyDescent="0.3">
      <c r="A1547" t="s">
        <v>2831</v>
      </c>
      <c r="B1547" t="s">
        <v>2831</v>
      </c>
      <c r="C1547" t="s">
        <v>3641</v>
      </c>
      <c r="D1547" s="47" t="s">
        <v>3372</v>
      </c>
      <c r="E1547" s="47">
        <v>43829.698616354166</v>
      </c>
      <c r="F1547" s="48">
        <v>3.1666666666666665</v>
      </c>
      <c r="G1547" s="49">
        <v>111577</v>
      </c>
      <c r="H1547" t="s">
        <v>238</v>
      </c>
      <c r="I1547">
        <v>0</v>
      </c>
      <c r="J1547">
        <v>0</v>
      </c>
      <c r="K1547" t="s">
        <v>246</v>
      </c>
      <c r="L1547" t="s">
        <v>2160</v>
      </c>
      <c r="M1547" t="s">
        <v>3643</v>
      </c>
      <c r="N1547" t="s">
        <v>254</v>
      </c>
      <c r="O1547" t="s">
        <v>568</v>
      </c>
    </row>
    <row r="1548" spans="1:15" x14ac:dyDescent="0.3">
      <c r="A1548" t="s">
        <v>2831</v>
      </c>
      <c r="B1548" t="s">
        <v>2831</v>
      </c>
      <c r="C1548" t="s">
        <v>7117</v>
      </c>
      <c r="D1548" s="47" t="s">
        <v>5519</v>
      </c>
      <c r="E1548" s="47">
        <v>43809.689032557872</v>
      </c>
      <c r="F1548" s="48">
        <v>3.1666666666666665</v>
      </c>
      <c r="G1548" s="49">
        <v>85039</v>
      </c>
      <c r="H1548" t="s">
        <v>238</v>
      </c>
      <c r="I1548">
        <v>0</v>
      </c>
      <c r="J1548">
        <v>0</v>
      </c>
      <c r="K1548" t="s">
        <v>246</v>
      </c>
      <c r="L1548" t="s">
        <v>2186</v>
      </c>
      <c r="M1548" t="s">
        <v>7118</v>
      </c>
      <c r="N1548" t="s">
        <v>254</v>
      </c>
      <c r="O1548" t="s">
        <v>568</v>
      </c>
    </row>
    <row r="1549" spans="1:15" x14ac:dyDescent="0.3">
      <c r="A1549" t="s">
        <v>2831</v>
      </c>
      <c r="B1549" t="s">
        <v>2831</v>
      </c>
      <c r="C1549" t="s">
        <v>7286</v>
      </c>
      <c r="D1549" s="47" t="s">
        <v>5701</v>
      </c>
      <c r="E1549" s="47">
        <v>43819.445942557868</v>
      </c>
      <c r="F1549" s="48">
        <v>3.1666666666666665</v>
      </c>
      <c r="G1549" s="49">
        <v>143979</v>
      </c>
      <c r="H1549" t="s">
        <v>249</v>
      </c>
      <c r="I1549">
        <v>0</v>
      </c>
      <c r="J1549">
        <v>0</v>
      </c>
      <c r="K1549" t="s">
        <v>236</v>
      </c>
      <c r="L1549" t="s">
        <v>2186</v>
      </c>
      <c r="M1549" t="s">
        <v>7287</v>
      </c>
      <c r="N1549" t="s">
        <v>254</v>
      </c>
      <c r="O1549" t="s">
        <v>568</v>
      </c>
    </row>
    <row r="1550" spans="1:15" x14ac:dyDescent="0.3">
      <c r="A1550" t="s">
        <v>2831</v>
      </c>
      <c r="B1550" t="s">
        <v>2831</v>
      </c>
      <c r="C1550" t="s">
        <v>7688</v>
      </c>
      <c r="D1550" s="47" t="s">
        <v>2615</v>
      </c>
      <c r="E1550" s="47">
        <v>43827.496271331016</v>
      </c>
      <c r="F1550" s="48">
        <v>3.1666666666666665</v>
      </c>
      <c r="G1550" s="49">
        <v>8026</v>
      </c>
      <c r="H1550" t="s">
        <v>238</v>
      </c>
      <c r="I1550">
        <v>0</v>
      </c>
      <c r="J1550">
        <v>0</v>
      </c>
      <c r="K1550" t="s">
        <v>242</v>
      </c>
      <c r="L1550" t="s">
        <v>2176</v>
      </c>
      <c r="M1550" t="s">
        <v>7689</v>
      </c>
      <c r="N1550" t="s">
        <v>254</v>
      </c>
      <c r="O1550" t="s">
        <v>568</v>
      </c>
    </row>
    <row r="1551" spans="1:15" x14ac:dyDescent="0.3">
      <c r="A1551" t="s">
        <v>2831</v>
      </c>
      <c r="B1551" t="s">
        <v>2831</v>
      </c>
      <c r="C1551" t="s">
        <v>7752</v>
      </c>
      <c r="D1551" s="47" t="s">
        <v>4340</v>
      </c>
      <c r="E1551" s="47">
        <v>43809.729221608795</v>
      </c>
      <c r="F1551" s="48">
        <v>3.1666666666666665</v>
      </c>
      <c r="G1551" s="49">
        <v>120506</v>
      </c>
      <c r="H1551" t="s">
        <v>249</v>
      </c>
      <c r="I1551">
        <v>0</v>
      </c>
      <c r="J1551">
        <v>0</v>
      </c>
      <c r="K1551" t="s">
        <v>242</v>
      </c>
      <c r="L1551" t="s">
        <v>2173</v>
      </c>
      <c r="M1551" t="s">
        <v>4662</v>
      </c>
      <c r="N1551" t="s">
        <v>254</v>
      </c>
      <c r="O1551" t="s">
        <v>568</v>
      </c>
    </row>
    <row r="1552" spans="1:15" x14ac:dyDescent="0.3">
      <c r="A1552" t="s">
        <v>2831</v>
      </c>
      <c r="B1552" t="s">
        <v>2831</v>
      </c>
      <c r="C1552" t="s">
        <v>7810</v>
      </c>
      <c r="D1552" s="47" t="s">
        <v>5486</v>
      </c>
      <c r="E1552" s="47">
        <v>43815.466714548609</v>
      </c>
      <c r="F1552" s="48">
        <v>3.1666666666666665</v>
      </c>
      <c r="G1552" s="49">
        <v>48669</v>
      </c>
      <c r="H1552" t="s">
        <v>238</v>
      </c>
      <c r="I1552">
        <v>0</v>
      </c>
      <c r="J1552">
        <v>0</v>
      </c>
      <c r="K1552" t="s">
        <v>236</v>
      </c>
      <c r="L1552" t="s">
        <v>2186</v>
      </c>
      <c r="M1552" t="s">
        <v>7811</v>
      </c>
      <c r="N1552" t="s">
        <v>254</v>
      </c>
      <c r="O1552" t="s">
        <v>568</v>
      </c>
    </row>
    <row r="1553" spans="1:15" x14ac:dyDescent="0.3">
      <c r="A1553" t="s">
        <v>2831</v>
      </c>
      <c r="B1553" t="s">
        <v>2831</v>
      </c>
      <c r="C1553" t="s">
        <v>8021</v>
      </c>
      <c r="D1553" s="47" t="s">
        <v>6615</v>
      </c>
      <c r="E1553" s="47">
        <v>43819.660698761574</v>
      </c>
      <c r="F1553" s="48">
        <v>3.1666666666666665</v>
      </c>
      <c r="G1553" s="49">
        <v>56456</v>
      </c>
      <c r="H1553" t="s">
        <v>238</v>
      </c>
      <c r="I1553">
        <v>0</v>
      </c>
      <c r="J1553">
        <v>0</v>
      </c>
      <c r="K1553" t="s">
        <v>246</v>
      </c>
      <c r="L1553" t="s">
        <v>2186</v>
      </c>
      <c r="M1553" t="s">
        <v>8022</v>
      </c>
      <c r="N1553" t="s">
        <v>254</v>
      </c>
      <c r="O1553" t="s">
        <v>568</v>
      </c>
    </row>
    <row r="1554" spans="1:15" x14ac:dyDescent="0.3">
      <c r="A1554" t="s">
        <v>2831</v>
      </c>
      <c r="B1554" t="s">
        <v>2831</v>
      </c>
      <c r="C1554" t="s">
        <v>8035</v>
      </c>
      <c r="D1554" s="47" t="s">
        <v>5472</v>
      </c>
      <c r="E1554" s="47">
        <v>43826.332437731478</v>
      </c>
      <c r="F1554" s="48">
        <v>3.1666666666666665</v>
      </c>
      <c r="G1554" s="49">
        <v>79158</v>
      </c>
      <c r="H1554" t="s">
        <v>238</v>
      </c>
      <c r="I1554">
        <v>0</v>
      </c>
      <c r="J1554">
        <v>0</v>
      </c>
      <c r="K1554" t="s">
        <v>242</v>
      </c>
      <c r="L1554" t="s">
        <v>2186</v>
      </c>
      <c r="M1554" t="s">
        <v>8036</v>
      </c>
      <c r="N1554" t="s">
        <v>254</v>
      </c>
      <c r="O1554" t="s">
        <v>568</v>
      </c>
    </row>
    <row r="1555" spans="1:15" x14ac:dyDescent="0.3">
      <c r="A1555" t="s">
        <v>2831</v>
      </c>
      <c r="B1555" t="s">
        <v>2831</v>
      </c>
      <c r="C1555" t="s">
        <v>8045</v>
      </c>
      <c r="D1555" s="47" t="s">
        <v>5455</v>
      </c>
      <c r="E1555" s="47">
        <v>43819.555679826386</v>
      </c>
      <c r="F1555" s="48">
        <v>3.1666666666666665</v>
      </c>
      <c r="G1555" s="49">
        <v>179921</v>
      </c>
      <c r="H1555" t="s">
        <v>249</v>
      </c>
      <c r="I1555">
        <v>0</v>
      </c>
      <c r="J1555">
        <v>0</v>
      </c>
      <c r="K1555" t="s">
        <v>242</v>
      </c>
      <c r="L1555" t="s">
        <v>2186</v>
      </c>
      <c r="M1555" t="s">
        <v>8046</v>
      </c>
      <c r="N1555" t="s">
        <v>254</v>
      </c>
      <c r="O1555" t="s">
        <v>568</v>
      </c>
    </row>
    <row r="1556" spans="1:15" x14ac:dyDescent="0.3">
      <c r="A1556" t="s">
        <v>2831</v>
      </c>
      <c r="B1556" t="s">
        <v>2831</v>
      </c>
      <c r="C1556" t="s">
        <v>8055</v>
      </c>
      <c r="D1556" s="47" t="s">
        <v>5541</v>
      </c>
      <c r="E1556" s="47">
        <v>43801.692957789353</v>
      </c>
      <c r="F1556" s="48">
        <v>3.1666666666666665</v>
      </c>
      <c r="G1556" s="49">
        <v>120422</v>
      </c>
      <c r="H1556" t="s">
        <v>238</v>
      </c>
      <c r="I1556">
        <v>0</v>
      </c>
      <c r="J1556">
        <v>0</v>
      </c>
      <c r="K1556" t="s">
        <v>242</v>
      </c>
      <c r="L1556" t="s">
        <v>2186</v>
      </c>
      <c r="M1556" t="s">
        <v>8056</v>
      </c>
      <c r="N1556" t="s">
        <v>254</v>
      </c>
      <c r="O1556" t="s">
        <v>568</v>
      </c>
    </row>
    <row r="1557" spans="1:15" x14ac:dyDescent="0.3">
      <c r="A1557" t="s">
        <v>2831</v>
      </c>
      <c r="B1557" t="s">
        <v>2831</v>
      </c>
      <c r="C1557" t="s">
        <v>2989</v>
      </c>
      <c r="D1557" s="47" t="s">
        <v>2924</v>
      </c>
      <c r="E1557" s="47">
        <v>43818.672837071761</v>
      </c>
      <c r="F1557" s="48">
        <v>3.1666666666666665</v>
      </c>
      <c r="G1557" s="49">
        <v>49737</v>
      </c>
      <c r="H1557" t="s">
        <v>238</v>
      </c>
      <c r="I1557">
        <v>0</v>
      </c>
      <c r="J1557">
        <v>0</v>
      </c>
      <c r="K1557" t="s">
        <v>241</v>
      </c>
      <c r="L1557" t="s">
        <v>2160</v>
      </c>
      <c r="M1557" t="s">
        <v>2941</v>
      </c>
      <c r="N1557" t="s">
        <v>254</v>
      </c>
      <c r="O1557" t="s">
        <v>568</v>
      </c>
    </row>
    <row r="1558" spans="1:15" x14ac:dyDescent="0.3">
      <c r="A1558" t="s">
        <v>2831</v>
      </c>
      <c r="B1558" t="s">
        <v>2831</v>
      </c>
      <c r="C1558" t="s">
        <v>8165</v>
      </c>
      <c r="D1558" s="47" t="s">
        <v>2468</v>
      </c>
      <c r="E1558" s="47">
        <v>43819.689908298613</v>
      </c>
      <c r="F1558" s="48">
        <v>3.1666666666666665</v>
      </c>
      <c r="G1558" s="49">
        <v>80750</v>
      </c>
      <c r="H1558" t="s">
        <v>238</v>
      </c>
      <c r="I1558">
        <v>0</v>
      </c>
      <c r="J1558">
        <v>0</v>
      </c>
      <c r="K1558" t="s">
        <v>242</v>
      </c>
      <c r="L1558" t="s">
        <v>2160</v>
      </c>
      <c r="M1558" t="s">
        <v>8166</v>
      </c>
      <c r="N1558" t="s">
        <v>254</v>
      </c>
      <c r="O1558" t="s">
        <v>568</v>
      </c>
    </row>
    <row r="1559" spans="1:15" x14ac:dyDescent="0.3">
      <c r="A1559" t="s">
        <v>2831</v>
      </c>
      <c r="B1559" t="s">
        <v>2831</v>
      </c>
      <c r="C1559" t="s">
        <v>8225</v>
      </c>
      <c r="D1559" s="47" t="s">
        <v>2628</v>
      </c>
      <c r="E1559" s="47">
        <v>43823.382549456015</v>
      </c>
      <c r="F1559" s="48">
        <v>3.1666666666666665</v>
      </c>
      <c r="G1559" s="49">
        <v>39925</v>
      </c>
      <c r="H1559" t="s">
        <v>249</v>
      </c>
      <c r="I1559">
        <v>0</v>
      </c>
      <c r="J1559">
        <v>0</v>
      </c>
      <c r="K1559" t="s">
        <v>246</v>
      </c>
      <c r="L1559" t="s">
        <v>2176</v>
      </c>
      <c r="M1559" t="s">
        <v>8226</v>
      </c>
      <c r="N1559" t="s">
        <v>254</v>
      </c>
      <c r="O1559" t="s">
        <v>568</v>
      </c>
    </row>
    <row r="1560" spans="1:15" x14ac:dyDescent="0.3">
      <c r="A1560" t="s">
        <v>2831</v>
      </c>
      <c r="B1560" t="s">
        <v>2831</v>
      </c>
      <c r="C1560" t="s">
        <v>8301</v>
      </c>
      <c r="D1560" s="47" t="s">
        <v>6002</v>
      </c>
      <c r="E1560" s="47">
        <v>43819.692172835646</v>
      </c>
      <c r="F1560" s="48">
        <v>3.1666666666666665</v>
      </c>
      <c r="G1560" s="49">
        <v>134344</v>
      </c>
      <c r="H1560" t="s">
        <v>238</v>
      </c>
      <c r="I1560">
        <v>0</v>
      </c>
      <c r="J1560">
        <v>0</v>
      </c>
      <c r="K1560" t="s">
        <v>246</v>
      </c>
      <c r="L1560" t="s">
        <v>2186</v>
      </c>
      <c r="M1560" t="s">
        <v>8302</v>
      </c>
      <c r="N1560" t="s">
        <v>254</v>
      </c>
      <c r="O1560" t="s">
        <v>568</v>
      </c>
    </row>
    <row r="1561" spans="1:15" x14ac:dyDescent="0.3">
      <c r="A1561" t="s">
        <v>2831</v>
      </c>
      <c r="B1561" t="s">
        <v>2831</v>
      </c>
      <c r="C1561" t="s">
        <v>5193</v>
      </c>
      <c r="D1561" s="47" t="s">
        <v>2704</v>
      </c>
      <c r="E1561" s="47">
        <v>43818.482337881942</v>
      </c>
      <c r="F1561" s="48">
        <v>3.1666666666666665</v>
      </c>
      <c r="G1561" s="49">
        <v>64901</v>
      </c>
      <c r="H1561" t="s">
        <v>249</v>
      </c>
      <c r="I1561">
        <v>0</v>
      </c>
      <c r="J1561">
        <v>0</v>
      </c>
      <c r="K1561" t="s">
        <v>242</v>
      </c>
      <c r="L1561" t="s">
        <v>2173</v>
      </c>
      <c r="M1561" t="s">
        <v>5195</v>
      </c>
      <c r="N1561" t="s">
        <v>254</v>
      </c>
      <c r="O1561" t="s">
        <v>568</v>
      </c>
    </row>
    <row r="1562" spans="1:15" x14ac:dyDescent="0.3">
      <c r="A1562" t="s">
        <v>2831</v>
      </c>
      <c r="B1562" t="s">
        <v>2831</v>
      </c>
      <c r="C1562" t="s">
        <v>8426</v>
      </c>
      <c r="D1562" s="47" t="s">
        <v>2694</v>
      </c>
      <c r="E1562" s="47">
        <v>43805.361963344905</v>
      </c>
      <c r="F1562" s="48">
        <v>3.1666666666666665</v>
      </c>
      <c r="G1562" s="49">
        <v>43541</v>
      </c>
      <c r="H1562" t="s">
        <v>238</v>
      </c>
      <c r="I1562">
        <v>1</v>
      </c>
      <c r="J1562">
        <v>389.49</v>
      </c>
      <c r="K1562" t="s">
        <v>241</v>
      </c>
      <c r="L1562" t="s">
        <v>2160</v>
      </c>
      <c r="M1562" t="s">
        <v>8427</v>
      </c>
      <c r="N1562" t="s">
        <v>254</v>
      </c>
      <c r="O1562" t="s">
        <v>568</v>
      </c>
    </row>
    <row r="1563" spans="1:15" x14ac:dyDescent="0.3">
      <c r="A1563" t="s">
        <v>2831</v>
      </c>
      <c r="B1563" t="s">
        <v>2831</v>
      </c>
      <c r="C1563" t="s">
        <v>8474</v>
      </c>
      <c r="D1563" s="47" t="s">
        <v>2691</v>
      </c>
      <c r="E1563" s="47">
        <v>43827.436551770836</v>
      </c>
      <c r="F1563" s="48">
        <v>3.1666666666666665</v>
      </c>
      <c r="G1563" s="49">
        <v>32318</v>
      </c>
      <c r="H1563" t="s">
        <v>249</v>
      </c>
      <c r="I1563">
        <v>0</v>
      </c>
      <c r="J1563">
        <v>0</v>
      </c>
      <c r="K1563" t="s">
        <v>241</v>
      </c>
      <c r="L1563" t="s">
        <v>2160</v>
      </c>
      <c r="M1563" t="s">
        <v>8475</v>
      </c>
      <c r="N1563" t="s">
        <v>254</v>
      </c>
      <c r="O1563" t="s">
        <v>568</v>
      </c>
    </row>
    <row r="1564" spans="1:15" x14ac:dyDescent="0.3">
      <c r="A1564" t="s">
        <v>2831</v>
      </c>
      <c r="B1564" t="s">
        <v>2831</v>
      </c>
      <c r="C1564" t="s">
        <v>8571</v>
      </c>
      <c r="D1564" s="47" t="s">
        <v>5689</v>
      </c>
      <c r="E1564" s="47">
        <v>43819.692543865742</v>
      </c>
      <c r="F1564" s="48">
        <v>3.1666666666666665</v>
      </c>
      <c r="G1564" s="49">
        <v>14208</v>
      </c>
      <c r="H1564" t="s">
        <v>238</v>
      </c>
      <c r="I1564">
        <v>0</v>
      </c>
      <c r="J1564">
        <v>0</v>
      </c>
      <c r="K1564" t="s">
        <v>242</v>
      </c>
      <c r="L1564" t="s">
        <v>2186</v>
      </c>
      <c r="M1564" t="s">
        <v>8572</v>
      </c>
      <c r="N1564" t="s">
        <v>254</v>
      </c>
      <c r="O1564" t="s">
        <v>568</v>
      </c>
    </row>
    <row r="1565" spans="1:15" x14ac:dyDescent="0.3">
      <c r="A1565" t="s">
        <v>2831</v>
      </c>
      <c r="B1565" t="s">
        <v>2831</v>
      </c>
      <c r="C1565" t="s">
        <v>3206</v>
      </c>
      <c r="D1565" s="47" t="s">
        <v>2981</v>
      </c>
      <c r="E1565" s="47">
        <v>43822.508313078702</v>
      </c>
      <c r="F1565" s="48">
        <v>3.1666666666666665</v>
      </c>
      <c r="G1565" s="49">
        <v>64310</v>
      </c>
      <c r="H1565" t="s">
        <v>238</v>
      </c>
      <c r="I1565">
        <v>0</v>
      </c>
      <c r="J1565">
        <v>0</v>
      </c>
      <c r="K1565" t="s">
        <v>241</v>
      </c>
      <c r="L1565" t="s">
        <v>2160</v>
      </c>
      <c r="M1565" t="s">
        <v>2941</v>
      </c>
      <c r="N1565" t="s">
        <v>2147</v>
      </c>
      <c r="O1565" t="s">
        <v>568</v>
      </c>
    </row>
    <row r="1566" spans="1:15" x14ac:dyDescent="0.3">
      <c r="A1566" t="s">
        <v>2831</v>
      </c>
      <c r="B1566" t="s">
        <v>2831</v>
      </c>
      <c r="C1566" t="s">
        <v>8739</v>
      </c>
      <c r="D1566" s="47" t="s">
        <v>5738</v>
      </c>
      <c r="E1566" s="47">
        <v>43818.666218831022</v>
      </c>
      <c r="F1566" s="48">
        <v>3.1666666666666665</v>
      </c>
      <c r="G1566" s="49">
        <v>31882</v>
      </c>
      <c r="H1566" t="s">
        <v>238</v>
      </c>
      <c r="I1566">
        <v>0</v>
      </c>
      <c r="J1566">
        <v>0</v>
      </c>
      <c r="K1566" t="s">
        <v>246</v>
      </c>
      <c r="L1566" t="s">
        <v>2186</v>
      </c>
      <c r="M1566" t="s">
        <v>8740</v>
      </c>
      <c r="N1566" t="s">
        <v>254</v>
      </c>
      <c r="O1566" t="s">
        <v>568</v>
      </c>
    </row>
    <row r="1567" spans="1:15" x14ac:dyDescent="0.3">
      <c r="A1567" t="s">
        <v>2831</v>
      </c>
      <c r="B1567" t="s">
        <v>2831</v>
      </c>
      <c r="C1567" t="s">
        <v>8901</v>
      </c>
      <c r="D1567" s="47" t="s">
        <v>5645</v>
      </c>
      <c r="E1567" s="47">
        <v>43819.655237962965</v>
      </c>
      <c r="F1567" s="48">
        <v>3.1666666666666665</v>
      </c>
      <c r="G1567" s="49">
        <v>47307</v>
      </c>
      <c r="H1567" t="s">
        <v>238</v>
      </c>
      <c r="I1567">
        <v>0</v>
      </c>
      <c r="J1567">
        <v>0</v>
      </c>
      <c r="K1567" t="s">
        <v>241</v>
      </c>
      <c r="L1567" t="s">
        <v>2186</v>
      </c>
      <c r="M1567" t="s">
        <v>8902</v>
      </c>
      <c r="N1567" t="s">
        <v>254</v>
      </c>
      <c r="O1567" t="s">
        <v>568</v>
      </c>
    </row>
    <row r="1568" spans="1:15" x14ac:dyDescent="0.3">
      <c r="A1568" t="s">
        <v>2831</v>
      </c>
      <c r="B1568" t="s">
        <v>2831</v>
      </c>
      <c r="C1568" t="s">
        <v>8945</v>
      </c>
      <c r="D1568" s="47" t="s">
        <v>5639</v>
      </c>
      <c r="E1568" s="47">
        <v>43819.648183680554</v>
      </c>
      <c r="F1568" s="48">
        <v>3.1666666666666665</v>
      </c>
      <c r="G1568" s="49">
        <v>31913</v>
      </c>
      <c r="H1568" t="s">
        <v>238</v>
      </c>
      <c r="I1568">
        <v>0</v>
      </c>
      <c r="J1568">
        <v>0</v>
      </c>
      <c r="K1568" t="s">
        <v>242</v>
      </c>
      <c r="L1568" t="s">
        <v>2186</v>
      </c>
      <c r="M1568" t="s">
        <v>8946</v>
      </c>
      <c r="N1568" t="s">
        <v>254</v>
      </c>
      <c r="O1568" t="s">
        <v>568</v>
      </c>
    </row>
    <row r="1569" spans="1:15" x14ac:dyDescent="0.3">
      <c r="A1569" t="s">
        <v>2831</v>
      </c>
      <c r="B1569" t="s">
        <v>2831</v>
      </c>
      <c r="C1569" t="s">
        <v>9003</v>
      </c>
      <c r="D1569" s="47" t="s">
        <v>5500</v>
      </c>
      <c r="E1569" s="47">
        <v>43827.491382905093</v>
      </c>
      <c r="F1569" s="48">
        <v>3.1666666666666665</v>
      </c>
      <c r="G1569" s="49">
        <v>29269</v>
      </c>
      <c r="H1569" t="s">
        <v>238</v>
      </c>
      <c r="I1569">
        <v>0</v>
      </c>
      <c r="J1569">
        <v>0</v>
      </c>
      <c r="K1569" t="s">
        <v>246</v>
      </c>
      <c r="L1569" t="s">
        <v>2186</v>
      </c>
      <c r="M1569" t="s">
        <v>9004</v>
      </c>
      <c r="N1569" t="s">
        <v>254</v>
      </c>
      <c r="O1569" t="s">
        <v>568</v>
      </c>
    </row>
    <row r="1570" spans="1:15" x14ac:dyDescent="0.3">
      <c r="A1570" t="s">
        <v>2831</v>
      </c>
      <c r="B1570" t="s">
        <v>2831</v>
      </c>
      <c r="C1570" t="s">
        <v>9357</v>
      </c>
      <c r="D1570" s="47" t="s">
        <v>5625</v>
      </c>
      <c r="E1570" s="47">
        <v>43825.636914317132</v>
      </c>
      <c r="F1570" s="48">
        <v>3.1666666666666665</v>
      </c>
      <c r="G1570" s="49">
        <v>59169</v>
      </c>
      <c r="H1570" t="s">
        <v>238</v>
      </c>
      <c r="I1570">
        <v>0</v>
      </c>
      <c r="J1570">
        <v>0</v>
      </c>
      <c r="K1570" t="s">
        <v>246</v>
      </c>
      <c r="L1570" t="s">
        <v>2186</v>
      </c>
      <c r="M1570" t="s">
        <v>9358</v>
      </c>
      <c r="N1570" t="s">
        <v>254</v>
      </c>
      <c r="O1570" t="s">
        <v>568</v>
      </c>
    </row>
    <row r="1571" spans="1:15" x14ac:dyDescent="0.3">
      <c r="A1571" t="s">
        <v>2831</v>
      </c>
      <c r="B1571" t="s">
        <v>2831</v>
      </c>
      <c r="C1571" t="s">
        <v>4888</v>
      </c>
      <c r="D1571" s="47" t="s">
        <v>2629</v>
      </c>
      <c r="E1571" s="47">
        <v>43829.702790972224</v>
      </c>
      <c r="F1571" s="48">
        <v>3.1666666666666665</v>
      </c>
      <c r="G1571" s="49">
        <v>30257</v>
      </c>
      <c r="H1571" t="s">
        <v>238</v>
      </c>
      <c r="I1571">
        <v>0</v>
      </c>
      <c r="J1571">
        <v>0</v>
      </c>
      <c r="K1571" t="s">
        <v>246</v>
      </c>
      <c r="L1571" t="s">
        <v>2160</v>
      </c>
      <c r="M1571" t="s">
        <v>4889</v>
      </c>
      <c r="N1571" t="s">
        <v>254</v>
      </c>
      <c r="O1571" t="s">
        <v>568</v>
      </c>
    </row>
    <row r="1572" spans="1:15" x14ac:dyDescent="0.3">
      <c r="A1572" t="s">
        <v>2831</v>
      </c>
      <c r="B1572" t="s">
        <v>2831</v>
      </c>
      <c r="C1572" t="s">
        <v>4492</v>
      </c>
      <c r="D1572" s="47" t="s">
        <v>4454</v>
      </c>
      <c r="E1572" s="47">
        <v>43816.660547685184</v>
      </c>
      <c r="F1572" s="48">
        <v>3.1666666666666665</v>
      </c>
      <c r="G1572" s="49">
        <v>72897</v>
      </c>
      <c r="H1572" t="s">
        <v>238</v>
      </c>
      <c r="I1572">
        <v>0</v>
      </c>
      <c r="J1572">
        <v>0</v>
      </c>
      <c r="K1572" t="s">
        <v>239</v>
      </c>
      <c r="L1572" t="s">
        <v>2160</v>
      </c>
      <c r="M1572" t="s">
        <v>2925</v>
      </c>
      <c r="N1572" t="s">
        <v>254</v>
      </c>
      <c r="O1572" t="s">
        <v>568</v>
      </c>
    </row>
    <row r="1573" spans="1:15" x14ac:dyDescent="0.3">
      <c r="A1573" t="s">
        <v>2831</v>
      </c>
      <c r="B1573" t="s">
        <v>2831</v>
      </c>
      <c r="C1573" t="s">
        <v>9500</v>
      </c>
      <c r="D1573" s="47" t="s">
        <v>6203</v>
      </c>
      <c r="E1573" s="47">
        <v>43808.625536724539</v>
      </c>
      <c r="F1573" s="48">
        <v>3.1666666666666665</v>
      </c>
      <c r="G1573" s="49">
        <v>53398</v>
      </c>
      <c r="H1573" t="s">
        <v>238</v>
      </c>
      <c r="I1573">
        <v>0</v>
      </c>
      <c r="J1573">
        <v>0</v>
      </c>
      <c r="K1573" t="s">
        <v>242</v>
      </c>
      <c r="L1573" t="s">
        <v>2186</v>
      </c>
      <c r="M1573" t="s">
        <v>9501</v>
      </c>
      <c r="N1573" t="s">
        <v>254</v>
      </c>
      <c r="O1573" t="s">
        <v>568</v>
      </c>
    </row>
    <row r="1574" spans="1:15" x14ac:dyDescent="0.3">
      <c r="A1574" t="s">
        <v>2831</v>
      </c>
      <c r="B1574" t="s">
        <v>2831</v>
      </c>
      <c r="C1574" t="s">
        <v>5333</v>
      </c>
      <c r="D1574" s="47" t="s">
        <v>2685</v>
      </c>
      <c r="E1574" s="47">
        <v>43815.464335150464</v>
      </c>
      <c r="F1574" s="48">
        <v>3.1666666666666665</v>
      </c>
      <c r="G1574" s="49">
        <v>13486</v>
      </c>
      <c r="H1574" t="s">
        <v>238</v>
      </c>
      <c r="I1574">
        <v>0</v>
      </c>
      <c r="J1574">
        <v>0</v>
      </c>
      <c r="K1574" t="s">
        <v>241</v>
      </c>
      <c r="L1574" t="s">
        <v>2160</v>
      </c>
      <c r="M1574" t="s">
        <v>5334</v>
      </c>
      <c r="N1574" t="s">
        <v>254</v>
      </c>
      <c r="O1574" t="s">
        <v>568</v>
      </c>
    </row>
    <row r="1575" spans="1:15" x14ac:dyDescent="0.3">
      <c r="A1575" t="s">
        <v>2831</v>
      </c>
      <c r="B1575" t="s">
        <v>2831</v>
      </c>
      <c r="C1575" t="s">
        <v>9545</v>
      </c>
      <c r="D1575" s="47" t="s">
        <v>5563</v>
      </c>
      <c r="E1575" s="47">
        <v>43829.619110381944</v>
      </c>
      <c r="F1575" s="48">
        <v>3.1666666666666665</v>
      </c>
      <c r="G1575" s="49">
        <v>98603</v>
      </c>
      <c r="H1575" t="s">
        <v>238</v>
      </c>
      <c r="I1575">
        <v>0</v>
      </c>
      <c r="J1575">
        <v>0</v>
      </c>
      <c r="K1575" t="s">
        <v>246</v>
      </c>
      <c r="L1575" t="s">
        <v>2186</v>
      </c>
      <c r="M1575" t="s">
        <v>9546</v>
      </c>
      <c r="N1575" t="s">
        <v>254</v>
      </c>
      <c r="O1575" t="s">
        <v>568</v>
      </c>
    </row>
    <row r="1576" spans="1:15" x14ac:dyDescent="0.3">
      <c r="A1576" t="s">
        <v>2831</v>
      </c>
      <c r="B1576" t="s">
        <v>2831</v>
      </c>
      <c r="C1576" t="s">
        <v>9653</v>
      </c>
      <c r="D1576" s="47" t="s">
        <v>5683</v>
      </c>
      <c r="E1576" s="47">
        <v>43810.523948113427</v>
      </c>
      <c r="F1576" s="48">
        <v>3.1666666666666665</v>
      </c>
      <c r="G1576" s="49">
        <v>51501</v>
      </c>
      <c r="H1576" t="s">
        <v>238</v>
      </c>
      <c r="I1576">
        <v>0</v>
      </c>
      <c r="J1576">
        <v>0</v>
      </c>
      <c r="K1576" t="s">
        <v>236</v>
      </c>
      <c r="L1576" t="s">
        <v>2186</v>
      </c>
      <c r="M1576" t="s">
        <v>9654</v>
      </c>
      <c r="N1576" t="s">
        <v>254</v>
      </c>
      <c r="O1576" t="s">
        <v>568</v>
      </c>
    </row>
    <row r="1577" spans="1:15" x14ac:dyDescent="0.3">
      <c r="A1577" t="s">
        <v>2831</v>
      </c>
      <c r="B1577" t="s">
        <v>2831</v>
      </c>
      <c r="C1577" t="s">
        <v>9815</v>
      </c>
      <c r="D1577" s="47" t="s">
        <v>5896</v>
      </c>
      <c r="E1577" s="47">
        <v>43829.353777199074</v>
      </c>
      <c r="F1577" s="48">
        <v>3.1666666666666665</v>
      </c>
      <c r="G1577" s="49">
        <v>32197</v>
      </c>
      <c r="H1577" t="s">
        <v>238</v>
      </c>
      <c r="I1577">
        <v>0</v>
      </c>
      <c r="J1577">
        <v>0</v>
      </c>
      <c r="K1577" t="s">
        <v>242</v>
      </c>
      <c r="L1577" t="s">
        <v>2186</v>
      </c>
      <c r="M1577" t="s">
        <v>9816</v>
      </c>
      <c r="N1577" t="s">
        <v>254</v>
      </c>
      <c r="O1577" t="s">
        <v>568</v>
      </c>
    </row>
    <row r="1578" spans="1:15" x14ac:dyDescent="0.3">
      <c r="A1578" t="s">
        <v>2831</v>
      </c>
      <c r="B1578" t="s">
        <v>2831</v>
      </c>
      <c r="C1578" t="s">
        <v>9821</v>
      </c>
      <c r="D1578" s="47" t="s">
        <v>5683</v>
      </c>
      <c r="E1578" s="47">
        <v>43825.630693171297</v>
      </c>
      <c r="F1578" s="48">
        <v>3.1666666666666665</v>
      </c>
      <c r="G1578" s="49">
        <v>91780</v>
      </c>
      <c r="H1578" t="s">
        <v>238</v>
      </c>
      <c r="I1578">
        <v>0</v>
      </c>
      <c r="J1578">
        <v>0</v>
      </c>
      <c r="K1578" t="s">
        <v>242</v>
      </c>
      <c r="L1578" t="s">
        <v>2186</v>
      </c>
      <c r="M1578" t="s">
        <v>9822</v>
      </c>
      <c r="N1578" t="s">
        <v>254</v>
      </c>
      <c r="O1578" t="s">
        <v>568</v>
      </c>
    </row>
    <row r="1579" spans="1:15" x14ac:dyDescent="0.3">
      <c r="A1579" t="s">
        <v>2831</v>
      </c>
      <c r="B1579" t="s">
        <v>2831</v>
      </c>
      <c r="C1579" t="s">
        <v>9839</v>
      </c>
      <c r="D1579" s="47" t="s">
        <v>5481</v>
      </c>
      <c r="E1579" s="47">
        <v>43829.514827002313</v>
      </c>
      <c r="F1579" s="48">
        <v>3.1666666666666665</v>
      </c>
      <c r="G1579" s="49">
        <v>46166</v>
      </c>
      <c r="H1579" t="s">
        <v>238</v>
      </c>
      <c r="I1579">
        <v>0</v>
      </c>
      <c r="J1579">
        <v>0</v>
      </c>
      <c r="K1579" t="s">
        <v>241</v>
      </c>
      <c r="L1579" t="s">
        <v>2186</v>
      </c>
      <c r="M1579" t="s">
        <v>9840</v>
      </c>
      <c r="N1579" t="s">
        <v>254</v>
      </c>
      <c r="O1579" t="s">
        <v>568</v>
      </c>
    </row>
    <row r="1580" spans="1:15" x14ac:dyDescent="0.3">
      <c r="A1580" t="s">
        <v>2831</v>
      </c>
      <c r="B1580" t="s">
        <v>2831</v>
      </c>
      <c r="C1580" t="s">
        <v>9843</v>
      </c>
      <c r="D1580" s="47" t="s">
        <v>5475</v>
      </c>
      <c r="E1580" s="47">
        <v>43803.498129016203</v>
      </c>
      <c r="F1580" s="48">
        <v>3.1666666666666665</v>
      </c>
      <c r="G1580" s="49">
        <v>75130</v>
      </c>
      <c r="H1580" t="s">
        <v>238</v>
      </c>
      <c r="I1580">
        <v>0</v>
      </c>
      <c r="J1580">
        <v>0</v>
      </c>
      <c r="K1580" t="s">
        <v>236</v>
      </c>
      <c r="L1580" t="s">
        <v>2186</v>
      </c>
      <c r="M1580" t="s">
        <v>9844</v>
      </c>
      <c r="N1580" t="s">
        <v>254</v>
      </c>
      <c r="O1580" t="s">
        <v>568</v>
      </c>
    </row>
    <row r="1581" spans="1:15" x14ac:dyDescent="0.3">
      <c r="A1581" t="s">
        <v>2831</v>
      </c>
      <c r="B1581" t="s">
        <v>2831</v>
      </c>
      <c r="C1581" t="s">
        <v>9857</v>
      </c>
      <c r="D1581" s="47" t="s">
        <v>5563</v>
      </c>
      <c r="E1581" s="47">
        <v>43818.635576006942</v>
      </c>
      <c r="F1581" s="48">
        <v>3.1666666666666665</v>
      </c>
      <c r="G1581" s="49">
        <v>189394</v>
      </c>
      <c r="H1581" t="s">
        <v>238</v>
      </c>
      <c r="I1581">
        <v>0</v>
      </c>
      <c r="J1581">
        <v>0</v>
      </c>
      <c r="K1581" t="s">
        <v>242</v>
      </c>
      <c r="L1581" t="s">
        <v>2186</v>
      </c>
      <c r="M1581" t="s">
        <v>9858</v>
      </c>
      <c r="N1581" t="s">
        <v>254</v>
      </c>
      <c r="O1581" t="s">
        <v>568</v>
      </c>
    </row>
    <row r="1582" spans="1:15" x14ac:dyDescent="0.3">
      <c r="A1582" t="s">
        <v>2831</v>
      </c>
      <c r="B1582" t="s">
        <v>2831</v>
      </c>
      <c r="C1582" t="s">
        <v>5359</v>
      </c>
      <c r="D1582" s="47" t="s">
        <v>2704</v>
      </c>
      <c r="E1582" s="47">
        <v>43811.513822881941</v>
      </c>
      <c r="F1582" s="48">
        <v>3.1666666666666665</v>
      </c>
      <c r="G1582" s="49">
        <v>92217</v>
      </c>
      <c r="H1582" t="s">
        <v>249</v>
      </c>
      <c r="I1582">
        <v>0</v>
      </c>
      <c r="J1582">
        <v>0</v>
      </c>
      <c r="K1582" t="s">
        <v>242</v>
      </c>
      <c r="L1582" t="s">
        <v>1535</v>
      </c>
      <c r="M1582" t="s">
        <v>1535</v>
      </c>
      <c r="N1582" t="s">
        <v>254</v>
      </c>
      <c r="O1582" t="s">
        <v>568</v>
      </c>
    </row>
    <row r="1583" spans="1:15" x14ac:dyDescent="0.3">
      <c r="A1583" t="s">
        <v>2831</v>
      </c>
      <c r="B1583" t="s">
        <v>2831</v>
      </c>
      <c r="C1583" t="s">
        <v>9992</v>
      </c>
      <c r="D1583" s="47" t="s">
        <v>5683</v>
      </c>
      <c r="E1583" s="47">
        <v>43819.497939618057</v>
      </c>
      <c r="F1583" s="48">
        <v>3.1666666666666665</v>
      </c>
      <c r="G1583" s="49">
        <v>78200</v>
      </c>
      <c r="H1583" t="s">
        <v>249</v>
      </c>
      <c r="I1583">
        <v>0</v>
      </c>
      <c r="J1583">
        <v>0</v>
      </c>
      <c r="K1583" t="s">
        <v>242</v>
      </c>
      <c r="L1583" t="s">
        <v>1535</v>
      </c>
      <c r="M1583" t="s">
        <v>1535</v>
      </c>
      <c r="N1583" t="s">
        <v>254</v>
      </c>
      <c r="O1583" t="s">
        <v>568</v>
      </c>
    </row>
    <row r="1584" spans="1:15" x14ac:dyDescent="0.3">
      <c r="A1584" t="s">
        <v>2831</v>
      </c>
      <c r="B1584" t="s">
        <v>2831</v>
      </c>
      <c r="C1584" t="s">
        <v>10048</v>
      </c>
      <c r="D1584" s="47" t="s">
        <v>5475</v>
      </c>
      <c r="E1584" s="47">
        <v>43819.652825578705</v>
      </c>
      <c r="F1584" s="48">
        <v>3.1666666666666665</v>
      </c>
      <c r="G1584" s="49">
        <v>62348</v>
      </c>
      <c r="H1584" t="s">
        <v>238</v>
      </c>
      <c r="I1584">
        <v>0</v>
      </c>
      <c r="J1584">
        <v>0</v>
      </c>
      <c r="K1584" t="s">
        <v>246</v>
      </c>
      <c r="L1584" t="s">
        <v>1535</v>
      </c>
      <c r="M1584" t="s">
        <v>1535</v>
      </c>
      <c r="N1584" t="s">
        <v>254</v>
      </c>
      <c r="O1584" t="s">
        <v>568</v>
      </c>
    </row>
    <row r="1585" spans="1:15" x14ac:dyDescent="0.3">
      <c r="A1585" t="s">
        <v>2831</v>
      </c>
      <c r="B1585" t="s">
        <v>2831</v>
      </c>
      <c r="C1585" t="s">
        <v>10071</v>
      </c>
      <c r="D1585" s="47" t="s">
        <v>5711</v>
      </c>
      <c r="E1585" s="47">
        <v>43801.426176851855</v>
      </c>
      <c r="F1585" s="48">
        <v>3.1666666666666665</v>
      </c>
      <c r="G1585" s="49">
        <v>51468</v>
      </c>
      <c r="H1585" t="s">
        <v>238</v>
      </c>
      <c r="I1585">
        <v>0</v>
      </c>
      <c r="J1585">
        <v>0</v>
      </c>
      <c r="K1585" t="s">
        <v>242</v>
      </c>
      <c r="L1585" t="s">
        <v>1535</v>
      </c>
      <c r="M1585" t="s">
        <v>1535</v>
      </c>
      <c r="N1585" t="s">
        <v>254</v>
      </c>
      <c r="O1585" t="s">
        <v>568</v>
      </c>
    </row>
    <row r="1586" spans="1:15" x14ac:dyDescent="0.3">
      <c r="A1586" t="s">
        <v>2831</v>
      </c>
      <c r="B1586" t="s">
        <v>2831</v>
      </c>
      <c r="C1586" t="s">
        <v>10163</v>
      </c>
      <c r="D1586" s="47" t="s">
        <v>6302</v>
      </c>
      <c r="E1586" s="47">
        <v>43818.487021145833</v>
      </c>
      <c r="F1586" s="48">
        <v>3.1666666666666665</v>
      </c>
      <c r="G1586" s="49">
        <v>128825</v>
      </c>
      <c r="H1586" t="s">
        <v>249</v>
      </c>
      <c r="I1586">
        <v>0</v>
      </c>
      <c r="J1586">
        <v>0</v>
      </c>
      <c r="K1586" t="s">
        <v>236</v>
      </c>
      <c r="L1586" t="s">
        <v>2186</v>
      </c>
      <c r="M1586" t="s">
        <v>10164</v>
      </c>
      <c r="N1586" t="s">
        <v>254</v>
      </c>
      <c r="O1586" t="s">
        <v>568</v>
      </c>
    </row>
    <row r="1587" spans="1:15" x14ac:dyDescent="0.3">
      <c r="A1587" t="s">
        <v>2831</v>
      </c>
      <c r="B1587" t="s">
        <v>2831</v>
      </c>
      <c r="C1587" t="s">
        <v>10235</v>
      </c>
      <c r="D1587" s="47" t="s">
        <v>6140</v>
      </c>
      <c r="E1587" s="47">
        <v>43819.68494363426</v>
      </c>
      <c r="F1587" s="48">
        <v>3.1666666666666665</v>
      </c>
      <c r="G1587" s="49">
        <v>116276</v>
      </c>
      <c r="H1587" t="s">
        <v>238</v>
      </c>
      <c r="I1587">
        <v>0</v>
      </c>
      <c r="J1587">
        <v>0</v>
      </c>
      <c r="K1587" t="s">
        <v>241</v>
      </c>
      <c r="L1587" t="s">
        <v>2186</v>
      </c>
      <c r="M1587" t="s">
        <v>10236</v>
      </c>
      <c r="N1587" t="s">
        <v>254</v>
      </c>
      <c r="O1587" t="s">
        <v>568</v>
      </c>
    </row>
    <row r="1588" spans="1:15" x14ac:dyDescent="0.3">
      <c r="A1588" t="s">
        <v>2831</v>
      </c>
      <c r="B1588" t="s">
        <v>2831</v>
      </c>
      <c r="C1588" t="s">
        <v>10306</v>
      </c>
      <c r="D1588" s="47" t="s">
        <v>5481</v>
      </c>
      <c r="E1588" s="47">
        <v>43808.382523379631</v>
      </c>
      <c r="F1588" s="48">
        <v>3.1666666666666665</v>
      </c>
      <c r="G1588" s="49">
        <v>95338</v>
      </c>
      <c r="H1588" t="s">
        <v>238</v>
      </c>
      <c r="I1588">
        <v>0</v>
      </c>
      <c r="J1588">
        <v>0</v>
      </c>
      <c r="K1588" t="s">
        <v>236</v>
      </c>
      <c r="L1588" t="s">
        <v>2186</v>
      </c>
      <c r="M1588" t="s">
        <v>10307</v>
      </c>
      <c r="N1588" t="s">
        <v>254</v>
      </c>
      <c r="O1588" t="s">
        <v>568</v>
      </c>
    </row>
    <row r="1589" spans="1:15" x14ac:dyDescent="0.3">
      <c r="A1589" t="s">
        <v>2831</v>
      </c>
      <c r="B1589" t="s">
        <v>2831</v>
      </c>
      <c r="C1589" t="s">
        <v>2972</v>
      </c>
      <c r="D1589" s="47" t="s">
        <v>2973</v>
      </c>
      <c r="E1589" s="47">
        <v>43809.668952430555</v>
      </c>
      <c r="F1589" s="48">
        <v>3.1666666666666665</v>
      </c>
      <c r="G1589" s="49">
        <v>70050</v>
      </c>
      <c r="H1589" t="s">
        <v>238</v>
      </c>
      <c r="I1589">
        <v>0</v>
      </c>
      <c r="J1589">
        <v>0</v>
      </c>
      <c r="K1589" t="s">
        <v>242</v>
      </c>
      <c r="L1589" t="s">
        <v>2160</v>
      </c>
      <c r="M1589" t="s">
        <v>2925</v>
      </c>
      <c r="N1589" t="s">
        <v>254</v>
      </c>
      <c r="O1589" t="s">
        <v>568</v>
      </c>
    </row>
    <row r="1590" spans="1:15" x14ac:dyDescent="0.3">
      <c r="A1590" t="s">
        <v>2831</v>
      </c>
      <c r="B1590" t="s">
        <v>2831</v>
      </c>
      <c r="C1590" t="s">
        <v>5494</v>
      </c>
      <c r="D1590" s="47" t="s">
        <v>2617</v>
      </c>
      <c r="E1590" s="47">
        <v>43780.373789039353</v>
      </c>
      <c r="F1590" s="48">
        <v>3.25</v>
      </c>
      <c r="G1590" s="49">
        <v>65238</v>
      </c>
      <c r="H1590" t="s">
        <v>238</v>
      </c>
      <c r="I1590">
        <v>0</v>
      </c>
      <c r="J1590">
        <v>0</v>
      </c>
      <c r="K1590" t="s">
        <v>242</v>
      </c>
      <c r="L1590" t="s">
        <v>2173</v>
      </c>
      <c r="M1590" t="s">
        <v>5495</v>
      </c>
      <c r="N1590" t="s">
        <v>254</v>
      </c>
      <c r="O1590" t="s">
        <v>568</v>
      </c>
    </row>
    <row r="1591" spans="1:15" x14ac:dyDescent="0.3">
      <c r="A1591" t="s">
        <v>2831</v>
      </c>
      <c r="B1591" t="s">
        <v>2831</v>
      </c>
      <c r="C1591" t="s">
        <v>5638</v>
      </c>
      <c r="D1591" s="47" t="s">
        <v>5639</v>
      </c>
      <c r="E1591" s="47">
        <v>43784.745659375003</v>
      </c>
      <c r="F1591" s="48">
        <v>3.25</v>
      </c>
      <c r="G1591" s="49">
        <v>28491</v>
      </c>
      <c r="H1591" t="s">
        <v>249</v>
      </c>
      <c r="I1591">
        <v>0</v>
      </c>
      <c r="J1591">
        <v>0</v>
      </c>
      <c r="K1591" t="s">
        <v>242</v>
      </c>
      <c r="L1591" t="s">
        <v>2186</v>
      </c>
      <c r="M1591" t="s">
        <v>5640</v>
      </c>
      <c r="N1591" t="s">
        <v>254</v>
      </c>
      <c r="O1591" t="s">
        <v>568</v>
      </c>
    </row>
    <row r="1592" spans="1:15" x14ac:dyDescent="0.3">
      <c r="A1592" t="s">
        <v>2831</v>
      </c>
      <c r="B1592" t="s">
        <v>2831</v>
      </c>
      <c r="C1592" t="s">
        <v>5775</v>
      </c>
      <c r="D1592" s="47" t="s">
        <v>5698</v>
      </c>
      <c r="E1592" s="47">
        <v>43783.497607291669</v>
      </c>
      <c r="F1592" s="48">
        <v>3.25</v>
      </c>
      <c r="G1592" s="49">
        <v>45775</v>
      </c>
      <c r="H1592" t="s">
        <v>238</v>
      </c>
      <c r="I1592">
        <v>0</v>
      </c>
      <c r="J1592">
        <v>0</v>
      </c>
      <c r="K1592" t="s">
        <v>241</v>
      </c>
      <c r="L1592" t="s">
        <v>2186</v>
      </c>
      <c r="M1592" t="s">
        <v>5776</v>
      </c>
      <c r="N1592" t="s">
        <v>254</v>
      </c>
      <c r="O1592" t="s">
        <v>568</v>
      </c>
    </row>
    <row r="1593" spans="1:15" x14ac:dyDescent="0.3">
      <c r="A1593" t="s">
        <v>2831</v>
      </c>
      <c r="B1593" t="s">
        <v>2831</v>
      </c>
      <c r="C1593" t="s">
        <v>6213</v>
      </c>
      <c r="D1593" s="47" t="s">
        <v>5455</v>
      </c>
      <c r="E1593" s="47">
        <v>43777.302183912034</v>
      </c>
      <c r="F1593" s="48">
        <v>3.25</v>
      </c>
      <c r="G1593" s="49">
        <v>64761</v>
      </c>
      <c r="H1593" t="s">
        <v>238</v>
      </c>
      <c r="I1593">
        <v>0</v>
      </c>
      <c r="J1593">
        <v>0</v>
      </c>
      <c r="K1593" t="s">
        <v>241</v>
      </c>
      <c r="L1593" t="s">
        <v>2186</v>
      </c>
      <c r="M1593" t="s">
        <v>6214</v>
      </c>
      <c r="N1593" t="s">
        <v>254</v>
      </c>
      <c r="O1593" t="s">
        <v>568</v>
      </c>
    </row>
    <row r="1594" spans="1:15" x14ac:dyDescent="0.3">
      <c r="A1594" t="s">
        <v>2831</v>
      </c>
      <c r="B1594" t="s">
        <v>2831</v>
      </c>
      <c r="C1594" t="s">
        <v>6262</v>
      </c>
      <c r="D1594" s="47" t="s">
        <v>5855</v>
      </c>
      <c r="E1594" s="47">
        <v>43797.654131331015</v>
      </c>
      <c r="F1594" s="48">
        <v>3.25</v>
      </c>
      <c r="G1594" s="49">
        <v>69889</v>
      </c>
      <c r="H1594" t="s">
        <v>238</v>
      </c>
      <c r="I1594">
        <v>0</v>
      </c>
      <c r="J1594">
        <v>0</v>
      </c>
      <c r="K1594" t="s">
        <v>241</v>
      </c>
      <c r="L1594" t="s">
        <v>2186</v>
      </c>
      <c r="M1594" t="s">
        <v>6263</v>
      </c>
      <c r="N1594" t="s">
        <v>254</v>
      </c>
      <c r="O1594" t="s">
        <v>568</v>
      </c>
    </row>
    <row r="1595" spans="1:15" x14ac:dyDescent="0.3">
      <c r="A1595" t="s">
        <v>2831</v>
      </c>
      <c r="B1595" t="s">
        <v>2831</v>
      </c>
      <c r="C1595" t="s">
        <v>6533</v>
      </c>
      <c r="D1595" s="47" t="s">
        <v>5652</v>
      </c>
      <c r="E1595" s="47">
        <v>43796.377787118057</v>
      </c>
      <c r="F1595" s="48">
        <v>3.25</v>
      </c>
      <c r="G1595" s="49">
        <v>61977</v>
      </c>
      <c r="H1595" t="s">
        <v>249</v>
      </c>
      <c r="I1595">
        <v>0</v>
      </c>
      <c r="J1595">
        <v>0</v>
      </c>
      <c r="K1595" t="s">
        <v>242</v>
      </c>
      <c r="L1595" t="s">
        <v>2186</v>
      </c>
      <c r="M1595" t="s">
        <v>6534</v>
      </c>
      <c r="N1595" t="s">
        <v>254</v>
      </c>
      <c r="O1595" t="s">
        <v>568</v>
      </c>
    </row>
    <row r="1596" spans="1:15" x14ac:dyDescent="0.3">
      <c r="A1596" t="s">
        <v>2831</v>
      </c>
      <c r="B1596" t="s">
        <v>2831</v>
      </c>
      <c r="C1596" t="s">
        <v>6722</v>
      </c>
      <c r="D1596" s="47" t="s">
        <v>5708</v>
      </c>
      <c r="E1596" s="47">
        <v>43789.716715393515</v>
      </c>
      <c r="F1596" s="48">
        <v>3.25</v>
      </c>
      <c r="G1596" s="49">
        <v>44629</v>
      </c>
      <c r="H1596" t="s">
        <v>238</v>
      </c>
      <c r="I1596">
        <v>0</v>
      </c>
      <c r="J1596">
        <v>0</v>
      </c>
      <c r="K1596" t="s">
        <v>236</v>
      </c>
      <c r="L1596" t="s">
        <v>2186</v>
      </c>
      <c r="M1596" t="s">
        <v>6723</v>
      </c>
      <c r="N1596" t="s">
        <v>254</v>
      </c>
      <c r="O1596" t="s">
        <v>568</v>
      </c>
    </row>
    <row r="1597" spans="1:15" x14ac:dyDescent="0.3">
      <c r="A1597" t="s">
        <v>2831</v>
      </c>
      <c r="B1597" t="s">
        <v>2831</v>
      </c>
      <c r="C1597" t="s">
        <v>6788</v>
      </c>
      <c r="D1597" s="47" t="s">
        <v>6203</v>
      </c>
      <c r="E1597" s="47">
        <v>43795.261229861113</v>
      </c>
      <c r="F1597" s="48">
        <v>3.25</v>
      </c>
      <c r="G1597" s="49">
        <v>60430</v>
      </c>
      <c r="H1597" t="s">
        <v>238</v>
      </c>
      <c r="I1597">
        <v>0</v>
      </c>
      <c r="J1597">
        <v>0</v>
      </c>
      <c r="K1597" t="s">
        <v>241</v>
      </c>
      <c r="L1597" t="s">
        <v>2186</v>
      </c>
      <c r="M1597" t="s">
        <v>6789</v>
      </c>
      <c r="N1597" t="s">
        <v>254</v>
      </c>
      <c r="O1597" t="s">
        <v>568</v>
      </c>
    </row>
    <row r="1598" spans="1:15" x14ac:dyDescent="0.3">
      <c r="A1598" t="s">
        <v>2831</v>
      </c>
      <c r="B1598" t="s">
        <v>2831</v>
      </c>
      <c r="C1598" t="s">
        <v>6800</v>
      </c>
      <c r="D1598" s="47" t="s">
        <v>5698</v>
      </c>
      <c r="E1598" s="47">
        <v>43795.50740949074</v>
      </c>
      <c r="F1598" s="48">
        <v>3.25</v>
      </c>
      <c r="G1598" s="49">
        <v>20809</v>
      </c>
      <c r="H1598" t="s">
        <v>238</v>
      </c>
      <c r="I1598">
        <v>0</v>
      </c>
      <c r="J1598">
        <v>0</v>
      </c>
      <c r="K1598" t="s">
        <v>236</v>
      </c>
      <c r="L1598" t="s">
        <v>2186</v>
      </c>
      <c r="M1598" t="s">
        <v>6801</v>
      </c>
      <c r="N1598" t="s">
        <v>254</v>
      </c>
      <c r="O1598" t="s">
        <v>568</v>
      </c>
    </row>
    <row r="1599" spans="1:15" x14ac:dyDescent="0.3">
      <c r="A1599" t="s">
        <v>2831</v>
      </c>
      <c r="B1599" t="s">
        <v>2831</v>
      </c>
      <c r="C1599" t="s">
        <v>4042</v>
      </c>
      <c r="D1599" s="47" t="s">
        <v>3372</v>
      </c>
      <c r="E1599" s="47">
        <v>43782.390609872687</v>
      </c>
      <c r="F1599" s="48">
        <v>3.25</v>
      </c>
      <c r="G1599" s="49">
        <v>57157</v>
      </c>
      <c r="H1599" t="s">
        <v>249</v>
      </c>
      <c r="I1599">
        <v>0</v>
      </c>
      <c r="J1599">
        <v>0</v>
      </c>
      <c r="K1599" t="s">
        <v>241</v>
      </c>
      <c r="L1599" t="s">
        <v>2186</v>
      </c>
      <c r="M1599" t="s">
        <v>4043</v>
      </c>
      <c r="N1599" t="s">
        <v>254</v>
      </c>
      <c r="O1599" t="s">
        <v>568</v>
      </c>
    </row>
    <row r="1600" spans="1:15" x14ac:dyDescent="0.3">
      <c r="A1600" t="s">
        <v>2831</v>
      </c>
      <c r="B1600" t="s">
        <v>2831</v>
      </c>
      <c r="C1600" t="s">
        <v>6876</v>
      </c>
      <c r="D1600" s="47" t="s">
        <v>5978</v>
      </c>
      <c r="E1600" s="47">
        <v>43789.506091354167</v>
      </c>
      <c r="F1600" s="48">
        <v>3.25</v>
      </c>
      <c r="G1600" s="49">
        <v>64047</v>
      </c>
      <c r="H1600" t="s">
        <v>238</v>
      </c>
      <c r="I1600">
        <v>0</v>
      </c>
      <c r="J1600">
        <v>0</v>
      </c>
      <c r="K1600" t="s">
        <v>239</v>
      </c>
      <c r="L1600" t="s">
        <v>2186</v>
      </c>
      <c r="M1600" t="s">
        <v>6877</v>
      </c>
      <c r="N1600" t="s">
        <v>254</v>
      </c>
      <c r="O1600" t="s">
        <v>568</v>
      </c>
    </row>
    <row r="1601" spans="1:15" x14ac:dyDescent="0.3">
      <c r="A1601" t="s">
        <v>2831</v>
      </c>
      <c r="B1601" t="s">
        <v>2831</v>
      </c>
      <c r="C1601" t="s">
        <v>6917</v>
      </c>
      <c r="D1601" s="47" t="s">
        <v>5877</v>
      </c>
      <c r="E1601" s="47">
        <v>43796.658493437499</v>
      </c>
      <c r="F1601" s="48">
        <v>3.25</v>
      </c>
      <c r="G1601" s="49">
        <v>39221</v>
      </c>
      <c r="H1601" t="s">
        <v>238</v>
      </c>
      <c r="I1601">
        <v>0</v>
      </c>
      <c r="J1601">
        <v>0</v>
      </c>
      <c r="K1601" t="s">
        <v>241</v>
      </c>
      <c r="L1601" t="s">
        <v>2186</v>
      </c>
      <c r="M1601" t="s">
        <v>6918</v>
      </c>
      <c r="N1601" t="s">
        <v>254</v>
      </c>
      <c r="O1601" t="s">
        <v>568</v>
      </c>
    </row>
    <row r="1602" spans="1:15" x14ac:dyDescent="0.3">
      <c r="A1602" t="s">
        <v>2831</v>
      </c>
      <c r="B1602" t="s">
        <v>2831</v>
      </c>
      <c r="C1602" t="s">
        <v>6970</v>
      </c>
      <c r="D1602" s="47" t="s">
        <v>6588</v>
      </c>
      <c r="E1602" s="47">
        <v>43789.497686770832</v>
      </c>
      <c r="F1602" s="48">
        <v>3.25</v>
      </c>
      <c r="G1602" s="49">
        <v>49493</v>
      </c>
      <c r="H1602" t="s">
        <v>238</v>
      </c>
      <c r="I1602">
        <v>0</v>
      </c>
      <c r="J1602">
        <v>0</v>
      </c>
      <c r="K1602" t="s">
        <v>246</v>
      </c>
      <c r="L1602" t="s">
        <v>2186</v>
      </c>
      <c r="M1602" t="s">
        <v>6971</v>
      </c>
      <c r="N1602" t="s">
        <v>254</v>
      </c>
      <c r="O1602" t="s">
        <v>568</v>
      </c>
    </row>
    <row r="1603" spans="1:15" x14ac:dyDescent="0.3">
      <c r="A1603" t="s">
        <v>2831</v>
      </c>
      <c r="B1603" t="s">
        <v>2831</v>
      </c>
      <c r="C1603" t="s">
        <v>3764</v>
      </c>
      <c r="D1603" s="47" t="s">
        <v>3495</v>
      </c>
      <c r="E1603" s="47">
        <v>43785.453446064814</v>
      </c>
      <c r="F1603" s="48">
        <v>3.25</v>
      </c>
      <c r="G1603" s="49">
        <v>62148</v>
      </c>
      <c r="H1603" t="s">
        <v>238</v>
      </c>
      <c r="I1603">
        <v>0</v>
      </c>
      <c r="J1603">
        <v>0</v>
      </c>
      <c r="K1603" t="s">
        <v>236</v>
      </c>
      <c r="L1603" t="s">
        <v>2186</v>
      </c>
      <c r="M1603" t="s">
        <v>3765</v>
      </c>
      <c r="N1603" t="s">
        <v>254</v>
      </c>
      <c r="O1603" t="s">
        <v>568</v>
      </c>
    </row>
    <row r="1604" spans="1:15" x14ac:dyDescent="0.3">
      <c r="A1604" t="s">
        <v>2831</v>
      </c>
      <c r="B1604" t="s">
        <v>2831</v>
      </c>
      <c r="C1604" t="s">
        <v>7107</v>
      </c>
      <c r="D1604" s="47" t="s">
        <v>5481</v>
      </c>
      <c r="E1604" s="47">
        <v>43785.489699618054</v>
      </c>
      <c r="F1604" s="48">
        <v>3.25</v>
      </c>
      <c r="G1604" s="49">
        <v>34303</v>
      </c>
      <c r="H1604" t="s">
        <v>238</v>
      </c>
      <c r="I1604">
        <v>0</v>
      </c>
      <c r="J1604">
        <v>0</v>
      </c>
      <c r="K1604" t="s">
        <v>246</v>
      </c>
      <c r="L1604" t="s">
        <v>2186</v>
      </c>
      <c r="M1604" t="s">
        <v>7108</v>
      </c>
      <c r="N1604" t="s">
        <v>254</v>
      </c>
      <c r="O1604" t="s">
        <v>568</v>
      </c>
    </row>
    <row r="1605" spans="1:15" x14ac:dyDescent="0.3">
      <c r="A1605" t="s">
        <v>2831</v>
      </c>
      <c r="B1605" t="s">
        <v>2831</v>
      </c>
      <c r="C1605" t="s">
        <v>7156</v>
      </c>
      <c r="D1605" s="47" t="s">
        <v>5516</v>
      </c>
      <c r="E1605" s="47">
        <v>43784.464144756945</v>
      </c>
      <c r="F1605" s="48">
        <v>3.25</v>
      </c>
      <c r="G1605" s="49">
        <v>39244</v>
      </c>
      <c r="H1605" t="s">
        <v>238</v>
      </c>
      <c r="I1605">
        <v>0</v>
      </c>
      <c r="J1605">
        <v>0</v>
      </c>
      <c r="K1605" t="s">
        <v>246</v>
      </c>
      <c r="L1605" t="s">
        <v>2186</v>
      </c>
      <c r="M1605" t="s">
        <v>7157</v>
      </c>
      <c r="N1605" t="s">
        <v>254</v>
      </c>
      <c r="O1605" t="s">
        <v>568</v>
      </c>
    </row>
    <row r="1606" spans="1:15" x14ac:dyDescent="0.3">
      <c r="A1606" t="s">
        <v>2831</v>
      </c>
      <c r="B1606" t="s">
        <v>2831</v>
      </c>
      <c r="C1606" t="s">
        <v>7354</v>
      </c>
      <c r="D1606" s="47" t="s">
        <v>5810</v>
      </c>
      <c r="E1606" s="47">
        <v>43782.496992245367</v>
      </c>
      <c r="F1606" s="48">
        <v>3.25</v>
      </c>
      <c r="G1606" s="49">
        <v>69834</v>
      </c>
      <c r="H1606" t="s">
        <v>238</v>
      </c>
      <c r="I1606">
        <v>0</v>
      </c>
      <c r="J1606">
        <v>0</v>
      </c>
      <c r="K1606" t="s">
        <v>236</v>
      </c>
      <c r="L1606" t="s">
        <v>2186</v>
      </c>
      <c r="M1606" t="s">
        <v>7355</v>
      </c>
      <c r="N1606" t="s">
        <v>254</v>
      </c>
      <c r="O1606" t="s">
        <v>568</v>
      </c>
    </row>
    <row r="1607" spans="1:15" x14ac:dyDescent="0.3">
      <c r="A1607" t="s">
        <v>2831</v>
      </c>
      <c r="B1607" t="s">
        <v>2831</v>
      </c>
      <c r="C1607" t="s">
        <v>7403</v>
      </c>
      <c r="D1607" s="47" t="s">
        <v>2474</v>
      </c>
      <c r="E1607" s="47">
        <v>43799.325982291666</v>
      </c>
      <c r="F1607" s="48">
        <v>3.25</v>
      </c>
      <c r="G1607" s="49">
        <v>15924</v>
      </c>
      <c r="H1607" t="s">
        <v>238</v>
      </c>
      <c r="I1607">
        <v>0</v>
      </c>
      <c r="J1607">
        <v>0</v>
      </c>
      <c r="K1607" t="s">
        <v>242</v>
      </c>
      <c r="L1607" t="s">
        <v>2176</v>
      </c>
      <c r="M1607" t="s">
        <v>7404</v>
      </c>
      <c r="N1607" t="s">
        <v>254</v>
      </c>
      <c r="O1607" t="s">
        <v>568</v>
      </c>
    </row>
    <row r="1608" spans="1:15" x14ac:dyDescent="0.3">
      <c r="A1608" t="s">
        <v>2831</v>
      </c>
      <c r="B1608" t="s">
        <v>2831</v>
      </c>
      <c r="C1608" t="s">
        <v>4661</v>
      </c>
      <c r="D1608" s="47" t="s">
        <v>4413</v>
      </c>
      <c r="E1608" s="47">
        <v>43788.674137696762</v>
      </c>
      <c r="F1608" s="48">
        <v>3.25</v>
      </c>
      <c r="G1608" s="49">
        <v>7002</v>
      </c>
      <c r="H1608" t="s">
        <v>238</v>
      </c>
      <c r="I1608">
        <v>0</v>
      </c>
      <c r="J1608">
        <v>0</v>
      </c>
      <c r="K1608" t="s">
        <v>241</v>
      </c>
      <c r="L1608" t="s">
        <v>2173</v>
      </c>
      <c r="M1608" t="s">
        <v>4662</v>
      </c>
      <c r="N1608" t="s">
        <v>254</v>
      </c>
      <c r="O1608" t="s">
        <v>568</v>
      </c>
    </row>
    <row r="1609" spans="1:15" x14ac:dyDescent="0.3">
      <c r="A1609" t="s">
        <v>2831</v>
      </c>
      <c r="B1609" t="s">
        <v>2831</v>
      </c>
      <c r="C1609" t="s">
        <v>7730</v>
      </c>
      <c r="D1609" s="47" t="s">
        <v>6196</v>
      </c>
      <c r="E1609" s="47">
        <v>43782.334358298613</v>
      </c>
      <c r="F1609" s="48">
        <v>3.25</v>
      </c>
      <c r="G1609" s="49">
        <v>94765</v>
      </c>
      <c r="H1609" t="s">
        <v>249</v>
      </c>
      <c r="I1609">
        <v>0</v>
      </c>
      <c r="J1609">
        <v>0</v>
      </c>
      <c r="K1609" t="s">
        <v>236</v>
      </c>
      <c r="L1609" t="s">
        <v>2186</v>
      </c>
      <c r="M1609" t="s">
        <v>7731</v>
      </c>
      <c r="N1609" t="s">
        <v>254</v>
      </c>
      <c r="O1609" t="s">
        <v>568</v>
      </c>
    </row>
    <row r="1610" spans="1:15" x14ac:dyDescent="0.3">
      <c r="A1610" t="s">
        <v>2831</v>
      </c>
      <c r="B1610" t="s">
        <v>2831</v>
      </c>
      <c r="C1610" t="s">
        <v>7775</v>
      </c>
      <c r="D1610" s="47" t="s">
        <v>5500</v>
      </c>
      <c r="E1610" s="47">
        <v>43797.65127357639</v>
      </c>
      <c r="F1610" s="48">
        <v>3.25</v>
      </c>
      <c r="G1610" s="49">
        <v>44634</v>
      </c>
      <c r="H1610" t="s">
        <v>238</v>
      </c>
      <c r="I1610">
        <v>0</v>
      </c>
      <c r="J1610">
        <v>0</v>
      </c>
      <c r="K1610" t="s">
        <v>242</v>
      </c>
      <c r="L1610" t="s">
        <v>2186</v>
      </c>
      <c r="M1610" t="s">
        <v>7776</v>
      </c>
      <c r="N1610" t="s">
        <v>254</v>
      </c>
      <c r="O1610" t="s">
        <v>568</v>
      </c>
    </row>
    <row r="1611" spans="1:15" x14ac:dyDescent="0.3">
      <c r="A1611" t="s">
        <v>2831</v>
      </c>
      <c r="B1611" t="s">
        <v>2831</v>
      </c>
      <c r="C1611" t="s">
        <v>8387</v>
      </c>
      <c r="D1611" s="47" t="s">
        <v>5645</v>
      </c>
      <c r="E1611" s="47">
        <v>43788.521683993058</v>
      </c>
      <c r="F1611" s="48">
        <v>3.25</v>
      </c>
      <c r="G1611" s="49">
        <v>56754</v>
      </c>
      <c r="H1611" t="s">
        <v>249</v>
      </c>
      <c r="I1611">
        <v>0</v>
      </c>
      <c r="J1611">
        <v>0</v>
      </c>
      <c r="K1611" t="s">
        <v>242</v>
      </c>
      <c r="L1611" t="s">
        <v>2186</v>
      </c>
      <c r="M1611" t="s">
        <v>8388</v>
      </c>
      <c r="N1611" t="s">
        <v>254</v>
      </c>
      <c r="O1611" t="s">
        <v>568</v>
      </c>
    </row>
    <row r="1612" spans="1:15" x14ac:dyDescent="0.3">
      <c r="A1612" t="s">
        <v>2831</v>
      </c>
      <c r="B1612" t="s">
        <v>2831</v>
      </c>
      <c r="C1612" t="s">
        <v>8467</v>
      </c>
      <c r="D1612" s="47" t="s">
        <v>2653</v>
      </c>
      <c r="E1612" s="47">
        <v>43794.685011377318</v>
      </c>
      <c r="F1612" s="48">
        <v>3.25</v>
      </c>
      <c r="G1612" s="49">
        <v>17951</v>
      </c>
      <c r="H1612" t="s">
        <v>238</v>
      </c>
      <c r="I1612">
        <v>0</v>
      </c>
      <c r="J1612">
        <v>0</v>
      </c>
      <c r="K1612" t="s">
        <v>239</v>
      </c>
      <c r="L1612" t="s">
        <v>2160</v>
      </c>
      <c r="M1612" t="s">
        <v>2936</v>
      </c>
      <c r="N1612" t="s">
        <v>254</v>
      </c>
      <c r="O1612" t="s">
        <v>568</v>
      </c>
    </row>
    <row r="1613" spans="1:15" x14ac:dyDescent="0.3">
      <c r="A1613" t="s">
        <v>2831</v>
      </c>
      <c r="B1613" t="s">
        <v>2831</v>
      </c>
      <c r="C1613" t="s">
        <v>8531</v>
      </c>
      <c r="D1613" s="47" t="s">
        <v>6458</v>
      </c>
      <c r="E1613" s="47">
        <v>43777.502043900466</v>
      </c>
      <c r="F1613" s="48">
        <v>3.25</v>
      </c>
      <c r="G1613" s="49">
        <v>38856</v>
      </c>
      <c r="H1613" t="s">
        <v>238</v>
      </c>
      <c r="I1613">
        <v>0</v>
      </c>
      <c r="J1613">
        <v>0</v>
      </c>
      <c r="K1613" t="s">
        <v>242</v>
      </c>
      <c r="L1613" t="s">
        <v>2186</v>
      </c>
      <c r="M1613" t="s">
        <v>8532</v>
      </c>
      <c r="N1613" t="s">
        <v>2147</v>
      </c>
      <c r="O1613" t="s">
        <v>568</v>
      </c>
    </row>
    <row r="1614" spans="1:15" x14ac:dyDescent="0.3">
      <c r="A1614" t="s">
        <v>2831</v>
      </c>
      <c r="B1614" t="s">
        <v>2831</v>
      </c>
      <c r="C1614" t="s">
        <v>3603</v>
      </c>
      <c r="D1614" s="47" t="s">
        <v>3495</v>
      </c>
      <c r="E1614" s="47">
        <v>43789.756406863424</v>
      </c>
      <c r="F1614" s="48">
        <v>3.25</v>
      </c>
      <c r="G1614" s="49">
        <v>90968</v>
      </c>
      <c r="H1614" t="s">
        <v>249</v>
      </c>
      <c r="I1614">
        <v>0</v>
      </c>
      <c r="J1614">
        <v>0</v>
      </c>
      <c r="K1614" t="s">
        <v>242</v>
      </c>
      <c r="L1614" t="s">
        <v>2186</v>
      </c>
      <c r="M1614" t="s">
        <v>3605</v>
      </c>
      <c r="N1614" t="s">
        <v>254</v>
      </c>
      <c r="O1614" t="s">
        <v>568</v>
      </c>
    </row>
    <row r="1615" spans="1:15" x14ac:dyDescent="0.3">
      <c r="A1615" t="s">
        <v>2831</v>
      </c>
      <c r="B1615" t="s">
        <v>2831</v>
      </c>
      <c r="C1615" t="s">
        <v>8971</v>
      </c>
      <c r="D1615" s="47" t="s">
        <v>5724</v>
      </c>
      <c r="E1615" s="47">
        <v>43789.512434687502</v>
      </c>
      <c r="F1615" s="48">
        <v>3.25</v>
      </c>
      <c r="G1615" s="49">
        <v>85272</v>
      </c>
      <c r="H1615" t="s">
        <v>238</v>
      </c>
      <c r="I1615">
        <v>0</v>
      </c>
      <c r="J1615">
        <v>0</v>
      </c>
      <c r="K1615" t="s">
        <v>242</v>
      </c>
      <c r="L1615" t="s">
        <v>2186</v>
      </c>
      <c r="M1615" t="s">
        <v>8972</v>
      </c>
      <c r="N1615" t="s">
        <v>254</v>
      </c>
      <c r="O1615" t="s">
        <v>568</v>
      </c>
    </row>
    <row r="1616" spans="1:15" x14ac:dyDescent="0.3">
      <c r="A1616" t="s">
        <v>2831</v>
      </c>
      <c r="B1616" t="s">
        <v>2831</v>
      </c>
      <c r="C1616" t="s">
        <v>9215</v>
      </c>
      <c r="D1616" s="47" t="s">
        <v>5659</v>
      </c>
      <c r="E1616" s="47">
        <v>43789.756974502314</v>
      </c>
      <c r="F1616" s="48">
        <v>3.25</v>
      </c>
      <c r="G1616" s="49">
        <v>49827</v>
      </c>
      <c r="H1616" t="s">
        <v>249</v>
      </c>
      <c r="I1616">
        <v>0</v>
      </c>
      <c r="J1616">
        <v>0</v>
      </c>
      <c r="K1616" t="s">
        <v>242</v>
      </c>
      <c r="L1616" t="s">
        <v>2186</v>
      </c>
      <c r="M1616" t="s">
        <v>9216</v>
      </c>
      <c r="N1616" t="s">
        <v>254</v>
      </c>
      <c r="O1616" t="s">
        <v>568</v>
      </c>
    </row>
    <row r="1617" spans="1:15" x14ac:dyDescent="0.3">
      <c r="A1617" t="s">
        <v>2831</v>
      </c>
      <c r="B1617" t="s">
        <v>2831</v>
      </c>
      <c r="C1617" t="s">
        <v>9219</v>
      </c>
      <c r="D1617" s="47" t="s">
        <v>5549</v>
      </c>
      <c r="E1617" s="47">
        <v>43792.46200486111</v>
      </c>
      <c r="F1617" s="48">
        <v>3.25</v>
      </c>
      <c r="G1617" s="49">
        <v>39131</v>
      </c>
      <c r="H1617" t="s">
        <v>238</v>
      </c>
      <c r="I1617">
        <v>0</v>
      </c>
      <c r="J1617">
        <v>0</v>
      </c>
      <c r="K1617" t="s">
        <v>246</v>
      </c>
      <c r="L1617" t="s">
        <v>2186</v>
      </c>
      <c r="M1617" t="s">
        <v>9220</v>
      </c>
      <c r="N1617" t="s">
        <v>254</v>
      </c>
      <c r="O1617" t="s">
        <v>568</v>
      </c>
    </row>
    <row r="1618" spans="1:15" x14ac:dyDescent="0.3">
      <c r="A1618" t="s">
        <v>2831</v>
      </c>
      <c r="B1618" t="s">
        <v>2831</v>
      </c>
      <c r="C1618" t="s">
        <v>5093</v>
      </c>
      <c r="D1618" s="47" t="s">
        <v>2688</v>
      </c>
      <c r="E1618" s="47">
        <v>43782.746235729166</v>
      </c>
      <c r="F1618" s="48">
        <v>3.25</v>
      </c>
      <c r="G1618" s="49">
        <v>74064</v>
      </c>
      <c r="H1618" t="s">
        <v>249</v>
      </c>
      <c r="I1618">
        <v>1</v>
      </c>
      <c r="J1618">
        <v>389.49</v>
      </c>
      <c r="K1618" t="s">
        <v>242</v>
      </c>
      <c r="L1618" t="s">
        <v>2176</v>
      </c>
      <c r="M1618" t="s">
        <v>5094</v>
      </c>
      <c r="N1618" t="s">
        <v>254</v>
      </c>
      <c r="O1618" t="s">
        <v>568</v>
      </c>
    </row>
    <row r="1619" spans="1:15" x14ac:dyDescent="0.3">
      <c r="A1619" t="s">
        <v>2831</v>
      </c>
      <c r="B1619" t="s">
        <v>2831</v>
      </c>
      <c r="C1619" t="s">
        <v>9470</v>
      </c>
      <c r="D1619" s="47" t="s">
        <v>5810</v>
      </c>
      <c r="E1619" s="47">
        <v>43778.481367245367</v>
      </c>
      <c r="F1619" s="48">
        <v>3.25</v>
      </c>
      <c r="G1619" s="49">
        <v>57991</v>
      </c>
      <c r="H1619" t="s">
        <v>238</v>
      </c>
      <c r="I1619">
        <v>0</v>
      </c>
      <c r="J1619">
        <v>0</v>
      </c>
      <c r="K1619" t="s">
        <v>239</v>
      </c>
      <c r="L1619" t="s">
        <v>2186</v>
      </c>
      <c r="M1619" t="s">
        <v>9471</v>
      </c>
      <c r="N1619" t="s">
        <v>254</v>
      </c>
      <c r="O1619" t="s">
        <v>568</v>
      </c>
    </row>
    <row r="1620" spans="1:15" x14ac:dyDescent="0.3">
      <c r="A1620" t="s">
        <v>2831</v>
      </c>
      <c r="B1620" t="s">
        <v>2831</v>
      </c>
      <c r="C1620" t="s">
        <v>9920</v>
      </c>
      <c r="D1620" s="47" t="s">
        <v>5686</v>
      </c>
      <c r="E1620" s="47">
        <v>43789.732756909725</v>
      </c>
      <c r="F1620" s="48">
        <v>3.25</v>
      </c>
      <c r="G1620" s="49">
        <v>49864</v>
      </c>
      <c r="H1620" t="s">
        <v>249</v>
      </c>
      <c r="I1620">
        <v>0</v>
      </c>
      <c r="J1620">
        <v>0</v>
      </c>
      <c r="K1620" t="s">
        <v>242</v>
      </c>
      <c r="L1620" t="s">
        <v>1535</v>
      </c>
      <c r="M1620" t="s">
        <v>1535</v>
      </c>
      <c r="N1620" t="s">
        <v>254</v>
      </c>
      <c r="O1620" t="s">
        <v>568</v>
      </c>
    </row>
    <row r="1621" spans="1:15" x14ac:dyDescent="0.3">
      <c r="A1621" t="s">
        <v>2831</v>
      </c>
      <c r="B1621" t="s">
        <v>2831</v>
      </c>
      <c r="C1621" t="s">
        <v>10008</v>
      </c>
      <c r="D1621" s="47" t="s">
        <v>5508</v>
      </c>
      <c r="E1621" s="47">
        <v>43795.644550034725</v>
      </c>
      <c r="F1621" s="48">
        <v>3.25</v>
      </c>
      <c r="G1621" s="49">
        <v>41311</v>
      </c>
      <c r="H1621" t="s">
        <v>249</v>
      </c>
      <c r="I1621">
        <v>0</v>
      </c>
      <c r="J1621">
        <v>0</v>
      </c>
      <c r="K1621" t="s">
        <v>241</v>
      </c>
      <c r="L1621" t="s">
        <v>1535</v>
      </c>
      <c r="M1621" t="s">
        <v>1535</v>
      </c>
      <c r="N1621" t="s">
        <v>254</v>
      </c>
      <c r="O1621" t="s">
        <v>568</v>
      </c>
    </row>
    <row r="1622" spans="1:15" x14ac:dyDescent="0.3">
      <c r="A1622" t="s">
        <v>2831</v>
      </c>
      <c r="B1622" t="s">
        <v>2831</v>
      </c>
      <c r="C1622" t="s">
        <v>10032</v>
      </c>
      <c r="D1622" s="47" t="s">
        <v>2483</v>
      </c>
      <c r="E1622" s="47">
        <v>43784.442221956022</v>
      </c>
      <c r="F1622" s="48">
        <v>3.25</v>
      </c>
      <c r="G1622" s="49">
        <v>32911</v>
      </c>
      <c r="H1622" t="s">
        <v>249</v>
      </c>
      <c r="I1622">
        <v>0</v>
      </c>
      <c r="J1622">
        <v>0</v>
      </c>
      <c r="K1622" t="s">
        <v>242</v>
      </c>
      <c r="L1622" t="s">
        <v>1535</v>
      </c>
      <c r="M1622" t="s">
        <v>1535</v>
      </c>
      <c r="N1622" t="s">
        <v>254</v>
      </c>
      <c r="O1622" t="s">
        <v>568</v>
      </c>
    </row>
    <row r="1623" spans="1:15" x14ac:dyDescent="0.3">
      <c r="A1623" t="s">
        <v>2831</v>
      </c>
      <c r="B1623" t="s">
        <v>2831</v>
      </c>
      <c r="C1623" t="s">
        <v>4033</v>
      </c>
      <c r="D1623" s="47" t="s">
        <v>3443</v>
      </c>
      <c r="E1623" s="47">
        <v>43775.702377546295</v>
      </c>
      <c r="F1623" s="48">
        <v>3.25</v>
      </c>
      <c r="G1623" s="49">
        <v>46696</v>
      </c>
      <c r="H1623" t="s">
        <v>249</v>
      </c>
      <c r="I1623">
        <v>0</v>
      </c>
      <c r="J1623">
        <v>0</v>
      </c>
      <c r="K1623" t="s">
        <v>242</v>
      </c>
      <c r="L1623" t="s">
        <v>1535</v>
      </c>
      <c r="M1623" t="s">
        <v>1535</v>
      </c>
      <c r="N1623" t="s">
        <v>254</v>
      </c>
      <c r="O1623" t="s">
        <v>568</v>
      </c>
    </row>
    <row r="1624" spans="1:15" x14ac:dyDescent="0.3">
      <c r="A1624" t="s">
        <v>2831</v>
      </c>
      <c r="B1624" t="s">
        <v>2831</v>
      </c>
      <c r="C1624" t="s">
        <v>10157</v>
      </c>
      <c r="D1624" s="47" t="s">
        <v>5503</v>
      </c>
      <c r="E1624" s="47">
        <v>43781.710209375</v>
      </c>
      <c r="F1624" s="48">
        <v>3.25</v>
      </c>
      <c r="G1624" s="49">
        <v>24992</v>
      </c>
      <c r="H1624" t="s">
        <v>249</v>
      </c>
      <c r="I1624">
        <v>0</v>
      </c>
      <c r="J1624">
        <v>0</v>
      </c>
      <c r="K1624" t="s">
        <v>242</v>
      </c>
      <c r="L1624" t="s">
        <v>2186</v>
      </c>
      <c r="M1624" t="s">
        <v>10158</v>
      </c>
      <c r="N1624" t="s">
        <v>254</v>
      </c>
      <c r="O1624" t="s">
        <v>568</v>
      </c>
    </row>
    <row r="1625" spans="1:15" x14ac:dyDescent="0.3">
      <c r="A1625" t="s">
        <v>2831</v>
      </c>
      <c r="B1625" t="s">
        <v>2831</v>
      </c>
      <c r="C1625" t="s">
        <v>4111</v>
      </c>
      <c r="D1625" s="47" t="s">
        <v>3532</v>
      </c>
      <c r="E1625" s="47">
        <v>43780.676833912039</v>
      </c>
      <c r="F1625" s="48">
        <v>3.25</v>
      </c>
      <c r="G1625" s="49">
        <v>34048</v>
      </c>
      <c r="H1625" t="s">
        <v>249</v>
      </c>
      <c r="I1625">
        <v>0</v>
      </c>
      <c r="J1625">
        <v>0</v>
      </c>
      <c r="K1625" t="s">
        <v>246</v>
      </c>
      <c r="L1625" t="s">
        <v>2186</v>
      </c>
      <c r="M1625" t="s">
        <v>4112</v>
      </c>
      <c r="N1625" t="s">
        <v>254</v>
      </c>
      <c r="O1625" t="s">
        <v>568</v>
      </c>
    </row>
    <row r="1626" spans="1:15" x14ac:dyDescent="0.3">
      <c r="A1626" t="s">
        <v>2831</v>
      </c>
      <c r="B1626" t="s">
        <v>2831</v>
      </c>
      <c r="C1626" t="s">
        <v>10280</v>
      </c>
      <c r="D1626" s="47" t="s">
        <v>6758</v>
      </c>
      <c r="E1626" s="47">
        <v>43789.472000810187</v>
      </c>
      <c r="F1626" s="48">
        <v>3.25</v>
      </c>
      <c r="G1626" s="49">
        <v>108355</v>
      </c>
      <c r="H1626" t="s">
        <v>249</v>
      </c>
      <c r="I1626">
        <v>0</v>
      </c>
      <c r="J1626">
        <v>0</v>
      </c>
      <c r="K1626" t="s">
        <v>241</v>
      </c>
      <c r="L1626" t="s">
        <v>2186</v>
      </c>
      <c r="M1626" t="s">
        <v>10281</v>
      </c>
      <c r="N1626" t="s">
        <v>254</v>
      </c>
      <c r="O1626" t="s">
        <v>568</v>
      </c>
    </row>
    <row r="1627" spans="1:15" x14ac:dyDescent="0.3">
      <c r="A1627" t="s">
        <v>2831</v>
      </c>
      <c r="B1627" t="s">
        <v>2831</v>
      </c>
      <c r="C1627" t="s">
        <v>10284</v>
      </c>
      <c r="D1627" s="47" t="s">
        <v>6479</v>
      </c>
      <c r="E1627" s="47">
        <v>43796.653578969905</v>
      </c>
      <c r="F1627" s="48">
        <v>3.25</v>
      </c>
      <c r="G1627" s="49">
        <v>16885</v>
      </c>
      <c r="H1627" t="s">
        <v>238</v>
      </c>
      <c r="I1627">
        <v>0</v>
      </c>
      <c r="J1627">
        <v>0</v>
      </c>
      <c r="K1627" t="s">
        <v>239</v>
      </c>
      <c r="L1627" t="s">
        <v>2186</v>
      </c>
      <c r="M1627" t="s">
        <v>10285</v>
      </c>
      <c r="N1627" t="s">
        <v>254</v>
      </c>
      <c r="O1627" t="s">
        <v>568</v>
      </c>
    </row>
    <row r="1628" spans="1:15" x14ac:dyDescent="0.3">
      <c r="A1628" t="s">
        <v>2831</v>
      </c>
      <c r="B1628" t="s">
        <v>2831</v>
      </c>
      <c r="C1628" t="s">
        <v>4422</v>
      </c>
      <c r="D1628" s="47" t="s">
        <v>4423</v>
      </c>
      <c r="E1628" s="47">
        <v>43789.446338310183</v>
      </c>
      <c r="F1628" s="48">
        <v>3.25</v>
      </c>
      <c r="G1628" s="49">
        <v>33007</v>
      </c>
      <c r="H1628" t="s">
        <v>238</v>
      </c>
      <c r="I1628">
        <v>0</v>
      </c>
      <c r="J1628">
        <v>0</v>
      </c>
      <c r="K1628" t="s">
        <v>246</v>
      </c>
      <c r="L1628" t="s">
        <v>2160</v>
      </c>
      <c r="M1628" t="s">
        <v>4424</v>
      </c>
      <c r="N1628" t="s">
        <v>254</v>
      </c>
      <c r="O1628" t="s">
        <v>568</v>
      </c>
    </row>
    <row r="1629" spans="1:15" x14ac:dyDescent="0.3">
      <c r="A1629" t="s">
        <v>2831</v>
      </c>
      <c r="B1629" t="s">
        <v>2831</v>
      </c>
      <c r="C1629" t="s">
        <v>4717</v>
      </c>
      <c r="D1629" s="47" t="s">
        <v>4356</v>
      </c>
      <c r="E1629" s="47">
        <v>43782.372908067133</v>
      </c>
      <c r="F1629" s="48">
        <v>3.25</v>
      </c>
      <c r="G1629" s="49">
        <v>69915</v>
      </c>
      <c r="H1629" t="s">
        <v>249</v>
      </c>
      <c r="I1629">
        <v>0</v>
      </c>
      <c r="J1629">
        <v>0</v>
      </c>
      <c r="K1629" t="s">
        <v>246</v>
      </c>
      <c r="L1629" t="s">
        <v>2160</v>
      </c>
      <c r="M1629" t="s">
        <v>4381</v>
      </c>
      <c r="N1629" t="s">
        <v>254</v>
      </c>
      <c r="O1629" t="s">
        <v>568</v>
      </c>
    </row>
    <row r="1630" spans="1:15" x14ac:dyDescent="0.3">
      <c r="A1630" t="s">
        <v>2831</v>
      </c>
      <c r="B1630" t="s">
        <v>2831</v>
      </c>
      <c r="C1630" t="s">
        <v>3576</v>
      </c>
      <c r="D1630" s="47" t="s">
        <v>3360</v>
      </c>
      <c r="E1630" s="47">
        <v>43789.705977858794</v>
      </c>
      <c r="F1630" s="48">
        <v>3.25</v>
      </c>
      <c r="G1630" s="49">
        <v>21214</v>
      </c>
      <c r="H1630" t="s">
        <v>238</v>
      </c>
      <c r="I1630">
        <v>0</v>
      </c>
      <c r="J1630">
        <v>0</v>
      </c>
      <c r="K1630" t="s">
        <v>236</v>
      </c>
      <c r="L1630" t="s">
        <v>2186</v>
      </c>
      <c r="M1630" t="s">
        <v>3577</v>
      </c>
      <c r="N1630" t="s">
        <v>254</v>
      </c>
      <c r="O1630" t="s">
        <v>568</v>
      </c>
    </row>
    <row r="1631" spans="1:15" x14ac:dyDescent="0.3">
      <c r="A1631" t="s">
        <v>2831</v>
      </c>
      <c r="B1631" t="s">
        <v>2831</v>
      </c>
      <c r="C1631" t="s">
        <v>10756</v>
      </c>
      <c r="D1631" s="47" t="s">
        <v>6758</v>
      </c>
      <c r="E1631" s="47">
        <v>43782.395363391202</v>
      </c>
      <c r="F1631" s="48">
        <v>3.25</v>
      </c>
      <c r="G1631" s="49">
        <v>71545</v>
      </c>
      <c r="H1631" t="s">
        <v>249</v>
      </c>
      <c r="I1631">
        <v>0</v>
      </c>
      <c r="J1631">
        <v>0</v>
      </c>
      <c r="K1631" t="s">
        <v>236</v>
      </c>
      <c r="L1631" t="s">
        <v>2186</v>
      </c>
      <c r="M1631" t="s">
        <v>10757</v>
      </c>
      <c r="N1631" t="s">
        <v>254</v>
      </c>
      <c r="O1631" t="s">
        <v>568</v>
      </c>
    </row>
    <row r="1632" spans="1:15" x14ac:dyDescent="0.3">
      <c r="A1632" t="s">
        <v>2831</v>
      </c>
      <c r="B1632" t="s">
        <v>2831</v>
      </c>
      <c r="C1632" t="s">
        <v>5771</v>
      </c>
      <c r="D1632" s="47" t="s">
        <v>5577</v>
      </c>
      <c r="E1632" s="47">
        <v>43739.644351469906</v>
      </c>
      <c r="F1632" s="48">
        <v>3.3333333333333335</v>
      </c>
      <c r="G1632" s="49">
        <v>56041</v>
      </c>
      <c r="H1632" t="s">
        <v>249</v>
      </c>
      <c r="I1632">
        <v>0</v>
      </c>
      <c r="J1632">
        <v>0</v>
      </c>
      <c r="K1632" t="s">
        <v>242</v>
      </c>
      <c r="L1632" t="s">
        <v>2186</v>
      </c>
      <c r="M1632" t="s">
        <v>5772</v>
      </c>
      <c r="N1632" t="s">
        <v>254</v>
      </c>
      <c r="O1632" t="s">
        <v>568</v>
      </c>
    </row>
    <row r="1633" spans="1:15" x14ac:dyDescent="0.3">
      <c r="A1633" t="s">
        <v>2831</v>
      </c>
      <c r="B1633" t="s">
        <v>2831</v>
      </c>
      <c r="C1633" t="s">
        <v>5829</v>
      </c>
      <c r="D1633" s="47" t="s">
        <v>5492</v>
      </c>
      <c r="E1633" s="47">
        <v>43769.766998530089</v>
      </c>
      <c r="F1633" s="48">
        <v>3.3333333333333335</v>
      </c>
      <c r="G1633" s="49">
        <v>89493</v>
      </c>
      <c r="H1633" t="s">
        <v>238</v>
      </c>
      <c r="I1633">
        <v>0</v>
      </c>
      <c r="J1633">
        <v>0</v>
      </c>
      <c r="K1633" t="s">
        <v>242</v>
      </c>
      <c r="L1633" t="s">
        <v>2186</v>
      </c>
      <c r="M1633" t="s">
        <v>5830</v>
      </c>
      <c r="N1633" t="s">
        <v>254</v>
      </c>
      <c r="O1633" t="s">
        <v>568</v>
      </c>
    </row>
    <row r="1634" spans="1:15" x14ac:dyDescent="0.3">
      <c r="A1634" t="s">
        <v>2831</v>
      </c>
      <c r="B1634" t="s">
        <v>2831</v>
      </c>
      <c r="C1634" t="s">
        <v>5944</v>
      </c>
      <c r="D1634" s="47" t="s">
        <v>5945</v>
      </c>
      <c r="E1634" s="47">
        <v>43769.441663888887</v>
      </c>
      <c r="F1634" s="48">
        <v>3.3333333333333335</v>
      </c>
      <c r="G1634" s="49">
        <v>98822</v>
      </c>
      <c r="H1634" t="s">
        <v>238</v>
      </c>
      <c r="I1634">
        <v>0</v>
      </c>
      <c r="J1634">
        <v>0</v>
      </c>
      <c r="K1634" t="s">
        <v>236</v>
      </c>
      <c r="L1634" t="s">
        <v>2186</v>
      </c>
      <c r="M1634" t="s">
        <v>5946</v>
      </c>
      <c r="N1634" t="s">
        <v>254</v>
      </c>
      <c r="O1634" t="s">
        <v>568</v>
      </c>
    </row>
    <row r="1635" spans="1:15" x14ac:dyDescent="0.3">
      <c r="A1635" t="s">
        <v>2831</v>
      </c>
      <c r="B1635" t="s">
        <v>2831</v>
      </c>
      <c r="C1635" t="s">
        <v>3239</v>
      </c>
      <c r="D1635" s="47" t="s">
        <v>2935</v>
      </c>
      <c r="E1635" s="47">
        <v>43764.387078206018</v>
      </c>
      <c r="F1635" s="48">
        <v>3.3333333333333335</v>
      </c>
      <c r="G1635" s="49">
        <v>74342</v>
      </c>
      <c r="H1635" t="s">
        <v>238</v>
      </c>
      <c r="I1635">
        <v>0</v>
      </c>
      <c r="J1635">
        <v>0</v>
      </c>
      <c r="K1635" t="s">
        <v>242</v>
      </c>
      <c r="L1635" t="s">
        <v>2160</v>
      </c>
      <c r="M1635" t="s">
        <v>2925</v>
      </c>
      <c r="N1635" t="s">
        <v>254</v>
      </c>
      <c r="O1635" t="s">
        <v>568</v>
      </c>
    </row>
    <row r="1636" spans="1:15" x14ac:dyDescent="0.3">
      <c r="A1636" t="s">
        <v>2831</v>
      </c>
      <c r="B1636" t="s">
        <v>2831</v>
      </c>
      <c r="C1636" t="s">
        <v>6441</v>
      </c>
      <c r="D1636" s="47" t="s">
        <v>2669</v>
      </c>
      <c r="E1636" s="47">
        <v>43768.760431331022</v>
      </c>
      <c r="F1636" s="48">
        <v>3.3333333333333335</v>
      </c>
      <c r="G1636" s="49">
        <v>20340</v>
      </c>
      <c r="H1636" t="s">
        <v>238</v>
      </c>
      <c r="I1636">
        <v>0</v>
      </c>
      <c r="J1636">
        <v>0</v>
      </c>
      <c r="K1636" t="s">
        <v>236</v>
      </c>
      <c r="L1636" t="s">
        <v>2160</v>
      </c>
      <c r="M1636" t="s">
        <v>6442</v>
      </c>
      <c r="N1636" t="s">
        <v>254</v>
      </c>
      <c r="O1636" t="s">
        <v>568</v>
      </c>
    </row>
    <row r="1637" spans="1:15" x14ac:dyDescent="0.3">
      <c r="A1637" t="s">
        <v>2831</v>
      </c>
      <c r="B1637" t="s">
        <v>2831</v>
      </c>
      <c r="C1637" t="s">
        <v>6546</v>
      </c>
      <c r="D1637" s="47" t="s">
        <v>5513</v>
      </c>
      <c r="E1637" s="47">
        <v>43745.736255671298</v>
      </c>
      <c r="F1637" s="48">
        <v>3.3333333333333335</v>
      </c>
      <c r="G1637" s="49">
        <v>109628</v>
      </c>
      <c r="H1637" t="s">
        <v>249</v>
      </c>
      <c r="I1637">
        <v>0</v>
      </c>
      <c r="J1637">
        <v>0</v>
      </c>
      <c r="K1637" t="s">
        <v>242</v>
      </c>
      <c r="L1637" t="s">
        <v>2186</v>
      </c>
      <c r="M1637" t="s">
        <v>6547</v>
      </c>
      <c r="N1637" t="s">
        <v>254</v>
      </c>
      <c r="O1637" t="s">
        <v>568</v>
      </c>
    </row>
    <row r="1638" spans="1:15" x14ac:dyDescent="0.3">
      <c r="A1638" t="s">
        <v>2831</v>
      </c>
      <c r="B1638" t="s">
        <v>2831</v>
      </c>
      <c r="C1638" t="s">
        <v>6564</v>
      </c>
      <c r="D1638" s="47" t="s">
        <v>5587</v>
      </c>
      <c r="E1638" s="47">
        <v>43755.680708483793</v>
      </c>
      <c r="F1638" s="48">
        <v>3.3333333333333335</v>
      </c>
      <c r="G1638" s="49">
        <v>71229</v>
      </c>
      <c r="H1638" t="s">
        <v>238</v>
      </c>
      <c r="I1638">
        <v>0</v>
      </c>
      <c r="J1638">
        <v>0</v>
      </c>
      <c r="K1638" t="s">
        <v>242</v>
      </c>
      <c r="L1638" t="s">
        <v>2186</v>
      </c>
      <c r="M1638" t="s">
        <v>6565</v>
      </c>
      <c r="N1638" t="s">
        <v>254</v>
      </c>
      <c r="O1638" t="s">
        <v>568</v>
      </c>
    </row>
    <row r="1639" spans="1:15" x14ac:dyDescent="0.3">
      <c r="A1639" t="s">
        <v>2831</v>
      </c>
      <c r="B1639" t="s">
        <v>2831</v>
      </c>
      <c r="C1639" t="s">
        <v>6702</v>
      </c>
      <c r="D1639" s="47" t="s">
        <v>5797</v>
      </c>
      <c r="E1639" s="47">
        <v>43767.506407291665</v>
      </c>
      <c r="F1639" s="48">
        <v>3.3333333333333335</v>
      </c>
      <c r="G1639" s="49">
        <v>33039</v>
      </c>
      <c r="H1639" t="s">
        <v>238</v>
      </c>
      <c r="I1639">
        <v>0</v>
      </c>
      <c r="J1639">
        <v>0</v>
      </c>
      <c r="K1639" t="s">
        <v>246</v>
      </c>
      <c r="L1639" t="s">
        <v>2186</v>
      </c>
      <c r="M1639" t="s">
        <v>6703</v>
      </c>
      <c r="N1639" t="s">
        <v>254</v>
      </c>
      <c r="O1639" t="s">
        <v>568</v>
      </c>
    </row>
    <row r="1640" spans="1:15" x14ac:dyDescent="0.3">
      <c r="A1640" t="s">
        <v>2831</v>
      </c>
      <c r="B1640" t="s">
        <v>2831</v>
      </c>
      <c r="C1640" t="s">
        <v>7009</v>
      </c>
      <c r="D1640" s="47" t="s">
        <v>7001</v>
      </c>
      <c r="E1640" s="47">
        <v>43764.415708217595</v>
      </c>
      <c r="F1640" s="48">
        <v>3.3333333333333335</v>
      </c>
      <c r="G1640" s="49">
        <v>42346</v>
      </c>
      <c r="H1640" t="s">
        <v>238</v>
      </c>
      <c r="I1640">
        <v>0</v>
      </c>
      <c r="J1640">
        <v>0</v>
      </c>
      <c r="K1640" t="s">
        <v>236</v>
      </c>
      <c r="L1640" t="s">
        <v>2186</v>
      </c>
      <c r="M1640" t="s">
        <v>7010</v>
      </c>
      <c r="N1640" t="s">
        <v>254</v>
      </c>
      <c r="O1640" t="s">
        <v>568</v>
      </c>
    </row>
    <row r="1641" spans="1:15" x14ac:dyDescent="0.3">
      <c r="A1641" t="s">
        <v>2831</v>
      </c>
      <c r="B1641" t="s">
        <v>2831</v>
      </c>
      <c r="C1641" t="s">
        <v>7015</v>
      </c>
      <c r="D1641" s="47" t="s">
        <v>5458</v>
      </c>
      <c r="E1641" s="47">
        <v>43768.756960185186</v>
      </c>
      <c r="F1641" s="48">
        <v>3.3333333333333335</v>
      </c>
      <c r="G1641" s="49">
        <v>37799</v>
      </c>
      <c r="H1641" t="s">
        <v>238</v>
      </c>
      <c r="I1641">
        <v>0</v>
      </c>
      <c r="J1641">
        <v>0</v>
      </c>
      <c r="K1641" t="s">
        <v>242</v>
      </c>
      <c r="L1641" t="s">
        <v>2186</v>
      </c>
      <c r="M1641" t="s">
        <v>7016</v>
      </c>
      <c r="N1641" t="s">
        <v>254</v>
      </c>
      <c r="O1641" t="s">
        <v>568</v>
      </c>
    </row>
    <row r="1642" spans="1:15" x14ac:dyDescent="0.3">
      <c r="A1642" t="s">
        <v>2831</v>
      </c>
      <c r="B1642" t="s">
        <v>2831</v>
      </c>
      <c r="C1642" t="s">
        <v>7111</v>
      </c>
      <c r="D1642" s="47" t="s">
        <v>5546</v>
      </c>
      <c r="E1642" s="47">
        <v>43769.774141666669</v>
      </c>
      <c r="F1642" s="48">
        <v>3.3333333333333335</v>
      </c>
      <c r="G1642" s="49">
        <v>220795</v>
      </c>
      <c r="H1642" t="s">
        <v>238</v>
      </c>
      <c r="I1642">
        <v>0</v>
      </c>
      <c r="J1642">
        <v>0</v>
      </c>
      <c r="K1642" t="s">
        <v>239</v>
      </c>
      <c r="L1642" t="s">
        <v>2186</v>
      </c>
      <c r="M1642" t="s">
        <v>7112</v>
      </c>
      <c r="N1642" t="s">
        <v>254</v>
      </c>
      <c r="O1642" t="s">
        <v>568</v>
      </c>
    </row>
    <row r="1643" spans="1:15" x14ac:dyDescent="0.3">
      <c r="A1643" t="s">
        <v>2831</v>
      </c>
      <c r="B1643" t="s">
        <v>2831</v>
      </c>
      <c r="C1643" t="s">
        <v>7350</v>
      </c>
      <c r="D1643" s="47" t="s">
        <v>5978</v>
      </c>
      <c r="E1643" s="47">
        <v>43755.69285146991</v>
      </c>
      <c r="F1643" s="48">
        <v>3.3333333333333335</v>
      </c>
      <c r="G1643" s="49">
        <v>39528</v>
      </c>
      <c r="H1643" t="s">
        <v>238</v>
      </c>
      <c r="I1643">
        <v>0</v>
      </c>
      <c r="J1643">
        <v>0</v>
      </c>
      <c r="K1643" t="s">
        <v>236</v>
      </c>
      <c r="L1643" t="s">
        <v>2186</v>
      </c>
      <c r="M1643" t="s">
        <v>7351</v>
      </c>
      <c r="N1643" t="s">
        <v>254</v>
      </c>
      <c r="O1643" t="s">
        <v>568</v>
      </c>
    </row>
    <row r="1644" spans="1:15" x14ac:dyDescent="0.3">
      <c r="A1644" t="s">
        <v>2831</v>
      </c>
      <c r="B1644" t="s">
        <v>2831</v>
      </c>
      <c r="C1644" t="s">
        <v>7395</v>
      </c>
      <c r="D1644" s="47" t="s">
        <v>5478</v>
      </c>
      <c r="E1644" s="47">
        <v>43769.50261747685</v>
      </c>
      <c r="F1644" s="48">
        <v>3.3333333333333335</v>
      </c>
      <c r="G1644" s="49">
        <v>21644</v>
      </c>
      <c r="H1644" t="s">
        <v>238</v>
      </c>
      <c r="I1644">
        <v>0</v>
      </c>
      <c r="J1644">
        <v>0</v>
      </c>
      <c r="K1644" t="s">
        <v>241</v>
      </c>
      <c r="L1644" t="s">
        <v>2186</v>
      </c>
      <c r="M1644" t="s">
        <v>7396</v>
      </c>
      <c r="N1644" t="s">
        <v>254</v>
      </c>
      <c r="O1644" t="s">
        <v>568</v>
      </c>
    </row>
    <row r="1645" spans="1:15" x14ac:dyDescent="0.3">
      <c r="A1645" t="s">
        <v>2831</v>
      </c>
      <c r="B1645" t="s">
        <v>2831</v>
      </c>
      <c r="C1645" t="s">
        <v>7550</v>
      </c>
      <c r="D1645" s="47" t="s">
        <v>5500</v>
      </c>
      <c r="E1645" s="47">
        <v>43769.731007604169</v>
      </c>
      <c r="F1645" s="48">
        <v>3.3333333333333335</v>
      </c>
      <c r="G1645" s="49">
        <v>43455</v>
      </c>
      <c r="H1645" t="s">
        <v>238</v>
      </c>
      <c r="I1645">
        <v>0</v>
      </c>
      <c r="J1645">
        <v>0</v>
      </c>
      <c r="K1645" t="s">
        <v>236</v>
      </c>
      <c r="L1645" t="s">
        <v>2186</v>
      </c>
      <c r="M1645" t="s">
        <v>7551</v>
      </c>
      <c r="N1645" t="s">
        <v>254</v>
      </c>
      <c r="O1645" t="s">
        <v>568</v>
      </c>
    </row>
    <row r="1646" spans="1:15" x14ac:dyDescent="0.3">
      <c r="A1646" t="s">
        <v>2831</v>
      </c>
      <c r="B1646" t="s">
        <v>2831</v>
      </c>
      <c r="C1646" t="s">
        <v>7759</v>
      </c>
      <c r="D1646" s="47" t="s">
        <v>5475</v>
      </c>
      <c r="E1646" s="47">
        <v>43766.473970868057</v>
      </c>
      <c r="F1646" s="48">
        <v>3.3333333333333335</v>
      </c>
      <c r="G1646" s="49">
        <v>16516</v>
      </c>
      <c r="H1646" t="s">
        <v>249</v>
      </c>
      <c r="I1646">
        <v>0</v>
      </c>
      <c r="J1646">
        <v>0</v>
      </c>
      <c r="K1646" t="s">
        <v>242</v>
      </c>
      <c r="L1646" t="s">
        <v>2186</v>
      </c>
      <c r="M1646" t="s">
        <v>7760</v>
      </c>
      <c r="N1646" t="s">
        <v>254</v>
      </c>
      <c r="O1646" t="s">
        <v>568</v>
      </c>
    </row>
    <row r="1647" spans="1:15" x14ac:dyDescent="0.3">
      <c r="A1647" t="s">
        <v>2831</v>
      </c>
      <c r="B1647" t="s">
        <v>2831</v>
      </c>
      <c r="C1647" t="s">
        <v>3806</v>
      </c>
      <c r="D1647" s="47" t="s">
        <v>3404</v>
      </c>
      <c r="E1647" s="47">
        <v>43769.793597141201</v>
      </c>
      <c r="F1647" s="48">
        <v>3.3333333333333335</v>
      </c>
      <c r="G1647" s="49">
        <v>81096</v>
      </c>
      <c r="H1647" t="s">
        <v>249</v>
      </c>
      <c r="I1647">
        <v>0</v>
      </c>
      <c r="J1647">
        <v>0</v>
      </c>
      <c r="K1647" t="s">
        <v>242</v>
      </c>
      <c r="L1647" t="s">
        <v>2186</v>
      </c>
      <c r="M1647" t="s">
        <v>3808</v>
      </c>
      <c r="N1647" t="s">
        <v>254</v>
      </c>
      <c r="O1647" t="s">
        <v>568</v>
      </c>
    </row>
    <row r="1648" spans="1:15" x14ac:dyDescent="0.3">
      <c r="A1648" t="s">
        <v>2831</v>
      </c>
      <c r="B1648" t="s">
        <v>2831</v>
      </c>
      <c r="C1648" t="s">
        <v>7808</v>
      </c>
      <c r="D1648" s="47" t="s">
        <v>5832</v>
      </c>
      <c r="E1648" s="47">
        <v>43766.50281859954</v>
      </c>
      <c r="F1648" s="48">
        <v>3.3333333333333335</v>
      </c>
      <c r="G1648" s="49">
        <v>57870</v>
      </c>
      <c r="H1648" t="s">
        <v>249</v>
      </c>
      <c r="I1648">
        <v>0</v>
      </c>
      <c r="J1648">
        <v>0</v>
      </c>
      <c r="K1648" t="s">
        <v>242</v>
      </c>
      <c r="L1648" t="s">
        <v>2186</v>
      </c>
      <c r="M1648" t="s">
        <v>7809</v>
      </c>
      <c r="N1648" t="s">
        <v>254</v>
      </c>
      <c r="O1648" t="s">
        <v>568</v>
      </c>
    </row>
    <row r="1649" spans="1:15" x14ac:dyDescent="0.3">
      <c r="A1649" t="s">
        <v>2831</v>
      </c>
      <c r="B1649" t="s">
        <v>2831</v>
      </c>
      <c r="C1649" t="s">
        <v>8183</v>
      </c>
      <c r="D1649" s="47" t="s">
        <v>6025</v>
      </c>
      <c r="E1649" s="47">
        <v>43755.70497233796</v>
      </c>
      <c r="F1649" s="48">
        <v>3.3333333333333335</v>
      </c>
      <c r="G1649" s="49">
        <v>83159</v>
      </c>
      <c r="H1649" t="s">
        <v>238</v>
      </c>
      <c r="I1649">
        <v>0</v>
      </c>
      <c r="J1649">
        <v>0</v>
      </c>
      <c r="K1649" t="s">
        <v>242</v>
      </c>
      <c r="L1649" t="s">
        <v>2160</v>
      </c>
      <c r="M1649" t="s">
        <v>8184</v>
      </c>
      <c r="N1649" t="s">
        <v>254</v>
      </c>
      <c r="O1649" t="s">
        <v>568</v>
      </c>
    </row>
    <row r="1650" spans="1:15" x14ac:dyDescent="0.3">
      <c r="A1650" t="s">
        <v>2831</v>
      </c>
      <c r="B1650" t="s">
        <v>2831</v>
      </c>
      <c r="C1650" t="s">
        <v>4635</v>
      </c>
      <c r="D1650" s="47" t="s">
        <v>4362</v>
      </c>
      <c r="E1650" s="47">
        <v>43768.752300891203</v>
      </c>
      <c r="F1650" s="48">
        <v>3.3333333333333335</v>
      </c>
      <c r="G1650" s="49">
        <v>39720</v>
      </c>
      <c r="H1650" t="s">
        <v>238</v>
      </c>
      <c r="I1650">
        <v>0</v>
      </c>
      <c r="J1650">
        <v>0</v>
      </c>
      <c r="K1650" t="s">
        <v>239</v>
      </c>
      <c r="L1650" t="s">
        <v>2160</v>
      </c>
      <c r="M1650" t="s">
        <v>4637</v>
      </c>
      <c r="N1650" t="s">
        <v>254</v>
      </c>
      <c r="O1650" t="s">
        <v>568</v>
      </c>
    </row>
    <row r="1651" spans="1:15" x14ac:dyDescent="0.3">
      <c r="A1651" t="s">
        <v>2831</v>
      </c>
      <c r="B1651" t="s">
        <v>2831</v>
      </c>
      <c r="C1651" t="s">
        <v>8717</v>
      </c>
      <c r="D1651" s="47" t="s">
        <v>6741</v>
      </c>
      <c r="E1651" s="47">
        <v>43768.735305706017</v>
      </c>
      <c r="F1651" s="48">
        <v>3.3333333333333335</v>
      </c>
      <c r="G1651" s="49">
        <v>80129</v>
      </c>
      <c r="H1651" t="s">
        <v>249</v>
      </c>
      <c r="I1651">
        <v>0</v>
      </c>
      <c r="J1651">
        <v>0</v>
      </c>
      <c r="K1651" t="s">
        <v>242</v>
      </c>
      <c r="L1651" t="s">
        <v>2186</v>
      </c>
      <c r="M1651" t="s">
        <v>8718</v>
      </c>
      <c r="N1651" t="s">
        <v>254</v>
      </c>
      <c r="O1651" t="s">
        <v>568</v>
      </c>
    </row>
    <row r="1652" spans="1:15" x14ac:dyDescent="0.3">
      <c r="A1652" t="s">
        <v>2831</v>
      </c>
      <c r="B1652" t="s">
        <v>2831</v>
      </c>
      <c r="C1652" t="s">
        <v>8814</v>
      </c>
      <c r="D1652" s="47" t="s">
        <v>5472</v>
      </c>
      <c r="E1652" s="47">
        <v>43759.351137071761</v>
      </c>
      <c r="F1652" s="48">
        <v>3.3333333333333335</v>
      </c>
      <c r="G1652" s="49">
        <v>71377</v>
      </c>
      <c r="H1652" t="s">
        <v>249</v>
      </c>
      <c r="I1652">
        <v>0</v>
      </c>
      <c r="J1652">
        <v>0</v>
      </c>
      <c r="K1652" t="s">
        <v>242</v>
      </c>
      <c r="L1652" t="s">
        <v>2186</v>
      </c>
      <c r="M1652" t="s">
        <v>8815</v>
      </c>
      <c r="N1652" t="s">
        <v>254</v>
      </c>
      <c r="O1652" t="s">
        <v>568</v>
      </c>
    </row>
    <row r="1653" spans="1:15" x14ac:dyDescent="0.3">
      <c r="A1653" t="s">
        <v>2831</v>
      </c>
      <c r="B1653" t="s">
        <v>2831</v>
      </c>
      <c r="C1653" t="s">
        <v>8909</v>
      </c>
      <c r="D1653" s="47" t="s">
        <v>6575</v>
      </c>
      <c r="E1653" s="47">
        <v>43769.609328819446</v>
      </c>
      <c r="F1653" s="48">
        <v>3.3333333333333335</v>
      </c>
      <c r="G1653" s="49">
        <v>28731</v>
      </c>
      <c r="H1653" t="s">
        <v>238</v>
      </c>
      <c r="I1653">
        <v>0</v>
      </c>
      <c r="J1653">
        <v>0</v>
      </c>
      <c r="K1653" t="s">
        <v>242</v>
      </c>
      <c r="L1653" t="s">
        <v>2176</v>
      </c>
      <c r="M1653" t="s">
        <v>7181</v>
      </c>
      <c r="N1653" t="s">
        <v>254</v>
      </c>
      <c r="O1653" t="s">
        <v>568</v>
      </c>
    </row>
    <row r="1654" spans="1:15" x14ac:dyDescent="0.3">
      <c r="A1654" t="s">
        <v>2831</v>
      </c>
      <c r="B1654" t="s">
        <v>2831</v>
      </c>
      <c r="C1654" t="s">
        <v>9383</v>
      </c>
      <c r="D1654" s="47" t="s">
        <v>5978</v>
      </c>
      <c r="E1654" s="47">
        <v>43767.658158599537</v>
      </c>
      <c r="F1654" s="48">
        <v>3.3333333333333335</v>
      </c>
      <c r="G1654" s="49">
        <v>103935</v>
      </c>
      <c r="H1654" t="s">
        <v>238</v>
      </c>
      <c r="I1654">
        <v>0</v>
      </c>
      <c r="J1654">
        <v>0</v>
      </c>
      <c r="K1654" t="s">
        <v>246</v>
      </c>
      <c r="L1654" t="s">
        <v>2186</v>
      </c>
      <c r="M1654" t="s">
        <v>9384</v>
      </c>
      <c r="N1654" t="s">
        <v>254</v>
      </c>
      <c r="O1654" t="s">
        <v>568</v>
      </c>
    </row>
    <row r="1655" spans="1:15" x14ac:dyDescent="0.3">
      <c r="A1655" t="s">
        <v>2831</v>
      </c>
      <c r="B1655" t="s">
        <v>2831</v>
      </c>
      <c r="C1655" t="s">
        <v>5235</v>
      </c>
      <c r="D1655" s="47" t="s">
        <v>2672</v>
      </c>
      <c r="E1655" s="47">
        <v>43764.478877048612</v>
      </c>
      <c r="F1655" s="48">
        <v>3.3333333333333335</v>
      </c>
      <c r="G1655" s="49">
        <v>26240</v>
      </c>
      <c r="H1655" t="s">
        <v>238</v>
      </c>
      <c r="I1655">
        <v>0</v>
      </c>
      <c r="J1655">
        <v>0</v>
      </c>
      <c r="K1655" t="s">
        <v>241</v>
      </c>
      <c r="L1655" t="s">
        <v>2176</v>
      </c>
      <c r="M1655" t="s">
        <v>5236</v>
      </c>
      <c r="N1655" t="s">
        <v>254</v>
      </c>
      <c r="O1655" t="s">
        <v>568</v>
      </c>
    </row>
    <row r="1656" spans="1:15" x14ac:dyDescent="0.3">
      <c r="A1656" t="s">
        <v>2831</v>
      </c>
      <c r="B1656" t="s">
        <v>2831</v>
      </c>
      <c r="C1656" t="s">
        <v>9442</v>
      </c>
      <c r="D1656" s="47" t="s">
        <v>6002</v>
      </c>
      <c r="E1656" s="47">
        <v>43753.619350266206</v>
      </c>
      <c r="F1656" s="48">
        <v>3.3333333333333335</v>
      </c>
      <c r="G1656" s="49">
        <v>49865</v>
      </c>
      <c r="H1656" t="s">
        <v>238</v>
      </c>
      <c r="I1656">
        <v>0</v>
      </c>
      <c r="J1656">
        <v>0</v>
      </c>
      <c r="K1656" t="s">
        <v>241</v>
      </c>
      <c r="L1656" t="s">
        <v>2186</v>
      </c>
      <c r="M1656" t="s">
        <v>9443</v>
      </c>
      <c r="N1656" t="s">
        <v>254</v>
      </c>
      <c r="O1656" t="s">
        <v>568</v>
      </c>
    </row>
    <row r="1657" spans="1:15" x14ac:dyDescent="0.3">
      <c r="A1657" t="s">
        <v>2831</v>
      </c>
      <c r="B1657" t="s">
        <v>2831</v>
      </c>
      <c r="C1657" t="s">
        <v>9527</v>
      </c>
      <c r="D1657" s="47" t="s">
        <v>2620</v>
      </c>
      <c r="E1657" s="47">
        <v>43767.703113043979</v>
      </c>
      <c r="F1657" s="48">
        <v>3.3333333333333335</v>
      </c>
      <c r="G1657" s="49">
        <v>28158</v>
      </c>
      <c r="H1657" t="s">
        <v>238</v>
      </c>
      <c r="I1657">
        <v>0</v>
      </c>
      <c r="J1657">
        <v>0</v>
      </c>
      <c r="K1657" t="s">
        <v>239</v>
      </c>
      <c r="L1657" t="s">
        <v>2160</v>
      </c>
      <c r="M1657" t="s">
        <v>9528</v>
      </c>
      <c r="N1657" t="s">
        <v>254</v>
      </c>
      <c r="O1657" t="s">
        <v>568</v>
      </c>
    </row>
    <row r="1658" spans="1:15" x14ac:dyDescent="0.3">
      <c r="A1658" t="s">
        <v>2831</v>
      </c>
      <c r="B1658" t="s">
        <v>2831</v>
      </c>
      <c r="C1658" t="s">
        <v>9731</v>
      </c>
      <c r="D1658" s="47" t="s">
        <v>2683</v>
      </c>
      <c r="E1658" s="47">
        <v>43754.68464521991</v>
      </c>
      <c r="F1658" s="48">
        <v>3.3333333333333335</v>
      </c>
      <c r="G1658" s="49">
        <v>58686</v>
      </c>
      <c r="H1658" t="s">
        <v>238</v>
      </c>
      <c r="I1658">
        <v>0</v>
      </c>
      <c r="J1658">
        <v>0</v>
      </c>
      <c r="K1658" t="s">
        <v>242</v>
      </c>
      <c r="L1658" t="s">
        <v>2160</v>
      </c>
      <c r="M1658" t="s">
        <v>9732</v>
      </c>
      <c r="N1658" t="s">
        <v>254</v>
      </c>
      <c r="O1658" t="s">
        <v>568</v>
      </c>
    </row>
    <row r="1659" spans="1:15" x14ac:dyDescent="0.3">
      <c r="A1659" t="s">
        <v>2831</v>
      </c>
      <c r="B1659" t="s">
        <v>2831</v>
      </c>
      <c r="C1659" t="s">
        <v>9867</v>
      </c>
      <c r="D1659" s="47" t="s">
        <v>5797</v>
      </c>
      <c r="E1659" s="47">
        <v>43753.406206481479</v>
      </c>
      <c r="F1659" s="48">
        <v>3.3333333333333335</v>
      </c>
      <c r="G1659" s="49">
        <v>47402</v>
      </c>
      <c r="H1659" t="s">
        <v>249</v>
      </c>
      <c r="I1659">
        <v>0</v>
      </c>
      <c r="J1659">
        <v>0</v>
      </c>
      <c r="K1659" t="s">
        <v>242</v>
      </c>
      <c r="L1659" t="s">
        <v>2186</v>
      </c>
      <c r="M1659" t="s">
        <v>9868</v>
      </c>
      <c r="N1659" t="s">
        <v>254</v>
      </c>
      <c r="O1659" t="s">
        <v>568</v>
      </c>
    </row>
    <row r="1660" spans="1:15" x14ac:dyDescent="0.3">
      <c r="A1660" t="s">
        <v>2831</v>
      </c>
      <c r="B1660" t="s">
        <v>2831</v>
      </c>
      <c r="C1660" t="s">
        <v>9996</v>
      </c>
      <c r="D1660" s="47" t="s">
        <v>7001</v>
      </c>
      <c r="E1660" s="47">
        <v>43768.432905821763</v>
      </c>
      <c r="F1660" s="48">
        <v>3.3333333333333335</v>
      </c>
      <c r="G1660" s="49">
        <v>39808</v>
      </c>
      <c r="H1660" t="s">
        <v>249</v>
      </c>
      <c r="I1660">
        <v>0</v>
      </c>
      <c r="J1660">
        <v>0</v>
      </c>
      <c r="K1660" t="s">
        <v>242</v>
      </c>
      <c r="L1660" t="s">
        <v>1535</v>
      </c>
      <c r="M1660" t="s">
        <v>1535</v>
      </c>
      <c r="N1660" t="s">
        <v>254</v>
      </c>
      <c r="O1660" t="s">
        <v>568</v>
      </c>
    </row>
    <row r="1661" spans="1:15" x14ac:dyDescent="0.3">
      <c r="A1661" t="s">
        <v>2831</v>
      </c>
      <c r="B1661" t="s">
        <v>2831</v>
      </c>
      <c r="C1661" t="s">
        <v>10028</v>
      </c>
      <c r="D1661" s="47" t="s">
        <v>5896</v>
      </c>
      <c r="E1661" s="47">
        <v>43754.745202858794</v>
      </c>
      <c r="F1661" s="48">
        <v>3.3333333333333335</v>
      </c>
      <c r="G1661" s="49">
        <v>84344</v>
      </c>
      <c r="H1661" t="s">
        <v>249</v>
      </c>
      <c r="I1661">
        <v>0</v>
      </c>
      <c r="J1661">
        <v>0</v>
      </c>
      <c r="K1661" t="s">
        <v>242</v>
      </c>
      <c r="L1661" t="s">
        <v>1535</v>
      </c>
      <c r="M1661" t="s">
        <v>1535</v>
      </c>
      <c r="N1661" t="s">
        <v>254</v>
      </c>
      <c r="O1661" t="s">
        <v>568</v>
      </c>
    </row>
    <row r="1662" spans="1:15" x14ac:dyDescent="0.3">
      <c r="A1662" t="s">
        <v>2831</v>
      </c>
      <c r="B1662" t="s">
        <v>2831</v>
      </c>
      <c r="C1662" t="s">
        <v>10105</v>
      </c>
      <c r="D1662" s="47" t="s">
        <v>9973</v>
      </c>
      <c r="E1662" s="47">
        <v>43752.443143553239</v>
      </c>
      <c r="F1662" s="48">
        <v>3.3333333333333335</v>
      </c>
      <c r="G1662" s="49">
        <v>-1</v>
      </c>
      <c r="H1662" t="s">
        <v>249</v>
      </c>
      <c r="I1662">
        <v>0</v>
      </c>
      <c r="J1662">
        <v>0</v>
      </c>
      <c r="K1662" t="s">
        <v>242</v>
      </c>
      <c r="L1662" t="s">
        <v>1535</v>
      </c>
      <c r="M1662" t="s">
        <v>1535</v>
      </c>
      <c r="N1662" t="s">
        <v>254</v>
      </c>
      <c r="O1662" t="s">
        <v>568</v>
      </c>
    </row>
    <row r="1663" spans="1:15" x14ac:dyDescent="0.3">
      <c r="A1663" t="s">
        <v>2831</v>
      </c>
      <c r="B1663" t="s">
        <v>2831</v>
      </c>
      <c r="C1663" t="s">
        <v>10149</v>
      </c>
      <c r="D1663" s="47" t="s">
        <v>5622</v>
      </c>
      <c r="E1663" s="47">
        <v>43757.549645636573</v>
      </c>
      <c r="F1663" s="48">
        <v>3.3333333333333335</v>
      </c>
      <c r="G1663" s="49">
        <v>80677</v>
      </c>
      <c r="H1663" t="s">
        <v>249</v>
      </c>
      <c r="I1663">
        <v>0</v>
      </c>
      <c r="J1663">
        <v>0</v>
      </c>
      <c r="K1663" t="s">
        <v>242</v>
      </c>
      <c r="L1663" t="s">
        <v>1535</v>
      </c>
      <c r="M1663" t="s">
        <v>1535</v>
      </c>
      <c r="N1663" t="s">
        <v>254</v>
      </c>
      <c r="O1663" t="s">
        <v>568</v>
      </c>
    </row>
    <row r="1664" spans="1:15" x14ac:dyDescent="0.3">
      <c r="A1664" t="s">
        <v>2831</v>
      </c>
      <c r="B1664" t="s">
        <v>2831</v>
      </c>
      <c r="C1664" t="s">
        <v>4128</v>
      </c>
      <c r="D1664" s="47" t="s">
        <v>3532</v>
      </c>
      <c r="E1664" s="47">
        <v>43769.74614221065</v>
      </c>
      <c r="F1664" s="48">
        <v>3.3333333333333335</v>
      </c>
      <c r="G1664" s="49">
        <v>72575</v>
      </c>
      <c r="H1664" t="s">
        <v>238</v>
      </c>
      <c r="I1664">
        <v>0</v>
      </c>
      <c r="J1664">
        <v>0</v>
      </c>
      <c r="K1664" t="s">
        <v>236</v>
      </c>
      <c r="L1664" t="s">
        <v>2186</v>
      </c>
      <c r="M1664" t="s">
        <v>4129</v>
      </c>
      <c r="N1664" t="s">
        <v>254</v>
      </c>
      <c r="O1664" t="s">
        <v>568</v>
      </c>
    </row>
    <row r="1665" spans="1:15" x14ac:dyDescent="0.3">
      <c r="A1665" t="s">
        <v>2831</v>
      </c>
      <c r="B1665" t="s">
        <v>2831</v>
      </c>
      <c r="C1665" t="s">
        <v>3756</v>
      </c>
      <c r="D1665" s="47" t="s">
        <v>3398</v>
      </c>
      <c r="E1665" s="47">
        <v>43753.656341701389</v>
      </c>
      <c r="F1665" s="48">
        <v>3.3333333333333335</v>
      </c>
      <c r="G1665" s="49">
        <v>248669</v>
      </c>
      <c r="H1665" t="s">
        <v>249</v>
      </c>
      <c r="I1665">
        <v>0</v>
      </c>
      <c r="J1665">
        <v>0</v>
      </c>
      <c r="K1665" t="s">
        <v>236</v>
      </c>
      <c r="L1665" t="s">
        <v>2186</v>
      </c>
      <c r="M1665" t="s">
        <v>3758</v>
      </c>
      <c r="N1665" t="s">
        <v>254</v>
      </c>
      <c r="O1665" t="s">
        <v>568</v>
      </c>
    </row>
    <row r="1666" spans="1:15" x14ac:dyDescent="0.3">
      <c r="A1666" t="s">
        <v>2831</v>
      </c>
      <c r="B1666" t="s">
        <v>2831</v>
      </c>
      <c r="C1666" t="s">
        <v>3331</v>
      </c>
      <c r="D1666" s="47" t="s">
        <v>2927</v>
      </c>
      <c r="E1666" s="47">
        <v>43766.444418946761</v>
      </c>
      <c r="F1666" s="48">
        <v>3.3333333333333335</v>
      </c>
      <c r="G1666" s="49">
        <v>55964</v>
      </c>
      <c r="H1666" t="s">
        <v>238</v>
      </c>
      <c r="I1666">
        <v>0</v>
      </c>
      <c r="J1666">
        <v>0</v>
      </c>
      <c r="K1666" t="s">
        <v>246</v>
      </c>
      <c r="L1666" t="s">
        <v>2160</v>
      </c>
      <c r="M1666" t="s">
        <v>2941</v>
      </c>
      <c r="N1666" t="s">
        <v>254</v>
      </c>
      <c r="O1666" t="s">
        <v>568</v>
      </c>
    </row>
    <row r="1667" spans="1:15" x14ac:dyDescent="0.3">
      <c r="A1667" t="s">
        <v>2831</v>
      </c>
      <c r="B1667" t="s">
        <v>2831</v>
      </c>
      <c r="C1667" t="s">
        <v>3116</v>
      </c>
      <c r="D1667" s="47" t="s">
        <v>2943</v>
      </c>
      <c r="E1667" s="47">
        <v>43764.405358020835</v>
      </c>
      <c r="F1667" s="48">
        <v>3.3333333333333335</v>
      </c>
      <c r="G1667" s="49">
        <v>9229</v>
      </c>
      <c r="H1667" t="s">
        <v>238</v>
      </c>
      <c r="I1667">
        <v>0</v>
      </c>
      <c r="J1667">
        <v>0</v>
      </c>
      <c r="K1667" t="s">
        <v>242</v>
      </c>
      <c r="L1667" t="s">
        <v>2160</v>
      </c>
      <c r="M1667" t="s">
        <v>2936</v>
      </c>
      <c r="N1667" t="s">
        <v>254</v>
      </c>
      <c r="O1667" t="s">
        <v>568</v>
      </c>
    </row>
    <row r="1668" spans="1:15" x14ac:dyDescent="0.3">
      <c r="A1668" t="s">
        <v>2831</v>
      </c>
      <c r="B1668" t="s">
        <v>2831</v>
      </c>
      <c r="C1668" t="s">
        <v>10666</v>
      </c>
      <c r="D1668" s="47" t="s">
        <v>2483</v>
      </c>
      <c r="E1668" s="47">
        <v>43769.776337881944</v>
      </c>
      <c r="F1668" s="48">
        <v>3.3333333333333335</v>
      </c>
      <c r="G1668" s="49">
        <v>70270</v>
      </c>
      <c r="H1668" t="s">
        <v>238</v>
      </c>
      <c r="I1668">
        <v>0</v>
      </c>
      <c r="J1668">
        <v>0</v>
      </c>
      <c r="K1668" t="s">
        <v>242</v>
      </c>
      <c r="L1668" t="s">
        <v>2160</v>
      </c>
      <c r="M1668" t="s">
        <v>10667</v>
      </c>
      <c r="N1668" t="s">
        <v>254</v>
      </c>
      <c r="O1668" t="s">
        <v>568</v>
      </c>
    </row>
    <row r="1669" spans="1:15" x14ac:dyDescent="0.3">
      <c r="A1669" t="s">
        <v>2831</v>
      </c>
      <c r="B1669" t="s">
        <v>2831</v>
      </c>
      <c r="C1669" t="s">
        <v>4640</v>
      </c>
      <c r="D1669" s="47" t="s">
        <v>4340</v>
      </c>
      <c r="E1669" s="47">
        <v>43728.808515856479</v>
      </c>
      <c r="F1669" s="48">
        <v>3.4166666666666665</v>
      </c>
      <c r="G1669" s="49">
        <v>57567</v>
      </c>
      <c r="H1669" t="s">
        <v>249</v>
      </c>
      <c r="I1669">
        <v>0</v>
      </c>
      <c r="J1669">
        <v>0</v>
      </c>
      <c r="K1669" t="s">
        <v>242</v>
      </c>
      <c r="L1669" t="s">
        <v>2160</v>
      </c>
      <c r="M1669" t="s">
        <v>4641</v>
      </c>
      <c r="N1669" t="s">
        <v>254</v>
      </c>
      <c r="O1669" t="s">
        <v>568</v>
      </c>
    </row>
    <row r="1670" spans="1:15" x14ac:dyDescent="0.3">
      <c r="A1670" t="s">
        <v>2831</v>
      </c>
      <c r="B1670" t="s">
        <v>2831</v>
      </c>
      <c r="C1670" t="s">
        <v>5982</v>
      </c>
      <c r="D1670" s="47" t="s">
        <v>5524</v>
      </c>
      <c r="E1670" s="47">
        <v>43722.495540821757</v>
      </c>
      <c r="F1670" s="48">
        <v>3.4166666666666665</v>
      </c>
      <c r="G1670" s="49">
        <v>45205</v>
      </c>
      <c r="H1670" t="s">
        <v>238</v>
      </c>
      <c r="I1670">
        <v>0</v>
      </c>
      <c r="J1670">
        <v>0</v>
      </c>
      <c r="K1670" t="s">
        <v>242</v>
      </c>
      <c r="L1670" t="s">
        <v>2186</v>
      </c>
      <c r="M1670" t="s">
        <v>5983</v>
      </c>
      <c r="N1670" t="s">
        <v>254</v>
      </c>
      <c r="O1670" t="s">
        <v>568</v>
      </c>
    </row>
    <row r="1671" spans="1:15" x14ac:dyDescent="0.3">
      <c r="A1671" t="s">
        <v>2831</v>
      </c>
      <c r="B1671" t="s">
        <v>2831</v>
      </c>
      <c r="C1671" t="s">
        <v>6260</v>
      </c>
      <c r="D1671" s="47" t="s">
        <v>5587</v>
      </c>
      <c r="E1671" s="47">
        <v>43736.476528553241</v>
      </c>
      <c r="F1671" s="48">
        <v>3.4166666666666665</v>
      </c>
      <c r="G1671" s="49">
        <v>140834</v>
      </c>
      <c r="H1671" t="s">
        <v>238</v>
      </c>
      <c r="I1671">
        <v>0</v>
      </c>
      <c r="J1671">
        <v>0</v>
      </c>
      <c r="K1671" t="s">
        <v>242</v>
      </c>
      <c r="L1671" t="s">
        <v>2186</v>
      </c>
      <c r="M1671" t="s">
        <v>6261</v>
      </c>
      <c r="N1671" t="s">
        <v>254</v>
      </c>
      <c r="O1671" t="s">
        <v>568</v>
      </c>
    </row>
    <row r="1672" spans="1:15" x14ac:dyDescent="0.3">
      <c r="A1672" t="s">
        <v>2831</v>
      </c>
      <c r="B1672" t="s">
        <v>2831</v>
      </c>
      <c r="C1672" t="s">
        <v>6617</v>
      </c>
      <c r="D1672" s="47" t="s">
        <v>6425</v>
      </c>
      <c r="E1672" s="47">
        <v>43738.774164733797</v>
      </c>
      <c r="F1672" s="48">
        <v>3.4166666666666665</v>
      </c>
      <c r="G1672" s="49">
        <v>50652</v>
      </c>
      <c r="H1672" t="s">
        <v>238</v>
      </c>
      <c r="I1672">
        <v>0</v>
      </c>
      <c r="J1672">
        <v>0</v>
      </c>
      <c r="K1672" t="s">
        <v>242</v>
      </c>
      <c r="L1672" t="s">
        <v>2186</v>
      </c>
      <c r="M1672" t="s">
        <v>6618</v>
      </c>
      <c r="N1672" t="s">
        <v>254</v>
      </c>
      <c r="O1672" t="s">
        <v>568</v>
      </c>
    </row>
    <row r="1673" spans="1:15" x14ac:dyDescent="0.3">
      <c r="A1673" t="s">
        <v>2831</v>
      </c>
      <c r="B1673" t="s">
        <v>2831</v>
      </c>
      <c r="C1673" t="s">
        <v>6635</v>
      </c>
      <c r="D1673" s="47" t="s">
        <v>2651</v>
      </c>
      <c r="E1673" s="47">
        <v>43738.62431230324</v>
      </c>
      <c r="F1673" s="48">
        <v>3.4166666666666665</v>
      </c>
      <c r="G1673" s="49">
        <v>77566</v>
      </c>
      <c r="H1673" t="s">
        <v>238</v>
      </c>
      <c r="I1673">
        <v>0</v>
      </c>
      <c r="J1673">
        <v>0</v>
      </c>
      <c r="K1673" t="s">
        <v>242</v>
      </c>
      <c r="L1673" t="s">
        <v>2176</v>
      </c>
      <c r="M1673" t="s">
        <v>6636</v>
      </c>
      <c r="N1673" t="s">
        <v>2147</v>
      </c>
      <c r="O1673" t="s">
        <v>568</v>
      </c>
    </row>
    <row r="1674" spans="1:15" x14ac:dyDescent="0.3">
      <c r="A1674" t="s">
        <v>2831</v>
      </c>
      <c r="B1674" t="s">
        <v>2831</v>
      </c>
      <c r="C1674" t="s">
        <v>6718</v>
      </c>
      <c r="D1674" s="47" t="s">
        <v>6361</v>
      </c>
      <c r="E1674" s="47">
        <v>43738.42261883102</v>
      </c>
      <c r="F1674" s="48">
        <v>3.4166666666666665</v>
      </c>
      <c r="G1674" s="49">
        <v>132542</v>
      </c>
      <c r="H1674" t="s">
        <v>238</v>
      </c>
      <c r="I1674">
        <v>0</v>
      </c>
      <c r="J1674">
        <v>0</v>
      </c>
      <c r="K1674" t="s">
        <v>242</v>
      </c>
      <c r="L1674" t="s">
        <v>2186</v>
      </c>
      <c r="M1674" t="s">
        <v>6719</v>
      </c>
      <c r="N1674" t="s">
        <v>254</v>
      </c>
      <c r="O1674" t="s">
        <v>568</v>
      </c>
    </row>
    <row r="1675" spans="1:15" x14ac:dyDescent="0.3">
      <c r="A1675" t="s">
        <v>2831</v>
      </c>
      <c r="B1675" t="s">
        <v>2831</v>
      </c>
      <c r="C1675" t="s">
        <v>6844</v>
      </c>
      <c r="D1675" s="47" t="s">
        <v>6425</v>
      </c>
      <c r="E1675" s="47">
        <v>43728.702270752314</v>
      </c>
      <c r="F1675" s="48">
        <v>3.4166666666666665</v>
      </c>
      <c r="G1675" s="49">
        <v>69972</v>
      </c>
      <c r="H1675" t="s">
        <v>238</v>
      </c>
      <c r="I1675">
        <v>0</v>
      </c>
      <c r="J1675">
        <v>0</v>
      </c>
      <c r="K1675" t="s">
        <v>241</v>
      </c>
      <c r="L1675" t="s">
        <v>2186</v>
      </c>
      <c r="M1675" t="s">
        <v>6845</v>
      </c>
      <c r="N1675" t="s">
        <v>254</v>
      </c>
      <c r="O1675" t="s">
        <v>568</v>
      </c>
    </row>
    <row r="1676" spans="1:15" x14ac:dyDescent="0.3">
      <c r="A1676" t="s">
        <v>2831</v>
      </c>
      <c r="B1676" t="s">
        <v>2831</v>
      </c>
      <c r="C1676" t="s">
        <v>6852</v>
      </c>
      <c r="D1676" s="47" t="s">
        <v>5797</v>
      </c>
      <c r="E1676" s="47">
        <v>43736.489830057872</v>
      </c>
      <c r="F1676" s="48">
        <v>3.4166666666666665</v>
      </c>
      <c r="G1676" s="49">
        <v>115431</v>
      </c>
      <c r="H1676" t="s">
        <v>249</v>
      </c>
      <c r="I1676">
        <v>0</v>
      </c>
      <c r="J1676">
        <v>0</v>
      </c>
      <c r="K1676" t="s">
        <v>239</v>
      </c>
      <c r="L1676" t="s">
        <v>2186</v>
      </c>
      <c r="M1676" t="s">
        <v>6853</v>
      </c>
      <c r="N1676" t="s">
        <v>254</v>
      </c>
      <c r="O1676" t="s">
        <v>568</v>
      </c>
    </row>
    <row r="1677" spans="1:15" x14ac:dyDescent="0.3">
      <c r="A1677" t="s">
        <v>2831</v>
      </c>
      <c r="B1677" t="s">
        <v>2831</v>
      </c>
      <c r="C1677" t="s">
        <v>6860</v>
      </c>
      <c r="D1677" s="47" t="s">
        <v>2620</v>
      </c>
      <c r="E1677" s="47">
        <v>43725.307814849541</v>
      </c>
      <c r="F1677" s="48">
        <v>3.4166666666666665</v>
      </c>
      <c r="G1677" s="49">
        <v>51077</v>
      </c>
      <c r="H1677" t="s">
        <v>238</v>
      </c>
      <c r="I1677">
        <v>0</v>
      </c>
      <c r="J1677">
        <v>0</v>
      </c>
      <c r="K1677" t="s">
        <v>236</v>
      </c>
      <c r="L1677" t="s">
        <v>2160</v>
      </c>
      <c r="M1677" t="s">
        <v>6861</v>
      </c>
      <c r="N1677" t="s">
        <v>254</v>
      </c>
      <c r="O1677" t="s">
        <v>568</v>
      </c>
    </row>
    <row r="1678" spans="1:15" x14ac:dyDescent="0.3">
      <c r="A1678" t="s">
        <v>2831</v>
      </c>
      <c r="B1678" t="s">
        <v>2831</v>
      </c>
      <c r="C1678" t="s">
        <v>3489</v>
      </c>
      <c r="D1678" s="47" t="s">
        <v>3372</v>
      </c>
      <c r="E1678" s="47">
        <v>43722.497106516203</v>
      </c>
      <c r="F1678" s="48">
        <v>3.4166666666666665</v>
      </c>
      <c r="G1678" s="49">
        <v>47475</v>
      </c>
      <c r="H1678" t="s">
        <v>238</v>
      </c>
      <c r="I1678">
        <v>0</v>
      </c>
      <c r="J1678">
        <v>0</v>
      </c>
      <c r="K1678" t="s">
        <v>236</v>
      </c>
      <c r="L1678" t="s">
        <v>2186</v>
      </c>
      <c r="M1678" t="s">
        <v>3490</v>
      </c>
      <c r="N1678" t="s">
        <v>254</v>
      </c>
      <c r="O1678" t="s">
        <v>568</v>
      </c>
    </row>
    <row r="1679" spans="1:15" x14ac:dyDescent="0.3">
      <c r="A1679" t="s">
        <v>2831</v>
      </c>
      <c r="B1679" t="s">
        <v>2831</v>
      </c>
      <c r="C1679" t="s">
        <v>6959</v>
      </c>
      <c r="D1679" s="47" t="s">
        <v>6588</v>
      </c>
      <c r="E1679" s="47">
        <v>43735.679387187498</v>
      </c>
      <c r="F1679" s="48">
        <v>3.4166666666666665</v>
      </c>
      <c r="G1679" s="49">
        <v>58075</v>
      </c>
      <c r="H1679" t="s">
        <v>238</v>
      </c>
      <c r="I1679">
        <v>0</v>
      </c>
      <c r="J1679">
        <v>0</v>
      </c>
      <c r="K1679" t="s">
        <v>241</v>
      </c>
      <c r="L1679" t="s">
        <v>2186</v>
      </c>
      <c r="M1679" t="s">
        <v>6960</v>
      </c>
      <c r="N1679" t="s">
        <v>254</v>
      </c>
      <c r="O1679" t="s">
        <v>568</v>
      </c>
    </row>
    <row r="1680" spans="1:15" x14ac:dyDescent="0.3">
      <c r="A1680" t="s">
        <v>2831</v>
      </c>
      <c r="B1680" t="s">
        <v>2831</v>
      </c>
      <c r="C1680" t="s">
        <v>3827</v>
      </c>
      <c r="D1680" s="47" t="s">
        <v>3369</v>
      </c>
      <c r="E1680" s="47">
        <v>43726.668491631943</v>
      </c>
      <c r="F1680" s="48">
        <v>3.4166666666666665</v>
      </c>
      <c r="G1680" s="49">
        <v>39975</v>
      </c>
      <c r="H1680" t="s">
        <v>238</v>
      </c>
      <c r="I1680">
        <v>0</v>
      </c>
      <c r="J1680">
        <v>0</v>
      </c>
      <c r="K1680" t="s">
        <v>236</v>
      </c>
      <c r="L1680" t="s">
        <v>2186</v>
      </c>
      <c r="M1680" t="s">
        <v>3829</v>
      </c>
      <c r="N1680" t="s">
        <v>254</v>
      </c>
      <c r="O1680" t="s">
        <v>568</v>
      </c>
    </row>
    <row r="1681" spans="1:15" x14ac:dyDescent="0.3">
      <c r="A1681" t="s">
        <v>2831</v>
      </c>
      <c r="B1681" t="s">
        <v>2831</v>
      </c>
      <c r="C1681" t="s">
        <v>7005</v>
      </c>
      <c r="D1681" s="47" t="s">
        <v>5469</v>
      </c>
      <c r="E1681" s="47">
        <v>43710.774745254632</v>
      </c>
      <c r="F1681" s="48">
        <v>3.4166666666666665</v>
      </c>
      <c r="G1681" s="49">
        <v>32825</v>
      </c>
      <c r="H1681" t="s">
        <v>238</v>
      </c>
      <c r="I1681">
        <v>0</v>
      </c>
      <c r="J1681">
        <v>0</v>
      </c>
      <c r="K1681" t="s">
        <v>236</v>
      </c>
      <c r="L1681" t="s">
        <v>2186</v>
      </c>
      <c r="M1681" t="s">
        <v>7006</v>
      </c>
      <c r="N1681" t="s">
        <v>254</v>
      </c>
      <c r="O1681" t="s">
        <v>568</v>
      </c>
    </row>
    <row r="1682" spans="1:15" x14ac:dyDescent="0.3">
      <c r="A1682" t="s">
        <v>2831</v>
      </c>
      <c r="B1682" t="s">
        <v>2831</v>
      </c>
      <c r="C1682" t="s">
        <v>7049</v>
      </c>
      <c r="D1682" s="47" t="s">
        <v>5731</v>
      </c>
      <c r="E1682" s="47">
        <v>43710.691321562503</v>
      </c>
      <c r="F1682" s="48">
        <v>3.4166666666666665</v>
      </c>
      <c r="G1682" s="49">
        <v>164874</v>
      </c>
      <c r="H1682" t="s">
        <v>249</v>
      </c>
      <c r="I1682">
        <v>0</v>
      </c>
      <c r="J1682">
        <v>0</v>
      </c>
      <c r="K1682" t="s">
        <v>236</v>
      </c>
      <c r="L1682" t="s">
        <v>2186</v>
      </c>
      <c r="M1682" t="s">
        <v>7050</v>
      </c>
      <c r="N1682" t="s">
        <v>254</v>
      </c>
      <c r="O1682" t="s">
        <v>568</v>
      </c>
    </row>
    <row r="1683" spans="1:15" x14ac:dyDescent="0.3">
      <c r="A1683" t="s">
        <v>2831</v>
      </c>
      <c r="B1683" t="s">
        <v>2831</v>
      </c>
      <c r="C1683" t="s">
        <v>7164</v>
      </c>
      <c r="D1683" s="47" t="s">
        <v>6295</v>
      </c>
      <c r="E1683" s="47">
        <v>43738.732071377315</v>
      </c>
      <c r="F1683" s="48">
        <v>3.4166666666666665</v>
      </c>
      <c r="G1683" s="49">
        <v>64236</v>
      </c>
      <c r="H1683" t="s">
        <v>238</v>
      </c>
      <c r="I1683">
        <v>0</v>
      </c>
      <c r="J1683">
        <v>0</v>
      </c>
      <c r="K1683" t="s">
        <v>242</v>
      </c>
      <c r="L1683" t="s">
        <v>2186</v>
      </c>
      <c r="M1683" t="s">
        <v>7165</v>
      </c>
      <c r="N1683" t="s">
        <v>254</v>
      </c>
      <c r="O1683" t="s">
        <v>568</v>
      </c>
    </row>
    <row r="1684" spans="1:15" x14ac:dyDescent="0.3">
      <c r="A1684" t="s">
        <v>2831</v>
      </c>
      <c r="B1684" t="s">
        <v>2831</v>
      </c>
      <c r="C1684" t="s">
        <v>7268</v>
      </c>
      <c r="D1684" s="47" t="s">
        <v>2692</v>
      </c>
      <c r="E1684" s="47">
        <v>43726.388034722222</v>
      </c>
      <c r="F1684" s="48">
        <v>3.4166666666666665</v>
      </c>
      <c r="G1684" s="49">
        <v>152701</v>
      </c>
      <c r="H1684" t="s">
        <v>238</v>
      </c>
      <c r="I1684">
        <v>0</v>
      </c>
      <c r="J1684">
        <v>0</v>
      </c>
      <c r="K1684" t="s">
        <v>242</v>
      </c>
      <c r="L1684" t="s">
        <v>2160</v>
      </c>
      <c r="M1684" t="s">
        <v>7269</v>
      </c>
      <c r="N1684" t="s">
        <v>254</v>
      </c>
      <c r="O1684" t="s">
        <v>568</v>
      </c>
    </row>
    <row r="1685" spans="1:15" x14ac:dyDescent="0.3">
      <c r="A1685" t="s">
        <v>2831</v>
      </c>
      <c r="B1685" t="s">
        <v>2831</v>
      </c>
      <c r="C1685" t="s">
        <v>7336</v>
      </c>
      <c r="D1685" s="47" t="s">
        <v>6698</v>
      </c>
      <c r="E1685" s="47">
        <v>43726.715206597219</v>
      </c>
      <c r="F1685" s="48">
        <v>3.4166666666666665</v>
      </c>
      <c r="G1685" s="49">
        <v>62876</v>
      </c>
      <c r="H1685" t="s">
        <v>238</v>
      </c>
      <c r="I1685">
        <v>0</v>
      </c>
      <c r="J1685">
        <v>0</v>
      </c>
      <c r="K1685" t="s">
        <v>236</v>
      </c>
      <c r="L1685" t="s">
        <v>2186</v>
      </c>
      <c r="M1685" t="s">
        <v>7337</v>
      </c>
      <c r="N1685" t="s">
        <v>254</v>
      </c>
      <c r="O1685" t="s">
        <v>568</v>
      </c>
    </row>
    <row r="1686" spans="1:15" x14ac:dyDescent="0.3">
      <c r="A1686" t="s">
        <v>2831</v>
      </c>
      <c r="B1686" t="s">
        <v>2831</v>
      </c>
      <c r="C1686" t="s">
        <v>5289</v>
      </c>
      <c r="D1686" s="47" t="s">
        <v>2673</v>
      </c>
      <c r="E1686" s="47">
        <v>43728.776238541664</v>
      </c>
      <c r="F1686" s="48">
        <v>3.4166666666666665</v>
      </c>
      <c r="G1686" s="49">
        <v>49077</v>
      </c>
      <c r="H1686" t="s">
        <v>249</v>
      </c>
      <c r="I1686">
        <v>0</v>
      </c>
      <c r="J1686">
        <v>0</v>
      </c>
      <c r="K1686" t="s">
        <v>246</v>
      </c>
      <c r="L1686" t="s">
        <v>2160</v>
      </c>
      <c r="M1686" t="s">
        <v>5290</v>
      </c>
      <c r="N1686" t="s">
        <v>254</v>
      </c>
      <c r="O1686" t="s">
        <v>568</v>
      </c>
    </row>
    <row r="1687" spans="1:15" x14ac:dyDescent="0.3">
      <c r="A1687" t="s">
        <v>2831</v>
      </c>
      <c r="B1687" t="s">
        <v>2831</v>
      </c>
      <c r="C1687" t="s">
        <v>7792</v>
      </c>
      <c r="D1687" s="47" t="s">
        <v>6758</v>
      </c>
      <c r="E1687" s="47">
        <v>43738.641211493057</v>
      </c>
      <c r="F1687" s="48">
        <v>3.4166666666666665</v>
      </c>
      <c r="G1687" s="49">
        <v>120278</v>
      </c>
      <c r="H1687" t="s">
        <v>238</v>
      </c>
      <c r="I1687">
        <v>0</v>
      </c>
      <c r="J1687">
        <v>0</v>
      </c>
      <c r="K1687" t="s">
        <v>242</v>
      </c>
      <c r="L1687" t="s">
        <v>2186</v>
      </c>
      <c r="M1687" t="s">
        <v>7793</v>
      </c>
      <c r="N1687" t="s">
        <v>254</v>
      </c>
      <c r="O1687" t="s">
        <v>568</v>
      </c>
    </row>
    <row r="1688" spans="1:15" x14ac:dyDescent="0.3">
      <c r="A1688" t="s">
        <v>2831</v>
      </c>
      <c r="B1688" t="s">
        <v>2831</v>
      </c>
      <c r="C1688" t="s">
        <v>3418</v>
      </c>
      <c r="D1688" s="47" t="s">
        <v>3369</v>
      </c>
      <c r="E1688" s="47">
        <v>43717.707692939817</v>
      </c>
      <c r="F1688" s="48">
        <v>3.4166666666666665</v>
      </c>
      <c r="G1688" s="49">
        <v>43671</v>
      </c>
      <c r="H1688" t="s">
        <v>238</v>
      </c>
      <c r="I1688">
        <v>0</v>
      </c>
      <c r="J1688">
        <v>0</v>
      </c>
      <c r="K1688" t="s">
        <v>242</v>
      </c>
      <c r="L1688" t="s">
        <v>2160</v>
      </c>
      <c r="M1688" t="s">
        <v>3419</v>
      </c>
      <c r="N1688" t="s">
        <v>254</v>
      </c>
      <c r="O1688" t="s">
        <v>568</v>
      </c>
    </row>
    <row r="1689" spans="1:15" x14ac:dyDescent="0.3">
      <c r="A1689" t="s">
        <v>2831</v>
      </c>
      <c r="B1689" t="s">
        <v>2831</v>
      </c>
      <c r="C1689" t="s">
        <v>3317</v>
      </c>
      <c r="D1689" s="47" t="s">
        <v>2994</v>
      </c>
      <c r="E1689" s="47">
        <v>43718.709265127312</v>
      </c>
      <c r="F1689" s="48">
        <v>3.4166666666666665</v>
      </c>
      <c r="G1689" s="49">
        <v>89518</v>
      </c>
      <c r="H1689" t="s">
        <v>249</v>
      </c>
      <c r="I1689">
        <v>0</v>
      </c>
      <c r="J1689">
        <v>0</v>
      </c>
      <c r="K1689" t="s">
        <v>236</v>
      </c>
      <c r="L1689" t="s">
        <v>2160</v>
      </c>
      <c r="M1689" t="s">
        <v>2925</v>
      </c>
      <c r="N1689" t="s">
        <v>254</v>
      </c>
      <c r="O1689" t="s">
        <v>568</v>
      </c>
    </row>
    <row r="1690" spans="1:15" x14ac:dyDescent="0.3">
      <c r="A1690" t="s">
        <v>2831</v>
      </c>
      <c r="B1690" t="s">
        <v>2831</v>
      </c>
      <c r="C1690" t="s">
        <v>7940</v>
      </c>
      <c r="D1690" s="47" t="s">
        <v>2698</v>
      </c>
      <c r="E1690" s="47">
        <v>43738.534016979167</v>
      </c>
      <c r="F1690" s="48">
        <v>3.4166666666666665</v>
      </c>
      <c r="G1690" s="49">
        <v>59738</v>
      </c>
      <c r="H1690" t="s">
        <v>238</v>
      </c>
      <c r="I1690">
        <v>0</v>
      </c>
      <c r="J1690">
        <v>0</v>
      </c>
      <c r="K1690" t="s">
        <v>242</v>
      </c>
      <c r="L1690" t="s">
        <v>2176</v>
      </c>
      <c r="M1690" t="s">
        <v>7941</v>
      </c>
      <c r="N1690" t="s">
        <v>254</v>
      </c>
      <c r="O1690" t="s">
        <v>568</v>
      </c>
    </row>
    <row r="1691" spans="1:15" x14ac:dyDescent="0.3">
      <c r="A1691" t="s">
        <v>2831</v>
      </c>
      <c r="B1691" t="s">
        <v>2831</v>
      </c>
      <c r="C1691" t="s">
        <v>7992</v>
      </c>
      <c r="D1691" s="47" t="s">
        <v>2664</v>
      </c>
      <c r="E1691" s="47">
        <v>43728.734621909724</v>
      </c>
      <c r="F1691" s="48">
        <v>3.4166666666666665</v>
      </c>
      <c r="G1691" s="49">
        <v>17654</v>
      </c>
      <c r="H1691" t="s">
        <v>238</v>
      </c>
      <c r="I1691">
        <v>0</v>
      </c>
      <c r="J1691">
        <v>0</v>
      </c>
      <c r="K1691" t="s">
        <v>242</v>
      </c>
      <c r="L1691" t="s">
        <v>2160</v>
      </c>
      <c r="M1691" t="s">
        <v>7741</v>
      </c>
      <c r="N1691" t="s">
        <v>254</v>
      </c>
      <c r="O1691" t="s">
        <v>568</v>
      </c>
    </row>
    <row r="1692" spans="1:15" x14ac:dyDescent="0.3">
      <c r="A1692" t="s">
        <v>2831</v>
      </c>
      <c r="B1692" t="s">
        <v>2831</v>
      </c>
      <c r="C1692" t="s">
        <v>8075</v>
      </c>
      <c r="D1692" s="47" t="s">
        <v>5513</v>
      </c>
      <c r="E1692" s="47">
        <v>43736.482608368053</v>
      </c>
      <c r="F1692" s="48">
        <v>3.4166666666666665</v>
      </c>
      <c r="G1692" s="49">
        <v>110210</v>
      </c>
      <c r="H1692" t="s">
        <v>238</v>
      </c>
      <c r="I1692">
        <v>0</v>
      </c>
      <c r="J1692">
        <v>0</v>
      </c>
      <c r="K1692" t="s">
        <v>236</v>
      </c>
      <c r="L1692" t="s">
        <v>2186</v>
      </c>
      <c r="M1692" t="s">
        <v>8076</v>
      </c>
      <c r="N1692" t="s">
        <v>254</v>
      </c>
      <c r="O1692" t="s">
        <v>568</v>
      </c>
    </row>
    <row r="1693" spans="1:15" x14ac:dyDescent="0.3">
      <c r="A1693" t="s">
        <v>2831</v>
      </c>
      <c r="B1693" t="s">
        <v>2831</v>
      </c>
      <c r="C1693" t="s">
        <v>8237</v>
      </c>
      <c r="D1693" s="47" t="s">
        <v>5642</v>
      </c>
      <c r="E1693" s="47">
        <v>43728.630911030094</v>
      </c>
      <c r="F1693" s="48">
        <v>3.4166666666666665</v>
      </c>
      <c r="G1693" s="49">
        <v>98739</v>
      </c>
      <c r="H1693" t="s">
        <v>238</v>
      </c>
      <c r="I1693">
        <v>0</v>
      </c>
      <c r="J1693">
        <v>0</v>
      </c>
      <c r="K1693" t="s">
        <v>241</v>
      </c>
      <c r="L1693" t="s">
        <v>2186</v>
      </c>
      <c r="M1693" t="s">
        <v>8238</v>
      </c>
      <c r="N1693" t="s">
        <v>254</v>
      </c>
      <c r="O1693" t="s">
        <v>568</v>
      </c>
    </row>
    <row r="1694" spans="1:15" x14ac:dyDescent="0.3">
      <c r="A1694" t="s">
        <v>2831</v>
      </c>
      <c r="B1694" t="s">
        <v>2831</v>
      </c>
      <c r="C1694" t="s">
        <v>8276</v>
      </c>
      <c r="D1694" s="47" t="s">
        <v>6295</v>
      </c>
      <c r="E1694" s="47">
        <v>43722.493559918985</v>
      </c>
      <c r="F1694" s="48">
        <v>3.4166666666666665</v>
      </c>
      <c r="G1694" s="49">
        <v>54336</v>
      </c>
      <c r="H1694" t="s">
        <v>238</v>
      </c>
      <c r="I1694">
        <v>0</v>
      </c>
      <c r="J1694">
        <v>0</v>
      </c>
      <c r="K1694" t="s">
        <v>236</v>
      </c>
      <c r="L1694" t="s">
        <v>2186</v>
      </c>
      <c r="M1694" t="s">
        <v>8277</v>
      </c>
      <c r="N1694" t="s">
        <v>254</v>
      </c>
      <c r="O1694" t="s">
        <v>568</v>
      </c>
    </row>
    <row r="1695" spans="1:15" x14ac:dyDescent="0.3">
      <c r="A1695" t="s">
        <v>2831</v>
      </c>
      <c r="B1695" t="s">
        <v>2831</v>
      </c>
      <c r="C1695" t="s">
        <v>4935</v>
      </c>
      <c r="D1695" s="47" t="s">
        <v>2610</v>
      </c>
      <c r="E1695" s="47">
        <v>43733.774052048611</v>
      </c>
      <c r="F1695" s="48">
        <v>3.4166666666666665</v>
      </c>
      <c r="G1695" s="49">
        <v>110174</v>
      </c>
      <c r="H1695" t="s">
        <v>249</v>
      </c>
      <c r="I1695">
        <v>0</v>
      </c>
      <c r="J1695">
        <v>0</v>
      </c>
      <c r="K1695" t="s">
        <v>242</v>
      </c>
      <c r="L1695" t="s">
        <v>2160</v>
      </c>
      <c r="M1695" t="s">
        <v>4936</v>
      </c>
      <c r="N1695" t="s">
        <v>254</v>
      </c>
      <c r="O1695" t="s">
        <v>568</v>
      </c>
    </row>
    <row r="1696" spans="1:15" x14ac:dyDescent="0.3">
      <c r="A1696" t="s">
        <v>2831</v>
      </c>
      <c r="B1696" t="s">
        <v>2831</v>
      </c>
      <c r="C1696" t="s">
        <v>3979</v>
      </c>
      <c r="D1696" s="47" t="s">
        <v>3532</v>
      </c>
      <c r="E1696" s="47">
        <v>43726.679359641203</v>
      </c>
      <c r="F1696" s="48">
        <v>3.4166666666666665</v>
      </c>
      <c r="G1696" s="49">
        <v>39462</v>
      </c>
      <c r="H1696" t="s">
        <v>238</v>
      </c>
      <c r="I1696">
        <v>0</v>
      </c>
      <c r="J1696">
        <v>0</v>
      </c>
      <c r="K1696" t="s">
        <v>236</v>
      </c>
      <c r="L1696" t="s">
        <v>2186</v>
      </c>
      <c r="M1696" t="s">
        <v>3980</v>
      </c>
      <c r="N1696" t="s">
        <v>254</v>
      </c>
      <c r="O1696" t="s">
        <v>568</v>
      </c>
    </row>
    <row r="1697" spans="1:15" x14ac:dyDescent="0.3">
      <c r="A1697" t="s">
        <v>2831</v>
      </c>
      <c r="B1697" t="s">
        <v>2831</v>
      </c>
      <c r="C1697" t="s">
        <v>5224</v>
      </c>
      <c r="D1697" s="47" t="s">
        <v>2616</v>
      </c>
      <c r="E1697" s="47">
        <v>43710.728616898145</v>
      </c>
      <c r="F1697" s="48">
        <v>3.4166666666666665</v>
      </c>
      <c r="G1697" s="49">
        <v>27739</v>
      </c>
      <c r="H1697" t="s">
        <v>249</v>
      </c>
      <c r="I1697">
        <v>0</v>
      </c>
      <c r="J1697">
        <v>0</v>
      </c>
      <c r="K1697" t="s">
        <v>242</v>
      </c>
      <c r="L1697" t="s">
        <v>2176</v>
      </c>
      <c r="M1697" t="s">
        <v>5225</v>
      </c>
      <c r="N1697" t="s">
        <v>254</v>
      </c>
      <c r="O1697" t="s">
        <v>568</v>
      </c>
    </row>
    <row r="1698" spans="1:15" x14ac:dyDescent="0.3">
      <c r="A1698" t="s">
        <v>2831</v>
      </c>
      <c r="B1698" t="s">
        <v>2831</v>
      </c>
      <c r="C1698" t="s">
        <v>8636</v>
      </c>
      <c r="D1698" s="47" t="s">
        <v>6758</v>
      </c>
      <c r="E1698" s="47">
        <v>43733.633667245369</v>
      </c>
      <c r="F1698" s="48">
        <v>3.4166666666666665</v>
      </c>
      <c r="G1698" s="49">
        <v>36062</v>
      </c>
      <c r="H1698" t="s">
        <v>238</v>
      </c>
      <c r="I1698">
        <v>0</v>
      </c>
      <c r="J1698">
        <v>0</v>
      </c>
      <c r="K1698" t="s">
        <v>246</v>
      </c>
      <c r="L1698" t="s">
        <v>2186</v>
      </c>
      <c r="M1698" t="s">
        <v>8637</v>
      </c>
      <c r="N1698" t="s">
        <v>254</v>
      </c>
      <c r="O1698" t="s">
        <v>568</v>
      </c>
    </row>
    <row r="1699" spans="1:15" x14ac:dyDescent="0.3">
      <c r="A1699" t="s">
        <v>2831</v>
      </c>
      <c r="B1699" t="s">
        <v>2831</v>
      </c>
      <c r="C1699" t="s">
        <v>9139</v>
      </c>
      <c r="D1699" s="47" t="s">
        <v>5538</v>
      </c>
      <c r="E1699" s="47">
        <v>43727.623542094909</v>
      </c>
      <c r="F1699" s="48">
        <v>3.4166666666666665</v>
      </c>
      <c r="G1699" s="49">
        <v>48682</v>
      </c>
      <c r="H1699" t="s">
        <v>249</v>
      </c>
      <c r="I1699">
        <v>0</v>
      </c>
      <c r="J1699">
        <v>0</v>
      </c>
      <c r="K1699" t="s">
        <v>242</v>
      </c>
      <c r="L1699" t="s">
        <v>2186</v>
      </c>
      <c r="M1699" t="s">
        <v>9140</v>
      </c>
      <c r="N1699" t="s">
        <v>254</v>
      </c>
      <c r="O1699" t="s">
        <v>568</v>
      </c>
    </row>
    <row r="1700" spans="1:15" x14ac:dyDescent="0.3">
      <c r="A1700" t="s">
        <v>2831</v>
      </c>
      <c r="B1700" t="s">
        <v>2831</v>
      </c>
      <c r="C1700" t="s">
        <v>9328</v>
      </c>
      <c r="D1700" s="47" t="s">
        <v>6425</v>
      </c>
      <c r="E1700" s="47">
        <v>43733.648680902777</v>
      </c>
      <c r="F1700" s="48">
        <v>3.4166666666666665</v>
      </c>
      <c r="G1700" s="49">
        <v>67699</v>
      </c>
      <c r="H1700" t="s">
        <v>238</v>
      </c>
      <c r="I1700">
        <v>0</v>
      </c>
      <c r="J1700">
        <v>0</v>
      </c>
      <c r="K1700" t="s">
        <v>242</v>
      </c>
      <c r="L1700" t="s">
        <v>2186</v>
      </c>
      <c r="M1700" t="s">
        <v>9329</v>
      </c>
      <c r="N1700" t="s">
        <v>254</v>
      </c>
      <c r="O1700" t="s">
        <v>568</v>
      </c>
    </row>
    <row r="1701" spans="1:15" x14ac:dyDescent="0.3">
      <c r="A1701" t="s">
        <v>2831</v>
      </c>
      <c r="B1701" t="s">
        <v>2831</v>
      </c>
      <c r="C1701" t="s">
        <v>3518</v>
      </c>
      <c r="D1701" s="47" t="s">
        <v>3404</v>
      </c>
      <c r="E1701" s="47">
        <v>43738.646002280089</v>
      </c>
      <c r="F1701" s="48">
        <v>3.4166666666666665</v>
      </c>
      <c r="G1701" s="49">
        <v>12901</v>
      </c>
      <c r="H1701" t="s">
        <v>238</v>
      </c>
      <c r="I1701">
        <v>0</v>
      </c>
      <c r="J1701">
        <v>0</v>
      </c>
      <c r="K1701" t="s">
        <v>242</v>
      </c>
      <c r="L1701" t="s">
        <v>2186</v>
      </c>
      <c r="M1701" t="s">
        <v>3519</v>
      </c>
      <c r="N1701" t="s">
        <v>254</v>
      </c>
      <c r="O1701" t="s">
        <v>568</v>
      </c>
    </row>
    <row r="1702" spans="1:15" x14ac:dyDescent="0.3">
      <c r="A1702" t="s">
        <v>2831</v>
      </c>
      <c r="B1702" t="s">
        <v>2831</v>
      </c>
      <c r="C1702" t="s">
        <v>9903</v>
      </c>
      <c r="D1702" s="47" t="s">
        <v>6252</v>
      </c>
      <c r="E1702" s="47">
        <v>43735.664918668983</v>
      </c>
      <c r="F1702" s="48">
        <v>3.4166666666666665</v>
      </c>
      <c r="G1702" s="49">
        <v>160450</v>
      </c>
      <c r="H1702" t="s">
        <v>249</v>
      </c>
      <c r="I1702">
        <v>0</v>
      </c>
      <c r="J1702">
        <v>0</v>
      </c>
      <c r="K1702" t="s">
        <v>236</v>
      </c>
      <c r="L1702" t="s">
        <v>1535</v>
      </c>
      <c r="M1702" t="s">
        <v>1535</v>
      </c>
      <c r="N1702" t="s">
        <v>254</v>
      </c>
      <c r="O1702" t="s">
        <v>568</v>
      </c>
    </row>
    <row r="1703" spans="1:15" x14ac:dyDescent="0.3">
      <c r="A1703" t="s">
        <v>2831</v>
      </c>
      <c r="B1703" t="s">
        <v>2831</v>
      </c>
      <c r="C1703" t="s">
        <v>10040</v>
      </c>
      <c r="D1703" s="47" t="s">
        <v>5896</v>
      </c>
      <c r="E1703" s="47">
        <v>43728.759845173612</v>
      </c>
      <c r="F1703" s="48">
        <v>3.4166666666666665</v>
      </c>
      <c r="G1703" s="49">
        <v>18325</v>
      </c>
      <c r="H1703" t="s">
        <v>249</v>
      </c>
      <c r="I1703">
        <v>0</v>
      </c>
      <c r="J1703">
        <v>0</v>
      </c>
      <c r="K1703" t="s">
        <v>246</v>
      </c>
      <c r="L1703" t="s">
        <v>1535</v>
      </c>
      <c r="M1703" t="s">
        <v>1535</v>
      </c>
      <c r="N1703" t="s">
        <v>254</v>
      </c>
      <c r="O1703" t="s">
        <v>568</v>
      </c>
    </row>
    <row r="1704" spans="1:15" x14ac:dyDescent="0.3">
      <c r="A1704" t="s">
        <v>2831</v>
      </c>
      <c r="B1704" t="s">
        <v>2831</v>
      </c>
      <c r="C1704" t="s">
        <v>10047</v>
      </c>
      <c r="D1704" s="47" t="s">
        <v>2517</v>
      </c>
      <c r="E1704" s="47">
        <v>43735.749532175927</v>
      </c>
      <c r="F1704" s="48">
        <v>3.4166666666666665</v>
      </c>
      <c r="G1704" s="49">
        <v>43430</v>
      </c>
      <c r="H1704" t="s">
        <v>249</v>
      </c>
      <c r="I1704">
        <v>0</v>
      </c>
      <c r="J1704">
        <v>0</v>
      </c>
      <c r="K1704" t="s">
        <v>242</v>
      </c>
      <c r="L1704" t="s">
        <v>1535</v>
      </c>
      <c r="M1704" t="s">
        <v>1535</v>
      </c>
      <c r="N1704" t="s">
        <v>254</v>
      </c>
      <c r="O1704" t="s">
        <v>568</v>
      </c>
    </row>
    <row r="1705" spans="1:15" x14ac:dyDescent="0.3">
      <c r="A1705" t="s">
        <v>2831</v>
      </c>
      <c r="B1705" t="s">
        <v>2831</v>
      </c>
      <c r="C1705" t="s">
        <v>10282</v>
      </c>
      <c r="D1705" s="47" t="s">
        <v>2620</v>
      </c>
      <c r="E1705" s="47">
        <v>43726.311934571757</v>
      </c>
      <c r="F1705" s="48">
        <v>3.4166666666666665</v>
      </c>
      <c r="G1705" s="49">
        <v>68145</v>
      </c>
      <c r="H1705" t="s">
        <v>249</v>
      </c>
      <c r="I1705">
        <v>0</v>
      </c>
      <c r="J1705">
        <v>0</v>
      </c>
      <c r="K1705" t="s">
        <v>242</v>
      </c>
      <c r="L1705" t="s">
        <v>2173</v>
      </c>
      <c r="M1705" t="s">
        <v>10283</v>
      </c>
      <c r="N1705" t="s">
        <v>254</v>
      </c>
      <c r="O1705" t="s">
        <v>568</v>
      </c>
    </row>
    <row r="1706" spans="1:15" x14ac:dyDescent="0.3">
      <c r="A1706" t="s">
        <v>2831</v>
      </c>
      <c r="B1706" t="s">
        <v>2831</v>
      </c>
      <c r="C1706" t="s">
        <v>10531</v>
      </c>
      <c r="D1706" s="47" t="s">
        <v>2652</v>
      </c>
      <c r="E1706" s="47">
        <v>43710.692914201391</v>
      </c>
      <c r="F1706" s="48">
        <v>3.4166666666666665</v>
      </c>
      <c r="G1706" s="49">
        <v>94810</v>
      </c>
      <c r="H1706" t="s">
        <v>249</v>
      </c>
      <c r="I1706">
        <v>0</v>
      </c>
      <c r="J1706">
        <v>0</v>
      </c>
      <c r="K1706" t="s">
        <v>241</v>
      </c>
      <c r="L1706" t="s">
        <v>2160</v>
      </c>
      <c r="M1706" t="s">
        <v>10532</v>
      </c>
      <c r="N1706" t="s">
        <v>254</v>
      </c>
      <c r="O1706" t="s">
        <v>568</v>
      </c>
    </row>
    <row r="1707" spans="1:15" x14ac:dyDescent="0.3">
      <c r="A1707" t="s">
        <v>2831</v>
      </c>
      <c r="B1707" t="s">
        <v>2831</v>
      </c>
      <c r="C1707" t="s">
        <v>10624</v>
      </c>
      <c r="D1707" s="47" t="s">
        <v>6196</v>
      </c>
      <c r="E1707" s="47">
        <v>43722.498510451391</v>
      </c>
      <c r="F1707" s="48">
        <v>3.4166666666666665</v>
      </c>
      <c r="G1707" s="49">
        <v>65225</v>
      </c>
      <c r="H1707" t="s">
        <v>238</v>
      </c>
      <c r="I1707">
        <v>0</v>
      </c>
      <c r="J1707">
        <v>0</v>
      </c>
      <c r="K1707" t="s">
        <v>241</v>
      </c>
      <c r="L1707" t="s">
        <v>2186</v>
      </c>
      <c r="M1707" t="s">
        <v>10625</v>
      </c>
      <c r="N1707" t="s">
        <v>254</v>
      </c>
      <c r="O1707" t="s">
        <v>568</v>
      </c>
    </row>
    <row r="1708" spans="1:15" x14ac:dyDescent="0.3">
      <c r="A1708" t="s">
        <v>2831</v>
      </c>
      <c r="B1708" t="s">
        <v>2831</v>
      </c>
      <c r="C1708" t="s">
        <v>10698</v>
      </c>
      <c r="D1708" s="47" t="s">
        <v>6479</v>
      </c>
      <c r="E1708" s="47">
        <v>43726.656374618055</v>
      </c>
      <c r="F1708" s="48">
        <v>3.4166666666666665</v>
      </c>
      <c r="G1708" s="49">
        <v>49071</v>
      </c>
      <c r="H1708" t="s">
        <v>238</v>
      </c>
      <c r="I1708">
        <v>0</v>
      </c>
      <c r="J1708">
        <v>0</v>
      </c>
      <c r="K1708" t="s">
        <v>236</v>
      </c>
      <c r="L1708" t="s">
        <v>2186</v>
      </c>
      <c r="M1708" t="s">
        <v>10699</v>
      </c>
      <c r="N1708" t="s">
        <v>254</v>
      </c>
      <c r="O1708" t="s">
        <v>568</v>
      </c>
    </row>
    <row r="1709" spans="1:15" x14ac:dyDescent="0.3">
      <c r="A1709" t="s">
        <v>2831</v>
      </c>
      <c r="B1709" t="s">
        <v>2831</v>
      </c>
      <c r="C1709" t="s">
        <v>3514</v>
      </c>
      <c r="D1709" s="47" t="s">
        <v>3453</v>
      </c>
      <c r="E1709" s="47">
        <v>43736.471877858799</v>
      </c>
      <c r="F1709" s="48">
        <v>3.4166666666666665</v>
      </c>
      <c r="G1709" s="49">
        <v>51086</v>
      </c>
      <c r="H1709" t="s">
        <v>249</v>
      </c>
      <c r="I1709">
        <v>0</v>
      </c>
      <c r="J1709">
        <v>0</v>
      </c>
      <c r="K1709" t="s">
        <v>239</v>
      </c>
      <c r="L1709" t="s">
        <v>2186</v>
      </c>
      <c r="M1709" t="s">
        <v>3515</v>
      </c>
      <c r="N1709" t="s">
        <v>254</v>
      </c>
      <c r="O1709" t="s">
        <v>568</v>
      </c>
    </row>
    <row r="1710" spans="1:15" x14ac:dyDescent="0.3">
      <c r="A1710" t="s">
        <v>2831</v>
      </c>
      <c r="B1710" t="s">
        <v>2831</v>
      </c>
      <c r="C1710" t="s">
        <v>5463</v>
      </c>
      <c r="D1710" s="47" t="s">
        <v>2663</v>
      </c>
      <c r="E1710" s="47">
        <v>43707.733715046299</v>
      </c>
      <c r="F1710" s="48">
        <v>3.5</v>
      </c>
      <c r="G1710" s="49">
        <v>15403</v>
      </c>
      <c r="H1710" t="s">
        <v>238</v>
      </c>
      <c r="I1710">
        <v>0</v>
      </c>
      <c r="J1710">
        <v>0</v>
      </c>
      <c r="K1710" t="s">
        <v>242</v>
      </c>
      <c r="L1710" t="s">
        <v>2160</v>
      </c>
      <c r="M1710" t="s">
        <v>5464</v>
      </c>
      <c r="N1710" t="s">
        <v>254</v>
      </c>
      <c r="O1710" t="s">
        <v>568</v>
      </c>
    </row>
    <row r="1711" spans="1:15" x14ac:dyDescent="0.3">
      <c r="A1711" t="s">
        <v>2831</v>
      </c>
      <c r="B1711" t="s">
        <v>2831</v>
      </c>
      <c r="C1711" t="s">
        <v>5518</v>
      </c>
      <c r="D1711" s="47" t="s">
        <v>5519</v>
      </c>
      <c r="E1711" s="47">
        <v>43705.571545254628</v>
      </c>
      <c r="F1711" s="48">
        <v>3.5</v>
      </c>
      <c r="G1711" s="49">
        <v>111297</v>
      </c>
      <c r="H1711" t="s">
        <v>249</v>
      </c>
      <c r="I1711">
        <v>0</v>
      </c>
      <c r="J1711">
        <v>0</v>
      </c>
      <c r="K1711" t="s">
        <v>242</v>
      </c>
      <c r="L1711" t="s">
        <v>2186</v>
      </c>
      <c r="M1711" t="s">
        <v>5520</v>
      </c>
      <c r="N1711" t="s">
        <v>254</v>
      </c>
      <c r="O1711" t="s">
        <v>568</v>
      </c>
    </row>
    <row r="1712" spans="1:15" x14ac:dyDescent="0.3">
      <c r="A1712" t="s">
        <v>2831</v>
      </c>
      <c r="B1712" t="s">
        <v>2831</v>
      </c>
      <c r="C1712" t="s">
        <v>5553</v>
      </c>
      <c r="D1712" s="47" t="s">
        <v>2484</v>
      </c>
      <c r="E1712" s="47">
        <v>43697.663727233798</v>
      </c>
      <c r="F1712" s="48">
        <v>3.5</v>
      </c>
      <c r="G1712" s="49">
        <v>40320</v>
      </c>
      <c r="H1712" t="s">
        <v>238</v>
      </c>
      <c r="I1712">
        <v>0</v>
      </c>
      <c r="J1712">
        <v>0</v>
      </c>
      <c r="K1712" t="s">
        <v>241</v>
      </c>
      <c r="L1712" t="s">
        <v>2173</v>
      </c>
      <c r="M1712" t="s">
        <v>5554</v>
      </c>
      <c r="N1712" t="s">
        <v>254</v>
      </c>
      <c r="O1712" t="s">
        <v>568</v>
      </c>
    </row>
    <row r="1713" spans="1:15" x14ac:dyDescent="0.3">
      <c r="A1713" t="s">
        <v>2831</v>
      </c>
      <c r="B1713" t="s">
        <v>2831</v>
      </c>
      <c r="C1713" t="s">
        <v>5663</v>
      </c>
      <c r="D1713" s="47" t="s">
        <v>5664</v>
      </c>
      <c r="E1713" s="47">
        <v>43708.503596493058</v>
      </c>
      <c r="F1713" s="48">
        <v>3.5</v>
      </c>
      <c r="G1713" s="49">
        <v>45493</v>
      </c>
      <c r="H1713" t="s">
        <v>238</v>
      </c>
      <c r="I1713">
        <v>0</v>
      </c>
      <c r="J1713">
        <v>0</v>
      </c>
      <c r="K1713" t="s">
        <v>242</v>
      </c>
      <c r="L1713" t="s">
        <v>2186</v>
      </c>
      <c r="M1713" t="s">
        <v>5665</v>
      </c>
      <c r="N1713" t="s">
        <v>254</v>
      </c>
      <c r="O1713" t="s">
        <v>568</v>
      </c>
    </row>
    <row r="1714" spans="1:15" x14ac:dyDescent="0.3">
      <c r="A1714" t="s">
        <v>2831</v>
      </c>
      <c r="B1714" t="s">
        <v>2831</v>
      </c>
      <c r="C1714" t="s">
        <v>5715</v>
      </c>
      <c r="D1714" s="47" t="s">
        <v>5549</v>
      </c>
      <c r="E1714" s="47">
        <v>43708.459867361111</v>
      </c>
      <c r="F1714" s="48">
        <v>3.5</v>
      </c>
      <c r="G1714" s="49">
        <v>190348</v>
      </c>
      <c r="H1714" t="s">
        <v>238</v>
      </c>
      <c r="I1714">
        <v>0</v>
      </c>
      <c r="J1714">
        <v>0</v>
      </c>
      <c r="K1714" t="s">
        <v>242</v>
      </c>
      <c r="L1714" t="s">
        <v>2186</v>
      </c>
      <c r="M1714" t="s">
        <v>5716</v>
      </c>
      <c r="N1714" t="s">
        <v>254</v>
      </c>
      <c r="O1714" t="s">
        <v>568</v>
      </c>
    </row>
    <row r="1715" spans="1:15" x14ac:dyDescent="0.3">
      <c r="A1715" t="s">
        <v>2831</v>
      </c>
      <c r="B1715" t="s">
        <v>2831</v>
      </c>
      <c r="C1715" t="s">
        <v>3131</v>
      </c>
      <c r="D1715" s="47" t="s">
        <v>2977</v>
      </c>
      <c r="E1715" s="47">
        <v>43697.368029826386</v>
      </c>
      <c r="F1715" s="48">
        <v>3.5</v>
      </c>
      <c r="G1715" s="49">
        <v>29254</v>
      </c>
      <c r="H1715" t="s">
        <v>238</v>
      </c>
      <c r="I1715">
        <v>0</v>
      </c>
      <c r="J1715">
        <v>0</v>
      </c>
      <c r="K1715" t="s">
        <v>242</v>
      </c>
      <c r="L1715" t="s">
        <v>2160</v>
      </c>
      <c r="M1715" t="s">
        <v>2925</v>
      </c>
      <c r="N1715" t="s">
        <v>254</v>
      </c>
      <c r="O1715" t="s">
        <v>568</v>
      </c>
    </row>
    <row r="1716" spans="1:15" x14ac:dyDescent="0.3">
      <c r="A1716" t="s">
        <v>2831</v>
      </c>
      <c r="B1716" t="s">
        <v>2831</v>
      </c>
      <c r="C1716" t="s">
        <v>5825</v>
      </c>
      <c r="D1716" s="47" t="s">
        <v>5659</v>
      </c>
      <c r="E1716" s="47">
        <v>43696.437103819444</v>
      </c>
      <c r="F1716" s="48">
        <v>3.5</v>
      </c>
      <c r="G1716" s="49">
        <v>87357</v>
      </c>
      <c r="H1716" t="s">
        <v>238</v>
      </c>
      <c r="I1716">
        <v>0</v>
      </c>
      <c r="J1716">
        <v>0</v>
      </c>
      <c r="K1716" t="s">
        <v>242</v>
      </c>
      <c r="L1716" t="s">
        <v>2186</v>
      </c>
      <c r="M1716" t="s">
        <v>5826</v>
      </c>
      <c r="N1716" t="s">
        <v>254</v>
      </c>
      <c r="O1716" t="s">
        <v>568</v>
      </c>
    </row>
    <row r="1717" spans="1:15" x14ac:dyDescent="0.3">
      <c r="A1717" t="s">
        <v>2831</v>
      </c>
      <c r="B1717" t="s">
        <v>2831</v>
      </c>
      <c r="C1717" t="s">
        <v>6091</v>
      </c>
      <c r="D1717" s="47" t="s">
        <v>5625</v>
      </c>
      <c r="E1717" s="47">
        <v>43696.436297418979</v>
      </c>
      <c r="F1717" s="48">
        <v>3.5</v>
      </c>
      <c r="G1717" s="49">
        <v>38579</v>
      </c>
      <c r="H1717" t="s">
        <v>238</v>
      </c>
      <c r="I1717">
        <v>0</v>
      </c>
      <c r="J1717">
        <v>0</v>
      </c>
      <c r="K1717" t="s">
        <v>241</v>
      </c>
      <c r="L1717" t="s">
        <v>2186</v>
      </c>
      <c r="M1717" t="s">
        <v>6092</v>
      </c>
      <c r="N1717" t="s">
        <v>2147</v>
      </c>
      <c r="O1717" t="s">
        <v>568</v>
      </c>
    </row>
    <row r="1718" spans="1:15" x14ac:dyDescent="0.3">
      <c r="A1718" t="s">
        <v>2831</v>
      </c>
      <c r="B1718" t="s">
        <v>2831</v>
      </c>
      <c r="C1718" t="s">
        <v>6118</v>
      </c>
      <c r="D1718" s="47" t="s">
        <v>5475</v>
      </c>
      <c r="E1718" s="47">
        <v>43697.738235150464</v>
      </c>
      <c r="F1718" s="48">
        <v>3.5</v>
      </c>
      <c r="G1718" s="49">
        <v>17627</v>
      </c>
      <c r="H1718" t="s">
        <v>238</v>
      </c>
      <c r="I1718">
        <v>0</v>
      </c>
      <c r="J1718">
        <v>0</v>
      </c>
      <c r="K1718" t="s">
        <v>246</v>
      </c>
      <c r="L1718" t="s">
        <v>2186</v>
      </c>
      <c r="M1718" t="s">
        <v>6119</v>
      </c>
      <c r="N1718" t="s">
        <v>254</v>
      </c>
      <c r="O1718" t="s">
        <v>568</v>
      </c>
    </row>
    <row r="1719" spans="1:15" x14ac:dyDescent="0.3">
      <c r="A1719" t="s">
        <v>2831</v>
      </c>
      <c r="B1719" t="s">
        <v>2831</v>
      </c>
      <c r="C1719" t="s">
        <v>4168</v>
      </c>
      <c r="D1719" s="47" t="s">
        <v>3619</v>
      </c>
      <c r="E1719" s="47">
        <v>43697.687214664351</v>
      </c>
      <c r="F1719" s="48">
        <v>3.5</v>
      </c>
      <c r="G1719" s="49">
        <v>42846</v>
      </c>
      <c r="H1719" t="s">
        <v>238</v>
      </c>
      <c r="I1719">
        <v>0</v>
      </c>
      <c r="J1719">
        <v>0</v>
      </c>
      <c r="K1719" t="s">
        <v>242</v>
      </c>
      <c r="L1719" t="s">
        <v>2186</v>
      </c>
      <c r="M1719" t="s">
        <v>4169</v>
      </c>
      <c r="N1719" t="s">
        <v>254</v>
      </c>
      <c r="O1719" t="s">
        <v>568</v>
      </c>
    </row>
    <row r="1720" spans="1:15" x14ac:dyDescent="0.3">
      <c r="A1720" t="s">
        <v>2831</v>
      </c>
      <c r="B1720" t="s">
        <v>2831</v>
      </c>
      <c r="C1720" t="s">
        <v>6431</v>
      </c>
      <c r="D1720" s="47" t="s">
        <v>2691</v>
      </c>
      <c r="E1720" s="47">
        <v>43707.638229548611</v>
      </c>
      <c r="F1720" s="48">
        <v>3.5</v>
      </c>
      <c r="G1720" s="49">
        <v>50826</v>
      </c>
      <c r="H1720" t="s">
        <v>238</v>
      </c>
      <c r="I1720">
        <v>0</v>
      </c>
      <c r="J1720">
        <v>0</v>
      </c>
      <c r="K1720" t="s">
        <v>242</v>
      </c>
      <c r="L1720" t="s">
        <v>2160</v>
      </c>
      <c r="M1720" t="s">
        <v>6432</v>
      </c>
      <c r="N1720" t="s">
        <v>254</v>
      </c>
      <c r="O1720" t="s">
        <v>568</v>
      </c>
    </row>
    <row r="1721" spans="1:15" x14ac:dyDescent="0.3">
      <c r="A1721" t="s">
        <v>2831</v>
      </c>
      <c r="B1721" t="s">
        <v>2831</v>
      </c>
      <c r="C1721" t="s">
        <v>6481</v>
      </c>
      <c r="D1721" s="47" t="s">
        <v>5549</v>
      </c>
      <c r="E1721" s="47">
        <v>43708.532348229164</v>
      </c>
      <c r="F1721" s="48">
        <v>3.5</v>
      </c>
      <c r="G1721" s="49">
        <v>64381</v>
      </c>
      <c r="H1721" t="s">
        <v>238</v>
      </c>
      <c r="I1721">
        <v>0</v>
      </c>
      <c r="J1721">
        <v>0</v>
      </c>
      <c r="K1721" t="s">
        <v>246</v>
      </c>
      <c r="L1721" t="s">
        <v>2186</v>
      </c>
      <c r="M1721" t="s">
        <v>6482</v>
      </c>
      <c r="N1721" t="s">
        <v>254</v>
      </c>
      <c r="O1721" t="s">
        <v>568</v>
      </c>
    </row>
    <row r="1722" spans="1:15" x14ac:dyDescent="0.3">
      <c r="A1722" t="s">
        <v>2831</v>
      </c>
      <c r="B1722" t="s">
        <v>2831</v>
      </c>
      <c r="C1722" t="s">
        <v>3410</v>
      </c>
      <c r="D1722" s="47" t="s">
        <v>3411</v>
      </c>
      <c r="E1722" s="47">
        <v>43707.509299652775</v>
      </c>
      <c r="F1722" s="48">
        <v>3.5</v>
      </c>
      <c r="G1722" s="49">
        <v>35543</v>
      </c>
      <c r="H1722" t="s">
        <v>238</v>
      </c>
      <c r="I1722">
        <v>0</v>
      </c>
      <c r="J1722">
        <v>0</v>
      </c>
      <c r="K1722" t="s">
        <v>241</v>
      </c>
      <c r="L1722" t="s">
        <v>2186</v>
      </c>
      <c r="M1722" t="s">
        <v>3412</v>
      </c>
      <c r="N1722" t="s">
        <v>254</v>
      </c>
      <c r="O1722" t="s">
        <v>568</v>
      </c>
    </row>
    <row r="1723" spans="1:15" x14ac:dyDescent="0.3">
      <c r="A1723" t="s">
        <v>2831</v>
      </c>
      <c r="B1723" t="s">
        <v>2831</v>
      </c>
      <c r="C1723" t="s">
        <v>6529</v>
      </c>
      <c r="D1723" s="47" t="s">
        <v>6087</v>
      </c>
      <c r="E1723" s="47">
        <v>43704.680763923614</v>
      </c>
      <c r="F1723" s="48">
        <v>3.5</v>
      </c>
      <c r="G1723" s="49">
        <v>64332</v>
      </c>
      <c r="H1723" t="s">
        <v>238</v>
      </c>
      <c r="I1723">
        <v>0</v>
      </c>
      <c r="J1723">
        <v>0</v>
      </c>
      <c r="K1723" t="s">
        <v>246</v>
      </c>
      <c r="L1723" t="s">
        <v>2186</v>
      </c>
      <c r="M1723" t="s">
        <v>6530</v>
      </c>
      <c r="N1723" t="s">
        <v>254</v>
      </c>
      <c r="O1723" t="s">
        <v>568</v>
      </c>
    </row>
    <row r="1724" spans="1:15" x14ac:dyDescent="0.3">
      <c r="A1724" t="s">
        <v>2831</v>
      </c>
      <c r="B1724" t="s">
        <v>2831</v>
      </c>
      <c r="C1724" t="s">
        <v>6590</v>
      </c>
      <c r="D1724" s="47" t="s">
        <v>2653</v>
      </c>
      <c r="E1724" s="47">
        <v>43696.433686226854</v>
      </c>
      <c r="F1724" s="48">
        <v>3.5</v>
      </c>
      <c r="G1724" s="49">
        <v>45870</v>
      </c>
      <c r="H1724" t="s">
        <v>238</v>
      </c>
      <c r="I1724">
        <v>0</v>
      </c>
      <c r="J1724">
        <v>0</v>
      </c>
      <c r="K1724" t="s">
        <v>236</v>
      </c>
      <c r="L1724" t="s">
        <v>2160</v>
      </c>
      <c r="M1724" t="s">
        <v>6591</v>
      </c>
      <c r="N1724" t="s">
        <v>254</v>
      </c>
      <c r="O1724" t="s">
        <v>568</v>
      </c>
    </row>
    <row r="1725" spans="1:15" x14ac:dyDescent="0.3">
      <c r="A1725" t="s">
        <v>2831</v>
      </c>
      <c r="B1725" t="s">
        <v>2831</v>
      </c>
      <c r="C1725" t="s">
        <v>3502</v>
      </c>
      <c r="D1725" s="47" t="s">
        <v>3356</v>
      </c>
      <c r="E1725" s="47">
        <v>43697.665180983793</v>
      </c>
      <c r="F1725" s="48">
        <v>3.5</v>
      </c>
      <c r="G1725" s="49">
        <v>44657</v>
      </c>
      <c r="H1725" t="s">
        <v>238</v>
      </c>
      <c r="I1725">
        <v>0</v>
      </c>
      <c r="J1725">
        <v>0</v>
      </c>
      <c r="K1725" t="s">
        <v>242</v>
      </c>
      <c r="L1725" t="s">
        <v>2186</v>
      </c>
      <c r="M1725" t="s">
        <v>3503</v>
      </c>
      <c r="N1725" t="s">
        <v>254</v>
      </c>
      <c r="O1725" t="s">
        <v>568</v>
      </c>
    </row>
    <row r="1726" spans="1:15" x14ac:dyDescent="0.3">
      <c r="A1726" t="s">
        <v>2831</v>
      </c>
      <c r="B1726" t="s">
        <v>2831</v>
      </c>
      <c r="C1726" t="s">
        <v>3874</v>
      </c>
      <c r="D1726" s="47" t="s">
        <v>3369</v>
      </c>
      <c r="E1726" s="47">
        <v>43696.436836886576</v>
      </c>
      <c r="F1726" s="48">
        <v>3.5</v>
      </c>
      <c r="G1726" s="49">
        <v>49979</v>
      </c>
      <c r="H1726" t="s">
        <v>238</v>
      </c>
      <c r="I1726">
        <v>0</v>
      </c>
      <c r="J1726">
        <v>0</v>
      </c>
      <c r="K1726" t="s">
        <v>241</v>
      </c>
      <c r="L1726" t="s">
        <v>2186</v>
      </c>
      <c r="M1726" t="s">
        <v>3875</v>
      </c>
      <c r="N1726" t="s">
        <v>254</v>
      </c>
      <c r="O1726" t="s">
        <v>568</v>
      </c>
    </row>
    <row r="1727" spans="1:15" x14ac:dyDescent="0.3">
      <c r="A1727" t="s">
        <v>2831</v>
      </c>
      <c r="B1727" t="s">
        <v>2831</v>
      </c>
      <c r="C1727" t="s">
        <v>6784</v>
      </c>
      <c r="D1727" s="47" t="s">
        <v>5622</v>
      </c>
      <c r="E1727" s="47">
        <v>43696.433928472223</v>
      </c>
      <c r="F1727" s="48">
        <v>3.5</v>
      </c>
      <c r="G1727" s="49">
        <v>17881</v>
      </c>
      <c r="H1727" t="s">
        <v>238</v>
      </c>
      <c r="I1727">
        <v>0</v>
      </c>
      <c r="J1727">
        <v>0</v>
      </c>
      <c r="K1727" t="s">
        <v>242</v>
      </c>
      <c r="L1727" t="s">
        <v>2186</v>
      </c>
      <c r="M1727" t="s">
        <v>6785</v>
      </c>
      <c r="N1727" t="s">
        <v>254</v>
      </c>
      <c r="O1727" t="s">
        <v>568</v>
      </c>
    </row>
    <row r="1728" spans="1:15" x14ac:dyDescent="0.3">
      <c r="A1728" t="s">
        <v>2831</v>
      </c>
      <c r="B1728" t="s">
        <v>2831</v>
      </c>
      <c r="C1728" t="s">
        <v>3544</v>
      </c>
      <c r="D1728" s="47" t="s">
        <v>3389</v>
      </c>
      <c r="E1728" s="47">
        <v>43697.425503668979</v>
      </c>
      <c r="F1728" s="48">
        <v>3.5</v>
      </c>
      <c r="G1728" s="49">
        <v>122234</v>
      </c>
      <c r="H1728" t="s">
        <v>238</v>
      </c>
      <c r="I1728">
        <v>0</v>
      </c>
      <c r="J1728">
        <v>0</v>
      </c>
      <c r="K1728" t="s">
        <v>236</v>
      </c>
      <c r="L1728" t="s">
        <v>2186</v>
      </c>
      <c r="M1728" t="s">
        <v>3545</v>
      </c>
      <c r="N1728" t="s">
        <v>254</v>
      </c>
      <c r="O1728" t="s">
        <v>568</v>
      </c>
    </row>
    <row r="1729" spans="1:15" x14ac:dyDescent="0.3">
      <c r="A1729" t="s">
        <v>2831</v>
      </c>
      <c r="B1729" t="s">
        <v>2831</v>
      </c>
      <c r="C1729" t="s">
        <v>3899</v>
      </c>
      <c r="D1729" s="47" t="s">
        <v>3422</v>
      </c>
      <c r="E1729" s="47">
        <v>43689.611001238423</v>
      </c>
      <c r="F1729" s="48">
        <v>3.5</v>
      </c>
      <c r="G1729" s="49">
        <v>80897</v>
      </c>
      <c r="H1729" t="s">
        <v>249</v>
      </c>
      <c r="I1729">
        <v>1</v>
      </c>
      <c r="J1729">
        <v>389.49</v>
      </c>
      <c r="K1729" t="s">
        <v>242</v>
      </c>
      <c r="L1729" t="s">
        <v>2186</v>
      </c>
      <c r="M1729" t="s">
        <v>3900</v>
      </c>
      <c r="N1729" t="s">
        <v>254</v>
      </c>
      <c r="O1729" t="s">
        <v>568</v>
      </c>
    </row>
    <row r="1730" spans="1:15" x14ac:dyDescent="0.3">
      <c r="A1730" t="s">
        <v>2831</v>
      </c>
      <c r="B1730" t="s">
        <v>2831</v>
      </c>
      <c r="C1730" t="s">
        <v>3790</v>
      </c>
      <c r="D1730" s="47" t="s">
        <v>3356</v>
      </c>
      <c r="E1730" s="47">
        <v>43696.700872997688</v>
      </c>
      <c r="F1730" s="48">
        <v>3.5</v>
      </c>
      <c r="G1730" s="49">
        <v>87016</v>
      </c>
      <c r="H1730" t="s">
        <v>238</v>
      </c>
      <c r="I1730">
        <v>0</v>
      </c>
      <c r="J1730">
        <v>0</v>
      </c>
      <c r="K1730" t="s">
        <v>241</v>
      </c>
      <c r="L1730" t="s">
        <v>2186</v>
      </c>
      <c r="M1730" t="s">
        <v>3791</v>
      </c>
      <c r="N1730" t="s">
        <v>254</v>
      </c>
      <c r="O1730" t="s">
        <v>568</v>
      </c>
    </row>
    <row r="1731" spans="1:15" x14ac:dyDescent="0.3">
      <c r="A1731" t="s">
        <v>2831</v>
      </c>
      <c r="B1731" t="s">
        <v>2831</v>
      </c>
      <c r="C1731" t="s">
        <v>7041</v>
      </c>
      <c r="D1731" s="47" t="s">
        <v>5686</v>
      </c>
      <c r="E1731" s="47">
        <v>43708.612663043983</v>
      </c>
      <c r="F1731" s="48">
        <v>3.5</v>
      </c>
      <c r="G1731" s="49">
        <v>65522</v>
      </c>
      <c r="H1731" t="s">
        <v>249</v>
      </c>
      <c r="I1731">
        <v>0</v>
      </c>
      <c r="J1731">
        <v>0</v>
      </c>
      <c r="K1731" t="s">
        <v>241</v>
      </c>
      <c r="L1731" t="s">
        <v>2186</v>
      </c>
      <c r="M1731" t="s">
        <v>7042</v>
      </c>
      <c r="N1731" t="s">
        <v>254</v>
      </c>
      <c r="O1731" t="s">
        <v>568</v>
      </c>
    </row>
    <row r="1732" spans="1:15" x14ac:dyDescent="0.3">
      <c r="A1732" t="s">
        <v>2831</v>
      </c>
      <c r="B1732" t="s">
        <v>2831</v>
      </c>
      <c r="C1732" t="s">
        <v>4385</v>
      </c>
      <c r="D1732" s="47" t="s">
        <v>4383</v>
      </c>
      <c r="E1732" s="47">
        <v>43697.49078591435</v>
      </c>
      <c r="F1732" s="48">
        <v>3.5</v>
      </c>
      <c r="G1732" s="49">
        <v>26727</v>
      </c>
      <c r="H1732" t="s">
        <v>238</v>
      </c>
      <c r="I1732">
        <v>0</v>
      </c>
      <c r="J1732">
        <v>0</v>
      </c>
      <c r="K1732" t="s">
        <v>246</v>
      </c>
      <c r="L1732" t="s">
        <v>2173</v>
      </c>
      <c r="M1732" t="s">
        <v>4386</v>
      </c>
      <c r="N1732" t="s">
        <v>254</v>
      </c>
      <c r="O1732" t="s">
        <v>568</v>
      </c>
    </row>
    <row r="1733" spans="1:15" x14ac:dyDescent="0.3">
      <c r="A1733" t="s">
        <v>2831</v>
      </c>
      <c r="B1733" t="s">
        <v>2831</v>
      </c>
      <c r="C1733" t="s">
        <v>7397</v>
      </c>
      <c r="D1733" s="47" t="s">
        <v>6252</v>
      </c>
      <c r="E1733" s="47">
        <v>43708.510272951389</v>
      </c>
      <c r="F1733" s="48">
        <v>3.5</v>
      </c>
      <c r="G1733" s="49">
        <v>102317</v>
      </c>
      <c r="H1733" t="s">
        <v>238</v>
      </c>
      <c r="I1733">
        <v>0</v>
      </c>
      <c r="J1733">
        <v>0</v>
      </c>
      <c r="K1733" t="s">
        <v>242</v>
      </c>
      <c r="L1733" t="s">
        <v>2186</v>
      </c>
      <c r="M1733" t="s">
        <v>7398</v>
      </c>
      <c r="N1733" t="s">
        <v>254</v>
      </c>
      <c r="O1733" t="s">
        <v>568</v>
      </c>
    </row>
    <row r="1734" spans="1:15" x14ac:dyDescent="0.3">
      <c r="A1734" t="s">
        <v>2831</v>
      </c>
      <c r="B1734" t="s">
        <v>2831</v>
      </c>
      <c r="C1734" t="s">
        <v>7698</v>
      </c>
      <c r="D1734" s="47" t="s">
        <v>2613</v>
      </c>
      <c r="E1734" s="47">
        <v>43696.450023993057</v>
      </c>
      <c r="F1734" s="48">
        <v>3.5</v>
      </c>
      <c r="G1734" s="49">
        <v>45412</v>
      </c>
      <c r="H1734" t="s">
        <v>238</v>
      </c>
      <c r="I1734">
        <v>0</v>
      </c>
      <c r="J1734">
        <v>0</v>
      </c>
      <c r="K1734" t="s">
        <v>246</v>
      </c>
      <c r="L1734" t="s">
        <v>2160</v>
      </c>
      <c r="M1734" t="s">
        <v>7699</v>
      </c>
      <c r="N1734" t="s">
        <v>254</v>
      </c>
      <c r="O1734" t="s">
        <v>568</v>
      </c>
    </row>
    <row r="1735" spans="1:15" x14ac:dyDescent="0.3">
      <c r="A1735" t="s">
        <v>2831</v>
      </c>
      <c r="B1735" t="s">
        <v>2831</v>
      </c>
      <c r="C1735" t="s">
        <v>3371</v>
      </c>
      <c r="D1735" s="47" t="s">
        <v>3372</v>
      </c>
      <c r="E1735" s="47">
        <v>43696.71466258102</v>
      </c>
      <c r="F1735" s="48">
        <v>3.5</v>
      </c>
      <c r="G1735" s="49">
        <v>20006</v>
      </c>
      <c r="H1735" t="s">
        <v>238</v>
      </c>
      <c r="I1735">
        <v>0</v>
      </c>
      <c r="J1735">
        <v>0</v>
      </c>
      <c r="K1735" t="s">
        <v>236</v>
      </c>
      <c r="L1735" t="s">
        <v>2186</v>
      </c>
      <c r="M1735" t="s">
        <v>3373</v>
      </c>
      <c r="N1735" t="s">
        <v>254</v>
      </c>
      <c r="O1735" t="s">
        <v>568</v>
      </c>
    </row>
    <row r="1736" spans="1:15" x14ac:dyDescent="0.3">
      <c r="A1736" t="s">
        <v>2831</v>
      </c>
      <c r="B1736" t="s">
        <v>2831</v>
      </c>
      <c r="C1736" t="s">
        <v>7812</v>
      </c>
      <c r="D1736" s="47" t="s">
        <v>5652</v>
      </c>
      <c r="E1736" s="47">
        <v>43697.658390856479</v>
      </c>
      <c r="F1736" s="48">
        <v>3.5</v>
      </c>
      <c r="G1736" s="49">
        <v>44008</v>
      </c>
      <c r="H1736" t="s">
        <v>238</v>
      </c>
      <c r="I1736">
        <v>0</v>
      </c>
      <c r="J1736">
        <v>0</v>
      </c>
      <c r="K1736" t="s">
        <v>246</v>
      </c>
      <c r="L1736" t="s">
        <v>2186</v>
      </c>
      <c r="M1736" t="s">
        <v>7813</v>
      </c>
      <c r="N1736" t="s">
        <v>254</v>
      </c>
      <c r="O1736" t="s">
        <v>568</v>
      </c>
    </row>
    <row r="1737" spans="1:15" x14ac:dyDescent="0.3">
      <c r="A1737" t="s">
        <v>2831</v>
      </c>
      <c r="B1737" t="s">
        <v>2831</v>
      </c>
      <c r="C1737" t="s">
        <v>8039</v>
      </c>
      <c r="D1737" s="47" t="s">
        <v>5645</v>
      </c>
      <c r="E1737" s="47">
        <v>43697.736578206015</v>
      </c>
      <c r="F1737" s="48">
        <v>3.5</v>
      </c>
      <c r="G1737" s="49">
        <v>27031</v>
      </c>
      <c r="H1737" t="s">
        <v>238</v>
      </c>
      <c r="I1737">
        <v>0</v>
      </c>
      <c r="J1737">
        <v>0</v>
      </c>
      <c r="K1737" t="s">
        <v>241</v>
      </c>
      <c r="L1737" t="s">
        <v>2186</v>
      </c>
      <c r="M1737" t="s">
        <v>8040</v>
      </c>
      <c r="N1737" t="s">
        <v>254</v>
      </c>
      <c r="O1737" t="s">
        <v>568</v>
      </c>
    </row>
    <row r="1738" spans="1:15" x14ac:dyDescent="0.3">
      <c r="A1738" t="s">
        <v>2831</v>
      </c>
      <c r="B1738" t="s">
        <v>2831</v>
      </c>
      <c r="C1738" t="s">
        <v>8071</v>
      </c>
      <c r="D1738" s="47" t="s">
        <v>5492</v>
      </c>
      <c r="E1738" s="47">
        <v>43708.543379247683</v>
      </c>
      <c r="F1738" s="48">
        <v>3.5</v>
      </c>
      <c r="G1738" s="49">
        <v>58792</v>
      </c>
      <c r="H1738" t="s">
        <v>249</v>
      </c>
      <c r="I1738">
        <v>0</v>
      </c>
      <c r="J1738">
        <v>0</v>
      </c>
      <c r="K1738" t="s">
        <v>246</v>
      </c>
      <c r="L1738" t="s">
        <v>2186</v>
      </c>
      <c r="M1738" t="s">
        <v>8072</v>
      </c>
      <c r="N1738" t="s">
        <v>254</v>
      </c>
      <c r="O1738" t="s">
        <v>568</v>
      </c>
    </row>
    <row r="1739" spans="1:15" x14ac:dyDescent="0.3">
      <c r="A1739" t="s">
        <v>2831</v>
      </c>
      <c r="B1739" t="s">
        <v>2831</v>
      </c>
      <c r="C1739" t="s">
        <v>8371</v>
      </c>
      <c r="D1739" s="47" t="s">
        <v>2628</v>
      </c>
      <c r="E1739" s="47">
        <v>43703.379995833333</v>
      </c>
      <c r="F1739" s="48">
        <v>3.5</v>
      </c>
      <c r="G1739" s="49">
        <v>46010</v>
      </c>
      <c r="H1739" t="s">
        <v>249</v>
      </c>
      <c r="I1739">
        <v>0</v>
      </c>
      <c r="J1739">
        <v>0</v>
      </c>
      <c r="K1739" t="s">
        <v>236</v>
      </c>
      <c r="L1739" t="s">
        <v>2160</v>
      </c>
      <c r="M1739" t="s">
        <v>8372</v>
      </c>
      <c r="N1739" t="s">
        <v>254</v>
      </c>
      <c r="O1739" t="s">
        <v>568</v>
      </c>
    </row>
    <row r="1740" spans="1:15" x14ac:dyDescent="0.3">
      <c r="A1740" t="s">
        <v>2831</v>
      </c>
      <c r="B1740" t="s">
        <v>2831</v>
      </c>
      <c r="C1740" t="s">
        <v>2988</v>
      </c>
      <c r="D1740" s="47" t="s">
        <v>2940</v>
      </c>
      <c r="E1740" s="47">
        <v>43705.728549074076</v>
      </c>
      <c r="F1740" s="48">
        <v>3.5</v>
      </c>
      <c r="G1740" s="49">
        <v>48654</v>
      </c>
      <c r="H1740" t="s">
        <v>238</v>
      </c>
      <c r="I1740">
        <v>0</v>
      </c>
      <c r="J1740">
        <v>0</v>
      </c>
      <c r="K1740" t="s">
        <v>236</v>
      </c>
      <c r="L1740" t="s">
        <v>2160</v>
      </c>
      <c r="M1740" t="s">
        <v>2936</v>
      </c>
      <c r="N1740" t="s">
        <v>254</v>
      </c>
      <c r="O1740" t="s">
        <v>568</v>
      </c>
    </row>
    <row r="1741" spans="1:15" x14ac:dyDescent="0.3">
      <c r="A1741" t="s">
        <v>2831</v>
      </c>
      <c r="B1741" t="s">
        <v>2831</v>
      </c>
      <c r="C1741" t="s">
        <v>8391</v>
      </c>
      <c r="D1741" s="47" t="s">
        <v>5686</v>
      </c>
      <c r="E1741" s="47">
        <v>43707.513487731485</v>
      </c>
      <c r="F1741" s="48">
        <v>3.5</v>
      </c>
      <c r="G1741" s="49">
        <v>105282</v>
      </c>
      <c r="H1741" t="s">
        <v>238</v>
      </c>
      <c r="I1741">
        <v>0</v>
      </c>
      <c r="J1741">
        <v>0</v>
      </c>
      <c r="K1741" t="s">
        <v>236</v>
      </c>
      <c r="L1741" t="s">
        <v>2186</v>
      </c>
      <c r="M1741" t="s">
        <v>8392</v>
      </c>
      <c r="N1741" t="s">
        <v>254</v>
      </c>
      <c r="O1741" t="s">
        <v>568</v>
      </c>
    </row>
    <row r="1742" spans="1:15" x14ac:dyDescent="0.3">
      <c r="A1742" t="s">
        <v>2831</v>
      </c>
      <c r="B1742" t="s">
        <v>2831</v>
      </c>
      <c r="C1742" t="s">
        <v>3852</v>
      </c>
      <c r="D1742" s="47" t="s">
        <v>3375</v>
      </c>
      <c r="E1742" s="47">
        <v>43696.436590011574</v>
      </c>
      <c r="F1742" s="48">
        <v>3.5</v>
      </c>
      <c r="G1742" s="49">
        <v>4419</v>
      </c>
      <c r="H1742" t="s">
        <v>238</v>
      </c>
      <c r="I1742">
        <v>0</v>
      </c>
      <c r="J1742">
        <v>0</v>
      </c>
      <c r="K1742" t="s">
        <v>241</v>
      </c>
      <c r="L1742" t="s">
        <v>2186</v>
      </c>
      <c r="M1742" t="s">
        <v>3853</v>
      </c>
      <c r="N1742" t="s">
        <v>254</v>
      </c>
      <c r="O1742" t="s">
        <v>568</v>
      </c>
    </row>
    <row r="1743" spans="1:15" x14ac:dyDescent="0.3">
      <c r="A1743" t="s">
        <v>2831</v>
      </c>
      <c r="B1743" t="s">
        <v>2831</v>
      </c>
      <c r="C1743" t="s">
        <v>8624</v>
      </c>
      <c r="D1743" s="47" t="s">
        <v>6186</v>
      </c>
      <c r="E1743" s="47">
        <v>43700.489924155096</v>
      </c>
      <c r="F1743" s="48">
        <v>3.5</v>
      </c>
      <c r="G1743" s="49">
        <v>299544</v>
      </c>
      <c r="H1743" t="s">
        <v>249</v>
      </c>
      <c r="I1743">
        <v>0</v>
      </c>
      <c r="J1743">
        <v>0</v>
      </c>
      <c r="K1743" t="s">
        <v>236</v>
      </c>
      <c r="L1743" t="s">
        <v>2186</v>
      </c>
      <c r="M1743" t="s">
        <v>8625</v>
      </c>
      <c r="N1743" t="s">
        <v>254</v>
      </c>
      <c r="O1743" t="s">
        <v>568</v>
      </c>
    </row>
    <row r="1744" spans="1:15" x14ac:dyDescent="0.3">
      <c r="A1744" t="s">
        <v>2831</v>
      </c>
      <c r="B1744" t="s">
        <v>2831</v>
      </c>
      <c r="C1744" t="s">
        <v>8808</v>
      </c>
      <c r="D1744" s="47" t="s">
        <v>2653</v>
      </c>
      <c r="E1744" s="47">
        <v>43707.418364895835</v>
      </c>
      <c r="F1744" s="48">
        <v>3.5</v>
      </c>
      <c r="G1744" s="49">
        <v>46082</v>
      </c>
      <c r="H1744" t="s">
        <v>249</v>
      </c>
      <c r="I1744">
        <v>0</v>
      </c>
      <c r="J1744">
        <v>0</v>
      </c>
      <c r="K1744" t="s">
        <v>241</v>
      </c>
      <c r="L1744" t="s">
        <v>2160</v>
      </c>
      <c r="M1744" t="s">
        <v>8809</v>
      </c>
      <c r="N1744" t="s">
        <v>254</v>
      </c>
      <c r="O1744" t="s">
        <v>568</v>
      </c>
    </row>
    <row r="1745" spans="1:15" x14ac:dyDescent="0.3">
      <c r="A1745" t="s">
        <v>2831</v>
      </c>
      <c r="B1745" t="s">
        <v>2831</v>
      </c>
      <c r="C1745" t="s">
        <v>8940</v>
      </c>
      <c r="D1745" s="47" t="s">
        <v>5667</v>
      </c>
      <c r="E1745" s="47">
        <v>43696.433401886577</v>
      </c>
      <c r="F1745" s="48">
        <v>3.5</v>
      </c>
      <c r="G1745" s="49">
        <v>51471</v>
      </c>
      <c r="H1745" t="s">
        <v>238</v>
      </c>
      <c r="I1745">
        <v>0</v>
      </c>
      <c r="J1745">
        <v>0</v>
      </c>
      <c r="K1745" t="s">
        <v>242</v>
      </c>
      <c r="L1745" t="s">
        <v>2186</v>
      </c>
      <c r="M1745" t="s">
        <v>4726</v>
      </c>
      <c r="N1745" t="s">
        <v>254</v>
      </c>
      <c r="O1745" t="s">
        <v>568</v>
      </c>
    </row>
    <row r="1746" spans="1:15" x14ac:dyDescent="0.3">
      <c r="A1746" t="s">
        <v>2831</v>
      </c>
      <c r="B1746" t="s">
        <v>2831</v>
      </c>
      <c r="C1746" t="s">
        <v>9080</v>
      </c>
      <c r="D1746" s="47" t="s">
        <v>5724</v>
      </c>
      <c r="E1746" s="47">
        <v>43697.377460335651</v>
      </c>
      <c r="F1746" s="48">
        <v>3.5</v>
      </c>
      <c r="G1746" s="49">
        <v>72085</v>
      </c>
      <c r="H1746" t="s">
        <v>238</v>
      </c>
      <c r="I1746">
        <v>0</v>
      </c>
      <c r="J1746">
        <v>0</v>
      </c>
      <c r="K1746" t="s">
        <v>236</v>
      </c>
      <c r="L1746" t="s">
        <v>2186</v>
      </c>
      <c r="M1746" t="s">
        <v>9081</v>
      </c>
      <c r="N1746" t="s">
        <v>254</v>
      </c>
      <c r="O1746" t="s">
        <v>568</v>
      </c>
    </row>
    <row r="1747" spans="1:15" x14ac:dyDescent="0.3">
      <c r="A1747" t="s">
        <v>2831</v>
      </c>
      <c r="B1747" t="s">
        <v>2831</v>
      </c>
      <c r="C1747" t="s">
        <v>9275</v>
      </c>
      <c r="D1747" s="47" t="s">
        <v>2479</v>
      </c>
      <c r="E1747" s="47">
        <v>43697.433727743053</v>
      </c>
      <c r="F1747" s="48">
        <v>3.5</v>
      </c>
      <c r="G1747" s="49">
        <v>39489</v>
      </c>
      <c r="H1747" t="s">
        <v>238</v>
      </c>
      <c r="I1747">
        <v>0</v>
      </c>
      <c r="J1747">
        <v>0</v>
      </c>
      <c r="K1747" t="s">
        <v>236</v>
      </c>
      <c r="L1747" t="s">
        <v>2160</v>
      </c>
      <c r="M1747" t="s">
        <v>9276</v>
      </c>
      <c r="N1747" t="s">
        <v>254</v>
      </c>
      <c r="O1747" t="s">
        <v>568</v>
      </c>
    </row>
    <row r="1748" spans="1:15" x14ac:dyDescent="0.3">
      <c r="A1748" t="s">
        <v>2831</v>
      </c>
      <c r="B1748" t="s">
        <v>2831</v>
      </c>
      <c r="C1748" t="s">
        <v>4880</v>
      </c>
      <c r="D1748" s="47" t="s">
        <v>2631</v>
      </c>
      <c r="E1748" s="47">
        <v>43704.683087349535</v>
      </c>
      <c r="F1748" s="48">
        <v>3.5</v>
      </c>
      <c r="G1748" s="49">
        <v>20893</v>
      </c>
      <c r="H1748" t="s">
        <v>238</v>
      </c>
      <c r="I1748">
        <v>0</v>
      </c>
      <c r="J1748">
        <v>0</v>
      </c>
      <c r="K1748" t="s">
        <v>236</v>
      </c>
      <c r="L1748" t="s">
        <v>2160</v>
      </c>
      <c r="M1748" t="s">
        <v>4882</v>
      </c>
      <c r="N1748" t="s">
        <v>254</v>
      </c>
      <c r="O1748" t="s">
        <v>568</v>
      </c>
    </row>
    <row r="1749" spans="1:15" x14ac:dyDescent="0.3">
      <c r="A1749" t="s">
        <v>2831</v>
      </c>
      <c r="B1749" t="s">
        <v>2831</v>
      </c>
      <c r="C1749" t="s">
        <v>5046</v>
      </c>
      <c r="D1749" s="47" t="s">
        <v>2640</v>
      </c>
      <c r="E1749" s="47">
        <v>43707.521501701391</v>
      </c>
      <c r="F1749" s="48">
        <v>3.5</v>
      </c>
      <c r="G1749" s="49">
        <v>199170</v>
      </c>
      <c r="H1749" t="s">
        <v>238</v>
      </c>
      <c r="I1749">
        <v>0</v>
      </c>
      <c r="J1749">
        <v>0</v>
      </c>
      <c r="K1749" t="s">
        <v>242</v>
      </c>
      <c r="L1749" t="s">
        <v>2160</v>
      </c>
      <c r="M1749" t="s">
        <v>5048</v>
      </c>
      <c r="N1749" t="s">
        <v>254</v>
      </c>
      <c r="O1749" t="s">
        <v>568</v>
      </c>
    </row>
    <row r="1750" spans="1:15" x14ac:dyDescent="0.3">
      <c r="A1750" t="s">
        <v>2831</v>
      </c>
      <c r="B1750" t="s">
        <v>2831</v>
      </c>
      <c r="C1750" t="s">
        <v>4000</v>
      </c>
      <c r="D1750" s="47" t="s">
        <v>3448</v>
      </c>
      <c r="E1750" s="47">
        <v>43705.725855324075</v>
      </c>
      <c r="F1750" s="48">
        <v>3.5</v>
      </c>
      <c r="G1750" s="49">
        <v>23105</v>
      </c>
      <c r="H1750" t="s">
        <v>238</v>
      </c>
      <c r="I1750">
        <v>0</v>
      </c>
      <c r="J1750">
        <v>0</v>
      </c>
      <c r="K1750" t="s">
        <v>241</v>
      </c>
      <c r="L1750" t="s">
        <v>2186</v>
      </c>
      <c r="M1750" t="s">
        <v>4001</v>
      </c>
      <c r="N1750" t="s">
        <v>254</v>
      </c>
      <c r="O1750" t="s">
        <v>568</v>
      </c>
    </row>
    <row r="1751" spans="1:15" x14ac:dyDescent="0.3">
      <c r="A1751" t="s">
        <v>2831</v>
      </c>
      <c r="B1751" t="s">
        <v>2831</v>
      </c>
      <c r="C1751" t="s">
        <v>5029</v>
      </c>
      <c r="D1751" s="47" t="s">
        <v>2683</v>
      </c>
      <c r="E1751" s="47">
        <v>43704.684707372682</v>
      </c>
      <c r="F1751" s="48">
        <v>3.5</v>
      </c>
      <c r="G1751" s="49">
        <v>34897</v>
      </c>
      <c r="H1751" t="s">
        <v>238</v>
      </c>
      <c r="I1751">
        <v>0</v>
      </c>
      <c r="J1751">
        <v>0</v>
      </c>
      <c r="K1751" t="s">
        <v>241</v>
      </c>
      <c r="L1751" t="s">
        <v>2160</v>
      </c>
      <c r="M1751" t="s">
        <v>5030</v>
      </c>
      <c r="N1751" t="s">
        <v>254</v>
      </c>
      <c r="O1751" t="s">
        <v>568</v>
      </c>
    </row>
    <row r="1752" spans="1:15" x14ac:dyDescent="0.3">
      <c r="A1752" t="s">
        <v>2831</v>
      </c>
      <c r="B1752" t="s">
        <v>2831</v>
      </c>
      <c r="C1752" t="s">
        <v>10108</v>
      </c>
      <c r="D1752" s="47" t="s">
        <v>5674</v>
      </c>
      <c r="E1752" s="47">
        <v>43683.761893090275</v>
      </c>
      <c r="F1752" s="48">
        <v>3.5</v>
      </c>
      <c r="G1752" s="49">
        <v>156645</v>
      </c>
      <c r="H1752" t="s">
        <v>249</v>
      </c>
      <c r="I1752">
        <v>1</v>
      </c>
      <c r="J1752">
        <v>3332.72</v>
      </c>
      <c r="K1752" t="s">
        <v>242</v>
      </c>
      <c r="L1752" t="s">
        <v>1535</v>
      </c>
      <c r="M1752" t="s">
        <v>1535</v>
      </c>
      <c r="N1752" t="s">
        <v>254</v>
      </c>
      <c r="O1752" t="s">
        <v>568</v>
      </c>
    </row>
    <row r="1753" spans="1:15" x14ac:dyDescent="0.3">
      <c r="A1753" t="s">
        <v>2831</v>
      </c>
      <c r="B1753" t="s">
        <v>2831</v>
      </c>
      <c r="C1753" t="s">
        <v>10132</v>
      </c>
      <c r="D1753" s="47" t="s">
        <v>5466</v>
      </c>
      <c r="E1753" s="47">
        <v>43699.591045370369</v>
      </c>
      <c r="F1753" s="48">
        <v>3.5</v>
      </c>
      <c r="G1753" s="49">
        <v>45455</v>
      </c>
      <c r="H1753" t="s">
        <v>249</v>
      </c>
      <c r="I1753">
        <v>0</v>
      </c>
      <c r="J1753">
        <v>0</v>
      </c>
      <c r="K1753" t="s">
        <v>242</v>
      </c>
      <c r="L1753" t="s">
        <v>1535</v>
      </c>
      <c r="M1753" t="s">
        <v>1535</v>
      </c>
      <c r="N1753" t="s">
        <v>254</v>
      </c>
      <c r="O1753" t="s">
        <v>568</v>
      </c>
    </row>
    <row r="1754" spans="1:15" x14ac:dyDescent="0.3">
      <c r="A1754" t="s">
        <v>2831</v>
      </c>
      <c r="B1754" t="s">
        <v>2831</v>
      </c>
      <c r="C1754" t="s">
        <v>10137</v>
      </c>
      <c r="D1754" s="47" t="s">
        <v>5549</v>
      </c>
      <c r="E1754" s="47">
        <v>43699.450394016203</v>
      </c>
      <c r="F1754" s="48">
        <v>3.5</v>
      </c>
      <c r="G1754" s="49">
        <v>69262</v>
      </c>
      <c r="H1754" t="s">
        <v>249</v>
      </c>
      <c r="I1754">
        <v>0</v>
      </c>
      <c r="J1754">
        <v>0</v>
      </c>
      <c r="K1754" t="s">
        <v>242</v>
      </c>
      <c r="L1754" t="s">
        <v>1535</v>
      </c>
      <c r="M1754" t="s">
        <v>1535</v>
      </c>
      <c r="N1754" t="s">
        <v>254</v>
      </c>
      <c r="O1754" t="s">
        <v>568</v>
      </c>
    </row>
    <row r="1755" spans="1:15" x14ac:dyDescent="0.3">
      <c r="A1755" t="s">
        <v>2831</v>
      </c>
      <c r="B1755" t="s">
        <v>2831</v>
      </c>
      <c r="C1755" t="s">
        <v>3261</v>
      </c>
      <c r="D1755" s="47" t="s">
        <v>3004</v>
      </c>
      <c r="E1755" s="47">
        <v>43696.434333333331</v>
      </c>
      <c r="F1755" s="48">
        <v>3.5</v>
      </c>
      <c r="G1755" s="49">
        <v>59752</v>
      </c>
      <c r="H1755" t="s">
        <v>238</v>
      </c>
      <c r="I1755">
        <v>0</v>
      </c>
      <c r="J1755">
        <v>0</v>
      </c>
      <c r="K1755" t="s">
        <v>246</v>
      </c>
      <c r="L1755" t="s">
        <v>2160</v>
      </c>
      <c r="M1755" t="s">
        <v>2992</v>
      </c>
      <c r="N1755" t="s">
        <v>254</v>
      </c>
      <c r="O1755" t="s">
        <v>568</v>
      </c>
    </row>
    <row r="1756" spans="1:15" x14ac:dyDescent="0.3">
      <c r="A1756" t="s">
        <v>2831</v>
      </c>
      <c r="B1756" t="s">
        <v>2831</v>
      </c>
      <c r="C1756" t="s">
        <v>10497</v>
      </c>
      <c r="D1756" s="47" t="s">
        <v>6766</v>
      </c>
      <c r="E1756" s="47">
        <v>43693.708174537038</v>
      </c>
      <c r="F1756" s="48">
        <v>3.5</v>
      </c>
      <c r="G1756" s="49">
        <v>215254</v>
      </c>
      <c r="H1756" t="s">
        <v>249</v>
      </c>
      <c r="I1756">
        <v>0</v>
      </c>
      <c r="J1756">
        <v>0</v>
      </c>
      <c r="K1756" t="s">
        <v>236</v>
      </c>
      <c r="L1756" t="s">
        <v>2186</v>
      </c>
      <c r="M1756" t="s">
        <v>10498</v>
      </c>
      <c r="N1756" t="s">
        <v>254</v>
      </c>
      <c r="O1756" t="s">
        <v>568</v>
      </c>
    </row>
    <row r="1757" spans="1:15" x14ac:dyDescent="0.3">
      <c r="A1757" t="s">
        <v>2831</v>
      </c>
      <c r="B1757" t="s">
        <v>2831</v>
      </c>
      <c r="C1757" t="s">
        <v>10519</v>
      </c>
      <c r="D1757" s="47" t="s">
        <v>6140</v>
      </c>
      <c r="E1757" s="47">
        <v>43696.436008368059</v>
      </c>
      <c r="F1757" s="48">
        <v>3.5</v>
      </c>
      <c r="G1757" s="49">
        <v>28194</v>
      </c>
      <c r="H1757" t="s">
        <v>238</v>
      </c>
      <c r="I1757">
        <v>0</v>
      </c>
      <c r="J1757">
        <v>0</v>
      </c>
      <c r="K1757" t="s">
        <v>242</v>
      </c>
      <c r="L1757" t="s">
        <v>2186</v>
      </c>
      <c r="M1757" t="s">
        <v>10520</v>
      </c>
      <c r="N1757" t="s">
        <v>254</v>
      </c>
      <c r="O1757" t="s">
        <v>568</v>
      </c>
    </row>
    <row r="1758" spans="1:15" x14ac:dyDescent="0.3">
      <c r="A1758" t="s">
        <v>2831</v>
      </c>
      <c r="B1758" t="s">
        <v>2831</v>
      </c>
      <c r="C1758" t="s">
        <v>3661</v>
      </c>
      <c r="D1758" s="47" t="s">
        <v>3386</v>
      </c>
      <c r="E1758" s="47">
        <v>43708.476569675928</v>
      </c>
      <c r="F1758" s="48">
        <v>3.5</v>
      </c>
      <c r="G1758" s="49">
        <v>97718</v>
      </c>
      <c r="H1758" t="s">
        <v>238</v>
      </c>
      <c r="I1758">
        <v>0</v>
      </c>
      <c r="J1758">
        <v>0</v>
      </c>
      <c r="K1758" t="s">
        <v>236</v>
      </c>
      <c r="L1758" t="s">
        <v>2186</v>
      </c>
      <c r="M1758" t="s">
        <v>3663</v>
      </c>
      <c r="N1758" t="s">
        <v>254</v>
      </c>
      <c r="O1758" t="s">
        <v>568</v>
      </c>
    </row>
    <row r="1759" spans="1:15" x14ac:dyDescent="0.3">
      <c r="A1759" t="s">
        <v>2831</v>
      </c>
      <c r="B1759" t="s">
        <v>2831</v>
      </c>
      <c r="C1759" t="s">
        <v>10610</v>
      </c>
      <c r="D1759" s="47" t="s">
        <v>5455</v>
      </c>
      <c r="E1759" s="47">
        <v>43703.562721296294</v>
      </c>
      <c r="F1759" s="48">
        <v>3.5</v>
      </c>
      <c r="G1759" s="49">
        <v>78653</v>
      </c>
      <c r="H1759" t="s">
        <v>249</v>
      </c>
      <c r="I1759">
        <v>0</v>
      </c>
      <c r="J1759">
        <v>0</v>
      </c>
      <c r="K1759" t="s">
        <v>246</v>
      </c>
      <c r="L1759" t="s">
        <v>2186</v>
      </c>
      <c r="M1759" t="s">
        <v>10611</v>
      </c>
      <c r="N1759" t="s">
        <v>254</v>
      </c>
      <c r="O1759" t="s">
        <v>568</v>
      </c>
    </row>
    <row r="1760" spans="1:15" x14ac:dyDescent="0.3">
      <c r="A1760" t="s">
        <v>2831</v>
      </c>
      <c r="B1760" t="s">
        <v>2831</v>
      </c>
      <c r="C1760" t="s">
        <v>10670</v>
      </c>
      <c r="D1760" s="47" t="s">
        <v>5475</v>
      </c>
      <c r="E1760" s="47">
        <v>43706.375905127315</v>
      </c>
      <c r="F1760" s="48">
        <v>3.5</v>
      </c>
      <c r="G1760" s="49">
        <v>60280</v>
      </c>
      <c r="H1760" t="s">
        <v>238</v>
      </c>
      <c r="I1760">
        <v>0</v>
      </c>
      <c r="J1760">
        <v>0</v>
      </c>
      <c r="K1760" t="s">
        <v>236</v>
      </c>
      <c r="L1760" t="s">
        <v>2186</v>
      </c>
      <c r="M1760" t="s">
        <v>10671</v>
      </c>
      <c r="N1760" t="s">
        <v>254</v>
      </c>
      <c r="O1760" t="s">
        <v>568</v>
      </c>
    </row>
    <row r="1761" spans="1:15" x14ac:dyDescent="0.3">
      <c r="A1761" t="s">
        <v>2831</v>
      </c>
      <c r="B1761" t="s">
        <v>2831</v>
      </c>
      <c r="C1761" t="s">
        <v>5560</v>
      </c>
      <c r="D1761" s="47" t="s">
        <v>5492</v>
      </c>
      <c r="E1761" s="47">
        <v>43647.776346909719</v>
      </c>
      <c r="F1761" s="48">
        <v>3.5833333333333335</v>
      </c>
      <c r="G1761" s="49">
        <v>21071</v>
      </c>
      <c r="H1761" t="s">
        <v>238</v>
      </c>
      <c r="I1761">
        <v>0</v>
      </c>
      <c r="J1761">
        <v>0</v>
      </c>
      <c r="K1761" t="s">
        <v>242</v>
      </c>
      <c r="L1761" t="s">
        <v>2186</v>
      </c>
      <c r="M1761" t="s">
        <v>5561</v>
      </c>
      <c r="N1761" t="s">
        <v>254</v>
      </c>
      <c r="O1761" t="s">
        <v>568</v>
      </c>
    </row>
    <row r="1762" spans="1:15" x14ac:dyDescent="0.3">
      <c r="A1762" t="s">
        <v>2831</v>
      </c>
      <c r="B1762" t="s">
        <v>2831</v>
      </c>
      <c r="C1762" t="s">
        <v>5599</v>
      </c>
      <c r="D1762" s="47" t="s">
        <v>5455</v>
      </c>
      <c r="E1762" s="47">
        <v>43647.630004710649</v>
      </c>
      <c r="F1762" s="48">
        <v>3.5833333333333335</v>
      </c>
      <c r="G1762" s="49">
        <v>110152</v>
      </c>
      <c r="H1762" t="s">
        <v>249</v>
      </c>
      <c r="I1762">
        <v>0</v>
      </c>
      <c r="J1762">
        <v>0</v>
      </c>
      <c r="K1762" t="s">
        <v>246</v>
      </c>
      <c r="L1762" t="s">
        <v>2186</v>
      </c>
      <c r="M1762" t="s">
        <v>5600</v>
      </c>
      <c r="N1762" t="s">
        <v>254</v>
      </c>
      <c r="O1762" t="s">
        <v>568</v>
      </c>
    </row>
    <row r="1763" spans="1:15" x14ac:dyDescent="0.3">
      <c r="A1763" t="s">
        <v>2831</v>
      </c>
      <c r="B1763" t="s">
        <v>2831</v>
      </c>
      <c r="C1763" t="s">
        <v>5682</v>
      </c>
      <c r="D1763" s="47" t="s">
        <v>5683</v>
      </c>
      <c r="E1763" s="47">
        <v>43677.761521064815</v>
      </c>
      <c r="F1763" s="48">
        <v>3.5833333333333335</v>
      </c>
      <c r="G1763" s="49">
        <v>28245</v>
      </c>
      <c r="H1763" t="s">
        <v>238</v>
      </c>
      <c r="I1763">
        <v>0</v>
      </c>
      <c r="J1763">
        <v>0</v>
      </c>
      <c r="K1763" t="s">
        <v>242</v>
      </c>
      <c r="L1763" t="s">
        <v>2186</v>
      </c>
      <c r="M1763" t="s">
        <v>5684</v>
      </c>
      <c r="N1763" t="s">
        <v>254</v>
      </c>
      <c r="O1763" t="s">
        <v>568</v>
      </c>
    </row>
    <row r="1764" spans="1:15" x14ac:dyDescent="0.3">
      <c r="A1764" t="s">
        <v>2831</v>
      </c>
      <c r="B1764" t="s">
        <v>2831</v>
      </c>
      <c r="C1764" t="s">
        <v>5324</v>
      </c>
      <c r="D1764" s="47" t="s">
        <v>2703</v>
      </c>
      <c r="E1764" s="47">
        <v>43675.678239849534</v>
      </c>
      <c r="F1764" s="48">
        <v>3.5833333333333335</v>
      </c>
      <c r="G1764" s="49">
        <v>28513</v>
      </c>
      <c r="H1764" t="s">
        <v>238</v>
      </c>
      <c r="I1764">
        <v>0</v>
      </c>
      <c r="J1764">
        <v>0</v>
      </c>
      <c r="K1764" t="s">
        <v>239</v>
      </c>
      <c r="L1764" t="s">
        <v>2160</v>
      </c>
      <c r="M1764" t="s">
        <v>5325</v>
      </c>
      <c r="N1764" t="s">
        <v>254</v>
      </c>
      <c r="O1764" t="s">
        <v>568</v>
      </c>
    </row>
    <row r="1765" spans="1:15" x14ac:dyDescent="0.3">
      <c r="A1765" t="s">
        <v>2831</v>
      </c>
      <c r="B1765" t="s">
        <v>2831</v>
      </c>
      <c r="C1765" t="s">
        <v>5859</v>
      </c>
      <c r="D1765" s="47" t="s">
        <v>5817</v>
      </c>
      <c r="E1765" s="47">
        <v>43661.609600694443</v>
      </c>
      <c r="F1765" s="48">
        <v>3.5833333333333335</v>
      </c>
      <c r="G1765" s="49">
        <v>56208</v>
      </c>
      <c r="H1765" t="s">
        <v>238</v>
      </c>
      <c r="I1765">
        <v>0</v>
      </c>
      <c r="J1765">
        <v>0</v>
      </c>
      <c r="K1765" t="s">
        <v>246</v>
      </c>
      <c r="L1765" t="s">
        <v>2186</v>
      </c>
      <c r="M1765" t="s">
        <v>5860</v>
      </c>
      <c r="N1765" t="s">
        <v>254</v>
      </c>
      <c r="O1765" t="s">
        <v>568</v>
      </c>
    </row>
    <row r="1766" spans="1:15" x14ac:dyDescent="0.3">
      <c r="A1766" t="s">
        <v>2831</v>
      </c>
      <c r="B1766" t="s">
        <v>2831</v>
      </c>
      <c r="C1766" t="s">
        <v>5872</v>
      </c>
      <c r="D1766" s="47" t="s">
        <v>5524</v>
      </c>
      <c r="E1766" s="47">
        <v>43676.709731168979</v>
      </c>
      <c r="F1766" s="48">
        <v>3.5833333333333335</v>
      </c>
      <c r="G1766" s="49">
        <v>59687</v>
      </c>
      <c r="H1766" t="s">
        <v>238</v>
      </c>
      <c r="I1766">
        <v>0</v>
      </c>
      <c r="J1766">
        <v>0</v>
      </c>
      <c r="K1766" t="s">
        <v>242</v>
      </c>
      <c r="L1766" t="s">
        <v>2176</v>
      </c>
      <c r="M1766" t="s">
        <v>5873</v>
      </c>
      <c r="N1766" t="s">
        <v>254</v>
      </c>
      <c r="O1766" t="s">
        <v>568</v>
      </c>
    </row>
    <row r="1767" spans="1:15" x14ac:dyDescent="0.3">
      <c r="A1767" t="s">
        <v>2831</v>
      </c>
      <c r="B1767" t="s">
        <v>2831</v>
      </c>
      <c r="C1767" t="s">
        <v>5928</v>
      </c>
      <c r="D1767" s="47" t="s">
        <v>5472</v>
      </c>
      <c r="E1767" s="47">
        <v>43655.707518831019</v>
      </c>
      <c r="F1767" s="48">
        <v>3.5833333333333335</v>
      </c>
      <c r="G1767" s="49">
        <v>77447</v>
      </c>
      <c r="H1767" t="s">
        <v>238</v>
      </c>
      <c r="I1767">
        <v>0</v>
      </c>
      <c r="J1767">
        <v>0</v>
      </c>
      <c r="K1767" t="s">
        <v>239</v>
      </c>
      <c r="L1767" t="s">
        <v>2186</v>
      </c>
      <c r="M1767" t="s">
        <v>5929</v>
      </c>
      <c r="N1767" t="s">
        <v>254</v>
      </c>
      <c r="O1767" t="s">
        <v>568</v>
      </c>
    </row>
    <row r="1768" spans="1:15" x14ac:dyDescent="0.3">
      <c r="A1768" t="s">
        <v>2831</v>
      </c>
      <c r="B1768" t="s">
        <v>2831</v>
      </c>
      <c r="C1768" t="s">
        <v>3627</v>
      </c>
      <c r="D1768" s="47" t="s">
        <v>3448</v>
      </c>
      <c r="E1768" s="47">
        <v>43677.769465393518</v>
      </c>
      <c r="F1768" s="48">
        <v>3.5833333333333335</v>
      </c>
      <c r="G1768" s="49">
        <v>51683</v>
      </c>
      <c r="H1768" t="s">
        <v>238</v>
      </c>
      <c r="I1768">
        <v>0</v>
      </c>
      <c r="J1768">
        <v>0</v>
      </c>
      <c r="K1768" t="s">
        <v>246</v>
      </c>
      <c r="L1768" t="s">
        <v>2186</v>
      </c>
      <c r="M1768" t="s">
        <v>3628</v>
      </c>
      <c r="N1768" t="s">
        <v>254</v>
      </c>
      <c r="O1768" t="s">
        <v>568</v>
      </c>
    </row>
    <row r="1769" spans="1:15" x14ac:dyDescent="0.3">
      <c r="A1769" t="s">
        <v>2831</v>
      </c>
      <c r="B1769" t="s">
        <v>2831</v>
      </c>
      <c r="C1769" t="s">
        <v>6274</v>
      </c>
      <c r="D1769" s="47" t="s">
        <v>5546</v>
      </c>
      <c r="E1769" s="47">
        <v>43677.532064236111</v>
      </c>
      <c r="F1769" s="48">
        <v>3.5833333333333335</v>
      </c>
      <c r="G1769" s="49">
        <v>8111</v>
      </c>
      <c r="H1769" t="s">
        <v>238</v>
      </c>
      <c r="I1769">
        <v>0</v>
      </c>
      <c r="J1769">
        <v>0</v>
      </c>
      <c r="K1769" t="s">
        <v>246</v>
      </c>
      <c r="L1769" t="s">
        <v>2186</v>
      </c>
      <c r="M1769" t="s">
        <v>6275</v>
      </c>
      <c r="N1769" t="s">
        <v>254</v>
      </c>
      <c r="O1769" t="s">
        <v>568</v>
      </c>
    </row>
    <row r="1770" spans="1:15" x14ac:dyDescent="0.3">
      <c r="A1770" t="s">
        <v>2831</v>
      </c>
      <c r="B1770" t="s">
        <v>2831</v>
      </c>
      <c r="C1770" t="s">
        <v>6468</v>
      </c>
      <c r="D1770" s="47" t="s">
        <v>6302</v>
      </c>
      <c r="E1770" s="47">
        <v>43648.399081747688</v>
      </c>
      <c r="F1770" s="48">
        <v>3.5833333333333335</v>
      </c>
      <c r="G1770" s="49">
        <v>108027</v>
      </c>
      <c r="H1770" t="s">
        <v>249</v>
      </c>
      <c r="I1770">
        <v>0</v>
      </c>
      <c r="J1770">
        <v>0</v>
      </c>
      <c r="K1770" t="s">
        <v>242</v>
      </c>
      <c r="L1770" t="s">
        <v>2176</v>
      </c>
      <c r="M1770" t="s">
        <v>2936</v>
      </c>
      <c r="N1770" t="s">
        <v>254</v>
      </c>
      <c r="O1770" t="s">
        <v>568</v>
      </c>
    </row>
    <row r="1771" spans="1:15" x14ac:dyDescent="0.3">
      <c r="A1771" t="s">
        <v>2831</v>
      </c>
      <c r="B1771" t="s">
        <v>2831</v>
      </c>
      <c r="C1771" t="s">
        <v>6720</v>
      </c>
      <c r="D1771" s="47" t="s">
        <v>2480</v>
      </c>
      <c r="E1771" s="47">
        <v>43664.514503703707</v>
      </c>
      <c r="F1771" s="48">
        <v>3.5833333333333335</v>
      </c>
      <c r="G1771" s="49">
        <v>62626</v>
      </c>
      <c r="H1771" t="s">
        <v>249</v>
      </c>
      <c r="I1771">
        <v>0</v>
      </c>
      <c r="J1771">
        <v>0</v>
      </c>
      <c r="K1771" t="s">
        <v>246</v>
      </c>
      <c r="L1771" t="s">
        <v>2173</v>
      </c>
      <c r="M1771" t="s">
        <v>6721</v>
      </c>
      <c r="N1771" t="s">
        <v>254</v>
      </c>
      <c r="O1771" t="s">
        <v>568</v>
      </c>
    </row>
    <row r="1772" spans="1:15" x14ac:dyDescent="0.3">
      <c r="A1772" t="s">
        <v>2831</v>
      </c>
      <c r="B1772" t="s">
        <v>2831</v>
      </c>
      <c r="C1772" t="s">
        <v>6726</v>
      </c>
      <c r="D1772" s="47" t="s">
        <v>2662</v>
      </c>
      <c r="E1772" s="47">
        <v>43677.387178437501</v>
      </c>
      <c r="F1772" s="48">
        <v>3.5833333333333335</v>
      </c>
      <c r="G1772" s="49">
        <v>36333</v>
      </c>
      <c r="H1772" t="s">
        <v>249</v>
      </c>
      <c r="I1772">
        <v>0</v>
      </c>
      <c r="J1772">
        <v>0</v>
      </c>
      <c r="K1772" t="s">
        <v>242</v>
      </c>
      <c r="L1772" t="s">
        <v>2176</v>
      </c>
      <c r="M1772" t="s">
        <v>6727</v>
      </c>
      <c r="N1772" t="s">
        <v>254</v>
      </c>
      <c r="O1772" t="s">
        <v>568</v>
      </c>
    </row>
    <row r="1773" spans="1:15" x14ac:dyDescent="0.3">
      <c r="A1773" t="s">
        <v>2831</v>
      </c>
      <c r="B1773" t="s">
        <v>2831</v>
      </c>
      <c r="C1773" t="s">
        <v>3108</v>
      </c>
      <c r="D1773" s="47" t="s">
        <v>2966</v>
      </c>
      <c r="E1773" s="47">
        <v>43673.493942673609</v>
      </c>
      <c r="F1773" s="48">
        <v>3.5833333333333335</v>
      </c>
      <c r="G1773" s="49">
        <v>36660</v>
      </c>
      <c r="H1773" t="s">
        <v>238</v>
      </c>
      <c r="I1773">
        <v>0</v>
      </c>
      <c r="J1773">
        <v>0</v>
      </c>
      <c r="K1773" t="s">
        <v>241</v>
      </c>
      <c r="L1773" t="s">
        <v>2160</v>
      </c>
      <c r="M1773" t="s">
        <v>2936</v>
      </c>
      <c r="N1773" t="s">
        <v>254</v>
      </c>
      <c r="O1773" t="s">
        <v>568</v>
      </c>
    </row>
    <row r="1774" spans="1:15" x14ac:dyDescent="0.3">
      <c r="A1774" t="s">
        <v>2831</v>
      </c>
      <c r="B1774" t="s">
        <v>2831</v>
      </c>
      <c r="C1774" t="s">
        <v>7003</v>
      </c>
      <c r="D1774" s="47" t="s">
        <v>5659</v>
      </c>
      <c r="E1774" s="47">
        <v>43664.504898645835</v>
      </c>
      <c r="F1774" s="48">
        <v>3.5833333333333335</v>
      </c>
      <c r="G1774" s="49">
        <v>163265</v>
      </c>
      <c r="H1774" t="s">
        <v>249</v>
      </c>
      <c r="I1774">
        <v>0</v>
      </c>
      <c r="J1774">
        <v>0</v>
      </c>
      <c r="K1774" t="s">
        <v>246</v>
      </c>
      <c r="L1774" t="s">
        <v>2186</v>
      </c>
      <c r="M1774" t="s">
        <v>7004</v>
      </c>
      <c r="N1774" t="s">
        <v>254</v>
      </c>
      <c r="O1774" t="s">
        <v>568</v>
      </c>
    </row>
    <row r="1775" spans="1:15" x14ac:dyDescent="0.3">
      <c r="A1775" t="s">
        <v>2831</v>
      </c>
      <c r="B1775" t="s">
        <v>2831</v>
      </c>
      <c r="C1775" t="s">
        <v>7140</v>
      </c>
      <c r="D1775" s="47" t="s">
        <v>5945</v>
      </c>
      <c r="E1775" s="47">
        <v>43661.663108298613</v>
      </c>
      <c r="F1775" s="48">
        <v>3.5833333333333335</v>
      </c>
      <c r="G1775" s="49">
        <v>96004</v>
      </c>
      <c r="H1775" t="s">
        <v>238</v>
      </c>
      <c r="I1775">
        <v>0</v>
      </c>
      <c r="J1775">
        <v>0</v>
      </c>
      <c r="K1775" t="s">
        <v>241</v>
      </c>
      <c r="L1775" t="s">
        <v>2186</v>
      </c>
      <c r="M1775" t="s">
        <v>7141</v>
      </c>
      <c r="N1775" t="s">
        <v>254</v>
      </c>
      <c r="O1775" t="s">
        <v>568</v>
      </c>
    </row>
    <row r="1776" spans="1:15" x14ac:dyDescent="0.3">
      <c r="A1776" t="s">
        <v>2831</v>
      </c>
      <c r="B1776" t="s">
        <v>2831</v>
      </c>
      <c r="C1776" t="s">
        <v>3585</v>
      </c>
      <c r="D1776" s="47" t="s">
        <v>3443</v>
      </c>
      <c r="E1776" s="47">
        <v>43647.6318221412</v>
      </c>
      <c r="F1776" s="48">
        <v>3.5833333333333335</v>
      </c>
      <c r="G1776" s="49">
        <v>50462</v>
      </c>
      <c r="H1776" t="s">
        <v>238</v>
      </c>
      <c r="I1776">
        <v>0</v>
      </c>
      <c r="J1776">
        <v>0</v>
      </c>
      <c r="K1776" t="s">
        <v>242</v>
      </c>
      <c r="L1776" t="s">
        <v>2186</v>
      </c>
      <c r="M1776" t="s">
        <v>3586</v>
      </c>
      <c r="N1776" t="s">
        <v>254</v>
      </c>
      <c r="O1776" t="s">
        <v>568</v>
      </c>
    </row>
    <row r="1777" spans="1:15" x14ac:dyDescent="0.3">
      <c r="A1777" t="s">
        <v>2831</v>
      </c>
      <c r="B1777" t="s">
        <v>2831</v>
      </c>
      <c r="C1777" t="s">
        <v>3470</v>
      </c>
      <c r="D1777" s="47" t="s">
        <v>3422</v>
      </c>
      <c r="E1777" s="47">
        <v>43666.554616469904</v>
      </c>
      <c r="F1777" s="48">
        <v>3.5833333333333335</v>
      </c>
      <c r="G1777" s="49">
        <v>28029</v>
      </c>
      <c r="H1777" t="s">
        <v>238</v>
      </c>
      <c r="I1777">
        <v>0</v>
      </c>
      <c r="J1777">
        <v>0</v>
      </c>
      <c r="K1777" t="s">
        <v>242</v>
      </c>
      <c r="L1777" t="s">
        <v>2186</v>
      </c>
      <c r="M1777" t="s">
        <v>3471</v>
      </c>
      <c r="N1777" t="s">
        <v>254</v>
      </c>
      <c r="O1777" t="s">
        <v>568</v>
      </c>
    </row>
    <row r="1778" spans="1:15" x14ac:dyDescent="0.3">
      <c r="A1778" t="s">
        <v>2831</v>
      </c>
      <c r="B1778" t="s">
        <v>2831</v>
      </c>
      <c r="C1778" t="s">
        <v>5043</v>
      </c>
      <c r="D1778" s="47" t="s">
        <v>2632</v>
      </c>
      <c r="E1778" s="47">
        <v>43675.65166635417</v>
      </c>
      <c r="F1778" s="48">
        <v>3.5833333333333335</v>
      </c>
      <c r="G1778" s="49">
        <v>21411</v>
      </c>
      <c r="H1778" t="s">
        <v>238</v>
      </c>
      <c r="I1778">
        <v>0</v>
      </c>
      <c r="J1778">
        <v>0</v>
      </c>
      <c r="K1778" t="s">
        <v>246</v>
      </c>
      <c r="L1778" t="s">
        <v>2160</v>
      </c>
      <c r="M1778" t="s">
        <v>5044</v>
      </c>
      <c r="N1778" t="s">
        <v>254</v>
      </c>
      <c r="O1778" t="s">
        <v>568</v>
      </c>
    </row>
    <row r="1779" spans="1:15" x14ac:dyDescent="0.3">
      <c r="A1779" t="s">
        <v>2831</v>
      </c>
      <c r="B1779" t="s">
        <v>2831</v>
      </c>
      <c r="C1779" t="s">
        <v>7253</v>
      </c>
      <c r="D1779" s="47" t="s">
        <v>5478</v>
      </c>
      <c r="E1779" s="47">
        <v>43676.426753043983</v>
      </c>
      <c r="F1779" s="48">
        <v>3.5833333333333335</v>
      </c>
      <c r="G1779" s="49">
        <v>44112</v>
      </c>
      <c r="H1779" t="s">
        <v>238</v>
      </c>
      <c r="I1779">
        <v>0</v>
      </c>
      <c r="J1779">
        <v>0</v>
      </c>
      <c r="K1779" t="s">
        <v>246</v>
      </c>
      <c r="L1779" t="s">
        <v>2186</v>
      </c>
      <c r="M1779" t="s">
        <v>7254</v>
      </c>
      <c r="N1779" t="s">
        <v>254</v>
      </c>
      <c r="O1779" t="s">
        <v>568</v>
      </c>
    </row>
    <row r="1780" spans="1:15" x14ac:dyDescent="0.3">
      <c r="A1780" t="s">
        <v>2831</v>
      </c>
      <c r="B1780" t="s">
        <v>2831</v>
      </c>
      <c r="C1780" t="s">
        <v>7405</v>
      </c>
      <c r="D1780" s="47" t="s">
        <v>2494</v>
      </c>
      <c r="E1780" s="47">
        <v>43647.715208182868</v>
      </c>
      <c r="F1780" s="48">
        <v>3.5833333333333335</v>
      </c>
      <c r="G1780" s="49">
        <v>21164</v>
      </c>
      <c r="H1780" t="s">
        <v>238</v>
      </c>
      <c r="I1780">
        <v>0</v>
      </c>
      <c r="J1780">
        <v>0</v>
      </c>
      <c r="K1780" t="s">
        <v>236</v>
      </c>
      <c r="L1780" t="s">
        <v>2160</v>
      </c>
      <c r="M1780" t="s">
        <v>7406</v>
      </c>
      <c r="N1780" t="s">
        <v>254</v>
      </c>
      <c r="O1780" t="s">
        <v>568</v>
      </c>
    </row>
    <row r="1781" spans="1:15" x14ac:dyDescent="0.3">
      <c r="A1781" t="s">
        <v>2831</v>
      </c>
      <c r="B1781" t="s">
        <v>2831</v>
      </c>
      <c r="C1781" t="s">
        <v>7512</v>
      </c>
      <c r="D1781" s="47" t="s">
        <v>5587</v>
      </c>
      <c r="E1781" s="47">
        <v>43677.578171724534</v>
      </c>
      <c r="F1781" s="48">
        <v>3.5833333333333335</v>
      </c>
      <c r="G1781" s="49">
        <v>36676</v>
      </c>
      <c r="H1781" t="s">
        <v>238</v>
      </c>
      <c r="I1781">
        <v>0</v>
      </c>
      <c r="J1781">
        <v>0</v>
      </c>
      <c r="K1781" t="s">
        <v>242</v>
      </c>
      <c r="L1781" t="s">
        <v>2186</v>
      </c>
      <c r="M1781" t="s">
        <v>7513</v>
      </c>
      <c r="N1781" t="s">
        <v>254</v>
      </c>
      <c r="O1781" t="s">
        <v>568</v>
      </c>
    </row>
    <row r="1782" spans="1:15" x14ac:dyDescent="0.3">
      <c r="A1782" t="s">
        <v>2831</v>
      </c>
      <c r="B1782" t="s">
        <v>2831</v>
      </c>
      <c r="C1782" t="s">
        <v>4034</v>
      </c>
      <c r="D1782" s="47" t="s">
        <v>3392</v>
      </c>
      <c r="E1782" s="47">
        <v>43663.70120520833</v>
      </c>
      <c r="F1782" s="48">
        <v>3.5833333333333335</v>
      </c>
      <c r="G1782" s="49">
        <v>80292</v>
      </c>
      <c r="H1782" t="s">
        <v>238</v>
      </c>
      <c r="I1782">
        <v>0</v>
      </c>
      <c r="J1782">
        <v>0</v>
      </c>
      <c r="K1782" t="s">
        <v>246</v>
      </c>
      <c r="L1782" t="s">
        <v>2186</v>
      </c>
      <c r="M1782" t="s">
        <v>4035</v>
      </c>
      <c r="N1782" t="s">
        <v>254</v>
      </c>
      <c r="O1782" t="s">
        <v>568</v>
      </c>
    </row>
    <row r="1783" spans="1:15" x14ac:dyDescent="0.3">
      <c r="A1783" t="s">
        <v>2831</v>
      </c>
      <c r="B1783" t="s">
        <v>2831</v>
      </c>
      <c r="C1783" t="s">
        <v>7720</v>
      </c>
      <c r="D1783" s="47" t="s">
        <v>6196</v>
      </c>
      <c r="E1783" s="47">
        <v>43665.690317442131</v>
      </c>
      <c r="F1783" s="48">
        <v>3.5833333333333335</v>
      </c>
      <c r="G1783" s="49">
        <v>73327</v>
      </c>
      <c r="H1783" t="s">
        <v>238</v>
      </c>
      <c r="I1783">
        <v>0</v>
      </c>
      <c r="J1783">
        <v>0</v>
      </c>
      <c r="K1783" t="s">
        <v>242</v>
      </c>
      <c r="L1783" t="s">
        <v>2186</v>
      </c>
      <c r="M1783" t="s">
        <v>7721</v>
      </c>
      <c r="N1783" t="s">
        <v>2147</v>
      </c>
      <c r="O1783" t="s">
        <v>568</v>
      </c>
    </row>
    <row r="1784" spans="1:15" x14ac:dyDescent="0.3">
      <c r="A1784" t="s">
        <v>2831</v>
      </c>
      <c r="B1784" t="s">
        <v>2831</v>
      </c>
      <c r="C1784" t="s">
        <v>3283</v>
      </c>
      <c r="D1784" s="47" t="s">
        <v>2931</v>
      </c>
      <c r="E1784" s="47">
        <v>43677.846691354163</v>
      </c>
      <c r="F1784" s="48">
        <v>3.5833333333333335</v>
      </c>
      <c r="G1784" s="49">
        <v>37429</v>
      </c>
      <c r="H1784" t="s">
        <v>238</v>
      </c>
      <c r="I1784">
        <v>0</v>
      </c>
      <c r="J1784">
        <v>0</v>
      </c>
      <c r="K1784" t="s">
        <v>246</v>
      </c>
      <c r="L1784" t="s">
        <v>2160</v>
      </c>
      <c r="M1784" t="s">
        <v>2971</v>
      </c>
      <c r="N1784" t="s">
        <v>254</v>
      </c>
      <c r="O1784" t="s">
        <v>568</v>
      </c>
    </row>
    <row r="1785" spans="1:15" x14ac:dyDescent="0.3">
      <c r="A1785" t="s">
        <v>2831</v>
      </c>
      <c r="B1785" t="s">
        <v>2831</v>
      </c>
      <c r="C1785" t="s">
        <v>8031</v>
      </c>
      <c r="D1785" s="47" t="s">
        <v>5832</v>
      </c>
      <c r="E1785" s="47">
        <v>43661.659735416666</v>
      </c>
      <c r="F1785" s="48">
        <v>3.5833333333333335</v>
      </c>
      <c r="G1785" s="49">
        <v>123150</v>
      </c>
      <c r="H1785" t="s">
        <v>238</v>
      </c>
      <c r="I1785">
        <v>0</v>
      </c>
      <c r="J1785">
        <v>0</v>
      </c>
      <c r="K1785" t="s">
        <v>241</v>
      </c>
      <c r="L1785" t="s">
        <v>2186</v>
      </c>
      <c r="M1785" t="s">
        <v>8032</v>
      </c>
      <c r="N1785" t="s">
        <v>254</v>
      </c>
      <c r="O1785" t="s">
        <v>568</v>
      </c>
    </row>
    <row r="1786" spans="1:15" x14ac:dyDescent="0.3">
      <c r="A1786" t="s">
        <v>2831</v>
      </c>
      <c r="B1786" t="s">
        <v>2831</v>
      </c>
      <c r="C1786" t="s">
        <v>8221</v>
      </c>
      <c r="D1786" s="47" t="s">
        <v>5870</v>
      </c>
      <c r="E1786" s="47">
        <v>43664.641323229167</v>
      </c>
      <c r="F1786" s="48">
        <v>3.5833333333333335</v>
      </c>
      <c r="G1786" s="49">
        <v>78461</v>
      </c>
      <c r="H1786" t="s">
        <v>238</v>
      </c>
      <c r="I1786">
        <v>0</v>
      </c>
      <c r="J1786">
        <v>0</v>
      </c>
      <c r="K1786" t="s">
        <v>239</v>
      </c>
      <c r="L1786" t="s">
        <v>2186</v>
      </c>
      <c r="M1786" t="s">
        <v>8222</v>
      </c>
      <c r="N1786" t="s">
        <v>254</v>
      </c>
      <c r="O1786" t="s">
        <v>568</v>
      </c>
    </row>
    <row r="1787" spans="1:15" x14ac:dyDescent="0.3">
      <c r="A1787" t="s">
        <v>2831</v>
      </c>
      <c r="B1787" t="s">
        <v>2831</v>
      </c>
      <c r="C1787" t="s">
        <v>3697</v>
      </c>
      <c r="D1787" s="47" t="s">
        <v>3364</v>
      </c>
      <c r="E1787" s="47">
        <v>43677.842311377317</v>
      </c>
      <c r="F1787" s="48">
        <v>3.5833333333333335</v>
      </c>
      <c r="G1787" s="49">
        <v>49969</v>
      </c>
      <c r="H1787" t="s">
        <v>238</v>
      </c>
      <c r="I1787">
        <v>0</v>
      </c>
      <c r="J1787">
        <v>0</v>
      </c>
      <c r="K1787" t="s">
        <v>236</v>
      </c>
      <c r="L1787" t="s">
        <v>2176</v>
      </c>
      <c r="M1787" t="s">
        <v>3698</v>
      </c>
      <c r="N1787" t="s">
        <v>254</v>
      </c>
      <c r="O1787" t="s">
        <v>568</v>
      </c>
    </row>
    <row r="1788" spans="1:15" x14ac:dyDescent="0.3">
      <c r="A1788" t="s">
        <v>2831</v>
      </c>
      <c r="B1788" t="s">
        <v>2831</v>
      </c>
      <c r="C1788" t="s">
        <v>8282</v>
      </c>
      <c r="D1788" s="47" t="s">
        <v>6698</v>
      </c>
      <c r="E1788" s="47">
        <v>43663.640531597222</v>
      </c>
      <c r="F1788" s="48">
        <v>3.5833333333333335</v>
      </c>
      <c r="G1788" s="49">
        <v>110255</v>
      </c>
      <c r="H1788" t="s">
        <v>238</v>
      </c>
      <c r="I1788">
        <v>0</v>
      </c>
      <c r="J1788">
        <v>0</v>
      </c>
      <c r="K1788" t="s">
        <v>242</v>
      </c>
      <c r="L1788" t="s">
        <v>2186</v>
      </c>
      <c r="M1788" t="s">
        <v>8283</v>
      </c>
      <c r="N1788" t="s">
        <v>254</v>
      </c>
      <c r="O1788" t="s">
        <v>568</v>
      </c>
    </row>
    <row r="1789" spans="1:15" x14ac:dyDescent="0.3">
      <c r="A1789" t="s">
        <v>2831</v>
      </c>
      <c r="B1789" t="s">
        <v>2831</v>
      </c>
      <c r="C1789" t="s">
        <v>3166</v>
      </c>
      <c r="D1789" s="47" t="s">
        <v>3037</v>
      </c>
      <c r="E1789" s="47">
        <v>43666.550617627312</v>
      </c>
      <c r="F1789" s="48">
        <v>3.5833333333333335</v>
      </c>
      <c r="G1789" s="49">
        <v>110369</v>
      </c>
      <c r="H1789" t="s">
        <v>238</v>
      </c>
      <c r="I1789">
        <v>0</v>
      </c>
      <c r="J1789">
        <v>0</v>
      </c>
      <c r="K1789" t="s">
        <v>246</v>
      </c>
      <c r="L1789" t="s">
        <v>2160</v>
      </c>
      <c r="M1789" t="s">
        <v>2941</v>
      </c>
      <c r="N1789" t="s">
        <v>254</v>
      </c>
      <c r="O1789" t="s">
        <v>568</v>
      </c>
    </row>
    <row r="1790" spans="1:15" x14ac:dyDescent="0.3">
      <c r="A1790" t="s">
        <v>2831</v>
      </c>
      <c r="B1790" t="s">
        <v>2831</v>
      </c>
      <c r="C1790" t="s">
        <v>8357</v>
      </c>
      <c r="D1790" s="47" t="s">
        <v>2642</v>
      </c>
      <c r="E1790" s="47">
        <v>43677.727871793984</v>
      </c>
      <c r="F1790" s="48">
        <v>3.5833333333333335</v>
      </c>
      <c r="G1790" s="49">
        <v>83052</v>
      </c>
      <c r="H1790" t="s">
        <v>238</v>
      </c>
      <c r="I1790">
        <v>0</v>
      </c>
      <c r="J1790">
        <v>0</v>
      </c>
      <c r="K1790" t="s">
        <v>242</v>
      </c>
      <c r="L1790" t="s">
        <v>2160</v>
      </c>
      <c r="M1790" t="s">
        <v>8358</v>
      </c>
      <c r="N1790" t="s">
        <v>254</v>
      </c>
      <c r="O1790" t="s">
        <v>568</v>
      </c>
    </row>
    <row r="1791" spans="1:15" x14ac:dyDescent="0.3">
      <c r="A1791" t="s">
        <v>2831</v>
      </c>
      <c r="B1791" t="s">
        <v>2831</v>
      </c>
      <c r="C1791" t="s">
        <v>8367</v>
      </c>
      <c r="D1791" s="47" t="s">
        <v>2644</v>
      </c>
      <c r="E1791" s="47">
        <v>43677.765017013888</v>
      </c>
      <c r="F1791" s="48">
        <v>3.5833333333333335</v>
      </c>
      <c r="G1791" s="49">
        <v>79194</v>
      </c>
      <c r="H1791" t="s">
        <v>238</v>
      </c>
      <c r="I1791">
        <v>0</v>
      </c>
      <c r="J1791">
        <v>0</v>
      </c>
      <c r="K1791" t="s">
        <v>242</v>
      </c>
      <c r="L1791" t="s">
        <v>2160</v>
      </c>
      <c r="M1791" t="s">
        <v>8368</v>
      </c>
      <c r="N1791" t="s">
        <v>254</v>
      </c>
      <c r="O1791" t="s">
        <v>568</v>
      </c>
    </row>
    <row r="1792" spans="1:15" x14ac:dyDescent="0.3">
      <c r="A1792" t="s">
        <v>2831</v>
      </c>
      <c r="B1792" t="s">
        <v>2831</v>
      </c>
      <c r="C1792" t="s">
        <v>4068</v>
      </c>
      <c r="D1792" s="47" t="s">
        <v>3360</v>
      </c>
      <c r="E1792" s="47">
        <v>43675.335543865738</v>
      </c>
      <c r="F1792" s="48">
        <v>3.5833333333333335</v>
      </c>
      <c r="G1792" s="49">
        <v>29710</v>
      </c>
      <c r="H1792" t="s">
        <v>238</v>
      </c>
      <c r="I1792">
        <v>0</v>
      </c>
      <c r="J1792">
        <v>0</v>
      </c>
      <c r="K1792" t="s">
        <v>242</v>
      </c>
      <c r="L1792" t="s">
        <v>2186</v>
      </c>
      <c r="M1792" t="s">
        <v>4069</v>
      </c>
      <c r="N1792" t="s">
        <v>254</v>
      </c>
      <c r="O1792" t="s">
        <v>568</v>
      </c>
    </row>
    <row r="1793" spans="1:15" x14ac:dyDescent="0.3">
      <c r="A1793" t="s">
        <v>2831</v>
      </c>
      <c r="B1793" t="s">
        <v>2831</v>
      </c>
      <c r="C1793" t="s">
        <v>8549</v>
      </c>
      <c r="D1793" s="47" t="s">
        <v>6186</v>
      </c>
      <c r="E1793" s="47">
        <v>43677.429488969909</v>
      </c>
      <c r="F1793" s="48">
        <v>3.5833333333333335</v>
      </c>
      <c r="G1793" s="49">
        <v>99100</v>
      </c>
      <c r="H1793" t="s">
        <v>238</v>
      </c>
      <c r="I1793">
        <v>0</v>
      </c>
      <c r="J1793">
        <v>0</v>
      </c>
      <c r="K1793" t="s">
        <v>241</v>
      </c>
      <c r="L1793" t="s">
        <v>2186</v>
      </c>
      <c r="M1793" t="s">
        <v>8550</v>
      </c>
      <c r="N1793" t="s">
        <v>254</v>
      </c>
      <c r="O1793" t="s">
        <v>568</v>
      </c>
    </row>
    <row r="1794" spans="1:15" x14ac:dyDescent="0.3">
      <c r="A1794" t="s">
        <v>2831</v>
      </c>
      <c r="B1794" t="s">
        <v>2831</v>
      </c>
      <c r="C1794" t="s">
        <v>8604</v>
      </c>
      <c r="D1794" s="47" t="s">
        <v>5896</v>
      </c>
      <c r="E1794" s="47">
        <v>43673.495892974533</v>
      </c>
      <c r="F1794" s="48">
        <v>3.5833333333333335</v>
      </c>
      <c r="G1794" s="49">
        <v>37745</v>
      </c>
      <c r="H1794" t="s">
        <v>238</v>
      </c>
      <c r="I1794">
        <v>0</v>
      </c>
      <c r="J1794">
        <v>0</v>
      </c>
      <c r="K1794" t="s">
        <v>241</v>
      </c>
      <c r="L1794" t="s">
        <v>2186</v>
      </c>
      <c r="M1794" t="s">
        <v>8605</v>
      </c>
      <c r="N1794" t="s">
        <v>254</v>
      </c>
      <c r="O1794" t="s">
        <v>568</v>
      </c>
    </row>
    <row r="1795" spans="1:15" x14ac:dyDescent="0.3">
      <c r="A1795" t="s">
        <v>2831</v>
      </c>
      <c r="B1795" t="s">
        <v>2831</v>
      </c>
      <c r="C1795" t="s">
        <v>8697</v>
      </c>
      <c r="D1795" s="47" t="s">
        <v>5978</v>
      </c>
      <c r="E1795" s="47">
        <v>43673.546240081021</v>
      </c>
      <c r="F1795" s="48">
        <v>3.5833333333333335</v>
      </c>
      <c r="G1795" s="49">
        <v>30331</v>
      </c>
      <c r="H1795" t="s">
        <v>249</v>
      </c>
      <c r="I1795">
        <v>0</v>
      </c>
      <c r="J1795">
        <v>0</v>
      </c>
      <c r="K1795" t="s">
        <v>241</v>
      </c>
      <c r="L1795" t="s">
        <v>2186</v>
      </c>
      <c r="M1795" t="s">
        <v>8698</v>
      </c>
      <c r="N1795" t="s">
        <v>254</v>
      </c>
      <c r="O1795" t="s">
        <v>568</v>
      </c>
    </row>
    <row r="1796" spans="1:15" x14ac:dyDescent="0.3">
      <c r="A1796" t="s">
        <v>2831</v>
      </c>
      <c r="B1796" t="s">
        <v>2831</v>
      </c>
      <c r="C1796" t="s">
        <v>3529</v>
      </c>
      <c r="D1796" s="47" t="s">
        <v>3473</v>
      </c>
      <c r="E1796" s="47">
        <v>43677.608661805556</v>
      </c>
      <c r="F1796" s="48">
        <v>3.5833333333333335</v>
      </c>
      <c r="G1796" s="49">
        <v>49742</v>
      </c>
      <c r="H1796" t="s">
        <v>238</v>
      </c>
      <c r="I1796">
        <v>0</v>
      </c>
      <c r="J1796">
        <v>0</v>
      </c>
      <c r="K1796" t="s">
        <v>236</v>
      </c>
      <c r="L1796" t="s">
        <v>2160</v>
      </c>
      <c r="M1796" t="s">
        <v>3530</v>
      </c>
      <c r="N1796" t="s">
        <v>254</v>
      </c>
      <c r="O1796" t="s">
        <v>568</v>
      </c>
    </row>
    <row r="1797" spans="1:15" x14ac:dyDescent="0.3">
      <c r="A1797" t="s">
        <v>2831</v>
      </c>
      <c r="B1797" t="s">
        <v>2831</v>
      </c>
      <c r="C1797" t="s">
        <v>8769</v>
      </c>
      <c r="D1797" s="47" t="s">
        <v>5832</v>
      </c>
      <c r="E1797" s="47">
        <v>43677.804711111108</v>
      </c>
      <c r="F1797" s="48">
        <v>3.5833333333333335</v>
      </c>
      <c r="G1797" s="49">
        <v>194753</v>
      </c>
      <c r="H1797" t="s">
        <v>238</v>
      </c>
      <c r="I1797">
        <v>0</v>
      </c>
      <c r="J1797">
        <v>0</v>
      </c>
      <c r="K1797" t="s">
        <v>246</v>
      </c>
      <c r="L1797" t="s">
        <v>2186</v>
      </c>
      <c r="M1797" t="s">
        <v>8770</v>
      </c>
      <c r="N1797" t="s">
        <v>254</v>
      </c>
      <c r="O1797" t="s">
        <v>568</v>
      </c>
    </row>
    <row r="1798" spans="1:15" x14ac:dyDescent="0.3">
      <c r="A1798" t="s">
        <v>2831</v>
      </c>
      <c r="B1798" t="s">
        <v>2831</v>
      </c>
      <c r="C1798" t="s">
        <v>4913</v>
      </c>
      <c r="D1798" s="47" t="s">
        <v>2659</v>
      </c>
      <c r="E1798" s="47">
        <v>43677.707542627315</v>
      </c>
      <c r="F1798" s="48">
        <v>3.5833333333333335</v>
      </c>
      <c r="G1798" s="49">
        <v>207715</v>
      </c>
      <c r="H1798" t="s">
        <v>238</v>
      </c>
      <c r="I1798">
        <v>0</v>
      </c>
      <c r="J1798">
        <v>0</v>
      </c>
      <c r="K1798" t="s">
        <v>236</v>
      </c>
      <c r="L1798" t="s">
        <v>2160</v>
      </c>
      <c r="M1798" t="s">
        <v>4914</v>
      </c>
      <c r="N1798" t="s">
        <v>254</v>
      </c>
      <c r="O1798" t="s">
        <v>568</v>
      </c>
    </row>
    <row r="1799" spans="1:15" x14ac:dyDescent="0.3">
      <c r="A1799" t="s">
        <v>2831</v>
      </c>
      <c r="B1799" t="s">
        <v>2831</v>
      </c>
      <c r="C1799" t="s">
        <v>8890</v>
      </c>
      <c r="D1799" s="47" t="s">
        <v>2707</v>
      </c>
      <c r="E1799" s="47">
        <v>43675.48420697917</v>
      </c>
      <c r="F1799" s="48">
        <v>3.5833333333333335</v>
      </c>
      <c r="G1799" s="49">
        <v>50255</v>
      </c>
      <c r="H1799" t="s">
        <v>249</v>
      </c>
      <c r="I1799">
        <v>0</v>
      </c>
      <c r="J1799">
        <v>0</v>
      </c>
      <c r="K1799" t="s">
        <v>242</v>
      </c>
      <c r="L1799" t="s">
        <v>2160</v>
      </c>
      <c r="M1799" t="s">
        <v>8891</v>
      </c>
      <c r="N1799" t="s">
        <v>254</v>
      </c>
      <c r="O1799" t="s">
        <v>568</v>
      </c>
    </row>
    <row r="1800" spans="1:15" x14ac:dyDescent="0.3">
      <c r="A1800" t="s">
        <v>2831</v>
      </c>
      <c r="B1800" t="s">
        <v>2831</v>
      </c>
      <c r="C1800" t="s">
        <v>9015</v>
      </c>
      <c r="D1800" s="47" t="s">
        <v>2617</v>
      </c>
      <c r="E1800" s="47">
        <v>43647.678904629633</v>
      </c>
      <c r="F1800" s="48">
        <v>3.5833333333333335</v>
      </c>
      <c r="G1800" s="49">
        <v>36499</v>
      </c>
      <c r="H1800" t="s">
        <v>238</v>
      </c>
      <c r="I1800">
        <v>0</v>
      </c>
      <c r="J1800">
        <v>0</v>
      </c>
      <c r="K1800" t="s">
        <v>239</v>
      </c>
      <c r="L1800" t="s">
        <v>2160</v>
      </c>
      <c r="M1800" t="s">
        <v>9016</v>
      </c>
      <c r="N1800" t="s">
        <v>254</v>
      </c>
      <c r="O1800" t="s">
        <v>568</v>
      </c>
    </row>
    <row r="1801" spans="1:15" x14ac:dyDescent="0.3">
      <c r="A1801" t="s">
        <v>2831</v>
      </c>
      <c r="B1801" t="s">
        <v>2831</v>
      </c>
      <c r="C1801" t="s">
        <v>4747</v>
      </c>
      <c r="D1801" s="47" t="s">
        <v>2657</v>
      </c>
      <c r="E1801" s="47">
        <v>43647.768464930552</v>
      </c>
      <c r="F1801" s="48">
        <v>3.5833333333333335</v>
      </c>
      <c r="G1801" s="49">
        <v>36580</v>
      </c>
      <c r="H1801" t="s">
        <v>238</v>
      </c>
      <c r="I1801">
        <v>0</v>
      </c>
      <c r="J1801">
        <v>0</v>
      </c>
      <c r="K1801" t="s">
        <v>236</v>
      </c>
      <c r="L1801" t="s">
        <v>2173</v>
      </c>
      <c r="M1801" t="s">
        <v>4748</v>
      </c>
      <c r="N1801" t="s">
        <v>254</v>
      </c>
      <c r="O1801" t="s">
        <v>568</v>
      </c>
    </row>
    <row r="1802" spans="1:15" x14ac:dyDescent="0.3">
      <c r="A1802" t="s">
        <v>2831</v>
      </c>
      <c r="B1802" t="s">
        <v>2831</v>
      </c>
      <c r="C1802" t="s">
        <v>4859</v>
      </c>
      <c r="D1802" s="47" t="s">
        <v>2659</v>
      </c>
      <c r="E1802" s="47">
        <v>43676.687617858799</v>
      </c>
      <c r="F1802" s="48">
        <v>3.5833333333333335</v>
      </c>
      <c r="G1802" s="49">
        <v>52573</v>
      </c>
      <c r="H1802" t="s">
        <v>238</v>
      </c>
      <c r="I1802">
        <v>0</v>
      </c>
      <c r="J1802">
        <v>0</v>
      </c>
      <c r="K1802" t="s">
        <v>242</v>
      </c>
      <c r="L1802" t="s">
        <v>2160</v>
      </c>
      <c r="M1802" t="s">
        <v>4860</v>
      </c>
      <c r="N1802" t="s">
        <v>254</v>
      </c>
      <c r="O1802" t="s">
        <v>568</v>
      </c>
    </row>
    <row r="1803" spans="1:15" x14ac:dyDescent="0.3">
      <c r="A1803" t="s">
        <v>2831</v>
      </c>
      <c r="B1803" t="s">
        <v>2831</v>
      </c>
      <c r="C1803" t="s">
        <v>9940</v>
      </c>
      <c r="D1803" s="47" t="s">
        <v>6615</v>
      </c>
      <c r="E1803" s="47">
        <v>43658.343949918984</v>
      </c>
      <c r="F1803" s="48">
        <v>3.5833333333333335</v>
      </c>
      <c r="G1803" s="49">
        <v>49806</v>
      </c>
      <c r="H1803" t="s">
        <v>249</v>
      </c>
      <c r="I1803">
        <v>0</v>
      </c>
      <c r="J1803">
        <v>0</v>
      </c>
      <c r="K1803" t="s">
        <v>242</v>
      </c>
      <c r="L1803" t="s">
        <v>1535</v>
      </c>
      <c r="M1803" t="s">
        <v>1535</v>
      </c>
      <c r="N1803" t="s">
        <v>254</v>
      </c>
      <c r="O1803" t="s">
        <v>568</v>
      </c>
    </row>
    <row r="1804" spans="1:15" x14ac:dyDescent="0.3">
      <c r="A1804" t="s">
        <v>2831</v>
      </c>
      <c r="B1804" t="s">
        <v>2831</v>
      </c>
      <c r="C1804" t="s">
        <v>10065</v>
      </c>
      <c r="D1804" s="47" t="s">
        <v>5674</v>
      </c>
      <c r="E1804" s="47">
        <v>43663.699305243055</v>
      </c>
      <c r="F1804" s="48">
        <v>3.5833333333333335</v>
      </c>
      <c r="G1804" s="49">
        <v>85741</v>
      </c>
      <c r="H1804" t="s">
        <v>238</v>
      </c>
      <c r="I1804">
        <v>0</v>
      </c>
      <c r="J1804">
        <v>0</v>
      </c>
      <c r="K1804" t="s">
        <v>241</v>
      </c>
      <c r="L1804" t="s">
        <v>1535</v>
      </c>
      <c r="M1804" t="s">
        <v>1535</v>
      </c>
      <c r="N1804" t="s">
        <v>254</v>
      </c>
      <c r="O1804" t="s">
        <v>568</v>
      </c>
    </row>
    <row r="1805" spans="1:15" x14ac:dyDescent="0.3">
      <c r="A1805" t="s">
        <v>2831</v>
      </c>
      <c r="B1805" t="s">
        <v>2831</v>
      </c>
      <c r="C1805" t="s">
        <v>10142</v>
      </c>
      <c r="D1805" s="47" t="s">
        <v>5503</v>
      </c>
      <c r="E1805" s="47">
        <v>43676.731267476855</v>
      </c>
      <c r="F1805" s="48">
        <v>3.5833333333333335</v>
      </c>
      <c r="G1805" s="49">
        <v>11195</v>
      </c>
      <c r="H1805" t="s">
        <v>249</v>
      </c>
      <c r="I1805">
        <v>0</v>
      </c>
      <c r="J1805">
        <v>0</v>
      </c>
      <c r="K1805" t="s">
        <v>242</v>
      </c>
      <c r="L1805" t="s">
        <v>1535</v>
      </c>
      <c r="M1805" t="s">
        <v>1535</v>
      </c>
      <c r="N1805" t="s">
        <v>254</v>
      </c>
      <c r="O1805" t="s">
        <v>568</v>
      </c>
    </row>
    <row r="1806" spans="1:15" x14ac:dyDescent="0.3">
      <c r="A1806" t="s">
        <v>2831</v>
      </c>
      <c r="B1806" t="s">
        <v>2831</v>
      </c>
      <c r="C1806" t="s">
        <v>10216</v>
      </c>
      <c r="D1806" s="47" t="s">
        <v>5877</v>
      </c>
      <c r="E1806" s="47">
        <v>43647.627924502318</v>
      </c>
      <c r="F1806" s="48">
        <v>3.5833333333333335</v>
      </c>
      <c r="G1806" s="49">
        <v>28975</v>
      </c>
      <c r="H1806" t="s">
        <v>238</v>
      </c>
      <c r="I1806">
        <v>0</v>
      </c>
      <c r="J1806">
        <v>0</v>
      </c>
      <c r="K1806" t="s">
        <v>241</v>
      </c>
      <c r="L1806" t="s">
        <v>2186</v>
      </c>
      <c r="M1806" t="s">
        <v>10217</v>
      </c>
      <c r="N1806" t="s">
        <v>254</v>
      </c>
      <c r="O1806" t="s">
        <v>568</v>
      </c>
    </row>
    <row r="1807" spans="1:15" x14ac:dyDescent="0.3">
      <c r="A1807" t="s">
        <v>2831</v>
      </c>
      <c r="B1807" t="s">
        <v>2831</v>
      </c>
      <c r="C1807" t="s">
        <v>10620</v>
      </c>
      <c r="D1807" s="47" t="s">
        <v>5978</v>
      </c>
      <c r="E1807" s="47">
        <v>43673.489176967596</v>
      </c>
      <c r="F1807" s="48">
        <v>3.5833333333333335</v>
      </c>
      <c r="G1807" s="49">
        <v>58866</v>
      </c>
      <c r="H1807" t="s">
        <v>238</v>
      </c>
      <c r="I1807">
        <v>0</v>
      </c>
      <c r="J1807">
        <v>0</v>
      </c>
      <c r="K1807" t="s">
        <v>242</v>
      </c>
      <c r="L1807" t="s">
        <v>2186</v>
      </c>
      <c r="M1807" t="s">
        <v>10621</v>
      </c>
      <c r="N1807" t="s">
        <v>254</v>
      </c>
      <c r="O1807" t="s">
        <v>568</v>
      </c>
    </row>
    <row r="1808" spans="1:15" x14ac:dyDescent="0.3">
      <c r="A1808" t="s">
        <v>2831</v>
      </c>
      <c r="B1808" t="s">
        <v>2831</v>
      </c>
      <c r="C1808" t="s">
        <v>10696</v>
      </c>
      <c r="D1808" s="47" t="s">
        <v>5530</v>
      </c>
      <c r="E1808" s="47">
        <v>43647.63906559028</v>
      </c>
      <c r="F1808" s="48">
        <v>3.5833333333333335</v>
      </c>
      <c r="G1808" s="49">
        <v>9756</v>
      </c>
      <c r="H1808" t="s">
        <v>238</v>
      </c>
      <c r="I1808">
        <v>0</v>
      </c>
      <c r="J1808">
        <v>0</v>
      </c>
      <c r="K1808" t="s">
        <v>242</v>
      </c>
      <c r="L1808" t="s">
        <v>2186</v>
      </c>
      <c r="M1808" t="s">
        <v>10697</v>
      </c>
      <c r="N1808" t="s">
        <v>254</v>
      </c>
      <c r="O1808" t="s">
        <v>568</v>
      </c>
    </row>
    <row r="1809" spans="1:15" x14ac:dyDescent="0.3">
      <c r="A1809" t="s">
        <v>2831</v>
      </c>
      <c r="B1809" t="s">
        <v>2831</v>
      </c>
      <c r="C1809" t="s">
        <v>10764</v>
      </c>
      <c r="D1809" s="47" t="s">
        <v>5867</v>
      </c>
      <c r="E1809" s="47">
        <v>43676.691829629628</v>
      </c>
      <c r="F1809" s="48">
        <v>3.5833333333333335</v>
      </c>
      <c r="G1809" s="49">
        <v>81013</v>
      </c>
      <c r="H1809" t="s">
        <v>238</v>
      </c>
      <c r="I1809">
        <v>0</v>
      </c>
      <c r="J1809">
        <v>0</v>
      </c>
      <c r="K1809" t="s">
        <v>246</v>
      </c>
      <c r="L1809" t="s">
        <v>2186</v>
      </c>
      <c r="M1809" t="s">
        <v>10765</v>
      </c>
      <c r="N1809" t="s">
        <v>254</v>
      </c>
      <c r="O1809" t="s">
        <v>568</v>
      </c>
    </row>
    <row r="1810" spans="1:15" x14ac:dyDescent="0.3">
      <c r="A1810" t="s">
        <v>2831</v>
      </c>
      <c r="B1810" t="s">
        <v>2831</v>
      </c>
      <c r="C1810" t="s">
        <v>3801</v>
      </c>
      <c r="D1810" s="47" t="s">
        <v>3378</v>
      </c>
      <c r="E1810" s="47">
        <v>43620.647401076392</v>
      </c>
      <c r="F1810" s="48">
        <v>3.6666666666666665</v>
      </c>
      <c r="G1810" s="49">
        <v>53326</v>
      </c>
      <c r="H1810" t="s">
        <v>249</v>
      </c>
      <c r="I1810">
        <v>0</v>
      </c>
      <c r="J1810">
        <v>0</v>
      </c>
      <c r="K1810" t="s">
        <v>242</v>
      </c>
      <c r="L1810" t="s">
        <v>2186</v>
      </c>
      <c r="M1810" t="s">
        <v>3803</v>
      </c>
      <c r="N1810" t="s">
        <v>254</v>
      </c>
      <c r="O1810" t="s">
        <v>568</v>
      </c>
    </row>
    <row r="1811" spans="1:15" x14ac:dyDescent="0.3">
      <c r="A1811" t="s">
        <v>2831</v>
      </c>
      <c r="B1811" t="s">
        <v>2831</v>
      </c>
      <c r="C1811" t="s">
        <v>5658</v>
      </c>
      <c r="D1811" s="47" t="s">
        <v>5659</v>
      </c>
      <c r="E1811" s="47">
        <v>43634.668983645832</v>
      </c>
      <c r="F1811" s="48">
        <v>3.6666666666666665</v>
      </c>
      <c r="G1811" s="49">
        <v>50343</v>
      </c>
      <c r="H1811" t="s">
        <v>238</v>
      </c>
      <c r="I1811">
        <v>0</v>
      </c>
      <c r="J1811">
        <v>0</v>
      </c>
      <c r="K1811" t="s">
        <v>246</v>
      </c>
      <c r="L1811" t="s">
        <v>2186</v>
      </c>
      <c r="M1811" t="s">
        <v>5660</v>
      </c>
      <c r="N1811" t="s">
        <v>254</v>
      </c>
      <c r="O1811" t="s">
        <v>568</v>
      </c>
    </row>
    <row r="1812" spans="1:15" x14ac:dyDescent="0.3">
      <c r="A1812" t="s">
        <v>2831</v>
      </c>
      <c r="B1812" t="s">
        <v>2831</v>
      </c>
      <c r="C1812" t="s">
        <v>5676</v>
      </c>
      <c r="D1812" s="47" t="s">
        <v>5549</v>
      </c>
      <c r="E1812" s="47">
        <v>43636.347782407407</v>
      </c>
      <c r="F1812" s="48">
        <v>3.6666666666666665</v>
      </c>
      <c r="G1812" s="49">
        <v>63068</v>
      </c>
      <c r="H1812" t="s">
        <v>238</v>
      </c>
      <c r="I1812">
        <v>0</v>
      </c>
      <c r="J1812">
        <v>0</v>
      </c>
      <c r="K1812" t="s">
        <v>242</v>
      </c>
      <c r="L1812" t="s">
        <v>2186</v>
      </c>
      <c r="M1812" t="s">
        <v>5677</v>
      </c>
      <c r="N1812" t="s">
        <v>2147</v>
      </c>
      <c r="O1812" t="s">
        <v>568</v>
      </c>
    </row>
    <row r="1813" spans="1:15" x14ac:dyDescent="0.3">
      <c r="A1813" t="s">
        <v>2831</v>
      </c>
      <c r="B1813" t="s">
        <v>2831</v>
      </c>
      <c r="C1813" t="s">
        <v>5850</v>
      </c>
      <c r="D1813" s="47" t="s">
        <v>5817</v>
      </c>
      <c r="E1813" s="47">
        <v>43633.663579282409</v>
      </c>
      <c r="F1813" s="48">
        <v>3.6666666666666665</v>
      </c>
      <c r="G1813" s="49">
        <v>62067</v>
      </c>
      <c r="H1813" t="s">
        <v>238</v>
      </c>
      <c r="I1813">
        <v>0</v>
      </c>
      <c r="J1813">
        <v>0</v>
      </c>
      <c r="K1813" t="s">
        <v>241</v>
      </c>
      <c r="L1813" t="s">
        <v>2186</v>
      </c>
      <c r="M1813" t="s">
        <v>5851</v>
      </c>
      <c r="N1813" t="s">
        <v>254</v>
      </c>
      <c r="O1813" t="s">
        <v>568</v>
      </c>
    </row>
    <row r="1814" spans="1:15" x14ac:dyDescent="0.3">
      <c r="A1814" t="s">
        <v>2831</v>
      </c>
      <c r="B1814" t="s">
        <v>2831</v>
      </c>
      <c r="C1814" t="s">
        <v>6289</v>
      </c>
      <c r="D1814" s="47" t="s">
        <v>6290</v>
      </c>
      <c r="E1814" s="47">
        <v>43645.414266354164</v>
      </c>
      <c r="F1814" s="48">
        <v>3.6666666666666665</v>
      </c>
      <c r="G1814" s="49">
        <v>109506</v>
      </c>
      <c r="H1814" t="s">
        <v>249</v>
      </c>
      <c r="I1814">
        <v>0</v>
      </c>
      <c r="J1814">
        <v>0</v>
      </c>
      <c r="K1814" t="s">
        <v>242</v>
      </c>
      <c r="L1814" t="s">
        <v>2186</v>
      </c>
      <c r="M1814" t="s">
        <v>6291</v>
      </c>
      <c r="N1814" t="s">
        <v>254</v>
      </c>
      <c r="O1814" t="s">
        <v>568</v>
      </c>
    </row>
    <row r="1815" spans="1:15" x14ac:dyDescent="0.3">
      <c r="A1815" t="s">
        <v>2831</v>
      </c>
      <c r="B1815" t="s">
        <v>2831</v>
      </c>
      <c r="C1815" t="s">
        <v>4153</v>
      </c>
      <c r="D1815" s="47" t="s">
        <v>3411</v>
      </c>
      <c r="E1815" s="47">
        <v>43624.414483136577</v>
      </c>
      <c r="F1815" s="48">
        <v>3.6666666666666665</v>
      </c>
      <c r="G1815" s="49">
        <v>53706</v>
      </c>
      <c r="H1815" t="s">
        <v>249</v>
      </c>
      <c r="I1815">
        <v>0</v>
      </c>
      <c r="J1815">
        <v>0</v>
      </c>
      <c r="K1815" t="s">
        <v>246</v>
      </c>
      <c r="L1815" t="s">
        <v>2186</v>
      </c>
      <c r="M1815" t="s">
        <v>4154</v>
      </c>
      <c r="N1815" t="s">
        <v>254</v>
      </c>
      <c r="O1815" t="s">
        <v>568</v>
      </c>
    </row>
    <row r="1816" spans="1:15" x14ac:dyDescent="0.3">
      <c r="A1816" t="s">
        <v>2831</v>
      </c>
      <c r="B1816" t="s">
        <v>2831</v>
      </c>
      <c r="C1816" t="s">
        <v>4190</v>
      </c>
      <c r="D1816" s="47" t="s">
        <v>3453</v>
      </c>
      <c r="E1816" s="47">
        <v>43623.436751307869</v>
      </c>
      <c r="F1816" s="48">
        <v>3.6666666666666665</v>
      </c>
      <c r="G1816" s="49">
        <v>60587</v>
      </c>
      <c r="H1816" t="s">
        <v>238</v>
      </c>
      <c r="I1816">
        <v>0</v>
      </c>
      <c r="J1816">
        <v>0</v>
      </c>
      <c r="K1816" t="s">
        <v>236</v>
      </c>
      <c r="L1816" t="s">
        <v>2186</v>
      </c>
      <c r="M1816" t="s">
        <v>4192</v>
      </c>
      <c r="N1816" t="s">
        <v>254</v>
      </c>
      <c r="O1816" t="s">
        <v>568</v>
      </c>
    </row>
    <row r="1817" spans="1:15" x14ac:dyDescent="0.3">
      <c r="A1817" t="s">
        <v>2831</v>
      </c>
      <c r="B1817" t="s">
        <v>2831</v>
      </c>
      <c r="C1817" t="s">
        <v>7085</v>
      </c>
      <c r="D1817" s="47" t="s">
        <v>5541</v>
      </c>
      <c r="E1817" s="47">
        <v>43634.68612554398</v>
      </c>
      <c r="F1817" s="48">
        <v>3.6666666666666665</v>
      </c>
      <c r="G1817" s="49">
        <v>129272</v>
      </c>
      <c r="H1817" t="s">
        <v>249</v>
      </c>
      <c r="I1817">
        <v>0</v>
      </c>
      <c r="J1817">
        <v>0</v>
      </c>
      <c r="K1817" t="s">
        <v>246</v>
      </c>
      <c r="L1817" t="s">
        <v>2186</v>
      </c>
      <c r="M1817" t="s">
        <v>7086</v>
      </c>
      <c r="N1817" t="s">
        <v>254</v>
      </c>
      <c r="O1817" t="s">
        <v>568</v>
      </c>
    </row>
    <row r="1818" spans="1:15" x14ac:dyDescent="0.3">
      <c r="A1818" t="s">
        <v>2831</v>
      </c>
      <c r="B1818" t="s">
        <v>2831</v>
      </c>
      <c r="C1818" t="s">
        <v>7389</v>
      </c>
      <c r="D1818" s="47" t="s">
        <v>5530</v>
      </c>
      <c r="E1818" s="47">
        <v>43633.62311177083</v>
      </c>
      <c r="F1818" s="48">
        <v>3.6666666666666665</v>
      </c>
      <c r="G1818" s="49">
        <v>75742</v>
      </c>
      <c r="H1818" t="s">
        <v>238</v>
      </c>
      <c r="I1818">
        <v>0</v>
      </c>
      <c r="J1818">
        <v>0</v>
      </c>
      <c r="K1818" t="s">
        <v>246</v>
      </c>
      <c r="L1818" t="s">
        <v>2186</v>
      </c>
      <c r="M1818" t="s">
        <v>7390</v>
      </c>
      <c r="N1818" t="s">
        <v>254</v>
      </c>
      <c r="O1818" t="s">
        <v>568</v>
      </c>
    </row>
    <row r="1819" spans="1:15" x14ac:dyDescent="0.3">
      <c r="A1819" t="s">
        <v>2831</v>
      </c>
      <c r="B1819" t="s">
        <v>2831</v>
      </c>
      <c r="C1819" t="s">
        <v>7578</v>
      </c>
      <c r="D1819" s="47" t="s">
        <v>5486</v>
      </c>
      <c r="E1819" s="47">
        <v>43643.715897766204</v>
      </c>
      <c r="F1819" s="48">
        <v>3.6666666666666665</v>
      </c>
      <c r="G1819" s="49">
        <v>77235</v>
      </c>
      <c r="H1819" t="s">
        <v>238</v>
      </c>
      <c r="I1819">
        <v>0</v>
      </c>
      <c r="J1819">
        <v>0</v>
      </c>
      <c r="K1819" t="s">
        <v>242</v>
      </c>
      <c r="L1819" t="s">
        <v>2186</v>
      </c>
      <c r="M1819" t="s">
        <v>7579</v>
      </c>
      <c r="N1819" t="s">
        <v>254</v>
      </c>
      <c r="O1819" t="s">
        <v>568</v>
      </c>
    </row>
    <row r="1820" spans="1:15" x14ac:dyDescent="0.3">
      <c r="A1820" t="s">
        <v>2831</v>
      </c>
      <c r="B1820" t="s">
        <v>2831</v>
      </c>
      <c r="C1820" t="s">
        <v>5246</v>
      </c>
      <c r="D1820" s="47" t="s">
        <v>2660</v>
      </c>
      <c r="E1820" s="47">
        <v>43635.670346261577</v>
      </c>
      <c r="F1820" s="48">
        <v>3.6666666666666665</v>
      </c>
      <c r="G1820" s="49">
        <v>105338</v>
      </c>
      <c r="H1820" t="s">
        <v>238</v>
      </c>
      <c r="I1820">
        <v>0</v>
      </c>
      <c r="J1820">
        <v>0</v>
      </c>
      <c r="K1820" t="s">
        <v>246</v>
      </c>
      <c r="L1820" t="s">
        <v>2160</v>
      </c>
      <c r="M1820" t="s">
        <v>5247</v>
      </c>
      <c r="N1820" t="s">
        <v>254</v>
      </c>
      <c r="O1820" t="s">
        <v>568</v>
      </c>
    </row>
    <row r="1821" spans="1:15" x14ac:dyDescent="0.3">
      <c r="A1821" t="s">
        <v>2831</v>
      </c>
      <c r="B1821" t="s">
        <v>2831</v>
      </c>
      <c r="C1821" t="s">
        <v>3180</v>
      </c>
      <c r="D1821" s="47" t="s">
        <v>2991</v>
      </c>
      <c r="E1821" s="47">
        <v>43633.329506481481</v>
      </c>
      <c r="F1821" s="48">
        <v>3.6666666666666665</v>
      </c>
      <c r="G1821" s="49">
        <v>44244</v>
      </c>
      <c r="H1821" t="s">
        <v>238</v>
      </c>
      <c r="I1821">
        <v>0</v>
      </c>
      <c r="J1821">
        <v>0</v>
      </c>
      <c r="K1821" t="s">
        <v>236</v>
      </c>
      <c r="L1821" t="s">
        <v>2160</v>
      </c>
      <c r="M1821" t="s">
        <v>2925</v>
      </c>
      <c r="N1821" t="s">
        <v>254</v>
      </c>
      <c r="O1821" t="s">
        <v>568</v>
      </c>
    </row>
    <row r="1822" spans="1:15" x14ac:dyDescent="0.3">
      <c r="A1822" t="s">
        <v>2831</v>
      </c>
      <c r="B1822" t="s">
        <v>2831</v>
      </c>
      <c r="C1822" t="s">
        <v>3632</v>
      </c>
      <c r="D1822" s="47" t="s">
        <v>3619</v>
      </c>
      <c r="E1822" s="47">
        <v>43633.446269525462</v>
      </c>
      <c r="F1822" s="48">
        <v>3.6666666666666665</v>
      </c>
      <c r="G1822" s="49">
        <v>68078</v>
      </c>
      <c r="H1822" t="s">
        <v>238</v>
      </c>
      <c r="I1822">
        <v>0</v>
      </c>
      <c r="J1822">
        <v>0</v>
      </c>
      <c r="K1822" t="s">
        <v>236</v>
      </c>
      <c r="L1822" t="s">
        <v>2186</v>
      </c>
      <c r="M1822" t="s">
        <v>3633</v>
      </c>
      <c r="N1822" t="s">
        <v>254</v>
      </c>
      <c r="O1822" t="s">
        <v>568</v>
      </c>
    </row>
    <row r="1823" spans="1:15" x14ac:dyDescent="0.3">
      <c r="A1823" t="s">
        <v>2831</v>
      </c>
      <c r="B1823" t="s">
        <v>2831</v>
      </c>
      <c r="C1823" t="s">
        <v>4186</v>
      </c>
      <c r="D1823" s="47" t="s">
        <v>3375</v>
      </c>
      <c r="E1823" s="47">
        <v>43634.445369525463</v>
      </c>
      <c r="F1823" s="48">
        <v>3.6666666666666665</v>
      </c>
      <c r="G1823" s="49">
        <v>44998</v>
      </c>
      <c r="H1823" t="s">
        <v>238</v>
      </c>
      <c r="I1823">
        <v>0</v>
      </c>
      <c r="J1823">
        <v>0</v>
      </c>
      <c r="K1823" t="s">
        <v>236</v>
      </c>
      <c r="L1823" t="s">
        <v>2186</v>
      </c>
      <c r="M1823" t="s">
        <v>4187</v>
      </c>
      <c r="N1823" t="s">
        <v>254</v>
      </c>
      <c r="O1823" t="s">
        <v>568</v>
      </c>
    </row>
    <row r="1824" spans="1:15" x14ac:dyDescent="0.3">
      <c r="A1824" t="s">
        <v>2831</v>
      </c>
      <c r="B1824" t="s">
        <v>2831</v>
      </c>
      <c r="C1824" t="s">
        <v>8241</v>
      </c>
      <c r="D1824" s="47" t="s">
        <v>5630</v>
      </c>
      <c r="E1824" s="47">
        <v>43640.7606065625</v>
      </c>
      <c r="F1824" s="48">
        <v>3.6666666666666665</v>
      </c>
      <c r="G1824" s="49">
        <v>20114</v>
      </c>
      <c r="H1824" t="s">
        <v>249</v>
      </c>
      <c r="I1824">
        <v>0</v>
      </c>
      <c r="J1824">
        <v>0</v>
      </c>
      <c r="K1824" t="s">
        <v>241</v>
      </c>
      <c r="L1824" t="s">
        <v>2186</v>
      </c>
      <c r="M1824" t="s">
        <v>8242</v>
      </c>
      <c r="N1824" t="s">
        <v>254</v>
      </c>
      <c r="O1824" t="s">
        <v>568</v>
      </c>
    </row>
    <row r="1825" spans="1:15" x14ac:dyDescent="0.3">
      <c r="A1825" t="s">
        <v>2831</v>
      </c>
      <c r="B1825" t="s">
        <v>2831</v>
      </c>
      <c r="C1825" t="s">
        <v>4488</v>
      </c>
      <c r="D1825" s="47" t="s">
        <v>4375</v>
      </c>
      <c r="E1825" s="47">
        <v>43633.439090775464</v>
      </c>
      <c r="F1825" s="48">
        <v>3.6666666666666665</v>
      </c>
      <c r="G1825" s="49">
        <v>119811</v>
      </c>
      <c r="H1825" t="s">
        <v>238</v>
      </c>
      <c r="I1825">
        <v>0</v>
      </c>
      <c r="J1825">
        <v>0</v>
      </c>
      <c r="K1825" t="s">
        <v>242</v>
      </c>
      <c r="L1825" t="s">
        <v>2176</v>
      </c>
      <c r="M1825" t="s">
        <v>4489</v>
      </c>
      <c r="N1825" t="s">
        <v>254</v>
      </c>
      <c r="O1825" t="s">
        <v>568</v>
      </c>
    </row>
    <row r="1826" spans="1:15" x14ac:dyDescent="0.3">
      <c r="A1826" t="s">
        <v>2831</v>
      </c>
      <c r="B1826" t="s">
        <v>2831</v>
      </c>
      <c r="C1826" t="s">
        <v>5280</v>
      </c>
      <c r="D1826" s="47" t="s">
        <v>2688</v>
      </c>
      <c r="E1826" s="47">
        <v>43645.450967013887</v>
      </c>
      <c r="F1826" s="48">
        <v>3.6666666666666665</v>
      </c>
      <c r="G1826" s="49">
        <v>25709</v>
      </c>
      <c r="H1826" t="s">
        <v>249</v>
      </c>
      <c r="I1826">
        <v>0</v>
      </c>
      <c r="J1826">
        <v>0</v>
      </c>
      <c r="K1826" t="s">
        <v>246</v>
      </c>
      <c r="L1826" t="s">
        <v>2160</v>
      </c>
      <c r="M1826" t="s">
        <v>5281</v>
      </c>
      <c r="N1826" t="s">
        <v>254</v>
      </c>
      <c r="O1826" t="s">
        <v>568</v>
      </c>
    </row>
    <row r="1827" spans="1:15" x14ac:dyDescent="0.3">
      <c r="A1827" t="s">
        <v>2831</v>
      </c>
      <c r="B1827" t="s">
        <v>2831</v>
      </c>
      <c r="C1827" t="s">
        <v>8482</v>
      </c>
      <c r="D1827" s="47" t="s">
        <v>5642</v>
      </c>
      <c r="E1827" s="47">
        <v>43644.333867824076</v>
      </c>
      <c r="F1827" s="48">
        <v>3.6666666666666665</v>
      </c>
      <c r="G1827" s="49">
        <v>273888</v>
      </c>
      <c r="H1827" t="s">
        <v>238</v>
      </c>
      <c r="I1827">
        <v>0</v>
      </c>
      <c r="J1827">
        <v>0</v>
      </c>
      <c r="K1827" t="s">
        <v>241</v>
      </c>
      <c r="L1827" t="s">
        <v>2186</v>
      </c>
      <c r="M1827" t="s">
        <v>8483</v>
      </c>
      <c r="N1827" t="s">
        <v>254</v>
      </c>
      <c r="O1827" t="s">
        <v>568</v>
      </c>
    </row>
    <row r="1828" spans="1:15" x14ac:dyDescent="0.3">
      <c r="A1828" t="s">
        <v>2831</v>
      </c>
      <c r="B1828" t="s">
        <v>2831</v>
      </c>
      <c r="C1828" t="s">
        <v>8491</v>
      </c>
      <c r="D1828" s="47" t="s">
        <v>5645</v>
      </c>
      <c r="E1828" s="47">
        <v>43635.382502395834</v>
      </c>
      <c r="F1828" s="48">
        <v>3.6666666666666665</v>
      </c>
      <c r="G1828" s="49">
        <v>31697</v>
      </c>
      <c r="H1828" t="s">
        <v>238</v>
      </c>
      <c r="I1828">
        <v>0</v>
      </c>
      <c r="J1828">
        <v>0</v>
      </c>
      <c r="K1828" t="s">
        <v>241</v>
      </c>
      <c r="L1828" t="s">
        <v>2186</v>
      </c>
      <c r="M1828" t="s">
        <v>8492</v>
      </c>
      <c r="N1828" t="s">
        <v>254</v>
      </c>
      <c r="O1828" t="s">
        <v>568</v>
      </c>
    </row>
    <row r="1829" spans="1:15" x14ac:dyDescent="0.3">
      <c r="A1829" t="s">
        <v>2831</v>
      </c>
      <c r="B1829" t="s">
        <v>2831</v>
      </c>
      <c r="C1829" t="s">
        <v>8573</v>
      </c>
      <c r="D1829" s="47" t="s">
        <v>5896</v>
      </c>
      <c r="E1829" s="47">
        <v>43644.448345914352</v>
      </c>
      <c r="F1829" s="48">
        <v>3.6666666666666665</v>
      </c>
      <c r="G1829" s="49">
        <v>35111</v>
      </c>
      <c r="H1829" t="s">
        <v>238</v>
      </c>
      <c r="I1829">
        <v>0</v>
      </c>
      <c r="J1829">
        <v>0</v>
      </c>
      <c r="K1829" t="s">
        <v>246</v>
      </c>
      <c r="L1829" t="s">
        <v>2186</v>
      </c>
      <c r="M1829" t="s">
        <v>8574</v>
      </c>
      <c r="N1829" t="s">
        <v>254</v>
      </c>
      <c r="O1829" t="s">
        <v>568</v>
      </c>
    </row>
    <row r="1830" spans="1:15" x14ac:dyDescent="0.3">
      <c r="A1830" t="s">
        <v>2831</v>
      </c>
      <c r="B1830" t="s">
        <v>2831</v>
      </c>
      <c r="C1830" t="s">
        <v>8632</v>
      </c>
      <c r="D1830" s="47" t="s">
        <v>5475</v>
      </c>
      <c r="E1830" s="47">
        <v>43644.491307986114</v>
      </c>
      <c r="F1830" s="48">
        <v>3.6666666666666665</v>
      </c>
      <c r="G1830" s="49">
        <v>27361</v>
      </c>
      <c r="H1830" t="s">
        <v>238</v>
      </c>
      <c r="I1830">
        <v>0</v>
      </c>
      <c r="J1830">
        <v>0</v>
      </c>
      <c r="K1830" t="s">
        <v>246</v>
      </c>
      <c r="L1830" t="s">
        <v>2186</v>
      </c>
      <c r="M1830" t="s">
        <v>8633</v>
      </c>
      <c r="N1830" t="s">
        <v>254</v>
      </c>
      <c r="O1830" t="s">
        <v>568</v>
      </c>
    </row>
    <row r="1831" spans="1:15" x14ac:dyDescent="0.3">
      <c r="A1831" t="s">
        <v>2831</v>
      </c>
      <c r="B1831" t="s">
        <v>2831</v>
      </c>
      <c r="C1831" t="s">
        <v>8657</v>
      </c>
      <c r="D1831" s="47" t="s">
        <v>5689</v>
      </c>
      <c r="E1831" s="47">
        <v>43643.717809803238</v>
      </c>
      <c r="F1831" s="48">
        <v>3.6666666666666665</v>
      </c>
      <c r="G1831" s="49">
        <v>14838</v>
      </c>
      <c r="H1831" t="s">
        <v>238</v>
      </c>
      <c r="I1831">
        <v>0</v>
      </c>
      <c r="J1831">
        <v>0</v>
      </c>
      <c r="K1831" t="s">
        <v>241</v>
      </c>
      <c r="L1831" t="s">
        <v>2186</v>
      </c>
      <c r="M1831" t="s">
        <v>8658</v>
      </c>
      <c r="N1831" t="s">
        <v>254</v>
      </c>
      <c r="O1831" t="s">
        <v>568</v>
      </c>
    </row>
    <row r="1832" spans="1:15" x14ac:dyDescent="0.3">
      <c r="A1832" t="s">
        <v>2831</v>
      </c>
      <c r="B1832" t="s">
        <v>2831</v>
      </c>
      <c r="C1832" t="s">
        <v>8671</v>
      </c>
      <c r="D1832" s="47" t="s">
        <v>5639</v>
      </c>
      <c r="E1832" s="47">
        <v>43633.752445949074</v>
      </c>
      <c r="F1832" s="48">
        <v>3.6666666666666665</v>
      </c>
      <c r="G1832" s="49">
        <v>70682</v>
      </c>
      <c r="H1832" t="s">
        <v>249</v>
      </c>
      <c r="I1832">
        <v>0</v>
      </c>
      <c r="J1832">
        <v>0</v>
      </c>
      <c r="K1832" t="s">
        <v>239</v>
      </c>
      <c r="L1832" t="s">
        <v>2186</v>
      </c>
      <c r="M1832" t="s">
        <v>8672</v>
      </c>
      <c r="N1832" t="s">
        <v>254</v>
      </c>
      <c r="O1832" t="s">
        <v>568</v>
      </c>
    </row>
    <row r="1833" spans="1:15" x14ac:dyDescent="0.3">
      <c r="A1833" t="s">
        <v>2831</v>
      </c>
      <c r="B1833" t="s">
        <v>2831</v>
      </c>
      <c r="C1833" t="s">
        <v>3629</v>
      </c>
      <c r="D1833" s="47" t="s">
        <v>3619</v>
      </c>
      <c r="E1833" s="47">
        <v>43644.710302974534</v>
      </c>
      <c r="F1833" s="48">
        <v>3.6666666666666665</v>
      </c>
      <c r="G1833" s="49">
        <v>64446</v>
      </c>
      <c r="H1833" t="s">
        <v>249</v>
      </c>
      <c r="I1833">
        <v>0</v>
      </c>
      <c r="J1833">
        <v>0</v>
      </c>
      <c r="K1833" t="s">
        <v>246</v>
      </c>
      <c r="L1833" t="s">
        <v>2186</v>
      </c>
      <c r="M1833" t="s">
        <v>3631</v>
      </c>
      <c r="N1833" t="s">
        <v>254</v>
      </c>
      <c r="O1833" t="s">
        <v>568</v>
      </c>
    </row>
    <row r="1834" spans="1:15" x14ac:dyDescent="0.3">
      <c r="A1834" t="s">
        <v>2831</v>
      </c>
      <c r="B1834" t="s">
        <v>2831</v>
      </c>
      <c r="C1834" t="s">
        <v>8810</v>
      </c>
      <c r="D1834" s="47" t="s">
        <v>6203</v>
      </c>
      <c r="E1834" s="47">
        <v>43623.701866284726</v>
      </c>
      <c r="F1834" s="48">
        <v>3.6666666666666665</v>
      </c>
      <c r="G1834" s="49">
        <v>62530</v>
      </c>
      <c r="H1834" t="s">
        <v>238</v>
      </c>
      <c r="I1834">
        <v>0</v>
      </c>
      <c r="J1834">
        <v>0</v>
      </c>
      <c r="K1834" t="s">
        <v>236</v>
      </c>
      <c r="L1834" t="s">
        <v>2186</v>
      </c>
      <c r="M1834" t="s">
        <v>8811</v>
      </c>
      <c r="N1834" t="s">
        <v>254</v>
      </c>
      <c r="O1834" t="s">
        <v>568</v>
      </c>
    </row>
    <row r="1835" spans="1:15" x14ac:dyDescent="0.3">
      <c r="A1835" t="s">
        <v>2831</v>
      </c>
      <c r="B1835" t="s">
        <v>2831</v>
      </c>
      <c r="C1835" t="s">
        <v>4626</v>
      </c>
      <c r="D1835" s="47" t="s">
        <v>4390</v>
      </c>
      <c r="E1835" s="47">
        <v>43628.685890127315</v>
      </c>
      <c r="F1835" s="48">
        <v>3.6666666666666665</v>
      </c>
      <c r="G1835" s="49">
        <v>185923</v>
      </c>
      <c r="H1835" t="s">
        <v>238</v>
      </c>
      <c r="I1835">
        <v>0</v>
      </c>
      <c r="J1835">
        <v>0</v>
      </c>
      <c r="K1835" t="s">
        <v>236</v>
      </c>
      <c r="L1835" t="s">
        <v>2173</v>
      </c>
      <c r="M1835" t="s">
        <v>4627</v>
      </c>
      <c r="N1835" t="s">
        <v>254</v>
      </c>
      <c r="O1835" t="s">
        <v>568</v>
      </c>
    </row>
    <row r="1836" spans="1:15" x14ac:dyDescent="0.3">
      <c r="A1836" t="s">
        <v>2831</v>
      </c>
      <c r="B1836" t="s">
        <v>2831</v>
      </c>
      <c r="C1836" t="s">
        <v>8868</v>
      </c>
      <c r="D1836" s="47" t="s">
        <v>6186</v>
      </c>
      <c r="E1836" s="47">
        <v>43645.413777164351</v>
      </c>
      <c r="F1836" s="48">
        <v>3.6666666666666665</v>
      </c>
      <c r="G1836" s="49">
        <v>64873</v>
      </c>
      <c r="H1836" t="s">
        <v>238</v>
      </c>
      <c r="I1836">
        <v>0</v>
      </c>
      <c r="J1836">
        <v>0</v>
      </c>
      <c r="K1836" t="s">
        <v>241</v>
      </c>
      <c r="L1836" t="s">
        <v>2186</v>
      </c>
      <c r="M1836" t="s">
        <v>8869</v>
      </c>
      <c r="N1836" t="s">
        <v>254</v>
      </c>
      <c r="O1836" t="s">
        <v>568</v>
      </c>
    </row>
    <row r="1837" spans="1:15" x14ac:dyDescent="0.3">
      <c r="A1837" t="s">
        <v>2831</v>
      </c>
      <c r="B1837" t="s">
        <v>2831</v>
      </c>
      <c r="C1837" t="s">
        <v>8965</v>
      </c>
      <c r="D1837" s="47" t="s">
        <v>5701</v>
      </c>
      <c r="E1837" s="47">
        <v>43643.665784525459</v>
      </c>
      <c r="F1837" s="48">
        <v>3.6666666666666665</v>
      </c>
      <c r="G1837" s="49">
        <v>31964</v>
      </c>
      <c r="H1837" t="s">
        <v>238</v>
      </c>
      <c r="I1837">
        <v>0</v>
      </c>
      <c r="J1837">
        <v>0</v>
      </c>
      <c r="K1837" t="s">
        <v>242</v>
      </c>
      <c r="L1837" t="s">
        <v>2186</v>
      </c>
      <c r="M1837" t="s">
        <v>8966</v>
      </c>
      <c r="N1837" t="s">
        <v>254</v>
      </c>
      <c r="O1837" t="s">
        <v>568</v>
      </c>
    </row>
    <row r="1838" spans="1:15" x14ac:dyDescent="0.3">
      <c r="A1838" t="s">
        <v>2831</v>
      </c>
      <c r="B1838" t="s">
        <v>2831</v>
      </c>
      <c r="C1838" t="s">
        <v>5298</v>
      </c>
      <c r="D1838" s="47" t="s">
        <v>2685</v>
      </c>
      <c r="E1838" s="47">
        <v>43633.483398263888</v>
      </c>
      <c r="F1838" s="48">
        <v>3.6666666666666665</v>
      </c>
      <c r="G1838" s="49">
        <v>38294</v>
      </c>
      <c r="H1838" t="s">
        <v>238</v>
      </c>
      <c r="I1838">
        <v>0</v>
      </c>
      <c r="J1838">
        <v>0</v>
      </c>
      <c r="K1838" t="s">
        <v>242</v>
      </c>
      <c r="L1838" t="s">
        <v>2160</v>
      </c>
      <c r="M1838" t="s">
        <v>5299</v>
      </c>
      <c r="N1838" t="s">
        <v>254</v>
      </c>
      <c r="O1838" t="s">
        <v>568</v>
      </c>
    </row>
    <row r="1839" spans="1:15" x14ac:dyDescent="0.3">
      <c r="A1839" t="s">
        <v>2831</v>
      </c>
      <c r="B1839" t="s">
        <v>2831</v>
      </c>
      <c r="C1839" t="s">
        <v>9292</v>
      </c>
      <c r="D1839" s="47" t="s">
        <v>5475</v>
      </c>
      <c r="E1839" s="47">
        <v>43641.647386655095</v>
      </c>
      <c r="F1839" s="48">
        <v>3.6666666666666665</v>
      </c>
      <c r="G1839" s="49">
        <v>50777</v>
      </c>
      <c r="H1839" t="s">
        <v>238</v>
      </c>
      <c r="I1839">
        <v>0</v>
      </c>
      <c r="J1839">
        <v>0</v>
      </c>
      <c r="K1839" t="s">
        <v>242</v>
      </c>
      <c r="L1839" t="s">
        <v>2186</v>
      </c>
      <c r="M1839" t="s">
        <v>9293</v>
      </c>
      <c r="N1839" t="s">
        <v>254</v>
      </c>
      <c r="O1839" t="s">
        <v>568</v>
      </c>
    </row>
    <row r="1840" spans="1:15" x14ac:dyDescent="0.3">
      <c r="A1840" t="s">
        <v>2831</v>
      </c>
      <c r="B1840" t="s">
        <v>2831</v>
      </c>
      <c r="C1840" t="s">
        <v>9522</v>
      </c>
      <c r="D1840" s="47" t="s">
        <v>5469</v>
      </c>
      <c r="E1840" s="47">
        <v>43628.694984062502</v>
      </c>
      <c r="F1840" s="48">
        <v>3.6666666666666665</v>
      </c>
      <c r="G1840" s="49">
        <v>63729</v>
      </c>
      <c r="H1840" t="s">
        <v>238</v>
      </c>
      <c r="I1840">
        <v>0</v>
      </c>
      <c r="J1840">
        <v>0</v>
      </c>
      <c r="K1840" t="s">
        <v>242</v>
      </c>
      <c r="L1840" t="s">
        <v>2186</v>
      </c>
      <c r="M1840" t="s">
        <v>9523</v>
      </c>
      <c r="N1840" t="s">
        <v>254</v>
      </c>
      <c r="O1840" t="s">
        <v>568</v>
      </c>
    </row>
    <row r="1841" spans="1:15" x14ac:dyDescent="0.3">
      <c r="A1841" t="s">
        <v>2831</v>
      </c>
      <c r="B1841" t="s">
        <v>2831</v>
      </c>
      <c r="C1841" t="s">
        <v>9524</v>
      </c>
      <c r="D1841" s="47" t="s">
        <v>2643</v>
      </c>
      <c r="E1841" s="47">
        <v>43636.368946296294</v>
      </c>
      <c r="F1841" s="48">
        <v>3.6666666666666665</v>
      </c>
      <c r="G1841" s="49">
        <v>23391</v>
      </c>
      <c r="H1841" t="s">
        <v>238</v>
      </c>
      <c r="I1841">
        <v>0</v>
      </c>
      <c r="J1841">
        <v>0</v>
      </c>
      <c r="K1841" t="s">
        <v>246</v>
      </c>
      <c r="L1841" t="s">
        <v>2160</v>
      </c>
      <c r="M1841" t="s">
        <v>9525</v>
      </c>
      <c r="N1841" t="s">
        <v>254</v>
      </c>
      <c r="O1841" t="s">
        <v>568</v>
      </c>
    </row>
    <row r="1842" spans="1:15" x14ac:dyDescent="0.3">
      <c r="A1842" t="s">
        <v>2831</v>
      </c>
      <c r="B1842" t="s">
        <v>2831</v>
      </c>
      <c r="C1842" t="s">
        <v>2976</v>
      </c>
      <c r="D1842" s="47" t="s">
        <v>2977</v>
      </c>
      <c r="E1842" s="47">
        <v>43644.480755520832</v>
      </c>
      <c r="F1842" s="48">
        <v>3.6666666666666665</v>
      </c>
      <c r="G1842" s="49">
        <v>7028</v>
      </c>
      <c r="H1842" t="s">
        <v>249</v>
      </c>
      <c r="I1842">
        <v>0</v>
      </c>
      <c r="J1842">
        <v>0</v>
      </c>
      <c r="K1842" t="s">
        <v>242</v>
      </c>
      <c r="L1842" t="s">
        <v>2160</v>
      </c>
      <c r="M1842" t="s">
        <v>2936</v>
      </c>
      <c r="N1842" t="s">
        <v>254</v>
      </c>
      <c r="O1842" t="s">
        <v>568</v>
      </c>
    </row>
    <row r="1843" spans="1:15" x14ac:dyDescent="0.3">
      <c r="A1843" t="s">
        <v>2831</v>
      </c>
      <c r="B1843" t="s">
        <v>2831</v>
      </c>
      <c r="C1843" t="s">
        <v>4917</v>
      </c>
      <c r="D1843" s="47" t="s">
        <v>2640</v>
      </c>
      <c r="E1843" s="47">
        <v>43636.688097372687</v>
      </c>
      <c r="F1843" s="48">
        <v>3.6666666666666665</v>
      </c>
      <c r="G1843" s="49">
        <v>99480</v>
      </c>
      <c r="H1843" t="s">
        <v>249</v>
      </c>
      <c r="I1843">
        <v>0</v>
      </c>
      <c r="J1843">
        <v>0</v>
      </c>
      <c r="K1843" t="s">
        <v>242</v>
      </c>
      <c r="L1843" t="s">
        <v>2173</v>
      </c>
      <c r="M1843" t="s">
        <v>4919</v>
      </c>
      <c r="N1843" t="s">
        <v>254</v>
      </c>
      <c r="O1843" t="s">
        <v>568</v>
      </c>
    </row>
    <row r="1844" spans="1:15" x14ac:dyDescent="0.3">
      <c r="A1844" t="s">
        <v>2831</v>
      </c>
      <c r="B1844" t="s">
        <v>2831</v>
      </c>
      <c r="C1844" t="s">
        <v>9959</v>
      </c>
      <c r="D1844" s="47" t="s">
        <v>5455</v>
      </c>
      <c r="E1844" s="47">
        <v>43633.643618483795</v>
      </c>
      <c r="F1844" s="48">
        <v>3.6666666666666665</v>
      </c>
      <c r="G1844" s="49">
        <v>67838</v>
      </c>
      <c r="H1844" t="s">
        <v>249</v>
      </c>
      <c r="I1844">
        <v>0</v>
      </c>
      <c r="J1844">
        <v>0</v>
      </c>
      <c r="K1844" t="s">
        <v>242</v>
      </c>
      <c r="L1844" t="s">
        <v>1535</v>
      </c>
      <c r="M1844" t="s">
        <v>1535</v>
      </c>
      <c r="N1844" t="s">
        <v>254</v>
      </c>
      <c r="O1844" t="s">
        <v>568</v>
      </c>
    </row>
    <row r="1845" spans="1:15" x14ac:dyDescent="0.3">
      <c r="A1845" t="s">
        <v>2831</v>
      </c>
      <c r="B1845" t="s">
        <v>2831</v>
      </c>
      <c r="C1845" t="s">
        <v>10067</v>
      </c>
      <c r="D1845" s="47" t="s">
        <v>6295</v>
      </c>
      <c r="E1845" s="47">
        <v>43623.723547719906</v>
      </c>
      <c r="F1845" s="48">
        <v>3.6666666666666665</v>
      </c>
      <c r="G1845" s="49">
        <v>91577</v>
      </c>
      <c r="H1845" t="s">
        <v>238</v>
      </c>
      <c r="I1845">
        <v>0</v>
      </c>
      <c r="J1845">
        <v>0</v>
      </c>
      <c r="K1845" t="s">
        <v>242</v>
      </c>
      <c r="L1845" t="s">
        <v>1535</v>
      </c>
      <c r="M1845" t="s">
        <v>1535</v>
      </c>
      <c r="N1845" t="s">
        <v>254</v>
      </c>
      <c r="O1845" t="s">
        <v>568</v>
      </c>
    </row>
    <row r="1846" spans="1:15" x14ac:dyDescent="0.3">
      <c r="A1846" t="s">
        <v>2831</v>
      </c>
      <c r="B1846" t="s">
        <v>2831</v>
      </c>
      <c r="C1846" t="s">
        <v>10110</v>
      </c>
      <c r="D1846" s="47" t="s">
        <v>5630</v>
      </c>
      <c r="E1846" s="47">
        <v>43638.4854184375</v>
      </c>
      <c r="F1846" s="48">
        <v>3.6666666666666665</v>
      </c>
      <c r="G1846" s="49">
        <v>33125</v>
      </c>
      <c r="H1846" t="s">
        <v>249</v>
      </c>
      <c r="I1846">
        <v>0</v>
      </c>
      <c r="J1846">
        <v>0</v>
      </c>
      <c r="K1846" t="s">
        <v>242</v>
      </c>
      <c r="L1846" t="s">
        <v>1535</v>
      </c>
      <c r="M1846" t="s">
        <v>1535</v>
      </c>
      <c r="N1846" t="s">
        <v>254</v>
      </c>
      <c r="O1846" t="s">
        <v>568</v>
      </c>
    </row>
    <row r="1847" spans="1:15" x14ac:dyDescent="0.3">
      <c r="A1847" t="s">
        <v>2831</v>
      </c>
      <c r="B1847" t="s">
        <v>2831</v>
      </c>
      <c r="C1847" t="s">
        <v>10151</v>
      </c>
      <c r="D1847" s="47" t="s">
        <v>5625</v>
      </c>
      <c r="E1847" s="47">
        <v>43634.485904479166</v>
      </c>
      <c r="F1847" s="48">
        <v>3.6666666666666665</v>
      </c>
      <c r="G1847" s="49">
        <v>19327</v>
      </c>
      <c r="H1847" t="s">
        <v>238</v>
      </c>
      <c r="I1847">
        <v>0</v>
      </c>
      <c r="J1847">
        <v>0</v>
      </c>
      <c r="K1847" t="s">
        <v>242</v>
      </c>
      <c r="L1847" t="s">
        <v>2186</v>
      </c>
      <c r="M1847" t="s">
        <v>10152</v>
      </c>
      <c r="N1847" t="s">
        <v>254</v>
      </c>
      <c r="O1847" t="s">
        <v>568</v>
      </c>
    </row>
    <row r="1848" spans="1:15" x14ac:dyDescent="0.3">
      <c r="A1848" t="s">
        <v>2831</v>
      </c>
      <c r="B1848" t="s">
        <v>2831</v>
      </c>
      <c r="C1848" t="s">
        <v>4333</v>
      </c>
      <c r="D1848" s="47" t="s">
        <v>4334</v>
      </c>
      <c r="E1848" s="47">
        <v>43623.732116585648</v>
      </c>
      <c r="F1848" s="48">
        <v>3.6666666666666665</v>
      </c>
      <c r="G1848" s="49">
        <v>46197</v>
      </c>
      <c r="H1848" t="s">
        <v>238</v>
      </c>
      <c r="I1848">
        <v>0</v>
      </c>
      <c r="J1848">
        <v>0</v>
      </c>
      <c r="K1848" t="s">
        <v>242</v>
      </c>
      <c r="L1848" t="s">
        <v>2176</v>
      </c>
      <c r="M1848" t="s">
        <v>4335</v>
      </c>
      <c r="N1848" t="s">
        <v>254</v>
      </c>
      <c r="O1848" t="s">
        <v>568</v>
      </c>
    </row>
    <row r="1849" spans="1:15" x14ac:dyDescent="0.3">
      <c r="A1849" t="s">
        <v>2831</v>
      </c>
      <c r="B1849" t="s">
        <v>2831</v>
      </c>
      <c r="C1849" t="s">
        <v>4374</v>
      </c>
      <c r="D1849" s="47" t="s">
        <v>4375</v>
      </c>
      <c r="E1849" s="47">
        <v>43619.671065162038</v>
      </c>
      <c r="F1849" s="48">
        <v>3.6666666666666665</v>
      </c>
      <c r="G1849" s="49">
        <v>81205</v>
      </c>
      <c r="H1849" t="s">
        <v>238</v>
      </c>
      <c r="I1849">
        <v>0</v>
      </c>
      <c r="J1849">
        <v>0</v>
      </c>
      <c r="K1849" t="s">
        <v>242</v>
      </c>
      <c r="L1849" t="s">
        <v>2160</v>
      </c>
      <c r="M1849" t="s">
        <v>4376</v>
      </c>
      <c r="N1849" t="s">
        <v>254</v>
      </c>
      <c r="O1849" t="s">
        <v>568</v>
      </c>
    </row>
    <row r="1850" spans="1:15" x14ac:dyDescent="0.3">
      <c r="A1850" t="s">
        <v>2831</v>
      </c>
      <c r="B1850" t="s">
        <v>2831</v>
      </c>
      <c r="C1850" t="s">
        <v>10332</v>
      </c>
      <c r="D1850" s="47" t="s">
        <v>2643</v>
      </c>
      <c r="E1850" s="47">
        <v>43642.701132557871</v>
      </c>
      <c r="F1850" s="48">
        <v>3.6666666666666665</v>
      </c>
      <c r="G1850" s="49">
        <v>59446</v>
      </c>
      <c r="H1850" t="s">
        <v>249</v>
      </c>
      <c r="I1850">
        <v>0</v>
      </c>
      <c r="J1850">
        <v>0</v>
      </c>
      <c r="K1850" t="s">
        <v>236</v>
      </c>
      <c r="L1850" t="s">
        <v>2160</v>
      </c>
      <c r="M1850" t="s">
        <v>10333</v>
      </c>
      <c r="N1850" t="s">
        <v>254</v>
      </c>
      <c r="O1850" t="s">
        <v>568</v>
      </c>
    </row>
    <row r="1851" spans="1:15" x14ac:dyDescent="0.3">
      <c r="A1851" t="s">
        <v>2831</v>
      </c>
      <c r="B1851" t="s">
        <v>2831</v>
      </c>
      <c r="C1851" t="s">
        <v>10334</v>
      </c>
      <c r="D1851" s="47" t="s">
        <v>5481</v>
      </c>
      <c r="E1851" s="47">
        <v>43624.330218402778</v>
      </c>
      <c r="F1851" s="48">
        <v>3.6666666666666665</v>
      </c>
      <c r="G1851" s="49">
        <v>130117</v>
      </c>
      <c r="H1851" t="s">
        <v>238</v>
      </c>
      <c r="I1851">
        <v>0</v>
      </c>
      <c r="J1851">
        <v>0</v>
      </c>
      <c r="K1851" t="s">
        <v>242</v>
      </c>
      <c r="L1851" t="s">
        <v>2186</v>
      </c>
      <c r="M1851" t="s">
        <v>10335</v>
      </c>
      <c r="N1851" t="s">
        <v>254</v>
      </c>
      <c r="O1851" t="s">
        <v>568</v>
      </c>
    </row>
    <row r="1852" spans="1:15" x14ac:dyDescent="0.3">
      <c r="A1852" t="s">
        <v>2831</v>
      </c>
      <c r="B1852" t="s">
        <v>2831</v>
      </c>
      <c r="C1852" t="s">
        <v>10362</v>
      </c>
      <c r="D1852" s="47" t="s">
        <v>6758</v>
      </c>
      <c r="E1852" s="47">
        <v>43633.473952893517</v>
      </c>
      <c r="F1852" s="48">
        <v>3.6666666666666665</v>
      </c>
      <c r="G1852" s="49">
        <v>10265</v>
      </c>
      <c r="H1852" t="s">
        <v>238</v>
      </c>
      <c r="I1852">
        <v>0</v>
      </c>
      <c r="J1852">
        <v>0</v>
      </c>
      <c r="K1852" t="s">
        <v>242</v>
      </c>
      <c r="L1852" t="s">
        <v>2186</v>
      </c>
      <c r="M1852" t="s">
        <v>10363</v>
      </c>
      <c r="N1852" t="s">
        <v>254</v>
      </c>
      <c r="O1852" t="s">
        <v>568</v>
      </c>
    </row>
    <row r="1853" spans="1:15" x14ac:dyDescent="0.3">
      <c r="A1853" t="s">
        <v>2831</v>
      </c>
      <c r="B1853" t="s">
        <v>2831</v>
      </c>
      <c r="C1853" t="s">
        <v>10475</v>
      </c>
      <c r="D1853" s="47" t="s">
        <v>6615</v>
      </c>
      <c r="E1853" s="47">
        <v>43644.329418171299</v>
      </c>
      <c r="F1853" s="48">
        <v>3.6666666666666665</v>
      </c>
      <c r="G1853" s="49">
        <v>71135</v>
      </c>
      <c r="H1853" t="s">
        <v>238</v>
      </c>
      <c r="I1853">
        <v>0</v>
      </c>
      <c r="J1853">
        <v>0</v>
      </c>
      <c r="K1853" t="s">
        <v>241</v>
      </c>
      <c r="L1853" t="s">
        <v>2186</v>
      </c>
      <c r="M1853" t="s">
        <v>10476</v>
      </c>
      <c r="N1853" t="s">
        <v>254</v>
      </c>
      <c r="O1853" t="s">
        <v>568</v>
      </c>
    </row>
    <row r="1854" spans="1:15" x14ac:dyDescent="0.3">
      <c r="A1854" t="s">
        <v>2831</v>
      </c>
      <c r="B1854" t="s">
        <v>2831</v>
      </c>
      <c r="C1854" t="s">
        <v>10549</v>
      </c>
      <c r="D1854" s="47" t="s">
        <v>2626</v>
      </c>
      <c r="E1854" s="47">
        <v>43628.635725960645</v>
      </c>
      <c r="F1854" s="48">
        <v>3.6666666666666665</v>
      </c>
      <c r="G1854" s="49">
        <v>90515</v>
      </c>
      <c r="H1854" t="s">
        <v>249</v>
      </c>
      <c r="I1854">
        <v>2</v>
      </c>
      <c r="J1854">
        <v>5657.54</v>
      </c>
      <c r="K1854" t="s">
        <v>242</v>
      </c>
      <c r="L1854" t="s">
        <v>2160</v>
      </c>
      <c r="M1854" t="s">
        <v>10550</v>
      </c>
      <c r="N1854" t="s">
        <v>254</v>
      </c>
      <c r="O1854" t="s">
        <v>568</v>
      </c>
    </row>
    <row r="1855" spans="1:15" x14ac:dyDescent="0.3">
      <c r="A1855" t="s">
        <v>2831</v>
      </c>
      <c r="B1855" t="s">
        <v>2831</v>
      </c>
      <c r="C1855" t="s">
        <v>5125</v>
      </c>
      <c r="D1855" s="47" t="s">
        <v>2645</v>
      </c>
      <c r="E1855" s="47">
        <v>43634.694280324074</v>
      </c>
      <c r="F1855" s="48">
        <v>3.6666666666666665</v>
      </c>
      <c r="G1855" s="49">
        <v>102555</v>
      </c>
      <c r="H1855" t="s">
        <v>249</v>
      </c>
      <c r="I1855">
        <v>0</v>
      </c>
      <c r="J1855">
        <v>0</v>
      </c>
      <c r="K1855" t="s">
        <v>241</v>
      </c>
      <c r="L1855" t="s">
        <v>2160</v>
      </c>
      <c r="M1855" t="s">
        <v>5127</v>
      </c>
      <c r="N1855" t="s">
        <v>254</v>
      </c>
      <c r="O1855" t="s">
        <v>568</v>
      </c>
    </row>
    <row r="1856" spans="1:15" x14ac:dyDescent="0.3">
      <c r="A1856" t="s">
        <v>2831</v>
      </c>
      <c r="B1856" t="s">
        <v>2831</v>
      </c>
      <c r="C1856" t="s">
        <v>10768</v>
      </c>
      <c r="D1856" s="47" t="s">
        <v>5513</v>
      </c>
      <c r="E1856" s="47">
        <v>43630.343491168984</v>
      </c>
      <c r="F1856" s="48">
        <v>3.6666666666666665</v>
      </c>
      <c r="G1856" s="49">
        <v>69968</v>
      </c>
      <c r="H1856" t="s">
        <v>238</v>
      </c>
      <c r="I1856">
        <v>0</v>
      </c>
      <c r="J1856">
        <v>0</v>
      </c>
      <c r="K1856" t="s">
        <v>246</v>
      </c>
      <c r="L1856" t="s">
        <v>2186</v>
      </c>
      <c r="M1856" t="s">
        <v>10769</v>
      </c>
      <c r="N1856" t="s">
        <v>254</v>
      </c>
      <c r="O1856" t="s">
        <v>568</v>
      </c>
    </row>
    <row r="1857" spans="1:15" x14ac:dyDescent="0.3">
      <c r="A1857" t="s">
        <v>2831</v>
      </c>
      <c r="B1857" t="s">
        <v>2831</v>
      </c>
      <c r="C1857" t="s">
        <v>5597</v>
      </c>
      <c r="D1857" s="47" t="s">
        <v>5478</v>
      </c>
      <c r="E1857" s="47">
        <v>43605.736326655089</v>
      </c>
      <c r="F1857" s="48">
        <v>3.75</v>
      </c>
      <c r="G1857" s="49">
        <v>90036</v>
      </c>
      <c r="H1857" t="s">
        <v>238</v>
      </c>
      <c r="I1857">
        <v>0</v>
      </c>
      <c r="J1857">
        <v>0</v>
      </c>
      <c r="K1857" t="s">
        <v>241</v>
      </c>
      <c r="L1857" t="s">
        <v>2186</v>
      </c>
      <c r="M1857" t="s">
        <v>5598</v>
      </c>
      <c r="N1857" t="s">
        <v>254</v>
      </c>
      <c r="O1857" t="s">
        <v>568</v>
      </c>
    </row>
    <row r="1858" spans="1:15" x14ac:dyDescent="0.3">
      <c r="A1858" t="s">
        <v>2831</v>
      </c>
      <c r="B1858" t="s">
        <v>2831</v>
      </c>
      <c r="C1858" t="s">
        <v>5721</v>
      </c>
      <c r="D1858" s="47" t="s">
        <v>2690</v>
      </c>
      <c r="E1858" s="47">
        <v>43600.695061030092</v>
      </c>
      <c r="F1858" s="48">
        <v>3.75</v>
      </c>
      <c r="G1858" s="49">
        <v>120394</v>
      </c>
      <c r="H1858" t="s">
        <v>249</v>
      </c>
      <c r="I1858">
        <v>0</v>
      </c>
      <c r="J1858">
        <v>0</v>
      </c>
      <c r="K1858" t="s">
        <v>242</v>
      </c>
      <c r="L1858" t="s">
        <v>2160</v>
      </c>
      <c r="M1858" t="s">
        <v>5722</v>
      </c>
      <c r="N1858" t="s">
        <v>254</v>
      </c>
      <c r="O1858" t="s">
        <v>568</v>
      </c>
    </row>
    <row r="1859" spans="1:15" x14ac:dyDescent="0.3">
      <c r="A1859" t="s">
        <v>2831</v>
      </c>
      <c r="B1859" t="s">
        <v>2831</v>
      </c>
      <c r="C1859" t="s">
        <v>5753</v>
      </c>
      <c r="D1859" s="47" t="s">
        <v>2631</v>
      </c>
      <c r="E1859" s="47">
        <v>43609.704858912039</v>
      </c>
      <c r="F1859" s="48">
        <v>3.75</v>
      </c>
      <c r="G1859" s="49">
        <v>171849</v>
      </c>
      <c r="H1859" t="s">
        <v>238</v>
      </c>
      <c r="I1859">
        <v>0</v>
      </c>
      <c r="J1859">
        <v>0</v>
      </c>
      <c r="K1859" t="s">
        <v>239</v>
      </c>
      <c r="L1859" t="s">
        <v>2173</v>
      </c>
      <c r="M1859" t="s">
        <v>5754</v>
      </c>
      <c r="N1859" t="s">
        <v>254</v>
      </c>
      <c r="O1859" t="s">
        <v>568</v>
      </c>
    </row>
    <row r="1860" spans="1:15" x14ac:dyDescent="0.3">
      <c r="A1860" t="s">
        <v>2831</v>
      </c>
      <c r="B1860" t="s">
        <v>2831</v>
      </c>
      <c r="C1860" t="s">
        <v>5874</v>
      </c>
      <c r="D1860" s="47" t="s">
        <v>5538</v>
      </c>
      <c r="E1860" s="47">
        <v>43593.287667245371</v>
      </c>
      <c r="F1860" s="48">
        <v>3.75</v>
      </c>
      <c r="G1860" s="49">
        <v>80488</v>
      </c>
      <c r="H1860" t="s">
        <v>238</v>
      </c>
      <c r="I1860">
        <v>0</v>
      </c>
      <c r="J1860">
        <v>0</v>
      </c>
      <c r="K1860" t="s">
        <v>246</v>
      </c>
      <c r="L1860" t="s">
        <v>2186</v>
      </c>
      <c r="M1860" t="s">
        <v>5875</v>
      </c>
      <c r="N1860" t="s">
        <v>254</v>
      </c>
      <c r="O1860" t="s">
        <v>568</v>
      </c>
    </row>
    <row r="1861" spans="1:15" x14ac:dyDescent="0.3">
      <c r="A1861" t="s">
        <v>2831</v>
      </c>
      <c r="B1861" t="s">
        <v>2831</v>
      </c>
      <c r="C1861" t="s">
        <v>6095</v>
      </c>
      <c r="D1861" s="47" t="s">
        <v>2695</v>
      </c>
      <c r="E1861" s="47">
        <v>43615.511414502318</v>
      </c>
      <c r="F1861" s="48">
        <v>3.75</v>
      </c>
      <c r="G1861" s="49">
        <v>70018</v>
      </c>
      <c r="H1861" t="s">
        <v>238</v>
      </c>
      <c r="I1861">
        <v>0</v>
      </c>
      <c r="J1861">
        <v>0</v>
      </c>
      <c r="K1861" t="s">
        <v>242</v>
      </c>
      <c r="L1861" t="s">
        <v>2160</v>
      </c>
      <c r="M1861" t="s">
        <v>6096</v>
      </c>
      <c r="N1861" t="s">
        <v>254</v>
      </c>
      <c r="O1861" t="s">
        <v>568</v>
      </c>
    </row>
    <row r="1862" spans="1:15" x14ac:dyDescent="0.3">
      <c r="A1862" t="s">
        <v>2831</v>
      </c>
      <c r="B1862" t="s">
        <v>2831</v>
      </c>
      <c r="C1862" t="s">
        <v>3255</v>
      </c>
      <c r="D1862" s="47" t="s">
        <v>3004</v>
      </c>
      <c r="E1862" s="47">
        <v>43605.721556979166</v>
      </c>
      <c r="F1862" s="48">
        <v>3.75</v>
      </c>
      <c r="G1862" s="49">
        <v>110316</v>
      </c>
      <c r="H1862" t="s">
        <v>238</v>
      </c>
      <c r="I1862">
        <v>0</v>
      </c>
      <c r="J1862">
        <v>0</v>
      </c>
      <c r="K1862" t="s">
        <v>242</v>
      </c>
      <c r="L1862" t="s">
        <v>2160</v>
      </c>
      <c r="M1862" t="s">
        <v>2992</v>
      </c>
      <c r="N1862" t="s">
        <v>254</v>
      </c>
      <c r="O1862" t="s">
        <v>568</v>
      </c>
    </row>
    <row r="1863" spans="1:15" x14ac:dyDescent="0.3">
      <c r="A1863" t="s">
        <v>2831</v>
      </c>
      <c r="B1863" t="s">
        <v>2831</v>
      </c>
      <c r="C1863" t="s">
        <v>4920</v>
      </c>
      <c r="D1863" s="47" t="s">
        <v>2631</v>
      </c>
      <c r="E1863" s="47">
        <v>43614.709003703705</v>
      </c>
      <c r="F1863" s="48">
        <v>3.75</v>
      </c>
      <c r="G1863" s="49">
        <v>31111</v>
      </c>
      <c r="H1863" t="s">
        <v>238</v>
      </c>
      <c r="I1863">
        <v>0</v>
      </c>
      <c r="J1863">
        <v>0</v>
      </c>
      <c r="K1863" t="s">
        <v>242</v>
      </c>
      <c r="L1863" t="s">
        <v>2160</v>
      </c>
      <c r="M1863" t="s">
        <v>4921</v>
      </c>
      <c r="N1863" t="s">
        <v>254</v>
      </c>
      <c r="O1863" t="s">
        <v>568</v>
      </c>
    </row>
    <row r="1864" spans="1:15" x14ac:dyDescent="0.3">
      <c r="A1864" t="s">
        <v>2831</v>
      </c>
      <c r="B1864" t="s">
        <v>2831</v>
      </c>
      <c r="C1864" t="s">
        <v>3194</v>
      </c>
      <c r="D1864" s="47" t="s">
        <v>3004</v>
      </c>
      <c r="E1864" s="47">
        <v>43616.687352199071</v>
      </c>
      <c r="F1864" s="48">
        <v>3.75</v>
      </c>
      <c r="G1864" s="49">
        <v>49366</v>
      </c>
      <c r="H1864" t="s">
        <v>249</v>
      </c>
      <c r="I1864">
        <v>0</v>
      </c>
      <c r="J1864">
        <v>0</v>
      </c>
      <c r="K1864" t="s">
        <v>242</v>
      </c>
      <c r="L1864" t="s">
        <v>2160</v>
      </c>
      <c r="M1864" t="s">
        <v>2936</v>
      </c>
      <c r="N1864" t="s">
        <v>254</v>
      </c>
      <c r="O1864" t="s">
        <v>568</v>
      </c>
    </row>
    <row r="1865" spans="1:15" x14ac:dyDescent="0.3">
      <c r="A1865" t="s">
        <v>2831</v>
      </c>
      <c r="B1865" t="s">
        <v>2831</v>
      </c>
      <c r="C1865" t="s">
        <v>6527</v>
      </c>
      <c r="D1865" s="47" t="s">
        <v>2642</v>
      </c>
      <c r="E1865" s="47">
        <v>43603.498382905091</v>
      </c>
      <c r="F1865" s="48">
        <v>3.75</v>
      </c>
      <c r="G1865" s="49">
        <v>9673</v>
      </c>
      <c r="H1865" t="s">
        <v>238</v>
      </c>
      <c r="I1865">
        <v>0</v>
      </c>
      <c r="J1865">
        <v>0</v>
      </c>
      <c r="K1865" t="s">
        <v>246</v>
      </c>
      <c r="L1865" t="s">
        <v>2160</v>
      </c>
      <c r="M1865" t="s">
        <v>6528</v>
      </c>
      <c r="N1865" t="s">
        <v>254</v>
      </c>
      <c r="O1865" t="s">
        <v>568</v>
      </c>
    </row>
    <row r="1866" spans="1:15" x14ac:dyDescent="0.3">
      <c r="A1866" t="s">
        <v>2831</v>
      </c>
      <c r="B1866" t="s">
        <v>2831</v>
      </c>
      <c r="C1866" t="s">
        <v>3046</v>
      </c>
      <c r="D1866" s="47" t="s">
        <v>3025</v>
      </c>
      <c r="E1866" s="47">
        <v>43593.678093252318</v>
      </c>
      <c r="F1866" s="48">
        <v>3.75</v>
      </c>
      <c r="G1866" s="49">
        <v>122290</v>
      </c>
      <c r="H1866" t="s">
        <v>249</v>
      </c>
      <c r="I1866">
        <v>0</v>
      </c>
      <c r="J1866">
        <v>0</v>
      </c>
      <c r="K1866" t="s">
        <v>242</v>
      </c>
      <c r="L1866" t="s">
        <v>2160</v>
      </c>
      <c r="M1866" t="s">
        <v>2936</v>
      </c>
      <c r="N1866" t="s">
        <v>254</v>
      </c>
      <c r="O1866" t="s">
        <v>568</v>
      </c>
    </row>
    <row r="1867" spans="1:15" x14ac:dyDescent="0.3">
      <c r="A1867" t="s">
        <v>2831</v>
      </c>
      <c r="B1867" t="s">
        <v>2831</v>
      </c>
      <c r="C1867" t="s">
        <v>4968</v>
      </c>
      <c r="D1867" s="47" t="s">
        <v>2652</v>
      </c>
      <c r="E1867" s="47">
        <v>43616.663688773151</v>
      </c>
      <c r="F1867" s="48">
        <v>3.75</v>
      </c>
      <c r="G1867" s="49">
        <v>146772</v>
      </c>
      <c r="H1867" t="s">
        <v>249</v>
      </c>
      <c r="I1867">
        <v>0</v>
      </c>
      <c r="J1867">
        <v>0</v>
      </c>
      <c r="K1867" t="s">
        <v>236</v>
      </c>
      <c r="L1867" t="s">
        <v>2160</v>
      </c>
      <c r="M1867" t="s">
        <v>4969</v>
      </c>
      <c r="N1867" t="s">
        <v>254</v>
      </c>
      <c r="O1867" t="s">
        <v>568</v>
      </c>
    </row>
    <row r="1868" spans="1:15" x14ac:dyDescent="0.3">
      <c r="A1868" t="s">
        <v>2831</v>
      </c>
      <c r="B1868" t="s">
        <v>2831</v>
      </c>
      <c r="C1868" t="s">
        <v>6998</v>
      </c>
      <c r="D1868" s="47" t="s">
        <v>5731</v>
      </c>
      <c r="E1868" s="47">
        <v>43609.708817592589</v>
      </c>
      <c r="F1868" s="48">
        <v>3.75</v>
      </c>
      <c r="G1868" s="49">
        <v>109206</v>
      </c>
      <c r="H1868" t="s">
        <v>238</v>
      </c>
      <c r="I1868">
        <v>0</v>
      </c>
      <c r="J1868">
        <v>0</v>
      </c>
      <c r="K1868" t="s">
        <v>236</v>
      </c>
      <c r="L1868" t="s">
        <v>2186</v>
      </c>
      <c r="M1868" t="s">
        <v>6999</v>
      </c>
      <c r="N1868" t="s">
        <v>254</v>
      </c>
      <c r="O1868" t="s">
        <v>568</v>
      </c>
    </row>
    <row r="1869" spans="1:15" x14ac:dyDescent="0.3">
      <c r="A1869" t="s">
        <v>2831</v>
      </c>
      <c r="B1869" t="s">
        <v>2831</v>
      </c>
      <c r="C1869" t="s">
        <v>7233</v>
      </c>
      <c r="D1869" s="47" t="s">
        <v>5701</v>
      </c>
      <c r="E1869" s="47">
        <v>43592.34375871528</v>
      </c>
      <c r="F1869" s="48">
        <v>3.75</v>
      </c>
      <c r="G1869" s="49">
        <v>89890</v>
      </c>
      <c r="H1869" t="s">
        <v>249</v>
      </c>
      <c r="I1869">
        <v>0</v>
      </c>
      <c r="J1869">
        <v>0</v>
      </c>
      <c r="K1869" t="s">
        <v>246</v>
      </c>
      <c r="L1869" t="s">
        <v>2186</v>
      </c>
      <c r="M1869" t="s">
        <v>7234</v>
      </c>
      <c r="N1869" t="s">
        <v>254</v>
      </c>
      <c r="O1869" t="s">
        <v>568</v>
      </c>
    </row>
    <row r="1870" spans="1:15" x14ac:dyDescent="0.3">
      <c r="A1870" t="s">
        <v>2831</v>
      </c>
      <c r="B1870" t="s">
        <v>2831</v>
      </c>
      <c r="C1870" t="s">
        <v>7846</v>
      </c>
      <c r="D1870" s="47" t="s">
        <v>6370</v>
      </c>
      <c r="E1870" s="47">
        <v>43592.441505752315</v>
      </c>
      <c r="F1870" s="48">
        <v>3.75</v>
      </c>
      <c r="G1870" s="49">
        <v>59563</v>
      </c>
      <c r="H1870" t="s">
        <v>249</v>
      </c>
      <c r="I1870">
        <v>0</v>
      </c>
      <c r="J1870">
        <v>0</v>
      </c>
      <c r="K1870" t="s">
        <v>242</v>
      </c>
      <c r="L1870" t="s">
        <v>2160</v>
      </c>
      <c r="M1870" t="s">
        <v>7847</v>
      </c>
      <c r="N1870" t="s">
        <v>254</v>
      </c>
      <c r="O1870" t="s">
        <v>568</v>
      </c>
    </row>
    <row r="1871" spans="1:15" x14ac:dyDescent="0.3">
      <c r="A1871" t="s">
        <v>2831</v>
      </c>
      <c r="B1871" t="s">
        <v>2831</v>
      </c>
      <c r="C1871" t="s">
        <v>8100</v>
      </c>
      <c r="D1871" s="47" t="s">
        <v>6575</v>
      </c>
      <c r="E1871" s="47">
        <v>43616.448996030093</v>
      </c>
      <c r="F1871" s="48">
        <v>3.75</v>
      </c>
      <c r="G1871" s="49">
        <v>48263</v>
      </c>
      <c r="H1871" t="s">
        <v>238</v>
      </c>
      <c r="I1871">
        <v>0</v>
      </c>
      <c r="J1871">
        <v>0</v>
      </c>
      <c r="K1871" t="s">
        <v>246</v>
      </c>
      <c r="L1871" t="s">
        <v>2186</v>
      </c>
      <c r="M1871" t="s">
        <v>8101</v>
      </c>
      <c r="N1871" t="s">
        <v>254</v>
      </c>
      <c r="O1871" t="s">
        <v>568</v>
      </c>
    </row>
    <row r="1872" spans="1:15" x14ac:dyDescent="0.3">
      <c r="A1872" t="s">
        <v>2831</v>
      </c>
      <c r="B1872" t="s">
        <v>2831</v>
      </c>
      <c r="C1872" t="s">
        <v>8323</v>
      </c>
      <c r="D1872" s="47" t="s">
        <v>5945</v>
      </c>
      <c r="E1872" s="47">
        <v>43616.750860960645</v>
      </c>
      <c r="F1872" s="48">
        <v>3.75</v>
      </c>
      <c r="G1872" s="49">
        <v>63062</v>
      </c>
      <c r="H1872" t="s">
        <v>238</v>
      </c>
      <c r="I1872">
        <v>0</v>
      </c>
      <c r="J1872">
        <v>0</v>
      </c>
      <c r="K1872" t="s">
        <v>241</v>
      </c>
      <c r="L1872" t="s">
        <v>2186</v>
      </c>
      <c r="M1872" t="s">
        <v>8324</v>
      </c>
      <c r="N1872" t="s">
        <v>254</v>
      </c>
      <c r="O1872" t="s">
        <v>568</v>
      </c>
    </row>
    <row r="1873" spans="1:15" x14ac:dyDescent="0.3">
      <c r="A1873" t="s">
        <v>2831</v>
      </c>
      <c r="B1873" t="s">
        <v>2831</v>
      </c>
      <c r="C1873" t="s">
        <v>8703</v>
      </c>
      <c r="D1873" s="47" t="s">
        <v>5686</v>
      </c>
      <c r="E1873" s="47">
        <v>43616.395162962966</v>
      </c>
      <c r="F1873" s="48">
        <v>3.75</v>
      </c>
      <c r="G1873" s="49">
        <v>46917</v>
      </c>
      <c r="H1873" t="s">
        <v>238</v>
      </c>
      <c r="I1873">
        <v>0</v>
      </c>
      <c r="J1873">
        <v>0</v>
      </c>
      <c r="K1873" t="s">
        <v>241</v>
      </c>
      <c r="L1873" t="s">
        <v>2186</v>
      </c>
      <c r="M1873" t="s">
        <v>8704</v>
      </c>
      <c r="N1873" t="s">
        <v>254</v>
      </c>
      <c r="O1873" t="s">
        <v>568</v>
      </c>
    </row>
    <row r="1874" spans="1:15" x14ac:dyDescent="0.3">
      <c r="A1874" t="s">
        <v>2831</v>
      </c>
      <c r="B1874" t="s">
        <v>2831</v>
      </c>
      <c r="C1874" t="s">
        <v>8828</v>
      </c>
      <c r="D1874" s="47" t="s">
        <v>2697</v>
      </c>
      <c r="E1874" s="47">
        <v>43616.771093831019</v>
      </c>
      <c r="F1874" s="48">
        <v>3.75</v>
      </c>
      <c r="G1874" s="49">
        <v>43470</v>
      </c>
      <c r="H1874" t="s">
        <v>238</v>
      </c>
      <c r="I1874">
        <v>0</v>
      </c>
      <c r="J1874">
        <v>0</v>
      </c>
      <c r="K1874" t="s">
        <v>239</v>
      </c>
      <c r="L1874" t="s">
        <v>2160</v>
      </c>
      <c r="M1874" t="s">
        <v>8829</v>
      </c>
      <c r="N1874" t="s">
        <v>254</v>
      </c>
      <c r="O1874" t="s">
        <v>568</v>
      </c>
    </row>
    <row r="1875" spans="1:15" x14ac:dyDescent="0.3">
      <c r="A1875" t="s">
        <v>2831</v>
      </c>
      <c r="B1875" t="s">
        <v>2831</v>
      </c>
      <c r="C1875" t="s">
        <v>8872</v>
      </c>
      <c r="D1875" s="47" t="s">
        <v>6196</v>
      </c>
      <c r="E1875" s="47">
        <v>43612.681670370373</v>
      </c>
      <c r="F1875" s="48">
        <v>3.75</v>
      </c>
      <c r="G1875" s="49">
        <v>92524</v>
      </c>
      <c r="H1875" t="s">
        <v>249</v>
      </c>
      <c r="I1875">
        <v>0</v>
      </c>
      <c r="J1875">
        <v>0</v>
      </c>
      <c r="K1875" t="s">
        <v>246</v>
      </c>
      <c r="L1875" t="s">
        <v>2186</v>
      </c>
      <c r="M1875" t="s">
        <v>8873</v>
      </c>
      <c r="N1875" t="s">
        <v>254</v>
      </c>
      <c r="O1875" t="s">
        <v>568</v>
      </c>
    </row>
    <row r="1876" spans="1:15" x14ac:dyDescent="0.3">
      <c r="A1876" t="s">
        <v>2831</v>
      </c>
      <c r="B1876" t="s">
        <v>2831</v>
      </c>
      <c r="C1876" t="s">
        <v>9071</v>
      </c>
      <c r="D1876" s="47" t="s">
        <v>5466</v>
      </c>
      <c r="E1876" s="47">
        <v>43614.728677928244</v>
      </c>
      <c r="F1876" s="48">
        <v>3.75</v>
      </c>
      <c r="G1876" s="49">
        <v>43613</v>
      </c>
      <c r="H1876" t="s">
        <v>249</v>
      </c>
      <c r="I1876">
        <v>0</v>
      </c>
      <c r="J1876">
        <v>0</v>
      </c>
      <c r="K1876" t="s">
        <v>246</v>
      </c>
      <c r="L1876" t="s">
        <v>2186</v>
      </c>
      <c r="M1876" t="s">
        <v>9072</v>
      </c>
      <c r="N1876" t="s">
        <v>254</v>
      </c>
      <c r="O1876" t="s">
        <v>568</v>
      </c>
    </row>
    <row r="1877" spans="1:15" x14ac:dyDescent="0.3">
      <c r="A1877" t="s">
        <v>2831</v>
      </c>
      <c r="B1877" t="s">
        <v>2831</v>
      </c>
      <c r="C1877" t="s">
        <v>9281</v>
      </c>
      <c r="D1877" s="47" t="s">
        <v>5587</v>
      </c>
      <c r="E1877" s="47">
        <v>43592.328777812501</v>
      </c>
      <c r="F1877" s="48">
        <v>3.75</v>
      </c>
      <c r="G1877" s="49">
        <v>81286</v>
      </c>
      <c r="H1877" t="s">
        <v>249</v>
      </c>
      <c r="I1877">
        <v>0</v>
      </c>
      <c r="J1877">
        <v>0</v>
      </c>
      <c r="K1877" t="s">
        <v>242</v>
      </c>
      <c r="L1877" t="s">
        <v>2186</v>
      </c>
      <c r="M1877" t="s">
        <v>9282</v>
      </c>
      <c r="N1877" t="s">
        <v>254</v>
      </c>
      <c r="O1877" t="s">
        <v>568</v>
      </c>
    </row>
    <row r="1878" spans="1:15" x14ac:dyDescent="0.3">
      <c r="A1878" t="s">
        <v>2831</v>
      </c>
      <c r="B1878" t="s">
        <v>2831</v>
      </c>
      <c r="C1878" t="s">
        <v>4906</v>
      </c>
      <c r="D1878" s="47" t="s">
        <v>2658</v>
      </c>
      <c r="E1878" s="47">
        <v>43615.681624687502</v>
      </c>
      <c r="F1878" s="48">
        <v>3.75</v>
      </c>
      <c r="G1878" s="49">
        <v>14445</v>
      </c>
      <c r="H1878" t="s">
        <v>249</v>
      </c>
      <c r="I1878">
        <v>0</v>
      </c>
      <c r="J1878">
        <v>0</v>
      </c>
      <c r="K1878" t="s">
        <v>236</v>
      </c>
      <c r="L1878" t="s">
        <v>2160</v>
      </c>
      <c r="M1878" t="s">
        <v>4907</v>
      </c>
      <c r="N1878" t="s">
        <v>254</v>
      </c>
      <c r="O1878" t="s">
        <v>568</v>
      </c>
    </row>
    <row r="1879" spans="1:15" x14ac:dyDescent="0.3">
      <c r="A1879" t="s">
        <v>2831</v>
      </c>
      <c r="B1879" t="s">
        <v>2831</v>
      </c>
      <c r="C1879" t="s">
        <v>3024</v>
      </c>
      <c r="D1879" s="47" t="s">
        <v>3025</v>
      </c>
      <c r="E1879" s="47">
        <v>43588.715421064815</v>
      </c>
      <c r="F1879" s="48">
        <v>3.75</v>
      </c>
      <c r="G1879" s="49">
        <v>31146</v>
      </c>
      <c r="H1879" t="s">
        <v>249</v>
      </c>
      <c r="I1879">
        <v>0</v>
      </c>
      <c r="J1879">
        <v>0</v>
      </c>
      <c r="K1879" t="s">
        <v>242</v>
      </c>
      <c r="L1879" t="s">
        <v>2160</v>
      </c>
      <c r="M1879" t="s">
        <v>3026</v>
      </c>
      <c r="N1879" t="s">
        <v>254</v>
      </c>
      <c r="O1879" t="s">
        <v>568</v>
      </c>
    </row>
    <row r="1880" spans="1:15" x14ac:dyDescent="0.3">
      <c r="A1880" t="s">
        <v>2831</v>
      </c>
      <c r="B1880" t="s">
        <v>2831</v>
      </c>
      <c r="C1880" t="s">
        <v>5296</v>
      </c>
      <c r="D1880" s="47" t="s">
        <v>2701</v>
      </c>
      <c r="E1880" s="47">
        <v>43592.457920833331</v>
      </c>
      <c r="F1880" s="48">
        <v>3.75</v>
      </c>
      <c r="G1880" s="49">
        <v>56168</v>
      </c>
      <c r="H1880" t="s">
        <v>249</v>
      </c>
      <c r="I1880">
        <v>0</v>
      </c>
      <c r="J1880">
        <v>0</v>
      </c>
      <c r="K1880" t="s">
        <v>242</v>
      </c>
      <c r="L1880" t="s">
        <v>2160</v>
      </c>
      <c r="M1880" t="s">
        <v>5297</v>
      </c>
      <c r="N1880" t="s">
        <v>254</v>
      </c>
      <c r="O1880" t="s">
        <v>568</v>
      </c>
    </row>
    <row r="1881" spans="1:15" x14ac:dyDescent="0.3">
      <c r="A1881" t="s">
        <v>2831</v>
      </c>
      <c r="B1881" t="s">
        <v>2831</v>
      </c>
      <c r="C1881" t="s">
        <v>9710</v>
      </c>
      <c r="D1881" s="47" t="s">
        <v>5674</v>
      </c>
      <c r="E1881" s="47">
        <v>43615.485941516206</v>
      </c>
      <c r="F1881" s="48">
        <v>3.75</v>
      </c>
      <c r="G1881" s="49">
        <v>19595</v>
      </c>
      <c r="H1881" t="s">
        <v>238</v>
      </c>
      <c r="I1881">
        <v>0</v>
      </c>
      <c r="J1881">
        <v>0</v>
      </c>
      <c r="K1881" t="s">
        <v>241</v>
      </c>
      <c r="L1881" t="s">
        <v>2186</v>
      </c>
      <c r="M1881" t="s">
        <v>9711</v>
      </c>
      <c r="N1881" t="s">
        <v>254</v>
      </c>
      <c r="O1881" t="s">
        <v>568</v>
      </c>
    </row>
    <row r="1882" spans="1:15" x14ac:dyDescent="0.3">
      <c r="A1882" t="s">
        <v>2831</v>
      </c>
      <c r="B1882" t="s">
        <v>2831</v>
      </c>
      <c r="C1882" t="s">
        <v>9748</v>
      </c>
      <c r="D1882" s="47" t="s">
        <v>5639</v>
      </c>
      <c r="E1882" s="47">
        <v>43614.283047685189</v>
      </c>
      <c r="F1882" s="48">
        <v>3.75</v>
      </c>
      <c r="G1882" s="49">
        <v>48144</v>
      </c>
      <c r="H1882" t="s">
        <v>249</v>
      </c>
      <c r="I1882">
        <v>0</v>
      </c>
      <c r="J1882">
        <v>0</v>
      </c>
      <c r="K1882" t="s">
        <v>241</v>
      </c>
      <c r="L1882" t="s">
        <v>2186</v>
      </c>
      <c r="M1882" t="s">
        <v>9749</v>
      </c>
      <c r="N1882" t="s">
        <v>254</v>
      </c>
      <c r="O1882" t="s">
        <v>568</v>
      </c>
    </row>
    <row r="1883" spans="1:15" x14ac:dyDescent="0.3">
      <c r="A1883" t="s">
        <v>2831</v>
      </c>
      <c r="B1883" t="s">
        <v>2831</v>
      </c>
      <c r="C1883" t="s">
        <v>9941</v>
      </c>
      <c r="D1883" s="47" t="s">
        <v>5674</v>
      </c>
      <c r="E1883" s="47">
        <v>43613.398920601852</v>
      </c>
      <c r="F1883" s="48">
        <v>3.75</v>
      </c>
      <c r="G1883" s="49">
        <v>90802</v>
      </c>
      <c r="H1883" t="s">
        <v>249</v>
      </c>
      <c r="I1883">
        <v>0</v>
      </c>
      <c r="J1883">
        <v>0</v>
      </c>
      <c r="K1883" t="s">
        <v>242</v>
      </c>
      <c r="L1883" t="s">
        <v>1535</v>
      </c>
      <c r="M1883" t="s">
        <v>1535</v>
      </c>
      <c r="N1883" t="s">
        <v>254</v>
      </c>
      <c r="O1883" t="s">
        <v>568</v>
      </c>
    </row>
    <row r="1884" spans="1:15" x14ac:dyDescent="0.3">
      <c r="A1884" t="s">
        <v>2831</v>
      </c>
      <c r="B1884" t="s">
        <v>2831</v>
      </c>
      <c r="C1884" t="s">
        <v>9960</v>
      </c>
      <c r="D1884" s="47" t="s">
        <v>6087</v>
      </c>
      <c r="E1884" s="47">
        <v>43614.750473958331</v>
      </c>
      <c r="F1884" s="48">
        <v>3.75</v>
      </c>
      <c r="G1884" s="49">
        <v>49024</v>
      </c>
      <c r="H1884" t="s">
        <v>249</v>
      </c>
      <c r="I1884">
        <v>0</v>
      </c>
      <c r="J1884">
        <v>0</v>
      </c>
      <c r="K1884" t="s">
        <v>242</v>
      </c>
      <c r="L1884" t="s">
        <v>1535</v>
      </c>
      <c r="M1884" t="s">
        <v>1535</v>
      </c>
      <c r="N1884" t="s">
        <v>254</v>
      </c>
      <c r="O1884" t="s">
        <v>568</v>
      </c>
    </row>
    <row r="1885" spans="1:15" x14ac:dyDescent="0.3">
      <c r="A1885" t="s">
        <v>2831</v>
      </c>
      <c r="B1885" t="s">
        <v>2831</v>
      </c>
      <c r="C1885" t="s">
        <v>4737</v>
      </c>
      <c r="D1885" s="47" t="s">
        <v>4351</v>
      </c>
      <c r="E1885" s="47">
        <v>43614.348522106484</v>
      </c>
      <c r="F1885" s="48">
        <v>3.75</v>
      </c>
      <c r="G1885" s="49">
        <v>49930</v>
      </c>
      <c r="H1885" t="s">
        <v>249</v>
      </c>
      <c r="I1885">
        <v>0</v>
      </c>
      <c r="J1885">
        <v>0</v>
      </c>
      <c r="K1885" t="s">
        <v>242</v>
      </c>
      <c r="L1885" t="s">
        <v>1535</v>
      </c>
      <c r="M1885" t="s">
        <v>1535</v>
      </c>
      <c r="N1885" t="s">
        <v>254</v>
      </c>
      <c r="O1885" t="s">
        <v>568</v>
      </c>
    </row>
    <row r="1886" spans="1:15" x14ac:dyDescent="0.3">
      <c r="A1886" t="s">
        <v>2831</v>
      </c>
      <c r="B1886" t="s">
        <v>2831</v>
      </c>
      <c r="C1886" t="s">
        <v>10033</v>
      </c>
      <c r="D1886" s="47" t="s">
        <v>5701</v>
      </c>
      <c r="E1886" s="47">
        <v>43615.335607951391</v>
      </c>
      <c r="F1886" s="48">
        <v>3.75</v>
      </c>
      <c r="G1886" s="49">
        <v>58102</v>
      </c>
      <c r="H1886" t="s">
        <v>249</v>
      </c>
      <c r="I1886">
        <v>0</v>
      </c>
      <c r="J1886">
        <v>0</v>
      </c>
      <c r="K1886" t="s">
        <v>246</v>
      </c>
      <c r="L1886" t="s">
        <v>1535</v>
      </c>
      <c r="M1886" t="s">
        <v>1535</v>
      </c>
      <c r="N1886" t="s">
        <v>254</v>
      </c>
      <c r="O1886" t="s">
        <v>568</v>
      </c>
    </row>
    <row r="1887" spans="1:15" x14ac:dyDescent="0.3">
      <c r="A1887" t="s">
        <v>2831</v>
      </c>
      <c r="B1887" t="s">
        <v>2831</v>
      </c>
      <c r="C1887" t="s">
        <v>10222</v>
      </c>
      <c r="D1887" s="47" t="s">
        <v>6290</v>
      </c>
      <c r="E1887" s="47">
        <v>43616.400954317127</v>
      </c>
      <c r="F1887" s="48">
        <v>3.75</v>
      </c>
      <c r="G1887" s="49">
        <v>45787</v>
      </c>
      <c r="H1887" t="s">
        <v>238</v>
      </c>
      <c r="I1887">
        <v>0</v>
      </c>
      <c r="J1887">
        <v>0</v>
      </c>
      <c r="K1887" t="s">
        <v>242</v>
      </c>
      <c r="L1887" t="s">
        <v>2186</v>
      </c>
      <c r="M1887" t="s">
        <v>10223</v>
      </c>
      <c r="N1887" t="s">
        <v>254</v>
      </c>
      <c r="O1887" t="s">
        <v>568</v>
      </c>
    </row>
    <row r="1888" spans="1:15" x14ac:dyDescent="0.3">
      <c r="A1888" t="s">
        <v>2831</v>
      </c>
      <c r="B1888" t="s">
        <v>2831</v>
      </c>
      <c r="C1888" t="s">
        <v>10244</v>
      </c>
      <c r="D1888" s="47" t="s">
        <v>6203</v>
      </c>
      <c r="E1888" s="47">
        <v>43616.475873842595</v>
      </c>
      <c r="F1888" s="48">
        <v>3.75</v>
      </c>
      <c r="G1888" s="49">
        <v>53517</v>
      </c>
      <c r="H1888" t="s">
        <v>238</v>
      </c>
      <c r="I1888">
        <v>0</v>
      </c>
      <c r="J1888">
        <v>0</v>
      </c>
      <c r="K1888" t="s">
        <v>241</v>
      </c>
      <c r="L1888" t="s">
        <v>2186</v>
      </c>
      <c r="M1888" t="s">
        <v>10245</v>
      </c>
      <c r="N1888" t="s">
        <v>254</v>
      </c>
      <c r="O1888" t="s">
        <v>568</v>
      </c>
    </row>
    <row r="1889" spans="1:15" x14ac:dyDescent="0.3">
      <c r="A1889" t="s">
        <v>2831</v>
      </c>
      <c r="B1889" t="s">
        <v>2831</v>
      </c>
      <c r="C1889" t="s">
        <v>10356</v>
      </c>
      <c r="D1889" s="47" t="s">
        <v>2664</v>
      </c>
      <c r="E1889" s="47">
        <v>43601.683121608796</v>
      </c>
      <c r="F1889" s="48">
        <v>3.75</v>
      </c>
      <c r="G1889" s="49">
        <v>25260</v>
      </c>
      <c r="H1889" t="s">
        <v>249</v>
      </c>
      <c r="I1889">
        <v>0</v>
      </c>
      <c r="J1889">
        <v>0</v>
      </c>
      <c r="K1889" t="s">
        <v>242</v>
      </c>
      <c r="L1889" t="s">
        <v>2160</v>
      </c>
      <c r="M1889" t="s">
        <v>10357</v>
      </c>
      <c r="N1889" t="s">
        <v>254</v>
      </c>
      <c r="O1889" t="s">
        <v>568</v>
      </c>
    </row>
    <row r="1890" spans="1:15" x14ac:dyDescent="0.3">
      <c r="A1890" t="s">
        <v>2831</v>
      </c>
      <c r="B1890" t="s">
        <v>2831</v>
      </c>
      <c r="C1890" t="s">
        <v>10366</v>
      </c>
      <c r="D1890" s="47" t="s">
        <v>2690</v>
      </c>
      <c r="E1890" s="47">
        <v>43610.399436608794</v>
      </c>
      <c r="F1890" s="48">
        <v>3.75</v>
      </c>
      <c r="G1890" s="49">
        <v>180956</v>
      </c>
      <c r="H1890" t="s">
        <v>249</v>
      </c>
      <c r="I1890">
        <v>0</v>
      </c>
      <c r="J1890">
        <v>0</v>
      </c>
      <c r="K1890" t="s">
        <v>236</v>
      </c>
      <c r="L1890" t="s">
        <v>2160</v>
      </c>
      <c r="M1890" t="s">
        <v>10367</v>
      </c>
      <c r="N1890" t="s">
        <v>254</v>
      </c>
      <c r="O1890" t="s">
        <v>568</v>
      </c>
    </row>
    <row r="1891" spans="1:15" x14ac:dyDescent="0.3">
      <c r="A1891" t="s">
        <v>2831</v>
      </c>
      <c r="B1891" t="s">
        <v>2831</v>
      </c>
      <c r="C1891" t="s">
        <v>3540</v>
      </c>
      <c r="D1891" s="47" t="s">
        <v>3378</v>
      </c>
      <c r="E1891" s="47">
        <v>43614.695419791664</v>
      </c>
      <c r="F1891" s="48">
        <v>3.75</v>
      </c>
      <c r="G1891" s="49">
        <v>35107</v>
      </c>
      <c r="H1891" t="s">
        <v>238</v>
      </c>
      <c r="I1891">
        <v>0</v>
      </c>
      <c r="J1891">
        <v>0</v>
      </c>
      <c r="K1891" t="s">
        <v>242</v>
      </c>
      <c r="L1891" t="s">
        <v>2160</v>
      </c>
      <c r="M1891" t="s">
        <v>3541</v>
      </c>
      <c r="N1891" t="s">
        <v>254</v>
      </c>
      <c r="O1891" t="s">
        <v>568</v>
      </c>
    </row>
    <row r="1892" spans="1:15" x14ac:dyDescent="0.3">
      <c r="A1892" t="s">
        <v>2831</v>
      </c>
      <c r="B1892" t="s">
        <v>2831</v>
      </c>
      <c r="C1892" t="s">
        <v>10420</v>
      </c>
      <c r="D1892" s="47" t="s">
        <v>5855</v>
      </c>
      <c r="E1892" s="47">
        <v>43593.664091979168</v>
      </c>
      <c r="F1892" s="48">
        <v>3.75</v>
      </c>
      <c r="G1892" s="49">
        <v>55033</v>
      </c>
      <c r="H1892" t="s">
        <v>238</v>
      </c>
      <c r="I1892">
        <v>0</v>
      </c>
      <c r="J1892">
        <v>0</v>
      </c>
      <c r="K1892" t="s">
        <v>246</v>
      </c>
      <c r="L1892" t="s">
        <v>2186</v>
      </c>
      <c r="M1892" t="s">
        <v>10421</v>
      </c>
      <c r="N1892" t="s">
        <v>254</v>
      </c>
      <c r="O1892" t="s">
        <v>568</v>
      </c>
    </row>
    <row r="1893" spans="1:15" x14ac:dyDescent="0.3">
      <c r="A1893" t="s">
        <v>2831</v>
      </c>
      <c r="B1893" t="s">
        <v>2831</v>
      </c>
      <c r="C1893" t="s">
        <v>3462</v>
      </c>
      <c r="D1893" s="47" t="s">
        <v>3378</v>
      </c>
      <c r="E1893" s="47">
        <v>43581.576225694444</v>
      </c>
      <c r="F1893" s="48">
        <v>3.8333333333333335</v>
      </c>
      <c r="G1893" s="49">
        <v>21316</v>
      </c>
      <c r="H1893" t="s">
        <v>249</v>
      </c>
      <c r="I1893">
        <v>0</v>
      </c>
      <c r="J1893">
        <v>0</v>
      </c>
      <c r="K1893" t="s">
        <v>246</v>
      </c>
      <c r="L1893" t="s">
        <v>2186</v>
      </c>
      <c r="M1893" t="s">
        <v>3463</v>
      </c>
      <c r="N1893" t="s">
        <v>254</v>
      </c>
      <c r="O1893" t="s">
        <v>568</v>
      </c>
    </row>
    <row r="1894" spans="1:15" x14ac:dyDescent="0.3">
      <c r="A1894" t="s">
        <v>2831</v>
      </c>
      <c r="B1894" t="s">
        <v>2831</v>
      </c>
      <c r="C1894" t="s">
        <v>5757</v>
      </c>
      <c r="D1894" s="47" t="s">
        <v>5625</v>
      </c>
      <c r="E1894" s="47">
        <v>43556.657590706018</v>
      </c>
      <c r="F1894" s="48">
        <v>3.8333333333333335</v>
      </c>
      <c r="G1894" s="49">
        <v>198374</v>
      </c>
      <c r="H1894" t="s">
        <v>238</v>
      </c>
      <c r="I1894">
        <v>0</v>
      </c>
      <c r="J1894">
        <v>0</v>
      </c>
      <c r="K1894" t="s">
        <v>236</v>
      </c>
      <c r="L1894" t="s">
        <v>2186</v>
      </c>
      <c r="M1894" t="s">
        <v>5758</v>
      </c>
      <c r="N1894" t="s">
        <v>254</v>
      </c>
      <c r="O1894" t="s">
        <v>568</v>
      </c>
    </row>
    <row r="1895" spans="1:15" x14ac:dyDescent="0.3">
      <c r="A1895" t="s">
        <v>2831</v>
      </c>
      <c r="B1895" t="s">
        <v>2831</v>
      </c>
      <c r="C1895" t="s">
        <v>5876</v>
      </c>
      <c r="D1895" s="47" t="s">
        <v>5877</v>
      </c>
      <c r="E1895" s="47">
        <v>43571.708174189815</v>
      </c>
      <c r="F1895" s="48">
        <v>3.8333333333333335</v>
      </c>
      <c r="G1895" s="49">
        <v>54051</v>
      </c>
      <c r="H1895" t="s">
        <v>238</v>
      </c>
      <c r="I1895">
        <v>0</v>
      </c>
      <c r="J1895">
        <v>0</v>
      </c>
      <c r="K1895" t="s">
        <v>246</v>
      </c>
      <c r="L1895" t="s">
        <v>2186</v>
      </c>
      <c r="M1895" t="s">
        <v>5878</v>
      </c>
      <c r="N1895" t="s">
        <v>254</v>
      </c>
      <c r="O1895" t="s">
        <v>568</v>
      </c>
    </row>
    <row r="1896" spans="1:15" x14ac:dyDescent="0.3">
      <c r="A1896" t="s">
        <v>2831</v>
      </c>
      <c r="B1896" t="s">
        <v>2831</v>
      </c>
      <c r="C1896" t="s">
        <v>3511</v>
      </c>
      <c r="D1896" s="47" t="s">
        <v>3422</v>
      </c>
      <c r="E1896" s="47">
        <v>43568.387718634258</v>
      </c>
      <c r="F1896" s="48">
        <v>3.8333333333333335</v>
      </c>
      <c r="G1896" s="49">
        <v>75594</v>
      </c>
      <c r="H1896" t="s">
        <v>249</v>
      </c>
      <c r="I1896">
        <v>0</v>
      </c>
      <c r="J1896">
        <v>0</v>
      </c>
      <c r="K1896" t="s">
        <v>242</v>
      </c>
      <c r="L1896" t="s">
        <v>2186</v>
      </c>
      <c r="M1896" t="s">
        <v>3513</v>
      </c>
      <c r="N1896" t="s">
        <v>254</v>
      </c>
      <c r="O1896" t="s">
        <v>568</v>
      </c>
    </row>
    <row r="1897" spans="1:15" x14ac:dyDescent="0.3">
      <c r="A1897" t="s">
        <v>2831</v>
      </c>
      <c r="B1897" t="s">
        <v>2831</v>
      </c>
      <c r="C1897" t="s">
        <v>6160</v>
      </c>
      <c r="D1897" s="47" t="s">
        <v>5513</v>
      </c>
      <c r="E1897" s="47">
        <v>43556.852761145834</v>
      </c>
      <c r="F1897" s="48">
        <v>3.8333333333333335</v>
      </c>
      <c r="G1897" s="49">
        <v>130444</v>
      </c>
      <c r="H1897" t="s">
        <v>249</v>
      </c>
      <c r="I1897">
        <v>0</v>
      </c>
      <c r="J1897">
        <v>0</v>
      </c>
      <c r="K1897" t="s">
        <v>242</v>
      </c>
      <c r="L1897" t="s">
        <v>2186</v>
      </c>
      <c r="M1897" t="s">
        <v>6161</v>
      </c>
      <c r="N1897" t="s">
        <v>254</v>
      </c>
      <c r="O1897" t="s">
        <v>568</v>
      </c>
    </row>
    <row r="1898" spans="1:15" x14ac:dyDescent="0.3">
      <c r="A1898" t="s">
        <v>2831</v>
      </c>
      <c r="B1898" t="s">
        <v>2831</v>
      </c>
      <c r="C1898" t="s">
        <v>6188</v>
      </c>
      <c r="D1898" s="47" t="s">
        <v>5524</v>
      </c>
      <c r="E1898" s="47">
        <v>43556.36502503472</v>
      </c>
      <c r="F1898" s="48">
        <v>3.8333333333333335</v>
      </c>
      <c r="G1898" s="49">
        <v>65493</v>
      </c>
      <c r="H1898" t="s">
        <v>249</v>
      </c>
      <c r="I1898">
        <v>0</v>
      </c>
      <c r="J1898">
        <v>0</v>
      </c>
      <c r="K1898" t="s">
        <v>242</v>
      </c>
      <c r="L1898" t="s">
        <v>2186</v>
      </c>
      <c r="M1898" t="s">
        <v>6189</v>
      </c>
      <c r="N1898" t="s">
        <v>254</v>
      </c>
      <c r="O1898" t="s">
        <v>568</v>
      </c>
    </row>
    <row r="1899" spans="1:15" x14ac:dyDescent="0.3">
      <c r="A1899" t="s">
        <v>2831</v>
      </c>
      <c r="B1899" t="s">
        <v>2831</v>
      </c>
      <c r="C1899" t="s">
        <v>6287</v>
      </c>
      <c r="D1899" s="47" t="s">
        <v>5832</v>
      </c>
      <c r="E1899" s="47">
        <v>43566.703509988423</v>
      </c>
      <c r="F1899" s="48">
        <v>3.8333333333333335</v>
      </c>
      <c r="G1899" s="49">
        <v>89001</v>
      </c>
      <c r="H1899" t="s">
        <v>238</v>
      </c>
      <c r="I1899">
        <v>0</v>
      </c>
      <c r="J1899">
        <v>0</v>
      </c>
      <c r="K1899" t="s">
        <v>241</v>
      </c>
      <c r="L1899" t="s">
        <v>2186</v>
      </c>
      <c r="M1899" t="s">
        <v>6288</v>
      </c>
      <c r="N1899" t="s">
        <v>254</v>
      </c>
      <c r="O1899" t="s">
        <v>568</v>
      </c>
    </row>
    <row r="1900" spans="1:15" x14ac:dyDescent="0.3">
      <c r="A1900" t="s">
        <v>2831</v>
      </c>
      <c r="B1900" t="s">
        <v>2831</v>
      </c>
      <c r="C1900" t="s">
        <v>6301</v>
      </c>
      <c r="D1900" s="47" t="s">
        <v>6302</v>
      </c>
      <c r="E1900" s="47">
        <v>43577.706394675923</v>
      </c>
      <c r="F1900" s="48">
        <v>3.8333333333333335</v>
      </c>
      <c r="G1900" s="49">
        <v>31609</v>
      </c>
      <c r="H1900" t="s">
        <v>238</v>
      </c>
      <c r="I1900">
        <v>0</v>
      </c>
      <c r="J1900">
        <v>0</v>
      </c>
      <c r="K1900" t="s">
        <v>246</v>
      </c>
      <c r="L1900" t="s">
        <v>2173</v>
      </c>
      <c r="M1900" t="s">
        <v>2605</v>
      </c>
      <c r="N1900" t="s">
        <v>254</v>
      </c>
      <c r="O1900" t="s">
        <v>568</v>
      </c>
    </row>
    <row r="1901" spans="1:15" x14ac:dyDescent="0.3">
      <c r="A1901" t="s">
        <v>2831</v>
      </c>
      <c r="B1901" t="s">
        <v>2831</v>
      </c>
      <c r="C1901" t="s">
        <v>6372</v>
      </c>
      <c r="D1901" s="47" t="s">
        <v>5489</v>
      </c>
      <c r="E1901" s="47">
        <v>43577.456215428239</v>
      </c>
      <c r="F1901" s="48">
        <v>3.8333333333333335</v>
      </c>
      <c r="G1901" s="49">
        <v>40427</v>
      </c>
      <c r="H1901" t="s">
        <v>238</v>
      </c>
      <c r="I1901">
        <v>0</v>
      </c>
      <c r="J1901">
        <v>0</v>
      </c>
      <c r="K1901" t="s">
        <v>236</v>
      </c>
      <c r="L1901" t="s">
        <v>2186</v>
      </c>
      <c r="M1901" t="s">
        <v>6373</v>
      </c>
      <c r="N1901" t="s">
        <v>254</v>
      </c>
      <c r="O1901" t="s">
        <v>568</v>
      </c>
    </row>
    <row r="1902" spans="1:15" x14ac:dyDescent="0.3">
      <c r="A1902" t="s">
        <v>2831</v>
      </c>
      <c r="B1902" t="s">
        <v>2831</v>
      </c>
      <c r="C1902" t="s">
        <v>6410</v>
      </c>
      <c r="D1902" s="47" t="s">
        <v>6025</v>
      </c>
      <c r="E1902" s="47">
        <v>43556.784541122688</v>
      </c>
      <c r="F1902" s="48">
        <v>3.8333333333333335</v>
      </c>
      <c r="G1902" s="49">
        <v>110570</v>
      </c>
      <c r="H1902" t="s">
        <v>249</v>
      </c>
      <c r="I1902">
        <v>0</v>
      </c>
      <c r="J1902">
        <v>0</v>
      </c>
      <c r="K1902" t="s">
        <v>246</v>
      </c>
      <c r="L1902" t="s">
        <v>2186</v>
      </c>
      <c r="M1902" t="s">
        <v>6411</v>
      </c>
      <c r="N1902" t="s">
        <v>254</v>
      </c>
      <c r="O1902" t="s">
        <v>568</v>
      </c>
    </row>
    <row r="1903" spans="1:15" x14ac:dyDescent="0.3">
      <c r="A1903" t="s">
        <v>2831</v>
      </c>
      <c r="B1903" t="s">
        <v>2831</v>
      </c>
      <c r="C1903" t="s">
        <v>6487</v>
      </c>
      <c r="D1903" s="47" t="s">
        <v>5978</v>
      </c>
      <c r="E1903" s="47">
        <v>43582.463675659725</v>
      </c>
      <c r="F1903" s="48">
        <v>3.8333333333333335</v>
      </c>
      <c r="G1903" s="49">
        <v>271607</v>
      </c>
      <c r="H1903" t="s">
        <v>238</v>
      </c>
      <c r="I1903">
        <v>0</v>
      </c>
      <c r="J1903">
        <v>0</v>
      </c>
      <c r="K1903" t="s">
        <v>242</v>
      </c>
      <c r="L1903" t="s">
        <v>2186</v>
      </c>
      <c r="M1903" t="s">
        <v>6488</v>
      </c>
      <c r="N1903" t="s">
        <v>254</v>
      </c>
      <c r="O1903" t="s">
        <v>568</v>
      </c>
    </row>
    <row r="1904" spans="1:15" x14ac:dyDescent="0.3">
      <c r="A1904" t="s">
        <v>2831</v>
      </c>
      <c r="B1904" t="s">
        <v>2831</v>
      </c>
      <c r="C1904" t="s">
        <v>6655</v>
      </c>
      <c r="D1904" s="47" t="s">
        <v>5556</v>
      </c>
      <c r="E1904" s="47">
        <v>43585.508019247682</v>
      </c>
      <c r="F1904" s="48">
        <v>3.8333333333333335</v>
      </c>
      <c r="G1904" s="49">
        <v>66792</v>
      </c>
      <c r="H1904" t="s">
        <v>238</v>
      </c>
      <c r="I1904">
        <v>0</v>
      </c>
      <c r="J1904">
        <v>0</v>
      </c>
      <c r="K1904" t="s">
        <v>242</v>
      </c>
      <c r="L1904" t="s">
        <v>2186</v>
      </c>
      <c r="M1904" t="s">
        <v>6656</v>
      </c>
      <c r="N1904" t="s">
        <v>254</v>
      </c>
      <c r="O1904" t="s">
        <v>568</v>
      </c>
    </row>
    <row r="1905" spans="1:15" x14ac:dyDescent="0.3">
      <c r="A1905" t="s">
        <v>2831</v>
      </c>
      <c r="B1905" t="s">
        <v>2831</v>
      </c>
      <c r="C1905" t="s">
        <v>6802</v>
      </c>
      <c r="D1905" s="47" t="s">
        <v>6361</v>
      </c>
      <c r="E1905" s="47">
        <v>43560.750027928239</v>
      </c>
      <c r="F1905" s="48">
        <v>3.8333333333333335</v>
      </c>
      <c r="G1905" s="49">
        <v>15539</v>
      </c>
      <c r="H1905" t="s">
        <v>238</v>
      </c>
      <c r="I1905">
        <v>0</v>
      </c>
      <c r="J1905">
        <v>0</v>
      </c>
      <c r="K1905" t="s">
        <v>246</v>
      </c>
      <c r="L1905" t="s">
        <v>2186</v>
      </c>
      <c r="M1905" t="s">
        <v>6803</v>
      </c>
      <c r="N1905" t="s">
        <v>254</v>
      </c>
      <c r="O1905" t="s">
        <v>568</v>
      </c>
    </row>
    <row r="1906" spans="1:15" x14ac:dyDescent="0.3">
      <c r="A1906" t="s">
        <v>2831</v>
      </c>
      <c r="B1906" t="s">
        <v>2831</v>
      </c>
      <c r="C1906" t="s">
        <v>3555</v>
      </c>
      <c r="D1906" s="47" t="s">
        <v>3532</v>
      </c>
      <c r="E1906" s="47">
        <v>43572.560329942127</v>
      </c>
      <c r="F1906" s="48">
        <v>3.8333333333333335</v>
      </c>
      <c r="G1906" s="49">
        <v>37909</v>
      </c>
      <c r="H1906" t="s">
        <v>249</v>
      </c>
      <c r="I1906">
        <v>0</v>
      </c>
      <c r="J1906">
        <v>0</v>
      </c>
      <c r="K1906" t="s">
        <v>242</v>
      </c>
      <c r="L1906" t="s">
        <v>2186</v>
      </c>
      <c r="M1906" t="s">
        <v>3556</v>
      </c>
      <c r="N1906" t="s">
        <v>254</v>
      </c>
      <c r="O1906" t="s">
        <v>568</v>
      </c>
    </row>
    <row r="1907" spans="1:15" x14ac:dyDescent="0.3">
      <c r="A1907" t="s">
        <v>2831</v>
      </c>
      <c r="B1907" t="s">
        <v>2831</v>
      </c>
      <c r="C1907" t="s">
        <v>6886</v>
      </c>
      <c r="D1907" s="47" t="s">
        <v>2612</v>
      </c>
      <c r="E1907" s="47">
        <v>43577.7442065625</v>
      </c>
      <c r="F1907" s="48">
        <v>3.8333333333333335</v>
      </c>
      <c r="G1907" s="49">
        <v>65687</v>
      </c>
      <c r="H1907" t="s">
        <v>249</v>
      </c>
      <c r="I1907">
        <v>0</v>
      </c>
      <c r="J1907">
        <v>0</v>
      </c>
      <c r="K1907" t="s">
        <v>242</v>
      </c>
      <c r="L1907" t="s">
        <v>2160</v>
      </c>
      <c r="M1907" t="s">
        <v>6887</v>
      </c>
      <c r="N1907" t="s">
        <v>254</v>
      </c>
      <c r="O1907" t="s">
        <v>568</v>
      </c>
    </row>
    <row r="1908" spans="1:15" x14ac:dyDescent="0.3">
      <c r="A1908" t="s">
        <v>2831</v>
      </c>
      <c r="B1908" t="s">
        <v>2831</v>
      </c>
      <c r="C1908" t="s">
        <v>3475</v>
      </c>
      <c r="D1908" s="47" t="s">
        <v>3453</v>
      </c>
      <c r="E1908" s="47">
        <v>43584.7272940162</v>
      </c>
      <c r="F1908" s="48">
        <v>3.8333333333333335</v>
      </c>
      <c r="G1908" s="49">
        <v>198432</v>
      </c>
      <c r="H1908" t="s">
        <v>238</v>
      </c>
      <c r="I1908">
        <v>0</v>
      </c>
      <c r="J1908">
        <v>0</v>
      </c>
      <c r="K1908" t="s">
        <v>236</v>
      </c>
      <c r="L1908" t="s">
        <v>2186</v>
      </c>
      <c r="M1908" t="s">
        <v>3476</v>
      </c>
      <c r="N1908" t="s">
        <v>254</v>
      </c>
      <c r="O1908" t="s">
        <v>568</v>
      </c>
    </row>
    <row r="1909" spans="1:15" x14ac:dyDescent="0.3">
      <c r="A1909" t="s">
        <v>2831</v>
      </c>
      <c r="B1909" t="s">
        <v>2831</v>
      </c>
      <c r="C1909" t="s">
        <v>7136</v>
      </c>
      <c r="D1909" s="47" t="s">
        <v>5667</v>
      </c>
      <c r="E1909" s="47">
        <v>43577.718681678241</v>
      </c>
      <c r="F1909" s="48">
        <v>3.8333333333333335</v>
      </c>
      <c r="G1909" s="49">
        <v>62320</v>
      </c>
      <c r="H1909" t="s">
        <v>249</v>
      </c>
      <c r="I1909">
        <v>0</v>
      </c>
      <c r="J1909">
        <v>0</v>
      </c>
      <c r="K1909" t="s">
        <v>242</v>
      </c>
      <c r="L1909" t="s">
        <v>2186</v>
      </c>
      <c r="M1909" t="s">
        <v>7137</v>
      </c>
      <c r="N1909" t="s">
        <v>254</v>
      </c>
      <c r="O1909" t="s">
        <v>568</v>
      </c>
    </row>
    <row r="1910" spans="1:15" x14ac:dyDescent="0.3">
      <c r="A1910" t="s">
        <v>2831</v>
      </c>
      <c r="B1910" t="s">
        <v>2831</v>
      </c>
      <c r="C1910" t="s">
        <v>7152</v>
      </c>
      <c r="D1910" s="47" t="s">
        <v>5797</v>
      </c>
      <c r="E1910" s="47">
        <v>43571.621199884263</v>
      </c>
      <c r="F1910" s="48">
        <v>3.8333333333333335</v>
      </c>
      <c r="G1910" s="49">
        <v>27158</v>
      </c>
      <c r="H1910" t="s">
        <v>249</v>
      </c>
      <c r="I1910">
        <v>0</v>
      </c>
      <c r="J1910">
        <v>0</v>
      </c>
      <c r="K1910" t="s">
        <v>242</v>
      </c>
      <c r="L1910" t="s">
        <v>2186</v>
      </c>
      <c r="M1910" t="s">
        <v>7153</v>
      </c>
      <c r="N1910" t="s">
        <v>254</v>
      </c>
      <c r="O1910" t="s">
        <v>568</v>
      </c>
    </row>
    <row r="1911" spans="1:15" x14ac:dyDescent="0.3">
      <c r="A1911" t="s">
        <v>2831</v>
      </c>
      <c r="B1911" t="s">
        <v>2831</v>
      </c>
      <c r="C1911" t="s">
        <v>5344</v>
      </c>
      <c r="D1911" s="47" t="s">
        <v>2679</v>
      </c>
      <c r="E1911" s="47">
        <v>43584.71100505787</v>
      </c>
      <c r="F1911" s="48">
        <v>3.8333333333333335</v>
      </c>
      <c r="G1911" s="49">
        <v>40463</v>
      </c>
      <c r="H1911" t="s">
        <v>238</v>
      </c>
      <c r="I1911">
        <v>0</v>
      </c>
      <c r="J1911">
        <v>0</v>
      </c>
      <c r="K1911" t="s">
        <v>236</v>
      </c>
      <c r="L1911" t="s">
        <v>2160</v>
      </c>
      <c r="M1911" t="s">
        <v>5345</v>
      </c>
      <c r="N1911" t="s">
        <v>254</v>
      </c>
      <c r="O1911" t="s">
        <v>568</v>
      </c>
    </row>
    <row r="1912" spans="1:15" x14ac:dyDescent="0.3">
      <c r="A1912" t="s">
        <v>2831</v>
      </c>
      <c r="B1912" t="s">
        <v>2831</v>
      </c>
      <c r="C1912" t="s">
        <v>3393</v>
      </c>
      <c r="D1912" s="47" t="s">
        <v>3395</v>
      </c>
      <c r="E1912" s="47">
        <v>43556.824866053241</v>
      </c>
      <c r="F1912" s="48">
        <v>3.8333333333333335</v>
      </c>
      <c r="G1912" s="49">
        <v>51870</v>
      </c>
      <c r="H1912" t="s">
        <v>238</v>
      </c>
      <c r="I1912">
        <v>0</v>
      </c>
      <c r="J1912">
        <v>0</v>
      </c>
      <c r="K1912" t="s">
        <v>242</v>
      </c>
      <c r="L1912" t="s">
        <v>2186</v>
      </c>
      <c r="M1912" t="s">
        <v>3396</v>
      </c>
      <c r="N1912" t="s">
        <v>254</v>
      </c>
      <c r="O1912" t="s">
        <v>568</v>
      </c>
    </row>
    <row r="1913" spans="1:15" x14ac:dyDescent="0.3">
      <c r="A1913" t="s">
        <v>2831</v>
      </c>
      <c r="B1913" t="s">
        <v>2831</v>
      </c>
      <c r="C1913" t="s">
        <v>7280</v>
      </c>
      <c r="D1913" s="47" t="s">
        <v>5686</v>
      </c>
      <c r="E1913" s="47">
        <v>43577.684935613426</v>
      </c>
      <c r="F1913" s="48">
        <v>3.8333333333333335</v>
      </c>
      <c r="G1913" s="49">
        <v>44465</v>
      </c>
      <c r="H1913" t="s">
        <v>238</v>
      </c>
      <c r="I1913">
        <v>0</v>
      </c>
      <c r="J1913">
        <v>0</v>
      </c>
      <c r="K1913" t="s">
        <v>239</v>
      </c>
      <c r="L1913" t="s">
        <v>2186</v>
      </c>
      <c r="M1913" t="s">
        <v>7281</v>
      </c>
      <c r="N1913" t="s">
        <v>254</v>
      </c>
      <c r="O1913" t="s">
        <v>568</v>
      </c>
    </row>
    <row r="1914" spans="1:15" x14ac:dyDescent="0.3">
      <c r="A1914" t="s">
        <v>2831</v>
      </c>
      <c r="B1914" t="s">
        <v>2831</v>
      </c>
      <c r="C1914" t="s">
        <v>3241</v>
      </c>
      <c r="D1914" s="47" t="s">
        <v>2943</v>
      </c>
      <c r="E1914" s="47">
        <v>43556.538095023148</v>
      </c>
      <c r="F1914" s="48">
        <v>3.8333333333333335</v>
      </c>
      <c r="G1914" s="49">
        <v>70167</v>
      </c>
      <c r="H1914" t="s">
        <v>238</v>
      </c>
      <c r="I1914">
        <v>0</v>
      </c>
      <c r="J1914">
        <v>0</v>
      </c>
      <c r="K1914" t="s">
        <v>246</v>
      </c>
      <c r="L1914" t="s">
        <v>2160</v>
      </c>
      <c r="M1914" t="s">
        <v>2936</v>
      </c>
      <c r="N1914" t="s">
        <v>254</v>
      </c>
      <c r="O1914" t="s">
        <v>568</v>
      </c>
    </row>
    <row r="1915" spans="1:15" x14ac:dyDescent="0.3">
      <c r="A1915" t="s">
        <v>2831</v>
      </c>
      <c r="B1915" t="s">
        <v>2831</v>
      </c>
      <c r="C1915" t="s">
        <v>7408</v>
      </c>
      <c r="D1915" s="47" t="s">
        <v>6394</v>
      </c>
      <c r="E1915" s="47">
        <v>43567.325970405094</v>
      </c>
      <c r="F1915" s="48">
        <v>3.8333333333333335</v>
      </c>
      <c r="G1915" s="49">
        <v>98764</v>
      </c>
      <c r="H1915" t="s">
        <v>249</v>
      </c>
      <c r="I1915">
        <v>0</v>
      </c>
      <c r="J1915">
        <v>0</v>
      </c>
      <c r="K1915" t="s">
        <v>246</v>
      </c>
      <c r="L1915" t="s">
        <v>2186</v>
      </c>
      <c r="M1915" t="s">
        <v>7409</v>
      </c>
      <c r="N1915" t="s">
        <v>254</v>
      </c>
      <c r="O1915" t="s">
        <v>568</v>
      </c>
    </row>
    <row r="1916" spans="1:15" x14ac:dyDescent="0.3">
      <c r="A1916" t="s">
        <v>2831</v>
      </c>
      <c r="B1916" t="s">
        <v>2831</v>
      </c>
      <c r="C1916" t="s">
        <v>8033</v>
      </c>
      <c r="D1916" s="47" t="s">
        <v>5652</v>
      </c>
      <c r="E1916" s="47">
        <v>43577.671164664353</v>
      </c>
      <c r="F1916" s="48">
        <v>3.8333333333333335</v>
      </c>
      <c r="G1916" s="49">
        <v>72052</v>
      </c>
      <c r="H1916" t="s">
        <v>238</v>
      </c>
      <c r="I1916">
        <v>0</v>
      </c>
      <c r="J1916">
        <v>0</v>
      </c>
      <c r="K1916" t="s">
        <v>236</v>
      </c>
      <c r="L1916" t="s">
        <v>2186</v>
      </c>
      <c r="M1916" t="s">
        <v>8034</v>
      </c>
      <c r="N1916" t="s">
        <v>254</v>
      </c>
      <c r="O1916" t="s">
        <v>568</v>
      </c>
    </row>
    <row r="1917" spans="1:15" x14ac:dyDescent="0.3">
      <c r="A1917" t="s">
        <v>2831</v>
      </c>
      <c r="B1917" t="s">
        <v>2831</v>
      </c>
      <c r="C1917" t="s">
        <v>8051</v>
      </c>
      <c r="D1917" s="47" t="s">
        <v>6295</v>
      </c>
      <c r="E1917" s="47">
        <v>43570.390990081018</v>
      </c>
      <c r="F1917" s="48">
        <v>3.8333333333333335</v>
      </c>
      <c r="G1917" s="49">
        <v>62580</v>
      </c>
      <c r="H1917" t="s">
        <v>249</v>
      </c>
      <c r="I1917">
        <v>0</v>
      </c>
      <c r="J1917">
        <v>0</v>
      </c>
      <c r="K1917" t="s">
        <v>242</v>
      </c>
      <c r="L1917" t="s">
        <v>2186</v>
      </c>
      <c r="M1917" t="s">
        <v>8052</v>
      </c>
      <c r="N1917" t="s">
        <v>254</v>
      </c>
      <c r="O1917" t="s">
        <v>568</v>
      </c>
    </row>
    <row r="1918" spans="1:15" x14ac:dyDescent="0.3">
      <c r="A1918" t="s">
        <v>2831</v>
      </c>
      <c r="B1918" t="s">
        <v>2831</v>
      </c>
      <c r="C1918" t="s">
        <v>4659</v>
      </c>
      <c r="D1918" s="47" t="s">
        <v>4365</v>
      </c>
      <c r="E1918" s="47">
        <v>43556.565535879628</v>
      </c>
      <c r="F1918" s="48">
        <v>3.8333333333333335</v>
      </c>
      <c r="G1918" s="49">
        <v>20986</v>
      </c>
      <c r="H1918" t="s">
        <v>238</v>
      </c>
      <c r="I1918">
        <v>0</v>
      </c>
      <c r="J1918">
        <v>0</v>
      </c>
      <c r="K1918" t="s">
        <v>242</v>
      </c>
      <c r="L1918" t="s">
        <v>2160</v>
      </c>
      <c r="M1918" t="s">
        <v>4660</v>
      </c>
      <c r="N1918" t="s">
        <v>254</v>
      </c>
      <c r="O1918" t="s">
        <v>568</v>
      </c>
    </row>
    <row r="1919" spans="1:15" x14ac:dyDescent="0.3">
      <c r="A1919" t="s">
        <v>2831</v>
      </c>
      <c r="B1919" t="s">
        <v>2831</v>
      </c>
      <c r="C1919" t="s">
        <v>4604</v>
      </c>
      <c r="D1919" s="47" t="s">
        <v>4413</v>
      </c>
      <c r="E1919" s="47">
        <v>43572.71473472222</v>
      </c>
      <c r="F1919" s="48">
        <v>3.8333333333333335</v>
      </c>
      <c r="G1919" s="49">
        <v>12601</v>
      </c>
      <c r="H1919" t="s">
        <v>238</v>
      </c>
      <c r="I1919">
        <v>0</v>
      </c>
      <c r="J1919">
        <v>0</v>
      </c>
      <c r="K1919" t="s">
        <v>246</v>
      </c>
      <c r="L1919" t="s">
        <v>2173</v>
      </c>
      <c r="M1919" t="s">
        <v>4605</v>
      </c>
      <c r="N1919" t="s">
        <v>254</v>
      </c>
      <c r="O1919" t="s">
        <v>568</v>
      </c>
    </row>
    <row r="1920" spans="1:15" x14ac:dyDescent="0.3">
      <c r="A1920" t="s">
        <v>2831</v>
      </c>
      <c r="B1920" t="s">
        <v>2831</v>
      </c>
      <c r="C1920" t="s">
        <v>8457</v>
      </c>
      <c r="D1920" s="47" t="s">
        <v>2653</v>
      </c>
      <c r="E1920" s="47">
        <v>43564.386571099538</v>
      </c>
      <c r="F1920" s="48">
        <v>3.8333333333333335</v>
      </c>
      <c r="G1920" s="49">
        <v>38700</v>
      </c>
      <c r="H1920" t="s">
        <v>249</v>
      </c>
      <c r="I1920">
        <v>0</v>
      </c>
      <c r="J1920">
        <v>0</v>
      </c>
      <c r="K1920" t="s">
        <v>242</v>
      </c>
      <c r="L1920" t="s">
        <v>2160</v>
      </c>
      <c r="M1920" t="s">
        <v>8458</v>
      </c>
      <c r="N1920" t="s">
        <v>254</v>
      </c>
      <c r="O1920" t="s">
        <v>568</v>
      </c>
    </row>
    <row r="1921" spans="1:15" x14ac:dyDescent="0.3">
      <c r="A1921" t="s">
        <v>2831</v>
      </c>
      <c r="B1921" t="s">
        <v>2831</v>
      </c>
      <c r="C1921" t="s">
        <v>4446</v>
      </c>
      <c r="D1921" s="47" t="s">
        <v>4351</v>
      </c>
      <c r="E1921" s="47">
        <v>43579.766810335648</v>
      </c>
      <c r="F1921" s="48">
        <v>3.8333333333333335</v>
      </c>
      <c r="G1921" s="49">
        <v>97263</v>
      </c>
      <c r="H1921" t="s">
        <v>249</v>
      </c>
      <c r="I1921">
        <v>1</v>
      </c>
      <c r="J1921">
        <v>3332.72</v>
      </c>
      <c r="K1921" t="s">
        <v>241</v>
      </c>
      <c r="L1921" t="s">
        <v>2160</v>
      </c>
      <c r="M1921" t="s">
        <v>4447</v>
      </c>
      <c r="N1921" t="s">
        <v>254</v>
      </c>
      <c r="O1921" t="s">
        <v>568</v>
      </c>
    </row>
    <row r="1922" spans="1:15" x14ac:dyDescent="0.3">
      <c r="A1922" t="s">
        <v>2831</v>
      </c>
      <c r="B1922" t="s">
        <v>2831</v>
      </c>
      <c r="C1922" t="s">
        <v>8519</v>
      </c>
      <c r="D1922" s="47" t="s">
        <v>6196</v>
      </c>
      <c r="E1922" s="47">
        <v>43581.647864733794</v>
      </c>
      <c r="F1922" s="48">
        <v>3.8333333333333335</v>
      </c>
      <c r="G1922" s="49">
        <v>60213</v>
      </c>
      <c r="H1922" t="s">
        <v>238</v>
      </c>
      <c r="I1922">
        <v>0</v>
      </c>
      <c r="J1922">
        <v>0</v>
      </c>
      <c r="K1922" t="s">
        <v>241</v>
      </c>
      <c r="L1922" t="s">
        <v>2186</v>
      </c>
      <c r="M1922" t="s">
        <v>8520</v>
      </c>
      <c r="N1922" t="s">
        <v>254</v>
      </c>
      <c r="O1922" t="s">
        <v>568</v>
      </c>
    </row>
    <row r="1923" spans="1:15" x14ac:dyDescent="0.3">
      <c r="A1923" t="s">
        <v>2831</v>
      </c>
      <c r="B1923" t="s">
        <v>2831</v>
      </c>
      <c r="C1923" t="s">
        <v>8773</v>
      </c>
      <c r="D1923" s="47" t="s">
        <v>2656</v>
      </c>
      <c r="E1923" s="47">
        <v>43556.817642627313</v>
      </c>
      <c r="F1923" s="48">
        <v>3.8333333333333335</v>
      </c>
      <c r="G1923" s="49">
        <v>60352</v>
      </c>
      <c r="H1923" t="s">
        <v>238</v>
      </c>
      <c r="I1923">
        <v>0</v>
      </c>
      <c r="J1923">
        <v>0</v>
      </c>
      <c r="K1923" t="s">
        <v>236</v>
      </c>
      <c r="L1923" t="s">
        <v>2160</v>
      </c>
      <c r="M1923" t="s">
        <v>8774</v>
      </c>
      <c r="N1923" t="s">
        <v>254</v>
      </c>
      <c r="O1923" t="s">
        <v>568</v>
      </c>
    </row>
    <row r="1924" spans="1:15" x14ac:dyDescent="0.3">
      <c r="A1924" t="s">
        <v>2831</v>
      </c>
      <c r="B1924" t="s">
        <v>2831</v>
      </c>
      <c r="C1924" t="s">
        <v>4571</v>
      </c>
      <c r="D1924" s="47" t="s">
        <v>4356</v>
      </c>
      <c r="E1924" s="47">
        <v>43577.510789236112</v>
      </c>
      <c r="F1924" s="48">
        <v>3.8333333333333335</v>
      </c>
      <c r="G1924" s="49">
        <v>73221</v>
      </c>
      <c r="H1924" t="s">
        <v>238</v>
      </c>
      <c r="I1924">
        <v>0</v>
      </c>
      <c r="J1924">
        <v>0</v>
      </c>
      <c r="K1924" t="s">
        <v>246</v>
      </c>
      <c r="L1924" t="s">
        <v>2160</v>
      </c>
      <c r="M1924" t="s">
        <v>4573</v>
      </c>
      <c r="N1924" t="s">
        <v>254</v>
      </c>
      <c r="O1924" t="s">
        <v>568</v>
      </c>
    </row>
    <row r="1925" spans="1:15" x14ac:dyDescent="0.3">
      <c r="A1925" t="s">
        <v>2831</v>
      </c>
      <c r="B1925" t="s">
        <v>2831</v>
      </c>
      <c r="C1925" t="s">
        <v>8824</v>
      </c>
      <c r="D1925" s="47" t="s">
        <v>5642</v>
      </c>
      <c r="E1925" s="47">
        <v>43556.534176851848</v>
      </c>
      <c r="F1925" s="48">
        <v>3.8333333333333335</v>
      </c>
      <c r="G1925" s="49">
        <v>95977</v>
      </c>
      <c r="H1925" t="s">
        <v>238</v>
      </c>
      <c r="I1925">
        <v>0</v>
      </c>
      <c r="J1925">
        <v>0</v>
      </c>
      <c r="K1925" t="s">
        <v>236</v>
      </c>
      <c r="L1925" t="s">
        <v>2186</v>
      </c>
      <c r="M1925" t="s">
        <v>8825</v>
      </c>
      <c r="N1925" t="s">
        <v>254</v>
      </c>
      <c r="O1925" t="s">
        <v>568</v>
      </c>
    </row>
    <row r="1926" spans="1:15" x14ac:dyDescent="0.3">
      <c r="A1926" t="s">
        <v>2831</v>
      </c>
      <c r="B1926" t="s">
        <v>2831</v>
      </c>
      <c r="C1926" t="s">
        <v>3001</v>
      </c>
      <c r="D1926" s="47" t="s">
        <v>2945</v>
      </c>
      <c r="E1926" s="47">
        <v>43577.66857199074</v>
      </c>
      <c r="F1926" s="48">
        <v>3.8333333333333335</v>
      </c>
      <c r="G1926" s="49">
        <v>52229</v>
      </c>
      <c r="H1926" t="s">
        <v>238</v>
      </c>
      <c r="I1926">
        <v>0</v>
      </c>
      <c r="J1926">
        <v>0</v>
      </c>
      <c r="K1926" t="s">
        <v>236</v>
      </c>
      <c r="L1926" t="s">
        <v>2160</v>
      </c>
      <c r="M1926" t="s">
        <v>2941</v>
      </c>
      <c r="N1926" t="s">
        <v>254</v>
      </c>
      <c r="O1926" t="s">
        <v>568</v>
      </c>
    </row>
    <row r="1927" spans="1:15" x14ac:dyDescent="0.3">
      <c r="A1927" t="s">
        <v>2831</v>
      </c>
      <c r="B1927" t="s">
        <v>2831</v>
      </c>
      <c r="C1927" t="s">
        <v>8850</v>
      </c>
      <c r="D1927" s="47" t="s">
        <v>2643</v>
      </c>
      <c r="E1927" s="47">
        <v>43585.635625150462</v>
      </c>
      <c r="F1927" s="48">
        <v>3.8333333333333335</v>
      </c>
      <c r="G1927" s="49">
        <v>52510</v>
      </c>
      <c r="H1927" t="s">
        <v>238</v>
      </c>
      <c r="I1927">
        <v>0</v>
      </c>
      <c r="J1927">
        <v>0</v>
      </c>
      <c r="K1927" t="s">
        <v>242</v>
      </c>
      <c r="L1927" t="s">
        <v>2160</v>
      </c>
      <c r="M1927" t="s">
        <v>8851</v>
      </c>
      <c r="N1927" t="s">
        <v>254</v>
      </c>
      <c r="O1927" t="s">
        <v>568</v>
      </c>
    </row>
    <row r="1928" spans="1:15" x14ac:dyDescent="0.3">
      <c r="A1928" t="s">
        <v>2831</v>
      </c>
      <c r="B1928" t="s">
        <v>2831</v>
      </c>
      <c r="C1928" t="s">
        <v>8874</v>
      </c>
      <c r="D1928" s="47" t="s">
        <v>5602</v>
      </c>
      <c r="E1928" s="47">
        <v>43577.672769641205</v>
      </c>
      <c r="F1928" s="48">
        <v>3.8333333333333335</v>
      </c>
      <c r="G1928" s="49">
        <v>134451</v>
      </c>
      <c r="H1928" t="s">
        <v>238</v>
      </c>
      <c r="I1928">
        <v>0</v>
      </c>
      <c r="J1928">
        <v>0</v>
      </c>
      <c r="K1928" t="s">
        <v>241</v>
      </c>
      <c r="L1928" t="s">
        <v>2186</v>
      </c>
      <c r="M1928" t="s">
        <v>8875</v>
      </c>
      <c r="N1928" t="s">
        <v>254</v>
      </c>
      <c r="O1928" t="s">
        <v>568</v>
      </c>
    </row>
    <row r="1929" spans="1:15" x14ac:dyDescent="0.3">
      <c r="A1929" t="s">
        <v>2831</v>
      </c>
      <c r="B1929" t="s">
        <v>2831</v>
      </c>
      <c r="C1929" t="s">
        <v>9179</v>
      </c>
      <c r="D1929" s="47" t="s">
        <v>5549</v>
      </c>
      <c r="E1929" s="47">
        <v>43558.402829363426</v>
      </c>
      <c r="F1929" s="48">
        <v>3.8333333333333335</v>
      </c>
      <c r="G1929" s="49">
        <v>64828</v>
      </c>
      <c r="H1929" t="s">
        <v>249</v>
      </c>
      <c r="I1929">
        <v>0</v>
      </c>
      <c r="J1929">
        <v>0</v>
      </c>
      <c r="K1929" t="s">
        <v>242</v>
      </c>
      <c r="L1929" t="s">
        <v>2186</v>
      </c>
      <c r="M1929" t="s">
        <v>9180</v>
      </c>
      <c r="N1929" t="s">
        <v>254</v>
      </c>
      <c r="O1929" t="s">
        <v>568</v>
      </c>
    </row>
    <row r="1930" spans="1:15" x14ac:dyDescent="0.3">
      <c r="A1930" t="s">
        <v>2831</v>
      </c>
      <c r="B1930" t="s">
        <v>2831</v>
      </c>
      <c r="C1930" t="s">
        <v>9255</v>
      </c>
      <c r="D1930" s="47" t="s">
        <v>5556</v>
      </c>
      <c r="E1930" s="47">
        <v>43581.649407326389</v>
      </c>
      <c r="F1930" s="48">
        <v>3.8333333333333335</v>
      </c>
      <c r="G1930" s="49">
        <v>49298</v>
      </c>
      <c r="H1930" t="s">
        <v>238</v>
      </c>
      <c r="I1930">
        <v>0</v>
      </c>
      <c r="J1930">
        <v>0</v>
      </c>
      <c r="K1930" t="s">
        <v>242</v>
      </c>
      <c r="L1930" t="s">
        <v>2186</v>
      </c>
      <c r="M1930" t="s">
        <v>9256</v>
      </c>
      <c r="N1930" t="s">
        <v>254</v>
      </c>
      <c r="O1930" t="s">
        <v>568</v>
      </c>
    </row>
    <row r="1931" spans="1:15" x14ac:dyDescent="0.3">
      <c r="A1931" t="s">
        <v>2831</v>
      </c>
      <c r="B1931" t="s">
        <v>2831</v>
      </c>
      <c r="C1931" t="s">
        <v>9345</v>
      </c>
      <c r="D1931" s="47" t="s">
        <v>5481</v>
      </c>
      <c r="E1931" s="47">
        <v>43556.558882951387</v>
      </c>
      <c r="F1931" s="48">
        <v>3.8333333333333335</v>
      </c>
      <c r="G1931" s="49">
        <v>210329</v>
      </c>
      <c r="H1931" t="s">
        <v>238</v>
      </c>
      <c r="I1931">
        <v>0</v>
      </c>
      <c r="J1931">
        <v>0</v>
      </c>
      <c r="K1931" t="s">
        <v>236</v>
      </c>
      <c r="L1931" t="s">
        <v>2186</v>
      </c>
      <c r="M1931" t="s">
        <v>9346</v>
      </c>
      <c r="N1931" t="s">
        <v>254</v>
      </c>
      <c r="O1931" t="s">
        <v>568</v>
      </c>
    </row>
    <row r="1932" spans="1:15" x14ac:dyDescent="0.3">
      <c r="A1932" t="s">
        <v>2831</v>
      </c>
      <c r="B1932" t="s">
        <v>2831</v>
      </c>
      <c r="C1932" t="s">
        <v>9518</v>
      </c>
      <c r="D1932" s="47" t="s">
        <v>5475</v>
      </c>
      <c r="E1932" s="47">
        <v>43584.729526886571</v>
      </c>
      <c r="F1932" s="48">
        <v>3.8333333333333335</v>
      </c>
      <c r="G1932" s="49">
        <v>65681</v>
      </c>
      <c r="H1932" t="s">
        <v>238</v>
      </c>
      <c r="I1932">
        <v>0</v>
      </c>
      <c r="J1932">
        <v>0</v>
      </c>
      <c r="K1932" t="s">
        <v>236</v>
      </c>
      <c r="L1932" t="s">
        <v>2186</v>
      </c>
      <c r="M1932" t="s">
        <v>9519</v>
      </c>
      <c r="N1932" t="s">
        <v>254</v>
      </c>
      <c r="O1932" t="s">
        <v>568</v>
      </c>
    </row>
    <row r="1933" spans="1:15" x14ac:dyDescent="0.3">
      <c r="A1933" t="s">
        <v>2831</v>
      </c>
      <c r="B1933" t="s">
        <v>2831</v>
      </c>
      <c r="C1933" t="s">
        <v>9529</v>
      </c>
      <c r="D1933" s="47" t="s">
        <v>5877</v>
      </c>
      <c r="E1933" s="47">
        <v>43584.724264236109</v>
      </c>
      <c r="F1933" s="48">
        <v>3.8333333333333335</v>
      </c>
      <c r="G1933" s="49">
        <v>22989</v>
      </c>
      <c r="H1933" t="s">
        <v>238</v>
      </c>
      <c r="I1933">
        <v>0</v>
      </c>
      <c r="J1933">
        <v>0</v>
      </c>
      <c r="K1933" t="s">
        <v>236</v>
      </c>
      <c r="L1933" t="s">
        <v>2186</v>
      </c>
      <c r="M1933" t="s">
        <v>9530</v>
      </c>
      <c r="N1933" t="s">
        <v>254</v>
      </c>
      <c r="O1933" t="s">
        <v>568</v>
      </c>
    </row>
    <row r="1934" spans="1:15" x14ac:dyDescent="0.3">
      <c r="A1934" t="s">
        <v>2831</v>
      </c>
      <c r="B1934" t="s">
        <v>2831</v>
      </c>
      <c r="C1934" t="s">
        <v>9787</v>
      </c>
      <c r="D1934" s="47" t="s">
        <v>5642</v>
      </c>
      <c r="E1934" s="47">
        <v>43556.813814502311</v>
      </c>
      <c r="F1934" s="48">
        <v>3.8333333333333335</v>
      </c>
      <c r="G1934" s="49">
        <v>112954</v>
      </c>
      <c r="H1934" t="s">
        <v>238</v>
      </c>
      <c r="I1934">
        <v>0</v>
      </c>
      <c r="J1934">
        <v>0</v>
      </c>
      <c r="K1934" t="s">
        <v>246</v>
      </c>
      <c r="L1934" t="s">
        <v>2186</v>
      </c>
      <c r="M1934" t="s">
        <v>9788</v>
      </c>
      <c r="N1934" t="s">
        <v>254</v>
      </c>
      <c r="O1934" t="s">
        <v>568</v>
      </c>
    </row>
    <row r="1935" spans="1:15" x14ac:dyDescent="0.3">
      <c r="A1935" t="s">
        <v>2831</v>
      </c>
      <c r="B1935" t="s">
        <v>2831</v>
      </c>
      <c r="C1935" t="s">
        <v>9833</v>
      </c>
      <c r="D1935" s="47" t="s">
        <v>5486</v>
      </c>
      <c r="E1935" s="47">
        <v>43584.7327371875</v>
      </c>
      <c r="F1935" s="48">
        <v>3.8333333333333335</v>
      </c>
      <c r="G1935" s="49">
        <v>42115</v>
      </c>
      <c r="H1935" t="s">
        <v>238</v>
      </c>
      <c r="I1935">
        <v>0</v>
      </c>
      <c r="J1935">
        <v>0</v>
      </c>
      <c r="K1935" t="s">
        <v>246</v>
      </c>
      <c r="L1935" t="s">
        <v>2186</v>
      </c>
      <c r="M1935" t="s">
        <v>9834</v>
      </c>
      <c r="N1935" t="s">
        <v>254</v>
      </c>
      <c r="O1935" t="s">
        <v>568</v>
      </c>
    </row>
    <row r="1936" spans="1:15" x14ac:dyDescent="0.3">
      <c r="A1936" t="s">
        <v>2831</v>
      </c>
      <c r="B1936" t="s">
        <v>2831</v>
      </c>
      <c r="C1936" t="s">
        <v>3171</v>
      </c>
      <c r="D1936" s="47" t="s">
        <v>2924</v>
      </c>
      <c r="E1936" s="47">
        <v>43556.775261226852</v>
      </c>
      <c r="F1936" s="48">
        <v>3.8333333333333335</v>
      </c>
      <c r="G1936" s="49">
        <v>80108</v>
      </c>
      <c r="H1936" t="s">
        <v>249</v>
      </c>
      <c r="I1936">
        <v>0</v>
      </c>
      <c r="J1936">
        <v>0</v>
      </c>
      <c r="K1936" t="s">
        <v>246</v>
      </c>
      <c r="L1936" t="s">
        <v>2160</v>
      </c>
      <c r="M1936" t="s">
        <v>2941</v>
      </c>
      <c r="N1936" t="s">
        <v>254</v>
      </c>
      <c r="O1936" t="s">
        <v>568</v>
      </c>
    </row>
    <row r="1937" spans="1:15" x14ac:dyDescent="0.3">
      <c r="A1937" t="s">
        <v>2831</v>
      </c>
      <c r="B1937" t="s">
        <v>2831</v>
      </c>
      <c r="C1937" t="s">
        <v>3305</v>
      </c>
      <c r="D1937" s="47" t="s">
        <v>2954</v>
      </c>
      <c r="E1937" s="47">
        <v>43584.713812615744</v>
      </c>
      <c r="F1937" s="48">
        <v>3.8333333333333335</v>
      </c>
      <c r="G1937" s="49">
        <v>111342</v>
      </c>
      <c r="H1937" t="s">
        <v>238</v>
      </c>
      <c r="I1937">
        <v>0</v>
      </c>
      <c r="J1937">
        <v>0</v>
      </c>
      <c r="K1937" t="s">
        <v>236</v>
      </c>
      <c r="L1937" t="s">
        <v>2160</v>
      </c>
      <c r="M1937" t="s">
        <v>2925</v>
      </c>
      <c r="N1937" t="s">
        <v>254</v>
      </c>
      <c r="O1937" t="s">
        <v>568</v>
      </c>
    </row>
    <row r="1938" spans="1:15" x14ac:dyDescent="0.3">
      <c r="A1938" t="s">
        <v>2831</v>
      </c>
      <c r="B1938" t="s">
        <v>2831</v>
      </c>
      <c r="C1938" t="s">
        <v>10330</v>
      </c>
      <c r="D1938" s="47" t="s">
        <v>6295</v>
      </c>
      <c r="E1938" s="47">
        <v>43556.809201192133</v>
      </c>
      <c r="F1938" s="48">
        <v>3.8333333333333335</v>
      </c>
      <c r="G1938" s="49">
        <v>22571</v>
      </c>
      <c r="H1938" t="s">
        <v>238</v>
      </c>
      <c r="I1938">
        <v>0</v>
      </c>
      <c r="J1938">
        <v>0</v>
      </c>
      <c r="K1938" t="s">
        <v>242</v>
      </c>
      <c r="L1938" t="s">
        <v>2186</v>
      </c>
      <c r="M1938" t="s">
        <v>10331</v>
      </c>
      <c r="N1938" t="s">
        <v>254</v>
      </c>
      <c r="O1938" t="s">
        <v>568</v>
      </c>
    </row>
    <row r="1939" spans="1:15" x14ac:dyDescent="0.3">
      <c r="A1939" t="s">
        <v>2831</v>
      </c>
      <c r="B1939" t="s">
        <v>2831</v>
      </c>
      <c r="C1939" t="s">
        <v>10397</v>
      </c>
      <c r="D1939" s="47" t="s">
        <v>2664</v>
      </c>
      <c r="E1939" s="47">
        <v>43571.631119988429</v>
      </c>
      <c r="F1939" s="48">
        <v>3.8333333333333335</v>
      </c>
      <c r="G1939" s="49">
        <v>70211</v>
      </c>
      <c r="H1939" t="s">
        <v>238</v>
      </c>
      <c r="I1939">
        <v>0</v>
      </c>
      <c r="J1939">
        <v>0</v>
      </c>
      <c r="K1939" t="s">
        <v>241</v>
      </c>
      <c r="L1939" t="s">
        <v>2160</v>
      </c>
      <c r="M1939" t="s">
        <v>10398</v>
      </c>
      <c r="N1939" t="s">
        <v>254</v>
      </c>
      <c r="O1939" t="s">
        <v>568</v>
      </c>
    </row>
    <row r="1940" spans="1:15" x14ac:dyDescent="0.3">
      <c r="A1940" t="s">
        <v>2831</v>
      </c>
      <c r="B1940" t="s">
        <v>2831</v>
      </c>
      <c r="C1940" t="s">
        <v>10481</v>
      </c>
      <c r="D1940" s="47" t="s">
        <v>5652</v>
      </c>
      <c r="E1940" s="47">
        <v>43585.502631134259</v>
      </c>
      <c r="F1940" s="48">
        <v>3.8333333333333335</v>
      </c>
      <c r="G1940" s="49">
        <v>53231</v>
      </c>
      <c r="H1940" t="s">
        <v>238</v>
      </c>
      <c r="I1940">
        <v>0</v>
      </c>
      <c r="J1940">
        <v>0</v>
      </c>
      <c r="K1940" t="s">
        <v>246</v>
      </c>
      <c r="L1940" t="s">
        <v>2186</v>
      </c>
      <c r="M1940" t="s">
        <v>10482</v>
      </c>
      <c r="N1940" t="s">
        <v>254</v>
      </c>
      <c r="O1940" t="s">
        <v>568</v>
      </c>
    </row>
    <row r="1941" spans="1:15" x14ac:dyDescent="0.3">
      <c r="A1941" t="s">
        <v>2831</v>
      </c>
      <c r="B1941" t="s">
        <v>2831</v>
      </c>
      <c r="C1941" t="s">
        <v>10517</v>
      </c>
      <c r="D1941" s="47" t="s">
        <v>6472</v>
      </c>
      <c r="E1941" s="47">
        <v>43584.725551770833</v>
      </c>
      <c r="F1941" s="48">
        <v>3.8333333333333335</v>
      </c>
      <c r="G1941" s="49">
        <v>17919</v>
      </c>
      <c r="H1941" t="s">
        <v>238</v>
      </c>
      <c r="I1941">
        <v>0</v>
      </c>
      <c r="J1941">
        <v>0</v>
      </c>
      <c r="K1941" t="s">
        <v>242</v>
      </c>
      <c r="L1941" t="s">
        <v>2186</v>
      </c>
      <c r="M1941" t="s">
        <v>10518</v>
      </c>
      <c r="N1941" t="s">
        <v>254</v>
      </c>
      <c r="O1941" t="s">
        <v>568</v>
      </c>
    </row>
    <row r="1942" spans="1:15" x14ac:dyDescent="0.3">
      <c r="A1942" t="s">
        <v>2831</v>
      </c>
      <c r="B1942" t="s">
        <v>2831</v>
      </c>
      <c r="C1942" t="s">
        <v>10545</v>
      </c>
      <c r="D1942" s="47" t="s">
        <v>6741</v>
      </c>
      <c r="E1942" s="47">
        <v>43566.711910150465</v>
      </c>
      <c r="F1942" s="48">
        <v>3.8333333333333335</v>
      </c>
      <c r="G1942" s="49">
        <v>9856</v>
      </c>
      <c r="H1942" t="s">
        <v>238</v>
      </c>
      <c r="I1942">
        <v>0</v>
      </c>
      <c r="J1942">
        <v>0</v>
      </c>
      <c r="K1942" t="s">
        <v>246</v>
      </c>
      <c r="L1942" t="s">
        <v>2186</v>
      </c>
      <c r="M1942" t="s">
        <v>10546</v>
      </c>
      <c r="N1942" t="s">
        <v>254</v>
      </c>
      <c r="O1942" t="s">
        <v>568</v>
      </c>
    </row>
    <row r="1943" spans="1:15" x14ac:dyDescent="0.3">
      <c r="A1943" t="s">
        <v>2831</v>
      </c>
      <c r="B1943" t="s">
        <v>2831</v>
      </c>
      <c r="C1943" t="s">
        <v>10650</v>
      </c>
      <c r="D1943" s="47" t="s">
        <v>6394</v>
      </c>
      <c r="E1943" s="47">
        <v>43582.49741369213</v>
      </c>
      <c r="F1943" s="48">
        <v>3.8333333333333335</v>
      </c>
      <c r="G1943" s="49">
        <v>40872</v>
      </c>
      <c r="H1943" t="s">
        <v>238</v>
      </c>
      <c r="I1943">
        <v>0</v>
      </c>
      <c r="J1943">
        <v>0</v>
      </c>
      <c r="K1943" t="s">
        <v>242</v>
      </c>
      <c r="L1943" t="s">
        <v>2186</v>
      </c>
      <c r="M1943" t="s">
        <v>10651</v>
      </c>
      <c r="N1943" t="s">
        <v>254</v>
      </c>
      <c r="O1943" t="s">
        <v>568</v>
      </c>
    </row>
    <row r="1944" spans="1:15" x14ac:dyDescent="0.3">
      <c r="A1944" t="s">
        <v>2831</v>
      </c>
      <c r="B1944" t="s">
        <v>2831</v>
      </c>
      <c r="C1944" t="s">
        <v>10712</v>
      </c>
      <c r="D1944" s="47" t="s">
        <v>5508</v>
      </c>
      <c r="E1944" s="47">
        <v>43585.503729942131</v>
      </c>
      <c r="F1944" s="48">
        <v>3.8333333333333335</v>
      </c>
      <c r="G1944" s="49">
        <v>41166</v>
      </c>
      <c r="H1944" t="s">
        <v>238</v>
      </c>
      <c r="I1944">
        <v>0</v>
      </c>
      <c r="J1944">
        <v>0</v>
      </c>
      <c r="K1944" t="s">
        <v>242</v>
      </c>
      <c r="L1944" t="s">
        <v>2186</v>
      </c>
      <c r="M1944" t="s">
        <v>10713</v>
      </c>
      <c r="N1944" t="s">
        <v>254</v>
      </c>
      <c r="O1944" t="s">
        <v>568</v>
      </c>
    </row>
    <row r="1945" spans="1:15" x14ac:dyDescent="0.3">
      <c r="A1945" t="s">
        <v>2831</v>
      </c>
      <c r="B1945" t="s">
        <v>2831</v>
      </c>
      <c r="C1945" t="s">
        <v>5619</v>
      </c>
      <c r="D1945" s="47" t="s">
        <v>2678</v>
      </c>
      <c r="E1945" s="47">
        <v>43543.749766782406</v>
      </c>
      <c r="F1945" s="48">
        <v>3.9166666666666665</v>
      </c>
      <c r="G1945" s="49">
        <v>33298</v>
      </c>
      <c r="H1945" t="s">
        <v>238</v>
      </c>
      <c r="I1945">
        <v>0</v>
      </c>
      <c r="J1945">
        <v>0</v>
      </c>
      <c r="K1945" t="s">
        <v>239</v>
      </c>
      <c r="L1945" t="s">
        <v>2160</v>
      </c>
      <c r="M1945" t="s">
        <v>5620</v>
      </c>
      <c r="N1945" t="s">
        <v>254</v>
      </c>
      <c r="O1945" t="s">
        <v>568</v>
      </c>
    </row>
    <row r="1946" spans="1:15" x14ac:dyDescent="0.3">
      <c r="A1946" t="s">
        <v>2831</v>
      </c>
      <c r="B1946" t="s">
        <v>2831</v>
      </c>
      <c r="C1946" t="s">
        <v>5713</v>
      </c>
      <c r="D1946" s="47" t="s">
        <v>5489</v>
      </c>
      <c r="E1946" s="47">
        <v>43550.747670219906</v>
      </c>
      <c r="F1946" s="48">
        <v>3.9166666666666665</v>
      </c>
      <c r="G1946" s="49">
        <v>27227</v>
      </c>
      <c r="H1946" t="s">
        <v>249</v>
      </c>
      <c r="I1946">
        <v>0</v>
      </c>
      <c r="J1946">
        <v>0</v>
      </c>
      <c r="K1946" t="s">
        <v>246</v>
      </c>
      <c r="L1946" t="s">
        <v>2186</v>
      </c>
      <c r="M1946" t="s">
        <v>5714</v>
      </c>
      <c r="N1946" t="s">
        <v>254</v>
      </c>
      <c r="O1946" t="s">
        <v>568</v>
      </c>
    </row>
    <row r="1947" spans="1:15" x14ac:dyDescent="0.3">
      <c r="A1947" t="s">
        <v>2831</v>
      </c>
      <c r="B1947" t="s">
        <v>2831</v>
      </c>
      <c r="C1947" t="s">
        <v>5827</v>
      </c>
      <c r="D1947" s="47" t="s">
        <v>5549</v>
      </c>
      <c r="E1947" s="47">
        <v>43550.636996678244</v>
      </c>
      <c r="F1947" s="48">
        <v>3.9166666666666665</v>
      </c>
      <c r="G1947" s="49">
        <v>65250</v>
      </c>
      <c r="H1947" t="s">
        <v>249</v>
      </c>
      <c r="I1947">
        <v>0</v>
      </c>
      <c r="J1947">
        <v>0</v>
      </c>
      <c r="K1947" t="s">
        <v>242</v>
      </c>
      <c r="L1947" t="s">
        <v>2186</v>
      </c>
      <c r="M1947" t="s">
        <v>5828</v>
      </c>
      <c r="N1947" t="s">
        <v>254</v>
      </c>
      <c r="O1947" t="s">
        <v>568</v>
      </c>
    </row>
    <row r="1948" spans="1:15" x14ac:dyDescent="0.3">
      <c r="A1948" t="s">
        <v>2831</v>
      </c>
      <c r="B1948" t="s">
        <v>2831</v>
      </c>
      <c r="C1948" t="s">
        <v>6122</v>
      </c>
      <c r="D1948" s="47" t="s">
        <v>2653</v>
      </c>
      <c r="E1948" s="47">
        <v>43544.748844988426</v>
      </c>
      <c r="F1948" s="48">
        <v>3.9166666666666665</v>
      </c>
      <c r="G1948" s="49">
        <v>70777</v>
      </c>
      <c r="H1948" t="s">
        <v>238</v>
      </c>
      <c r="I1948">
        <v>0</v>
      </c>
      <c r="J1948">
        <v>0</v>
      </c>
      <c r="K1948" t="s">
        <v>236</v>
      </c>
      <c r="L1948" t="s">
        <v>2173</v>
      </c>
      <c r="M1948" t="s">
        <v>6123</v>
      </c>
      <c r="N1948" t="s">
        <v>254</v>
      </c>
      <c r="O1948" t="s">
        <v>568</v>
      </c>
    </row>
    <row r="1949" spans="1:15" x14ac:dyDescent="0.3">
      <c r="A1949" t="s">
        <v>2831</v>
      </c>
      <c r="B1949" t="s">
        <v>2831</v>
      </c>
      <c r="C1949" t="s">
        <v>6207</v>
      </c>
      <c r="D1949" s="47" t="s">
        <v>2617</v>
      </c>
      <c r="E1949" s="47">
        <v>43537.757658877315</v>
      </c>
      <c r="F1949" s="48">
        <v>3.9166666666666665</v>
      </c>
      <c r="G1949" s="49">
        <v>39198</v>
      </c>
      <c r="H1949" t="s">
        <v>238</v>
      </c>
      <c r="I1949">
        <v>0</v>
      </c>
      <c r="J1949">
        <v>0</v>
      </c>
      <c r="K1949" t="s">
        <v>242</v>
      </c>
      <c r="L1949" t="s">
        <v>2160</v>
      </c>
      <c r="M1949" t="s">
        <v>6208</v>
      </c>
      <c r="N1949" t="s">
        <v>254</v>
      </c>
      <c r="O1949" t="s">
        <v>568</v>
      </c>
    </row>
    <row r="1950" spans="1:15" x14ac:dyDescent="0.3">
      <c r="A1950" t="s">
        <v>2831</v>
      </c>
      <c r="B1950" t="s">
        <v>2831</v>
      </c>
      <c r="C1950" t="s">
        <v>3045</v>
      </c>
      <c r="D1950" s="47" t="s">
        <v>2956</v>
      </c>
      <c r="E1950" s="47">
        <v>43540.479134687499</v>
      </c>
      <c r="F1950" s="48">
        <v>3.9166666666666665</v>
      </c>
      <c r="G1950" s="49">
        <v>15037</v>
      </c>
      <c r="H1950" t="s">
        <v>238</v>
      </c>
      <c r="I1950">
        <v>0</v>
      </c>
      <c r="J1950">
        <v>0</v>
      </c>
      <c r="K1950" t="s">
        <v>246</v>
      </c>
      <c r="L1950" t="s">
        <v>2160</v>
      </c>
      <c r="M1950" t="s">
        <v>2925</v>
      </c>
      <c r="N1950" t="s">
        <v>254</v>
      </c>
      <c r="O1950" t="s">
        <v>568</v>
      </c>
    </row>
    <row r="1951" spans="1:15" x14ac:dyDescent="0.3">
      <c r="A1951" t="s">
        <v>2831</v>
      </c>
      <c r="B1951" t="s">
        <v>2831</v>
      </c>
      <c r="C1951" t="s">
        <v>6327</v>
      </c>
      <c r="D1951" s="47" t="s">
        <v>5817</v>
      </c>
      <c r="E1951" s="47">
        <v>43552.342313425928</v>
      </c>
      <c r="F1951" s="48">
        <v>3.9166666666666665</v>
      </c>
      <c r="G1951" s="49">
        <v>95735</v>
      </c>
      <c r="H1951" t="s">
        <v>238</v>
      </c>
      <c r="I1951">
        <v>0</v>
      </c>
      <c r="J1951">
        <v>0</v>
      </c>
      <c r="K1951" t="s">
        <v>242</v>
      </c>
      <c r="L1951" t="s">
        <v>2160</v>
      </c>
      <c r="M1951" t="s">
        <v>6328</v>
      </c>
      <c r="N1951" t="s">
        <v>254</v>
      </c>
      <c r="O1951" t="s">
        <v>568</v>
      </c>
    </row>
    <row r="1952" spans="1:15" x14ac:dyDescent="0.3">
      <c r="A1952" t="s">
        <v>2831</v>
      </c>
      <c r="B1952" t="s">
        <v>2831</v>
      </c>
      <c r="C1952" t="s">
        <v>3281</v>
      </c>
      <c r="D1952" s="47" t="s">
        <v>2954</v>
      </c>
      <c r="E1952" s="47">
        <v>43545.750795601853</v>
      </c>
      <c r="F1952" s="48">
        <v>3.9166666666666665</v>
      </c>
      <c r="G1952" s="49">
        <v>78362</v>
      </c>
      <c r="H1952" t="s">
        <v>238</v>
      </c>
      <c r="I1952">
        <v>0</v>
      </c>
      <c r="J1952">
        <v>0</v>
      </c>
      <c r="K1952" t="s">
        <v>236</v>
      </c>
      <c r="L1952" t="s">
        <v>2160</v>
      </c>
      <c r="M1952" t="s">
        <v>2925</v>
      </c>
      <c r="N1952" t="s">
        <v>254</v>
      </c>
      <c r="O1952" t="s">
        <v>568</v>
      </c>
    </row>
    <row r="1953" spans="1:15" x14ac:dyDescent="0.3">
      <c r="A1953" t="s">
        <v>2831</v>
      </c>
      <c r="B1953" t="s">
        <v>2831</v>
      </c>
      <c r="C1953" t="s">
        <v>6649</v>
      </c>
      <c r="D1953" s="47" t="s">
        <v>2619</v>
      </c>
      <c r="E1953" s="47">
        <v>43537.760785879633</v>
      </c>
      <c r="F1953" s="48">
        <v>3.9166666666666665</v>
      </c>
      <c r="G1953" s="49">
        <v>73203</v>
      </c>
      <c r="H1953" t="s">
        <v>238</v>
      </c>
      <c r="I1953">
        <v>0</v>
      </c>
      <c r="J1953">
        <v>0</v>
      </c>
      <c r="K1953" t="s">
        <v>242</v>
      </c>
      <c r="L1953" t="s">
        <v>2160</v>
      </c>
      <c r="M1953" t="s">
        <v>6650</v>
      </c>
      <c r="N1953" t="s">
        <v>254</v>
      </c>
      <c r="O1953" t="s">
        <v>568</v>
      </c>
    </row>
    <row r="1954" spans="1:15" x14ac:dyDescent="0.3">
      <c r="A1954" t="s">
        <v>2831</v>
      </c>
      <c r="B1954" t="s">
        <v>2831</v>
      </c>
      <c r="C1954" t="s">
        <v>6842</v>
      </c>
      <c r="D1954" s="47" t="s">
        <v>5711</v>
      </c>
      <c r="E1954" s="47">
        <v>43554.518478275466</v>
      </c>
      <c r="F1954" s="48">
        <v>3.9166666666666665</v>
      </c>
      <c r="G1954" s="49">
        <v>27983</v>
      </c>
      <c r="H1954" t="s">
        <v>238</v>
      </c>
      <c r="I1954">
        <v>0</v>
      </c>
      <c r="J1954">
        <v>0</v>
      </c>
      <c r="K1954" t="s">
        <v>246</v>
      </c>
      <c r="L1954" t="s">
        <v>2186</v>
      </c>
      <c r="M1954" t="s">
        <v>6843</v>
      </c>
      <c r="N1954" t="s">
        <v>254</v>
      </c>
      <c r="O1954" t="s">
        <v>568</v>
      </c>
    </row>
    <row r="1955" spans="1:15" x14ac:dyDescent="0.3">
      <c r="A1955" t="s">
        <v>2831</v>
      </c>
      <c r="B1955" t="s">
        <v>2831</v>
      </c>
      <c r="C1955" t="s">
        <v>7348</v>
      </c>
      <c r="D1955" s="47" t="s">
        <v>6186</v>
      </c>
      <c r="E1955" s="47">
        <v>43552.633847800927</v>
      </c>
      <c r="F1955" s="48">
        <v>3.9166666666666665</v>
      </c>
      <c r="G1955" s="49">
        <v>77776</v>
      </c>
      <c r="H1955" t="s">
        <v>249</v>
      </c>
      <c r="I1955">
        <v>0</v>
      </c>
      <c r="J1955">
        <v>0</v>
      </c>
      <c r="K1955" t="s">
        <v>242</v>
      </c>
      <c r="L1955" t="s">
        <v>2186</v>
      </c>
      <c r="M1955" t="s">
        <v>7349</v>
      </c>
      <c r="N1955" t="s">
        <v>254</v>
      </c>
      <c r="O1955" t="s">
        <v>568</v>
      </c>
    </row>
    <row r="1956" spans="1:15" x14ac:dyDescent="0.3">
      <c r="A1956" t="s">
        <v>2831</v>
      </c>
      <c r="B1956" t="s">
        <v>2831</v>
      </c>
      <c r="C1956" t="s">
        <v>7381</v>
      </c>
      <c r="D1956" s="47" t="s">
        <v>6140</v>
      </c>
      <c r="E1956" s="47">
        <v>43544.793255474535</v>
      </c>
      <c r="F1956" s="48">
        <v>3.9166666666666665</v>
      </c>
      <c r="G1956" s="49">
        <v>90095</v>
      </c>
      <c r="H1956" t="s">
        <v>238</v>
      </c>
      <c r="I1956">
        <v>0</v>
      </c>
      <c r="J1956">
        <v>0</v>
      </c>
      <c r="K1956" t="s">
        <v>236</v>
      </c>
      <c r="L1956" t="s">
        <v>2186</v>
      </c>
      <c r="M1956" t="s">
        <v>7382</v>
      </c>
      <c r="N1956" t="s">
        <v>254</v>
      </c>
      <c r="O1956" t="s">
        <v>568</v>
      </c>
    </row>
    <row r="1957" spans="1:15" x14ac:dyDescent="0.3">
      <c r="A1957" t="s">
        <v>2831</v>
      </c>
      <c r="B1957" t="s">
        <v>2831</v>
      </c>
      <c r="C1957" t="s">
        <v>7530</v>
      </c>
      <c r="D1957" s="47" t="s">
        <v>5546</v>
      </c>
      <c r="E1957" s="47">
        <v>43544.523635335645</v>
      </c>
      <c r="F1957" s="48">
        <v>3.9166666666666665</v>
      </c>
      <c r="G1957" s="49">
        <v>80709</v>
      </c>
      <c r="H1957" t="s">
        <v>238</v>
      </c>
      <c r="I1957">
        <v>0</v>
      </c>
      <c r="J1957">
        <v>0</v>
      </c>
      <c r="K1957" t="s">
        <v>236</v>
      </c>
      <c r="L1957" t="s">
        <v>2186</v>
      </c>
      <c r="M1957" t="s">
        <v>7531</v>
      </c>
      <c r="N1957" t="s">
        <v>254</v>
      </c>
      <c r="O1957" t="s">
        <v>568</v>
      </c>
    </row>
    <row r="1958" spans="1:15" x14ac:dyDescent="0.3">
      <c r="A1958" t="s">
        <v>2831</v>
      </c>
      <c r="B1958" t="s">
        <v>2831</v>
      </c>
      <c r="C1958" t="s">
        <v>4801</v>
      </c>
      <c r="D1958" s="47" t="s">
        <v>2633</v>
      </c>
      <c r="E1958" s="47">
        <v>43543.557101157407</v>
      </c>
      <c r="F1958" s="48">
        <v>3.9166666666666665</v>
      </c>
      <c r="G1958" s="49">
        <v>25775</v>
      </c>
      <c r="H1958" t="s">
        <v>238</v>
      </c>
      <c r="I1958">
        <v>0</v>
      </c>
      <c r="J1958">
        <v>0</v>
      </c>
      <c r="K1958" t="s">
        <v>236</v>
      </c>
      <c r="L1958" t="s">
        <v>2160</v>
      </c>
      <c r="M1958" t="s">
        <v>4802</v>
      </c>
      <c r="N1958" t="s">
        <v>254</v>
      </c>
      <c r="O1958" t="s">
        <v>568</v>
      </c>
    </row>
    <row r="1959" spans="1:15" x14ac:dyDescent="0.3">
      <c r="A1959" t="s">
        <v>2831</v>
      </c>
      <c r="B1959" t="s">
        <v>2831</v>
      </c>
      <c r="C1959" t="s">
        <v>7976</v>
      </c>
      <c r="D1959" s="47" t="s">
        <v>5945</v>
      </c>
      <c r="E1959" s="47">
        <v>43538.76423267361</v>
      </c>
      <c r="F1959" s="48">
        <v>3.9166666666666665</v>
      </c>
      <c r="G1959" s="49">
        <v>54900</v>
      </c>
      <c r="H1959" t="s">
        <v>249</v>
      </c>
      <c r="I1959">
        <v>0</v>
      </c>
      <c r="J1959">
        <v>0</v>
      </c>
      <c r="K1959" t="s">
        <v>246</v>
      </c>
      <c r="L1959" t="s">
        <v>2186</v>
      </c>
      <c r="M1959" t="s">
        <v>7977</v>
      </c>
      <c r="N1959" t="s">
        <v>254</v>
      </c>
      <c r="O1959" t="s">
        <v>568</v>
      </c>
    </row>
    <row r="1960" spans="1:15" x14ac:dyDescent="0.3">
      <c r="A1960" t="s">
        <v>2831</v>
      </c>
      <c r="B1960" t="s">
        <v>2831</v>
      </c>
      <c r="C1960" t="s">
        <v>5091</v>
      </c>
      <c r="D1960" s="47" t="s">
        <v>2655</v>
      </c>
      <c r="E1960" s="47">
        <v>43554.612292395832</v>
      </c>
      <c r="F1960" s="48">
        <v>3.9166666666666665</v>
      </c>
      <c r="G1960" s="49">
        <v>83446</v>
      </c>
      <c r="H1960" t="s">
        <v>249</v>
      </c>
      <c r="I1960">
        <v>0</v>
      </c>
      <c r="J1960">
        <v>0</v>
      </c>
      <c r="K1960" t="s">
        <v>241</v>
      </c>
      <c r="L1960" t="s">
        <v>2160</v>
      </c>
      <c r="M1960" t="s">
        <v>5092</v>
      </c>
      <c r="N1960" t="s">
        <v>254</v>
      </c>
      <c r="O1960" t="s">
        <v>568</v>
      </c>
    </row>
    <row r="1961" spans="1:15" x14ac:dyDescent="0.3">
      <c r="A1961" t="s">
        <v>2831</v>
      </c>
      <c r="B1961" t="s">
        <v>2831</v>
      </c>
      <c r="C1961" t="s">
        <v>4544</v>
      </c>
      <c r="D1961" s="47" t="s">
        <v>4356</v>
      </c>
      <c r="E1961" s="47">
        <v>43544.788606516202</v>
      </c>
      <c r="F1961" s="48">
        <v>3.9166666666666665</v>
      </c>
      <c r="G1961" s="49">
        <v>75612</v>
      </c>
      <c r="H1961" t="s">
        <v>238</v>
      </c>
      <c r="I1961">
        <v>0</v>
      </c>
      <c r="J1961">
        <v>0</v>
      </c>
      <c r="K1961" t="s">
        <v>236</v>
      </c>
      <c r="L1961" t="s">
        <v>2160</v>
      </c>
      <c r="M1961" t="s">
        <v>4545</v>
      </c>
      <c r="N1961" t="s">
        <v>254</v>
      </c>
      <c r="O1961" t="s">
        <v>568</v>
      </c>
    </row>
    <row r="1962" spans="1:15" x14ac:dyDescent="0.3">
      <c r="A1962" t="s">
        <v>2831</v>
      </c>
      <c r="B1962" t="s">
        <v>2831</v>
      </c>
      <c r="C1962" t="s">
        <v>8136</v>
      </c>
      <c r="D1962" s="47" t="s">
        <v>6203</v>
      </c>
      <c r="E1962" s="47">
        <v>43547.514449571761</v>
      </c>
      <c r="F1962" s="48">
        <v>3.9166666666666665</v>
      </c>
      <c r="G1962" s="49">
        <v>54511</v>
      </c>
      <c r="H1962" t="s">
        <v>238</v>
      </c>
      <c r="I1962">
        <v>0</v>
      </c>
      <c r="J1962">
        <v>0</v>
      </c>
      <c r="K1962" t="s">
        <v>242</v>
      </c>
      <c r="L1962" t="s">
        <v>2186</v>
      </c>
      <c r="M1962" t="s">
        <v>8137</v>
      </c>
      <c r="N1962" t="s">
        <v>254</v>
      </c>
      <c r="O1962" t="s">
        <v>568</v>
      </c>
    </row>
    <row r="1963" spans="1:15" x14ac:dyDescent="0.3">
      <c r="A1963" t="s">
        <v>2831</v>
      </c>
      <c r="B1963" t="s">
        <v>2831</v>
      </c>
      <c r="C1963" t="s">
        <v>4533</v>
      </c>
      <c r="D1963" s="47" t="s">
        <v>4413</v>
      </c>
      <c r="E1963" s="47">
        <v>43553.342335104164</v>
      </c>
      <c r="F1963" s="48">
        <v>3.9166666666666665</v>
      </c>
      <c r="G1963" s="49">
        <v>79290</v>
      </c>
      <c r="H1963" t="s">
        <v>249</v>
      </c>
      <c r="I1963">
        <v>0</v>
      </c>
      <c r="J1963">
        <v>0</v>
      </c>
      <c r="K1963" t="s">
        <v>236</v>
      </c>
      <c r="L1963" t="s">
        <v>2160</v>
      </c>
      <c r="M1963" t="s">
        <v>4535</v>
      </c>
      <c r="N1963" t="s">
        <v>254</v>
      </c>
      <c r="O1963" t="s">
        <v>568</v>
      </c>
    </row>
    <row r="1964" spans="1:15" x14ac:dyDescent="0.3">
      <c r="A1964" t="s">
        <v>2831</v>
      </c>
      <c r="B1964" t="s">
        <v>2831</v>
      </c>
      <c r="C1964" t="s">
        <v>8691</v>
      </c>
      <c r="D1964" s="47" t="s">
        <v>5686</v>
      </c>
      <c r="E1964" s="47">
        <v>43544.779434872682</v>
      </c>
      <c r="F1964" s="48">
        <v>3.9166666666666665</v>
      </c>
      <c r="G1964" s="49">
        <v>160785</v>
      </c>
      <c r="H1964" t="s">
        <v>238</v>
      </c>
      <c r="I1964">
        <v>0</v>
      </c>
      <c r="J1964">
        <v>0</v>
      </c>
      <c r="K1964" t="s">
        <v>242</v>
      </c>
      <c r="L1964" t="s">
        <v>2186</v>
      </c>
      <c r="M1964" t="s">
        <v>8692</v>
      </c>
      <c r="N1964" t="s">
        <v>254</v>
      </c>
      <c r="O1964" t="s">
        <v>568</v>
      </c>
    </row>
    <row r="1965" spans="1:15" x14ac:dyDescent="0.3">
      <c r="A1965" t="s">
        <v>2831</v>
      </c>
      <c r="B1965" t="s">
        <v>2831</v>
      </c>
      <c r="C1965" t="s">
        <v>8799</v>
      </c>
      <c r="D1965" s="47" t="s">
        <v>5652</v>
      </c>
      <c r="E1965" s="47">
        <v>43544.520944988428</v>
      </c>
      <c r="F1965" s="48">
        <v>3.9166666666666665</v>
      </c>
      <c r="G1965" s="49">
        <v>54650</v>
      </c>
      <c r="H1965" t="s">
        <v>238</v>
      </c>
      <c r="I1965">
        <v>0</v>
      </c>
      <c r="J1965">
        <v>0</v>
      </c>
      <c r="K1965" t="s">
        <v>242</v>
      </c>
      <c r="L1965" t="s">
        <v>2186</v>
      </c>
      <c r="M1965" t="s">
        <v>8800</v>
      </c>
      <c r="N1965" t="s">
        <v>254</v>
      </c>
      <c r="O1965" t="s">
        <v>568</v>
      </c>
    </row>
    <row r="1966" spans="1:15" x14ac:dyDescent="0.3">
      <c r="A1966" t="s">
        <v>2831</v>
      </c>
      <c r="B1966" t="s">
        <v>2831</v>
      </c>
      <c r="C1966" t="s">
        <v>3311</v>
      </c>
      <c r="D1966" s="47" t="s">
        <v>2977</v>
      </c>
      <c r="E1966" s="47">
        <v>43533.483071493058</v>
      </c>
      <c r="F1966" s="48">
        <v>3.9166666666666665</v>
      </c>
      <c r="G1966" s="49">
        <v>45263</v>
      </c>
      <c r="H1966" t="s">
        <v>238</v>
      </c>
      <c r="I1966">
        <v>0</v>
      </c>
      <c r="J1966">
        <v>0</v>
      </c>
      <c r="K1966" t="s">
        <v>242</v>
      </c>
      <c r="L1966" t="s">
        <v>2160</v>
      </c>
      <c r="M1966" t="s">
        <v>2925</v>
      </c>
      <c r="N1966" t="s">
        <v>254</v>
      </c>
      <c r="O1966" t="s">
        <v>568</v>
      </c>
    </row>
    <row r="1967" spans="1:15" x14ac:dyDescent="0.3">
      <c r="A1967" t="s">
        <v>2831</v>
      </c>
      <c r="B1967" t="s">
        <v>2831</v>
      </c>
      <c r="C1967" t="s">
        <v>3214</v>
      </c>
      <c r="D1967" s="47" t="s">
        <v>2966</v>
      </c>
      <c r="E1967" s="47">
        <v>43554.393448530092</v>
      </c>
      <c r="F1967" s="48">
        <v>3.9166666666666665</v>
      </c>
      <c r="G1967" s="49">
        <v>71494</v>
      </c>
      <c r="H1967" t="s">
        <v>238</v>
      </c>
      <c r="I1967">
        <v>0</v>
      </c>
      <c r="J1967">
        <v>0</v>
      </c>
      <c r="K1967" t="s">
        <v>236</v>
      </c>
      <c r="L1967" t="s">
        <v>2160</v>
      </c>
      <c r="M1967" t="s">
        <v>2925</v>
      </c>
      <c r="N1967" t="s">
        <v>254</v>
      </c>
      <c r="O1967" t="s">
        <v>568</v>
      </c>
    </row>
    <row r="1968" spans="1:15" x14ac:dyDescent="0.3">
      <c r="A1968" t="s">
        <v>2831</v>
      </c>
      <c r="B1968" t="s">
        <v>2831</v>
      </c>
      <c r="C1968" t="s">
        <v>9113</v>
      </c>
      <c r="D1968" s="47" t="s">
        <v>5701</v>
      </c>
      <c r="E1968" s="47">
        <v>43538.691481134258</v>
      </c>
      <c r="F1968" s="48">
        <v>3.9166666666666665</v>
      </c>
      <c r="G1968" s="49">
        <v>90618</v>
      </c>
      <c r="H1968" t="s">
        <v>238</v>
      </c>
      <c r="I1968">
        <v>0</v>
      </c>
      <c r="J1968">
        <v>0</v>
      </c>
      <c r="K1968" t="s">
        <v>246</v>
      </c>
      <c r="L1968" t="s">
        <v>2186</v>
      </c>
      <c r="M1968" t="s">
        <v>9114</v>
      </c>
      <c r="N1968" t="s">
        <v>254</v>
      </c>
      <c r="O1968" t="s">
        <v>568</v>
      </c>
    </row>
    <row r="1969" spans="1:15" x14ac:dyDescent="0.3">
      <c r="A1969" t="s">
        <v>2831</v>
      </c>
      <c r="B1969" t="s">
        <v>2831</v>
      </c>
      <c r="C1969" t="s">
        <v>9363</v>
      </c>
      <c r="D1969" s="47" t="s">
        <v>7001</v>
      </c>
      <c r="E1969" s="47">
        <v>43535.572721145836</v>
      </c>
      <c r="F1969" s="48">
        <v>3.9166666666666665</v>
      </c>
      <c r="G1969" s="49">
        <v>66142</v>
      </c>
      <c r="H1969" t="s">
        <v>249</v>
      </c>
      <c r="I1969">
        <v>0</v>
      </c>
      <c r="J1969">
        <v>0</v>
      </c>
      <c r="K1969" t="s">
        <v>242</v>
      </c>
      <c r="L1969" t="s">
        <v>2186</v>
      </c>
      <c r="M1969" t="s">
        <v>9364</v>
      </c>
      <c r="N1969" t="s">
        <v>254</v>
      </c>
      <c r="O1969" t="s">
        <v>568</v>
      </c>
    </row>
    <row r="1970" spans="1:15" x14ac:dyDescent="0.3">
      <c r="A1970" t="s">
        <v>2831</v>
      </c>
      <c r="B1970" t="s">
        <v>2831</v>
      </c>
      <c r="C1970" t="s">
        <v>3081</v>
      </c>
      <c r="D1970" s="47" t="s">
        <v>2929</v>
      </c>
      <c r="E1970" s="47">
        <v>43553.536978703705</v>
      </c>
      <c r="F1970" s="48">
        <v>3.9166666666666665</v>
      </c>
      <c r="G1970" s="49">
        <v>5586</v>
      </c>
      <c r="H1970" t="s">
        <v>238</v>
      </c>
      <c r="I1970">
        <v>0</v>
      </c>
      <c r="J1970">
        <v>0</v>
      </c>
      <c r="K1970" t="s">
        <v>241</v>
      </c>
      <c r="L1970" t="s">
        <v>2160</v>
      </c>
      <c r="M1970" t="s">
        <v>2941</v>
      </c>
      <c r="N1970" t="s">
        <v>254</v>
      </c>
      <c r="O1970" t="s">
        <v>568</v>
      </c>
    </row>
    <row r="1971" spans="1:15" x14ac:dyDescent="0.3">
      <c r="A1971" t="s">
        <v>2831</v>
      </c>
      <c r="B1971" t="s">
        <v>2831</v>
      </c>
      <c r="C1971" t="s">
        <v>9427</v>
      </c>
      <c r="D1971" s="47" t="s">
        <v>2707</v>
      </c>
      <c r="E1971" s="47">
        <v>43554.449524918979</v>
      </c>
      <c r="F1971" s="48">
        <v>3.9166666666666665</v>
      </c>
      <c r="G1971" s="49">
        <v>8791</v>
      </c>
      <c r="H1971" t="s">
        <v>238</v>
      </c>
      <c r="I1971">
        <v>0</v>
      </c>
      <c r="J1971">
        <v>0</v>
      </c>
      <c r="K1971" t="s">
        <v>246</v>
      </c>
      <c r="L1971" t="s">
        <v>2160</v>
      </c>
      <c r="M1971" t="s">
        <v>9428</v>
      </c>
      <c r="N1971" t="s">
        <v>254</v>
      </c>
      <c r="O1971" t="s">
        <v>568</v>
      </c>
    </row>
    <row r="1972" spans="1:15" x14ac:dyDescent="0.3">
      <c r="A1972" t="s">
        <v>2831</v>
      </c>
      <c r="B1972" t="s">
        <v>2831</v>
      </c>
      <c r="C1972" t="s">
        <v>9496</v>
      </c>
      <c r="D1972" s="47" t="s">
        <v>7001</v>
      </c>
      <c r="E1972" s="47">
        <v>43553.539350312501</v>
      </c>
      <c r="F1972" s="48">
        <v>3.9166666666666665</v>
      </c>
      <c r="G1972" s="49">
        <v>51608</v>
      </c>
      <c r="H1972" t="s">
        <v>238</v>
      </c>
      <c r="I1972">
        <v>0</v>
      </c>
      <c r="J1972">
        <v>0</v>
      </c>
      <c r="K1972" t="s">
        <v>241</v>
      </c>
      <c r="L1972" t="s">
        <v>2186</v>
      </c>
      <c r="M1972" t="s">
        <v>9497</v>
      </c>
      <c r="N1972" t="s">
        <v>254</v>
      </c>
      <c r="O1972" t="s">
        <v>568</v>
      </c>
    </row>
    <row r="1973" spans="1:15" x14ac:dyDescent="0.3">
      <c r="A1973" t="s">
        <v>2831</v>
      </c>
      <c r="B1973" t="s">
        <v>2831</v>
      </c>
      <c r="C1973" t="s">
        <v>9932</v>
      </c>
      <c r="D1973" s="47" t="s">
        <v>6472</v>
      </c>
      <c r="E1973" s="47">
        <v>43532.672815625003</v>
      </c>
      <c r="F1973" s="48">
        <v>3.9166666666666665</v>
      </c>
      <c r="G1973" s="49">
        <v>57321</v>
      </c>
      <c r="H1973" t="s">
        <v>238</v>
      </c>
      <c r="I1973">
        <v>0</v>
      </c>
      <c r="J1973">
        <v>0</v>
      </c>
      <c r="K1973" t="s">
        <v>236</v>
      </c>
      <c r="L1973" t="s">
        <v>1535</v>
      </c>
      <c r="M1973" t="s">
        <v>1535</v>
      </c>
      <c r="N1973" t="s">
        <v>254</v>
      </c>
      <c r="O1973" t="s">
        <v>568</v>
      </c>
    </row>
    <row r="1974" spans="1:15" x14ac:dyDescent="0.3">
      <c r="A1974" t="s">
        <v>2831</v>
      </c>
      <c r="B1974" t="s">
        <v>2831</v>
      </c>
      <c r="C1974" t="s">
        <v>3961</v>
      </c>
      <c r="D1974" s="47" t="s">
        <v>3364</v>
      </c>
      <c r="E1974" s="47">
        <v>43549.656891782404</v>
      </c>
      <c r="F1974" s="48">
        <v>3.9166666666666665</v>
      </c>
      <c r="G1974" s="49">
        <v>39294</v>
      </c>
      <c r="H1974" t="s">
        <v>249</v>
      </c>
      <c r="I1974">
        <v>0</v>
      </c>
      <c r="J1974">
        <v>0</v>
      </c>
      <c r="K1974" t="s">
        <v>242</v>
      </c>
      <c r="L1974" t="s">
        <v>1535</v>
      </c>
      <c r="M1974" t="s">
        <v>1535</v>
      </c>
      <c r="N1974" t="s">
        <v>254</v>
      </c>
      <c r="O1974" t="s">
        <v>568</v>
      </c>
    </row>
    <row r="1975" spans="1:15" x14ac:dyDescent="0.3">
      <c r="A1975" t="s">
        <v>2831</v>
      </c>
      <c r="B1975" t="s">
        <v>2831</v>
      </c>
      <c r="C1975" t="s">
        <v>10020</v>
      </c>
      <c r="D1975" s="47" t="s">
        <v>5549</v>
      </c>
      <c r="E1975" s="47">
        <v>43550.668033368056</v>
      </c>
      <c r="F1975" s="48">
        <v>3.9166666666666665</v>
      </c>
      <c r="G1975" s="49">
        <v>62832</v>
      </c>
      <c r="H1975" t="s">
        <v>249</v>
      </c>
      <c r="I1975">
        <v>0</v>
      </c>
      <c r="J1975">
        <v>0</v>
      </c>
      <c r="K1975" t="s">
        <v>242</v>
      </c>
      <c r="L1975" t="s">
        <v>1535</v>
      </c>
      <c r="M1975" t="s">
        <v>1535</v>
      </c>
      <c r="N1975" t="s">
        <v>254</v>
      </c>
      <c r="O1975" t="s">
        <v>568</v>
      </c>
    </row>
    <row r="1976" spans="1:15" x14ac:dyDescent="0.3">
      <c r="A1976" t="s">
        <v>2831</v>
      </c>
      <c r="B1976" t="s">
        <v>2831</v>
      </c>
      <c r="C1976" t="s">
        <v>3644</v>
      </c>
      <c r="D1976" s="47" t="s">
        <v>3473</v>
      </c>
      <c r="E1976" s="47">
        <v>43545.425952048608</v>
      </c>
      <c r="F1976" s="48">
        <v>3.9166666666666665</v>
      </c>
      <c r="G1976" s="49">
        <v>80093</v>
      </c>
      <c r="H1976" t="s">
        <v>249</v>
      </c>
      <c r="I1976">
        <v>0</v>
      </c>
      <c r="J1976">
        <v>0</v>
      </c>
      <c r="K1976" t="s">
        <v>242</v>
      </c>
      <c r="L1976" t="s">
        <v>1535</v>
      </c>
      <c r="M1976" t="s">
        <v>1535</v>
      </c>
      <c r="N1976" t="s">
        <v>254</v>
      </c>
      <c r="O1976" t="s">
        <v>568</v>
      </c>
    </row>
    <row r="1977" spans="1:15" x14ac:dyDescent="0.3">
      <c r="A1977" t="s">
        <v>2831</v>
      </c>
      <c r="B1977" t="s">
        <v>2831</v>
      </c>
      <c r="C1977" t="s">
        <v>3960</v>
      </c>
      <c r="D1977" s="47" t="s">
        <v>3411</v>
      </c>
      <c r="E1977" s="47">
        <v>43550.632866284723</v>
      </c>
      <c r="F1977" s="48">
        <v>3.9166666666666665</v>
      </c>
      <c r="G1977" s="49">
        <v>47918</v>
      </c>
      <c r="H1977" t="s">
        <v>249</v>
      </c>
      <c r="I1977">
        <v>1</v>
      </c>
      <c r="J1977">
        <v>4602.93</v>
      </c>
      <c r="K1977" t="s">
        <v>242</v>
      </c>
      <c r="L1977" t="s">
        <v>1535</v>
      </c>
      <c r="M1977" t="s">
        <v>1535</v>
      </c>
      <c r="N1977" t="s">
        <v>254</v>
      </c>
      <c r="O1977" t="s">
        <v>568</v>
      </c>
    </row>
    <row r="1978" spans="1:15" x14ac:dyDescent="0.3">
      <c r="A1978" t="s">
        <v>2831</v>
      </c>
      <c r="B1978" t="s">
        <v>2831</v>
      </c>
      <c r="C1978" t="s">
        <v>10131</v>
      </c>
      <c r="D1978" s="47" t="s">
        <v>5711</v>
      </c>
      <c r="E1978" s="47">
        <v>43550.754971030095</v>
      </c>
      <c r="F1978" s="48">
        <v>3.9166666666666665</v>
      </c>
      <c r="G1978" s="49">
        <v>51305</v>
      </c>
      <c r="H1978" t="s">
        <v>249</v>
      </c>
      <c r="I1978">
        <v>0</v>
      </c>
      <c r="J1978">
        <v>0</v>
      </c>
      <c r="K1978" t="s">
        <v>246</v>
      </c>
      <c r="L1978" t="s">
        <v>1535</v>
      </c>
      <c r="M1978" t="s">
        <v>1535</v>
      </c>
      <c r="N1978" t="s">
        <v>254</v>
      </c>
      <c r="O1978" t="s">
        <v>568</v>
      </c>
    </row>
    <row r="1979" spans="1:15" x14ac:dyDescent="0.3">
      <c r="A1979" t="s">
        <v>2831</v>
      </c>
      <c r="B1979" t="s">
        <v>2831</v>
      </c>
      <c r="C1979" t="s">
        <v>10302</v>
      </c>
      <c r="D1979" s="47" t="s">
        <v>2484</v>
      </c>
      <c r="E1979" s="47">
        <v>43538.701720567129</v>
      </c>
      <c r="F1979" s="48">
        <v>3.9166666666666665</v>
      </c>
      <c r="G1979" s="49">
        <v>60822</v>
      </c>
      <c r="H1979" t="s">
        <v>249</v>
      </c>
      <c r="I1979">
        <v>0</v>
      </c>
      <c r="J1979">
        <v>0</v>
      </c>
      <c r="K1979" t="s">
        <v>241</v>
      </c>
      <c r="L1979" t="s">
        <v>2176</v>
      </c>
      <c r="M1979" t="s">
        <v>10303</v>
      </c>
      <c r="N1979" t="s">
        <v>254</v>
      </c>
      <c r="O1979" t="s">
        <v>568</v>
      </c>
    </row>
    <row r="1980" spans="1:15" x14ac:dyDescent="0.3">
      <c r="A1980" t="s">
        <v>2831</v>
      </c>
      <c r="B1980" t="s">
        <v>2831</v>
      </c>
      <c r="C1980" t="s">
        <v>4478</v>
      </c>
      <c r="D1980" s="47" t="s">
        <v>4413</v>
      </c>
      <c r="E1980" s="47">
        <v>43537.770766979163</v>
      </c>
      <c r="F1980" s="48">
        <v>3.9166666666666665</v>
      </c>
      <c r="G1980" s="49">
        <v>79131</v>
      </c>
      <c r="H1980" t="s">
        <v>249</v>
      </c>
      <c r="I1980">
        <v>0</v>
      </c>
      <c r="J1980">
        <v>0</v>
      </c>
      <c r="K1980" t="s">
        <v>242</v>
      </c>
      <c r="L1980" t="s">
        <v>2173</v>
      </c>
      <c r="M1980" t="s">
        <v>4480</v>
      </c>
      <c r="N1980" t="s">
        <v>254</v>
      </c>
      <c r="O1980" t="s">
        <v>568</v>
      </c>
    </row>
    <row r="1981" spans="1:15" x14ac:dyDescent="0.3">
      <c r="A1981" t="s">
        <v>2831</v>
      </c>
      <c r="B1981" t="s">
        <v>2831</v>
      </c>
      <c r="C1981" t="s">
        <v>10672</v>
      </c>
      <c r="D1981" s="47" t="s">
        <v>7001</v>
      </c>
      <c r="E1981" s="47">
        <v>43532.647444710645</v>
      </c>
      <c r="F1981" s="48">
        <v>3.9166666666666665</v>
      </c>
      <c r="G1981" s="49">
        <v>59685</v>
      </c>
      <c r="H1981" t="s">
        <v>238</v>
      </c>
      <c r="I1981">
        <v>0</v>
      </c>
      <c r="J1981">
        <v>0</v>
      </c>
      <c r="K1981" t="s">
        <v>241</v>
      </c>
      <c r="L1981" t="s">
        <v>2186</v>
      </c>
      <c r="M1981" t="s">
        <v>10673</v>
      </c>
      <c r="N1981" t="s">
        <v>254</v>
      </c>
      <c r="O1981" t="s">
        <v>568</v>
      </c>
    </row>
    <row r="1982" spans="1:15" x14ac:dyDescent="0.3">
      <c r="A1982" t="s">
        <v>2831</v>
      </c>
      <c r="B1982" t="s">
        <v>2831</v>
      </c>
      <c r="C1982" t="s">
        <v>5617</v>
      </c>
      <c r="D1982" s="47" t="s">
        <v>5519</v>
      </c>
      <c r="E1982" s="47">
        <v>43522.653187233795</v>
      </c>
      <c r="F1982" s="48">
        <v>4</v>
      </c>
      <c r="G1982" s="49">
        <v>89630</v>
      </c>
      <c r="H1982" t="s">
        <v>238</v>
      </c>
      <c r="I1982">
        <v>0</v>
      </c>
      <c r="J1982">
        <v>0</v>
      </c>
      <c r="K1982" t="s">
        <v>242</v>
      </c>
      <c r="L1982" t="s">
        <v>2186</v>
      </c>
      <c r="M1982" t="s">
        <v>5618</v>
      </c>
      <c r="N1982" t="s">
        <v>254</v>
      </c>
      <c r="O1982" t="s">
        <v>568</v>
      </c>
    </row>
    <row r="1983" spans="1:15" x14ac:dyDescent="0.3">
      <c r="A1983" t="s">
        <v>2831</v>
      </c>
      <c r="B1983" t="s">
        <v>2831</v>
      </c>
      <c r="C1983" t="s">
        <v>5636</v>
      </c>
      <c r="D1983" s="47" t="s">
        <v>5630</v>
      </c>
      <c r="E1983" s="47">
        <v>43524.726041122682</v>
      </c>
      <c r="F1983" s="48">
        <v>4</v>
      </c>
      <c r="G1983" s="49">
        <v>44238</v>
      </c>
      <c r="H1983" t="s">
        <v>249</v>
      </c>
      <c r="I1983">
        <v>0</v>
      </c>
      <c r="J1983">
        <v>0</v>
      </c>
      <c r="K1983" t="s">
        <v>241</v>
      </c>
      <c r="L1983" t="s">
        <v>2186</v>
      </c>
      <c r="M1983" t="s">
        <v>5637</v>
      </c>
      <c r="N1983" t="s">
        <v>254</v>
      </c>
      <c r="O1983" t="s">
        <v>568</v>
      </c>
    </row>
    <row r="1984" spans="1:15" x14ac:dyDescent="0.3">
      <c r="A1984" t="s">
        <v>2831</v>
      </c>
      <c r="B1984" t="s">
        <v>2831</v>
      </c>
      <c r="C1984" t="s">
        <v>5691</v>
      </c>
      <c r="D1984" s="47" t="s">
        <v>5492</v>
      </c>
      <c r="E1984" s="47">
        <v>43512.503556481483</v>
      </c>
      <c r="F1984" s="48">
        <v>4</v>
      </c>
      <c r="G1984" s="49">
        <v>51519</v>
      </c>
      <c r="H1984" t="s">
        <v>238</v>
      </c>
      <c r="I1984">
        <v>0</v>
      </c>
      <c r="J1984">
        <v>0</v>
      </c>
      <c r="K1984" t="s">
        <v>236</v>
      </c>
      <c r="L1984" t="s">
        <v>2186</v>
      </c>
      <c r="M1984" t="s">
        <v>5692</v>
      </c>
      <c r="N1984" t="s">
        <v>254</v>
      </c>
      <c r="O1984" t="s">
        <v>568</v>
      </c>
    </row>
    <row r="1985" spans="1:15" x14ac:dyDescent="0.3">
      <c r="A1985" t="s">
        <v>2831</v>
      </c>
      <c r="B1985" t="s">
        <v>2831</v>
      </c>
      <c r="C1985" t="s">
        <v>5977</v>
      </c>
      <c r="D1985" s="47" t="s">
        <v>5978</v>
      </c>
      <c r="E1985" s="47">
        <v>43515.472128622685</v>
      </c>
      <c r="F1985" s="48">
        <v>4</v>
      </c>
      <c r="G1985" s="49">
        <v>210467</v>
      </c>
      <c r="H1985" t="s">
        <v>249</v>
      </c>
      <c r="I1985">
        <v>0</v>
      </c>
      <c r="J1985">
        <v>0</v>
      </c>
      <c r="K1985" t="s">
        <v>242</v>
      </c>
      <c r="L1985" t="s">
        <v>2186</v>
      </c>
      <c r="M1985" t="s">
        <v>5979</v>
      </c>
      <c r="N1985" t="s">
        <v>254</v>
      </c>
      <c r="O1985" t="s">
        <v>568</v>
      </c>
    </row>
    <row r="1986" spans="1:15" x14ac:dyDescent="0.3">
      <c r="A1986" t="s">
        <v>2831</v>
      </c>
      <c r="B1986" t="s">
        <v>2831</v>
      </c>
      <c r="C1986" t="s">
        <v>6166</v>
      </c>
      <c r="D1986" s="47" t="s">
        <v>2487</v>
      </c>
      <c r="E1986" s="47">
        <v>43516.712450231484</v>
      </c>
      <c r="F1986" s="48">
        <v>4</v>
      </c>
      <c r="G1986" s="49">
        <v>66270</v>
      </c>
      <c r="H1986" t="s">
        <v>238</v>
      </c>
      <c r="I1986">
        <v>0</v>
      </c>
      <c r="J1986">
        <v>0</v>
      </c>
      <c r="K1986" t="s">
        <v>242</v>
      </c>
      <c r="L1986" t="s">
        <v>2160</v>
      </c>
      <c r="M1986" t="s">
        <v>6167</v>
      </c>
      <c r="N1986" t="s">
        <v>254</v>
      </c>
      <c r="O1986" t="s">
        <v>568</v>
      </c>
    </row>
    <row r="1987" spans="1:15" x14ac:dyDescent="0.3">
      <c r="A1987" t="s">
        <v>2831</v>
      </c>
      <c r="B1987" t="s">
        <v>2831</v>
      </c>
      <c r="C1987" t="s">
        <v>3675</v>
      </c>
      <c r="D1987" s="47" t="s">
        <v>3372</v>
      </c>
      <c r="E1987" s="47">
        <v>43516.667734456016</v>
      </c>
      <c r="F1987" s="48">
        <v>4</v>
      </c>
      <c r="G1987" s="49">
        <v>24454</v>
      </c>
      <c r="H1987" t="s">
        <v>238</v>
      </c>
      <c r="I1987">
        <v>0</v>
      </c>
      <c r="J1987">
        <v>0</v>
      </c>
      <c r="K1987" t="s">
        <v>241</v>
      </c>
      <c r="L1987" t="s">
        <v>2186</v>
      </c>
      <c r="M1987" t="s">
        <v>3676</v>
      </c>
      <c r="N1987" t="s">
        <v>254</v>
      </c>
      <c r="O1987" t="s">
        <v>568</v>
      </c>
    </row>
    <row r="1988" spans="1:15" x14ac:dyDescent="0.3">
      <c r="A1988" t="s">
        <v>2831</v>
      </c>
      <c r="B1988" t="s">
        <v>2831</v>
      </c>
      <c r="C1988" t="s">
        <v>5293</v>
      </c>
      <c r="D1988" s="47" t="s">
        <v>2627</v>
      </c>
      <c r="E1988" s="47">
        <v>43524.661743634257</v>
      </c>
      <c r="F1988" s="48">
        <v>4</v>
      </c>
      <c r="G1988" s="49">
        <v>232935</v>
      </c>
      <c r="H1988" t="s">
        <v>249</v>
      </c>
      <c r="I1988">
        <v>0</v>
      </c>
      <c r="J1988">
        <v>0</v>
      </c>
      <c r="K1988" t="s">
        <v>242</v>
      </c>
      <c r="L1988" t="s">
        <v>2173</v>
      </c>
      <c r="M1988" t="s">
        <v>5295</v>
      </c>
      <c r="N1988" t="s">
        <v>254</v>
      </c>
      <c r="O1988" t="s">
        <v>568</v>
      </c>
    </row>
    <row r="1989" spans="1:15" x14ac:dyDescent="0.3">
      <c r="A1989" t="s">
        <v>2831</v>
      </c>
      <c r="B1989" t="s">
        <v>2831</v>
      </c>
      <c r="C1989" t="s">
        <v>6554</v>
      </c>
      <c r="D1989" s="47" t="s">
        <v>5582</v>
      </c>
      <c r="E1989" s="47">
        <v>43524.823999340275</v>
      </c>
      <c r="F1989" s="48">
        <v>4</v>
      </c>
      <c r="G1989" s="49">
        <v>183259</v>
      </c>
      <c r="H1989" t="s">
        <v>249</v>
      </c>
      <c r="I1989">
        <v>0</v>
      </c>
      <c r="J1989">
        <v>0</v>
      </c>
      <c r="K1989" t="s">
        <v>242</v>
      </c>
      <c r="L1989" t="s">
        <v>2186</v>
      </c>
      <c r="M1989" t="s">
        <v>6555</v>
      </c>
      <c r="N1989" t="s">
        <v>254</v>
      </c>
      <c r="O1989" t="s">
        <v>568</v>
      </c>
    </row>
    <row r="1990" spans="1:15" x14ac:dyDescent="0.3">
      <c r="A1990" t="s">
        <v>2831</v>
      </c>
      <c r="B1990" t="s">
        <v>2831</v>
      </c>
      <c r="C1990" t="s">
        <v>3138</v>
      </c>
      <c r="D1990" s="47" t="s">
        <v>2956</v>
      </c>
      <c r="E1990" s="47">
        <v>43524.690988541668</v>
      </c>
      <c r="F1990" s="48">
        <v>4</v>
      </c>
      <c r="G1990" s="49">
        <v>42944</v>
      </c>
      <c r="H1990" t="s">
        <v>249</v>
      </c>
      <c r="I1990">
        <v>0</v>
      </c>
      <c r="J1990">
        <v>0</v>
      </c>
      <c r="K1990" t="s">
        <v>242</v>
      </c>
      <c r="L1990" t="s">
        <v>2160</v>
      </c>
      <c r="M1990" t="s">
        <v>2925</v>
      </c>
      <c r="N1990" t="s">
        <v>254</v>
      </c>
      <c r="O1990" t="s">
        <v>568</v>
      </c>
    </row>
    <row r="1991" spans="1:15" x14ac:dyDescent="0.3">
      <c r="A1991" t="s">
        <v>2831</v>
      </c>
      <c r="B1991" t="s">
        <v>2831</v>
      </c>
      <c r="C1991" t="s">
        <v>6716</v>
      </c>
      <c r="D1991" s="47" t="s">
        <v>5731</v>
      </c>
      <c r="E1991" s="47">
        <v>43522.506127743058</v>
      </c>
      <c r="F1991" s="48">
        <v>4</v>
      </c>
      <c r="G1991" s="49">
        <v>90915</v>
      </c>
      <c r="H1991" t="s">
        <v>238</v>
      </c>
      <c r="I1991">
        <v>0</v>
      </c>
      <c r="J1991">
        <v>0</v>
      </c>
      <c r="K1991" t="s">
        <v>239</v>
      </c>
      <c r="L1991" t="s">
        <v>2186</v>
      </c>
      <c r="M1991" t="s">
        <v>6717</v>
      </c>
      <c r="N1991" t="s">
        <v>254</v>
      </c>
      <c r="O1991" t="s">
        <v>568</v>
      </c>
    </row>
    <row r="1992" spans="1:15" x14ac:dyDescent="0.3">
      <c r="A1992" t="s">
        <v>2831</v>
      </c>
      <c r="B1992" t="s">
        <v>2831</v>
      </c>
      <c r="C1992" t="s">
        <v>6963</v>
      </c>
      <c r="D1992" s="47" t="s">
        <v>5513</v>
      </c>
      <c r="E1992" s="47">
        <v>43524.815493437498</v>
      </c>
      <c r="F1992" s="48">
        <v>4</v>
      </c>
      <c r="G1992" s="49">
        <v>95002</v>
      </c>
      <c r="H1992" t="s">
        <v>238</v>
      </c>
      <c r="I1992">
        <v>0</v>
      </c>
      <c r="J1992">
        <v>0</v>
      </c>
      <c r="K1992" t="s">
        <v>246</v>
      </c>
      <c r="L1992" t="s">
        <v>2186</v>
      </c>
      <c r="M1992" t="s">
        <v>6964</v>
      </c>
      <c r="N1992" t="s">
        <v>254</v>
      </c>
      <c r="O1992" t="s">
        <v>568</v>
      </c>
    </row>
    <row r="1993" spans="1:15" x14ac:dyDescent="0.3">
      <c r="A1993" t="s">
        <v>2831</v>
      </c>
      <c r="B1993" t="s">
        <v>2831</v>
      </c>
      <c r="C1993" t="s">
        <v>4566</v>
      </c>
      <c r="D1993" s="47" t="s">
        <v>4343</v>
      </c>
      <c r="E1993" s="47">
        <v>43508.630269247682</v>
      </c>
      <c r="F1993" s="48">
        <v>4</v>
      </c>
      <c r="G1993" s="49">
        <v>8614</v>
      </c>
      <c r="H1993" t="s">
        <v>238</v>
      </c>
      <c r="I1993">
        <v>0</v>
      </c>
      <c r="J1993">
        <v>0</v>
      </c>
      <c r="K1993" t="s">
        <v>242</v>
      </c>
      <c r="L1993" t="s">
        <v>2160</v>
      </c>
      <c r="M1993" t="s">
        <v>2941</v>
      </c>
      <c r="N1993" t="s">
        <v>254</v>
      </c>
      <c r="O1993" t="s">
        <v>568</v>
      </c>
    </row>
    <row r="1994" spans="1:15" x14ac:dyDescent="0.3">
      <c r="A1994" t="s">
        <v>2831</v>
      </c>
      <c r="B1994" t="s">
        <v>2831</v>
      </c>
      <c r="C1994" t="s">
        <v>7284</v>
      </c>
      <c r="D1994" s="47" t="s">
        <v>6203</v>
      </c>
      <c r="E1994" s="47">
        <v>43516.558985798612</v>
      </c>
      <c r="F1994" s="48">
        <v>4</v>
      </c>
      <c r="G1994" s="49">
        <v>42417</v>
      </c>
      <c r="H1994" t="s">
        <v>238</v>
      </c>
      <c r="I1994">
        <v>0</v>
      </c>
      <c r="J1994">
        <v>0</v>
      </c>
      <c r="K1994" t="s">
        <v>236</v>
      </c>
      <c r="L1994" t="s">
        <v>2186</v>
      </c>
      <c r="M1994" t="s">
        <v>7285</v>
      </c>
      <c r="N1994" t="s">
        <v>254</v>
      </c>
      <c r="O1994" t="s">
        <v>568</v>
      </c>
    </row>
    <row r="1995" spans="1:15" x14ac:dyDescent="0.3">
      <c r="A1995" t="s">
        <v>2831</v>
      </c>
      <c r="B1995" t="s">
        <v>2831</v>
      </c>
      <c r="C1995" t="s">
        <v>7296</v>
      </c>
      <c r="D1995" s="47" t="s">
        <v>2515</v>
      </c>
      <c r="E1995" s="47">
        <v>43516.618235266207</v>
      </c>
      <c r="F1995" s="48">
        <v>4</v>
      </c>
      <c r="G1995" s="49">
        <v>61650</v>
      </c>
      <c r="H1995" t="s">
        <v>238</v>
      </c>
      <c r="I1995">
        <v>0</v>
      </c>
      <c r="J1995">
        <v>0</v>
      </c>
      <c r="K1995" t="s">
        <v>241</v>
      </c>
      <c r="L1995" t="s">
        <v>2160</v>
      </c>
      <c r="M1995" t="s">
        <v>7297</v>
      </c>
      <c r="N1995" t="s">
        <v>254</v>
      </c>
      <c r="O1995" t="s">
        <v>568</v>
      </c>
    </row>
    <row r="1996" spans="1:15" x14ac:dyDescent="0.3">
      <c r="A1996" t="s">
        <v>2831</v>
      </c>
      <c r="B1996" t="s">
        <v>2831</v>
      </c>
      <c r="C1996" t="s">
        <v>3172</v>
      </c>
      <c r="D1996" s="47" t="s">
        <v>2931</v>
      </c>
      <c r="E1996" s="47">
        <v>43521.615043599537</v>
      </c>
      <c r="F1996" s="48">
        <v>4</v>
      </c>
      <c r="G1996" s="49">
        <v>66415</v>
      </c>
      <c r="H1996" t="s">
        <v>238</v>
      </c>
      <c r="I1996">
        <v>0</v>
      </c>
      <c r="J1996">
        <v>0</v>
      </c>
      <c r="K1996" t="s">
        <v>246</v>
      </c>
      <c r="L1996" t="s">
        <v>2160</v>
      </c>
      <c r="M1996" t="s">
        <v>2941</v>
      </c>
      <c r="N1996" t="s">
        <v>254</v>
      </c>
      <c r="O1996" t="s">
        <v>568</v>
      </c>
    </row>
    <row r="1997" spans="1:15" x14ac:dyDescent="0.3">
      <c r="A1997" t="s">
        <v>2831</v>
      </c>
      <c r="B1997" t="s">
        <v>2831</v>
      </c>
      <c r="C1997" t="s">
        <v>7469</v>
      </c>
      <c r="D1997" s="47" t="s">
        <v>5455</v>
      </c>
      <c r="E1997" s="47">
        <v>43515.671968668983</v>
      </c>
      <c r="F1997" s="48">
        <v>4</v>
      </c>
      <c r="G1997" s="49">
        <v>119353</v>
      </c>
      <c r="H1997" t="s">
        <v>238</v>
      </c>
      <c r="I1997">
        <v>0</v>
      </c>
      <c r="J1997">
        <v>0</v>
      </c>
      <c r="K1997" t="s">
        <v>241</v>
      </c>
      <c r="L1997" t="s">
        <v>2186</v>
      </c>
      <c r="M1997" t="s">
        <v>7470</v>
      </c>
      <c r="N1997" t="s">
        <v>254</v>
      </c>
      <c r="O1997" t="s">
        <v>568</v>
      </c>
    </row>
    <row r="1998" spans="1:15" x14ac:dyDescent="0.3">
      <c r="A1998" t="s">
        <v>2831</v>
      </c>
      <c r="B1998" t="s">
        <v>2831</v>
      </c>
      <c r="C1998" t="s">
        <v>7518</v>
      </c>
      <c r="D1998" s="47" t="s">
        <v>6472</v>
      </c>
      <c r="E1998" s="47">
        <v>43512.500496608794</v>
      </c>
      <c r="F1998" s="48">
        <v>4</v>
      </c>
      <c r="G1998" s="49">
        <v>79135</v>
      </c>
      <c r="H1998" t="s">
        <v>238</v>
      </c>
      <c r="I1998">
        <v>0</v>
      </c>
      <c r="J1998">
        <v>0</v>
      </c>
      <c r="K1998" t="s">
        <v>236</v>
      </c>
      <c r="L1998" t="s">
        <v>2186</v>
      </c>
      <c r="M1998" t="s">
        <v>7519</v>
      </c>
      <c r="N1998" t="s">
        <v>254</v>
      </c>
      <c r="O1998" t="s">
        <v>568</v>
      </c>
    </row>
    <row r="1999" spans="1:15" x14ac:dyDescent="0.3">
      <c r="A1999" t="s">
        <v>2831</v>
      </c>
      <c r="B1999" t="s">
        <v>2831</v>
      </c>
      <c r="C1999" t="s">
        <v>5275</v>
      </c>
      <c r="D1999" s="47" t="s">
        <v>2700</v>
      </c>
      <c r="E1999" s="47">
        <v>43509.313171377318</v>
      </c>
      <c r="F1999" s="48">
        <v>4</v>
      </c>
      <c r="G1999" s="49">
        <v>66724</v>
      </c>
      <c r="H1999" t="s">
        <v>249</v>
      </c>
      <c r="I1999">
        <v>0</v>
      </c>
      <c r="J1999">
        <v>0</v>
      </c>
      <c r="K1999" t="s">
        <v>241</v>
      </c>
      <c r="L1999" t="s">
        <v>2160</v>
      </c>
      <c r="M1999" t="s">
        <v>5276</v>
      </c>
      <c r="N1999" t="s">
        <v>254</v>
      </c>
      <c r="O1999" t="s">
        <v>568</v>
      </c>
    </row>
    <row r="2000" spans="1:15" x14ac:dyDescent="0.3">
      <c r="A2000" t="s">
        <v>2831</v>
      </c>
      <c r="B2000" t="s">
        <v>2831</v>
      </c>
      <c r="C2000" t="s">
        <v>7782</v>
      </c>
      <c r="D2000" s="47" t="s">
        <v>6140</v>
      </c>
      <c r="E2000" s="47">
        <v>43514.675349537036</v>
      </c>
      <c r="F2000" s="48">
        <v>4</v>
      </c>
      <c r="G2000" s="49">
        <v>84464</v>
      </c>
      <c r="H2000" t="s">
        <v>238</v>
      </c>
      <c r="I2000">
        <v>0</v>
      </c>
      <c r="J2000">
        <v>0</v>
      </c>
      <c r="K2000" t="s">
        <v>242</v>
      </c>
      <c r="L2000" t="s">
        <v>2186</v>
      </c>
      <c r="M2000" t="s">
        <v>7783</v>
      </c>
      <c r="N2000" t="s">
        <v>254</v>
      </c>
      <c r="O2000" t="s">
        <v>568</v>
      </c>
    </row>
    <row r="2001" spans="1:15" x14ac:dyDescent="0.3">
      <c r="A2001" t="s">
        <v>2831</v>
      </c>
      <c r="B2001" t="s">
        <v>2831</v>
      </c>
      <c r="C2001" t="s">
        <v>7887</v>
      </c>
      <c r="D2001" s="47" t="s">
        <v>5516</v>
      </c>
      <c r="E2001" s="47">
        <v>43524.604236724539</v>
      </c>
      <c r="F2001" s="48">
        <v>4</v>
      </c>
      <c r="G2001" s="49">
        <v>77213</v>
      </c>
      <c r="H2001" t="s">
        <v>238</v>
      </c>
      <c r="I2001">
        <v>0</v>
      </c>
      <c r="J2001">
        <v>0</v>
      </c>
      <c r="K2001" t="s">
        <v>246</v>
      </c>
      <c r="L2001" t="s">
        <v>2186</v>
      </c>
      <c r="M2001" t="s">
        <v>7888</v>
      </c>
      <c r="N2001" t="s">
        <v>254</v>
      </c>
      <c r="O2001" t="s">
        <v>568</v>
      </c>
    </row>
    <row r="2002" spans="1:15" x14ac:dyDescent="0.3">
      <c r="A2002" t="s">
        <v>2831</v>
      </c>
      <c r="B2002" t="s">
        <v>2831</v>
      </c>
      <c r="C2002" t="s">
        <v>7903</v>
      </c>
      <c r="D2002" s="47" t="s">
        <v>5508</v>
      </c>
      <c r="E2002" s="47">
        <v>43524.689058564814</v>
      </c>
      <c r="F2002" s="48">
        <v>4</v>
      </c>
      <c r="G2002" s="49">
        <v>55290</v>
      </c>
      <c r="H2002" t="s">
        <v>238</v>
      </c>
      <c r="I2002">
        <v>0</v>
      </c>
      <c r="J2002">
        <v>0</v>
      </c>
      <c r="K2002" t="s">
        <v>246</v>
      </c>
      <c r="L2002" t="s">
        <v>2186</v>
      </c>
      <c r="M2002" t="s">
        <v>7904</v>
      </c>
      <c r="N2002" t="s">
        <v>254</v>
      </c>
      <c r="O2002" t="s">
        <v>568</v>
      </c>
    </row>
    <row r="2003" spans="1:15" x14ac:dyDescent="0.3">
      <c r="A2003" t="s">
        <v>2831</v>
      </c>
      <c r="B2003" t="s">
        <v>2831</v>
      </c>
      <c r="C2003" t="s">
        <v>2944</v>
      </c>
      <c r="D2003" s="47" t="s">
        <v>2945</v>
      </c>
      <c r="E2003" s="47">
        <v>43522.613102002317</v>
      </c>
      <c r="F2003" s="48">
        <v>4</v>
      </c>
      <c r="G2003" s="49">
        <v>69420</v>
      </c>
      <c r="H2003" t="s">
        <v>238</v>
      </c>
      <c r="I2003">
        <v>0</v>
      </c>
      <c r="J2003">
        <v>0</v>
      </c>
      <c r="K2003" t="s">
        <v>242</v>
      </c>
      <c r="L2003" t="s">
        <v>2160</v>
      </c>
      <c r="M2003" t="s">
        <v>2936</v>
      </c>
      <c r="N2003" t="s">
        <v>254</v>
      </c>
      <c r="O2003" t="s">
        <v>568</v>
      </c>
    </row>
    <row r="2004" spans="1:15" x14ac:dyDescent="0.3">
      <c r="A2004" t="s">
        <v>2831</v>
      </c>
      <c r="B2004" t="s">
        <v>2831</v>
      </c>
      <c r="C2004" t="s">
        <v>7932</v>
      </c>
      <c r="D2004" s="47" t="s">
        <v>2672</v>
      </c>
      <c r="E2004" s="47">
        <v>43503.808074803237</v>
      </c>
      <c r="F2004" s="48">
        <v>4</v>
      </c>
      <c r="G2004" s="49">
        <v>154513</v>
      </c>
      <c r="H2004" t="s">
        <v>249</v>
      </c>
      <c r="I2004">
        <v>0</v>
      </c>
      <c r="J2004">
        <v>0</v>
      </c>
      <c r="K2004" t="s">
        <v>236</v>
      </c>
      <c r="L2004" t="s">
        <v>2173</v>
      </c>
      <c r="M2004" t="s">
        <v>7933</v>
      </c>
      <c r="N2004" t="s">
        <v>254</v>
      </c>
      <c r="O2004" t="s">
        <v>568</v>
      </c>
    </row>
    <row r="2005" spans="1:15" x14ac:dyDescent="0.3">
      <c r="A2005" t="s">
        <v>2831</v>
      </c>
      <c r="B2005" t="s">
        <v>2831</v>
      </c>
      <c r="C2005" t="s">
        <v>5105</v>
      </c>
      <c r="D2005" s="47" t="s">
        <v>2616</v>
      </c>
      <c r="E2005" s="47">
        <v>43522.520243252315</v>
      </c>
      <c r="F2005" s="48">
        <v>4</v>
      </c>
      <c r="G2005" s="49">
        <v>122779</v>
      </c>
      <c r="H2005" t="s">
        <v>249</v>
      </c>
      <c r="I2005">
        <v>0</v>
      </c>
      <c r="J2005">
        <v>0</v>
      </c>
      <c r="K2005" t="s">
        <v>242</v>
      </c>
      <c r="L2005" t="s">
        <v>2173</v>
      </c>
      <c r="M2005" t="s">
        <v>5107</v>
      </c>
      <c r="N2005" t="s">
        <v>254</v>
      </c>
      <c r="O2005" t="s">
        <v>568</v>
      </c>
    </row>
    <row r="2006" spans="1:15" x14ac:dyDescent="0.3">
      <c r="A2006" t="s">
        <v>2831</v>
      </c>
      <c r="B2006" t="s">
        <v>2831</v>
      </c>
      <c r="C2006" t="s">
        <v>3033</v>
      </c>
      <c r="D2006" s="47" t="s">
        <v>3017</v>
      </c>
      <c r="E2006" s="47">
        <v>43512.497331134262</v>
      </c>
      <c r="F2006" s="48">
        <v>4</v>
      </c>
      <c r="G2006" s="49">
        <v>78912</v>
      </c>
      <c r="H2006" t="s">
        <v>238</v>
      </c>
      <c r="I2006">
        <v>0</v>
      </c>
      <c r="J2006">
        <v>0</v>
      </c>
      <c r="K2006" t="s">
        <v>242</v>
      </c>
      <c r="L2006" t="s">
        <v>2160</v>
      </c>
      <c r="M2006" t="s">
        <v>2925</v>
      </c>
      <c r="N2006" t="s">
        <v>254</v>
      </c>
      <c r="O2006" t="s">
        <v>568</v>
      </c>
    </row>
    <row r="2007" spans="1:15" x14ac:dyDescent="0.3">
      <c r="A2007" t="s">
        <v>2831</v>
      </c>
      <c r="B2007" t="s">
        <v>2831</v>
      </c>
      <c r="C2007" t="s">
        <v>3336</v>
      </c>
      <c r="D2007" s="47" t="s">
        <v>3004</v>
      </c>
      <c r="E2007" s="47">
        <v>43523.712001504631</v>
      </c>
      <c r="F2007" s="48">
        <v>4</v>
      </c>
      <c r="G2007" s="49">
        <v>47241</v>
      </c>
      <c r="H2007" t="s">
        <v>238</v>
      </c>
      <c r="I2007">
        <v>0</v>
      </c>
      <c r="J2007">
        <v>0</v>
      </c>
      <c r="K2007" t="s">
        <v>246</v>
      </c>
      <c r="L2007" t="s">
        <v>2160</v>
      </c>
      <c r="M2007" t="s">
        <v>2992</v>
      </c>
      <c r="N2007" t="s">
        <v>254</v>
      </c>
      <c r="O2007" t="s">
        <v>568</v>
      </c>
    </row>
    <row r="2008" spans="1:15" x14ac:dyDescent="0.3">
      <c r="A2008" t="s">
        <v>2831</v>
      </c>
      <c r="B2008" t="s">
        <v>2831</v>
      </c>
      <c r="C2008" t="s">
        <v>8490</v>
      </c>
      <c r="D2008" s="47" t="s">
        <v>6290</v>
      </c>
      <c r="E2008" s="47">
        <v>43524.796588854166</v>
      </c>
      <c r="F2008" s="48">
        <v>4</v>
      </c>
      <c r="G2008" s="49">
        <v>170322</v>
      </c>
      <c r="H2008" t="s">
        <v>238</v>
      </c>
      <c r="I2008">
        <v>0</v>
      </c>
      <c r="J2008">
        <v>0</v>
      </c>
      <c r="K2008" t="s">
        <v>241</v>
      </c>
      <c r="L2008" t="s">
        <v>2186</v>
      </c>
      <c r="M2008" t="s">
        <v>7382</v>
      </c>
      <c r="N2008" t="s">
        <v>254</v>
      </c>
      <c r="O2008" t="s">
        <v>568</v>
      </c>
    </row>
    <row r="2009" spans="1:15" x14ac:dyDescent="0.3">
      <c r="A2009" t="s">
        <v>2831</v>
      </c>
      <c r="B2009" t="s">
        <v>2831</v>
      </c>
      <c r="C2009" t="s">
        <v>3042</v>
      </c>
      <c r="D2009" s="47" t="s">
        <v>2929</v>
      </c>
      <c r="E2009" s="47">
        <v>43512.517961030091</v>
      </c>
      <c r="F2009" s="48">
        <v>4</v>
      </c>
      <c r="G2009" s="49">
        <v>25122</v>
      </c>
      <c r="H2009" t="s">
        <v>238</v>
      </c>
      <c r="I2009">
        <v>0</v>
      </c>
      <c r="J2009">
        <v>0</v>
      </c>
      <c r="K2009" t="s">
        <v>242</v>
      </c>
      <c r="L2009" t="s">
        <v>2160</v>
      </c>
      <c r="M2009" t="s">
        <v>2925</v>
      </c>
      <c r="N2009" t="s">
        <v>254</v>
      </c>
      <c r="O2009" t="s">
        <v>568</v>
      </c>
    </row>
    <row r="2010" spans="1:15" x14ac:dyDescent="0.3">
      <c r="A2010" t="s">
        <v>2831</v>
      </c>
      <c r="B2010" t="s">
        <v>2831</v>
      </c>
      <c r="C2010" t="s">
        <v>9663</v>
      </c>
      <c r="D2010" s="47" t="s">
        <v>6698</v>
      </c>
      <c r="E2010" s="47">
        <v>43521.664663622687</v>
      </c>
      <c r="F2010" s="48">
        <v>4</v>
      </c>
      <c r="G2010" s="49">
        <v>58067</v>
      </c>
      <c r="H2010" t="s">
        <v>238</v>
      </c>
      <c r="I2010">
        <v>0</v>
      </c>
      <c r="J2010">
        <v>0</v>
      </c>
      <c r="K2010" t="s">
        <v>236</v>
      </c>
      <c r="L2010" t="s">
        <v>2186</v>
      </c>
      <c r="M2010" t="s">
        <v>9664</v>
      </c>
      <c r="N2010" t="s">
        <v>254</v>
      </c>
      <c r="O2010" t="s">
        <v>568</v>
      </c>
    </row>
    <row r="2011" spans="1:15" x14ac:dyDescent="0.3">
      <c r="A2011" t="s">
        <v>2831</v>
      </c>
      <c r="B2011" t="s">
        <v>2831</v>
      </c>
      <c r="C2011" t="s">
        <v>9785</v>
      </c>
      <c r="D2011" s="47" t="s">
        <v>2626</v>
      </c>
      <c r="E2011" s="47">
        <v>43512.53192079861</v>
      </c>
      <c r="F2011" s="48">
        <v>4</v>
      </c>
      <c r="G2011" s="49">
        <v>59831</v>
      </c>
      <c r="H2011" t="s">
        <v>238</v>
      </c>
      <c r="I2011">
        <v>0</v>
      </c>
      <c r="J2011">
        <v>0</v>
      </c>
      <c r="K2011" t="s">
        <v>246</v>
      </c>
      <c r="L2011" t="s">
        <v>2160</v>
      </c>
      <c r="M2011" t="s">
        <v>9786</v>
      </c>
      <c r="N2011" t="s">
        <v>254</v>
      </c>
      <c r="O2011" t="s">
        <v>568</v>
      </c>
    </row>
    <row r="2012" spans="1:15" x14ac:dyDescent="0.3">
      <c r="A2012" t="s">
        <v>2831</v>
      </c>
      <c r="B2012" t="s">
        <v>2831</v>
      </c>
      <c r="C2012" t="s">
        <v>9803</v>
      </c>
      <c r="D2012" s="47" t="s">
        <v>6370</v>
      </c>
      <c r="E2012" s="47">
        <v>43524.706045023151</v>
      </c>
      <c r="F2012" s="48">
        <v>4</v>
      </c>
      <c r="G2012" s="49">
        <v>45733</v>
      </c>
      <c r="H2012" t="s">
        <v>249</v>
      </c>
      <c r="I2012">
        <v>0</v>
      </c>
      <c r="J2012">
        <v>0</v>
      </c>
      <c r="K2012" t="s">
        <v>246</v>
      </c>
      <c r="L2012" t="s">
        <v>2173</v>
      </c>
      <c r="M2012" t="s">
        <v>9804</v>
      </c>
      <c r="N2012" t="s">
        <v>254</v>
      </c>
      <c r="O2012" t="s">
        <v>568</v>
      </c>
    </row>
    <row r="2013" spans="1:15" x14ac:dyDescent="0.3">
      <c r="A2013" t="s">
        <v>2831</v>
      </c>
      <c r="B2013" t="s">
        <v>2831</v>
      </c>
      <c r="C2013" t="s">
        <v>4206</v>
      </c>
      <c r="D2013" s="47" t="s">
        <v>3372</v>
      </c>
      <c r="E2013" s="47">
        <v>43521.610491701387</v>
      </c>
      <c r="F2013" s="48">
        <v>4</v>
      </c>
      <c r="G2013" s="49">
        <v>55168</v>
      </c>
      <c r="H2013" t="s">
        <v>249</v>
      </c>
      <c r="I2013">
        <v>1</v>
      </c>
      <c r="J2013">
        <v>4602.93</v>
      </c>
      <c r="K2013" t="s">
        <v>242</v>
      </c>
      <c r="L2013" t="s">
        <v>1535</v>
      </c>
      <c r="M2013" t="s">
        <v>1535</v>
      </c>
      <c r="N2013" t="s">
        <v>254</v>
      </c>
      <c r="O2013" t="s">
        <v>568</v>
      </c>
    </row>
    <row r="2014" spans="1:15" x14ac:dyDescent="0.3">
      <c r="A2014" t="s">
        <v>2831</v>
      </c>
      <c r="B2014" t="s">
        <v>2831</v>
      </c>
      <c r="C2014" t="s">
        <v>9948</v>
      </c>
      <c r="D2014" s="47" t="s">
        <v>7001</v>
      </c>
      <c r="E2014" s="47">
        <v>43508.64656721065</v>
      </c>
      <c r="F2014" s="48">
        <v>4</v>
      </c>
      <c r="G2014" s="49">
        <v>62783</v>
      </c>
      <c r="H2014" t="s">
        <v>249</v>
      </c>
      <c r="I2014">
        <v>0</v>
      </c>
      <c r="J2014">
        <v>0</v>
      </c>
      <c r="K2014" t="s">
        <v>242</v>
      </c>
      <c r="L2014" t="s">
        <v>1535</v>
      </c>
      <c r="M2014" t="s">
        <v>1535</v>
      </c>
      <c r="N2014" t="s">
        <v>254</v>
      </c>
      <c r="O2014" t="s">
        <v>568</v>
      </c>
    </row>
    <row r="2015" spans="1:15" x14ac:dyDescent="0.3">
      <c r="A2015" t="s">
        <v>2831</v>
      </c>
      <c r="B2015" t="s">
        <v>2831</v>
      </c>
      <c r="C2015" t="s">
        <v>3686</v>
      </c>
      <c r="D2015" s="47" t="s">
        <v>3619</v>
      </c>
      <c r="E2015" s="47">
        <v>43508.655416238427</v>
      </c>
      <c r="F2015" s="48">
        <v>4</v>
      </c>
      <c r="G2015" s="49">
        <v>20229</v>
      </c>
      <c r="H2015" t="s">
        <v>249</v>
      </c>
      <c r="I2015">
        <v>0</v>
      </c>
      <c r="J2015">
        <v>0</v>
      </c>
      <c r="K2015" t="s">
        <v>242</v>
      </c>
      <c r="L2015" t="s">
        <v>1535</v>
      </c>
      <c r="M2015" t="s">
        <v>1535</v>
      </c>
      <c r="N2015" t="s">
        <v>254</v>
      </c>
      <c r="O2015" t="s">
        <v>568</v>
      </c>
    </row>
    <row r="2016" spans="1:15" x14ac:dyDescent="0.3">
      <c r="A2016" t="s">
        <v>2831</v>
      </c>
      <c r="B2016" t="s">
        <v>2831</v>
      </c>
      <c r="C2016" t="s">
        <v>2978</v>
      </c>
      <c r="D2016" s="47" t="s">
        <v>2950</v>
      </c>
      <c r="E2016" s="47">
        <v>43524.694297951391</v>
      </c>
      <c r="F2016" s="48">
        <v>4</v>
      </c>
      <c r="G2016" s="49">
        <v>47675</v>
      </c>
      <c r="H2016" t="s">
        <v>249</v>
      </c>
      <c r="I2016">
        <v>0</v>
      </c>
      <c r="J2016">
        <v>0</v>
      </c>
      <c r="K2016" t="s">
        <v>242</v>
      </c>
      <c r="L2016" t="s">
        <v>1535</v>
      </c>
      <c r="M2016" t="s">
        <v>1535</v>
      </c>
      <c r="N2016" t="s">
        <v>254</v>
      </c>
      <c r="O2016" t="s">
        <v>568</v>
      </c>
    </row>
    <row r="2017" spans="1:15" x14ac:dyDescent="0.3">
      <c r="A2017" t="s">
        <v>2831</v>
      </c>
      <c r="B2017" t="s">
        <v>2831</v>
      </c>
      <c r="C2017" t="s">
        <v>10012</v>
      </c>
      <c r="D2017" s="47" t="s">
        <v>5538</v>
      </c>
      <c r="E2017" s="47">
        <v>43518.680632870368</v>
      </c>
      <c r="F2017" s="48">
        <v>4</v>
      </c>
      <c r="G2017" s="49">
        <v>52040</v>
      </c>
      <c r="H2017" t="s">
        <v>249</v>
      </c>
      <c r="I2017">
        <v>0</v>
      </c>
      <c r="J2017">
        <v>0</v>
      </c>
      <c r="K2017" t="s">
        <v>236</v>
      </c>
      <c r="L2017" t="s">
        <v>1535</v>
      </c>
      <c r="M2017" t="s">
        <v>1535</v>
      </c>
      <c r="N2017" t="s">
        <v>254</v>
      </c>
      <c r="O2017" t="s">
        <v>568</v>
      </c>
    </row>
    <row r="2018" spans="1:15" x14ac:dyDescent="0.3">
      <c r="A2018" t="s">
        <v>2831</v>
      </c>
      <c r="B2018" t="s">
        <v>2831</v>
      </c>
      <c r="C2018" t="s">
        <v>10072</v>
      </c>
      <c r="D2018" s="47" t="s">
        <v>7001</v>
      </c>
      <c r="E2018" s="47">
        <v>43508.62645570602</v>
      </c>
      <c r="F2018" s="48">
        <v>4</v>
      </c>
      <c r="G2018" s="49">
        <v>46754</v>
      </c>
      <c r="H2018" t="s">
        <v>249</v>
      </c>
      <c r="I2018">
        <v>0</v>
      </c>
      <c r="J2018">
        <v>0</v>
      </c>
      <c r="K2018" t="s">
        <v>242</v>
      </c>
      <c r="L2018" t="s">
        <v>1535</v>
      </c>
      <c r="M2018" t="s">
        <v>1535</v>
      </c>
      <c r="N2018" t="s">
        <v>254</v>
      </c>
      <c r="O2018" t="s">
        <v>568</v>
      </c>
    </row>
    <row r="2019" spans="1:15" x14ac:dyDescent="0.3">
      <c r="A2019" t="s">
        <v>2831</v>
      </c>
      <c r="B2019" t="s">
        <v>2831</v>
      </c>
      <c r="C2019" t="s">
        <v>4065</v>
      </c>
      <c r="D2019" s="47" t="s">
        <v>3411</v>
      </c>
      <c r="E2019" s="47">
        <v>43515.608739733798</v>
      </c>
      <c r="F2019" s="48">
        <v>4</v>
      </c>
      <c r="G2019" s="49">
        <v>68587</v>
      </c>
      <c r="H2019" t="s">
        <v>249</v>
      </c>
      <c r="I2019">
        <v>0</v>
      </c>
      <c r="J2019">
        <v>0</v>
      </c>
      <c r="K2019" t="s">
        <v>242</v>
      </c>
      <c r="L2019" t="s">
        <v>1535</v>
      </c>
      <c r="M2019" t="s">
        <v>1535</v>
      </c>
      <c r="N2019" t="s">
        <v>254</v>
      </c>
      <c r="O2019" t="s">
        <v>568</v>
      </c>
    </row>
    <row r="2020" spans="1:15" x14ac:dyDescent="0.3">
      <c r="A2020" t="s">
        <v>2831</v>
      </c>
      <c r="B2020" t="s">
        <v>2831</v>
      </c>
      <c r="C2020" t="s">
        <v>10126</v>
      </c>
      <c r="D2020" s="47" t="s">
        <v>5533</v>
      </c>
      <c r="E2020" s="47">
        <v>43516.549647106483</v>
      </c>
      <c r="F2020" s="48">
        <v>4</v>
      </c>
      <c r="G2020" s="49">
        <v>100249</v>
      </c>
      <c r="H2020" t="s">
        <v>238</v>
      </c>
      <c r="I2020">
        <v>0</v>
      </c>
      <c r="J2020">
        <v>0</v>
      </c>
      <c r="K2020" t="s">
        <v>236</v>
      </c>
      <c r="L2020" t="s">
        <v>1535</v>
      </c>
      <c r="M2020" t="s">
        <v>1535</v>
      </c>
      <c r="N2020" t="s">
        <v>254</v>
      </c>
      <c r="O2020" t="s">
        <v>568</v>
      </c>
    </row>
    <row r="2021" spans="1:15" x14ac:dyDescent="0.3">
      <c r="A2021" t="s">
        <v>2831</v>
      </c>
      <c r="B2021" t="s">
        <v>2831</v>
      </c>
      <c r="C2021" t="s">
        <v>10147</v>
      </c>
      <c r="D2021" s="47" t="s">
        <v>7001</v>
      </c>
      <c r="E2021" s="47">
        <v>43521.615548761576</v>
      </c>
      <c r="F2021" s="48">
        <v>4</v>
      </c>
      <c r="G2021" s="49">
        <v>59697</v>
      </c>
      <c r="H2021" t="s">
        <v>249</v>
      </c>
      <c r="I2021">
        <v>0</v>
      </c>
      <c r="J2021">
        <v>0</v>
      </c>
      <c r="K2021" t="s">
        <v>242</v>
      </c>
      <c r="L2021" t="s">
        <v>1535</v>
      </c>
      <c r="M2021" t="s">
        <v>1535</v>
      </c>
      <c r="N2021" t="s">
        <v>254</v>
      </c>
      <c r="O2021" t="s">
        <v>568</v>
      </c>
    </row>
    <row r="2022" spans="1:15" x14ac:dyDescent="0.3">
      <c r="A2022" t="s">
        <v>2831</v>
      </c>
      <c r="B2022" t="s">
        <v>2831</v>
      </c>
      <c r="C2022" t="s">
        <v>3222</v>
      </c>
      <c r="D2022" s="47" t="s">
        <v>2981</v>
      </c>
      <c r="E2022" s="47">
        <v>43512.514041979164</v>
      </c>
      <c r="F2022" s="48">
        <v>4</v>
      </c>
      <c r="G2022" s="49">
        <v>96122</v>
      </c>
      <c r="H2022" t="s">
        <v>238</v>
      </c>
      <c r="I2022">
        <v>0</v>
      </c>
      <c r="J2022">
        <v>0</v>
      </c>
      <c r="K2022" t="s">
        <v>241</v>
      </c>
      <c r="L2022" t="s">
        <v>2160</v>
      </c>
      <c r="M2022" t="s">
        <v>2925</v>
      </c>
      <c r="N2022" t="s">
        <v>254</v>
      </c>
      <c r="O2022" t="s">
        <v>568</v>
      </c>
    </row>
    <row r="2023" spans="1:15" x14ac:dyDescent="0.3">
      <c r="A2023" t="s">
        <v>2831</v>
      </c>
      <c r="B2023" t="s">
        <v>2831</v>
      </c>
      <c r="C2023" t="s">
        <v>5051</v>
      </c>
      <c r="D2023" s="47" t="s">
        <v>2657</v>
      </c>
      <c r="E2023" s="47">
        <v>43522.62028333333</v>
      </c>
      <c r="F2023" s="48">
        <v>4</v>
      </c>
      <c r="G2023" s="49">
        <v>92098</v>
      </c>
      <c r="H2023" t="s">
        <v>238</v>
      </c>
      <c r="I2023">
        <v>0</v>
      </c>
      <c r="J2023">
        <v>0</v>
      </c>
      <c r="K2023" t="s">
        <v>236</v>
      </c>
      <c r="L2023" t="s">
        <v>2176</v>
      </c>
      <c r="M2023" t="s">
        <v>5052</v>
      </c>
      <c r="N2023" t="s">
        <v>254</v>
      </c>
      <c r="O2023" t="s">
        <v>568</v>
      </c>
    </row>
    <row r="2024" spans="1:15" x14ac:dyDescent="0.3">
      <c r="A2024" t="s">
        <v>2831</v>
      </c>
      <c r="B2024" t="s">
        <v>2831</v>
      </c>
      <c r="C2024" t="s">
        <v>5613</v>
      </c>
      <c r="D2024" s="47" t="s">
        <v>2471</v>
      </c>
      <c r="E2024" s="47">
        <v>43467.756020752313</v>
      </c>
      <c r="F2024" s="48">
        <v>4.083333333333333</v>
      </c>
      <c r="G2024" s="49">
        <v>32945</v>
      </c>
      <c r="H2024" t="s">
        <v>238</v>
      </c>
      <c r="I2024">
        <v>0</v>
      </c>
      <c r="J2024">
        <v>0</v>
      </c>
      <c r="K2024" t="s">
        <v>242</v>
      </c>
      <c r="L2024" t="s">
        <v>2160</v>
      </c>
      <c r="M2024" t="s">
        <v>5614</v>
      </c>
      <c r="N2024" t="s">
        <v>254</v>
      </c>
      <c r="O2024" t="s">
        <v>568</v>
      </c>
    </row>
    <row r="2025" spans="1:15" x14ac:dyDescent="0.3">
      <c r="A2025" t="s">
        <v>2831</v>
      </c>
      <c r="B2025" t="s">
        <v>2831</v>
      </c>
      <c r="C2025" t="s">
        <v>5634</v>
      </c>
      <c r="D2025" s="47" t="s">
        <v>5472</v>
      </c>
      <c r="E2025" s="47">
        <v>43476.697963113424</v>
      </c>
      <c r="F2025" s="48">
        <v>4.083333333333333</v>
      </c>
      <c r="G2025" s="49">
        <v>131267</v>
      </c>
      <c r="H2025" t="s">
        <v>238</v>
      </c>
      <c r="I2025">
        <v>0</v>
      </c>
      <c r="J2025">
        <v>0</v>
      </c>
      <c r="K2025" t="s">
        <v>242</v>
      </c>
      <c r="L2025" t="s">
        <v>2186</v>
      </c>
      <c r="M2025" t="s">
        <v>5635</v>
      </c>
      <c r="N2025" t="s">
        <v>254</v>
      </c>
      <c r="O2025" t="s">
        <v>568</v>
      </c>
    </row>
    <row r="2026" spans="1:15" x14ac:dyDescent="0.3">
      <c r="A2026" t="s">
        <v>2831</v>
      </c>
      <c r="B2026" t="s">
        <v>2831</v>
      </c>
      <c r="C2026" t="s">
        <v>5673</v>
      </c>
      <c r="D2026" s="47" t="s">
        <v>5674</v>
      </c>
      <c r="E2026" s="47">
        <v>43493.386088113424</v>
      </c>
      <c r="F2026" s="48">
        <v>4.083333333333333</v>
      </c>
      <c r="G2026" s="49">
        <v>40137</v>
      </c>
      <c r="H2026" t="s">
        <v>238</v>
      </c>
      <c r="I2026">
        <v>0</v>
      </c>
      <c r="J2026">
        <v>0</v>
      </c>
      <c r="K2026" t="s">
        <v>242</v>
      </c>
      <c r="L2026" t="s">
        <v>2186</v>
      </c>
      <c r="M2026" t="s">
        <v>5675</v>
      </c>
      <c r="N2026" t="s">
        <v>254</v>
      </c>
      <c r="O2026" t="s">
        <v>568</v>
      </c>
    </row>
    <row r="2027" spans="1:15" x14ac:dyDescent="0.3">
      <c r="A2027" t="s">
        <v>2831</v>
      </c>
      <c r="B2027" t="s">
        <v>2831</v>
      </c>
      <c r="C2027" t="s">
        <v>5755</v>
      </c>
      <c r="D2027" s="47" t="s">
        <v>2471</v>
      </c>
      <c r="E2027" s="47">
        <v>43486.768964780094</v>
      </c>
      <c r="F2027" s="48">
        <v>4.083333333333333</v>
      </c>
      <c r="G2027" s="49">
        <v>160968</v>
      </c>
      <c r="H2027" t="s">
        <v>249</v>
      </c>
      <c r="I2027">
        <v>0</v>
      </c>
      <c r="J2027">
        <v>0</v>
      </c>
      <c r="K2027" t="s">
        <v>236</v>
      </c>
      <c r="L2027" t="s">
        <v>2176</v>
      </c>
      <c r="M2027" t="s">
        <v>5756</v>
      </c>
      <c r="N2027" t="s">
        <v>254</v>
      </c>
      <c r="O2027" t="s">
        <v>568</v>
      </c>
    </row>
    <row r="2028" spans="1:15" x14ac:dyDescent="0.3">
      <c r="A2028" t="s">
        <v>2831</v>
      </c>
      <c r="B2028" t="s">
        <v>2831</v>
      </c>
      <c r="C2028" t="s">
        <v>5806</v>
      </c>
      <c r="D2028" s="47" t="s">
        <v>5807</v>
      </c>
      <c r="E2028" s="47">
        <v>43494.600446724537</v>
      </c>
      <c r="F2028" s="48">
        <v>4.083333333333333</v>
      </c>
      <c r="G2028" s="49">
        <v>55687</v>
      </c>
      <c r="H2028" t="s">
        <v>238</v>
      </c>
      <c r="I2028">
        <v>0</v>
      </c>
      <c r="J2028">
        <v>0</v>
      </c>
      <c r="K2028" t="s">
        <v>236</v>
      </c>
      <c r="L2028" t="s">
        <v>2186</v>
      </c>
      <c r="M2028" t="s">
        <v>5808</v>
      </c>
      <c r="N2028" t="s">
        <v>254</v>
      </c>
      <c r="O2028" t="s">
        <v>568</v>
      </c>
    </row>
    <row r="2029" spans="1:15" x14ac:dyDescent="0.3">
      <c r="A2029" t="s">
        <v>2831</v>
      </c>
      <c r="B2029" t="s">
        <v>2831</v>
      </c>
      <c r="C2029" t="s">
        <v>6022</v>
      </c>
      <c r="D2029" s="47" t="s">
        <v>2664</v>
      </c>
      <c r="E2029" s="47">
        <v>43495.577909027779</v>
      </c>
      <c r="F2029" s="48">
        <v>4.083333333333333</v>
      </c>
      <c r="G2029" s="49">
        <v>73070</v>
      </c>
      <c r="H2029" t="s">
        <v>249</v>
      </c>
      <c r="I2029">
        <v>0</v>
      </c>
      <c r="J2029">
        <v>0</v>
      </c>
      <c r="K2029" t="s">
        <v>236</v>
      </c>
      <c r="L2029" t="s">
        <v>2160</v>
      </c>
      <c r="M2029" t="s">
        <v>6023</v>
      </c>
      <c r="N2029" t="s">
        <v>254</v>
      </c>
      <c r="O2029" t="s">
        <v>568</v>
      </c>
    </row>
    <row r="2030" spans="1:15" x14ac:dyDescent="0.3">
      <c r="A2030" t="s">
        <v>2831</v>
      </c>
      <c r="B2030" t="s">
        <v>2831</v>
      </c>
      <c r="C2030" t="s">
        <v>6034</v>
      </c>
      <c r="D2030" s="47" t="s">
        <v>5519</v>
      </c>
      <c r="E2030" s="47">
        <v>43496.833797222222</v>
      </c>
      <c r="F2030" s="48">
        <v>4.083333333333333</v>
      </c>
      <c r="G2030" s="49">
        <v>78827</v>
      </c>
      <c r="H2030" t="s">
        <v>238</v>
      </c>
      <c r="I2030">
        <v>0</v>
      </c>
      <c r="J2030">
        <v>0</v>
      </c>
      <c r="K2030" t="s">
        <v>242</v>
      </c>
      <c r="L2030" t="s">
        <v>2186</v>
      </c>
      <c r="M2030" t="s">
        <v>6035</v>
      </c>
      <c r="N2030" t="s">
        <v>254</v>
      </c>
      <c r="O2030" t="s">
        <v>568</v>
      </c>
    </row>
    <row r="2031" spans="1:15" x14ac:dyDescent="0.3">
      <c r="A2031" t="s">
        <v>2831</v>
      </c>
      <c r="B2031" t="s">
        <v>2831</v>
      </c>
      <c r="C2031" t="s">
        <v>6114</v>
      </c>
      <c r="D2031" s="47" t="s">
        <v>5577</v>
      </c>
      <c r="E2031" s="47">
        <v>43496.694839502314</v>
      </c>
      <c r="F2031" s="48">
        <v>4.083333333333333</v>
      </c>
      <c r="G2031" s="49">
        <v>164813</v>
      </c>
      <c r="H2031" t="s">
        <v>238</v>
      </c>
      <c r="I2031">
        <v>0</v>
      </c>
      <c r="J2031">
        <v>0</v>
      </c>
      <c r="K2031" t="s">
        <v>236</v>
      </c>
      <c r="L2031" t="s">
        <v>2186</v>
      </c>
      <c r="M2031" t="s">
        <v>6115</v>
      </c>
      <c r="N2031" t="s">
        <v>254</v>
      </c>
      <c r="O2031" t="s">
        <v>568</v>
      </c>
    </row>
    <row r="2032" spans="1:15" x14ac:dyDescent="0.3">
      <c r="A2032" t="s">
        <v>2831</v>
      </c>
      <c r="B2032" t="s">
        <v>2831</v>
      </c>
      <c r="C2032" t="s">
        <v>6173</v>
      </c>
      <c r="D2032" s="47" t="s">
        <v>5639</v>
      </c>
      <c r="E2032" s="47">
        <v>43467.904556979163</v>
      </c>
      <c r="F2032" s="48">
        <v>4.083333333333333</v>
      </c>
      <c r="G2032" s="49">
        <v>46068</v>
      </c>
      <c r="H2032" t="s">
        <v>238</v>
      </c>
      <c r="I2032">
        <v>0</v>
      </c>
      <c r="J2032">
        <v>0</v>
      </c>
      <c r="K2032" t="s">
        <v>242</v>
      </c>
      <c r="L2032" t="s">
        <v>2186</v>
      </c>
      <c r="M2032" t="s">
        <v>6174</v>
      </c>
      <c r="N2032" t="s">
        <v>254</v>
      </c>
      <c r="O2032" t="s">
        <v>568</v>
      </c>
    </row>
    <row r="2033" spans="1:15" x14ac:dyDescent="0.3">
      <c r="A2033" t="s">
        <v>2831</v>
      </c>
      <c r="B2033" t="s">
        <v>2831</v>
      </c>
      <c r="C2033" t="s">
        <v>6235</v>
      </c>
      <c r="D2033" s="47" t="s">
        <v>5587</v>
      </c>
      <c r="E2033" s="47">
        <v>43476.617032442133</v>
      </c>
      <c r="F2033" s="48">
        <v>4.083333333333333</v>
      </c>
      <c r="G2033" s="49">
        <v>232978</v>
      </c>
      <c r="H2033" t="s">
        <v>238</v>
      </c>
      <c r="I2033">
        <v>0</v>
      </c>
      <c r="J2033">
        <v>0</v>
      </c>
      <c r="K2033" t="s">
        <v>242</v>
      </c>
      <c r="L2033" t="s">
        <v>2186</v>
      </c>
      <c r="M2033" t="s">
        <v>6236</v>
      </c>
      <c r="N2033" t="s">
        <v>254</v>
      </c>
      <c r="O2033" t="s">
        <v>568</v>
      </c>
    </row>
    <row r="2034" spans="1:15" x14ac:dyDescent="0.3">
      <c r="A2034" t="s">
        <v>2831</v>
      </c>
      <c r="B2034" t="s">
        <v>2831</v>
      </c>
      <c r="C2034" t="s">
        <v>6254</v>
      </c>
      <c r="D2034" s="47" t="s">
        <v>2699</v>
      </c>
      <c r="E2034" s="47">
        <v>43495.439445370372</v>
      </c>
      <c r="F2034" s="48">
        <v>4.083333333333333</v>
      </c>
      <c r="G2034" s="49">
        <v>119720</v>
      </c>
      <c r="H2034" t="s">
        <v>238</v>
      </c>
      <c r="I2034">
        <v>0</v>
      </c>
      <c r="J2034">
        <v>0</v>
      </c>
      <c r="K2034" t="s">
        <v>236</v>
      </c>
      <c r="L2034" t="s">
        <v>2160</v>
      </c>
      <c r="M2034" t="s">
        <v>6255</v>
      </c>
      <c r="N2034" t="s">
        <v>254</v>
      </c>
      <c r="O2034" t="s">
        <v>568</v>
      </c>
    </row>
    <row r="2035" spans="1:15" x14ac:dyDescent="0.3">
      <c r="A2035" t="s">
        <v>2831</v>
      </c>
      <c r="B2035" t="s">
        <v>2831</v>
      </c>
      <c r="C2035" t="s">
        <v>3493</v>
      </c>
      <c r="D2035" s="47" t="s">
        <v>3495</v>
      </c>
      <c r="E2035" s="47">
        <v>43486.723391666666</v>
      </c>
      <c r="F2035" s="48">
        <v>4.083333333333333</v>
      </c>
      <c r="G2035" s="49">
        <v>49272</v>
      </c>
      <c r="H2035" t="s">
        <v>249</v>
      </c>
      <c r="I2035">
        <v>0</v>
      </c>
      <c r="J2035">
        <v>0</v>
      </c>
      <c r="K2035" t="s">
        <v>242</v>
      </c>
      <c r="L2035" t="s">
        <v>2186</v>
      </c>
      <c r="M2035" t="s">
        <v>3496</v>
      </c>
      <c r="N2035" t="s">
        <v>254</v>
      </c>
      <c r="O2035" t="s">
        <v>568</v>
      </c>
    </row>
    <row r="2036" spans="1:15" x14ac:dyDescent="0.3">
      <c r="A2036" t="s">
        <v>2831</v>
      </c>
      <c r="B2036" t="s">
        <v>2831</v>
      </c>
      <c r="C2036" t="s">
        <v>6385</v>
      </c>
      <c r="D2036" s="47" t="s">
        <v>5466</v>
      </c>
      <c r="E2036" s="47">
        <v>43494.732220335645</v>
      </c>
      <c r="F2036" s="48">
        <v>4.083333333333333</v>
      </c>
      <c r="G2036" s="49">
        <v>46789</v>
      </c>
      <c r="H2036" t="s">
        <v>238</v>
      </c>
      <c r="I2036">
        <v>0</v>
      </c>
      <c r="J2036">
        <v>0</v>
      </c>
      <c r="K2036" t="s">
        <v>242</v>
      </c>
      <c r="L2036" t="s">
        <v>2186</v>
      </c>
      <c r="M2036" t="s">
        <v>6386</v>
      </c>
      <c r="N2036" t="s">
        <v>254</v>
      </c>
      <c r="O2036" t="s">
        <v>568</v>
      </c>
    </row>
    <row r="2037" spans="1:15" x14ac:dyDescent="0.3">
      <c r="A2037" t="s">
        <v>2831</v>
      </c>
      <c r="B2037" t="s">
        <v>2831</v>
      </c>
      <c r="C2037" t="s">
        <v>6423</v>
      </c>
      <c r="D2037" s="47" t="s">
        <v>6290</v>
      </c>
      <c r="E2037" s="47">
        <v>43494.71128758102</v>
      </c>
      <c r="F2037" s="48">
        <v>4.083333333333333</v>
      </c>
      <c r="G2037" s="49">
        <v>43133</v>
      </c>
      <c r="H2037" t="s">
        <v>249</v>
      </c>
      <c r="I2037">
        <v>0</v>
      </c>
      <c r="J2037">
        <v>0</v>
      </c>
      <c r="K2037" t="s">
        <v>241</v>
      </c>
      <c r="L2037" t="s">
        <v>2160</v>
      </c>
      <c r="M2037" t="s">
        <v>2941</v>
      </c>
      <c r="N2037" t="s">
        <v>254</v>
      </c>
      <c r="O2037" t="s">
        <v>568</v>
      </c>
    </row>
    <row r="2038" spans="1:15" x14ac:dyDescent="0.3">
      <c r="A2038" t="s">
        <v>2831</v>
      </c>
      <c r="B2038" t="s">
        <v>2831</v>
      </c>
      <c r="C2038" t="s">
        <v>6497</v>
      </c>
      <c r="D2038" s="47" t="s">
        <v>5530</v>
      </c>
      <c r="E2038" s="47">
        <v>43467.728818437499</v>
      </c>
      <c r="F2038" s="48">
        <v>4.083333333333333</v>
      </c>
      <c r="G2038" s="49">
        <v>42415</v>
      </c>
      <c r="H2038" t="s">
        <v>238</v>
      </c>
      <c r="I2038">
        <v>0</v>
      </c>
      <c r="J2038">
        <v>0</v>
      </c>
      <c r="K2038" t="s">
        <v>242</v>
      </c>
      <c r="L2038" t="s">
        <v>2186</v>
      </c>
      <c r="M2038" t="s">
        <v>6498</v>
      </c>
      <c r="N2038" t="s">
        <v>254</v>
      </c>
      <c r="O2038" t="s">
        <v>568</v>
      </c>
    </row>
    <row r="2039" spans="1:15" x14ac:dyDescent="0.3">
      <c r="A2039" t="s">
        <v>2831</v>
      </c>
      <c r="B2039" t="s">
        <v>2831</v>
      </c>
      <c r="C2039" t="s">
        <v>3366</v>
      </c>
      <c r="D2039" s="47" t="s">
        <v>3356</v>
      </c>
      <c r="E2039" s="47">
        <v>43486.584817511575</v>
      </c>
      <c r="F2039" s="48">
        <v>4.083333333333333</v>
      </c>
      <c r="G2039" s="49">
        <v>57297</v>
      </c>
      <c r="H2039" t="s">
        <v>249</v>
      </c>
      <c r="I2039">
        <v>0</v>
      </c>
      <c r="J2039">
        <v>0</v>
      </c>
      <c r="K2039" t="s">
        <v>246</v>
      </c>
      <c r="L2039" t="s">
        <v>2160</v>
      </c>
      <c r="M2039" t="s">
        <v>3367</v>
      </c>
      <c r="N2039" t="s">
        <v>254</v>
      </c>
      <c r="O2039" t="s">
        <v>568</v>
      </c>
    </row>
    <row r="2040" spans="1:15" x14ac:dyDescent="0.3">
      <c r="A2040" t="s">
        <v>2831</v>
      </c>
      <c r="B2040" t="s">
        <v>2831</v>
      </c>
      <c r="C2040" t="s">
        <v>5314</v>
      </c>
      <c r="D2040" s="47" t="s">
        <v>2685</v>
      </c>
      <c r="E2040" s="47">
        <v>43494.404724537038</v>
      </c>
      <c r="F2040" s="48">
        <v>4.083333333333333</v>
      </c>
      <c r="G2040" s="49">
        <v>71040</v>
      </c>
      <c r="H2040" t="s">
        <v>249</v>
      </c>
      <c r="I2040">
        <v>0</v>
      </c>
      <c r="J2040">
        <v>0</v>
      </c>
      <c r="K2040" t="s">
        <v>239</v>
      </c>
      <c r="L2040" t="s">
        <v>2176</v>
      </c>
      <c r="M2040" t="s">
        <v>5315</v>
      </c>
      <c r="N2040" t="s">
        <v>254</v>
      </c>
      <c r="O2040" t="s">
        <v>568</v>
      </c>
    </row>
    <row r="2041" spans="1:15" x14ac:dyDescent="0.3">
      <c r="A2041" t="s">
        <v>2831</v>
      </c>
      <c r="B2041" t="s">
        <v>2831</v>
      </c>
      <c r="C2041" t="s">
        <v>6728</v>
      </c>
      <c r="D2041" s="47" t="s">
        <v>5708</v>
      </c>
      <c r="E2041" s="47">
        <v>43496.857877233793</v>
      </c>
      <c r="F2041" s="48">
        <v>4.083333333333333</v>
      </c>
      <c r="G2041" s="49">
        <v>111857</v>
      </c>
      <c r="H2041" t="s">
        <v>249</v>
      </c>
      <c r="I2041">
        <v>0</v>
      </c>
      <c r="J2041">
        <v>0</v>
      </c>
      <c r="K2041" t="s">
        <v>242</v>
      </c>
      <c r="L2041" t="s">
        <v>2186</v>
      </c>
      <c r="M2041" t="s">
        <v>6729</v>
      </c>
      <c r="N2041" t="s">
        <v>254</v>
      </c>
      <c r="O2041" t="s">
        <v>568</v>
      </c>
    </row>
    <row r="2042" spans="1:15" x14ac:dyDescent="0.3">
      <c r="A2042" t="s">
        <v>2831</v>
      </c>
      <c r="B2042" t="s">
        <v>2831</v>
      </c>
      <c r="C2042" t="s">
        <v>6772</v>
      </c>
      <c r="D2042" s="47" t="s">
        <v>5698</v>
      </c>
      <c r="E2042" s="47">
        <v>43467.728581099538</v>
      </c>
      <c r="F2042" s="48">
        <v>4.083333333333333</v>
      </c>
      <c r="G2042" s="49">
        <v>33836</v>
      </c>
      <c r="H2042" t="s">
        <v>238</v>
      </c>
      <c r="I2042">
        <v>0</v>
      </c>
      <c r="J2042">
        <v>0</v>
      </c>
      <c r="K2042" t="s">
        <v>246</v>
      </c>
      <c r="L2042" t="s">
        <v>2186</v>
      </c>
      <c r="M2042" t="s">
        <v>6773</v>
      </c>
      <c r="N2042" t="s">
        <v>254</v>
      </c>
      <c r="O2042" t="s">
        <v>568</v>
      </c>
    </row>
    <row r="2043" spans="1:15" x14ac:dyDescent="0.3">
      <c r="A2043" t="s">
        <v>2831</v>
      </c>
      <c r="B2043" t="s">
        <v>2831</v>
      </c>
      <c r="C2043" t="s">
        <v>4762</v>
      </c>
      <c r="D2043" s="47" t="s">
        <v>2695</v>
      </c>
      <c r="E2043" s="47">
        <v>43482.663988807872</v>
      </c>
      <c r="F2043" s="48">
        <v>4.083333333333333</v>
      </c>
      <c r="G2043" s="49">
        <v>51230</v>
      </c>
      <c r="H2043" t="s">
        <v>249</v>
      </c>
      <c r="I2043">
        <v>0</v>
      </c>
      <c r="J2043">
        <v>0</v>
      </c>
      <c r="K2043" t="s">
        <v>242</v>
      </c>
      <c r="L2043" t="s">
        <v>2160</v>
      </c>
      <c r="M2043" t="s">
        <v>4763</v>
      </c>
      <c r="N2043" t="s">
        <v>254</v>
      </c>
      <c r="O2043" t="s">
        <v>568</v>
      </c>
    </row>
    <row r="2044" spans="1:15" x14ac:dyDescent="0.3">
      <c r="A2044" t="s">
        <v>2831</v>
      </c>
      <c r="B2044" t="s">
        <v>2831</v>
      </c>
      <c r="C2044" t="s">
        <v>4010</v>
      </c>
      <c r="D2044" s="47" t="s">
        <v>3532</v>
      </c>
      <c r="E2044" s="47">
        <v>43495.446745949077</v>
      </c>
      <c r="F2044" s="48">
        <v>4.083333333333333</v>
      </c>
      <c r="G2044" s="49">
        <v>118105</v>
      </c>
      <c r="H2044" t="s">
        <v>238</v>
      </c>
      <c r="I2044">
        <v>0</v>
      </c>
      <c r="J2044">
        <v>0</v>
      </c>
      <c r="K2044" t="s">
        <v>236</v>
      </c>
      <c r="L2044" t="s">
        <v>2186</v>
      </c>
      <c r="M2044" t="s">
        <v>4012</v>
      </c>
      <c r="N2044" t="s">
        <v>254</v>
      </c>
      <c r="O2044" t="s">
        <v>568</v>
      </c>
    </row>
    <row r="2045" spans="1:15" x14ac:dyDescent="0.3">
      <c r="A2045" t="s">
        <v>2831</v>
      </c>
      <c r="B2045" t="s">
        <v>2831</v>
      </c>
      <c r="C2045" t="s">
        <v>4546</v>
      </c>
      <c r="D2045" s="47" t="s">
        <v>4371</v>
      </c>
      <c r="E2045" s="47">
        <v>43484.439568020833</v>
      </c>
      <c r="F2045" s="48">
        <v>4.083333333333333</v>
      </c>
      <c r="G2045" s="49">
        <v>44137</v>
      </c>
      <c r="H2045" t="s">
        <v>238</v>
      </c>
      <c r="I2045">
        <v>0</v>
      </c>
      <c r="J2045">
        <v>0</v>
      </c>
      <c r="K2045" t="s">
        <v>246</v>
      </c>
      <c r="L2045" t="s">
        <v>2160</v>
      </c>
      <c r="M2045" t="s">
        <v>2925</v>
      </c>
      <c r="N2045" t="s">
        <v>254</v>
      </c>
      <c r="O2045" t="s">
        <v>568</v>
      </c>
    </row>
    <row r="2046" spans="1:15" x14ac:dyDescent="0.3">
      <c r="A2046" t="s">
        <v>2831</v>
      </c>
      <c r="B2046" t="s">
        <v>2831</v>
      </c>
      <c r="C2046" t="s">
        <v>7364</v>
      </c>
      <c r="D2046" s="47" t="s">
        <v>5978</v>
      </c>
      <c r="E2046" s="47">
        <v>43467.912369942133</v>
      </c>
      <c r="F2046" s="48">
        <v>4.083333333333333</v>
      </c>
      <c r="G2046" s="49">
        <v>124492</v>
      </c>
      <c r="H2046" t="s">
        <v>238</v>
      </c>
      <c r="I2046">
        <v>0</v>
      </c>
      <c r="J2046">
        <v>0</v>
      </c>
      <c r="K2046" t="s">
        <v>246</v>
      </c>
      <c r="L2046" t="s">
        <v>2186</v>
      </c>
      <c r="M2046" t="s">
        <v>7365</v>
      </c>
      <c r="N2046" t="s">
        <v>254</v>
      </c>
      <c r="O2046" t="s">
        <v>568</v>
      </c>
    </row>
    <row r="2047" spans="1:15" x14ac:dyDescent="0.3">
      <c r="A2047" t="s">
        <v>2831</v>
      </c>
      <c r="B2047" t="s">
        <v>2831</v>
      </c>
      <c r="C2047" t="s">
        <v>3947</v>
      </c>
      <c r="D2047" s="47" t="s">
        <v>3386</v>
      </c>
      <c r="E2047" s="47">
        <v>43496.323904629629</v>
      </c>
      <c r="F2047" s="48">
        <v>4.083333333333333</v>
      </c>
      <c r="G2047" s="49">
        <v>52933</v>
      </c>
      <c r="H2047" t="s">
        <v>238</v>
      </c>
      <c r="I2047">
        <v>0</v>
      </c>
      <c r="J2047">
        <v>0</v>
      </c>
      <c r="K2047" t="s">
        <v>236</v>
      </c>
      <c r="L2047" t="s">
        <v>2186</v>
      </c>
      <c r="M2047" t="s">
        <v>3948</v>
      </c>
      <c r="N2047" t="s">
        <v>254</v>
      </c>
      <c r="O2047" t="s">
        <v>568</v>
      </c>
    </row>
    <row r="2048" spans="1:15" x14ac:dyDescent="0.3">
      <c r="A2048" t="s">
        <v>2831</v>
      </c>
      <c r="B2048" t="s">
        <v>2831</v>
      </c>
      <c r="C2048" t="s">
        <v>7500</v>
      </c>
      <c r="D2048" s="47" t="s">
        <v>5577</v>
      </c>
      <c r="E2048" s="47">
        <v>43496.329651423614</v>
      </c>
      <c r="F2048" s="48">
        <v>4.083333333333333</v>
      </c>
      <c r="G2048" s="49">
        <v>67680</v>
      </c>
      <c r="H2048" t="s">
        <v>238</v>
      </c>
      <c r="I2048">
        <v>0</v>
      </c>
      <c r="J2048">
        <v>0</v>
      </c>
      <c r="K2048" t="s">
        <v>246</v>
      </c>
      <c r="L2048" t="s">
        <v>2186</v>
      </c>
      <c r="M2048" t="s">
        <v>7501</v>
      </c>
      <c r="N2048" t="s">
        <v>254</v>
      </c>
      <c r="O2048" t="s">
        <v>568</v>
      </c>
    </row>
    <row r="2049" spans="1:15" x14ac:dyDescent="0.3">
      <c r="A2049" t="s">
        <v>2831</v>
      </c>
      <c r="B2049" t="s">
        <v>2831</v>
      </c>
      <c r="C2049" t="s">
        <v>7630</v>
      </c>
      <c r="D2049" s="47" t="s">
        <v>5642</v>
      </c>
      <c r="E2049" s="47">
        <v>43476.61757584491</v>
      </c>
      <c r="F2049" s="48">
        <v>4.083333333333333</v>
      </c>
      <c r="G2049" s="49">
        <v>79150</v>
      </c>
      <c r="H2049" t="s">
        <v>238</v>
      </c>
      <c r="I2049">
        <v>0</v>
      </c>
      <c r="J2049">
        <v>0</v>
      </c>
      <c r="K2049" t="s">
        <v>242</v>
      </c>
      <c r="L2049" t="s">
        <v>2186</v>
      </c>
      <c r="M2049" t="s">
        <v>7631</v>
      </c>
      <c r="N2049" t="s">
        <v>254</v>
      </c>
      <c r="O2049" t="s">
        <v>568</v>
      </c>
    </row>
    <row r="2050" spans="1:15" x14ac:dyDescent="0.3">
      <c r="A2050" t="s">
        <v>2831</v>
      </c>
      <c r="B2050" t="s">
        <v>2831</v>
      </c>
      <c r="C2050" t="s">
        <v>7814</v>
      </c>
      <c r="D2050" s="47" t="s">
        <v>5945</v>
      </c>
      <c r="E2050" s="47">
        <v>43495.712017627317</v>
      </c>
      <c r="F2050" s="48">
        <v>4.083333333333333</v>
      </c>
      <c r="G2050" s="49">
        <v>87995</v>
      </c>
      <c r="H2050" t="s">
        <v>238</v>
      </c>
      <c r="I2050">
        <v>0</v>
      </c>
      <c r="J2050">
        <v>0</v>
      </c>
      <c r="K2050" t="s">
        <v>236</v>
      </c>
      <c r="L2050" t="s">
        <v>2186</v>
      </c>
      <c r="M2050" t="s">
        <v>7815</v>
      </c>
      <c r="N2050" t="s">
        <v>254</v>
      </c>
      <c r="O2050" t="s">
        <v>568</v>
      </c>
    </row>
    <row r="2051" spans="1:15" x14ac:dyDescent="0.3">
      <c r="A2051" t="s">
        <v>2831</v>
      </c>
      <c r="B2051" t="s">
        <v>2831</v>
      </c>
      <c r="C2051" t="s">
        <v>5318</v>
      </c>
      <c r="D2051" s="47" t="s">
        <v>2680</v>
      </c>
      <c r="E2051" s="47">
        <v>43496.695090821762</v>
      </c>
      <c r="F2051" s="48">
        <v>4.083333333333333</v>
      </c>
      <c r="G2051" s="49">
        <v>39888</v>
      </c>
      <c r="H2051" t="s">
        <v>249</v>
      </c>
      <c r="I2051">
        <v>0</v>
      </c>
      <c r="J2051">
        <v>0</v>
      </c>
      <c r="K2051" t="s">
        <v>242</v>
      </c>
      <c r="L2051" t="s">
        <v>2160</v>
      </c>
      <c r="M2051" t="s">
        <v>5319</v>
      </c>
      <c r="N2051" t="s">
        <v>254</v>
      </c>
      <c r="O2051" t="s">
        <v>568</v>
      </c>
    </row>
    <row r="2052" spans="1:15" x14ac:dyDescent="0.3">
      <c r="A2052" t="s">
        <v>2831</v>
      </c>
      <c r="B2052" t="s">
        <v>2831</v>
      </c>
      <c r="C2052" t="s">
        <v>8067</v>
      </c>
      <c r="D2052" s="47" t="s">
        <v>2620</v>
      </c>
      <c r="E2052" s="47">
        <v>43476.494895451389</v>
      </c>
      <c r="F2052" s="48">
        <v>4.083333333333333</v>
      </c>
      <c r="G2052" s="49">
        <v>67061</v>
      </c>
      <c r="H2052" t="s">
        <v>238</v>
      </c>
      <c r="I2052">
        <v>0</v>
      </c>
      <c r="J2052">
        <v>0</v>
      </c>
      <c r="K2052" t="s">
        <v>236</v>
      </c>
      <c r="L2052" t="s">
        <v>2160</v>
      </c>
      <c r="M2052" t="s">
        <v>8068</v>
      </c>
      <c r="N2052" t="s">
        <v>254</v>
      </c>
      <c r="O2052" t="s">
        <v>568</v>
      </c>
    </row>
    <row r="2053" spans="1:15" x14ac:dyDescent="0.3">
      <c r="A2053" t="s">
        <v>2831</v>
      </c>
      <c r="B2053" t="s">
        <v>2831</v>
      </c>
      <c r="C2053" t="s">
        <v>8197</v>
      </c>
      <c r="D2053" s="47" t="s">
        <v>2643</v>
      </c>
      <c r="E2053" s="47">
        <v>43467.817498460645</v>
      </c>
      <c r="F2053" s="48">
        <v>4.083333333333333</v>
      </c>
      <c r="G2053" s="49">
        <v>40238</v>
      </c>
      <c r="H2053" t="s">
        <v>238</v>
      </c>
      <c r="I2053">
        <v>0</v>
      </c>
      <c r="J2053">
        <v>0</v>
      </c>
      <c r="K2053" t="s">
        <v>246</v>
      </c>
      <c r="L2053" t="s">
        <v>2160</v>
      </c>
      <c r="M2053" t="s">
        <v>8198</v>
      </c>
      <c r="N2053" t="s">
        <v>254</v>
      </c>
      <c r="O2053" t="s">
        <v>568</v>
      </c>
    </row>
    <row r="2054" spans="1:15" x14ac:dyDescent="0.3">
      <c r="A2054" t="s">
        <v>2831</v>
      </c>
      <c r="B2054" t="s">
        <v>2831</v>
      </c>
      <c r="C2054" t="s">
        <v>3243</v>
      </c>
      <c r="D2054" s="47" t="s">
        <v>2931</v>
      </c>
      <c r="E2054" s="47">
        <v>43467.901971527775</v>
      </c>
      <c r="F2054" s="48">
        <v>4.083333333333333</v>
      </c>
      <c r="G2054" s="49">
        <v>121851</v>
      </c>
      <c r="H2054" t="s">
        <v>238</v>
      </c>
      <c r="I2054">
        <v>0</v>
      </c>
      <c r="J2054">
        <v>0</v>
      </c>
      <c r="K2054" t="s">
        <v>236</v>
      </c>
      <c r="L2054" t="s">
        <v>2160</v>
      </c>
      <c r="M2054" t="s">
        <v>2936</v>
      </c>
      <c r="N2054" t="s">
        <v>254</v>
      </c>
      <c r="O2054" t="s">
        <v>568</v>
      </c>
    </row>
    <row r="2055" spans="1:15" x14ac:dyDescent="0.3">
      <c r="A2055" t="s">
        <v>2831</v>
      </c>
      <c r="B2055" t="s">
        <v>2831</v>
      </c>
      <c r="C2055" t="s">
        <v>8349</v>
      </c>
      <c r="D2055" s="47" t="s">
        <v>6186</v>
      </c>
      <c r="E2055" s="47">
        <v>43495.446934571759</v>
      </c>
      <c r="F2055" s="48">
        <v>4.083333333333333</v>
      </c>
      <c r="G2055" s="49">
        <v>102957</v>
      </c>
      <c r="H2055" t="s">
        <v>238</v>
      </c>
      <c r="I2055">
        <v>0</v>
      </c>
      <c r="J2055">
        <v>0</v>
      </c>
      <c r="K2055" t="s">
        <v>236</v>
      </c>
      <c r="L2055" t="s">
        <v>2186</v>
      </c>
      <c r="M2055" t="s">
        <v>8350</v>
      </c>
      <c r="N2055" t="s">
        <v>254</v>
      </c>
      <c r="O2055" t="s">
        <v>568</v>
      </c>
    </row>
    <row r="2056" spans="1:15" x14ac:dyDescent="0.3">
      <c r="A2056" t="s">
        <v>2831</v>
      </c>
      <c r="B2056" t="s">
        <v>2831</v>
      </c>
      <c r="C2056" t="s">
        <v>5222</v>
      </c>
      <c r="D2056" s="47" t="s">
        <v>2645</v>
      </c>
      <c r="E2056" s="47">
        <v>43494.784288391202</v>
      </c>
      <c r="F2056" s="48">
        <v>4.083333333333333</v>
      </c>
      <c r="G2056" s="49">
        <v>93396</v>
      </c>
      <c r="H2056" t="s">
        <v>249</v>
      </c>
      <c r="I2056">
        <v>0</v>
      </c>
      <c r="J2056">
        <v>0</v>
      </c>
      <c r="K2056" t="s">
        <v>241</v>
      </c>
      <c r="L2056" t="s">
        <v>2160</v>
      </c>
      <c r="M2056" t="s">
        <v>5223</v>
      </c>
      <c r="N2056" t="s">
        <v>254</v>
      </c>
      <c r="O2056" t="s">
        <v>568</v>
      </c>
    </row>
    <row r="2057" spans="1:15" x14ac:dyDescent="0.3">
      <c r="A2057" t="s">
        <v>2831</v>
      </c>
      <c r="B2057" t="s">
        <v>2831</v>
      </c>
      <c r="C2057" t="s">
        <v>4611</v>
      </c>
      <c r="D2057" s="47" t="s">
        <v>4347</v>
      </c>
      <c r="E2057" s="47">
        <v>43495.440516932867</v>
      </c>
      <c r="F2057" s="48">
        <v>4.083333333333333</v>
      </c>
      <c r="G2057" s="49">
        <v>32723</v>
      </c>
      <c r="H2057" t="s">
        <v>238</v>
      </c>
      <c r="I2057">
        <v>0</v>
      </c>
      <c r="J2057">
        <v>0</v>
      </c>
      <c r="K2057" t="s">
        <v>246</v>
      </c>
      <c r="L2057" t="s">
        <v>2173</v>
      </c>
      <c r="M2057" t="s">
        <v>4612</v>
      </c>
      <c r="N2057" t="s">
        <v>254</v>
      </c>
      <c r="O2057" t="s">
        <v>568</v>
      </c>
    </row>
    <row r="2058" spans="1:15" x14ac:dyDescent="0.3">
      <c r="A2058" t="s">
        <v>2831</v>
      </c>
      <c r="B2058" t="s">
        <v>2831</v>
      </c>
      <c r="C2058" t="s">
        <v>8559</v>
      </c>
      <c r="D2058" s="47" t="s">
        <v>5458</v>
      </c>
      <c r="E2058" s="47">
        <v>43474.680836111111</v>
      </c>
      <c r="F2058" s="48">
        <v>4.083333333333333</v>
      </c>
      <c r="G2058" s="49">
        <v>100675</v>
      </c>
      <c r="H2058" t="s">
        <v>249</v>
      </c>
      <c r="I2058">
        <v>0</v>
      </c>
      <c r="J2058">
        <v>0</v>
      </c>
      <c r="K2058" t="s">
        <v>246</v>
      </c>
      <c r="L2058" t="s">
        <v>2186</v>
      </c>
      <c r="M2058" t="s">
        <v>8560</v>
      </c>
      <c r="N2058" t="s">
        <v>254</v>
      </c>
      <c r="O2058" t="s">
        <v>568</v>
      </c>
    </row>
    <row r="2059" spans="1:15" x14ac:dyDescent="0.3">
      <c r="A2059" t="s">
        <v>2831</v>
      </c>
      <c r="B2059" t="s">
        <v>2831</v>
      </c>
      <c r="C2059" t="s">
        <v>8663</v>
      </c>
      <c r="D2059" s="47" t="s">
        <v>5497</v>
      </c>
      <c r="E2059" s="47">
        <v>43484.446252662034</v>
      </c>
      <c r="F2059" s="48">
        <v>4.083333333333333</v>
      </c>
      <c r="G2059" s="49">
        <v>37976</v>
      </c>
      <c r="H2059" t="s">
        <v>238</v>
      </c>
      <c r="I2059">
        <v>0</v>
      </c>
      <c r="J2059">
        <v>0</v>
      </c>
      <c r="K2059" t="s">
        <v>241</v>
      </c>
      <c r="L2059" t="s">
        <v>2186</v>
      </c>
      <c r="M2059" t="s">
        <v>8664</v>
      </c>
      <c r="N2059" t="s">
        <v>254</v>
      </c>
      <c r="O2059" t="s">
        <v>568</v>
      </c>
    </row>
    <row r="2060" spans="1:15" x14ac:dyDescent="0.3">
      <c r="A2060" t="s">
        <v>2831</v>
      </c>
      <c r="B2060" t="s">
        <v>2831</v>
      </c>
      <c r="C2060" t="s">
        <v>8679</v>
      </c>
      <c r="D2060" s="47" t="s">
        <v>5701</v>
      </c>
      <c r="E2060" s="47">
        <v>43490.606827048614</v>
      </c>
      <c r="F2060" s="48">
        <v>4.083333333333333</v>
      </c>
      <c r="G2060" s="49">
        <v>130100</v>
      </c>
      <c r="H2060" t="s">
        <v>238</v>
      </c>
      <c r="I2060">
        <v>0</v>
      </c>
      <c r="J2060">
        <v>0</v>
      </c>
      <c r="K2060" t="s">
        <v>236</v>
      </c>
      <c r="L2060" t="s">
        <v>2186</v>
      </c>
      <c r="M2060" t="s">
        <v>8680</v>
      </c>
      <c r="N2060" t="s">
        <v>254</v>
      </c>
      <c r="O2060" t="s">
        <v>568</v>
      </c>
    </row>
    <row r="2061" spans="1:15" x14ac:dyDescent="0.3">
      <c r="A2061" t="s">
        <v>2831</v>
      </c>
      <c r="B2061" t="s">
        <v>2831</v>
      </c>
      <c r="C2061" t="s">
        <v>4990</v>
      </c>
      <c r="D2061" s="47" t="s">
        <v>2652</v>
      </c>
      <c r="E2061" s="47">
        <v>43496.839117592594</v>
      </c>
      <c r="F2061" s="48">
        <v>4.083333333333333</v>
      </c>
      <c r="G2061" s="49">
        <v>23374</v>
      </c>
      <c r="H2061" t="s">
        <v>238</v>
      </c>
      <c r="I2061">
        <v>0</v>
      </c>
      <c r="J2061">
        <v>0</v>
      </c>
      <c r="K2061" t="s">
        <v>241</v>
      </c>
      <c r="L2061" t="s">
        <v>2160</v>
      </c>
      <c r="M2061" t="s">
        <v>4991</v>
      </c>
      <c r="N2061" t="s">
        <v>254</v>
      </c>
      <c r="O2061" t="s">
        <v>568</v>
      </c>
    </row>
    <row r="2062" spans="1:15" x14ac:dyDescent="0.3">
      <c r="A2062" t="s">
        <v>2831</v>
      </c>
      <c r="B2062" t="s">
        <v>2831</v>
      </c>
      <c r="C2062" t="s">
        <v>9024</v>
      </c>
      <c r="D2062" s="47" t="s">
        <v>5708</v>
      </c>
      <c r="E2062" s="47">
        <v>43494.598688692131</v>
      </c>
      <c r="F2062" s="48">
        <v>4.083333333333333</v>
      </c>
      <c r="G2062" s="49">
        <v>53978</v>
      </c>
      <c r="H2062" t="s">
        <v>238</v>
      </c>
      <c r="I2062">
        <v>0</v>
      </c>
      <c r="J2062">
        <v>0</v>
      </c>
      <c r="K2062" t="s">
        <v>246</v>
      </c>
      <c r="L2062" t="s">
        <v>2186</v>
      </c>
      <c r="M2062" t="s">
        <v>9025</v>
      </c>
      <c r="N2062" t="s">
        <v>254</v>
      </c>
      <c r="O2062" t="s">
        <v>568</v>
      </c>
    </row>
    <row r="2063" spans="1:15" x14ac:dyDescent="0.3">
      <c r="A2063" t="s">
        <v>2831</v>
      </c>
      <c r="B2063" t="s">
        <v>2831</v>
      </c>
      <c r="C2063" t="s">
        <v>9036</v>
      </c>
      <c r="D2063" s="47" t="s">
        <v>5738</v>
      </c>
      <c r="E2063" s="47">
        <v>43495.741074965277</v>
      </c>
      <c r="F2063" s="48">
        <v>4.083333333333333</v>
      </c>
      <c r="G2063" s="49">
        <v>90319</v>
      </c>
      <c r="H2063" t="s">
        <v>249</v>
      </c>
      <c r="I2063">
        <v>0</v>
      </c>
      <c r="J2063">
        <v>0</v>
      </c>
      <c r="K2063" t="s">
        <v>246</v>
      </c>
      <c r="L2063" t="s">
        <v>2186</v>
      </c>
      <c r="M2063" t="s">
        <v>9037</v>
      </c>
      <c r="N2063" t="s">
        <v>254</v>
      </c>
      <c r="O2063" t="s">
        <v>568</v>
      </c>
    </row>
    <row r="2064" spans="1:15" x14ac:dyDescent="0.3">
      <c r="A2064" t="s">
        <v>2831</v>
      </c>
      <c r="B2064" t="s">
        <v>2831</v>
      </c>
      <c r="C2064" t="s">
        <v>9251</v>
      </c>
      <c r="D2064" s="47" t="s">
        <v>2509</v>
      </c>
      <c r="E2064" s="47">
        <v>43483.376210150462</v>
      </c>
      <c r="F2064" s="48">
        <v>4.083333333333333</v>
      </c>
      <c r="G2064" s="49">
        <v>60261</v>
      </c>
      <c r="H2064" t="s">
        <v>238</v>
      </c>
      <c r="I2064">
        <v>0</v>
      </c>
      <c r="J2064">
        <v>0</v>
      </c>
      <c r="K2064" t="s">
        <v>236</v>
      </c>
      <c r="L2064" t="s">
        <v>2160</v>
      </c>
      <c r="M2064" t="s">
        <v>9252</v>
      </c>
      <c r="N2064" t="s">
        <v>254</v>
      </c>
      <c r="O2064" t="s">
        <v>568</v>
      </c>
    </row>
    <row r="2065" spans="1:15" x14ac:dyDescent="0.3">
      <c r="A2065" t="s">
        <v>2831</v>
      </c>
      <c r="B2065" t="s">
        <v>2831</v>
      </c>
      <c r="C2065" t="s">
        <v>9271</v>
      </c>
      <c r="D2065" s="47" t="s">
        <v>5664</v>
      </c>
      <c r="E2065" s="47">
        <v>43496.668856979166</v>
      </c>
      <c r="F2065" s="48">
        <v>4.083333333333333</v>
      </c>
      <c r="G2065" s="49">
        <v>52491</v>
      </c>
      <c r="H2065" t="s">
        <v>238</v>
      </c>
      <c r="I2065">
        <v>0</v>
      </c>
      <c r="J2065">
        <v>0</v>
      </c>
      <c r="K2065" t="s">
        <v>242</v>
      </c>
      <c r="L2065" t="s">
        <v>2186</v>
      </c>
      <c r="M2065" t="s">
        <v>9272</v>
      </c>
      <c r="N2065" t="s">
        <v>254</v>
      </c>
      <c r="O2065" t="s">
        <v>568</v>
      </c>
    </row>
    <row r="2066" spans="1:15" x14ac:dyDescent="0.3">
      <c r="A2066" t="s">
        <v>2831</v>
      </c>
      <c r="B2066" t="s">
        <v>2831</v>
      </c>
      <c r="C2066" t="s">
        <v>9337</v>
      </c>
      <c r="D2066" s="47" t="s">
        <v>6472</v>
      </c>
      <c r="E2066" s="47">
        <v>43495.711073842591</v>
      </c>
      <c r="F2066" s="48">
        <v>4.083333333333333</v>
      </c>
      <c r="G2066" s="49">
        <v>89697</v>
      </c>
      <c r="H2066" t="s">
        <v>238</v>
      </c>
      <c r="I2066">
        <v>0</v>
      </c>
      <c r="J2066">
        <v>0</v>
      </c>
      <c r="K2066" t="s">
        <v>236</v>
      </c>
      <c r="L2066" t="s">
        <v>2186</v>
      </c>
      <c r="M2066" t="s">
        <v>9338</v>
      </c>
      <c r="N2066" t="s">
        <v>254</v>
      </c>
      <c r="O2066" t="s">
        <v>568</v>
      </c>
    </row>
    <row r="2067" spans="1:15" x14ac:dyDescent="0.3">
      <c r="A2067" t="s">
        <v>2831</v>
      </c>
      <c r="B2067" t="s">
        <v>2831</v>
      </c>
      <c r="C2067" t="s">
        <v>9387</v>
      </c>
      <c r="D2067" s="47" t="s">
        <v>2697</v>
      </c>
      <c r="E2067" s="47">
        <v>43490.308704050927</v>
      </c>
      <c r="F2067" s="48">
        <v>4.083333333333333</v>
      </c>
      <c r="G2067" s="49">
        <v>142076</v>
      </c>
      <c r="H2067" t="s">
        <v>249</v>
      </c>
      <c r="I2067">
        <v>0</v>
      </c>
      <c r="J2067">
        <v>0</v>
      </c>
      <c r="K2067" t="s">
        <v>242</v>
      </c>
      <c r="L2067" t="s">
        <v>2176</v>
      </c>
      <c r="M2067" t="s">
        <v>9388</v>
      </c>
      <c r="N2067" t="s">
        <v>254</v>
      </c>
      <c r="O2067" t="s">
        <v>568</v>
      </c>
    </row>
    <row r="2068" spans="1:15" x14ac:dyDescent="0.3">
      <c r="A2068" t="s">
        <v>2831</v>
      </c>
      <c r="B2068" t="s">
        <v>2831</v>
      </c>
      <c r="C2068" t="s">
        <v>9446</v>
      </c>
      <c r="D2068" s="47" t="s">
        <v>5810</v>
      </c>
      <c r="E2068" s="47">
        <v>43496.701969178241</v>
      </c>
      <c r="F2068" s="48">
        <v>4.083333333333333</v>
      </c>
      <c r="G2068" s="49">
        <v>341633</v>
      </c>
      <c r="H2068" t="s">
        <v>249</v>
      </c>
      <c r="I2068">
        <v>0</v>
      </c>
      <c r="J2068">
        <v>0</v>
      </c>
      <c r="K2068" t="s">
        <v>242</v>
      </c>
      <c r="L2068" t="s">
        <v>2186</v>
      </c>
      <c r="M2068" t="s">
        <v>9447</v>
      </c>
      <c r="N2068" t="s">
        <v>254</v>
      </c>
      <c r="O2068" t="s">
        <v>568</v>
      </c>
    </row>
    <row r="2069" spans="1:15" x14ac:dyDescent="0.3">
      <c r="A2069" t="s">
        <v>2831</v>
      </c>
      <c r="B2069" t="s">
        <v>2831</v>
      </c>
      <c r="C2069" t="s">
        <v>3121</v>
      </c>
      <c r="D2069" s="47" t="s">
        <v>2981</v>
      </c>
      <c r="E2069" s="47">
        <v>43467.818136655093</v>
      </c>
      <c r="F2069" s="48">
        <v>4.083333333333333</v>
      </c>
      <c r="G2069" s="49">
        <v>23098</v>
      </c>
      <c r="H2069" t="s">
        <v>238</v>
      </c>
      <c r="I2069">
        <v>0</v>
      </c>
      <c r="J2069">
        <v>0</v>
      </c>
      <c r="K2069" t="s">
        <v>246</v>
      </c>
      <c r="L2069" t="s">
        <v>2160</v>
      </c>
      <c r="M2069" t="s">
        <v>2925</v>
      </c>
      <c r="N2069" t="s">
        <v>254</v>
      </c>
      <c r="O2069" t="s">
        <v>568</v>
      </c>
    </row>
    <row r="2070" spans="1:15" x14ac:dyDescent="0.3">
      <c r="A2070" t="s">
        <v>2831</v>
      </c>
      <c r="B2070" t="s">
        <v>2831</v>
      </c>
      <c r="C2070" t="s">
        <v>9543</v>
      </c>
      <c r="D2070" s="47" t="s">
        <v>5587</v>
      </c>
      <c r="E2070" s="47">
        <v>43481.359942592593</v>
      </c>
      <c r="F2070" s="48">
        <v>4.083333333333333</v>
      </c>
      <c r="G2070" s="49">
        <v>89420</v>
      </c>
      <c r="H2070" t="s">
        <v>249</v>
      </c>
      <c r="I2070">
        <v>0</v>
      </c>
      <c r="J2070">
        <v>0</v>
      </c>
      <c r="K2070" t="s">
        <v>246</v>
      </c>
      <c r="L2070" t="s">
        <v>2186</v>
      </c>
      <c r="M2070" t="s">
        <v>9544</v>
      </c>
      <c r="N2070" t="s">
        <v>254</v>
      </c>
      <c r="O2070" t="s">
        <v>568</v>
      </c>
    </row>
    <row r="2071" spans="1:15" x14ac:dyDescent="0.3">
      <c r="A2071" t="s">
        <v>2831</v>
      </c>
      <c r="B2071" t="s">
        <v>2831</v>
      </c>
      <c r="C2071" t="s">
        <v>9559</v>
      </c>
      <c r="D2071" s="47" t="s">
        <v>2468</v>
      </c>
      <c r="E2071" s="47">
        <v>43467.818958020835</v>
      </c>
      <c r="F2071" s="48">
        <v>4.083333333333333</v>
      </c>
      <c r="G2071" s="49">
        <v>54614</v>
      </c>
      <c r="H2071" t="s">
        <v>249</v>
      </c>
      <c r="I2071">
        <v>0</v>
      </c>
      <c r="J2071">
        <v>0</v>
      </c>
      <c r="K2071" t="s">
        <v>246</v>
      </c>
      <c r="L2071" t="s">
        <v>2176</v>
      </c>
      <c r="M2071" t="s">
        <v>9560</v>
      </c>
      <c r="N2071" t="s">
        <v>254</v>
      </c>
      <c r="O2071" t="s">
        <v>568</v>
      </c>
    </row>
    <row r="2072" spans="1:15" x14ac:dyDescent="0.3">
      <c r="A2072" t="s">
        <v>2831</v>
      </c>
      <c r="B2072" t="s">
        <v>2831</v>
      </c>
      <c r="C2072" t="s">
        <v>9619</v>
      </c>
      <c r="D2072" s="47" t="s">
        <v>5541</v>
      </c>
      <c r="E2072" s="47">
        <v>43467.817719756946</v>
      </c>
      <c r="F2072" s="48">
        <v>4.083333333333333</v>
      </c>
      <c r="G2072" s="49">
        <v>43251</v>
      </c>
      <c r="H2072" t="s">
        <v>238</v>
      </c>
      <c r="I2072">
        <v>0</v>
      </c>
      <c r="J2072">
        <v>0</v>
      </c>
      <c r="K2072" t="s">
        <v>239</v>
      </c>
      <c r="L2072" t="s">
        <v>2186</v>
      </c>
      <c r="M2072" t="s">
        <v>9620</v>
      </c>
      <c r="N2072" t="s">
        <v>254</v>
      </c>
      <c r="O2072" t="s">
        <v>568</v>
      </c>
    </row>
    <row r="2073" spans="1:15" x14ac:dyDescent="0.3">
      <c r="A2073" t="s">
        <v>2831</v>
      </c>
      <c r="B2073" t="s">
        <v>2831</v>
      </c>
      <c r="C2073" t="s">
        <v>5095</v>
      </c>
      <c r="D2073" s="47" t="s">
        <v>2616</v>
      </c>
      <c r="E2073" s="47">
        <v>43476.495371215278</v>
      </c>
      <c r="F2073" s="48">
        <v>4.083333333333333</v>
      </c>
      <c r="G2073" s="49">
        <v>12087</v>
      </c>
      <c r="H2073" t="s">
        <v>238</v>
      </c>
      <c r="I2073">
        <v>0</v>
      </c>
      <c r="J2073">
        <v>0</v>
      </c>
      <c r="K2073" t="s">
        <v>241</v>
      </c>
      <c r="L2073" t="s">
        <v>2160</v>
      </c>
      <c r="M2073" t="s">
        <v>5096</v>
      </c>
      <c r="N2073" t="s">
        <v>254</v>
      </c>
      <c r="O2073" t="s">
        <v>568</v>
      </c>
    </row>
    <row r="2074" spans="1:15" x14ac:dyDescent="0.3">
      <c r="A2074" t="s">
        <v>2831</v>
      </c>
      <c r="B2074" t="s">
        <v>2831</v>
      </c>
      <c r="C2074" t="s">
        <v>9692</v>
      </c>
      <c r="D2074" s="47" t="s">
        <v>5563</v>
      </c>
      <c r="E2074" s="47">
        <v>43484.441557488426</v>
      </c>
      <c r="F2074" s="48">
        <v>4.083333333333333</v>
      </c>
      <c r="G2074" s="49">
        <v>6736</v>
      </c>
      <c r="H2074" t="s">
        <v>238</v>
      </c>
      <c r="I2074">
        <v>0</v>
      </c>
      <c r="J2074">
        <v>0</v>
      </c>
      <c r="K2074" t="s">
        <v>246</v>
      </c>
      <c r="L2074" t="s">
        <v>2186</v>
      </c>
      <c r="M2074" t="s">
        <v>9693</v>
      </c>
      <c r="N2074" t="s">
        <v>254</v>
      </c>
      <c r="O2074" t="s">
        <v>568</v>
      </c>
    </row>
    <row r="2075" spans="1:15" x14ac:dyDescent="0.3">
      <c r="A2075" t="s">
        <v>2831</v>
      </c>
      <c r="B2075" t="s">
        <v>2831</v>
      </c>
      <c r="C2075" t="s">
        <v>9976</v>
      </c>
      <c r="D2075" s="47" t="s">
        <v>5582</v>
      </c>
      <c r="E2075" s="47">
        <v>43467.73143954861</v>
      </c>
      <c r="F2075" s="48">
        <v>4.083333333333333</v>
      </c>
      <c r="G2075" s="49">
        <v>74235</v>
      </c>
      <c r="H2075" t="s">
        <v>238</v>
      </c>
      <c r="I2075">
        <v>0</v>
      </c>
      <c r="J2075">
        <v>0</v>
      </c>
      <c r="K2075" t="s">
        <v>236</v>
      </c>
      <c r="L2075" t="s">
        <v>1535</v>
      </c>
      <c r="M2075" t="s">
        <v>1535</v>
      </c>
      <c r="N2075" t="s">
        <v>254</v>
      </c>
      <c r="O2075" t="s">
        <v>568</v>
      </c>
    </row>
    <row r="2076" spans="1:15" x14ac:dyDescent="0.3">
      <c r="A2076" t="s">
        <v>2831</v>
      </c>
      <c r="B2076" t="s">
        <v>2831</v>
      </c>
      <c r="C2076" t="s">
        <v>10021</v>
      </c>
      <c r="D2076" s="47" t="s">
        <v>5455</v>
      </c>
      <c r="E2076" s="47">
        <v>43481.443771261576</v>
      </c>
      <c r="F2076" s="48">
        <v>4.083333333333333</v>
      </c>
      <c r="G2076" s="49">
        <v>57967</v>
      </c>
      <c r="H2076" t="s">
        <v>249</v>
      </c>
      <c r="I2076">
        <v>0</v>
      </c>
      <c r="J2076">
        <v>0</v>
      </c>
      <c r="K2076" t="s">
        <v>242</v>
      </c>
      <c r="L2076" t="s">
        <v>1535</v>
      </c>
      <c r="M2076" t="s">
        <v>1535</v>
      </c>
      <c r="N2076" t="s">
        <v>254</v>
      </c>
      <c r="O2076" t="s">
        <v>568</v>
      </c>
    </row>
    <row r="2077" spans="1:15" x14ac:dyDescent="0.3">
      <c r="A2077" t="s">
        <v>2831</v>
      </c>
      <c r="B2077" t="s">
        <v>2831</v>
      </c>
      <c r="C2077" t="s">
        <v>3915</v>
      </c>
      <c r="D2077" s="47" t="s">
        <v>3364</v>
      </c>
      <c r="E2077" s="47">
        <v>43467.726088622687</v>
      </c>
      <c r="F2077" s="48">
        <v>4.083333333333333</v>
      </c>
      <c r="G2077" s="49">
        <v>84511</v>
      </c>
      <c r="H2077" t="s">
        <v>249</v>
      </c>
      <c r="I2077">
        <v>0</v>
      </c>
      <c r="J2077">
        <v>0</v>
      </c>
      <c r="K2077" t="s">
        <v>242</v>
      </c>
      <c r="L2077" t="s">
        <v>1535</v>
      </c>
      <c r="M2077" t="s">
        <v>1535</v>
      </c>
      <c r="N2077" t="s">
        <v>254</v>
      </c>
      <c r="O2077" t="s">
        <v>568</v>
      </c>
    </row>
    <row r="2078" spans="1:15" x14ac:dyDescent="0.3">
      <c r="A2078" t="s">
        <v>2831</v>
      </c>
      <c r="B2078" t="s">
        <v>2831</v>
      </c>
      <c r="C2078" t="s">
        <v>4063</v>
      </c>
      <c r="D2078" s="47" t="s">
        <v>3448</v>
      </c>
      <c r="E2078" s="47">
        <v>43496.909818715278</v>
      </c>
      <c r="F2078" s="48">
        <v>4.083333333333333</v>
      </c>
      <c r="G2078" s="49">
        <v>65761</v>
      </c>
      <c r="H2078" t="s">
        <v>249</v>
      </c>
      <c r="I2078">
        <v>0</v>
      </c>
      <c r="J2078">
        <v>0</v>
      </c>
      <c r="K2078" t="s">
        <v>242</v>
      </c>
      <c r="L2078" t="s">
        <v>2186</v>
      </c>
      <c r="M2078" t="s">
        <v>4064</v>
      </c>
      <c r="N2078" t="s">
        <v>254</v>
      </c>
      <c r="O2078" t="s">
        <v>568</v>
      </c>
    </row>
    <row r="2079" spans="1:15" x14ac:dyDescent="0.3">
      <c r="A2079" t="s">
        <v>2831</v>
      </c>
      <c r="B2079" t="s">
        <v>2831</v>
      </c>
      <c r="C2079" t="s">
        <v>3797</v>
      </c>
      <c r="D2079" s="47" t="s">
        <v>3532</v>
      </c>
      <c r="E2079" s="47">
        <v>43467.730353553241</v>
      </c>
      <c r="F2079" s="48">
        <v>4.083333333333333</v>
      </c>
      <c r="G2079" s="49">
        <v>29609</v>
      </c>
      <c r="H2079" t="s">
        <v>238</v>
      </c>
      <c r="I2079">
        <v>0</v>
      </c>
      <c r="J2079">
        <v>0</v>
      </c>
      <c r="K2079" t="s">
        <v>246</v>
      </c>
      <c r="L2079" t="s">
        <v>2186</v>
      </c>
      <c r="M2079" t="s">
        <v>3798</v>
      </c>
      <c r="N2079" t="s">
        <v>254</v>
      </c>
      <c r="O2079" t="s">
        <v>568</v>
      </c>
    </row>
    <row r="2080" spans="1:15" x14ac:dyDescent="0.3">
      <c r="A2080" t="s">
        <v>2831</v>
      </c>
      <c r="B2080" t="s">
        <v>2831</v>
      </c>
      <c r="C2080" t="s">
        <v>10612</v>
      </c>
      <c r="D2080" s="47" t="s">
        <v>6472</v>
      </c>
      <c r="E2080" s="47">
        <v>43467.729694212961</v>
      </c>
      <c r="F2080" s="48">
        <v>4.083333333333333</v>
      </c>
      <c r="G2080" s="49">
        <v>31032</v>
      </c>
      <c r="H2080" t="s">
        <v>238</v>
      </c>
      <c r="I2080">
        <v>0</v>
      </c>
      <c r="J2080">
        <v>0</v>
      </c>
      <c r="K2080" t="s">
        <v>236</v>
      </c>
      <c r="L2080" t="s">
        <v>2186</v>
      </c>
      <c r="M2080" t="s">
        <v>10613</v>
      </c>
      <c r="N2080" t="s">
        <v>254</v>
      </c>
      <c r="O2080" t="s">
        <v>568</v>
      </c>
    </row>
    <row r="2081" spans="1:15" x14ac:dyDescent="0.3">
      <c r="A2081" t="s">
        <v>2831</v>
      </c>
      <c r="B2081" t="s">
        <v>2831</v>
      </c>
      <c r="C2081" t="s">
        <v>10630</v>
      </c>
      <c r="D2081" s="47" t="s">
        <v>5877</v>
      </c>
      <c r="E2081" s="47">
        <v>43479.67376041667</v>
      </c>
      <c r="F2081" s="48">
        <v>4.083333333333333</v>
      </c>
      <c r="G2081" s="49">
        <v>75912</v>
      </c>
      <c r="H2081" t="s">
        <v>249</v>
      </c>
      <c r="I2081">
        <v>0</v>
      </c>
      <c r="J2081">
        <v>0</v>
      </c>
      <c r="K2081" t="s">
        <v>236</v>
      </c>
      <c r="L2081" t="s">
        <v>2186</v>
      </c>
      <c r="M2081" t="s">
        <v>10631</v>
      </c>
      <c r="N2081" t="s">
        <v>254</v>
      </c>
      <c r="O2081" t="s">
        <v>568</v>
      </c>
    </row>
    <row r="2082" spans="1:15" x14ac:dyDescent="0.3">
      <c r="A2082" t="s">
        <v>2831</v>
      </c>
      <c r="B2082" t="s">
        <v>2831</v>
      </c>
      <c r="C2082" t="s">
        <v>10674</v>
      </c>
      <c r="D2082" s="47" t="s">
        <v>5481</v>
      </c>
      <c r="E2082" s="47">
        <v>43495.575298877317</v>
      </c>
      <c r="F2082" s="48">
        <v>4.083333333333333</v>
      </c>
      <c r="G2082" s="49">
        <v>232533</v>
      </c>
      <c r="H2082" t="s">
        <v>249</v>
      </c>
      <c r="I2082">
        <v>0</v>
      </c>
      <c r="J2082">
        <v>0</v>
      </c>
      <c r="K2082" t="s">
        <v>236</v>
      </c>
      <c r="L2082" t="s">
        <v>2186</v>
      </c>
      <c r="M2082" t="s">
        <v>10675</v>
      </c>
      <c r="N2082" t="s">
        <v>254</v>
      </c>
      <c r="O2082" t="s">
        <v>568</v>
      </c>
    </row>
    <row r="2083" spans="1:15" x14ac:dyDescent="0.3">
      <c r="A2083" t="s">
        <v>2831</v>
      </c>
      <c r="B2083" t="s">
        <v>2831</v>
      </c>
      <c r="C2083" t="s">
        <v>5537</v>
      </c>
      <c r="D2083" s="47" t="s">
        <v>5538</v>
      </c>
      <c r="E2083" s="47">
        <v>43440.334395717589</v>
      </c>
      <c r="F2083" s="48">
        <v>4.166666666666667</v>
      </c>
      <c r="G2083" s="49">
        <v>36378</v>
      </c>
      <c r="H2083" t="s">
        <v>249</v>
      </c>
      <c r="I2083">
        <v>0</v>
      </c>
      <c r="J2083">
        <v>0</v>
      </c>
      <c r="K2083" t="s">
        <v>242</v>
      </c>
      <c r="L2083" t="s">
        <v>2186</v>
      </c>
      <c r="M2083" t="s">
        <v>5539</v>
      </c>
      <c r="N2083" t="s">
        <v>254</v>
      </c>
      <c r="O2083" t="s">
        <v>568</v>
      </c>
    </row>
    <row r="2084" spans="1:15" x14ac:dyDescent="0.3">
      <c r="A2084" t="s">
        <v>2831</v>
      </c>
      <c r="B2084" t="s">
        <v>2831</v>
      </c>
      <c r="C2084" t="s">
        <v>5866</v>
      </c>
      <c r="D2084" s="47" t="s">
        <v>5867</v>
      </c>
      <c r="E2084" s="47">
        <v>43463.496884456021</v>
      </c>
      <c r="F2084" s="48">
        <v>4.166666666666667</v>
      </c>
      <c r="G2084" s="49">
        <v>110302</v>
      </c>
      <c r="H2084" t="s">
        <v>238</v>
      </c>
      <c r="I2084">
        <v>0</v>
      </c>
      <c r="J2084">
        <v>0</v>
      </c>
      <c r="K2084" t="s">
        <v>246</v>
      </c>
      <c r="L2084" t="s">
        <v>2186</v>
      </c>
      <c r="M2084" t="s">
        <v>5868</v>
      </c>
      <c r="N2084" t="s">
        <v>254</v>
      </c>
      <c r="O2084" t="s">
        <v>568</v>
      </c>
    </row>
    <row r="2085" spans="1:15" x14ac:dyDescent="0.3">
      <c r="A2085" t="s">
        <v>2831</v>
      </c>
      <c r="B2085" t="s">
        <v>2831</v>
      </c>
      <c r="C2085" t="s">
        <v>5963</v>
      </c>
      <c r="D2085" s="47" t="s">
        <v>2669</v>
      </c>
      <c r="E2085" s="47">
        <v>43462.73163480324</v>
      </c>
      <c r="F2085" s="48">
        <v>4.166666666666667</v>
      </c>
      <c r="G2085" s="49">
        <v>35482</v>
      </c>
      <c r="H2085" t="s">
        <v>238</v>
      </c>
      <c r="I2085">
        <v>0</v>
      </c>
      <c r="J2085">
        <v>0</v>
      </c>
      <c r="K2085" t="s">
        <v>246</v>
      </c>
      <c r="L2085" t="s">
        <v>2160</v>
      </c>
      <c r="M2085" t="s">
        <v>5964</v>
      </c>
      <c r="N2085" t="s">
        <v>254</v>
      </c>
      <c r="O2085" t="s">
        <v>568</v>
      </c>
    </row>
    <row r="2086" spans="1:15" x14ac:dyDescent="0.3">
      <c r="A2086" t="s">
        <v>2831</v>
      </c>
      <c r="B2086" t="s">
        <v>2831</v>
      </c>
      <c r="C2086" t="s">
        <v>5969</v>
      </c>
      <c r="D2086" s="47" t="s">
        <v>5492</v>
      </c>
      <c r="E2086" s="47">
        <v>43452.686459722223</v>
      </c>
      <c r="F2086" s="48">
        <v>4.166666666666667</v>
      </c>
      <c r="G2086" s="49">
        <v>117291</v>
      </c>
      <c r="H2086" t="s">
        <v>249</v>
      </c>
      <c r="I2086">
        <v>0</v>
      </c>
      <c r="J2086">
        <v>0</v>
      </c>
      <c r="K2086" t="s">
        <v>242</v>
      </c>
      <c r="L2086" t="s">
        <v>2186</v>
      </c>
      <c r="M2086" t="s">
        <v>5970</v>
      </c>
      <c r="N2086" t="s">
        <v>254</v>
      </c>
      <c r="O2086" t="s">
        <v>568</v>
      </c>
    </row>
    <row r="2087" spans="1:15" x14ac:dyDescent="0.3">
      <c r="A2087" t="s">
        <v>2831</v>
      </c>
      <c r="B2087" t="s">
        <v>2831</v>
      </c>
      <c r="C2087" t="s">
        <v>5971</v>
      </c>
      <c r="D2087" s="47" t="s">
        <v>5689</v>
      </c>
      <c r="E2087" s="47">
        <v>43444.722616238425</v>
      </c>
      <c r="F2087" s="48">
        <v>4.166666666666667</v>
      </c>
      <c r="G2087" s="49">
        <v>209175</v>
      </c>
      <c r="H2087" t="s">
        <v>238</v>
      </c>
      <c r="I2087">
        <v>0</v>
      </c>
      <c r="J2087">
        <v>0</v>
      </c>
      <c r="K2087" t="s">
        <v>246</v>
      </c>
      <c r="L2087" t="s">
        <v>2186</v>
      </c>
      <c r="M2087" t="s">
        <v>5972</v>
      </c>
      <c r="N2087" t="s">
        <v>254</v>
      </c>
      <c r="O2087" t="s">
        <v>568</v>
      </c>
    </row>
    <row r="2088" spans="1:15" x14ac:dyDescent="0.3">
      <c r="A2088" t="s">
        <v>2831</v>
      </c>
      <c r="B2088" t="s">
        <v>2831</v>
      </c>
      <c r="C2088" t="s">
        <v>6209</v>
      </c>
      <c r="D2088" s="47" t="s">
        <v>6087</v>
      </c>
      <c r="E2088" s="47">
        <v>43448.736530011571</v>
      </c>
      <c r="F2088" s="48">
        <v>4.166666666666667</v>
      </c>
      <c r="G2088" s="49">
        <v>43749</v>
      </c>
      <c r="H2088" t="s">
        <v>238</v>
      </c>
      <c r="I2088">
        <v>0</v>
      </c>
      <c r="J2088">
        <v>0</v>
      </c>
      <c r="K2088" t="s">
        <v>242</v>
      </c>
      <c r="L2088" t="s">
        <v>2186</v>
      </c>
      <c r="M2088" t="s">
        <v>6210</v>
      </c>
      <c r="N2088" t="s">
        <v>254</v>
      </c>
      <c r="O2088" t="s">
        <v>568</v>
      </c>
    </row>
    <row r="2089" spans="1:15" x14ac:dyDescent="0.3">
      <c r="A2089" t="s">
        <v>2831</v>
      </c>
      <c r="B2089" t="s">
        <v>2831</v>
      </c>
      <c r="C2089" t="s">
        <v>6294</v>
      </c>
      <c r="D2089" s="47" t="s">
        <v>6295</v>
      </c>
      <c r="E2089" s="47">
        <v>43460.729378356482</v>
      </c>
      <c r="F2089" s="48">
        <v>4.166666666666667</v>
      </c>
      <c r="G2089" s="49">
        <v>114316</v>
      </c>
      <c r="H2089" t="s">
        <v>238</v>
      </c>
      <c r="I2089">
        <v>0</v>
      </c>
      <c r="J2089">
        <v>0</v>
      </c>
      <c r="K2089" t="s">
        <v>242</v>
      </c>
      <c r="L2089" t="s">
        <v>2186</v>
      </c>
      <c r="M2089" t="s">
        <v>6296</v>
      </c>
      <c r="N2089" t="s">
        <v>254</v>
      </c>
      <c r="O2089" t="s">
        <v>568</v>
      </c>
    </row>
    <row r="2090" spans="1:15" x14ac:dyDescent="0.3">
      <c r="A2090" t="s">
        <v>2831</v>
      </c>
      <c r="B2090" t="s">
        <v>2831</v>
      </c>
      <c r="C2090" t="s">
        <v>6489</v>
      </c>
      <c r="D2090" s="47" t="s">
        <v>6479</v>
      </c>
      <c r="E2090" s="47">
        <v>43460.718876967592</v>
      </c>
      <c r="F2090" s="48">
        <v>4.166666666666667</v>
      </c>
      <c r="G2090" s="49">
        <v>28045</v>
      </c>
      <c r="H2090" t="s">
        <v>238</v>
      </c>
      <c r="I2090">
        <v>0</v>
      </c>
      <c r="J2090">
        <v>0</v>
      </c>
      <c r="K2090" t="s">
        <v>246</v>
      </c>
      <c r="L2090" t="s">
        <v>2186</v>
      </c>
      <c r="M2090" t="s">
        <v>6490</v>
      </c>
      <c r="N2090" t="s">
        <v>254</v>
      </c>
      <c r="O2090" t="s">
        <v>568</v>
      </c>
    </row>
    <row r="2091" spans="1:15" x14ac:dyDescent="0.3">
      <c r="A2091" t="s">
        <v>2831</v>
      </c>
      <c r="B2091" t="s">
        <v>2831</v>
      </c>
      <c r="C2091" t="s">
        <v>6708</v>
      </c>
      <c r="D2091" s="47" t="s">
        <v>5896</v>
      </c>
      <c r="E2091" s="47">
        <v>43465.445860150459</v>
      </c>
      <c r="F2091" s="48">
        <v>4.166666666666667</v>
      </c>
      <c r="G2091" s="49">
        <v>37920</v>
      </c>
      <c r="H2091" t="s">
        <v>238</v>
      </c>
      <c r="I2091">
        <v>0</v>
      </c>
      <c r="J2091">
        <v>0</v>
      </c>
      <c r="K2091" t="s">
        <v>246</v>
      </c>
      <c r="L2091" t="s">
        <v>2186</v>
      </c>
      <c r="M2091" t="s">
        <v>6709</v>
      </c>
      <c r="N2091" t="s">
        <v>254</v>
      </c>
      <c r="O2091" t="s">
        <v>568</v>
      </c>
    </row>
    <row r="2092" spans="1:15" x14ac:dyDescent="0.3">
      <c r="A2092" t="s">
        <v>2831</v>
      </c>
      <c r="B2092" t="s">
        <v>2831</v>
      </c>
      <c r="C2092" t="s">
        <v>3328</v>
      </c>
      <c r="D2092" s="47" t="s">
        <v>2943</v>
      </c>
      <c r="E2092" s="47">
        <v>43454.742291979164</v>
      </c>
      <c r="F2092" s="48">
        <v>4.166666666666667</v>
      </c>
      <c r="G2092" s="49">
        <v>36161</v>
      </c>
      <c r="H2092" t="s">
        <v>238</v>
      </c>
      <c r="I2092">
        <v>0</v>
      </c>
      <c r="J2092">
        <v>0</v>
      </c>
      <c r="K2092" t="s">
        <v>242</v>
      </c>
      <c r="L2092" t="s">
        <v>2160</v>
      </c>
      <c r="M2092" t="s">
        <v>2925</v>
      </c>
      <c r="N2092" t="s">
        <v>254</v>
      </c>
      <c r="O2092" t="s">
        <v>568</v>
      </c>
    </row>
    <row r="2093" spans="1:15" x14ac:dyDescent="0.3">
      <c r="A2093" t="s">
        <v>2831</v>
      </c>
      <c r="B2093" t="s">
        <v>2831</v>
      </c>
      <c r="C2093" t="s">
        <v>6921</v>
      </c>
      <c r="D2093" s="47" t="s">
        <v>5698</v>
      </c>
      <c r="E2093" s="47">
        <v>43460.449558715278</v>
      </c>
      <c r="F2093" s="48">
        <v>4.166666666666667</v>
      </c>
      <c r="G2093" s="49">
        <v>6905</v>
      </c>
      <c r="H2093" t="s">
        <v>249</v>
      </c>
      <c r="I2093">
        <v>0</v>
      </c>
      <c r="J2093">
        <v>0</v>
      </c>
      <c r="K2093" t="s">
        <v>246</v>
      </c>
      <c r="L2093" t="s">
        <v>2186</v>
      </c>
      <c r="M2093" t="s">
        <v>6922</v>
      </c>
      <c r="N2093" t="s">
        <v>254</v>
      </c>
      <c r="O2093" t="s">
        <v>568</v>
      </c>
    </row>
    <row r="2094" spans="1:15" x14ac:dyDescent="0.3">
      <c r="A2094" t="s">
        <v>2831</v>
      </c>
      <c r="B2094" t="s">
        <v>2831</v>
      </c>
      <c r="C2094" t="s">
        <v>6972</v>
      </c>
      <c r="D2094" s="47" t="s">
        <v>5645</v>
      </c>
      <c r="E2094" s="47">
        <v>43465.478021180556</v>
      </c>
      <c r="F2094" s="48">
        <v>4.166666666666667</v>
      </c>
      <c r="G2094" s="49">
        <v>44992</v>
      </c>
      <c r="H2094" t="s">
        <v>238</v>
      </c>
      <c r="I2094">
        <v>0</v>
      </c>
      <c r="J2094">
        <v>0</v>
      </c>
      <c r="K2094" t="s">
        <v>242</v>
      </c>
      <c r="L2094" t="s">
        <v>2186</v>
      </c>
      <c r="M2094" t="s">
        <v>6973</v>
      </c>
      <c r="N2094" t="s">
        <v>254</v>
      </c>
      <c r="O2094" t="s">
        <v>568</v>
      </c>
    </row>
    <row r="2095" spans="1:15" x14ac:dyDescent="0.3">
      <c r="A2095" t="s">
        <v>2831</v>
      </c>
      <c r="B2095" t="s">
        <v>2831</v>
      </c>
      <c r="C2095" t="s">
        <v>3572</v>
      </c>
      <c r="D2095" s="47" t="s">
        <v>3360</v>
      </c>
      <c r="E2095" s="47">
        <v>43451.737897418985</v>
      </c>
      <c r="F2095" s="48">
        <v>4.166666666666667</v>
      </c>
      <c r="G2095" s="49">
        <v>33072</v>
      </c>
      <c r="H2095" t="s">
        <v>238</v>
      </c>
      <c r="I2095">
        <v>0</v>
      </c>
      <c r="J2095">
        <v>0</v>
      </c>
      <c r="K2095" t="s">
        <v>246</v>
      </c>
      <c r="L2095" t="s">
        <v>2186</v>
      </c>
      <c r="M2095" t="s">
        <v>3573</v>
      </c>
      <c r="N2095" t="s">
        <v>254</v>
      </c>
      <c r="O2095" t="s">
        <v>568</v>
      </c>
    </row>
    <row r="2096" spans="1:15" x14ac:dyDescent="0.3">
      <c r="A2096" t="s">
        <v>2831</v>
      </c>
      <c r="B2096" t="s">
        <v>2831</v>
      </c>
      <c r="C2096" t="s">
        <v>7223</v>
      </c>
      <c r="D2096" s="47" t="s">
        <v>6588</v>
      </c>
      <c r="E2096" s="47">
        <v>43462.726156944445</v>
      </c>
      <c r="F2096" s="48">
        <v>4.166666666666667</v>
      </c>
      <c r="G2096" s="49">
        <v>49318</v>
      </c>
      <c r="H2096" t="s">
        <v>238</v>
      </c>
      <c r="I2096">
        <v>0</v>
      </c>
      <c r="J2096">
        <v>0</v>
      </c>
      <c r="K2096" t="s">
        <v>242</v>
      </c>
      <c r="L2096" t="s">
        <v>2186</v>
      </c>
      <c r="M2096" t="s">
        <v>7224</v>
      </c>
      <c r="N2096" t="s">
        <v>254</v>
      </c>
      <c r="O2096" t="s">
        <v>568</v>
      </c>
    </row>
    <row r="2097" spans="1:15" x14ac:dyDescent="0.3">
      <c r="A2097" t="s">
        <v>2831</v>
      </c>
      <c r="B2097" t="s">
        <v>2831</v>
      </c>
      <c r="C2097" t="s">
        <v>7901</v>
      </c>
      <c r="D2097" s="47" t="s">
        <v>6140</v>
      </c>
      <c r="E2097" s="47">
        <v>43454.668609178239</v>
      </c>
      <c r="F2097" s="48">
        <v>4.166666666666667</v>
      </c>
      <c r="G2097" s="49">
        <v>83113</v>
      </c>
      <c r="H2097" t="s">
        <v>249</v>
      </c>
      <c r="I2097">
        <v>0</v>
      </c>
      <c r="J2097">
        <v>0</v>
      </c>
      <c r="K2097" t="s">
        <v>242</v>
      </c>
      <c r="L2097" t="s">
        <v>2186</v>
      </c>
      <c r="M2097" t="s">
        <v>7902</v>
      </c>
      <c r="N2097" t="s">
        <v>254</v>
      </c>
      <c r="O2097" t="s">
        <v>568</v>
      </c>
    </row>
    <row r="2098" spans="1:15" x14ac:dyDescent="0.3">
      <c r="A2098" t="s">
        <v>2831</v>
      </c>
      <c r="B2098" t="s">
        <v>2831</v>
      </c>
      <c r="C2098" t="s">
        <v>4395</v>
      </c>
      <c r="D2098" s="47" t="s">
        <v>4359</v>
      </c>
      <c r="E2098" s="47">
        <v>43454.662649189813</v>
      </c>
      <c r="F2098" s="48">
        <v>4.166666666666667</v>
      </c>
      <c r="G2098" s="49">
        <v>40055</v>
      </c>
      <c r="H2098" t="s">
        <v>238</v>
      </c>
      <c r="I2098">
        <v>0</v>
      </c>
      <c r="J2098">
        <v>0</v>
      </c>
      <c r="K2098" t="s">
        <v>246</v>
      </c>
      <c r="L2098" t="s">
        <v>2160</v>
      </c>
      <c r="M2098" t="s">
        <v>4396</v>
      </c>
      <c r="N2098" t="s">
        <v>254</v>
      </c>
      <c r="O2098" t="s">
        <v>568</v>
      </c>
    </row>
    <row r="2099" spans="1:15" x14ac:dyDescent="0.3">
      <c r="A2099" t="s">
        <v>2831</v>
      </c>
      <c r="B2099" t="s">
        <v>2831</v>
      </c>
      <c r="C2099" t="s">
        <v>8017</v>
      </c>
      <c r="D2099" s="47" t="s">
        <v>2647</v>
      </c>
      <c r="E2099" s="47">
        <v>43452.321161608794</v>
      </c>
      <c r="F2099" s="48">
        <v>4.166666666666667</v>
      </c>
      <c r="G2099" s="49">
        <v>70529</v>
      </c>
      <c r="H2099" t="s">
        <v>249</v>
      </c>
      <c r="I2099">
        <v>0</v>
      </c>
      <c r="J2099">
        <v>0</v>
      </c>
      <c r="K2099" t="s">
        <v>241</v>
      </c>
      <c r="L2099" t="s">
        <v>2160</v>
      </c>
      <c r="M2099" t="s">
        <v>8018</v>
      </c>
      <c r="N2099" t="s">
        <v>254</v>
      </c>
      <c r="O2099" t="s">
        <v>568</v>
      </c>
    </row>
    <row r="2100" spans="1:15" x14ac:dyDescent="0.3">
      <c r="A2100" t="s">
        <v>2831</v>
      </c>
      <c r="B2100" t="s">
        <v>2831</v>
      </c>
      <c r="C2100" t="s">
        <v>8080</v>
      </c>
      <c r="D2100" s="47" t="s">
        <v>2691</v>
      </c>
      <c r="E2100" s="47">
        <v>43461.696022303244</v>
      </c>
      <c r="F2100" s="48">
        <v>4.166666666666667</v>
      </c>
      <c r="G2100" s="49">
        <v>13968</v>
      </c>
      <c r="H2100" t="s">
        <v>249</v>
      </c>
      <c r="I2100">
        <v>1</v>
      </c>
      <c r="J2100">
        <v>445.14</v>
      </c>
      <c r="K2100" t="s">
        <v>242</v>
      </c>
      <c r="L2100" t="s">
        <v>2160</v>
      </c>
      <c r="M2100" t="s">
        <v>8081</v>
      </c>
      <c r="N2100" t="s">
        <v>254</v>
      </c>
      <c r="O2100" t="s">
        <v>568</v>
      </c>
    </row>
    <row r="2101" spans="1:15" x14ac:dyDescent="0.3">
      <c r="A2101" t="s">
        <v>2831</v>
      </c>
      <c r="B2101" t="s">
        <v>2831</v>
      </c>
      <c r="C2101" t="s">
        <v>4601</v>
      </c>
      <c r="D2101" s="47" t="s">
        <v>4340</v>
      </c>
      <c r="E2101" s="47">
        <v>43463.500368865738</v>
      </c>
      <c r="F2101" s="48">
        <v>4.166666666666667</v>
      </c>
      <c r="G2101" s="49">
        <v>67614</v>
      </c>
      <c r="H2101" t="s">
        <v>238</v>
      </c>
      <c r="I2101">
        <v>0</v>
      </c>
      <c r="J2101">
        <v>0</v>
      </c>
      <c r="K2101" t="s">
        <v>242</v>
      </c>
      <c r="L2101" t="s">
        <v>2160</v>
      </c>
      <c r="M2101" t="s">
        <v>4603</v>
      </c>
      <c r="N2101" t="s">
        <v>254</v>
      </c>
      <c r="O2101" t="s">
        <v>568</v>
      </c>
    </row>
    <row r="2102" spans="1:15" x14ac:dyDescent="0.3">
      <c r="A2102" t="s">
        <v>2831</v>
      </c>
      <c r="B2102" t="s">
        <v>2831</v>
      </c>
      <c r="C2102" t="s">
        <v>8284</v>
      </c>
      <c r="D2102" s="47" t="s">
        <v>2664</v>
      </c>
      <c r="E2102" s="47">
        <v>43460.699100428239</v>
      </c>
      <c r="F2102" s="48">
        <v>4.166666666666667</v>
      </c>
      <c r="G2102" s="49">
        <v>46592</v>
      </c>
      <c r="H2102" t="s">
        <v>238</v>
      </c>
      <c r="I2102">
        <v>0</v>
      </c>
      <c r="J2102">
        <v>0</v>
      </c>
      <c r="K2102" t="s">
        <v>246</v>
      </c>
      <c r="L2102" t="s">
        <v>2160</v>
      </c>
      <c r="M2102" t="s">
        <v>2936</v>
      </c>
      <c r="N2102" t="s">
        <v>254</v>
      </c>
      <c r="O2102" t="s">
        <v>568</v>
      </c>
    </row>
    <row r="2103" spans="1:15" x14ac:dyDescent="0.3">
      <c r="A2103" t="s">
        <v>2831</v>
      </c>
      <c r="B2103" t="s">
        <v>2831</v>
      </c>
      <c r="C2103" t="s">
        <v>4536</v>
      </c>
      <c r="D2103" s="47" t="s">
        <v>4347</v>
      </c>
      <c r="E2103" s="47">
        <v>43442.507598113429</v>
      </c>
      <c r="F2103" s="48">
        <v>4.166666666666667</v>
      </c>
      <c r="G2103" s="49">
        <v>119833</v>
      </c>
      <c r="H2103" t="s">
        <v>238</v>
      </c>
      <c r="I2103">
        <v>0</v>
      </c>
      <c r="J2103">
        <v>0</v>
      </c>
      <c r="K2103" t="s">
        <v>246</v>
      </c>
      <c r="L2103" t="s">
        <v>2160</v>
      </c>
      <c r="M2103" t="s">
        <v>4537</v>
      </c>
      <c r="N2103" t="s">
        <v>254</v>
      </c>
      <c r="O2103" t="s">
        <v>568</v>
      </c>
    </row>
    <row r="2104" spans="1:15" x14ac:dyDescent="0.3">
      <c r="A2104" t="s">
        <v>2831</v>
      </c>
      <c r="B2104" t="s">
        <v>2831</v>
      </c>
      <c r="C2104" t="s">
        <v>8361</v>
      </c>
      <c r="D2104" s="47" t="s">
        <v>5896</v>
      </c>
      <c r="E2104" s="47">
        <v>43448.735750844906</v>
      </c>
      <c r="F2104" s="48">
        <v>4.166666666666667</v>
      </c>
      <c r="G2104" s="49">
        <v>66685</v>
      </c>
      <c r="H2104" t="s">
        <v>238</v>
      </c>
      <c r="I2104">
        <v>0</v>
      </c>
      <c r="J2104">
        <v>0</v>
      </c>
      <c r="K2104" t="s">
        <v>246</v>
      </c>
      <c r="L2104" t="s">
        <v>2186</v>
      </c>
      <c r="M2104" t="s">
        <v>8362</v>
      </c>
      <c r="N2104" t="s">
        <v>254</v>
      </c>
      <c r="O2104" t="s">
        <v>568</v>
      </c>
    </row>
    <row r="2105" spans="1:15" x14ac:dyDescent="0.3">
      <c r="A2105" t="s">
        <v>2831</v>
      </c>
      <c r="B2105" t="s">
        <v>2831</v>
      </c>
      <c r="C2105" t="s">
        <v>5213</v>
      </c>
      <c r="D2105" s="47" t="s">
        <v>2616</v>
      </c>
      <c r="E2105" s="47">
        <v>43465.325647303238</v>
      </c>
      <c r="F2105" s="48">
        <v>4.166666666666667</v>
      </c>
      <c r="G2105" s="49">
        <v>35828</v>
      </c>
      <c r="H2105" t="s">
        <v>249</v>
      </c>
      <c r="I2105">
        <v>0</v>
      </c>
      <c r="J2105">
        <v>0</v>
      </c>
      <c r="K2105" t="s">
        <v>242</v>
      </c>
      <c r="L2105" t="s">
        <v>2160</v>
      </c>
      <c r="M2105" t="s">
        <v>5214</v>
      </c>
      <c r="N2105" t="s">
        <v>254</v>
      </c>
      <c r="O2105" t="s">
        <v>568</v>
      </c>
    </row>
    <row r="2106" spans="1:15" x14ac:dyDescent="0.3">
      <c r="A2106" t="s">
        <v>2831</v>
      </c>
      <c r="B2106" t="s">
        <v>2831</v>
      </c>
      <c r="C2106" t="s">
        <v>8525</v>
      </c>
      <c r="D2106" s="47" t="s">
        <v>5458</v>
      </c>
      <c r="E2106" s="47">
        <v>43442.50736427083</v>
      </c>
      <c r="F2106" s="48">
        <v>4.166666666666667</v>
      </c>
      <c r="G2106" s="49">
        <v>52124</v>
      </c>
      <c r="H2106" t="s">
        <v>238</v>
      </c>
      <c r="I2106">
        <v>0</v>
      </c>
      <c r="J2106">
        <v>0</v>
      </c>
      <c r="K2106" t="s">
        <v>246</v>
      </c>
      <c r="L2106" t="s">
        <v>2186</v>
      </c>
      <c r="M2106" t="s">
        <v>8526</v>
      </c>
      <c r="N2106" t="s">
        <v>254</v>
      </c>
      <c r="O2106" t="s">
        <v>568</v>
      </c>
    </row>
    <row r="2107" spans="1:15" x14ac:dyDescent="0.3">
      <c r="A2107" t="s">
        <v>2831</v>
      </c>
      <c r="B2107" t="s">
        <v>2831</v>
      </c>
      <c r="C2107" t="s">
        <v>3198</v>
      </c>
      <c r="D2107" s="47" t="s">
        <v>2938</v>
      </c>
      <c r="E2107" s="47">
        <v>43447.477107638886</v>
      </c>
      <c r="F2107" s="48">
        <v>4.166666666666667</v>
      </c>
      <c r="G2107" s="49">
        <v>22295</v>
      </c>
      <c r="H2107" t="s">
        <v>249</v>
      </c>
      <c r="I2107">
        <v>0</v>
      </c>
      <c r="J2107">
        <v>0</v>
      </c>
      <c r="K2107" t="s">
        <v>241</v>
      </c>
      <c r="L2107" t="s">
        <v>2160</v>
      </c>
      <c r="M2107" t="s">
        <v>2925</v>
      </c>
      <c r="N2107" t="s">
        <v>254</v>
      </c>
      <c r="O2107" t="s">
        <v>568</v>
      </c>
    </row>
    <row r="2108" spans="1:15" x14ac:dyDescent="0.3">
      <c r="A2108" t="s">
        <v>2831</v>
      </c>
      <c r="B2108" t="s">
        <v>2831</v>
      </c>
      <c r="C2108" t="s">
        <v>8735</v>
      </c>
      <c r="D2108" s="47" t="s">
        <v>5458</v>
      </c>
      <c r="E2108" s="47">
        <v>43458.491650497686</v>
      </c>
      <c r="F2108" s="48">
        <v>4.166666666666667</v>
      </c>
      <c r="G2108" s="49">
        <v>29576</v>
      </c>
      <c r="H2108" t="s">
        <v>249</v>
      </c>
      <c r="I2108">
        <v>0</v>
      </c>
      <c r="J2108">
        <v>0</v>
      </c>
      <c r="K2108" t="s">
        <v>241</v>
      </c>
      <c r="L2108" t="s">
        <v>2186</v>
      </c>
      <c r="M2108" t="s">
        <v>8736</v>
      </c>
      <c r="N2108" t="s">
        <v>254</v>
      </c>
      <c r="O2108" t="s">
        <v>568</v>
      </c>
    </row>
    <row r="2109" spans="1:15" x14ac:dyDescent="0.3">
      <c r="A2109" t="s">
        <v>2831</v>
      </c>
      <c r="B2109" t="s">
        <v>2831</v>
      </c>
      <c r="C2109" t="s">
        <v>8751</v>
      </c>
      <c r="D2109" s="47" t="s">
        <v>6472</v>
      </c>
      <c r="E2109" s="47">
        <v>43460.66518596065</v>
      </c>
      <c r="F2109" s="48">
        <v>4.166666666666667</v>
      </c>
      <c r="G2109" s="49">
        <v>38851</v>
      </c>
      <c r="H2109" t="s">
        <v>249</v>
      </c>
      <c r="I2109">
        <v>0</v>
      </c>
      <c r="J2109">
        <v>0</v>
      </c>
      <c r="K2109" t="s">
        <v>241</v>
      </c>
      <c r="L2109" t="s">
        <v>2186</v>
      </c>
      <c r="M2109" t="s">
        <v>8752</v>
      </c>
      <c r="N2109" t="s">
        <v>254</v>
      </c>
      <c r="O2109" t="s">
        <v>568</v>
      </c>
    </row>
    <row r="2110" spans="1:15" x14ac:dyDescent="0.3">
      <c r="A2110" t="s">
        <v>2831</v>
      </c>
      <c r="B2110" t="s">
        <v>2831</v>
      </c>
      <c r="C2110" t="s">
        <v>3304</v>
      </c>
      <c r="D2110" s="47" t="s">
        <v>2994</v>
      </c>
      <c r="E2110" s="47">
        <v>43454.725812766206</v>
      </c>
      <c r="F2110" s="48">
        <v>4.166666666666667</v>
      </c>
      <c r="G2110" s="49">
        <v>131211</v>
      </c>
      <c r="H2110" t="s">
        <v>249</v>
      </c>
      <c r="I2110">
        <v>0</v>
      </c>
      <c r="J2110">
        <v>0</v>
      </c>
      <c r="K2110" t="s">
        <v>241</v>
      </c>
      <c r="L2110" t="s">
        <v>2160</v>
      </c>
      <c r="M2110" t="s">
        <v>2925</v>
      </c>
      <c r="N2110" t="s">
        <v>254</v>
      </c>
      <c r="O2110" t="s">
        <v>568</v>
      </c>
    </row>
    <row r="2111" spans="1:15" x14ac:dyDescent="0.3">
      <c r="A2111" t="s">
        <v>2831</v>
      </c>
      <c r="B2111" t="s">
        <v>2831</v>
      </c>
      <c r="C2111" t="s">
        <v>9032</v>
      </c>
      <c r="D2111" s="47" t="s">
        <v>5689</v>
      </c>
      <c r="E2111" s="47">
        <v>43461.724010069447</v>
      </c>
      <c r="F2111" s="48">
        <v>4.166666666666667</v>
      </c>
      <c r="G2111" s="49">
        <v>65453</v>
      </c>
      <c r="H2111" t="s">
        <v>238</v>
      </c>
      <c r="I2111">
        <v>0</v>
      </c>
      <c r="J2111">
        <v>0</v>
      </c>
      <c r="K2111" t="s">
        <v>242</v>
      </c>
      <c r="L2111" t="s">
        <v>2186</v>
      </c>
      <c r="M2111" t="s">
        <v>9033</v>
      </c>
      <c r="N2111" t="s">
        <v>254</v>
      </c>
      <c r="O2111" t="s">
        <v>568</v>
      </c>
    </row>
    <row r="2112" spans="1:15" x14ac:dyDescent="0.3">
      <c r="A2112" t="s">
        <v>2831</v>
      </c>
      <c r="B2112" t="s">
        <v>2831</v>
      </c>
      <c r="C2112" t="s">
        <v>9042</v>
      </c>
      <c r="D2112" s="47" t="s">
        <v>5497</v>
      </c>
      <c r="E2112" s="47">
        <v>43442.507119293979</v>
      </c>
      <c r="F2112" s="48">
        <v>4.166666666666667</v>
      </c>
      <c r="G2112" s="49">
        <v>115481</v>
      </c>
      <c r="H2112" t="s">
        <v>238</v>
      </c>
      <c r="I2112">
        <v>0</v>
      </c>
      <c r="J2112">
        <v>0</v>
      </c>
      <c r="K2112" t="s">
        <v>241</v>
      </c>
      <c r="L2112" t="s">
        <v>2186</v>
      </c>
      <c r="M2112" t="s">
        <v>9043</v>
      </c>
      <c r="N2112" t="s">
        <v>254</v>
      </c>
      <c r="O2112" t="s">
        <v>568</v>
      </c>
    </row>
    <row r="2113" spans="1:15" x14ac:dyDescent="0.3">
      <c r="A2113" t="s">
        <v>2831</v>
      </c>
      <c r="B2113" t="s">
        <v>2831</v>
      </c>
      <c r="C2113" t="s">
        <v>9105</v>
      </c>
      <c r="D2113" s="47" t="s">
        <v>2647</v>
      </c>
      <c r="E2113" s="47">
        <v>43460.370691585646</v>
      </c>
      <c r="F2113" s="48">
        <v>4.166666666666667</v>
      </c>
      <c r="G2113" s="49">
        <v>19957</v>
      </c>
      <c r="H2113" t="s">
        <v>249</v>
      </c>
      <c r="I2113">
        <v>0</v>
      </c>
      <c r="J2113">
        <v>0</v>
      </c>
      <c r="K2113" t="s">
        <v>242</v>
      </c>
      <c r="L2113" t="s">
        <v>2160</v>
      </c>
      <c r="M2113" t="s">
        <v>9106</v>
      </c>
      <c r="N2113" t="s">
        <v>254</v>
      </c>
      <c r="O2113" t="s">
        <v>568</v>
      </c>
    </row>
    <row r="2114" spans="1:15" x14ac:dyDescent="0.3">
      <c r="A2114" t="s">
        <v>2831</v>
      </c>
      <c r="B2114" t="s">
        <v>2831</v>
      </c>
      <c r="C2114" t="s">
        <v>9137</v>
      </c>
      <c r="D2114" s="47" t="s">
        <v>5513</v>
      </c>
      <c r="E2114" s="47">
        <v>43451.706869247682</v>
      </c>
      <c r="F2114" s="48">
        <v>4.166666666666667</v>
      </c>
      <c r="G2114" s="49">
        <v>144282</v>
      </c>
      <c r="H2114" t="s">
        <v>249</v>
      </c>
      <c r="I2114">
        <v>0</v>
      </c>
      <c r="J2114">
        <v>0</v>
      </c>
      <c r="K2114" t="s">
        <v>246</v>
      </c>
      <c r="L2114" t="s">
        <v>2186</v>
      </c>
      <c r="M2114" t="s">
        <v>9138</v>
      </c>
      <c r="N2114" t="s">
        <v>254</v>
      </c>
      <c r="O2114" t="s">
        <v>568</v>
      </c>
    </row>
    <row r="2115" spans="1:15" x14ac:dyDescent="0.3">
      <c r="A2115" t="s">
        <v>2831</v>
      </c>
      <c r="B2115" t="s">
        <v>2831</v>
      </c>
      <c r="C2115" t="s">
        <v>9343</v>
      </c>
      <c r="D2115" s="47" t="s">
        <v>5867</v>
      </c>
      <c r="E2115" s="47">
        <v>43454.735960682869</v>
      </c>
      <c r="F2115" s="48">
        <v>4.166666666666667</v>
      </c>
      <c r="G2115" s="49">
        <v>80509</v>
      </c>
      <c r="H2115" t="s">
        <v>249</v>
      </c>
      <c r="I2115">
        <v>0</v>
      </c>
      <c r="J2115">
        <v>0</v>
      </c>
      <c r="K2115" t="s">
        <v>242</v>
      </c>
      <c r="L2115" t="s">
        <v>2186</v>
      </c>
      <c r="M2115" t="s">
        <v>9344</v>
      </c>
      <c r="N2115" t="s">
        <v>254</v>
      </c>
      <c r="O2115" t="s">
        <v>568</v>
      </c>
    </row>
    <row r="2116" spans="1:15" x14ac:dyDescent="0.3">
      <c r="A2116" t="s">
        <v>2831</v>
      </c>
      <c r="B2116" t="s">
        <v>2831</v>
      </c>
      <c r="C2116" t="s">
        <v>9492</v>
      </c>
      <c r="D2116" s="47" t="s">
        <v>6741</v>
      </c>
      <c r="E2116" s="47">
        <v>43461.720531018516</v>
      </c>
      <c r="F2116" s="48">
        <v>4.166666666666667</v>
      </c>
      <c r="G2116" s="49">
        <v>162751</v>
      </c>
      <c r="H2116" t="s">
        <v>249</v>
      </c>
      <c r="I2116">
        <v>0</v>
      </c>
      <c r="J2116">
        <v>0</v>
      </c>
      <c r="K2116" t="s">
        <v>242</v>
      </c>
      <c r="L2116" t="s">
        <v>2186</v>
      </c>
      <c r="M2116" t="s">
        <v>9493</v>
      </c>
      <c r="N2116" t="s">
        <v>254</v>
      </c>
      <c r="O2116" t="s">
        <v>568</v>
      </c>
    </row>
    <row r="2117" spans="1:15" x14ac:dyDescent="0.3">
      <c r="A2117" t="s">
        <v>2831</v>
      </c>
      <c r="B2117" t="s">
        <v>2831</v>
      </c>
      <c r="C2117" t="s">
        <v>9938</v>
      </c>
      <c r="D2117" s="47" t="s">
        <v>6186</v>
      </c>
      <c r="E2117" s="47">
        <v>43451.625270949073</v>
      </c>
      <c r="F2117" s="48">
        <v>4.166666666666667</v>
      </c>
      <c r="G2117" s="49">
        <v>129575</v>
      </c>
      <c r="H2117" t="s">
        <v>249</v>
      </c>
      <c r="I2117">
        <v>0</v>
      </c>
      <c r="J2117">
        <v>0</v>
      </c>
      <c r="K2117" t="s">
        <v>236</v>
      </c>
      <c r="L2117" t="s">
        <v>1535</v>
      </c>
      <c r="M2117" t="s">
        <v>1535</v>
      </c>
      <c r="N2117" t="s">
        <v>254</v>
      </c>
      <c r="O2117" t="s">
        <v>568</v>
      </c>
    </row>
    <row r="2118" spans="1:15" x14ac:dyDescent="0.3">
      <c r="A2118" t="s">
        <v>2831</v>
      </c>
      <c r="B2118" t="s">
        <v>2831</v>
      </c>
      <c r="C2118" t="s">
        <v>10085</v>
      </c>
      <c r="D2118" s="47" t="s">
        <v>5867</v>
      </c>
      <c r="E2118" s="47">
        <v>43465.449635648147</v>
      </c>
      <c r="F2118" s="48">
        <v>4.166666666666667</v>
      </c>
      <c r="G2118" s="49">
        <v>29641</v>
      </c>
      <c r="H2118" t="s">
        <v>238</v>
      </c>
      <c r="I2118">
        <v>0</v>
      </c>
      <c r="J2118">
        <v>0</v>
      </c>
      <c r="K2118" t="s">
        <v>242</v>
      </c>
      <c r="L2118" t="s">
        <v>1535</v>
      </c>
      <c r="M2118" t="s">
        <v>1535</v>
      </c>
      <c r="N2118" t="s">
        <v>254</v>
      </c>
      <c r="O2118" t="s">
        <v>568</v>
      </c>
    </row>
    <row r="2119" spans="1:15" x14ac:dyDescent="0.3">
      <c r="A2119" t="s">
        <v>2831</v>
      </c>
      <c r="B2119" t="s">
        <v>2831</v>
      </c>
      <c r="C2119" t="s">
        <v>10148</v>
      </c>
      <c r="D2119" s="47" t="s">
        <v>5810</v>
      </c>
      <c r="E2119" s="47">
        <v>43462.741077280094</v>
      </c>
      <c r="F2119" s="48">
        <v>4.166666666666667</v>
      </c>
      <c r="G2119" s="49">
        <v>71857</v>
      </c>
      <c r="H2119" t="s">
        <v>249</v>
      </c>
      <c r="I2119">
        <v>0</v>
      </c>
      <c r="J2119">
        <v>0</v>
      </c>
      <c r="K2119" t="s">
        <v>242</v>
      </c>
      <c r="L2119" t="s">
        <v>1535</v>
      </c>
      <c r="M2119" t="s">
        <v>1535</v>
      </c>
      <c r="N2119" t="s">
        <v>254</v>
      </c>
      <c r="O2119" t="s">
        <v>568</v>
      </c>
    </row>
    <row r="2120" spans="1:15" x14ac:dyDescent="0.3">
      <c r="A2120" t="s">
        <v>2831</v>
      </c>
      <c r="B2120" t="s">
        <v>2831</v>
      </c>
      <c r="C2120" t="s">
        <v>10346</v>
      </c>
      <c r="D2120" s="47" t="s">
        <v>2656</v>
      </c>
      <c r="E2120" s="47">
        <v>43456.467364548611</v>
      </c>
      <c r="F2120" s="48">
        <v>4.166666666666667</v>
      </c>
      <c r="G2120" s="49">
        <v>33769</v>
      </c>
      <c r="H2120" t="s">
        <v>238</v>
      </c>
      <c r="I2120">
        <v>0</v>
      </c>
      <c r="J2120">
        <v>0</v>
      </c>
      <c r="K2120" t="s">
        <v>236</v>
      </c>
      <c r="L2120" t="s">
        <v>2176</v>
      </c>
      <c r="M2120" t="s">
        <v>10347</v>
      </c>
      <c r="N2120" t="s">
        <v>254</v>
      </c>
      <c r="O2120" t="s">
        <v>568</v>
      </c>
    </row>
    <row r="2121" spans="1:15" x14ac:dyDescent="0.3">
      <c r="A2121" t="s">
        <v>2831</v>
      </c>
      <c r="B2121" t="s">
        <v>2831</v>
      </c>
      <c r="C2121" t="s">
        <v>10505</v>
      </c>
      <c r="D2121" s="47" t="s">
        <v>5503</v>
      </c>
      <c r="E2121" s="47">
        <v>43460.722183252314</v>
      </c>
      <c r="F2121" s="48">
        <v>4.166666666666667</v>
      </c>
      <c r="G2121" s="49">
        <v>69953</v>
      </c>
      <c r="H2121" t="s">
        <v>238</v>
      </c>
      <c r="I2121">
        <v>0</v>
      </c>
      <c r="J2121">
        <v>0</v>
      </c>
      <c r="K2121" t="s">
        <v>236</v>
      </c>
      <c r="L2121" t="s">
        <v>2160</v>
      </c>
      <c r="M2121" t="s">
        <v>10506</v>
      </c>
      <c r="N2121" t="s">
        <v>254</v>
      </c>
      <c r="O2121" t="s">
        <v>568</v>
      </c>
    </row>
    <row r="2122" spans="1:15" x14ac:dyDescent="0.3">
      <c r="A2122" t="s">
        <v>2831</v>
      </c>
      <c r="B2122" t="s">
        <v>2831</v>
      </c>
      <c r="C2122" t="s">
        <v>10533</v>
      </c>
      <c r="D2122" s="47" t="s">
        <v>6472</v>
      </c>
      <c r="E2122" s="47">
        <v>43451.628126886571</v>
      </c>
      <c r="F2122" s="48">
        <v>4.166666666666667</v>
      </c>
      <c r="G2122" s="49">
        <v>66142</v>
      </c>
      <c r="H2122" t="s">
        <v>249</v>
      </c>
      <c r="I2122">
        <v>0</v>
      </c>
      <c r="J2122">
        <v>0</v>
      </c>
      <c r="K2122" t="s">
        <v>236</v>
      </c>
      <c r="L2122" t="s">
        <v>2160</v>
      </c>
      <c r="M2122" t="s">
        <v>10534</v>
      </c>
      <c r="N2122" t="s">
        <v>254</v>
      </c>
      <c r="O2122" t="s">
        <v>568</v>
      </c>
    </row>
    <row r="2123" spans="1:15" x14ac:dyDescent="0.3">
      <c r="A2123" t="s">
        <v>2831</v>
      </c>
      <c r="B2123" t="s">
        <v>2831</v>
      </c>
      <c r="C2123" t="s">
        <v>5505</v>
      </c>
      <c r="D2123" s="47" t="s">
        <v>2670</v>
      </c>
      <c r="E2123" s="47">
        <v>43434.802161261578</v>
      </c>
      <c r="F2123" s="48">
        <v>4.25</v>
      </c>
      <c r="G2123" s="49">
        <v>143265</v>
      </c>
      <c r="H2123" t="s">
        <v>249</v>
      </c>
      <c r="I2123">
        <v>0</v>
      </c>
      <c r="J2123">
        <v>0</v>
      </c>
      <c r="K2123" t="s">
        <v>241</v>
      </c>
      <c r="L2123" t="s">
        <v>2173</v>
      </c>
      <c r="M2123" t="s">
        <v>5506</v>
      </c>
      <c r="N2123" t="s">
        <v>254</v>
      </c>
      <c r="O2123" t="s">
        <v>568</v>
      </c>
    </row>
    <row r="2124" spans="1:15" x14ac:dyDescent="0.3">
      <c r="A2124" t="s">
        <v>2831</v>
      </c>
      <c r="B2124" t="s">
        <v>2831</v>
      </c>
      <c r="C2124" t="s">
        <v>5632</v>
      </c>
      <c r="D2124" s="47" t="s">
        <v>2480</v>
      </c>
      <c r="E2124" s="47">
        <v>43411.662103356481</v>
      </c>
      <c r="F2124" s="48">
        <v>4.25</v>
      </c>
      <c r="G2124" s="49">
        <v>120358</v>
      </c>
      <c r="H2124" t="s">
        <v>238</v>
      </c>
      <c r="I2124">
        <v>0</v>
      </c>
      <c r="J2124">
        <v>0</v>
      </c>
      <c r="K2124" t="s">
        <v>241</v>
      </c>
      <c r="L2124" t="s">
        <v>2176</v>
      </c>
      <c r="M2124" t="s">
        <v>5633</v>
      </c>
      <c r="N2124" t="s">
        <v>254</v>
      </c>
      <c r="O2124" t="s">
        <v>568</v>
      </c>
    </row>
    <row r="2125" spans="1:15" x14ac:dyDescent="0.3">
      <c r="A2125" t="s">
        <v>2831</v>
      </c>
      <c r="B2125" t="s">
        <v>2831</v>
      </c>
      <c r="C2125" t="s">
        <v>5861</v>
      </c>
      <c r="D2125" s="47" t="s">
        <v>5862</v>
      </c>
      <c r="E2125" s="47">
        <v>43434.863058564813</v>
      </c>
      <c r="F2125" s="48">
        <v>4.25</v>
      </c>
      <c r="G2125" s="49">
        <v>84596</v>
      </c>
      <c r="H2125" t="s">
        <v>238</v>
      </c>
      <c r="I2125">
        <v>0</v>
      </c>
      <c r="J2125">
        <v>0</v>
      </c>
      <c r="K2125" t="s">
        <v>236</v>
      </c>
      <c r="L2125" t="s">
        <v>2186</v>
      </c>
      <c r="M2125" t="s">
        <v>5863</v>
      </c>
      <c r="N2125" t="s">
        <v>254</v>
      </c>
      <c r="O2125" t="s">
        <v>568</v>
      </c>
    </row>
    <row r="2126" spans="1:15" x14ac:dyDescent="0.3">
      <c r="A2126" t="s">
        <v>2831</v>
      </c>
      <c r="B2126" t="s">
        <v>2831</v>
      </c>
      <c r="C2126" t="s">
        <v>3224</v>
      </c>
      <c r="D2126" s="47" t="s">
        <v>2981</v>
      </c>
      <c r="E2126" s="47">
        <v>43424.323700694447</v>
      </c>
      <c r="F2126" s="48">
        <v>4.25</v>
      </c>
      <c r="G2126" s="49">
        <v>108210</v>
      </c>
      <c r="H2126" t="s">
        <v>249</v>
      </c>
      <c r="I2126">
        <v>0</v>
      </c>
      <c r="J2126">
        <v>0</v>
      </c>
      <c r="K2126" t="s">
        <v>242</v>
      </c>
      <c r="L2126" t="s">
        <v>2160</v>
      </c>
      <c r="M2126" t="s">
        <v>2925</v>
      </c>
      <c r="N2126" t="s">
        <v>254</v>
      </c>
      <c r="O2126" t="s">
        <v>568</v>
      </c>
    </row>
    <row r="2127" spans="1:15" x14ac:dyDescent="0.3">
      <c r="A2127" t="s">
        <v>2831</v>
      </c>
      <c r="B2127" t="s">
        <v>2831</v>
      </c>
      <c r="C2127" t="s">
        <v>4592</v>
      </c>
      <c r="D2127" s="47" t="s">
        <v>4553</v>
      </c>
      <c r="E2127" s="47">
        <v>43431.715897835646</v>
      </c>
      <c r="F2127" s="48">
        <v>4.25</v>
      </c>
      <c r="G2127" s="49">
        <v>34000</v>
      </c>
      <c r="H2127" t="s">
        <v>249</v>
      </c>
      <c r="I2127">
        <v>0</v>
      </c>
      <c r="J2127">
        <v>0</v>
      </c>
      <c r="K2127" t="s">
        <v>242</v>
      </c>
      <c r="L2127" t="s">
        <v>2160</v>
      </c>
      <c r="M2127" t="s">
        <v>4593</v>
      </c>
      <c r="N2127" t="s">
        <v>254</v>
      </c>
      <c r="O2127" t="s">
        <v>568</v>
      </c>
    </row>
    <row r="2128" spans="1:15" x14ac:dyDescent="0.3">
      <c r="A2128" t="s">
        <v>2831</v>
      </c>
      <c r="B2128" t="s">
        <v>2831</v>
      </c>
      <c r="C2128" t="s">
        <v>6223</v>
      </c>
      <c r="D2128" s="47" t="s">
        <v>5686</v>
      </c>
      <c r="E2128" s="47">
        <v>43418.699038078703</v>
      </c>
      <c r="F2128" s="48">
        <v>4.25</v>
      </c>
      <c r="G2128" s="49">
        <v>90343</v>
      </c>
      <c r="H2128" t="s">
        <v>238</v>
      </c>
      <c r="I2128">
        <v>0</v>
      </c>
      <c r="J2128">
        <v>0</v>
      </c>
      <c r="K2128" t="s">
        <v>236</v>
      </c>
      <c r="L2128" t="s">
        <v>2186</v>
      </c>
      <c r="M2128" t="s">
        <v>6224</v>
      </c>
      <c r="N2128" t="s">
        <v>254</v>
      </c>
      <c r="O2128" t="s">
        <v>568</v>
      </c>
    </row>
    <row r="2129" spans="1:15" x14ac:dyDescent="0.3">
      <c r="A2129" t="s">
        <v>2831</v>
      </c>
      <c r="B2129" t="s">
        <v>2831</v>
      </c>
      <c r="C2129" t="s">
        <v>6281</v>
      </c>
      <c r="D2129" s="47" t="s">
        <v>5541</v>
      </c>
      <c r="E2129" s="47">
        <v>43418.712175000001</v>
      </c>
      <c r="F2129" s="48">
        <v>4.25</v>
      </c>
      <c r="G2129" s="49">
        <v>41454</v>
      </c>
      <c r="H2129" t="s">
        <v>249</v>
      </c>
      <c r="I2129">
        <v>0</v>
      </c>
      <c r="J2129">
        <v>0</v>
      </c>
      <c r="K2129" t="s">
        <v>242</v>
      </c>
      <c r="L2129" t="s">
        <v>2186</v>
      </c>
      <c r="M2129" t="s">
        <v>6282</v>
      </c>
      <c r="N2129" t="s">
        <v>254</v>
      </c>
      <c r="O2129" t="s">
        <v>568</v>
      </c>
    </row>
    <row r="2130" spans="1:15" x14ac:dyDescent="0.3">
      <c r="A2130" t="s">
        <v>2831</v>
      </c>
      <c r="B2130" t="s">
        <v>2831</v>
      </c>
      <c r="C2130" t="s">
        <v>6307</v>
      </c>
      <c r="D2130" s="47" t="s">
        <v>5541</v>
      </c>
      <c r="E2130" s="47">
        <v>43434.79803391204</v>
      </c>
      <c r="F2130" s="48">
        <v>4.25</v>
      </c>
      <c r="G2130" s="49">
        <v>141116</v>
      </c>
      <c r="H2130" t="s">
        <v>238</v>
      </c>
      <c r="I2130">
        <v>0</v>
      </c>
      <c r="J2130">
        <v>0</v>
      </c>
      <c r="K2130" t="s">
        <v>242</v>
      </c>
      <c r="L2130" t="s">
        <v>2186</v>
      </c>
      <c r="M2130" t="s">
        <v>6308</v>
      </c>
      <c r="N2130" t="s">
        <v>254</v>
      </c>
      <c r="O2130" t="s">
        <v>568</v>
      </c>
    </row>
    <row r="2131" spans="1:15" x14ac:dyDescent="0.3">
      <c r="A2131" t="s">
        <v>2831</v>
      </c>
      <c r="B2131" t="s">
        <v>2831</v>
      </c>
      <c r="C2131" t="s">
        <v>3028</v>
      </c>
      <c r="D2131" s="47" t="s">
        <v>2950</v>
      </c>
      <c r="E2131" s="47">
        <v>43424.770448298608</v>
      </c>
      <c r="F2131" s="48">
        <v>4.25</v>
      </c>
      <c r="G2131" s="49">
        <v>83011</v>
      </c>
      <c r="H2131" t="s">
        <v>238</v>
      </c>
      <c r="I2131">
        <v>0</v>
      </c>
      <c r="J2131">
        <v>0</v>
      </c>
      <c r="K2131" t="s">
        <v>239</v>
      </c>
      <c r="L2131" t="s">
        <v>2160</v>
      </c>
      <c r="M2131" t="s">
        <v>2941</v>
      </c>
      <c r="N2131" t="s">
        <v>254</v>
      </c>
      <c r="O2131" t="s">
        <v>568</v>
      </c>
    </row>
    <row r="2132" spans="1:15" x14ac:dyDescent="0.3">
      <c r="A2132" t="s">
        <v>2831</v>
      </c>
      <c r="B2132" t="s">
        <v>2831</v>
      </c>
      <c r="C2132" t="s">
        <v>6685</v>
      </c>
      <c r="D2132" s="47" t="s">
        <v>5527</v>
      </c>
      <c r="E2132" s="47">
        <v>43433.645338692128</v>
      </c>
      <c r="F2132" s="48">
        <v>4.25</v>
      </c>
      <c r="G2132" s="49">
        <v>60978</v>
      </c>
      <c r="H2132" t="s">
        <v>238</v>
      </c>
      <c r="I2132">
        <v>0</v>
      </c>
      <c r="J2132">
        <v>0</v>
      </c>
      <c r="K2132" t="s">
        <v>242</v>
      </c>
      <c r="L2132" t="s">
        <v>2186</v>
      </c>
      <c r="M2132" t="s">
        <v>6686</v>
      </c>
      <c r="N2132" t="s">
        <v>254</v>
      </c>
      <c r="O2132" t="s">
        <v>568</v>
      </c>
    </row>
    <row r="2133" spans="1:15" x14ac:dyDescent="0.3">
      <c r="A2133" t="s">
        <v>2831</v>
      </c>
      <c r="B2133" t="s">
        <v>2831</v>
      </c>
      <c r="C2133" t="s">
        <v>6911</v>
      </c>
      <c r="D2133" s="47" t="s">
        <v>5698</v>
      </c>
      <c r="E2133" s="47">
        <v>43424.770745833332</v>
      </c>
      <c r="F2133" s="48">
        <v>4.25</v>
      </c>
      <c r="G2133" s="49">
        <v>109839</v>
      </c>
      <c r="H2133" t="s">
        <v>238</v>
      </c>
      <c r="I2133">
        <v>0</v>
      </c>
      <c r="J2133">
        <v>0</v>
      </c>
      <c r="K2133" t="s">
        <v>236</v>
      </c>
      <c r="L2133" t="s">
        <v>2186</v>
      </c>
      <c r="M2133" t="s">
        <v>6912</v>
      </c>
      <c r="N2133" t="s">
        <v>254</v>
      </c>
      <c r="O2133" t="s">
        <v>568</v>
      </c>
    </row>
    <row r="2134" spans="1:15" x14ac:dyDescent="0.3">
      <c r="A2134" t="s">
        <v>2831</v>
      </c>
      <c r="B2134" t="s">
        <v>2831</v>
      </c>
      <c r="C2134" t="s">
        <v>7109</v>
      </c>
      <c r="D2134" s="47" t="s">
        <v>5519</v>
      </c>
      <c r="E2134" s="47">
        <v>43424.730721643522</v>
      </c>
      <c r="F2134" s="48">
        <v>4.25</v>
      </c>
      <c r="G2134" s="49">
        <v>220063</v>
      </c>
      <c r="H2134" t="s">
        <v>249</v>
      </c>
      <c r="I2134">
        <v>0</v>
      </c>
      <c r="J2134">
        <v>0</v>
      </c>
      <c r="K2134" t="s">
        <v>242</v>
      </c>
      <c r="L2134" t="s">
        <v>2186</v>
      </c>
      <c r="M2134" t="s">
        <v>7110</v>
      </c>
      <c r="N2134" t="s">
        <v>254</v>
      </c>
      <c r="O2134" t="s">
        <v>568</v>
      </c>
    </row>
    <row r="2135" spans="1:15" x14ac:dyDescent="0.3">
      <c r="A2135" t="s">
        <v>2831</v>
      </c>
      <c r="B2135" t="s">
        <v>2831</v>
      </c>
      <c r="C2135" t="s">
        <v>7132</v>
      </c>
      <c r="D2135" s="47" t="s">
        <v>5475</v>
      </c>
      <c r="E2135" s="47">
        <v>43434.91442021991</v>
      </c>
      <c r="F2135" s="48">
        <v>4.25</v>
      </c>
      <c r="G2135" s="49">
        <v>40778</v>
      </c>
      <c r="H2135" t="s">
        <v>238</v>
      </c>
      <c r="I2135">
        <v>0</v>
      </c>
      <c r="J2135">
        <v>0</v>
      </c>
      <c r="K2135" t="s">
        <v>241</v>
      </c>
      <c r="L2135" t="s">
        <v>2186</v>
      </c>
      <c r="M2135" t="s">
        <v>7133</v>
      </c>
      <c r="N2135" t="s">
        <v>254</v>
      </c>
      <c r="O2135" t="s">
        <v>568</v>
      </c>
    </row>
    <row r="2136" spans="1:15" x14ac:dyDescent="0.3">
      <c r="A2136" t="s">
        <v>2831</v>
      </c>
      <c r="B2136" t="s">
        <v>2831</v>
      </c>
      <c r="C2136" t="s">
        <v>7492</v>
      </c>
      <c r="D2136" s="47" t="s">
        <v>6741</v>
      </c>
      <c r="E2136" s="47">
        <v>43421.511743252318</v>
      </c>
      <c r="F2136" s="48">
        <v>4.25</v>
      </c>
      <c r="G2136" s="49">
        <v>50183</v>
      </c>
      <c r="H2136" t="s">
        <v>238</v>
      </c>
      <c r="I2136">
        <v>0</v>
      </c>
      <c r="J2136">
        <v>0</v>
      </c>
      <c r="K2136" t="s">
        <v>246</v>
      </c>
      <c r="L2136" t="s">
        <v>2186</v>
      </c>
      <c r="M2136" t="s">
        <v>7493</v>
      </c>
      <c r="N2136" t="s">
        <v>254</v>
      </c>
      <c r="O2136" t="s">
        <v>568</v>
      </c>
    </row>
    <row r="2137" spans="1:15" x14ac:dyDescent="0.3">
      <c r="A2137" t="s">
        <v>2831</v>
      </c>
      <c r="B2137" t="s">
        <v>2831</v>
      </c>
      <c r="C2137" t="s">
        <v>4370</v>
      </c>
      <c r="D2137" s="47" t="s">
        <v>4371</v>
      </c>
      <c r="E2137" s="47">
        <v>43432.374575034723</v>
      </c>
      <c r="F2137" s="48">
        <v>4.25</v>
      </c>
      <c r="G2137" s="49">
        <v>106500</v>
      </c>
      <c r="H2137" t="s">
        <v>249</v>
      </c>
      <c r="I2137">
        <v>0</v>
      </c>
      <c r="J2137">
        <v>0</v>
      </c>
      <c r="K2137" t="s">
        <v>242</v>
      </c>
      <c r="L2137" t="s">
        <v>2160</v>
      </c>
      <c r="M2137" t="s">
        <v>2941</v>
      </c>
      <c r="N2137" t="s">
        <v>254</v>
      </c>
      <c r="O2137" t="s">
        <v>568</v>
      </c>
    </row>
    <row r="2138" spans="1:15" x14ac:dyDescent="0.3">
      <c r="A2138" t="s">
        <v>2831</v>
      </c>
      <c r="B2138" t="s">
        <v>2831</v>
      </c>
      <c r="C2138" t="s">
        <v>7588</v>
      </c>
      <c r="D2138" s="47" t="s">
        <v>6252</v>
      </c>
      <c r="E2138" s="47">
        <v>43418.689552002317</v>
      </c>
      <c r="F2138" s="48">
        <v>4.25</v>
      </c>
      <c r="G2138" s="49">
        <v>110241</v>
      </c>
      <c r="H2138" t="s">
        <v>238</v>
      </c>
      <c r="I2138">
        <v>0</v>
      </c>
      <c r="J2138">
        <v>0</v>
      </c>
      <c r="K2138" t="s">
        <v>236</v>
      </c>
      <c r="L2138" t="s">
        <v>2186</v>
      </c>
      <c r="M2138" t="s">
        <v>7589</v>
      </c>
      <c r="N2138" t="s">
        <v>254</v>
      </c>
      <c r="O2138" t="s">
        <v>568</v>
      </c>
    </row>
    <row r="2139" spans="1:15" x14ac:dyDescent="0.3">
      <c r="A2139" t="s">
        <v>2831</v>
      </c>
      <c r="B2139" t="s">
        <v>2831</v>
      </c>
      <c r="C2139" t="s">
        <v>7800</v>
      </c>
      <c r="D2139" s="47" t="s">
        <v>2503</v>
      </c>
      <c r="E2139" s="47">
        <v>43434.646297106483</v>
      </c>
      <c r="F2139" s="48">
        <v>4.25</v>
      </c>
      <c r="G2139" s="49">
        <v>22608</v>
      </c>
      <c r="H2139" t="s">
        <v>249</v>
      </c>
      <c r="I2139">
        <v>0</v>
      </c>
      <c r="J2139">
        <v>0</v>
      </c>
      <c r="K2139" t="s">
        <v>242</v>
      </c>
      <c r="L2139" t="s">
        <v>2173</v>
      </c>
      <c r="M2139" t="s">
        <v>7801</v>
      </c>
      <c r="N2139" t="s">
        <v>254</v>
      </c>
      <c r="O2139" t="s">
        <v>568</v>
      </c>
    </row>
    <row r="2140" spans="1:15" x14ac:dyDescent="0.3">
      <c r="A2140" t="s">
        <v>2831</v>
      </c>
      <c r="B2140" t="s">
        <v>2831</v>
      </c>
      <c r="C2140" t="s">
        <v>7802</v>
      </c>
      <c r="D2140" s="47" t="s">
        <v>6361</v>
      </c>
      <c r="E2140" s="47">
        <v>43420.769616006946</v>
      </c>
      <c r="F2140" s="48">
        <v>4.25</v>
      </c>
      <c r="G2140" s="49">
        <v>897049</v>
      </c>
      <c r="H2140" t="s">
        <v>249</v>
      </c>
      <c r="I2140">
        <v>0</v>
      </c>
      <c r="J2140">
        <v>0</v>
      </c>
      <c r="K2140" t="s">
        <v>239</v>
      </c>
      <c r="L2140" t="s">
        <v>2186</v>
      </c>
      <c r="M2140" t="s">
        <v>7803</v>
      </c>
      <c r="N2140" t="s">
        <v>254</v>
      </c>
      <c r="O2140" t="s">
        <v>568</v>
      </c>
    </row>
    <row r="2141" spans="1:15" x14ac:dyDescent="0.3">
      <c r="A2141" t="s">
        <v>2831</v>
      </c>
      <c r="B2141" t="s">
        <v>2831</v>
      </c>
      <c r="C2141" t="s">
        <v>3683</v>
      </c>
      <c r="D2141" s="47" t="s">
        <v>3395</v>
      </c>
      <c r="E2141" s="47">
        <v>43414.438310266203</v>
      </c>
      <c r="F2141" s="48">
        <v>4.25</v>
      </c>
      <c r="G2141" s="49">
        <v>53503</v>
      </c>
      <c r="H2141" t="s">
        <v>249</v>
      </c>
      <c r="I2141">
        <v>0</v>
      </c>
      <c r="J2141">
        <v>0</v>
      </c>
      <c r="K2141" t="s">
        <v>241</v>
      </c>
      <c r="L2141" t="s">
        <v>2186</v>
      </c>
      <c r="M2141" t="s">
        <v>3685</v>
      </c>
      <c r="N2141" t="s">
        <v>254</v>
      </c>
      <c r="O2141" t="s">
        <v>568</v>
      </c>
    </row>
    <row r="2142" spans="1:15" x14ac:dyDescent="0.3">
      <c r="A2142" t="s">
        <v>2831</v>
      </c>
      <c r="B2142" t="s">
        <v>2831</v>
      </c>
      <c r="C2142" t="s">
        <v>5131</v>
      </c>
      <c r="D2142" s="47" t="s">
        <v>2701</v>
      </c>
      <c r="E2142" s="47">
        <v>43434.855172071759</v>
      </c>
      <c r="F2142" s="48">
        <v>4.25</v>
      </c>
      <c r="G2142" s="49">
        <v>57043</v>
      </c>
      <c r="H2142" t="s">
        <v>238</v>
      </c>
      <c r="I2142">
        <v>0</v>
      </c>
      <c r="J2142">
        <v>0</v>
      </c>
      <c r="K2142" t="s">
        <v>241</v>
      </c>
      <c r="L2142" t="s">
        <v>2160</v>
      </c>
      <c r="M2142" t="s">
        <v>5132</v>
      </c>
      <c r="N2142" t="s">
        <v>254</v>
      </c>
      <c r="O2142" t="s">
        <v>568</v>
      </c>
    </row>
    <row r="2143" spans="1:15" x14ac:dyDescent="0.3">
      <c r="A2143" t="s">
        <v>2831</v>
      </c>
      <c r="B2143" t="s">
        <v>2831</v>
      </c>
      <c r="C2143" t="s">
        <v>3275</v>
      </c>
      <c r="D2143" s="47" t="s">
        <v>2945</v>
      </c>
      <c r="E2143" s="47">
        <v>43431.700310034721</v>
      </c>
      <c r="F2143" s="48">
        <v>4.25</v>
      </c>
      <c r="G2143" s="49">
        <v>57593</v>
      </c>
      <c r="H2143" t="s">
        <v>238</v>
      </c>
      <c r="I2143">
        <v>0</v>
      </c>
      <c r="J2143">
        <v>0</v>
      </c>
      <c r="K2143" t="s">
        <v>246</v>
      </c>
      <c r="L2143" t="s">
        <v>2160</v>
      </c>
      <c r="M2143" t="s">
        <v>2936</v>
      </c>
      <c r="N2143" t="s">
        <v>254</v>
      </c>
      <c r="O2143" t="s">
        <v>568</v>
      </c>
    </row>
    <row r="2144" spans="1:15" x14ac:dyDescent="0.3">
      <c r="A2144" t="s">
        <v>2831</v>
      </c>
      <c r="B2144" t="s">
        <v>2831</v>
      </c>
      <c r="C2144" t="s">
        <v>3323</v>
      </c>
      <c r="D2144" s="47" t="s">
        <v>2929</v>
      </c>
      <c r="E2144" s="47">
        <v>43424.675644409719</v>
      </c>
      <c r="F2144" s="48">
        <v>4.25</v>
      </c>
      <c r="G2144" s="49">
        <v>37584</v>
      </c>
      <c r="H2144" t="s">
        <v>249</v>
      </c>
      <c r="I2144">
        <v>0</v>
      </c>
      <c r="J2144">
        <v>0</v>
      </c>
      <c r="K2144" t="s">
        <v>242</v>
      </c>
      <c r="L2144" t="s">
        <v>2160</v>
      </c>
      <c r="M2144" t="s">
        <v>3324</v>
      </c>
      <c r="N2144" t="s">
        <v>254</v>
      </c>
      <c r="O2144" t="s">
        <v>568</v>
      </c>
    </row>
    <row r="2145" spans="1:15" x14ac:dyDescent="0.3">
      <c r="A2145" t="s">
        <v>2831</v>
      </c>
      <c r="B2145" t="s">
        <v>2831</v>
      </c>
      <c r="C2145" t="s">
        <v>8329</v>
      </c>
      <c r="D2145" s="47" t="s">
        <v>2656</v>
      </c>
      <c r="E2145" s="47">
        <v>43431.700099305555</v>
      </c>
      <c r="F2145" s="48">
        <v>4.25</v>
      </c>
      <c r="G2145" s="49">
        <v>36168</v>
      </c>
      <c r="H2145" t="s">
        <v>238</v>
      </c>
      <c r="I2145">
        <v>0</v>
      </c>
      <c r="J2145">
        <v>0</v>
      </c>
      <c r="K2145" t="s">
        <v>246</v>
      </c>
      <c r="L2145" t="s">
        <v>2160</v>
      </c>
      <c r="M2145" t="s">
        <v>8330</v>
      </c>
      <c r="N2145" t="s">
        <v>254</v>
      </c>
      <c r="O2145" t="s">
        <v>568</v>
      </c>
    </row>
    <row r="2146" spans="1:15" x14ac:dyDescent="0.3">
      <c r="A2146" t="s">
        <v>2831</v>
      </c>
      <c r="B2146" t="s">
        <v>2831</v>
      </c>
      <c r="C2146" t="s">
        <v>5201</v>
      </c>
      <c r="D2146" s="47" t="s">
        <v>2702</v>
      </c>
      <c r="E2146" s="47">
        <v>43428.502610266201</v>
      </c>
      <c r="F2146" s="48">
        <v>4.25</v>
      </c>
      <c r="G2146" s="49">
        <v>19596</v>
      </c>
      <c r="H2146" t="s">
        <v>238</v>
      </c>
      <c r="I2146">
        <v>0</v>
      </c>
      <c r="J2146">
        <v>0</v>
      </c>
      <c r="K2146" t="s">
        <v>236</v>
      </c>
      <c r="L2146" t="s">
        <v>2160</v>
      </c>
      <c r="M2146" t="s">
        <v>5202</v>
      </c>
      <c r="N2146" t="s">
        <v>254</v>
      </c>
      <c r="O2146" t="s">
        <v>568</v>
      </c>
    </row>
    <row r="2147" spans="1:15" x14ac:dyDescent="0.3">
      <c r="A2147" t="s">
        <v>2831</v>
      </c>
      <c r="B2147" t="s">
        <v>2831</v>
      </c>
      <c r="C2147" t="s">
        <v>3159</v>
      </c>
      <c r="D2147" s="47" t="s">
        <v>2935</v>
      </c>
      <c r="E2147" s="47">
        <v>43414.445113773145</v>
      </c>
      <c r="F2147" s="48">
        <v>4.25</v>
      </c>
      <c r="G2147" s="49">
        <v>82338</v>
      </c>
      <c r="H2147" t="s">
        <v>249</v>
      </c>
      <c r="I2147">
        <v>0</v>
      </c>
      <c r="J2147">
        <v>0</v>
      </c>
      <c r="K2147" t="s">
        <v>241</v>
      </c>
      <c r="L2147" t="s">
        <v>2160</v>
      </c>
      <c r="M2147" t="s">
        <v>2925</v>
      </c>
      <c r="N2147" t="s">
        <v>254</v>
      </c>
      <c r="O2147" t="s">
        <v>568</v>
      </c>
    </row>
    <row r="2148" spans="1:15" x14ac:dyDescent="0.3">
      <c r="A2148" t="s">
        <v>2831</v>
      </c>
      <c r="B2148" t="s">
        <v>2831</v>
      </c>
      <c r="C2148" t="s">
        <v>8430</v>
      </c>
      <c r="D2148" s="47" t="s">
        <v>6186</v>
      </c>
      <c r="E2148" s="47">
        <v>43418.697832407408</v>
      </c>
      <c r="F2148" s="48">
        <v>4.25</v>
      </c>
      <c r="G2148" s="49">
        <v>120617</v>
      </c>
      <c r="H2148" t="s">
        <v>238</v>
      </c>
      <c r="I2148">
        <v>0</v>
      </c>
      <c r="J2148">
        <v>0</v>
      </c>
      <c r="K2148" t="s">
        <v>236</v>
      </c>
      <c r="L2148" t="s">
        <v>2186</v>
      </c>
      <c r="M2148" t="s">
        <v>8431</v>
      </c>
      <c r="N2148" t="s">
        <v>254</v>
      </c>
      <c r="O2148" t="s">
        <v>568</v>
      </c>
    </row>
    <row r="2149" spans="1:15" x14ac:dyDescent="0.3">
      <c r="A2149" t="s">
        <v>2831</v>
      </c>
      <c r="B2149" t="s">
        <v>2831</v>
      </c>
      <c r="C2149" t="s">
        <v>8476</v>
      </c>
      <c r="D2149" s="47" t="s">
        <v>4454</v>
      </c>
      <c r="E2149" s="47">
        <v>43430.593659108796</v>
      </c>
      <c r="F2149" s="48">
        <v>4.25</v>
      </c>
      <c r="G2149" s="49">
        <v>276518</v>
      </c>
      <c r="H2149" t="s">
        <v>249</v>
      </c>
      <c r="I2149">
        <v>0</v>
      </c>
      <c r="J2149">
        <v>0</v>
      </c>
      <c r="K2149" t="s">
        <v>246</v>
      </c>
      <c r="L2149" t="s">
        <v>2160</v>
      </c>
      <c r="M2149" t="s">
        <v>8477</v>
      </c>
      <c r="N2149" t="s">
        <v>254</v>
      </c>
      <c r="O2149" t="s">
        <v>568</v>
      </c>
    </row>
    <row r="2150" spans="1:15" x14ac:dyDescent="0.3">
      <c r="A2150" t="s">
        <v>2831</v>
      </c>
      <c r="B2150" t="s">
        <v>2831</v>
      </c>
      <c r="C2150" t="s">
        <v>3634</v>
      </c>
      <c r="D2150" s="47" t="s">
        <v>3635</v>
      </c>
      <c r="E2150" s="47">
        <v>43416.677731446762</v>
      </c>
      <c r="F2150" s="48">
        <v>4.25</v>
      </c>
      <c r="G2150" s="49">
        <v>87528</v>
      </c>
      <c r="H2150" t="s">
        <v>238</v>
      </c>
      <c r="I2150">
        <v>0</v>
      </c>
      <c r="J2150">
        <v>0</v>
      </c>
      <c r="K2150" t="s">
        <v>241</v>
      </c>
      <c r="L2150" t="s">
        <v>2186</v>
      </c>
      <c r="M2150" t="s">
        <v>3636</v>
      </c>
      <c r="N2150" t="s">
        <v>254</v>
      </c>
      <c r="O2150" t="s">
        <v>568</v>
      </c>
    </row>
    <row r="2151" spans="1:15" x14ac:dyDescent="0.3">
      <c r="A2151" t="s">
        <v>2831</v>
      </c>
      <c r="B2151" t="s">
        <v>2831</v>
      </c>
      <c r="C2151" t="s">
        <v>8515</v>
      </c>
      <c r="D2151" s="47" t="s">
        <v>6002</v>
      </c>
      <c r="E2151" s="47">
        <v>43434.850146296296</v>
      </c>
      <c r="F2151" s="48">
        <v>4.25</v>
      </c>
      <c r="G2151" s="49">
        <v>29695</v>
      </c>
      <c r="H2151" t="s">
        <v>238</v>
      </c>
      <c r="I2151">
        <v>0</v>
      </c>
      <c r="J2151">
        <v>0</v>
      </c>
      <c r="K2151" t="s">
        <v>246</v>
      </c>
      <c r="L2151" t="s">
        <v>2186</v>
      </c>
      <c r="M2151" t="s">
        <v>8516</v>
      </c>
      <c r="N2151" t="s">
        <v>254</v>
      </c>
      <c r="O2151" t="s">
        <v>568</v>
      </c>
    </row>
    <row r="2152" spans="1:15" x14ac:dyDescent="0.3">
      <c r="A2152" t="s">
        <v>2831</v>
      </c>
      <c r="B2152" t="s">
        <v>2831</v>
      </c>
      <c r="C2152" t="s">
        <v>8527</v>
      </c>
      <c r="D2152" s="47" t="s">
        <v>5698</v>
      </c>
      <c r="E2152" s="47">
        <v>43412.737182025463</v>
      </c>
      <c r="F2152" s="48">
        <v>4.25</v>
      </c>
      <c r="G2152" s="49">
        <v>52626</v>
      </c>
      <c r="H2152" t="s">
        <v>238</v>
      </c>
      <c r="I2152">
        <v>0</v>
      </c>
      <c r="J2152">
        <v>0</v>
      </c>
      <c r="K2152" t="s">
        <v>241</v>
      </c>
      <c r="L2152" t="s">
        <v>2186</v>
      </c>
      <c r="M2152" t="s">
        <v>8528</v>
      </c>
      <c r="N2152" t="s">
        <v>254</v>
      </c>
      <c r="O2152" t="s">
        <v>568</v>
      </c>
    </row>
    <row r="2153" spans="1:15" x14ac:dyDescent="0.3">
      <c r="A2153" t="s">
        <v>2831</v>
      </c>
      <c r="B2153" t="s">
        <v>2831</v>
      </c>
      <c r="C2153" t="s">
        <v>3000</v>
      </c>
      <c r="D2153" s="47" t="s">
        <v>2950</v>
      </c>
      <c r="E2153" s="47">
        <v>43432.619098611111</v>
      </c>
      <c r="F2153" s="48">
        <v>4.25</v>
      </c>
      <c r="G2153" s="49">
        <v>28363</v>
      </c>
      <c r="H2153" t="s">
        <v>249</v>
      </c>
      <c r="I2153">
        <v>0</v>
      </c>
      <c r="J2153">
        <v>0</v>
      </c>
      <c r="K2153" t="s">
        <v>236</v>
      </c>
      <c r="L2153" t="s">
        <v>2160</v>
      </c>
      <c r="M2153" t="s">
        <v>2925</v>
      </c>
      <c r="N2153" t="s">
        <v>254</v>
      </c>
      <c r="O2153" t="s">
        <v>568</v>
      </c>
    </row>
    <row r="2154" spans="1:15" x14ac:dyDescent="0.3">
      <c r="A2154" t="s">
        <v>2831</v>
      </c>
      <c r="B2154" t="s">
        <v>2831</v>
      </c>
      <c r="C2154" t="s">
        <v>8793</v>
      </c>
      <c r="D2154" s="47" t="s">
        <v>2619</v>
      </c>
      <c r="E2154" s="47">
        <v>43430.679104710645</v>
      </c>
      <c r="F2154" s="48">
        <v>4.25</v>
      </c>
      <c r="G2154" s="49">
        <v>30316</v>
      </c>
      <c r="H2154" t="s">
        <v>238</v>
      </c>
      <c r="I2154">
        <v>0</v>
      </c>
      <c r="J2154">
        <v>0</v>
      </c>
      <c r="K2154" t="s">
        <v>246</v>
      </c>
      <c r="L2154" t="s">
        <v>2160</v>
      </c>
      <c r="M2154" t="s">
        <v>8794</v>
      </c>
      <c r="N2154" t="s">
        <v>254</v>
      </c>
      <c r="O2154" t="s">
        <v>568</v>
      </c>
    </row>
    <row r="2155" spans="1:15" x14ac:dyDescent="0.3">
      <c r="A2155" t="s">
        <v>2831</v>
      </c>
      <c r="B2155" t="s">
        <v>2831</v>
      </c>
      <c r="C2155" t="s">
        <v>8820</v>
      </c>
      <c r="D2155" s="47" t="s">
        <v>6196</v>
      </c>
      <c r="E2155" s="47">
        <v>43424.766831562498</v>
      </c>
      <c r="F2155" s="48">
        <v>4.25</v>
      </c>
      <c r="G2155" s="49">
        <v>30482</v>
      </c>
      <c r="H2155" t="s">
        <v>238</v>
      </c>
      <c r="I2155">
        <v>0</v>
      </c>
      <c r="J2155">
        <v>0</v>
      </c>
      <c r="K2155" t="s">
        <v>236</v>
      </c>
      <c r="L2155" t="s">
        <v>2186</v>
      </c>
      <c r="M2155" t="s">
        <v>8821</v>
      </c>
      <c r="N2155" t="s">
        <v>254</v>
      </c>
      <c r="O2155" t="s">
        <v>568</v>
      </c>
    </row>
    <row r="2156" spans="1:15" x14ac:dyDescent="0.3">
      <c r="A2156" t="s">
        <v>2831</v>
      </c>
      <c r="B2156" t="s">
        <v>2831</v>
      </c>
      <c r="C2156" t="s">
        <v>5241</v>
      </c>
      <c r="D2156" s="47" t="s">
        <v>2701</v>
      </c>
      <c r="E2156" s="47">
        <v>43434.812205173614</v>
      </c>
      <c r="F2156" s="48">
        <v>4.25</v>
      </c>
      <c r="G2156" s="49">
        <v>96020</v>
      </c>
      <c r="H2156" t="s">
        <v>238</v>
      </c>
      <c r="I2156">
        <v>0</v>
      </c>
      <c r="J2156">
        <v>0</v>
      </c>
      <c r="K2156" t="s">
        <v>242</v>
      </c>
      <c r="L2156" t="s">
        <v>2160</v>
      </c>
      <c r="M2156" t="s">
        <v>5242</v>
      </c>
      <c r="N2156" t="s">
        <v>254</v>
      </c>
      <c r="O2156" t="s">
        <v>568</v>
      </c>
    </row>
    <row r="2157" spans="1:15" x14ac:dyDescent="0.3">
      <c r="A2157" t="s">
        <v>2831</v>
      </c>
      <c r="B2157" t="s">
        <v>2831</v>
      </c>
      <c r="C2157" t="s">
        <v>8870</v>
      </c>
      <c r="D2157" s="47" t="s">
        <v>2691</v>
      </c>
      <c r="E2157" s="47">
        <v>43410.727515937499</v>
      </c>
      <c r="F2157" s="48">
        <v>4.25</v>
      </c>
      <c r="G2157" s="49">
        <v>60022</v>
      </c>
      <c r="H2157" t="s">
        <v>238</v>
      </c>
      <c r="I2157">
        <v>0</v>
      </c>
      <c r="J2157">
        <v>0</v>
      </c>
      <c r="K2157" t="s">
        <v>241</v>
      </c>
      <c r="L2157" t="s">
        <v>2160</v>
      </c>
      <c r="M2157" t="s">
        <v>8871</v>
      </c>
      <c r="N2157" t="s">
        <v>254</v>
      </c>
      <c r="O2157" t="s">
        <v>568</v>
      </c>
    </row>
    <row r="2158" spans="1:15" x14ac:dyDescent="0.3">
      <c r="A2158" t="s">
        <v>2831</v>
      </c>
      <c r="B2158" t="s">
        <v>2831</v>
      </c>
      <c r="C2158" t="s">
        <v>9169</v>
      </c>
      <c r="D2158" s="47" t="s">
        <v>2479</v>
      </c>
      <c r="E2158" s="47">
        <v>43434.707410034724</v>
      </c>
      <c r="F2158" s="48">
        <v>4.25</v>
      </c>
      <c r="G2158" s="49">
        <v>150199</v>
      </c>
      <c r="H2158" t="s">
        <v>238</v>
      </c>
      <c r="I2158">
        <v>0</v>
      </c>
      <c r="J2158">
        <v>0</v>
      </c>
      <c r="K2158" t="s">
        <v>236</v>
      </c>
      <c r="L2158" t="s">
        <v>2160</v>
      </c>
      <c r="M2158" t="s">
        <v>9170</v>
      </c>
      <c r="N2158" t="s">
        <v>254</v>
      </c>
      <c r="O2158" t="s">
        <v>568</v>
      </c>
    </row>
    <row r="2159" spans="1:15" x14ac:dyDescent="0.3">
      <c r="A2159" t="s">
        <v>2831</v>
      </c>
      <c r="B2159" t="s">
        <v>2831</v>
      </c>
      <c r="C2159" t="s">
        <v>9349</v>
      </c>
      <c r="D2159" s="47" t="s">
        <v>5533</v>
      </c>
      <c r="E2159" s="47">
        <v>43411.661616238423</v>
      </c>
      <c r="F2159" s="48">
        <v>4.25</v>
      </c>
      <c r="G2159" s="49">
        <v>63677</v>
      </c>
      <c r="H2159" t="s">
        <v>238</v>
      </c>
      <c r="I2159">
        <v>0</v>
      </c>
      <c r="J2159">
        <v>0</v>
      </c>
      <c r="K2159" t="s">
        <v>239</v>
      </c>
      <c r="L2159" t="s">
        <v>2186</v>
      </c>
      <c r="M2159" t="s">
        <v>9350</v>
      </c>
      <c r="N2159" t="s">
        <v>254</v>
      </c>
      <c r="O2159" t="s">
        <v>568</v>
      </c>
    </row>
    <row r="2160" spans="1:15" x14ac:dyDescent="0.3">
      <c r="A2160" t="s">
        <v>2831</v>
      </c>
      <c r="B2160" t="s">
        <v>2831</v>
      </c>
      <c r="C2160" t="s">
        <v>4441</v>
      </c>
      <c r="D2160" s="47" t="s">
        <v>4343</v>
      </c>
      <c r="E2160" s="47">
        <v>43434.787718437503</v>
      </c>
      <c r="F2160" s="48">
        <v>4.25</v>
      </c>
      <c r="G2160" s="49">
        <v>38663</v>
      </c>
      <c r="H2160" t="s">
        <v>238</v>
      </c>
      <c r="I2160">
        <v>0</v>
      </c>
      <c r="J2160">
        <v>0</v>
      </c>
      <c r="K2160" t="s">
        <v>239</v>
      </c>
      <c r="L2160" t="s">
        <v>2160</v>
      </c>
      <c r="M2160" t="s">
        <v>4442</v>
      </c>
      <c r="N2160" t="s">
        <v>254</v>
      </c>
      <c r="O2160" t="s">
        <v>568</v>
      </c>
    </row>
    <row r="2161" spans="1:15" x14ac:dyDescent="0.3">
      <c r="A2161" t="s">
        <v>2831</v>
      </c>
      <c r="B2161" t="s">
        <v>2831</v>
      </c>
      <c r="C2161" t="s">
        <v>5102</v>
      </c>
      <c r="D2161" s="47" t="s">
        <v>2655</v>
      </c>
      <c r="E2161" s="47">
        <v>43416.679763657405</v>
      </c>
      <c r="F2161" s="48">
        <v>4.25</v>
      </c>
      <c r="G2161" s="49">
        <v>240047</v>
      </c>
      <c r="H2161" t="s">
        <v>238</v>
      </c>
      <c r="I2161">
        <v>0</v>
      </c>
      <c r="J2161">
        <v>0</v>
      </c>
      <c r="K2161" t="s">
        <v>236</v>
      </c>
      <c r="L2161" t="s">
        <v>2176</v>
      </c>
      <c r="M2161" t="s">
        <v>5104</v>
      </c>
      <c r="N2161" t="s">
        <v>254</v>
      </c>
      <c r="O2161" t="s">
        <v>568</v>
      </c>
    </row>
    <row r="2162" spans="1:15" x14ac:dyDescent="0.3">
      <c r="A2162" t="s">
        <v>2831</v>
      </c>
      <c r="B2162" t="s">
        <v>2831</v>
      </c>
      <c r="C2162" t="s">
        <v>9643</v>
      </c>
      <c r="D2162" s="47" t="s">
        <v>5541</v>
      </c>
      <c r="E2162" s="47">
        <v>43418.693818437503</v>
      </c>
      <c r="F2162" s="48">
        <v>4.25</v>
      </c>
      <c r="G2162" s="49">
        <v>90459</v>
      </c>
      <c r="H2162" t="s">
        <v>238</v>
      </c>
      <c r="I2162">
        <v>0</v>
      </c>
      <c r="J2162">
        <v>0</v>
      </c>
      <c r="K2162" t="s">
        <v>236</v>
      </c>
      <c r="L2162" t="s">
        <v>2186</v>
      </c>
      <c r="M2162" t="s">
        <v>9644</v>
      </c>
      <c r="N2162" t="s">
        <v>254</v>
      </c>
      <c r="O2162" t="s">
        <v>568</v>
      </c>
    </row>
    <row r="2163" spans="1:15" x14ac:dyDescent="0.3">
      <c r="A2163" t="s">
        <v>2831</v>
      </c>
      <c r="B2163" t="s">
        <v>2831</v>
      </c>
      <c r="C2163" t="s">
        <v>9700</v>
      </c>
      <c r="D2163" s="47" t="s">
        <v>6203</v>
      </c>
      <c r="E2163" s="47">
        <v>43434.788458993055</v>
      </c>
      <c r="F2163" s="48">
        <v>4.25</v>
      </c>
      <c r="G2163" s="49">
        <v>69903</v>
      </c>
      <c r="H2163" t="s">
        <v>238</v>
      </c>
      <c r="I2163">
        <v>0</v>
      </c>
      <c r="J2163">
        <v>0</v>
      </c>
      <c r="K2163" t="s">
        <v>242</v>
      </c>
      <c r="L2163" t="s">
        <v>2186</v>
      </c>
      <c r="M2163" t="s">
        <v>9701</v>
      </c>
      <c r="N2163" t="s">
        <v>254</v>
      </c>
      <c r="O2163" t="s">
        <v>568</v>
      </c>
    </row>
    <row r="2164" spans="1:15" x14ac:dyDescent="0.3">
      <c r="A2164" t="s">
        <v>2831</v>
      </c>
      <c r="B2164" t="s">
        <v>2831</v>
      </c>
      <c r="C2164" t="s">
        <v>9716</v>
      </c>
      <c r="D2164" s="47" t="s">
        <v>6140</v>
      </c>
      <c r="E2164" s="47">
        <v>43434.858056747682</v>
      </c>
      <c r="F2164" s="48">
        <v>4.25</v>
      </c>
      <c r="G2164" s="49">
        <v>83102</v>
      </c>
      <c r="H2164" t="s">
        <v>238</v>
      </c>
      <c r="I2164">
        <v>0</v>
      </c>
      <c r="J2164">
        <v>0</v>
      </c>
      <c r="K2164" t="s">
        <v>242</v>
      </c>
      <c r="L2164" t="s">
        <v>2186</v>
      </c>
      <c r="M2164" t="s">
        <v>9717</v>
      </c>
      <c r="N2164" t="s">
        <v>254</v>
      </c>
      <c r="O2164" t="s">
        <v>568</v>
      </c>
    </row>
    <row r="2165" spans="1:15" x14ac:dyDescent="0.3">
      <c r="A2165" t="s">
        <v>2831</v>
      </c>
      <c r="B2165" t="s">
        <v>2831</v>
      </c>
      <c r="C2165" t="s">
        <v>9845</v>
      </c>
      <c r="D2165" s="47" t="s">
        <v>2699</v>
      </c>
      <c r="E2165" s="47">
        <v>43424.646977280092</v>
      </c>
      <c r="F2165" s="48">
        <v>4.25</v>
      </c>
      <c r="G2165" s="49">
        <v>35892</v>
      </c>
      <c r="H2165" t="s">
        <v>238</v>
      </c>
      <c r="I2165">
        <v>0</v>
      </c>
      <c r="J2165">
        <v>0</v>
      </c>
      <c r="K2165" t="s">
        <v>242</v>
      </c>
      <c r="L2165" t="s">
        <v>2160</v>
      </c>
      <c r="M2165" t="s">
        <v>9846</v>
      </c>
      <c r="N2165" t="s">
        <v>254</v>
      </c>
      <c r="O2165" t="s">
        <v>568</v>
      </c>
    </row>
    <row r="2166" spans="1:15" x14ac:dyDescent="0.3">
      <c r="A2166" t="s">
        <v>2831</v>
      </c>
      <c r="B2166" t="s">
        <v>2831</v>
      </c>
      <c r="C2166" t="s">
        <v>9877</v>
      </c>
      <c r="D2166" s="47" t="s">
        <v>5630</v>
      </c>
      <c r="E2166" s="47">
        <v>43434.772141817128</v>
      </c>
      <c r="F2166" s="48">
        <v>4.25</v>
      </c>
      <c r="G2166" s="49">
        <v>54754</v>
      </c>
      <c r="H2166" t="s">
        <v>249</v>
      </c>
      <c r="I2166">
        <v>0</v>
      </c>
      <c r="J2166">
        <v>0</v>
      </c>
      <c r="K2166" t="s">
        <v>242</v>
      </c>
      <c r="L2166" t="s">
        <v>2186</v>
      </c>
      <c r="M2166" t="s">
        <v>9878</v>
      </c>
      <c r="N2166" t="s">
        <v>254</v>
      </c>
      <c r="O2166" t="s">
        <v>568</v>
      </c>
    </row>
    <row r="2167" spans="1:15" x14ac:dyDescent="0.3">
      <c r="A2167" t="s">
        <v>2831</v>
      </c>
      <c r="B2167" t="s">
        <v>2831</v>
      </c>
      <c r="C2167" t="s">
        <v>9889</v>
      </c>
      <c r="D2167" s="47" t="s">
        <v>6080</v>
      </c>
      <c r="E2167" s="47">
        <v>43414.441295567129</v>
      </c>
      <c r="F2167" s="48">
        <v>4.25</v>
      </c>
      <c r="G2167" s="49">
        <v>110992</v>
      </c>
      <c r="H2167" t="s">
        <v>249</v>
      </c>
      <c r="I2167">
        <v>0</v>
      </c>
      <c r="J2167">
        <v>0</v>
      </c>
      <c r="K2167" t="s">
        <v>241</v>
      </c>
      <c r="L2167" t="s">
        <v>2186</v>
      </c>
      <c r="M2167" t="s">
        <v>9890</v>
      </c>
      <c r="N2167" t="s">
        <v>254</v>
      </c>
      <c r="O2167" t="s">
        <v>568</v>
      </c>
    </row>
    <row r="2168" spans="1:15" x14ac:dyDescent="0.3">
      <c r="A2168" t="s">
        <v>2831</v>
      </c>
      <c r="B2168" t="s">
        <v>2831</v>
      </c>
      <c r="C2168" t="s">
        <v>9895</v>
      </c>
      <c r="D2168" s="47" t="s">
        <v>2634</v>
      </c>
      <c r="E2168" s="47">
        <v>43433.767586145834</v>
      </c>
      <c r="F2168" s="48">
        <v>4.25</v>
      </c>
      <c r="G2168" s="49">
        <v>68760</v>
      </c>
      <c r="H2168" t="s">
        <v>249</v>
      </c>
      <c r="I2168">
        <v>0</v>
      </c>
      <c r="J2168">
        <v>0</v>
      </c>
      <c r="K2168" t="s">
        <v>242</v>
      </c>
      <c r="L2168" t="s">
        <v>2160</v>
      </c>
      <c r="M2168" t="s">
        <v>9896</v>
      </c>
      <c r="N2168" t="s">
        <v>254</v>
      </c>
      <c r="O2168" t="s">
        <v>568</v>
      </c>
    </row>
    <row r="2169" spans="1:15" x14ac:dyDescent="0.3">
      <c r="A2169" t="s">
        <v>2831</v>
      </c>
      <c r="B2169" t="s">
        <v>2831</v>
      </c>
      <c r="C2169" t="s">
        <v>9942</v>
      </c>
      <c r="D2169" s="47" t="s">
        <v>5577</v>
      </c>
      <c r="E2169" s="47">
        <v>43433.792980289349</v>
      </c>
      <c r="F2169" s="48">
        <v>4.25</v>
      </c>
      <c r="G2169" s="49">
        <v>98303</v>
      </c>
      <c r="H2169" t="s">
        <v>249</v>
      </c>
      <c r="I2169">
        <v>0</v>
      </c>
      <c r="J2169">
        <v>0</v>
      </c>
      <c r="K2169" t="s">
        <v>241</v>
      </c>
      <c r="L2169" t="s">
        <v>1535</v>
      </c>
      <c r="M2169" t="s">
        <v>1535</v>
      </c>
      <c r="N2169" t="s">
        <v>254</v>
      </c>
      <c r="O2169" t="s">
        <v>568</v>
      </c>
    </row>
    <row r="2170" spans="1:15" x14ac:dyDescent="0.3">
      <c r="A2170" t="s">
        <v>2831</v>
      </c>
      <c r="B2170" t="s">
        <v>2831</v>
      </c>
      <c r="C2170" t="s">
        <v>10099</v>
      </c>
      <c r="D2170" s="47" t="s">
        <v>5738</v>
      </c>
      <c r="E2170" s="47">
        <v>43416.678049618058</v>
      </c>
      <c r="F2170" s="48">
        <v>4.25</v>
      </c>
      <c r="G2170" s="49">
        <v>97360</v>
      </c>
      <c r="H2170" t="s">
        <v>238</v>
      </c>
      <c r="I2170">
        <v>0</v>
      </c>
      <c r="J2170">
        <v>0</v>
      </c>
      <c r="K2170" t="s">
        <v>246</v>
      </c>
      <c r="L2170" t="s">
        <v>1535</v>
      </c>
      <c r="M2170" t="s">
        <v>1535</v>
      </c>
      <c r="N2170" t="s">
        <v>254</v>
      </c>
      <c r="O2170" t="s">
        <v>568</v>
      </c>
    </row>
    <row r="2171" spans="1:15" x14ac:dyDescent="0.3">
      <c r="A2171" t="s">
        <v>2831</v>
      </c>
      <c r="B2171" t="s">
        <v>2831</v>
      </c>
      <c r="C2171" t="s">
        <v>10169</v>
      </c>
      <c r="D2171" s="47" t="s">
        <v>2647</v>
      </c>
      <c r="E2171" s="47">
        <v>43433.406962696761</v>
      </c>
      <c r="F2171" s="48">
        <v>4.25</v>
      </c>
      <c r="G2171" s="49">
        <v>44661</v>
      </c>
      <c r="H2171" t="s">
        <v>249</v>
      </c>
      <c r="I2171">
        <v>0</v>
      </c>
      <c r="J2171">
        <v>0</v>
      </c>
      <c r="K2171" t="s">
        <v>241</v>
      </c>
      <c r="L2171" t="s">
        <v>2160</v>
      </c>
      <c r="M2171" t="s">
        <v>10170</v>
      </c>
      <c r="N2171" t="s">
        <v>254</v>
      </c>
      <c r="O2171" t="s">
        <v>568</v>
      </c>
    </row>
    <row r="2172" spans="1:15" x14ac:dyDescent="0.3">
      <c r="A2172" t="s">
        <v>2831</v>
      </c>
      <c r="B2172" t="s">
        <v>2831</v>
      </c>
      <c r="C2172" t="s">
        <v>10487</v>
      </c>
      <c r="D2172" s="47" t="s">
        <v>6588</v>
      </c>
      <c r="E2172" s="47">
        <v>43434.864738344906</v>
      </c>
      <c r="F2172" s="48">
        <v>4.25</v>
      </c>
      <c r="G2172" s="49">
        <v>100049</v>
      </c>
      <c r="H2172" t="s">
        <v>238</v>
      </c>
      <c r="I2172">
        <v>0</v>
      </c>
      <c r="J2172">
        <v>0</v>
      </c>
      <c r="K2172" t="s">
        <v>246</v>
      </c>
      <c r="L2172" t="s">
        <v>2186</v>
      </c>
      <c r="M2172" t="s">
        <v>10488</v>
      </c>
      <c r="N2172" t="s">
        <v>254</v>
      </c>
      <c r="O2172" t="s">
        <v>568</v>
      </c>
    </row>
    <row r="2173" spans="1:15" x14ac:dyDescent="0.3">
      <c r="A2173" t="s">
        <v>2831</v>
      </c>
      <c r="B2173" t="s">
        <v>2831</v>
      </c>
      <c r="C2173" t="s">
        <v>10634</v>
      </c>
      <c r="D2173" s="47" t="s">
        <v>5630</v>
      </c>
      <c r="E2173" s="47">
        <v>43419.451370798612</v>
      </c>
      <c r="F2173" s="48">
        <v>4.25</v>
      </c>
      <c r="G2173" s="49">
        <v>94765</v>
      </c>
      <c r="H2173" t="s">
        <v>238</v>
      </c>
      <c r="I2173">
        <v>0</v>
      </c>
      <c r="J2173">
        <v>0</v>
      </c>
      <c r="K2173" t="s">
        <v>241</v>
      </c>
      <c r="L2173" t="s">
        <v>2186</v>
      </c>
      <c r="M2173" t="s">
        <v>10635</v>
      </c>
      <c r="N2173" t="s">
        <v>254</v>
      </c>
      <c r="O2173" t="s">
        <v>568</v>
      </c>
    </row>
    <row r="2174" spans="1:15" x14ac:dyDescent="0.3">
      <c r="A2174" t="s">
        <v>2831</v>
      </c>
      <c r="B2174" t="s">
        <v>2831</v>
      </c>
      <c r="C2174" t="s">
        <v>10704</v>
      </c>
      <c r="D2174" s="47" t="s">
        <v>5516</v>
      </c>
      <c r="E2174" s="47">
        <v>43433.793030937501</v>
      </c>
      <c r="F2174" s="48">
        <v>4.25</v>
      </c>
      <c r="G2174" s="49">
        <v>89819</v>
      </c>
      <c r="H2174" t="s">
        <v>249</v>
      </c>
      <c r="I2174">
        <v>0</v>
      </c>
      <c r="J2174">
        <v>0</v>
      </c>
      <c r="K2174" t="s">
        <v>236</v>
      </c>
      <c r="L2174" t="s">
        <v>2186</v>
      </c>
      <c r="M2174" t="s">
        <v>10705</v>
      </c>
      <c r="N2174" t="s">
        <v>254</v>
      </c>
      <c r="O2174" t="s">
        <v>568</v>
      </c>
    </row>
    <row r="2175" spans="1:15" x14ac:dyDescent="0.3">
      <c r="A2175" t="s">
        <v>2831</v>
      </c>
      <c r="B2175" t="s">
        <v>2831</v>
      </c>
      <c r="C2175" t="s">
        <v>5460</v>
      </c>
      <c r="D2175" s="47" t="s">
        <v>5461</v>
      </c>
      <c r="E2175" s="47">
        <v>43389.705231863423</v>
      </c>
      <c r="F2175" s="48">
        <v>4.333333333333333</v>
      </c>
      <c r="G2175" s="49">
        <v>51081</v>
      </c>
      <c r="H2175" t="s">
        <v>238</v>
      </c>
      <c r="I2175">
        <v>0</v>
      </c>
      <c r="J2175">
        <v>0</v>
      </c>
      <c r="K2175" t="s">
        <v>242</v>
      </c>
      <c r="L2175" t="s">
        <v>2186</v>
      </c>
      <c r="M2175" t="s">
        <v>5462</v>
      </c>
      <c r="N2175" t="s">
        <v>254</v>
      </c>
      <c r="O2175" t="s">
        <v>568</v>
      </c>
    </row>
    <row r="2176" spans="1:15" x14ac:dyDescent="0.3">
      <c r="A2176" t="s">
        <v>2831</v>
      </c>
      <c r="B2176" t="s">
        <v>2831</v>
      </c>
      <c r="C2176" t="s">
        <v>5680</v>
      </c>
      <c r="D2176" s="47" t="s">
        <v>5582</v>
      </c>
      <c r="E2176" s="47">
        <v>43374.72497033565</v>
      </c>
      <c r="F2176" s="48">
        <v>4.333333333333333</v>
      </c>
      <c r="G2176" s="49">
        <v>33229</v>
      </c>
      <c r="H2176" t="s">
        <v>238</v>
      </c>
      <c r="I2176">
        <v>0</v>
      </c>
      <c r="J2176">
        <v>0</v>
      </c>
      <c r="K2176" t="s">
        <v>246</v>
      </c>
      <c r="L2176" t="s">
        <v>2186</v>
      </c>
      <c r="M2176" t="s">
        <v>5681</v>
      </c>
      <c r="N2176" t="s">
        <v>254</v>
      </c>
      <c r="O2176" t="s">
        <v>568</v>
      </c>
    </row>
    <row r="2177" spans="1:15" x14ac:dyDescent="0.3">
      <c r="A2177" t="s">
        <v>2831</v>
      </c>
      <c r="B2177" t="s">
        <v>2831</v>
      </c>
      <c r="C2177" t="s">
        <v>5844</v>
      </c>
      <c r="D2177" s="47" t="s">
        <v>5664</v>
      </c>
      <c r="E2177" s="47">
        <v>43386.358620405095</v>
      </c>
      <c r="F2177" s="48">
        <v>4.333333333333333</v>
      </c>
      <c r="G2177" s="49">
        <v>57835</v>
      </c>
      <c r="H2177" t="s">
        <v>249</v>
      </c>
      <c r="I2177">
        <v>0</v>
      </c>
      <c r="J2177">
        <v>0</v>
      </c>
      <c r="K2177" t="s">
        <v>246</v>
      </c>
      <c r="L2177" t="s">
        <v>2160</v>
      </c>
      <c r="M2177" t="s">
        <v>5845</v>
      </c>
      <c r="N2177" t="s">
        <v>254</v>
      </c>
      <c r="O2177" t="s">
        <v>568</v>
      </c>
    </row>
    <row r="2178" spans="1:15" x14ac:dyDescent="0.3">
      <c r="A2178" t="s">
        <v>2831</v>
      </c>
      <c r="B2178" t="s">
        <v>2831</v>
      </c>
      <c r="C2178" t="s">
        <v>6059</v>
      </c>
      <c r="D2178" s="47" t="s">
        <v>5587</v>
      </c>
      <c r="E2178" s="47">
        <v>43392.720764618054</v>
      </c>
      <c r="F2178" s="48">
        <v>4.333333333333333</v>
      </c>
      <c r="G2178" s="49">
        <v>78664</v>
      </c>
      <c r="H2178" t="s">
        <v>238</v>
      </c>
      <c r="I2178">
        <v>0</v>
      </c>
      <c r="J2178">
        <v>0</v>
      </c>
      <c r="K2178" t="s">
        <v>242</v>
      </c>
      <c r="L2178" t="s">
        <v>2186</v>
      </c>
      <c r="M2178" t="s">
        <v>6060</v>
      </c>
      <c r="N2178" t="s">
        <v>254</v>
      </c>
      <c r="O2178" t="s">
        <v>568</v>
      </c>
    </row>
    <row r="2179" spans="1:15" x14ac:dyDescent="0.3">
      <c r="A2179" t="s">
        <v>2831</v>
      </c>
      <c r="B2179" t="s">
        <v>2831</v>
      </c>
      <c r="C2179" t="s">
        <v>6107</v>
      </c>
      <c r="D2179" s="47" t="s">
        <v>2611</v>
      </c>
      <c r="E2179" s="47">
        <v>43391.454862152779</v>
      </c>
      <c r="F2179" s="48">
        <v>4.333333333333333</v>
      </c>
      <c r="G2179" s="49">
        <v>66458</v>
      </c>
      <c r="H2179" t="s">
        <v>249</v>
      </c>
      <c r="I2179">
        <v>0</v>
      </c>
      <c r="J2179">
        <v>0</v>
      </c>
      <c r="K2179" t="s">
        <v>242</v>
      </c>
      <c r="L2179" t="s">
        <v>2160</v>
      </c>
      <c r="M2179" t="s">
        <v>5722</v>
      </c>
      <c r="N2179" t="s">
        <v>254</v>
      </c>
      <c r="O2179" t="s">
        <v>568</v>
      </c>
    </row>
    <row r="2180" spans="1:15" x14ac:dyDescent="0.3">
      <c r="A2180" t="s">
        <v>2831</v>
      </c>
      <c r="B2180" t="s">
        <v>2831</v>
      </c>
      <c r="C2180" t="s">
        <v>6124</v>
      </c>
      <c r="D2180" s="47" t="s">
        <v>5652</v>
      </c>
      <c r="E2180" s="47">
        <v>43383.735096215278</v>
      </c>
      <c r="F2180" s="48">
        <v>4.333333333333333</v>
      </c>
      <c r="G2180" s="49">
        <v>60077</v>
      </c>
      <c r="H2180" t="s">
        <v>238</v>
      </c>
      <c r="I2180">
        <v>0</v>
      </c>
      <c r="J2180">
        <v>0</v>
      </c>
      <c r="K2180" t="s">
        <v>236</v>
      </c>
      <c r="L2180" t="s">
        <v>2176</v>
      </c>
      <c r="M2180" t="s">
        <v>6125</v>
      </c>
      <c r="N2180" t="s">
        <v>254</v>
      </c>
      <c r="O2180" t="s">
        <v>568</v>
      </c>
    </row>
    <row r="2181" spans="1:15" x14ac:dyDescent="0.3">
      <c r="A2181" t="s">
        <v>2831</v>
      </c>
      <c r="B2181" t="s">
        <v>2831</v>
      </c>
      <c r="C2181" t="s">
        <v>6221</v>
      </c>
      <c r="D2181" s="47" t="s">
        <v>2509</v>
      </c>
      <c r="E2181" s="47">
        <v>43392.719663425923</v>
      </c>
      <c r="F2181" s="48">
        <v>4.333333333333333</v>
      </c>
      <c r="G2181" s="49">
        <v>50096</v>
      </c>
      <c r="H2181" t="s">
        <v>238</v>
      </c>
      <c r="I2181">
        <v>0</v>
      </c>
      <c r="J2181">
        <v>0</v>
      </c>
      <c r="K2181" t="s">
        <v>241</v>
      </c>
      <c r="L2181" t="s">
        <v>2160</v>
      </c>
      <c r="M2181" t="s">
        <v>6222</v>
      </c>
      <c r="N2181" t="s">
        <v>254</v>
      </c>
      <c r="O2181" t="s">
        <v>568</v>
      </c>
    </row>
    <row r="2182" spans="1:15" x14ac:dyDescent="0.3">
      <c r="A2182" t="s">
        <v>2831</v>
      </c>
      <c r="B2182" t="s">
        <v>2831</v>
      </c>
      <c r="C2182" t="s">
        <v>6552</v>
      </c>
      <c r="D2182" s="47" t="s">
        <v>5645</v>
      </c>
      <c r="E2182" s="47">
        <v>43404.741434872682</v>
      </c>
      <c r="F2182" s="48">
        <v>4.333333333333333</v>
      </c>
      <c r="G2182" s="49">
        <v>70454</v>
      </c>
      <c r="H2182" t="s">
        <v>238</v>
      </c>
      <c r="I2182">
        <v>0</v>
      </c>
      <c r="J2182">
        <v>0</v>
      </c>
      <c r="K2182" t="s">
        <v>241</v>
      </c>
      <c r="L2182" t="s">
        <v>2186</v>
      </c>
      <c r="M2182" t="s">
        <v>6553</v>
      </c>
      <c r="N2182" t="s">
        <v>254</v>
      </c>
      <c r="O2182" t="s">
        <v>568</v>
      </c>
    </row>
    <row r="2183" spans="1:15" x14ac:dyDescent="0.3">
      <c r="A2183" t="s">
        <v>2831</v>
      </c>
      <c r="B2183" t="s">
        <v>2831</v>
      </c>
      <c r="C2183" t="s">
        <v>6838</v>
      </c>
      <c r="D2183" s="47" t="s">
        <v>5577</v>
      </c>
      <c r="E2183" s="47">
        <v>43377.726189004628</v>
      </c>
      <c r="F2183" s="48">
        <v>4.333333333333333</v>
      </c>
      <c r="G2183" s="49">
        <v>120175</v>
      </c>
      <c r="H2183" t="s">
        <v>238</v>
      </c>
      <c r="I2183">
        <v>0</v>
      </c>
      <c r="J2183">
        <v>0</v>
      </c>
      <c r="K2183" t="s">
        <v>242</v>
      </c>
      <c r="L2183" t="s">
        <v>2186</v>
      </c>
      <c r="M2183" t="s">
        <v>6839</v>
      </c>
      <c r="N2183" t="s">
        <v>254</v>
      </c>
      <c r="O2183" t="s">
        <v>568</v>
      </c>
    </row>
    <row r="2184" spans="1:15" x14ac:dyDescent="0.3">
      <c r="A2184" t="s">
        <v>2831</v>
      </c>
      <c r="B2184" t="s">
        <v>2831</v>
      </c>
      <c r="C2184" t="s">
        <v>6880</v>
      </c>
      <c r="D2184" s="47" t="s">
        <v>5546</v>
      </c>
      <c r="E2184" s="47">
        <v>43374.860787731479</v>
      </c>
      <c r="F2184" s="48">
        <v>4.333333333333333</v>
      </c>
      <c r="G2184" s="49">
        <v>48331</v>
      </c>
      <c r="H2184" t="s">
        <v>238</v>
      </c>
      <c r="I2184">
        <v>0</v>
      </c>
      <c r="J2184">
        <v>0</v>
      </c>
      <c r="K2184" t="s">
        <v>242</v>
      </c>
      <c r="L2184" t="s">
        <v>2186</v>
      </c>
      <c r="M2184" t="s">
        <v>6881</v>
      </c>
      <c r="N2184" t="s">
        <v>254</v>
      </c>
      <c r="O2184" t="s">
        <v>568</v>
      </c>
    </row>
    <row r="2185" spans="1:15" x14ac:dyDescent="0.3">
      <c r="A2185" t="s">
        <v>2831</v>
      </c>
      <c r="B2185" t="s">
        <v>2831</v>
      </c>
      <c r="C2185" t="s">
        <v>7211</v>
      </c>
      <c r="D2185" s="47" t="s">
        <v>2697</v>
      </c>
      <c r="E2185" s="47">
        <v>43374.867563113425</v>
      </c>
      <c r="F2185" s="48">
        <v>4.333333333333333</v>
      </c>
      <c r="G2185" s="49">
        <v>63960</v>
      </c>
      <c r="H2185" t="s">
        <v>238</v>
      </c>
      <c r="I2185">
        <v>0</v>
      </c>
      <c r="J2185">
        <v>0</v>
      </c>
      <c r="K2185" t="s">
        <v>246</v>
      </c>
      <c r="L2185" t="s">
        <v>2160</v>
      </c>
      <c r="M2185" t="s">
        <v>7212</v>
      </c>
      <c r="N2185" t="s">
        <v>254</v>
      </c>
      <c r="O2185" t="s">
        <v>568</v>
      </c>
    </row>
    <row r="2186" spans="1:15" x14ac:dyDescent="0.3">
      <c r="A2186" t="s">
        <v>2831</v>
      </c>
      <c r="B2186" t="s">
        <v>2831</v>
      </c>
      <c r="C2186" t="s">
        <v>7346</v>
      </c>
      <c r="D2186" s="47" t="s">
        <v>5527</v>
      </c>
      <c r="E2186" s="47">
        <v>43385.731284525464</v>
      </c>
      <c r="F2186" s="48">
        <v>4.333333333333333</v>
      </c>
      <c r="G2186" s="49">
        <v>169711</v>
      </c>
      <c r="H2186" t="s">
        <v>238</v>
      </c>
      <c r="I2186">
        <v>0</v>
      </c>
      <c r="J2186">
        <v>0</v>
      </c>
      <c r="K2186" t="s">
        <v>241</v>
      </c>
      <c r="L2186" t="s">
        <v>2186</v>
      </c>
      <c r="M2186" t="s">
        <v>7347</v>
      </c>
      <c r="N2186" t="s">
        <v>254</v>
      </c>
      <c r="O2186" t="s">
        <v>568</v>
      </c>
    </row>
    <row r="2187" spans="1:15" x14ac:dyDescent="0.3">
      <c r="A2187" t="s">
        <v>2831</v>
      </c>
      <c r="B2187" t="s">
        <v>2831</v>
      </c>
      <c r="C2187" t="s">
        <v>3196</v>
      </c>
      <c r="D2187" s="47" t="s">
        <v>2933</v>
      </c>
      <c r="E2187" s="47">
        <v>43386.475824918984</v>
      </c>
      <c r="F2187" s="48">
        <v>4.333333333333333</v>
      </c>
      <c r="G2187" s="49">
        <v>119310</v>
      </c>
      <c r="H2187" t="s">
        <v>238</v>
      </c>
      <c r="I2187">
        <v>0</v>
      </c>
      <c r="J2187">
        <v>0</v>
      </c>
      <c r="K2187" t="s">
        <v>246</v>
      </c>
      <c r="L2187" t="s">
        <v>2160</v>
      </c>
      <c r="M2187" t="s">
        <v>2941</v>
      </c>
      <c r="N2187" t="s">
        <v>254</v>
      </c>
      <c r="O2187" t="s">
        <v>568</v>
      </c>
    </row>
    <row r="2188" spans="1:15" x14ac:dyDescent="0.3">
      <c r="A2188" t="s">
        <v>2831</v>
      </c>
      <c r="B2188" t="s">
        <v>2831</v>
      </c>
      <c r="C2188" t="s">
        <v>5022</v>
      </c>
      <c r="D2188" s="47" t="s">
        <v>2658</v>
      </c>
      <c r="E2188" s="47">
        <v>43398.724101157408</v>
      </c>
      <c r="F2188" s="48">
        <v>4.333333333333333</v>
      </c>
      <c r="G2188" s="49">
        <v>31665</v>
      </c>
      <c r="H2188" t="s">
        <v>238</v>
      </c>
      <c r="I2188">
        <v>0</v>
      </c>
      <c r="J2188">
        <v>0</v>
      </c>
      <c r="K2188" t="s">
        <v>242</v>
      </c>
      <c r="L2188" t="s">
        <v>2173</v>
      </c>
      <c r="M2188" t="s">
        <v>5023</v>
      </c>
      <c r="N2188" t="s">
        <v>254</v>
      </c>
      <c r="O2188" t="s">
        <v>568</v>
      </c>
    </row>
    <row r="2189" spans="1:15" x14ac:dyDescent="0.3">
      <c r="A2189" t="s">
        <v>2831</v>
      </c>
      <c r="B2189" t="s">
        <v>2831</v>
      </c>
      <c r="C2189" t="s">
        <v>7564</v>
      </c>
      <c r="D2189" s="47" t="s">
        <v>5797</v>
      </c>
      <c r="E2189" s="47">
        <v>43374.728997337967</v>
      </c>
      <c r="F2189" s="48">
        <v>4.333333333333333</v>
      </c>
      <c r="G2189" s="49">
        <v>20392</v>
      </c>
      <c r="H2189" t="s">
        <v>238</v>
      </c>
      <c r="I2189">
        <v>0</v>
      </c>
      <c r="J2189">
        <v>0</v>
      </c>
      <c r="K2189" t="s">
        <v>242</v>
      </c>
      <c r="L2189" t="s">
        <v>2186</v>
      </c>
      <c r="M2189" t="s">
        <v>7565</v>
      </c>
      <c r="N2189" t="s">
        <v>254</v>
      </c>
      <c r="O2189" t="s">
        <v>568</v>
      </c>
    </row>
    <row r="2190" spans="1:15" x14ac:dyDescent="0.3">
      <c r="A2190" t="s">
        <v>2831</v>
      </c>
      <c r="B2190" t="s">
        <v>2831</v>
      </c>
      <c r="C2190" t="s">
        <v>8327</v>
      </c>
      <c r="D2190" s="47" t="s">
        <v>2706</v>
      </c>
      <c r="E2190" s="47">
        <v>43374.727678819443</v>
      </c>
      <c r="F2190" s="48">
        <v>4.333333333333333</v>
      </c>
      <c r="G2190" s="49">
        <v>75081</v>
      </c>
      <c r="H2190" t="s">
        <v>238</v>
      </c>
      <c r="I2190">
        <v>0</v>
      </c>
      <c r="J2190">
        <v>0</v>
      </c>
      <c r="K2190" t="s">
        <v>246</v>
      </c>
      <c r="L2190" t="s">
        <v>2160</v>
      </c>
      <c r="M2190" t="s">
        <v>8328</v>
      </c>
      <c r="N2190" t="s">
        <v>254</v>
      </c>
      <c r="O2190" t="s">
        <v>568</v>
      </c>
    </row>
    <row r="2191" spans="1:15" x14ac:dyDescent="0.3">
      <c r="A2191" t="s">
        <v>2831</v>
      </c>
      <c r="B2191" t="s">
        <v>2831</v>
      </c>
      <c r="C2191" t="s">
        <v>8420</v>
      </c>
      <c r="D2191" s="47" t="s">
        <v>5978</v>
      </c>
      <c r="E2191" s="47">
        <v>43374.728281793985</v>
      </c>
      <c r="F2191" s="48">
        <v>4.333333333333333</v>
      </c>
      <c r="G2191" s="49">
        <v>155131</v>
      </c>
      <c r="H2191" t="s">
        <v>238</v>
      </c>
      <c r="I2191">
        <v>0</v>
      </c>
      <c r="J2191">
        <v>0</v>
      </c>
      <c r="K2191" t="s">
        <v>246</v>
      </c>
      <c r="L2191" t="s">
        <v>2186</v>
      </c>
      <c r="M2191" t="s">
        <v>8421</v>
      </c>
      <c r="N2191" t="s">
        <v>254</v>
      </c>
      <c r="O2191" t="s">
        <v>568</v>
      </c>
    </row>
    <row r="2192" spans="1:15" x14ac:dyDescent="0.3">
      <c r="A2192" t="s">
        <v>2831</v>
      </c>
      <c r="B2192" t="s">
        <v>2831</v>
      </c>
      <c r="C2192" t="s">
        <v>8543</v>
      </c>
      <c r="D2192" s="47" t="s">
        <v>6698</v>
      </c>
      <c r="E2192" s="47">
        <v>43383.736709062498</v>
      </c>
      <c r="F2192" s="48">
        <v>4.333333333333333</v>
      </c>
      <c r="G2192" s="49">
        <v>124971</v>
      </c>
      <c r="H2192" t="s">
        <v>238</v>
      </c>
      <c r="I2192">
        <v>0</v>
      </c>
      <c r="J2192">
        <v>0</v>
      </c>
      <c r="K2192" t="s">
        <v>242</v>
      </c>
      <c r="L2192" t="s">
        <v>2186</v>
      </c>
      <c r="M2192" t="s">
        <v>8544</v>
      </c>
      <c r="N2192" t="s">
        <v>254</v>
      </c>
      <c r="O2192" t="s">
        <v>568</v>
      </c>
    </row>
    <row r="2193" spans="1:15" x14ac:dyDescent="0.3">
      <c r="A2193" t="s">
        <v>2831</v>
      </c>
      <c r="B2193" t="s">
        <v>2831</v>
      </c>
      <c r="C2193" t="s">
        <v>8677</v>
      </c>
      <c r="D2193" s="47" t="s">
        <v>5945</v>
      </c>
      <c r="E2193" s="47">
        <v>43402.77807172454</v>
      </c>
      <c r="F2193" s="48">
        <v>4.333333333333333</v>
      </c>
      <c r="G2193" s="49">
        <v>200140</v>
      </c>
      <c r="H2193" t="s">
        <v>249</v>
      </c>
      <c r="I2193">
        <v>0</v>
      </c>
      <c r="J2193">
        <v>0</v>
      </c>
      <c r="K2193" t="s">
        <v>236</v>
      </c>
      <c r="L2193" t="s">
        <v>2186</v>
      </c>
      <c r="M2193" t="s">
        <v>8678</v>
      </c>
      <c r="N2193" t="s">
        <v>254</v>
      </c>
      <c r="O2193" t="s">
        <v>568</v>
      </c>
    </row>
    <row r="2194" spans="1:15" x14ac:dyDescent="0.3">
      <c r="A2194" t="s">
        <v>2831</v>
      </c>
      <c r="B2194" t="s">
        <v>2831</v>
      </c>
      <c r="C2194" t="s">
        <v>8806</v>
      </c>
      <c r="D2194" s="47" t="s">
        <v>4375</v>
      </c>
      <c r="E2194" s="47">
        <v>43404.912330289349</v>
      </c>
      <c r="F2194" s="48">
        <v>4.333333333333333</v>
      </c>
      <c r="G2194" s="49">
        <v>90290</v>
      </c>
      <c r="H2194" t="s">
        <v>238</v>
      </c>
      <c r="I2194">
        <v>0</v>
      </c>
      <c r="J2194">
        <v>0</v>
      </c>
      <c r="K2194" t="s">
        <v>236</v>
      </c>
      <c r="L2194" t="s">
        <v>2173</v>
      </c>
      <c r="M2194" t="s">
        <v>8807</v>
      </c>
      <c r="N2194" t="s">
        <v>254</v>
      </c>
      <c r="O2194" t="s">
        <v>568</v>
      </c>
    </row>
    <row r="2195" spans="1:15" x14ac:dyDescent="0.3">
      <c r="A2195" t="s">
        <v>2831</v>
      </c>
      <c r="B2195" t="s">
        <v>2831</v>
      </c>
      <c r="C2195" t="s">
        <v>9189</v>
      </c>
      <c r="D2195" s="47" t="s">
        <v>5546</v>
      </c>
      <c r="E2195" s="47">
        <v>43403.707797685187</v>
      </c>
      <c r="F2195" s="48">
        <v>4.333333333333333</v>
      </c>
      <c r="G2195" s="49">
        <v>49006</v>
      </c>
      <c r="H2195" t="s">
        <v>249</v>
      </c>
      <c r="I2195">
        <v>0</v>
      </c>
      <c r="J2195">
        <v>0</v>
      </c>
      <c r="K2195" t="s">
        <v>241</v>
      </c>
      <c r="L2195" t="s">
        <v>2186</v>
      </c>
      <c r="M2195" t="s">
        <v>9190</v>
      </c>
      <c r="N2195" t="s">
        <v>2147</v>
      </c>
      <c r="O2195" t="s">
        <v>568</v>
      </c>
    </row>
    <row r="2196" spans="1:15" x14ac:dyDescent="0.3">
      <c r="A2196" t="s">
        <v>2831</v>
      </c>
      <c r="B2196" t="s">
        <v>2831</v>
      </c>
      <c r="C2196" t="s">
        <v>9494</v>
      </c>
      <c r="D2196" s="47" t="s">
        <v>5533</v>
      </c>
      <c r="E2196" s="47">
        <v>43392.742333298615</v>
      </c>
      <c r="F2196" s="48">
        <v>4.333333333333333</v>
      </c>
      <c r="G2196" s="49">
        <v>31898</v>
      </c>
      <c r="H2196" t="s">
        <v>249</v>
      </c>
      <c r="I2196">
        <v>0</v>
      </c>
      <c r="J2196">
        <v>0</v>
      </c>
      <c r="K2196" t="s">
        <v>242</v>
      </c>
      <c r="L2196" t="s">
        <v>2186</v>
      </c>
      <c r="M2196" t="s">
        <v>9495</v>
      </c>
      <c r="N2196" t="s">
        <v>254</v>
      </c>
      <c r="O2196" t="s">
        <v>568</v>
      </c>
    </row>
    <row r="2197" spans="1:15" x14ac:dyDescent="0.3">
      <c r="A2197" t="s">
        <v>2831</v>
      </c>
      <c r="B2197" t="s">
        <v>2831</v>
      </c>
      <c r="C2197" t="s">
        <v>9605</v>
      </c>
      <c r="D2197" s="47" t="s">
        <v>5489</v>
      </c>
      <c r="E2197" s="47">
        <v>43383.457249965279</v>
      </c>
      <c r="F2197" s="48">
        <v>4.333333333333333</v>
      </c>
      <c r="G2197" s="49">
        <v>100800</v>
      </c>
      <c r="H2197" t="s">
        <v>238</v>
      </c>
      <c r="I2197">
        <v>0</v>
      </c>
      <c r="J2197">
        <v>0</v>
      </c>
      <c r="K2197" t="s">
        <v>242</v>
      </c>
      <c r="L2197" t="s">
        <v>2186</v>
      </c>
      <c r="M2197" t="s">
        <v>9606</v>
      </c>
      <c r="N2197" t="s">
        <v>254</v>
      </c>
      <c r="O2197" t="s">
        <v>568</v>
      </c>
    </row>
    <row r="2198" spans="1:15" x14ac:dyDescent="0.3">
      <c r="A2198" t="s">
        <v>2831</v>
      </c>
      <c r="B2198" t="s">
        <v>2831</v>
      </c>
      <c r="C2198" t="s">
        <v>9661</v>
      </c>
      <c r="D2198" s="47" t="s">
        <v>5587</v>
      </c>
      <c r="E2198" s="47">
        <v>43396.699908101851</v>
      </c>
      <c r="F2198" s="48">
        <v>4.333333333333333</v>
      </c>
      <c r="G2198" s="49">
        <v>76412</v>
      </c>
      <c r="H2198" t="s">
        <v>238</v>
      </c>
      <c r="I2198">
        <v>0</v>
      </c>
      <c r="J2198">
        <v>0</v>
      </c>
      <c r="K2198" t="s">
        <v>242</v>
      </c>
      <c r="L2198" t="s">
        <v>2186</v>
      </c>
      <c r="M2198" t="s">
        <v>9662</v>
      </c>
      <c r="N2198" t="s">
        <v>254</v>
      </c>
      <c r="O2198" t="s">
        <v>568</v>
      </c>
    </row>
    <row r="2199" spans="1:15" x14ac:dyDescent="0.3">
      <c r="A2199" t="s">
        <v>2831</v>
      </c>
      <c r="B2199" t="s">
        <v>2831</v>
      </c>
      <c r="C2199" t="s">
        <v>3012</v>
      </c>
      <c r="D2199" s="47" t="s">
        <v>2935</v>
      </c>
      <c r="E2199" s="47">
        <v>43374.768439780091</v>
      </c>
      <c r="F2199" s="48">
        <v>4.333333333333333</v>
      </c>
      <c r="G2199" s="49">
        <v>23541</v>
      </c>
      <c r="H2199" t="s">
        <v>238</v>
      </c>
      <c r="I2199">
        <v>0</v>
      </c>
      <c r="J2199">
        <v>0</v>
      </c>
      <c r="K2199" t="s">
        <v>246</v>
      </c>
      <c r="L2199" t="s">
        <v>2160</v>
      </c>
      <c r="M2199" t="s">
        <v>2936</v>
      </c>
      <c r="N2199" t="s">
        <v>254</v>
      </c>
      <c r="O2199" t="s">
        <v>568</v>
      </c>
    </row>
    <row r="2200" spans="1:15" x14ac:dyDescent="0.3">
      <c r="A2200" t="s">
        <v>2831</v>
      </c>
      <c r="B2200" t="s">
        <v>2831</v>
      </c>
      <c r="C2200" t="s">
        <v>9776</v>
      </c>
      <c r="D2200" s="47" t="s">
        <v>6087</v>
      </c>
      <c r="E2200" s="47">
        <v>43383.7375559375</v>
      </c>
      <c r="F2200" s="48">
        <v>4.333333333333333</v>
      </c>
      <c r="G2200" s="49">
        <v>109934</v>
      </c>
      <c r="H2200" t="s">
        <v>238</v>
      </c>
      <c r="I2200">
        <v>0</v>
      </c>
      <c r="J2200">
        <v>0</v>
      </c>
      <c r="K2200" t="s">
        <v>242</v>
      </c>
      <c r="L2200" t="s">
        <v>2186</v>
      </c>
      <c r="M2200" t="s">
        <v>9777</v>
      </c>
      <c r="N2200" t="s">
        <v>254</v>
      </c>
      <c r="O2200" t="s">
        <v>568</v>
      </c>
    </row>
    <row r="2201" spans="1:15" x14ac:dyDescent="0.3">
      <c r="A2201" t="s">
        <v>2831</v>
      </c>
      <c r="B2201" t="s">
        <v>2831</v>
      </c>
      <c r="C2201" t="s">
        <v>4970</v>
      </c>
      <c r="D2201" s="47" t="s">
        <v>2633</v>
      </c>
      <c r="E2201" s="47">
        <v>43404.773344791669</v>
      </c>
      <c r="F2201" s="48">
        <v>4.333333333333333</v>
      </c>
      <c r="G2201" s="49">
        <v>39572</v>
      </c>
      <c r="H2201" t="s">
        <v>238</v>
      </c>
      <c r="I2201">
        <v>0</v>
      </c>
      <c r="J2201">
        <v>0</v>
      </c>
      <c r="K2201" t="s">
        <v>246</v>
      </c>
      <c r="L2201" t="s">
        <v>2176</v>
      </c>
      <c r="M2201" t="s">
        <v>4971</v>
      </c>
      <c r="N2201" t="s">
        <v>254</v>
      </c>
      <c r="O2201" t="s">
        <v>568</v>
      </c>
    </row>
    <row r="2202" spans="1:15" x14ac:dyDescent="0.3">
      <c r="A2202" t="s">
        <v>2831</v>
      </c>
      <c r="B2202" t="s">
        <v>2831</v>
      </c>
      <c r="C2202" t="s">
        <v>9793</v>
      </c>
      <c r="D2202" s="47" t="s">
        <v>2515</v>
      </c>
      <c r="E2202" s="47">
        <v>43374.834257951392</v>
      </c>
      <c r="F2202" s="48">
        <v>4.333333333333333</v>
      </c>
      <c r="G2202" s="49">
        <v>62703</v>
      </c>
      <c r="H2202" t="s">
        <v>238</v>
      </c>
      <c r="I2202">
        <v>0</v>
      </c>
      <c r="J2202">
        <v>0</v>
      </c>
      <c r="K2202" t="s">
        <v>246</v>
      </c>
      <c r="L2202" t="s">
        <v>2160</v>
      </c>
      <c r="M2202" t="s">
        <v>9794</v>
      </c>
      <c r="N2202" t="s">
        <v>254</v>
      </c>
      <c r="O2202" t="s">
        <v>568</v>
      </c>
    </row>
    <row r="2203" spans="1:15" x14ac:dyDescent="0.3">
      <c r="A2203" t="s">
        <v>2831</v>
      </c>
      <c r="B2203" t="s">
        <v>2831</v>
      </c>
      <c r="C2203" t="s">
        <v>9811</v>
      </c>
      <c r="D2203" s="47" t="s">
        <v>2612</v>
      </c>
      <c r="E2203" s="47">
        <v>43400.497029247686</v>
      </c>
      <c r="F2203" s="48">
        <v>4.333333333333333</v>
      </c>
      <c r="G2203" s="49">
        <v>145131</v>
      </c>
      <c r="H2203" t="s">
        <v>238</v>
      </c>
      <c r="I2203">
        <v>0</v>
      </c>
      <c r="J2203">
        <v>0</v>
      </c>
      <c r="K2203" t="s">
        <v>242</v>
      </c>
      <c r="L2203" t="s">
        <v>2160</v>
      </c>
      <c r="M2203" t="s">
        <v>9812</v>
      </c>
      <c r="N2203" t="s">
        <v>254</v>
      </c>
      <c r="O2203" t="s">
        <v>568</v>
      </c>
    </row>
    <row r="2204" spans="1:15" x14ac:dyDescent="0.3">
      <c r="A2204" t="s">
        <v>2831</v>
      </c>
      <c r="B2204" t="s">
        <v>2831</v>
      </c>
      <c r="C2204" t="s">
        <v>9901</v>
      </c>
      <c r="D2204" s="47" t="s">
        <v>2651</v>
      </c>
      <c r="E2204" s="47">
        <v>43404.546890625003</v>
      </c>
      <c r="F2204" s="48">
        <v>4.333333333333333</v>
      </c>
      <c r="G2204" s="49">
        <v>77684</v>
      </c>
      <c r="H2204" t="s">
        <v>249</v>
      </c>
      <c r="I2204">
        <v>0</v>
      </c>
      <c r="J2204">
        <v>0</v>
      </c>
      <c r="K2204" t="s">
        <v>242</v>
      </c>
      <c r="L2204" t="s">
        <v>1535</v>
      </c>
      <c r="M2204" t="s">
        <v>1535</v>
      </c>
      <c r="N2204" t="s">
        <v>254</v>
      </c>
      <c r="O2204" t="s">
        <v>568</v>
      </c>
    </row>
    <row r="2205" spans="1:15" x14ac:dyDescent="0.3">
      <c r="A2205" t="s">
        <v>2831</v>
      </c>
      <c r="B2205" t="s">
        <v>2831</v>
      </c>
      <c r="C2205" t="s">
        <v>9950</v>
      </c>
      <c r="D2205" s="47" t="s">
        <v>5832</v>
      </c>
      <c r="E2205" s="47">
        <v>43388.678077546298</v>
      </c>
      <c r="F2205" s="48">
        <v>4.333333333333333</v>
      </c>
      <c r="G2205" s="49">
        <v>117044</v>
      </c>
      <c r="H2205" t="s">
        <v>249</v>
      </c>
      <c r="I2205">
        <v>0</v>
      </c>
      <c r="J2205">
        <v>0</v>
      </c>
      <c r="K2205" t="s">
        <v>242</v>
      </c>
      <c r="L2205" t="s">
        <v>1535</v>
      </c>
      <c r="M2205" t="s">
        <v>1535</v>
      </c>
      <c r="N2205" t="s">
        <v>254</v>
      </c>
      <c r="O2205" t="s">
        <v>568</v>
      </c>
    </row>
    <row r="2206" spans="1:15" x14ac:dyDescent="0.3">
      <c r="A2206" t="s">
        <v>2831</v>
      </c>
      <c r="B2206" t="s">
        <v>2831</v>
      </c>
      <c r="C2206" t="s">
        <v>9968</v>
      </c>
      <c r="D2206" s="47" t="s">
        <v>5639</v>
      </c>
      <c r="E2206" s="47">
        <v>43403.786811493053</v>
      </c>
      <c r="F2206" s="48">
        <v>4.333333333333333</v>
      </c>
      <c r="G2206" s="49">
        <v>75599</v>
      </c>
      <c r="H2206" t="s">
        <v>249</v>
      </c>
      <c r="I2206">
        <v>0</v>
      </c>
      <c r="J2206">
        <v>0</v>
      </c>
      <c r="K2206" t="s">
        <v>242</v>
      </c>
      <c r="L2206" t="s">
        <v>1535</v>
      </c>
      <c r="M2206" t="s">
        <v>1535</v>
      </c>
      <c r="N2206" t="s">
        <v>254</v>
      </c>
      <c r="O2206" t="s">
        <v>568</v>
      </c>
    </row>
    <row r="2207" spans="1:15" x14ac:dyDescent="0.3">
      <c r="A2207" t="s">
        <v>2831</v>
      </c>
      <c r="B2207" t="s">
        <v>2831</v>
      </c>
      <c r="C2207" t="s">
        <v>10039</v>
      </c>
      <c r="D2207" s="47" t="s">
        <v>5492</v>
      </c>
      <c r="E2207" s="47">
        <v>43382.689121493058</v>
      </c>
      <c r="F2207" s="48">
        <v>4.333333333333333</v>
      </c>
      <c r="G2207" s="49">
        <v>151999</v>
      </c>
      <c r="H2207" t="s">
        <v>249</v>
      </c>
      <c r="I2207">
        <v>0</v>
      </c>
      <c r="J2207">
        <v>0</v>
      </c>
      <c r="K2207" t="s">
        <v>242</v>
      </c>
      <c r="L2207" t="s">
        <v>1535</v>
      </c>
      <c r="M2207" t="s">
        <v>1535</v>
      </c>
      <c r="N2207" t="s">
        <v>254</v>
      </c>
      <c r="O2207" t="s">
        <v>568</v>
      </c>
    </row>
    <row r="2208" spans="1:15" x14ac:dyDescent="0.3">
      <c r="A2208" t="s">
        <v>2831</v>
      </c>
      <c r="B2208" t="s">
        <v>2831</v>
      </c>
      <c r="C2208" t="s">
        <v>10106</v>
      </c>
      <c r="D2208" s="47" t="s">
        <v>5527</v>
      </c>
      <c r="E2208" s="47">
        <v>43384.656288854167</v>
      </c>
      <c r="F2208" s="48">
        <v>4.333333333333333</v>
      </c>
      <c r="G2208" s="49">
        <v>75389</v>
      </c>
      <c r="H2208" t="s">
        <v>249</v>
      </c>
      <c r="I2208">
        <v>0</v>
      </c>
      <c r="J2208">
        <v>0</v>
      </c>
      <c r="K2208" t="s">
        <v>242</v>
      </c>
      <c r="L2208" t="s">
        <v>1535</v>
      </c>
      <c r="M2208" t="s">
        <v>1535</v>
      </c>
      <c r="N2208" t="s">
        <v>254</v>
      </c>
      <c r="O2208" t="s">
        <v>568</v>
      </c>
    </row>
    <row r="2209" spans="1:15" x14ac:dyDescent="0.3">
      <c r="A2209" t="s">
        <v>2831</v>
      </c>
      <c r="B2209" t="s">
        <v>2831</v>
      </c>
      <c r="C2209" t="s">
        <v>10237</v>
      </c>
      <c r="D2209" s="47" t="s">
        <v>2665</v>
      </c>
      <c r="E2209" s="47">
        <v>43398.638377928241</v>
      </c>
      <c r="F2209" s="48">
        <v>4.333333333333333</v>
      </c>
      <c r="G2209" s="49">
        <v>1573</v>
      </c>
      <c r="H2209" t="s">
        <v>238</v>
      </c>
      <c r="I2209">
        <v>0</v>
      </c>
      <c r="J2209">
        <v>0</v>
      </c>
      <c r="K2209" t="s">
        <v>242</v>
      </c>
      <c r="L2209" t="s">
        <v>2160</v>
      </c>
      <c r="M2209" t="s">
        <v>10238</v>
      </c>
      <c r="N2209" t="s">
        <v>254</v>
      </c>
      <c r="O2209" t="s">
        <v>568</v>
      </c>
    </row>
    <row r="2210" spans="1:15" x14ac:dyDescent="0.3">
      <c r="A2210" t="s">
        <v>2831</v>
      </c>
      <c r="B2210" t="s">
        <v>2831</v>
      </c>
      <c r="C2210" t="s">
        <v>3735</v>
      </c>
      <c r="D2210" s="47" t="s">
        <v>3416</v>
      </c>
      <c r="E2210" s="47">
        <v>43392.720453969909</v>
      </c>
      <c r="F2210" s="48">
        <v>4.333333333333333</v>
      </c>
      <c r="G2210" s="49">
        <v>223874</v>
      </c>
      <c r="H2210" t="s">
        <v>238</v>
      </c>
      <c r="I2210">
        <v>0</v>
      </c>
      <c r="J2210">
        <v>0</v>
      </c>
      <c r="K2210" t="s">
        <v>242</v>
      </c>
      <c r="L2210" t="s">
        <v>2186</v>
      </c>
      <c r="M2210" t="s">
        <v>3737</v>
      </c>
      <c r="N2210" t="s">
        <v>254</v>
      </c>
      <c r="O2210" t="s">
        <v>568</v>
      </c>
    </row>
    <row r="2211" spans="1:15" x14ac:dyDescent="0.3">
      <c r="A2211" t="s">
        <v>2831</v>
      </c>
      <c r="B2211" t="s">
        <v>2831</v>
      </c>
      <c r="C2211" t="s">
        <v>5310</v>
      </c>
      <c r="D2211" s="47" t="s">
        <v>2702</v>
      </c>
      <c r="E2211" s="47">
        <v>43374.729574224541</v>
      </c>
      <c r="F2211" s="48">
        <v>4.333333333333333</v>
      </c>
      <c r="G2211" s="49">
        <v>39124</v>
      </c>
      <c r="H2211" t="s">
        <v>238</v>
      </c>
      <c r="I2211">
        <v>0</v>
      </c>
      <c r="J2211">
        <v>0</v>
      </c>
      <c r="K2211" t="s">
        <v>246</v>
      </c>
      <c r="L2211" t="s">
        <v>2160</v>
      </c>
      <c r="M2211" t="s">
        <v>5311</v>
      </c>
      <c r="N2211" t="s">
        <v>254</v>
      </c>
      <c r="O2211" t="s">
        <v>568</v>
      </c>
    </row>
    <row r="2212" spans="1:15" x14ac:dyDescent="0.3">
      <c r="A2212" t="s">
        <v>2831</v>
      </c>
      <c r="B2212" t="s">
        <v>2831</v>
      </c>
      <c r="C2212" t="s">
        <v>10491</v>
      </c>
      <c r="D2212" s="47" t="s">
        <v>2617</v>
      </c>
      <c r="E2212" s="47">
        <v>43374.7303684375</v>
      </c>
      <c r="F2212" s="48">
        <v>4.333333333333333</v>
      </c>
      <c r="G2212" s="49">
        <v>61569</v>
      </c>
      <c r="H2212" t="s">
        <v>238</v>
      </c>
      <c r="I2212">
        <v>0</v>
      </c>
      <c r="J2212">
        <v>0</v>
      </c>
      <c r="K2212" t="s">
        <v>242</v>
      </c>
      <c r="L2212" t="s">
        <v>2160</v>
      </c>
      <c r="M2212" t="s">
        <v>10492</v>
      </c>
      <c r="N2212" t="s">
        <v>254</v>
      </c>
      <c r="O2212" t="s">
        <v>568</v>
      </c>
    </row>
    <row r="2213" spans="1:15" x14ac:dyDescent="0.3">
      <c r="A2213" t="s">
        <v>2831</v>
      </c>
      <c r="B2213" t="s">
        <v>2831</v>
      </c>
      <c r="C2213" t="s">
        <v>10652</v>
      </c>
      <c r="D2213" s="47" t="s">
        <v>5455</v>
      </c>
      <c r="E2213" s="47">
        <v>43397.29335871528</v>
      </c>
      <c r="F2213" s="48">
        <v>4.333333333333333</v>
      </c>
      <c r="G2213" s="49">
        <v>64585</v>
      </c>
      <c r="H2213" t="s">
        <v>249</v>
      </c>
      <c r="I2213">
        <v>0</v>
      </c>
      <c r="J2213">
        <v>0</v>
      </c>
      <c r="K2213" t="s">
        <v>246</v>
      </c>
      <c r="L2213" t="s">
        <v>2186</v>
      </c>
      <c r="M2213" t="s">
        <v>10653</v>
      </c>
      <c r="N2213" t="s">
        <v>254</v>
      </c>
      <c r="O2213" t="s">
        <v>568</v>
      </c>
    </row>
    <row r="2214" spans="1:15" x14ac:dyDescent="0.3">
      <c r="A2214" t="s">
        <v>2831</v>
      </c>
      <c r="B2214" t="s">
        <v>2831</v>
      </c>
      <c r="C2214" t="s">
        <v>10682</v>
      </c>
      <c r="D2214" s="47" t="s">
        <v>2484</v>
      </c>
      <c r="E2214" s="47">
        <v>43396.699204317127</v>
      </c>
      <c r="F2214" s="48">
        <v>4.333333333333333</v>
      </c>
      <c r="G2214" s="49">
        <v>172144</v>
      </c>
      <c r="H2214" t="s">
        <v>238</v>
      </c>
      <c r="I2214">
        <v>0</v>
      </c>
      <c r="J2214">
        <v>0</v>
      </c>
      <c r="K2214" t="s">
        <v>242</v>
      </c>
      <c r="L2214" t="s">
        <v>2160</v>
      </c>
      <c r="M2214" t="s">
        <v>10683</v>
      </c>
      <c r="N2214" t="s">
        <v>254</v>
      </c>
      <c r="O2214" t="s">
        <v>568</v>
      </c>
    </row>
    <row r="2215" spans="1:15" x14ac:dyDescent="0.3">
      <c r="A2215" t="s">
        <v>2831</v>
      </c>
      <c r="B2215" t="s">
        <v>2831</v>
      </c>
      <c r="C2215" t="s">
        <v>10694</v>
      </c>
      <c r="D2215" s="47" t="s">
        <v>5503</v>
      </c>
      <c r="E2215" s="47">
        <v>43389.725877118057</v>
      </c>
      <c r="F2215" s="48">
        <v>4.333333333333333</v>
      </c>
      <c r="G2215" s="49">
        <v>46175</v>
      </c>
      <c r="H2215" t="s">
        <v>238</v>
      </c>
      <c r="I2215">
        <v>0</v>
      </c>
      <c r="J2215">
        <v>0</v>
      </c>
      <c r="K2215" t="s">
        <v>246</v>
      </c>
      <c r="L2215" t="s">
        <v>2186</v>
      </c>
      <c r="M2215" t="s">
        <v>10695</v>
      </c>
      <c r="N2215" t="s">
        <v>254</v>
      </c>
      <c r="O2215" t="s">
        <v>568</v>
      </c>
    </row>
    <row r="2216" spans="1:15" x14ac:dyDescent="0.3">
      <c r="A2216" t="s">
        <v>2831</v>
      </c>
      <c r="B2216" t="s">
        <v>2831</v>
      </c>
      <c r="C2216" t="s">
        <v>5809</v>
      </c>
      <c r="D2216" s="47" t="s">
        <v>5810</v>
      </c>
      <c r="E2216" s="47">
        <v>43363.738941284719</v>
      </c>
      <c r="F2216" s="48">
        <v>4.416666666666667</v>
      </c>
      <c r="G2216" s="49">
        <v>320781</v>
      </c>
      <c r="H2216" t="s">
        <v>249</v>
      </c>
      <c r="I2216">
        <v>0</v>
      </c>
      <c r="J2216">
        <v>0</v>
      </c>
      <c r="K2216" t="s">
        <v>242</v>
      </c>
      <c r="L2216" t="s">
        <v>2186</v>
      </c>
      <c r="M2216" t="s">
        <v>5811</v>
      </c>
      <c r="N2216" t="s">
        <v>254</v>
      </c>
      <c r="O2216" t="s">
        <v>568</v>
      </c>
    </row>
    <row r="2217" spans="1:15" x14ac:dyDescent="0.3">
      <c r="A2217" t="s">
        <v>2831</v>
      </c>
      <c r="B2217" t="s">
        <v>2831</v>
      </c>
      <c r="C2217" t="s">
        <v>6239</v>
      </c>
      <c r="D2217" s="47" t="s">
        <v>6080</v>
      </c>
      <c r="E2217" s="47">
        <v>43368.733591898148</v>
      </c>
      <c r="F2217" s="48">
        <v>4.416666666666667</v>
      </c>
      <c r="G2217" s="49">
        <v>150675</v>
      </c>
      <c r="H2217" t="s">
        <v>238</v>
      </c>
      <c r="I2217">
        <v>0</v>
      </c>
      <c r="J2217">
        <v>0</v>
      </c>
      <c r="K2217" t="s">
        <v>246</v>
      </c>
      <c r="L2217" t="s">
        <v>2186</v>
      </c>
      <c r="M2217" t="s">
        <v>6240</v>
      </c>
      <c r="N2217" t="s">
        <v>254</v>
      </c>
      <c r="O2217" t="s">
        <v>568</v>
      </c>
    </row>
    <row r="2218" spans="1:15" x14ac:dyDescent="0.3">
      <c r="A2218" t="s">
        <v>2831</v>
      </c>
      <c r="B2218" t="s">
        <v>2831</v>
      </c>
      <c r="C2218" t="s">
        <v>3955</v>
      </c>
      <c r="D2218" s="47" t="s">
        <v>3411</v>
      </c>
      <c r="E2218" s="47">
        <v>43373.800918368055</v>
      </c>
      <c r="F2218" s="48">
        <v>4.416666666666667</v>
      </c>
      <c r="G2218" s="49">
        <v>81723</v>
      </c>
      <c r="H2218" t="s">
        <v>249</v>
      </c>
      <c r="I2218">
        <v>0</v>
      </c>
      <c r="J2218">
        <v>0</v>
      </c>
      <c r="K2218" t="s">
        <v>246</v>
      </c>
      <c r="L2218" t="s">
        <v>2186</v>
      </c>
      <c r="M2218" t="s">
        <v>3957</v>
      </c>
      <c r="N2218" t="s">
        <v>254</v>
      </c>
      <c r="O2218" t="s">
        <v>568</v>
      </c>
    </row>
    <row r="2219" spans="1:15" x14ac:dyDescent="0.3">
      <c r="A2219" t="s">
        <v>2831</v>
      </c>
      <c r="B2219" t="s">
        <v>2831</v>
      </c>
      <c r="C2219" t="s">
        <v>6303</v>
      </c>
      <c r="D2219" s="47" t="s">
        <v>5674</v>
      </c>
      <c r="E2219" s="47">
        <v>43350.719312002315</v>
      </c>
      <c r="F2219" s="48">
        <v>4.416666666666667</v>
      </c>
      <c r="G2219" s="49">
        <v>89923</v>
      </c>
      <c r="H2219" t="s">
        <v>238</v>
      </c>
      <c r="I2219">
        <v>0</v>
      </c>
      <c r="J2219">
        <v>0</v>
      </c>
      <c r="K2219" t="s">
        <v>241</v>
      </c>
      <c r="L2219" t="s">
        <v>2186</v>
      </c>
      <c r="M2219" t="s">
        <v>6304</v>
      </c>
      <c r="N2219" t="s">
        <v>254</v>
      </c>
      <c r="O2219" t="s">
        <v>568</v>
      </c>
    </row>
    <row r="2220" spans="1:15" x14ac:dyDescent="0.3">
      <c r="A2220" t="s">
        <v>2831</v>
      </c>
      <c r="B2220" t="s">
        <v>2831</v>
      </c>
      <c r="C2220" t="s">
        <v>3866</v>
      </c>
      <c r="D2220" s="47" t="s">
        <v>3364</v>
      </c>
      <c r="E2220" s="47">
        <v>43357.620302777781</v>
      </c>
      <c r="F2220" s="48">
        <v>4.416666666666667</v>
      </c>
      <c r="G2220" s="49">
        <v>121691</v>
      </c>
      <c r="H2220" t="s">
        <v>238</v>
      </c>
      <c r="I2220">
        <v>0</v>
      </c>
      <c r="J2220">
        <v>0</v>
      </c>
      <c r="K2220" t="s">
        <v>242</v>
      </c>
      <c r="L2220" t="s">
        <v>2186</v>
      </c>
      <c r="M2220" t="s">
        <v>3867</v>
      </c>
      <c r="N2220" t="s">
        <v>254</v>
      </c>
      <c r="O2220" t="s">
        <v>568</v>
      </c>
    </row>
    <row r="2221" spans="1:15" x14ac:dyDescent="0.3">
      <c r="A2221" t="s">
        <v>2831</v>
      </c>
      <c r="B2221" t="s">
        <v>2831</v>
      </c>
      <c r="C2221" t="s">
        <v>7221</v>
      </c>
      <c r="D2221" s="47" t="s">
        <v>6252</v>
      </c>
      <c r="E2221" s="47">
        <v>43362.685707951387</v>
      </c>
      <c r="F2221" s="48">
        <v>4.416666666666667</v>
      </c>
      <c r="G2221" s="49">
        <v>100117</v>
      </c>
      <c r="H2221" t="s">
        <v>238</v>
      </c>
      <c r="I2221">
        <v>0</v>
      </c>
      <c r="J2221">
        <v>0</v>
      </c>
      <c r="K2221" t="s">
        <v>241</v>
      </c>
      <c r="L2221" t="s">
        <v>2186</v>
      </c>
      <c r="M2221" t="s">
        <v>7222</v>
      </c>
      <c r="N2221" t="s">
        <v>254</v>
      </c>
      <c r="O2221" t="s">
        <v>568</v>
      </c>
    </row>
    <row r="2222" spans="1:15" x14ac:dyDescent="0.3">
      <c r="A2222" t="s">
        <v>2831</v>
      </c>
      <c r="B2222" t="s">
        <v>2831</v>
      </c>
      <c r="C2222" t="s">
        <v>7436</v>
      </c>
      <c r="D2222" s="47" t="s">
        <v>5817</v>
      </c>
      <c r="E2222" s="47">
        <v>43356.697853356483</v>
      </c>
      <c r="F2222" s="48">
        <v>4.416666666666667</v>
      </c>
      <c r="G2222" s="49">
        <v>43063</v>
      </c>
      <c r="H2222" t="s">
        <v>238</v>
      </c>
      <c r="I2222">
        <v>0</v>
      </c>
      <c r="J2222">
        <v>0</v>
      </c>
      <c r="K2222" t="s">
        <v>246</v>
      </c>
      <c r="L2222" t="s">
        <v>2186</v>
      </c>
      <c r="M2222" t="s">
        <v>7437</v>
      </c>
      <c r="N2222" t="s">
        <v>254</v>
      </c>
      <c r="O2222" t="s">
        <v>568</v>
      </c>
    </row>
    <row r="2223" spans="1:15" x14ac:dyDescent="0.3">
      <c r="A2223" t="s">
        <v>2831</v>
      </c>
      <c r="B2223" t="s">
        <v>2831</v>
      </c>
      <c r="C2223" t="s">
        <v>8096</v>
      </c>
      <c r="D2223" s="47" t="s">
        <v>6087</v>
      </c>
      <c r="E2223" s="47">
        <v>43361.70301380787</v>
      </c>
      <c r="F2223" s="48">
        <v>4.416666666666667</v>
      </c>
      <c r="G2223" s="49">
        <v>70681</v>
      </c>
      <c r="H2223" t="s">
        <v>238</v>
      </c>
      <c r="I2223">
        <v>0</v>
      </c>
      <c r="J2223">
        <v>0</v>
      </c>
      <c r="K2223" t="s">
        <v>246</v>
      </c>
      <c r="L2223" t="s">
        <v>2186</v>
      </c>
      <c r="M2223" t="s">
        <v>8097</v>
      </c>
      <c r="N2223" t="s">
        <v>254</v>
      </c>
      <c r="O2223" t="s">
        <v>568</v>
      </c>
    </row>
    <row r="2224" spans="1:15" x14ac:dyDescent="0.3">
      <c r="A2224" t="s">
        <v>2831</v>
      </c>
      <c r="B2224" t="s">
        <v>2831</v>
      </c>
      <c r="C2224" t="s">
        <v>3259</v>
      </c>
      <c r="D2224" s="47" t="s">
        <v>2945</v>
      </c>
      <c r="E2224" s="47">
        <v>43362.685863969906</v>
      </c>
      <c r="F2224" s="48">
        <v>4.416666666666667</v>
      </c>
      <c r="G2224" s="49">
        <v>42172</v>
      </c>
      <c r="H2224" t="s">
        <v>238</v>
      </c>
      <c r="I2224">
        <v>0</v>
      </c>
      <c r="J2224">
        <v>0</v>
      </c>
      <c r="K2224" t="s">
        <v>242</v>
      </c>
      <c r="L2224" t="s">
        <v>2160</v>
      </c>
      <c r="M2224" t="s">
        <v>2936</v>
      </c>
      <c r="N2224" t="s">
        <v>254</v>
      </c>
      <c r="O2224" t="s">
        <v>568</v>
      </c>
    </row>
    <row r="2225" spans="1:15" x14ac:dyDescent="0.3">
      <c r="A2225" t="s">
        <v>2831</v>
      </c>
      <c r="B2225" t="s">
        <v>2831</v>
      </c>
      <c r="C2225" t="s">
        <v>8215</v>
      </c>
      <c r="D2225" s="47" t="s">
        <v>2483</v>
      </c>
      <c r="E2225" s="47">
        <v>43371.77342056713</v>
      </c>
      <c r="F2225" s="48">
        <v>4.416666666666667</v>
      </c>
      <c r="G2225" s="49">
        <v>56721</v>
      </c>
      <c r="H2225" t="s">
        <v>238</v>
      </c>
      <c r="I2225">
        <v>0</v>
      </c>
      <c r="J2225">
        <v>0</v>
      </c>
      <c r="K2225" t="s">
        <v>242</v>
      </c>
      <c r="L2225" t="s">
        <v>2160</v>
      </c>
      <c r="M2225" t="s">
        <v>8216</v>
      </c>
      <c r="N2225" t="s">
        <v>254</v>
      </c>
      <c r="O2225" t="s">
        <v>568</v>
      </c>
    </row>
    <row r="2226" spans="1:15" x14ac:dyDescent="0.3">
      <c r="A2226" t="s">
        <v>2831</v>
      </c>
      <c r="B2226" t="s">
        <v>2831</v>
      </c>
      <c r="C2226" t="s">
        <v>3593</v>
      </c>
      <c r="D2226" s="47" t="s">
        <v>3356</v>
      </c>
      <c r="E2226" s="47">
        <v>43371.664564236111</v>
      </c>
      <c r="F2226" s="48">
        <v>4.416666666666667</v>
      </c>
      <c r="G2226" s="49">
        <v>59588</v>
      </c>
      <c r="H2226" t="s">
        <v>249</v>
      </c>
      <c r="I2226">
        <v>0</v>
      </c>
      <c r="J2226">
        <v>0</v>
      </c>
      <c r="K2226" t="s">
        <v>242</v>
      </c>
      <c r="L2226" t="s">
        <v>2186</v>
      </c>
      <c r="M2226" t="s">
        <v>3594</v>
      </c>
      <c r="N2226" t="s">
        <v>254</v>
      </c>
      <c r="O2226" t="s">
        <v>568</v>
      </c>
    </row>
    <row r="2227" spans="1:15" x14ac:dyDescent="0.3">
      <c r="A2227" t="s">
        <v>2831</v>
      </c>
      <c r="B2227" t="s">
        <v>2831</v>
      </c>
      <c r="C2227" t="s">
        <v>4902</v>
      </c>
      <c r="D2227" s="47" t="s">
        <v>2666</v>
      </c>
      <c r="E2227" s="47">
        <v>43371.775055011574</v>
      </c>
      <c r="F2227" s="48">
        <v>4.416666666666667</v>
      </c>
      <c r="G2227" s="49">
        <v>81333</v>
      </c>
      <c r="H2227" t="s">
        <v>238</v>
      </c>
      <c r="I2227">
        <v>0</v>
      </c>
      <c r="J2227">
        <v>0</v>
      </c>
      <c r="K2227" t="s">
        <v>242</v>
      </c>
      <c r="L2227" t="s">
        <v>2186</v>
      </c>
      <c r="M2227" t="s">
        <v>4903</v>
      </c>
      <c r="N2227" t="s">
        <v>254</v>
      </c>
      <c r="O2227" t="s">
        <v>568</v>
      </c>
    </row>
    <row r="2228" spans="1:15" x14ac:dyDescent="0.3">
      <c r="A2228" t="s">
        <v>2831</v>
      </c>
      <c r="B2228" t="s">
        <v>2831</v>
      </c>
      <c r="C2228" t="s">
        <v>3041</v>
      </c>
      <c r="D2228" s="47" t="s">
        <v>2933</v>
      </c>
      <c r="E2228" s="47">
        <v>43363.743293981483</v>
      </c>
      <c r="F2228" s="48">
        <v>4.416666666666667</v>
      </c>
      <c r="G2228" s="49">
        <v>120729</v>
      </c>
      <c r="H2228" t="s">
        <v>238</v>
      </c>
      <c r="I2228">
        <v>0</v>
      </c>
      <c r="J2228">
        <v>0</v>
      </c>
      <c r="K2228" t="s">
        <v>246</v>
      </c>
      <c r="L2228" t="s">
        <v>2160</v>
      </c>
      <c r="M2228" t="s">
        <v>2925</v>
      </c>
      <c r="N2228" t="s">
        <v>254</v>
      </c>
      <c r="O2228" t="s">
        <v>568</v>
      </c>
    </row>
    <row r="2229" spans="1:15" x14ac:dyDescent="0.3">
      <c r="A2229" t="s">
        <v>2831</v>
      </c>
      <c r="B2229" t="s">
        <v>2831</v>
      </c>
      <c r="C2229" t="s">
        <v>5231</v>
      </c>
      <c r="D2229" s="47" t="s">
        <v>2672</v>
      </c>
      <c r="E2229" s="47">
        <v>43362.686611886573</v>
      </c>
      <c r="F2229" s="48">
        <v>4.416666666666667</v>
      </c>
      <c r="G2229" s="49">
        <v>49480</v>
      </c>
      <c r="H2229" t="s">
        <v>238</v>
      </c>
      <c r="I2229">
        <v>0</v>
      </c>
      <c r="J2229">
        <v>0</v>
      </c>
      <c r="K2229" t="s">
        <v>246</v>
      </c>
      <c r="L2229" t="s">
        <v>2160</v>
      </c>
      <c r="M2229" t="s">
        <v>5232</v>
      </c>
      <c r="N2229" t="s">
        <v>254</v>
      </c>
      <c r="O2229" t="s">
        <v>568</v>
      </c>
    </row>
    <row r="2230" spans="1:15" x14ac:dyDescent="0.3">
      <c r="A2230" t="s">
        <v>2831</v>
      </c>
      <c r="B2230" t="s">
        <v>2831</v>
      </c>
      <c r="C2230" t="s">
        <v>8545</v>
      </c>
      <c r="D2230" s="47" t="s">
        <v>6203</v>
      </c>
      <c r="E2230" s="47">
        <v>43357.617405289355</v>
      </c>
      <c r="F2230" s="48">
        <v>4.416666666666667</v>
      </c>
      <c r="G2230" s="49">
        <v>40354</v>
      </c>
      <c r="H2230" t="s">
        <v>238</v>
      </c>
      <c r="I2230">
        <v>0</v>
      </c>
      <c r="J2230">
        <v>0</v>
      </c>
      <c r="K2230" t="s">
        <v>241</v>
      </c>
      <c r="L2230" t="s">
        <v>2186</v>
      </c>
      <c r="M2230" t="s">
        <v>8546</v>
      </c>
      <c r="N2230" t="s">
        <v>254</v>
      </c>
      <c r="O2230" t="s">
        <v>568</v>
      </c>
    </row>
    <row r="2231" spans="1:15" x14ac:dyDescent="0.3">
      <c r="A2231" t="s">
        <v>2831</v>
      </c>
      <c r="B2231" t="s">
        <v>2831</v>
      </c>
      <c r="C2231" t="s">
        <v>8551</v>
      </c>
      <c r="D2231" s="47" t="s">
        <v>5778</v>
      </c>
      <c r="E2231" s="47">
        <v>43346.721335335649</v>
      </c>
      <c r="F2231" s="48">
        <v>4.416666666666667</v>
      </c>
      <c r="G2231" s="49">
        <v>201236</v>
      </c>
      <c r="H2231" t="s">
        <v>238</v>
      </c>
      <c r="I2231">
        <v>0</v>
      </c>
      <c r="J2231">
        <v>0</v>
      </c>
      <c r="K2231" t="s">
        <v>241</v>
      </c>
      <c r="L2231" t="s">
        <v>2186</v>
      </c>
      <c r="M2231" t="s">
        <v>8552</v>
      </c>
      <c r="N2231" t="s">
        <v>254</v>
      </c>
      <c r="O2231" t="s">
        <v>568</v>
      </c>
    </row>
    <row r="2232" spans="1:15" x14ac:dyDescent="0.3">
      <c r="A2232" t="s">
        <v>2831</v>
      </c>
      <c r="B2232" t="s">
        <v>2831</v>
      </c>
      <c r="C2232" t="s">
        <v>4650</v>
      </c>
      <c r="D2232" s="47" t="s">
        <v>4582</v>
      </c>
      <c r="E2232" s="47">
        <v>43363.769538807872</v>
      </c>
      <c r="F2232" s="48">
        <v>4.416666666666667</v>
      </c>
      <c r="G2232" s="49">
        <v>15159</v>
      </c>
      <c r="H2232" t="s">
        <v>238</v>
      </c>
      <c r="I2232">
        <v>0</v>
      </c>
      <c r="J2232">
        <v>0</v>
      </c>
      <c r="K2232" t="s">
        <v>242</v>
      </c>
      <c r="L2232" t="s">
        <v>2173</v>
      </c>
      <c r="M2232" t="s">
        <v>4651</v>
      </c>
      <c r="N2232" t="s">
        <v>254</v>
      </c>
      <c r="O2232" t="s">
        <v>568</v>
      </c>
    </row>
    <row r="2233" spans="1:15" x14ac:dyDescent="0.3">
      <c r="A2233" t="s">
        <v>2831</v>
      </c>
      <c r="B2233" t="s">
        <v>2831</v>
      </c>
      <c r="C2233" t="s">
        <v>8912</v>
      </c>
      <c r="D2233" s="47" t="s">
        <v>2669</v>
      </c>
      <c r="E2233" s="47">
        <v>43371.59753579861</v>
      </c>
      <c r="F2233" s="48">
        <v>4.416666666666667</v>
      </c>
      <c r="G2233" s="49">
        <v>100000</v>
      </c>
      <c r="H2233" t="s">
        <v>238</v>
      </c>
      <c r="I2233">
        <v>0</v>
      </c>
      <c r="J2233">
        <v>0</v>
      </c>
      <c r="K2233" t="s">
        <v>241</v>
      </c>
      <c r="L2233" t="s">
        <v>2173</v>
      </c>
      <c r="M2233" t="s">
        <v>8913</v>
      </c>
      <c r="N2233" t="s">
        <v>254</v>
      </c>
      <c r="O2233" t="s">
        <v>568</v>
      </c>
    </row>
    <row r="2234" spans="1:15" x14ac:dyDescent="0.3">
      <c r="A2234" t="s">
        <v>2831</v>
      </c>
      <c r="B2234" t="s">
        <v>2831</v>
      </c>
      <c r="C2234" t="s">
        <v>9011</v>
      </c>
      <c r="D2234" s="47" t="s">
        <v>5731</v>
      </c>
      <c r="E2234" s="47">
        <v>43371.597389432871</v>
      </c>
      <c r="F2234" s="48">
        <v>4.416666666666667</v>
      </c>
      <c r="G2234" s="49">
        <v>83243</v>
      </c>
      <c r="H2234" t="s">
        <v>238</v>
      </c>
      <c r="I2234">
        <v>0</v>
      </c>
      <c r="J2234">
        <v>0</v>
      </c>
      <c r="K2234" t="s">
        <v>242</v>
      </c>
      <c r="L2234" t="s">
        <v>2186</v>
      </c>
      <c r="M2234" t="s">
        <v>9012</v>
      </c>
      <c r="N2234" t="s">
        <v>254</v>
      </c>
      <c r="O2234" t="s">
        <v>568</v>
      </c>
    </row>
    <row r="2235" spans="1:15" x14ac:dyDescent="0.3">
      <c r="A2235" t="s">
        <v>2831</v>
      </c>
      <c r="B2235" t="s">
        <v>2831</v>
      </c>
      <c r="C2235" t="s">
        <v>9034</v>
      </c>
      <c r="D2235" s="47" t="s">
        <v>5738</v>
      </c>
      <c r="E2235" s="47">
        <v>43362.67617121528</v>
      </c>
      <c r="F2235" s="48">
        <v>4.416666666666667</v>
      </c>
      <c r="G2235" s="49">
        <v>72468</v>
      </c>
      <c r="H2235" t="s">
        <v>249</v>
      </c>
      <c r="I2235">
        <v>0</v>
      </c>
      <c r="J2235">
        <v>0</v>
      </c>
      <c r="K2235" t="s">
        <v>246</v>
      </c>
      <c r="L2235" t="s">
        <v>2186</v>
      </c>
      <c r="M2235" t="s">
        <v>9035</v>
      </c>
      <c r="N2235" t="s">
        <v>254</v>
      </c>
      <c r="O2235" t="s">
        <v>568</v>
      </c>
    </row>
    <row r="2236" spans="1:15" x14ac:dyDescent="0.3">
      <c r="A2236" t="s">
        <v>2831</v>
      </c>
      <c r="B2236" t="s">
        <v>2831</v>
      </c>
      <c r="C2236" t="s">
        <v>9048</v>
      </c>
      <c r="D2236" s="47" t="s">
        <v>5497</v>
      </c>
      <c r="E2236" s="47">
        <v>43363.704282060186</v>
      </c>
      <c r="F2236" s="48">
        <v>4.416666666666667</v>
      </c>
      <c r="G2236" s="49">
        <v>33589</v>
      </c>
      <c r="H2236" t="s">
        <v>238</v>
      </c>
      <c r="I2236">
        <v>0</v>
      </c>
      <c r="J2236">
        <v>0</v>
      </c>
      <c r="K2236" t="s">
        <v>241</v>
      </c>
      <c r="L2236" t="s">
        <v>2186</v>
      </c>
      <c r="M2236" t="s">
        <v>9049</v>
      </c>
      <c r="N2236" t="s">
        <v>254</v>
      </c>
      <c r="O2236" t="s">
        <v>568</v>
      </c>
    </row>
    <row r="2237" spans="1:15" x14ac:dyDescent="0.3">
      <c r="A2237" t="s">
        <v>2831</v>
      </c>
      <c r="B2237" t="s">
        <v>2831</v>
      </c>
      <c r="C2237" t="s">
        <v>9151</v>
      </c>
      <c r="D2237" s="47" t="s">
        <v>5492</v>
      </c>
      <c r="E2237" s="47">
        <v>43346.721905937498</v>
      </c>
      <c r="F2237" s="48">
        <v>4.416666666666667</v>
      </c>
      <c r="G2237" s="49">
        <v>338534</v>
      </c>
      <c r="H2237" t="s">
        <v>238</v>
      </c>
      <c r="I2237">
        <v>0</v>
      </c>
      <c r="J2237">
        <v>0</v>
      </c>
      <c r="K2237" t="s">
        <v>242</v>
      </c>
      <c r="L2237" t="s">
        <v>2186</v>
      </c>
      <c r="M2237" t="s">
        <v>9152</v>
      </c>
      <c r="N2237" t="s">
        <v>254</v>
      </c>
      <c r="O2237" t="s">
        <v>568</v>
      </c>
    </row>
    <row r="2238" spans="1:15" x14ac:dyDescent="0.3">
      <c r="A2238" t="s">
        <v>2831</v>
      </c>
      <c r="B2238" t="s">
        <v>2831</v>
      </c>
      <c r="C2238" t="s">
        <v>9730</v>
      </c>
      <c r="D2238" s="47" t="s">
        <v>2642</v>
      </c>
      <c r="E2238" s="47">
        <v>43371.776255983794</v>
      </c>
      <c r="F2238" s="48">
        <v>4.416666666666667</v>
      </c>
      <c r="G2238" s="49">
        <v>156939</v>
      </c>
      <c r="H2238" t="s">
        <v>238</v>
      </c>
      <c r="I2238">
        <v>0</v>
      </c>
      <c r="J2238">
        <v>0</v>
      </c>
      <c r="K2238" t="s">
        <v>236</v>
      </c>
      <c r="L2238" t="s">
        <v>2160</v>
      </c>
      <c r="M2238" t="s">
        <v>4726</v>
      </c>
      <c r="N2238" t="s">
        <v>254</v>
      </c>
      <c r="O2238" t="s">
        <v>568</v>
      </c>
    </row>
    <row r="2239" spans="1:15" x14ac:dyDescent="0.3">
      <c r="A2239" t="s">
        <v>2831</v>
      </c>
      <c r="B2239" t="s">
        <v>2831</v>
      </c>
      <c r="C2239" t="s">
        <v>10252</v>
      </c>
      <c r="D2239" s="47" t="s">
        <v>6080</v>
      </c>
      <c r="E2239" s="47">
        <v>43350.719165590279</v>
      </c>
      <c r="F2239" s="48">
        <v>4.416666666666667</v>
      </c>
      <c r="G2239" s="49">
        <v>49581</v>
      </c>
      <c r="H2239" t="s">
        <v>238</v>
      </c>
      <c r="I2239">
        <v>0</v>
      </c>
      <c r="J2239">
        <v>0</v>
      </c>
      <c r="K2239" t="s">
        <v>246</v>
      </c>
      <c r="L2239" t="s">
        <v>2186</v>
      </c>
      <c r="M2239" t="s">
        <v>10253</v>
      </c>
      <c r="N2239" t="s">
        <v>254</v>
      </c>
      <c r="O2239" t="s">
        <v>568</v>
      </c>
    </row>
    <row r="2240" spans="1:15" x14ac:dyDescent="0.3">
      <c r="A2240" t="s">
        <v>2831</v>
      </c>
      <c r="B2240" t="s">
        <v>2831</v>
      </c>
      <c r="C2240" t="s">
        <v>10336</v>
      </c>
      <c r="D2240" s="47" t="s">
        <v>6203</v>
      </c>
      <c r="E2240" s="47">
        <v>43361.703177928241</v>
      </c>
      <c r="F2240" s="48">
        <v>4.416666666666667</v>
      </c>
      <c r="G2240" s="49">
        <v>46200</v>
      </c>
      <c r="H2240" t="s">
        <v>238</v>
      </c>
      <c r="I2240">
        <v>0</v>
      </c>
      <c r="J2240">
        <v>0</v>
      </c>
      <c r="K2240" t="s">
        <v>241</v>
      </c>
      <c r="L2240" t="s">
        <v>2186</v>
      </c>
      <c r="M2240" t="s">
        <v>10337</v>
      </c>
      <c r="N2240" t="s">
        <v>254</v>
      </c>
      <c r="O2240" t="s">
        <v>568</v>
      </c>
    </row>
    <row r="2241" spans="1:15" x14ac:dyDescent="0.3">
      <c r="A2241" t="s">
        <v>2831</v>
      </c>
      <c r="B2241" t="s">
        <v>2831</v>
      </c>
      <c r="C2241" t="s">
        <v>10646</v>
      </c>
      <c r="D2241" s="47" t="s">
        <v>2696</v>
      </c>
      <c r="E2241" s="47">
        <v>43349.722968599533</v>
      </c>
      <c r="F2241" s="48">
        <v>4.416666666666667</v>
      </c>
      <c r="G2241" s="49">
        <v>68094</v>
      </c>
      <c r="H2241" t="s">
        <v>238</v>
      </c>
      <c r="I2241">
        <v>0</v>
      </c>
      <c r="J2241">
        <v>0</v>
      </c>
      <c r="K2241" t="s">
        <v>241</v>
      </c>
      <c r="L2241" t="s">
        <v>2160</v>
      </c>
      <c r="M2241" t="s">
        <v>10647</v>
      </c>
      <c r="N2241" t="s">
        <v>254</v>
      </c>
      <c r="O2241" t="s">
        <v>568</v>
      </c>
    </row>
    <row r="2242" spans="1:15" x14ac:dyDescent="0.3">
      <c r="A2242" t="s">
        <v>2831</v>
      </c>
      <c r="B2242" t="s">
        <v>2831</v>
      </c>
      <c r="C2242" t="s">
        <v>6169</v>
      </c>
      <c r="D2242" s="47" t="s">
        <v>2509</v>
      </c>
      <c r="E2242" s="47">
        <v>43336.713718402774</v>
      </c>
      <c r="F2242" s="48">
        <v>4.5</v>
      </c>
      <c r="G2242" s="49">
        <v>115226</v>
      </c>
      <c r="H2242" t="s">
        <v>238</v>
      </c>
      <c r="I2242">
        <v>0</v>
      </c>
      <c r="J2242">
        <v>0</v>
      </c>
      <c r="K2242" t="s">
        <v>236</v>
      </c>
      <c r="L2242" t="s">
        <v>2176</v>
      </c>
      <c r="M2242" t="s">
        <v>6170</v>
      </c>
      <c r="N2242" t="s">
        <v>254</v>
      </c>
      <c r="O2242" t="s">
        <v>568</v>
      </c>
    </row>
    <row r="2243" spans="1:15" x14ac:dyDescent="0.3">
      <c r="A2243" t="s">
        <v>2831</v>
      </c>
      <c r="B2243" t="s">
        <v>2831</v>
      </c>
      <c r="C2243" t="s">
        <v>6202</v>
      </c>
      <c r="D2243" s="47" t="s">
        <v>6203</v>
      </c>
      <c r="E2243" s="47">
        <v>43325.714444872683</v>
      </c>
      <c r="F2243" s="48">
        <v>4.5</v>
      </c>
      <c r="G2243" s="49">
        <v>160336</v>
      </c>
      <c r="H2243" t="s">
        <v>238</v>
      </c>
      <c r="I2243">
        <v>0</v>
      </c>
      <c r="J2243">
        <v>0</v>
      </c>
      <c r="K2243" t="s">
        <v>241</v>
      </c>
      <c r="L2243" t="s">
        <v>2186</v>
      </c>
      <c r="M2243" t="s">
        <v>6204</v>
      </c>
      <c r="N2243" t="s">
        <v>254</v>
      </c>
      <c r="O2243" t="s">
        <v>568</v>
      </c>
    </row>
    <row r="2244" spans="1:15" x14ac:dyDescent="0.3">
      <c r="A2244" t="s">
        <v>2831</v>
      </c>
      <c r="B2244" t="s">
        <v>2831</v>
      </c>
      <c r="C2244" t="s">
        <v>6572</v>
      </c>
      <c r="D2244" s="47" t="s">
        <v>6361</v>
      </c>
      <c r="E2244" s="47">
        <v>43319.692745023145</v>
      </c>
      <c r="F2244" s="48">
        <v>4.5</v>
      </c>
      <c r="G2244" s="49">
        <v>67588</v>
      </c>
      <c r="H2244" t="s">
        <v>238</v>
      </c>
      <c r="I2244">
        <v>0</v>
      </c>
      <c r="J2244">
        <v>0</v>
      </c>
      <c r="K2244" t="s">
        <v>246</v>
      </c>
      <c r="L2244" t="s">
        <v>2186</v>
      </c>
      <c r="M2244" t="s">
        <v>6573</v>
      </c>
      <c r="N2244" t="s">
        <v>254</v>
      </c>
      <c r="O2244" t="s">
        <v>568</v>
      </c>
    </row>
    <row r="2245" spans="1:15" x14ac:dyDescent="0.3">
      <c r="A2245" t="s">
        <v>2831</v>
      </c>
      <c r="B2245" t="s">
        <v>2831</v>
      </c>
      <c r="C2245" t="s">
        <v>6673</v>
      </c>
      <c r="D2245" s="47" t="s">
        <v>6196</v>
      </c>
      <c r="E2245" s="47">
        <v>43343.803082060185</v>
      </c>
      <c r="F2245" s="48">
        <v>4.5</v>
      </c>
      <c r="G2245" s="49">
        <v>77168</v>
      </c>
      <c r="H2245" t="s">
        <v>238</v>
      </c>
      <c r="I2245">
        <v>0</v>
      </c>
      <c r="J2245">
        <v>0</v>
      </c>
      <c r="K2245" t="s">
        <v>241</v>
      </c>
      <c r="L2245" t="s">
        <v>2186</v>
      </c>
      <c r="M2245" t="s">
        <v>6674</v>
      </c>
      <c r="N2245" t="s">
        <v>254</v>
      </c>
      <c r="O2245" t="s">
        <v>568</v>
      </c>
    </row>
    <row r="2246" spans="1:15" x14ac:dyDescent="0.3">
      <c r="A2246" t="s">
        <v>2831</v>
      </c>
      <c r="B2246" t="s">
        <v>2831</v>
      </c>
      <c r="C2246" t="s">
        <v>4516</v>
      </c>
      <c r="D2246" s="47" t="s">
        <v>4356</v>
      </c>
      <c r="E2246" s="47">
        <v>43341.717042326389</v>
      </c>
      <c r="F2246" s="48">
        <v>4.5</v>
      </c>
      <c r="G2246" s="49">
        <v>37854</v>
      </c>
      <c r="H2246" t="s">
        <v>238</v>
      </c>
      <c r="I2246">
        <v>0</v>
      </c>
      <c r="J2246">
        <v>0</v>
      </c>
      <c r="K2246" t="s">
        <v>241</v>
      </c>
      <c r="L2246" t="s">
        <v>2160</v>
      </c>
      <c r="M2246" t="s">
        <v>4517</v>
      </c>
      <c r="N2246" t="s">
        <v>254</v>
      </c>
      <c r="O2246" t="s">
        <v>568</v>
      </c>
    </row>
    <row r="2247" spans="1:15" x14ac:dyDescent="0.3">
      <c r="A2247" t="s">
        <v>2831</v>
      </c>
      <c r="B2247" t="s">
        <v>2831</v>
      </c>
      <c r="C2247" t="s">
        <v>7091</v>
      </c>
      <c r="D2247" s="47" t="s">
        <v>6763</v>
      </c>
      <c r="E2247" s="47">
        <v>43329.711105555558</v>
      </c>
      <c r="F2247" s="48">
        <v>4.5</v>
      </c>
      <c r="G2247" s="49">
        <v>63893</v>
      </c>
      <c r="H2247" t="s">
        <v>238</v>
      </c>
      <c r="I2247">
        <v>0</v>
      </c>
      <c r="J2247">
        <v>0</v>
      </c>
      <c r="K2247" t="s">
        <v>236</v>
      </c>
      <c r="L2247" t="s">
        <v>2186</v>
      </c>
      <c r="M2247" t="s">
        <v>7092</v>
      </c>
      <c r="N2247" t="s">
        <v>254</v>
      </c>
      <c r="O2247" t="s">
        <v>568</v>
      </c>
    </row>
    <row r="2248" spans="1:15" x14ac:dyDescent="0.3">
      <c r="A2248" t="s">
        <v>2831</v>
      </c>
      <c r="B2248" t="s">
        <v>2831</v>
      </c>
      <c r="C2248" t="s">
        <v>7448</v>
      </c>
      <c r="D2248" s="47" t="s">
        <v>2618</v>
      </c>
      <c r="E2248" s="47">
        <v>43314.770405092589</v>
      </c>
      <c r="F2248" s="48">
        <v>4.5</v>
      </c>
      <c r="G2248" s="49">
        <v>89428</v>
      </c>
      <c r="H2248" t="s">
        <v>249</v>
      </c>
      <c r="I2248">
        <v>0</v>
      </c>
      <c r="J2248">
        <v>0</v>
      </c>
      <c r="K2248" t="s">
        <v>242</v>
      </c>
      <c r="L2248" t="s">
        <v>2160</v>
      </c>
      <c r="M2248" t="s">
        <v>7449</v>
      </c>
      <c r="N2248" t="s">
        <v>254</v>
      </c>
      <c r="O2248" t="s">
        <v>568</v>
      </c>
    </row>
    <row r="2249" spans="1:15" x14ac:dyDescent="0.3">
      <c r="A2249" t="s">
        <v>2831</v>
      </c>
      <c r="B2249" t="s">
        <v>2831</v>
      </c>
      <c r="C2249" t="s">
        <v>3740</v>
      </c>
      <c r="D2249" s="47" t="s">
        <v>3378</v>
      </c>
      <c r="E2249" s="47">
        <v>43326.631438113429</v>
      </c>
      <c r="F2249" s="48">
        <v>4.5</v>
      </c>
      <c r="G2249" s="49">
        <v>77532</v>
      </c>
      <c r="H2249" t="s">
        <v>238</v>
      </c>
      <c r="I2249">
        <v>0</v>
      </c>
      <c r="J2249">
        <v>0</v>
      </c>
      <c r="K2249" t="s">
        <v>236</v>
      </c>
      <c r="L2249" t="s">
        <v>2186</v>
      </c>
      <c r="M2249" t="s">
        <v>3741</v>
      </c>
      <c r="N2249" t="s">
        <v>254</v>
      </c>
      <c r="O2249" t="s">
        <v>568</v>
      </c>
    </row>
    <row r="2250" spans="1:15" x14ac:dyDescent="0.3">
      <c r="A2250" t="s">
        <v>2831</v>
      </c>
      <c r="B2250" t="s">
        <v>2831</v>
      </c>
      <c r="C2250" t="s">
        <v>4782</v>
      </c>
      <c r="D2250" s="47" t="s">
        <v>2708</v>
      </c>
      <c r="E2250" s="47">
        <v>43330.459054548613</v>
      </c>
      <c r="F2250" s="48">
        <v>4.5</v>
      </c>
      <c r="G2250" s="49">
        <v>46535</v>
      </c>
      <c r="H2250" t="s">
        <v>238</v>
      </c>
      <c r="I2250">
        <v>0</v>
      </c>
      <c r="J2250">
        <v>0</v>
      </c>
      <c r="K2250" t="s">
        <v>242</v>
      </c>
      <c r="L2250" t="s">
        <v>2160</v>
      </c>
      <c r="M2250" t="s">
        <v>4783</v>
      </c>
      <c r="N2250" t="s">
        <v>254</v>
      </c>
      <c r="O2250" t="s">
        <v>568</v>
      </c>
    </row>
    <row r="2251" spans="1:15" x14ac:dyDescent="0.3">
      <c r="A2251" t="s">
        <v>2831</v>
      </c>
      <c r="B2251" t="s">
        <v>2831</v>
      </c>
      <c r="C2251" t="s">
        <v>7952</v>
      </c>
      <c r="D2251" s="47" t="s">
        <v>5724</v>
      </c>
      <c r="E2251" s="47">
        <v>43342.621434224537</v>
      </c>
      <c r="F2251" s="48">
        <v>4.5</v>
      </c>
      <c r="G2251" s="49">
        <v>49670</v>
      </c>
      <c r="H2251" t="s">
        <v>238</v>
      </c>
      <c r="I2251">
        <v>0</v>
      </c>
      <c r="J2251">
        <v>0</v>
      </c>
      <c r="K2251" t="s">
        <v>242</v>
      </c>
      <c r="L2251" t="s">
        <v>2186</v>
      </c>
      <c r="M2251" t="s">
        <v>7953</v>
      </c>
      <c r="N2251" t="s">
        <v>254</v>
      </c>
      <c r="O2251" t="s">
        <v>568</v>
      </c>
    </row>
    <row r="2252" spans="1:15" x14ac:dyDescent="0.3">
      <c r="A2252" t="s">
        <v>2831</v>
      </c>
      <c r="B2252" t="s">
        <v>2831</v>
      </c>
      <c r="C2252" t="s">
        <v>8005</v>
      </c>
      <c r="D2252" s="47" t="s">
        <v>2500</v>
      </c>
      <c r="E2252" s="47">
        <v>43343.874622106479</v>
      </c>
      <c r="F2252" s="48">
        <v>4.5</v>
      </c>
      <c r="G2252" s="49">
        <v>30901</v>
      </c>
      <c r="H2252" t="s">
        <v>238</v>
      </c>
      <c r="I2252">
        <v>0</v>
      </c>
      <c r="J2252">
        <v>0</v>
      </c>
      <c r="K2252" t="s">
        <v>246</v>
      </c>
      <c r="L2252" t="s">
        <v>2176</v>
      </c>
      <c r="M2252" t="s">
        <v>8006</v>
      </c>
      <c r="N2252" t="s">
        <v>254</v>
      </c>
      <c r="O2252" t="s">
        <v>568</v>
      </c>
    </row>
    <row r="2253" spans="1:15" x14ac:dyDescent="0.3">
      <c r="A2253" t="s">
        <v>2831</v>
      </c>
      <c r="B2253" t="s">
        <v>2831</v>
      </c>
      <c r="C2253" t="s">
        <v>4400</v>
      </c>
      <c r="D2253" s="47" t="s">
        <v>4331</v>
      </c>
      <c r="E2253" s="47">
        <v>43319.697760648145</v>
      </c>
      <c r="F2253" s="48">
        <v>4.5</v>
      </c>
      <c r="G2253" s="49">
        <v>61445</v>
      </c>
      <c r="H2253" t="s">
        <v>249</v>
      </c>
      <c r="I2253">
        <v>0</v>
      </c>
      <c r="J2253">
        <v>0</v>
      </c>
      <c r="K2253" t="s">
        <v>242</v>
      </c>
      <c r="L2253" t="s">
        <v>2160</v>
      </c>
      <c r="M2253" t="s">
        <v>2925</v>
      </c>
      <c r="N2253" t="s">
        <v>254</v>
      </c>
      <c r="O2253" t="s">
        <v>568</v>
      </c>
    </row>
    <row r="2254" spans="1:15" x14ac:dyDescent="0.3">
      <c r="A2254" t="s">
        <v>2831</v>
      </c>
      <c r="B2254" t="s">
        <v>2831</v>
      </c>
      <c r="C2254" t="s">
        <v>8132</v>
      </c>
      <c r="D2254" s="47" t="s">
        <v>6295</v>
      </c>
      <c r="E2254" s="47">
        <v>43328.709198113429</v>
      </c>
      <c r="F2254" s="48">
        <v>4.5</v>
      </c>
      <c r="G2254" s="49">
        <v>10360</v>
      </c>
      <c r="H2254" t="s">
        <v>238</v>
      </c>
      <c r="I2254">
        <v>0</v>
      </c>
      <c r="J2254">
        <v>0</v>
      </c>
      <c r="K2254" t="s">
        <v>242</v>
      </c>
      <c r="L2254" t="s">
        <v>2160</v>
      </c>
      <c r="M2254" t="s">
        <v>8133</v>
      </c>
      <c r="N2254" t="s">
        <v>254</v>
      </c>
      <c r="O2254" t="s">
        <v>568</v>
      </c>
    </row>
    <row r="2255" spans="1:15" x14ac:dyDescent="0.3">
      <c r="A2255" t="s">
        <v>2831</v>
      </c>
      <c r="B2255" t="s">
        <v>2831</v>
      </c>
      <c r="C2255" t="s">
        <v>8199</v>
      </c>
      <c r="D2255" s="47" t="s">
        <v>2509</v>
      </c>
      <c r="E2255" s="47">
        <v>43328.709372372687</v>
      </c>
      <c r="F2255" s="48">
        <v>4.5</v>
      </c>
      <c r="G2255" s="49">
        <v>20721</v>
      </c>
      <c r="H2255" t="s">
        <v>238</v>
      </c>
      <c r="I2255">
        <v>0</v>
      </c>
      <c r="J2255">
        <v>0</v>
      </c>
      <c r="K2255" t="s">
        <v>236</v>
      </c>
      <c r="L2255" t="s">
        <v>2160</v>
      </c>
      <c r="M2255" t="s">
        <v>8200</v>
      </c>
      <c r="N2255" t="s">
        <v>254</v>
      </c>
      <c r="O2255" t="s">
        <v>568</v>
      </c>
    </row>
    <row r="2256" spans="1:15" x14ac:dyDescent="0.3">
      <c r="A2256" t="s">
        <v>2831</v>
      </c>
      <c r="B2256" t="s">
        <v>2831</v>
      </c>
      <c r="C2256" t="s">
        <v>8233</v>
      </c>
      <c r="D2256" s="47" t="s">
        <v>6252</v>
      </c>
      <c r="E2256" s="47">
        <v>43340.720383680557</v>
      </c>
      <c r="F2256" s="48">
        <v>4.5</v>
      </c>
      <c r="G2256" s="49">
        <v>119877</v>
      </c>
      <c r="H2256" t="s">
        <v>238</v>
      </c>
      <c r="I2256">
        <v>0</v>
      </c>
      <c r="J2256">
        <v>0</v>
      </c>
      <c r="K2256" t="s">
        <v>241</v>
      </c>
      <c r="L2256" t="s">
        <v>2186</v>
      </c>
      <c r="M2256" t="s">
        <v>8234</v>
      </c>
      <c r="N2256" t="s">
        <v>254</v>
      </c>
      <c r="O2256" t="s">
        <v>568</v>
      </c>
    </row>
    <row r="2257" spans="1:15" x14ac:dyDescent="0.3">
      <c r="A2257" t="s">
        <v>2831</v>
      </c>
      <c r="B2257" t="s">
        <v>2831</v>
      </c>
      <c r="C2257" t="s">
        <v>8264</v>
      </c>
      <c r="D2257" s="47" t="s">
        <v>6186</v>
      </c>
      <c r="E2257" s="47">
        <v>43329.71088958333</v>
      </c>
      <c r="F2257" s="48">
        <v>4.5</v>
      </c>
      <c r="G2257" s="49">
        <v>59506</v>
      </c>
      <c r="H2257" t="s">
        <v>238</v>
      </c>
      <c r="I2257">
        <v>0</v>
      </c>
      <c r="J2257">
        <v>0</v>
      </c>
      <c r="K2257" t="s">
        <v>241</v>
      </c>
      <c r="L2257" t="s">
        <v>2186</v>
      </c>
      <c r="M2257" t="s">
        <v>8265</v>
      </c>
      <c r="N2257" t="s">
        <v>254</v>
      </c>
      <c r="O2257" t="s">
        <v>568</v>
      </c>
    </row>
    <row r="2258" spans="1:15" x14ac:dyDescent="0.3">
      <c r="A2258" t="s">
        <v>2831</v>
      </c>
      <c r="B2258" t="s">
        <v>2831</v>
      </c>
      <c r="C2258" t="s">
        <v>3143</v>
      </c>
      <c r="D2258" s="47" t="s">
        <v>2935</v>
      </c>
      <c r="E2258" s="47">
        <v>43320.691844907407</v>
      </c>
      <c r="F2258" s="48">
        <v>4.5</v>
      </c>
      <c r="G2258" s="49">
        <v>100271</v>
      </c>
      <c r="H2258" t="s">
        <v>238</v>
      </c>
      <c r="I2258">
        <v>0</v>
      </c>
      <c r="J2258">
        <v>0</v>
      </c>
      <c r="K2258" t="s">
        <v>246</v>
      </c>
      <c r="L2258" t="s">
        <v>2160</v>
      </c>
      <c r="M2258" t="s">
        <v>2936</v>
      </c>
      <c r="N2258" t="s">
        <v>254</v>
      </c>
      <c r="O2258" t="s">
        <v>568</v>
      </c>
    </row>
    <row r="2259" spans="1:15" x14ac:dyDescent="0.3">
      <c r="A2259" t="s">
        <v>2831</v>
      </c>
      <c r="B2259" t="s">
        <v>2831</v>
      </c>
      <c r="C2259" t="s">
        <v>3016</v>
      </c>
      <c r="D2259" s="47" t="s">
        <v>3017</v>
      </c>
      <c r="E2259" s="47">
        <v>43330.466816203705</v>
      </c>
      <c r="F2259" s="48">
        <v>4.5</v>
      </c>
      <c r="G2259" s="49">
        <v>69779</v>
      </c>
      <c r="H2259" t="s">
        <v>249</v>
      </c>
      <c r="I2259">
        <v>0</v>
      </c>
      <c r="J2259">
        <v>0</v>
      </c>
      <c r="K2259" t="s">
        <v>241</v>
      </c>
      <c r="L2259" t="s">
        <v>2160</v>
      </c>
      <c r="M2259" t="s">
        <v>2936</v>
      </c>
      <c r="N2259" t="s">
        <v>254</v>
      </c>
      <c r="O2259" t="s">
        <v>568</v>
      </c>
    </row>
    <row r="2260" spans="1:15" x14ac:dyDescent="0.3">
      <c r="A2260" t="s">
        <v>2831</v>
      </c>
      <c r="B2260" t="s">
        <v>2831</v>
      </c>
      <c r="C2260" t="s">
        <v>3210</v>
      </c>
      <c r="D2260" s="47" t="s">
        <v>2938</v>
      </c>
      <c r="E2260" s="47">
        <v>43343.552831365741</v>
      </c>
      <c r="F2260" s="48">
        <v>4.5</v>
      </c>
      <c r="G2260" s="49">
        <v>112041</v>
      </c>
      <c r="H2260" t="s">
        <v>249</v>
      </c>
      <c r="I2260">
        <v>0</v>
      </c>
      <c r="J2260">
        <v>0</v>
      </c>
      <c r="K2260" t="s">
        <v>246</v>
      </c>
      <c r="L2260" t="s">
        <v>2160</v>
      </c>
      <c r="M2260" t="s">
        <v>2925</v>
      </c>
      <c r="N2260" t="s">
        <v>254</v>
      </c>
      <c r="O2260" t="s">
        <v>568</v>
      </c>
    </row>
    <row r="2261" spans="1:15" x14ac:dyDescent="0.3">
      <c r="A2261" t="s">
        <v>2831</v>
      </c>
      <c r="B2261" t="s">
        <v>2831</v>
      </c>
      <c r="C2261" t="s">
        <v>4518</v>
      </c>
      <c r="D2261" s="47" t="s">
        <v>4413</v>
      </c>
      <c r="E2261" s="47">
        <v>43332.698460219908</v>
      </c>
      <c r="F2261" s="48">
        <v>4.5</v>
      </c>
      <c r="G2261" s="49">
        <v>43158</v>
      </c>
      <c r="H2261" t="s">
        <v>238</v>
      </c>
      <c r="I2261">
        <v>0</v>
      </c>
      <c r="J2261">
        <v>0</v>
      </c>
      <c r="K2261" t="s">
        <v>242</v>
      </c>
      <c r="L2261" t="s">
        <v>2160</v>
      </c>
      <c r="M2261" t="s">
        <v>4519</v>
      </c>
      <c r="N2261" t="s">
        <v>254</v>
      </c>
      <c r="O2261" t="s">
        <v>568</v>
      </c>
    </row>
    <row r="2262" spans="1:15" x14ac:dyDescent="0.3">
      <c r="A2262" t="s">
        <v>2831</v>
      </c>
      <c r="B2262" t="s">
        <v>2831</v>
      </c>
      <c r="C2262" t="s">
        <v>4912</v>
      </c>
      <c r="D2262" s="47" t="s">
        <v>2623</v>
      </c>
      <c r="E2262" s="47">
        <v>43332.799446874997</v>
      </c>
      <c r="F2262" s="48">
        <v>4.5</v>
      </c>
      <c r="G2262" s="49">
        <v>46061</v>
      </c>
      <c r="H2262" t="s">
        <v>238</v>
      </c>
      <c r="I2262">
        <v>0</v>
      </c>
      <c r="J2262">
        <v>0</v>
      </c>
      <c r="K2262" t="s">
        <v>246</v>
      </c>
      <c r="L2262" t="s">
        <v>2160</v>
      </c>
      <c r="M2262" t="s">
        <v>4899</v>
      </c>
      <c r="N2262" t="s">
        <v>254</v>
      </c>
      <c r="O2262" t="s">
        <v>568</v>
      </c>
    </row>
    <row r="2263" spans="1:15" x14ac:dyDescent="0.3">
      <c r="A2263" t="s">
        <v>2831</v>
      </c>
      <c r="B2263" t="s">
        <v>2831</v>
      </c>
      <c r="C2263" t="s">
        <v>9647</v>
      </c>
      <c r="D2263" s="47" t="s">
        <v>5455</v>
      </c>
      <c r="E2263" s="47">
        <v>43334.720123761574</v>
      </c>
      <c r="F2263" s="48">
        <v>4.5</v>
      </c>
      <c r="G2263" s="49">
        <v>101114</v>
      </c>
      <c r="H2263" t="s">
        <v>238</v>
      </c>
      <c r="I2263">
        <v>0</v>
      </c>
      <c r="J2263">
        <v>0</v>
      </c>
      <c r="K2263" t="s">
        <v>246</v>
      </c>
      <c r="L2263" t="s">
        <v>2186</v>
      </c>
      <c r="M2263" t="s">
        <v>9648</v>
      </c>
      <c r="N2263" t="s">
        <v>254</v>
      </c>
      <c r="O2263" t="s">
        <v>568</v>
      </c>
    </row>
    <row r="2264" spans="1:15" x14ac:dyDescent="0.3">
      <c r="A2264" t="s">
        <v>2831</v>
      </c>
      <c r="B2264" t="s">
        <v>2831</v>
      </c>
      <c r="C2264" t="s">
        <v>3692</v>
      </c>
      <c r="D2264" s="47" t="s">
        <v>3495</v>
      </c>
      <c r="E2264" s="47">
        <v>43325.715307951388</v>
      </c>
      <c r="F2264" s="48">
        <v>4.5</v>
      </c>
      <c r="G2264" s="49">
        <v>59179</v>
      </c>
      <c r="H2264" t="s">
        <v>238</v>
      </c>
      <c r="I2264">
        <v>0</v>
      </c>
      <c r="J2264">
        <v>0</v>
      </c>
      <c r="K2264" t="s">
        <v>242</v>
      </c>
      <c r="L2264" t="s">
        <v>2186</v>
      </c>
      <c r="M2264" t="s">
        <v>3693</v>
      </c>
      <c r="N2264" t="s">
        <v>254</v>
      </c>
      <c r="O2264" t="s">
        <v>568</v>
      </c>
    </row>
    <row r="2265" spans="1:15" x14ac:dyDescent="0.3">
      <c r="A2265" t="s">
        <v>2831</v>
      </c>
      <c r="B2265" t="s">
        <v>2831</v>
      </c>
      <c r="C2265" t="s">
        <v>9998</v>
      </c>
      <c r="D2265" s="47" t="s">
        <v>5731</v>
      </c>
      <c r="E2265" s="47">
        <v>43341.746953668982</v>
      </c>
      <c r="F2265" s="48">
        <v>4.5</v>
      </c>
      <c r="G2265" s="49">
        <v>54715</v>
      </c>
      <c r="H2265" t="s">
        <v>249</v>
      </c>
      <c r="I2265">
        <v>0</v>
      </c>
      <c r="J2265">
        <v>0</v>
      </c>
      <c r="K2265" t="s">
        <v>241</v>
      </c>
      <c r="L2265" t="s">
        <v>1535</v>
      </c>
      <c r="M2265" t="s">
        <v>1535</v>
      </c>
      <c r="N2265" t="s">
        <v>254</v>
      </c>
      <c r="O2265" t="s">
        <v>568</v>
      </c>
    </row>
    <row r="2266" spans="1:15" x14ac:dyDescent="0.3">
      <c r="A2266" t="s">
        <v>2831</v>
      </c>
      <c r="B2266" t="s">
        <v>2831</v>
      </c>
      <c r="C2266" t="s">
        <v>3420</v>
      </c>
      <c r="D2266" s="47" t="s">
        <v>3422</v>
      </c>
      <c r="E2266" s="47">
        <v>43343.810972303239</v>
      </c>
      <c r="F2266" s="48">
        <v>4.5</v>
      </c>
      <c r="G2266" s="49">
        <v>49839</v>
      </c>
      <c r="H2266" t="s">
        <v>249</v>
      </c>
      <c r="I2266">
        <v>0</v>
      </c>
      <c r="J2266">
        <v>0</v>
      </c>
      <c r="K2266" t="s">
        <v>242</v>
      </c>
      <c r="L2266" t="s">
        <v>1535</v>
      </c>
      <c r="M2266" t="s">
        <v>1535</v>
      </c>
      <c r="N2266" t="s">
        <v>254</v>
      </c>
      <c r="O2266" t="s">
        <v>568</v>
      </c>
    </row>
    <row r="2267" spans="1:15" x14ac:dyDescent="0.3">
      <c r="A2267" t="s">
        <v>2831</v>
      </c>
      <c r="B2267" t="s">
        <v>2831</v>
      </c>
      <c r="C2267" t="s">
        <v>10182</v>
      </c>
      <c r="D2267" s="47" t="s">
        <v>6766</v>
      </c>
      <c r="E2267" s="47">
        <v>43326.632988078702</v>
      </c>
      <c r="F2267" s="48">
        <v>4.5</v>
      </c>
      <c r="G2267" s="49">
        <v>70675</v>
      </c>
      <c r="H2267" t="s">
        <v>238</v>
      </c>
      <c r="I2267">
        <v>0</v>
      </c>
      <c r="J2267">
        <v>0</v>
      </c>
      <c r="K2267" t="s">
        <v>242</v>
      </c>
      <c r="L2267" t="s">
        <v>2186</v>
      </c>
      <c r="M2267" t="s">
        <v>10183</v>
      </c>
      <c r="N2267" t="s">
        <v>254</v>
      </c>
      <c r="O2267" t="s">
        <v>568</v>
      </c>
    </row>
    <row r="2268" spans="1:15" x14ac:dyDescent="0.3">
      <c r="A2268" t="s">
        <v>2831</v>
      </c>
      <c r="B2268" t="s">
        <v>2831</v>
      </c>
      <c r="C2268" t="s">
        <v>3864</v>
      </c>
      <c r="D2268" s="47" t="s">
        <v>3473</v>
      </c>
      <c r="E2268" s="47">
        <v>43318.706241400461</v>
      </c>
      <c r="F2268" s="48">
        <v>4.5</v>
      </c>
      <c r="G2268" s="49">
        <v>68497</v>
      </c>
      <c r="H2268" t="s">
        <v>238</v>
      </c>
      <c r="I2268">
        <v>0</v>
      </c>
      <c r="J2268">
        <v>0</v>
      </c>
      <c r="K2268" t="s">
        <v>236</v>
      </c>
      <c r="L2268" t="s">
        <v>2186</v>
      </c>
      <c r="M2268" t="s">
        <v>3865</v>
      </c>
      <c r="N2268" t="s">
        <v>254</v>
      </c>
      <c r="O2268" t="s">
        <v>568</v>
      </c>
    </row>
    <row r="2269" spans="1:15" x14ac:dyDescent="0.3">
      <c r="A2269" t="s">
        <v>2831</v>
      </c>
      <c r="B2269" t="s">
        <v>2831</v>
      </c>
      <c r="C2269" t="s">
        <v>10642</v>
      </c>
      <c r="D2269" s="47" t="s">
        <v>2637</v>
      </c>
      <c r="E2269" s="47">
        <v>43343.903505821756</v>
      </c>
      <c r="F2269" s="48">
        <v>4.5</v>
      </c>
      <c r="G2269" s="49">
        <v>129279</v>
      </c>
      <c r="H2269" t="s">
        <v>238</v>
      </c>
      <c r="I2269">
        <v>0</v>
      </c>
      <c r="J2269">
        <v>0</v>
      </c>
      <c r="K2269" t="s">
        <v>242</v>
      </c>
      <c r="L2269" t="s">
        <v>2176</v>
      </c>
      <c r="M2269" t="s">
        <v>10643</v>
      </c>
      <c r="N2269" t="s">
        <v>254</v>
      </c>
      <c r="O2269" t="s">
        <v>568</v>
      </c>
    </row>
    <row r="2270" spans="1:15" x14ac:dyDescent="0.3">
      <c r="A2270" t="s">
        <v>2831</v>
      </c>
      <c r="B2270" t="s">
        <v>2831</v>
      </c>
      <c r="C2270" t="s">
        <v>10734</v>
      </c>
      <c r="D2270" s="47" t="s">
        <v>5503</v>
      </c>
      <c r="E2270" s="47">
        <v>43322.655920335645</v>
      </c>
      <c r="F2270" s="48">
        <v>4.5</v>
      </c>
      <c r="G2270" s="49">
        <v>135645</v>
      </c>
      <c r="H2270" t="s">
        <v>238</v>
      </c>
      <c r="I2270">
        <v>0</v>
      </c>
      <c r="J2270">
        <v>0</v>
      </c>
      <c r="K2270" t="s">
        <v>246</v>
      </c>
      <c r="L2270" t="s">
        <v>2186</v>
      </c>
      <c r="M2270" t="s">
        <v>10735</v>
      </c>
      <c r="N2270" t="s">
        <v>254</v>
      </c>
      <c r="O2270" t="s">
        <v>568</v>
      </c>
    </row>
    <row r="2271" spans="1:15" x14ac:dyDescent="0.3">
      <c r="A2271" t="s">
        <v>2831</v>
      </c>
      <c r="B2271" t="s">
        <v>2831</v>
      </c>
      <c r="C2271" t="s">
        <v>5532</v>
      </c>
      <c r="D2271" s="47" t="s">
        <v>5533</v>
      </c>
      <c r="E2271" s="47">
        <v>43307.694198576391</v>
      </c>
      <c r="F2271" s="48">
        <v>4.583333333333333</v>
      </c>
      <c r="G2271" s="49">
        <v>68547</v>
      </c>
      <c r="H2271" t="s">
        <v>238</v>
      </c>
      <c r="I2271">
        <v>0</v>
      </c>
      <c r="J2271">
        <v>0</v>
      </c>
      <c r="K2271" t="s">
        <v>242</v>
      </c>
      <c r="L2271" t="s">
        <v>2186</v>
      </c>
      <c r="M2271" t="s">
        <v>5534</v>
      </c>
      <c r="N2271" t="s">
        <v>254</v>
      </c>
      <c r="O2271" t="s">
        <v>568</v>
      </c>
    </row>
    <row r="2272" spans="1:15" x14ac:dyDescent="0.3">
      <c r="A2272" t="s">
        <v>2831</v>
      </c>
      <c r="B2272" t="s">
        <v>2831</v>
      </c>
      <c r="C2272" t="s">
        <v>6171</v>
      </c>
      <c r="D2272" s="47" t="s">
        <v>5549</v>
      </c>
      <c r="E2272" s="47">
        <v>43297.700061226853</v>
      </c>
      <c r="F2272" s="48">
        <v>4.583333333333333</v>
      </c>
      <c r="G2272" s="49">
        <v>57164</v>
      </c>
      <c r="H2272" t="s">
        <v>238</v>
      </c>
      <c r="I2272">
        <v>0</v>
      </c>
      <c r="J2272">
        <v>0</v>
      </c>
      <c r="K2272" t="s">
        <v>242</v>
      </c>
      <c r="L2272" t="s">
        <v>2186</v>
      </c>
      <c r="M2272" t="s">
        <v>6172</v>
      </c>
      <c r="N2272" t="s">
        <v>254</v>
      </c>
      <c r="O2272" t="s">
        <v>568</v>
      </c>
    </row>
    <row r="2273" spans="1:15" x14ac:dyDescent="0.3">
      <c r="A2273" t="s">
        <v>2831</v>
      </c>
      <c r="B2273" t="s">
        <v>2831</v>
      </c>
      <c r="C2273" t="s">
        <v>5174</v>
      </c>
      <c r="D2273" s="47" t="s">
        <v>2685</v>
      </c>
      <c r="E2273" s="47">
        <v>43312.779193136572</v>
      </c>
      <c r="F2273" s="48">
        <v>4.583333333333333</v>
      </c>
      <c r="G2273" s="49">
        <v>58878</v>
      </c>
      <c r="H2273" t="s">
        <v>249</v>
      </c>
      <c r="I2273">
        <v>0</v>
      </c>
      <c r="J2273">
        <v>0</v>
      </c>
      <c r="K2273" t="s">
        <v>241</v>
      </c>
      <c r="L2273" t="s">
        <v>2160</v>
      </c>
      <c r="M2273" t="s">
        <v>5175</v>
      </c>
      <c r="N2273" t="s">
        <v>254</v>
      </c>
      <c r="O2273" t="s">
        <v>568</v>
      </c>
    </row>
    <row r="2274" spans="1:15" x14ac:dyDescent="0.3">
      <c r="A2274" t="s">
        <v>2831</v>
      </c>
      <c r="B2274" t="s">
        <v>2831</v>
      </c>
      <c r="C2274" t="s">
        <v>6891</v>
      </c>
      <c r="D2274" s="47" t="s">
        <v>2630</v>
      </c>
      <c r="E2274" s="47">
        <v>43305.714352083334</v>
      </c>
      <c r="F2274" s="48">
        <v>4.583333333333333</v>
      </c>
      <c r="G2274" s="49">
        <v>27558</v>
      </c>
      <c r="H2274" t="s">
        <v>249</v>
      </c>
      <c r="I2274">
        <v>0</v>
      </c>
      <c r="J2274">
        <v>0</v>
      </c>
      <c r="K2274" t="s">
        <v>242</v>
      </c>
      <c r="L2274" t="s">
        <v>2160</v>
      </c>
      <c r="M2274" t="s">
        <v>6892</v>
      </c>
      <c r="N2274" t="s">
        <v>254</v>
      </c>
      <c r="O2274" t="s">
        <v>568</v>
      </c>
    </row>
    <row r="2275" spans="1:15" x14ac:dyDescent="0.3">
      <c r="A2275" t="s">
        <v>2831</v>
      </c>
      <c r="B2275" t="s">
        <v>2831</v>
      </c>
      <c r="C2275" t="s">
        <v>7051</v>
      </c>
      <c r="D2275" s="47" t="s">
        <v>5458</v>
      </c>
      <c r="E2275" s="47">
        <v>43312.881408298614</v>
      </c>
      <c r="F2275" s="48">
        <v>4.583333333333333</v>
      </c>
      <c r="G2275" s="49">
        <v>38797</v>
      </c>
      <c r="H2275" t="s">
        <v>238</v>
      </c>
      <c r="I2275">
        <v>0</v>
      </c>
      <c r="J2275">
        <v>0</v>
      </c>
      <c r="K2275" t="s">
        <v>246</v>
      </c>
      <c r="L2275" t="s">
        <v>2186</v>
      </c>
      <c r="M2275" t="s">
        <v>7052</v>
      </c>
      <c r="N2275" t="s">
        <v>254</v>
      </c>
      <c r="O2275" t="s">
        <v>568</v>
      </c>
    </row>
    <row r="2276" spans="1:15" x14ac:dyDescent="0.3">
      <c r="A2276" t="s">
        <v>2831</v>
      </c>
      <c r="B2276" t="s">
        <v>2831</v>
      </c>
      <c r="C2276" t="s">
        <v>3254</v>
      </c>
      <c r="D2276" s="47" t="s">
        <v>2938</v>
      </c>
      <c r="E2276" s="47">
        <v>43300.741143715277</v>
      </c>
      <c r="F2276" s="48">
        <v>4.583333333333333</v>
      </c>
      <c r="G2276" s="49">
        <v>63748</v>
      </c>
      <c r="H2276" t="s">
        <v>238</v>
      </c>
      <c r="I2276">
        <v>0</v>
      </c>
      <c r="J2276">
        <v>0</v>
      </c>
      <c r="K2276" t="s">
        <v>236</v>
      </c>
      <c r="L2276" t="s">
        <v>2160</v>
      </c>
      <c r="M2276" t="s">
        <v>2925</v>
      </c>
      <c r="N2276" t="s">
        <v>254</v>
      </c>
      <c r="O2276" t="s">
        <v>568</v>
      </c>
    </row>
    <row r="2277" spans="1:15" x14ac:dyDescent="0.3">
      <c r="A2277" t="s">
        <v>2831</v>
      </c>
      <c r="B2277" t="s">
        <v>2831</v>
      </c>
      <c r="C2277" t="s">
        <v>7356</v>
      </c>
      <c r="D2277" s="47" t="s">
        <v>6002</v>
      </c>
      <c r="E2277" s="47">
        <v>43305.725614120369</v>
      </c>
      <c r="F2277" s="48">
        <v>4.583333333333333</v>
      </c>
      <c r="G2277" s="49">
        <v>64667</v>
      </c>
      <c r="H2277" t="s">
        <v>249</v>
      </c>
      <c r="I2277">
        <v>0</v>
      </c>
      <c r="J2277">
        <v>0</v>
      </c>
      <c r="K2277" t="s">
        <v>246</v>
      </c>
      <c r="L2277" t="s">
        <v>2186</v>
      </c>
      <c r="M2277" t="s">
        <v>7357</v>
      </c>
      <c r="N2277" t="s">
        <v>254</v>
      </c>
      <c r="O2277" t="s">
        <v>568</v>
      </c>
    </row>
    <row r="2278" spans="1:15" x14ac:dyDescent="0.3">
      <c r="A2278" t="s">
        <v>2831</v>
      </c>
      <c r="B2278" t="s">
        <v>2831</v>
      </c>
      <c r="C2278" t="s">
        <v>5072</v>
      </c>
      <c r="D2278" s="47" t="s">
        <v>2621</v>
      </c>
      <c r="E2278" s="47">
        <v>43304.61771697917</v>
      </c>
      <c r="F2278" s="48">
        <v>4.583333333333333</v>
      </c>
      <c r="G2278" s="49">
        <v>117166</v>
      </c>
      <c r="H2278" t="s">
        <v>249</v>
      </c>
      <c r="I2278">
        <v>0</v>
      </c>
      <c r="J2278">
        <v>0</v>
      </c>
      <c r="K2278" t="s">
        <v>242</v>
      </c>
      <c r="L2278" t="s">
        <v>2160</v>
      </c>
      <c r="M2278" t="s">
        <v>5073</v>
      </c>
      <c r="N2278" t="s">
        <v>254</v>
      </c>
      <c r="O2278" t="s">
        <v>568</v>
      </c>
    </row>
    <row r="2279" spans="1:15" x14ac:dyDescent="0.3">
      <c r="A2279" t="s">
        <v>2831</v>
      </c>
      <c r="B2279" t="s">
        <v>2831</v>
      </c>
      <c r="C2279" t="s">
        <v>2962</v>
      </c>
      <c r="D2279" s="47" t="s">
        <v>2933</v>
      </c>
      <c r="E2279" s="47">
        <v>43312.868244247686</v>
      </c>
      <c r="F2279" s="48">
        <v>4.583333333333333</v>
      </c>
      <c r="G2279" s="49">
        <v>60250</v>
      </c>
      <c r="H2279" t="s">
        <v>238</v>
      </c>
      <c r="I2279">
        <v>0</v>
      </c>
      <c r="J2279">
        <v>0</v>
      </c>
      <c r="K2279" t="s">
        <v>246</v>
      </c>
      <c r="L2279" t="s">
        <v>2160</v>
      </c>
      <c r="M2279" t="s">
        <v>2925</v>
      </c>
      <c r="N2279" t="s">
        <v>254</v>
      </c>
      <c r="O2279" t="s">
        <v>568</v>
      </c>
    </row>
    <row r="2280" spans="1:15" x14ac:dyDescent="0.3">
      <c r="A2280" t="s">
        <v>2831</v>
      </c>
      <c r="B2280" t="s">
        <v>2831</v>
      </c>
      <c r="C2280" t="s">
        <v>7874</v>
      </c>
      <c r="D2280" s="47" t="s">
        <v>6196</v>
      </c>
      <c r="E2280" s="47">
        <v>43300.740914733797</v>
      </c>
      <c r="F2280" s="48">
        <v>4.583333333333333</v>
      </c>
      <c r="G2280" s="49">
        <v>96577</v>
      </c>
      <c r="H2280" t="s">
        <v>238</v>
      </c>
      <c r="I2280">
        <v>0</v>
      </c>
      <c r="J2280">
        <v>0</v>
      </c>
      <c r="K2280" t="s">
        <v>241</v>
      </c>
      <c r="L2280" t="s">
        <v>2186</v>
      </c>
      <c r="M2280" t="s">
        <v>7875</v>
      </c>
      <c r="N2280" t="s">
        <v>254</v>
      </c>
      <c r="O2280" t="s">
        <v>568</v>
      </c>
    </row>
    <row r="2281" spans="1:15" x14ac:dyDescent="0.3">
      <c r="A2281" t="s">
        <v>2831</v>
      </c>
      <c r="B2281" t="s">
        <v>2831</v>
      </c>
      <c r="C2281" t="s">
        <v>3701</v>
      </c>
      <c r="D2281" s="47" t="s">
        <v>3369</v>
      </c>
      <c r="E2281" s="47">
        <v>43312.725367708335</v>
      </c>
      <c r="F2281" s="48">
        <v>4.583333333333333</v>
      </c>
      <c r="G2281" s="49">
        <v>51915</v>
      </c>
      <c r="H2281" t="s">
        <v>238</v>
      </c>
      <c r="I2281">
        <v>0</v>
      </c>
      <c r="J2281">
        <v>0</v>
      </c>
      <c r="K2281" t="s">
        <v>241</v>
      </c>
      <c r="L2281" t="s">
        <v>2186</v>
      </c>
      <c r="M2281" t="s">
        <v>3702</v>
      </c>
      <c r="N2281" t="s">
        <v>254</v>
      </c>
      <c r="O2281" t="s">
        <v>568</v>
      </c>
    </row>
    <row r="2282" spans="1:15" x14ac:dyDescent="0.3">
      <c r="A2282" t="s">
        <v>2831</v>
      </c>
      <c r="B2282" t="s">
        <v>2831</v>
      </c>
      <c r="C2282" t="s">
        <v>8047</v>
      </c>
      <c r="D2282" s="47" t="s">
        <v>6025</v>
      </c>
      <c r="E2282" s="47">
        <v>43300.819860729163</v>
      </c>
      <c r="F2282" s="48">
        <v>4.583333333333333</v>
      </c>
      <c r="G2282" s="49">
        <v>80535</v>
      </c>
      <c r="H2282" t="s">
        <v>249</v>
      </c>
      <c r="I2282">
        <v>0</v>
      </c>
      <c r="J2282">
        <v>0</v>
      </c>
      <c r="K2282" t="s">
        <v>242</v>
      </c>
      <c r="L2282" t="s">
        <v>2186</v>
      </c>
      <c r="M2282" t="s">
        <v>8048</v>
      </c>
      <c r="N2282" t="s">
        <v>254</v>
      </c>
      <c r="O2282" t="s">
        <v>568</v>
      </c>
    </row>
    <row r="2283" spans="1:15" x14ac:dyDescent="0.3">
      <c r="A2283" t="s">
        <v>2831</v>
      </c>
      <c r="B2283" t="s">
        <v>2831</v>
      </c>
      <c r="C2283" t="s">
        <v>8128</v>
      </c>
      <c r="D2283" s="47" t="s">
        <v>5519</v>
      </c>
      <c r="E2283" s="47">
        <v>43312.725163159725</v>
      </c>
      <c r="F2283" s="48">
        <v>4.583333333333333</v>
      </c>
      <c r="G2283" s="49">
        <v>131052</v>
      </c>
      <c r="H2283" t="s">
        <v>238</v>
      </c>
      <c r="I2283">
        <v>0</v>
      </c>
      <c r="J2283">
        <v>0</v>
      </c>
      <c r="K2283" t="s">
        <v>242</v>
      </c>
      <c r="L2283" t="s">
        <v>2186</v>
      </c>
      <c r="M2283" t="s">
        <v>8129</v>
      </c>
      <c r="N2283" t="s">
        <v>254</v>
      </c>
      <c r="O2283" t="s">
        <v>568</v>
      </c>
    </row>
    <row r="2284" spans="1:15" x14ac:dyDescent="0.3">
      <c r="A2284" t="s">
        <v>2831</v>
      </c>
      <c r="B2284" t="s">
        <v>2831</v>
      </c>
      <c r="C2284" t="s">
        <v>8341</v>
      </c>
      <c r="D2284" s="47" t="s">
        <v>2690</v>
      </c>
      <c r="E2284" s="47">
        <v>43301.745277430557</v>
      </c>
      <c r="F2284" s="48">
        <v>4.583333333333333</v>
      </c>
      <c r="G2284" s="49">
        <v>59336</v>
      </c>
      <c r="H2284" t="s">
        <v>238</v>
      </c>
      <c r="I2284">
        <v>0</v>
      </c>
      <c r="J2284">
        <v>0</v>
      </c>
      <c r="K2284" t="s">
        <v>236</v>
      </c>
      <c r="L2284" t="s">
        <v>2160</v>
      </c>
      <c r="M2284" t="s">
        <v>8342</v>
      </c>
      <c r="N2284" t="s">
        <v>254</v>
      </c>
      <c r="O2284" t="s">
        <v>568</v>
      </c>
    </row>
    <row r="2285" spans="1:15" x14ac:dyDescent="0.3">
      <c r="A2285" t="s">
        <v>2831</v>
      </c>
      <c r="B2285" t="s">
        <v>2831</v>
      </c>
      <c r="C2285" t="s">
        <v>4538</v>
      </c>
      <c r="D2285" s="47" t="s">
        <v>4470</v>
      </c>
      <c r="E2285" s="47">
        <v>43300.319097453706</v>
      </c>
      <c r="F2285" s="48">
        <v>4.583333333333333</v>
      </c>
      <c r="G2285" s="49">
        <v>87965</v>
      </c>
      <c r="H2285" t="s">
        <v>238</v>
      </c>
      <c r="I2285">
        <v>0</v>
      </c>
      <c r="J2285">
        <v>0</v>
      </c>
      <c r="K2285" t="s">
        <v>236</v>
      </c>
      <c r="L2285" t="s">
        <v>2160</v>
      </c>
      <c r="M2285" t="s">
        <v>4332</v>
      </c>
      <c r="N2285" t="s">
        <v>254</v>
      </c>
      <c r="O2285" t="s">
        <v>568</v>
      </c>
    </row>
    <row r="2286" spans="1:15" x14ac:dyDescent="0.3">
      <c r="A2286" t="s">
        <v>2831</v>
      </c>
      <c r="B2286" t="s">
        <v>2831</v>
      </c>
      <c r="C2286" t="s">
        <v>8683</v>
      </c>
      <c r="D2286" s="47" t="s">
        <v>2684</v>
      </c>
      <c r="E2286" s="47">
        <v>43283.910886724538</v>
      </c>
      <c r="F2286" s="48">
        <v>4.583333333333333</v>
      </c>
      <c r="G2286" s="49">
        <v>11560</v>
      </c>
      <c r="H2286" t="s">
        <v>238</v>
      </c>
      <c r="I2286">
        <v>0</v>
      </c>
      <c r="J2286">
        <v>0</v>
      </c>
      <c r="K2286" t="s">
        <v>246</v>
      </c>
      <c r="L2286" t="s">
        <v>2173</v>
      </c>
      <c r="M2286" t="s">
        <v>8684</v>
      </c>
      <c r="N2286" t="s">
        <v>254</v>
      </c>
      <c r="O2286" t="s">
        <v>568</v>
      </c>
    </row>
    <row r="2287" spans="1:15" x14ac:dyDescent="0.3">
      <c r="A2287" t="s">
        <v>2831</v>
      </c>
      <c r="B2287" t="s">
        <v>2831</v>
      </c>
      <c r="C2287" t="s">
        <v>8830</v>
      </c>
      <c r="D2287" s="47" t="s">
        <v>2690</v>
      </c>
      <c r="E2287" s="47">
        <v>43301.678598344908</v>
      </c>
      <c r="F2287" s="48">
        <v>4.583333333333333</v>
      </c>
      <c r="G2287" s="49">
        <v>80568</v>
      </c>
      <c r="H2287" t="s">
        <v>238</v>
      </c>
      <c r="I2287">
        <v>0</v>
      </c>
      <c r="J2287">
        <v>0</v>
      </c>
      <c r="K2287" t="s">
        <v>246</v>
      </c>
      <c r="L2287" t="s">
        <v>2160</v>
      </c>
      <c r="M2287" t="s">
        <v>8831</v>
      </c>
      <c r="N2287" t="s">
        <v>254</v>
      </c>
      <c r="O2287" t="s">
        <v>568</v>
      </c>
    </row>
    <row r="2288" spans="1:15" x14ac:dyDescent="0.3">
      <c r="A2288" t="s">
        <v>2831</v>
      </c>
      <c r="B2288" t="s">
        <v>2831</v>
      </c>
      <c r="C2288" t="s">
        <v>8987</v>
      </c>
      <c r="D2288" s="47" t="s">
        <v>5896</v>
      </c>
      <c r="E2288" s="47">
        <v>43297.69981716435</v>
      </c>
      <c r="F2288" s="48">
        <v>4.583333333333333</v>
      </c>
      <c r="G2288" s="49">
        <v>27363</v>
      </c>
      <c r="H2288" t="s">
        <v>238</v>
      </c>
      <c r="I2288">
        <v>0</v>
      </c>
      <c r="J2288">
        <v>0</v>
      </c>
      <c r="K2288" t="s">
        <v>236</v>
      </c>
      <c r="L2288" t="s">
        <v>2186</v>
      </c>
      <c r="M2288" t="s">
        <v>8988</v>
      </c>
      <c r="N2288" t="s">
        <v>254</v>
      </c>
      <c r="O2288" t="s">
        <v>568</v>
      </c>
    </row>
    <row r="2289" spans="1:15" x14ac:dyDescent="0.3">
      <c r="A2289" t="s">
        <v>2831</v>
      </c>
      <c r="B2289" t="s">
        <v>2831</v>
      </c>
      <c r="C2289" t="s">
        <v>9145</v>
      </c>
      <c r="D2289" s="47" t="s">
        <v>5978</v>
      </c>
      <c r="E2289" s="47">
        <v>43301.722344675924</v>
      </c>
      <c r="F2289" s="48">
        <v>4.583333333333333</v>
      </c>
      <c r="G2289" s="49">
        <v>41837</v>
      </c>
      <c r="H2289" t="s">
        <v>238</v>
      </c>
      <c r="I2289">
        <v>0</v>
      </c>
      <c r="J2289">
        <v>0</v>
      </c>
      <c r="K2289" t="s">
        <v>242</v>
      </c>
      <c r="L2289" t="s">
        <v>2186</v>
      </c>
      <c r="M2289" t="s">
        <v>9146</v>
      </c>
      <c r="N2289" t="s">
        <v>254</v>
      </c>
      <c r="O2289" t="s">
        <v>568</v>
      </c>
    </row>
    <row r="2290" spans="1:15" x14ac:dyDescent="0.3">
      <c r="A2290" t="s">
        <v>2831</v>
      </c>
      <c r="B2290" t="s">
        <v>2831</v>
      </c>
      <c r="C2290" t="s">
        <v>9472</v>
      </c>
      <c r="D2290" s="47" t="s">
        <v>5945</v>
      </c>
      <c r="E2290" s="47">
        <v>43312.890658645832</v>
      </c>
      <c r="F2290" s="48">
        <v>4.583333333333333</v>
      </c>
      <c r="G2290" s="49">
        <v>150574</v>
      </c>
      <c r="H2290" t="s">
        <v>238</v>
      </c>
      <c r="I2290">
        <v>0</v>
      </c>
      <c r="J2290">
        <v>0</v>
      </c>
      <c r="K2290" t="s">
        <v>241</v>
      </c>
      <c r="L2290" t="s">
        <v>2186</v>
      </c>
      <c r="M2290" t="s">
        <v>9473</v>
      </c>
      <c r="N2290" t="s">
        <v>254</v>
      </c>
      <c r="O2290" t="s">
        <v>568</v>
      </c>
    </row>
    <row r="2291" spans="1:15" x14ac:dyDescent="0.3">
      <c r="A2291" t="s">
        <v>2831</v>
      </c>
      <c r="B2291" t="s">
        <v>2831</v>
      </c>
      <c r="C2291" t="s">
        <v>3309</v>
      </c>
      <c r="D2291" s="47" t="s">
        <v>2938</v>
      </c>
      <c r="E2291" s="47">
        <v>43312.725507754629</v>
      </c>
      <c r="F2291" s="48">
        <v>4.583333333333333</v>
      </c>
      <c r="G2291" s="49">
        <v>79559</v>
      </c>
      <c r="H2291" t="s">
        <v>238</v>
      </c>
      <c r="I2291">
        <v>0</v>
      </c>
      <c r="J2291">
        <v>0</v>
      </c>
      <c r="K2291" t="s">
        <v>242</v>
      </c>
      <c r="L2291" t="s">
        <v>2160</v>
      </c>
      <c r="M2291" t="s">
        <v>2936</v>
      </c>
      <c r="N2291" t="s">
        <v>254</v>
      </c>
      <c r="O2291" t="s">
        <v>568</v>
      </c>
    </row>
    <row r="2292" spans="1:15" x14ac:dyDescent="0.3">
      <c r="A2292" t="s">
        <v>2831</v>
      </c>
      <c r="B2292" t="s">
        <v>2831</v>
      </c>
      <c r="C2292" t="s">
        <v>9928</v>
      </c>
      <c r="D2292" s="47" t="s">
        <v>5645</v>
      </c>
      <c r="E2292" s="47">
        <v>43292.720478703704</v>
      </c>
      <c r="F2292" s="48">
        <v>4.583333333333333</v>
      </c>
      <c r="G2292" s="49">
        <v>133500</v>
      </c>
      <c r="H2292" t="s">
        <v>249</v>
      </c>
      <c r="I2292">
        <v>0</v>
      </c>
      <c r="J2292">
        <v>0</v>
      </c>
      <c r="K2292" t="s">
        <v>246</v>
      </c>
      <c r="L2292" t="s">
        <v>1535</v>
      </c>
      <c r="M2292" t="s">
        <v>1535</v>
      </c>
      <c r="N2292" t="s">
        <v>254</v>
      </c>
      <c r="O2292" t="s">
        <v>568</v>
      </c>
    </row>
    <row r="2293" spans="1:15" x14ac:dyDescent="0.3">
      <c r="A2293" t="s">
        <v>2831</v>
      </c>
      <c r="B2293" t="s">
        <v>2831</v>
      </c>
      <c r="C2293" t="s">
        <v>3602</v>
      </c>
      <c r="D2293" s="47" t="s">
        <v>3422</v>
      </c>
      <c r="E2293" s="47">
        <v>43300.379098726851</v>
      </c>
      <c r="F2293" s="48">
        <v>4.583333333333333</v>
      </c>
      <c r="G2293" s="49">
        <v>76664</v>
      </c>
      <c r="H2293" t="s">
        <v>249</v>
      </c>
      <c r="I2293">
        <v>0</v>
      </c>
      <c r="J2293">
        <v>0</v>
      </c>
      <c r="K2293" t="s">
        <v>242</v>
      </c>
      <c r="L2293" t="s">
        <v>1535</v>
      </c>
      <c r="M2293" t="s">
        <v>1535</v>
      </c>
      <c r="N2293" t="s">
        <v>254</v>
      </c>
      <c r="O2293" t="s">
        <v>568</v>
      </c>
    </row>
    <row r="2294" spans="1:15" x14ac:dyDescent="0.3">
      <c r="A2294" t="s">
        <v>2831</v>
      </c>
      <c r="B2294" t="s">
        <v>2831</v>
      </c>
      <c r="C2294" t="s">
        <v>4679</v>
      </c>
      <c r="D2294" s="47" t="s">
        <v>4334</v>
      </c>
      <c r="E2294" s="47">
        <v>43312.499094675928</v>
      </c>
      <c r="F2294" s="48">
        <v>4.583333333333333</v>
      </c>
      <c r="G2294" s="49">
        <v>19472</v>
      </c>
      <c r="H2294" t="s">
        <v>238</v>
      </c>
      <c r="I2294">
        <v>0</v>
      </c>
      <c r="J2294">
        <v>0</v>
      </c>
      <c r="K2294" t="s">
        <v>241</v>
      </c>
      <c r="L2294" t="s">
        <v>2160</v>
      </c>
      <c r="M2294" t="s">
        <v>2992</v>
      </c>
      <c r="N2294" t="s">
        <v>254</v>
      </c>
      <c r="O2294" t="s">
        <v>568</v>
      </c>
    </row>
    <row r="2295" spans="1:15" x14ac:dyDescent="0.3">
      <c r="A2295" t="s">
        <v>2831</v>
      </c>
      <c r="B2295" t="s">
        <v>2831</v>
      </c>
      <c r="C2295" t="s">
        <v>10241</v>
      </c>
      <c r="D2295" s="47" t="s">
        <v>5689</v>
      </c>
      <c r="E2295" s="47">
        <v>43312.792360300926</v>
      </c>
      <c r="F2295" s="48">
        <v>4.583333333333333</v>
      </c>
      <c r="G2295" s="49">
        <v>78532</v>
      </c>
      <c r="H2295" t="s">
        <v>238</v>
      </c>
      <c r="I2295">
        <v>0</v>
      </c>
      <c r="J2295">
        <v>0</v>
      </c>
      <c r="K2295" t="s">
        <v>242</v>
      </c>
      <c r="L2295" t="s">
        <v>2466</v>
      </c>
      <c r="M2295" t="s">
        <v>2513</v>
      </c>
      <c r="N2295" t="s">
        <v>254</v>
      </c>
      <c r="O2295" t="s">
        <v>568</v>
      </c>
    </row>
    <row r="2296" spans="1:15" x14ac:dyDescent="0.3">
      <c r="A2296" t="s">
        <v>2831</v>
      </c>
      <c r="B2296" t="s">
        <v>2831</v>
      </c>
      <c r="C2296" t="s">
        <v>4663</v>
      </c>
      <c r="D2296" s="47" t="s">
        <v>4413</v>
      </c>
      <c r="E2296" s="47">
        <v>43312.906673148151</v>
      </c>
      <c r="F2296" s="48">
        <v>4.583333333333333</v>
      </c>
      <c r="G2296" s="49">
        <v>150969</v>
      </c>
      <c r="H2296" t="s">
        <v>238</v>
      </c>
      <c r="I2296">
        <v>0</v>
      </c>
      <c r="J2296">
        <v>0</v>
      </c>
      <c r="K2296" t="s">
        <v>242</v>
      </c>
      <c r="L2296" t="s">
        <v>2160</v>
      </c>
      <c r="M2296" t="s">
        <v>4665</v>
      </c>
      <c r="N2296" t="s">
        <v>254</v>
      </c>
      <c r="O2296" t="s">
        <v>568</v>
      </c>
    </row>
    <row r="2297" spans="1:15" x14ac:dyDescent="0.3">
      <c r="A2297" t="s">
        <v>2831</v>
      </c>
      <c r="B2297" t="s">
        <v>2831</v>
      </c>
      <c r="C2297" t="s">
        <v>5031</v>
      </c>
      <c r="D2297" s="47" t="s">
        <v>2689</v>
      </c>
      <c r="E2297" s="47">
        <v>43309.426481516202</v>
      </c>
      <c r="F2297" s="48">
        <v>4.583333333333333</v>
      </c>
      <c r="G2297" s="49">
        <v>131237</v>
      </c>
      <c r="H2297" t="s">
        <v>249</v>
      </c>
      <c r="I2297">
        <v>0</v>
      </c>
      <c r="J2297">
        <v>0</v>
      </c>
      <c r="K2297" t="s">
        <v>241</v>
      </c>
      <c r="L2297" t="s">
        <v>2160</v>
      </c>
      <c r="M2297" t="s">
        <v>2936</v>
      </c>
      <c r="N2297" t="s">
        <v>254</v>
      </c>
      <c r="O2297" t="s">
        <v>568</v>
      </c>
    </row>
    <row r="2298" spans="1:15" x14ac:dyDescent="0.3">
      <c r="A2298" t="s">
        <v>2831</v>
      </c>
      <c r="B2298" t="s">
        <v>2831</v>
      </c>
      <c r="C2298" t="s">
        <v>4803</v>
      </c>
      <c r="D2298" s="47" t="s">
        <v>2708</v>
      </c>
      <c r="E2298" s="47">
        <v>43283.822092557872</v>
      </c>
      <c r="F2298" s="48">
        <v>4.583333333333333</v>
      </c>
      <c r="G2298" s="49">
        <v>111972</v>
      </c>
      <c r="H2298" t="s">
        <v>238</v>
      </c>
      <c r="I2298">
        <v>0</v>
      </c>
      <c r="J2298">
        <v>0</v>
      </c>
      <c r="K2298" t="s">
        <v>239</v>
      </c>
      <c r="L2298" t="s">
        <v>2176</v>
      </c>
      <c r="M2298" t="s">
        <v>4804</v>
      </c>
      <c r="N2298" t="s">
        <v>254</v>
      </c>
      <c r="O2298" t="s">
        <v>568</v>
      </c>
    </row>
    <row r="2299" spans="1:15" x14ac:dyDescent="0.3">
      <c r="A2299" t="s">
        <v>2831</v>
      </c>
      <c r="B2299" t="s">
        <v>2831</v>
      </c>
      <c r="C2299" t="s">
        <v>5300</v>
      </c>
      <c r="D2299" s="47" t="s">
        <v>2615</v>
      </c>
      <c r="E2299" s="47">
        <v>43270.650297418979</v>
      </c>
      <c r="F2299" s="48">
        <v>4.666666666666667</v>
      </c>
      <c r="G2299" s="49">
        <v>53942</v>
      </c>
      <c r="H2299" t="s">
        <v>238</v>
      </c>
      <c r="I2299">
        <v>0</v>
      </c>
      <c r="J2299">
        <v>0</v>
      </c>
      <c r="K2299" t="s">
        <v>242</v>
      </c>
      <c r="L2299" t="s">
        <v>2160</v>
      </c>
      <c r="M2299" t="s">
        <v>5301</v>
      </c>
      <c r="N2299" t="s">
        <v>254</v>
      </c>
      <c r="O2299" t="s">
        <v>568</v>
      </c>
    </row>
    <row r="2300" spans="1:15" x14ac:dyDescent="0.3">
      <c r="A2300" t="s">
        <v>2831</v>
      </c>
      <c r="B2300" t="s">
        <v>2831</v>
      </c>
      <c r="C2300" t="s">
        <v>4405</v>
      </c>
      <c r="D2300" s="47" t="s">
        <v>4362</v>
      </c>
      <c r="E2300" s="47">
        <v>43279.749254594906</v>
      </c>
      <c r="F2300" s="48">
        <v>4.666666666666667</v>
      </c>
      <c r="G2300" s="49">
        <v>59561</v>
      </c>
      <c r="H2300" t="s">
        <v>238</v>
      </c>
      <c r="I2300">
        <v>0</v>
      </c>
      <c r="J2300">
        <v>0</v>
      </c>
      <c r="K2300" t="s">
        <v>242</v>
      </c>
      <c r="L2300" t="s">
        <v>2160</v>
      </c>
      <c r="M2300" t="s">
        <v>4406</v>
      </c>
      <c r="N2300" t="s">
        <v>254</v>
      </c>
      <c r="O2300" t="s">
        <v>568</v>
      </c>
    </row>
    <row r="2301" spans="1:15" x14ac:dyDescent="0.3">
      <c r="A2301" t="s">
        <v>2831</v>
      </c>
      <c r="B2301" t="s">
        <v>2831</v>
      </c>
      <c r="C2301" t="s">
        <v>6319</v>
      </c>
      <c r="D2301" s="47" t="s">
        <v>5683</v>
      </c>
      <c r="E2301" s="47">
        <v>43271.800144641202</v>
      </c>
      <c r="F2301" s="48">
        <v>4.666666666666667</v>
      </c>
      <c r="G2301" s="49">
        <v>148043</v>
      </c>
      <c r="H2301" t="s">
        <v>238</v>
      </c>
      <c r="I2301">
        <v>0</v>
      </c>
      <c r="J2301">
        <v>0</v>
      </c>
      <c r="K2301" t="s">
        <v>242</v>
      </c>
      <c r="L2301" t="s">
        <v>2186</v>
      </c>
      <c r="M2301" t="s">
        <v>6320</v>
      </c>
      <c r="N2301" t="s">
        <v>254</v>
      </c>
      <c r="O2301" t="s">
        <v>568</v>
      </c>
    </row>
    <row r="2302" spans="1:15" x14ac:dyDescent="0.3">
      <c r="A2302" t="s">
        <v>2831</v>
      </c>
      <c r="B2302" t="s">
        <v>2831</v>
      </c>
      <c r="C2302" t="s">
        <v>6757</v>
      </c>
      <c r="D2302" s="47" t="s">
        <v>6758</v>
      </c>
      <c r="E2302" s="47">
        <v>43277.732384756942</v>
      </c>
      <c r="F2302" s="48">
        <v>4.666666666666667</v>
      </c>
      <c r="G2302" s="49">
        <v>116218</v>
      </c>
      <c r="H2302" t="s">
        <v>238</v>
      </c>
      <c r="I2302">
        <v>0</v>
      </c>
      <c r="J2302">
        <v>0</v>
      </c>
      <c r="K2302" t="s">
        <v>241</v>
      </c>
      <c r="L2302" t="s">
        <v>2186</v>
      </c>
      <c r="M2302" t="s">
        <v>6759</v>
      </c>
      <c r="N2302" t="s">
        <v>254</v>
      </c>
      <c r="O2302" t="s">
        <v>568</v>
      </c>
    </row>
    <row r="2303" spans="1:15" x14ac:dyDescent="0.3">
      <c r="A2303" t="s">
        <v>2831</v>
      </c>
      <c r="B2303" t="s">
        <v>2831</v>
      </c>
      <c r="C2303" t="s">
        <v>3856</v>
      </c>
      <c r="D2303" s="47" t="s">
        <v>3369</v>
      </c>
      <c r="E2303" s="47">
        <v>43271.724062731482</v>
      </c>
      <c r="F2303" s="48">
        <v>4.666666666666667</v>
      </c>
      <c r="G2303" s="49">
        <v>99777</v>
      </c>
      <c r="H2303" t="s">
        <v>238</v>
      </c>
      <c r="I2303">
        <v>0</v>
      </c>
      <c r="J2303">
        <v>0</v>
      </c>
      <c r="K2303" t="s">
        <v>246</v>
      </c>
      <c r="L2303" t="s">
        <v>2186</v>
      </c>
      <c r="M2303" t="s">
        <v>3857</v>
      </c>
      <c r="N2303" t="s">
        <v>254</v>
      </c>
      <c r="O2303" t="s">
        <v>568</v>
      </c>
    </row>
    <row r="2304" spans="1:15" x14ac:dyDescent="0.3">
      <c r="A2304" t="s">
        <v>2831</v>
      </c>
      <c r="B2304" t="s">
        <v>2831</v>
      </c>
      <c r="C2304" t="s">
        <v>7370</v>
      </c>
      <c r="D2304" s="47" t="s">
        <v>5519</v>
      </c>
      <c r="E2304" s="47">
        <v>43272.698616550922</v>
      </c>
      <c r="F2304" s="48">
        <v>4.666666666666667</v>
      </c>
      <c r="G2304" s="49">
        <v>90617</v>
      </c>
      <c r="H2304" t="s">
        <v>238</v>
      </c>
      <c r="I2304">
        <v>0</v>
      </c>
      <c r="J2304">
        <v>0</v>
      </c>
      <c r="K2304" t="s">
        <v>242</v>
      </c>
      <c r="L2304" t="s">
        <v>2186</v>
      </c>
      <c r="M2304" t="s">
        <v>7371</v>
      </c>
      <c r="N2304" t="s">
        <v>254</v>
      </c>
      <c r="O2304" t="s">
        <v>568</v>
      </c>
    </row>
    <row r="2305" spans="1:15" x14ac:dyDescent="0.3">
      <c r="A2305" t="s">
        <v>2831</v>
      </c>
      <c r="B2305" t="s">
        <v>2831</v>
      </c>
      <c r="C2305" t="s">
        <v>7399</v>
      </c>
      <c r="D2305" s="47" t="s">
        <v>2634</v>
      </c>
      <c r="E2305" s="47">
        <v>43271.796544293982</v>
      </c>
      <c r="F2305" s="48">
        <v>4.666666666666667</v>
      </c>
      <c r="G2305" s="49">
        <v>170657</v>
      </c>
      <c r="H2305" t="s">
        <v>249</v>
      </c>
      <c r="I2305">
        <v>0</v>
      </c>
      <c r="J2305">
        <v>0</v>
      </c>
      <c r="K2305" t="s">
        <v>242</v>
      </c>
      <c r="L2305" t="s">
        <v>2160</v>
      </c>
      <c r="M2305" t="s">
        <v>7400</v>
      </c>
      <c r="N2305" t="s">
        <v>254</v>
      </c>
      <c r="O2305" t="s">
        <v>568</v>
      </c>
    </row>
    <row r="2306" spans="1:15" x14ac:dyDescent="0.3">
      <c r="A2306" t="s">
        <v>2831</v>
      </c>
      <c r="B2306" t="s">
        <v>2831</v>
      </c>
      <c r="C2306" t="s">
        <v>7938</v>
      </c>
      <c r="D2306" s="47" t="s">
        <v>5602</v>
      </c>
      <c r="E2306" s="47">
        <v>43266.722456446761</v>
      </c>
      <c r="F2306" s="48">
        <v>4.666666666666667</v>
      </c>
      <c r="G2306" s="49">
        <v>39496</v>
      </c>
      <c r="H2306" t="s">
        <v>238</v>
      </c>
      <c r="I2306">
        <v>0</v>
      </c>
      <c r="J2306">
        <v>0</v>
      </c>
      <c r="K2306" t="s">
        <v>236</v>
      </c>
      <c r="L2306" t="s">
        <v>2186</v>
      </c>
      <c r="M2306" t="s">
        <v>7939</v>
      </c>
      <c r="N2306" t="s">
        <v>254</v>
      </c>
      <c r="O2306" t="s">
        <v>568</v>
      </c>
    </row>
    <row r="2307" spans="1:15" x14ac:dyDescent="0.3">
      <c r="A2307" t="s">
        <v>2831</v>
      </c>
      <c r="B2307" t="s">
        <v>2831</v>
      </c>
      <c r="C2307" t="s">
        <v>3706</v>
      </c>
      <c r="D2307" s="47" t="s">
        <v>3389</v>
      </c>
      <c r="E2307" s="47">
        <v>43264.714055752316</v>
      </c>
      <c r="F2307" s="48">
        <v>4.666666666666667</v>
      </c>
      <c r="G2307" s="49">
        <v>48022</v>
      </c>
      <c r="H2307" t="s">
        <v>238</v>
      </c>
      <c r="I2307">
        <v>0</v>
      </c>
      <c r="J2307">
        <v>0</v>
      </c>
      <c r="K2307" t="s">
        <v>242</v>
      </c>
      <c r="L2307" t="s">
        <v>2186</v>
      </c>
      <c r="M2307" t="s">
        <v>3707</v>
      </c>
      <c r="N2307" t="s">
        <v>254</v>
      </c>
      <c r="O2307" t="s">
        <v>568</v>
      </c>
    </row>
    <row r="2308" spans="1:15" x14ac:dyDescent="0.3">
      <c r="A2308" t="s">
        <v>2831</v>
      </c>
      <c r="B2308" t="s">
        <v>2831</v>
      </c>
      <c r="C2308" t="s">
        <v>8272</v>
      </c>
      <c r="D2308" s="47" t="s">
        <v>5652</v>
      </c>
      <c r="E2308" s="47">
        <v>43277.755007870372</v>
      </c>
      <c r="F2308" s="48">
        <v>4.666666666666667</v>
      </c>
      <c r="G2308" s="49">
        <v>82492</v>
      </c>
      <c r="H2308" t="s">
        <v>238</v>
      </c>
      <c r="I2308">
        <v>0</v>
      </c>
      <c r="J2308">
        <v>0</v>
      </c>
      <c r="K2308" t="s">
        <v>242</v>
      </c>
      <c r="L2308" t="s">
        <v>2186</v>
      </c>
      <c r="M2308" t="s">
        <v>8273</v>
      </c>
      <c r="N2308" t="s">
        <v>254</v>
      </c>
      <c r="O2308" t="s">
        <v>568</v>
      </c>
    </row>
    <row r="2309" spans="1:15" x14ac:dyDescent="0.3">
      <c r="A2309" t="s">
        <v>2831</v>
      </c>
      <c r="B2309" t="s">
        <v>2831</v>
      </c>
      <c r="C2309" t="s">
        <v>2753</v>
      </c>
      <c r="D2309" s="47" t="s">
        <v>2931</v>
      </c>
      <c r="E2309" s="47">
        <v>43259.33591021991</v>
      </c>
      <c r="F2309" s="48">
        <v>4.666666666666667</v>
      </c>
      <c r="G2309" s="49">
        <v>45624</v>
      </c>
      <c r="H2309" t="s">
        <v>249</v>
      </c>
      <c r="I2309">
        <v>0</v>
      </c>
      <c r="J2309">
        <v>0</v>
      </c>
      <c r="K2309" t="s">
        <v>239</v>
      </c>
      <c r="L2309" t="s">
        <v>2160</v>
      </c>
      <c r="M2309" t="s">
        <v>2992</v>
      </c>
      <c r="N2309" t="s">
        <v>254</v>
      </c>
      <c r="O2309" t="s">
        <v>568</v>
      </c>
    </row>
    <row r="2310" spans="1:15" x14ac:dyDescent="0.3">
      <c r="A2310" t="s">
        <v>2831</v>
      </c>
      <c r="B2310" t="s">
        <v>2831</v>
      </c>
      <c r="C2310" t="s">
        <v>8309</v>
      </c>
      <c r="D2310" s="47" t="s">
        <v>5978</v>
      </c>
      <c r="E2310" s="47">
        <v>43278.450762118053</v>
      </c>
      <c r="F2310" s="48">
        <v>4.666666666666667</v>
      </c>
      <c r="G2310" s="49">
        <v>234477</v>
      </c>
      <c r="H2310" t="s">
        <v>249</v>
      </c>
      <c r="I2310">
        <v>0</v>
      </c>
      <c r="J2310">
        <v>0</v>
      </c>
      <c r="K2310" t="s">
        <v>242</v>
      </c>
      <c r="L2310" t="s">
        <v>2186</v>
      </c>
      <c r="M2310" t="s">
        <v>8310</v>
      </c>
      <c r="N2310" t="s">
        <v>254</v>
      </c>
      <c r="O2310" t="s">
        <v>568</v>
      </c>
    </row>
    <row r="2311" spans="1:15" x14ac:dyDescent="0.3">
      <c r="A2311" t="s">
        <v>2831</v>
      </c>
      <c r="B2311" t="s">
        <v>2831</v>
      </c>
      <c r="C2311" t="s">
        <v>8338</v>
      </c>
      <c r="D2311" s="47" t="s">
        <v>4331</v>
      </c>
      <c r="E2311" s="47">
        <v>43266.621650810186</v>
      </c>
      <c r="F2311" s="48">
        <v>4.666666666666667</v>
      </c>
      <c r="G2311" s="49">
        <v>224961</v>
      </c>
      <c r="H2311" t="s">
        <v>249</v>
      </c>
      <c r="I2311">
        <v>0</v>
      </c>
      <c r="J2311">
        <v>0</v>
      </c>
      <c r="K2311" t="s">
        <v>236</v>
      </c>
      <c r="L2311" t="s">
        <v>2160</v>
      </c>
      <c r="M2311" t="s">
        <v>4344</v>
      </c>
      <c r="N2311" t="s">
        <v>254</v>
      </c>
      <c r="O2311" t="s">
        <v>568</v>
      </c>
    </row>
    <row r="2312" spans="1:15" x14ac:dyDescent="0.3">
      <c r="A2312" t="s">
        <v>2831</v>
      </c>
      <c r="B2312" t="s">
        <v>2831</v>
      </c>
      <c r="C2312" t="s">
        <v>8397</v>
      </c>
      <c r="D2312" s="47" t="s">
        <v>2644</v>
      </c>
      <c r="E2312" s="47">
        <v>43271.677281053242</v>
      </c>
      <c r="F2312" s="48">
        <v>4.666666666666667</v>
      </c>
      <c r="G2312" s="49">
        <v>110514</v>
      </c>
      <c r="H2312" t="s">
        <v>249</v>
      </c>
      <c r="I2312">
        <v>0</v>
      </c>
      <c r="J2312">
        <v>0</v>
      </c>
      <c r="K2312" t="s">
        <v>246</v>
      </c>
      <c r="L2312" t="s">
        <v>2160</v>
      </c>
      <c r="M2312" t="s">
        <v>8398</v>
      </c>
      <c r="N2312" t="s">
        <v>254</v>
      </c>
      <c r="O2312" t="s">
        <v>568</v>
      </c>
    </row>
    <row r="2313" spans="1:15" x14ac:dyDescent="0.3">
      <c r="A2313" t="s">
        <v>2831</v>
      </c>
      <c r="B2313" t="s">
        <v>2831</v>
      </c>
      <c r="C2313" t="s">
        <v>8575</v>
      </c>
      <c r="D2313" s="47" t="s">
        <v>5862</v>
      </c>
      <c r="E2313" s="47">
        <v>43279.742756712963</v>
      </c>
      <c r="F2313" s="48">
        <v>4.666666666666667</v>
      </c>
      <c r="G2313" s="49">
        <v>193059</v>
      </c>
      <c r="H2313" t="s">
        <v>238</v>
      </c>
      <c r="I2313">
        <v>0</v>
      </c>
      <c r="J2313">
        <v>0</v>
      </c>
      <c r="K2313" t="s">
        <v>242</v>
      </c>
      <c r="L2313" t="s">
        <v>2186</v>
      </c>
      <c r="M2313" t="s">
        <v>8576</v>
      </c>
      <c r="N2313" t="s">
        <v>254</v>
      </c>
      <c r="O2313" t="s">
        <v>568</v>
      </c>
    </row>
    <row r="2314" spans="1:15" x14ac:dyDescent="0.3">
      <c r="A2314" t="s">
        <v>2831</v>
      </c>
      <c r="B2314" t="s">
        <v>2831</v>
      </c>
      <c r="C2314" t="s">
        <v>4942</v>
      </c>
      <c r="D2314" s="47" t="s">
        <v>2657</v>
      </c>
      <c r="E2314" s="47">
        <v>43281.496999421295</v>
      </c>
      <c r="F2314" s="48">
        <v>4.666666666666667</v>
      </c>
      <c r="G2314" s="49">
        <v>368704</v>
      </c>
      <c r="H2314" t="s">
        <v>249</v>
      </c>
      <c r="I2314">
        <v>0</v>
      </c>
      <c r="J2314">
        <v>0</v>
      </c>
      <c r="K2314" t="s">
        <v>236</v>
      </c>
      <c r="L2314" t="s">
        <v>2173</v>
      </c>
      <c r="M2314" t="s">
        <v>4943</v>
      </c>
      <c r="N2314" t="s">
        <v>254</v>
      </c>
      <c r="O2314" t="s">
        <v>568</v>
      </c>
    </row>
    <row r="2315" spans="1:15" x14ac:dyDescent="0.3">
      <c r="A2315" t="s">
        <v>2831</v>
      </c>
      <c r="B2315" t="s">
        <v>2831</v>
      </c>
      <c r="C2315" t="s">
        <v>8745</v>
      </c>
      <c r="D2315" s="47" t="s">
        <v>5810</v>
      </c>
      <c r="E2315" s="47">
        <v>43281.506418668978</v>
      </c>
      <c r="F2315" s="48">
        <v>4.666666666666667</v>
      </c>
      <c r="G2315" s="49">
        <v>270165</v>
      </c>
      <c r="H2315" t="s">
        <v>249</v>
      </c>
      <c r="I2315">
        <v>0</v>
      </c>
      <c r="J2315">
        <v>0</v>
      </c>
      <c r="K2315" t="s">
        <v>236</v>
      </c>
      <c r="L2315" t="s">
        <v>2186</v>
      </c>
      <c r="M2315" t="s">
        <v>8746</v>
      </c>
      <c r="N2315" t="s">
        <v>254</v>
      </c>
      <c r="O2315" t="s">
        <v>568</v>
      </c>
    </row>
    <row r="2316" spans="1:15" x14ac:dyDescent="0.3">
      <c r="A2316" t="s">
        <v>2831</v>
      </c>
      <c r="B2316" t="s">
        <v>2831</v>
      </c>
      <c r="C2316" t="s">
        <v>8767</v>
      </c>
      <c r="D2316" s="47" t="s">
        <v>6758</v>
      </c>
      <c r="E2316" s="47">
        <v>43271.81750740741</v>
      </c>
      <c r="F2316" s="48">
        <v>4.666666666666667</v>
      </c>
      <c r="G2316" s="49">
        <v>250183</v>
      </c>
      <c r="H2316" t="s">
        <v>238</v>
      </c>
      <c r="I2316">
        <v>0</v>
      </c>
      <c r="J2316">
        <v>0</v>
      </c>
      <c r="K2316" t="s">
        <v>236</v>
      </c>
      <c r="L2316" t="s">
        <v>2186</v>
      </c>
      <c r="M2316" t="s">
        <v>8768</v>
      </c>
      <c r="N2316" t="s">
        <v>254</v>
      </c>
      <c r="O2316" t="s">
        <v>568</v>
      </c>
    </row>
    <row r="2317" spans="1:15" x14ac:dyDescent="0.3">
      <c r="A2317" t="s">
        <v>2831</v>
      </c>
      <c r="B2317" t="s">
        <v>2831</v>
      </c>
      <c r="C2317" t="s">
        <v>5149</v>
      </c>
      <c r="D2317" s="47" t="s">
        <v>2704</v>
      </c>
      <c r="E2317" s="47">
        <v>43265.712888576389</v>
      </c>
      <c r="F2317" s="48">
        <v>4.666666666666667</v>
      </c>
      <c r="G2317" s="49">
        <v>44909</v>
      </c>
      <c r="H2317" t="s">
        <v>249</v>
      </c>
      <c r="I2317">
        <v>0</v>
      </c>
      <c r="J2317">
        <v>0</v>
      </c>
      <c r="K2317" t="s">
        <v>242</v>
      </c>
      <c r="L2317" t="s">
        <v>2160</v>
      </c>
      <c r="M2317" t="s">
        <v>3939</v>
      </c>
      <c r="N2317" t="s">
        <v>254</v>
      </c>
      <c r="O2317" t="s">
        <v>568</v>
      </c>
    </row>
    <row r="2318" spans="1:15" x14ac:dyDescent="0.3">
      <c r="A2318" t="s">
        <v>2831</v>
      </c>
      <c r="B2318" t="s">
        <v>2831</v>
      </c>
      <c r="C2318" t="s">
        <v>4894</v>
      </c>
      <c r="D2318" s="47" t="s">
        <v>2640</v>
      </c>
      <c r="E2318" s="47">
        <v>43264.683810682873</v>
      </c>
      <c r="F2318" s="48">
        <v>4.666666666666667</v>
      </c>
      <c r="G2318" s="49">
        <v>53748</v>
      </c>
      <c r="H2318" t="s">
        <v>249</v>
      </c>
      <c r="I2318">
        <v>0</v>
      </c>
      <c r="J2318">
        <v>0</v>
      </c>
      <c r="K2318" t="s">
        <v>242</v>
      </c>
      <c r="L2318" t="s">
        <v>2173</v>
      </c>
      <c r="M2318" t="s">
        <v>4895</v>
      </c>
      <c r="N2318" t="s">
        <v>254</v>
      </c>
      <c r="O2318" t="s">
        <v>568</v>
      </c>
    </row>
    <row r="2319" spans="1:15" x14ac:dyDescent="0.3">
      <c r="A2319" t="s">
        <v>2831</v>
      </c>
      <c r="B2319" t="s">
        <v>2831</v>
      </c>
      <c r="C2319" t="s">
        <v>9541</v>
      </c>
      <c r="D2319" s="47" t="s">
        <v>5538</v>
      </c>
      <c r="E2319" s="47">
        <v>43271.804018368057</v>
      </c>
      <c r="F2319" s="48">
        <v>4.666666666666667</v>
      </c>
      <c r="G2319" s="49">
        <v>100849</v>
      </c>
      <c r="H2319" t="s">
        <v>238</v>
      </c>
      <c r="I2319">
        <v>0</v>
      </c>
      <c r="J2319">
        <v>0</v>
      </c>
      <c r="K2319" t="s">
        <v>242</v>
      </c>
      <c r="L2319" t="s">
        <v>2186</v>
      </c>
      <c r="M2319" t="s">
        <v>9542</v>
      </c>
      <c r="N2319" t="s">
        <v>254</v>
      </c>
      <c r="O2319" t="s">
        <v>568</v>
      </c>
    </row>
    <row r="2320" spans="1:15" x14ac:dyDescent="0.3">
      <c r="A2320" t="s">
        <v>2831</v>
      </c>
      <c r="B2320" t="s">
        <v>2831</v>
      </c>
      <c r="C2320" t="s">
        <v>9669</v>
      </c>
      <c r="D2320" s="47" t="s">
        <v>5513</v>
      </c>
      <c r="E2320" s="47">
        <v>43280.739298611108</v>
      </c>
      <c r="F2320" s="48">
        <v>4.666666666666667</v>
      </c>
      <c r="G2320" s="49">
        <v>60967</v>
      </c>
      <c r="H2320" t="s">
        <v>238</v>
      </c>
      <c r="I2320">
        <v>0</v>
      </c>
      <c r="J2320">
        <v>0</v>
      </c>
      <c r="K2320" t="s">
        <v>246</v>
      </c>
      <c r="L2320" t="s">
        <v>2186</v>
      </c>
      <c r="M2320" t="s">
        <v>9670</v>
      </c>
      <c r="N2320" t="s">
        <v>254</v>
      </c>
      <c r="O2320" t="s">
        <v>568</v>
      </c>
    </row>
    <row r="2321" spans="1:15" x14ac:dyDescent="0.3">
      <c r="A2321" t="s">
        <v>2831</v>
      </c>
      <c r="B2321" t="s">
        <v>2831</v>
      </c>
      <c r="C2321" t="s">
        <v>9891</v>
      </c>
      <c r="D2321" s="47" t="s">
        <v>4365</v>
      </c>
      <c r="E2321" s="47">
        <v>43271.701927581016</v>
      </c>
      <c r="F2321" s="48">
        <v>4.666666666666667</v>
      </c>
      <c r="G2321" s="49">
        <v>138112</v>
      </c>
      <c r="H2321" t="s">
        <v>249</v>
      </c>
      <c r="I2321">
        <v>0</v>
      </c>
      <c r="J2321">
        <v>0</v>
      </c>
      <c r="K2321" t="s">
        <v>242</v>
      </c>
      <c r="L2321" t="s">
        <v>2160</v>
      </c>
      <c r="M2321" t="s">
        <v>9892</v>
      </c>
      <c r="N2321" t="s">
        <v>254</v>
      </c>
      <c r="O2321" t="s">
        <v>568</v>
      </c>
    </row>
    <row r="2322" spans="1:15" x14ac:dyDescent="0.3">
      <c r="A2322" t="s">
        <v>2831</v>
      </c>
      <c r="B2322" t="s">
        <v>2831</v>
      </c>
      <c r="C2322" t="s">
        <v>3526</v>
      </c>
      <c r="D2322" s="47" t="s">
        <v>3356</v>
      </c>
      <c r="E2322" s="47">
        <v>43265.732218321762</v>
      </c>
      <c r="F2322" s="48">
        <v>4.666666666666667</v>
      </c>
      <c r="G2322" s="49">
        <v>95385</v>
      </c>
      <c r="H2322" t="s">
        <v>249</v>
      </c>
      <c r="I2322">
        <v>1</v>
      </c>
      <c r="J2322">
        <v>333.85</v>
      </c>
      <c r="K2322" t="s">
        <v>236</v>
      </c>
      <c r="L2322" t="s">
        <v>1535</v>
      </c>
      <c r="M2322" t="s">
        <v>1535</v>
      </c>
      <c r="N2322" t="s">
        <v>254</v>
      </c>
      <c r="O2322" t="s">
        <v>568</v>
      </c>
    </row>
    <row r="2323" spans="1:15" x14ac:dyDescent="0.3">
      <c r="A2323" t="s">
        <v>2831</v>
      </c>
      <c r="B2323" t="s">
        <v>2831</v>
      </c>
      <c r="C2323" t="s">
        <v>10230</v>
      </c>
      <c r="D2323" s="47" t="s">
        <v>2691</v>
      </c>
      <c r="E2323" s="47">
        <v>43280.739561145834</v>
      </c>
      <c r="F2323" s="48">
        <v>4.666666666666667</v>
      </c>
      <c r="G2323" s="49">
        <v>98168</v>
      </c>
      <c r="H2323" t="s">
        <v>238</v>
      </c>
      <c r="I2323">
        <v>0</v>
      </c>
      <c r="J2323">
        <v>0</v>
      </c>
      <c r="K2323" t="s">
        <v>242</v>
      </c>
      <c r="L2323" t="s">
        <v>2173</v>
      </c>
      <c r="M2323" t="s">
        <v>4609</v>
      </c>
      <c r="N2323" t="s">
        <v>254</v>
      </c>
      <c r="O2323" t="s">
        <v>568</v>
      </c>
    </row>
    <row r="2324" spans="1:15" x14ac:dyDescent="0.3">
      <c r="A2324" t="s">
        <v>2831</v>
      </c>
      <c r="B2324" t="s">
        <v>2831</v>
      </c>
      <c r="C2324" t="s">
        <v>3011</v>
      </c>
      <c r="D2324" s="47" t="s">
        <v>3004</v>
      </c>
      <c r="E2324" s="47">
        <v>43271.728949618053</v>
      </c>
      <c r="F2324" s="48">
        <v>4.666666666666667</v>
      </c>
      <c r="G2324" s="49">
        <v>32118</v>
      </c>
      <c r="H2324" t="s">
        <v>238</v>
      </c>
      <c r="I2324">
        <v>0</v>
      </c>
      <c r="J2324">
        <v>0</v>
      </c>
      <c r="K2324" t="s">
        <v>246</v>
      </c>
      <c r="L2324" t="s">
        <v>2160</v>
      </c>
      <c r="M2324" t="s">
        <v>2925</v>
      </c>
      <c r="N2324" t="s">
        <v>254</v>
      </c>
      <c r="O2324" t="s">
        <v>568</v>
      </c>
    </row>
    <row r="2325" spans="1:15" x14ac:dyDescent="0.3">
      <c r="A2325" t="s">
        <v>2831</v>
      </c>
      <c r="B2325" t="s">
        <v>2831</v>
      </c>
      <c r="C2325" t="s">
        <v>10403</v>
      </c>
      <c r="D2325" s="47" t="s">
        <v>6766</v>
      </c>
      <c r="E2325" s="47">
        <v>43281.523111377312</v>
      </c>
      <c r="F2325" s="48">
        <v>4.666666666666667</v>
      </c>
      <c r="G2325" s="49">
        <v>156441</v>
      </c>
      <c r="H2325" t="s">
        <v>238</v>
      </c>
      <c r="I2325">
        <v>0</v>
      </c>
      <c r="J2325">
        <v>0</v>
      </c>
      <c r="K2325" t="s">
        <v>239</v>
      </c>
      <c r="L2325" t="s">
        <v>2186</v>
      </c>
      <c r="M2325" t="s">
        <v>10404</v>
      </c>
      <c r="N2325" t="s">
        <v>254</v>
      </c>
      <c r="O2325" t="s">
        <v>568</v>
      </c>
    </row>
    <row r="2326" spans="1:15" x14ac:dyDescent="0.3">
      <c r="A2326" t="s">
        <v>2831</v>
      </c>
      <c r="B2326" t="s">
        <v>2831</v>
      </c>
      <c r="C2326" t="s">
        <v>10571</v>
      </c>
      <c r="D2326" s="47" t="s">
        <v>5862</v>
      </c>
      <c r="E2326" s="47">
        <v>43271.72947071759</v>
      </c>
      <c r="F2326" s="48">
        <v>4.666666666666667</v>
      </c>
      <c r="G2326" s="49">
        <v>64212</v>
      </c>
      <c r="H2326" t="s">
        <v>238</v>
      </c>
      <c r="I2326">
        <v>0</v>
      </c>
      <c r="J2326">
        <v>0</v>
      </c>
      <c r="K2326" t="s">
        <v>242</v>
      </c>
      <c r="L2326" t="s">
        <v>2186</v>
      </c>
      <c r="M2326" t="s">
        <v>10572</v>
      </c>
      <c r="N2326" t="s">
        <v>254</v>
      </c>
      <c r="O2326" t="s">
        <v>568</v>
      </c>
    </row>
    <row r="2327" spans="1:15" x14ac:dyDescent="0.3">
      <c r="A2327" t="s">
        <v>2831</v>
      </c>
      <c r="B2327" t="s">
        <v>2831</v>
      </c>
      <c r="C2327" t="s">
        <v>4055</v>
      </c>
      <c r="D2327" s="47" t="s">
        <v>3448</v>
      </c>
      <c r="E2327" s="47">
        <v>43251.660519942132</v>
      </c>
      <c r="F2327" s="48">
        <v>4.75</v>
      </c>
      <c r="G2327" s="49">
        <v>52919</v>
      </c>
      <c r="H2327" t="s">
        <v>238</v>
      </c>
      <c r="I2327">
        <v>0</v>
      </c>
      <c r="J2327">
        <v>0</v>
      </c>
      <c r="K2327" t="s">
        <v>241</v>
      </c>
      <c r="L2327" t="s">
        <v>2186</v>
      </c>
      <c r="M2327" t="s">
        <v>4056</v>
      </c>
      <c r="N2327" t="s">
        <v>254</v>
      </c>
      <c r="O2327" t="s">
        <v>568</v>
      </c>
    </row>
    <row r="2328" spans="1:15" x14ac:dyDescent="0.3">
      <c r="A2328" t="s">
        <v>2831</v>
      </c>
      <c r="B2328" t="s">
        <v>2831</v>
      </c>
      <c r="C2328" t="s">
        <v>6183</v>
      </c>
      <c r="D2328" s="47" t="s">
        <v>5563</v>
      </c>
      <c r="E2328" s="47">
        <v>43241.703854432868</v>
      </c>
      <c r="F2328" s="48">
        <v>4.75</v>
      </c>
      <c r="G2328" s="49">
        <v>109843</v>
      </c>
      <c r="H2328" t="s">
        <v>238</v>
      </c>
      <c r="I2328">
        <v>0</v>
      </c>
      <c r="J2328">
        <v>0</v>
      </c>
      <c r="K2328" t="s">
        <v>242</v>
      </c>
      <c r="L2328" t="s">
        <v>2186</v>
      </c>
      <c r="M2328" t="s">
        <v>6184</v>
      </c>
      <c r="N2328" t="s">
        <v>254</v>
      </c>
      <c r="O2328" t="s">
        <v>568</v>
      </c>
    </row>
    <row r="2329" spans="1:15" x14ac:dyDescent="0.3">
      <c r="A2329" t="s">
        <v>2831</v>
      </c>
      <c r="B2329" t="s">
        <v>2831</v>
      </c>
      <c r="C2329" t="s">
        <v>6433</v>
      </c>
      <c r="D2329" s="47" t="s">
        <v>6087</v>
      </c>
      <c r="E2329" s="47">
        <v>43231.706876238422</v>
      </c>
      <c r="F2329" s="48">
        <v>4.75</v>
      </c>
      <c r="G2329" s="49">
        <v>68712</v>
      </c>
      <c r="H2329" t="s">
        <v>238</v>
      </c>
      <c r="I2329">
        <v>0</v>
      </c>
      <c r="J2329">
        <v>0</v>
      </c>
      <c r="K2329" t="s">
        <v>246</v>
      </c>
      <c r="L2329" t="s">
        <v>2186</v>
      </c>
      <c r="M2329" t="s">
        <v>6434</v>
      </c>
      <c r="N2329" t="s">
        <v>254</v>
      </c>
      <c r="O2329" t="s">
        <v>568</v>
      </c>
    </row>
    <row r="2330" spans="1:15" x14ac:dyDescent="0.3">
      <c r="A2330" t="s">
        <v>2831</v>
      </c>
      <c r="B2330" t="s">
        <v>2831</v>
      </c>
      <c r="C2330" t="s">
        <v>6537</v>
      </c>
      <c r="D2330" s="47" t="s">
        <v>5701</v>
      </c>
      <c r="E2330" s="47">
        <v>43250.431082523151</v>
      </c>
      <c r="F2330" s="48">
        <v>4.75</v>
      </c>
      <c r="G2330" s="49">
        <v>179277</v>
      </c>
      <c r="H2330" t="s">
        <v>249</v>
      </c>
      <c r="I2330">
        <v>0</v>
      </c>
      <c r="J2330">
        <v>0</v>
      </c>
      <c r="K2330" t="s">
        <v>242</v>
      </c>
      <c r="L2330" t="s">
        <v>2186</v>
      </c>
      <c r="M2330" t="s">
        <v>6538</v>
      </c>
      <c r="N2330" t="s">
        <v>254</v>
      </c>
      <c r="O2330" t="s">
        <v>568</v>
      </c>
    </row>
    <row r="2331" spans="1:15" x14ac:dyDescent="0.3">
      <c r="A2331" t="s">
        <v>2831</v>
      </c>
      <c r="B2331" t="s">
        <v>2831</v>
      </c>
      <c r="C2331" t="s">
        <v>6614</v>
      </c>
      <c r="D2331" s="47" t="s">
        <v>6615</v>
      </c>
      <c r="E2331" s="47">
        <v>43239.520126585645</v>
      </c>
      <c r="F2331" s="48">
        <v>4.75</v>
      </c>
      <c r="G2331" s="49">
        <v>180147</v>
      </c>
      <c r="H2331" t="s">
        <v>238</v>
      </c>
      <c r="I2331">
        <v>0</v>
      </c>
      <c r="J2331">
        <v>0</v>
      </c>
      <c r="K2331" t="s">
        <v>242</v>
      </c>
      <c r="L2331" t="s">
        <v>2186</v>
      </c>
      <c r="M2331" t="s">
        <v>6616</v>
      </c>
      <c r="N2331" t="s">
        <v>254</v>
      </c>
      <c r="O2331" t="s">
        <v>568</v>
      </c>
    </row>
    <row r="2332" spans="1:15" x14ac:dyDescent="0.3">
      <c r="A2332" t="s">
        <v>2831</v>
      </c>
      <c r="B2332" t="s">
        <v>2831</v>
      </c>
      <c r="C2332" t="s">
        <v>3340</v>
      </c>
      <c r="D2332" s="47" t="s">
        <v>2991</v>
      </c>
      <c r="E2332" s="47">
        <v>43239.519847222226</v>
      </c>
      <c r="F2332" s="48">
        <v>4.75</v>
      </c>
      <c r="G2332" s="49">
        <v>90269</v>
      </c>
      <c r="H2332" t="s">
        <v>238</v>
      </c>
      <c r="I2332">
        <v>0</v>
      </c>
      <c r="J2332">
        <v>0</v>
      </c>
      <c r="K2332" t="s">
        <v>246</v>
      </c>
      <c r="L2332" t="s">
        <v>2160</v>
      </c>
      <c r="M2332" t="s">
        <v>2936</v>
      </c>
      <c r="N2332" t="s">
        <v>254</v>
      </c>
      <c r="O2332" t="s">
        <v>568</v>
      </c>
    </row>
    <row r="2333" spans="1:15" x14ac:dyDescent="0.3">
      <c r="A2333" t="s">
        <v>2831</v>
      </c>
      <c r="B2333" t="s">
        <v>2831</v>
      </c>
      <c r="C2333" t="s">
        <v>6824</v>
      </c>
      <c r="D2333" s="47" t="s">
        <v>5489</v>
      </c>
      <c r="E2333" s="47">
        <v>43251.65981863426</v>
      </c>
      <c r="F2333" s="48">
        <v>4.75</v>
      </c>
      <c r="G2333" s="49">
        <v>74036</v>
      </c>
      <c r="H2333" t="s">
        <v>238</v>
      </c>
      <c r="I2333">
        <v>0</v>
      </c>
      <c r="J2333">
        <v>0</v>
      </c>
      <c r="K2333" t="s">
        <v>242</v>
      </c>
      <c r="L2333" t="s">
        <v>2186</v>
      </c>
      <c r="M2333" t="s">
        <v>6825</v>
      </c>
      <c r="N2333" t="s">
        <v>254</v>
      </c>
      <c r="O2333" t="s">
        <v>568</v>
      </c>
    </row>
    <row r="2334" spans="1:15" x14ac:dyDescent="0.3">
      <c r="A2334" t="s">
        <v>2831</v>
      </c>
      <c r="B2334" t="s">
        <v>2831</v>
      </c>
      <c r="C2334" t="s">
        <v>4061</v>
      </c>
      <c r="D2334" s="47" t="s">
        <v>3392</v>
      </c>
      <c r="E2334" s="47">
        <v>43249.799254131947</v>
      </c>
      <c r="F2334" s="48">
        <v>4.75</v>
      </c>
      <c r="G2334" s="49">
        <v>60987</v>
      </c>
      <c r="H2334" t="s">
        <v>249</v>
      </c>
      <c r="I2334">
        <v>0</v>
      </c>
      <c r="J2334">
        <v>0</v>
      </c>
      <c r="K2334" t="s">
        <v>242</v>
      </c>
      <c r="L2334" t="s">
        <v>2186</v>
      </c>
      <c r="M2334" t="s">
        <v>4062</v>
      </c>
      <c r="N2334" t="s">
        <v>254</v>
      </c>
      <c r="O2334" t="s">
        <v>568</v>
      </c>
    </row>
    <row r="2335" spans="1:15" x14ac:dyDescent="0.3">
      <c r="A2335" t="s">
        <v>2831</v>
      </c>
      <c r="B2335" t="s">
        <v>2831</v>
      </c>
      <c r="C2335" t="s">
        <v>3677</v>
      </c>
      <c r="D2335" s="47" t="s">
        <v>3356</v>
      </c>
      <c r="E2335" s="47">
        <v>43234.696646493052</v>
      </c>
      <c r="F2335" s="48">
        <v>4.75</v>
      </c>
      <c r="G2335" s="49">
        <v>52307</v>
      </c>
      <c r="H2335" t="s">
        <v>238</v>
      </c>
      <c r="I2335">
        <v>0</v>
      </c>
      <c r="J2335">
        <v>0</v>
      </c>
      <c r="K2335" t="s">
        <v>241</v>
      </c>
      <c r="L2335" t="s">
        <v>2186</v>
      </c>
      <c r="M2335" t="s">
        <v>3678</v>
      </c>
      <c r="N2335" t="s">
        <v>254</v>
      </c>
      <c r="O2335" t="s">
        <v>568</v>
      </c>
    </row>
    <row r="2336" spans="1:15" x14ac:dyDescent="0.3">
      <c r="A2336" t="s">
        <v>2831</v>
      </c>
      <c r="B2336" t="s">
        <v>2831</v>
      </c>
      <c r="C2336" t="s">
        <v>7158</v>
      </c>
      <c r="D2336" s="47" t="s">
        <v>5686</v>
      </c>
      <c r="E2336" s="47">
        <v>43236.709803784724</v>
      </c>
      <c r="F2336" s="48">
        <v>4.75</v>
      </c>
      <c r="G2336" s="49">
        <v>42448</v>
      </c>
      <c r="H2336" t="s">
        <v>238</v>
      </c>
      <c r="I2336">
        <v>0</v>
      </c>
      <c r="J2336">
        <v>0</v>
      </c>
      <c r="K2336" t="s">
        <v>242</v>
      </c>
      <c r="L2336" t="s">
        <v>2186</v>
      </c>
      <c r="M2336" t="s">
        <v>7159</v>
      </c>
      <c r="N2336" t="s">
        <v>254</v>
      </c>
      <c r="O2336" t="s">
        <v>568</v>
      </c>
    </row>
    <row r="2337" spans="1:15" x14ac:dyDescent="0.3">
      <c r="A2337" t="s">
        <v>2831</v>
      </c>
      <c r="B2337" t="s">
        <v>2831</v>
      </c>
      <c r="C2337" t="s">
        <v>3455</v>
      </c>
      <c r="D2337" s="47" t="s">
        <v>3401</v>
      </c>
      <c r="E2337" s="47">
        <v>43251.75686739583</v>
      </c>
      <c r="F2337" s="48">
        <v>4.75</v>
      </c>
      <c r="G2337" s="49">
        <v>61909</v>
      </c>
      <c r="H2337" t="s">
        <v>238</v>
      </c>
      <c r="I2337">
        <v>0</v>
      </c>
      <c r="J2337">
        <v>0</v>
      </c>
      <c r="K2337" t="s">
        <v>246</v>
      </c>
      <c r="L2337" t="s">
        <v>2186</v>
      </c>
      <c r="M2337" t="s">
        <v>3456</v>
      </c>
      <c r="N2337" t="s">
        <v>254</v>
      </c>
      <c r="O2337" t="s">
        <v>568</v>
      </c>
    </row>
    <row r="2338" spans="1:15" x14ac:dyDescent="0.3">
      <c r="A2338" t="s">
        <v>2831</v>
      </c>
      <c r="B2338" t="s">
        <v>2831</v>
      </c>
      <c r="C2338" t="s">
        <v>4203</v>
      </c>
      <c r="D2338" s="47" t="s">
        <v>3372</v>
      </c>
      <c r="E2338" s="47">
        <v>43249.40406241898</v>
      </c>
      <c r="F2338" s="48">
        <v>4.75</v>
      </c>
      <c r="G2338" s="49">
        <v>44689</v>
      </c>
      <c r="H2338" t="s">
        <v>249</v>
      </c>
      <c r="I2338">
        <v>0</v>
      </c>
      <c r="J2338">
        <v>0</v>
      </c>
      <c r="K2338" t="s">
        <v>242</v>
      </c>
      <c r="L2338" t="s">
        <v>2186</v>
      </c>
      <c r="M2338" t="s">
        <v>4205</v>
      </c>
      <c r="N2338" t="s">
        <v>254</v>
      </c>
      <c r="O2338" t="s">
        <v>568</v>
      </c>
    </row>
    <row r="2339" spans="1:15" x14ac:dyDescent="0.3">
      <c r="A2339" t="s">
        <v>2831</v>
      </c>
      <c r="B2339" t="s">
        <v>2831</v>
      </c>
      <c r="C2339" t="s">
        <v>7265</v>
      </c>
      <c r="D2339" s="47" t="s">
        <v>6394</v>
      </c>
      <c r="E2339" s="47">
        <v>43244.688997569443</v>
      </c>
      <c r="F2339" s="48">
        <v>4.75</v>
      </c>
      <c r="G2339" s="49">
        <v>106706</v>
      </c>
      <c r="H2339" t="s">
        <v>238</v>
      </c>
      <c r="I2339">
        <v>0</v>
      </c>
      <c r="J2339">
        <v>0</v>
      </c>
      <c r="K2339" t="s">
        <v>242</v>
      </c>
      <c r="L2339" t="s">
        <v>2160</v>
      </c>
      <c r="M2339" t="s">
        <v>3939</v>
      </c>
      <c r="N2339" t="s">
        <v>254</v>
      </c>
      <c r="O2339" t="s">
        <v>568</v>
      </c>
    </row>
    <row r="2340" spans="1:15" x14ac:dyDescent="0.3">
      <c r="A2340" t="s">
        <v>2831</v>
      </c>
      <c r="B2340" t="s">
        <v>2831</v>
      </c>
      <c r="C2340" t="s">
        <v>7432</v>
      </c>
      <c r="D2340" s="47" t="s">
        <v>5751</v>
      </c>
      <c r="E2340" s="47">
        <v>43232.498314548611</v>
      </c>
      <c r="F2340" s="48">
        <v>4.75</v>
      </c>
      <c r="G2340" s="49">
        <v>65545</v>
      </c>
      <c r="H2340" t="s">
        <v>238</v>
      </c>
      <c r="I2340">
        <v>0</v>
      </c>
      <c r="J2340">
        <v>0</v>
      </c>
      <c r="K2340" t="s">
        <v>241</v>
      </c>
      <c r="L2340" t="s">
        <v>2186</v>
      </c>
      <c r="M2340" t="s">
        <v>7433</v>
      </c>
      <c r="N2340" t="s">
        <v>254</v>
      </c>
      <c r="O2340" t="s">
        <v>568</v>
      </c>
    </row>
    <row r="2341" spans="1:15" x14ac:dyDescent="0.3">
      <c r="A2341" t="s">
        <v>2831</v>
      </c>
      <c r="B2341" t="s">
        <v>2831</v>
      </c>
      <c r="C2341" t="s">
        <v>4367</v>
      </c>
      <c r="D2341" s="47" t="s">
        <v>4368</v>
      </c>
      <c r="E2341" s="47">
        <v>43251.725963391204</v>
      </c>
      <c r="F2341" s="48">
        <v>4.75</v>
      </c>
      <c r="G2341" s="49">
        <v>66576</v>
      </c>
      <c r="H2341" t="s">
        <v>249</v>
      </c>
      <c r="I2341">
        <v>0</v>
      </c>
      <c r="J2341">
        <v>0</v>
      </c>
      <c r="K2341" t="s">
        <v>242</v>
      </c>
      <c r="L2341" t="s">
        <v>2160</v>
      </c>
      <c r="M2341" t="s">
        <v>4369</v>
      </c>
      <c r="N2341" t="s">
        <v>254</v>
      </c>
      <c r="O2341" t="s">
        <v>568</v>
      </c>
    </row>
    <row r="2342" spans="1:15" x14ac:dyDescent="0.3">
      <c r="A2342" t="s">
        <v>2831</v>
      </c>
      <c r="B2342" t="s">
        <v>2831</v>
      </c>
      <c r="C2342" t="s">
        <v>7614</v>
      </c>
      <c r="D2342" s="47" t="s">
        <v>5530</v>
      </c>
      <c r="E2342" s="47">
        <v>43237.440658564818</v>
      </c>
      <c r="F2342" s="48">
        <v>4.75</v>
      </c>
      <c r="G2342" s="49">
        <v>181923</v>
      </c>
      <c r="H2342" t="s">
        <v>249</v>
      </c>
      <c r="I2342">
        <v>1</v>
      </c>
      <c r="J2342">
        <v>222.57</v>
      </c>
      <c r="K2342" t="s">
        <v>242</v>
      </c>
      <c r="L2342" t="s">
        <v>2186</v>
      </c>
      <c r="M2342" t="s">
        <v>7615</v>
      </c>
      <c r="N2342" t="s">
        <v>254</v>
      </c>
      <c r="O2342" t="s">
        <v>568</v>
      </c>
    </row>
    <row r="2343" spans="1:15" x14ac:dyDescent="0.3">
      <c r="A2343" t="s">
        <v>2831</v>
      </c>
      <c r="B2343" t="s">
        <v>2831</v>
      </c>
      <c r="C2343" t="s">
        <v>7806</v>
      </c>
      <c r="D2343" s="47" t="s">
        <v>6252</v>
      </c>
      <c r="E2343" s="47">
        <v>43249.661588425923</v>
      </c>
      <c r="F2343" s="48">
        <v>4.75</v>
      </c>
      <c r="G2343" s="49">
        <v>23830</v>
      </c>
      <c r="H2343" t="s">
        <v>249</v>
      </c>
      <c r="I2343">
        <v>0</v>
      </c>
      <c r="J2343">
        <v>0</v>
      </c>
      <c r="K2343" t="s">
        <v>246</v>
      </c>
      <c r="L2343" t="s">
        <v>2186</v>
      </c>
      <c r="M2343" t="s">
        <v>7807</v>
      </c>
      <c r="N2343" t="s">
        <v>254</v>
      </c>
      <c r="O2343" t="s">
        <v>568</v>
      </c>
    </row>
    <row r="2344" spans="1:15" x14ac:dyDescent="0.3">
      <c r="A2344" t="s">
        <v>2831</v>
      </c>
      <c r="B2344" t="s">
        <v>2831</v>
      </c>
      <c r="C2344" t="s">
        <v>3129</v>
      </c>
      <c r="D2344" s="47" t="s">
        <v>2927</v>
      </c>
      <c r="E2344" s="47">
        <v>43228.553507673612</v>
      </c>
      <c r="F2344" s="48">
        <v>4.75</v>
      </c>
      <c r="G2344" s="49">
        <v>60139</v>
      </c>
      <c r="H2344" t="s">
        <v>249</v>
      </c>
      <c r="I2344">
        <v>0</v>
      </c>
      <c r="J2344">
        <v>0</v>
      </c>
      <c r="K2344" t="s">
        <v>246</v>
      </c>
      <c r="L2344" t="s">
        <v>2160</v>
      </c>
      <c r="M2344" t="s">
        <v>2925</v>
      </c>
      <c r="N2344" t="s">
        <v>254</v>
      </c>
      <c r="O2344" t="s">
        <v>568</v>
      </c>
    </row>
    <row r="2345" spans="1:15" x14ac:dyDescent="0.3">
      <c r="A2345" t="s">
        <v>2831</v>
      </c>
      <c r="B2345" t="s">
        <v>2831</v>
      </c>
      <c r="C2345" t="s">
        <v>7913</v>
      </c>
      <c r="D2345" s="47" t="s">
        <v>6758</v>
      </c>
      <c r="E2345" s="47">
        <v>43251.6606503125</v>
      </c>
      <c r="F2345" s="48">
        <v>4.75</v>
      </c>
      <c r="G2345" s="49">
        <v>30249</v>
      </c>
      <c r="H2345" t="s">
        <v>238</v>
      </c>
      <c r="I2345">
        <v>0</v>
      </c>
      <c r="J2345">
        <v>0</v>
      </c>
      <c r="K2345" t="s">
        <v>242</v>
      </c>
      <c r="L2345" t="s">
        <v>2186</v>
      </c>
      <c r="M2345" t="s">
        <v>7914</v>
      </c>
      <c r="N2345" t="s">
        <v>254</v>
      </c>
      <c r="O2345" t="s">
        <v>568</v>
      </c>
    </row>
    <row r="2346" spans="1:15" x14ac:dyDescent="0.3">
      <c r="A2346" t="s">
        <v>2831</v>
      </c>
      <c r="B2346" t="s">
        <v>2831</v>
      </c>
      <c r="C2346" t="s">
        <v>3204</v>
      </c>
      <c r="D2346" s="47" t="s">
        <v>2966</v>
      </c>
      <c r="E2346" s="47">
        <v>43251.80367306713</v>
      </c>
      <c r="F2346" s="48">
        <v>4.75</v>
      </c>
      <c r="G2346" s="49">
        <v>71724</v>
      </c>
      <c r="H2346" t="s">
        <v>238</v>
      </c>
      <c r="I2346">
        <v>0</v>
      </c>
      <c r="J2346">
        <v>0</v>
      </c>
      <c r="K2346" t="s">
        <v>242</v>
      </c>
      <c r="L2346" t="s">
        <v>2160</v>
      </c>
      <c r="M2346" t="s">
        <v>2936</v>
      </c>
      <c r="N2346" t="s">
        <v>254</v>
      </c>
      <c r="O2346" t="s">
        <v>568</v>
      </c>
    </row>
    <row r="2347" spans="1:15" x14ac:dyDescent="0.3">
      <c r="A2347" t="s">
        <v>2831</v>
      </c>
      <c r="B2347" t="s">
        <v>2831</v>
      </c>
      <c r="C2347" t="s">
        <v>8541</v>
      </c>
      <c r="D2347" s="47" t="s">
        <v>6025</v>
      </c>
      <c r="E2347" s="47">
        <v>43239.520276041665</v>
      </c>
      <c r="F2347" s="48">
        <v>4.75</v>
      </c>
      <c r="G2347" s="49">
        <v>71919</v>
      </c>
      <c r="H2347" t="s">
        <v>238</v>
      </c>
      <c r="I2347">
        <v>0</v>
      </c>
      <c r="J2347">
        <v>0</v>
      </c>
      <c r="K2347" t="s">
        <v>236</v>
      </c>
      <c r="L2347" t="s">
        <v>2186</v>
      </c>
      <c r="M2347" t="s">
        <v>8542</v>
      </c>
      <c r="N2347" t="s">
        <v>254</v>
      </c>
      <c r="O2347" t="s">
        <v>568</v>
      </c>
    </row>
    <row r="2348" spans="1:15" x14ac:dyDescent="0.3">
      <c r="A2348" t="s">
        <v>2831</v>
      </c>
      <c r="B2348" t="s">
        <v>2831</v>
      </c>
      <c r="C2348" t="s">
        <v>8802</v>
      </c>
      <c r="D2348" s="47" t="s">
        <v>6290</v>
      </c>
      <c r="E2348" s="47">
        <v>43239.566675347225</v>
      </c>
      <c r="F2348" s="48">
        <v>4.75</v>
      </c>
      <c r="G2348" s="49">
        <v>212043</v>
      </c>
      <c r="H2348" t="s">
        <v>249</v>
      </c>
      <c r="I2348">
        <v>0</v>
      </c>
      <c r="J2348">
        <v>0</v>
      </c>
      <c r="K2348" t="s">
        <v>236</v>
      </c>
      <c r="L2348" t="s">
        <v>2186</v>
      </c>
      <c r="M2348" t="s">
        <v>8803</v>
      </c>
      <c r="N2348" t="s">
        <v>254</v>
      </c>
      <c r="O2348" t="s">
        <v>568</v>
      </c>
    </row>
    <row r="2349" spans="1:15" x14ac:dyDescent="0.3">
      <c r="A2349" t="s">
        <v>2831</v>
      </c>
      <c r="B2349" t="s">
        <v>2831</v>
      </c>
      <c r="C2349" t="s">
        <v>8816</v>
      </c>
      <c r="D2349" s="47" t="s">
        <v>2699</v>
      </c>
      <c r="E2349" s="47">
        <v>43228.665991747686</v>
      </c>
      <c r="F2349" s="48">
        <v>4.75</v>
      </c>
      <c r="G2349" s="49">
        <v>109151</v>
      </c>
      <c r="H2349" t="s">
        <v>238</v>
      </c>
      <c r="I2349">
        <v>0</v>
      </c>
      <c r="J2349">
        <v>0</v>
      </c>
      <c r="K2349" t="s">
        <v>236</v>
      </c>
      <c r="L2349" t="s">
        <v>2160</v>
      </c>
      <c r="M2349" t="s">
        <v>8817</v>
      </c>
      <c r="N2349" t="s">
        <v>254</v>
      </c>
      <c r="O2349" t="s">
        <v>568</v>
      </c>
    </row>
    <row r="2350" spans="1:15" x14ac:dyDescent="0.3">
      <c r="A2350" t="s">
        <v>2831</v>
      </c>
      <c r="B2350" t="s">
        <v>2831</v>
      </c>
      <c r="C2350" t="s">
        <v>9111</v>
      </c>
      <c r="D2350" s="47" t="s">
        <v>5602</v>
      </c>
      <c r="E2350" s="47">
        <v>43248.748809143515</v>
      </c>
      <c r="F2350" s="48">
        <v>4.75</v>
      </c>
      <c r="G2350" s="49">
        <v>160023</v>
      </c>
      <c r="H2350" t="s">
        <v>249</v>
      </c>
      <c r="I2350">
        <v>0</v>
      </c>
      <c r="J2350">
        <v>0</v>
      </c>
      <c r="K2350" t="s">
        <v>242</v>
      </c>
      <c r="L2350" t="s">
        <v>2186</v>
      </c>
      <c r="M2350" t="s">
        <v>9112</v>
      </c>
      <c r="N2350" t="s">
        <v>254</v>
      </c>
      <c r="O2350" t="s">
        <v>568</v>
      </c>
    </row>
    <row r="2351" spans="1:15" x14ac:dyDescent="0.3">
      <c r="A2351" t="s">
        <v>2831</v>
      </c>
      <c r="B2351" t="s">
        <v>2831</v>
      </c>
      <c r="C2351" t="s">
        <v>9217</v>
      </c>
      <c r="D2351" s="47" t="s">
        <v>5513</v>
      </c>
      <c r="E2351" s="47">
        <v>43251.660813229166</v>
      </c>
      <c r="F2351" s="48">
        <v>4.75</v>
      </c>
      <c r="G2351" s="49">
        <v>184398</v>
      </c>
      <c r="H2351" t="s">
        <v>238</v>
      </c>
      <c r="I2351">
        <v>0</v>
      </c>
      <c r="J2351">
        <v>0</v>
      </c>
      <c r="K2351" t="s">
        <v>236</v>
      </c>
      <c r="L2351" t="s">
        <v>2186</v>
      </c>
      <c r="M2351" t="s">
        <v>9218</v>
      </c>
      <c r="N2351" t="s">
        <v>254</v>
      </c>
      <c r="O2351" t="s">
        <v>568</v>
      </c>
    </row>
    <row r="2352" spans="1:15" x14ac:dyDescent="0.3">
      <c r="A2352" t="s">
        <v>2831</v>
      </c>
      <c r="B2352" t="s">
        <v>2831</v>
      </c>
      <c r="C2352" t="s">
        <v>9432</v>
      </c>
      <c r="D2352" s="47" t="s">
        <v>6203</v>
      </c>
      <c r="E2352" s="47">
        <v>43251.835989120373</v>
      </c>
      <c r="F2352" s="48">
        <v>4.75</v>
      </c>
      <c r="G2352" s="49">
        <v>109152</v>
      </c>
      <c r="H2352" t="s">
        <v>238</v>
      </c>
      <c r="I2352">
        <v>0</v>
      </c>
      <c r="J2352">
        <v>0</v>
      </c>
      <c r="K2352" t="s">
        <v>246</v>
      </c>
      <c r="L2352" t="s">
        <v>2160</v>
      </c>
      <c r="M2352" t="s">
        <v>9433</v>
      </c>
      <c r="N2352" t="s">
        <v>254</v>
      </c>
      <c r="O2352" t="s">
        <v>568</v>
      </c>
    </row>
    <row r="2353" spans="1:15" x14ac:dyDescent="0.3">
      <c r="A2353" t="s">
        <v>2831</v>
      </c>
      <c r="B2353" t="s">
        <v>2831</v>
      </c>
      <c r="C2353" t="s">
        <v>9690</v>
      </c>
      <c r="D2353" s="47" t="s">
        <v>2626</v>
      </c>
      <c r="E2353" s="47">
        <v>43244.689268437498</v>
      </c>
      <c r="F2353" s="48">
        <v>4.75</v>
      </c>
      <c r="G2353" s="49">
        <v>74294</v>
      </c>
      <c r="H2353" t="s">
        <v>238</v>
      </c>
      <c r="I2353">
        <v>0</v>
      </c>
      <c r="J2353">
        <v>0</v>
      </c>
      <c r="K2353" t="s">
        <v>246</v>
      </c>
      <c r="L2353" t="s">
        <v>2160</v>
      </c>
      <c r="M2353" t="s">
        <v>9691</v>
      </c>
      <c r="N2353" t="s">
        <v>254</v>
      </c>
      <c r="O2353" t="s">
        <v>568</v>
      </c>
    </row>
    <row r="2354" spans="1:15" x14ac:dyDescent="0.3">
      <c r="A2354" t="s">
        <v>2831</v>
      </c>
      <c r="B2354" t="s">
        <v>2831</v>
      </c>
      <c r="C2354" t="s">
        <v>10054</v>
      </c>
      <c r="D2354" s="47" t="s">
        <v>2472</v>
      </c>
      <c r="E2354" s="47">
        <v>43251.660955752312</v>
      </c>
      <c r="F2354" s="48">
        <v>4.75</v>
      </c>
      <c r="G2354" s="49">
        <v>102017</v>
      </c>
      <c r="H2354" t="s">
        <v>238</v>
      </c>
      <c r="I2354">
        <v>0</v>
      </c>
      <c r="J2354">
        <v>0</v>
      </c>
      <c r="K2354" t="s">
        <v>246</v>
      </c>
      <c r="L2354" t="s">
        <v>1535</v>
      </c>
      <c r="M2354" t="s">
        <v>1535</v>
      </c>
      <c r="N2354" t="s">
        <v>254</v>
      </c>
      <c r="O2354" t="s">
        <v>568</v>
      </c>
    </row>
    <row r="2355" spans="1:15" x14ac:dyDescent="0.3">
      <c r="A2355" t="s">
        <v>2831</v>
      </c>
      <c r="B2355" t="s">
        <v>2831</v>
      </c>
      <c r="C2355" t="s">
        <v>10180</v>
      </c>
      <c r="D2355" s="47" t="s">
        <v>6458</v>
      </c>
      <c r="E2355" s="47">
        <v>43251.766437847225</v>
      </c>
      <c r="F2355" s="48">
        <v>4.75</v>
      </c>
      <c r="G2355" s="49">
        <v>20942</v>
      </c>
      <c r="H2355" t="s">
        <v>249</v>
      </c>
      <c r="I2355">
        <v>1</v>
      </c>
      <c r="J2355">
        <v>333.85</v>
      </c>
      <c r="K2355" t="s">
        <v>236</v>
      </c>
      <c r="L2355" t="s">
        <v>2186</v>
      </c>
      <c r="M2355" t="s">
        <v>10181</v>
      </c>
      <c r="N2355" t="s">
        <v>254</v>
      </c>
      <c r="O2355" t="s">
        <v>568</v>
      </c>
    </row>
    <row r="2356" spans="1:15" x14ac:dyDescent="0.3">
      <c r="A2356" t="s">
        <v>2831</v>
      </c>
      <c r="B2356" t="s">
        <v>2831</v>
      </c>
      <c r="C2356" t="s">
        <v>5266</v>
      </c>
      <c r="D2356" s="47" t="s">
        <v>2625</v>
      </c>
      <c r="E2356" s="47">
        <v>43239.520536458331</v>
      </c>
      <c r="F2356" s="48">
        <v>4.75</v>
      </c>
      <c r="G2356" s="49">
        <v>39937</v>
      </c>
      <c r="H2356" t="s">
        <v>238</v>
      </c>
      <c r="I2356">
        <v>0</v>
      </c>
      <c r="J2356">
        <v>0</v>
      </c>
      <c r="K2356" t="s">
        <v>241</v>
      </c>
      <c r="L2356" t="s">
        <v>2160</v>
      </c>
      <c r="M2356" t="s">
        <v>5267</v>
      </c>
      <c r="N2356" t="s">
        <v>254</v>
      </c>
      <c r="O2356" t="s">
        <v>568</v>
      </c>
    </row>
    <row r="2357" spans="1:15" x14ac:dyDescent="0.3">
      <c r="A2357" t="s">
        <v>2831</v>
      </c>
      <c r="B2357" t="s">
        <v>2831</v>
      </c>
      <c r="C2357" t="s">
        <v>3256</v>
      </c>
      <c r="D2357" s="47" t="s">
        <v>2943</v>
      </c>
      <c r="E2357" s="47">
        <v>43242.596785034722</v>
      </c>
      <c r="F2357" s="48">
        <v>4.75</v>
      </c>
      <c r="G2357" s="49">
        <v>70263</v>
      </c>
      <c r="H2357" t="s">
        <v>238</v>
      </c>
      <c r="I2357">
        <v>0</v>
      </c>
      <c r="J2357">
        <v>0</v>
      </c>
      <c r="K2357" t="s">
        <v>242</v>
      </c>
      <c r="L2357" t="s">
        <v>2160</v>
      </c>
      <c r="M2357" t="s">
        <v>2941</v>
      </c>
      <c r="N2357" t="s">
        <v>254</v>
      </c>
      <c r="O2357" t="s">
        <v>568</v>
      </c>
    </row>
    <row r="2358" spans="1:15" x14ac:dyDescent="0.3">
      <c r="A2358" t="s">
        <v>2831</v>
      </c>
      <c r="B2358" t="s">
        <v>2831</v>
      </c>
      <c r="C2358" t="s">
        <v>5595</v>
      </c>
      <c r="D2358" s="47" t="s">
        <v>5458</v>
      </c>
      <c r="E2358" s="47">
        <v>43216.718030752316</v>
      </c>
      <c r="F2358" s="48">
        <v>4.833333333333333</v>
      </c>
      <c r="G2358" s="49">
        <v>64515</v>
      </c>
      <c r="H2358" t="s">
        <v>238</v>
      </c>
      <c r="I2358">
        <v>0</v>
      </c>
      <c r="J2358">
        <v>0</v>
      </c>
      <c r="K2358" t="s">
        <v>236</v>
      </c>
      <c r="L2358" t="s">
        <v>2186</v>
      </c>
      <c r="M2358" t="s">
        <v>5596</v>
      </c>
      <c r="N2358" t="s">
        <v>254</v>
      </c>
      <c r="O2358" t="s">
        <v>568</v>
      </c>
    </row>
    <row r="2359" spans="1:15" x14ac:dyDescent="0.3">
      <c r="A2359" t="s">
        <v>2831</v>
      </c>
      <c r="B2359" t="s">
        <v>2831</v>
      </c>
      <c r="C2359" t="s">
        <v>5603</v>
      </c>
      <c r="D2359" s="47" t="s">
        <v>5582</v>
      </c>
      <c r="E2359" s="47">
        <v>43201.710271793978</v>
      </c>
      <c r="F2359" s="48">
        <v>4.833333333333333</v>
      </c>
      <c r="G2359" s="49">
        <v>81888</v>
      </c>
      <c r="H2359" t="s">
        <v>238</v>
      </c>
      <c r="I2359">
        <v>0</v>
      </c>
      <c r="J2359">
        <v>0</v>
      </c>
      <c r="K2359" t="s">
        <v>236</v>
      </c>
      <c r="L2359" t="s">
        <v>2186</v>
      </c>
      <c r="M2359" t="s">
        <v>5604</v>
      </c>
      <c r="N2359" t="s">
        <v>254</v>
      </c>
      <c r="O2359" t="s">
        <v>568</v>
      </c>
    </row>
    <row r="2360" spans="1:15" x14ac:dyDescent="0.3">
      <c r="A2360" t="s">
        <v>2831</v>
      </c>
      <c r="B2360" t="s">
        <v>2831</v>
      </c>
      <c r="C2360" t="s">
        <v>6008</v>
      </c>
      <c r="D2360" s="47" t="s">
        <v>5541</v>
      </c>
      <c r="E2360" s="47">
        <v>43220.861117858796</v>
      </c>
      <c r="F2360" s="48">
        <v>4.833333333333333</v>
      </c>
      <c r="G2360" s="49">
        <v>96544</v>
      </c>
      <c r="H2360" t="s">
        <v>238</v>
      </c>
      <c r="I2360">
        <v>0</v>
      </c>
      <c r="J2360">
        <v>0</v>
      </c>
      <c r="K2360" t="s">
        <v>242</v>
      </c>
      <c r="L2360" t="s">
        <v>2186</v>
      </c>
      <c r="M2360" t="s">
        <v>6009</v>
      </c>
      <c r="N2360" t="s">
        <v>254</v>
      </c>
      <c r="O2360" t="s">
        <v>568</v>
      </c>
    </row>
    <row r="2361" spans="1:15" x14ac:dyDescent="0.3">
      <c r="A2361" t="s">
        <v>2831</v>
      </c>
      <c r="B2361" t="s">
        <v>2831</v>
      </c>
      <c r="C2361" t="s">
        <v>6144</v>
      </c>
      <c r="D2361" s="47" t="s">
        <v>5686</v>
      </c>
      <c r="E2361" s="47">
        <v>43220.867732905092</v>
      </c>
      <c r="F2361" s="48">
        <v>4.833333333333333</v>
      </c>
      <c r="G2361" s="49">
        <v>53912</v>
      </c>
      <c r="H2361" t="s">
        <v>238</v>
      </c>
      <c r="I2361">
        <v>0</v>
      </c>
      <c r="J2361">
        <v>0</v>
      </c>
      <c r="K2361" t="s">
        <v>239</v>
      </c>
      <c r="L2361" t="s">
        <v>2186</v>
      </c>
      <c r="M2361" t="s">
        <v>6145</v>
      </c>
      <c r="N2361" t="s">
        <v>254</v>
      </c>
      <c r="O2361" t="s">
        <v>568</v>
      </c>
    </row>
    <row r="2362" spans="1:15" x14ac:dyDescent="0.3">
      <c r="A2362" t="s">
        <v>2831</v>
      </c>
      <c r="B2362" t="s">
        <v>2831</v>
      </c>
      <c r="C2362" t="s">
        <v>6191</v>
      </c>
      <c r="D2362" s="47" t="s">
        <v>5832</v>
      </c>
      <c r="E2362" s="47">
        <v>43210.719261921295</v>
      </c>
      <c r="F2362" s="48">
        <v>4.833333333333333</v>
      </c>
      <c r="G2362" s="49">
        <v>159916</v>
      </c>
      <c r="H2362" t="s">
        <v>238</v>
      </c>
      <c r="I2362">
        <v>0</v>
      </c>
      <c r="J2362">
        <v>0</v>
      </c>
      <c r="K2362" t="s">
        <v>242</v>
      </c>
      <c r="L2362" t="s">
        <v>2186</v>
      </c>
      <c r="M2362" t="s">
        <v>6192</v>
      </c>
      <c r="N2362" t="s">
        <v>254</v>
      </c>
      <c r="O2362" t="s">
        <v>568</v>
      </c>
    </row>
    <row r="2363" spans="1:15" x14ac:dyDescent="0.3">
      <c r="A2363" t="s">
        <v>2831</v>
      </c>
      <c r="B2363" t="s">
        <v>2831</v>
      </c>
      <c r="C2363" t="s">
        <v>6198</v>
      </c>
      <c r="D2363" s="47" t="s">
        <v>5686</v>
      </c>
      <c r="E2363" s="47">
        <v>43220.805648692127</v>
      </c>
      <c r="F2363" s="48">
        <v>4.833333333333333</v>
      </c>
      <c r="G2363" s="49">
        <v>13973</v>
      </c>
      <c r="H2363" t="s">
        <v>249</v>
      </c>
      <c r="I2363">
        <v>0</v>
      </c>
      <c r="J2363">
        <v>0</v>
      </c>
      <c r="K2363" t="s">
        <v>246</v>
      </c>
      <c r="L2363" t="s">
        <v>2186</v>
      </c>
      <c r="M2363" t="s">
        <v>6199</v>
      </c>
      <c r="N2363" t="s">
        <v>254</v>
      </c>
      <c r="O2363" t="s">
        <v>568</v>
      </c>
    </row>
    <row r="2364" spans="1:15" x14ac:dyDescent="0.3">
      <c r="A2364" t="s">
        <v>2831</v>
      </c>
      <c r="B2364" t="s">
        <v>2831</v>
      </c>
      <c r="C2364" t="s">
        <v>6335</v>
      </c>
      <c r="D2364" s="47" t="s">
        <v>6203</v>
      </c>
      <c r="E2364" s="47">
        <v>43202.713891284722</v>
      </c>
      <c r="F2364" s="48">
        <v>4.833333333333333</v>
      </c>
      <c r="G2364" s="49">
        <v>74028</v>
      </c>
      <c r="H2364" t="s">
        <v>238</v>
      </c>
      <c r="I2364">
        <v>0</v>
      </c>
      <c r="J2364">
        <v>0</v>
      </c>
      <c r="K2364" t="s">
        <v>242</v>
      </c>
      <c r="L2364" t="s">
        <v>2186</v>
      </c>
      <c r="M2364" t="s">
        <v>6336</v>
      </c>
      <c r="N2364" t="s">
        <v>254</v>
      </c>
      <c r="O2364" t="s">
        <v>568</v>
      </c>
    </row>
    <row r="2365" spans="1:15" x14ac:dyDescent="0.3">
      <c r="A2365" t="s">
        <v>2831</v>
      </c>
      <c r="B2365" t="s">
        <v>2831</v>
      </c>
      <c r="C2365" t="s">
        <v>6375</v>
      </c>
      <c r="D2365" s="47" t="s">
        <v>5625</v>
      </c>
      <c r="E2365" s="47">
        <v>43209.589168981482</v>
      </c>
      <c r="F2365" s="48">
        <v>4.833333333333333</v>
      </c>
      <c r="G2365" s="49">
        <v>57537</v>
      </c>
      <c r="H2365" t="s">
        <v>238</v>
      </c>
      <c r="I2365">
        <v>0</v>
      </c>
      <c r="J2365">
        <v>0</v>
      </c>
      <c r="K2365" t="s">
        <v>242</v>
      </c>
      <c r="L2365" t="s">
        <v>2186</v>
      </c>
      <c r="M2365" t="s">
        <v>6376</v>
      </c>
      <c r="N2365" t="s">
        <v>254</v>
      </c>
      <c r="O2365" t="s">
        <v>568</v>
      </c>
    </row>
    <row r="2366" spans="1:15" x14ac:dyDescent="0.3">
      <c r="A2366" t="s">
        <v>2831</v>
      </c>
      <c r="B2366" t="s">
        <v>2831</v>
      </c>
      <c r="C2366" t="s">
        <v>6419</v>
      </c>
      <c r="D2366" s="47" t="s">
        <v>2662</v>
      </c>
      <c r="E2366" s="47">
        <v>43209.589681481484</v>
      </c>
      <c r="F2366" s="48">
        <v>4.833333333333333</v>
      </c>
      <c r="G2366" s="49">
        <v>5210</v>
      </c>
      <c r="H2366" t="s">
        <v>238</v>
      </c>
      <c r="I2366">
        <v>0</v>
      </c>
      <c r="J2366">
        <v>0</v>
      </c>
      <c r="K2366" t="s">
        <v>242</v>
      </c>
      <c r="L2366" t="s">
        <v>2173</v>
      </c>
      <c r="M2366" t="s">
        <v>6420</v>
      </c>
      <c r="N2366" t="s">
        <v>254</v>
      </c>
      <c r="O2366" t="s">
        <v>568</v>
      </c>
    </row>
    <row r="2367" spans="1:15" x14ac:dyDescent="0.3">
      <c r="A2367" t="s">
        <v>2831</v>
      </c>
      <c r="B2367" t="s">
        <v>2831</v>
      </c>
      <c r="C2367" t="s">
        <v>5041</v>
      </c>
      <c r="D2367" s="47" t="s">
        <v>2632</v>
      </c>
      <c r="E2367" s="47">
        <v>43216.709370949073</v>
      </c>
      <c r="F2367" s="48">
        <v>4.833333333333333</v>
      </c>
      <c r="G2367" s="49">
        <v>73957</v>
      </c>
      <c r="H2367" t="s">
        <v>238</v>
      </c>
      <c r="I2367">
        <v>0</v>
      </c>
      <c r="J2367">
        <v>0</v>
      </c>
      <c r="K2367" t="s">
        <v>246</v>
      </c>
      <c r="L2367" t="s">
        <v>2160</v>
      </c>
      <c r="M2367" t="s">
        <v>5042</v>
      </c>
      <c r="N2367" t="s">
        <v>254</v>
      </c>
      <c r="O2367" t="s">
        <v>568</v>
      </c>
    </row>
    <row r="2368" spans="1:15" x14ac:dyDescent="0.3">
      <c r="A2368" t="s">
        <v>2831</v>
      </c>
      <c r="B2368" t="s">
        <v>2831</v>
      </c>
      <c r="C2368" t="s">
        <v>6610</v>
      </c>
      <c r="D2368" s="47" t="s">
        <v>2642</v>
      </c>
      <c r="E2368" s="47">
        <v>43207.737234490742</v>
      </c>
      <c r="F2368" s="48">
        <v>4.833333333333333</v>
      </c>
      <c r="G2368" s="49">
        <v>80485</v>
      </c>
      <c r="H2368" t="s">
        <v>238</v>
      </c>
      <c r="I2368">
        <v>0</v>
      </c>
      <c r="J2368">
        <v>0</v>
      </c>
      <c r="K2368" t="s">
        <v>242</v>
      </c>
      <c r="L2368" t="s">
        <v>2160</v>
      </c>
      <c r="M2368" t="s">
        <v>6611</v>
      </c>
      <c r="N2368" t="s">
        <v>254</v>
      </c>
      <c r="O2368" t="s">
        <v>568</v>
      </c>
    </row>
    <row r="2369" spans="1:15" x14ac:dyDescent="0.3">
      <c r="A2369" t="s">
        <v>2831</v>
      </c>
      <c r="B2369" t="s">
        <v>2831</v>
      </c>
      <c r="C2369" t="s">
        <v>6826</v>
      </c>
      <c r="D2369" s="47" t="s">
        <v>5797</v>
      </c>
      <c r="E2369" s="47">
        <v>43220.864346493057</v>
      </c>
      <c r="F2369" s="48">
        <v>4.833333333333333</v>
      </c>
      <c r="G2369" s="49">
        <v>79588</v>
      </c>
      <c r="H2369" t="s">
        <v>238</v>
      </c>
      <c r="I2369">
        <v>0</v>
      </c>
      <c r="J2369">
        <v>0</v>
      </c>
      <c r="K2369" t="s">
        <v>242</v>
      </c>
      <c r="L2369" t="s">
        <v>2186</v>
      </c>
      <c r="M2369" t="s">
        <v>6827</v>
      </c>
      <c r="N2369" t="s">
        <v>254</v>
      </c>
      <c r="O2369" t="s">
        <v>568</v>
      </c>
    </row>
    <row r="2370" spans="1:15" x14ac:dyDescent="0.3">
      <c r="A2370" t="s">
        <v>2831</v>
      </c>
      <c r="B2370" t="s">
        <v>2831</v>
      </c>
      <c r="C2370" t="s">
        <v>6915</v>
      </c>
      <c r="D2370" s="47" t="s">
        <v>6758</v>
      </c>
      <c r="E2370" s="47">
        <v>43209.713898877315</v>
      </c>
      <c r="F2370" s="48">
        <v>4.833333333333333</v>
      </c>
      <c r="G2370" s="49">
        <v>85750</v>
      </c>
      <c r="H2370" t="s">
        <v>238</v>
      </c>
      <c r="I2370">
        <v>0</v>
      </c>
      <c r="J2370">
        <v>0</v>
      </c>
      <c r="K2370" t="s">
        <v>236</v>
      </c>
      <c r="L2370" t="s">
        <v>2186</v>
      </c>
      <c r="M2370" t="s">
        <v>6916</v>
      </c>
      <c r="N2370" t="s">
        <v>254</v>
      </c>
      <c r="O2370" t="s">
        <v>568</v>
      </c>
    </row>
    <row r="2371" spans="1:15" x14ac:dyDescent="0.3">
      <c r="A2371" t="s">
        <v>2831</v>
      </c>
      <c r="B2371" t="s">
        <v>2831</v>
      </c>
      <c r="C2371" t="s">
        <v>6968</v>
      </c>
      <c r="D2371" s="47" t="s">
        <v>5469</v>
      </c>
      <c r="E2371" s="47">
        <v>43209.588894062501</v>
      </c>
      <c r="F2371" s="48">
        <v>4.833333333333333</v>
      </c>
      <c r="G2371" s="49">
        <v>74140</v>
      </c>
      <c r="H2371" t="s">
        <v>238</v>
      </c>
      <c r="I2371">
        <v>0</v>
      </c>
      <c r="J2371">
        <v>0</v>
      </c>
      <c r="K2371" t="s">
        <v>241</v>
      </c>
      <c r="L2371" t="s">
        <v>2186</v>
      </c>
      <c r="M2371" t="s">
        <v>6969</v>
      </c>
      <c r="N2371" t="s">
        <v>254</v>
      </c>
      <c r="O2371" t="s">
        <v>568</v>
      </c>
    </row>
    <row r="2372" spans="1:15" x14ac:dyDescent="0.3">
      <c r="A2372" t="s">
        <v>2831</v>
      </c>
      <c r="B2372" t="s">
        <v>2831</v>
      </c>
      <c r="C2372" t="s">
        <v>3673</v>
      </c>
      <c r="D2372" s="47" t="s">
        <v>3375</v>
      </c>
      <c r="E2372" s="47">
        <v>43192.71723642361</v>
      </c>
      <c r="F2372" s="48">
        <v>4.833333333333333</v>
      </c>
      <c r="G2372" s="49">
        <v>82786</v>
      </c>
      <c r="H2372" t="s">
        <v>238</v>
      </c>
      <c r="I2372">
        <v>0</v>
      </c>
      <c r="J2372">
        <v>0</v>
      </c>
      <c r="K2372" t="s">
        <v>241</v>
      </c>
      <c r="L2372" t="s">
        <v>2186</v>
      </c>
      <c r="M2372" t="s">
        <v>3674</v>
      </c>
      <c r="N2372" t="s">
        <v>254</v>
      </c>
      <c r="O2372" t="s">
        <v>568</v>
      </c>
    </row>
    <row r="2373" spans="1:15" x14ac:dyDescent="0.3">
      <c r="A2373" t="s">
        <v>2831</v>
      </c>
      <c r="B2373" t="s">
        <v>2831</v>
      </c>
      <c r="C2373" t="s">
        <v>7128</v>
      </c>
      <c r="D2373" s="47" t="s">
        <v>2669</v>
      </c>
      <c r="E2373" s="47">
        <v>43220.908481909719</v>
      </c>
      <c r="F2373" s="48">
        <v>4.833333333333333</v>
      </c>
      <c r="G2373" s="49">
        <v>24835</v>
      </c>
      <c r="H2373" t="s">
        <v>238</v>
      </c>
      <c r="I2373">
        <v>0</v>
      </c>
      <c r="J2373">
        <v>0</v>
      </c>
      <c r="K2373" t="s">
        <v>242</v>
      </c>
      <c r="L2373" t="s">
        <v>2160</v>
      </c>
      <c r="M2373" t="s">
        <v>7129</v>
      </c>
      <c r="N2373" t="s">
        <v>254</v>
      </c>
      <c r="O2373" t="s">
        <v>568</v>
      </c>
    </row>
    <row r="2374" spans="1:15" x14ac:dyDescent="0.3">
      <c r="A2374" t="s">
        <v>2831</v>
      </c>
      <c r="B2374" t="s">
        <v>2831</v>
      </c>
      <c r="C2374" t="s">
        <v>7170</v>
      </c>
      <c r="D2374" s="47" t="s">
        <v>2683</v>
      </c>
      <c r="E2374" s="47">
        <v>43206.417913854166</v>
      </c>
      <c r="F2374" s="48">
        <v>4.833333333333333</v>
      </c>
      <c r="G2374" s="49">
        <v>109682</v>
      </c>
      <c r="H2374" t="s">
        <v>249</v>
      </c>
      <c r="I2374">
        <v>0</v>
      </c>
      <c r="J2374">
        <v>0</v>
      </c>
      <c r="K2374" t="s">
        <v>242</v>
      </c>
      <c r="L2374" t="s">
        <v>2160</v>
      </c>
      <c r="M2374" t="s">
        <v>7171</v>
      </c>
      <c r="N2374" t="s">
        <v>254</v>
      </c>
      <c r="O2374" t="s">
        <v>568</v>
      </c>
    </row>
    <row r="2375" spans="1:15" x14ac:dyDescent="0.3">
      <c r="A2375" t="s">
        <v>2831</v>
      </c>
      <c r="B2375" t="s">
        <v>2831</v>
      </c>
      <c r="C2375" t="s">
        <v>7178</v>
      </c>
      <c r="D2375" s="47" t="s">
        <v>5711</v>
      </c>
      <c r="E2375" s="47">
        <v>43220.863624039353</v>
      </c>
      <c r="F2375" s="48">
        <v>4.833333333333333</v>
      </c>
      <c r="G2375" s="49">
        <v>80938</v>
      </c>
      <c r="H2375" t="s">
        <v>238</v>
      </c>
      <c r="I2375">
        <v>0</v>
      </c>
      <c r="J2375">
        <v>0</v>
      </c>
      <c r="K2375" t="s">
        <v>239</v>
      </c>
      <c r="L2375" t="s">
        <v>2186</v>
      </c>
      <c r="M2375" t="s">
        <v>7179</v>
      </c>
      <c r="N2375" t="s">
        <v>254</v>
      </c>
      <c r="O2375" t="s">
        <v>568</v>
      </c>
    </row>
    <row r="2376" spans="1:15" x14ac:dyDescent="0.3">
      <c r="A2376" t="s">
        <v>2831</v>
      </c>
      <c r="B2376" t="s">
        <v>2831</v>
      </c>
      <c r="C2376" t="s">
        <v>7374</v>
      </c>
      <c r="D2376" s="47" t="s">
        <v>6425</v>
      </c>
      <c r="E2376" s="47">
        <v>43210.719409803241</v>
      </c>
      <c r="F2376" s="48">
        <v>4.833333333333333</v>
      </c>
      <c r="G2376" s="49">
        <v>61951</v>
      </c>
      <c r="H2376" t="s">
        <v>238</v>
      </c>
      <c r="I2376">
        <v>0</v>
      </c>
      <c r="J2376">
        <v>0</v>
      </c>
      <c r="K2376" t="s">
        <v>241</v>
      </c>
      <c r="L2376" t="s">
        <v>2186</v>
      </c>
      <c r="M2376" t="s">
        <v>7375</v>
      </c>
      <c r="N2376" t="s">
        <v>254</v>
      </c>
      <c r="O2376" t="s">
        <v>568</v>
      </c>
    </row>
    <row r="2377" spans="1:15" x14ac:dyDescent="0.3">
      <c r="A2377" t="s">
        <v>2831</v>
      </c>
      <c r="B2377" t="s">
        <v>2831</v>
      </c>
      <c r="C2377" t="s">
        <v>7592</v>
      </c>
      <c r="D2377" s="47" t="s">
        <v>6025</v>
      </c>
      <c r="E2377" s="47">
        <v>43218.398686307868</v>
      </c>
      <c r="F2377" s="48">
        <v>4.833333333333333</v>
      </c>
      <c r="G2377" s="49">
        <v>219766</v>
      </c>
      <c r="H2377" t="s">
        <v>249</v>
      </c>
      <c r="I2377">
        <v>0</v>
      </c>
      <c r="J2377">
        <v>0</v>
      </c>
      <c r="K2377" t="s">
        <v>241</v>
      </c>
      <c r="L2377" t="s">
        <v>2186</v>
      </c>
      <c r="M2377" t="s">
        <v>7593</v>
      </c>
      <c r="N2377" t="s">
        <v>254</v>
      </c>
      <c r="O2377" t="s">
        <v>568</v>
      </c>
    </row>
    <row r="2378" spans="1:15" x14ac:dyDescent="0.3">
      <c r="A2378" t="s">
        <v>2831</v>
      </c>
      <c r="B2378" t="s">
        <v>2831</v>
      </c>
      <c r="C2378" t="s">
        <v>3339</v>
      </c>
      <c r="D2378" s="47" t="s">
        <v>2947</v>
      </c>
      <c r="E2378" s="47">
        <v>43201.710437037036</v>
      </c>
      <c r="F2378" s="48">
        <v>4.833333333333333</v>
      </c>
      <c r="G2378" s="49">
        <v>40860</v>
      </c>
      <c r="H2378" t="s">
        <v>238</v>
      </c>
      <c r="I2378">
        <v>0</v>
      </c>
      <c r="J2378">
        <v>0</v>
      </c>
      <c r="K2378" t="s">
        <v>236</v>
      </c>
      <c r="L2378" t="s">
        <v>2160</v>
      </c>
      <c r="M2378" t="s">
        <v>2936</v>
      </c>
      <c r="N2378" t="s">
        <v>254</v>
      </c>
      <c r="O2378" t="s">
        <v>568</v>
      </c>
    </row>
    <row r="2379" spans="1:15" x14ac:dyDescent="0.3">
      <c r="A2379" t="s">
        <v>2831</v>
      </c>
      <c r="B2379" t="s">
        <v>2831</v>
      </c>
      <c r="C2379" t="s">
        <v>7866</v>
      </c>
      <c r="D2379" s="47" t="s">
        <v>6295</v>
      </c>
      <c r="E2379" s="47">
        <v>43202.714326238427</v>
      </c>
      <c r="F2379" s="48">
        <v>4.833333333333333</v>
      </c>
      <c r="G2379" s="49">
        <v>46987</v>
      </c>
      <c r="H2379" t="s">
        <v>238</v>
      </c>
      <c r="I2379">
        <v>0</v>
      </c>
      <c r="J2379">
        <v>0</v>
      </c>
      <c r="K2379" t="s">
        <v>242</v>
      </c>
      <c r="L2379" t="s">
        <v>2186</v>
      </c>
      <c r="M2379" t="s">
        <v>7867</v>
      </c>
      <c r="N2379" t="s">
        <v>254</v>
      </c>
      <c r="O2379" t="s">
        <v>568</v>
      </c>
    </row>
    <row r="2380" spans="1:15" x14ac:dyDescent="0.3">
      <c r="A2380" t="s">
        <v>2831</v>
      </c>
      <c r="B2380" t="s">
        <v>2831</v>
      </c>
      <c r="C2380" t="s">
        <v>3346</v>
      </c>
      <c r="D2380" s="47" t="s">
        <v>3017</v>
      </c>
      <c r="E2380" s="47">
        <v>43200.706247997688</v>
      </c>
      <c r="F2380" s="48">
        <v>4.833333333333333</v>
      </c>
      <c r="G2380" s="49">
        <v>127962</v>
      </c>
      <c r="H2380" t="s">
        <v>238</v>
      </c>
      <c r="I2380">
        <v>0</v>
      </c>
      <c r="J2380">
        <v>0</v>
      </c>
      <c r="K2380" t="s">
        <v>239</v>
      </c>
      <c r="L2380" t="s">
        <v>2160</v>
      </c>
      <c r="M2380" t="s">
        <v>2925</v>
      </c>
      <c r="N2380" t="s">
        <v>254</v>
      </c>
      <c r="O2380" t="s">
        <v>568</v>
      </c>
    </row>
    <row r="2381" spans="1:15" x14ac:dyDescent="0.3">
      <c r="A2381" t="s">
        <v>2831</v>
      </c>
      <c r="B2381" t="s">
        <v>2831</v>
      </c>
      <c r="C2381" t="s">
        <v>3213</v>
      </c>
      <c r="D2381" s="47" t="s">
        <v>2943</v>
      </c>
      <c r="E2381" s="47">
        <v>43217.727296608798</v>
      </c>
      <c r="F2381" s="48">
        <v>4.833333333333333</v>
      </c>
      <c r="G2381" s="49">
        <v>70634</v>
      </c>
      <c r="H2381" t="s">
        <v>238</v>
      </c>
      <c r="I2381">
        <v>0</v>
      </c>
      <c r="J2381">
        <v>0</v>
      </c>
      <c r="K2381" t="s">
        <v>246</v>
      </c>
      <c r="L2381" t="s">
        <v>2160</v>
      </c>
      <c r="M2381" t="s">
        <v>2925</v>
      </c>
      <c r="N2381" t="s">
        <v>254</v>
      </c>
      <c r="O2381" t="s">
        <v>568</v>
      </c>
    </row>
    <row r="2382" spans="1:15" x14ac:dyDescent="0.3">
      <c r="A2382" t="s">
        <v>2831</v>
      </c>
      <c r="B2382" t="s">
        <v>2831</v>
      </c>
      <c r="C2382" t="s">
        <v>3742</v>
      </c>
      <c r="D2382" s="47" t="s">
        <v>3466</v>
      </c>
      <c r="E2382" s="47">
        <v>43209.589042627318</v>
      </c>
      <c r="F2382" s="48">
        <v>4.833333333333333</v>
      </c>
      <c r="G2382" s="49">
        <v>42869</v>
      </c>
      <c r="H2382" t="s">
        <v>238</v>
      </c>
      <c r="I2382">
        <v>0</v>
      </c>
      <c r="J2382">
        <v>0</v>
      </c>
      <c r="K2382" t="s">
        <v>242</v>
      </c>
      <c r="L2382" t="s">
        <v>2186</v>
      </c>
      <c r="M2382" t="s">
        <v>3743</v>
      </c>
      <c r="N2382" t="s">
        <v>254</v>
      </c>
      <c r="O2382" t="s">
        <v>568</v>
      </c>
    </row>
    <row r="2383" spans="1:15" x14ac:dyDescent="0.3">
      <c r="A2383" t="s">
        <v>2831</v>
      </c>
      <c r="B2383" t="s">
        <v>2831</v>
      </c>
      <c r="C2383" t="s">
        <v>8480</v>
      </c>
      <c r="D2383" s="47" t="s">
        <v>5645</v>
      </c>
      <c r="E2383" s="47">
        <v>43202.714189733793</v>
      </c>
      <c r="F2383" s="48">
        <v>4.833333333333333</v>
      </c>
      <c r="G2383" s="49">
        <v>61252</v>
      </c>
      <c r="H2383" t="s">
        <v>238</v>
      </c>
      <c r="I2383">
        <v>0</v>
      </c>
      <c r="J2383">
        <v>0</v>
      </c>
      <c r="K2383" t="s">
        <v>236</v>
      </c>
      <c r="L2383" t="s">
        <v>2186</v>
      </c>
      <c r="M2383" t="s">
        <v>8481</v>
      </c>
      <c r="N2383" t="s">
        <v>254</v>
      </c>
      <c r="O2383" t="s">
        <v>568</v>
      </c>
    </row>
    <row r="2384" spans="1:15" x14ac:dyDescent="0.3">
      <c r="A2384" t="s">
        <v>2831</v>
      </c>
      <c r="B2384" t="s">
        <v>2831</v>
      </c>
      <c r="C2384" t="s">
        <v>4672</v>
      </c>
      <c r="D2384" s="47" t="s">
        <v>4383</v>
      </c>
      <c r="E2384" s="47">
        <v>43192.825613576388</v>
      </c>
      <c r="F2384" s="48">
        <v>4.833333333333333</v>
      </c>
      <c r="G2384" s="49">
        <v>50318</v>
      </c>
      <c r="H2384" t="s">
        <v>238</v>
      </c>
      <c r="I2384">
        <v>0</v>
      </c>
      <c r="J2384">
        <v>0</v>
      </c>
      <c r="K2384" t="s">
        <v>242</v>
      </c>
      <c r="L2384" t="s">
        <v>2160</v>
      </c>
      <c r="M2384" t="s">
        <v>4445</v>
      </c>
      <c r="N2384" t="s">
        <v>254</v>
      </c>
      <c r="O2384" t="s">
        <v>568</v>
      </c>
    </row>
    <row r="2385" spans="1:15" x14ac:dyDescent="0.3">
      <c r="A2385" t="s">
        <v>2831</v>
      </c>
      <c r="B2385" t="s">
        <v>2831</v>
      </c>
      <c r="C2385" t="s">
        <v>8523</v>
      </c>
      <c r="D2385" s="47" t="s">
        <v>5686</v>
      </c>
      <c r="E2385" s="47">
        <v>43194.350952280096</v>
      </c>
      <c r="F2385" s="48">
        <v>4.833333333333333</v>
      </c>
      <c r="G2385" s="49">
        <v>85628</v>
      </c>
      <c r="H2385" t="s">
        <v>249</v>
      </c>
      <c r="I2385">
        <v>0</v>
      </c>
      <c r="J2385">
        <v>0</v>
      </c>
      <c r="K2385" t="s">
        <v>246</v>
      </c>
      <c r="L2385" t="s">
        <v>2186</v>
      </c>
      <c r="M2385" t="s">
        <v>8524</v>
      </c>
      <c r="N2385" t="s">
        <v>254</v>
      </c>
      <c r="O2385" t="s">
        <v>568</v>
      </c>
    </row>
    <row r="2386" spans="1:15" x14ac:dyDescent="0.3">
      <c r="A2386" t="s">
        <v>2831</v>
      </c>
      <c r="B2386" t="s">
        <v>2831</v>
      </c>
      <c r="C2386" t="s">
        <v>5316</v>
      </c>
      <c r="D2386" s="47" t="s">
        <v>2681</v>
      </c>
      <c r="E2386" s="47">
        <v>43208.344579050929</v>
      </c>
      <c r="F2386" s="48">
        <v>4.833333333333333</v>
      </c>
      <c r="G2386" s="49">
        <v>41413</v>
      </c>
      <c r="H2386" t="s">
        <v>249</v>
      </c>
      <c r="I2386">
        <v>0</v>
      </c>
      <c r="J2386">
        <v>0</v>
      </c>
      <c r="K2386" t="s">
        <v>242</v>
      </c>
      <c r="L2386" t="s">
        <v>2160</v>
      </c>
      <c r="M2386" t="s">
        <v>5317</v>
      </c>
      <c r="N2386" t="s">
        <v>254</v>
      </c>
      <c r="O2386" t="s">
        <v>568</v>
      </c>
    </row>
    <row r="2387" spans="1:15" x14ac:dyDescent="0.3">
      <c r="A2387" t="s">
        <v>2831</v>
      </c>
      <c r="B2387" t="s">
        <v>2831</v>
      </c>
      <c r="C2387" t="s">
        <v>8777</v>
      </c>
      <c r="D2387" s="47" t="s">
        <v>5602</v>
      </c>
      <c r="E2387" s="47">
        <v>43208.803600196756</v>
      </c>
      <c r="F2387" s="48">
        <v>4.833333333333333</v>
      </c>
      <c r="G2387" s="49">
        <v>149701</v>
      </c>
      <c r="H2387" t="s">
        <v>249</v>
      </c>
      <c r="I2387">
        <v>0</v>
      </c>
      <c r="J2387">
        <v>0</v>
      </c>
      <c r="K2387" t="s">
        <v>246</v>
      </c>
      <c r="L2387" t="s">
        <v>2186</v>
      </c>
      <c r="M2387" t="s">
        <v>8778</v>
      </c>
      <c r="N2387" t="s">
        <v>254</v>
      </c>
      <c r="O2387" t="s">
        <v>568</v>
      </c>
    </row>
    <row r="2388" spans="1:15" x14ac:dyDescent="0.3">
      <c r="A2388" t="s">
        <v>2831</v>
      </c>
      <c r="B2388" t="s">
        <v>2831</v>
      </c>
      <c r="C2388" t="s">
        <v>5015</v>
      </c>
      <c r="D2388" s="47" t="s">
        <v>2666</v>
      </c>
      <c r="E2388" s="47">
        <v>43199.709899687499</v>
      </c>
      <c r="F2388" s="48">
        <v>4.833333333333333</v>
      </c>
      <c r="G2388" s="49">
        <v>79178</v>
      </c>
      <c r="H2388" t="s">
        <v>238</v>
      </c>
      <c r="I2388">
        <v>0</v>
      </c>
      <c r="J2388">
        <v>0</v>
      </c>
      <c r="K2388" t="s">
        <v>236</v>
      </c>
      <c r="L2388" t="s">
        <v>2160</v>
      </c>
      <c r="M2388" t="s">
        <v>5017</v>
      </c>
      <c r="N2388" t="s">
        <v>254</v>
      </c>
      <c r="O2388" t="s">
        <v>568</v>
      </c>
    </row>
    <row r="2389" spans="1:15" x14ac:dyDescent="0.3">
      <c r="A2389" t="s">
        <v>2831</v>
      </c>
      <c r="B2389" t="s">
        <v>2831</v>
      </c>
      <c r="C2389" t="s">
        <v>9243</v>
      </c>
      <c r="D2389" s="47" t="s">
        <v>2494</v>
      </c>
      <c r="E2389" s="47">
        <v>43210.719893368056</v>
      </c>
      <c r="F2389" s="48">
        <v>4.833333333333333</v>
      </c>
      <c r="G2389" s="49">
        <v>86865</v>
      </c>
      <c r="H2389" t="s">
        <v>238</v>
      </c>
      <c r="I2389">
        <v>0</v>
      </c>
      <c r="J2389">
        <v>0</v>
      </c>
      <c r="K2389" t="s">
        <v>241</v>
      </c>
      <c r="L2389" t="s">
        <v>2160</v>
      </c>
      <c r="M2389" t="s">
        <v>9244</v>
      </c>
      <c r="N2389" t="s">
        <v>254</v>
      </c>
      <c r="O2389" t="s">
        <v>568</v>
      </c>
    </row>
    <row r="2390" spans="1:15" x14ac:dyDescent="0.3">
      <c r="A2390" t="s">
        <v>2831</v>
      </c>
      <c r="B2390" t="s">
        <v>2831</v>
      </c>
      <c r="C2390" t="s">
        <v>9277</v>
      </c>
      <c r="D2390" s="47" t="s">
        <v>5556</v>
      </c>
      <c r="E2390" s="47">
        <v>43210.78662353009</v>
      </c>
      <c r="F2390" s="48">
        <v>4.833333333333333</v>
      </c>
      <c r="G2390" s="49">
        <v>32055</v>
      </c>
      <c r="H2390" t="s">
        <v>238</v>
      </c>
      <c r="I2390">
        <v>0</v>
      </c>
      <c r="J2390">
        <v>0</v>
      </c>
      <c r="K2390" t="s">
        <v>241</v>
      </c>
      <c r="L2390" t="s">
        <v>2186</v>
      </c>
      <c r="M2390" t="s">
        <v>9278</v>
      </c>
      <c r="N2390" t="s">
        <v>254</v>
      </c>
      <c r="O2390" t="s">
        <v>568</v>
      </c>
    </row>
    <row r="2391" spans="1:15" x14ac:dyDescent="0.3">
      <c r="A2391" t="s">
        <v>2831</v>
      </c>
      <c r="B2391" t="s">
        <v>2831</v>
      </c>
      <c r="C2391" t="s">
        <v>9302</v>
      </c>
      <c r="D2391" s="47" t="s">
        <v>5867</v>
      </c>
      <c r="E2391" s="47">
        <v>43210.77422890046</v>
      </c>
      <c r="F2391" s="48">
        <v>4.833333333333333</v>
      </c>
      <c r="G2391" s="49">
        <v>34180</v>
      </c>
      <c r="H2391" t="s">
        <v>238</v>
      </c>
      <c r="I2391">
        <v>0</v>
      </c>
      <c r="J2391">
        <v>0</v>
      </c>
      <c r="K2391" t="s">
        <v>236</v>
      </c>
      <c r="L2391" t="s">
        <v>2186</v>
      </c>
      <c r="M2391" t="s">
        <v>9303</v>
      </c>
      <c r="N2391" t="s">
        <v>254</v>
      </c>
      <c r="O2391" t="s">
        <v>568</v>
      </c>
    </row>
    <row r="2392" spans="1:15" x14ac:dyDescent="0.3">
      <c r="A2392" t="s">
        <v>2831</v>
      </c>
      <c r="B2392" t="s">
        <v>2831</v>
      </c>
      <c r="C2392" t="s">
        <v>5119</v>
      </c>
      <c r="D2392" s="47" t="s">
        <v>2700</v>
      </c>
      <c r="E2392" s="47">
        <v>43220.861499687497</v>
      </c>
      <c r="F2392" s="48">
        <v>4.833333333333333</v>
      </c>
      <c r="G2392" s="49">
        <v>6597</v>
      </c>
      <c r="H2392" t="s">
        <v>238</v>
      </c>
      <c r="I2392">
        <v>0</v>
      </c>
      <c r="J2392">
        <v>0</v>
      </c>
      <c r="K2392" t="s">
        <v>242</v>
      </c>
      <c r="L2392" t="s">
        <v>2160</v>
      </c>
      <c r="M2392" t="s">
        <v>5120</v>
      </c>
      <c r="N2392" t="s">
        <v>254</v>
      </c>
      <c r="O2392" t="s">
        <v>568</v>
      </c>
    </row>
    <row r="2393" spans="1:15" x14ac:dyDescent="0.3">
      <c r="A2393" t="s">
        <v>2831</v>
      </c>
      <c r="B2393" t="s">
        <v>2831</v>
      </c>
      <c r="C2393" t="s">
        <v>10104</v>
      </c>
      <c r="D2393" s="47" t="s">
        <v>6087</v>
      </c>
      <c r="E2393" s="47">
        <v>43207.657876585647</v>
      </c>
      <c r="F2393" s="48">
        <v>4.833333333333333</v>
      </c>
      <c r="G2393" s="49">
        <v>144497</v>
      </c>
      <c r="H2393" t="s">
        <v>249</v>
      </c>
      <c r="I2393">
        <v>0</v>
      </c>
      <c r="J2393">
        <v>0</v>
      </c>
      <c r="K2393" t="s">
        <v>242</v>
      </c>
      <c r="L2393" t="s">
        <v>1535</v>
      </c>
      <c r="M2393" t="s">
        <v>1535</v>
      </c>
      <c r="N2393" t="s">
        <v>254</v>
      </c>
      <c r="O2393" t="s">
        <v>568</v>
      </c>
    </row>
    <row r="2394" spans="1:15" x14ac:dyDescent="0.3">
      <c r="A2394" t="s">
        <v>2831</v>
      </c>
      <c r="B2394" t="s">
        <v>2831</v>
      </c>
      <c r="C2394" t="s">
        <v>4117</v>
      </c>
      <c r="D2394" s="47" t="s">
        <v>3369</v>
      </c>
      <c r="E2394" s="47">
        <v>43208.693211307873</v>
      </c>
      <c r="F2394" s="48">
        <v>4.833333333333333</v>
      </c>
      <c r="G2394" s="49">
        <v>65945</v>
      </c>
      <c r="H2394" t="s">
        <v>249</v>
      </c>
      <c r="I2394">
        <v>0</v>
      </c>
      <c r="J2394">
        <v>0</v>
      </c>
      <c r="K2394" t="s">
        <v>242</v>
      </c>
      <c r="L2394" t="s">
        <v>2186</v>
      </c>
      <c r="M2394" t="s">
        <v>4118</v>
      </c>
      <c r="N2394" t="s">
        <v>254</v>
      </c>
      <c r="O2394" t="s">
        <v>568</v>
      </c>
    </row>
    <row r="2395" spans="1:15" x14ac:dyDescent="0.3">
      <c r="A2395" t="s">
        <v>2831</v>
      </c>
      <c r="B2395" t="s">
        <v>2831</v>
      </c>
      <c r="C2395" t="s">
        <v>10436</v>
      </c>
      <c r="D2395" s="47" t="s">
        <v>6425</v>
      </c>
      <c r="E2395" s="47">
        <v>43192.717379942129</v>
      </c>
      <c r="F2395" s="48">
        <v>4.833333333333333</v>
      </c>
      <c r="G2395" s="49">
        <v>45553</v>
      </c>
      <c r="H2395" t="s">
        <v>238</v>
      </c>
      <c r="I2395">
        <v>0</v>
      </c>
      <c r="J2395">
        <v>0</v>
      </c>
      <c r="K2395" t="s">
        <v>242</v>
      </c>
      <c r="L2395" t="s">
        <v>2186</v>
      </c>
      <c r="M2395" t="s">
        <v>10437</v>
      </c>
      <c r="N2395" t="s">
        <v>254</v>
      </c>
      <c r="O2395" t="s">
        <v>568</v>
      </c>
    </row>
    <row r="2396" spans="1:15" x14ac:dyDescent="0.3">
      <c r="A2396" t="s">
        <v>2831</v>
      </c>
      <c r="B2396" t="s">
        <v>2831</v>
      </c>
      <c r="C2396" t="s">
        <v>10688</v>
      </c>
      <c r="D2396" s="47" t="s">
        <v>2494</v>
      </c>
      <c r="E2396" s="47">
        <v>43194.69104633102</v>
      </c>
      <c r="F2396" s="48">
        <v>4.833333333333333</v>
      </c>
      <c r="G2396" s="49">
        <v>52707</v>
      </c>
      <c r="H2396" t="s">
        <v>249</v>
      </c>
      <c r="I2396">
        <v>0</v>
      </c>
      <c r="J2396">
        <v>0</v>
      </c>
      <c r="K2396" t="s">
        <v>242</v>
      </c>
      <c r="L2396" t="s">
        <v>2160</v>
      </c>
      <c r="M2396" t="s">
        <v>10689</v>
      </c>
      <c r="N2396" t="s">
        <v>254</v>
      </c>
      <c r="O2396" t="s">
        <v>568</v>
      </c>
    </row>
    <row r="2397" spans="1:15" x14ac:dyDescent="0.3">
      <c r="A2397" t="s">
        <v>2831</v>
      </c>
      <c r="B2397" t="s">
        <v>2831</v>
      </c>
      <c r="C2397" t="s">
        <v>4994</v>
      </c>
      <c r="D2397" s="47" t="s">
        <v>2667</v>
      </c>
      <c r="E2397" s="47">
        <v>43199.710225543982</v>
      </c>
      <c r="F2397" s="48">
        <v>4.833333333333333</v>
      </c>
      <c r="G2397" s="49">
        <v>152950</v>
      </c>
      <c r="H2397" t="s">
        <v>238</v>
      </c>
      <c r="I2397">
        <v>0</v>
      </c>
      <c r="J2397">
        <v>0</v>
      </c>
      <c r="K2397" t="s">
        <v>242</v>
      </c>
      <c r="L2397" t="s">
        <v>2173</v>
      </c>
      <c r="M2397" t="s">
        <v>4996</v>
      </c>
      <c r="N2397" t="s">
        <v>254</v>
      </c>
      <c r="O2397" t="s">
        <v>568</v>
      </c>
    </row>
    <row r="2398" spans="1:15" x14ac:dyDescent="0.3">
      <c r="A2398" t="s">
        <v>2831</v>
      </c>
      <c r="B2398" t="s">
        <v>2831</v>
      </c>
      <c r="C2398" t="s">
        <v>5605</v>
      </c>
      <c r="D2398" s="47" t="s">
        <v>2640</v>
      </c>
      <c r="E2398" s="47">
        <v>43173.750708599538</v>
      </c>
      <c r="F2398" s="48">
        <v>4.916666666666667</v>
      </c>
      <c r="G2398" s="49">
        <v>111058</v>
      </c>
      <c r="H2398" t="s">
        <v>238</v>
      </c>
      <c r="I2398">
        <v>0</v>
      </c>
      <c r="J2398">
        <v>0</v>
      </c>
      <c r="K2398" t="s">
        <v>246</v>
      </c>
      <c r="L2398" t="s">
        <v>2160</v>
      </c>
      <c r="M2398" t="s">
        <v>5606</v>
      </c>
      <c r="N2398" t="s">
        <v>254</v>
      </c>
      <c r="O2398" t="s">
        <v>568</v>
      </c>
    </row>
    <row r="2399" spans="1:15" x14ac:dyDescent="0.3">
      <c r="A2399" t="s">
        <v>2831</v>
      </c>
      <c r="B2399" t="s">
        <v>2831</v>
      </c>
      <c r="C2399" t="s">
        <v>5769</v>
      </c>
      <c r="D2399" s="47" t="s">
        <v>5587</v>
      </c>
      <c r="E2399" s="47">
        <v>43185.739573761573</v>
      </c>
      <c r="F2399" s="48">
        <v>4.916666666666667</v>
      </c>
      <c r="G2399" s="49">
        <v>294021</v>
      </c>
      <c r="H2399" t="s">
        <v>249</v>
      </c>
      <c r="I2399">
        <v>0</v>
      </c>
      <c r="J2399">
        <v>0</v>
      </c>
      <c r="K2399" t="s">
        <v>236</v>
      </c>
      <c r="L2399" t="s">
        <v>2186</v>
      </c>
      <c r="M2399" t="s">
        <v>5770</v>
      </c>
      <c r="N2399" t="s">
        <v>254</v>
      </c>
      <c r="O2399" t="s">
        <v>568</v>
      </c>
    </row>
    <row r="2400" spans="1:15" x14ac:dyDescent="0.3">
      <c r="A2400" t="s">
        <v>2831</v>
      </c>
      <c r="B2400" t="s">
        <v>2831</v>
      </c>
      <c r="C2400" t="s">
        <v>6120</v>
      </c>
      <c r="D2400" s="47" t="s">
        <v>5587</v>
      </c>
      <c r="E2400" s="47">
        <v>43179.519079942133</v>
      </c>
      <c r="F2400" s="48">
        <v>4.916666666666667</v>
      </c>
      <c r="G2400" s="49">
        <v>311067</v>
      </c>
      <c r="H2400" t="s">
        <v>249</v>
      </c>
      <c r="I2400">
        <v>0</v>
      </c>
      <c r="J2400">
        <v>0</v>
      </c>
      <c r="K2400" t="s">
        <v>242</v>
      </c>
      <c r="L2400" t="s">
        <v>2186</v>
      </c>
      <c r="M2400" t="s">
        <v>6121</v>
      </c>
      <c r="N2400" t="s">
        <v>254</v>
      </c>
      <c r="O2400" t="s">
        <v>568</v>
      </c>
    </row>
    <row r="2401" spans="1:15" x14ac:dyDescent="0.3">
      <c r="A2401" t="s">
        <v>2831</v>
      </c>
      <c r="B2401" t="s">
        <v>2831</v>
      </c>
      <c r="C2401" t="s">
        <v>6283</v>
      </c>
      <c r="D2401" s="47" t="s">
        <v>5810</v>
      </c>
      <c r="E2401" s="47">
        <v>43186.753360069444</v>
      </c>
      <c r="F2401" s="48">
        <v>4.916666666666667</v>
      </c>
      <c r="G2401" s="49">
        <v>260958</v>
      </c>
      <c r="H2401" t="s">
        <v>238</v>
      </c>
      <c r="I2401">
        <v>0</v>
      </c>
      <c r="J2401">
        <v>0</v>
      </c>
      <c r="K2401" t="s">
        <v>241</v>
      </c>
      <c r="L2401" t="s">
        <v>2186</v>
      </c>
      <c r="M2401" t="s">
        <v>6284</v>
      </c>
      <c r="N2401" t="s">
        <v>254</v>
      </c>
      <c r="O2401" t="s">
        <v>568</v>
      </c>
    </row>
    <row r="2402" spans="1:15" x14ac:dyDescent="0.3">
      <c r="A2402" t="s">
        <v>2831</v>
      </c>
      <c r="B2402" t="s">
        <v>2831</v>
      </c>
      <c r="C2402" t="s">
        <v>5215</v>
      </c>
      <c r="D2402" s="47" t="s">
        <v>2672</v>
      </c>
      <c r="E2402" s="47">
        <v>43165.7415287037</v>
      </c>
      <c r="F2402" s="48">
        <v>4.916666666666667</v>
      </c>
      <c r="G2402" s="49">
        <v>266117</v>
      </c>
      <c r="H2402" t="s">
        <v>249</v>
      </c>
      <c r="I2402">
        <v>0</v>
      </c>
      <c r="J2402">
        <v>0</v>
      </c>
      <c r="K2402" t="s">
        <v>242</v>
      </c>
      <c r="L2402" t="s">
        <v>2160</v>
      </c>
      <c r="M2402" t="s">
        <v>5217</v>
      </c>
      <c r="N2402" t="s">
        <v>254</v>
      </c>
      <c r="O2402" t="s">
        <v>568</v>
      </c>
    </row>
    <row r="2403" spans="1:15" x14ac:dyDescent="0.3">
      <c r="A2403" t="s">
        <v>2831</v>
      </c>
      <c r="B2403" t="s">
        <v>2831</v>
      </c>
      <c r="C2403" t="s">
        <v>6558</v>
      </c>
      <c r="D2403" s="47" t="s">
        <v>2619</v>
      </c>
      <c r="E2403" s="47">
        <v>43182.739055821759</v>
      </c>
      <c r="F2403" s="48">
        <v>4.916666666666667</v>
      </c>
      <c r="G2403" s="49">
        <v>40697</v>
      </c>
      <c r="H2403" t="s">
        <v>238</v>
      </c>
      <c r="I2403">
        <v>0</v>
      </c>
      <c r="J2403">
        <v>0</v>
      </c>
      <c r="K2403" t="s">
        <v>242</v>
      </c>
      <c r="L2403" t="s">
        <v>2173</v>
      </c>
      <c r="M2403" t="s">
        <v>6559</v>
      </c>
      <c r="N2403" t="s">
        <v>254</v>
      </c>
      <c r="O2403" t="s">
        <v>568</v>
      </c>
    </row>
    <row r="2404" spans="1:15" x14ac:dyDescent="0.3">
      <c r="A2404" t="s">
        <v>2831</v>
      </c>
      <c r="B2404" t="s">
        <v>2831</v>
      </c>
      <c r="C2404" t="s">
        <v>3753</v>
      </c>
      <c r="D2404" s="47" t="s">
        <v>3416</v>
      </c>
      <c r="E2404" s="47">
        <v>43166.723035266201</v>
      </c>
      <c r="F2404" s="48">
        <v>4.916666666666667</v>
      </c>
      <c r="G2404" s="49">
        <v>451770</v>
      </c>
      <c r="H2404" t="s">
        <v>249</v>
      </c>
      <c r="I2404">
        <v>0</v>
      </c>
      <c r="J2404">
        <v>0</v>
      </c>
      <c r="K2404" t="s">
        <v>236</v>
      </c>
      <c r="L2404" t="s">
        <v>2186</v>
      </c>
      <c r="M2404" t="s">
        <v>3755</v>
      </c>
      <c r="N2404" t="s">
        <v>254</v>
      </c>
      <c r="O2404" t="s">
        <v>568</v>
      </c>
    </row>
    <row r="2405" spans="1:15" x14ac:dyDescent="0.3">
      <c r="A2405" t="s">
        <v>2831</v>
      </c>
      <c r="B2405" t="s">
        <v>2831</v>
      </c>
      <c r="C2405" t="s">
        <v>7162</v>
      </c>
      <c r="D2405" s="47" t="s">
        <v>2642</v>
      </c>
      <c r="E2405" s="47">
        <v>43168.704019756944</v>
      </c>
      <c r="F2405" s="48">
        <v>4.916666666666667</v>
      </c>
      <c r="G2405" s="49">
        <v>64160</v>
      </c>
      <c r="H2405" t="s">
        <v>238</v>
      </c>
      <c r="I2405">
        <v>0</v>
      </c>
      <c r="J2405">
        <v>0</v>
      </c>
      <c r="K2405" t="s">
        <v>242</v>
      </c>
      <c r="L2405" t="s">
        <v>2160</v>
      </c>
      <c r="M2405" t="s">
        <v>7163</v>
      </c>
      <c r="N2405" t="s">
        <v>254</v>
      </c>
      <c r="O2405" t="s">
        <v>568</v>
      </c>
    </row>
    <row r="2406" spans="1:15" x14ac:dyDescent="0.3">
      <c r="A2406" t="s">
        <v>2831</v>
      </c>
      <c r="B2406" t="s">
        <v>2831</v>
      </c>
      <c r="C2406" t="s">
        <v>3719</v>
      </c>
      <c r="D2406" s="47" t="s">
        <v>3466</v>
      </c>
      <c r="E2406" s="47">
        <v>43176.557050960648</v>
      </c>
      <c r="F2406" s="48">
        <v>4.916666666666667</v>
      </c>
      <c r="G2406" s="49">
        <v>250620</v>
      </c>
      <c r="H2406" t="s">
        <v>249</v>
      </c>
      <c r="I2406">
        <v>0</v>
      </c>
      <c r="J2406">
        <v>0</v>
      </c>
      <c r="K2406" t="s">
        <v>242</v>
      </c>
      <c r="L2406" t="s">
        <v>2186</v>
      </c>
      <c r="M2406" t="s">
        <v>3720</v>
      </c>
      <c r="N2406" t="s">
        <v>254</v>
      </c>
      <c r="O2406" t="s">
        <v>568</v>
      </c>
    </row>
    <row r="2407" spans="1:15" x14ac:dyDescent="0.3">
      <c r="A2407" t="s">
        <v>2831</v>
      </c>
      <c r="B2407" t="s">
        <v>2831</v>
      </c>
      <c r="C2407" t="s">
        <v>3597</v>
      </c>
      <c r="D2407" s="47" t="s">
        <v>3422</v>
      </c>
      <c r="E2407" s="47">
        <v>43187.728270798609</v>
      </c>
      <c r="F2407" s="48">
        <v>4.916666666666667</v>
      </c>
      <c r="G2407" s="49">
        <v>122681</v>
      </c>
      <c r="H2407" t="s">
        <v>249</v>
      </c>
      <c r="I2407">
        <v>0</v>
      </c>
      <c r="J2407">
        <v>0</v>
      </c>
      <c r="K2407" t="s">
        <v>242</v>
      </c>
      <c r="L2407" t="s">
        <v>2186</v>
      </c>
      <c r="M2407" t="s">
        <v>3599</v>
      </c>
      <c r="N2407" t="s">
        <v>254</v>
      </c>
      <c r="O2407" t="s">
        <v>568</v>
      </c>
    </row>
    <row r="2408" spans="1:15" x14ac:dyDescent="0.3">
      <c r="A2408" t="s">
        <v>2831</v>
      </c>
      <c r="B2408" t="s">
        <v>2831</v>
      </c>
      <c r="C2408" t="s">
        <v>7560</v>
      </c>
      <c r="D2408" s="47" t="s">
        <v>5870</v>
      </c>
      <c r="E2408" s="47">
        <v>43167.699395370371</v>
      </c>
      <c r="F2408" s="48">
        <v>4.916666666666667</v>
      </c>
      <c r="G2408" s="49">
        <v>76379</v>
      </c>
      <c r="H2408" t="s">
        <v>238</v>
      </c>
      <c r="I2408">
        <v>0</v>
      </c>
      <c r="J2408">
        <v>0</v>
      </c>
      <c r="K2408" t="s">
        <v>236</v>
      </c>
      <c r="L2408" t="s">
        <v>2186</v>
      </c>
      <c r="M2408" t="s">
        <v>7561</v>
      </c>
      <c r="N2408" t="s">
        <v>254</v>
      </c>
      <c r="O2408" t="s">
        <v>568</v>
      </c>
    </row>
    <row r="2409" spans="1:15" x14ac:dyDescent="0.3">
      <c r="A2409" t="s">
        <v>2831</v>
      </c>
      <c r="B2409" t="s">
        <v>2831</v>
      </c>
      <c r="C2409" t="s">
        <v>7680</v>
      </c>
      <c r="D2409" s="47" t="s">
        <v>5492</v>
      </c>
      <c r="E2409" s="47">
        <v>43186.753662847223</v>
      </c>
      <c r="F2409" s="48">
        <v>4.916666666666667</v>
      </c>
      <c r="G2409" s="49">
        <v>64897</v>
      </c>
      <c r="H2409" t="s">
        <v>238</v>
      </c>
      <c r="I2409">
        <v>0</v>
      </c>
      <c r="J2409">
        <v>0</v>
      </c>
      <c r="K2409" t="s">
        <v>246</v>
      </c>
      <c r="L2409" t="s">
        <v>2186</v>
      </c>
      <c r="M2409" t="s">
        <v>7681</v>
      </c>
      <c r="N2409" t="s">
        <v>254</v>
      </c>
      <c r="O2409" t="s">
        <v>568</v>
      </c>
    </row>
    <row r="2410" spans="1:15" x14ac:dyDescent="0.3">
      <c r="A2410" t="s">
        <v>2831</v>
      </c>
      <c r="B2410" t="s">
        <v>2831</v>
      </c>
      <c r="C2410" t="s">
        <v>4731</v>
      </c>
      <c r="D2410" s="47" t="s">
        <v>4553</v>
      </c>
      <c r="E2410" s="47">
        <v>43172.680521678238</v>
      </c>
      <c r="F2410" s="48">
        <v>4.916666666666667</v>
      </c>
      <c r="G2410" s="49">
        <v>81996</v>
      </c>
      <c r="H2410" t="s">
        <v>249</v>
      </c>
      <c r="I2410">
        <v>0</v>
      </c>
      <c r="J2410">
        <v>0</v>
      </c>
      <c r="K2410" t="s">
        <v>241</v>
      </c>
      <c r="L2410" t="s">
        <v>2173</v>
      </c>
      <c r="M2410" t="s">
        <v>4732</v>
      </c>
      <c r="N2410" t="s">
        <v>254</v>
      </c>
      <c r="O2410" t="s">
        <v>568</v>
      </c>
    </row>
    <row r="2411" spans="1:15" x14ac:dyDescent="0.3">
      <c r="A2411" t="s">
        <v>2831</v>
      </c>
      <c r="B2411" t="s">
        <v>2831</v>
      </c>
      <c r="C2411" t="s">
        <v>4353</v>
      </c>
      <c r="D2411" s="47" t="s">
        <v>4334</v>
      </c>
      <c r="E2411" s="47">
        <v>43176.496465127311</v>
      </c>
      <c r="F2411" s="48">
        <v>4.916666666666667</v>
      </c>
      <c r="G2411" s="49">
        <v>32464</v>
      </c>
      <c r="H2411" t="s">
        <v>238</v>
      </c>
      <c r="I2411">
        <v>0</v>
      </c>
      <c r="J2411">
        <v>0</v>
      </c>
      <c r="K2411" t="s">
        <v>246</v>
      </c>
      <c r="L2411" t="s">
        <v>2160</v>
      </c>
      <c r="M2411" t="s">
        <v>4354</v>
      </c>
      <c r="N2411" t="s">
        <v>254</v>
      </c>
      <c r="O2411" t="s">
        <v>568</v>
      </c>
    </row>
    <row r="2412" spans="1:15" x14ac:dyDescent="0.3">
      <c r="A2412" t="s">
        <v>2831</v>
      </c>
      <c r="B2412" t="s">
        <v>2831</v>
      </c>
      <c r="C2412" t="s">
        <v>8049</v>
      </c>
      <c r="D2412" s="47" t="s">
        <v>5549</v>
      </c>
      <c r="E2412" s="47">
        <v>43179.763962384262</v>
      </c>
      <c r="F2412" s="48">
        <v>4.916666666666667</v>
      </c>
      <c r="G2412" s="49">
        <v>151257</v>
      </c>
      <c r="H2412" t="s">
        <v>249</v>
      </c>
      <c r="I2412">
        <v>0</v>
      </c>
      <c r="J2412">
        <v>0</v>
      </c>
      <c r="K2412" t="s">
        <v>242</v>
      </c>
      <c r="L2412" t="s">
        <v>2186</v>
      </c>
      <c r="M2412" t="s">
        <v>8050</v>
      </c>
      <c r="N2412" t="s">
        <v>254</v>
      </c>
      <c r="O2412" t="s">
        <v>568</v>
      </c>
    </row>
    <row r="2413" spans="1:15" x14ac:dyDescent="0.3">
      <c r="A2413" t="s">
        <v>2831</v>
      </c>
      <c r="B2413" t="s">
        <v>2831</v>
      </c>
      <c r="C2413" t="s">
        <v>4960</v>
      </c>
      <c r="D2413" s="47" t="s">
        <v>2695</v>
      </c>
      <c r="E2413" s="47">
        <v>43179.7503659375</v>
      </c>
      <c r="F2413" s="48">
        <v>4.916666666666667</v>
      </c>
      <c r="G2413" s="49">
        <v>34142</v>
      </c>
      <c r="H2413" t="s">
        <v>238</v>
      </c>
      <c r="I2413">
        <v>0</v>
      </c>
      <c r="J2413">
        <v>0</v>
      </c>
      <c r="K2413" t="s">
        <v>242</v>
      </c>
      <c r="L2413" t="s">
        <v>2160</v>
      </c>
      <c r="M2413" t="s">
        <v>4961</v>
      </c>
      <c r="N2413" t="s">
        <v>254</v>
      </c>
      <c r="O2413" t="s">
        <v>568</v>
      </c>
    </row>
    <row r="2414" spans="1:15" x14ac:dyDescent="0.3">
      <c r="A2414" t="s">
        <v>2831</v>
      </c>
      <c r="B2414" t="s">
        <v>2831</v>
      </c>
      <c r="C2414" t="s">
        <v>8840</v>
      </c>
      <c r="D2414" s="47" t="s">
        <v>2675</v>
      </c>
      <c r="E2414" s="47">
        <v>43181.744650960645</v>
      </c>
      <c r="F2414" s="48">
        <v>4.916666666666667</v>
      </c>
      <c r="G2414" s="49">
        <v>87202</v>
      </c>
      <c r="H2414" t="s">
        <v>238</v>
      </c>
      <c r="I2414">
        <v>0</v>
      </c>
      <c r="J2414">
        <v>0</v>
      </c>
      <c r="K2414" t="s">
        <v>241</v>
      </c>
      <c r="L2414" t="s">
        <v>2173</v>
      </c>
      <c r="M2414" t="s">
        <v>8841</v>
      </c>
      <c r="N2414" t="s">
        <v>254</v>
      </c>
      <c r="O2414" t="s">
        <v>568</v>
      </c>
    </row>
    <row r="2415" spans="1:15" x14ac:dyDescent="0.3">
      <c r="A2415" t="s">
        <v>2831</v>
      </c>
      <c r="B2415" t="s">
        <v>2831</v>
      </c>
      <c r="C2415" t="s">
        <v>4430</v>
      </c>
      <c r="D2415" s="47" t="s">
        <v>4371</v>
      </c>
      <c r="E2415" s="47">
        <v>43171.761245636575</v>
      </c>
      <c r="F2415" s="48">
        <v>4.916666666666667</v>
      </c>
      <c r="G2415" s="49">
        <v>46076</v>
      </c>
      <c r="H2415" t="s">
        <v>238</v>
      </c>
      <c r="I2415">
        <v>0</v>
      </c>
      <c r="J2415">
        <v>0</v>
      </c>
      <c r="K2415" t="s">
        <v>241</v>
      </c>
      <c r="L2415" t="s">
        <v>2173</v>
      </c>
      <c r="M2415" t="s">
        <v>4431</v>
      </c>
      <c r="N2415" t="s">
        <v>254</v>
      </c>
      <c r="O2415" t="s">
        <v>568</v>
      </c>
    </row>
    <row r="2416" spans="1:15" x14ac:dyDescent="0.3">
      <c r="A2416" t="s">
        <v>2831</v>
      </c>
      <c r="B2416" t="s">
        <v>2831</v>
      </c>
      <c r="C2416" t="s">
        <v>8936</v>
      </c>
      <c r="D2416" s="47" t="s">
        <v>5458</v>
      </c>
      <c r="E2416" s="47">
        <v>43172.817758530095</v>
      </c>
      <c r="F2416" s="48">
        <v>4.916666666666667</v>
      </c>
      <c r="G2416" s="49">
        <v>189615</v>
      </c>
      <c r="H2416" t="s">
        <v>249</v>
      </c>
      <c r="I2416">
        <v>0</v>
      </c>
      <c r="J2416">
        <v>0</v>
      </c>
      <c r="K2416" t="s">
        <v>242</v>
      </c>
      <c r="L2416" t="s">
        <v>2186</v>
      </c>
      <c r="M2416" t="s">
        <v>8937</v>
      </c>
      <c r="N2416" t="s">
        <v>254</v>
      </c>
      <c r="O2416" t="s">
        <v>568</v>
      </c>
    </row>
    <row r="2417" spans="1:15" x14ac:dyDescent="0.3">
      <c r="A2417" t="s">
        <v>2831</v>
      </c>
      <c r="B2417" t="s">
        <v>2831</v>
      </c>
      <c r="C2417" t="s">
        <v>9133</v>
      </c>
      <c r="D2417" s="47" t="s">
        <v>5546</v>
      </c>
      <c r="E2417" s="47">
        <v>43165.658925266202</v>
      </c>
      <c r="F2417" s="48">
        <v>4.916666666666667</v>
      </c>
      <c r="G2417" s="49">
        <v>60000</v>
      </c>
      <c r="H2417" t="s">
        <v>249</v>
      </c>
      <c r="I2417">
        <v>0</v>
      </c>
      <c r="J2417">
        <v>0</v>
      </c>
      <c r="K2417" t="s">
        <v>242</v>
      </c>
      <c r="L2417" t="s">
        <v>2186</v>
      </c>
      <c r="M2417" t="s">
        <v>9134</v>
      </c>
      <c r="N2417" t="s">
        <v>254</v>
      </c>
      <c r="O2417" t="s">
        <v>568</v>
      </c>
    </row>
    <row r="2418" spans="1:15" x14ac:dyDescent="0.3">
      <c r="A2418" t="s">
        <v>2831</v>
      </c>
      <c r="B2418" t="s">
        <v>2831</v>
      </c>
      <c r="C2418" t="s">
        <v>9249</v>
      </c>
      <c r="D2418" s="47" t="s">
        <v>5492</v>
      </c>
      <c r="E2418" s="47">
        <v>43185.745471180555</v>
      </c>
      <c r="F2418" s="48">
        <v>4.916666666666667</v>
      </c>
      <c r="G2418" s="49">
        <v>90388</v>
      </c>
      <c r="H2418" t="s">
        <v>238</v>
      </c>
      <c r="I2418">
        <v>0</v>
      </c>
      <c r="J2418">
        <v>0</v>
      </c>
      <c r="K2418" t="s">
        <v>246</v>
      </c>
      <c r="L2418" t="s">
        <v>2186</v>
      </c>
      <c r="M2418" t="s">
        <v>9250</v>
      </c>
      <c r="N2418" t="s">
        <v>254</v>
      </c>
      <c r="O2418" t="s">
        <v>568</v>
      </c>
    </row>
    <row r="2419" spans="1:15" x14ac:dyDescent="0.3">
      <c r="A2419" t="s">
        <v>2831</v>
      </c>
      <c r="B2419" t="s">
        <v>2831</v>
      </c>
      <c r="C2419" t="s">
        <v>9409</v>
      </c>
      <c r="D2419" s="47" t="s">
        <v>2618</v>
      </c>
      <c r="E2419" s="47">
        <v>43168.679198067133</v>
      </c>
      <c r="F2419" s="48">
        <v>4.916666666666667</v>
      </c>
      <c r="G2419" s="49">
        <v>87646</v>
      </c>
      <c r="H2419" t="s">
        <v>249</v>
      </c>
      <c r="I2419">
        <v>1</v>
      </c>
      <c r="J2419">
        <v>716.32</v>
      </c>
      <c r="K2419" t="s">
        <v>236</v>
      </c>
      <c r="L2419" t="s">
        <v>2160</v>
      </c>
      <c r="M2419" t="s">
        <v>9410</v>
      </c>
      <c r="N2419" t="s">
        <v>2147</v>
      </c>
      <c r="O2419" t="s">
        <v>568</v>
      </c>
    </row>
    <row r="2420" spans="1:15" x14ac:dyDescent="0.3">
      <c r="A2420" t="s">
        <v>2831</v>
      </c>
      <c r="B2420" t="s">
        <v>2831</v>
      </c>
      <c r="C2420" t="s">
        <v>4215</v>
      </c>
      <c r="D2420" s="47" t="s">
        <v>3453</v>
      </c>
      <c r="E2420" s="47">
        <v>43179.755317048614</v>
      </c>
      <c r="F2420" s="48">
        <v>4.916666666666667</v>
      </c>
      <c r="G2420" s="49">
        <v>169504</v>
      </c>
      <c r="H2420" t="s">
        <v>238</v>
      </c>
      <c r="I2420">
        <v>0</v>
      </c>
      <c r="J2420">
        <v>0</v>
      </c>
      <c r="K2420" t="s">
        <v>246</v>
      </c>
      <c r="L2420" t="s">
        <v>2186</v>
      </c>
      <c r="M2420" t="s">
        <v>4216</v>
      </c>
      <c r="N2420" t="s">
        <v>254</v>
      </c>
      <c r="O2420" t="s">
        <v>568</v>
      </c>
    </row>
    <row r="2421" spans="1:15" x14ac:dyDescent="0.3">
      <c r="A2421" t="s">
        <v>2831</v>
      </c>
      <c r="B2421" t="s">
        <v>2831</v>
      </c>
      <c r="C2421" t="s">
        <v>10231</v>
      </c>
      <c r="D2421" s="47" t="s">
        <v>5810</v>
      </c>
      <c r="E2421" s="47">
        <v>43176.517714004629</v>
      </c>
      <c r="F2421" s="48">
        <v>4.916666666666667</v>
      </c>
      <c r="G2421" s="49">
        <v>240487</v>
      </c>
      <c r="H2421" t="s">
        <v>249</v>
      </c>
      <c r="I2421">
        <v>0</v>
      </c>
      <c r="J2421">
        <v>0</v>
      </c>
      <c r="K2421" t="s">
        <v>236</v>
      </c>
      <c r="L2421" t="s">
        <v>2186</v>
      </c>
      <c r="M2421" t="s">
        <v>10232</v>
      </c>
      <c r="N2421" t="s">
        <v>254</v>
      </c>
      <c r="O2421" t="s">
        <v>568</v>
      </c>
    </row>
    <row r="2422" spans="1:15" x14ac:dyDescent="0.3">
      <c r="A2422" t="s">
        <v>2831</v>
      </c>
      <c r="B2422" t="s">
        <v>2831</v>
      </c>
      <c r="C2422" t="s">
        <v>5010</v>
      </c>
      <c r="D2422" s="47" t="s">
        <v>2657</v>
      </c>
      <c r="E2422" s="47">
        <v>43179.750741516204</v>
      </c>
      <c r="F2422" s="48">
        <v>4.916666666666667</v>
      </c>
      <c r="G2422" s="49">
        <v>30277</v>
      </c>
      <c r="H2422" t="s">
        <v>238</v>
      </c>
      <c r="I2422">
        <v>1</v>
      </c>
      <c r="J2422">
        <v>716.32</v>
      </c>
      <c r="K2422" t="s">
        <v>242</v>
      </c>
      <c r="L2422" t="s">
        <v>2160</v>
      </c>
      <c r="M2422" t="s">
        <v>5012</v>
      </c>
      <c r="N2422" t="s">
        <v>254</v>
      </c>
      <c r="O2422" t="s">
        <v>568</v>
      </c>
    </row>
    <row r="2423" spans="1:15" x14ac:dyDescent="0.3">
      <c r="A2423" t="s">
        <v>2831</v>
      </c>
      <c r="B2423" t="s">
        <v>2831</v>
      </c>
      <c r="C2423" t="s">
        <v>10328</v>
      </c>
      <c r="D2423" s="47" t="s">
        <v>6186</v>
      </c>
      <c r="E2423" s="47">
        <v>43167.699534224535</v>
      </c>
      <c r="F2423" s="48">
        <v>4.916666666666667</v>
      </c>
      <c r="G2423" s="49">
        <v>80364</v>
      </c>
      <c r="H2423" t="s">
        <v>238</v>
      </c>
      <c r="I2423">
        <v>0</v>
      </c>
      <c r="J2423">
        <v>0</v>
      </c>
      <c r="K2423" t="s">
        <v>242</v>
      </c>
      <c r="L2423" t="s">
        <v>2186</v>
      </c>
      <c r="M2423" t="s">
        <v>10329</v>
      </c>
      <c r="N2423" t="s">
        <v>254</v>
      </c>
      <c r="O2423" t="s">
        <v>568</v>
      </c>
    </row>
    <row r="2424" spans="1:15" x14ac:dyDescent="0.3">
      <c r="A2424" t="s">
        <v>2831</v>
      </c>
      <c r="B2424" t="s">
        <v>2831</v>
      </c>
      <c r="C2424" t="s">
        <v>10636</v>
      </c>
      <c r="D2424" s="47" t="s">
        <v>5683</v>
      </c>
      <c r="E2424" s="47">
        <v>43165.686222025462</v>
      </c>
      <c r="F2424" s="48">
        <v>4.916666666666667</v>
      </c>
      <c r="G2424" s="49">
        <v>56111</v>
      </c>
      <c r="H2424" t="s">
        <v>238</v>
      </c>
      <c r="I2424">
        <v>0</v>
      </c>
      <c r="J2424">
        <v>0</v>
      </c>
      <c r="K2424" t="s">
        <v>236</v>
      </c>
      <c r="L2424" t="s">
        <v>2186</v>
      </c>
      <c r="M2424" t="s">
        <v>10637</v>
      </c>
      <c r="N2424" t="s">
        <v>254</v>
      </c>
      <c r="O2424" t="s">
        <v>568</v>
      </c>
    </row>
    <row r="2425" spans="1:15" x14ac:dyDescent="0.3">
      <c r="A2425" t="s">
        <v>2831</v>
      </c>
      <c r="B2425" t="s">
        <v>2831</v>
      </c>
      <c r="C2425" t="s">
        <v>10730</v>
      </c>
      <c r="D2425" s="47" t="s">
        <v>6758</v>
      </c>
      <c r="E2425" s="47">
        <v>43174.745193483795</v>
      </c>
      <c r="F2425" s="48">
        <v>4.916666666666667</v>
      </c>
      <c r="G2425" s="49">
        <v>61286</v>
      </c>
      <c r="H2425" t="s">
        <v>238</v>
      </c>
      <c r="I2425">
        <v>0</v>
      </c>
      <c r="J2425">
        <v>0</v>
      </c>
      <c r="K2425" t="s">
        <v>242</v>
      </c>
      <c r="L2425" t="s">
        <v>2186</v>
      </c>
      <c r="M2425" t="s">
        <v>10731</v>
      </c>
      <c r="N2425" t="s">
        <v>254</v>
      </c>
      <c r="O2425" t="s">
        <v>568</v>
      </c>
    </row>
    <row r="2426" spans="1:15" x14ac:dyDescent="0.3">
      <c r="A2426" t="s">
        <v>2831</v>
      </c>
      <c r="B2426" t="s">
        <v>2831</v>
      </c>
      <c r="C2426" t="s">
        <v>5654</v>
      </c>
      <c r="D2426" s="47" t="s">
        <v>2502</v>
      </c>
      <c r="E2426" s="47">
        <v>43153.744797650463</v>
      </c>
      <c r="F2426" s="48">
        <v>5</v>
      </c>
      <c r="G2426" s="49">
        <v>57388</v>
      </c>
      <c r="H2426" t="s">
        <v>249</v>
      </c>
      <c r="I2426">
        <v>0</v>
      </c>
      <c r="J2426">
        <v>0</v>
      </c>
      <c r="K2426" t="s">
        <v>236</v>
      </c>
      <c r="L2426" t="s">
        <v>2160</v>
      </c>
      <c r="M2426" t="s">
        <v>5655</v>
      </c>
      <c r="N2426" t="s">
        <v>254</v>
      </c>
      <c r="O2426" t="s">
        <v>568</v>
      </c>
    </row>
    <row r="2427" spans="1:15" x14ac:dyDescent="0.3">
      <c r="A2427" t="s">
        <v>2831</v>
      </c>
      <c r="B2427" t="s">
        <v>2831</v>
      </c>
      <c r="C2427" t="s">
        <v>5814</v>
      </c>
      <c r="D2427" s="47" t="s">
        <v>5667</v>
      </c>
      <c r="E2427" s="47">
        <v>43153.714426620369</v>
      </c>
      <c r="F2427" s="48">
        <v>5</v>
      </c>
      <c r="G2427" s="49">
        <v>78524</v>
      </c>
      <c r="H2427" t="s">
        <v>238</v>
      </c>
      <c r="I2427">
        <v>0</v>
      </c>
      <c r="J2427">
        <v>0</v>
      </c>
      <c r="K2427" t="s">
        <v>246</v>
      </c>
      <c r="L2427" t="s">
        <v>2186</v>
      </c>
      <c r="M2427" t="s">
        <v>5815</v>
      </c>
      <c r="N2427" t="s">
        <v>254</v>
      </c>
      <c r="O2427" t="s">
        <v>568</v>
      </c>
    </row>
    <row r="2428" spans="1:15" x14ac:dyDescent="0.3">
      <c r="A2428" t="s">
        <v>2831</v>
      </c>
      <c r="B2428" t="s">
        <v>2831</v>
      </c>
      <c r="C2428" t="s">
        <v>3671</v>
      </c>
      <c r="D2428" s="47" t="s">
        <v>3398</v>
      </c>
      <c r="E2428" s="47">
        <v>43144.683905902777</v>
      </c>
      <c r="F2428" s="48">
        <v>5</v>
      </c>
      <c r="G2428" s="49">
        <v>15479</v>
      </c>
      <c r="H2428" t="s">
        <v>238</v>
      </c>
      <c r="I2428">
        <v>0</v>
      </c>
      <c r="J2428">
        <v>0</v>
      </c>
      <c r="K2428" t="s">
        <v>241</v>
      </c>
      <c r="L2428" t="s">
        <v>2186</v>
      </c>
      <c r="M2428" t="s">
        <v>3672</v>
      </c>
      <c r="N2428" t="s">
        <v>254</v>
      </c>
      <c r="O2428" t="s">
        <v>568</v>
      </c>
    </row>
    <row r="2429" spans="1:15" x14ac:dyDescent="0.3">
      <c r="A2429" t="s">
        <v>2831</v>
      </c>
      <c r="B2429" t="s">
        <v>2831</v>
      </c>
      <c r="C2429" t="s">
        <v>6437</v>
      </c>
      <c r="D2429" s="47" t="s">
        <v>5492</v>
      </c>
      <c r="E2429" s="47">
        <v>43159.69772491898</v>
      </c>
      <c r="F2429" s="48">
        <v>5</v>
      </c>
      <c r="G2429" s="49">
        <v>114664</v>
      </c>
      <c r="H2429" t="s">
        <v>238</v>
      </c>
      <c r="I2429">
        <v>0</v>
      </c>
      <c r="J2429">
        <v>0</v>
      </c>
      <c r="K2429" t="s">
        <v>236</v>
      </c>
      <c r="L2429" t="s">
        <v>2186</v>
      </c>
      <c r="M2429" t="s">
        <v>6438</v>
      </c>
      <c r="N2429" t="s">
        <v>254</v>
      </c>
      <c r="O2429" t="s">
        <v>568</v>
      </c>
    </row>
    <row r="2430" spans="1:15" x14ac:dyDescent="0.3">
      <c r="A2430" t="s">
        <v>2831</v>
      </c>
      <c r="B2430" t="s">
        <v>2831</v>
      </c>
      <c r="C2430" t="s">
        <v>6478</v>
      </c>
      <c r="D2430" s="47" t="s">
        <v>6479</v>
      </c>
      <c r="E2430" s="47">
        <v>43144.693334687501</v>
      </c>
      <c r="F2430" s="48">
        <v>5</v>
      </c>
      <c r="G2430" s="49">
        <v>37533</v>
      </c>
      <c r="H2430" t="s">
        <v>238</v>
      </c>
      <c r="I2430">
        <v>0</v>
      </c>
      <c r="J2430">
        <v>0</v>
      </c>
      <c r="K2430" t="s">
        <v>242</v>
      </c>
      <c r="L2430" t="s">
        <v>2160</v>
      </c>
      <c r="M2430" t="s">
        <v>6480</v>
      </c>
      <c r="N2430" t="s">
        <v>254</v>
      </c>
      <c r="O2430" t="s">
        <v>568</v>
      </c>
    </row>
    <row r="2431" spans="1:15" x14ac:dyDescent="0.3">
      <c r="A2431" t="s">
        <v>2831</v>
      </c>
      <c r="B2431" t="s">
        <v>2831</v>
      </c>
      <c r="C2431" t="s">
        <v>3699</v>
      </c>
      <c r="D2431" s="47" t="s">
        <v>3386</v>
      </c>
      <c r="E2431" s="47">
        <v>43159.754547800927</v>
      </c>
      <c r="F2431" s="48">
        <v>5</v>
      </c>
      <c r="G2431" s="49">
        <v>91482</v>
      </c>
      <c r="H2431" t="s">
        <v>238</v>
      </c>
      <c r="I2431">
        <v>0</v>
      </c>
      <c r="J2431">
        <v>0</v>
      </c>
      <c r="K2431" t="s">
        <v>241</v>
      </c>
      <c r="L2431" t="s">
        <v>2186</v>
      </c>
      <c r="M2431" t="s">
        <v>3700</v>
      </c>
      <c r="N2431" t="s">
        <v>254</v>
      </c>
      <c r="O2431" t="s">
        <v>568</v>
      </c>
    </row>
    <row r="2432" spans="1:15" x14ac:dyDescent="0.3">
      <c r="A2432" t="s">
        <v>2831</v>
      </c>
      <c r="B2432" t="s">
        <v>2831</v>
      </c>
      <c r="C2432" t="s">
        <v>2957</v>
      </c>
      <c r="D2432" s="47" t="s">
        <v>2929</v>
      </c>
      <c r="E2432" s="47">
        <v>43158.709560150462</v>
      </c>
      <c r="F2432" s="48">
        <v>5</v>
      </c>
      <c r="G2432" s="49">
        <v>77389</v>
      </c>
      <c r="H2432" t="s">
        <v>249</v>
      </c>
      <c r="I2432">
        <v>0</v>
      </c>
      <c r="J2432">
        <v>0</v>
      </c>
      <c r="K2432" t="s">
        <v>236</v>
      </c>
      <c r="L2432" t="s">
        <v>2160</v>
      </c>
      <c r="M2432" t="s">
        <v>2941</v>
      </c>
      <c r="N2432" t="s">
        <v>254</v>
      </c>
      <c r="O2432" t="s">
        <v>568</v>
      </c>
    </row>
    <row r="2433" spans="1:15" x14ac:dyDescent="0.3">
      <c r="A2433" t="s">
        <v>2831</v>
      </c>
      <c r="B2433" t="s">
        <v>2831</v>
      </c>
      <c r="C2433" t="s">
        <v>6517</v>
      </c>
      <c r="D2433" s="47" t="s">
        <v>5533</v>
      </c>
      <c r="E2433" s="47">
        <v>43148.398046678238</v>
      </c>
      <c r="F2433" s="48">
        <v>5</v>
      </c>
      <c r="G2433" s="49">
        <v>33802</v>
      </c>
      <c r="H2433" t="s">
        <v>249</v>
      </c>
      <c r="I2433">
        <v>0</v>
      </c>
      <c r="J2433">
        <v>0</v>
      </c>
      <c r="K2433" t="s">
        <v>246</v>
      </c>
      <c r="L2433" t="s">
        <v>2186</v>
      </c>
      <c r="M2433" t="s">
        <v>6518</v>
      </c>
      <c r="N2433" t="s">
        <v>254</v>
      </c>
      <c r="O2433" t="s">
        <v>568</v>
      </c>
    </row>
    <row r="2434" spans="1:15" x14ac:dyDescent="0.3">
      <c r="A2434" t="s">
        <v>2831</v>
      </c>
      <c r="B2434" t="s">
        <v>2831</v>
      </c>
      <c r="C2434" t="s">
        <v>4507</v>
      </c>
      <c r="D2434" s="47" t="s">
        <v>4508</v>
      </c>
      <c r="E2434" s="47">
        <v>43146.735329861112</v>
      </c>
      <c r="F2434" s="48">
        <v>5</v>
      </c>
      <c r="G2434" s="49">
        <v>155231</v>
      </c>
      <c r="H2434" t="s">
        <v>249</v>
      </c>
      <c r="I2434">
        <v>0</v>
      </c>
      <c r="J2434">
        <v>0</v>
      </c>
      <c r="K2434" t="s">
        <v>242</v>
      </c>
      <c r="L2434" t="s">
        <v>2176</v>
      </c>
      <c r="M2434" t="s">
        <v>4509</v>
      </c>
      <c r="N2434" t="s">
        <v>254</v>
      </c>
      <c r="O2434" t="s">
        <v>568</v>
      </c>
    </row>
    <row r="2435" spans="1:15" x14ac:dyDescent="0.3">
      <c r="A2435" t="s">
        <v>2831</v>
      </c>
      <c r="B2435" t="s">
        <v>2831</v>
      </c>
      <c r="C2435" t="s">
        <v>7000</v>
      </c>
      <c r="D2435" s="47" t="s">
        <v>7001</v>
      </c>
      <c r="E2435" s="47">
        <v>43141.456618321761</v>
      </c>
      <c r="F2435" s="48">
        <v>5</v>
      </c>
      <c r="G2435" s="49">
        <v>82459</v>
      </c>
      <c r="H2435" t="s">
        <v>238</v>
      </c>
      <c r="I2435">
        <v>0</v>
      </c>
      <c r="J2435">
        <v>0</v>
      </c>
      <c r="K2435" t="s">
        <v>236</v>
      </c>
      <c r="L2435" t="s">
        <v>2186</v>
      </c>
      <c r="M2435" t="s">
        <v>7002</v>
      </c>
      <c r="N2435" t="s">
        <v>254</v>
      </c>
      <c r="O2435" t="s">
        <v>568</v>
      </c>
    </row>
    <row r="2436" spans="1:15" x14ac:dyDescent="0.3">
      <c r="A2436" t="s">
        <v>2831</v>
      </c>
      <c r="B2436" t="s">
        <v>2831</v>
      </c>
      <c r="C2436" t="s">
        <v>3606</v>
      </c>
      <c r="D2436" s="47" t="s">
        <v>3448</v>
      </c>
      <c r="E2436" s="47">
        <v>43145.724272997686</v>
      </c>
      <c r="F2436" s="48">
        <v>5</v>
      </c>
      <c r="G2436" s="49">
        <v>56014</v>
      </c>
      <c r="H2436" t="s">
        <v>249</v>
      </c>
      <c r="I2436">
        <v>0</v>
      </c>
      <c r="J2436">
        <v>0</v>
      </c>
      <c r="K2436" t="s">
        <v>242</v>
      </c>
      <c r="L2436" t="s">
        <v>2186</v>
      </c>
      <c r="M2436" t="s">
        <v>3607</v>
      </c>
      <c r="N2436" t="s">
        <v>254</v>
      </c>
      <c r="O2436" t="s">
        <v>568</v>
      </c>
    </row>
    <row r="2437" spans="1:15" x14ac:dyDescent="0.3">
      <c r="A2437" t="s">
        <v>2831</v>
      </c>
      <c r="B2437" t="s">
        <v>2831</v>
      </c>
      <c r="C2437" t="s">
        <v>7372</v>
      </c>
      <c r="D2437" s="47" t="s">
        <v>5527</v>
      </c>
      <c r="E2437" s="47">
        <v>43143.708468634257</v>
      </c>
      <c r="F2437" s="48">
        <v>5</v>
      </c>
      <c r="G2437" s="49">
        <v>117771</v>
      </c>
      <c r="H2437" t="s">
        <v>238</v>
      </c>
      <c r="I2437">
        <v>0</v>
      </c>
      <c r="J2437">
        <v>0</v>
      </c>
      <c r="K2437" t="s">
        <v>242</v>
      </c>
      <c r="L2437" t="s">
        <v>2186</v>
      </c>
      <c r="M2437" t="s">
        <v>7373</v>
      </c>
      <c r="N2437" t="s">
        <v>254</v>
      </c>
      <c r="O2437" t="s">
        <v>568</v>
      </c>
    </row>
    <row r="2438" spans="1:15" x14ac:dyDescent="0.3">
      <c r="A2438" t="s">
        <v>2831</v>
      </c>
      <c r="B2438" t="s">
        <v>2831</v>
      </c>
      <c r="C2438" t="s">
        <v>3144</v>
      </c>
      <c r="D2438" s="47" t="s">
        <v>3025</v>
      </c>
      <c r="E2438" s="47">
        <v>43159.772944791664</v>
      </c>
      <c r="F2438" s="48">
        <v>5</v>
      </c>
      <c r="G2438" s="49">
        <v>80731</v>
      </c>
      <c r="H2438" t="s">
        <v>238</v>
      </c>
      <c r="I2438">
        <v>0</v>
      </c>
      <c r="J2438">
        <v>0</v>
      </c>
      <c r="K2438" t="s">
        <v>246</v>
      </c>
      <c r="L2438" t="s">
        <v>2160</v>
      </c>
      <c r="M2438" t="s">
        <v>2925</v>
      </c>
      <c r="N2438" t="s">
        <v>254</v>
      </c>
      <c r="O2438" t="s">
        <v>568</v>
      </c>
    </row>
    <row r="2439" spans="1:15" x14ac:dyDescent="0.3">
      <c r="A2439" t="s">
        <v>2831</v>
      </c>
      <c r="B2439" t="s">
        <v>2831</v>
      </c>
      <c r="C2439" t="s">
        <v>2974</v>
      </c>
      <c r="D2439" s="47" t="s">
        <v>2940</v>
      </c>
      <c r="E2439" s="47">
        <v>43151.738539965278</v>
      </c>
      <c r="F2439" s="48">
        <v>5</v>
      </c>
      <c r="G2439" s="49">
        <v>54278</v>
      </c>
      <c r="H2439" t="s">
        <v>238</v>
      </c>
      <c r="I2439">
        <v>0</v>
      </c>
      <c r="J2439">
        <v>0</v>
      </c>
      <c r="K2439" t="s">
        <v>236</v>
      </c>
      <c r="L2439" t="s">
        <v>2160</v>
      </c>
      <c r="M2439" t="s">
        <v>2936</v>
      </c>
      <c r="N2439" t="s">
        <v>254</v>
      </c>
      <c r="O2439" t="s">
        <v>568</v>
      </c>
    </row>
    <row r="2440" spans="1:15" x14ac:dyDescent="0.3">
      <c r="A2440" t="s">
        <v>2831</v>
      </c>
      <c r="B2440" t="s">
        <v>2831</v>
      </c>
      <c r="C2440" t="s">
        <v>7905</v>
      </c>
      <c r="D2440" s="47" t="s">
        <v>6472</v>
      </c>
      <c r="E2440" s="47">
        <v>43138.689874618052</v>
      </c>
      <c r="F2440" s="48">
        <v>5</v>
      </c>
      <c r="G2440" s="49">
        <v>61051</v>
      </c>
      <c r="H2440" t="s">
        <v>238</v>
      </c>
      <c r="I2440">
        <v>0</v>
      </c>
      <c r="J2440">
        <v>0</v>
      </c>
      <c r="K2440" t="s">
        <v>241</v>
      </c>
      <c r="L2440" t="s">
        <v>2186</v>
      </c>
      <c r="M2440" t="s">
        <v>7906</v>
      </c>
      <c r="N2440" t="s">
        <v>254</v>
      </c>
      <c r="O2440" t="s">
        <v>568</v>
      </c>
    </row>
    <row r="2441" spans="1:15" x14ac:dyDescent="0.3">
      <c r="A2441" t="s">
        <v>2831</v>
      </c>
      <c r="B2441" t="s">
        <v>2831</v>
      </c>
      <c r="C2441" t="s">
        <v>3591</v>
      </c>
      <c r="D2441" s="47" t="s">
        <v>3398</v>
      </c>
      <c r="E2441" s="47">
        <v>43151.709682372682</v>
      </c>
      <c r="F2441" s="48">
        <v>5</v>
      </c>
      <c r="G2441" s="49">
        <v>79353</v>
      </c>
      <c r="H2441" t="s">
        <v>249</v>
      </c>
      <c r="I2441">
        <v>0</v>
      </c>
      <c r="J2441">
        <v>0</v>
      </c>
      <c r="K2441" t="s">
        <v>242</v>
      </c>
      <c r="L2441" t="s">
        <v>2186</v>
      </c>
      <c r="M2441" t="s">
        <v>3592</v>
      </c>
      <c r="N2441" t="s">
        <v>254</v>
      </c>
      <c r="O2441" t="s">
        <v>568</v>
      </c>
    </row>
    <row r="2442" spans="1:15" x14ac:dyDescent="0.3">
      <c r="A2442" t="s">
        <v>2831</v>
      </c>
      <c r="B2442" t="s">
        <v>2831</v>
      </c>
      <c r="C2442" t="s">
        <v>7968</v>
      </c>
      <c r="D2442" s="47" t="s">
        <v>6575</v>
      </c>
      <c r="E2442" s="47">
        <v>43155.437395104163</v>
      </c>
      <c r="F2442" s="48">
        <v>5</v>
      </c>
      <c r="G2442" s="49">
        <v>35594</v>
      </c>
      <c r="H2442" t="s">
        <v>238</v>
      </c>
      <c r="I2442">
        <v>0</v>
      </c>
      <c r="J2442">
        <v>0</v>
      </c>
      <c r="K2442" t="s">
        <v>241</v>
      </c>
      <c r="L2442" t="s">
        <v>2186</v>
      </c>
      <c r="M2442" t="s">
        <v>7969</v>
      </c>
      <c r="N2442" t="s">
        <v>254</v>
      </c>
      <c r="O2442" t="s">
        <v>568</v>
      </c>
    </row>
    <row r="2443" spans="1:15" x14ac:dyDescent="0.3">
      <c r="A2443" t="s">
        <v>2831</v>
      </c>
      <c r="B2443" t="s">
        <v>2831</v>
      </c>
      <c r="C2443" t="s">
        <v>8110</v>
      </c>
      <c r="D2443" s="47" t="s">
        <v>2487</v>
      </c>
      <c r="E2443" s="47">
        <v>43153.713874189816</v>
      </c>
      <c r="F2443" s="48">
        <v>5</v>
      </c>
      <c r="G2443" s="49">
        <v>63257</v>
      </c>
      <c r="H2443" t="s">
        <v>238</v>
      </c>
      <c r="I2443">
        <v>0</v>
      </c>
      <c r="J2443">
        <v>0</v>
      </c>
      <c r="K2443" t="s">
        <v>242</v>
      </c>
      <c r="L2443" t="s">
        <v>2160</v>
      </c>
      <c r="M2443" t="s">
        <v>8111</v>
      </c>
      <c r="N2443" t="s">
        <v>254</v>
      </c>
      <c r="O2443" t="s">
        <v>568</v>
      </c>
    </row>
    <row r="2444" spans="1:15" x14ac:dyDescent="0.3">
      <c r="A2444" t="s">
        <v>2831</v>
      </c>
      <c r="B2444" t="s">
        <v>2831</v>
      </c>
      <c r="C2444" t="s">
        <v>4142</v>
      </c>
      <c r="D2444" s="47" t="s">
        <v>3389</v>
      </c>
      <c r="E2444" s="47">
        <v>43147.698623067132</v>
      </c>
      <c r="F2444" s="48">
        <v>5</v>
      </c>
      <c r="G2444" s="49">
        <v>36072</v>
      </c>
      <c r="H2444" t="s">
        <v>238</v>
      </c>
      <c r="I2444">
        <v>0</v>
      </c>
      <c r="J2444">
        <v>0</v>
      </c>
      <c r="K2444" t="s">
        <v>242</v>
      </c>
      <c r="L2444" t="s">
        <v>2186</v>
      </c>
      <c r="M2444" t="s">
        <v>4143</v>
      </c>
      <c r="N2444" t="s">
        <v>254</v>
      </c>
      <c r="O2444" t="s">
        <v>568</v>
      </c>
    </row>
    <row r="2445" spans="1:15" x14ac:dyDescent="0.3">
      <c r="A2445" t="s">
        <v>2831</v>
      </c>
      <c r="B2445" t="s">
        <v>2831</v>
      </c>
      <c r="C2445" t="s">
        <v>3145</v>
      </c>
      <c r="D2445" s="47" t="s">
        <v>2931</v>
      </c>
      <c r="E2445" s="47">
        <v>43148.491419293983</v>
      </c>
      <c r="F2445" s="48">
        <v>5</v>
      </c>
      <c r="G2445" s="49">
        <v>-1</v>
      </c>
      <c r="H2445" t="s">
        <v>238</v>
      </c>
      <c r="I2445">
        <v>0</v>
      </c>
      <c r="J2445">
        <v>0</v>
      </c>
      <c r="K2445" t="s">
        <v>246</v>
      </c>
      <c r="L2445" t="s">
        <v>2160</v>
      </c>
      <c r="M2445" t="s">
        <v>2999</v>
      </c>
      <c r="N2445" t="s">
        <v>254</v>
      </c>
      <c r="O2445" t="s">
        <v>568</v>
      </c>
    </row>
    <row r="2446" spans="1:15" x14ac:dyDescent="0.3">
      <c r="A2446" t="s">
        <v>2831</v>
      </c>
      <c r="B2446" t="s">
        <v>2831</v>
      </c>
      <c r="C2446" t="s">
        <v>8595</v>
      </c>
      <c r="D2446" s="47" t="s">
        <v>5855</v>
      </c>
      <c r="E2446" s="47">
        <v>43148.41157488426</v>
      </c>
      <c r="F2446" s="48">
        <v>5</v>
      </c>
      <c r="G2446" s="49">
        <v>246920</v>
      </c>
      <c r="H2446" t="s">
        <v>249</v>
      </c>
      <c r="I2446">
        <v>0</v>
      </c>
      <c r="J2446">
        <v>0</v>
      </c>
      <c r="K2446" t="s">
        <v>242</v>
      </c>
      <c r="L2446" t="s">
        <v>2186</v>
      </c>
      <c r="M2446" t="s">
        <v>8596</v>
      </c>
      <c r="N2446" t="s">
        <v>254</v>
      </c>
      <c r="O2446" t="s">
        <v>568</v>
      </c>
    </row>
    <row r="2447" spans="1:15" x14ac:dyDescent="0.3">
      <c r="A2447" t="s">
        <v>2831</v>
      </c>
      <c r="B2447" t="s">
        <v>2831</v>
      </c>
      <c r="C2447" t="s">
        <v>8858</v>
      </c>
      <c r="D2447" s="47" t="s">
        <v>6025</v>
      </c>
      <c r="E2447" s="47">
        <v>43150.711226273146</v>
      </c>
      <c r="F2447" s="48">
        <v>5</v>
      </c>
      <c r="G2447" s="49">
        <v>14403</v>
      </c>
      <c r="H2447" t="s">
        <v>238</v>
      </c>
      <c r="I2447">
        <v>0</v>
      </c>
      <c r="J2447">
        <v>0</v>
      </c>
      <c r="K2447" t="s">
        <v>242</v>
      </c>
      <c r="L2447" t="s">
        <v>2186</v>
      </c>
      <c r="M2447" t="s">
        <v>8859</v>
      </c>
      <c r="N2447" t="s">
        <v>254</v>
      </c>
      <c r="O2447" t="s">
        <v>568</v>
      </c>
    </row>
    <row r="2448" spans="1:15" x14ac:dyDescent="0.3">
      <c r="A2448" t="s">
        <v>2831</v>
      </c>
      <c r="B2448" t="s">
        <v>2831</v>
      </c>
      <c r="C2448" t="s">
        <v>9019</v>
      </c>
      <c r="D2448" s="47" t="s">
        <v>5519</v>
      </c>
      <c r="E2448" s="47">
        <v>43147.698454826386</v>
      </c>
      <c r="F2448" s="48">
        <v>5</v>
      </c>
      <c r="G2448" s="49">
        <v>77625</v>
      </c>
      <c r="H2448" t="s">
        <v>238</v>
      </c>
      <c r="I2448">
        <v>0</v>
      </c>
      <c r="J2448">
        <v>0</v>
      </c>
      <c r="K2448" t="s">
        <v>242</v>
      </c>
      <c r="L2448" t="s">
        <v>2160</v>
      </c>
      <c r="M2448" t="s">
        <v>2936</v>
      </c>
      <c r="N2448" t="s">
        <v>254</v>
      </c>
      <c r="O2448" t="s">
        <v>568</v>
      </c>
    </row>
    <row r="2449" spans="1:15" x14ac:dyDescent="0.3">
      <c r="A2449" t="s">
        <v>2831</v>
      </c>
      <c r="B2449" t="s">
        <v>2831</v>
      </c>
      <c r="C2449" t="s">
        <v>9474</v>
      </c>
      <c r="D2449" s="47" t="s">
        <v>6615</v>
      </c>
      <c r="E2449" s="47">
        <v>43134.44628935185</v>
      </c>
      <c r="F2449" s="48">
        <v>5</v>
      </c>
      <c r="G2449" s="49">
        <v>81742</v>
      </c>
      <c r="H2449" t="s">
        <v>238</v>
      </c>
      <c r="I2449">
        <v>0</v>
      </c>
      <c r="J2449">
        <v>0</v>
      </c>
      <c r="K2449" t="s">
        <v>246</v>
      </c>
      <c r="L2449" t="s">
        <v>2176</v>
      </c>
      <c r="M2449" t="s">
        <v>9475</v>
      </c>
      <c r="N2449" t="s">
        <v>254</v>
      </c>
      <c r="O2449" t="s">
        <v>568</v>
      </c>
    </row>
    <row r="2450" spans="1:15" x14ac:dyDescent="0.3">
      <c r="A2450" t="s">
        <v>2831</v>
      </c>
      <c r="B2450" t="s">
        <v>2831</v>
      </c>
      <c r="C2450" t="s">
        <v>4598</v>
      </c>
      <c r="D2450" s="47" t="s">
        <v>4444</v>
      </c>
      <c r="E2450" s="47">
        <v>43150.426872071759</v>
      </c>
      <c r="F2450" s="48">
        <v>5</v>
      </c>
      <c r="G2450" s="49">
        <v>156300</v>
      </c>
      <c r="H2450" t="s">
        <v>249</v>
      </c>
      <c r="I2450">
        <v>0</v>
      </c>
      <c r="J2450">
        <v>0</v>
      </c>
      <c r="K2450" t="s">
        <v>242</v>
      </c>
      <c r="L2450" t="s">
        <v>2160</v>
      </c>
      <c r="M2450" t="s">
        <v>4600</v>
      </c>
      <c r="N2450" t="s">
        <v>254</v>
      </c>
      <c r="O2450" t="s">
        <v>568</v>
      </c>
    </row>
    <row r="2451" spans="1:15" x14ac:dyDescent="0.3">
      <c r="A2451" t="s">
        <v>2831</v>
      </c>
      <c r="B2451" t="s">
        <v>2831</v>
      </c>
      <c r="C2451" t="s">
        <v>9698</v>
      </c>
      <c r="D2451" s="47" t="s">
        <v>5455</v>
      </c>
      <c r="E2451" s="47">
        <v>43159.749966319447</v>
      </c>
      <c r="F2451" s="48">
        <v>5</v>
      </c>
      <c r="G2451" s="49">
        <v>32264</v>
      </c>
      <c r="H2451" t="s">
        <v>238</v>
      </c>
      <c r="I2451">
        <v>0</v>
      </c>
      <c r="J2451">
        <v>0</v>
      </c>
      <c r="K2451" t="s">
        <v>236</v>
      </c>
      <c r="L2451" t="s">
        <v>2186</v>
      </c>
      <c r="M2451" t="s">
        <v>9699</v>
      </c>
      <c r="N2451" t="s">
        <v>254</v>
      </c>
      <c r="O2451" t="s">
        <v>568</v>
      </c>
    </row>
    <row r="2452" spans="1:15" x14ac:dyDescent="0.3">
      <c r="A2452" t="s">
        <v>2831</v>
      </c>
      <c r="B2452" t="s">
        <v>2831</v>
      </c>
      <c r="C2452" t="s">
        <v>4734</v>
      </c>
      <c r="D2452" s="47" t="s">
        <v>4375</v>
      </c>
      <c r="E2452" s="47">
        <v>43150.71172190972</v>
      </c>
      <c r="F2452" s="48">
        <v>5</v>
      </c>
      <c r="G2452" s="49">
        <v>38074</v>
      </c>
      <c r="H2452" t="s">
        <v>238</v>
      </c>
      <c r="I2452">
        <v>0</v>
      </c>
      <c r="J2452">
        <v>0</v>
      </c>
      <c r="K2452" t="s">
        <v>236</v>
      </c>
      <c r="L2452" t="s">
        <v>1535</v>
      </c>
      <c r="M2452" t="s">
        <v>1535</v>
      </c>
      <c r="N2452" t="s">
        <v>254</v>
      </c>
      <c r="O2452" t="s">
        <v>568</v>
      </c>
    </row>
    <row r="2453" spans="1:15" x14ac:dyDescent="0.3">
      <c r="A2453" t="s">
        <v>2831</v>
      </c>
      <c r="B2453" t="s">
        <v>2831</v>
      </c>
      <c r="C2453" t="s">
        <v>3154</v>
      </c>
      <c r="D2453" s="47" t="s">
        <v>3017</v>
      </c>
      <c r="E2453" s="47">
        <v>43143.708593599535</v>
      </c>
      <c r="F2453" s="48">
        <v>5</v>
      </c>
      <c r="G2453" s="49">
        <v>101050</v>
      </c>
      <c r="H2453" t="s">
        <v>238</v>
      </c>
      <c r="I2453">
        <v>0</v>
      </c>
      <c r="J2453">
        <v>0</v>
      </c>
      <c r="K2453" t="s">
        <v>242</v>
      </c>
      <c r="L2453" t="s">
        <v>2160</v>
      </c>
      <c r="M2453" t="s">
        <v>2936</v>
      </c>
      <c r="N2453" t="s">
        <v>254</v>
      </c>
      <c r="O2453" t="s">
        <v>568</v>
      </c>
    </row>
    <row r="2454" spans="1:15" x14ac:dyDescent="0.3">
      <c r="A2454" t="s">
        <v>2831</v>
      </c>
      <c r="B2454" t="s">
        <v>2831</v>
      </c>
      <c r="C2454" t="s">
        <v>3546</v>
      </c>
      <c r="D2454" s="47" t="s">
        <v>3404</v>
      </c>
      <c r="E2454" s="47">
        <v>43152.710038888887</v>
      </c>
      <c r="F2454" s="48">
        <v>5</v>
      </c>
      <c r="G2454" s="49">
        <v>42820</v>
      </c>
      <c r="H2454" t="s">
        <v>238</v>
      </c>
      <c r="I2454">
        <v>0</v>
      </c>
      <c r="J2454">
        <v>0</v>
      </c>
      <c r="K2454" t="s">
        <v>242</v>
      </c>
      <c r="L2454" t="s">
        <v>2186</v>
      </c>
      <c r="M2454" t="s">
        <v>3547</v>
      </c>
      <c r="N2454" t="s">
        <v>254</v>
      </c>
      <c r="O2454" t="s">
        <v>568</v>
      </c>
    </row>
    <row r="2455" spans="1:15" x14ac:dyDescent="0.3">
      <c r="A2455" t="s">
        <v>2831</v>
      </c>
      <c r="B2455" t="s">
        <v>2831</v>
      </c>
      <c r="C2455" t="s">
        <v>10377</v>
      </c>
      <c r="D2455" s="47" t="s">
        <v>5461</v>
      </c>
      <c r="E2455" s="47">
        <v>43146.70734695602</v>
      </c>
      <c r="F2455" s="48">
        <v>5</v>
      </c>
      <c r="G2455" s="49">
        <v>149658</v>
      </c>
      <c r="H2455" t="s">
        <v>238</v>
      </c>
      <c r="I2455">
        <v>0</v>
      </c>
      <c r="J2455">
        <v>0</v>
      </c>
      <c r="K2455" t="s">
        <v>236</v>
      </c>
      <c r="L2455" t="s">
        <v>2186</v>
      </c>
      <c r="M2455" t="s">
        <v>10378</v>
      </c>
      <c r="N2455" t="s">
        <v>254</v>
      </c>
      <c r="O2455" t="s">
        <v>568</v>
      </c>
    </row>
    <row r="2456" spans="1:15" x14ac:dyDescent="0.3">
      <c r="A2456" t="s">
        <v>2831</v>
      </c>
      <c r="B2456" t="s">
        <v>2831</v>
      </c>
      <c r="C2456" t="s">
        <v>10726</v>
      </c>
      <c r="D2456" s="47" t="s">
        <v>5622</v>
      </c>
      <c r="E2456" s="47">
        <v>43143.70896423611</v>
      </c>
      <c r="F2456" s="48">
        <v>5</v>
      </c>
      <c r="G2456" s="49">
        <v>164153</v>
      </c>
      <c r="H2456" t="s">
        <v>238</v>
      </c>
      <c r="I2456">
        <v>0</v>
      </c>
      <c r="J2456">
        <v>0</v>
      </c>
      <c r="K2456" t="s">
        <v>241</v>
      </c>
      <c r="L2456" t="s">
        <v>2186</v>
      </c>
      <c r="M2456" t="s">
        <v>10727</v>
      </c>
      <c r="N2456" t="s">
        <v>254</v>
      </c>
      <c r="O2456" t="s">
        <v>568</v>
      </c>
    </row>
    <row r="2457" spans="1:15" x14ac:dyDescent="0.3">
      <c r="A2457" t="s">
        <v>2831</v>
      </c>
      <c r="B2457" t="s">
        <v>2831</v>
      </c>
      <c r="C2457" t="s">
        <v>5471</v>
      </c>
      <c r="D2457" s="47" t="s">
        <v>5472</v>
      </c>
      <c r="E2457" s="47">
        <v>43115.713671064812</v>
      </c>
      <c r="F2457" s="48">
        <v>5.083333333333333</v>
      </c>
      <c r="G2457" s="49">
        <v>119982</v>
      </c>
      <c r="H2457" t="s">
        <v>238</v>
      </c>
      <c r="I2457">
        <v>0</v>
      </c>
      <c r="J2457">
        <v>0</v>
      </c>
      <c r="K2457" t="s">
        <v>242</v>
      </c>
      <c r="L2457" t="s">
        <v>2186</v>
      </c>
      <c r="M2457" t="s">
        <v>5473</v>
      </c>
      <c r="N2457" t="s">
        <v>254</v>
      </c>
      <c r="O2457" t="s">
        <v>568</v>
      </c>
    </row>
    <row r="2458" spans="1:15" x14ac:dyDescent="0.3">
      <c r="A2458" t="s">
        <v>2831</v>
      </c>
      <c r="B2458" t="s">
        <v>2831</v>
      </c>
      <c r="C2458" t="s">
        <v>6063</v>
      </c>
      <c r="D2458" s="47" t="s">
        <v>2479</v>
      </c>
      <c r="E2458" s="47">
        <v>43130.742930787033</v>
      </c>
      <c r="F2458" s="48">
        <v>5.083333333333333</v>
      </c>
      <c r="G2458" s="49">
        <v>40057</v>
      </c>
      <c r="H2458" t="s">
        <v>238</v>
      </c>
      <c r="I2458">
        <v>0</v>
      </c>
      <c r="J2458">
        <v>0</v>
      </c>
      <c r="K2458" t="s">
        <v>236</v>
      </c>
      <c r="L2458" t="s">
        <v>2160</v>
      </c>
      <c r="M2458" t="s">
        <v>6064</v>
      </c>
      <c r="N2458" t="s">
        <v>254</v>
      </c>
      <c r="O2458" t="s">
        <v>568</v>
      </c>
    </row>
    <row r="2459" spans="1:15" x14ac:dyDescent="0.3">
      <c r="A2459" t="s">
        <v>2831</v>
      </c>
      <c r="B2459" t="s">
        <v>2831</v>
      </c>
      <c r="C2459" t="s">
        <v>6112</v>
      </c>
      <c r="D2459" s="47" t="s">
        <v>5667</v>
      </c>
      <c r="E2459" s="47">
        <v>43118.71621053241</v>
      </c>
      <c r="F2459" s="48">
        <v>5.083333333333333</v>
      </c>
      <c r="G2459" s="49">
        <v>73975</v>
      </c>
      <c r="H2459" t="s">
        <v>238</v>
      </c>
      <c r="I2459">
        <v>0</v>
      </c>
      <c r="J2459">
        <v>0</v>
      </c>
      <c r="K2459" t="s">
        <v>242</v>
      </c>
      <c r="L2459" t="s">
        <v>2186</v>
      </c>
      <c r="M2459" t="s">
        <v>6113</v>
      </c>
      <c r="N2459" t="s">
        <v>254</v>
      </c>
      <c r="O2459" t="s">
        <v>568</v>
      </c>
    </row>
    <row r="2460" spans="1:15" x14ac:dyDescent="0.3">
      <c r="A2460" t="s">
        <v>2831</v>
      </c>
      <c r="B2460" t="s">
        <v>2831</v>
      </c>
      <c r="C2460" t="s">
        <v>3689</v>
      </c>
      <c r="D2460" s="47" t="s">
        <v>3386</v>
      </c>
      <c r="E2460" s="47">
        <v>43131.708778391207</v>
      </c>
      <c r="F2460" s="48">
        <v>5.083333333333333</v>
      </c>
      <c r="G2460" s="49">
        <v>147691</v>
      </c>
      <c r="H2460" t="s">
        <v>238</v>
      </c>
      <c r="I2460">
        <v>0</v>
      </c>
      <c r="J2460">
        <v>0</v>
      </c>
      <c r="K2460" t="s">
        <v>242</v>
      </c>
      <c r="L2460" t="s">
        <v>2186</v>
      </c>
      <c r="M2460" t="s">
        <v>3691</v>
      </c>
      <c r="N2460" t="s">
        <v>254</v>
      </c>
      <c r="O2460" t="s">
        <v>568</v>
      </c>
    </row>
    <row r="2461" spans="1:15" x14ac:dyDescent="0.3">
      <c r="A2461" t="s">
        <v>2831</v>
      </c>
      <c r="B2461" t="s">
        <v>2831</v>
      </c>
      <c r="C2461" t="s">
        <v>5169</v>
      </c>
      <c r="D2461" s="47" t="s">
        <v>2654</v>
      </c>
      <c r="E2461" s="47">
        <v>43119.723383796299</v>
      </c>
      <c r="F2461" s="48">
        <v>5.083333333333333</v>
      </c>
      <c r="G2461" s="49">
        <v>320548</v>
      </c>
      <c r="H2461" t="s">
        <v>249</v>
      </c>
      <c r="I2461">
        <v>0</v>
      </c>
      <c r="J2461">
        <v>0</v>
      </c>
      <c r="K2461" t="s">
        <v>236</v>
      </c>
      <c r="L2461" t="s">
        <v>2160</v>
      </c>
      <c r="M2461" t="s">
        <v>5171</v>
      </c>
      <c r="N2461" t="s">
        <v>254</v>
      </c>
      <c r="O2461" t="s">
        <v>568</v>
      </c>
    </row>
    <row r="2462" spans="1:15" x14ac:dyDescent="0.3">
      <c r="A2462" t="s">
        <v>2831</v>
      </c>
      <c r="B2462" t="s">
        <v>2831</v>
      </c>
      <c r="C2462" t="s">
        <v>6505</v>
      </c>
      <c r="D2462" s="47" t="s">
        <v>5469</v>
      </c>
      <c r="E2462" s="47">
        <v>43130.734769988427</v>
      </c>
      <c r="F2462" s="48">
        <v>5.083333333333333</v>
      </c>
      <c r="G2462" s="49">
        <v>46306</v>
      </c>
      <c r="H2462" t="s">
        <v>238</v>
      </c>
      <c r="I2462">
        <v>0</v>
      </c>
      <c r="J2462">
        <v>0</v>
      </c>
      <c r="K2462" t="s">
        <v>242</v>
      </c>
      <c r="L2462" t="s">
        <v>2186</v>
      </c>
      <c r="M2462" t="s">
        <v>6506</v>
      </c>
      <c r="N2462" t="s">
        <v>254</v>
      </c>
      <c r="O2462" t="s">
        <v>568</v>
      </c>
    </row>
    <row r="2463" spans="1:15" x14ac:dyDescent="0.3">
      <c r="A2463" t="s">
        <v>2831</v>
      </c>
      <c r="B2463" t="s">
        <v>2831</v>
      </c>
      <c r="C2463" t="s">
        <v>6653</v>
      </c>
      <c r="D2463" s="47" t="s">
        <v>5870</v>
      </c>
      <c r="E2463" s="47">
        <v>43123.709257141207</v>
      </c>
      <c r="F2463" s="48">
        <v>5.083333333333333</v>
      </c>
      <c r="G2463" s="49">
        <v>137022</v>
      </c>
      <c r="H2463" t="s">
        <v>238</v>
      </c>
      <c r="I2463">
        <v>0</v>
      </c>
      <c r="J2463">
        <v>0</v>
      </c>
      <c r="K2463" t="s">
        <v>239</v>
      </c>
      <c r="L2463" t="s">
        <v>2186</v>
      </c>
      <c r="M2463" t="s">
        <v>6654</v>
      </c>
      <c r="N2463" t="s">
        <v>254</v>
      </c>
      <c r="O2463" t="s">
        <v>568</v>
      </c>
    </row>
    <row r="2464" spans="1:15" x14ac:dyDescent="0.3">
      <c r="A2464" t="s">
        <v>2831</v>
      </c>
      <c r="B2464" t="s">
        <v>2831</v>
      </c>
      <c r="C2464" t="s">
        <v>6768</v>
      </c>
      <c r="D2464" s="47" t="s">
        <v>6087</v>
      </c>
      <c r="E2464" s="47">
        <v>43124.70254244213</v>
      </c>
      <c r="F2464" s="48">
        <v>5.083333333333333</v>
      </c>
      <c r="G2464" s="49">
        <v>100656</v>
      </c>
      <c r="H2464" t="s">
        <v>238</v>
      </c>
      <c r="I2464">
        <v>0</v>
      </c>
      <c r="J2464">
        <v>0</v>
      </c>
      <c r="K2464" t="s">
        <v>246</v>
      </c>
      <c r="L2464" t="s">
        <v>2186</v>
      </c>
      <c r="M2464" t="s">
        <v>6769</v>
      </c>
      <c r="N2464" t="s">
        <v>254</v>
      </c>
      <c r="O2464" t="s">
        <v>568</v>
      </c>
    </row>
    <row r="2465" spans="1:15" x14ac:dyDescent="0.3">
      <c r="A2465" t="s">
        <v>2831</v>
      </c>
      <c r="B2465" t="s">
        <v>2831</v>
      </c>
      <c r="C2465" t="s">
        <v>6834</v>
      </c>
      <c r="D2465" s="47" t="s">
        <v>6793</v>
      </c>
      <c r="E2465" s="47">
        <v>43118.715934178239</v>
      </c>
      <c r="F2465" s="48">
        <v>5.083333333333333</v>
      </c>
      <c r="G2465" s="49">
        <v>76198</v>
      </c>
      <c r="H2465" t="s">
        <v>238</v>
      </c>
      <c r="I2465">
        <v>0</v>
      </c>
      <c r="J2465">
        <v>0</v>
      </c>
      <c r="K2465" t="s">
        <v>241</v>
      </c>
      <c r="L2465" t="s">
        <v>2186</v>
      </c>
      <c r="M2465" t="s">
        <v>6835</v>
      </c>
      <c r="N2465" t="s">
        <v>254</v>
      </c>
      <c r="O2465" t="s">
        <v>568</v>
      </c>
    </row>
    <row r="2466" spans="1:15" x14ac:dyDescent="0.3">
      <c r="A2466" t="s">
        <v>2831</v>
      </c>
      <c r="B2466" t="s">
        <v>2831</v>
      </c>
      <c r="C2466" t="s">
        <v>7255</v>
      </c>
      <c r="D2466" s="47" t="s">
        <v>6575</v>
      </c>
      <c r="E2466" s="47">
        <v>43126.383019444445</v>
      </c>
      <c r="F2466" s="48">
        <v>5.083333333333333</v>
      </c>
      <c r="G2466" s="49">
        <v>32495</v>
      </c>
      <c r="H2466" t="s">
        <v>238</v>
      </c>
      <c r="I2466">
        <v>0</v>
      </c>
      <c r="J2466">
        <v>0</v>
      </c>
      <c r="K2466" t="s">
        <v>236</v>
      </c>
      <c r="L2466" t="s">
        <v>2186</v>
      </c>
      <c r="M2466" t="s">
        <v>7256</v>
      </c>
      <c r="N2466" t="s">
        <v>254</v>
      </c>
      <c r="O2466" t="s">
        <v>568</v>
      </c>
    </row>
    <row r="2467" spans="1:15" x14ac:dyDescent="0.3">
      <c r="A2467" t="s">
        <v>2831</v>
      </c>
      <c r="B2467" t="s">
        <v>2831</v>
      </c>
      <c r="C2467" t="s">
        <v>7282</v>
      </c>
      <c r="D2467" s="47" t="s">
        <v>6140</v>
      </c>
      <c r="E2467" s="47">
        <v>43118.715767789348</v>
      </c>
      <c r="F2467" s="48">
        <v>5.083333333333333</v>
      </c>
      <c r="G2467" s="49">
        <v>72974</v>
      </c>
      <c r="H2467" t="s">
        <v>238</v>
      </c>
      <c r="I2467">
        <v>0</v>
      </c>
      <c r="J2467">
        <v>0</v>
      </c>
      <c r="K2467" t="s">
        <v>242</v>
      </c>
      <c r="L2467" t="s">
        <v>2186</v>
      </c>
      <c r="M2467" t="s">
        <v>7283</v>
      </c>
      <c r="N2467" t="s">
        <v>254</v>
      </c>
      <c r="O2467" t="s">
        <v>568</v>
      </c>
    </row>
    <row r="2468" spans="1:15" x14ac:dyDescent="0.3">
      <c r="A2468" t="s">
        <v>2831</v>
      </c>
      <c r="B2468" t="s">
        <v>2831</v>
      </c>
      <c r="C2468" t="s">
        <v>3207</v>
      </c>
      <c r="D2468" s="47" t="s">
        <v>2954</v>
      </c>
      <c r="E2468" s="47">
        <v>43130.745130868054</v>
      </c>
      <c r="F2468" s="48">
        <v>5.083333333333333</v>
      </c>
      <c r="G2468" s="49">
        <v>99530</v>
      </c>
      <c r="H2468" t="s">
        <v>238</v>
      </c>
      <c r="I2468">
        <v>0</v>
      </c>
      <c r="J2468">
        <v>0</v>
      </c>
      <c r="K2468" t="s">
        <v>236</v>
      </c>
      <c r="L2468" t="s">
        <v>2160</v>
      </c>
      <c r="M2468" t="s">
        <v>2936</v>
      </c>
      <c r="N2468" t="s">
        <v>254</v>
      </c>
      <c r="O2468" t="s">
        <v>568</v>
      </c>
    </row>
    <row r="2469" spans="1:15" x14ac:dyDescent="0.3">
      <c r="A2469" t="s">
        <v>2831</v>
      </c>
      <c r="B2469" t="s">
        <v>2831</v>
      </c>
      <c r="C2469" t="s">
        <v>7508</v>
      </c>
      <c r="D2469" s="47" t="s">
        <v>5455</v>
      </c>
      <c r="E2469" s="47">
        <v>43120.536208368052</v>
      </c>
      <c r="F2469" s="48">
        <v>5.083333333333333</v>
      </c>
      <c r="G2469" s="49">
        <v>86969</v>
      </c>
      <c r="H2469" t="s">
        <v>249</v>
      </c>
      <c r="I2469">
        <v>0</v>
      </c>
      <c r="J2469">
        <v>0</v>
      </c>
      <c r="K2469" t="s">
        <v>242</v>
      </c>
      <c r="L2469" t="s">
        <v>2186</v>
      </c>
      <c r="M2469" t="s">
        <v>7509</v>
      </c>
      <c r="N2469" t="s">
        <v>254</v>
      </c>
      <c r="O2469" t="s">
        <v>568</v>
      </c>
    </row>
    <row r="2470" spans="1:15" x14ac:dyDescent="0.3">
      <c r="A2470" t="s">
        <v>2831</v>
      </c>
      <c r="B2470" t="s">
        <v>2831</v>
      </c>
      <c r="C2470" t="s">
        <v>7816</v>
      </c>
      <c r="D2470" s="47" t="s">
        <v>5870</v>
      </c>
      <c r="E2470" s="47">
        <v>43131.447888541668</v>
      </c>
      <c r="F2470" s="48">
        <v>5.083333333333333</v>
      </c>
      <c r="G2470" s="49">
        <v>226102</v>
      </c>
      <c r="H2470" t="s">
        <v>249</v>
      </c>
      <c r="I2470">
        <v>0</v>
      </c>
      <c r="J2470">
        <v>0</v>
      </c>
      <c r="K2470" t="s">
        <v>242</v>
      </c>
      <c r="L2470" t="s">
        <v>2186</v>
      </c>
      <c r="M2470" t="s">
        <v>7817</v>
      </c>
      <c r="N2470" t="s">
        <v>254</v>
      </c>
      <c r="O2470" t="s">
        <v>568</v>
      </c>
    </row>
    <row r="2471" spans="1:15" x14ac:dyDescent="0.3">
      <c r="A2471" t="s">
        <v>2831</v>
      </c>
      <c r="B2471" t="s">
        <v>2831</v>
      </c>
      <c r="C2471" t="s">
        <v>3147</v>
      </c>
      <c r="D2471" s="47" t="s">
        <v>2966</v>
      </c>
      <c r="E2471" s="47">
        <v>43126.382849884256</v>
      </c>
      <c r="F2471" s="48">
        <v>5.083333333333333</v>
      </c>
      <c r="G2471" s="49">
        <v>64511</v>
      </c>
      <c r="H2471" t="s">
        <v>238</v>
      </c>
      <c r="I2471">
        <v>0</v>
      </c>
      <c r="J2471">
        <v>0</v>
      </c>
      <c r="K2471" t="s">
        <v>242</v>
      </c>
      <c r="L2471" t="s">
        <v>2160</v>
      </c>
      <c r="M2471" t="s">
        <v>2992</v>
      </c>
      <c r="N2471" t="s">
        <v>254</v>
      </c>
      <c r="O2471" t="s">
        <v>568</v>
      </c>
    </row>
    <row r="2472" spans="1:15" x14ac:dyDescent="0.3">
      <c r="A2472" t="s">
        <v>2831</v>
      </c>
      <c r="B2472" t="s">
        <v>2831</v>
      </c>
      <c r="C2472" t="s">
        <v>7848</v>
      </c>
      <c r="D2472" s="47" t="s">
        <v>5870</v>
      </c>
      <c r="E2472" s="47">
        <v>43110.705707291665</v>
      </c>
      <c r="F2472" s="48">
        <v>5.083333333333333</v>
      </c>
      <c r="G2472" s="49">
        <v>72284</v>
      </c>
      <c r="H2472" t="s">
        <v>238</v>
      </c>
      <c r="I2472">
        <v>0</v>
      </c>
      <c r="J2472">
        <v>0</v>
      </c>
      <c r="K2472" t="s">
        <v>241</v>
      </c>
      <c r="L2472" t="s">
        <v>2186</v>
      </c>
      <c r="M2472" t="s">
        <v>7849</v>
      </c>
      <c r="N2472" t="s">
        <v>254</v>
      </c>
      <c r="O2472" t="s">
        <v>568</v>
      </c>
    </row>
    <row r="2473" spans="1:15" x14ac:dyDescent="0.3">
      <c r="A2473" t="s">
        <v>2831</v>
      </c>
      <c r="B2473" t="s">
        <v>2831</v>
      </c>
      <c r="C2473" t="s">
        <v>7958</v>
      </c>
      <c r="D2473" s="47" t="s">
        <v>6290</v>
      </c>
      <c r="E2473" s="47">
        <v>43108.666058333336</v>
      </c>
      <c r="F2473" s="48">
        <v>5.083333333333333</v>
      </c>
      <c r="G2473" s="49">
        <v>83301</v>
      </c>
      <c r="H2473" t="s">
        <v>238</v>
      </c>
      <c r="I2473">
        <v>0</v>
      </c>
      <c r="J2473">
        <v>0</v>
      </c>
      <c r="K2473" t="s">
        <v>246</v>
      </c>
      <c r="L2473" t="s">
        <v>2186</v>
      </c>
      <c r="M2473" t="s">
        <v>7959</v>
      </c>
      <c r="N2473" t="s">
        <v>254</v>
      </c>
      <c r="O2473" t="s">
        <v>568</v>
      </c>
    </row>
    <row r="2474" spans="1:15" x14ac:dyDescent="0.3">
      <c r="A2474" t="s">
        <v>2831</v>
      </c>
      <c r="B2474" t="s">
        <v>2831</v>
      </c>
      <c r="C2474" t="s">
        <v>8104</v>
      </c>
      <c r="D2474" s="47" t="s">
        <v>5524</v>
      </c>
      <c r="E2474" s="47">
        <v>43110.705032835649</v>
      </c>
      <c r="F2474" s="48">
        <v>5.083333333333333</v>
      </c>
      <c r="G2474" s="49">
        <v>39633</v>
      </c>
      <c r="H2474" t="s">
        <v>238</v>
      </c>
      <c r="I2474">
        <v>0</v>
      </c>
      <c r="J2474">
        <v>0</v>
      </c>
      <c r="K2474" t="s">
        <v>246</v>
      </c>
      <c r="L2474" t="s">
        <v>2186</v>
      </c>
      <c r="M2474" t="s">
        <v>8105</v>
      </c>
      <c r="N2474" t="s">
        <v>254</v>
      </c>
      <c r="O2474" t="s">
        <v>568</v>
      </c>
    </row>
    <row r="2475" spans="1:15" x14ac:dyDescent="0.3">
      <c r="A2475" t="s">
        <v>2831</v>
      </c>
      <c r="B2475" t="s">
        <v>2831</v>
      </c>
      <c r="C2475" t="s">
        <v>8120</v>
      </c>
      <c r="D2475" s="47" t="s">
        <v>5472</v>
      </c>
      <c r="E2475" s="47">
        <v>43131.793926006947</v>
      </c>
      <c r="F2475" s="48">
        <v>5.083333333333333</v>
      </c>
      <c r="G2475" s="49">
        <v>173073</v>
      </c>
      <c r="H2475" t="s">
        <v>238</v>
      </c>
      <c r="I2475">
        <v>0</v>
      </c>
      <c r="J2475">
        <v>0</v>
      </c>
      <c r="K2475" t="s">
        <v>236</v>
      </c>
      <c r="L2475" t="s">
        <v>2186</v>
      </c>
      <c r="M2475" t="s">
        <v>8121</v>
      </c>
      <c r="N2475" t="s">
        <v>254</v>
      </c>
      <c r="O2475" t="s">
        <v>568</v>
      </c>
    </row>
    <row r="2476" spans="1:15" x14ac:dyDescent="0.3">
      <c r="A2476" t="s">
        <v>2831</v>
      </c>
      <c r="B2476" t="s">
        <v>2831</v>
      </c>
      <c r="C2476" t="s">
        <v>8149</v>
      </c>
      <c r="D2476" s="47" t="s">
        <v>2506</v>
      </c>
      <c r="E2476" s="47">
        <v>43130.341987615742</v>
      </c>
      <c r="F2476" s="48">
        <v>5.083333333333333</v>
      </c>
      <c r="G2476" s="49">
        <v>174337</v>
      </c>
      <c r="H2476" t="s">
        <v>249</v>
      </c>
      <c r="I2476">
        <v>0</v>
      </c>
      <c r="J2476">
        <v>0</v>
      </c>
      <c r="K2476" t="s">
        <v>236</v>
      </c>
      <c r="L2476" t="s">
        <v>2160</v>
      </c>
      <c r="M2476" t="s">
        <v>8150</v>
      </c>
      <c r="N2476" t="s">
        <v>254</v>
      </c>
      <c r="O2476" t="s">
        <v>568</v>
      </c>
    </row>
    <row r="2477" spans="1:15" x14ac:dyDescent="0.3">
      <c r="A2477" t="s">
        <v>2831</v>
      </c>
      <c r="B2477" t="s">
        <v>2831</v>
      </c>
      <c r="C2477" t="s">
        <v>8231</v>
      </c>
      <c r="D2477" s="47" t="s">
        <v>2468</v>
      </c>
      <c r="E2477" s="47">
        <v>43131.74858255787</v>
      </c>
      <c r="F2477" s="48">
        <v>5.083333333333333</v>
      </c>
      <c r="G2477" s="49">
        <v>352598</v>
      </c>
      <c r="H2477" t="s">
        <v>238</v>
      </c>
      <c r="I2477">
        <v>0</v>
      </c>
      <c r="J2477">
        <v>0</v>
      </c>
      <c r="K2477" t="s">
        <v>242</v>
      </c>
      <c r="L2477" t="s">
        <v>2173</v>
      </c>
      <c r="M2477" t="s">
        <v>8232</v>
      </c>
      <c r="N2477" t="s">
        <v>254</v>
      </c>
      <c r="O2477" t="s">
        <v>568</v>
      </c>
    </row>
    <row r="2478" spans="1:15" x14ac:dyDescent="0.3">
      <c r="A2478" t="s">
        <v>2831</v>
      </c>
      <c r="B2478" t="s">
        <v>2831</v>
      </c>
      <c r="C2478" t="s">
        <v>4193</v>
      </c>
      <c r="D2478" s="47" t="s">
        <v>3443</v>
      </c>
      <c r="E2478" s="47">
        <v>43110.704428969904</v>
      </c>
      <c r="F2478" s="48">
        <v>5.083333333333333</v>
      </c>
      <c r="G2478" s="49">
        <v>27456</v>
      </c>
      <c r="H2478" t="s">
        <v>238</v>
      </c>
      <c r="I2478">
        <v>0</v>
      </c>
      <c r="J2478">
        <v>0</v>
      </c>
      <c r="K2478" t="s">
        <v>246</v>
      </c>
      <c r="L2478" t="s">
        <v>2186</v>
      </c>
      <c r="M2478" t="s">
        <v>4194</v>
      </c>
      <c r="N2478" t="s">
        <v>254</v>
      </c>
      <c r="O2478" t="s">
        <v>568</v>
      </c>
    </row>
    <row r="2479" spans="1:15" x14ac:dyDescent="0.3">
      <c r="A2479" t="s">
        <v>2831</v>
      </c>
      <c r="B2479" t="s">
        <v>2831</v>
      </c>
      <c r="C2479" t="s">
        <v>8448</v>
      </c>
      <c r="D2479" s="47" t="s">
        <v>5896</v>
      </c>
      <c r="E2479" s="47">
        <v>43131.834500925928</v>
      </c>
      <c r="F2479" s="48">
        <v>5.083333333333333</v>
      </c>
      <c r="G2479" s="49">
        <v>127414</v>
      </c>
      <c r="H2479" t="s">
        <v>238</v>
      </c>
      <c r="I2479">
        <v>0</v>
      </c>
      <c r="J2479">
        <v>0</v>
      </c>
      <c r="K2479" t="s">
        <v>236</v>
      </c>
      <c r="L2479" t="s">
        <v>2186</v>
      </c>
      <c r="M2479" t="s">
        <v>8449</v>
      </c>
      <c r="N2479" t="s">
        <v>254</v>
      </c>
      <c r="O2479" t="s">
        <v>568</v>
      </c>
    </row>
    <row r="2480" spans="1:15" x14ac:dyDescent="0.3">
      <c r="A2480" t="s">
        <v>2831</v>
      </c>
      <c r="B2480" t="s">
        <v>2831</v>
      </c>
      <c r="C2480" t="s">
        <v>4946</v>
      </c>
      <c r="D2480" s="47" t="s">
        <v>2689</v>
      </c>
      <c r="E2480" s="47">
        <v>43126.687461655092</v>
      </c>
      <c r="F2480" s="48">
        <v>5.083333333333333</v>
      </c>
      <c r="G2480" s="49">
        <v>27629</v>
      </c>
      <c r="H2480" t="s">
        <v>238</v>
      </c>
      <c r="I2480">
        <v>0</v>
      </c>
      <c r="J2480">
        <v>0</v>
      </c>
      <c r="K2480" t="s">
        <v>246</v>
      </c>
      <c r="L2480" t="s">
        <v>2160</v>
      </c>
      <c r="M2480" t="s">
        <v>4947</v>
      </c>
      <c r="N2480" t="s">
        <v>254</v>
      </c>
      <c r="O2480" t="s">
        <v>568</v>
      </c>
    </row>
    <row r="2481" spans="1:15" x14ac:dyDescent="0.3">
      <c r="A2481" t="s">
        <v>2831</v>
      </c>
      <c r="B2481" t="s">
        <v>2831</v>
      </c>
      <c r="C2481" t="s">
        <v>8812</v>
      </c>
      <c r="D2481" s="47" t="s">
        <v>2699</v>
      </c>
      <c r="E2481" s="47">
        <v>43116.668554861113</v>
      </c>
      <c r="F2481" s="48">
        <v>5.083333333333333</v>
      </c>
      <c r="G2481" s="49">
        <v>92816</v>
      </c>
      <c r="H2481" t="s">
        <v>238</v>
      </c>
      <c r="I2481">
        <v>0</v>
      </c>
      <c r="J2481">
        <v>0</v>
      </c>
      <c r="K2481" t="s">
        <v>246</v>
      </c>
      <c r="L2481" t="s">
        <v>2160</v>
      </c>
      <c r="M2481" t="s">
        <v>8813</v>
      </c>
      <c r="N2481" t="s">
        <v>254</v>
      </c>
      <c r="O2481" t="s">
        <v>568</v>
      </c>
    </row>
    <row r="2482" spans="1:15" x14ac:dyDescent="0.3">
      <c r="A2482" t="s">
        <v>2831</v>
      </c>
      <c r="B2482" t="s">
        <v>2831</v>
      </c>
      <c r="C2482" t="s">
        <v>8848</v>
      </c>
      <c r="D2482" s="47" t="s">
        <v>6290</v>
      </c>
      <c r="E2482" s="47">
        <v>43129.653544907407</v>
      </c>
      <c r="F2482" s="48">
        <v>5.083333333333333</v>
      </c>
      <c r="G2482" s="49">
        <v>104082</v>
      </c>
      <c r="H2482" t="s">
        <v>249</v>
      </c>
      <c r="I2482">
        <v>0</v>
      </c>
      <c r="J2482">
        <v>0</v>
      </c>
      <c r="K2482" t="s">
        <v>242</v>
      </c>
      <c r="L2482" t="s">
        <v>2186</v>
      </c>
      <c r="M2482" t="s">
        <v>8849</v>
      </c>
      <c r="N2482" t="s">
        <v>254</v>
      </c>
      <c r="O2482" t="s">
        <v>568</v>
      </c>
    </row>
    <row r="2483" spans="1:15" x14ac:dyDescent="0.3">
      <c r="A2483" t="s">
        <v>2831</v>
      </c>
      <c r="B2483" t="s">
        <v>2831</v>
      </c>
      <c r="C2483" t="s">
        <v>9109</v>
      </c>
      <c r="D2483" s="47" t="s">
        <v>6025</v>
      </c>
      <c r="E2483" s="47">
        <v>43129.736991238424</v>
      </c>
      <c r="F2483" s="48">
        <v>5.083333333333333</v>
      </c>
      <c r="G2483" s="49">
        <v>117559</v>
      </c>
      <c r="H2483" t="s">
        <v>249</v>
      </c>
      <c r="I2483">
        <v>0</v>
      </c>
      <c r="J2483">
        <v>0</v>
      </c>
      <c r="K2483" t="s">
        <v>246</v>
      </c>
      <c r="L2483" t="s">
        <v>2186</v>
      </c>
      <c r="M2483" t="s">
        <v>9110</v>
      </c>
      <c r="N2483" t="s">
        <v>254</v>
      </c>
      <c r="O2483" t="s">
        <v>568</v>
      </c>
    </row>
    <row r="2484" spans="1:15" x14ac:dyDescent="0.3">
      <c r="A2484" t="s">
        <v>2831</v>
      </c>
      <c r="B2484" t="s">
        <v>2831</v>
      </c>
      <c r="C2484" t="s">
        <v>4670</v>
      </c>
      <c r="D2484" s="47" t="s">
        <v>4375</v>
      </c>
      <c r="E2484" s="47">
        <v>43124.702817627316</v>
      </c>
      <c r="F2484" s="48">
        <v>5.083333333333333</v>
      </c>
      <c r="G2484" s="49">
        <v>50871</v>
      </c>
      <c r="H2484" t="s">
        <v>238</v>
      </c>
      <c r="I2484">
        <v>0</v>
      </c>
      <c r="J2484">
        <v>0</v>
      </c>
      <c r="K2484" t="s">
        <v>236</v>
      </c>
      <c r="L2484" t="s">
        <v>2160</v>
      </c>
      <c r="M2484" t="s">
        <v>4671</v>
      </c>
      <c r="N2484" t="s">
        <v>254</v>
      </c>
      <c r="O2484" t="s">
        <v>568</v>
      </c>
    </row>
    <row r="2485" spans="1:15" x14ac:dyDescent="0.3">
      <c r="A2485" t="s">
        <v>2831</v>
      </c>
      <c r="B2485" t="s">
        <v>2831</v>
      </c>
      <c r="C2485" t="s">
        <v>9320</v>
      </c>
      <c r="D2485" s="47" t="s">
        <v>6302</v>
      </c>
      <c r="E2485" s="47">
        <v>43120.496320219907</v>
      </c>
      <c r="F2485" s="48">
        <v>5.083333333333333</v>
      </c>
      <c r="G2485" s="49">
        <v>329879</v>
      </c>
      <c r="H2485" t="s">
        <v>238</v>
      </c>
      <c r="I2485">
        <v>0</v>
      </c>
      <c r="J2485">
        <v>0</v>
      </c>
      <c r="K2485" t="s">
        <v>242</v>
      </c>
      <c r="L2485" t="s">
        <v>2186</v>
      </c>
      <c r="M2485" t="s">
        <v>9321</v>
      </c>
      <c r="N2485" t="s">
        <v>254</v>
      </c>
      <c r="O2485" t="s">
        <v>568</v>
      </c>
    </row>
    <row r="2486" spans="1:15" x14ac:dyDescent="0.3">
      <c r="A2486" t="s">
        <v>2831</v>
      </c>
      <c r="B2486" t="s">
        <v>2831</v>
      </c>
      <c r="C2486" t="s">
        <v>3112</v>
      </c>
      <c r="D2486" s="47" t="s">
        <v>2947</v>
      </c>
      <c r="E2486" s="47">
        <v>43131.713541863428</v>
      </c>
      <c r="F2486" s="48">
        <v>5.083333333333333</v>
      </c>
      <c r="G2486" s="49">
        <v>22596</v>
      </c>
      <c r="H2486" t="s">
        <v>249</v>
      </c>
      <c r="I2486">
        <v>0</v>
      </c>
      <c r="J2486">
        <v>0</v>
      </c>
      <c r="K2486" t="s">
        <v>241</v>
      </c>
      <c r="L2486" t="s">
        <v>2160</v>
      </c>
      <c r="M2486" t="s">
        <v>3114</v>
      </c>
      <c r="N2486" t="s">
        <v>254</v>
      </c>
      <c r="O2486" t="s">
        <v>568</v>
      </c>
    </row>
    <row r="2487" spans="1:15" x14ac:dyDescent="0.3">
      <c r="A2487" t="s">
        <v>2831</v>
      </c>
      <c r="B2487" t="s">
        <v>2831</v>
      </c>
      <c r="C2487" t="s">
        <v>9722</v>
      </c>
      <c r="D2487" s="47" t="s">
        <v>2642</v>
      </c>
      <c r="E2487" s="47">
        <v>43130.730348113429</v>
      </c>
      <c r="F2487" s="48">
        <v>5.083333333333333</v>
      </c>
      <c r="G2487" s="49">
        <v>113008</v>
      </c>
      <c r="H2487" t="s">
        <v>238</v>
      </c>
      <c r="I2487">
        <v>0</v>
      </c>
      <c r="J2487">
        <v>0</v>
      </c>
      <c r="K2487" t="s">
        <v>246</v>
      </c>
      <c r="L2487" t="s">
        <v>2160</v>
      </c>
      <c r="M2487" t="s">
        <v>9723</v>
      </c>
      <c r="N2487" t="s">
        <v>254</v>
      </c>
      <c r="O2487" t="s">
        <v>568</v>
      </c>
    </row>
    <row r="2488" spans="1:15" x14ac:dyDescent="0.3">
      <c r="A2488" t="s">
        <v>2831</v>
      </c>
      <c r="B2488" t="s">
        <v>2831</v>
      </c>
      <c r="C2488" t="s">
        <v>9762</v>
      </c>
      <c r="D2488" s="47" t="s">
        <v>5475</v>
      </c>
      <c r="E2488" s="47">
        <v>43115.714542824076</v>
      </c>
      <c r="F2488" s="48">
        <v>5.083333333333333</v>
      </c>
      <c r="G2488" s="49">
        <v>121411</v>
      </c>
      <c r="H2488" t="s">
        <v>238</v>
      </c>
      <c r="I2488">
        <v>0</v>
      </c>
      <c r="J2488">
        <v>0</v>
      </c>
      <c r="K2488" t="s">
        <v>242</v>
      </c>
      <c r="L2488" t="s">
        <v>2186</v>
      </c>
      <c r="M2488" t="s">
        <v>9763</v>
      </c>
      <c r="N2488" t="s">
        <v>254</v>
      </c>
      <c r="O2488" t="s">
        <v>568</v>
      </c>
    </row>
    <row r="2489" spans="1:15" x14ac:dyDescent="0.3">
      <c r="A2489" t="s">
        <v>2831</v>
      </c>
      <c r="B2489" t="s">
        <v>2831</v>
      </c>
      <c r="C2489" t="s">
        <v>9916</v>
      </c>
      <c r="D2489" s="47" t="s">
        <v>5698</v>
      </c>
      <c r="E2489" s="47">
        <v>43117.737794641202</v>
      </c>
      <c r="F2489" s="48">
        <v>5.083333333333333</v>
      </c>
      <c r="G2489" s="49">
        <v>24292</v>
      </c>
      <c r="H2489" t="s">
        <v>249</v>
      </c>
      <c r="I2489">
        <v>0</v>
      </c>
      <c r="J2489">
        <v>0</v>
      </c>
      <c r="K2489" t="s">
        <v>242</v>
      </c>
      <c r="L2489" t="s">
        <v>1535</v>
      </c>
      <c r="M2489" t="s">
        <v>1535</v>
      </c>
      <c r="N2489" t="s">
        <v>254</v>
      </c>
      <c r="O2489" t="s">
        <v>568</v>
      </c>
    </row>
    <row r="2490" spans="1:15" x14ac:dyDescent="0.3">
      <c r="A2490" t="s">
        <v>2831</v>
      </c>
      <c r="B2490" t="s">
        <v>2831</v>
      </c>
      <c r="C2490" t="s">
        <v>3925</v>
      </c>
      <c r="D2490" s="47" t="s">
        <v>3416</v>
      </c>
      <c r="E2490" s="47">
        <v>43113.432310266202</v>
      </c>
      <c r="F2490" s="48">
        <v>5.083333333333333</v>
      </c>
      <c r="G2490" s="49">
        <v>12542</v>
      </c>
      <c r="H2490" t="s">
        <v>238</v>
      </c>
      <c r="I2490">
        <v>0</v>
      </c>
      <c r="J2490">
        <v>0</v>
      </c>
      <c r="K2490" t="s">
        <v>236</v>
      </c>
      <c r="L2490" t="s">
        <v>1535</v>
      </c>
      <c r="M2490" t="s">
        <v>1535</v>
      </c>
      <c r="N2490" t="s">
        <v>254</v>
      </c>
      <c r="O2490" t="s">
        <v>568</v>
      </c>
    </row>
    <row r="2491" spans="1:15" x14ac:dyDescent="0.3">
      <c r="A2491" t="s">
        <v>2831</v>
      </c>
      <c r="B2491" t="s">
        <v>2831</v>
      </c>
      <c r="C2491" t="s">
        <v>10174</v>
      </c>
      <c r="D2491" s="47" t="s">
        <v>5469</v>
      </c>
      <c r="E2491" s="47">
        <v>43131.839293252313</v>
      </c>
      <c r="F2491" s="48">
        <v>5.083333333333333</v>
      </c>
      <c r="G2491" s="49">
        <v>250000</v>
      </c>
      <c r="H2491" t="s">
        <v>249</v>
      </c>
      <c r="I2491">
        <v>0</v>
      </c>
      <c r="J2491">
        <v>0</v>
      </c>
      <c r="K2491" t="s">
        <v>242</v>
      </c>
      <c r="L2491" t="s">
        <v>2186</v>
      </c>
      <c r="M2491" t="s">
        <v>10175</v>
      </c>
      <c r="N2491" t="s">
        <v>254</v>
      </c>
      <c r="O2491" t="s">
        <v>568</v>
      </c>
    </row>
    <row r="2492" spans="1:15" x14ac:dyDescent="0.3">
      <c r="A2492" t="s">
        <v>2831</v>
      </c>
      <c r="B2492" t="s">
        <v>2831</v>
      </c>
      <c r="C2492" t="s">
        <v>4910</v>
      </c>
      <c r="D2492" s="47" t="s">
        <v>2632</v>
      </c>
      <c r="E2492" s="47">
        <v>43123.72036608796</v>
      </c>
      <c r="F2492" s="48">
        <v>5.083333333333333</v>
      </c>
      <c r="G2492" s="49">
        <v>42216</v>
      </c>
      <c r="H2492" t="s">
        <v>238</v>
      </c>
      <c r="I2492">
        <v>0</v>
      </c>
      <c r="J2492">
        <v>0</v>
      </c>
      <c r="K2492" t="s">
        <v>241</v>
      </c>
      <c r="L2492" t="s">
        <v>2160</v>
      </c>
      <c r="M2492" t="s">
        <v>4889</v>
      </c>
      <c r="N2492" t="s">
        <v>254</v>
      </c>
      <c r="O2492" t="s">
        <v>568</v>
      </c>
    </row>
    <row r="2493" spans="1:15" x14ac:dyDescent="0.3">
      <c r="A2493" t="s">
        <v>2831</v>
      </c>
      <c r="B2493" t="s">
        <v>2831</v>
      </c>
      <c r="C2493" t="s">
        <v>5176</v>
      </c>
      <c r="D2493" s="47" t="s">
        <v>2622</v>
      </c>
      <c r="E2493" s="47">
        <v>43117.711701967593</v>
      </c>
      <c r="F2493" s="48">
        <v>5.083333333333333</v>
      </c>
      <c r="G2493" s="49">
        <v>68241</v>
      </c>
      <c r="H2493" t="s">
        <v>238</v>
      </c>
      <c r="I2493">
        <v>0</v>
      </c>
      <c r="J2493">
        <v>0</v>
      </c>
      <c r="K2493" t="s">
        <v>246</v>
      </c>
      <c r="L2493" t="s">
        <v>2160</v>
      </c>
      <c r="M2493" t="s">
        <v>5177</v>
      </c>
      <c r="N2493" t="s">
        <v>254</v>
      </c>
      <c r="O2493" t="s">
        <v>568</v>
      </c>
    </row>
    <row r="2494" spans="1:15" x14ac:dyDescent="0.3">
      <c r="A2494" t="s">
        <v>2831</v>
      </c>
      <c r="B2494" t="s">
        <v>2831</v>
      </c>
      <c r="C2494" t="s">
        <v>4100</v>
      </c>
      <c r="D2494" s="47" t="s">
        <v>3375</v>
      </c>
      <c r="E2494" s="47">
        <v>43112.701059803243</v>
      </c>
      <c r="F2494" s="48">
        <v>5.083333333333333</v>
      </c>
      <c r="G2494" s="49">
        <v>112935</v>
      </c>
      <c r="H2494" t="s">
        <v>238</v>
      </c>
      <c r="I2494">
        <v>0</v>
      </c>
      <c r="J2494">
        <v>0</v>
      </c>
      <c r="K2494" t="s">
        <v>236</v>
      </c>
      <c r="L2494" t="s">
        <v>2186</v>
      </c>
      <c r="M2494" t="s">
        <v>4101</v>
      </c>
      <c r="N2494" t="s">
        <v>254</v>
      </c>
      <c r="O2494" t="s">
        <v>568</v>
      </c>
    </row>
    <row r="2495" spans="1:15" x14ac:dyDescent="0.3">
      <c r="A2495" t="s">
        <v>2831</v>
      </c>
      <c r="B2495" t="s">
        <v>2831</v>
      </c>
      <c r="C2495" t="s">
        <v>10387</v>
      </c>
      <c r="D2495" s="47" t="s">
        <v>7001</v>
      </c>
      <c r="E2495" s="47">
        <v>43109.716941863429</v>
      </c>
      <c r="F2495" s="48">
        <v>5.083333333333333</v>
      </c>
      <c r="G2495" s="49">
        <v>73101</v>
      </c>
      <c r="H2495" t="s">
        <v>238</v>
      </c>
      <c r="I2495">
        <v>0</v>
      </c>
      <c r="J2495">
        <v>0</v>
      </c>
      <c r="K2495" t="s">
        <v>246</v>
      </c>
      <c r="L2495" t="s">
        <v>2186</v>
      </c>
      <c r="M2495" t="s">
        <v>10388</v>
      </c>
      <c r="N2495" t="s">
        <v>254</v>
      </c>
      <c r="O2495" t="s">
        <v>568</v>
      </c>
    </row>
    <row r="2496" spans="1:15" x14ac:dyDescent="0.3">
      <c r="A2496" t="s">
        <v>2831</v>
      </c>
      <c r="B2496" t="s">
        <v>2831</v>
      </c>
      <c r="C2496" t="s">
        <v>10575</v>
      </c>
      <c r="D2496" s="47" t="s">
        <v>2706</v>
      </c>
      <c r="E2496" s="47">
        <v>43131.709725775465</v>
      </c>
      <c r="F2496" s="48">
        <v>5.083333333333333</v>
      </c>
      <c r="G2496" s="49">
        <v>327499</v>
      </c>
      <c r="H2496" t="s">
        <v>238</v>
      </c>
      <c r="I2496">
        <v>1</v>
      </c>
      <c r="J2496">
        <v>222.57</v>
      </c>
      <c r="K2496" t="s">
        <v>246</v>
      </c>
      <c r="L2496" t="s">
        <v>2173</v>
      </c>
      <c r="M2496" t="s">
        <v>10576</v>
      </c>
      <c r="N2496" t="s">
        <v>254</v>
      </c>
      <c r="O2496" t="s">
        <v>568</v>
      </c>
    </row>
    <row r="2497" spans="1:15" x14ac:dyDescent="0.3">
      <c r="A2497" t="s">
        <v>2831</v>
      </c>
      <c r="B2497" t="s">
        <v>2831</v>
      </c>
      <c r="C2497" t="s">
        <v>10722</v>
      </c>
      <c r="D2497" s="47" t="s">
        <v>5625</v>
      </c>
      <c r="E2497" s="47">
        <v>43108.669789930558</v>
      </c>
      <c r="F2497" s="48">
        <v>5.083333333333333</v>
      </c>
      <c r="G2497" s="49">
        <v>77328</v>
      </c>
      <c r="H2497" t="s">
        <v>238</v>
      </c>
      <c r="I2497">
        <v>0</v>
      </c>
      <c r="J2497">
        <v>0</v>
      </c>
      <c r="K2497" t="s">
        <v>246</v>
      </c>
      <c r="L2497" t="s">
        <v>2186</v>
      </c>
      <c r="M2497" t="s">
        <v>10723</v>
      </c>
      <c r="N2497" t="s">
        <v>254</v>
      </c>
      <c r="O2497" t="s">
        <v>568</v>
      </c>
    </row>
    <row r="2498" spans="1:15" x14ac:dyDescent="0.3">
      <c r="A2498" t="s">
        <v>2831</v>
      </c>
      <c r="B2498" t="s">
        <v>2831</v>
      </c>
      <c r="C2498" t="s">
        <v>10746</v>
      </c>
      <c r="D2498" s="47" t="s">
        <v>7001</v>
      </c>
      <c r="E2498" s="47">
        <v>43131.412177048609</v>
      </c>
      <c r="F2498" s="48">
        <v>5.083333333333333</v>
      </c>
      <c r="G2498" s="49">
        <v>39555</v>
      </c>
      <c r="H2498" t="s">
        <v>249</v>
      </c>
      <c r="I2498">
        <v>0</v>
      </c>
      <c r="J2498">
        <v>0</v>
      </c>
      <c r="K2498" t="s">
        <v>242</v>
      </c>
      <c r="L2498" t="s">
        <v>2186</v>
      </c>
      <c r="M2498" t="s">
        <v>10747</v>
      </c>
      <c r="N2498" t="s">
        <v>254</v>
      </c>
      <c r="O2498" t="s">
        <v>568</v>
      </c>
    </row>
    <row r="2499" spans="1:15" x14ac:dyDescent="0.3">
      <c r="A2499" t="s">
        <v>2831</v>
      </c>
      <c r="B2499" t="s">
        <v>2831</v>
      </c>
      <c r="C2499" t="s">
        <v>5790</v>
      </c>
      <c r="D2499" s="47" t="s">
        <v>5492</v>
      </c>
      <c r="E2499" s="47">
        <v>43082.650533599539</v>
      </c>
      <c r="F2499" s="48">
        <v>5.166666666666667</v>
      </c>
      <c r="G2499" s="49">
        <v>86804</v>
      </c>
      <c r="H2499" t="s">
        <v>249</v>
      </c>
      <c r="I2499">
        <v>0</v>
      </c>
      <c r="J2499">
        <v>0</v>
      </c>
      <c r="K2499" t="s">
        <v>236</v>
      </c>
      <c r="L2499" t="s">
        <v>2186</v>
      </c>
      <c r="M2499" t="s">
        <v>5791</v>
      </c>
      <c r="N2499" t="s">
        <v>254</v>
      </c>
      <c r="O2499" t="s">
        <v>568</v>
      </c>
    </row>
    <row r="2500" spans="1:15" x14ac:dyDescent="0.3">
      <c r="A2500" t="s">
        <v>2831</v>
      </c>
      <c r="B2500" t="s">
        <v>2831</v>
      </c>
      <c r="C2500" t="s">
        <v>5794</v>
      </c>
      <c r="D2500" s="47" t="s">
        <v>5582</v>
      </c>
      <c r="E2500" s="47">
        <v>43089.765921956016</v>
      </c>
      <c r="F2500" s="48">
        <v>5.166666666666667</v>
      </c>
      <c r="G2500" s="49">
        <v>157205</v>
      </c>
      <c r="H2500" t="s">
        <v>238</v>
      </c>
      <c r="I2500">
        <v>0</v>
      </c>
      <c r="J2500">
        <v>0</v>
      </c>
      <c r="K2500" t="s">
        <v>236</v>
      </c>
      <c r="L2500" t="s">
        <v>2186</v>
      </c>
      <c r="M2500" t="s">
        <v>5795</v>
      </c>
      <c r="N2500" t="s">
        <v>254</v>
      </c>
      <c r="O2500" t="s">
        <v>568</v>
      </c>
    </row>
    <row r="2501" spans="1:15" x14ac:dyDescent="0.3">
      <c r="A2501" t="s">
        <v>2831</v>
      </c>
      <c r="B2501" t="s">
        <v>2831</v>
      </c>
      <c r="C2501" t="s">
        <v>4988</v>
      </c>
      <c r="D2501" s="47" t="s">
        <v>2633</v>
      </c>
      <c r="E2501" s="47">
        <v>43097.734673460647</v>
      </c>
      <c r="F2501" s="48">
        <v>5.166666666666667</v>
      </c>
      <c r="G2501" s="49">
        <v>83119</v>
      </c>
      <c r="H2501" t="s">
        <v>238</v>
      </c>
      <c r="I2501">
        <v>0</v>
      </c>
      <c r="J2501">
        <v>0</v>
      </c>
      <c r="K2501" t="s">
        <v>242</v>
      </c>
      <c r="L2501" t="s">
        <v>2160</v>
      </c>
      <c r="M2501" t="s">
        <v>4989</v>
      </c>
      <c r="N2501" t="s">
        <v>254</v>
      </c>
      <c r="O2501" t="s">
        <v>568</v>
      </c>
    </row>
    <row r="2502" spans="1:15" x14ac:dyDescent="0.3">
      <c r="A2502" t="s">
        <v>2831</v>
      </c>
      <c r="B2502" t="s">
        <v>2831</v>
      </c>
      <c r="C2502" t="s">
        <v>6602</v>
      </c>
      <c r="D2502" s="47" t="s">
        <v>5549</v>
      </c>
      <c r="E2502" s="47">
        <v>43077.654416006946</v>
      </c>
      <c r="F2502" s="48">
        <v>5.166666666666667</v>
      </c>
      <c r="G2502" s="49">
        <v>89801</v>
      </c>
      <c r="H2502" t="s">
        <v>249</v>
      </c>
      <c r="I2502">
        <v>0</v>
      </c>
      <c r="J2502">
        <v>0</v>
      </c>
      <c r="K2502" t="s">
        <v>236</v>
      </c>
      <c r="L2502" t="s">
        <v>2186</v>
      </c>
      <c r="M2502" t="s">
        <v>6603</v>
      </c>
      <c r="N2502" t="s">
        <v>254</v>
      </c>
      <c r="O2502" t="s">
        <v>568</v>
      </c>
    </row>
    <row r="2503" spans="1:15" x14ac:dyDescent="0.3">
      <c r="A2503" t="s">
        <v>2831</v>
      </c>
      <c r="B2503" t="s">
        <v>2831</v>
      </c>
      <c r="C2503" t="s">
        <v>6681</v>
      </c>
      <c r="D2503" s="47" t="s">
        <v>5738</v>
      </c>
      <c r="E2503" s="47">
        <v>43091.712298032406</v>
      </c>
      <c r="F2503" s="48">
        <v>5.166666666666667</v>
      </c>
      <c r="G2503" s="49">
        <v>74912</v>
      </c>
      <c r="H2503" t="s">
        <v>238</v>
      </c>
      <c r="I2503">
        <v>0</v>
      </c>
      <c r="J2503">
        <v>0</v>
      </c>
      <c r="K2503" t="s">
        <v>246</v>
      </c>
      <c r="L2503" t="s">
        <v>2186</v>
      </c>
      <c r="M2503" t="s">
        <v>6682</v>
      </c>
      <c r="N2503" t="s">
        <v>254</v>
      </c>
      <c r="O2503" t="s">
        <v>568</v>
      </c>
    </row>
    <row r="2504" spans="1:15" x14ac:dyDescent="0.3">
      <c r="A2504" t="s">
        <v>2831</v>
      </c>
      <c r="B2504" t="s">
        <v>2831</v>
      </c>
      <c r="C2504" t="s">
        <v>2959</v>
      </c>
      <c r="D2504" s="47" t="s">
        <v>2940</v>
      </c>
      <c r="E2504" s="47">
        <v>43081.511611539354</v>
      </c>
      <c r="F2504" s="48">
        <v>5.166666666666667</v>
      </c>
      <c r="G2504" s="49">
        <v>47273</v>
      </c>
      <c r="H2504" t="s">
        <v>238</v>
      </c>
      <c r="I2504">
        <v>0</v>
      </c>
      <c r="J2504">
        <v>0</v>
      </c>
      <c r="K2504" t="s">
        <v>242</v>
      </c>
      <c r="L2504" t="s">
        <v>2160</v>
      </c>
      <c r="M2504" t="s">
        <v>2936</v>
      </c>
      <c r="N2504" t="s">
        <v>254</v>
      </c>
      <c r="O2504" t="s">
        <v>568</v>
      </c>
    </row>
    <row r="2505" spans="1:15" x14ac:dyDescent="0.3">
      <c r="A2505" t="s">
        <v>2831</v>
      </c>
      <c r="B2505" t="s">
        <v>2831</v>
      </c>
      <c r="C2505" t="s">
        <v>3983</v>
      </c>
      <c r="D2505" s="47" t="s">
        <v>3386</v>
      </c>
      <c r="E2505" s="47">
        <v>43077.712644756946</v>
      </c>
      <c r="F2505" s="48">
        <v>5.166666666666667</v>
      </c>
      <c r="G2505" s="49">
        <v>109415</v>
      </c>
      <c r="H2505" t="s">
        <v>238</v>
      </c>
      <c r="I2505">
        <v>0</v>
      </c>
      <c r="J2505">
        <v>0</v>
      </c>
      <c r="K2505" t="s">
        <v>236</v>
      </c>
      <c r="L2505" t="s">
        <v>2186</v>
      </c>
      <c r="M2505" t="s">
        <v>3984</v>
      </c>
      <c r="N2505" t="s">
        <v>254</v>
      </c>
      <c r="O2505" t="s">
        <v>568</v>
      </c>
    </row>
    <row r="2506" spans="1:15" x14ac:dyDescent="0.3">
      <c r="A2506" t="s">
        <v>2831</v>
      </c>
      <c r="B2506" t="s">
        <v>2831</v>
      </c>
      <c r="C2506" t="s">
        <v>5136</v>
      </c>
      <c r="D2506" s="47" t="s">
        <v>2672</v>
      </c>
      <c r="E2506" s="47">
        <v>43089.760343136571</v>
      </c>
      <c r="F2506" s="48">
        <v>5.166666666666667</v>
      </c>
      <c r="G2506" s="49">
        <v>186790</v>
      </c>
      <c r="H2506" t="s">
        <v>238</v>
      </c>
      <c r="I2506">
        <v>0</v>
      </c>
      <c r="J2506">
        <v>0</v>
      </c>
      <c r="K2506" t="s">
        <v>236</v>
      </c>
      <c r="L2506" t="s">
        <v>2160</v>
      </c>
      <c r="M2506" t="s">
        <v>5137</v>
      </c>
      <c r="N2506" t="s">
        <v>254</v>
      </c>
      <c r="O2506" t="s">
        <v>568</v>
      </c>
    </row>
    <row r="2507" spans="1:15" x14ac:dyDescent="0.3">
      <c r="A2507" t="s">
        <v>2831</v>
      </c>
      <c r="B2507" t="s">
        <v>2831</v>
      </c>
      <c r="C2507" t="s">
        <v>3325</v>
      </c>
      <c r="D2507" s="47" t="s">
        <v>2929</v>
      </c>
      <c r="E2507" s="47">
        <v>43078.508043831018</v>
      </c>
      <c r="F2507" s="48">
        <v>5.166666666666667</v>
      </c>
      <c r="G2507" s="49">
        <v>69517</v>
      </c>
      <c r="H2507" t="s">
        <v>238</v>
      </c>
      <c r="I2507">
        <v>0</v>
      </c>
      <c r="J2507">
        <v>0</v>
      </c>
      <c r="K2507" t="s">
        <v>236</v>
      </c>
      <c r="L2507" t="s">
        <v>2160</v>
      </c>
      <c r="M2507" t="s">
        <v>2936</v>
      </c>
      <c r="N2507" t="s">
        <v>254</v>
      </c>
      <c r="O2507" t="s">
        <v>568</v>
      </c>
    </row>
    <row r="2508" spans="1:15" x14ac:dyDescent="0.3">
      <c r="A2508" t="s">
        <v>2831</v>
      </c>
      <c r="B2508" t="s">
        <v>2831</v>
      </c>
      <c r="C2508" t="s">
        <v>7401</v>
      </c>
      <c r="D2508" s="47" t="s">
        <v>5751</v>
      </c>
      <c r="E2508" s="47">
        <v>43082.716086145832</v>
      </c>
      <c r="F2508" s="48">
        <v>5.166666666666667</v>
      </c>
      <c r="G2508" s="49">
        <v>67291</v>
      </c>
      <c r="H2508" t="s">
        <v>238</v>
      </c>
      <c r="I2508">
        <v>0</v>
      </c>
      <c r="J2508">
        <v>0</v>
      </c>
      <c r="K2508" t="s">
        <v>246</v>
      </c>
      <c r="L2508" t="s">
        <v>2186</v>
      </c>
      <c r="M2508" t="s">
        <v>7402</v>
      </c>
      <c r="N2508" t="s">
        <v>254</v>
      </c>
      <c r="O2508" t="s">
        <v>568</v>
      </c>
    </row>
    <row r="2509" spans="1:15" x14ac:dyDescent="0.3">
      <c r="A2509" t="s">
        <v>2831</v>
      </c>
      <c r="B2509" t="s">
        <v>2831</v>
      </c>
      <c r="C2509" t="s">
        <v>4130</v>
      </c>
      <c r="D2509" s="47" t="s">
        <v>3453</v>
      </c>
      <c r="E2509" s="47">
        <v>43092.52138943287</v>
      </c>
      <c r="F2509" s="48">
        <v>5.166666666666667</v>
      </c>
      <c r="G2509" s="49">
        <v>182982</v>
      </c>
      <c r="H2509" t="s">
        <v>238</v>
      </c>
      <c r="I2509">
        <v>0</v>
      </c>
      <c r="J2509">
        <v>0</v>
      </c>
      <c r="K2509" t="s">
        <v>246</v>
      </c>
      <c r="L2509" t="s">
        <v>2186</v>
      </c>
      <c r="M2509" t="s">
        <v>4131</v>
      </c>
      <c r="N2509" t="s">
        <v>254</v>
      </c>
      <c r="O2509" t="s">
        <v>568</v>
      </c>
    </row>
    <row r="2510" spans="1:15" x14ac:dyDescent="0.3">
      <c r="A2510" t="s">
        <v>2831</v>
      </c>
      <c r="B2510" t="s">
        <v>2831</v>
      </c>
      <c r="C2510" t="s">
        <v>4805</v>
      </c>
      <c r="D2510" s="47" t="s">
        <v>2632</v>
      </c>
      <c r="E2510" s="47">
        <v>43084.680600659725</v>
      </c>
      <c r="F2510" s="48">
        <v>5.166666666666667</v>
      </c>
      <c r="G2510" s="49">
        <v>59043</v>
      </c>
      <c r="H2510" t="s">
        <v>238</v>
      </c>
      <c r="I2510">
        <v>0</v>
      </c>
      <c r="J2510">
        <v>0</v>
      </c>
      <c r="K2510" t="s">
        <v>236</v>
      </c>
      <c r="L2510" t="s">
        <v>2160</v>
      </c>
      <c r="M2510" t="s">
        <v>4807</v>
      </c>
      <c r="N2510" t="s">
        <v>254</v>
      </c>
      <c r="O2510" t="s">
        <v>568</v>
      </c>
    </row>
    <row r="2511" spans="1:15" x14ac:dyDescent="0.3">
      <c r="A2511" t="s">
        <v>2831</v>
      </c>
      <c r="B2511" t="s">
        <v>2831</v>
      </c>
      <c r="C2511" t="s">
        <v>7574</v>
      </c>
      <c r="D2511" s="47" t="s">
        <v>5549</v>
      </c>
      <c r="E2511" s="47">
        <v>43089.768467395836</v>
      </c>
      <c r="F2511" s="48">
        <v>5.166666666666667</v>
      </c>
      <c r="G2511" s="49">
        <v>360624</v>
      </c>
      <c r="H2511" t="s">
        <v>238</v>
      </c>
      <c r="I2511">
        <v>0</v>
      </c>
      <c r="J2511">
        <v>0</v>
      </c>
      <c r="K2511" t="s">
        <v>236</v>
      </c>
      <c r="L2511" t="s">
        <v>2186</v>
      </c>
      <c r="M2511" t="s">
        <v>7575</v>
      </c>
      <c r="N2511" t="s">
        <v>254</v>
      </c>
      <c r="O2511" t="s">
        <v>568</v>
      </c>
    </row>
    <row r="2512" spans="1:15" x14ac:dyDescent="0.3">
      <c r="A2512" t="s">
        <v>2831</v>
      </c>
      <c r="B2512" t="s">
        <v>2831</v>
      </c>
      <c r="C2512" t="s">
        <v>7622</v>
      </c>
      <c r="D2512" s="47" t="s">
        <v>5817</v>
      </c>
      <c r="E2512" s="47">
        <v>43085.44408804398</v>
      </c>
      <c r="F2512" s="48">
        <v>5.166666666666667</v>
      </c>
      <c r="G2512" s="49">
        <v>69886</v>
      </c>
      <c r="H2512" t="s">
        <v>249</v>
      </c>
      <c r="I2512">
        <v>0</v>
      </c>
      <c r="J2512">
        <v>0</v>
      </c>
      <c r="K2512" t="s">
        <v>236</v>
      </c>
      <c r="L2512" t="s">
        <v>2186</v>
      </c>
      <c r="M2512" t="s">
        <v>7623</v>
      </c>
      <c r="N2512" t="s">
        <v>254</v>
      </c>
      <c r="O2512" t="s">
        <v>568</v>
      </c>
    </row>
    <row r="2513" spans="1:15" x14ac:dyDescent="0.3">
      <c r="A2513" t="s">
        <v>2831</v>
      </c>
      <c r="B2513" t="s">
        <v>2831</v>
      </c>
      <c r="C2513" t="s">
        <v>7842</v>
      </c>
      <c r="D2513" s="47" t="s">
        <v>5486</v>
      </c>
      <c r="E2513" s="47">
        <v>43096.804447881943</v>
      </c>
      <c r="F2513" s="48">
        <v>5.166666666666667</v>
      </c>
      <c r="G2513" s="49">
        <v>39622</v>
      </c>
      <c r="H2513" t="s">
        <v>238</v>
      </c>
      <c r="I2513">
        <v>0</v>
      </c>
      <c r="J2513">
        <v>0</v>
      </c>
      <c r="K2513" t="s">
        <v>241</v>
      </c>
      <c r="L2513" t="s">
        <v>2186</v>
      </c>
      <c r="M2513" t="s">
        <v>7843</v>
      </c>
      <c r="N2513" t="s">
        <v>254</v>
      </c>
      <c r="O2513" t="s">
        <v>568</v>
      </c>
    </row>
    <row r="2514" spans="1:15" x14ac:dyDescent="0.3">
      <c r="A2514" t="s">
        <v>2831</v>
      </c>
      <c r="B2514" t="s">
        <v>2831</v>
      </c>
      <c r="C2514" t="s">
        <v>7895</v>
      </c>
      <c r="D2514" s="47" t="s">
        <v>5978</v>
      </c>
      <c r="E2514" s="47">
        <v>43089.76350552083</v>
      </c>
      <c r="F2514" s="48">
        <v>5.166666666666667</v>
      </c>
      <c r="G2514" s="49">
        <v>134090</v>
      </c>
      <c r="H2514" t="s">
        <v>238</v>
      </c>
      <c r="I2514">
        <v>0</v>
      </c>
      <c r="J2514">
        <v>0</v>
      </c>
      <c r="K2514" t="s">
        <v>241</v>
      </c>
      <c r="L2514" t="s">
        <v>2186</v>
      </c>
      <c r="M2514" t="s">
        <v>7896</v>
      </c>
      <c r="N2514" t="s">
        <v>254</v>
      </c>
      <c r="O2514" t="s">
        <v>568</v>
      </c>
    </row>
    <row r="2515" spans="1:15" x14ac:dyDescent="0.3">
      <c r="A2515" t="s">
        <v>2831</v>
      </c>
      <c r="B2515" t="s">
        <v>2831</v>
      </c>
      <c r="C2515" t="s">
        <v>7899</v>
      </c>
      <c r="D2515" s="47" t="s">
        <v>2650</v>
      </c>
      <c r="E2515" s="47">
        <v>43089.768115891202</v>
      </c>
      <c r="F2515" s="48">
        <v>5.166666666666667</v>
      </c>
      <c r="G2515" s="49">
        <v>120957</v>
      </c>
      <c r="H2515" t="s">
        <v>238</v>
      </c>
      <c r="I2515">
        <v>0</v>
      </c>
      <c r="J2515">
        <v>0</v>
      </c>
      <c r="K2515" t="s">
        <v>236</v>
      </c>
      <c r="L2515" t="s">
        <v>2160</v>
      </c>
      <c r="M2515" t="s">
        <v>7900</v>
      </c>
      <c r="N2515" t="s">
        <v>254</v>
      </c>
      <c r="O2515" t="s">
        <v>568</v>
      </c>
    </row>
    <row r="2516" spans="1:15" x14ac:dyDescent="0.3">
      <c r="A2516" t="s">
        <v>2831</v>
      </c>
      <c r="B2516" t="s">
        <v>2831</v>
      </c>
      <c r="C2516" t="s">
        <v>7942</v>
      </c>
      <c r="D2516" s="47" t="s">
        <v>5497</v>
      </c>
      <c r="E2516" s="47">
        <v>43099.740745636576</v>
      </c>
      <c r="F2516" s="48">
        <v>5.166666666666667</v>
      </c>
      <c r="G2516" s="49">
        <v>110614</v>
      </c>
      <c r="H2516" t="s">
        <v>249</v>
      </c>
      <c r="I2516">
        <v>0</v>
      </c>
      <c r="J2516">
        <v>0</v>
      </c>
      <c r="K2516" t="s">
        <v>242</v>
      </c>
      <c r="L2516" t="s">
        <v>2186</v>
      </c>
      <c r="M2516" t="s">
        <v>7943</v>
      </c>
      <c r="N2516" t="s">
        <v>254</v>
      </c>
      <c r="O2516" t="s">
        <v>568</v>
      </c>
    </row>
    <row r="2517" spans="1:15" x14ac:dyDescent="0.3">
      <c r="A2517" t="s">
        <v>2831</v>
      </c>
      <c r="B2517" t="s">
        <v>2831</v>
      </c>
      <c r="C2517" t="s">
        <v>8092</v>
      </c>
      <c r="D2517" s="47" t="s">
        <v>2628</v>
      </c>
      <c r="E2517" s="47">
        <v>43098.71658630787</v>
      </c>
      <c r="F2517" s="48">
        <v>5.166666666666667</v>
      </c>
      <c r="G2517" s="49">
        <v>48731</v>
      </c>
      <c r="H2517" t="s">
        <v>249</v>
      </c>
      <c r="I2517">
        <v>0</v>
      </c>
      <c r="J2517">
        <v>0</v>
      </c>
      <c r="K2517" t="s">
        <v>242</v>
      </c>
      <c r="L2517" t="s">
        <v>2160</v>
      </c>
      <c r="M2517" t="s">
        <v>8093</v>
      </c>
      <c r="N2517" t="s">
        <v>254</v>
      </c>
      <c r="O2517" t="s">
        <v>568</v>
      </c>
    </row>
    <row r="2518" spans="1:15" x14ac:dyDescent="0.3">
      <c r="A2518" t="s">
        <v>2831</v>
      </c>
      <c r="B2518" t="s">
        <v>2831</v>
      </c>
      <c r="C2518" t="s">
        <v>8118</v>
      </c>
      <c r="D2518" s="47" t="s">
        <v>5832</v>
      </c>
      <c r="E2518" s="47">
        <v>43084.680730405089</v>
      </c>
      <c r="F2518" s="48">
        <v>5.166666666666667</v>
      </c>
      <c r="G2518" s="49">
        <v>142783</v>
      </c>
      <c r="H2518" t="s">
        <v>238</v>
      </c>
      <c r="I2518">
        <v>0</v>
      </c>
      <c r="J2518">
        <v>0</v>
      </c>
      <c r="K2518" t="s">
        <v>246</v>
      </c>
      <c r="L2518" t="s">
        <v>2186</v>
      </c>
      <c r="M2518" t="s">
        <v>8119</v>
      </c>
      <c r="N2518" t="s">
        <v>254</v>
      </c>
      <c r="O2518" t="s">
        <v>568</v>
      </c>
    </row>
    <row r="2519" spans="1:15" x14ac:dyDescent="0.3">
      <c r="A2519" t="s">
        <v>2831</v>
      </c>
      <c r="B2519" t="s">
        <v>2831</v>
      </c>
      <c r="C2519" t="s">
        <v>3111</v>
      </c>
      <c r="D2519" s="47" t="s">
        <v>2966</v>
      </c>
      <c r="E2519" s="47">
        <v>43096.802487766203</v>
      </c>
      <c r="F2519" s="48">
        <v>5.166666666666667</v>
      </c>
      <c r="G2519" s="49">
        <v>65201</v>
      </c>
      <c r="H2519" t="s">
        <v>238</v>
      </c>
      <c r="I2519">
        <v>0</v>
      </c>
      <c r="J2519">
        <v>0</v>
      </c>
      <c r="K2519" t="s">
        <v>241</v>
      </c>
      <c r="L2519" t="s">
        <v>2160</v>
      </c>
      <c r="M2519" t="s">
        <v>2925</v>
      </c>
      <c r="N2519" t="s">
        <v>254</v>
      </c>
      <c r="O2519" t="s">
        <v>568</v>
      </c>
    </row>
    <row r="2520" spans="1:15" x14ac:dyDescent="0.3">
      <c r="A2520" t="s">
        <v>2831</v>
      </c>
      <c r="B2520" t="s">
        <v>2831</v>
      </c>
      <c r="C2520" t="s">
        <v>8424</v>
      </c>
      <c r="D2520" s="47" t="s">
        <v>5862</v>
      </c>
      <c r="E2520" s="47">
        <v>43084.681138194443</v>
      </c>
      <c r="F2520" s="48">
        <v>5.166666666666667</v>
      </c>
      <c r="G2520" s="49">
        <v>51935</v>
      </c>
      <c r="H2520" t="s">
        <v>238</v>
      </c>
      <c r="I2520">
        <v>0</v>
      </c>
      <c r="J2520">
        <v>0</v>
      </c>
      <c r="K2520" t="s">
        <v>241</v>
      </c>
      <c r="L2520" t="s">
        <v>2186</v>
      </c>
      <c r="M2520" t="s">
        <v>8425</v>
      </c>
      <c r="N2520" t="s">
        <v>254</v>
      </c>
      <c r="O2520" t="s">
        <v>568</v>
      </c>
    </row>
    <row r="2521" spans="1:15" x14ac:dyDescent="0.3">
      <c r="A2521" t="s">
        <v>2831</v>
      </c>
      <c r="B2521" t="s">
        <v>2831</v>
      </c>
      <c r="C2521" t="s">
        <v>8579</v>
      </c>
      <c r="D2521" s="47" t="s">
        <v>5497</v>
      </c>
      <c r="E2521" s="47">
        <v>43088.727406018515</v>
      </c>
      <c r="F2521" s="48">
        <v>5.166666666666667</v>
      </c>
      <c r="G2521" s="49">
        <v>100000</v>
      </c>
      <c r="H2521" t="s">
        <v>249</v>
      </c>
      <c r="I2521">
        <v>0</v>
      </c>
      <c r="J2521">
        <v>0</v>
      </c>
      <c r="K2521" t="s">
        <v>242</v>
      </c>
      <c r="L2521" t="s">
        <v>2186</v>
      </c>
      <c r="M2521" t="s">
        <v>8580</v>
      </c>
      <c r="N2521" t="s">
        <v>254</v>
      </c>
      <c r="O2521" t="s">
        <v>568</v>
      </c>
    </row>
    <row r="2522" spans="1:15" x14ac:dyDescent="0.3">
      <c r="A2522" t="s">
        <v>2831</v>
      </c>
      <c r="B2522" t="s">
        <v>2831</v>
      </c>
      <c r="C2522" t="s">
        <v>8943</v>
      </c>
      <c r="D2522" s="47" t="s">
        <v>5738</v>
      </c>
      <c r="E2522" s="47">
        <v>43097.732452777775</v>
      </c>
      <c r="F2522" s="48">
        <v>5.166666666666667</v>
      </c>
      <c r="G2522" s="49">
        <v>180318</v>
      </c>
      <c r="H2522" t="s">
        <v>238</v>
      </c>
      <c r="I2522">
        <v>0</v>
      </c>
      <c r="J2522">
        <v>0</v>
      </c>
      <c r="K2522" t="s">
        <v>239</v>
      </c>
      <c r="L2522" t="s">
        <v>2186</v>
      </c>
      <c r="M2522" t="s">
        <v>8944</v>
      </c>
      <c r="N2522" t="s">
        <v>254</v>
      </c>
      <c r="O2522" t="s">
        <v>568</v>
      </c>
    </row>
    <row r="2523" spans="1:15" x14ac:dyDescent="0.3">
      <c r="A2523" t="s">
        <v>2831</v>
      </c>
      <c r="B2523" t="s">
        <v>2831</v>
      </c>
      <c r="C2523" t="s">
        <v>8997</v>
      </c>
      <c r="D2523" s="47" t="s">
        <v>5667</v>
      </c>
      <c r="E2523" s="47">
        <v>43097.732733252313</v>
      </c>
      <c r="F2523" s="48">
        <v>5.166666666666667</v>
      </c>
      <c r="G2523" s="49">
        <v>75688</v>
      </c>
      <c r="H2523" t="s">
        <v>238</v>
      </c>
      <c r="I2523">
        <v>0</v>
      </c>
      <c r="J2523">
        <v>0</v>
      </c>
      <c r="K2523" t="s">
        <v>246</v>
      </c>
      <c r="L2523" t="s">
        <v>2186</v>
      </c>
      <c r="M2523" t="s">
        <v>8998</v>
      </c>
      <c r="N2523" t="s">
        <v>254</v>
      </c>
      <c r="O2523" t="s">
        <v>568</v>
      </c>
    </row>
    <row r="2524" spans="1:15" x14ac:dyDescent="0.3">
      <c r="A2524" t="s">
        <v>2831</v>
      </c>
      <c r="B2524" t="s">
        <v>2831</v>
      </c>
      <c r="C2524" t="s">
        <v>9239</v>
      </c>
      <c r="D2524" s="47" t="s">
        <v>6087</v>
      </c>
      <c r="E2524" s="47">
        <v>43087.719220254628</v>
      </c>
      <c r="F2524" s="48">
        <v>5.166666666666667</v>
      </c>
      <c r="G2524" s="49">
        <v>57319</v>
      </c>
      <c r="H2524" t="s">
        <v>238</v>
      </c>
      <c r="I2524">
        <v>0</v>
      </c>
      <c r="J2524">
        <v>0</v>
      </c>
      <c r="K2524" t="s">
        <v>236</v>
      </c>
      <c r="L2524" t="s">
        <v>2186</v>
      </c>
      <c r="M2524" t="s">
        <v>9240</v>
      </c>
      <c r="N2524" t="s">
        <v>254</v>
      </c>
      <c r="O2524" t="s">
        <v>568</v>
      </c>
    </row>
    <row r="2525" spans="1:15" x14ac:dyDescent="0.3">
      <c r="A2525" t="s">
        <v>2831</v>
      </c>
      <c r="B2525" t="s">
        <v>2831</v>
      </c>
      <c r="C2525" t="s">
        <v>9627</v>
      </c>
      <c r="D2525" s="47" t="s">
        <v>5556</v>
      </c>
      <c r="E2525" s="47">
        <v>43096.799439618058</v>
      </c>
      <c r="F2525" s="48">
        <v>5.166666666666667</v>
      </c>
      <c r="G2525" s="49">
        <v>41784</v>
      </c>
      <c r="H2525" t="s">
        <v>238</v>
      </c>
      <c r="I2525">
        <v>0</v>
      </c>
      <c r="J2525">
        <v>0</v>
      </c>
      <c r="K2525" t="s">
        <v>242</v>
      </c>
      <c r="L2525" t="s">
        <v>2186</v>
      </c>
      <c r="M2525" t="s">
        <v>9628</v>
      </c>
      <c r="N2525" t="s">
        <v>254</v>
      </c>
      <c r="O2525" t="s">
        <v>568</v>
      </c>
    </row>
    <row r="2526" spans="1:15" x14ac:dyDescent="0.3">
      <c r="A2526" t="s">
        <v>2831</v>
      </c>
      <c r="B2526" t="s">
        <v>2831</v>
      </c>
      <c r="C2526" t="s">
        <v>9682</v>
      </c>
      <c r="D2526" s="47" t="s">
        <v>5731</v>
      </c>
      <c r="E2526" s="47">
        <v>43084.681274571762</v>
      </c>
      <c r="F2526" s="48">
        <v>5.166666666666667</v>
      </c>
      <c r="G2526" s="49">
        <v>41447</v>
      </c>
      <c r="H2526" t="s">
        <v>238</v>
      </c>
      <c r="I2526">
        <v>0</v>
      </c>
      <c r="J2526">
        <v>0</v>
      </c>
      <c r="K2526" t="s">
        <v>242</v>
      </c>
      <c r="L2526" t="s">
        <v>2186</v>
      </c>
      <c r="M2526" t="s">
        <v>9683</v>
      </c>
      <c r="N2526" t="s">
        <v>254</v>
      </c>
      <c r="O2526" t="s">
        <v>568</v>
      </c>
    </row>
    <row r="2527" spans="1:15" x14ac:dyDescent="0.3">
      <c r="A2527" t="s">
        <v>2831</v>
      </c>
      <c r="B2527" t="s">
        <v>2831</v>
      </c>
      <c r="C2527" t="s">
        <v>3231</v>
      </c>
      <c r="D2527" s="47" t="s">
        <v>2973</v>
      </c>
      <c r="E2527" s="47">
        <v>43084.702445254632</v>
      </c>
      <c r="F2527" s="48">
        <v>5.166666666666667</v>
      </c>
      <c r="G2527" s="49">
        <v>79755</v>
      </c>
      <c r="H2527" t="s">
        <v>238</v>
      </c>
      <c r="I2527">
        <v>0</v>
      </c>
      <c r="J2527">
        <v>0</v>
      </c>
      <c r="K2527" t="s">
        <v>242</v>
      </c>
      <c r="L2527" t="s">
        <v>2160</v>
      </c>
      <c r="M2527" t="s">
        <v>2941</v>
      </c>
      <c r="N2527" t="s">
        <v>254</v>
      </c>
      <c r="O2527" t="s">
        <v>568</v>
      </c>
    </row>
    <row r="2528" spans="1:15" x14ac:dyDescent="0.3">
      <c r="A2528" t="s">
        <v>2831</v>
      </c>
      <c r="B2528" t="s">
        <v>2831</v>
      </c>
      <c r="C2528" t="s">
        <v>9855</v>
      </c>
      <c r="D2528" s="47" t="s">
        <v>5683</v>
      </c>
      <c r="E2528" s="47">
        <v>43079.829008020832</v>
      </c>
      <c r="F2528" s="48">
        <v>5.166666666666667</v>
      </c>
      <c r="G2528" s="49">
        <v>62755</v>
      </c>
      <c r="H2528" t="s">
        <v>249</v>
      </c>
      <c r="I2528">
        <v>0</v>
      </c>
      <c r="J2528">
        <v>0</v>
      </c>
      <c r="K2528" t="s">
        <v>246</v>
      </c>
      <c r="L2528" t="s">
        <v>2186</v>
      </c>
      <c r="M2528" t="s">
        <v>9856</v>
      </c>
      <c r="N2528" t="s">
        <v>254</v>
      </c>
      <c r="O2528" t="s">
        <v>568</v>
      </c>
    </row>
    <row r="2529" spans="1:15" x14ac:dyDescent="0.3">
      <c r="A2529" t="s">
        <v>2831</v>
      </c>
      <c r="B2529" t="s">
        <v>2831</v>
      </c>
      <c r="C2529" t="s">
        <v>9893</v>
      </c>
      <c r="D2529" s="47" t="s">
        <v>2614</v>
      </c>
      <c r="E2529" s="47">
        <v>43088.6031997338</v>
      </c>
      <c r="F2529" s="48">
        <v>5.166666666666667</v>
      </c>
      <c r="G2529" s="49">
        <v>102309</v>
      </c>
      <c r="H2529" t="s">
        <v>249</v>
      </c>
      <c r="I2529">
        <v>0</v>
      </c>
      <c r="J2529">
        <v>0</v>
      </c>
      <c r="K2529" t="s">
        <v>242</v>
      </c>
      <c r="L2529" t="s">
        <v>2176</v>
      </c>
      <c r="M2529" t="s">
        <v>9894</v>
      </c>
      <c r="N2529" t="s">
        <v>254</v>
      </c>
      <c r="O2529" t="s">
        <v>568</v>
      </c>
    </row>
    <row r="2530" spans="1:15" x14ac:dyDescent="0.3">
      <c r="A2530" t="s">
        <v>2831</v>
      </c>
      <c r="B2530" t="s">
        <v>2831</v>
      </c>
      <c r="C2530" t="s">
        <v>3708</v>
      </c>
      <c r="D2530" s="47" t="s">
        <v>3422</v>
      </c>
      <c r="E2530" s="47">
        <v>43099.542508564817</v>
      </c>
      <c r="F2530" s="48">
        <v>5.166666666666667</v>
      </c>
      <c r="G2530" s="49">
        <v>192796</v>
      </c>
      <c r="H2530" t="s">
        <v>249</v>
      </c>
      <c r="I2530">
        <v>0</v>
      </c>
      <c r="J2530">
        <v>0</v>
      </c>
      <c r="K2530" t="s">
        <v>242</v>
      </c>
      <c r="L2530" t="s">
        <v>1535</v>
      </c>
      <c r="M2530" t="s">
        <v>1535</v>
      </c>
      <c r="N2530" t="s">
        <v>254</v>
      </c>
      <c r="O2530" t="s">
        <v>568</v>
      </c>
    </row>
    <row r="2531" spans="1:15" x14ac:dyDescent="0.3">
      <c r="A2531" t="s">
        <v>2831</v>
      </c>
      <c r="B2531" t="s">
        <v>2831</v>
      </c>
      <c r="C2531" t="s">
        <v>4125</v>
      </c>
      <c r="D2531" s="47" t="s">
        <v>3466</v>
      </c>
      <c r="E2531" s="47">
        <v>43087.461492708331</v>
      </c>
      <c r="F2531" s="48">
        <v>5.166666666666667</v>
      </c>
      <c r="G2531" s="49">
        <v>154207</v>
      </c>
      <c r="H2531" t="s">
        <v>249</v>
      </c>
      <c r="I2531">
        <v>0</v>
      </c>
      <c r="J2531">
        <v>0</v>
      </c>
      <c r="K2531" t="s">
        <v>239</v>
      </c>
      <c r="L2531" t="s">
        <v>1535</v>
      </c>
      <c r="M2531" t="s">
        <v>1535</v>
      </c>
      <c r="N2531" t="s">
        <v>254</v>
      </c>
      <c r="O2531" t="s">
        <v>568</v>
      </c>
    </row>
    <row r="2532" spans="1:15" x14ac:dyDescent="0.3">
      <c r="A2532" t="s">
        <v>2831</v>
      </c>
      <c r="B2532" t="s">
        <v>2831</v>
      </c>
      <c r="C2532" t="s">
        <v>5037</v>
      </c>
      <c r="D2532" s="47" t="s">
        <v>2695</v>
      </c>
      <c r="E2532" s="47">
        <v>43097.734518784724</v>
      </c>
      <c r="F2532" s="48">
        <v>5.166666666666667</v>
      </c>
      <c r="G2532" s="49">
        <v>65063</v>
      </c>
      <c r="H2532" t="s">
        <v>238</v>
      </c>
      <c r="I2532">
        <v>0</v>
      </c>
      <c r="J2532">
        <v>0</v>
      </c>
      <c r="K2532" t="s">
        <v>241</v>
      </c>
      <c r="L2532" t="s">
        <v>2160</v>
      </c>
      <c r="M2532" t="s">
        <v>5038</v>
      </c>
      <c r="N2532" t="s">
        <v>254</v>
      </c>
      <c r="O2532" t="s">
        <v>568</v>
      </c>
    </row>
    <row r="2533" spans="1:15" x14ac:dyDescent="0.3">
      <c r="A2533" t="s">
        <v>2831</v>
      </c>
      <c r="B2533" t="s">
        <v>2831</v>
      </c>
      <c r="C2533" t="s">
        <v>4677</v>
      </c>
      <c r="D2533" s="47" t="s">
        <v>4331</v>
      </c>
      <c r="E2533" s="47">
        <v>43091.712450150466</v>
      </c>
      <c r="F2533" s="48">
        <v>5.166666666666667</v>
      </c>
      <c r="G2533" s="49">
        <v>89512</v>
      </c>
      <c r="H2533" t="s">
        <v>238</v>
      </c>
      <c r="I2533">
        <v>0</v>
      </c>
      <c r="J2533">
        <v>0</v>
      </c>
      <c r="K2533" t="s">
        <v>246</v>
      </c>
      <c r="L2533" t="s">
        <v>2160</v>
      </c>
      <c r="M2533" t="s">
        <v>4678</v>
      </c>
      <c r="N2533" t="s">
        <v>254</v>
      </c>
      <c r="O2533" t="s">
        <v>568</v>
      </c>
    </row>
    <row r="2534" spans="1:15" x14ac:dyDescent="0.3">
      <c r="A2534" t="s">
        <v>2831</v>
      </c>
      <c r="B2534" t="s">
        <v>2831</v>
      </c>
      <c r="C2534" t="s">
        <v>3783</v>
      </c>
      <c r="D2534" s="47" t="s">
        <v>3416</v>
      </c>
      <c r="E2534" s="47">
        <v>43081.512430208335</v>
      </c>
      <c r="F2534" s="48">
        <v>5.166666666666667</v>
      </c>
      <c r="G2534" s="49">
        <v>159073</v>
      </c>
      <c r="H2534" t="s">
        <v>238</v>
      </c>
      <c r="I2534">
        <v>0</v>
      </c>
      <c r="J2534">
        <v>0</v>
      </c>
      <c r="K2534" t="s">
        <v>242</v>
      </c>
      <c r="L2534" t="s">
        <v>2186</v>
      </c>
      <c r="M2534" t="s">
        <v>3784</v>
      </c>
      <c r="N2534" t="s">
        <v>254</v>
      </c>
      <c r="O2534" t="s">
        <v>568</v>
      </c>
    </row>
    <row r="2535" spans="1:15" x14ac:dyDescent="0.3">
      <c r="A2535" t="s">
        <v>2831</v>
      </c>
      <c r="B2535" t="s">
        <v>2831</v>
      </c>
      <c r="C2535" t="s">
        <v>10527</v>
      </c>
      <c r="D2535" s="47" t="s">
        <v>2503</v>
      </c>
      <c r="E2535" s="47">
        <v>43090.704039432872</v>
      </c>
      <c r="F2535" s="48">
        <v>5.166666666666667</v>
      </c>
      <c r="G2535" s="49">
        <v>40286</v>
      </c>
      <c r="H2535" t="s">
        <v>238</v>
      </c>
      <c r="I2535">
        <v>0</v>
      </c>
      <c r="J2535">
        <v>0</v>
      </c>
      <c r="K2535" t="s">
        <v>242</v>
      </c>
      <c r="L2535" t="s">
        <v>2176</v>
      </c>
      <c r="M2535" t="s">
        <v>10528</v>
      </c>
      <c r="N2535" t="s">
        <v>254</v>
      </c>
      <c r="O2535" t="s">
        <v>568</v>
      </c>
    </row>
    <row r="2536" spans="1:15" x14ac:dyDescent="0.3">
      <c r="A2536" t="s">
        <v>2831</v>
      </c>
      <c r="B2536" t="s">
        <v>2831</v>
      </c>
      <c r="C2536" t="s">
        <v>5748</v>
      </c>
      <c r="D2536" s="47" t="s">
        <v>5458</v>
      </c>
      <c r="E2536" s="47">
        <v>43043.529540543983</v>
      </c>
      <c r="F2536" s="48">
        <v>5.25</v>
      </c>
      <c r="G2536" s="49">
        <v>97913</v>
      </c>
      <c r="H2536" t="s">
        <v>249</v>
      </c>
      <c r="I2536">
        <v>0</v>
      </c>
      <c r="J2536">
        <v>0</v>
      </c>
      <c r="K2536" t="s">
        <v>242</v>
      </c>
      <c r="L2536" t="s">
        <v>2186</v>
      </c>
      <c r="M2536" t="s">
        <v>5749</v>
      </c>
      <c r="N2536" t="s">
        <v>254</v>
      </c>
      <c r="O2536" t="s">
        <v>568</v>
      </c>
    </row>
    <row r="2537" spans="1:15" x14ac:dyDescent="0.3">
      <c r="A2537" t="s">
        <v>2831</v>
      </c>
      <c r="B2537" t="s">
        <v>2831</v>
      </c>
      <c r="C2537" t="s">
        <v>5239</v>
      </c>
      <c r="D2537" s="47" t="s">
        <v>2615</v>
      </c>
      <c r="E2537" s="47">
        <v>43062.685564618056</v>
      </c>
      <c r="F2537" s="48">
        <v>5.25</v>
      </c>
      <c r="G2537" s="49">
        <v>188314</v>
      </c>
      <c r="H2537" t="s">
        <v>238</v>
      </c>
      <c r="I2537">
        <v>0</v>
      </c>
      <c r="J2537">
        <v>0</v>
      </c>
      <c r="K2537" t="s">
        <v>241</v>
      </c>
      <c r="L2537" t="s">
        <v>2160</v>
      </c>
      <c r="M2537" t="s">
        <v>5240</v>
      </c>
      <c r="N2537" t="s">
        <v>254</v>
      </c>
      <c r="O2537" t="s">
        <v>568</v>
      </c>
    </row>
    <row r="2538" spans="1:15" x14ac:dyDescent="0.3">
      <c r="A2538" t="s">
        <v>2831</v>
      </c>
      <c r="B2538" t="s">
        <v>2831</v>
      </c>
      <c r="C2538" t="s">
        <v>3310</v>
      </c>
      <c r="D2538" s="47" t="s">
        <v>3004</v>
      </c>
      <c r="E2538" s="47">
        <v>43052.657491666665</v>
      </c>
      <c r="F2538" s="48">
        <v>5.25</v>
      </c>
      <c r="G2538" s="49">
        <v>45784</v>
      </c>
      <c r="H2538" t="s">
        <v>238</v>
      </c>
      <c r="I2538">
        <v>0</v>
      </c>
      <c r="J2538">
        <v>0</v>
      </c>
      <c r="K2538" t="s">
        <v>241</v>
      </c>
      <c r="L2538" t="s">
        <v>2160</v>
      </c>
      <c r="M2538" t="s">
        <v>2925</v>
      </c>
      <c r="N2538" t="s">
        <v>254</v>
      </c>
      <c r="O2538" t="s">
        <v>568</v>
      </c>
    </row>
    <row r="2539" spans="1:15" x14ac:dyDescent="0.3">
      <c r="A2539" t="s">
        <v>2831</v>
      </c>
      <c r="B2539" t="s">
        <v>2831</v>
      </c>
      <c r="C2539" t="s">
        <v>6700</v>
      </c>
      <c r="D2539" s="47" t="s">
        <v>5513</v>
      </c>
      <c r="E2539" s="47">
        <v>43052.642330821756</v>
      </c>
      <c r="F2539" s="48">
        <v>5.25</v>
      </c>
      <c r="G2539" s="49">
        <v>182670</v>
      </c>
      <c r="H2539" t="s">
        <v>249</v>
      </c>
      <c r="I2539">
        <v>0</v>
      </c>
      <c r="J2539">
        <v>0</v>
      </c>
      <c r="K2539" t="s">
        <v>242</v>
      </c>
      <c r="L2539" t="s">
        <v>2186</v>
      </c>
      <c r="M2539" t="s">
        <v>6701</v>
      </c>
      <c r="N2539" t="s">
        <v>254</v>
      </c>
      <c r="O2539" t="s">
        <v>568</v>
      </c>
    </row>
    <row r="2540" spans="1:15" x14ac:dyDescent="0.3">
      <c r="A2540" t="s">
        <v>2831</v>
      </c>
      <c r="B2540" t="s">
        <v>2831</v>
      </c>
      <c r="C2540" t="s">
        <v>6804</v>
      </c>
      <c r="D2540" s="47" t="s">
        <v>5469</v>
      </c>
      <c r="E2540" s="47">
        <v>43060.803962812497</v>
      </c>
      <c r="F2540" s="48">
        <v>5.25</v>
      </c>
      <c r="G2540" s="49">
        <v>88296</v>
      </c>
      <c r="H2540" t="s">
        <v>238</v>
      </c>
      <c r="I2540">
        <v>0</v>
      </c>
      <c r="J2540">
        <v>0</v>
      </c>
      <c r="K2540" t="s">
        <v>246</v>
      </c>
      <c r="L2540" t="s">
        <v>2186</v>
      </c>
      <c r="M2540" t="s">
        <v>6805</v>
      </c>
      <c r="N2540" t="s">
        <v>254</v>
      </c>
      <c r="O2540" t="s">
        <v>568</v>
      </c>
    </row>
    <row r="2541" spans="1:15" x14ac:dyDescent="0.3">
      <c r="A2541" t="s">
        <v>2831</v>
      </c>
      <c r="B2541" t="s">
        <v>2831</v>
      </c>
      <c r="C2541" t="s">
        <v>3589</v>
      </c>
      <c r="D2541" s="47" t="s">
        <v>3395</v>
      </c>
      <c r="E2541" s="47">
        <v>43054.689511956021</v>
      </c>
      <c r="F2541" s="48">
        <v>5.25</v>
      </c>
      <c r="G2541" s="49">
        <v>71457</v>
      </c>
      <c r="H2541" t="s">
        <v>238</v>
      </c>
      <c r="I2541">
        <v>0</v>
      </c>
      <c r="J2541">
        <v>0</v>
      </c>
      <c r="K2541" t="s">
        <v>246</v>
      </c>
      <c r="L2541" t="s">
        <v>2186</v>
      </c>
      <c r="M2541" t="s">
        <v>3590</v>
      </c>
      <c r="N2541" t="s">
        <v>254</v>
      </c>
      <c r="O2541" t="s">
        <v>568</v>
      </c>
    </row>
    <row r="2542" spans="1:15" x14ac:dyDescent="0.3">
      <c r="A2542" t="s">
        <v>2831</v>
      </c>
      <c r="B2542" t="s">
        <v>2831</v>
      </c>
      <c r="C2542" t="s">
        <v>7180</v>
      </c>
      <c r="D2542" s="47" t="s">
        <v>2517</v>
      </c>
      <c r="E2542" s="47">
        <v>43055.720086956018</v>
      </c>
      <c r="F2542" s="48">
        <v>5.25</v>
      </c>
      <c r="G2542" s="49">
        <v>81200</v>
      </c>
      <c r="H2542" t="s">
        <v>238</v>
      </c>
      <c r="I2542">
        <v>0</v>
      </c>
      <c r="J2542">
        <v>0</v>
      </c>
      <c r="K2542" t="s">
        <v>242</v>
      </c>
      <c r="L2542" t="s">
        <v>2176</v>
      </c>
      <c r="M2542" t="s">
        <v>7181</v>
      </c>
      <c r="N2542" t="s">
        <v>254</v>
      </c>
      <c r="O2542" t="s">
        <v>568</v>
      </c>
    </row>
    <row r="2543" spans="1:15" x14ac:dyDescent="0.3">
      <c r="A2543" t="s">
        <v>2831</v>
      </c>
      <c r="B2543" t="s">
        <v>2831</v>
      </c>
      <c r="C2543" t="s">
        <v>3355</v>
      </c>
      <c r="D2543" s="47" t="s">
        <v>3356</v>
      </c>
      <c r="E2543" s="47">
        <v>43053.600500312503</v>
      </c>
      <c r="F2543" s="48">
        <v>5.25</v>
      </c>
      <c r="G2543" s="49">
        <v>110978</v>
      </c>
      <c r="H2543" t="s">
        <v>249</v>
      </c>
      <c r="I2543">
        <v>0</v>
      </c>
      <c r="J2543">
        <v>0</v>
      </c>
      <c r="K2543" t="s">
        <v>242</v>
      </c>
      <c r="L2543" t="s">
        <v>2186</v>
      </c>
      <c r="M2543" t="s">
        <v>3357</v>
      </c>
      <c r="N2543" t="s">
        <v>254</v>
      </c>
      <c r="O2543" t="s">
        <v>568</v>
      </c>
    </row>
    <row r="2544" spans="1:15" x14ac:dyDescent="0.3">
      <c r="A2544" t="s">
        <v>2831</v>
      </c>
      <c r="B2544" t="s">
        <v>2831</v>
      </c>
      <c r="C2544" t="s">
        <v>7227</v>
      </c>
      <c r="D2544" s="47" t="s">
        <v>2617</v>
      </c>
      <c r="E2544" s="47">
        <v>43069.607194178243</v>
      </c>
      <c r="F2544" s="48">
        <v>5.25</v>
      </c>
      <c r="G2544" s="49">
        <v>93206</v>
      </c>
      <c r="H2544" t="s">
        <v>238</v>
      </c>
      <c r="I2544">
        <v>0</v>
      </c>
      <c r="J2544">
        <v>0</v>
      </c>
      <c r="K2544" t="s">
        <v>242</v>
      </c>
      <c r="L2544" t="s">
        <v>2176</v>
      </c>
      <c r="M2544" t="s">
        <v>7228</v>
      </c>
      <c r="N2544" t="s">
        <v>254</v>
      </c>
      <c r="O2544" t="s">
        <v>568</v>
      </c>
    </row>
    <row r="2545" spans="1:15" x14ac:dyDescent="0.3">
      <c r="A2545" t="s">
        <v>2831</v>
      </c>
      <c r="B2545" t="s">
        <v>2831</v>
      </c>
      <c r="C2545" t="s">
        <v>5264</v>
      </c>
      <c r="D2545" s="47" t="s">
        <v>2685</v>
      </c>
      <c r="E2545" s="47">
        <v>43069.616870057871</v>
      </c>
      <c r="F2545" s="48">
        <v>5.25</v>
      </c>
      <c r="G2545" s="49">
        <v>78641</v>
      </c>
      <c r="H2545" t="s">
        <v>238</v>
      </c>
      <c r="I2545">
        <v>0</v>
      </c>
      <c r="J2545">
        <v>0</v>
      </c>
      <c r="K2545" t="s">
        <v>242</v>
      </c>
      <c r="L2545" t="s">
        <v>2176</v>
      </c>
      <c r="M2545" t="s">
        <v>5265</v>
      </c>
      <c r="N2545" t="s">
        <v>254</v>
      </c>
      <c r="O2545" t="s">
        <v>568</v>
      </c>
    </row>
    <row r="2546" spans="1:15" x14ac:dyDescent="0.3">
      <c r="A2546" t="s">
        <v>2831</v>
      </c>
      <c r="B2546" t="s">
        <v>2831</v>
      </c>
      <c r="C2546" t="s">
        <v>7514</v>
      </c>
      <c r="D2546" s="47" t="s">
        <v>6361</v>
      </c>
      <c r="E2546" s="47">
        <v>43055.628449733798</v>
      </c>
      <c r="F2546" s="48">
        <v>5.25</v>
      </c>
      <c r="G2546" s="49">
        <v>84440</v>
      </c>
      <c r="H2546" t="s">
        <v>249</v>
      </c>
      <c r="I2546">
        <v>0</v>
      </c>
      <c r="J2546">
        <v>0</v>
      </c>
      <c r="K2546" t="s">
        <v>242</v>
      </c>
      <c r="L2546" t="s">
        <v>2186</v>
      </c>
      <c r="M2546" t="s">
        <v>7515</v>
      </c>
      <c r="N2546" t="s">
        <v>254</v>
      </c>
      <c r="O2546" t="s">
        <v>568</v>
      </c>
    </row>
    <row r="2547" spans="1:15" x14ac:dyDescent="0.3">
      <c r="A2547" t="s">
        <v>2831</v>
      </c>
      <c r="B2547" t="s">
        <v>2831</v>
      </c>
      <c r="C2547" t="s">
        <v>3958</v>
      </c>
      <c r="D2547" s="47" t="s">
        <v>3422</v>
      </c>
      <c r="E2547" s="47">
        <v>43069.633526585647</v>
      </c>
      <c r="F2547" s="48">
        <v>5.25</v>
      </c>
      <c r="G2547" s="49">
        <v>56054</v>
      </c>
      <c r="H2547" t="s">
        <v>238</v>
      </c>
      <c r="I2547">
        <v>0</v>
      </c>
      <c r="J2547">
        <v>0</v>
      </c>
      <c r="K2547" t="s">
        <v>236</v>
      </c>
      <c r="L2547" t="s">
        <v>2186</v>
      </c>
      <c r="M2547" t="s">
        <v>3959</v>
      </c>
      <c r="N2547" t="s">
        <v>254</v>
      </c>
      <c r="O2547" t="s">
        <v>568</v>
      </c>
    </row>
    <row r="2548" spans="1:15" x14ac:dyDescent="0.3">
      <c r="A2548" t="s">
        <v>2831</v>
      </c>
      <c r="B2548" t="s">
        <v>2831</v>
      </c>
      <c r="C2548" t="s">
        <v>8243</v>
      </c>
      <c r="D2548" s="47" t="s">
        <v>5832</v>
      </c>
      <c r="E2548" s="47">
        <v>43068.484796064811</v>
      </c>
      <c r="F2548" s="48">
        <v>5.25</v>
      </c>
      <c r="G2548" s="49">
        <v>58759</v>
      </c>
      <c r="H2548" t="s">
        <v>249</v>
      </c>
      <c r="I2548">
        <v>0</v>
      </c>
      <c r="J2548">
        <v>0</v>
      </c>
      <c r="K2548" t="s">
        <v>242</v>
      </c>
      <c r="L2548" t="s">
        <v>2186</v>
      </c>
      <c r="M2548" t="s">
        <v>8244</v>
      </c>
      <c r="N2548" t="s">
        <v>254</v>
      </c>
      <c r="O2548" t="s">
        <v>568</v>
      </c>
    </row>
    <row r="2549" spans="1:15" x14ac:dyDescent="0.3">
      <c r="A2549" t="s">
        <v>2831</v>
      </c>
      <c r="B2549" t="s">
        <v>2831</v>
      </c>
      <c r="C2549" t="s">
        <v>4892</v>
      </c>
      <c r="D2549" s="47" t="s">
        <v>2695</v>
      </c>
      <c r="E2549" s="47">
        <v>43068.674761261573</v>
      </c>
      <c r="F2549" s="48">
        <v>5.25</v>
      </c>
      <c r="G2549" s="49">
        <v>69928</v>
      </c>
      <c r="H2549" t="s">
        <v>249</v>
      </c>
      <c r="I2549">
        <v>0</v>
      </c>
      <c r="J2549">
        <v>0</v>
      </c>
      <c r="K2549" t="s">
        <v>239</v>
      </c>
      <c r="L2549" t="s">
        <v>2160</v>
      </c>
      <c r="M2549" t="s">
        <v>4893</v>
      </c>
      <c r="N2549" t="s">
        <v>254</v>
      </c>
      <c r="O2549" t="s">
        <v>568</v>
      </c>
    </row>
    <row r="2550" spans="1:15" x14ac:dyDescent="0.3">
      <c r="A2550" t="s">
        <v>2831</v>
      </c>
      <c r="B2550" t="s">
        <v>2831</v>
      </c>
      <c r="C2550" t="s">
        <v>3248</v>
      </c>
      <c r="D2550" s="47" t="s">
        <v>2994</v>
      </c>
      <c r="E2550" s="47">
        <v>43050.453385532404</v>
      </c>
      <c r="F2550" s="48">
        <v>5.25</v>
      </c>
      <c r="G2550" s="49">
        <v>33262</v>
      </c>
      <c r="H2550" t="s">
        <v>238</v>
      </c>
      <c r="I2550">
        <v>0</v>
      </c>
      <c r="J2550">
        <v>0</v>
      </c>
      <c r="K2550" t="s">
        <v>242</v>
      </c>
      <c r="L2550" t="s">
        <v>2160</v>
      </c>
      <c r="M2550" t="s">
        <v>2941</v>
      </c>
      <c r="N2550" t="s">
        <v>254</v>
      </c>
      <c r="O2550" t="s">
        <v>568</v>
      </c>
    </row>
    <row r="2551" spans="1:15" x14ac:dyDescent="0.3">
      <c r="A2551" t="s">
        <v>2831</v>
      </c>
      <c r="B2551" t="s">
        <v>2831</v>
      </c>
      <c r="C2551" t="s">
        <v>9294</v>
      </c>
      <c r="D2551" s="47" t="s">
        <v>5461</v>
      </c>
      <c r="E2551" s="47">
        <v>43053.719139664354</v>
      </c>
      <c r="F2551" s="48">
        <v>5.25</v>
      </c>
      <c r="G2551" s="49">
        <v>51555</v>
      </c>
      <c r="H2551" t="s">
        <v>238</v>
      </c>
      <c r="I2551">
        <v>0</v>
      </c>
      <c r="J2551">
        <v>0</v>
      </c>
      <c r="K2551" t="s">
        <v>246</v>
      </c>
      <c r="L2551" t="s">
        <v>2186</v>
      </c>
      <c r="M2551" t="s">
        <v>9295</v>
      </c>
      <c r="N2551" t="s">
        <v>254</v>
      </c>
      <c r="O2551" t="s">
        <v>568</v>
      </c>
    </row>
    <row r="2552" spans="1:15" x14ac:dyDescent="0.3">
      <c r="A2552" t="s">
        <v>2831</v>
      </c>
      <c r="B2552" t="s">
        <v>2831</v>
      </c>
      <c r="C2552" t="s">
        <v>9728</v>
      </c>
      <c r="D2552" s="47" t="s">
        <v>2696</v>
      </c>
      <c r="E2552" s="47">
        <v>43069.768305324076</v>
      </c>
      <c r="F2552" s="48">
        <v>5.25</v>
      </c>
      <c r="G2552" s="49">
        <v>64720</v>
      </c>
      <c r="H2552" t="s">
        <v>249</v>
      </c>
      <c r="I2552">
        <v>0</v>
      </c>
      <c r="J2552">
        <v>0</v>
      </c>
      <c r="K2552" t="s">
        <v>246</v>
      </c>
      <c r="L2552" t="s">
        <v>2160</v>
      </c>
      <c r="M2552" t="s">
        <v>9729</v>
      </c>
      <c r="N2552" t="s">
        <v>254</v>
      </c>
      <c r="O2552" t="s">
        <v>568</v>
      </c>
    </row>
    <row r="2553" spans="1:15" x14ac:dyDescent="0.3">
      <c r="A2553" t="s">
        <v>2831</v>
      </c>
      <c r="B2553" t="s">
        <v>2831</v>
      </c>
      <c r="C2553" t="s">
        <v>9805</v>
      </c>
      <c r="D2553" s="47" t="s">
        <v>5500</v>
      </c>
      <c r="E2553" s="47">
        <v>43069.582624421295</v>
      </c>
      <c r="F2553" s="48">
        <v>5.25</v>
      </c>
      <c r="G2553" s="49">
        <v>121962</v>
      </c>
      <c r="H2553" t="s">
        <v>249</v>
      </c>
      <c r="I2553">
        <v>0</v>
      </c>
      <c r="J2553">
        <v>0</v>
      </c>
      <c r="K2553" t="s">
        <v>246</v>
      </c>
      <c r="L2553" t="s">
        <v>2186</v>
      </c>
      <c r="M2553" t="s">
        <v>9806</v>
      </c>
      <c r="N2553" t="s">
        <v>254</v>
      </c>
      <c r="O2553" t="s">
        <v>568</v>
      </c>
    </row>
    <row r="2554" spans="1:15" x14ac:dyDescent="0.3">
      <c r="A2554" t="s">
        <v>2831</v>
      </c>
      <c r="B2554" t="s">
        <v>2831</v>
      </c>
      <c r="C2554" t="s">
        <v>2986</v>
      </c>
      <c r="D2554" s="47" t="s">
        <v>2940</v>
      </c>
      <c r="E2554" s="47">
        <v>43069.661039039354</v>
      </c>
      <c r="F2554" s="48">
        <v>5.25</v>
      </c>
      <c r="G2554" s="49">
        <v>91928</v>
      </c>
      <c r="H2554" t="s">
        <v>238</v>
      </c>
      <c r="I2554">
        <v>0</v>
      </c>
      <c r="J2554">
        <v>0</v>
      </c>
      <c r="K2554" t="s">
        <v>242</v>
      </c>
      <c r="L2554" t="s">
        <v>2160</v>
      </c>
      <c r="M2554" t="s">
        <v>2925</v>
      </c>
      <c r="N2554" t="s">
        <v>254</v>
      </c>
      <c r="O2554" t="s">
        <v>568</v>
      </c>
    </row>
    <row r="2555" spans="1:15" x14ac:dyDescent="0.3">
      <c r="A2555" t="s">
        <v>2831</v>
      </c>
      <c r="B2555" t="s">
        <v>2831</v>
      </c>
      <c r="C2555" t="s">
        <v>9939</v>
      </c>
      <c r="D2555" s="47" t="s">
        <v>5546</v>
      </c>
      <c r="E2555" s="47">
        <v>43069.43243630787</v>
      </c>
      <c r="F2555" s="48">
        <v>5.25</v>
      </c>
      <c r="G2555" s="49">
        <v>134124</v>
      </c>
      <c r="H2555" t="s">
        <v>249</v>
      </c>
      <c r="I2555">
        <v>0</v>
      </c>
      <c r="J2555">
        <v>0</v>
      </c>
      <c r="K2555" t="s">
        <v>246</v>
      </c>
      <c r="L2555" t="s">
        <v>1535</v>
      </c>
      <c r="M2555" t="s">
        <v>1535</v>
      </c>
      <c r="N2555" t="s">
        <v>254</v>
      </c>
      <c r="O2555" t="s">
        <v>568</v>
      </c>
    </row>
    <row r="2556" spans="1:15" x14ac:dyDescent="0.3">
      <c r="A2556" t="s">
        <v>2831</v>
      </c>
      <c r="B2556" t="s">
        <v>2831</v>
      </c>
      <c r="C2556" t="s">
        <v>10013</v>
      </c>
      <c r="D2556" s="47" t="s">
        <v>5530</v>
      </c>
      <c r="E2556" s="47">
        <v>43068.451223379627</v>
      </c>
      <c r="F2556" s="48">
        <v>5.25</v>
      </c>
      <c r="G2556" s="49">
        <v>78847</v>
      </c>
      <c r="H2556" t="s">
        <v>249</v>
      </c>
      <c r="I2556">
        <v>1</v>
      </c>
      <c r="J2556">
        <v>3332.72</v>
      </c>
      <c r="K2556" t="s">
        <v>246</v>
      </c>
      <c r="L2556" t="s">
        <v>1535</v>
      </c>
      <c r="M2556" t="s">
        <v>1535</v>
      </c>
      <c r="N2556" t="s">
        <v>254</v>
      </c>
      <c r="O2556" t="s">
        <v>568</v>
      </c>
    </row>
    <row r="2557" spans="1:15" x14ac:dyDescent="0.3">
      <c r="A2557" t="s">
        <v>2831</v>
      </c>
      <c r="B2557" t="s">
        <v>2831</v>
      </c>
      <c r="C2557" t="s">
        <v>10096</v>
      </c>
      <c r="D2557" s="47" t="s">
        <v>5701</v>
      </c>
      <c r="E2557" s="47">
        <v>43063.505068402781</v>
      </c>
      <c r="F2557" s="48">
        <v>5.25</v>
      </c>
      <c r="G2557" s="49">
        <v>55188</v>
      </c>
      <c r="H2557" t="s">
        <v>249</v>
      </c>
      <c r="I2557">
        <v>0</v>
      </c>
      <c r="J2557">
        <v>0</v>
      </c>
      <c r="K2557" t="s">
        <v>242</v>
      </c>
      <c r="L2557" t="s">
        <v>1535</v>
      </c>
      <c r="M2557" t="s">
        <v>1535</v>
      </c>
      <c r="N2557" t="s">
        <v>254</v>
      </c>
      <c r="O2557" t="s">
        <v>568</v>
      </c>
    </row>
    <row r="2558" spans="1:15" x14ac:dyDescent="0.3">
      <c r="A2558" t="s">
        <v>2831</v>
      </c>
      <c r="B2558" t="s">
        <v>2831</v>
      </c>
      <c r="C2558" t="s">
        <v>10117</v>
      </c>
      <c r="D2558" s="47" t="s">
        <v>5530</v>
      </c>
      <c r="E2558" s="47">
        <v>43069.839242476854</v>
      </c>
      <c r="F2558" s="48">
        <v>5.25</v>
      </c>
      <c r="G2558" s="49">
        <v>215918</v>
      </c>
      <c r="H2558" t="s">
        <v>249</v>
      </c>
      <c r="I2558">
        <v>0</v>
      </c>
      <c r="J2558">
        <v>0</v>
      </c>
      <c r="K2558" t="s">
        <v>246</v>
      </c>
      <c r="L2558" t="s">
        <v>1535</v>
      </c>
      <c r="M2558" t="s">
        <v>1535</v>
      </c>
      <c r="N2558" t="s">
        <v>254</v>
      </c>
      <c r="O2558" t="s">
        <v>568</v>
      </c>
    </row>
    <row r="2559" spans="1:15" x14ac:dyDescent="0.3">
      <c r="A2559" t="s">
        <v>2831</v>
      </c>
      <c r="B2559" t="s">
        <v>2831</v>
      </c>
      <c r="C2559" t="s">
        <v>10228</v>
      </c>
      <c r="D2559" s="47" t="s">
        <v>5602</v>
      </c>
      <c r="E2559" s="47">
        <v>43052.657275347221</v>
      </c>
      <c r="F2559" s="48">
        <v>5.25</v>
      </c>
      <c r="G2559" s="49">
        <v>17894</v>
      </c>
      <c r="H2559" t="s">
        <v>238</v>
      </c>
      <c r="I2559">
        <v>0</v>
      </c>
      <c r="J2559">
        <v>0</v>
      </c>
      <c r="K2559" t="s">
        <v>246</v>
      </c>
      <c r="L2559" t="s">
        <v>2186</v>
      </c>
      <c r="M2559" t="s">
        <v>10229</v>
      </c>
      <c r="N2559" t="s">
        <v>254</v>
      </c>
      <c r="O2559" t="s">
        <v>568</v>
      </c>
    </row>
    <row r="2560" spans="1:15" x14ac:dyDescent="0.3">
      <c r="A2560" t="s">
        <v>2831</v>
      </c>
      <c r="B2560" t="s">
        <v>2831</v>
      </c>
      <c r="C2560" t="s">
        <v>10260</v>
      </c>
      <c r="D2560" s="47" t="s">
        <v>2684</v>
      </c>
      <c r="E2560" s="47">
        <v>43052.625088807872</v>
      </c>
      <c r="F2560" s="48">
        <v>5.25</v>
      </c>
      <c r="G2560" s="49">
        <v>190419</v>
      </c>
      <c r="H2560" t="s">
        <v>249</v>
      </c>
      <c r="I2560">
        <v>0</v>
      </c>
      <c r="J2560">
        <v>0</v>
      </c>
      <c r="K2560" t="s">
        <v>241</v>
      </c>
      <c r="L2560" t="s">
        <v>2160</v>
      </c>
      <c r="M2560" t="s">
        <v>10261</v>
      </c>
      <c r="N2560" t="s">
        <v>254</v>
      </c>
      <c r="O2560" t="s">
        <v>568</v>
      </c>
    </row>
    <row r="2561" spans="1:15" x14ac:dyDescent="0.3">
      <c r="A2561" t="s">
        <v>2831</v>
      </c>
      <c r="B2561" t="s">
        <v>2831</v>
      </c>
      <c r="C2561" t="s">
        <v>4066</v>
      </c>
      <c r="D2561" s="47" t="s">
        <v>3411</v>
      </c>
      <c r="E2561" s="47">
        <v>43049.669445104169</v>
      </c>
      <c r="F2561" s="48">
        <v>5.25</v>
      </c>
      <c r="G2561" s="49">
        <v>49766</v>
      </c>
      <c r="H2561" t="s">
        <v>238</v>
      </c>
      <c r="I2561">
        <v>0</v>
      </c>
      <c r="J2561">
        <v>0</v>
      </c>
      <c r="K2561" t="s">
        <v>236</v>
      </c>
      <c r="L2561" t="s">
        <v>2186</v>
      </c>
      <c r="M2561" t="s">
        <v>4067</v>
      </c>
      <c r="N2561" t="s">
        <v>254</v>
      </c>
      <c r="O2561" t="s">
        <v>568</v>
      </c>
    </row>
    <row r="2562" spans="1:15" x14ac:dyDescent="0.3">
      <c r="A2562" t="s">
        <v>2831</v>
      </c>
      <c r="B2562" t="s">
        <v>2831</v>
      </c>
      <c r="C2562" t="s">
        <v>10278</v>
      </c>
      <c r="D2562" s="47" t="s">
        <v>5652</v>
      </c>
      <c r="E2562" s="47">
        <v>43069.656002118056</v>
      </c>
      <c r="F2562" s="48">
        <v>5.25</v>
      </c>
      <c r="G2562" s="49">
        <v>101340</v>
      </c>
      <c r="H2562" t="s">
        <v>238</v>
      </c>
      <c r="I2562">
        <v>0</v>
      </c>
      <c r="J2562">
        <v>0</v>
      </c>
      <c r="K2562" t="s">
        <v>239</v>
      </c>
      <c r="L2562" t="s">
        <v>2186</v>
      </c>
      <c r="M2562" t="s">
        <v>10279</v>
      </c>
      <c r="N2562" t="s">
        <v>254</v>
      </c>
      <c r="O2562" t="s">
        <v>568</v>
      </c>
    </row>
    <row r="2563" spans="1:15" x14ac:dyDescent="0.3">
      <c r="A2563" t="s">
        <v>2831</v>
      </c>
      <c r="B2563" t="s">
        <v>2831</v>
      </c>
      <c r="C2563" t="s">
        <v>3721</v>
      </c>
      <c r="D2563" s="47" t="s">
        <v>3453</v>
      </c>
      <c r="E2563" s="47">
        <v>43045.574939432867</v>
      </c>
      <c r="F2563" s="48">
        <v>5.25</v>
      </c>
      <c r="G2563" s="49">
        <v>119180</v>
      </c>
      <c r="H2563" t="s">
        <v>249</v>
      </c>
      <c r="I2563">
        <v>0</v>
      </c>
      <c r="J2563">
        <v>0</v>
      </c>
      <c r="K2563" t="s">
        <v>246</v>
      </c>
      <c r="L2563" t="s">
        <v>2186</v>
      </c>
      <c r="M2563" t="s">
        <v>3722</v>
      </c>
      <c r="N2563" t="s">
        <v>254</v>
      </c>
      <c r="O2563" t="s">
        <v>568</v>
      </c>
    </row>
    <row r="2564" spans="1:15" x14ac:dyDescent="0.3">
      <c r="A2564" t="s">
        <v>2831</v>
      </c>
      <c r="B2564" t="s">
        <v>2831</v>
      </c>
      <c r="C2564" t="s">
        <v>3557</v>
      </c>
      <c r="D2564" s="47" t="s">
        <v>3532</v>
      </c>
      <c r="E2564" s="47">
        <v>43069.670150578706</v>
      </c>
      <c r="F2564" s="48">
        <v>5.25</v>
      </c>
      <c r="G2564" s="49">
        <v>44766</v>
      </c>
      <c r="H2564" t="s">
        <v>238</v>
      </c>
      <c r="I2564">
        <v>0</v>
      </c>
      <c r="J2564">
        <v>0</v>
      </c>
      <c r="K2564" t="s">
        <v>241</v>
      </c>
      <c r="L2564" t="s">
        <v>2186</v>
      </c>
      <c r="M2564" t="s">
        <v>3558</v>
      </c>
      <c r="N2564" t="s">
        <v>254</v>
      </c>
      <c r="O2564" t="s">
        <v>568</v>
      </c>
    </row>
    <row r="2565" spans="1:15" x14ac:dyDescent="0.3">
      <c r="A2565" t="s">
        <v>2831</v>
      </c>
      <c r="B2565" t="s">
        <v>2831</v>
      </c>
      <c r="C2565" t="s">
        <v>10439</v>
      </c>
      <c r="D2565" s="47" t="s">
        <v>5867</v>
      </c>
      <c r="E2565" s="47">
        <v>43060.783029710648</v>
      </c>
      <c r="F2565" s="48">
        <v>5.25</v>
      </c>
      <c r="G2565" s="49">
        <v>122159</v>
      </c>
      <c r="H2565" t="s">
        <v>238</v>
      </c>
      <c r="I2565">
        <v>0</v>
      </c>
      <c r="J2565">
        <v>0</v>
      </c>
      <c r="K2565" t="s">
        <v>236</v>
      </c>
      <c r="L2565" t="s">
        <v>2186</v>
      </c>
      <c r="M2565" t="s">
        <v>10440</v>
      </c>
      <c r="N2565" t="s">
        <v>254</v>
      </c>
      <c r="O2565" t="s">
        <v>568</v>
      </c>
    </row>
    <row r="2566" spans="1:15" x14ac:dyDescent="0.3">
      <c r="A2566" t="s">
        <v>2831</v>
      </c>
      <c r="B2566" t="s">
        <v>2831</v>
      </c>
      <c r="C2566" t="s">
        <v>4758</v>
      </c>
      <c r="D2566" s="47" t="s">
        <v>2677</v>
      </c>
      <c r="E2566" s="47">
        <v>43060.811472256944</v>
      </c>
      <c r="F2566" s="48">
        <v>5.25</v>
      </c>
      <c r="G2566" s="49">
        <v>89016</v>
      </c>
      <c r="H2566" t="s">
        <v>238</v>
      </c>
      <c r="I2566">
        <v>0</v>
      </c>
      <c r="J2566">
        <v>0</v>
      </c>
      <c r="K2566" t="s">
        <v>242</v>
      </c>
      <c r="L2566" t="s">
        <v>2160</v>
      </c>
      <c r="M2566" t="s">
        <v>4759</v>
      </c>
      <c r="N2566" t="s">
        <v>254</v>
      </c>
      <c r="O2566" t="s">
        <v>568</v>
      </c>
    </row>
    <row r="2567" spans="1:15" x14ac:dyDescent="0.3">
      <c r="A2567" t="s">
        <v>2831</v>
      </c>
      <c r="B2567" t="s">
        <v>2831</v>
      </c>
      <c r="C2567" t="s">
        <v>10590</v>
      </c>
      <c r="D2567" s="47" t="s">
        <v>5652</v>
      </c>
      <c r="E2567" s="47">
        <v>43055.719127118056</v>
      </c>
      <c r="F2567" s="48">
        <v>5.25</v>
      </c>
      <c r="G2567" s="49">
        <v>146082</v>
      </c>
      <c r="H2567" t="s">
        <v>238</v>
      </c>
      <c r="I2567">
        <v>0</v>
      </c>
      <c r="J2567">
        <v>0</v>
      </c>
      <c r="K2567" t="s">
        <v>246</v>
      </c>
      <c r="L2567" t="s">
        <v>2186</v>
      </c>
      <c r="M2567" t="s">
        <v>10591</v>
      </c>
      <c r="N2567" t="s">
        <v>254</v>
      </c>
      <c r="O2567" t="s">
        <v>568</v>
      </c>
    </row>
    <row r="2568" spans="1:15" x14ac:dyDescent="0.3">
      <c r="A2568" t="s">
        <v>2831</v>
      </c>
      <c r="B2568" t="s">
        <v>2831</v>
      </c>
      <c r="C2568" t="s">
        <v>4476</v>
      </c>
      <c r="D2568" s="47" t="s">
        <v>4454</v>
      </c>
      <c r="E2568" s="47">
        <v>43039.781503356484</v>
      </c>
      <c r="F2568" s="48">
        <v>5.333333333333333</v>
      </c>
      <c r="G2568" s="49">
        <v>72151</v>
      </c>
      <c r="H2568" t="s">
        <v>238</v>
      </c>
      <c r="I2568">
        <v>0</v>
      </c>
      <c r="J2568">
        <v>0</v>
      </c>
      <c r="K2568" t="s">
        <v>246</v>
      </c>
      <c r="L2568" t="s">
        <v>2173</v>
      </c>
      <c r="M2568" t="s">
        <v>4477</v>
      </c>
      <c r="N2568" t="s">
        <v>254</v>
      </c>
      <c r="O2568" t="s">
        <v>568</v>
      </c>
    </row>
    <row r="2569" spans="1:15" x14ac:dyDescent="0.3">
      <c r="A2569" t="s">
        <v>2831</v>
      </c>
      <c r="B2569" t="s">
        <v>2831</v>
      </c>
      <c r="C2569" t="s">
        <v>6258</v>
      </c>
      <c r="D2569" s="47" t="s">
        <v>2697</v>
      </c>
      <c r="E2569" s="47">
        <v>43039.729266400464</v>
      </c>
      <c r="F2569" s="48">
        <v>5.333333333333333</v>
      </c>
      <c r="G2569" s="49">
        <v>84999</v>
      </c>
      <c r="H2569" t="s">
        <v>238</v>
      </c>
      <c r="I2569">
        <v>0</v>
      </c>
      <c r="J2569">
        <v>0</v>
      </c>
      <c r="K2569" t="s">
        <v>246</v>
      </c>
      <c r="L2569" t="s">
        <v>2160</v>
      </c>
      <c r="M2569" t="s">
        <v>6259</v>
      </c>
      <c r="N2569" t="s">
        <v>254</v>
      </c>
      <c r="O2569" t="s">
        <v>568</v>
      </c>
    </row>
    <row r="2570" spans="1:15" x14ac:dyDescent="0.3">
      <c r="A2570" t="s">
        <v>2831</v>
      </c>
      <c r="B2570" t="s">
        <v>2831</v>
      </c>
      <c r="C2570" t="s">
        <v>3882</v>
      </c>
      <c r="D2570" s="47" t="s">
        <v>3453</v>
      </c>
      <c r="E2570" s="47">
        <v>43034.71311045139</v>
      </c>
      <c r="F2570" s="48">
        <v>5.333333333333333</v>
      </c>
      <c r="G2570" s="49">
        <v>79550</v>
      </c>
      <c r="H2570" t="s">
        <v>238</v>
      </c>
      <c r="I2570">
        <v>0</v>
      </c>
      <c r="J2570">
        <v>0</v>
      </c>
      <c r="K2570" t="s">
        <v>246</v>
      </c>
      <c r="L2570" t="s">
        <v>2186</v>
      </c>
      <c r="M2570" t="s">
        <v>3883</v>
      </c>
      <c r="N2570" t="s">
        <v>254</v>
      </c>
      <c r="O2570" t="s">
        <v>568</v>
      </c>
    </row>
    <row r="2571" spans="1:15" x14ac:dyDescent="0.3">
      <c r="A2571" t="s">
        <v>2831</v>
      </c>
      <c r="B2571" t="s">
        <v>2831</v>
      </c>
      <c r="C2571" t="s">
        <v>6313</v>
      </c>
      <c r="D2571" s="47" t="s">
        <v>5945</v>
      </c>
      <c r="E2571" s="47">
        <v>43034.704615312497</v>
      </c>
      <c r="F2571" s="48">
        <v>5.333333333333333</v>
      </c>
      <c r="G2571" s="49">
        <v>38178</v>
      </c>
      <c r="H2571" t="s">
        <v>238</v>
      </c>
      <c r="I2571">
        <v>0</v>
      </c>
      <c r="J2571">
        <v>0</v>
      </c>
      <c r="K2571" t="s">
        <v>246</v>
      </c>
      <c r="L2571" t="s">
        <v>2186</v>
      </c>
      <c r="M2571" t="s">
        <v>6314</v>
      </c>
      <c r="N2571" t="s">
        <v>254</v>
      </c>
      <c r="O2571" t="s">
        <v>568</v>
      </c>
    </row>
    <row r="2572" spans="1:15" x14ac:dyDescent="0.3">
      <c r="A2572" t="s">
        <v>2831</v>
      </c>
      <c r="B2572" t="s">
        <v>2831</v>
      </c>
      <c r="C2572" t="s">
        <v>6360</v>
      </c>
      <c r="D2572" s="47" t="s">
        <v>6361</v>
      </c>
      <c r="E2572" s="47">
        <v>43017.712553159719</v>
      </c>
      <c r="F2572" s="48">
        <v>5.333333333333333</v>
      </c>
      <c r="G2572" s="49">
        <v>50259</v>
      </c>
      <c r="H2572" t="s">
        <v>238</v>
      </c>
      <c r="I2572">
        <v>0</v>
      </c>
      <c r="J2572">
        <v>0</v>
      </c>
      <c r="K2572" t="s">
        <v>242</v>
      </c>
      <c r="L2572" t="s">
        <v>2186</v>
      </c>
      <c r="M2572" t="s">
        <v>6362</v>
      </c>
      <c r="N2572" t="s">
        <v>254</v>
      </c>
      <c r="O2572" t="s">
        <v>568</v>
      </c>
    </row>
    <row r="2573" spans="1:15" x14ac:dyDescent="0.3">
      <c r="A2573" t="s">
        <v>2831</v>
      </c>
      <c r="B2573" t="s">
        <v>2831</v>
      </c>
      <c r="C2573" t="s">
        <v>6383</v>
      </c>
      <c r="D2573" s="47" t="s">
        <v>2647</v>
      </c>
      <c r="E2573" s="47">
        <v>43035.716752511573</v>
      </c>
      <c r="F2573" s="48">
        <v>5.333333333333333</v>
      </c>
      <c r="G2573" s="49">
        <v>63666</v>
      </c>
      <c r="H2573" t="s">
        <v>238</v>
      </c>
      <c r="I2573">
        <v>0</v>
      </c>
      <c r="J2573">
        <v>0</v>
      </c>
      <c r="K2573" t="s">
        <v>242</v>
      </c>
      <c r="L2573" t="s">
        <v>2160</v>
      </c>
      <c r="M2573" t="s">
        <v>6384</v>
      </c>
      <c r="N2573" t="s">
        <v>254</v>
      </c>
      <c r="O2573" t="s">
        <v>568</v>
      </c>
    </row>
    <row r="2574" spans="1:15" x14ac:dyDescent="0.3">
      <c r="A2574" t="s">
        <v>2831</v>
      </c>
      <c r="B2574" t="s">
        <v>2831</v>
      </c>
      <c r="C2574" t="s">
        <v>3415</v>
      </c>
      <c r="D2574" s="47" t="s">
        <v>3416</v>
      </c>
      <c r="E2574" s="47">
        <v>43010.839217245368</v>
      </c>
      <c r="F2574" s="48">
        <v>5.333333333333333</v>
      </c>
      <c r="G2574" s="49">
        <v>60447</v>
      </c>
      <c r="H2574" t="s">
        <v>238</v>
      </c>
      <c r="I2574">
        <v>0</v>
      </c>
      <c r="J2574">
        <v>0</v>
      </c>
      <c r="K2574" t="s">
        <v>241</v>
      </c>
      <c r="L2574" t="s">
        <v>2186</v>
      </c>
      <c r="M2574" t="s">
        <v>3417</v>
      </c>
      <c r="N2574" t="s">
        <v>254</v>
      </c>
      <c r="O2574" t="s">
        <v>568</v>
      </c>
    </row>
    <row r="2575" spans="1:15" x14ac:dyDescent="0.3">
      <c r="A2575" t="s">
        <v>2831</v>
      </c>
      <c r="B2575" t="s">
        <v>2831</v>
      </c>
      <c r="C2575" t="s">
        <v>6945</v>
      </c>
      <c r="D2575" s="47" t="s">
        <v>6290</v>
      </c>
      <c r="E2575" s="47">
        <v>43020.700109837962</v>
      </c>
      <c r="F2575" s="48">
        <v>5.333333333333333</v>
      </c>
      <c r="G2575" s="49">
        <v>95368</v>
      </c>
      <c r="H2575" t="s">
        <v>238</v>
      </c>
      <c r="I2575">
        <v>0</v>
      </c>
      <c r="J2575">
        <v>0</v>
      </c>
      <c r="K2575" t="s">
        <v>242</v>
      </c>
      <c r="L2575" t="s">
        <v>2186</v>
      </c>
      <c r="M2575" t="s">
        <v>6946</v>
      </c>
      <c r="N2575" t="s">
        <v>254</v>
      </c>
      <c r="O2575" t="s">
        <v>568</v>
      </c>
    </row>
    <row r="2576" spans="1:15" x14ac:dyDescent="0.3">
      <c r="A2576" t="s">
        <v>2831</v>
      </c>
      <c r="B2576" t="s">
        <v>2831</v>
      </c>
      <c r="C2576" t="s">
        <v>3975</v>
      </c>
      <c r="D2576" s="47" t="s">
        <v>3473</v>
      </c>
      <c r="E2576" s="47">
        <v>43035.701391979164</v>
      </c>
      <c r="F2576" s="48">
        <v>5.333333333333333</v>
      </c>
      <c r="G2576" s="49">
        <v>73586</v>
      </c>
      <c r="H2576" t="s">
        <v>238</v>
      </c>
      <c r="I2576">
        <v>0</v>
      </c>
      <c r="J2576">
        <v>0</v>
      </c>
      <c r="K2576" t="s">
        <v>241</v>
      </c>
      <c r="L2576" t="s">
        <v>2186</v>
      </c>
      <c r="M2576" t="s">
        <v>3976</v>
      </c>
      <c r="N2576" t="s">
        <v>254</v>
      </c>
      <c r="O2576" t="s">
        <v>568</v>
      </c>
    </row>
    <row r="2577" spans="1:15" x14ac:dyDescent="0.3">
      <c r="A2577" t="s">
        <v>2831</v>
      </c>
      <c r="B2577" t="s">
        <v>2831</v>
      </c>
      <c r="C2577" t="s">
        <v>7011</v>
      </c>
      <c r="D2577" s="47" t="s">
        <v>5639</v>
      </c>
      <c r="E2577" s="47">
        <v>43034.705220405092</v>
      </c>
      <c r="F2577" s="48">
        <v>5.333333333333333</v>
      </c>
      <c r="G2577" s="49">
        <v>91888</v>
      </c>
      <c r="H2577" t="s">
        <v>238</v>
      </c>
      <c r="I2577">
        <v>0</v>
      </c>
      <c r="J2577">
        <v>0</v>
      </c>
      <c r="K2577" t="s">
        <v>241</v>
      </c>
      <c r="L2577" t="s">
        <v>2186</v>
      </c>
      <c r="M2577" t="s">
        <v>7012</v>
      </c>
      <c r="N2577" t="s">
        <v>254</v>
      </c>
      <c r="O2577" t="s">
        <v>568</v>
      </c>
    </row>
    <row r="2578" spans="1:15" x14ac:dyDescent="0.3">
      <c r="A2578" t="s">
        <v>2831</v>
      </c>
      <c r="B2578" t="s">
        <v>2831</v>
      </c>
      <c r="C2578" t="s">
        <v>4780</v>
      </c>
      <c r="D2578" s="47" t="s">
        <v>2629</v>
      </c>
      <c r="E2578" s="47">
        <v>43036.492481365742</v>
      </c>
      <c r="F2578" s="48">
        <v>5.333333333333333</v>
      </c>
      <c r="G2578" s="49">
        <v>111083</v>
      </c>
      <c r="H2578" t="s">
        <v>249</v>
      </c>
      <c r="I2578">
        <v>0</v>
      </c>
      <c r="J2578">
        <v>0</v>
      </c>
      <c r="K2578" t="s">
        <v>246</v>
      </c>
      <c r="L2578" t="s">
        <v>2160</v>
      </c>
      <c r="M2578" t="s">
        <v>4781</v>
      </c>
      <c r="N2578" t="s">
        <v>254</v>
      </c>
      <c r="O2578" t="s">
        <v>568</v>
      </c>
    </row>
    <row r="2579" spans="1:15" x14ac:dyDescent="0.3">
      <c r="A2579" t="s">
        <v>2831</v>
      </c>
      <c r="B2579" t="s">
        <v>2831</v>
      </c>
      <c r="C2579" t="s">
        <v>7261</v>
      </c>
      <c r="D2579" s="47" t="s">
        <v>5945</v>
      </c>
      <c r="E2579" s="47">
        <v>43026.729030208335</v>
      </c>
      <c r="F2579" s="48">
        <v>5.333333333333333</v>
      </c>
      <c r="G2579" s="49">
        <v>74349</v>
      </c>
      <c r="H2579" t="s">
        <v>249</v>
      </c>
      <c r="I2579">
        <v>0</v>
      </c>
      <c r="J2579">
        <v>0</v>
      </c>
      <c r="K2579" t="s">
        <v>246</v>
      </c>
      <c r="L2579" t="s">
        <v>2186</v>
      </c>
      <c r="M2579" t="s">
        <v>7262</v>
      </c>
      <c r="N2579" t="s">
        <v>254</v>
      </c>
      <c r="O2579" t="s">
        <v>568</v>
      </c>
    </row>
    <row r="2580" spans="1:15" x14ac:dyDescent="0.3">
      <c r="A2580" t="s">
        <v>2831</v>
      </c>
      <c r="B2580" t="s">
        <v>2831</v>
      </c>
      <c r="C2580" t="s">
        <v>7338</v>
      </c>
      <c r="D2580" s="47" t="s">
        <v>2630</v>
      </c>
      <c r="E2580" s="47">
        <v>43029.514203668979</v>
      </c>
      <c r="F2580" s="48">
        <v>5.333333333333333</v>
      </c>
      <c r="G2580" s="49">
        <v>63147</v>
      </c>
      <c r="H2580" t="s">
        <v>238</v>
      </c>
      <c r="I2580">
        <v>0</v>
      </c>
      <c r="J2580">
        <v>0</v>
      </c>
      <c r="K2580" t="s">
        <v>236</v>
      </c>
      <c r="L2580" t="s">
        <v>2173</v>
      </c>
      <c r="M2580" t="s">
        <v>7339</v>
      </c>
      <c r="N2580" t="s">
        <v>254</v>
      </c>
      <c r="O2580" t="s">
        <v>568</v>
      </c>
    </row>
    <row r="2581" spans="1:15" x14ac:dyDescent="0.3">
      <c r="A2581" t="s">
        <v>2831</v>
      </c>
      <c r="B2581" t="s">
        <v>2831</v>
      </c>
      <c r="C2581" t="s">
        <v>7598</v>
      </c>
      <c r="D2581" s="47" t="s">
        <v>6615</v>
      </c>
      <c r="E2581" s="47">
        <v>43032.639922800925</v>
      </c>
      <c r="F2581" s="48">
        <v>5.333333333333333</v>
      </c>
      <c r="G2581" s="49">
        <v>98137</v>
      </c>
      <c r="H2581" t="s">
        <v>249</v>
      </c>
      <c r="I2581">
        <v>0</v>
      </c>
      <c r="J2581">
        <v>0</v>
      </c>
      <c r="K2581" t="s">
        <v>236</v>
      </c>
      <c r="L2581" t="s">
        <v>2186</v>
      </c>
      <c r="M2581" t="s">
        <v>7599</v>
      </c>
      <c r="N2581" t="s">
        <v>254</v>
      </c>
      <c r="O2581" t="s">
        <v>568</v>
      </c>
    </row>
    <row r="2582" spans="1:15" x14ac:dyDescent="0.3">
      <c r="A2582" t="s">
        <v>2831</v>
      </c>
      <c r="B2582" t="s">
        <v>2831</v>
      </c>
      <c r="C2582" t="s">
        <v>5189</v>
      </c>
      <c r="D2582" s="47" t="s">
        <v>2638</v>
      </c>
      <c r="E2582" s="47">
        <v>43027.714693784721</v>
      </c>
      <c r="F2582" s="48">
        <v>5.333333333333333</v>
      </c>
      <c r="G2582" s="49">
        <v>227810</v>
      </c>
      <c r="H2582" t="s">
        <v>238</v>
      </c>
      <c r="I2582">
        <v>0</v>
      </c>
      <c r="J2582">
        <v>0</v>
      </c>
      <c r="K2582" t="s">
        <v>246</v>
      </c>
      <c r="L2582" t="s">
        <v>2160</v>
      </c>
      <c r="M2582" t="s">
        <v>5190</v>
      </c>
      <c r="N2582" t="s">
        <v>254</v>
      </c>
      <c r="O2582" t="s">
        <v>568</v>
      </c>
    </row>
    <row r="2583" spans="1:15" x14ac:dyDescent="0.3">
      <c r="A2583" t="s">
        <v>2831</v>
      </c>
      <c r="B2583" t="s">
        <v>2831</v>
      </c>
      <c r="C2583" t="s">
        <v>7624</v>
      </c>
      <c r="D2583" s="47" t="s">
        <v>5652</v>
      </c>
      <c r="E2583" s="47">
        <v>43010.640856099541</v>
      </c>
      <c r="F2583" s="48">
        <v>5.333333333333333</v>
      </c>
      <c r="G2583" s="49">
        <v>131595</v>
      </c>
      <c r="H2583" t="s">
        <v>249</v>
      </c>
      <c r="I2583">
        <v>0</v>
      </c>
      <c r="J2583">
        <v>0</v>
      </c>
      <c r="K2583" t="s">
        <v>242</v>
      </c>
      <c r="L2583" t="s">
        <v>2186</v>
      </c>
      <c r="M2583" t="s">
        <v>7625</v>
      </c>
      <c r="N2583" t="s">
        <v>254</v>
      </c>
      <c r="O2583" t="s">
        <v>568</v>
      </c>
    </row>
    <row r="2584" spans="1:15" x14ac:dyDescent="0.3">
      <c r="A2584" t="s">
        <v>2831</v>
      </c>
      <c r="B2584" t="s">
        <v>2831</v>
      </c>
      <c r="C2584" t="s">
        <v>7667</v>
      </c>
      <c r="D2584" s="47" t="s">
        <v>5546</v>
      </c>
      <c r="E2584" s="47">
        <v>43021.701635451391</v>
      </c>
      <c r="F2584" s="48">
        <v>5.333333333333333</v>
      </c>
      <c r="G2584" s="49">
        <v>64835</v>
      </c>
      <c r="H2584" t="s">
        <v>238</v>
      </c>
      <c r="I2584">
        <v>0</v>
      </c>
      <c r="J2584">
        <v>0</v>
      </c>
      <c r="K2584" t="s">
        <v>236</v>
      </c>
      <c r="L2584" t="s">
        <v>2186</v>
      </c>
      <c r="M2584" t="s">
        <v>7668</v>
      </c>
      <c r="N2584" t="s">
        <v>254</v>
      </c>
      <c r="O2584" t="s">
        <v>568</v>
      </c>
    </row>
    <row r="2585" spans="1:15" x14ac:dyDescent="0.3">
      <c r="A2585" t="s">
        <v>2831</v>
      </c>
      <c r="B2585" t="s">
        <v>2831</v>
      </c>
      <c r="C2585" t="s">
        <v>8043</v>
      </c>
      <c r="D2585" s="47" t="s">
        <v>5556</v>
      </c>
      <c r="E2585" s="47">
        <v>43039.780680787037</v>
      </c>
      <c r="F2585" s="48">
        <v>5.333333333333333</v>
      </c>
      <c r="G2585" s="49">
        <v>111427</v>
      </c>
      <c r="H2585" t="s">
        <v>238</v>
      </c>
      <c r="I2585">
        <v>0</v>
      </c>
      <c r="J2585">
        <v>0</v>
      </c>
      <c r="K2585" t="s">
        <v>236</v>
      </c>
      <c r="L2585" t="s">
        <v>2186</v>
      </c>
      <c r="M2585" t="s">
        <v>8044</v>
      </c>
      <c r="N2585" t="s">
        <v>254</v>
      </c>
      <c r="O2585" t="s">
        <v>568</v>
      </c>
    </row>
    <row r="2586" spans="1:15" x14ac:dyDescent="0.3">
      <c r="A2586" t="s">
        <v>2831</v>
      </c>
      <c r="B2586" t="s">
        <v>2831</v>
      </c>
      <c r="C2586" t="s">
        <v>3276</v>
      </c>
      <c r="D2586" s="47" t="s">
        <v>2935</v>
      </c>
      <c r="E2586" s="47">
        <v>43010.845492326385</v>
      </c>
      <c r="F2586" s="48">
        <v>5.333333333333333</v>
      </c>
      <c r="G2586" s="49">
        <v>41519</v>
      </c>
      <c r="H2586" t="s">
        <v>238</v>
      </c>
      <c r="I2586">
        <v>0</v>
      </c>
      <c r="J2586">
        <v>0</v>
      </c>
      <c r="K2586" t="s">
        <v>241</v>
      </c>
      <c r="L2586" t="s">
        <v>2160</v>
      </c>
      <c r="M2586" t="s">
        <v>2925</v>
      </c>
      <c r="N2586" t="s">
        <v>254</v>
      </c>
      <c r="O2586" t="s">
        <v>568</v>
      </c>
    </row>
    <row r="2587" spans="1:15" x14ac:dyDescent="0.3">
      <c r="A2587" t="s">
        <v>2831</v>
      </c>
      <c r="B2587" t="s">
        <v>2831</v>
      </c>
      <c r="C2587" t="s">
        <v>8219</v>
      </c>
      <c r="D2587" s="47" t="s">
        <v>2637</v>
      </c>
      <c r="E2587" s="47">
        <v>43033.705873067127</v>
      </c>
      <c r="F2587" s="48">
        <v>5.333333333333333</v>
      </c>
      <c r="G2587" s="49">
        <v>34644</v>
      </c>
      <c r="H2587" t="s">
        <v>238</v>
      </c>
      <c r="I2587">
        <v>0</v>
      </c>
      <c r="J2587">
        <v>0</v>
      </c>
      <c r="K2587" t="s">
        <v>242</v>
      </c>
      <c r="L2587" t="s">
        <v>2160</v>
      </c>
      <c r="M2587" t="s">
        <v>8220</v>
      </c>
      <c r="N2587" t="s">
        <v>254</v>
      </c>
      <c r="O2587" t="s">
        <v>568</v>
      </c>
    </row>
    <row r="2588" spans="1:15" x14ac:dyDescent="0.3">
      <c r="A2588" t="s">
        <v>2831</v>
      </c>
      <c r="B2588" t="s">
        <v>2831</v>
      </c>
      <c r="C2588" t="s">
        <v>4474</v>
      </c>
      <c r="D2588" s="47" t="s">
        <v>4371</v>
      </c>
      <c r="E2588" s="47">
        <v>43028.751199803242</v>
      </c>
      <c r="F2588" s="48">
        <v>5.333333333333333</v>
      </c>
      <c r="G2588" s="49">
        <v>70856</v>
      </c>
      <c r="H2588" t="s">
        <v>238</v>
      </c>
      <c r="I2588">
        <v>0</v>
      </c>
      <c r="J2588">
        <v>0</v>
      </c>
      <c r="K2588" t="s">
        <v>246</v>
      </c>
      <c r="L2588" t="s">
        <v>2160</v>
      </c>
      <c r="M2588" t="s">
        <v>4475</v>
      </c>
      <c r="N2588" t="s">
        <v>254</v>
      </c>
      <c r="O2588" t="s">
        <v>568</v>
      </c>
    </row>
    <row r="2589" spans="1:15" x14ac:dyDescent="0.3">
      <c r="A2589" t="s">
        <v>2831</v>
      </c>
      <c r="B2589" t="s">
        <v>2831</v>
      </c>
      <c r="C2589" t="s">
        <v>8289</v>
      </c>
      <c r="D2589" s="47" t="s">
        <v>4553</v>
      </c>
      <c r="E2589" s="47">
        <v>43010.837636689816</v>
      </c>
      <c r="F2589" s="48">
        <v>5.333333333333333</v>
      </c>
      <c r="G2589" s="49">
        <v>90908</v>
      </c>
      <c r="H2589" t="s">
        <v>238</v>
      </c>
      <c r="I2589">
        <v>0</v>
      </c>
      <c r="J2589">
        <v>0</v>
      </c>
      <c r="K2589" t="s">
        <v>242</v>
      </c>
      <c r="L2589" t="s">
        <v>2173</v>
      </c>
      <c r="M2589" t="s">
        <v>8290</v>
      </c>
      <c r="N2589" t="s">
        <v>254</v>
      </c>
      <c r="O2589" t="s">
        <v>568</v>
      </c>
    </row>
    <row r="2590" spans="1:15" x14ac:dyDescent="0.3">
      <c r="A2590" t="s">
        <v>2831</v>
      </c>
      <c r="B2590" t="s">
        <v>2831</v>
      </c>
      <c r="C2590" t="s">
        <v>8291</v>
      </c>
      <c r="D2590" s="47" t="s">
        <v>2693</v>
      </c>
      <c r="E2590" s="47">
        <v>43010.711310995372</v>
      </c>
      <c r="F2590" s="48">
        <v>5.333333333333333</v>
      </c>
      <c r="G2590" s="49">
        <v>99207</v>
      </c>
      <c r="H2590" t="s">
        <v>238</v>
      </c>
      <c r="I2590">
        <v>0</v>
      </c>
      <c r="J2590">
        <v>0</v>
      </c>
      <c r="K2590" t="s">
        <v>246</v>
      </c>
      <c r="L2590" t="s">
        <v>2160</v>
      </c>
      <c r="M2590" t="s">
        <v>8292</v>
      </c>
      <c r="N2590" t="s">
        <v>254</v>
      </c>
      <c r="O2590" t="s">
        <v>568</v>
      </c>
    </row>
    <row r="2591" spans="1:15" x14ac:dyDescent="0.3">
      <c r="A2591" t="s">
        <v>2831</v>
      </c>
      <c r="B2591" t="s">
        <v>2831</v>
      </c>
      <c r="C2591" t="s">
        <v>8375</v>
      </c>
      <c r="D2591" s="47" t="s">
        <v>2627</v>
      </c>
      <c r="E2591" s="47">
        <v>43039.656912233797</v>
      </c>
      <c r="F2591" s="48">
        <v>5.333333333333333</v>
      </c>
      <c r="G2591" s="49">
        <v>209977</v>
      </c>
      <c r="H2591" t="s">
        <v>249</v>
      </c>
      <c r="I2591">
        <v>0</v>
      </c>
      <c r="J2591">
        <v>0</v>
      </c>
      <c r="K2591" t="s">
        <v>246</v>
      </c>
      <c r="L2591" t="s">
        <v>2160</v>
      </c>
      <c r="M2591" t="s">
        <v>8376</v>
      </c>
      <c r="N2591" t="s">
        <v>254</v>
      </c>
      <c r="O2591" t="s">
        <v>568</v>
      </c>
    </row>
    <row r="2592" spans="1:15" x14ac:dyDescent="0.3">
      <c r="A2592" t="s">
        <v>2831</v>
      </c>
      <c r="B2592" t="s">
        <v>2831</v>
      </c>
      <c r="C2592" t="s">
        <v>8438</v>
      </c>
      <c r="D2592" s="47" t="s">
        <v>5738</v>
      </c>
      <c r="E2592" s="47">
        <v>43032.714905671295</v>
      </c>
      <c r="F2592" s="48">
        <v>5.333333333333333</v>
      </c>
      <c r="G2592" s="49">
        <v>109862</v>
      </c>
      <c r="H2592" t="s">
        <v>238</v>
      </c>
      <c r="I2592">
        <v>0</v>
      </c>
      <c r="J2592">
        <v>0</v>
      </c>
      <c r="K2592" t="s">
        <v>242</v>
      </c>
      <c r="L2592" t="s">
        <v>2186</v>
      </c>
      <c r="M2592" t="s">
        <v>8439</v>
      </c>
      <c r="N2592" t="s">
        <v>254</v>
      </c>
      <c r="O2592" t="s">
        <v>568</v>
      </c>
    </row>
    <row r="2593" spans="1:15" x14ac:dyDescent="0.3">
      <c r="A2593" t="s">
        <v>2831</v>
      </c>
      <c r="B2593" t="s">
        <v>2831</v>
      </c>
      <c r="C2593" t="s">
        <v>8650</v>
      </c>
      <c r="D2593" s="47" t="s">
        <v>5503</v>
      </c>
      <c r="E2593" s="47">
        <v>43039.780488460645</v>
      </c>
      <c r="F2593" s="48">
        <v>5.333333333333333</v>
      </c>
      <c r="G2593" s="49">
        <v>79222</v>
      </c>
      <c r="H2593" t="s">
        <v>238</v>
      </c>
      <c r="I2593">
        <v>0</v>
      </c>
      <c r="J2593">
        <v>0</v>
      </c>
      <c r="K2593" t="s">
        <v>241</v>
      </c>
      <c r="L2593" t="s">
        <v>2160</v>
      </c>
      <c r="M2593" t="s">
        <v>2936</v>
      </c>
      <c r="N2593" t="s">
        <v>254</v>
      </c>
      <c r="O2593" t="s">
        <v>568</v>
      </c>
    </row>
    <row r="2594" spans="1:15" x14ac:dyDescent="0.3">
      <c r="A2594" t="s">
        <v>2831</v>
      </c>
      <c r="B2594" t="s">
        <v>2831</v>
      </c>
      <c r="C2594" t="s">
        <v>4336</v>
      </c>
      <c r="D2594" s="47" t="s">
        <v>4337</v>
      </c>
      <c r="E2594" s="47">
        <v>43038.73478402778</v>
      </c>
      <c r="F2594" s="48">
        <v>5.333333333333333</v>
      </c>
      <c r="G2594" s="49">
        <v>104367</v>
      </c>
      <c r="H2594" t="s">
        <v>238</v>
      </c>
      <c r="I2594">
        <v>0</v>
      </c>
      <c r="J2594">
        <v>0</v>
      </c>
      <c r="K2594" t="s">
        <v>242</v>
      </c>
      <c r="L2594" t="s">
        <v>2173</v>
      </c>
      <c r="M2594" t="s">
        <v>4338</v>
      </c>
      <c r="N2594" t="s">
        <v>254</v>
      </c>
      <c r="O2594" t="s">
        <v>568</v>
      </c>
    </row>
    <row r="2595" spans="1:15" x14ac:dyDescent="0.3">
      <c r="A2595" t="s">
        <v>2831</v>
      </c>
      <c r="B2595" t="s">
        <v>2831</v>
      </c>
      <c r="C2595" t="s">
        <v>4675</v>
      </c>
      <c r="D2595" s="47" t="s">
        <v>4356</v>
      </c>
      <c r="E2595" s="47">
        <v>43010.839017708335</v>
      </c>
      <c r="F2595" s="48">
        <v>5.333333333333333</v>
      </c>
      <c r="G2595" s="49">
        <v>73961</v>
      </c>
      <c r="H2595" t="s">
        <v>238</v>
      </c>
      <c r="I2595">
        <v>0</v>
      </c>
      <c r="J2595">
        <v>0</v>
      </c>
      <c r="K2595" t="s">
        <v>236</v>
      </c>
      <c r="L2595" t="s">
        <v>2160</v>
      </c>
      <c r="M2595" t="s">
        <v>4676</v>
      </c>
      <c r="N2595" t="s">
        <v>254</v>
      </c>
      <c r="O2595" t="s">
        <v>568</v>
      </c>
    </row>
    <row r="2596" spans="1:15" x14ac:dyDescent="0.3">
      <c r="A2596" t="s">
        <v>2831</v>
      </c>
      <c r="B2596" t="s">
        <v>2831</v>
      </c>
      <c r="C2596" t="s">
        <v>9185</v>
      </c>
      <c r="D2596" s="47" t="s">
        <v>6186</v>
      </c>
      <c r="E2596" s="47">
        <v>43027.696706168979</v>
      </c>
      <c r="F2596" s="48">
        <v>5.333333333333333</v>
      </c>
      <c r="G2596" s="49">
        <v>90934</v>
      </c>
      <c r="H2596" t="s">
        <v>249</v>
      </c>
      <c r="I2596">
        <v>0</v>
      </c>
      <c r="J2596">
        <v>0</v>
      </c>
      <c r="K2596" t="s">
        <v>246</v>
      </c>
      <c r="L2596" t="s">
        <v>2186</v>
      </c>
      <c r="M2596" t="s">
        <v>9186</v>
      </c>
      <c r="N2596" t="s">
        <v>254</v>
      </c>
      <c r="O2596" t="s">
        <v>568</v>
      </c>
    </row>
    <row r="2597" spans="1:15" x14ac:dyDescent="0.3">
      <c r="A2597" t="s">
        <v>2831</v>
      </c>
      <c r="B2597" t="s">
        <v>2831</v>
      </c>
      <c r="C2597" t="s">
        <v>9296</v>
      </c>
      <c r="D2597" s="47" t="s">
        <v>2644</v>
      </c>
      <c r="E2597" s="47">
        <v>43036.499026006946</v>
      </c>
      <c r="F2597" s="48">
        <v>5.333333333333333</v>
      </c>
      <c r="G2597" s="49">
        <v>50328</v>
      </c>
      <c r="H2597" t="s">
        <v>249</v>
      </c>
      <c r="I2597">
        <v>0</v>
      </c>
      <c r="J2597">
        <v>0</v>
      </c>
      <c r="K2597" t="s">
        <v>242</v>
      </c>
      <c r="L2597" t="s">
        <v>2160</v>
      </c>
      <c r="M2597" t="s">
        <v>9297</v>
      </c>
      <c r="N2597" t="s">
        <v>254</v>
      </c>
      <c r="O2597" t="s">
        <v>568</v>
      </c>
    </row>
    <row r="2598" spans="1:15" x14ac:dyDescent="0.3">
      <c r="A2598" t="s">
        <v>2831</v>
      </c>
      <c r="B2598" t="s">
        <v>2831</v>
      </c>
      <c r="C2598" t="s">
        <v>4984</v>
      </c>
      <c r="D2598" s="47" t="s">
        <v>2667</v>
      </c>
      <c r="E2598" s="47">
        <v>43027.716804166666</v>
      </c>
      <c r="F2598" s="48">
        <v>5.333333333333333</v>
      </c>
      <c r="G2598" s="49">
        <v>42791</v>
      </c>
      <c r="H2598" t="s">
        <v>238</v>
      </c>
      <c r="I2598">
        <v>0</v>
      </c>
      <c r="J2598">
        <v>0</v>
      </c>
      <c r="K2598" t="s">
        <v>242</v>
      </c>
      <c r="L2598" t="s">
        <v>2160</v>
      </c>
      <c r="M2598" t="s">
        <v>4985</v>
      </c>
      <c r="N2598" t="s">
        <v>254</v>
      </c>
      <c r="O2598" t="s">
        <v>568</v>
      </c>
    </row>
    <row r="2599" spans="1:15" x14ac:dyDescent="0.3">
      <c r="A2599" t="s">
        <v>2831</v>
      </c>
      <c r="B2599" t="s">
        <v>2831</v>
      </c>
      <c r="C2599" t="s">
        <v>9645</v>
      </c>
      <c r="D2599" s="47" t="s">
        <v>5817</v>
      </c>
      <c r="E2599" s="47">
        <v>43010.838678819448</v>
      </c>
      <c r="F2599" s="48">
        <v>5.333333333333333</v>
      </c>
      <c r="G2599" s="49">
        <v>167217</v>
      </c>
      <c r="H2599" t="s">
        <v>238</v>
      </c>
      <c r="I2599">
        <v>0</v>
      </c>
      <c r="J2599">
        <v>0</v>
      </c>
      <c r="K2599" t="s">
        <v>242</v>
      </c>
      <c r="L2599" t="s">
        <v>2186</v>
      </c>
      <c r="M2599" t="s">
        <v>9646</v>
      </c>
      <c r="N2599" t="s">
        <v>254</v>
      </c>
      <c r="O2599" t="s">
        <v>568</v>
      </c>
    </row>
    <row r="2600" spans="1:15" x14ac:dyDescent="0.3">
      <c r="A2600" t="s">
        <v>2831</v>
      </c>
      <c r="B2600" t="s">
        <v>2831</v>
      </c>
      <c r="C2600" t="s">
        <v>9649</v>
      </c>
      <c r="D2600" s="47" t="s">
        <v>5524</v>
      </c>
      <c r="E2600" s="47">
        <v>43010.838434490739</v>
      </c>
      <c r="F2600" s="48">
        <v>5.333333333333333</v>
      </c>
      <c r="G2600" s="49">
        <v>54516</v>
      </c>
      <c r="H2600" t="s">
        <v>238</v>
      </c>
      <c r="I2600">
        <v>0</v>
      </c>
      <c r="J2600">
        <v>0</v>
      </c>
      <c r="K2600" t="s">
        <v>242</v>
      </c>
      <c r="L2600" t="s">
        <v>2186</v>
      </c>
      <c r="M2600" t="s">
        <v>9650</v>
      </c>
      <c r="N2600" t="s">
        <v>254</v>
      </c>
      <c r="O2600" t="s">
        <v>568</v>
      </c>
    </row>
    <row r="2601" spans="1:15" x14ac:dyDescent="0.3">
      <c r="A2601" t="s">
        <v>2831</v>
      </c>
      <c r="B2601" t="s">
        <v>2831</v>
      </c>
      <c r="C2601" t="s">
        <v>10063</v>
      </c>
      <c r="D2601" s="47" t="s">
        <v>5877</v>
      </c>
      <c r="E2601" s="47">
        <v>43027.683244293985</v>
      </c>
      <c r="F2601" s="48">
        <v>5.333333333333333</v>
      </c>
      <c r="G2601" s="49">
        <v>69856</v>
      </c>
      <c r="H2601" t="s">
        <v>249</v>
      </c>
      <c r="I2601">
        <v>0</v>
      </c>
      <c r="J2601">
        <v>0</v>
      </c>
      <c r="K2601" t="s">
        <v>242</v>
      </c>
      <c r="L2601" t="s">
        <v>1535</v>
      </c>
      <c r="M2601" t="s">
        <v>1535</v>
      </c>
      <c r="N2601" t="s">
        <v>254</v>
      </c>
      <c r="O2601" t="s">
        <v>568</v>
      </c>
    </row>
    <row r="2602" spans="1:15" x14ac:dyDescent="0.3">
      <c r="A2602" t="s">
        <v>2831</v>
      </c>
      <c r="B2602" t="s">
        <v>2831</v>
      </c>
      <c r="C2602" t="s">
        <v>10093</v>
      </c>
      <c r="D2602" s="47" t="s">
        <v>5489</v>
      </c>
      <c r="E2602" s="47">
        <v>43028.731948842593</v>
      </c>
      <c r="F2602" s="48">
        <v>5.333333333333333</v>
      </c>
      <c r="G2602" s="49">
        <v>33506</v>
      </c>
      <c r="H2602" t="s">
        <v>249</v>
      </c>
      <c r="I2602">
        <v>0</v>
      </c>
      <c r="J2602">
        <v>0</v>
      </c>
      <c r="K2602" t="s">
        <v>241</v>
      </c>
      <c r="L2602" t="s">
        <v>1535</v>
      </c>
      <c r="M2602" t="s">
        <v>1535</v>
      </c>
      <c r="N2602" t="s">
        <v>254</v>
      </c>
      <c r="O2602" t="s">
        <v>568</v>
      </c>
    </row>
    <row r="2603" spans="1:15" x14ac:dyDescent="0.3">
      <c r="A2603" t="s">
        <v>2831</v>
      </c>
      <c r="B2603" t="s">
        <v>2831</v>
      </c>
      <c r="C2603" t="s">
        <v>4330</v>
      </c>
      <c r="D2603" s="47" t="s">
        <v>4331</v>
      </c>
      <c r="E2603" s="47">
        <v>43038.735831446756</v>
      </c>
      <c r="F2603" s="48">
        <v>5.333333333333333</v>
      </c>
      <c r="G2603" s="49">
        <v>18337</v>
      </c>
      <c r="H2603" t="s">
        <v>238</v>
      </c>
      <c r="I2603">
        <v>0</v>
      </c>
      <c r="J2603">
        <v>0</v>
      </c>
      <c r="K2603" t="s">
        <v>242</v>
      </c>
      <c r="L2603" t="s">
        <v>2160</v>
      </c>
      <c r="M2603" t="s">
        <v>4332</v>
      </c>
      <c r="N2603" t="s">
        <v>254</v>
      </c>
      <c r="O2603" t="s">
        <v>568</v>
      </c>
    </row>
    <row r="2604" spans="1:15" x14ac:dyDescent="0.3">
      <c r="A2604" t="s">
        <v>2831</v>
      </c>
      <c r="B2604" t="s">
        <v>2831</v>
      </c>
      <c r="C2604" t="s">
        <v>4701</v>
      </c>
      <c r="D2604" s="47" t="s">
        <v>4337</v>
      </c>
      <c r="E2604" s="47">
        <v>43010.71152164352</v>
      </c>
      <c r="F2604" s="48">
        <v>5.333333333333333</v>
      </c>
      <c r="G2604" s="49">
        <v>99710</v>
      </c>
      <c r="H2604" t="s">
        <v>238</v>
      </c>
      <c r="I2604">
        <v>0</v>
      </c>
      <c r="J2604">
        <v>0</v>
      </c>
      <c r="K2604" t="s">
        <v>246</v>
      </c>
      <c r="L2604" t="s">
        <v>2160</v>
      </c>
      <c r="M2604" t="s">
        <v>4702</v>
      </c>
      <c r="N2604" t="s">
        <v>254</v>
      </c>
      <c r="O2604" t="s">
        <v>568</v>
      </c>
    </row>
    <row r="2605" spans="1:15" x14ac:dyDescent="0.3">
      <c r="A2605" t="s">
        <v>2831</v>
      </c>
      <c r="B2605" t="s">
        <v>2831</v>
      </c>
      <c r="C2605" t="s">
        <v>10457</v>
      </c>
      <c r="D2605" s="47" t="s">
        <v>2707</v>
      </c>
      <c r="E2605" s="47">
        <v>43038.714674189818</v>
      </c>
      <c r="F2605" s="48">
        <v>5.333333333333333</v>
      </c>
      <c r="G2605" s="49">
        <v>90662</v>
      </c>
      <c r="H2605" t="s">
        <v>249</v>
      </c>
      <c r="I2605">
        <v>0</v>
      </c>
      <c r="J2605">
        <v>0</v>
      </c>
      <c r="K2605" t="s">
        <v>241</v>
      </c>
      <c r="L2605" t="s">
        <v>2160</v>
      </c>
      <c r="M2605" t="s">
        <v>10458</v>
      </c>
      <c r="N2605" t="s">
        <v>254</v>
      </c>
      <c r="O2605" t="s">
        <v>568</v>
      </c>
    </row>
    <row r="2606" spans="1:15" x14ac:dyDescent="0.3">
      <c r="A2606" t="s">
        <v>2831</v>
      </c>
      <c r="B2606" t="s">
        <v>2831</v>
      </c>
      <c r="C2606" t="s">
        <v>10606</v>
      </c>
      <c r="D2606" s="47" t="s">
        <v>5659</v>
      </c>
      <c r="E2606" s="47">
        <v>43025.721808252318</v>
      </c>
      <c r="F2606" s="48">
        <v>5.333333333333333</v>
      </c>
      <c r="G2606" s="49">
        <v>145948</v>
      </c>
      <c r="H2606" t="s">
        <v>238</v>
      </c>
      <c r="I2606">
        <v>0</v>
      </c>
      <c r="J2606">
        <v>0</v>
      </c>
      <c r="K2606" t="s">
        <v>236</v>
      </c>
      <c r="L2606" t="s">
        <v>2186</v>
      </c>
      <c r="M2606" t="s">
        <v>10607</v>
      </c>
      <c r="N2606" t="s">
        <v>254</v>
      </c>
      <c r="O2606" t="s">
        <v>568</v>
      </c>
    </row>
    <row r="2607" spans="1:15" x14ac:dyDescent="0.3">
      <c r="A2607" t="s">
        <v>2831</v>
      </c>
      <c r="B2607" t="s">
        <v>2831</v>
      </c>
      <c r="C2607" t="s">
        <v>10658</v>
      </c>
      <c r="D2607" s="47" t="s">
        <v>6472</v>
      </c>
      <c r="E2607" s="47">
        <v>43025.722285150463</v>
      </c>
      <c r="F2607" s="48">
        <v>5.333333333333333</v>
      </c>
      <c r="G2607" s="49">
        <v>79493</v>
      </c>
      <c r="H2607" t="s">
        <v>238</v>
      </c>
      <c r="I2607">
        <v>0</v>
      </c>
      <c r="J2607">
        <v>0</v>
      </c>
      <c r="K2607" t="s">
        <v>236</v>
      </c>
      <c r="L2607" t="s">
        <v>2186</v>
      </c>
      <c r="M2607" t="s">
        <v>10659</v>
      </c>
      <c r="N2607" t="s">
        <v>254</v>
      </c>
      <c r="O2607" t="s">
        <v>568</v>
      </c>
    </row>
    <row r="2608" spans="1:15" x14ac:dyDescent="0.3">
      <c r="A2608" t="s">
        <v>2831</v>
      </c>
      <c r="B2608" t="s">
        <v>2831</v>
      </c>
      <c r="C2608" t="s">
        <v>5523</v>
      </c>
      <c r="D2608" s="47" t="s">
        <v>5524</v>
      </c>
      <c r="E2608" s="47">
        <v>43008.597240706018</v>
      </c>
      <c r="F2608" s="48">
        <v>5.416666666666667</v>
      </c>
      <c r="G2608" s="49">
        <v>162793</v>
      </c>
      <c r="H2608" t="s">
        <v>249</v>
      </c>
      <c r="I2608">
        <v>0</v>
      </c>
      <c r="J2608">
        <v>0</v>
      </c>
      <c r="K2608" t="s">
        <v>242</v>
      </c>
      <c r="L2608" t="s">
        <v>2186</v>
      </c>
      <c r="M2608" t="s">
        <v>5525</v>
      </c>
      <c r="N2608" t="s">
        <v>254</v>
      </c>
      <c r="O2608" t="s">
        <v>568</v>
      </c>
    </row>
    <row r="2609" spans="1:15" x14ac:dyDescent="0.3">
      <c r="A2609" t="s">
        <v>2831</v>
      </c>
      <c r="B2609" t="s">
        <v>2831</v>
      </c>
      <c r="C2609" t="s">
        <v>5761</v>
      </c>
      <c r="D2609" s="47" t="s">
        <v>5530</v>
      </c>
      <c r="E2609" s="47">
        <v>42998.760861423609</v>
      </c>
      <c r="F2609" s="48">
        <v>5.416666666666667</v>
      </c>
      <c r="G2609" s="49">
        <v>93730</v>
      </c>
      <c r="H2609" t="s">
        <v>238</v>
      </c>
      <c r="I2609">
        <v>0</v>
      </c>
      <c r="J2609">
        <v>0</v>
      </c>
      <c r="K2609" t="s">
        <v>242</v>
      </c>
      <c r="L2609" t="s">
        <v>2160</v>
      </c>
      <c r="M2609" t="s">
        <v>5762</v>
      </c>
      <c r="N2609" t="s">
        <v>254</v>
      </c>
      <c r="O2609" t="s">
        <v>568</v>
      </c>
    </row>
    <row r="2610" spans="1:15" x14ac:dyDescent="0.3">
      <c r="A2610" t="s">
        <v>2831</v>
      </c>
      <c r="B2610" t="s">
        <v>2831</v>
      </c>
      <c r="C2610" t="s">
        <v>5099</v>
      </c>
      <c r="D2610" s="47" t="s">
        <v>2673</v>
      </c>
      <c r="E2610" s="47">
        <v>43000.496290277777</v>
      </c>
      <c r="F2610" s="48">
        <v>5.416666666666667</v>
      </c>
      <c r="G2610" s="49">
        <v>128238</v>
      </c>
      <c r="H2610" t="s">
        <v>249</v>
      </c>
      <c r="I2610">
        <v>0</v>
      </c>
      <c r="J2610">
        <v>0</v>
      </c>
      <c r="K2610" t="s">
        <v>241</v>
      </c>
      <c r="L2610" t="s">
        <v>2160</v>
      </c>
      <c r="M2610" t="s">
        <v>5101</v>
      </c>
      <c r="N2610" t="s">
        <v>254</v>
      </c>
      <c r="O2610" t="s">
        <v>568</v>
      </c>
    </row>
    <row r="2611" spans="1:15" x14ac:dyDescent="0.3">
      <c r="A2611" t="s">
        <v>2831</v>
      </c>
      <c r="B2611" t="s">
        <v>2831</v>
      </c>
      <c r="C2611" t="s">
        <v>6333</v>
      </c>
      <c r="D2611" s="47" t="s">
        <v>2684</v>
      </c>
      <c r="E2611" s="47">
        <v>43006.721855057869</v>
      </c>
      <c r="F2611" s="48">
        <v>5.416666666666667</v>
      </c>
      <c r="G2611" s="49">
        <v>19640</v>
      </c>
      <c r="H2611" t="s">
        <v>238</v>
      </c>
      <c r="I2611">
        <v>0</v>
      </c>
      <c r="J2611">
        <v>0</v>
      </c>
      <c r="K2611" t="s">
        <v>239</v>
      </c>
      <c r="L2611" t="s">
        <v>2160</v>
      </c>
      <c r="M2611" t="s">
        <v>6334</v>
      </c>
      <c r="N2611" t="s">
        <v>254</v>
      </c>
      <c r="O2611" t="s">
        <v>568</v>
      </c>
    </row>
    <row r="2612" spans="1:15" x14ac:dyDescent="0.3">
      <c r="A2612" t="s">
        <v>2831</v>
      </c>
      <c r="B2612" t="s">
        <v>2831</v>
      </c>
      <c r="C2612" t="s">
        <v>3229</v>
      </c>
      <c r="D2612" s="47" t="s">
        <v>2943</v>
      </c>
      <c r="E2612" s="47">
        <v>43007.713971145837</v>
      </c>
      <c r="F2612" s="48">
        <v>5.416666666666667</v>
      </c>
      <c r="G2612" s="49">
        <v>88470</v>
      </c>
      <c r="H2612" t="s">
        <v>238</v>
      </c>
      <c r="I2612">
        <v>0</v>
      </c>
      <c r="J2612">
        <v>0</v>
      </c>
      <c r="K2612" t="s">
        <v>242</v>
      </c>
      <c r="L2612" t="s">
        <v>2160</v>
      </c>
      <c r="M2612" t="s">
        <v>2936</v>
      </c>
      <c r="N2612" t="s">
        <v>254</v>
      </c>
      <c r="O2612" t="s">
        <v>568</v>
      </c>
    </row>
    <row r="2613" spans="1:15" x14ac:dyDescent="0.3">
      <c r="A2613" t="s">
        <v>2831</v>
      </c>
      <c r="B2613" t="s">
        <v>2831</v>
      </c>
      <c r="C2613" t="s">
        <v>3694</v>
      </c>
      <c r="D2613" s="47" t="s">
        <v>3395</v>
      </c>
      <c r="E2613" s="47">
        <v>43007.713810914349</v>
      </c>
      <c r="F2613" s="48">
        <v>5.416666666666667</v>
      </c>
      <c r="G2613" s="49">
        <v>96374</v>
      </c>
      <c r="H2613" t="s">
        <v>238</v>
      </c>
      <c r="I2613">
        <v>0</v>
      </c>
      <c r="J2613">
        <v>0</v>
      </c>
      <c r="K2613" t="s">
        <v>241</v>
      </c>
      <c r="L2613" t="s">
        <v>2186</v>
      </c>
      <c r="M2613" t="s">
        <v>3696</v>
      </c>
      <c r="N2613" t="s">
        <v>254</v>
      </c>
      <c r="O2613" t="s">
        <v>568</v>
      </c>
    </row>
    <row r="2614" spans="1:15" x14ac:dyDescent="0.3">
      <c r="A2614" t="s">
        <v>2831</v>
      </c>
      <c r="B2614" t="s">
        <v>2831</v>
      </c>
      <c r="C2614" t="s">
        <v>3326</v>
      </c>
      <c r="D2614" s="47" t="s">
        <v>2991</v>
      </c>
      <c r="E2614" s="47">
        <v>42985.695879826388</v>
      </c>
      <c r="F2614" s="48">
        <v>5.416666666666667</v>
      </c>
      <c r="G2614" s="49">
        <v>31520</v>
      </c>
      <c r="H2614" t="s">
        <v>238</v>
      </c>
      <c r="I2614">
        <v>0</v>
      </c>
      <c r="J2614">
        <v>0</v>
      </c>
      <c r="K2614" t="s">
        <v>242</v>
      </c>
      <c r="L2614" t="s">
        <v>2160</v>
      </c>
      <c r="M2614" t="s">
        <v>2992</v>
      </c>
      <c r="N2614" t="s">
        <v>254</v>
      </c>
      <c r="O2614" t="s">
        <v>568</v>
      </c>
    </row>
    <row r="2615" spans="1:15" x14ac:dyDescent="0.3">
      <c r="A2615" t="s">
        <v>2831</v>
      </c>
      <c r="B2615" t="s">
        <v>2831</v>
      </c>
      <c r="C2615" t="s">
        <v>7446</v>
      </c>
      <c r="D2615" s="47" t="s">
        <v>6758</v>
      </c>
      <c r="E2615" s="47">
        <v>42998.723611423608</v>
      </c>
      <c r="F2615" s="48">
        <v>5.416666666666667</v>
      </c>
      <c r="G2615" s="49">
        <v>98926</v>
      </c>
      <c r="H2615" t="s">
        <v>238</v>
      </c>
      <c r="I2615">
        <v>0</v>
      </c>
      <c r="J2615">
        <v>0</v>
      </c>
      <c r="K2615" t="s">
        <v>246</v>
      </c>
      <c r="L2615" t="s">
        <v>2186</v>
      </c>
      <c r="M2615" t="s">
        <v>7447</v>
      </c>
      <c r="N2615" t="s">
        <v>254</v>
      </c>
      <c r="O2615" t="s">
        <v>568</v>
      </c>
    </row>
    <row r="2616" spans="1:15" x14ac:dyDescent="0.3">
      <c r="A2616" t="s">
        <v>2831</v>
      </c>
      <c r="B2616" t="s">
        <v>2831</v>
      </c>
      <c r="C2616" t="s">
        <v>8098</v>
      </c>
      <c r="D2616" s="47" t="s">
        <v>5817</v>
      </c>
      <c r="E2616" s="47">
        <v>43004.719713229169</v>
      </c>
      <c r="F2616" s="48">
        <v>5.416666666666667</v>
      </c>
      <c r="G2616" s="49">
        <v>103307</v>
      </c>
      <c r="H2616" t="s">
        <v>238</v>
      </c>
      <c r="I2616">
        <v>0</v>
      </c>
      <c r="J2616">
        <v>0</v>
      </c>
      <c r="K2616" t="s">
        <v>242</v>
      </c>
      <c r="L2616" t="s">
        <v>2186</v>
      </c>
      <c r="M2616" t="s">
        <v>8099</v>
      </c>
      <c r="N2616" t="s">
        <v>254</v>
      </c>
      <c r="O2616" t="s">
        <v>568</v>
      </c>
    </row>
    <row r="2617" spans="1:15" x14ac:dyDescent="0.3">
      <c r="A2617" t="s">
        <v>2831</v>
      </c>
      <c r="B2617" t="s">
        <v>2831</v>
      </c>
      <c r="C2617" t="s">
        <v>8203</v>
      </c>
      <c r="D2617" s="47" t="s">
        <v>2649</v>
      </c>
      <c r="E2617" s="47">
        <v>42998.723177743057</v>
      </c>
      <c r="F2617" s="48">
        <v>5.416666666666667</v>
      </c>
      <c r="G2617" s="49">
        <v>47294</v>
      </c>
      <c r="H2617" t="s">
        <v>238</v>
      </c>
      <c r="I2617">
        <v>1</v>
      </c>
      <c r="J2617">
        <v>716.32</v>
      </c>
      <c r="K2617" t="s">
        <v>242</v>
      </c>
      <c r="L2617" t="s">
        <v>2176</v>
      </c>
      <c r="M2617" t="s">
        <v>8204</v>
      </c>
      <c r="N2617" t="s">
        <v>254</v>
      </c>
      <c r="O2617" t="s">
        <v>568</v>
      </c>
    </row>
    <row r="2618" spans="1:15" x14ac:dyDescent="0.3">
      <c r="A2618" t="s">
        <v>2831</v>
      </c>
      <c r="B2618" t="s">
        <v>2831</v>
      </c>
      <c r="C2618" t="s">
        <v>3436</v>
      </c>
      <c r="D2618" s="47" t="s">
        <v>3392</v>
      </c>
      <c r="E2618" s="47">
        <v>43008.625264432871</v>
      </c>
      <c r="F2618" s="48">
        <v>5.416666666666667</v>
      </c>
      <c r="G2618" s="49">
        <v>54514</v>
      </c>
      <c r="H2618" t="s">
        <v>249</v>
      </c>
      <c r="I2618">
        <v>0</v>
      </c>
      <c r="J2618">
        <v>0</v>
      </c>
      <c r="K2618" t="s">
        <v>239</v>
      </c>
      <c r="L2618" t="s">
        <v>2186</v>
      </c>
      <c r="M2618" t="s">
        <v>3438</v>
      </c>
      <c r="N2618" t="s">
        <v>254</v>
      </c>
      <c r="O2618" t="s">
        <v>568</v>
      </c>
    </row>
    <row r="2619" spans="1:15" x14ac:dyDescent="0.3">
      <c r="A2619" t="s">
        <v>2831</v>
      </c>
      <c r="B2619" t="s">
        <v>2831</v>
      </c>
      <c r="C2619" t="s">
        <v>5226</v>
      </c>
      <c r="D2619" s="47" t="s">
        <v>2645</v>
      </c>
      <c r="E2619" s="47">
        <v>42991.70843958333</v>
      </c>
      <c r="F2619" s="48">
        <v>5.416666666666667</v>
      </c>
      <c r="G2619" s="49">
        <v>84883</v>
      </c>
      <c r="H2619" t="s">
        <v>238</v>
      </c>
      <c r="I2619">
        <v>0</v>
      </c>
      <c r="J2619">
        <v>0</v>
      </c>
      <c r="K2619" t="s">
        <v>246</v>
      </c>
      <c r="L2619" t="s">
        <v>2160</v>
      </c>
      <c r="M2619" t="s">
        <v>5228</v>
      </c>
      <c r="N2619" t="s">
        <v>254</v>
      </c>
      <c r="O2619" t="s">
        <v>568</v>
      </c>
    </row>
    <row r="2620" spans="1:15" x14ac:dyDescent="0.3">
      <c r="A2620" t="s">
        <v>2831</v>
      </c>
      <c r="B2620" t="s">
        <v>2831</v>
      </c>
      <c r="C2620" t="s">
        <v>8761</v>
      </c>
      <c r="D2620" s="47" t="s">
        <v>6588</v>
      </c>
      <c r="E2620" s="47">
        <v>42998.755229861112</v>
      </c>
      <c r="F2620" s="48">
        <v>5.416666666666667</v>
      </c>
      <c r="G2620" s="49">
        <v>36186</v>
      </c>
      <c r="H2620" t="s">
        <v>238</v>
      </c>
      <c r="I2620">
        <v>0</v>
      </c>
      <c r="J2620">
        <v>0</v>
      </c>
      <c r="K2620" t="s">
        <v>242</v>
      </c>
      <c r="L2620" t="s">
        <v>2186</v>
      </c>
      <c r="M2620" t="s">
        <v>8762</v>
      </c>
      <c r="N2620" t="s">
        <v>254</v>
      </c>
      <c r="O2620" t="s">
        <v>568</v>
      </c>
    </row>
    <row r="2621" spans="1:15" x14ac:dyDescent="0.3">
      <c r="A2621" t="s">
        <v>2831</v>
      </c>
      <c r="B2621" t="s">
        <v>2831</v>
      </c>
      <c r="C2621" t="s">
        <v>8920</v>
      </c>
      <c r="D2621" s="47" t="s">
        <v>5458</v>
      </c>
      <c r="E2621" s="47">
        <v>42999.731759490744</v>
      </c>
      <c r="F2621" s="48">
        <v>5.416666666666667</v>
      </c>
      <c r="G2621" s="49">
        <v>136134</v>
      </c>
      <c r="H2621" t="s">
        <v>238</v>
      </c>
      <c r="I2621">
        <v>0</v>
      </c>
      <c r="J2621">
        <v>0</v>
      </c>
      <c r="K2621" t="s">
        <v>242</v>
      </c>
      <c r="L2621" t="s">
        <v>2186</v>
      </c>
      <c r="M2621" t="s">
        <v>8921</v>
      </c>
      <c r="N2621" t="s">
        <v>254</v>
      </c>
      <c r="O2621" t="s">
        <v>568</v>
      </c>
    </row>
    <row r="2622" spans="1:15" x14ac:dyDescent="0.3">
      <c r="A2622" t="s">
        <v>2831</v>
      </c>
      <c r="B2622" t="s">
        <v>2831</v>
      </c>
      <c r="C2622" t="s">
        <v>4964</v>
      </c>
      <c r="D2622" s="47" t="s">
        <v>2689</v>
      </c>
      <c r="E2622" s="47">
        <v>42997.715386192132</v>
      </c>
      <c r="F2622" s="48">
        <v>5.416666666666667</v>
      </c>
      <c r="G2622" s="49">
        <v>139566</v>
      </c>
      <c r="H2622" t="s">
        <v>238</v>
      </c>
      <c r="I2622">
        <v>0</v>
      </c>
      <c r="J2622">
        <v>0</v>
      </c>
      <c r="K2622" t="s">
        <v>236</v>
      </c>
      <c r="L2622" t="s">
        <v>2160</v>
      </c>
      <c r="M2622" t="s">
        <v>4965</v>
      </c>
      <c r="N2622" t="s">
        <v>254</v>
      </c>
      <c r="O2622" t="s">
        <v>568</v>
      </c>
    </row>
    <row r="2623" spans="1:15" x14ac:dyDescent="0.3">
      <c r="A2623" t="s">
        <v>2831</v>
      </c>
      <c r="B2623" t="s">
        <v>2831</v>
      </c>
      <c r="C2623" t="s">
        <v>9468</v>
      </c>
      <c r="D2623" s="47" t="s">
        <v>6698</v>
      </c>
      <c r="E2623" s="47">
        <v>42992.707341631947</v>
      </c>
      <c r="F2623" s="48">
        <v>5.416666666666667</v>
      </c>
      <c r="G2623" s="49">
        <v>34884</v>
      </c>
      <c r="H2623" t="s">
        <v>238</v>
      </c>
      <c r="I2623">
        <v>0</v>
      </c>
      <c r="J2623">
        <v>0</v>
      </c>
      <c r="K2623" t="s">
        <v>242</v>
      </c>
      <c r="L2623" t="s">
        <v>2186</v>
      </c>
      <c r="M2623" t="s">
        <v>9469</v>
      </c>
      <c r="N2623" t="s">
        <v>254</v>
      </c>
      <c r="O2623" t="s">
        <v>568</v>
      </c>
    </row>
    <row r="2624" spans="1:15" x14ac:dyDescent="0.3">
      <c r="A2624" t="s">
        <v>2831</v>
      </c>
      <c r="B2624" t="s">
        <v>2831</v>
      </c>
      <c r="C2624" t="s">
        <v>9607</v>
      </c>
      <c r="D2624" s="47" t="s">
        <v>5689</v>
      </c>
      <c r="E2624" s="47">
        <v>42990.711960185188</v>
      </c>
      <c r="F2624" s="48">
        <v>5.416666666666667</v>
      </c>
      <c r="G2624" s="49">
        <v>35351</v>
      </c>
      <c r="H2624" t="s">
        <v>238</v>
      </c>
      <c r="I2624">
        <v>0</v>
      </c>
      <c r="J2624">
        <v>0</v>
      </c>
      <c r="K2624" t="s">
        <v>241</v>
      </c>
      <c r="L2624" t="s">
        <v>2186</v>
      </c>
      <c r="M2624" t="s">
        <v>9608</v>
      </c>
      <c r="N2624" t="s">
        <v>254</v>
      </c>
      <c r="O2624" t="s">
        <v>568</v>
      </c>
    </row>
    <row r="2625" spans="1:15" x14ac:dyDescent="0.3">
      <c r="A2625" t="s">
        <v>2831</v>
      </c>
      <c r="B2625" t="s">
        <v>2831</v>
      </c>
      <c r="C2625" t="s">
        <v>9869</v>
      </c>
      <c r="D2625" s="47" t="s">
        <v>5497</v>
      </c>
      <c r="E2625" s="47">
        <v>43005.636843518521</v>
      </c>
      <c r="F2625" s="48">
        <v>5.416666666666667</v>
      </c>
      <c r="G2625" s="49">
        <v>71942</v>
      </c>
      <c r="H2625" t="s">
        <v>249</v>
      </c>
      <c r="I2625">
        <v>0</v>
      </c>
      <c r="J2625">
        <v>0</v>
      </c>
      <c r="K2625" t="s">
        <v>246</v>
      </c>
      <c r="L2625" t="s">
        <v>2186</v>
      </c>
      <c r="M2625" t="s">
        <v>9870</v>
      </c>
      <c r="N2625" t="s">
        <v>254</v>
      </c>
      <c r="O2625" t="s">
        <v>568</v>
      </c>
    </row>
    <row r="2626" spans="1:15" x14ac:dyDescent="0.3">
      <c r="A2626" t="s">
        <v>2831</v>
      </c>
      <c r="B2626" t="s">
        <v>2831</v>
      </c>
      <c r="C2626" t="s">
        <v>9922</v>
      </c>
      <c r="D2626" s="47" t="s">
        <v>5645</v>
      </c>
      <c r="E2626" s="47">
        <v>43005.73933556713</v>
      </c>
      <c r="F2626" s="48">
        <v>5.416666666666667</v>
      </c>
      <c r="G2626" s="49">
        <v>72532</v>
      </c>
      <c r="H2626" t="s">
        <v>249</v>
      </c>
      <c r="I2626">
        <v>0</v>
      </c>
      <c r="J2626">
        <v>0</v>
      </c>
      <c r="K2626" t="s">
        <v>241</v>
      </c>
      <c r="L2626" t="s">
        <v>1535</v>
      </c>
      <c r="M2626" t="s">
        <v>1535</v>
      </c>
      <c r="N2626" t="s">
        <v>254</v>
      </c>
      <c r="O2626" t="s">
        <v>568</v>
      </c>
    </row>
    <row r="2627" spans="1:15" x14ac:dyDescent="0.3">
      <c r="A2627" t="s">
        <v>2831</v>
      </c>
      <c r="B2627" t="s">
        <v>2831</v>
      </c>
      <c r="C2627" t="s">
        <v>9971</v>
      </c>
      <c r="D2627" s="47" t="s">
        <v>5489</v>
      </c>
      <c r="E2627" s="47">
        <v>43008.362704317129</v>
      </c>
      <c r="F2627" s="48">
        <v>5.416666666666667</v>
      </c>
      <c r="G2627" s="49">
        <v>133755</v>
      </c>
      <c r="H2627" t="s">
        <v>249</v>
      </c>
      <c r="I2627">
        <v>0</v>
      </c>
      <c r="J2627">
        <v>0</v>
      </c>
      <c r="K2627" t="s">
        <v>246</v>
      </c>
      <c r="L2627" t="s">
        <v>1535</v>
      </c>
      <c r="M2627" t="s">
        <v>1535</v>
      </c>
      <c r="N2627" t="s">
        <v>254</v>
      </c>
      <c r="O2627" t="s">
        <v>568</v>
      </c>
    </row>
    <row r="2628" spans="1:15" x14ac:dyDescent="0.3">
      <c r="A2628" t="s">
        <v>2831</v>
      </c>
      <c r="B2628" t="s">
        <v>2831</v>
      </c>
      <c r="C2628" t="s">
        <v>4397</v>
      </c>
      <c r="D2628" s="47" t="s">
        <v>4383</v>
      </c>
      <c r="E2628" s="47">
        <v>43005.709608368059</v>
      </c>
      <c r="F2628" s="48">
        <v>5.416666666666667</v>
      </c>
      <c r="G2628" s="49">
        <v>77165</v>
      </c>
      <c r="H2628" t="s">
        <v>238</v>
      </c>
      <c r="I2628">
        <v>0</v>
      </c>
      <c r="J2628">
        <v>0</v>
      </c>
      <c r="K2628" t="s">
        <v>242</v>
      </c>
      <c r="L2628" t="s">
        <v>2160</v>
      </c>
      <c r="M2628" t="s">
        <v>2925</v>
      </c>
      <c r="N2628" t="s">
        <v>254</v>
      </c>
      <c r="O2628" t="s">
        <v>568</v>
      </c>
    </row>
    <row r="2629" spans="1:15" x14ac:dyDescent="0.3">
      <c r="A2629" t="s">
        <v>2831</v>
      </c>
      <c r="B2629" t="s">
        <v>2831</v>
      </c>
      <c r="C2629" t="s">
        <v>3527</v>
      </c>
      <c r="D2629" s="47" t="s">
        <v>3389</v>
      </c>
      <c r="E2629" s="47">
        <v>43001.50016747685</v>
      </c>
      <c r="F2629" s="48">
        <v>5.416666666666667</v>
      </c>
      <c r="G2629" s="49">
        <v>37174</v>
      </c>
      <c r="H2629" t="s">
        <v>238</v>
      </c>
      <c r="I2629">
        <v>0</v>
      </c>
      <c r="J2629">
        <v>0</v>
      </c>
      <c r="K2629" t="s">
        <v>246</v>
      </c>
      <c r="L2629" t="s">
        <v>2186</v>
      </c>
      <c r="M2629" t="s">
        <v>3528</v>
      </c>
      <c r="N2629" t="s">
        <v>254</v>
      </c>
      <c r="O2629" t="s">
        <v>568</v>
      </c>
    </row>
    <row r="2630" spans="1:15" x14ac:dyDescent="0.3">
      <c r="A2630" t="s">
        <v>2831</v>
      </c>
      <c r="B2630" t="s">
        <v>2831</v>
      </c>
      <c r="C2630" t="s">
        <v>10565</v>
      </c>
      <c r="D2630" s="47" t="s">
        <v>5870</v>
      </c>
      <c r="E2630" s="47">
        <v>42993.498533067126</v>
      </c>
      <c r="F2630" s="48">
        <v>5.416666666666667</v>
      </c>
      <c r="G2630" s="49">
        <v>79519</v>
      </c>
      <c r="H2630" t="s">
        <v>238</v>
      </c>
      <c r="I2630">
        <v>0</v>
      </c>
      <c r="J2630">
        <v>0</v>
      </c>
      <c r="K2630" t="s">
        <v>246</v>
      </c>
      <c r="L2630" t="s">
        <v>2186</v>
      </c>
      <c r="M2630" t="s">
        <v>10566</v>
      </c>
      <c r="N2630" t="s">
        <v>254</v>
      </c>
      <c r="O2630" t="s">
        <v>568</v>
      </c>
    </row>
    <row r="2631" spans="1:15" x14ac:dyDescent="0.3">
      <c r="A2631" t="s">
        <v>2831</v>
      </c>
      <c r="B2631" t="s">
        <v>2831</v>
      </c>
      <c r="C2631" t="s">
        <v>10616</v>
      </c>
      <c r="D2631" s="47" t="s">
        <v>5455</v>
      </c>
      <c r="E2631" s="47">
        <v>43003.705916087965</v>
      </c>
      <c r="F2631" s="48">
        <v>5.416666666666667</v>
      </c>
      <c r="G2631" s="49">
        <v>54922</v>
      </c>
      <c r="H2631" t="s">
        <v>238</v>
      </c>
      <c r="I2631">
        <v>0</v>
      </c>
      <c r="J2631">
        <v>0</v>
      </c>
      <c r="K2631" t="s">
        <v>241</v>
      </c>
      <c r="L2631" t="s">
        <v>2186</v>
      </c>
      <c r="M2631" t="s">
        <v>10617</v>
      </c>
      <c r="N2631" t="s">
        <v>254</v>
      </c>
      <c r="O2631" t="s">
        <v>568</v>
      </c>
    </row>
    <row r="2632" spans="1:15" x14ac:dyDescent="0.3">
      <c r="A2632" t="s">
        <v>2831</v>
      </c>
      <c r="B2632" t="s">
        <v>2831</v>
      </c>
      <c r="C2632" t="s">
        <v>5777</v>
      </c>
      <c r="D2632" s="47" t="s">
        <v>5778</v>
      </c>
      <c r="E2632" s="47">
        <v>42962.704938425923</v>
      </c>
      <c r="F2632" s="48">
        <v>5.5</v>
      </c>
      <c r="G2632" s="49">
        <v>63178</v>
      </c>
      <c r="H2632" t="s">
        <v>238</v>
      </c>
      <c r="I2632">
        <v>0</v>
      </c>
      <c r="J2632">
        <v>0</v>
      </c>
      <c r="K2632" t="s">
        <v>246</v>
      </c>
      <c r="L2632" t="s">
        <v>2186</v>
      </c>
      <c r="M2632" t="s">
        <v>5779</v>
      </c>
      <c r="N2632" t="s">
        <v>254</v>
      </c>
      <c r="O2632" t="s">
        <v>568</v>
      </c>
    </row>
    <row r="2633" spans="1:15" x14ac:dyDescent="0.3">
      <c r="A2633" t="s">
        <v>2831</v>
      </c>
      <c r="B2633" t="s">
        <v>2831</v>
      </c>
      <c r="C2633" t="s">
        <v>5916</v>
      </c>
      <c r="D2633" s="47" t="s">
        <v>5659</v>
      </c>
      <c r="E2633" s="47">
        <v>42978.868129166665</v>
      </c>
      <c r="F2633" s="48">
        <v>5.5</v>
      </c>
      <c r="G2633" s="49">
        <v>140232</v>
      </c>
      <c r="H2633" t="s">
        <v>249</v>
      </c>
      <c r="I2633">
        <v>0</v>
      </c>
      <c r="J2633">
        <v>0</v>
      </c>
      <c r="K2633" t="s">
        <v>241</v>
      </c>
      <c r="L2633" t="s">
        <v>2186</v>
      </c>
      <c r="M2633" t="s">
        <v>5917</v>
      </c>
      <c r="N2633" t="s">
        <v>254</v>
      </c>
      <c r="O2633" t="s">
        <v>568</v>
      </c>
    </row>
    <row r="2634" spans="1:15" x14ac:dyDescent="0.3">
      <c r="A2634" t="s">
        <v>2831</v>
      </c>
      <c r="B2634" t="s">
        <v>2831</v>
      </c>
      <c r="C2634" t="s">
        <v>6032</v>
      </c>
      <c r="D2634" s="47" t="s">
        <v>2490</v>
      </c>
      <c r="E2634" s="47">
        <v>42965.691170370374</v>
      </c>
      <c r="F2634" s="48">
        <v>5.5</v>
      </c>
      <c r="G2634" s="49">
        <v>90983</v>
      </c>
      <c r="H2634" t="s">
        <v>238</v>
      </c>
      <c r="I2634">
        <v>0</v>
      </c>
      <c r="J2634">
        <v>0</v>
      </c>
      <c r="K2634" t="s">
        <v>246</v>
      </c>
      <c r="L2634" t="s">
        <v>2160</v>
      </c>
      <c r="M2634" t="s">
        <v>6033</v>
      </c>
      <c r="N2634" t="s">
        <v>254</v>
      </c>
      <c r="O2634" t="s">
        <v>568</v>
      </c>
    </row>
    <row r="2635" spans="1:15" x14ac:dyDescent="0.3">
      <c r="A2635" t="s">
        <v>2831</v>
      </c>
      <c r="B2635" t="s">
        <v>2831</v>
      </c>
      <c r="C2635" t="s">
        <v>3750</v>
      </c>
      <c r="D2635" s="47" t="s">
        <v>3375</v>
      </c>
      <c r="E2635" s="47">
        <v>42951.689354594906</v>
      </c>
      <c r="F2635" s="48">
        <v>5.5</v>
      </c>
      <c r="G2635" s="49">
        <v>49459</v>
      </c>
      <c r="H2635" t="s">
        <v>238</v>
      </c>
      <c r="I2635">
        <v>0</v>
      </c>
      <c r="J2635">
        <v>0</v>
      </c>
      <c r="K2635" t="s">
        <v>246</v>
      </c>
      <c r="L2635" t="s">
        <v>2186</v>
      </c>
      <c r="M2635" t="s">
        <v>3752</v>
      </c>
      <c r="N2635" t="s">
        <v>254</v>
      </c>
      <c r="O2635" t="s">
        <v>568</v>
      </c>
    </row>
    <row r="2636" spans="1:15" x14ac:dyDescent="0.3">
      <c r="A2636" t="s">
        <v>2831</v>
      </c>
      <c r="B2636" t="s">
        <v>2831</v>
      </c>
      <c r="C2636" t="s">
        <v>6523</v>
      </c>
      <c r="D2636" s="47" t="s">
        <v>5556</v>
      </c>
      <c r="E2636" s="47">
        <v>42964.694105555558</v>
      </c>
      <c r="F2636" s="48">
        <v>5.5</v>
      </c>
      <c r="G2636" s="49">
        <v>64318</v>
      </c>
      <c r="H2636" t="s">
        <v>238</v>
      </c>
      <c r="I2636">
        <v>0</v>
      </c>
      <c r="J2636">
        <v>0</v>
      </c>
      <c r="K2636" t="s">
        <v>242</v>
      </c>
      <c r="L2636" t="s">
        <v>2186</v>
      </c>
      <c r="M2636" t="s">
        <v>6524</v>
      </c>
      <c r="N2636" t="s">
        <v>254</v>
      </c>
      <c r="O2636" t="s">
        <v>568</v>
      </c>
    </row>
    <row r="2637" spans="1:15" x14ac:dyDescent="0.3">
      <c r="A2637" t="s">
        <v>2831</v>
      </c>
      <c r="B2637" t="s">
        <v>2831</v>
      </c>
      <c r="C2637" t="s">
        <v>7059</v>
      </c>
      <c r="D2637" s="47" t="s">
        <v>2698</v>
      </c>
      <c r="E2637" s="47">
        <v>42970.735074537035</v>
      </c>
      <c r="F2637" s="48">
        <v>5.5</v>
      </c>
      <c r="G2637" s="49">
        <v>57083</v>
      </c>
      <c r="H2637" t="s">
        <v>249</v>
      </c>
      <c r="I2637">
        <v>0</v>
      </c>
      <c r="J2637">
        <v>0</v>
      </c>
      <c r="K2637" t="s">
        <v>246</v>
      </c>
      <c r="L2637" t="s">
        <v>2160</v>
      </c>
      <c r="M2637" t="s">
        <v>7060</v>
      </c>
      <c r="N2637" t="s">
        <v>254</v>
      </c>
      <c r="O2637" t="s">
        <v>568</v>
      </c>
    </row>
    <row r="2638" spans="1:15" x14ac:dyDescent="0.3">
      <c r="A2638" t="s">
        <v>2831</v>
      </c>
      <c r="B2638" t="s">
        <v>2831</v>
      </c>
      <c r="C2638" t="s">
        <v>7257</v>
      </c>
      <c r="D2638" s="47" t="s">
        <v>6575</v>
      </c>
      <c r="E2638" s="47">
        <v>42978.756320173612</v>
      </c>
      <c r="F2638" s="48">
        <v>5.5</v>
      </c>
      <c r="G2638" s="49">
        <v>63178</v>
      </c>
      <c r="H2638" t="s">
        <v>238</v>
      </c>
      <c r="I2638">
        <v>0</v>
      </c>
      <c r="J2638">
        <v>0</v>
      </c>
      <c r="K2638" t="s">
        <v>241</v>
      </c>
      <c r="L2638" t="s">
        <v>2186</v>
      </c>
      <c r="M2638" t="s">
        <v>7258</v>
      </c>
      <c r="N2638" t="s">
        <v>254</v>
      </c>
      <c r="O2638" t="s">
        <v>568</v>
      </c>
    </row>
    <row r="2639" spans="1:15" x14ac:dyDescent="0.3">
      <c r="A2639" t="s">
        <v>2831</v>
      </c>
      <c r="B2639" t="s">
        <v>2831</v>
      </c>
      <c r="C2639" t="s">
        <v>7318</v>
      </c>
      <c r="D2639" s="47" t="s">
        <v>5945</v>
      </c>
      <c r="E2639" s="47">
        <v>42957.698104166666</v>
      </c>
      <c r="F2639" s="48">
        <v>5.5</v>
      </c>
      <c r="G2639" s="49">
        <v>112044</v>
      </c>
      <c r="H2639" t="s">
        <v>238</v>
      </c>
      <c r="I2639">
        <v>0</v>
      </c>
      <c r="J2639">
        <v>0</v>
      </c>
      <c r="K2639" t="s">
        <v>242</v>
      </c>
      <c r="L2639" t="s">
        <v>2186</v>
      </c>
      <c r="M2639" t="s">
        <v>7319</v>
      </c>
      <c r="N2639" t="s">
        <v>254</v>
      </c>
      <c r="O2639" t="s">
        <v>568</v>
      </c>
    </row>
    <row r="2640" spans="1:15" x14ac:dyDescent="0.3">
      <c r="A2640" t="s">
        <v>2831</v>
      </c>
      <c r="B2640" t="s">
        <v>2831</v>
      </c>
      <c r="C2640" t="s">
        <v>4837</v>
      </c>
      <c r="D2640" s="47" t="s">
        <v>2633</v>
      </c>
      <c r="E2640" s="47">
        <v>42976.666153240738</v>
      </c>
      <c r="F2640" s="48">
        <v>5.5</v>
      </c>
      <c r="G2640" s="49">
        <v>61021</v>
      </c>
      <c r="H2640" t="s">
        <v>238</v>
      </c>
      <c r="I2640">
        <v>0</v>
      </c>
      <c r="J2640">
        <v>0</v>
      </c>
      <c r="K2640" t="s">
        <v>236</v>
      </c>
      <c r="L2640" t="s">
        <v>2160</v>
      </c>
      <c r="M2640" t="s">
        <v>4838</v>
      </c>
      <c r="N2640" t="s">
        <v>254</v>
      </c>
      <c r="O2640" t="s">
        <v>568</v>
      </c>
    </row>
    <row r="2641" spans="1:15" x14ac:dyDescent="0.3">
      <c r="A2641" t="s">
        <v>2831</v>
      </c>
      <c r="B2641" t="s">
        <v>2831</v>
      </c>
      <c r="C2641" t="s">
        <v>7434</v>
      </c>
      <c r="D2641" s="47" t="s">
        <v>2674</v>
      </c>
      <c r="E2641" s="47">
        <v>42951.689498414351</v>
      </c>
      <c r="F2641" s="48">
        <v>5.5</v>
      </c>
      <c r="G2641" s="49">
        <v>43993</v>
      </c>
      <c r="H2641" t="s">
        <v>238</v>
      </c>
      <c r="I2641">
        <v>0</v>
      </c>
      <c r="J2641">
        <v>0</v>
      </c>
      <c r="K2641" t="s">
        <v>236</v>
      </c>
      <c r="L2641" t="s">
        <v>2173</v>
      </c>
      <c r="M2641" t="s">
        <v>7435</v>
      </c>
      <c r="N2641" t="s">
        <v>254</v>
      </c>
      <c r="O2641" t="s">
        <v>568</v>
      </c>
    </row>
    <row r="2642" spans="1:15" x14ac:dyDescent="0.3">
      <c r="A2642" t="s">
        <v>2831</v>
      </c>
      <c r="B2642" t="s">
        <v>2831</v>
      </c>
      <c r="C2642" t="s">
        <v>7828</v>
      </c>
      <c r="D2642" s="47" t="s">
        <v>2678</v>
      </c>
      <c r="E2642" s="47">
        <v>42952.457193252318</v>
      </c>
      <c r="F2642" s="48">
        <v>5.5</v>
      </c>
      <c r="G2642" s="49">
        <v>116903</v>
      </c>
      <c r="H2642" t="s">
        <v>249</v>
      </c>
      <c r="I2642">
        <v>0</v>
      </c>
      <c r="J2642">
        <v>0</v>
      </c>
      <c r="K2642" t="s">
        <v>242</v>
      </c>
      <c r="L2642" t="s">
        <v>2173</v>
      </c>
      <c r="M2642" t="s">
        <v>7829</v>
      </c>
      <c r="N2642" t="s">
        <v>254</v>
      </c>
      <c r="O2642" t="s">
        <v>568</v>
      </c>
    </row>
    <row r="2643" spans="1:15" x14ac:dyDescent="0.3">
      <c r="A2643" t="s">
        <v>2831</v>
      </c>
      <c r="B2643" t="s">
        <v>2831</v>
      </c>
      <c r="C2643" t="s">
        <v>8065</v>
      </c>
      <c r="D2643" s="47" t="s">
        <v>2506</v>
      </c>
      <c r="E2643" s="47">
        <v>42977.71454872685</v>
      </c>
      <c r="F2643" s="48">
        <v>5.5</v>
      </c>
      <c r="G2643" s="49">
        <v>46375</v>
      </c>
      <c r="H2643" t="s">
        <v>238</v>
      </c>
      <c r="I2643">
        <v>0</v>
      </c>
      <c r="J2643">
        <v>0</v>
      </c>
      <c r="K2643" t="s">
        <v>242</v>
      </c>
      <c r="L2643" t="s">
        <v>2176</v>
      </c>
      <c r="M2643" t="s">
        <v>8066</v>
      </c>
      <c r="N2643" t="s">
        <v>254</v>
      </c>
      <c r="O2643" t="s">
        <v>568</v>
      </c>
    </row>
    <row r="2644" spans="1:15" x14ac:dyDescent="0.3">
      <c r="A2644" t="s">
        <v>2831</v>
      </c>
      <c r="B2644" t="s">
        <v>2831</v>
      </c>
      <c r="C2644" t="s">
        <v>8331</v>
      </c>
      <c r="D2644" s="47" t="s">
        <v>6290</v>
      </c>
      <c r="E2644" s="47">
        <v>42955.709488854169</v>
      </c>
      <c r="F2644" s="48">
        <v>5.5</v>
      </c>
      <c r="G2644" s="49">
        <v>112471</v>
      </c>
      <c r="H2644" t="s">
        <v>238</v>
      </c>
      <c r="I2644">
        <v>0</v>
      </c>
      <c r="J2644">
        <v>0</v>
      </c>
      <c r="K2644" t="s">
        <v>242</v>
      </c>
      <c r="L2644" t="s">
        <v>2186</v>
      </c>
      <c r="M2644" t="s">
        <v>8332</v>
      </c>
      <c r="N2644" t="s">
        <v>254</v>
      </c>
      <c r="O2644" t="s">
        <v>568</v>
      </c>
    </row>
    <row r="2645" spans="1:15" x14ac:dyDescent="0.3">
      <c r="A2645" t="s">
        <v>2831</v>
      </c>
      <c r="B2645" t="s">
        <v>2831</v>
      </c>
      <c r="C2645" t="s">
        <v>4948</v>
      </c>
      <c r="D2645" s="47" t="s">
        <v>2621</v>
      </c>
      <c r="E2645" s="47">
        <v>42951.690212384259</v>
      </c>
      <c r="F2645" s="48">
        <v>5.5</v>
      </c>
      <c r="G2645" s="49">
        <v>92102</v>
      </c>
      <c r="H2645" t="s">
        <v>238</v>
      </c>
      <c r="I2645">
        <v>0</v>
      </c>
      <c r="J2645">
        <v>0</v>
      </c>
      <c r="K2645" t="s">
        <v>236</v>
      </c>
      <c r="L2645" t="s">
        <v>2160</v>
      </c>
      <c r="M2645" t="s">
        <v>4949</v>
      </c>
      <c r="N2645" t="s">
        <v>254</v>
      </c>
      <c r="O2645" t="s">
        <v>568</v>
      </c>
    </row>
    <row r="2646" spans="1:15" x14ac:dyDescent="0.3">
      <c r="A2646" t="s">
        <v>2831</v>
      </c>
      <c r="B2646" t="s">
        <v>2831</v>
      </c>
      <c r="C2646" t="s">
        <v>8681</v>
      </c>
      <c r="D2646" s="47" t="s">
        <v>6763</v>
      </c>
      <c r="E2646" s="47">
        <v>42956.682737037037</v>
      </c>
      <c r="F2646" s="48">
        <v>5.5</v>
      </c>
      <c r="G2646" s="49">
        <v>90664</v>
      </c>
      <c r="H2646" t="s">
        <v>238</v>
      </c>
      <c r="I2646">
        <v>0</v>
      </c>
      <c r="J2646">
        <v>0</v>
      </c>
      <c r="K2646" t="s">
        <v>241</v>
      </c>
      <c r="L2646" t="s">
        <v>2160</v>
      </c>
      <c r="M2646" t="s">
        <v>8682</v>
      </c>
      <c r="N2646" t="s">
        <v>254</v>
      </c>
      <c r="O2646" t="s">
        <v>568</v>
      </c>
    </row>
    <row r="2647" spans="1:15" x14ac:dyDescent="0.3">
      <c r="A2647" t="s">
        <v>2831</v>
      </c>
      <c r="B2647" t="s">
        <v>2831</v>
      </c>
      <c r="C2647" t="s">
        <v>8854</v>
      </c>
      <c r="D2647" s="47" t="s">
        <v>6290</v>
      </c>
      <c r="E2647" s="47">
        <v>42948.699699108794</v>
      </c>
      <c r="F2647" s="48">
        <v>5.5</v>
      </c>
      <c r="G2647" s="49">
        <v>104595</v>
      </c>
      <c r="H2647" t="s">
        <v>238</v>
      </c>
      <c r="I2647">
        <v>0</v>
      </c>
      <c r="J2647">
        <v>0</v>
      </c>
      <c r="K2647" t="s">
        <v>242</v>
      </c>
      <c r="L2647" t="s">
        <v>2186</v>
      </c>
      <c r="M2647" t="s">
        <v>8855</v>
      </c>
      <c r="N2647" t="s">
        <v>254</v>
      </c>
      <c r="O2647" t="s">
        <v>568</v>
      </c>
    </row>
    <row r="2648" spans="1:15" x14ac:dyDescent="0.3">
      <c r="A2648" t="s">
        <v>2831</v>
      </c>
      <c r="B2648" t="s">
        <v>2831</v>
      </c>
      <c r="C2648" t="s">
        <v>9373</v>
      </c>
      <c r="D2648" s="47" t="s">
        <v>6394</v>
      </c>
      <c r="E2648" s="47">
        <v>42972.712430439817</v>
      </c>
      <c r="F2648" s="48">
        <v>5.5</v>
      </c>
      <c r="G2648" s="49">
        <v>31599</v>
      </c>
      <c r="H2648" t="s">
        <v>238</v>
      </c>
      <c r="I2648">
        <v>0</v>
      </c>
      <c r="J2648">
        <v>0</v>
      </c>
      <c r="K2648" t="s">
        <v>246</v>
      </c>
      <c r="L2648" t="s">
        <v>2186</v>
      </c>
      <c r="M2648" t="s">
        <v>9374</v>
      </c>
      <c r="N2648" t="s">
        <v>254</v>
      </c>
      <c r="O2648" t="s">
        <v>568</v>
      </c>
    </row>
    <row r="2649" spans="1:15" x14ac:dyDescent="0.3">
      <c r="A2649" t="s">
        <v>2831</v>
      </c>
      <c r="B2649" t="s">
        <v>2831</v>
      </c>
      <c r="C2649" t="s">
        <v>4407</v>
      </c>
      <c r="D2649" s="47" t="s">
        <v>4331</v>
      </c>
      <c r="E2649" s="47">
        <v>42951.689635879629</v>
      </c>
      <c r="F2649" s="48">
        <v>5.5</v>
      </c>
      <c r="G2649" s="49">
        <v>95324</v>
      </c>
      <c r="H2649" t="s">
        <v>238</v>
      </c>
      <c r="I2649">
        <v>0</v>
      </c>
      <c r="J2649">
        <v>0</v>
      </c>
      <c r="K2649" t="s">
        <v>236</v>
      </c>
      <c r="L2649" t="s">
        <v>2160</v>
      </c>
      <c r="M2649" t="s">
        <v>4408</v>
      </c>
      <c r="N2649" t="s">
        <v>254</v>
      </c>
      <c r="O2649" t="s">
        <v>568</v>
      </c>
    </row>
    <row r="2650" spans="1:15" x14ac:dyDescent="0.3">
      <c r="A2650" t="s">
        <v>2831</v>
      </c>
      <c r="B2650" t="s">
        <v>2831</v>
      </c>
      <c r="C2650" t="s">
        <v>9486</v>
      </c>
      <c r="D2650" s="47" t="s">
        <v>6588</v>
      </c>
      <c r="E2650" s="47">
        <v>42978.880483946756</v>
      </c>
      <c r="F2650" s="48">
        <v>5.5</v>
      </c>
      <c r="G2650" s="49">
        <v>96843</v>
      </c>
      <c r="H2650" t="s">
        <v>249</v>
      </c>
      <c r="I2650">
        <v>0</v>
      </c>
      <c r="J2650">
        <v>0</v>
      </c>
      <c r="K2650" t="s">
        <v>242</v>
      </c>
      <c r="L2650" t="s">
        <v>2186</v>
      </c>
      <c r="M2650" t="s">
        <v>9487</v>
      </c>
      <c r="N2650" t="s">
        <v>254</v>
      </c>
      <c r="O2650" t="s">
        <v>568</v>
      </c>
    </row>
    <row r="2651" spans="1:15" x14ac:dyDescent="0.3">
      <c r="A2651" t="s">
        <v>2831</v>
      </c>
      <c r="B2651" t="s">
        <v>2831</v>
      </c>
      <c r="C2651" t="s">
        <v>5117</v>
      </c>
      <c r="D2651" s="47" t="s">
        <v>2673</v>
      </c>
      <c r="E2651" s="47">
        <v>42954.692172997682</v>
      </c>
      <c r="F2651" s="48">
        <v>5.5</v>
      </c>
      <c r="G2651" s="49">
        <v>22266</v>
      </c>
      <c r="H2651" t="s">
        <v>238</v>
      </c>
      <c r="I2651">
        <v>0</v>
      </c>
      <c r="J2651">
        <v>0</v>
      </c>
      <c r="K2651" t="s">
        <v>241</v>
      </c>
      <c r="L2651" t="s">
        <v>2160</v>
      </c>
      <c r="M2651" t="s">
        <v>5118</v>
      </c>
      <c r="N2651" t="s">
        <v>254</v>
      </c>
      <c r="O2651" t="s">
        <v>568</v>
      </c>
    </row>
    <row r="2652" spans="1:15" x14ac:dyDescent="0.3">
      <c r="A2652" t="s">
        <v>2831</v>
      </c>
      <c r="B2652" t="s">
        <v>2831</v>
      </c>
      <c r="C2652" t="s">
        <v>9879</v>
      </c>
      <c r="D2652" s="47" t="s">
        <v>5978</v>
      </c>
      <c r="E2652" s="47">
        <v>42975.718642673608</v>
      </c>
      <c r="F2652" s="48">
        <v>5.5</v>
      </c>
      <c r="G2652" s="49">
        <v>278322</v>
      </c>
      <c r="H2652" t="s">
        <v>249</v>
      </c>
      <c r="I2652">
        <v>0</v>
      </c>
      <c r="J2652">
        <v>0</v>
      </c>
      <c r="K2652" t="s">
        <v>242</v>
      </c>
      <c r="L2652" t="s">
        <v>2160</v>
      </c>
      <c r="M2652" t="s">
        <v>9880</v>
      </c>
      <c r="N2652" t="s">
        <v>254</v>
      </c>
      <c r="O2652" t="s">
        <v>568</v>
      </c>
    </row>
    <row r="2653" spans="1:15" x14ac:dyDescent="0.3">
      <c r="A2653" t="s">
        <v>2831</v>
      </c>
      <c r="B2653" t="s">
        <v>2831</v>
      </c>
      <c r="C2653" t="s">
        <v>9899</v>
      </c>
      <c r="D2653" s="47" t="s">
        <v>5602</v>
      </c>
      <c r="E2653" s="47">
        <v>42951.689123842596</v>
      </c>
      <c r="F2653" s="48">
        <v>5.5</v>
      </c>
      <c r="G2653" s="49">
        <v>29668</v>
      </c>
      <c r="H2653" t="s">
        <v>238</v>
      </c>
      <c r="I2653">
        <v>0</v>
      </c>
      <c r="J2653">
        <v>0</v>
      </c>
      <c r="K2653" t="s">
        <v>236</v>
      </c>
      <c r="L2653" t="s">
        <v>2186</v>
      </c>
      <c r="M2653" t="s">
        <v>9900</v>
      </c>
      <c r="N2653" t="s">
        <v>254</v>
      </c>
      <c r="O2653" t="s">
        <v>568</v>
      </c>
    </row>
    <row r="2654" spans="1:15" x14ac:dyDescent="0.3">
      <c r="A2654" t="s">
        <v>2831</v>
      </c>
      <c r="B2654" t="s">
        <v>2831</v>
      </c>
      <c r="C2654" t="s">
        <v>4380</v>
      </c>
      <c r="D2654" s="47" t="s">
        <v>4362</v>
      </c>
      <c r="E2654" s="47">
        <v>42956.683007025465</v>
      </c>
      <c r="F2654" s="48">
        <v>5.5</v>
      </c>
      <c r="G2654" s="49">
        <v>48334</v>
      </c>
      <c r="H2654" t="s">
        <v>238</v>
      </c>
      <c r="I2654">
        <v>0</v>
      </c>
      <c r="J2654">
        <v>0</v>
      </c>
      <c r="K2654" t="s">
        <v>242</v>
      </c>
      <c r="L2654" t="s">
        <v>2160</v>
      </c>
      <c r="M2654" t="s">
        <v>4381</v>
      </c>
      <c r="N2654" t="s">
        <v>254</v>
      </c>
      <c r="O2654" t="s">
        <v>568</v>
      </c>
    </row>
    <row r="2655" spans="1:15" x14ac:dyDescent="0.3">
      <c r="A2655" t="s">
        <v>2831</v>
      </c>
      <c r="B2655" t="s">
        <v>2831</v>
      </c>
      <c r="C2655" t="s">
        <v>9987</v>
      </c>
      <c r="D2655" s="47" t="s">
        <v>5587</v>
      </c>
      <c r="E2655" s="47">
        <v>42951.690366863426</v>
      </c>
      <c r="F2655" s="48">
        <v>5.5</v>
      </c>
      <c r="G2655" s="49">
        <v>81289</v>
      </c>
      <c r="H2655" t="s">
        <v>238</v>
      </c>
      <c r="I2655">
        <v>1</v>
      </c>
      <c r="J2655">
        <v>556.41999999999996</v>
      </c>
      <c r="K2655" t="s">
        <v>241</v>
      </c>
      <c r="L2655" t="s">
        <v>1535</v>
      </c>
      <c r="M2655" t="s">
        <v>1535</v>
      </c>
      <c r="N2655" t="s">
        <v>254</v>
      </c>
      <c r="O2655" t="s">
        <v>568</v>
      </c>
    </row>
    <row r="2656" spans="1:15" x14ac:dyDescent="0.3">
      <c r="A2656" t="s">
        <v>2831</v>
      </c>
      <c r="B2656" t="s">
        <v>2831</v>
      </c>
      <c r="C2656" t="s">
        <v>4622</v>
      </c>
      <c r="D2656" s="47" t="s">
        <v>4449</v>
      </c>
      <c r="E2656" s="47">
        <v>42962.704767858799</v>
      </c>
      <c r="F2656" s="48">
        <v>5.5</v>
      </c>
      <c r="G2656" s="49">
        <v>65325</v>
      </c>
      <c r="H2656" t="s">
        <v>238</v>
      </c>
      <c r="I2656">
        <v>0</v>
      </c>
      <c r="J2656">
        <v>0</v>
      </c>
      <c r="K2656" t="s">
        <v>246</v>
      </c>
      <c r="L2656" t="s">
        <v>2173</v>
      </c>
      <c r="M2656" t="s">
        <v>4623</v>
      </c>
      <c r="N2656" t="s">
        <v>254</v>
      </c>
      <c r="O2656" t="s">
        <v>568</v>
      </c>
    </row>
    <row r="2657" spans="1:15" x14ac:dyDescent="0.3">
      <c r="A2657" t="s">
        <v>2831</v>
      </c>
      <c r="B2657" t="s">
        <v>2831</v>
      </c>
      <c r="C2657" t="s">
        <v>10352</v>
      </c>
      <c r="D2657" s="47" t="s">
        <v>2628</v>
      </c>
      <c r="E2657" s="47">
        <v>42976.708811261575</v>
      </c>
      <c r="F2657" s="48">
        <v>5.5</v>
      </c>
      <c r="G2657" s="49">
        <v>66125</v>
      </c>
      <c r="H2657" t="s">
        <v>249</v>
      </c>
      <c r="I2657">
        <v>0</v>
      </c>
      <c r="J2657">
        <v>0</v>
      </c>
      <c r="K2657" t="s">
        <v>242</v>
      </c>
      <c r="L2657" t="s">
        <v>2160</v>
      </c>
      <c r="M2657" t="s">
        <v>10353</v>
      </c>
      <c r="N2657" t="s">
        <v>254</v>
      </c>
      <c r="O2657" t="s">
        <v>568</v>
      </c>
    </row>
    <row r="2658" spans="1:15" x14ac:dyDescent="0.3">
      <c r="A2658" t="s">
        <v>2831</v>
      </c>
      <c r="B2658" t="s">
        <v>2831</v>
      </c>
      <c r="C2658" t="s">
        <v>10485</v>
      </c>
      <c r="D2658" s="47" t="s">
        <v>6588</v>
      </c>
      <c r="E2658" s="47">
        <v>42951.690506168983</v>
      </c>
      <c r="F2658" s="48">
        <v>5.5</v>
      </c>
      <c r="G2658" s="49">
        <v>79206</v>
      </c>
      <c r="H2658" t="s">
        <v>238</v>
      </c>
      <c r="I2658">
        <v>0</v>
      </c>
      <c r="J2658">
        <v>0</v>
      </c>
      <c r="K2658" t="s">
        <v>236</v>
      </c>
      <c r="L2658" t="s">
        <v>2186</v>
      </c>
      <c r="M2658" t="s">
        <v>10486</v>
      </c>
      <c r="N2658" t="s">
        <v>254</v>
      </c>
      <c r="O2658" t="s">
        <v>568</v>
      </c>
    </row>
    <row r="2659" spans="1:15" x14ac:dyDescent="0.3">
      <c r="A2659" t="s">
        <v>2831</v>
      </c>
      <c r="B2659" t="s">
        <v>2831</v>
      </c>
      <c r="C2659" t="s">
        <v>5163</v>
      </c>
      <c r="D2659" s="47" t="s">
        <v>2622</v>
      </c>
      <c r="E2659" s="47">
        <v>42952.488161458336</v>
      </c>
      <c r="F2659" s="48">
        <v>5.5</v>
      </c>
      <c r="G2659" s="49">
        <v>75232</v>
      </c>
      <c r="H2659" t="s">
        <v>238</v>
      </c>
      <c r="I2659">
        <v>0</v>
      </c>
      <c r="J2659">
        <v>0</v>
      </c>
      <c r="K2659" t="s">
        <v>242</v>
      </c>
      <c r="L2659" t="s">
        <v>2173</v>
      </c>
      <c r="M2659" t="s">
        <v>5164</v>
      </c>
      <c r="N2659" t="s">
        <v>254</v>
      </c>
      <c r="O2659" t="s">
        <v>568</v>
      </c>
    </row>
    <row r="2660" spans="1:15" x14ac:dyDescent="0.3">
      <c r="A2660" t="s">
        <v>2831</v>
      </c>
      <c r="B2660" t="s">
        <v>2831</v>
      </c>
      <c r="C2660" t="s">
        <v>5454</v>
      </c>
      <c r="D2660" s="47" t="s">
        <v>5455</v>
      </c>
      <c r="E2660" s="47">
        <v>42933.737321909721</v>
      </c>
      <c r="F2660" s="48">
        <v>5.583333333333333</v>
      </c>
      <c r="G2660" s="49">
        <v>143820</v>
      </c>
      <c r="H2660" t="s">
        <v>238</v>
      </c>
      <c r="I2660">
        <v>0</v>
      </c>
      <c r="J2660">
        <v>0</v>
      </c>
      <c r="K2660" t="s">
        <v>242</v>
      </c>
      <c r="L2660" t="s">
        <v>2186</v>
      </c>
      <c r="M2660" t="s">
        <v>5456</v>
      </c>
      <c r="N2660" t="s">
        <v>254</v>
      </c>
      <c r="O2660" t="s">
        <v>568</v>
      </c>
    </row>
    <row r="2661" spans="1:15" x14ac:dyDescent="0.3">
      <c r="A2661" t="s">
        <v>2831</v>
      </c>
      <c r="B2661" t="s">
        <v>2831</v>
      </c>
      <c r="C2661" t="s">
        <v>5545</v>
      </c>
      <c r="D2661" s="47" t="s">
        <v>5546</v>
      </c>
      <c r="E2661" s="47">
        <v>42922.705316203705</v>
      </c>
      <c r="F2661" s="48">
        <v>5.583333333333333</v>
      </c>
      <c r="G2661" s="49">
        <v>38518</v>
      </c>
      <c r="H2661" t="s">
        <v>238</v>
      </c>
      <c r="I2661">
        <v>0</v>
      </c>
      <c r="J2661">
        <v>0</v>
      </c>
      <c r="K2661" t="s">
        <v>242</v>
      </c>
      <c r="L2661" t="s">
        <v>2186</v>
      </c>
      <c r="M2661" t="s">
        <v>5547</v>
      </c>
      <c r="N2661" t="s">
        <v>254</v>
      </c>
      <c r="O2661" t="s">
        <v>568</v>
      </c>
    </row>
    <row r="2662" spans="1:15" x14ac:dyDescent="0.3">
      <c r="A2662" t="s">
        <v>2831</v>
      </c>
      <c r="B2662" t="s">
        <v>2831</v>
      </c>
      <c r="C2662" t="s">
        <v>5912</v>
      </c>
      <c r="D2662" s="47" t="s">
        <v>5524</v>
      </c>
      <c r="E2662" s="47">
        <v>42947.888994872686</v>
      </c>
      <c r="F2662" s="48">
        <v>5.583333333333333</v>
      </c>
      <c r="G2662" s="49">
        <v>67963</v>
      </c>
      <c r="H2662" t="s">
        <v>238</v>
      </c>
      <c r="I2662">
        <v>0</v>
      </c>
      <c r="J2662">
        <v>0</v>
      </c>
      <c r="K2662" t="s">
        <v>246</v>
      </c>
      <c r="L2662" t="s">
        <v>2186</v>
      </c>
      <c r="M2662" t="s">
        <v>5913</v>
      </c>
      <c r="N2662" t="s">
        <v>254</v>
      </c>
      <c r="O2662" t="s">
        <v>568</v>
      </c>
    </row>
    <row r="2663" spans="1:15" x14ac:dyDescent="0.3">
      <c r="A2663" t="s">
        <v>2831</v>
      </c>
      <c r="B2663" t="s">
        <v>2831</v>
      </c>
      <c r="C2663" t="s">
        <v>6406</v>
      </c>
      <c r="D2663" s="47" t="s">
        <v>6252</v>
      </c>
      <c r="E2663" s="47">
        <v>42947.858660613427</v>
      </c>
      <c r="F2663" s="48">
        <v>5.583333333333333</v>
      </c>
      <c r="G2663" s="49">
        <v>364941</v>
      </c>
      <c r="H2663" t="s">
        <v>249</v>
      </c>
      <c r="I2663">
        <v>0</v>
      </c>
      <c r="J2663">
        <v>0</v>
      </c>
      <c r="K2663" t="s">
        <v>242</v>
      </c>
      <c r="L2663" t="s">
        <v>2186</v>
      </c>
      <c r="M2663" t="s">
        <v>6407</v>
      </c>
      <c r="N2663" t="s">
        <v>254</v>
      </c>
      <c r="O2663" t="s">
        <v>568</v>
      </c>
    </row>
    <row r="2664" spans="1:15" x14ac:dyDescent="0.3">
      <c r="A2664" t="s">
        <v>2831</v>
      </c>
      <c r="B2664" t="s">
        <v>2831</v>
      </c>
      <c r="C2664" t="s">
        <v>6765</v>
      </c>
      <c r="D2664" s="47" t="s">
        <v>6766</v>
      </c>
      <c r="E2664" s="47">
        <v>42940.704037233794</v>
      </c>
      <c r="F2664" s="48">
        <v>5.583333333333333</v>
      </c>
      <c r="G2664" s="49">
        <v>100432</v>
      </c>
      <c r="H2664" t="s">
        <v>238</v>
      </c>
      <c r="I2664">
        <v>0</v>
      </c>
      <c r="J2664">
        <v>0</v>
      </c>
      <c r="K2664" t="s">
        <v>236</v>
      </c>
      <c r="L2664" t="s">
        <v>2186</v>
      </c>
      <c r="M2664" t="s">
        <v>6767</v>
      </c>
      <c r="N2664" t="s">
        <v>254</v>
      </c>
      <c r="O2664" t="s">
        <v>568</v>
      </c>
    </row>
    <row r="2665" spans="1:15" x14ac:dyDescent="0.3">
      <c r="A2665" t="s">
        <v>2831</v>
      </c>
      <c r="B2665" t="s">
        <v>2831</v>
      </c>
      <c r="C2665" t="s">
        <v>4567</v>
      </c>
      <c r="D2665" s="47" t="s">
        <v>4362</v>
      </c>
      <c r="E2665" s="47">
        <v>42929.708206747688</v>
      </c>
      <c r="F2665" s="48">
        <v>5.583333333333333</v>
      </c>
      <c r="G2665" s="49">
        <v>75868</v>
      </c>
      <c r="H2665" t="s">
        <v>238</v>
      </c>
      <c r="I2665">
        <v>0</v>
      </c>
      <c r="J2665">
        <v>0</v>
      </c>
      <c r="K2665" t="s">
        <v>246</v>
      </c>
      <c r="L2665" t="s">
        <v>2160</v>
      </c>
      <c r="M2665" t="s">
        <v>4568</v>
      </c>
      <c r="N2665" t="s">
        <v>254</v>
      </c>
      <c r="O2665" t="s">
        <v>568</v>
      </c>
    </row>
    <row r="2666" spans="1:15" x14ac:dyDescent="0.3">
      <c r="A2666" t="s">
        <v>2831</v>
      </c>
      <c r="B2666" t="s">
        <v>2831</v>
      </c>
      <c r="C2666" t="s">
        <v>3177</v>
      </c>
      <c r="D2666" s="47" t="s">
        <v>2954</v>
      </c>
      <c r="E2666" s="47">
        <v>42920.498250729164</v>
      </c>
      <c r="F2666" s="48">
        <v>5.583333333333333</v>
      </c>
      <c r="G2666" s="49">
        <v>149178</v>
      </c>
      <c r="H2666" t="s">
        <v>249</v>
      </c>
      <c r="I2666">
        <v>0</v>
      </c>
      <c r="J2666">
        <v>0</v>
      </c>
      <c r="K2666" t="s">
        <v>236</v>
      </c>
      <c r="L2666" t="s">
        <v>2160</v>
      </c>
      <c r="M2666" t="s">
        <v>2925</v>
      </c>
      <c r="N2666" t="s">
        <v>254</v>
      </c>
      <c r="O2666" t="s">
        <v>568</v>
      </c>
    </row>
    <row r="2667" spans="1:15" x14ac:dyDescent="0.3">
      <c r="A2667" t="s">
        <v>2831</v>
      </c>
      <c r="B2667" t="s">
        <v>2831</v>
      </c>
      <c r="C2667" t="s">
        <v>7678</v>
      </c>
      <c r="D2667" s="47" t="s">
        <v>5486</v>
      </c>
      <c r="E2667" s="47">
        <v>42947.906426469905</v>
      </c>
      <c r="F2667" s="48">
        <v>5.583333333333333</v>
      </c>
      <c r="G2667" s="49">
        <v>146249</v>
      </c>
      <c r="H2667" t="s">
        <v>238</v>
      </c>
      <c r="I2667">
        <v>0</v>
      </c>
      <c r="J2667">
        <v>0</v>
      </c>
      <c r="K2667" t="s">
        <v>242</v>
      </c>
      <c r="L2667" t="s">
        <v>2186</v>
      </c>
      <c r="M2667" t="s">
        <v>7679</v>
      </c>
      <c r="N2667" t="s">
        <v>254</v>
      </c>
      <c r="O2667" t="s">
        <v>568</v>
      </c>
    </row>
    <row r="2668" spans="1:15" x14ac:dyDescent="0.3">
      <c r="A2668" t="s">
        <v>2831</v>
      </c>
      <c r="B2668" t="s">
        <v>2831</v>
      </c>
      <c r="C2668" t="s">
        <v>7954</v>
      </c>
      <c r="D2668" s="47" t="s">
        <v>5797</v>
      </c>
      <c r="E2668" s="47">
        <v>42947.88721458333</v>
      </c>
      <c r="F2668" s="48">
        <v>5.583333333333333</v>
      </c>
      <c r="G2668" s="49">
        <v>80754</v>
      </c>
      <c r="H2668" t="s">
        <v>238</v>
      </c>
      <c r="I2668">
        <v>0</v>
      </c>
      <c r="J2668">
        <v>0</v>
      </c>
      <c r="K2668" t="s">
        <v>246</v>
      </c>
      <c r="L2668" t="s">
        <v>2186</v>
      </c>
      <c r="M2668" t="s">
        <v>7955</v>
      </c>
      <c r="N2668" t="s">
        <v>254</v>
      </c>
      <c r="O2668" t="s">
        <v>568</v>
      </c>
    </row>
    <row r="2669" spans="1:15" x14ac:dyDescent="0.3">
      <c r="A2669" t="s">
        <v>2831</v>
      </c>
      <c r="B2669" t="s">
        <v>2831</v>
      </c>
      <c r="C2669" t="s">
        <v>4810</v>
      </c>
      <c r="D2669" s="47" t="s">
        <v>2682</v>
      </c>
      <c r="E2669" s="47">
        <v>42940.70369869213</v>
      </c>
      <c r="F2669" s="48">
        <v>5.583333333333333</v>
      </c>
      <c r="G2669" s="49">
        <v>27269</v>
      </c>
      <c r="H2669" t="s">
        <v>238</v>
      </c>
      <c r="I2669">
        <v>0</v>
      </c>
      <c r="J2669">
        <v>0</v>
      </c>
      <c r="K2669" t="s">
        <v>242</v>
      </c>
      <c r="L2669" t="s">
        <v>2160</v>
      </c>
      <c r="M2669" t="s">
        <v>4811</v>
      </c>
      <c r="N2669" t="s">
        <v>254</v>
      </c>
      <c r="O2669" t="s">
        <v>568</v>
      </c>
    </row>
    <row r="2670" spans="1:15" x14ac:dyDescent="0.3">
      <c r="A2670" t="s">
        <v>2831</v>
      </c>
      <c r="B2670" t="s">
        <v>2831</v>
      </c>
      <c r="C2670" t="s">
        <v>8253</v>
      </c>
      <c r="D2670" s="47" t="s">
        <v>2650</v>
      </c>
      <c r="E2670" s="47">
        <v>42935.705575844906</v>
      </c>
      <c r="F2670" s="48">
        <v>5.583333333333333</v>
      </c>
      <c r="G2670" s="49">
        <v>40357</v>
      </c>
      <c r="H2670" t="s">
        <v>238</v>
      </c>
      <c r="I2670">
        <v>0</v>
      </c>
      <c r="J2670">
        <v>0</v>
      </c>
      <c r="K2670" t="s">
        <v>246</v>
      </c>
      <c r="L2670" t="s">
        <v>2160</v>
      </c>
      <c r="M2670" t="s">
        <v>8254</v>
      </c>
      <c r="N2670" t="s">
        <v>254</v>
      </c>
      <c r="O2670" t="s">
        <v>568</v>
      </c>
    </row>
    <row r="2671" spans="1:15" x14ac:dyDescent="0.3">
      <c r="A2671" t="s">
        <v>2831</v>
      </c>
      <c r="B2671" t="s">
        <v>2831</v>
      </c>
      <c r="C2671" t="s">
        <v>8278</v>
      </c>
      <c r="D2671" s="47" t="s">
        <v>2662</v>
      </c>
      <c r="E2671" s="47">
        <v>42947.906281979165</v>
      </c>
      <c r="F2671" s="48">
        <v>5.583333333333333</v>
      </c>
      <c r="G2671" s="49">
        <v>67337</v>
      </c>
      <c r="H2671" t="s">
        <v>238</v>
      </c>
      <c r="I2671">
        <v>0</v>
      </c>
      <c r="J2671">
        <v>0</v>
      </c>
      <c r="K2671" t="s">
        <v>246</v>
      </c>
      <c r="L2671" t="s">
        <v>2160</v>
      </c>
      <c r="M2671" t="s">
        <v>8279</v>
      </c>
      <c r="N2671" t="s">
        <v>254</v>
      </c>
      <c r="O2671" t="s">
        <v>568</v>
      </c>
    </row>
    <row r="2672" spans="1:15" x14ac:dyDescent="0.3">
      <c r="A2672" t="s">
        <v>2831</v>
      </c>
      <c r="B2672" t="s">
        <v>2831</v>
      </c>
      <c r="C2672" t="s">
        <v>3226</v>
      </c>
      <c r="D2672" s="47" t="s">
        <v>2933</v>
      </c>
      <c r="E2672" s="47">
        <v>42929.708382488425</v>
      </c>
      <c r="F2672" s="48">
        <v>5.583333333333333</v>
      </c>
      <c r="G2672" s="49">
        <v>169192</v>
      </c>
      <c r="H2672" t="s">
        <v>238</v>
      </c>
      <c r="I2672">
        <v>0</v>
      </c>
      <c r="J2672">
        <v>0</v>
      </c>
      <c r="K2672" t="s">
        <v>246</v>
      </c>
      <c r="L2672" t="s">
        <v>2160</v>
      </c>
      <c r="M2672" t="s">
        <v>2925</v>
      </c>
      <c r="N2672" t="s">
        <v>254</v>
      </c>
      <c r="O2672" t="s">
        <v>568</v>
      </c>
    </row>
    <row r="2673" spans="1:15" x14ac:dyDescent="0.3">
      <c r="A2673" t="s">
        <v>2831</v>
      </c>
      <c r="B2673" t="s">
        <v>2831</v>
      </c>
      <c r="C2673" t="s">
        <v>8484</v>
      </c>
      <c r="D2673" s="47" t="s">
        <v>5458</v>
      </c>
      <c r="E2673" s="47">
        <v>42928.716591319448</v>
      </c>
      <c r="F2673" s="48">
        <v>5.583333333333333</v>
      </c>
      <c r="G2673" s="49">
        <v>117981</v>
      </c>
      <c r="H2673" t="s">
        <v>238</v>
      </c>
      <c r="I2673">
        <v>0</v>
      </c>
      <c r="J2673">
        <v>0</v>
      </c>
      <c r="K2673" t="s">
        <v>236</v>
      </c>
      <c r="L2673" t="s">
        <v>2186</v>
      </c>
      <c r="M2673" t="s">
        <v>8485</v>
      </c>
      <c r="N2673" t="s">
        <v>254</v>
      </c>
      <c r="O2673" t="s">
        <v>568</v>
      </c>
    </row>
    <row r="2674" spans="1:15" x14ac:dyDescent="0.3">
      <c r="A2674" t="s">
        <v>2831</v>
      </c>
      <c r="B2674" t="s">
        <v>2831</v>
      </c>
      <c r="C2674" t="s">
        <v>8723</v>
      </c>
      <c r="D2674" s="47" t="s">
        <v>5500</v>
      </c>
      <c r="E2674" s="47">
        <v>42936.67078310185</v>
      </c>
      <c r="F2674" s="48">
        <v>5.583333333333333</v>
      </c>
      <c r="G2674" s="49">
        <v>62955</v>
      </c>
      <c r="H2674" t="s">
        <v>249</v>
      </c>
      <c r="I2674">
        <v>0</v>
      </c>
      <c r="J2674">
        <v>0</v>
      </c>
      <c r="K2674" t="s">
        <v>241</v>
      </c>
      <c r="L2674" t="s">
        <v>2186</v>
      </c>
      <c r="M2674" t="s">
        <v>8724</v>
      </c>
      <c r="N2674" t="s">
        <v>254</v>
      </c>
      <c r="O2674" t="s">
        <v>568</v>
      </c>
    </row>
    <row r="2675" spans="1:15" x14ac:dyDescent="0.3">
      <c r="A2675" t="s">
        <v>2831</v>
      </c>
      <c r="B2675" t="s">
        <v>2831</v>
      </c>
      <c r="C2675" t="s">
        <v>8860</v>
      </c>
      <c r="D2675" s="47" t="s">
        <v>6025</v>
      </c>
      <c r="E2675" s="47">
        <v>42924.497597685186</v>
      </c>
      <c r="F2675" s="48">
        <v>5.583333333333333</v>
      </c>
      <c r="G2675" s="49">
        <v>53078</v>
      </c>
      <c r="H2675" t="s">
        <v>238</v>
      </c>
      <c r="I2675">
        <v>0</v>
      </c>
      <c r="J2675">
        <v>0</v>
      </c>
      <c r="K2675" t="s">
        <v>241</v>
      </c>
      <c r="L2675" t="s">
        <v>2186</v>
      </c>
      <c r="M2675" t="s">
        <v>8861</v>
      </c>
      <c r="N2675" t="s">
        <v>254</v>
      </c>
      <c r="O2675" t="s">
        <v>568</v>
      </c>
    </row>
    <row r="2676" spans="1:15" x14ac:dyDescent="0.3">
      <c r="A2676" t="s">
        <v>2831</v>
      </c>
      <c r="B2676" t="s">
        <v>2831</v>
      </c>
      <c r="C2676" t="s">
        <v>9044</v>
      </c>
      <c r="D2676" s="47" t="s">
        <v>5797</v>
      </c>
      <c r="E2676" s="47">
        <v>42927.71335135417</v>
      </c>
      <c r="F2676" s="48">
        <v>5.583333333333333</v>
      </c>
      <c r="G2676" s="49">
        <v>97871</v>
      </c>
      <c r="H2676" t="s">
        <v>238</v>
      </c>
      <c r="I2676">
        <v>0</v>
      </c>
      <c r="J2676">
        <v>0</v>
      </c>
      <c r="K2676" t="s">
        <v>241</v>
      </c>
      <c r="L2676" t="s">
        <v>2186</v>
      </c>
      <c r="M2676" t="s">
        <v>9045</v>
      </c>
      <c r="N2676" t="s">
        <v>254</v>
      </c>
      <c r="O2676" t="s">
        <v>568</v>
      </c>
    </row>
    <row r="2677" spans="1:15" x14ac:dyDescent="0.3">
      <c r="A2677" t="s">
        <v>2831</v>
      </c>
      <c r="B2677" t="s">
        <v>2831</v>
      </c>
      <c r="C2677" t="s">
        <v>9962</v>
      </c>
      <c r="D2677" s="47" t="s">
        <v>4331</v>
      </c>
      <c r="E2677" s="47">
        <v>42947.850591817129</v>
      </c>
      <c r="F2677" s="48">
        <v>5.583333333333333</v>
      </c>
      <c r="G2677" s="49">
        <v>88702</v>
      </c>
      <c r="H2677" t="s">
        <v>249</v>
      </c>
      <c r="I2677">
        <v>0</v>
      </c>
      <c r="J2677">
        <v>0</v>
      </c>
      <c r="K2677" t="s">
        <v>242</v>
      </c>
      <c r="L2677" t="s">
        <v>1535</v>
      </c>
      <c r="M2677" t="s">
        <v>1535</v>
      </c>
      <c r="N2677" t="s">
        <v>254</v>
      </c>
      <c r="O2677" t="s">
        <v>568</v>
      </c>
    </row>
    <row r="2678" spans="1:15" x14ac:dyDescent="0.3">
      <c r="A2678" t="s">
        <v>2831</v>
      </c>
      <c r="B2678" t="s">
        <v>2831</v>
      </c>
      <c r="C2678" t="s">
        <v>10118</v>
      </c>
      <c r="D2678" s="47" t="s">
        <v>5724</v>
      </c>
      <c r="E2678" s="47">
        <v>42930.469307488427</v>
      </c>
      <c r="F2678" s="48">
        <v>5.583333333333333</v>
      </c>
      <c r="G2678" s="49">
        <v>92380</v>
      </c>
      <c r="H2678" t="s">
        <v>249</v>
      </c>
      <c r="I2678">
        <v>0</v>
      </c>
      <c r="J2678">
        <v>0</v>
      </c>
      <c r="K2678" t="s">
        <v>236</v>
      </c>
      <c r="L2678" t="s">
        <v>1535</v>
      </c>
      <c r="M2678" t="s">
        <v>1535</v>
      </c>
      <c r="N2678" t="s">
        <v>254</v>
      </c>
      <c r="O2678" t="s">
        <v>568</v>
      </c>
    </row>
    <row r="2679" spans="1:15" x14ac:dyDescent="0.3">
      <c r="A2679" t="s">
        <v>2831</v>
      </c>
      <c r="B2679" t="s">
        <v>2831</v>
      </c>
      <c r="C2679" t="s">
        <v>3553</v>
      </c>
      <c r="D2679" s="47" t="s">
        <v>3422</v>
      </c>
      <c r="E2679" s="47">
        <v>42947.742233912039</v>
      </c>
      <c r="F2679" s="48">
        <v>5.583333333333333</v>
      </c>
      <c r="G2679" s="49">
        <v>153766</v>
      </c>
      <c r="H2679" t="s">
        <v>238</v>
      </c>
      <c r="I2679">
        <v>0</v>
      </c>
      <c r="J2679">
        <v>0</v>
      </c>
      <c r="K2679" t="s">
        <v>242</v>
      </c>
      <c r="L2679" t="s">
        <v>2186</v>
      </c>
      <c r="M2679" t="s">
        <v>3554</v>
      </c>
      <c r="N2679" t="s">
        <v>254</v>
      </c>
      <c r="O2679" t="s">
        <v>568</v>
      </c>
    </row>
    <row r="2680" spans="1:15" x14ac:dyDescent="0.3">
      <c r="A2680" t="s">
        <v>2831</v>
      </c>
      <c r="B2680" t="s">
        <v>2831</v>
      </c>
      <c r="C2680" t="s">
        <v>10583</v>
      </c>
      <c r="D2680" s="47" t="s">
        <v>2653</v>
      </c>
      <c r="E2680" s="47">
        <v>42927.713707025461</v>
      </c>
      <c r="F2680" s="48">
        <v>5.583333333333333</v>
      </c>
      <c r="G2680" s="49">
        <v>141319</v>
      </c>
      <c r="H2680" t="s">
        <v>238</v>
      </c>
      <c r="I2680">
        <v>0</v>
      </c>
      <c r="J2680">
        <v>0</v>
      </c>
      <c r="K2680" t="s">
        <v>241</v>
      </c>
      <c r="L2680" t="s">
        <v>2176</v>
      </c>
      <c r="M2680" t="s">
        <v>10584</v>
      </c>
      <c r="N2680" t="s">
        <v>254</v>
      </c>
      <c r="O2680" t="s">
        <v>568</v>
      </c>
    </row>
    <row r="2681" spans="1:15" x14ac:dyDescent="0.3">
      <c r="A2681" t="s">
        <v>2831</v>
      </c>
      <c r="B2681" t="s">
        <v>2831</v>
      </c>
      <c r="C2681" t="s">
        <v>5784</v>
      </c>
      <c r="D2681" s="47" t="s">
        <v>5645</v>
      </c>
      <c r="E2681" s="47">
        <v>42914.716371608796</v>
      </c>
      <c r="F2681" s="48">
        <v>5.666666666666667</v>
      </c>
      <c r="G2681" s="49">
        <v>157314</v>
      </c>
      <c r="H2681" t="s">
        <v>249</v>
      </c>
      <c r="I2681">
        <v>0</v>
      </c>
      <c r="J2681">
        <v>0</v>
      </c>
      <c r="K2681" t="s">
        <v>242</v>
      </c>
      <c r="L2681" t="s">
        <v>2186</v>
      </c>
      <c r="M2681" t="s">
        <v>5785</v>
      </c>
      <c r="N2681" t="s">
        <v>254</v>
      </c>
      <c r="O2681" t="s">
        <v>568</v>
      </c>
    </row>
    <row r="2682" spans="1:15" x14ac:dyDescent="0.3">
      <c r="A2682" t="s">
        <v>2831</v>
      </c>
      <c r="B2682" t="s">
        <v>2831</v>
      </c>
      <c r="C2682" t="s">
        <v>4013</v>
      </c>
      <c r="D2682" s="47" t="s">
        <v>3473</v>
      </c>
      <c r="E2682" s="47">
        <v>42903.510986423615</v>
      </c>
      <c r="F2682" s="48">
        <v>5.666666666666667</v>
      </c>
      <c r="G2682" s="49">
        <v>47449</v>
      </c>
      <c r="H2682" t="s">
        <v>238</v>
      </c>
      <c r="I2682">
        <v>0</v>
      </c>
      <c r="J2682">
        <v>0</v>
      </c>
      <c r="K2682" t="s">
        <v>241</v>
      </c>
      <c r="L2682" t="s">
        <v>2186</v>
      </c>
      <c r="M2682" t="s">
        <v>4014</v>
      </c>
      <c r="N2682" t="s">
        <v>254</v>
      </c>
      <c r="O2682" t="s">
        <v>568</v>
      </c>
    </row>
    <row r="2683" spans="1:15" x14ac:dyDescent="0.3">
      <c r="A2683" t="s">
        <v>2831</v>
      </c>
      <c r="B2683" t="s">
        <v>2831</v>
      </c>
      <c r="C2683" t="s">
        <v>3472</v>
      </c>
      <c r="D2683" s="47" t="s">
        <v>3473</v>
      </c>
      <c r="E2683" s="47">
        <v>42892.713605208337</v>
      </c>
      <c r="F2683" s="48">
        <v>5.666666666666667</v>
      </c>
      <c r="G2683" s="49">
        <v>101961</v>
      </c>
      <c r="H2683" t="s">
        <v>238</v>
      </c>
      <c r="I2683">
        <v>0</v>
      </c>
      <c r="J2683">
        <v>0</v>
      </c>
      <c r="K2683" t="s">
        <v>242</v>
      </c>
      <c r="L2683" t="s">
        <v>2186</v>
      </c>
      <c r="M2683" t="s">
        <v>3474</v>
      </c>
      <c r="N2683" t="s">
        <v>254</v>
      </c>
      <c r="O2683" t="s">
        <v>568</v>
      </c>
    </row>
    <row r="2684" spans="1:15" x14ac:dyDescent="0.3">
      <c r="A2684" t="s">
        <v>2831</v>
      </c>
      <c r="B2684" t="s">
        <v>2831</v>
      </c>
      <c r="C2684" t="s">
        <v>4115</v>
      </c>
      <c r="D2684" s="47" t="s">
        <v>3389</v>
      </c>
      <c r="E2684" s="47">
        <v>42912.711267789353</v>
      </c>
      <c r="F2684" s="48">
        <v>5.666666666666667</v>
      </c>
      <c r="G2684" s="49">
        <v>79391</v>
      </c>
      <c r="H2684" t="s">
        <v>238</v>
      </c>
      <c r="I2684">
        <v>0</v>
      </c>
      <c r="J2684">
        <v>0</v>
      </c>
      <c r="K2684" t="s">
        <v>241</v>
      </c>
      <c r="L2684" t="s">
        <v>2186</v>
      </c>
      <c r="M2684" t="s">
        <v>4116</v>
      </c>
      <c r="N2684" t="s">
        <v>254</v>
      </c>
      <c r="O2684" t="s">
        <v>568</v>
      </c>
    </row>
    <row r="2685" spans="1:15" x14ac:dyDescent="0.3">
      <c r="A2685" t="s">
        <v>2831</v>
      </c>
      <c r="B2685" t="s">
        <v>2831</v>
      </c>
      <c r="C2685" t="s">
        <v>6219</v>
      </c>
      <c r="D2685" s="47" t="s">
        <v>2487</v>
      </c>
      <c r="E2685" s="47">
        <v>42899.712113969908</v>
      </c>
      <c r="F2685" s="48">
        <v>5.666666666666667</v>
      </c>
      <c r="G2685" s="49">
        <v>83521</v>
      </c>
      <c r="H2685" t="s">
        <v>238</v>
      </c>
      <c r="I2685">
        <v>0</v>
      </c>
      <c r="J2685">
        <v>0</v>
      </c>
      <c r="K2685" t="s">
        <v>242</v>
      </c>
      <c r="L2685" t="s">
        <v>2160</v>
      </c>
      <c r="M2685" t="s">
        <v>6220</v>
      </c>
      <c r="N2685" t="s">
        <v>254</v>
      </c>
      <c r="O2685" t="s">
        <v>568</v>
      </c>
    </row>
    <row r="2686" spans="1:15" x14ac:dyDescent="0.3">
      <c r="A2686" t="s">
        <v>2831</v>
      </c>
      <c r="B2686" t="s">
        <v>2831</v>
      </c>
      <c r="C2686" t="s">
        <v>3242</v>
      </c>
      <c r="D2686" s="47" t="s">
        <v>2968</v>
      </c>
      <c r="E2686" s="47">
        <v>42906.525962037034</v>
      </c>
      <c r="F2686" s="48">
        <v>5.666666666666667</v>
      </c>
      <c r="G2686" s="49">
        <v>397574</v>
      </c>
      <c r="H2686" t="s">
        <v>249</v>
      </c>
      <c r="I2686">
        <v>0</v>
      </c>
      <c r="J2686">
        <v>0</v>
      </c>
      <c r="K2686" t="s">
        <v>236</v>
      </c>
      <c r="L2686" t="s">
        <v>2160</v>
      </c>
      <c r="M2686" t="s">
        <v>2941</v>
      </c>
      <c r="N2686" t="s">
        <v>254</v>
      </c>
      <c r="O2686" t="s">
        <v>568</v>
      </c>
    </row>
    <row r="2687" spans="1:15" x14ac:dyDescent="0.3">
      <c r="A2687" t="s">
        <v>2831</v>
      </c>
      <c r="B2687" t="s">
        <v>2831</v>
      </c>
      <c r="C2687" t="s">
        <v>4551</v>
      </c>
      <c r="D2687" s="47" t="s">
        <v>4553</v>
      </c>
      <c r="E2687" s="47">
        <v>42888.707264201388</v>
      </c>
      <c r="F2687" s="48">
        <v>5.666666666666667</v>
      </c>
      <c r="G2687" s="49">
        <v>200902</v>
      </c>
      <c r="H2687" t="s">
        <v>238</v>
      </c>
      <c r="I2687">
        <v>0</v>
      </c>
      <c r="J2687">
        <v>0</v>
      </c>
      <c r="K2687" t="s">
        <v>242</v>
      </c>
      <c r="L2687" t="s">
        <v>2160</v>
      </c>
      <c r="M2687" t="s">
        <v>2925</v>
      </c>
      <c r="N2687" t="s">
        <v>254</v>
      </c>
      <c r="O2687" t="s">
        <v>568</v>
      </c>
    </row>
    <row r="2688" spans="1:15" x14ac:dyDescent="0.3">
      <c r="A2688" t="s">
        <v>2831</v>
      </c>
      <c r="B2688" t="s">
        <v>2831</v>
      </c>
      <c r="C2688" t="s">
        <v>6466</v>
      </c>
      <c r="D2688" s="47" t="s">
        <v>2620</v>
      </c>
      <c r="E2688" s="47">
        <v>42898.701244293981</v>
      </c>
      <c r="F2688" s="48">
        <v>5.666666666666667</v>
      </c>
      <c r="G2688" s="49">
        <v>115706</v>
      </c>
      <c r="H2688" t="s">
        <v>238</v>
      </c>
      <c r="I2688">
        <v>0</v>
      </c>
      <c r="J2688">
        <v>0</v>
      </c>
      <c r="K2688" t="s">
        <v>242</v>
      </c>
      <c r="L2688" t="s">
        <v>2173</v>
      </c>
      <c r="M2688" t="s">
        <v>6467</v>
      </c>
      <c r="N2688" t="s">
        <v>254</v>
      </c>
      <c r="O2688" t="s">
        <v>568</v>
      </c>
    </row>
    <row r="2689" spans="1:15" x14ac:dyDescent="0.3">
      <c r="A2689" t="s">
        <v>2831</v>
      </c>
      <c r="B2689" t="s">
        <v>2831</v>
      </c>
      <c r="C2689" t="s">
        <v>6511</v>
      </c>
      <c r="D2689" s="47" t="s">
        <v>5659</v>
      </c>
      <c r="E2689" s="47">
        <v>42914.689501967594</v>
      </c>
      <c r="F2689" s="48">
        <v>5.666666666666667</v>
      </c>
      <c r="G2689" s="49">
        <v>207655</v>
      </c>
      <c r="H2689" t="s">
        <v>249</v>
      </c>
      <c r="I2689">
        <v>0</v>
      </c>
      <c r="J2689">
        <v>0</v>
      </c>
      <c r="K2689" t="s">
        <v>242</v>
      </c>
      <c r="L2689" t="s">
        <v>2186</v>
      </c>
      <c r="M2689" t="s">
        <v>6512</v>
      </c>
      <c r="N2689" t="s">
        <v>254</v>
      </c>
      <c r="O2689" t="s">
        <v>568</v>
      </c>
    </row>
    <row r="2690" spans="1:15" x14ac:dyDescent="0.3">
      <c r="A2690" t="s">
        <v>2831</v>
      </c>
      <c r="B2690" t="s">
        <v>2831</v>
      </c>
      <c r="C2690" t="s">
        <v>6525</v>
      </c>
      <c r="D2690" s="47" t="s">
        <v>5867</v>
      </c>
      <c r="E2690" s="47">
        <v>42907.712446180558</v>
      </c>
      <c r="F2690" s="48">
        <v>5.666666666666667</v>
      </c>
      <c r="G2690" s="49">
        <v>76071</v>
      </c>
      <c r="H2690" t="s">
        <v>238</v>
      </c>
      <c r="I2690">
        <v>0</v>
      </c>
      <c r="J2690">
        <v>0</v>
      </c>
      <c r="K2690" t="s">
        <v>242</v>
      </c>
      <c r="L2690" t="s">
        <v>2186</v>
      </c>
      <c r="M2690" t="s">
        <v>6526</v>
      </c>
      <c r="N2690" t="s">
        <v>254</v>
      </c>
      <c r="O2690" t="s">
        <v>568</v>
      </c>
    </row>
    <row r="2691" spans="1:15" x14ac:dyDescent="0.3">
      <c r="A2691" t="s">
        <v>2831</v>
      </c>
      <c r="B2691" t="s">
        <v>2831</v>
      </c>
      <c r="C2691" t="s">
        <v>6780</v>
      </c>
      <c r="D2691" s="47" t="s">
        <v>5563</v>
      </c>
      <c r="E2691" s="47">
        <v>42914.727630590278</v>
      </c>
      <c r="F2691" s="48">
        <v>5.666666666666667</v>
      </c>
      <c r="G2691" s="49">
        <v>164388</v>
      </c>
      <c r="H2691" t="s">
        <v>238</v>
      </c>
      <c r="I2691">
        <v>0</v>
      </c>
      <c r="J2691">
        <v>0</v>
      </c>
      <c r="K2691" t="s">
        <v>242</v>
      </c>
      <c r="L2691" t="s">
        <v>2186</v>
      </c>
      <c r="M2691" t="s">
        <v>6781</v>
      </c>
      <c r="N2691" t="s">
        <v>254</v>
      </c>
      <c r="O2691" t="s">
        <v>568</v>
      </c>
    </row>
    <row r="2692" spans="1:15" x14ac:dyDescent="0.3">
      <c r="A2692" t="s">
        <v>2831</v>
      </c>
      <c r="B2692" t="s">
        <v>2831</v>
      </c>
      <c r="C2692" t="s">
        <v>2609</v>
      </c>
      <c r="D2692" s="47" t="s">
        <v>6361</v>
      </c>
      <c r="E2692" s="47">
        <v>42893.744064270832</v>
      </c>
      <c r="F2692" s="48">
        <v>5.666666666666667</v>
      </c>
      <c r="G2692" s="49">
        <v>68221</v>
      </c>
      <c r="H2692" t="s">
        <v>249</v>
      </c>
      <c r="I2692">
        <v>0</v>
      </c>
      <c r="J2692">
        <v>0</v>
      </c>
      <c r="K2692" t="s">
        <v>236</v>
      </c>
      <c r="L2692" t="s">
        <v>2186</v>
      </c>
      <c r="M2692" t="s">
        <v>6823</v>
      </c>
      <c r="N2692" t="s">
        <v>254</v>
      </c>
      <c r="O2692" t="s">
        <v>568</v>
      </c>
    </row>
    <row r="2693" spans="1:15" x14ac:dyDescent="0.3">
      <c r="A2693" t="s">
        <v>2831</v>
      </c>
      <c r="B2693" t="s">
        <v>2831</v>
      </c>
      <c r="C2693" t="s">
        <v>6893</v>
      </c>
      <c r="D2693" s="47" t="s">
        <v>5516</v>
      </c>
      <c r="E2693" s="47">
        <v>42913.710863854169</v>
      </c>
      <c r="F2693" s="48">
        <v>5.666666666666667</v>
      </c>
      <c r="G2693" s="49">
        <v>53707</v>
      </c>
      <c r="H2693" t="s">
        <v>238</v>
      </c>
      <c r="I2693">
        <v>0</v>
      </c>
      <c r="J2693">
        <v>0</v>
      </c>
      <c r="K2693" t="s">
        <v>242</v>
      </c>
      <c r="L2693" t="s">
        <v>2186</v>
      </c>
      <c r="M2693" t="s">
        <v>6894</v>
      </c>
      <c r="N2693" t="s">
        <v>254</v>
      </c>
      <c r="O2693" t="s">
        <v>568</v>
      </c>
    </row>
    <row r="2694" spans="1:15" x14ac:dyDescent="0.3">
      <c r="A2694" t="s">
        <v>2831</v>
      </c>
      <c r="B2694" t="s">
        <v>2831</v>
      </c>
      <c r="C2694" t="s">
        <v>4684</v>
      </c>
      <c r="D2694" s="47" t="s">
        <v>4347</v>
      </c>
      <c r="E2694" s="47">
        <v>42901.723393749999</v>
      </c>
      <c r="F2694" s="48">
        <v>5.666666666666667</v>
      </c>
      <c r="G2694" s="49">
        <v>29695</v>
      </c>
      <c r="H2694" t="s">
        <v>238</v>
      </c>
      <c r="I2694">
        <v>0</v>
      </c>
      <c r="J2694">
        <v>0</v>
      </c>
      <c r="K2694" t="s">
        <v>246</v>
      </c>
      <c r="L2694" t="s">
        <v>2160</v>
      </c>
      <c r="M2694" t="s">
        <v>4685</v>
      </c>
      <c r="N2694" t="s">
        <v>254</v>
      </c>
      <c r="O2694" t="s">
        <v>568</v>
      </c>
    </row>
    <row r="2695" spans="1:15" x14ac:dyDescent="0.3">
      <c r="A2695" t="s">
        <v>2831</v>
      </c>
      <c r="B2695" t="s">
        <v>2831</v>
      </c>
      <c r="C2695" t="s">
        <v>7029</v>
      </c>
      <c r="D2695" s="47" t="s">
        <v>5639</v>
      </c>
      <c r="E2695" s="47">
        <v>42898.701054282406</v>
      </c>
      <c r="F2695" s="48">
        <v>5.666666666666667</v>
      </c>
      <c r="G2695" s="49">
        <v>70734</v>
      </c>
      <c r="H2695" t="s">
        <v>238</v>
      </c>
      <c r="I2695">
        <v>0</v>
      </c>
      <c r="J2695">
        <v>0</v>
      </c>
      <c r="K2695" t="s">
        <v>242</v>
      </c>
      <c r="L2695" t="s">
        <v>2186</v>
      </c>
      <c r="M2695" t="s">
        <v>7030</v>
      </c>
      <c r="N2695" t="s">
        <v>254</v>
      </c>
      <c r="O2695" t="s">
        <v>568</v>
      </c>
    </row>
    <row r="2696" spans="1:15" x14ac:dyDescent="0.3">
      <c r="A2696" t="s">
        <v>2831</v>
      </c>
      <c r="B2696" t="s">
        <v>2831</v>
      </c>
      <c r="C2696" t="s">
        <v>7168</v>
      </c>
      <c r="D2696" s="47" t="s">
        <v>5489</v>
      </c>
      <c r="E2696" s="47">
        <v>42898.700835300922</v>
      </c>
      <c r="F2696" s="48">
        <v>5.666666666666667</v>
      </c>
      <c r="G2696" s="49">
        <v>23343</v>
      </c>
      <c r="H2696" t="s">
        <v>238</v>
      </c>
      <c r="I2696">
        <v>0</v>
      </c>
      <c r="J2696">
        <v>0</v>
      </c>
      <c r="K2696" t="s">
        <v>236</v>
      </c>
      <c r="L2696" t="s">
        <v>2186</v>
      </c>
      <c r="M2696" t="s">
        <v>7169</v>
      </c>
      <c r="N2696" t="s">
        <v>254</v>
      </c>
      <c r="O2696" t="s">
        <v>568</v>
      </c>
    </row>
    <row r="2697" spans="1:15" x14ac:dyDescent="0.3">
      <c r="A2697" t="s">
        <v>2831</v>
      </c>
      <c r="B2697" t="s">
        <v>2831</v>
      </c>
      <c r="C2697" t="s">
        <v>7744</v>
      </c>
      <c r="D2697" s="47" t="s">
        <v>5945</v>
      </c>
      <c r="E2697" s="47">
        <v>42916.763075497685</v>
      </c>
      <c r="F2697" s="48">
        <v>5.666666666666667</v>
      </c>
      <c r="G2697" s="49">
        <v>106095</v>
      </c>
      <c r="H2697" t="s">
        <v>249</v>
      </c>
      <c r="I2697">
        <v>0</v>
      </c>
      <c r="J2697">
        <v>0</v>
      </c>
      <c r="K2697" t="s">
        <v>242</v>
      </c>
      <c r="L2697" t="s">
        <v>2186</v>
      </c>
      <c r="M2697" t="s">
        <v>7745</v>
      </c>
      <c r="N2697" t="s">
        <v>254</v>
      </c>
      <c r="O2697" t="s">
        <v>568</v>
      </c>
    </row>
    <row r="2698" spans="1:15" x14ac:dyDescent="0.3">
      <c r="A2698" t="s">
        <v>2831</v>
      </c>
      <c r="B2698" t="s">
        <v>2831</v>
      </c>
      <c r="C2698" t="s">
        <v>4126</v>
      </c>
      <c r="D2698" s="47" t="s">
        <v>3375</v>
      </c>
      <c r="E2698" s="47">
        <v>42910.530558217593</v>
      </c>
      <c r="F2698" s="48">
        <v>5.666666666666667</v>
      </c>
      <c r="G2698" s="49">
        <v>63223</v>
      </c>
      <c r="H2698" t="s">
        <v>238</v>
      </c>
      <c r="I2698">
        <v>0</v>
      </c>
      <c r="J2698">
        <v>0</v>
      </c>
      <c r="K2698" t="s">
        <v>241</v>
      </c>
      <c r="L2698" t="s">
        <v>2186</v>
      </c>
      <c r="M2698" t="s">
        <v>4127</v>
      </c>
      <c r="N2698" t="s">
        <v>254</v>
      </c>
      <c r="O2698" t="s">
        <v>568</v>
      </c>
    </row>
    <row r="2699" spans="1:15" x14ac:dyDescent="0.3">
      <c r="A2699" t="s">
        <v>2831</v>
      </c>
      <c r="B2699" t="s">
        <v>2831</v>
      </c>
      <c r="C2699" t="s">
        <v>2930</v>
      </c>
      <c r="D2699" s="47" t="s">
        <v>2931</v>
      </c>
      <c r="E2699" s="47">
        <v>42913.709680590277</v>
      </c>
      <c r="F2699" s="48">
        <v>5.666666666666667</v>
      </c>
      <c r="G2699" s="49">
        <v>24219</v>
      </c>
      <c r="H2699" t="s">
        <v>238</v>
      </c>
      <c r="I2699">
        <v>0</v>
      </c>
      <c r="J2699">
        <v>0</v>
      </c>
      <c r="K2699" t="s">
        <v>236</v>
      </c>
      <c r="L2699" t="s">
        <v>2160</v>
      </c>
      <c r="M2699" t="s">
        <v>2925</v>
      </c>
      <c r="N2699" t="s">
        <v>254</v>
      </c>
      <c r="O2699" t="s">
        <v>568</v>
      </c>
    </row>
    <row r="2700" spans="1:15" x14ac:dyDescent="0.3">
      <c r="A2700" t="s">
        <v>2831</v>
      </c>
      <c r="B2700" t="s">
        <v>2831</v>
      </c>
      <c r="C2700" t="s">
        <v>8385</v>
      </c>
      <c r="D2700" s="47" t="s">
        <v>5855</v>
      </c>
      <c r="E2700" s="47">
        <v>42892.714084340281</v>
      </c>
      <c r="F2700" s="48">
        <v>5.666666666666667</v>
      </c>
      <c r="G2700" s="49">
        <v>282948</v>
      </c>
      <c r="H2700" t="s">
        <v>238</v>
      </c>
      <c r="I2700">
        <v>0</v>
      </c>
      <c r="J2700">
        <v>0</v>
      </c>
      <c r="K2700" t="s">
        <v>241</v>
      </c>
      <c r="L2700" t="s">
        <v>2186</v>
      </c>
      <c r="M2700" t="s">
        <v>8386</v>
      </c>
      <c r="N2700" t="s">
        <v>254</v>
      </c>
      <c r="O2700" t="s">
        <v>568</v>
      </c>
    </row>
    <row r="2701" spans="1:15" x14ac:dyDescent="0.3">
      <c r="A2701" t="s">
        <v>2831</v>
      </c>
      <c r="B2701" t="s">
        <v>2831</v>
      </c>
      <c r="C2701" t="s">
        <v>8440</v>
      </c>
      <c r="D2701" s="47" t="s">
        <v>6186</v>
      </c>
      <c r="E2701" s="47">
        <v>42914.725735416665</v>
      </c>
      <c r="F2701" s="48">
        <v>5.666666666666667</v>
      </c>
      <c r="G2701" s="49">
        <v>147888</v>
      </c>
      <c r="H2701" t="s">
        <v>238</v>
      </c>
      <c r="I2701">
        <v>0</v>
      </c>
      <c r="J2701">
        <v>0</v>
      </c>
      <c r="K2701" t="s">
        <v>246</v>
      </c>
      <c r="L2701" t="s">
        <v>2186</v>
      </c>
      <c r="M2701" t="s">
        <v>8441</v>
      </c>
      <c r="N2701" t="s">
        <v>254</v>
      </c>
      <c r="O2701" t="s">
        <v>568</v>
      </c>
    </row>
    <row r="2702" spans="1:15" x14ac:dyDescent="0.3">
      <c r="A2702" t="s">
        <v>2831</v>
      </c>
      <c r="B2702" t="s">
        <v>2831</v>
      </c>
      <c r="C2702" t="s">
        <v>8468</v>
      </c>
      <c r="D2702" s="47" t="s">
        <v>5738</v>
      </c>
      <c r="E2702" s="47">
        <v>42914.725977395836</v>
      </c>
      <c r="F2702" s="48">
        <v>5.666666666666667</v>
      </c>
      <c r="G2702" s="49">
        <v>97118</v>
      </c>
      <c r="H2702" t="s">
        <v>238</v>
      </c>
      <c r="I2702">
        <v>0</v>
      </c>
      <c r="J2702">
        <v>0</v>
      </c>
      <c r="K2702" t="s">
        <v>241</v>
      </c>
      <c r="L2702" t="s">
        <v>2186</v>
      </c>
      <c r="M2702" t="s">
        <v>8469</v>
      </c>
      <c r="N2702" t="s">
        <v>254</v>
      </c>
      <c r="O2702" t="s">
        <v>568</v>
      </c>
    </row>
    <row r="2703" spans="1:15" x14ac:dyDescent="0.3">
      <c r="A2703" t="s">
        <v>2831</v>
      </c>
      <c r="B2703" t="s">
        <v>2831</v>
      </c>
      <c r="C2703" t="s">
        <v>8505</v>
      </c>
      <c r="D2703" s="47" t="s">
        <v>2617</v>
      </c>
      <c r="E2703" s="47">
        <v>42909.717502280095</v>
      </c>
      <c r="F2703" s="48">
        <v>5.666666666666667</v>
      </c>
      <c r="G2703" s="49">
        <v>79360</v>
      </c>
      <c r="H2703" t="s">
        <v>238</v>
      </c>
      <c r="I2703">
        <v>0</v>
      </c>
      <c r="J2703">
        <v>0</v>
      </c>
      <c r="K2703" t="s">
        <v>239</v>
      </c>
      <c r="L2703" t="s">
        <v>2160</v>
      </c>
      <c r="M2703" t="s">
        <v>8506</v>
      </c>
      <c r="N2703" t="s">
        <v>254</v>
      </c>
      <c r="O2703" t="s">
        <v>568</v>
      </c>
    </row>
    <row r="2704" spans="1:15" x14ac:dyDescent="0.3">
      <c r="A2704" t="s">
        <v>2831</v>
      </c>
      <c r="B2704" t="s">
        <v>2831</v>
      </c>
      <c r="C2704" t="s">
        <v>8606</v>
      </c>
      <c r="D2704" s="47" t="s">
        <v>6290</v>
      </c>
      <c r="E2704" s="47">
        <v>42914.72710358796</v>
      </c>
      <c r="F2704" s="48">
        <v>5.666666666666667</v>
      </c>
      <c r="G2704" s="49">
        <v>113353</v>
      </c>
      <c r="H2704" t="s">
        <v>238</v>
      </c>
      <c r="I2704">
        <v>1</v>
      </c>
      <c r="J2704">
        <v>333.85</v>
      </c>
      <c r="K2704" t="s">
        <v>246</v>
      </c>
      <c r="L2704" t="s">
        <v>2186</v>
      </c>
      <c r="M2704" t="s">
        <v>8607</v>
      </c>
      <c r="N2704" t="s">
        <v>254</v>
      </c>
      <c r="O2704" t="s">
        <v>568</v>
      </c>
    </row>
    <row r="2705" spans="1:15" x14ac:dyDescent="0.3">
      <c r="A2705" t="s">
        <v>2831</v>
      </c>
      <c r="B2705" t="s">
        <v>2831</v>
      </c>
      <c r="C2705" t="s">
        <v>9050</v>
      </c>
      <c r="D2705" s="47" t="s">
        <v>2613</v>
      </c>
      <c r="E2705" s="47">
        <v>42914.72615347222</v>
      </c>
      <c r="F2705" s="48">
        <v>5.666666666666667</v>
      </c>
      <c r="G2705" s="49">
        <v>336199</v>
      </c>
      <c r="H2705" t="s">
        <v>238</v>
      </c>
      <c r="I2705">
        <v>0</v>
      </c>
      <c r="J2705">
        <v>0</v>
      </c>
      <c r="K2705" t="s">
        <v>242</v>
      </c>
      <c r="L2705" t="s">
        <v>2160</v>
      </c>
      <c r="M2705" t="s">
        <v>9051</v>
      </c>
      <c r="N2705" t="s">
        <v>254</v>
      </c>
      <c r="O2705" t="s">
        <v>568</v>
      </c>
    </row>
    <row r="2706" spans="1:15" x14ac:dyDescent="0.3">
      <c r="A2706" t="s">
        <v>2831</v>
      </c>
      <c r="B2706" t="s">
        <v>2831</v>
      </c>
      <c r="C2706" t="s">
        <v>9056</v>
      </c>
      <c r="D2706" s="47" t="s">
        <v>5731</v>
      </c>
      <c r="E2706" s="47">
        <v>42905.715770636576</v>
      </c>
      <c r="F2706" s="48">
        <v>5.666666666666667</v>
      </c>
      <c r="G2706" s="49">
        <v>77977</v>
      </c>
      <c r="H2706" t="s">
        <v>238</v>
      </c>
      <c r="I2706">
        <v>0</v>
      </c>
      <c r="J2706">
        <v>0</v>
      </c>
      <c r="K2706" t="s">
        <v>239</v>
      </c>
      <c r="L2706" t="s">
        <v>2186</v>
      </c>
      <c r="M2706" t="s">
        <v>9057</v>
      </c>
      <c r="N2706" t="s">
        <v>254</v>
      </c>
      <c r="O2706" t="s">
        <v>568</v>
      </c>
    </row>
    <row r="2707" spans="1:15" x14ac:dyDescent="0.3">
      <c r="A2707" t="s">
        <v>2831</v>
      </c>
      <c r="B2707" t="s">
        <v>2831</v>
      </c>
      <c r="C2707" t="s">
        <v>5182</v>
      </c>
      <c r="D2707" s="47" t="s">
        <v>2638</v>
      </c>
      <c r="E2707" s="47">
        <v>42909.688447256944</v>
      </c>
      <c r="F2707" s="48">
        <v>5.666666666666667</v>
      </c>
      <c r="G2707" s="49">
        <v>71891</v>
      </c>
      <c r="H2707" t="s">
        <v>249</v>
      </c>
      <c r="I2707">
        <v>0</v>
      </c>
      <c r="J2707">
        <v>0</v>
      </c>
      <c r="K2707" t="s">
        <v>246</v>
      </c>
      <c r="L2707" t="s">
        <v>2160</v>
      </c>
      <c r="M2707" t="s">
        <v>5183</v>
      </c>
      <c r="N2707" t="s">
        <v>254</v>
      </c>
      <c r="O2707" t="s">
        <v>568</v>
      </c>
    </row>
    <row r="2708" spans="1:15" x14ac:dyDescent="0.3">
      <c r="A2708" t="s">
        <v>2831</v>
      </c>
      <c r="B2708" t="s">
        <v>2831</v>
      </c>
      <c r="C2708" t="s">
        <v>3237</v>
      </c>
      <c r="D2708" s="47" t="s">
        <v>3017</v>
      </c>
      <c r="E2708" s="47">
        <v>42913.710457291665</v>
      </c>
      <c r="F2708" s="48">
        <v>5.666666666666667</v>
      </c>
      <c r="G2708" s="49">
        <v>312571</v>
      </c>
      <c r="H2708" t="s">
        <v>238</v>
      </c>
      <c r="I2708">
        <v>0</v>
      </c>
      <c r="J2708">
        <v>0</v>
      </c>
      <c r="K2708" t="s">
        <v>246</v>
      </c>
      <c r="L2708" t="s">
        <v>2160</v>
      </c>
      <c r="M2708" t="s">
        <v>2936</v>
      </c>
      <c r="N2708" t="s">
        <v>254</v>
      </c>
      <c r="O2708" t="s">
        <v>568</v>
      </c>
    </row>
    <row r="2709" spans="1:15" x14ac:dyDescent="0.3">
      <c r="A2709" t="s">
        <v>2831</v>
      </c>
      <c r="B2709" t="s">
        <v>2831</v>
      </c>
      <c r="C2709" t="s">
        <v>4738</v>
      </c>
      <c r="D2709" s="47" t="s">
        <v>4351</v>
      </c>
      <c r="E2709" s="47">
        <v>42916.499125347225</v>
      </c>
      <c r="F2709" s="48">
        <v>5.666666666666667</v>
      </c>
      <c r="G2709" s="49">
        <v>46758</v>
      </c>
      <c r="H2709" t="s">
        <v>249</v>
      </c>
      <c r="I2709">
        <v>1</v>
      </c>
      <c r="J2709">
        <v>1363.76</v>
      </c>
      <c r="K2709" t="s">
        <v>242</v>
      </c>
      <c r="L2709" t="s">
        <v>1535</v>
      </c>
      <c r="M2709" t="s">
        <v>1535</v>
      </c>
      <c r="N2709" t="s">
        <v>254</v>
      </c>
      <c r="O2709" t="s">
        <v>568</v>
      </c>
    </row>
    <row r="2710" spans="1:15" x14ac:dyDescent="0.3">
      <c r="A2710" t="s">
        <v>2831</v>
      </c>
      <c r="B2710" t="s">
        <v>2831</v>
      </c>
      <c r="C2710" t="s">
        <v>10208</v>
      </c>
      <c r="D2710" s="47" t="s">
        <v>6295</v>
      </c>
      <c r="E2710" s="47">
        <v>42900.550191354167</v>
      </c>
      <c r="F2710" s="48">
        <v>5.666666666666667</v>
      </c>
      <c r="G2710" s="49">
        <v>200000</v>
      </c>
      <c r="H2710" t="s">
        <v>249</v>
      </c>
      <c r="I2710">
        <v>0</v>
      </c>
      <c r="J2710">
        <v>0</v>
      </c>
      <c r="K2710" t="s">
        <v>236</v>
      </c>
      <c r="L2710" t="s">
        <v>2186</v>
      </c>
      <c r="M2710" t="s">
        <v>10209</v>
      </c>
      <c r="N2710" t="s">
        <v>254</v>
      </c>
      <c r="O2710" t="s">
        <v>568</v>
      </c>
    </row>
    <row r="2711" spans="1:15" x14ac:dyDescent="0.3">
      <c r="A2711" t="s">
        <v>2831</v>
      </c>
      <c r="B2711" t="s">
        <v>2831</v>
      </c>
      <c r="C2711" t="s">
        <v>10210</v>
      </c>
      <c r="D2711" s="47" t="s">
        <v>5807</v>
      </c>
      <c r="E2711" s="47">
        <v>42908.740071099535</v>
      </c>
      <c r="F2711" s="48">
        <v>5.666666666666667</v>
      </c>
      <c r="G2711" s="49">
        <v>142938</v>
      </c>
      <c r="H2711" t="s">
        <v>249</v>
      </c>
      <c r="I2711">
        <v>0</v>
      </c>
      <c r="J2711">
        <v>0</v>
      </c>
      <c r="K2711" t="s">
        <v>241</v>
      </c>
      <c r="L2711" t="s">
        <v>2186</v>
      </c>
      <c r="M2711" t="s">
        <v>10211</v>
      </c>
      <c r="N2711" t="s">
        <v>254</v>
      </c>
      <c r="O2711" t="s">
        <v>568</v>
      </c>
    </row>
    <row r="2712" spans="1:15" x14ac:dyDescent="0.3">
      <c r="A2712" t="s">
        <v>2831</v>
      </c>
      <c r="B2712" t="s">
        <v>2831</v>
      </c>
      <c r="C2712" t="s">
        <v>3302</v>
      </c>
      <c r="D2712" s="47" t="s">
        <v>2947</v>
      </c>
      <c r="E2712" s="47">
        <v>42908.733924733795</v>
      </c>
      <c r="F2712" s="48">
        <v>5.666666666666667</v>
      </c>
      <c r="G2712" s="49">
        <v>65662</v>
      </c>
      <c r="H2712" t="s">
        <v>238</v>
      </c>
      <c r="I2712">
        <v>0</v>
      </c>
      <c r="J2712">
        <v>0</v>
      </c>
      <c r="K2712" t="s">
        <v>246</v>
      </c>
      <c r="L2712" t="s">
        <v>2160</v>
      </c>
      <c r="M2712" t="s">
        <v>2936</v>
      </c>
      <c r="N2712" t="s">
        <v>254</v>
      </c>
      <c r="O2712" t="s">
        <v>568</v>
      </c>
    </row>
    <row r="2713" spans="1:15" x14ac:dyDescent="0.3">
      <c r="A2713" t="s">
        <v>2831</v>
      </c>
      <c r="B2713" t="s">
        <v>2831</v>
      </c>
      <c r="C2713" t="s">
        <v>3027</v>
      </c>
      <c r="D2713" s="47" t="s">
        <v>2966</v>
      </c>
      <c r="E2713" s="47">
        <v>42916.700287500003</v>
      </c>
      <c r="F2713" s="48">
        <v>5.666666666666667</v>
      </c>
      <c r="G2713" s="49">
        <v>18473</v>
      </c>
      <c r="H2713" t="s">
        <v>249</v>
      </c>
      <c r="I2713">
        <v>0</v>
      </c>
      <c r="J2713">
        <v>0</v>
      </c>
      <c r="K2713" t="s">
        <v>242</v>
      </c>
      <c r="L2713" t="s">
        <v>2160</v>
      </c>
      <c r="M2713" t="s">
        <v>2925</v>
      </c>
      <c r="N2713" t="s">
        <v>254</v>
      </c>
      <c r="O2713" t="s">
        <v>568</v>
      </c>
    </row>
    <row r="2714" spans="1:15" x14ac:dyDescent="0.3">
      <c r="A2714" t="s">
        <v>2831</v>
      </c>
      <c r="B2714" t="s">
        <v>2831</v>
      </c>
      <c r="C2714" t="s">
        <v>10389</v>
      </c>
      <c r="D2714" s="47" t="s">
        <v>6575</v>
      </c>
      <c r="E2714" s="47">
        <v>42912.711839085649</v>
      </c>
      <c r="F2714" s="48">
        <v>5.666666666666667</v>
      </c>
      <c r="G2714" s="49">
        <v>71152</v>
      </c>
      <c r="H2714" t="s">
        <v>238</v>
      </c>
      <c r="I2714">
        <v>0</v>
      </c>
      <c r="J2714">
        <v>0</v>
      </c>
      <c r="K2714" t="s">
        <v>246</v>
      </c>
      <c r="L2714" t="s">
        <v>2186</v>
      </c>
      <c r="M2714" t="s">
        <v>10390</v>
      </c>
      <c r="N2714" t="s">
        <v>254</v>
      </c>
      <c r="O2714" t="s">
        <v>568</v>
      </c>
    </row>
    <row r="2715" spans="1:15" x14ac:dyDescent="0.3">
      <c r="A2715" t="s">
        <v>2831</v>
      </c>
      <c r="B2715" t="s">
        <v>2831</v>
      </c>
      <c r="C2715" t="s">
        <v>10594</v>
      </c>
      <c r="D2715" s="47" t="s">
        <v>5478</v>
      </c>
      <c r="E2715" s="47">
        <v>42895.711665891205</v>
      </c>
      <c r="F2715" s="48">
        <v>5.666666666666667</v>
      </c>
      <c r="G2715" s="49">
        <v>317899</v>
      </c>
      <c r="H2715" t="s">
        <v>238</v>
      </c>
      <c r="I2715">
        <v>0</v>
      </c>
      <c r="J2715">
        <v>0</v>
      </c>
      <c r="K2715" t="s">
        <v>242</v>
      </c>
      <c r="L2715" t="s">
        <v>2160</v>
      </c>
      <c r="M2715" t="s">
        <v>3939</v>
      </c>
      <c r="N2715" t="s">
        <v>254</v>
      </c>
      <c r="O2715" t="s">
        <v>568</v>
      </c>
    </row>
    <row r="2716" spans="1:15" x14ac:dyDescent="0.3">
      <c r="A2716" t="s">
        <v>2831</v>
      </c>
      <c r="B2716" t="s">
        <v>2831</v>
      </c>
      <c r="C2716" t="s">
        <v>5726</v>
      </c>
      <c r="D2716" s="47" t="s">
        <v>5530</v>
      </c>
      <c r="E2716" s="47">
        <v>42859.672389386571</v>
      </c>
      <c r="F2716" s="48">
        <v>5.75</v>
      </c>
      <c r="G2716" s="49">
        <v>72061</v>
      </c>
      <c r="H2716" t="s">
        <v>238</v>
      </c>
      <c r="I2716">
        <v>0</v>
      </c>
      <c r="J2716">
        <v>0</v>
      </c>
      <c r="K2716" t="s">
        <v>241</v>
      </c>
      <c r="L2716" t="s">
        <v>2186</v>
      </c>
      <c r="M2716" t="s">
        <v>5727</v>
      </c>
      <c r="N2716" t="s">
        <v>254</v>
      </c>
      <c r="O2716" t="s">
        <v>568</v>
      </c>
    </row>
    <row r="2717" spans="1:15" x14ac:dyDescent="0.3">
      <c r="A2717" t="s">
        <v>2831</v>
      </c>
      <c r="B2717" t="s">
        <v>2831</v>
      </c>
      <c r="C2717" t="s">
        <v>5796</v>
      </c>
      <c r="D2717" s="47" t="s">
        <v>5797</v>
      </c>
      <c r="E2717" s="47">
        <v>42877.708059918979</v>
      </c>
      <c r="F2717" s="48">
        <v>5.75</v>
      </c>
      <c r="G2717" s="49">
        <v>54097</v>
      </c>
      <c r="H2717" t="s">
        <v>238</v>
      </c>
      <c r="I2717">
        <v>0</v>
      </c>
      <c r="J2717">
        <v>0</v>
      </c>
      <c r="K2717" t="s">
        <v>242</v>
      </c>
      <c r="L2717" t="s">
        <v>2186</v>
      </c>
      <c r="M2717" t="s">
        <v>5798</v>
      </c>
      <c r="N2717" t="s">
        <v>254</v>
      </c>
      <c r="O2717" t="s">
        <v>568</v>
      </c>
    </row>
    <row r="2718" spans="1:15" x14ac:dyDescent="0.3">
      <c r="A2718" t="s">
        <v>2831</v>
      </c>
      <c r="B2718" t="s">
        <v>2831</v>
      </c>
      <c r="C2718" t="s">
        <v>5889</v>
      </c>
      <c r="D2718" s="47" t="s">
        <v>5513</v>
      </c>
      <c r="E2718" s="47">
        <v>42871.698418368054</v>
      </c>
      <c r="F2718" s="48">
        <v>5.75</v>
      </c>
      <c r="G2718" s="49">
        <v>229741</v>
      </c>
      <c r="H2718" t="s">
        <v>238</v>
      </c>
      <c r="I2718">
        <v>0</v>
      </c>
      <c r="J2718">
        <v>0</v>
      </c>
      <c r="K2718" t="s">
        <v>236</v>
      </c>
      <c r="L2718" t="s">
        <v>2186</v>
      </c>
      <c r="M2718" t="s">
        <v>5890</v>
      </c>
      <c r="N2718" t="s">
        <v>254</v>
      </c>
      <c r="O2718" t="s">
        <v>568</v>
      </c>
    </row>
    <row r="2719" spans="1:15" x14ac:dyDescent="0.3">
      <c r="A2719" t="s">
        <v>2831</v>
      </c>
      <c r="B2719" t="s">
        <v>2831</v>
      </c>
      <c r="C2719" t="s">
        <v>6061</v>
      </c>
      <c r="D2719" s="47" t="s">
        <v>5630</v>
      </c>
      <c r="E2719" s="47">
        <v>42877.509786655093</v>
      </c>
      <c r="F2719" s="48">
        <v>5.75</v>
      </c>
      <c r="G2719" s="49">
        <v>162637</v>
      </c>
      <c r="H2719" t="s">
        <v>249</v>
      </c>
      <c r="I2719">
        <v>0</v>
      </c>
      <c r="J2719">
        <v>0</v>
      </c>
      <c r="K2719" t="s">
        <v>242</v>
      </c>
      <c r="L2719" t="s">
        <v>2186</v>
      </c>
      <c r="M2719" t="s">
        <v>6062</v>
      </c>
      <c r="N2719" t="s">
        <v>254</v>
      </c>
      <c r="O2719" t="s">
        <v>568</v>
      </c>
    </row>
    <row r="2720" spans="1:15" x14ac:dyDescent="0.3">
      <c r="A2720" t="s">
        <v>2831</v>
      </c>
      <c r="B2720" t="s">
        <v>2831</v>
      </c>
      <c r="C2720" t="s">
        <v>6251</v>
      </c>
      <c r="D2720" s="47" t="s">
        <v>6252</v>
      </c>
      <c r="E2720" s="47">
        <v>42861.487130821763</v>
      </c>
      <c r="F2720" s="48">
        <v>5.75</v>
      </c>
      <c r="G2720" s="49">
        <v>225179</v>
      </c>
      <c r="H2720" t="s">
        <v>238</v>
      </c>
      <c r="I2720">
        <v>0</v>
      </c>
      <c r="J2720">
        <v>0</v>
      </c>
      <c r="K2720" t="s">
        <v>242</v>
      </c>
      <c r="L2720" t="s">
        <v>2186</v>
      </c>
      <c r="M2720" t="s">
        <v>6253</v>
      </c>
      <c r="N2720" t="s">
        <v>254</v>
      </c>
      <c r="O2720" t="s">
        <v>568</v>
      </c>
    </row>
    <row r="2721" spans="1:15" x14ac:dyDescent="0.3">
      <c r="A2721" t="s">
        <v>2831</v>
      </c>
      <c r="B2721" t="s">
        <v>2831</v>
      </c>
      <c r="C2721" t="s">
        <v>6329</v>
      </c>
      <c r="D2721" s="47" t="s">
        <v>2486</v>
      </c>
      <c r="E2721" s="47">
        <v>42875.47580601852</v>
      </c>
      <c r="F2721" s="48">
        <v>5.75</v>
      </c>
      <c r="G2721" s="49">
        <v>45483</v>
      </c>
      <c r="H2721" t="s">
        <v>238</v>
      </c>
      <c r="I2721">
        <v>0</v>
      </c>
      <c r="J2721">
        <v>0</v>
      </c>
      <c r="K2721" t="s">
        <v>241</v>
      </c>
      <c r="L2721" t="s">
        <v>2160</v>
      </c>
      <c r="M2721" t="s">
        <v>6330</v>
      </c>
      <c r="N2721" t="s">
        <v>254</v>
      </c>
      <c r="O2721" t="s">
        <v>568</v>
      </c>
    </row>
    <row r="2722" spans="1:15" x14ac:dyDescent="0.3">
      <c r="A2722" t="s">
        <v>2831</v>
      </c>
      <c r="B2722" t="s">
        <v>2831</v>
      </c>
      <c r="C2722" t="s">
        <v>6890</v>
      </c>
      <c r="D2722" s="47" t="s">
        <v>2675</v>
      </c>
      <c r="E2722" s="47">
        <v>42868.501169212963</v>
      </c>
      <c r="F2722" s="48">
        <v>5.75</v>
      </c>
      <c r="G2722" s="49">
        <v>26979</v>
      </c>
      <c r="H2722" t="s">
        <v>238</v>
      </c>
      <c r="I2722">
        <v>0</v>
      </c>
      <c r="J2722">
        <v>0</v>
      </c>
      <c r="K2722" t="s">
        <v>236</v>
      </c>
      <c r="L2722" t="s">
        <v>2160</v>
      </c>
      <c r="M2722" t="s">
        <v>2992</v>
      </c>
      <c r="N2722" t="s">
        <v>254</v>
      </c>
      <c r="O2722" t="s">
        <v>568</v>
      </c>
    </row>
    <row r="2723" spans="1:15" x14ac:dyDescent="0.3">
      <c r="A2723" t="s">
        <v>2831</v>
      </c>
      <c r="B2723" t="s">
        <v>2831</v>
      </c>
      <c r="C2723" t="s">
        <v>6907</v>
      </c>
      <c r="D2723" s="47" t="s">
        <v>5862</v>
      </c>
      <c r="E2723" s="47">
        <v>42860.684133483795</v>
      </c>
      <c r="F2723" s="48">
        <v>5.75</v>
      </c>
      <c r="G2723" s="49">
        <v>143764</v>
      </c>
      <c r="H2723" t="s">
        <v>249</v>
      </c>
      <c r="I2723">
        <v>0</v>
      </c>
      <c r="J2723">
        <v>0</v>
      </c>
      <c r="K2723" t="s">
        <v>246</v>
      </c>
      <c r="L2723" t="s">
        <v>2186</v>
      </c>
      <c r="M2723" t="s">
        <v>6908</v>
      </c>
      <c r="N2723" t="s">
        <v>254</v>
      </c>
      <c r="O2723" t="s">
        <v>568</v>
      </c>
    </row>
    <row r="2724" spans="1:15" x14ac:dyDescent="0.3">
      <c r="A2724" t="s">
        <v>2831</v>
      </c>
      <c r="B2724" t="s">
        <v>2831</v>
      </c>
      <c r="C2724" t="s">
        <v>7125</v>
      </c>
      <c r="D2724" s="47" t="s">
        <v>6186</v>
      </c>
      <c r="E2724" s="47">
        <v>42880.717077627312</v>
      </c>
      <c r="F2724" s="48">
        <v>5.75</v>
      </c>
      <c r="G2724" s="49">
        <v>160000</v>
      </c>
      <c r="H2724" t="s">
        <v>238</v>
      </c>
      <c r="I2724">
        <v>0</v>
      </c>
      <c r="J2724">
        <v>0</v>
      </c>
      <c r="K2724" t="s">
        <v>236</v>
      </c>
      <c r="L2724" t="s">
        <v>2160</v>
      </c>
      <c r="M2724" t="s">
        <v>2941</v>
      </c>
      <c r="N2724" t="s">
        <v>254</v>
      </c>
      <c r="O2724" t="s">
        <v>568</v>
      </c>
    </row>
    <row r="2725" spans="1:15" x14ac:dyDescent="0.3">
      <c r="A2725" t="s">
        <v>2831</v>
      </c>
      <c r="B2725" t="s">
        <v>2831</v>
      </c>
      <c r="C2725" t="s">
        <v>5064</v>
      </c>
      <c r="D2725" s="47" t="s">
        <v>2717</v>
      </c>
      <c r="E2725" s="47">
        <v>42881.688863657408</v>
      </c>
      <c r="F2725" s="48">
        <v>5.75</v>
      </c>
      <c r="G2725" s="49">
        <v>128888</v>
      </c>
      <c r="H2725" t="s">
        <v>238</v>
      </c>
      <c r="I2725">
        <v>0</v>
      </c>
      <c r="J2725">
        <v>0</v>
      </c>
      <c r="K2725" t="s">
        <v>236</v>
      </c>
      <c r="L2725" t="s">
        <v>2160</v>
      </c>
      <c r="M2725" t="s">
        <v>4899</v>
      </c>
      <c r="N2725" t="s">
        <v>254</v>
      </c>
      <c r="O2725" t="s">
        <v>568</v>
      </c>
    </row>
    <row r="2726" spans="1:15" x14ac:dyDescent="0.3">
      <c r="A2726" t="s">
        <v>2831</v>
      </c>
      <c r="B2726" t="s">
        <v>2831</v>
      </c>
      <c r="C2726" t="s">
        <v>7324</v>
      </c>
      <c r="D2726" s="47" t="s">
        <v>2483</v>
      </c>
      <c r="E2726" s="47">
        <v>42867.620382291665</v>
      </c>
      <c r="F2726" s="48">
        <v>5.75</v>
      </c>
      <c r="G2726" s="49">
        <v>87534</v>
      </c>
      <c r="H2726" t="s">
        <v>249</v>
      </c>
      <c r="I2726">
        <v>0</v>
      </c>
      <c r="J2726">
        <v>0</v>
      </c>
      <c r="K2726" t="s">
        <v>236</v>
      </c>
      <c r="L2726" t="s">
        <v>2160</v>
      </c>
      <c r="M2726" t="s">
        <v>7325</v>
      </c>
      <c r="N2726" t="s">
        <v>254</v>
      </c>
      <c r="O2726" t="s">
        <v>568</v>
      </c>
    </row>
    <row r="2727" spans="1:15" x14ac:dyDescent="0.3">
      <c r="A2727" t="s">
        <v>2831</v>
      </c>
      <c r="B2727" t="s">
        <v>2831</v>
      </c>
      <c r="C2727" t="s">
        <v>4755</v>
      </c>
      <c r="D2727" s="47" t="s">
        <v>2682</v>
      </c>
      <c r="E2727" s="47">
        <v>42884.591996064817</v>
      </c>
      <c r="F2727" s="48">
        <v>5.75</v>
      </c>
      <c r="G2727" s="49">
        <v>105384</v>
      </c>
      <c r="H2727" t="s">
        <v>249</v>
      </c>
      <c r="I2727">
        <v>0</v>
      </c>
      <c r="J2727">
        <v>0</v>
      </c>
      <c r="K2727" t="s">
        <v>236</v>
      </c>
      <c r="L2727" t="s">
        <v>2176</v>
      </c>
      <c r="M2727" t="s">
        <v>4757</v>
      </c>
      <c r="N2727" t="s">
        <v>254</v>
      </c>
      <c r="O2727" t="s">
        <v>568</v>
      </c>
    </row>
    <row r="2728" spans="1:15" x14ac:dyDescent="0.3">
      <c r="A2728" t="s">
        <v>2831</v>
      </c>
      <c r="B2728" t="s">
        <v>2831</v>
      </c>
      <c r="C2728" t="s">
        <v>5335</v>
      </c>
      <c r="D2728" s="47" t="s">
        <v>2704</v>
      </c>
      <c r="E2728" s="47">
        <v>42863.695787881945</v>
      </c>
      <c r="F2728" s="48">
        <v>5.75</v>
      </c>
      <c r="G2728" s="49">
        <v>164115</v>
      </c>
      <c r="H2728" t="s">
        <v>238</v>
      </c>
      <c r="I2728">
        <v>0</v>
      </c>
      <c r="J2728">
        <v>0</v>
      </c>
      <c r="K2728" t="s">
        <v>242</v>
      </c>
      <c r="L2728" t="s">
        <v>2160</v>
      </c>
      <c r="M2728" t="s">
        <v>5336</v>
      </c>
      <c r="N2728" t="s">
        <v>254</v>
      </c>
      <c r="O2728" t="s">
        <v>568</v>
      </c>
    </row>
    <row r="2729" spans="1:15" x14ac:dyDescent="0.3">
      <c r="A2729" t="s">
        <v>2831</v>
      </c>
      <c r="B2729" t="s">
        <v>2831</v>
      </c>
      <c r="C2729" t="s">
        <v>7546</v>
      </c>
      <c r="D2729" s="47" t="s">
        <v>2628</v>
      </c>
      <c r="E2729" s="47">
        <v>42884.713326655095</v>
      </c>
      <c r="F2729" s="48">
        <v>5.75</v>
      </c>
      <c r="G2729" s="49">
        <v>15352</v>
      </c>
      <c r="H2729" t="s">
        <v>238</v>
      </c>
      <c r="I2729">
        <v>0</v>
      </c>
      <c r="J2729">
        <v>0</v>
      </c>
      <c r="K2729" t="s">
        <v>246</v>
      </c>
      <c r="L2729" t="s">
        <v>2160</v>
      </c>
      <c r="M2729" t="s">
        <v>7547</v>
      </c>
      <c r="N2729" t="s">
        <v>254</v>
      </c>
      <c r="O2729" t="s">
        <v>568</v>
      </c>
    </row>
    <row r="2730" spans="1:15" x14ac:dyDescent="0.3">
      <c r="A2730" t="s">
        <v>2831</v>
      </c>
      <c r="B2730" t="s">
        <v>2831</v>
      </c>
      <c r="C2730" t="s">
        <v>7618</v>
      </c>
      <c r="D2730" s="47" t="s">
        <v>2706</v>
      </c>
      <c r="E2730" s="47">
        <v>42886.787708796299</v>
      </c>
      <c r="F2730" s="48">
        <v>5.75</v>
      </c>
      <c r="G2730" s="49">
        <v>51209</v>
      </c>
      <c r="H2730" t="s">
        <v>238</v>
      </c>
      <c r="I2730">
        <v>0</v>
      </c>
      <c r="J2730">
        <v>0</v>
      </c>
      <c r="K2730" t="s">
        <v>246</v>
      </c>
      <c r="L2730" t="s">
        <v>2173</v>
      </c>
      <c r="M2730" t="s">
        <v>7619</v>
      </c>
      <c r="N2730" t="s">
        <v>254</v>
      </c>
      <c r="O2730" t="s">
        <v>568</v>
      </c>
    </row>
    <row r="2731" spans="1:15" x14ac:dyDescent="0.3">
      <c r="A2731" t="s">
        <v>2831</v>
      </c>
      <c r="B2731" t="s">
        <v>2831</v>
      </c>
      <c r="C2731" t="s">
        <v>5342</v>
      </c>
      <c r="D2731" s="47" t="s">
        <v>2673</v>
      </c>
      <c r="E2731" s="47">
        <v>42859.671913194441</v>
      </c>
      <c r="F2731" s="48">
        <v>5.75</v>
      </c>
      <c r="G2731" s="49">
        <v>53434</v>
      </c>
      <c r="H2731" t="s">
        <v>238</v>
      </c>
      <c r="I2731">
        <v>0</v>
      </c>
      <c r="J2731">
        <v>0</v>
      </c>
      <c r="K2731" t="s">
        <v>239</v>
      </c>
      <c r="L2731" t="s">
        <v>2160</v>
      </c>
      <c r="M2731" t="s">
        <v>5343</v>
      </c>
      <c r="N2731" t="s">
        <v>254</v>
      </c>
      <c r="O2731" t="s">
        <v>568</v>
      </c>
    </row>
    <row r="2732" spans="1:15" x14ac:dyDescent="0.3">
      <c r="A2732" t="s">
        <v>2831</v>
      </c>
      <c r="B2732" t="s">
        <v>2831</v>
      </c>
      <c r="C2732" t="s">
        <v>7889</v>
      </c>
      <c r="D2732" s="47" t="s">
        <v>6394</v>
      </c>
      <c r="E2732" s="47">
        <v>42859.672107256942</v>
      </c>
      <c r="F2732" s="48">
        <v>5.75</v>
      </c>
      <c r="G2732" s="49">
        <v>81668</v>
      </c>
      <c r="H2732" t="s">
        <v>238</v>
      </c>
      <c r="I2732">
        <v>0</v>
      </c>
      <c r="J2732">
        <v>0</v>
      </c>
      <c r="K2732" t="s">
        <v>241</v>
      </c>
      <c r="L2732" t="s">
        <v>2186</v>
      </c>
      <c r="M2732" t="s">
        <v>7890</v>
      </c>
      <c r="N2732" t="s">
        <v>254</v>
      </c>
      <c r="O2732" t="s">
        <v>568</v>
      </c>
    </row>
    <row r="2733" spans="1:15" x14ac:dyDescent="0.3">
      <c r="A2733" t="s">
        <v>2831</v>
      </c>
      <c r="B2733" t="s">
        <v>2831</v>
      </c>
      <c r="C2733" t="s">
        <v>8029</v>
      </c>
      <c r="D2733" s="47" t="s">
        <v>5533</v>
      </c>
      <c r="E2733" s="47">
        <v>42878.710606053239</v>
      </c>
      <c r="F2733" s="48">
        <v>5.75</v>
      </c>
      <c r="G2733" s="49">
        <v>23329</v>
      </c>
      <c r="H2733" t="s">
        <v>238</v>
      </c>
      <c r="I2733">
        <v>0</v>
      </c>
      <c r="J2733">
        <v>0</v>
      </c>
      <c r="K2733" t="s">
        <v>241</v>
      </c>
      <c r="L2733" t="s">
        <v>2186</v>
      </c>
      <c r="M2733" t="s">
        <v>8030</v>
      </c>
      <c r="N2733" t="s">
        <v>254</v>
      </c>
      <c r="O2733" t="s">
        <v>568</v>
      </c>
    </row>
    <row r="2734" spans="1:15" x14ac:dyDescent="0.3">
      <c r="A2734" t="s">
        <v>2831</v>
      </c>
      <c r="B2734" t="s">
        <v>2831</v>
      </c>
      <c r="C2734" t="s">
        <v>8090</v>
      </c>
      <c r="D2734" s="47" t="s">
        <v>6472</v>
      </c>
      <c r="E2734" s="47">
        <v>42884.710174537038</v>
      </c>
      <c r="F2734" s="48">
        <v>5.75</v>
      </c>
      <c r="G2734" s="49">
        <v>121145</v>
      </c>
      <c r="H2734" t="s">
        <v>238</v>
      </c>
      <c r="I2734">
        <v>0</v>
      </c>
      <c r="J2734">
        <v>0</v>
      </c>
      <c r="K2734" t="s">
        <v>246</v>
      </c>
      <c r="L2734" t="s">
        <v>2186</v>
      </c>
      <c r="M2734" t="s">
        <v>8091</v>
      </c>
      <c r="N2734" t="s">
        <v>254</v>
      </c>
      <c r="O2734" t="s">
        <v>568</v>
      </c>
    </row>
    <row r="2735" spans="1:15" x14ac:dyDescent="0.3">
      <c r="A2735" t="s">
        <v>2831</v>
      </c>
      <c r="B2735" t="s">
        <v>2831</v>
      </c>
      <c r="C2735" t="s">
        <v>8134</v>
      </c>
      <c r="D2735" s="47" t="s">
        <v>2503</v>
      </c>
      <c r="E2735" s="47">
        <v>42886.432958449077</v>
      </c>
      <c r="F2735" s="48">
        <v>5.75</v>
      </c>
      <c r="G2735" s="49">
        <v>114492</v>
      </c>
      <c r="H2735" t="s">
        <v>249</v>
      </c>
      <c r="I2735">
        <v>0</v>
      </c>
      <c r="J2735">
        <v>0</v>
      </c>
      <c r="K2735" t="s">
        <v>242</v>
      </c>
      <c r="L2735" t="s">
        <v>2160</v>
      </c>
      <c r="M2735" t="s">
        <v>8135</v>
      </c>
      <c r="N2735" t="s">
        <v>254</v>
      </c>
      <c r="O2735" t="s">
        <v>568</v>
      </c>
    </row>
    <row r="2736" spans="1:15" x14ac:dyDescent="0.3">
      <c r="A2736" t="s">
        <v>2831</v>
      </c>
      <c r="B2736" t="s">
        <v>2831</v>
      </c>
      <c r="C2736" t="s">
        <v>3018</v>
      </c>
      <c r="D2736" s="47" t="s">
        <v>2931</v>
      </c>
      <c r="E2736" s="47">
        <v>42886.756739548611</v>
      </c>
      <c r="F2736" s="48">
        <v>5.75</v>
      </c>
      <c r="G2736" s="49">
        <v>80176</v>
      </c>
      <c r="H2736" t="s">
        <v>249</v>
      </c>
      <c r="I2736">
        <v>0</v>
      </c>
      <c r="J2736">
        <v>0</v>
      </c>
      <c r="K2736" t="s">
        <v>242</v>
      </c>
      <c r="L2736" t="s">
        <v>2160</v>
      </c>
      <c r="M2736" t="s">
        <v>2925</v>
      </c>
      <c r="N2736" t="s">
        <v>254</v>
      </c>
      <c r="O2736" t="s">
        <v>568</v>
      </c>
    </row>
    <row r="2737" spans="1:15" x14ac:dyDescent="0.3">
      <c r="A2737" t="s">
        <v>2831</v>
      </c>
      <c r="B2737" t="s">
        <v>2831</v>
      </c>
      <c r="C2737" t="s">
        <v>8407</v>
      </c>
      <c r="D2737" s="47" t="s">
        <v>5701</v>
      </c>
      <c r="E2737" s="47">
        <v>42872.696748495371</v>
      </c>
      <c r="F2737" s="48">
        <v>5.75</v>
      </c>
      <c r="G2737" s="49">
        <v>81695</v>
      </c>
      <c r="H2737" t="s">
        <v>238</v>
      </c>
      <c r="I2737">
        <v>0</v>
      </c>
      <c r="J2737">
        <v>0</v>
      </c>
      <c r="K2737" t="s">
        <v>242</v>
      </c>
      <c r="L2737" t="s">
        <v>2186</v>
      </c>
      <c r="M2737" t="s">
        <v>8408</v>
      </c>
      <c r="N2737" t="s">
        <v>254</v>
      </c>
      <c r="O2737" t="s">
        <v>568</v>
      </c>
    </row>
    <row r="2738" spans="1:15" x14ac:dyDescent="0.3">
      <c r="A2738" t="s">
        <v>2831</v>
      </c>
      <c r="B2738" t="s">
        <v>2831</v>
      </c>
      <c r="C2738" t="s">
        <v>8450</v>
      </c>
      <c r="D2738" s="47" t="s">
        <v>5862</v>
      </c>
      <c r="E2738" s="47">
        <v>42867.689844942128</v>
      </c>
      <c r="F2738" s="48">
        <v>5.75</v>
      </c>
      <c r="G2738" s="49">
        <v>62366</v>
      </c>
      <c r="H2738" t="s">
        <v>238</v>
      </c>
      <c r="I2738">
        <v>0</v>
      </c>
      <c r="J2738">
        <v>0</v>
      </c>
      <c r="K2738" t="s">
        <v>242</v>
      </c>
      <c r="L2738" t="s">
        <v>2186</v>
      </c>
      <c r="M2738" t="s">
        <v>8451</v>
      </c>
      <c r="N2738" t="s">
        <v>254</v>
      </c>
      <c r="O2738" t="s">
        <v>568</v>
      </c>
    </row>
    <row r="2739" spans="1:15" x14ac:dyDescent="0.3">
      <c r="A2739" t="s">
        <v>2831</v>
      </c>
      <c r="B2739" t="s">
        <v>2831</v>
      </c>
      <c r="C2739" t="s">
        <v>8673</v>
      </c>
      <c r="D2739" s="47" t="s">
        <v>5533</v>
      </c>
      <c r="E2739" s="47">
        <v>42875.475628738423</v>
      </c>
      <c r="F2739" s="48">
        <v>5.75</v>
      </c>
      <c r="G2739" s="49">
        <v>116938</v>
      </c>
      <c r="H2739" t="s">
        <v>238</v>
      </c>
      <c r="I2739">
        <v>0</v>
      </c>
      <c r="J2739">
        <v>0</v>
      </c>
      <c r="K2739" t="s">
        <v>246</v>
      </c>
      <c r="L2739" t="s">
        <v>2186</v>
      </c>
      <c r="M2739" t="s">
        <v>8674</v>
      </c>
      <c r="N2739" t="s">
        <v>254</v>
      </c>
      <c r="O2739" t="s">
        <v>568</v>
      </c>
    </row>
    <row r="2740" spans="1:15" x14ac:dyDescent="0.3">
      <c r="A2740" t="s">
        <v>2831</v>
      </c>
      <c r="B2740" t="s">
        <v>2831</v>
      </c>
      <c r="C2740" t="s">
        <v>3307</v>
      </c>
      <c r="D2740" s="47" t="s">
        <v>2933</v>
      </c>
      <c r="E2740" s="47">
        <v>42872.596588425928</v>
      </c>
      <c r="F2740" s="48">
        <v>5.75</v>
      </c>
      <c r="G2740" s="49">
        <v>41239</v>
      </c>
      <c r="H2740" t="s">
        <v>249</v>
      </c>
      <c r="I2740">
        <v>0</v>
      </c>
      <c r="J2740">
        <v>0</v>
      </c>
      <c r="K2740" t="s">
        <v>241</v>
      </c>
      <c r="L2740" t="s">
        <v>2160</v>
      </c>
      <c r="M2740" t="s">
        <v>2936</v>
      </c>
      <c r="N2740" t="s">
        <v>254</v>
      </c>
      <c r="O2740" t="s">
        <v>568</v>
      </c>
    </row>
    <row r="2741" spans="1:15" x14ac:dyDescent="0.3">
      <c r="A2741" t="s">
        <v>2831</v>
      </c>
      <c r="B2741" t="s">
        <v>2831</v>
      </c>
      <c r="C2741" t="s">
        <v>4638</v>
      </c>
      <c r="D2741" s="47" t="s">
        <v>4356</v>
      </c>
      <c r="E2741" s="47">
        <v>42880.705343020833</v>
      </c>
      <c r="F2741" s="48">
        <v>5.75</v>
      </c>
      <c r="G2741" s="49">
        <v>104947</v>
      </c>
      <c r="H2741" t="s">
        <v>249</v>
      </c>
      <c r="I2741">
        <v>0</v>
      </c>
      <c r="J2741">
        <v>0</v>
      </c>
      <c r="K2741" t="s">
        <v>242</v>
      </c>
      <c r="L2741" t="s">
        <v>2173</v>
      </c>
      <c r="M2741" t="s">
        <v>4639</v>
      </c>
      <c r="N2741" t="s">
        <v>254</v>
      </c>
      <c r="O2741" t="s">
        <v>568</v>
      </c>
    </row>
    <row r="2742" spans="1:15" x14ac:dyDescent="0.3">
      <c r="A2742" t="s">
        <v>2831</v>
      </c>
      <c r="B2742" t="s">
        <v>2831</v>
      </c>
      <c r="C2742" t="s">
        <v>8999</v>
      </c>
      <c r="D2742" s="47" t="s">
        <v>5896</v>
      </c>
      <c r="E2742" s="47">
        <v>42882.493254398149</v>
      </c>
      <c r="F2742" s="48">
        <v>5.75</v>
      </c>
      <c r="G2742" s="49">
        <v>77033</v>
      </c>
      <c r="H2742" t="s">
        <v>238</v>
      </c>
      <c r="I2742">
        <v>0</v>
      </c>
      <c r="J2742">
        <v>0</v>
      </c>
      <c r="K2742" t="s">
        <v>246</v>
      </c>
      <c r="L2742" t="s">
        <v>2186</v>
      </c>
      <c r="M2742" t="s">
        <v>9000</v>
      </c>
      <c r="N2742" t="s">
        <v>254</v>
      </c>
      <c r="O2742" t="s">
        <v>568</v>
      </c>
    </row>
    <row r="2743" spans="1:15" x14ac:dyDescent="0.3">
      <c r="A2743" t="s">
        <v>2831</v>
      </c>
      <c r="B2743" t="s">
        <v>2831</v>
      </c>
      <c r="C2743" t="s">
        <v>9197</v>
      </c>
      <c r="D2743" s="47" t="s">
        <v>5549</v>
      </c>
      <c r="E2743" s="47">
        <v>42882.471655324072</v>
      </c>
      <c r="F2743" s="48">
        <v>5.75</v>
      </c>
      <c r="G2743" s="49">
        <v>129605</v>
      </c>
      <c r="H2743" t="s">
        <v>249</v>
      </c>
      <c r="I2743">
        <v>0</v>
      </c>
      <c r="J2743">
        <v>0</v>
      </c>
      <c r="K2743" t="s">
        <v>246</v>
      </c>
      <c r="L2743" t="s">
        <v>2186</v>
      </c>
      <c r="M2743" t="s">
        <v>9198</v>
      </c>
      <c r="N2743" t="s">
        <v>254</v>
      </c>
      <c r="O2743" t="s">
        <v>568</v>
      </c>
    </row>
    <row r="2744" spans="1:15" x14ac:dyDescent="0.3">
      <c r="A2744" t="s">
        <v>2831</v>
      </c>
      <c r="B2744" t="s">
        <v>2831</v>
      </c>
      <c r="C2744" t="s">
        <v>9205</v>
      </c>
      <c r="D2744" s="47" t="s">
        <v>5556</v>
      </c>
      <c r="E2744" s="47">
        <v>42864.700549618057</v>
      </c>
      <c r="F2744" s="48">
        <v>5.75</v>
      </c>
      <c r="G2744" s="49">
        <v>24795</v>
      </c>
      <c r="H2744" t="s">
        <v>238</v>
      </c>
      <c r="I2744">
        <v>0</v>
      </c>
      <c r="J2744">
        <v>0</v>
      </c>
      <c r="K2744" t="s">
        <v>242</v>
      </c>
      <c r="L2744" t="s">
        <v>2186</v>
      </c>
      <c r="M2744" t="s">
        <v>9206</v>
      </c>
      <c r="N2744" t="s">
        <v>254</v>
      </c>
      <c r="O2744" t="s">
        <v>568</v>
      </c>
    </row>
    <row r="2745" spans="1:15" x14ac:dyDescent="0.3">
      <c r="A2745" t="s">
        <v>2831</v>
      </c>
      <c r="B2745" t="s">
        <v>2831</v>
      </c>
      <c r="C2745" t="s">
        <v>9359</v>
      </c>
      <c r="D2745" s="47" t="s">
        <v>5731</v>
      </c>
      <c r="E2745" s="47">
        <v>42880.789213229167</v>
      </c>
      <c r="F2745" s="48">
        <v>5.75</v>
      </c>
      <c r="G2745" s="49">
        <v>130112</v>
      </c>
      <c r="H2745" t="s">
        <v>249</v>
      </c>
      <c r="I2745">
        <v>0</v>
      </c>
      <c r="J2745">
        <v>0</v>
      </c>
      <c r="K2745" t="s">
        <v>242</v>
      </c>
      <c r="L2745" t="s">
        <v>2160</v>
      </c>
      <c r="M2745" t="s">
        <v>9360</v>
      </c>
      <c r="N2745" t="s">
        <v>254</v>
      </c>
      <c r="O2745" t="s">
        <v>568</v>
      </c>
    </row>
    <row r="2746" spans="1:15" x14ac:dyDescent="0.3">
      <c r="A2746" t="s">
        <v>2831</v>
      </c>
      <c r="B2746" t="s">
        <v>2831</v>
      </c>
      <c r="C2746" t="s">
        <v>9603</v>
      </c>
      <c r="D2746" s="47" t="s">
        <v>5497</v>
      </c>
      <c r="E2746" s="47">
        <v>42873.705312002312</v>
      </c>
      <c r="F2746" s="48">
        <v>5.75</v>
      </c>
      <c r="G2746" s="49">
        <v>85112</v>
      </c>
      <c r="H2746" t="s">
        <v>238</v>
      </c>
      <c r="I2746">
        <v>0</v>
      </c>
      <c r="J2746">
        <v>0</v>
      </c>
      <c r="K2746" t="s">
        <v>246</v>
      </c>
      <c r="L2746" t="s">
        <v>2186</v>
      </c>
      <c r="M2746" t="s">
        <v>9604</v>
      </c>
      <c r="N2746" t="s">
        <v>254</v>
      </c>
      <c r="O2746" t="s">
        <v>568</v>
      </c>
    </row>
    <row r="2747" spans="1:15" x14ac:dyDescent="0.3">
      <c r="A2747" t="s">
        <v>2831</v>
      </c>
      <c r="B2747" t="s">
        <v>2831</v>
      </c>
      <c r="C2747" t="s">
        <v>9946</v>
      </c>
      <c r="D2747" s="47" t="s">
        <v>5472</v>
      </c>
      <c r="E2747" s="47">
        <v>42880.526876967589</v>
      </c>
      <c r="F2747" s="48">
        <v>5.75</v>
      </c>
      <c r="G2747" s="49">
        <v>-1</v>
      </c>
      <c r="H2747" t="s">
        <v>249</v>
      </c>
      <c r="I2747">
        <v>0</v>
      </c>
      <c r="J2747">
        <v>0</v>
      </c>
      <c r="K2747" t="s">
        <v>246</v>
      </c>
      <c r="L2747" t="s">
        <v>1535</v>
      </c>
      <c r="M2747" t="s">
        <v>1535</v>
      </c>
      <c r="N2747" t="s">
        <v>254</v>
      </c>
      <c r="O2747" t="s">
        <v>568</v>
      </c>
    </row>
    <row r="2748" spans="1:15" x14ac:dyDescent="0.3">
      <c r="A2748" t="s">
        <v>2831</v>
      </c>
      <c r="B2748" t="s">
        <v>2831</v>
      </c>
      <c r="C2748" t="s">
        <v>4975</v>
      </c>
      <c r="D2748" s="47" t="s">
        <v>2666</v>
      </c>
      <c r="E2748" s="47">
        <v>42865.489061030094</v>
      </c>
      <c r="F2748" s="48">
        <v>5.75</v>
      </c>
      <c r="G2748" s="49">
        <v>100150</v>
      </c>
      <c r="H2748" t="s">
        <v>238</v>
      </c>
      <c r="I2748">
        <v>0</v>
      </c>
      <c r="J2748">
        <v>0</v>
      </c>
      <c r="K2748" t="s">
        <v>246</v>
      </c>
      <c r="L2748" t="s">
        <v>2160</v>
      </c>
      <c r="M2748" t="s">
        <v>4976</v>
      </c>
      <c r="N2748" t="s">
        <v>254</v>
      </c>
      <c r="O2748" t="s">
        <v>568</v>
      </c>
    </row>
    <row r="2749" spans="1:15" x14ac:dyDescent="0.3">
      <c r="A2749" t="s">
        <v>2831</v>
      </c>
      <c r="B2749" t="s">
        <v>2831</v>
      </c>
      <c r="C2749" t="s">
        <v>5282</v>
      </c>
      <c r="D2749" s="47" t="s">
        <v>2672</v>
      </c>
      <c r="E2749" s="47">
        <v>42886.71194108796</v>
      </c>
      <c r="F2749" s="48">
        <v>5.75</v>
      </c>
      <c r="G2749" s="49">
        <v>94450</v>
      </c>
      <c r="H2749" t="s">
        <v>238</v>
      </c>
      <c r="I2749">
        <v>0</v>
      </c>
      <c r="J2749">
        <v>0</v>
      </c>
      <c r="K2749" t="s">
        <v>242</v>
      </c>
      <c r="L2749" t="s">
        <v>2186</v>
      </c>
      <c r="M2749" t="s">
        <v>5283</v>
      </c>
      <c r="N2749" t="s">
        <v>254</v>
      </c>
      <c r="O2749" t="s">
        <v>568</v>
      </c>
    </row>
    <row r="2750" spans="1:15" x14ac:dyDescent="0.3">
      <c r="A2750" t="s">
        <v>2831</v>
      </c>
      <c r="B2750" t="s">
        <v>2831</v>
      </c>
      <c r="C2750" t="s">
        <v>3413</v>
      </c>
      <c r="D2750" s="47" t="s">
        <v>3369</v>
      </c>
      <c r="E2750" s="47">
        <v>42873.750050034723</v>
      </c>
      <c r="F2750" s="48">
        <v>5.75</v>
      </c>
      <c r="G2750" s="49">
        <v>89309</v>
      </c>
      <c r="H2750" t="s">
        <v>249</v>
      </c>
      <c r="I2750">
        <v>0</v>
      </c>
      <c r="J2750">
        <v>0</v>
      </c>
      <c r="K2750" t="s">
        <v>236</v>
      </c>
      <c r="L2750" t="s">
        <v>2186</v>
      </c>
      <c r="M2750" t="s">
        <v>3414</v>
      </c>
      <c r="N2750" t="s">
        <v>254</v>
      </c>
      <c r="O2750" t="s">
        <v>568</v>
      </c>
    </row>
    <row r="2751" spans="1:15" x14ac:dyDescent="0.3">
      <c r="A2751" t="s">
        <v>2831</v>
      </c>
      <c r="B2751" t="s">
        <v>2831</v>
      </c>
      <c r="C2751" t="s">
        <v>4512</v>
      </c>
      <c r="D2751" s="47" t="s">
        <v>4359</v>
      </c>
      <c r="E2751" s="47">
        <v>42873.705522187498</v>
      </c>
      <c r="F2751" s="48">
        <v>5.75</v>
      </c>
      <c r="G2751" s="49">
        <v>110572</v>
      </c>
      <c r="H2751" t="s">
        <v>238</v>
      </c>
      <c r="I2751">
        <v>0</v>
      </c>
      <c r="J2751">
        <v>0</v>
      </c>
      <c r="K2751" t="s">
        <v>236</v>
      </c>
      <c r="L2751" t="s">
        <v>2176</v>
      </c>
      <c r="M2751" t="s">
        <v>4513</v>
      </c>
      <c r="N2751" t="s">
        <v>254</v>
      </c>
      <c r="O2751" t="s">
        <v>568</v>
      </c>
    </row>
    <row r="2752" spans="1:15" x14ac:dyDescent="0.3">
      <c r="A2752" t="s">
        <v>2831</v>
      </c>
      <c r="B2752" t="s">
        <v>2831</v>
      </c>
      <c r="C2752" t="s">
        <v>4105</v>
      </c>
      <c r="D2752" s="47" t="s">
        <v>3422</v>
      </c>
      <c r="E2752" s="47">
        <v>42881.689070949076</v>
      </c>
      <c r="F2752" s="48">
        <v>5.75</v>
      </c>
      <c r="G2752" s="49">
        <v>126376</v>
      </c>
      <c r="H2752" t="s">
        <v>238</v>
      </c>
      <c r="I2752">
        <v>0</v>
      </c>
      <c r="J2752">
        <v>0</v>
      </c>
      <c r="K2752" t="s">
        <v>242</v>
      </c>
      <c r="L2752" t="s">
        <v>2186</v>
      </c>
      <c r="M2752" t="s">
        <v>4106</v>
      </c>
      <c r="N2752" t="s">
        <v>254</v>
      </c>
      <c r="O2752" t="s">
        <v>568</v>
      </c>
    </row>
    <row r="2753" spans="1:15" x14ac:dyDescent="0.3">
      <c r="A2753" t="s">
        <v>2831</v>
      </c>
      <c r="B2753" t="s">
        <v>2831</v>
      </c>
      <c r="C2753" t="s">
        <v>3451</v>
      </c>
      <c r="D2753" s="47" t="s">
        <v>3453</v>
      </c>
      <c r="E2753" s="47">
        <v>42871.698612002314</v>
      </c>
      <c r="F2753" s="48">
        <v>5.75</v>
      </c>
      <c r="G2753" s="49">
        <v>145230</v>
      </c>
      <c r="H2753" t="s">
        <v>238</v>
      </c>
      <c r="I2753">
        <v>0</v>
      </c>
      <c r="J2753">
        <v>0</v>
      </c>
      <c r="K2753" t="s">
        <v>236</v>
      </c>
      <c r="L2753" t="s">
        <v>2186</v>
      </c>
      <c r="M2753" t="s">
        <v>3454</v>
      </c>
      <c r="N2753" t="s">
        <v>254</v>
      </c>
      <c r="O2753" t="s">
        <v>568</v>
      </c>
    </row>
    <row r="2754" spans="1:15" x14ac:dyDescent="0.3">
      <c r="A2754" t="s">
        <v>2831</v>
      </c>
      <c r="B2754" t="s">
        <v>2831</v>
      </c>
      <c r="C2754" t="s">
        <v>10614</v>
      </c>
      <c r="D2754" s="47" t="s">
        <v>5817</v>
      </c>
      <c r="E2754" s="47">
        <v>42863.722113194446</v>
      </c>
      <c r="F2754" s="48">
        <v>5.75</v>
      </c>
      <c r="G2754" s="49">
        <v>67413</v>
      </c>
      <c r="H2754" t="s">
        <v>249</v>
      </c>
      <c r="I2754">
        <v>0</v>
      </c>
      <c r="J2754">
        <v>0</v>
      </c>
      <c r="K2754" t="s">
        <v>239</v>
      </c>
      <c r="L2754" t="s">
        <v>2186</v>
      </c>
      <c r="M2754" t="s">
        <v>10615</v>
      </c>
      <c r="N2754" t="s">
        <v>254</v>
      </c>
      <c r="O2754" t="s">
        <v>568</v>
      </c>
    </row>
    <row r="2755" spans="1:15" x14ac:dyDescent="0.3">
      <c r="A2755" t="s">
        <v>2831</v>
      </c>
      <c r="B2755" t="s">
        <v>2831</v>
      </c>
      <c r="C2755" t="s">
        <v>3888</v>
      </c>
      <c r="D2755" s="47" t="s">
        <v>3364</v>
      </c>
      <c r="E2755" s="47">
        <v>42858.6911258912</v>
      </c>
      <c r="F2755" s="48">
        <v>5.75</v>
      </c>
      <c r="G2755" s="49">
        <v>189585</v>
      </c>
      <c r="H2755" t="s">
        <v>238</v>
      </c>
      <c r="I2755">
        <v>0</v>
      </c>
      <c r="J2755">
        <v>0</v>
      </c>
      <c r="K2755" t="s">
        <v>242</v>
      </c>
      <c r="L2755" t="s">
        <v>2186</v>
      </c>
      <c r="M2755" t="s">
        <v>3889</v>
      </c>
      <c r="N2755" t="s">
        <v>254</v>
      </c>
      <c r="O2755" t="s">
        <v>568</v>
      </c>
    </row>
    <row r="2756" spans="1:15" x14ac:dyDescent="0.3">
      <c r="A2756" t="s">
        <v>2831</v>
      </c>
      <c r="B2756" t="s">
        <v>2831</v>
      </c>
      <c r="C2756" t="s">
        <v>3595</v>
      </c>
      <c r="D2756" s="47" t="s">
        <v>3466</v>
      </c>
      <c r="E2756" s="47">
        <v>42846.213905902776</v>
      </c>
      <c r="F2756" s="48">
        <v>5.833333333333333</v>
      </c>
      <c r="G2756" s="49">
        <v>51606</v>
      </c>
      <c r="H2756" t="s">
        <v>238</v>
      </c>
      <c r="I2756">
        <v>0</v>
      </c>
      <c r="J2756">
        <v>0</v>
      </c>
      <c r="K2756" t="s">
        <v>246</v>
      </c>
      <c r="L2756" t="s">
        <v>2186</v>
      </c>
      <c r="M2756" t="s">
        <v>3596</v>
      </c>
      <c r="N2756" t="s">
        <v>254</v>
      </c>
      <c r="O2756" t="s">
        <v>568</v>
      </c>
    </row>
    <row r="2757" spans="1:15" x14ac:dyDescent="0.3">
      <c r="A2757" t="s">
        <v>2831</v>
      </c>
      <c r="B2757" t="s">
        <v>2831</v>
      </c>
      <c r="C2757" t="s">
        <v>5821</v>
      </c>
      <c r="D2757" s="47" t="s">
        <v>5577</v>
      </c>
      <c r="E2757" s="47">
        <v>42851.59929302083</v>
      </c>
      <c r="F2757" s="48">
        <v>5.833333333333333</v>
      </c>
      <c r="G2757" s="49">
        <v>343979</v>
      </c>
      <c r="H2757" t="s">
        <v>249</v>
      </c>
      <c r="I2757">
        <v>0</v>
      </c>
      <c r="J2757">
        <v>0</v>
      </c>
      <c r="K2757" t="s">
        <v>242</v>
      </c>
      <c r="L2757" t="s">
        <v>2186</v>
      </c>
      <c r="M2757" t="s">
        <v>5822</v>
      </c>
      <c r="N2757" t="s">
        <v>254</v>
      </c>
      <c r="O2757" t="s">
        <v>568</v>
      </c>
    </row>
    <row r="2758" spans="1:15" x14ac:dyDescent="0.3">
      <c r="A2758" t="s">
        <v>2831</v>
      </c>
      <c r="B2758" t="s">
        <v>2831</v>
      </c>
      <c r="C2758" t="s">
        <v>6103</v>
      </c>
      <c r="D2758" s="47" t="s">
        <v>5455</v>
      </c>
      <c r="E2758" s="47">
        <v>42852.715534178242</v>
      </c>
      <c r="F2758" s="48">
        <v>5.833333333333333</v>
      </c>
      <c r="G2758" s="49">
        <v>69944</v>
      </c>
      <c r="H2758" t="s">
        <v>238</v>
      </c>
      <c r="I2758">
        <v>0</v>
      </c>
      <c r="J2758">
        <v>0</v>
      </c>
      <c r="K2758" t="s">
        <v>246</v>
      </c>
      <c r="L2758" t="s">
        <v>2186</v>
      </c>
      <c r="M2758" t="s">
        <v>6104</v>
      </c>
      <c r="N2758" t="s">
        <v>254</v>
      </c>
      <c r="O2758" t="s">
        <v>568</v>
      </c>
    </row>
    <row r="2759" spans="1:15" x14ac:dyDescent="0.3">
      <c r="A2759" t="s">
        <v>2831</v>
      </c>
      <c r="B2759" t="s">
        <v>2831</v>
      </c>
      <c r="C2759" t="s">
        <v>6156</v>
      </c>
      <c r="D2759" s="47" t="s">
        <v>5708</v>
      </c>
      <c r="E2759" s="47">
        <v>42845.672629513887</v>
      </c>
      <c r="F2759" s="48">
        <v>5.833333333333333</v>
      </c>
      <c r="G2759" s="49">
        <v>115359</v>
      </c>
      <c r="H2759" t="s">
        <v>249</v>
      </c>
      <c r="I2759">
        <v>0</v>
      </c>
      <c r="J2759">
        <v>0</v>
      </c>
      <c r="K2759" t="s">
        <v>242</v>
      </c>
      <c r="L2759" t="s">
        <v>2186</v>
      </c>
      <c r="M2759" t="s">
        <v>6157</v>
      </c>
      <c r="N2759" t="s">
        <v>254</v>
      </c>
      <c r="O2759" t="s">
        <v>568</v>
      </c>
    </row>
    <row r="2760" spans="1:15" x14ac:dyDescent="0.3">
      <c r="A2760" t="s">
        <v>2831</v>
      </c>
      <c r="B2760" t="s">
        <v>2831</v>
      </c>
      <c r="C2760" t="s">
        <v>6276</v>
      </c>
      <c r="D2760" s="47" t="s">
        <v>5527</v>
      </c>
      <c r="E2760" s="47">
        <v>42853.719059108793</v>
      </c>
      <c r="F2760" s="48">
        <v>5.833333333333333</v>
      </c>
      <c r="G2760" s="49">
        <v>37136</v>
      </c>
      <c r="H2760" t="s">
        <v>249</v>
      </c>
      <c r="I2760">
        <v>0</v>
      </c>
      <c r="J2760">
        <v>0</v>
      </c>
      <c r="K2760" t="s">
        <v>242</v>
      </c>
      <c r="L2760" t="s">
        <v>2186</v>
      </c>
      <c r="M2760" t="s">
        <v>6277</v>
      </c>
      <c r="N2760" t="s">
        <v>254</v>
      </c>
      <c r="O2760" t="s">
        <v>568</v>
      </c>
    </row>
    <row r="2761" spans="1:15" x14ac:dyDescent="0.3">
      <c r="A2761" t="s">
        <v>2831</v>
      </c>
      <c r="B2761" t="s">
        <v>2831</v>
      </c>
      <c r="C2761" t="s">
        <v>6414</v>
      </c>
      <c r="D2761" s="47" t="s">
        <v>2613</v>
      </c>
      <c r="E2761" s="47">
        <v>42829.704277430559</v>
      </c>
      <c r="F2761" s="48">
        <v>5.833333333333333</v>
      </c>
      <c r="G2761" s="49">
        <v>115481</v>
      </c>
      <c r="H2761" t="s">
        <v>238</v>
      </c>
      <c r="I2761">
        <v>0</v>
      </c>
      <c r="J2761">
        <v>0</v>
      </c>
      <c r="K2761" t="s">
        <v>242</v>
      </c>
      <c r="L2761" t="s">
        <v>2160</v>
      </c>
      <c r="M2761" t="s">
        <v>2992</v>
      </c>
      <c r="N2761" t="s">
        <v>254</v>
      </c>
      <c r="O2761" t="s">
        <v>568</v>
      </c>
    </row>
    <row r="2762" spans="1:15" x14ac:dyDescent="0.3">
      <c r="A2762" t="s">
        <v>2831</v>
      </c>
      <c r="B2762" t="s">
        <v>2831</v>
      </c>
      <c r="C2762" t="s">
        <v>6460</v>
      </c>
      <c r="D2762" s="47" t="s">
        <v>5945</v>
      </c>
      <c r="E2762" s="47">
        <v>42853.693124502315</v>
      </c>
      <c r="F2762" s="48">
        <v>5.833333333333333</v>
      </c>
      <c r="G2762" s="49">
        <v>88174</v>
      </c>
      <c r="H2762" t="s">
        <v>238</v>
      </c>
      <c r="I2762">
        <v>0</v>
      </c>
      <c r="J2762">
        <v>0</v>
      </c>
      <c r="K2762" t="s">
        <v>242</v>
      </c>
      <c r="L2762" t="s">
        <v>2186</v>
      </c>
      <c r="M2762" t="s">
        <v>6461</v>
      </c>
      <c r="N2762" t="s">
        <v>254</v>
      </c>
      <c r="O2762" t="s">
        <v>568</v>
      </c>
    </row>
    <row r="2763" spans="1:15" x14ac:dyDescent="0.3">
      <c r="A2763" t="s">
        <v>2831</v>
      </c>
      <c r="B2763" t="s">
        <v>2831</v>
      </c>
      <c r="C2763" t="s">
        <v>6515</v>
      </c>
      <c r="D2763" s="47" t="s">
        <v>2503</v>
      </c>
      <c r="E2763" s="47">
        <v>42851.665289155091</v>
      </c>
      <c r="F2763" s="48">
        <v>5.833333333333333</v>
      </c>
      <c r="G2763" s="49">
        <v>53678</v>
      </c>
      <c r="H2763" t="s">
        <v>238</v>
      </c>
      <c r="I2763">
        <v>0</v>
      </c>
      <c r="J2763">
        <v>0</v>
      </c>
      <c r="K2763" t="s">
        <v>239</v>
      </c>
      <c r="L2763" t="s">
        <v>2160</v>
      </c>
      <c r="M2763" t="s">
        <v>6516</v>
      </c>
      <c r="N2763" t="s">
        <v>254</v>
      </c>
      <c r="O2763" t="s">
        <v>568</v>
      </c>
    </row>
    <row r="2764" spans="1:15" x14ac:dyDescent="0.3">
      <c r="A2764" t="s">
        <v>2831</v>
      </c>
      <c r="B2764" t="s">
        <v>2831</v>
      </c>
      <c r="C2764" t="s">
        <v>4437</v>
      </c>
      <c r="D2764" s="47" t="s">
        <v>4359</v>
      </c>
      <c r="E2764" s="47">
        <v>42837.70498101852</v>
      </c>
      <c r="F2764" s="48">
        <v>5.833333333333333</v>
      </c>
      <c r="G2764" s="49">
        <v>76200</v>
      </c>
      <c r="H2764" t="s">
        <v>249</v>
      </c>
      <c r="I2764">
        <v>0</v>
      </c>
      <c r="J2764">
        <v>0</v>
      </c>
      <c r="K2764" t="s">
        <v>241</v>
      </c>
      <c r="L2764" t="s">
        <v>2160</v>
      </c>
      <c r="M2764" t="s">
        <v>4438</v>
      </c>
      <c r="N2764" t="s">
        <v>254</v>
      </c>
      <c r="O2764" t="s">
        <v>568</v>
      </c>
    </row>
    <row r="2765" spans="1:15" x14ac:dyDescent="0.3">
      <c r="A2765" t="s">
        <v>2831</v>
      </c>
      <c r="B2765" t="s">
        <v>2831</v>
      </c>
      <c r="C2765" t="s">
        <v>7023</v>
      </c>
      <c r="D2765" s="47" t="s">
        <v>5497</v>
      </c>
      <c r="E2765" s="47">
        <v>42846.212541122688</v>
      </c>
      <c r="F2765" s="48">
        <v>5.833333333333333</v>
      </c>
      <c r="G2765" s="49">
        <v>105188</v>
      </c>
      <c r="H2765" t="s">
        <v>238</v>
      </c>
      <c r="I2765">
        <v>0</v>
      </c>
      <c r="J2765">
        <v>0</v>
      </c>
      <c r="K2765" t="s">
        <v>246</v>
      </c>
      <c r="L2765" t="s">
        <v>2186</v>
      </c>
      <c r="M2765" t="s">
        <v>7024</v>
      </c>
      <c r="N2765" t="s">
        <v>254</v>
      </c>
      <c r="O2765" t="s">
        <v>568</v>
      </c>
    </row>
    <row r="2766" spans="1:15" x14ac:dyDescent="0.3">
      <c r="A2766" t="s">
        <v>2831</v>
      </c>
      <c r="B2766" t="s">
        <v>2831</v>
      </c>
      <c r="C2766" t="s">
        <v>7488</v>
      </c>
      <c r="D2766" s="47" t="s">
        <v>5455</v>
      </c>
      <c r="E2766" s="47">
        <v>42844.715785335648</v>
      </c>
      <c r="F2766" s="48">
        <v>5.833333333333333</v>
      </c>
      <c r="G2766" s="49">
        <v>123111</v>
      </c>
      <c r="H2766" t="s">
        <v>238</v>
      </c>
      <c r="I2766">
        <v>0</v>
      </c>
      <c r="J2766">
        <v>0</v>
      </c>
      <c r="K2766" t="s">
        <v>246</v>
      </c>
      <c r="L2766" t="s">
        <v>2186</v>
      </c>
      <c r="M2766" t="s">
        <v>7489</v>
      </c>
      <c r="N2766" t="s">
        <v>254</v>
      </c>
      <c r="O2766" t="s">
        <v>568</v>
      </c>
    </row>
    <row r="2767" spans="1:15" x14ac:dyDescent="0.3">
      <c r="A2767" t="s">
        <v>2831</v>
      </c>
      <c r="B2767" t="s">
        <v>2831</v>
      </c>
      <c r="C2767" t="s">
        <v>7832</v>
      </c>
      <c r="D2767" s="47" t="s">
        <v>6252</v>
      </c>
      <c r="E2767" s="47">
        <v>42828.719792476855</v>
      </c>
      <c r="F2767" s="48">
        <v>5.833333333333333</v>
      </c>
      <c r="G2767" s="49">
        <v>92552</v>
      </c>
      <c r="H2767" t="s">
        <v>238</v>
      </c>
      <c r="I2767">
        <v>0</v>
      </c>
      <c r="J2767">
        <v>0</v>
      </c>
      <c r="K2767" t="s">
        <v>241</v>
      </c>
      <c r="L2767" t="s">
        <v>2186</v>
      </c>
      <c r="M2767" t="s">
        <v>7833</v>
      </c>
      <c r="N2767" t="s">
        <v>254</v>
      </c>
      <c r="O2767" t="s">
        <v>568</v>
      </c>
    </row>
    <row r="2768" spans="1:15" x14ac:dyDescent="0.3">
      <c r="A2768" t="s">
        <v>2831</v>
      </c>
      <c r="B2768" t="s">
        <v>2831</v>
      </c>
      <c r="C2768" t="s">
        <v>3587</v>
      </c>
      <c r="D2768" s="47" t="s">
        <v>3364</v>
      </c>
      <c r="E2768" s="47">
        <v>42836.717551585651</v>
      </c>
      <c r="F2768" s="48">
        <v>5.833333333333333</v>
      </c>
      <c r="G2768" s="49">
        <v>47266</v>
      </c>
      <c r="H2768" t="s">
        <v>238</v>
      </c>
      <c r="I2768">
        <v>0</v>
      </c>
      <c r="J2768">
        <v>0</v>
      </c>
      <c r="K2768" t="s">
        <v>239</v>
      </c>
      <c r="L2768" t="s">
        <v>2186</v>
      </c>
      <c r="M2768" t="s">
        <v>3588</v>
      </c>
      <c r="N2768" t="s">
        <v>254</v>
      </c>
      <c r="O2768" t="s">
        <v>568</v>
      </c>
    </row>
    <row r="2769" spans="1:15" x14ac:dyDescent="0.3">
      <c r="A2769" t="s">
        <v>2831</v>
      </c>
      <c r="B2769" t="s">
        <v>2831</v>
      </c>
      <c r="C2769" t="s">
        <v>3457</v>
      </c>
      <c r="D2769" s="47" t="s">
        <v>3401</v>
      </c>
      <c r="E2769" s="47">
        <v>42832.724002048613</v>
      </c>
      <c r="F2769" s="48">
        <v>5.833333333333333</v>
      </c>
      <c r="G2769" s="49">
        <v>98100</v>
      </c>
      <c r="H2769" t="s">
        <v>238</v>
      </c>
      <c r="I2769">
        <v>0</v>
      </c>
      <c r="J2769">
        <v>0</v>
      </c>
      <c r="K2769" t="s">
        <v>242</v>
      </c>
      <c r="L2769" t="s">
        <v>2186</v>
      </c>
      <c r="M2769" t="s">
        <v>3458</v>
      </c>
      <c r="N2769" t="s">
        <v>254</v>
      </c>
      <c r="O2769" t="s">
        <v>568</v>
      </c>
    </row>
    <row r="2770" spans="1:15" x14ac:dyDescent="0.3">
      <c r="A2770" t="s">
        <v>2831</v>
      </c>
      <c r="B2770" t="s">
        <v>2831</v>
      </c>
      <c r="C2770" t="s">
        <v>4617</v>
      </c>
      <c r="D2770" s="47" t="s">
        <v>4454</v>
      </c>
      <c r="E2770" s="47">
        <v>42842.790576770836</v>
      </c>
      <c r="F2770" s="48">
        <v>5.833333333333333</v>
      </c>
      <c r="G2770" s="49">
        <v>54933</v>
      </c>
      <c r="H2770" t="s">
        <v>249</v>
      </c>
      <c r="I2770">
        <v>0</v>
      </c>
      <c r="J2770">
        <v>0</v>
      </c>
      <c r="K2770" t="s">
        <v>239</v>
      </c>
      <c r="L2770" t="s">
        <v>2176</v>
      </c>
      <c r="M2770" t="s">
        <v>4618</v>
      </c>
      <c r="N2770" t="s">
        <v>254</v>
      </c>
      <c r="O2770" t="s">
        <v>568</v>
      </c>
    </row>
    <row r="2771" spans="1:15" x14ac:dyDescent="0.3">
      <c r="A2771" t="s">
        <v>2831</v>
      </c>
      <c r="B2771" t="s">
        <v>2831</v>
      </c>
      <c r="C2771" t="s">
        <v>8261</v>
      </c>
      <c r="D2771" s="47" t="s">
        <v>6295</v>
      </c>
      <c r="E2771" s="47">
        <v>42843.68636728009</v>
      </c>
      <c r="F2771" s="48">
        <v>5.833333333333333</v>
      </c>
      <c r="G2771" s="49">
        <v>119891</v>
      </c>
      <c r="H2771" t="s">
        <v>238</v>
      </c>
      <c r="I2771">
        <v>0</v>
      </c>
      <c r="J2771">
        <v>0</v>
      </c>
      <c r="K2771" t="s">
        <v>242</v>
      </c>
      <c r="L2771" t="s">
        <v>2186</v>
      </c>
      <c r="M2771" t="s">
        <v>8262</v>
      </c>
      <c r="N2771" t="s">
        <v>254</v>
      </c>
      <c r="O2771" t="s">
        <v>568</v>
      </c>
    </row>
    <row r="2772" spans="1:15" x14ac:dyDescent="0.3">
      <c r="A2772" t="s">
        <v>2831</v>
      </c>
      <c r="B2772" t="s">
        <v>2831</v>
      </c>
      <c r="C2772" t="s">
        <v>4924</v>
      </c>
      <c r="D2772" s="47" t="s">
        <v>2709</v>
      </c>
      <c r="E2772" s="47">
        <v>42853.684580520836</v>
      </c>
      <c r="F2772" s="48">
        <v>5.833333333333333</v>
      </c>
      <c r="G2772" s="49">
        <v>112447</v>
      </c>
      <c r="H2772" t="s">
        <v>249</v>
      </c>
      <c r="I2772">
        <v>0</v>
      </c>
      <c r="J2772">
        <v>0</v>
      </c>
      <c r="K2772" t="s">
        <v>236</v>
      </c>
      <c r="L2772" t="s">
        <v>2160</v>
      </c>
      <c r="M2772" t="s">
        <v>4926</v>
      </c>
      <c r="N2772" t="s">
        <v>254</v>
      </c>
      <c r="O2772" t="s">
        <v>568</v>
      </c>
    </row>
    <row r="2773" spans="1:15" x14ac:dyDescent="0.3">
      <c r="A2773" t="s">
        <v>2831</v>
      </c>
      <c r="B2773" t="s">
        <v>2831</v>
      </c>
      <c r="C2773" t="s">
        <v>8393</v>
      </c>
      <c r="D2773" s="47" t="s">
        <v>2706</v>
      </c>
      <c r="E2773" s="47">
        <v>42842.720243518517</v>
      </c>
      <c r="F2773" s="48">
        <v>5.833333333333333</v>
      </c>
      <c r="G2773" s="49">
        <v>187787</v>
      </c>
      <c r="H2773" t="s">
        <v>238</v>
      </c>
      <c r="I2773">
        <v>0</v>
      </c>
      <c r="J2773">
        <v>0</v>
      </c>
      <c r="K2773" t="s">
        <v>246</v>
      </c>
      <c r="L2773" t="s">
        <v>2173</v>
      </c>
      <c r="M2773" t="s">
        <v>8394</v>
      </c>
      <c r="N2773" t="s">
        <v>254</v>
      </c>
      <c r="O2773" t="s">
        <v>568</v>
      </c>
    </row>
    <row r="2774" spans="1:15" x14ac:dyDescent="0.3">
      <c r="A2774" t="s">
        <v>2831</v>
      </c>
      <c r="B2774" t="s">
        <v>2831</v>
      </c>
      <c r="C2774" t="s">
        <v>4483</v>
      </c>
      <c r="D2774" s="47" t="s">
        <v>4383</v>
      </c>
      <c r="E2774" s="47">
        <v>42835.714260104163</v>
      </c>
      <c r="F2774" s="48">
        <v>5.833333333333333</v>
      </c>
      <c r="G2774" s="49">
        <v>66059</v>
      </c>
      <c r="H2774" t="s">
        <v>238</v>
      </c>
      <c r="I2774">
        <v>0</v>
      </c>
      <c r="J2774">
        <v>0</v>
      </c>
      <c r="K2774" t="s">
        <v>242</v>
      </c>
      <c r="L2774" t="s">
        <v>2173</v>
      </c>
      <c r="M2774" t="s">
        <v>4477</v>
      </c>
      <c r="N2774" t="s">
        <v>254</v>
      </c>
      <c r="O2774" t="s">
        <v>568</v>
      </c>
    </row>
    <row r="2775" spans="1:15" x14ac:dyDescent="0.3">
      <c r="A2775" t="s">
        <v>2831</v>
      </c>
      <c r="B2775" t="s">
        <v>2831</v>
      </c>
      <c r="C2775" t="s">
        <v>5207</v>
      </c>
      <c r="D2775" s="47" t="s">
        <v>2641</v>
      </c>
      <c r="E2775" s="47">
        <v>42850.699562812501</v>
      </c>
      <c r="F2775" s="48">
        <v>5.833333333333333</v>
      </c>
      <c r="G2775" s="49">
        <v>34119</v>
      </c>
      <c r="H2775" t="s">
        <v>238</v>
      </c>
      <c r="I2775">
        <v>0</v>
      </c>
      <c r="J2775">
        <v>0</v>
      </c>
      <c r="K2775" t="s">
        <v>236</v>
      </c>
      <c r="L2775" t="s">
        <v>2160</v>
      </c>
      <c r="M2775" t="s">
        <v>5208</v>
      </c>
      <c r="N2775" t="s">
        <v>254</v>
      </c>
      <c r="O2775" t="s">
        <v>568</v>
      </c>
    </row>
    <row r="2776" spans="1:15" x14ac:dyDescent="0.3">
      <c r="A2776" t="s">
        <v>2831</v>
      </c>
      <c r="B2776" t="s">
        <v>2831</v>
      </c>
      <c r="C2776" t="s">
        <v>8547</v>
      </c>
      <c r="D2776" s="47" t="s">
        <v>2643</v>
      </c>
      <c r="E2776" s="47">
        <v>42832.71991871528</v>
      </c>
      <c r="F2776" s="48">
        <v>5.833333333333333</v>
      </c>
      <c r="G2776" s="49">
        <v>132530</v>
      </c>
      <c r="H2776" t="s">
        <v>238</v>
      </c>
      <c r="I2776">
        <v>0</v>
      </c>
      <c r="J2776">
        <v>0</v>
      </c>
      <c r="K2776" t="s">
        <v>239</v>
      </c>
      <c r="L2776" t="s">
        <v>2185</v>
      </c>
      <c r="M2776" t="s">
        <v>8548</v>
      </c>
      <c r="N2776" t="s">
        <v>254</v>
      </c>
      <c r="O2776" t="s">
        <v>568</v>
      </c>
    </row>
    <row r="2777" spans="1:15" x14ac:dyDescent="0.3">
      <c r="A2777" t="s">
        <v>2831</v>
      </c>
      <c r="B2777" t="s">
        <v>2831</v>
      </c>
      <c r="C2777" t="s">
        <v>4188</v>
      </c>
      <c r="D2777" s="47" t="s">
        <v>3364</v>
      </c>
      <c r="E2777" s="47">
        <v>42836.667462997684</v>
      </c>
      <c r="F2777" s="48">
        <v>5.833333333333333</v>
      </c>
      <c r="G2777" s="49">
        <v>110380</v>
      </c>
      <c r="H2777" t="s">
        <v>249</v>
      </c>
      <c r="I2777">
        <v>0</v>
      </c>
      <c r="J2777">
        <v>0</v>
      </c>
      <c r="K2777" t="s">
        <v>246</v>
      </c>
      <c r="L2777" t="s">
        <v>2186</v>
      </c>
      <c r="M2777" t="s">
        <v>4189</v>
      </c>
      <c r="N2777" t="s">
        <v>254</v>
      </c>
      <c r="O2777" t="s">
        <v>568</v>
      </c>
    </row>
    <row r="2778" spans="1:15" x14ac:dyDescent="0.3">
      <c r="A2778" t="s">
        <v>2831</v>
      </c>
      <c r="B2778" t="s">
        <v>2831</v>
      </c>
      <c r="C2778" t="s">
        <v>8886</v>
      </c>
      <c r="D2778" s="47" t="s">
        <v>2692</v>
      </c>
      <c r="E2778" s="47">
        <v>42843.685399456015</v>
      </c>
      <c r="F2778" s="48">
        <v>5.833333333333333</v>
      </c>
      <c r="G2778" s="49">
        <v>110116</v>
      </c>
      <c r="H2778" t="s">
        <v>238</v>
      </c>
      <c r="I2778">
        <v>0</v>
      </c>
      <c r="J2778">
        <v>0</v>
      </c>
      <c r="K2778" t="s">
        <v>246</v>
      </c>
      <c r="L2778" t="s">
        <v>2160</v>
      </c>
      <c r="M2778" t="s">
        <v>8887</v>
      </c>
      <c r="N2778" t="s">
        <v>254</v>
      </c>
      <c r="O2778" t="s">
        <v>568</v>
      </c>
    </row>
    <row r="2779" spans="1:15" x14ac:dyDescent="0.3">
      <c r="A2779" t="s">
        <v>2831</v>
      </c>
      <c r="B2779" t="s">
        <v>2831</v>
      </c>
      <c r="C2779" t="s">
        <v>9235</v>
      </c>
      <c r="D2779" s="47" t="s">
        <v>5602</v>
      </c>
      <c r="E2779" s="47">
        <v>42837.732899502313</v>
      </c>
      <c r="F2779" s="48">
        <v>5.833333333333333</v>
      </c>
      <c r="G2779" s="49">
        <v>172000</v>
      </c>
      <c r="H2779" t="s">
        <v>238</v>
      </c>
      <c r="I2779">
        <v>0</v>
      </c>
      <c r="J2779">
        <v>0</v>
      </c>
      <c r="K2779" t="s">
        <v>246</v>
      </c>
      <c r="L2779" t="s">
        <v>2186</v>
      </c>
      <c r="M2779" t="s">
        <v>9236</v>
      </c>
      <c r="N2779" t="s">
        <v>254</v>
      </c>
      <c r="O2779" t="s">
        <v>568</v>
      </c>
    </row>
    <row r="2780" spans="1:15" x14ac:dyDescent="0.3">
      <c r="A2780" t="s">
        <v>2831</v>
      </c>
      <c r="B2780" t="s">
        <v>2831</v>
      </c>
      <c r="C2780" t="s">
        <v>9547</v>
      </c>
      <c r="D2780" s="47" t="s">
        <v>5527</v>
      </c>
      <c r="E2780" s="47">
        <v>42829.651321724537</v>
      </c>
      <c r="F2780" s="48">
        <v>5.833333333333333</v>
      </c>
      <c r="G2780" s="49">
        <v>87036</v>
      </c>
      <c r="H2780" t="s">
        <v>238</v>
      </c>
      <c r="I2780">
        <v>0</v>
      </c>
      <c r="J2780">
        <v>0</v>
      </c>
      <c r="K2780" t="s">
        <v>236</v>
      </c>
      <c r="L2780" t="s">
        <v>2186</v>
      </c>
      <c r="M2780" t="s">
        <v>9548</v>
      </c>
      <c r="N2780" t="s">
        <v>254</v>
      </c>
      <c r="O2780" t="s">
        <v>568</v>
      </c>
    </row>
    <row r="2781" spans="1:15" x14ac:dyDescent="0.3">
      <c r="A2781" t="s">
        <v>2831</v>
      </c>
      <c r="B2781" t="s">
        <v>2831</v>
      </c>
      <c r="C2781" t="s">
        <v>9561</v>
      </c>
      <c r="D2781" s="47" t="s">
        <v>6615</v>
      </c>
      <c r="E2781" s="47">
        <v>42845.696972997684</v>
      </c>
      <c r="F2781" s="48">
        <v>5.833333333333333</v>
      </c>
      <c r="G2781" s="49">
        <v>61753</v>
      </c>
      <c r="H2781" t="s">
        <v>238</v>
      </c>
      <c r="I2781">
        <v>0</v>
      </c>
      <c r="J2781">
        <v>0</v>
      </c>
      <c r="K2781" t="s">
        <v>242</v>
      </c>
      <c r="L2781" t="s">
        <v>2176</v>
      </c>
      <c r="M2781" t="s">
        <v>9562</v>
      </c>
      <c r="N2781" t="s">
        <v>254</v>
      </c>
      <c r="O2781" t="s">
        <v>568</v>
      </c>
    </row>
    <row r="2782" spans="1:15" x14ac:dyDescent="0.3">
      <c r="A2782" t="s">
        <v>2831</v>
      </c>
      <c r="B2782" t="s">
        <v>2831</v>
      </c>
      <c r="C2782" t="s">
        <v>9825</v>
      </c>
      <c r="D2782" s="47" t="s">
        <v>5622</v>
      </c>
      <c r="E2782" s="47">
        <v>42837.732160613428</v>
      </c>
      <c r="F2782" s="48">
        <v>5.833333333333333</v>
      </c>
      <c r="G2782" s="49">
        <v>198690</v>
      </c>
      <c r="H2782" t="s">
        <v>238</v>
      </c>
      <c r="I2782">
        <v>0</v>
      </c>
      <c r="J2782">
        <v>0</v>
      </c>
      <c r="K2782" t="s">
        <v>241</v>
      </c>
      <c r="L2782" t="s">
        <v>2186</v>
      </c>
      <c r="M2782" t="s">
        <v>9826</v>
      </c>
      <c r="N2782" t="s">
        <v>254</v>
      </c>
      <c r="O2782" t="s">
        <v>568</v>
      </c>
    </row>
    <row r="2783" spans="1:15" x14ac:dyDescent="0.3">
      <c r="A2783" t="s">
        <v>2831</v>
      </c>
      <c r="B2783" t="s">
        <v>2831</v>
      </c>
      <c r="C2783" t="s">
        <v>9924</v>
      </c>
      <c r="D2783" s="47" t="s">
        <v>5862</v>
      </c>
      <c r="E2783" s="47">
        <v>42854.562408217593</v>
      </c>
      <c r="F2783" s="48">
        <v>5.833333333333333</v>
      </c>
      <c r="G2783" s="49">
        <v>70766</v>
      </c>
      <c r="H2783" t="s">
        <v>249</v>
      </c>
      <c r="I2783">
        <v>0</v>
      </c>
      <c r="J2783">
        <v>0</v>
      </c>
      <c r="K2783" t="s">
        <v>242</v>
      </c>
      <c r="L2783" t="s">
        <v>1535</v>
      </c>
      <c r="M2783" t="s">
        <v>1535</v>
      </c>
      <c r="N2783" t="s">
        <v>254</v>
      </c>
      <c r="O2783" t="s">
        <v>568</v>
      </c>
    </row>
    <row r="2784" spans="1:15" x14ac:dyDescent="0.3">
      <c r="A2784" t="s">
        <v>2831</v>
      </c>
      <c r="B2784" t="s">
        <v>2831</v>
      </c>
      <c r="C2784" t="s">
        <v>4173</v>
      </c>
      <c r="D2784" s="47" t="s">
        <v>3532</v>
      </c>
      <c r="E2784" s="47">
        <v>42829.652250775463</v>
      </c>
      <c r="F2784" s="48">
        <v>5.833333333333333</v>
      </c>
      <c r="G2784" s="49">
        <v>60714</v>
      </c>
      <c r="H2784" t="s">
        <v>238</v>
      </c>
      <c r="I2784">
        <v>0</v>
      </c>
      <c r="J2784">
        <v>0</v>
      </c>
      <c r="K2784" t="s">
        <v>246</v>
      </c>
      <c r="L2784" t="s">
        <v>1535</v>
      </c>
      <c r="M2784" t="s">
        <v>1535</v>
      </c>
      <c r="N2784" t="s">
        <v>254</v>
      </c>
      <c r="O2784" t="s">
        <v>568</v>
      </c>
    </row>
    <row r="2785" spans="1:15" x14ac:dyDescent="0.3">
      <c r="A2785" t="s">
        <v>2831</v>
      </c>
      <c r="B2785" t="s">
        <v>2831</v>
      </c>
      <c r="C2785" t="s">
        <v>10150</v>
      </c>
      <c r="D2785" s="47" t="s">
        <v>6615</v>
      </c>
      <c r="E2785" s="47">
        <v>42852.717136840278</v>
      </c>
      <c r="F2785" s="48">
        <v>5.833333333333333</v>
      </c>
      <c r="G2785" s="49">
        <v>125940</v>
      </c>
      <c r="H2785" t="s">
        <v>238</v>
      </c>
      <c r="I2785">
        <v>0</v>
      </c>
      <c r="J2785">
        <v>0</v>
      </c>
      <c r="K2785" t="s">
        <v>242</v>
      </c>
      <c r="L2785" t="s">
        <v>1535</v>
      </c>
      <c r="M2785" t="s">
        <v>1535</v>
      </c>
      <c r="N2785" t="s">
        <v>254</v>
      </c>
      <c r="O2785" t="s">
        <v>568</v>
      </c>
    </row>
    <row r="2786" spans="1:15" x14ac:dyDescent="0.3">
      <c r="A2786" t="s">
        <v>2831</v>
      </c>
      <c r="B2786" t="s">
        <v>2831</v>
      </c>
      <c r="C2786" t="s">
        <v>10426</v>
      </c>
      <c r="D2786" s="47" t="s">
        <v>5533</v>
      </c>
      <c r="E2786" s="47">
        <v>42847.487915937498</v>
      </c>
      <c r="F2786" s="48">
        <v>5.833333333333333</v>
      </c>
      <c r="G2786" s="49">
        <v>263824</v>
      </c>
      <c r="H2786" t="s">
        <v>238</v>
      </c>
      <c r="I2786">
        <v>0</v>
      </c>
      <c r="J2786">
        <v>0</v>
      </c>
      <c r="K2786" t="s">
        <v>241</v>
      </c>
      <c r="L2786" t="s">
        <v>2186</v>
      </c>
      <c r="M2786" t="s">
        <v>10427</v>
      </c>
      <c r="N2786" t="s">
        <v>254</v>
      </c>
      <c r="O2786" t="s">
        <v>568</v>
      </c>
    </row>
    <row r="2787" spans="1:15" x14ac:dyDescent="0.3">
      <c r="A2787" t="s">
        <v>2831</v>
      </c>
      <c r="B2787" t="s">
        <v>2831</v>
      </c>
      <c r="C2787" t="s">
        <v>10509</v>
      </c>
      <c r="D2787" s="47" t="s">
        <v>2692</v>
      </c>
      <c r="E2787" s="47">
        <v>42850.699347650465</v>
      </c>
      <c r="F2787" s="48">
        <v>5.833333333333333</v>
      </c>
      <c r="G2787" s="49">
        <v>72142</v>
      </c>
      <c r="H2787" t="s">
        <v>238</v>
      </c>
      <c r="I2787">
        <v>0</v>
      </c>
      <c r="J2787">
        <v>0</v>
      </c>
      <c r="K2787" t="s">
        <v>242</v>
      </c>
      <c r="L2787" t="s">
        <v>2160</v>
      </c>
      <c r="M2787" t="s">
        <v>10510</v>
      </c>
      <c r="N2787" t="s">
        <v>254</v>
      </c>
      <c r="O2787" t="s">
        <v>568</v>
      </c>
    </row>
    <row r="2788" spans="1:15" x14ac:dyDescent="0.3">
      <c r="A2788" t="s">
        <v>2831</v>
      </c>
      <c r="B2788" t="s">
        <v>2831</v>
      </c>
      <c r="C2788" t="s">
        <v>5836</v>
      </c>
      <c r="D2788" s="47" t="s">
        <v>5541</v>
      </c>
      <c r="E2788" s="47">
        <v>42825.810135613428</v>
      </c>
      <c r="F2788" s="48">
        <v>5.916666666666667</v>
      </c>
      <c r="G2788" s="49">
        <v>117401</v>
      </c>
      <c r="H2788" t="s">
        <v>249</v>
      </c>
      <c r="I2788">
        <v>0</v>
      </c>
      <c r="J2788">
        <v>0</v>
      </c>
      <c r="K2788" t="s">
        <v>246</v>
      </c>
      <c r="L2788" t="s">
        <v>2186</v>
      </c>
      <c r="M2788" t="s">
        <v>5837</v>
      </c>
      <c r="N2788" t="s">
        <v>254</v>
      </c>
      <c r="O2788" t="s">
        <v>568</v>
      </c>
    </row>
    <row r="2789" spans="1:15" x14ac:dyDescent="0.3">
      <c r="A2789" t="s">
        <v>2831</v>
      </c>
      <c r="B2789" t="s">
        <v>2831</v>
      </c>
      <c r="C2789" t="s">
        <v>5881</v>
      </c>
      <c r="D2789" s="47" t="s">
        <v>5630</v>
      </c>
      <c r="E2789" s="47">
        <v>42797.70366890046</v>
      </c>
      <c r="F2789" s="48">
        <v>5.916666666666667</v>
      </c>
      <c r="G2789" s="49">
        <v>106525</v>
      </c>
      <c r="H2789" t="s">
        <v>238</v>
      </c>
      <c r="I2789">
        <v>0</v>
      </c>
      <c r="J2789">
        <v>0</v>
      </c>
      <c r="K2789" t="s">
        <v>242</v>
      </c>
      <c r="L2789" t="s">
        <v>2186</v>
      </c>
      <c r="M2789" t="s">
        <v>5882</v>
      </c>
      <c r="N2789" t="s">
        <v>254</v>
      </c>
      <c r="O2789" t="s">
        <v>568</v>
      </c>
    </row>
    <row r="2790" spans="1:15" x14ac:dyDescent="0.3">
      <c r="A2790" t="s">
        <v>2831</v>
      </c>
      <c r="B2790" t="s">
        <v>2831</v>
      </c>
      <c r="C2790" t="s">
        <v>6345</v>
      </c>
      <c r="D2790" s="47" t="s">
        <v>2677</v>
      </c>
      <c r="E2790" s="47">
        <v>42815.749148298608</v>
      </c>
      <c r="F2790" s="48">
        <v>5.916666666666667</v>
      </c>
      <c r="G2790" s="49">
        <v>111091</v>
      </c>
      <c r="H2790" t="s">
        <v>238</v>
      </c>
      <c r="I2790">
        <v>0</v>
      </c>
      <c r="J2790">
        <v>0</v>
      </c>
      <c r="K2790" t="s">
        <v>242</v>
      </c>
      <c r="L2790" t="s">
        <v>2160</v>
      </c>
      <c r="M2790" t="s">
        <v>2992</v>
      </c>
      <c r="N2790" t="s">
        <v>254</v>
      </c>
      <c r="O2790" t="s">
        <v>568</v>
      </c>
    </row>
    <row r="2791" spans="1:15" x14ac:dyDescent="0.3">
      <c r="A2791" t="s">
        <v>2831</v>
      </c>
      <c r="B2791" t="s">
        <v>2831</v>
      </c>
      <c r="C2791" t="s">
        <v>6374</v>
      </c>
      <c r="D2791" s="47" t="s">
        <v>4383</v>
      </c>
      <c r="E2791" s="47">
        <v>42796.634977199072</v>
      </c>
      <c r="F2791" s="48">
        <v>5.916666666666667</v>
      </c>
      <c r="G2791" s="49">
        <v>491123</v>
      </c>
      <c r="H2791" t="s">
        <v>249</v>
      </c>
      <c r="I2791">
        <v>0</v>
      </c>
      <c r="J2791">
        <v>0</v>
      </c>
      <c r="K2791" t="s">
        <v>236</v>
      </c>
      <c r="L2791" t="s">
        <v>2160</v>
      </c>
      <c r="M2791" t="s">
        <v>4381</v>
      </c>
      <c r="N2791" t="s">
        <v>254</v>
      </c>
      <c r="O2791" t="s">
        <v>568</v>
      </c>
    </row>
    <row r="2792" spans="1:15" x14ac:dyDescent="0.3">
      <c r="A2792" t="s">
        <v>2831</v>
      </c>
      <c r="B2792" t="s">
        <v>2831</v>
      </c>
      <c r="C2792" t="s">
        <v>4427</v>
      </c>
      <c r="D2792" s="47" t="s">
        <v>4371</v>
      </c>
      <c r="E2792" s="47">
        <v>42797.703466666666</v>
      </c>
      <c r="F2792" s="48">
        <v>5.916666666666667</v>
      </c>
      <c r="G2792" s="49">
        <v>99333</v>
      </c>
      <c r="H2792" t="s">
        <v>238</v>
      </c>
      <c r="I2792">
        <v>0</v>
      </c>
      <c r="J2792">
        <v>0</v>
      </c>
      <c r="K2792" t="s">
        <v>246</v>
      </c>
      <c r="L2792" t="s">
        <v>2160</v>
      </c>
      <c r="M2792" t="s">
        <v>4381</v>
      </c>
      <c r="N2792" t="s">
        <v>254</v>
      </c>
      <c r="O2792" t="s">
        <v>568</v>
      </c>
    </row>
    <row r="2793" spans="1:15" x14ac:dyDescent="0.3">
      <c r="A2793" t="s">
        <v>2831</v>
      </c>
      <c r="B2793" t="s">
        <v>2831</v>
      </c>
      <c r="C2793" t="s">
        <v>6612</v>
      </c>
      <c r="D2793" s="47" t="s">
        <v>5689</v>
      </c>
      <c r="E2793" s="47">
        <v>42798.484361423609</v>
      </c>
      <c r="F2793" s="48">
        <v>5.916666666666667</v>
      </c>
      <c r="G2793" s="49">
        <v>111704</v>
      </c>
      <c r="H2793" t="s">
        <v>249</v>
      </c>
      <c r="I2793">
        <v>0</v>
      </c>
      <c r="J2793">
        <v>0</v>
      </c>
      <c r="K2793" t="s">
        <v>236</v>
      </c>
      <c r="L2793" t="s">
        <v>2186</v>
      </c>
      <c r="M2793" t="s">
        <v>6613</v>
      </c>
      <c r="N2793" t="s">
        <v>254</v>
      </c>
      <c r="O2793" t="s">
        <v>568</v>
      </c>
    </row>
    <row r="2794" spans="1:15" x14ac:dyDescent="0.3">
      <c r="A2794" t="s">
        <v>2831</v>
      </c>
      <c r="B2794" t="s">
        <v>2831</v>
      </c>
      <c r="C2794" t="s">
        <v>7215</v>
      </c>
      <c r="D2794" s="47" t="s">
        <v>2663</v>
      </c>
      <c r="E2794" s="47">
        <v>42809.738524155095</v>
      </c>
      <c r="F2794" s="48">
        <v>5.916666666666667</v>
      </c>
      <c r="G2794" s="49">
        <v>59533</v>
      </c>
      <c r="H2794" t="s">
        <v>238</v>
      </c>
      <c r="I2794">
        <v>0</v>
      </c>
      <c r="J2794">
        <v>0</v>
      </c>
      <c r="K2794" t="s">
        <v>246</v>
      </c>
      <c r="L2794" t="s">
        <v>2160</v>
      </c>
      <c r="M2794" t="s">
        <v>7216</v>
      </c>
      <c r="N2794" t="s">
        <v>254</v>
      </c>
      <c r="O2794" t="s">
        <v>568</v>
      </c>
    </row>
    <row r="2795" spans="1:15" x14ac:dyDescent="0.3">
      <c r="A2795" t="s">
        <v>2831</v>
      </c>
      <c r="B2795" t="s">
        <v>2831</v>
      </c>
      <c r="C2795" t="s">
        <v>7334</v>
      </c>
      <c r="D2795" s="47" t="s">
        <v>5527</v>
      </c>
      <c r="E2795" s="47">
        <v>42795.70120127315</v>
      </c>
      <c r="F2795" s="48">
        <v>5.916666666666667</v>
      </c>
      <c r="G2795" s="49">
        <v>102320</v>
      </c>
      <c r="H2795" t="s">
        <v>238</v>
      </c>
      <c r="I2795">
        <v>0</v>
      </c>
      <c r="J2795">
        <v>0</v>
      </c>
      <c r="K2795" t="s">
        <v>242</v>
      </c>
      <c r="L2795" t="s">
        <v>2186</v>
      </c>
      <c r="M2795" t="s">
        <v>7335</v>
      </c>
      <c r="N2795" t="s">
        <v>254</v>
      </c>
      <c r="O2795" t="s">
        <v>568</v>
      </c>
    </row>
    <row r="2796" spans="1:15" x14ac:dyDescent="0.3">
      <c r="A2796" t="s">
        <v>2831</v>
      </c>
      <c r="B2796" t="s">
        <v>2831</v>
      </c>
      <c r="C2796" t="s">
        <v>7424</v>
      </c>
      <c r="D2796" s="47" t="s">
        <v>6290</v>
      </c>
      <c r="E2796" s="47">
        <v>42815.748978819443</v>
      </c>
      <c r="F2796" s="48">
        <v>5.916666666666667</v>
      </c>
      <c r="G2796" s="49">
        <v>83668</v>
      </c>
      <c r="H2796" t="s">
        <v>238</v>
      </c>
      <c r="I2796">
        <v>0</v>
      </c>
      <c r="J2796">
        <v>0</v>
      </c>
      <c r="K2796" t="s">
        <v>242</v>
      </c>
      <c r="L2796" t="s">
        <v>2186</v>
      </c>
      <c r="M2796" t="s">
        <v>7425</v>
      </c>
      <c r="N2796" t="s">
        <v>254</v>
      </c>
      <c r="O2796" t="s">
        <v>568</v>
      </c>
    </row>
    <row r="2797" spans="1:15" x14ac:dyDescent="0.3">
      <c r="A2797" t="s">
        <v>2831</v>
      </c>
      <c r="B2797" t="s">
        <v>2831</v>
      </c>
      <c r="C2797" t="s">
        <v>4499</v>
      </c>
      <c r="D2797" s="47" t="s">
        <v>4390</v>
      </c>
      <c r="E2797" s="47">
        <v>42803.682150960645</v>
      </c>
      <c r="F2797" s="48">
        <v>5.916666666666667</v>
      </c>
      <c r="G2797" s="49">
        <v>298121</v>
      </c>
      <c r="H2797" t="s">
        <v>249</v>
      </c>
      <c r="I2797">
        <v>0</v>
      </c>
      <c r="J2797">
        <v>0</v>
      </c>
      <c r="K2797" t="s">
        <v>242</v>
      </c>
      <c r="L2797" t="s">
        <v>2173</v>
      </c>
      <c r="M2797" t="s">
        <v>4500</v>
      </c>
      <c r="N2797" t="s">
        <v>254</v>
      </c>
      <c r="O2797" t="s">
        <v>568</v>
      </c>
    </row>
    <row r="2798" spans="1:15" x14ac:dyDescent="0.3">
      <c r="A2798" t="s">
        <v>2831</v>
      </c>
      <c r="B2798" t="s">
        <v>2831</v>
      </c>
      <c r="C2798" t="s">
        <v>7486</v>
      </c>
      <c r="D2798" s="47" t="s">
        <v>6361</v>
      </c>
      <c r="E2798" s="47">
        <v>42800.758159027777</v>
      </c>
      <c r="F2798" s="48">
        <v>5.916666666666667</v>
      </c>
      <c r="G2798" s="49">
        <v>110878</v>
      </c>
      <c r="H2798" t="s">
        <v>238</v>
      </c>
      <c r="I2798">
        <v>0</v>
      </c>
      <c r="J2798">
        <v>0</v>
      </c>
      <c r="K2798" t="s">
        <v>242</v>
      </c>
      <c r="L2798" t="s">
        <v>2186</v>
      </c>
      <c r="M2798" t="s">
        <v>7487</v>
      </c>
      <c r="N2798" t="s">
        <v>254</v>
      </c>
      <c r="O2798" t="s">
        <v>568</v>
      </c>
    </row>
    <row r="2799" spans="1:15" x14ac:dyDescent="0.3">
      <c r="A2799" t="s">
        <v>2831</v>
      </c>
      <c r="B2799" t="s">
        <v>2831</v>
      </c>
      <c r="C2799" t="s">
        <v>7966</v>
      </c>
      <c r="D2799" s="47" t="s">
        <v>2675</v>
      </c>
      <c r="E2799" s="47">
        <v>42825.907457210647</v>
      </c>
      <c r="F2799" s="48">
        <v>5.916666666666667</v>
      </c>
      <c r="G2799" s="49">
        <v>53173</v>
      </c>
      <c r="H2799" t="s">
        <v>249</v>
      </c>
      <c r="I2799">
        <v>0</v>
      </c>
      <c r="J2799">
        <v>0</v>
      </c>
      <c r="K2799" t="s">
        <v>246</v>
      </c>
      <c r="L2799" t="s">
        <v>2160</v>
      </c>
      <c r="M2799" t="s">
        <v>7967</v>
      </c>
      <c r="N2799" t="s">
        <v>254</v>
      </c>
      <c r="O2799" t="s">
        <v>568</v>
      </c>
    </row>
    <row r="2800" spans="1:15" x14ac:dyDescent="0.3">
      <c r="A2800" t="s">
        <v>2831</v>
      </c>
      <c r="B2800" t="s">
        <v>2831</v>
      </c>
      <c r="C2800" t="s">
        <v>7993</v>
      </c>
      <c r="D2800" s="47" t="s">
        <v>2611</v>
      </c>
      <c r="E2800" s="47">
        <v>42825.778347141204</v>
      </c>
      <c r="F2800" s="48">
        <v>5.916666666666667</v>
      </c>
      <c r="G2800" s="49">
        <v>61854</v>
      </c>
      <c r="H2800" t="s">
        <v>238</v>
      </c>
      <c r="I2800">
        <v>0</v>
      </c>
      <c r="J2800">
        <v>0</v>
      </c>
      <c r="K2800" t="s">
        <v>236</v>
      </c>
      <c r="L2800" t="s">
        <v>2160</v>
      </c>
      <c r="M2800" t="s">
        <v>7994</v>
      </c>
      <c r="N2800" t="s">
        <v>254</v>
      </c>
      <c r="O2800" t="s">
        <v>568</v>
      </c>
    </row>
    <row r="2801" spans="1:15" x14ac:dyDescent="0.3">
      <c r="A2801" t="s">
        <v>2831</v>
      </c>
      <c r="B2801" t="s">
        <v>2831</v>
      </c>
      <c r="C2801" t="s">
        <v>3813</v>
      </c>
      <c r="D2801" s="47" t="s">
        <v>3372</v>
      </c>
      <c r="E2801" s="47">
        <v>42802.693863460649</v>
      </c>
      <c r="F2801" s="48">
        <v>5.916666666666667</v>
      </c>
      <c r="G2801" s="49">
        <v>109744</v>
      </c>
      <c r="H2801" t="s">
        <v>238</v>
      </c>
      <c r="I2801">
        <v>0</v>
      </c>
      <c r="J2801">
        <v>0</v>
      </c>
      <c r="K2801" t="s">
        <v>241</v>
      </c>
      <c r="L2801" t="s">
        <v>2186</v>
      </c>
      <c r="M2801" t="s">
        <v>3814</v>
      </c>
      <c r="N2801" t="s">
        <v>254</v>
      </c>
      <c r="O2801" t="s">
        <v>568</v>
      </c>
    </row>
    <row r="2802" spans="1:15" x14ac:dyDescent="0.3">
      <c r="A2802" t="s">
        <v>2831</v>
      </c>
      <c r="B2802" t="s">
        <v>2831</v>
      </c>
      <c r="C2802" t="s">
        <v>8102</v>
      </c>
      <c r="D2802" s="47" t="s">
        <v>5582</v>
      </c>
      <c r="E2802" s="47">
        <v>42807.750742905089</v>
      </c>
      <c r="F2802" s="48">
        <v>5.916666666666667</v>
      </c>
      <c r="G2802" s="49">
        <v>114165</v>
      </c>
      <c r="H2802" t="s">
        <v>238</v>
      </c>
      <c r="I2802">
        <v>0</v>
      </c>
      <c r="J2802">
        <v>0</v>
      </c>
      <c r="K2802" t="s">
        <v>242</v>
      </c>
      <c r="L2802" t="s">
        <v>2186</v>
      </c>
      <c r="M2802" t="s">
        <v>8103</v>
      </c>
      <c r="N2802" t="s">
        <v>254</v>
      </c>
      <c r="O2802" t="s">
        <v>568</v>
      </c>
    </row>
    <row r="2803" spans="1:15" x14ac:dyDescent="0.3">
      <c r="A2803" t="s">
        <v>2831</v>
      </c>
      <c r="B2803" t="s">
        <v>2831</v>
      </c>
      <c r="C2803" t="s">
        <v>3879</v>
      </c>
      <c r="D2803" s="47" t="s">
        <v>3411</v>
      </c>
      <c r="E2803" s="47">
        <v>42800.734181562497</v>
      </c>
      <c r="F2803" s="48">
        <v>5.916666666666667</v>
      </c>
      <c r="G2803" s="49">
        <v>149489</v>
      </c>
      <c r="H2803" t="s">
        <v>238</v>
      </c>
      <c r="I2803">
        <v>0</v>
      </c>
      <c r="J2803">
        <v>0</v>
      </c>
      <c r="K2803" t="s">
        <v>236</v>
      </c>
      <c r="L2803" t="s">
        <v>2186</v>
      </c>
      <c r="M2803" t="s">
        <v>3881</v>
      </c>
      <c r="N2803" t="s">
        <v>254</v>
      </c>
      <c r="O2803" t="s">
        <v>568</v>
      </c>
    </row>
    <row r="2804" spans="1:15" x14ac:dyDescent="0.3">
      <c r="A2804" t="s">
        <v>2831</v>
      </c>
      <c r="B2804" t="s">
        <v>2831</v>
      </c>
      <c r="C2804" t="s">
        <v>3614</v>
      </c>
      <c r="D2804" s="47" t="s">
        <v>3398</v>
      </c>
      <c r="E2804" s="47">
        <v>42824.765406250001</v>
      </c>
      <c r="F2804" s="48">
        <v>5.916666666666667</v>
      </c>
      <c r="G2804" s="49">
        <v>73668</v>
      </c>
      <c r="H2804" t="s">
        <v>238</v>
      </c>
      <c r="I2804">
        <v>0</v>
      </c>
      <c r="J2804">
        <v>0</v>
      </c>
      <c r="K2804" t="s">
        <v>242</v>
      </c>
      <c r="L2804" t="s">
        <v>2186</v>
      </c>
      <c r="M2804" t="s">
        <v>3615</v>
      </c>
      <c r="N2804" t="s">
        <v>254</v>
      </c>
      <c r="O2804" t="s">
        <v>568</v>
      </c>
    </row>
    <row r="2805" spans="1:15" x14ac:dyDescent="0.3">
      <c r="A2805" t="s">
        <v>2831</v>
      </c>
      <c r="B2805" t="s">
        <v>2831</v>
      </c>
      <c r="C2805" t="s">
        <v>8169</v>
      </c>
      <c r="D2805" s="47" t="s">
        <v>5797</v>
      </c>
      <c r="E2805" s="47">
        <v>42811.761877777775</v>
      </c>
      <c r="F2805" s="48">
        <v>5.916666666666667</v>
      </c>
      <c r="G2805" s="49">
        <v>135354</v>
      </c>
      <c r="H2805" t="s">
        <v>238</v>
      </c>
      <c r="I2805">
        <v>0</v>
      </c>
      <c r="J2805">
        <v>0</v>
      </c>
      <c r="K2805" t="s">
        <v>241</v>
      </c>
      <c r="L2805" t="s">
        <v>2173</v>
      </c>
      <c r="M2805" t="s">
        <v>8170</v>
      </c>
      <c r="N2805" t="s">
        <v>254</v>
      </c>
      <c r="O2805" t="s">
        <v>568</v>
      </c>
    </row>
    <row r="2806" spans="1:15" x14ac:dyDescent="0.3">
      <c r="A2806" t="s">
        <v>2831</v>
      </c>
      <c r="B2806" t="s">
        <v>2831</v>
      </c>
      <c r="C2806" t="s">
        <v>3353</v>
      </c>
      <c r="D2806" s="47" t="s">
        <v>2973</v>
      </c>
      <c r="E2806" s="47">
        <v>42815.749533414353</v>
      </c>
      <c r="F2806" s="48">
        <v>5.916666666666667</v>
      </c>
      <c r="G2806" s="49">
        <v>90856</v>
      </c>
      <c r="H2806" t="s">
        <v>238</v>
      </c>
      <c r="I2806">
        <v>0</v>
      </c>
      <c r="J2806">
        <v>0</v>
      </c>
      <c r="K2806" t="s">
        <v>241</v>
      </c>
      <c r="L2806" t="s">
        <v>2160</v>
      </c>
      <c r="M2806" t="s">
        <v>2941</v>
      </c>
      <c r="N2806" t="s">
        <v>254</v>
      </c>
      <c r="O2806" t="s">
        <v>568</v>
      </c>
    </row>
    <row r="2807" spans="1:15" x14ac:dyDescent="0.3">
      <c r="A2807" t="s">
        <v>2831</v>
      </c>
      <c r="B2807" t="s">
        <v>2831</v>
      </c>
      <c r="C2807" t="s">
        <v>3338</v>
      </c>
      <c r="D2807" s="47" t="s">
        <v>2968</v>
      </c>
      <c r="E2807" s="47">
        <v>42807.383009756944</v>
      </c>
      <c r="F2807" s="48">
        <v>5.916666666666667</v>
      </c>
      <c r="G2807" s="49">
        <v>68832</v>
      </c>
      <c r="H2807" t="s">
        <v>249</v>
      </c>
      <c r="I2807">
        <v>0</v>
      </c>
      <c r="J2807">
        <v>0</v>
      </c>
      <c r="K2807" t="s">
        <v>246</v>
      </c>
      <c r="L2807" t="s">
        <v>2160</v>
      </c>
      <c r="M2807" t="s">
        <v>2925</v>
      </c>
      <c r="N2807" t="s">
        <v>254</v>
      </c>
      <c r="O2807" t="s">
        <v>568</v>
      </c>
    </row>
    <row r="2808" spans="1:15" x14ac:dyDescent="0.3">
      <c r="A2808" t="s">
        <v>2831</v>
      </c>
      <c r="B2808" t="s">
        <v>2831</v>
      </c>
      <c r="C2808" t="s">
        <v>8365</v>
      </c>
      <c r="D2808" s="47" t="s">
        <v>5724</v>
      </c>
      <c r="E2808" s="47">
        <v>42825.776317476855</v>
      </c>
      <c r="F2808" s="48">
        <v>5.916666666666667</v>
      </c>
      <c r="G2808" s="49">
        <v>106832</v>
      </c>
      <c r="H2808" t="s">
        <v>238</v>
      </c>
      <c r="I2808">
        <v>0</v>
      </c>
      <c r="J2808">
        <v>0</v>
      </c>
      <c r="K2808" t="s">
        <v>246</v>
      </c>
      <c r="L2808" t="s">
        <v>2186</v>
      </c>
      <c r="M2808" t="s">
        <v>8366</v>
      </c>
      <c r="N2808" t="s">
        <v>254</v>
      </c>
      <c r="O2808" t="s">
        <v>568</v>
      </c>
    </row>
    <row r="2809" spans="1:15" x14ac:dyDescent="0.3">
      <c r="A2809" t="s">
        <v>2831</v>
      </c>
      <c r="B2809" t="s">
        <v>2831</v>
      </c>
      <c r="C2809" t="s">
        <v>4581</v>
      </c>
      <c r="D2809" s="47" t="s">
        <v>4582</v>
      </c>
      <c r="E2809" s="47">
        <v>42815.753252395836</v>
      </c>
      <c r="F2809" s="48">
        <v>5.916666666666667</v>
      </c>
      <c r="G2809" s="49">
        <v>79164</v>
      </c>
      <c r="H2809" t="s">
        <v>238</v>
      </c>
      <c r="I2809">
        <v>0</v>
      </c>
      <c r="J2809">
        <v>0</v>
      </c>
      <c r="K2809" t="s">
        <v>236</v>
      </c>
      <c r="L2809" t="s">
        <v>2160</v>
      </c>
      <c r="M2809" t="s">
        <v>2992</v>
      </c>
      <c r="N2809" t="s">
        <v>254</v>
      </c>
      <c r="O2809" t="s">
        <v>568</v>
      </c>
    </row>
    <row r="2810" spans="1:15" x14ac:dyDescent="0.3">
      <c r="A2810" t="s">
        <v>2831</v>
      </c>
      <c r="B2810" t="s">
        <v>2831</v>
      </c>
      <c r="C2810" t="s">
        <v>4521</v>
      </c>
      <c r="D2810" s="47" t="s">
        <v>4444</v>
      </c>
      <c r="E2810" s="47">
        <v>42800.759603472223</v>
      </c>
      <c r="F2810" s="48">
        <v>5.916666666666667</v>
      </c>
      <c r="G2810" s="49">
        <v>112447</v>
      </c>
      <c r="H2810" t="s">
        <v>238</v>
      </c>
      <c r="I2810">
        <v>0</v>
      </c>
      <c r="J2810">
        <v>0</v>
      </c>
      <c r="K2810" t="s">
        <v>236</v>
      </c>
      <c r="L2810" t="s">
        <v>2160</v>
      </c>
      <c r="M2810" t="s">
        <v>4522</v>
      </c>
      <c r="N2810" t="s">
        <v>254</v>
      </c>
      <c r="O2810" t="s">
        <v>568</v>
      </c>
    </row>
    <row r="2811" spans="1:15" x14ac:dyDescent="0.3">
      <c r="A2811" t="s">
        <v>2831</v>
      </c>
      <c r="B2811" t="s">
        <v>2831</v>
      </c>
      <c r="C2811" t="s">
        <v>3193</v>
      </c>
      <c r="D2811" s="47" t="s">
        <v>2991</v>
      </c>
      <c r="E2811" s="47">
        <v>42796.706182870374</v>
      </c>
      <c r="F2811" s="48">
        <v>5.916666666666667</v>
      </c>
      <c r="G2811" s="49">
        <v>84546</v>
      </c>
      <c r="H2811" t="s">
        <v>238</v>
      </c>
      <c r="I2811">
        <v>0</v>
      </c>
      <c r="J2811">
        <v>0</v>
      </c>
      <c r="K2811" t="s">
        <v>242</v>
      </c>
      <c r="L2811" t="s">
        <v>2160</v>
      </c>
      <c r="M2811" t="s">
        <v>2941</v>
      </c>
      <c r="N2811" t="s">
        <v>254</v>
      </c>
      <c r="O2811" t="s">
        <v>568</v>
      </c>
    </row>
    <row r="2812" spans="1:15" x14ac:dyDescent="0.3">
      <c r="A2812" t="s">
        <v>2831</v>
      </c>
      <c r="B2812" t="s">
        <v>2831</v>
      </c>
      <c r="C2812" t="s">
        <v>4715</v>
      </c>
      <c r="D2812" s="47" t="s">
        <v>4365</v>
      </c>
      <c r="E2812" s="47">
        <v>42807.750542013891</v>
      </c>
      <c r="F2812" s="48">
        <v>5.916666666666667</v>
      </c>
      <c r="G2812" s="49">
        <v>81117</v>
      </c>
      <c r="H2812" t="s">
        <v>238</v>
      </c>
      <c r="I2812">
        <v>0</v>
      </c>
      <c r="J2812">
        <v>0</v>
      </c>
      <c r="K2812" t="s">
        <v>246</v>
      </c>
      <c r="L2812" t="s">
        <v>2160</v>
      </c>
      <c r="M2812" t="s">
        <v>4716</v>
      </c>
      <c r="N2812" t="s">
        <v>254</v>
      </c>
      <c r="O2812" t="s">
        <v>568</v>
      </c>
    </row>
    <row r="2813" spans="1:15" x14ac:dyDescent="0.3">
      <c r="A2813" t="s">
        <v>2831</v>
      </c>
      <c r="B2813" t="s">
        <v>2831</v>
      </c>
      <c r="C2813" t="s">
        <v>9058</v>
      </c>
      <c r="D2813" s="47" t="s">
        <v>5683</v>
      </c>
      <c r="E2813" s="47">
        <v>42810.772836493059</v>
      </c>
      <c r="F2813" s="48">
        <v>5.916666666666667</v>
      </c>
      <c r="G2813" s="49">
        <v>220941</v>
      </c>
      <c r="H2813" t="s">
        <v>238</v>
      </c>
      <c r="I2813">
        <v>0</v>
      </c>
      <c r="J2813">
        <v>0</v>
      </c>
      <c r="K2813" t="s">
        <v>239</v>
      </c>
      <c r="L2813" t="s">
        <v>2186</v>
      </c>
      <c r="M2813" t="s">
        <v>9059</v>
      </c>
      <c r="N2813" t="s">
        <v>254</v>
      </c>
      <c r="O2813" t="s">
        <v>568</v>
      </c>
    </row>
    <row r="2814" spans="1:15" x14ac:dyDescent="0.3">
      <c r="A2814" t="s">
        <v>2831</v>
      </c>
      <c r="B2814" t="s">
        <v>2831</v>
      </c>
      <c r="C2814" t="s">
        <v>9077</v>
      </c>
      <c r="D2814" s="47" t="s">
        <v>5689</v>
      </c>
      <c r="E2814" s="47">
        <v>42825.777136076387</v>
      </c>
      <c r="F2814" s="48">
        <v>5.916666666666667</v>
      </c>
      <c r="G2814" s="49">
        <v>303373</v>
      </c>
      <c r="H2814" t="s">
        <v>238</v>
      </c>
      <c r="I2814">
        <v>0</v>
      </c>
      <c r="J2814">
        <v>0</v>
      </c>
      <c r="K2814" t="s">
        <v>242</v>
      </c>
      <c r="L2814" t="s">
        <v>2186</v>
      </c>
      <c r="M2814" t="s">
        <v>9078</v>
      </c>
      <c r="N2814" t="s">
        <v>254</v>
      </c>
      <c r="O2814" t="s">
        <v>568</v>
      </c>
    </row>
    <row r="2815" spans="1:15" x14ac:dyDescent="0.3">
      <c r="A2815" t="s">
        <v>2831</v>
      </c>
      <c r="B2815" t="s">
        <v>2831</v>
      </c>
      <c r="C2815" t="s">
        <v>9193</v>
      </c>
      <c r="D2815" s="47" t="s">
        <v>5751</v>
      </c>
      <c r="E2815" s="47">
        <v>42815.749337152774</v>
      </c>
      <c r="F2815" s="48">
        <v>5.916666666666667</v>
      </c>
      <c r="G2815" s="49">
        <v>171338</v>
      </c>
      <c r="H2815" t="s">
        <v>238</v>
      </c>
      <c r="I2815">
        <v>0</v>
      </c>
      <c r="J2815">
        <v>0</v>
      </c>
      <c r="K2815" t="s">
        <v>236</v>
      </c>
      <c r="L2815" t="s">
        <v>2186</v>
      </c>
      <c r="M2815" t="s">
        <v>9194</v>
      </c>
      <c r="N2815" t="s">
        <v>254</v>
      </c>
      <c r="O2815" t="s">
        <v>568</v>
      </c>
    </row>
    <row r="2816" spans="1:15" x14ac:dyDescent="0.3">
      <c r="A2816" t="s">
        <v>2831</v>
      </c>
      <c r="B2816" t="s">
        <v>2831</v>
      </c>
      <c r="C2816" t="s">
        <v>9211</v>
      </c>
      <c r="D2816" s="47" t="s">
        <v>2487</v>
      </c>
      <c r="E2816" s="47">
        <v>42800.735901932872</v>
      </c>
      <c r="F2816" s="48">
        <v>5.916666666666667</v>
      </c>
      <c r="G2816" s="49">
        <v>56749</v>
      </c>
      <c r="H2816" t="s">
        <v>238</v>
      </c>
      <c r="I2816">
        <v>0</v>
      </c>
      <c r="J2816">
        <v>0</v>
      </c>
      <c r="K2816" t="s">
        <v>246</v>
      </c>
      <c r="L2816" t="s">
        <v>2160</v>
      </c>
      <c r="M2816" t="s">
        <v>9212</v>
      </c>
      <c r="N2816" t="s">
        <v>254</v>
      </c>
      <c r="O2816" t="s">
        <v>568</v>
      </c>
    </row>
    <row r="2817" spans="1:15" x14ac:dyDescent="0.3">
      <c r="A2817" t="s">
        <v>2831</v>
      </c>
      <c r="B2817" t="s">
        <v>2831</v>
      </c>
      <c r="C2817" t="s">
        <v>9259</v>
      </c>
      <c r="D2817" s="47" t="s">
        <v>2674</v>
      </c>
      <c r="E2817" s="47">
        <v>42825.776796180558</v>
      </c>
      <c r="F2817" s="48">
        <v>5.916666666666667</v>
      </c>
      <c r="G2817" s="49">
        <v>109405</v>
      </c>
      <c r="H2817" t="s">
        <v>238</v>
      </c>
      <c r="I2817">
        <v>0</v>
      </c>
      <c r="J2817">
        <v>0</v>
      </c>
      <c r="K2817" t="s">
        <v>241</v>
      </c>
      <c r="L2817" t="s">
        <v>2176</v>
      </c>
      <c r="M2817" t="s">
        <v>9260</v>
      </c>
      <c r="N2817" t="s">
        <v>254</v>
      </c>
      <c r="O2817" t="s">
        <v>568</v>
      </c>
    </row>
    <row r="2818" spans="1:15" x14ac:dyDescent="0.3">
      <c r="A2818" t="s">
        <v>2831</v>
      </c>
      <c r="B2818" t="s">
        <v>2831</v>
      </c>
      <c r="C2818" t="s">
        <v>5115</v>
      </c>
      <c r="D2818" s="47" t="s">
        <v>2616</v>
      </c>
      <c r="E2818" s="47">
        <v>42800.733484259261</v>
      </c>
      <c r="F2818" s="48">
        <v>5.916666666666667</v>
      </c>
      <c r="G2818" s="49">
        <v>51821</v>
      </c>
      <c r="H2818" t="s">
        <v>238</v>
      </c>
      <c r="I2818">
        <v>0</v>
      </c>
      <c r="J2818">
        <v>0</v>
      </c>
      <c r="K2818" t="s">
        <v>242</v>
      </c>
      <c r="L2818" t="s">
        <v>2160</v>
      </c>
      <c r="M2818" t="s">
        <v>5116</v>
      </c>
      <c r="N2818" t="s">
        <v>254</v>
      </c>
      <c r="O2818" t="s">
        <v>568</v>
      </c>
    </row>
    <row r="2819" spans="1:15" x14ac:dyDescent="0.3">
      <c r="A2819" t="s">
        <v>2831</v>
      </c>
      <c r="B2819" t="s">
        <v>2831</v>
      </c>
      <c r="C2819" t="s">
        <v>9974</v>
      </c>
      <c r="D2819" s="47" t="s">
        <v>5530</v>
      </c>
      <c r="E2819" s="47">
        <v>42800.736879016207</v>
      </c>
      <c r="F2819" s="48">
        <v>5.916666666666667</v>
      </c>
      <c r="G2819" s="49">
        <v>85635</v>
      </c>
      <c r="H2819" t="s">
        <v>238</v>
      </c>
      <c r="I2819">
        <v>0</v>
      </c>
      <c r="J2819">
        <v>0</v>
      </c>
      <c r="K2819" t="s">
        <v>246</v>
      </c>
      <c r="L2819" t="s">
        <v>1535</v>
      </c>
      <c r="M2819" t="s">
        <v>1535</v>
      </c>
      <c r="N2819" t="s">
        <v>254</v>
      </c>
      <c r="O2819" t="s">
        <v>568</v>
      </c>
    </row>
    <row r="2820" spans="1:15" x14ac:dyDescent="0.3">
      <c r="A2820" t="s">
        <v>2831</v>
      </c>
      <c r="B2820" t="s">
        <v>2831</v>
      </c>
      <c r="C2820" t="s">
        <v>10011</v>
      </c>
      <c r="D2820" s="47" t="s">
        <v>5478</v>
      </c>
      <c r="E2820" s="47">
        <v>42808.753442210647</v>
      </c>
      <c r="F2820" s="48">
        <v>5.916666666666667</v>
      </c>
      <c r="G2820" s="49">
        <v>286363</v>
      </c>
      <c r="H2820" t="s">
        <v>238</v>
      </c>
      <c r="I2820">
        <v>0</v>
      </c>
      <c r="J2820">
        <v>0</v>
      </c>
      <c r="K2820" t="s">
        <v>236</v>
      </c>
      <c r="L2820" t="s">
        <v>1535</v>
      </c>
      <c r="M2820" t="s">
        <v>1535</v>
      </c>
      <c r="N2820" t="s">
        <v>254</v>
      </c>
      <c r="O2820" t="s">
        <v>568</v>
      </c>
    </row>
    <row r="2821" spans="1:15" x14ac:dyDescent="0.3">
      <c r="A2821" t="s">
        <v>2831</v>
      </c>
      <c r="B2821" t="s">
        <v>2831</v>
      </c>
      <c r="C2821" t="s">
        <v>10226</v>
      </c>
      <c r="D2821" s="47" t="s">
        <v>6295</v>
      </c>
      <c r="E2821" s="47">
        <v>42800.740703553238</v>
      </c>
      <c r="F2821" s="48">
        <v>5.916666666666667</v>
      </c>
      <c r="G2821" s="49">
        <v>121374</v>
      </c>
      <c r="H2821" t="s">
        <v>238</v>
      </c>
      <c r="I2821">
        <v>0</v>
      </c>
      <c r="J2821">
        <v>0</v>
      </c>
      <c r="K2821" t="s">
        <v>242</v>
      </c>
      <c r="L2821" t="s">
        <v>2186</v>
      </c>
      <c r="M2821" t="s">
        <v>10227</v>
      </c>
      <c r="N2821" t="s">
        <v>254</v>
      </c>
      <c r="O2821" t="s">
        <v>568</v>
      </c>
    </row>
    <row r="2822" spans="1:15" x14ac:dyDescent="0.3">
      <c r="A2822" t="s">
        <v>2831</v>
      </c>
      <c r="B2822" t="s">
        <v>2831</v>
      </c>
      <c r="C2822" t="s">
        <v>10268</v>
      </c>
      <c r="D2822" s="47" t="s">
        <v>2662</v>
      </c>
      <c r="E2822" s="47">
        <v>42798.504654282406</v>
      </c>
      <c r="F2822" s="48">
        <v>5.916666666666667</v>
      </c>
      <c r="G2822" s="49">
        <v>68589</v>
      </c>
      <c r="H2822" t="s">
        <v>238</v>
      </c>
      <c r="I2822">
        <v>0</v>
      </c>
      <c r="J2822">
        <v>0</v>
      </c>
      <c r="K2822" t="s">
        <v>242</v>
      </c>
      <c r="L2822" t="s">
        <v>2160</v>
      </c>
      <c r="M2822" t="s">
        <v>10269</v>
      </c>
      <c r="N2822" t="s">
        <v>254</v>
      </c>
      <c r="O2822" t="s">
        <v>568</v>
      </c>
    </row>
    <row r="2823" spans="1:15" x14ac:dyDescent="0.3">
      <c r="A2823" t="s">
        <v>2831</v>
      </c>
      <c r="B2823" t="s">
        <v>2831</v>
      </c>
      <c r="C2823" t="s">
        <v>4540</v>
      </c>
      <c r="D2823" s="47" t="s">
        <v>4383</v>
      </c>
      <c r="E2823" s="47">
        <v>42818.726164733795</v>
      </c>
      <c r="F2823" s="48">
        <v>5.916666666666667</v>
      </c>
      <c r="G2823" s="49">
        <v>96676</v>
      </c>
      <c r="H2823" t="s">
        <v>238</v>
      </c>
      <c r="I2823">
        <v>0</v>
      </c>
      <c r="J2823">
        <v>0</v>
      </c>
      <c r="K2823" t="s">
        <v>242</v>
      </c>
      <c r="L2823" t="s">
        <v>2173</v>
      </c>
      <c r="M2823" t="s">
        <v>4541</v>
      </c>
      <c r="N2823" t="s">
        <v>254</v>
      </c>
      <c r="O2823" t="s">
        <v>568</v>
      </c>
    </row>
    <row r="2824" spans="1:15" x14ac:dyDescent="0.3">
      <c r="A2824" t="s">
        <v>2831</v>
      </c>
      <c r="B2824" t="s">
        <v>2831</v>
      </c>
      <c r="C2824" t="s">
        <v>10597</v>
      </c>
      <c r="D2824" s="47" t="s">
        <v>5832</v>
      </c>
      <c r="E2824" s="47">
        <v>42798.504457523151</v>
      </c>
      <c r="F2824" s="48">
        <v>5.916666666666667</v>
      </c>
      <c r="G2824" s="49">
        <v>29911</v>
      </c>
      <c r="H2824" t="s">
        <v>238</v>
      </c>
      <c r="I2824">
        <v>0</v>
      </c>
      <c r="J2824">
        <v>0</v>
      </c>
      <c r="K2824" t="s">
        <v>246</v>
      </c>
      <c r="L2824" t="s">
        <v>2186</v>
      </c>
      <c r="M2824" t="s">
        <v>10598</v>
      </c>
      <c r="N2824" t="s">
        <v>254</v>
      </c>
      <c r="O2824" t="s">
        <v>568</v>
      </c>
    </row>
    <row r="2825" spans="1:15" x14ac:dyDescent="0.3">
      <c r="A2825" t="s">
        <v>2831</v>
      </c>
      <c r="B2825" t="s">
        <v>2831</v>
      </c>
      <c r="C2825" t="s">
        <v>10632</v>
      </c>
      <c r="D2825" s="47" t="s">
        <v>5469</v>
      </c>
      <c r="E2825" s="47">
        <v>42807.742597997683</v>
      </c>
      <c r="F2825" s="48">
        <v>5.916666666666667</v>
      </c>
      <c r="G2825" s="49">
        <v>142875</v>
      </c>
      <c r="H2825" t="s">
        <v>249</v>
      </c>
      <c r="I2825">
        <v>0</v>
      </c>
      <c r="J2825">
        <v>0</v>
      </c>
      <c r="K2825" t="s">
        <v>236</v>
      </c>
      <c r="L2825" t="s">
        <v>2186</v>
      </c>
      <c r="M2825" t="s">
        <v>10633</v>
      </c>
      <c r="N2825" t="s">
        <v>254</v>
      </c>
      <c r="O2825" t="s">
        <v>568</v>
      </c>
    </row>
    <row r="2826" spans="1:15" x14ac:dyDescent="0.3">
      <c r="A2826" t="s">
        <v>2831</v>
      </c>
      <c r="B2826" t="s">
        <v>2831</v>
      </c>
      <c r="C2826" t="s">
        <v>5898</v>
      </c>
      <c r="D2826" s="47" t="s">
        <v>5711</v>
      </c>
      <c r="E2826" s="47">
        <v>42784.484563043981</v>
      </c>
      <c r="F2826" s="48">
        <v>6</v>
      </c>
      <c r="G2826" s="49">
        <v>301909</v>
      </c>
      <c r="H2826" t="s">
        <v>238</v>
      </c>
      <c r="I2826">
        <v>0</v>
      </c>
      <c r="J2826">
        <v>0</v>
      </c>
      <c r="K2826" t="s">
        <v>242</v>
      </c>
      <c r="L2826" t="s">
        <v>2186</v>
      </c>
      <c r="M2826" t="s">
        <v>5899</v>
      </c>
      <c r="N2826" t="s">
        <v>254</v>
      </c>
      <c r="O2826" t="s">
        <v>568</v>
      </c>
    </row>
    <row r="2827" spans="1:15" x14ac:dyDescent="0.3">
      <c r="A2827" t="s">
        <v>2831</v>
      </c>
      <c r="B2827" t="s">
        <v>2831</v>
      </c>
      <c r="C2827" t="s">
        <v>6079</v>
      </c>
      <c r="D2827" s="47" t="s">
        <v>6080</v>
      </c>
      <c r="E2827" s="47">
        <v>42789.66944730324</v>
      </c>
      <c r="F2827" s="48">
        <v>6</v>
      </c>
      <c r="G2827" s="49">
        <v>92589</v>
      </c>
      <c r="H2827" t="s">
        <v>249</v>
      </c>
      <c r="I2827">
        <v>0</v>
      </c>
      <c r="J2827">
        <v>0</v>
      </c>
      <c r="K2827" t="s">
        <v>236</v>
      </c>
      <c r="L2827" t="s">
        <v>2186</v>
      </c>
      <c r="M2827" t="s">
        <v>6081</v>
      </c>
      <c r="N2827" t="s">
        <v>254</v>
      </c>
      <c r="O2827" t="s">
        <v>568</v>
      </c>
    </row>
    <row r="2828" spans="1:15" x14ac:dyDescent="0.3">
      <c r="A2828" t="s">
        <v>2831</v>
      </c>
      <c r="B2828" t="s">
        <v>2831</v>
      </c>
      <c r="C2828" t="s">
        <v>4542</v>
      </c>
      <c r="D2828" s="47" t="s">
        <v>4356</v>
      </c>
      <c r="E2828" s="47">
        <v>42783.704907025465</v>
      </c>
      <c r="F2828" s="48">
        <v>6</v>
      </c>
      <c r="G2828" s="49">
        <v>86814</v>
      </c>
      <c r="H2828" t="s">
        <v>238</v>
      </c>
      <c r="I2828">
        <v>0</v>
      </c>
      <c r="J2828">
        <v>0</v>
      </c>
      <c r="K2828" t="s">
        <v>242</v>
      </c>
      <c r="L2828" t="s">
        <v>2173</v>
      </c>
      <c r="M2828" t="s">
        <v>4543</v>
      </c>
      <c r="N2828" t="s">
        <v>254</v>
      </c>
      <c r="O2828" t="s">
        <v>568</v>
      </c>
    </row>
    <row r="2829" spans="1:15" x14ac:dyDescent="0.3">
      <c r="A2829" t="s">
        <v>2831</v>
      </c>
      <c r="B2829" t="s">
        <v>2831</v>
      </c>
      <c r="C2829" t="s">
        <v>6519</v>
      </c>
      <c r="D2829" s="47" t="s">
        <v>5533</v>
      </c>
      <c r="E2829" s="47">
        <v>42779.69118144676</v>
      </c>
      <c r="F2829" s="48">
        <v>6</v>
      </c>
      <c r="G2829" s="49">
        <v>259981</v>
      </c>
      <c r="H2829" t="s">
        <v>249</v>
      </c>
      <c r="I2829">
        <v>0</v>
      </c>
      <c r="J2829">
        <v>0</v>
      </c>
      <c r="K2829" t="s">
        <v>246</v>
      </c>
      <c r="L2829" t="s">
        <v>2186</v>
      </c>
      <c r="M2829" t="s">
        <v>6520</v>
      </c>
      <c r="N2829" t="s">
        <v>254</v>
      </c>
      <c r="O2829" t="s">
        <v>568</v>
      </c>
    </row>
    <row r="2830" spans="1:15" x14ac:dyDescent="0.3">
      <c r="A2830" t="s">
        <v>2831</v>
      </c>
      <c r="B2830" t="s">
        <v>2831</v>
      </c>
      <c r="C2830" t="s">
        <v>6870</v>
      </c>
      <c r="D2830" s="47" t="s">
        <v>6295</v>
      </c>
      <c r="E2830" s="47">
        <v>42789.69502515046</v>
      </c>
      <c r="F2830" s="48">
        <v>6</v>
      </c>
      <c r="G2830" s="49">
        <v>68367</v>
      </c>
      <c r="H2830" t="s">
        <v>238</v>
      </c>
      <c r="I2830">
        <v>0</v>
      </c>
      <c r="J2830">
        <v>0</v>
      </c>
      <c r="K2830" t="s">
        <v>242</v>
      </c>
      <c r="L2830" t="s">
        <v>2186</v>
      </c>
      <c r="M2830" t="s">
        <v>6871</v>
      </c>
      <c r="N2830" t="s">
        <v>254</v>
      </c>
      <c r="O2830" t="s">
        <v>568</v>
      </c>
    </row>
    <row r="2831" spans="1:15" x14ac:dyDescent="0.3">
      <c r="A2831" t="s">
        <v>2831</v>
      </c>
      <c r="B2831" t="s">
        <v>2831</v>
      </c>
      <c r="C2831" t="s">
        <v>7105</v>
      </c>
      <c r="D2831" s="47" t="s">
        <v>2484</v>
      </c>
      <c r="E2831" s="47">
        <v>42786.740353437497</v>
      </c>
      <c r="F2831" s="48">
        <v>6</v>
      </c>
      <c r="G2831" s="49">
        <v>78079</v>
      </c>
      <c r="H2831" t="s">
        <v>249</v>
      </c>
      <c r="I2831">
        <v>0</v>
      </c>
      <c r="J2831">
        <v>0</v>
      </c>
      <c r="K2831" t="s">
        <v>241</v>
      </c>
      <c r="L2831" t="s">
        <v>2186</v>
      </c>
      <c r="M2831" t="s">
        <v>7106</v>
      </c>
      <c r="N2831" t="s">
        <v>254</v>
      </c>
      <c r="O2831" t="s">
        <v>568</v>
      </c>
    </row>
    <row r="2832" spans="1:15" x14ac:dyDescent="0.3">
      <c r="A2832" t="s">
        <v>2831</v>
      </c>
      <c r="B2832" t="s">
        <v>2831</v>
      </c>
      <c r="C2832" t="s">
        <v>4119</v>
      </c>
      <c r="D2832" s="47" t="s">
        <v>3398</v>
      </c>
      <c r="E2832" s="47">
        <v>42791.502326886577</v>
      </c>
      <c r="F2832" s="48">
        <v>6</v>
      </c>
      <c r="G2832" s="49">
        <v>93762</v>
      </c>
      <c r="H2832" t="s">
        <v>238</v>
      </c>
      <c r="I2832">
        <v>0</v>
      </c>
      <c r="J2832">
        <v>0</v>
      </c>
      <c r="K2832" t="s">
        <v>242</v>
      </c>
      <c r="L2832" t="s">
        <v>2186</v>
      </c>
      <c r="M2832" t="s">
        <v>4120</v>
      </c>
      <c r="N2832" t="s">
        <v>254</v>
      </c>
      <c r="O2832" t="s">
        <v>568</v>
      </c>
    </row>
    <row r="2833" spans="1:15" x14ac:dyDescent="0.3">
      <c r="A2833" t="s">
        <v>2831</v>
      </c>
      <c r="B2833" t="s">
        <v>2831</v>
      </c>
      <c r="C2833" t="s">
        <v>7312</v>
      </c>
      <c r="D2833" s="47" t="s">
        <v>5513</v>
      </c>
      <c r="E2833" s="47">
        <v>42786.727415891204</v>
      </c>
      <c r="F2833" s="48">
        <v>6</v>
      </c>
      <c r="G2833" s="49">
        <v>204432</v>
      </c>
      <c r="H2833" t="s">
        <v>238</v>
      </c>
      <c r="I2833">
        <v>0</v>
      </c>
      <c r="J2833">
        <v>0</v>
      </c>
      <c r="K2833" t="s">
        <v>246</v>
      </c>
      <c r="L2833" t="s">
        <v>2186</v>
      </c>
      <c r="M2833" t="s">
        <v>7313</v>
      </c>
      <c r="N2833" t="s">
        <v>254</v>
      </c>
      <c r="O2833" t="s">
        <v>568</v>
      </c>
    </row>
    <row r="2834" spans="1:15" x14ac:dyDescent="0.3">
      <c r="A2834" t="s">
        <v>2831</v>
      </c>
      <c r="B2834" t="s">
        <v>2831</v>
      </c>
      <c r="C2834" t="s">
        <v>3923</v>
      </c>
      <c r="D2834" s="47" t="s">
        <v>3398</v>
      </c>
      <c r="E2834" s="47">
        <v>42782.636866284724</v>
      </c>
      <c r="F2834" s="48">
        <v>6</v>
      </c>
      <c r="G2834" s="49">
        <v>111009</v>
      </c>
      <c r="H2834" t="s">
        <v>238</v>
      </c>
      <c r="I2834">
        <v>0</v>
      </c>
      <c r="J2834">
        <v>0</v>
      </c>
      <c r="K2834" t="s">
        <v>242</v>
      </c>
      <c r="L2834" t="s">
        <v>2186</v>
      </c>
      <c r="M2834" t="s">
        <v>3924</v>
      </c>
      <c r="N2834" t="s">
        <v>254</v>
      </c>
      <c r="O2834" t="s">
        <v>568</v>
      </c>
    </row>
    <row r="2835" spans="1:15" x14ac:dyDescent="0.3">
      <c r="A2835" t="s">
        <v>2831</v>
      </c>
      <c r="B2835" t="s">
        <v>2831</v>
      </c>
      <c r="C2835" t="s">
        <v>7872</v>
      </c>
      <c r="D2835" s="47" t="s">
        <v>5602</v>
      </c>
      <c r="E2835" s="47">
        <v>42788.717617048613</v>
      </c>
      <c r="F2835" s="48">
        <v>6</v>
      </c>
      <c r="G2835" s="49">
        <v>129499</v>
      </c>
      <c r="H2835" t="s">
        <v>238</v>
      </c>
      <c r="I2835">
        <v>0</v>
      </c>
      <c r="J2835">
        <v>0</v>
      </c>
      <c r="K2835" t="s">
        <v>246</v>
      </c>
      <c r="L2835" t="s">
        <v>2186</v>
      </c>
      <c r="M2835" t="s">
        <v>7873</v>
      </c>
      <c r="N2835" t="s">
        <v>254</v>
      </c>
      <c r="O2835" t="s">
        <v>568</v>
      </c>
    </row>
    <row r="2836" spans="1:15" x14ac:dyDescent="0.3">
      <c r="A2836" t="s">
        <v>2831</v>
      </c>
      <c r="B2836" t="s">
        <v>2831</v>
      </c>
      <c r="C2836" t="s">
        <v>4015</v>
      </c>
      <c r="D2836" s="47" t="s">
        <v>3364</v>
      </c>
      <c r="E2836" s="47">
        <v>42786.725898530094</v>
      </c>
      <c r="F2836" s="48">
        <v>6</v>
      </c>
      <c r="G2836" s="49">
        <v>72080</v>
      </c>
      <c r="H2836" t="s">
        <v>238</v>
      </c>
      <c r="I2836">
        <v>0</v>
      </c>
      <c r="J2836">
        <v>0</v>
      </c>
      <c r="K2836" t="s">
        <v>241</v>
      </c>
      <c r="L2836" t="s">
        <v>2186</v>
      </c>
      <c r="M2836" t="s">
        <v>4016</v>
      </c>
      <c r="N2836" t="s">
        <v>254</v>
      </c>
      <c r="O2836" t="s">
        <v>568</v>
      </c>
    </row>
    <row r="2837" spans="1:15" x14ac:dyDescent="0.3">
      <c r="A2837" t="s">
        <v>2831</v>
      </c>
      <c r="B2837" t="s">
        <v>2831</v>
      </c>
      <c r="C2837" t="s">
        <v>8616</v>
      </c>
      <c r="D2837" s="47" t="s">
        <v>5458</v>
      </c>
      <c r="E2837" s="47">
        <v>42794.584270335647</v>
      </c>
      <c r="F2837" s="48">
        <v>6</v>
      </c>
      <c r="G2837" s="49">
        <v>110892</v>
      </c>
      <c r="H2837" t="s">
        <v>249</v>
      </c>
      <c r="I2837">
        <v>0</v>
      </c>
      <c r="J2837">
        <v>0</v>
      </c>
      <c r="K2837" t="s">
        <v>242</v>
      </c>
      <c r="L2837" t="s">
        <v>2186</v>
      </c>
      <c r="M2837" t="s">
        <v>8617</v>
      </c>
      <c r="N2837" t="s">
        <v>254</v>
      </c>
      <c r="O2837" t="s">
        <v>568</v>
      </c>
    </row>
    <row r="2838" spans="1:15" x14ac:dyDescent="0.3">
      <c r="A2838" t="s">
        <v>2831</v>
      </c>
      <c r="B2838" t="s">
        <v>2831</v>
      </c>
      <c r="C2838" t="s">
        <v>3358</v>
      </c>
      <c r="D2838" s="47" t="s">
        <v>3360</v>
      </c>
      <c r="E2838" s="47">
        <v>42791.507635648151</v>
      </c>
      <c r="F2838" s="48">
        <v>6</v>
      </c>
      <c r="G2838" s="49">
        <v>111955</v>
      </c>
      <c r="H2838" t="s">
        <v>249</v>
      </c>
      <c r="I2838">
        <v>0</v>
      </c>
      <c r="J2838">
        <v>0</v>
      </c>
      <c r="K2838" t="s">
        <v>242</v>
      </c>
      <c r="L2838" t="s">
        <v>2186</v>
      </c>
      <c r="M2838" t="s">
        <v>3361</v>
      </c>
      <c r="N2838" t="s">
        <v>254</v>
      </c>
      <c r="O2838" t="s">
        <v>568</v>
      </c>
    </row>
    <row r="2839" spans="1:15" x14ac:dyDescent="0.3">
      <c r="A2839" t="s">
        <v>2831</v>
      </c>
      <c r="B2839" t="s">
        <v>2831</v>
      </c>
      <c r="C2839" t="s">
        <v>8852</v>
      </c>
      <c r="D2839" s="47" t="s">
        <v>2678</v>
      </c>
      <c r="E2839" s="47">
        <v>42786.724792858797</v>
      </c>
      <c r="F2839" s="48">
        <v>6</v>
      </c>
      <c r="G2839" s="49">
        <v>173915</v>
      </c>
      <c r="H2839" t="s">
        <v>238</v>
      </c>
      <c r="I2839">
        <v>0</v>
      </c>
      <c r="J2839">
        <v>0</v>
      </c>
      <c r="K2839" t="s">
        <v>242</v>
      </c>
      <c r="L2839" t="s">
        <v>2160</v>
      </c>
      <c r="M2839" t="s">
        <v>8853</v>
      </c>
      <c r="N2839" t="s">
        <v>254</v>
      </c>
      <c r="O2839" t="s">
        <v>568</v>
      </c>
    </row>
    <row r="2840" spans="1:15" x14ac:dyDescent="0.3">
      <c r="A2840" t="s">
        <v>2831</v>
      </c>
      <c r="B2840" t="s">
        <v>2831</v>
      </c>
      <c r="C2840" t="s">
        <v>8882</v>
      </c>
      <c r="D2840" s="47" t="s">
        <v>6140</v>
      </c>
      <c r="E2840" s="47">
        <v>42781.698321793985</v>
      </c>
      <c r="F2840" s="48">
        <v>6</v>
      </c>
      <c r="G2840" s="49">
        <v>107880</v>
      </c>
      <c r="H2840" t="s">
        <v>238</v>
      </c>
      <c r="I2840">
        <v>0</v>
      </c>
      <c r="J2840">
        <v>0</v>
      </c>
      <c r="K2840" t="s">
        <v>242</v>
      </c>
      <c r="L2840" t="s">
        <v>2186</v>
      </c>
      <c r="M2840" t="s">
        <v>8883</v>
      </c>
      <c r="N2840" t="s">
        <v>254</v>
      </c>
      <c r="O2840" t="s">
        <v>568</v>
      </c>
    </row>
    <row r="2841" spans="1:15" x14ac:dyDescent="0.3">
      <c r="A2841" t="s">
        <v>2831</v>
      </c>
      <c r="B2841" t="s">
        <v>2831</v>
      </c>
      <c r="C2841" t="s">
        <v>9165</v>
      </c>
      <c r="D2841" s="47" t="s">
        <v>5541</v>
      </c>
      <c r="E2841" s="47">
        <v>42769.723304895837</v>
      </c>
      <c r="F2841" s="48">
        <v>6</v>
      </c>
      <c r="G2841" s="49">
        <v>110042</v>
      </c>
      <c r="H2841" t="s">
        <v>238</v>
      </c>
      <c r="I2841">
        <v>0</v>
      </c>
      <c r="J2841">
        <v>0</v>
      </c>
      <c r="K2841" t="s">
        <v>246</v>
      </c>
      <c r="L2841" t="s">
        <v>2186</v>
      </c>
      <c r="M2841" t="s">
        <v>9166</v>
      </c>
      <c r="N2841" t="s">
        <v>254</v>
      </c>
      <c r="O2841" t="s">
        <v>568</v>
      </c>
    </row>
    <row r="2842" spans="1:15" x14ac:dyDescent="0.3">
      <c r="A2842" t="s">
        <v>2831</v>
      </c>
      <c r="B2842" t="s">
        <v>2831</v>
      </c>
      <c r="C2842" t="s">
        <v>9173</v>
      </c>
      <c r="D2842" s="47" t="s">
        <v>5674</v>
      </c>
      <c r="E2842" s="47">
        <v>42791.498594942132</v>
      </c>
      <c r="F2842" s="48">
        <v>6</v>
      </c>
      <c r="G2842" s="49">
        <v>52712</v>
      </c>
      <c r="H2842" t="s">
        <v>249</v>
      </c>
      <c r="I2842">
        <v>0</v>
      </c>
      <c r="J2842">
        <v>0</v>
      </c>
      <c r="K2842" t="s">
        <v>246</v>
      </c>
      <c r="L2842" t="s">
        <v>2186</v>
      </c>
      <c r="M2842" t="s">
        <v>9174</v>
      </c>
      <c r="N2842" t="s">
        <v>254</v>
      </c>
      <c r="O2842" t="s">
        <v>568</v>
      </c>
    </row>
    <row r="2843" spans="1:15" x14ac:dyDescent="0.3">
      <c r="A2843" t="s">
        <v>2831</v>
      </c>
      <c r="B2843" t="s">
        <v>2831</v>
      </c>
      <c r="C2843" t="s">
        <v>4355</v>
      </c>
      <c r="D2843" s="47" t="s">
        <v>4356</v>
      </c>
      <c r="E2843" s="47">
        <v>42783.705062303241</v>
      </c>
      <c r="F2843" s="48">
        <v>6</v>
      </c>
      <c r="G2843" s="49">
        <v>45909</v>
      </c>
      <c r="H2843" t="s">
        <v>238</v>
      </c>
      <c r="I2843">
        <v>0</v>
      </c>
      <c r="J2843">
        <v>0</v>
      </c>
      <c r="K2843" t="s">
        <v>242</v>
      </c>
      <c r="L2843" t="s">
        <v>2160</v>
      </c>
      <c r="M2843" t="s">
        <v>4357</v>
      </c>
      <c r="N2843" t="s">
        <v>254</v>
      </c>
      <c r="O2843" t="s">
        <v>568</v>
      </c>
    </row>
    <row r="2844" spans="1:15" x14ac:dyDescent="0.3">
      <c r="A2844" t="s">
        <v>2831</v>
      </c>
      <c r="B2844" t="s">
        <v>2831</v>
      </c>
      <c r="C2844" t="s">
        <v>4886</v>
      </c>
      <c r="D2844" s="47" t="s">
        <v>2629</v>
      </c>
      <c r="E2844" s="47">
        <v>42790.603704247682</v>
      </c>
      <c r="F2844" s="48">
        <v>6</v>
      </c>
      <c r="G2844" s="49">
        <v>148270</v>
      </c>
      <c r="H2844" t="s">
        <v>238</v>
      </c>
      <c r="I2844">
        <v>0</v>
      </c>
      <c r="J2844">
        <v>0</v>
      </c>
      <c r="K2844" t="s">
        <v>242</v>
      </c>
      <c r="L2844" t="s">
        <v>2160</v>
      </c>
      <c r="M2844" t="s">
        <v>4887</v>
      </c>
      <c r="N2844" t="s">
        <v>254</v>
      </c>
      <c r="O2844" t="s">
        <v>568</v>
      </c>
    </row>
    <row r="2845" spans="1:15" x14ac:dyDescent="0.3">
      <c r="A2845" t="s">
        <v>2831</v>
      </c>
      <c r="B2845" t="s">
        <v>2831</v>
      </c>
      <c r="C2845" t="s">
        <v>4409</v>
      </c>
      <c r="D2845" s="47" t="s">
        <v>4356</v>
      </c>
      <c r="E2845" s="47">
        <v>42782.637262534721</v>
      </c>
      <c r="F2845" s="48">
        <v>6</v>
      </c>
      <c r="G2845" s="49">
        <v>29393</v>
      </c>
      <c r="H2845" t="s">
        <v>238</v>
      </c>
      <c r="I2845">
        <v>0</v>
      </c>
      <c r="J2845">
        <v>0</v>
      </c>
      <c r="K2845" t="s">
        <v>236</v>
      </c>
      <c r="L2845" t="s">
        <v>2160</v>
      </c>
      <c r="M2845" t="s">
        <v>4381</v>
      </c>
      <c r="N2845" t="s">
        <v>254</v>
      </c>
      <c r="O2845" t="s">
        <v>568</v>
      </c>
    </row>
    <row r="2846" spans="1:15" x14ac:dyDescent="0.3">
      <c r="A2846" t="s">
        <v>2831</v>
      </c>
      <c r="B2846" t="s">
        <v>2831</v>
      </c>
      <c r="C2846" t="s">
        <v>10266</v>
      </c>
      <c r="D2846" s="47" t="s">
        <v>6588</v>
      </c>
      <c r="E2846" s="47">
        <v>42768.713575231479</v>
      </c>
      <c r="F2846" s="48">
        <v>6</v>
      </c>
      <c r="G2846" s="49">
        <v>166011</v>
      </c>
      <c r="H2846" t="s">
        <v>238</v>
      </c>
      <c r="I2846">
        <v>0</v>
      </c>
      <c r="J2846">
        <v>0</v>
      </c>
      <c r="K2846" t="s">
        <v>236</v>
      </c>
      <c r="L2846" t="s">
        <v>2186</v>
      </c>
      <c r="M2846" t="s">
        <v>10267</v>
      </c>
      <c r="N2846" t="s">
        <v>254</v>
      </c>
      <c r="O2846" t="s">
        <v>568</v>
      </c>
    </row>
    <row r="2847" spans="1:15" x14ac:dyDescent="0.3">
      <c r="A2847" t="s">
        <v>2831</v>
      </c>
      <c r="B2847" t="s">
        <v>2831</v>
      </c>
      <c r="C2847" t="s">
        <v>10316</v>
      </c>
      <c r="D2847" s="47" t="s">
        <v>6698</v>
      </c>
      <c r="E2847" s="47">
        <v>42782.637457604164</v>
      </c>
      <c r="F2847" s="48">
        <v>6</v>
      </c>
      <c r="G2847" s="49">
        <v>80150</v>
      </c>
      <c r="H2847" t="s">
        <v>238</v>
      </c>
      <c r="I2847">
        <v>0</v>
      </c>
      <c r="J2847">
        <v>0</v>
      </c>
      <c r="K2847" t="s">
        <v>241</v>
      </c>
      <c r="L2847" t="s">
        <v>2186</v>
      </c>
      <c r="M2847" t="s">
        <v>10317</v>
      </c>
      <c r="N2847" t="s">
        <v>254</v>
      </c>
      <c r="O2847" t="s">
        <v>568</v>
      </c>
    </row>
    <row r="2848" spans="1:15" x14ac:dyDescent="0.3">
      <c r="A2848" t="s">
        <v>2831</v>
      </c>
      <c r="B2848" t="s">
        <v>2831</v>
      </c>
      <c r="C2848" t="s">
        <v>4157</v>
      </c>
      <c r="D2848" s="47" t="s">
        <v>3372</v>
      </c>
      <c r="E2848" s="47">
        <v>42788.420045914354</v>
      </c>
      <c r="F2848" s="48">
        <v>6</v>
      </c>
      <c r="G2848" s="49">
        <v>120233</v>
      </c>
      <c r="H2848" t="s">
        <v>238</v>
      </c>
      <c r="I2848">
        <v>0</v>
      </c>
      <c r="J2848">
        <v>0</v>
      </c>
      <c r="K2848" t="s">
        <v>241</v>
      </c>
      <c r="L2848" t="s">
        <v>2186</v>
      </c>
      <c r="M2848" t="s">
        <v>4158</v>
      </c>
      <c r="N2848" t="s">
        <v>254</v>
      </c>
      <c r="O2848" t="s">
        <v>568</v>
      </c>
    </row>
    <row r="2849" spans="1:15" x14ac:dyDescent="0.3">
      <c r="A2849" t="s">
        <v>2831</v>
      </c>
      <c r="B2849" t="s">
        <v>2831</v>
      </c>
      <c r="C2849" t="s">
        <v>5934</v>
      </c>
      <c r="D2849" s="47" t="s">
        <v>5500</v>
      </c>
      <c r="E2849" s="47">
        <v>42738.484347916667</v>
      </c>
      <c r="F2849" s="48">
        <v>6.083333333333333</v>
      </c>
      <c r="G2849" s="49">
        <v>262130</v>
      </c>
      <c r="H2849" t="s">
        <v>249</v>
      </c>
      <c r="I2849">
        <v>0</v>
      </c>
      <c r="J2849">
        <v>0</v>
      </c>
      <c r="K2849" t="s">
        <v>242</v>
      </c>
      <c r="L2849" t="s">
        <v>2186</v>
      </c>
      <c r="M2849" t="s">
        <v>5935</v>
      </c>
      <c r="N2849" t="s">
        <v>254</v>
      </c>
      <c r="O2849" t="s">
        <v>568</v>
      </c>
    </row>
    <row r="2850" spans="1:15" x14ac:dyDescent="0.3">
      <c r="A2850" t="s">
        <v>2831</v>
      </c>
      <c r="B2850" t="s">
        <v>2831</v>
      </c>
      <c r="C2850" t="s">
        <v>6071</v>
      </c>
      <c r="D2850" s="47" t="s">
        <v>2477</v>
      </c>
      <c r="E2850" s="47">
        <v>42737.715891168984</v>
      </c>
      <c r="F2850" s="48">
        <v>6.083333333333333</v>
      </c>
      <c r="G2850" s="49">
        <v>112458</v>
      </c>
      <c r="H2850" t="s">
        <v>238</v>
      </c>
      <c r="I2850">
        <v>0</v>
      </c>
      <c r="J2850">
        <v>0</v>
      </c>
      <c r="K2850" t="s">
        <v>246</v>
      </c>
      <c r="L2850" t="s">
        <v>2160</v>
      </c>
      <c r="M2850" t="s">
        <v>6072</v>
      </c>
      <c r="N2850" t="s">
        <v>254</v>
      </c>
      <c r="O2850" t="s">
        <v>568</v>
      </c>
    </row>
    <row r="2851" spans="1:15" x14ac:dyDescent="0.3">
      <c r="A2851" t="s">
        <v>2831</v>
      </c>
      <c r="B2851" t="s">
        <v>2831</v>
      </c>
      <c r="C2851" t="s">
        <v>6075</v>
      </c>
      <c r="D2851" s="47" t="s">
        <v>5519</v>
      </c>
      <c r="E2851" s="47">
        <v>42756.505083101853</v>
      </c>
      <c r="F2851" s="48">
        <v>6.083333333333333</v>
      </c>
      <c r="G2851" s="49">
        <v>52864</v>
      </c>
      <c r="H2851" t="s">
        <v>238</v>
      </c>
      <c r="I2851">
        <v>0</v>
      </c>
      <c r="J2851">
        <v>0</v>
      </c>
      <c r="K2851" t="s">
        <v>242</v>
      </c>
      <c r="L2851" t="s">
        <v>2186</v>
      </c>
      <c r="M2851" t="s">
        <v>6076</v>
      </c>
      <c r="N2851" t="s">
        <v>254</v>
      </c>
      <c r="O2851" t="s">
        <v>568</v>
      </c>
    </row>
    <row r="2852" spans="1:15" x14ac:dyDescent="0.3">
      <c r="A2852" t="s">
        <v>2831</v>
      </c>
      <c r="B2852" t="s">
        <v>2831</v>
      </c>
      <c r="C2852" t="s">
        <v>6256</v>
      </c>
      <c r="D2852" s="47" t="s">
        <v>6002</v>
      </c>
      <c r="E2852" s="47">
        <v>42737.712904016204</v>
      </c>
      <c r="F2852" s="48">
        <v>6.083333333333333</v>
      </c>
      <c r="G2852" s="49">
        <v>191385</v>
      </c>
      <c r="H2852" t="s">
        <v>238</v>
      </c>
      <c r="I2852">
        <v>0</v>
      </c>
      <c r="J2852">
        <v>0</v>
      </c>
      <c r="K2852" t="s">
        <v>246</v>
      </c>
      <c r="L2852" t="s">
        <v>2186</v>
      </c>
      <c r="M2852" t="s">
        <v>6257</v>
      </c>
      <c r="N2852" t="s">
        <v>254</v>
      </c>
      <c r="O2852" t="s">
        <v>568</v>
      </c>
    </row>
    <row r="2853" spans="1:15" x14ac:dyDescent="0.3">
      <c r="A2853" t="s">
        <v>2831</v>
      </c>
      <c r="B2853" t="s">
        <v>2831</v>
      </c>
      <c r="C2853" t="s">
        <v>5261</v>
      </c>
      <c r="D2853" s="47" t="s">
        <v>2700</v>
      </c>
      <c r="E2853" s="47">
        <v>42754.339955474534</v>
      </c>
      <c r="F2853" s="48">
        <v>6.083333333333333</v>
      </c>
      <c r="G2853" s="49">
        <v>263267</v>
      </c>
      <c r="H2853" t="s">
        <v>249</v>
      </c>
      <c r="I2853">
        <v>0</v>
      </c>
      <c r="J2853">
        <v>0</v>
      </c>
      <c r="K2853" t="s">
        <v>242</v>
      </c>
      <c r="L2853" t="s">
        <v>2160</v>
      </c>
      <c r="M2853" t="s">
        <v>5263</v>
      </c>
      <c r="N2853" t="s">
        <v>254</v>
      </c>
      <c r="O2853" t="s">
        <v>568</v>
      </c>
    </row>
    <row r="2854" spans="1:15" x14ac:dyDescent="0.3">
      <c r="A2854" t="s">
        <v>2831</v>
      </c>
      <c r="B2854" t="s">
        <v>2831</v>
      </c>
      <c r="C2854" t="s">
        <v>6476</v>
      </c>
      <c r="D2854" s="47" t="s">
        <v>5625</v>
      </c>
      <c r="E2854" s="47">
        <v>42737.714440081021</v>
      </c>
      <c r="F2854" s="48">
        <v>6.083333333333333</v>
      </c>
      <c r="G2854" s="49">
        <v>93677</v>
      </c>
      <c r="H2854" t="s">
        <v>238</v>
      </c>
      <c r="I2854">
        <v>0</v>
      </c>
      <c r="J2854">
        <v>0</v>
      </c>
      <c r="K2854" t="s">
        <v>246</v>
      </c>
      <c r="L2854" t="s">
        <v>2186</v>
      </c>
      <c r="M2854" t="s">
        <v>6477</v>
      </c>
      <c r="N2854" t="s">
        <v>254</v>
      </c>
      <c r="O2854" t="s">
        <v>568</v>
      </c>
    </row>
    <row r="2855" spans="1:15" x14ac:dyDescent="0.3">
      <c r="A2855" t="s">
        <v>2831</v>
      </c>
      <c r="B2855" t="s">
        <v>2831</v>
      </c>
      <c r="C2855" t="s">
        <v>6535</v>
      </c>
      <c r="D2855" s="47" t="s">
        <v>5810</v>
      </c>
      <c r="E2855" s="47">
        <v>42741.703772071756</v>
      </c>
      <c r="F2855" s="48">
        <v>6.083333333333333</v>
      </c>
      <c r="G2855" s="49">
        <v>53959</v>
      </c>
      <c r="H2855" t="s">
        <v>238</v>
      </c>
      <c r="I2855">
        <v>0</v>
      </c>
      <c r="J2855">
        <v>0</v>
      </c>
      <c r="K2855" t="s">
        <v>236</v>
      </c>
      <c r="L2855" t="s">
        <v>2186</v>
      </c>
      <c r="M2855" t="s">
        <v>6536</v>
      </c>
      <c r="N2855" t="s">
        <v>254</v>
      </c>
      <c r="O2855" t="s">
        <v>568</v>
      </c>
    </row>
    <row r="2856" spans="1:15" x14ac:dyDescent="0.3">
      <c r="A2856" t="s">
        <v>2831</v>
      </c>
      <c r="B2856" t="s">
        <v>2831</v>
      </c>
      <c r="C2856" t="s">
        <v>3565</v>
      </c>
      <c r="D2856" s="47" t="s">
        <v>3386</v>
      </c>
      <c r="E2856" s="47">
        <v>42738.441953784721</v>
      </c>
      <c r="F2856" s="48">
        <v>6.083333333333333</v>
      </c>
      <c r="G2856" s="49">
        <v>137119</v>
      </c>
      <c r="H2856" t="s">
        <v>249</v>
      </c>
      <c r="I2856">
        <v>0</v>
      </c>
      <c r="J2856">
        <v>0</v>
      </c>
      <c r="K2856" t="s">
        <v>241</v>
      </c>
      <c r="L2856" t="s">
        <v>2186</v>
      </c>
      <c r="M2856" t="s">
        <v>3567</v>
      </c>
      <c r="N2856" t="s">
        <v>254</v>
      </c>
      <c r="O2856" t="s">
        <v>568</v>
      </c>
    </row>
    <row r="2857" spans="1:15" x14ac:dyDescent="0.3">
      <c r="A2857" t="s">
        <v>2831</v>
      </c>
      <c r="B2857" t="s">
        <v>2831</v>
      </c>
      <c r="C2857" t="s">
        <v>6645</v>
      </c>
      <c r="D2857" s="47" t="s">
        <v>2704</v>
      </c>
      <c r="E2857" s="47">
        <v>42738.703477395837</v>
      </c>
      <c r="F2857" s="48">
        <v>6.083333333333333</v>
      </c>
      <c r="G2857" s="49">
        <v>32730</v>
      </c>
      <c r="H2857" t="s">
        <v>238</v>
      </c>
      <c r="I2857">
        <v>0</v>
      </c>
      <c r="J2857">
        <v>0</v>
      </c>
      <c r="K2857" t="s">
        <v>241</v>
      </c>
      <c r="L2857" t="s">
        <v>2160</v>
      </c>
      <c r="M2857" t="s">
        <v>6646</v>
      </c>
      <c r="N2857" t="s">
        <v>254</v>
      </c>
      <c r="O2857" t="s">
        <v>568</v>
      </c>
    </row>
    <row r="2858" spans="1:15" x14ac:dyDescent="0.3">
      <c r="A2858" t="s">
        <v>2831</v>
      </c>
      <c r="B2858" t="s">
        <v>2831</v>
      </c>
      <c r="C2858" t="s">
        <v>4695</v>
      </c>
      <c r="D2858" s="47" t="s">
        <v>4365</v>
      </c>
      <c r="E2858" s="47">
        <v>42739.706060960649</v>
      </c>
      <c r="F2858" s="48">
        <v>6.083333333333333</v>
      </c>
      <c r="G2858" s="49">
        <v>114121</v>
      </c>
      <c r="H2858" t="s">
        <v>238</v>
      </c>
      <c r="I2858">
        <v>0</v>
      </c>
      <c r="J2858">
        <v>0</v>
      </c>
      <c r="K2858" t="s">
        <v>246</v>
      </c>
      <c r="L2858" t="s">
        <v>2160</v>
      </c>
      <c r="M2858" t="s">
        <v>4354</v>
      </c>
      <c r="N2858" t="s">
        <v>254</v>
      </c>
      <c r="O2858" t="s">
        <v>568</v>
      </c>
    </row>
    <row r="2859" spans="1:15" x14ac:dyDescent="0.3">
      <c r="A2859" t="s">
        <v>2831</v>
      </c>
      <c r="B2859" t="s">
        <v>2831</v>
      </c>
      <c r="C2859" t="s">
        <v>5312</v>
      </c>
      <c r="D2859" s="47" t="s">
        <v>2685</v>
      </c>
      <c r="E2859" s="47">
        <v>42746.741163078703</v>
      </c>
      <c r="F2859" s="48">
        <v>6.083333333333333</v>
      </c>
      <c r="G2859" s="49">
        <v>140558</v>
      </c>
      <c r="H2859" t="s">
        <v>249</v>
      </c>
      <c r="I2859">
        <v>0</v>
      </c>
      <c r="J2859">
        <v>0</v>
      </c>
      <c r="K2859" t="s">
        <v>236</v>
      </c>
      <c r="L2859" t="s">
        <v>2160</v>
      </c>
      <c r="M2859" t="s">
        <v>5313</v>
      </c>
      <c r="N2859" t="s">
        <v>254</v>
      </c>
      <c r="O2859" t="s">
        <v>568</v>
      </c>
    </row>
    <row r="2860" spans="1:15" x14ac:dyDescent="0.3">
      <c r="A2860" t="s">
        <v>2831</v>
      </c>
      <c r="B2860" t="s">
        <v>2831</v>
      </c>
      <c r="C2860" t="s">
        <v>6923</v>
      </c>
      <c r="D2860" s="47" t="s">
        <v>6295</v>
      </c>
      <c r="E2860" s="47">
        <v>42741.703010266203</v>
      </c>
      <c r="F2860" s="48">
        <v>6.083333333333333</v>
      </c>
      <c r="G2860" s="49">
        <v>59805</v>
      </c>
      <c r="H2860" t="s">
        <v>238</v>
      </c>
      <c r="I2860">
        <v>0</v>
      </c>
      <c r="J2860">
        <v>0</v>
      </c>
      <c r="K2860" t="s">
        <v>241</v>
      </c>
      <c r="L2860" t="s">
        <v>2186</v>
      </c>
      <c r="M2860" t="s">
        <v>6924</v>
      </c>
      <c r="N2860" t="s">
        <v>254</v>
      </c>
      <c r="O2860" t="s">
        <v>568</v>
      </c>
    </row>
    <row r="2861" spans="1:15" x14ac:dyDescent="0.3">
      <c r="A2861" t="s">
        <v>2831</v>
      </c>
      <c r="B2861" t="s">
        <v>2831</v>
      </c>
      <c r="C2861" t="s">
        <v>2942</v>
      </c>
      <c r="D2861" s="47" t="s">
        <v>2943</v>
      </c>
      <c r="E2861" s="47">
        <v>42746.652227048609</v>
      </c>
      <c r="F2861" s="48">
        <v>6.083333333333333</v>
      </c>
      <c r="G2861" s="49">
        <v>81700</v>
      </c>
      <c r="H2861" t="s">
        <v>238</v>
      </c>
      <c r="I2861">
        <v>0</v>
      </c>
      <c r="J2861">
        <v>0</v>
      </c>
      <c r="K2861" t="s">
        <v>236</v>
      </c>
      <c r="L2861" t="s">
        <v>2160</v>
      </c>
      <c r="M2861" t="s">
        <v>2925</v>
      </c>
      <c r="N2861" t="s">
        <v>254</v>
      </c>
      <c r="O2861" t="s">
        <v>568</v>
      </c>
    </row>
    <row r="2862" spans="1:15" x14ac:dyDescent="0.3">
      <c r="A2862" t="s">
        <v>2831</v>
      </c>
      <c r="B2862" t="s">
        <v>2831</v>
      </c>
      <c r="C2862" t="s">
        <v>3854</v>
      </c>
      <c r="D2862" s="47" t="s">
        <v>3378</v>
      </c>
      <c r="E2862" s="47">
        <v>42747.715187581016</v>
      </c>
      <c r="F2862" s="48">
        <v>6.083333333333333</v>
      </c>
      <c r="G2862" s="49">
        <v>106013</v>
      </c>
      <c r="H2862" t="s">
        <v>238</v>
      </c>
      <c r="I2862">
        <v>0</v>
      </c>
      <c r="J2862">
        <v>0</v>
      </c>
      <c r="K2862" t="s">
        <v>242</v>
      </c>
      <c r="L2862" t="s">
        <v>2186</v>
      </c>
      <c r="M2862" t="s">
        <v>3855</v>
      </c>
      <c r="N2862" t="s">
        <v>254</v>
      </c>
      <c r="O2862" t="s">
        <v>568</v>
      </c>
    </row>
    <row r="2863" spans="1:15" x14ac:dyDescent="0.3">
      <c r="A2863" t="s">
        <v>2831</v>
      </c>
      <c r="B2863" t="s">
        <v>2831</v>
      </c>
      <c r="C2863" t="s">
        <v>5108</v>
      </c>
      <c r="D2863" s="47" t="s">
        <v>2704</v>
      </c>
      <c r="E2863" s="47">
        <v>42741.684234456021</v>
      </c>
      <c r="F2863" s="48">
        <v>6.083333333333333</v>
      </c>
      <c r="G2863" s="49">
        <v>80637</v>
      </c>
      <c r="H2863" t="s">
        <v>238</v>
      </c>
      <c r="I2863">
        <v>0</v>
      </c>
      <c r="J2863">
        <v>0</v>
      </c>
      <c r="K2863" t="s">
        <v>246</v>
      </c>
      <c r="L2863" t="s">
        <v>2176</v>
      </c>
      <c r="M2863" t="s">
        <v>5109</v>
      </c>
      <c r="N2863" t="s">
        <v>254</v>
      </c>
      <c r="O2863" t="s">
        <v>568</v>
      </c>
    </row>
    <row r="2864" spans="1:15" x14ac:dyDescent="0.3">
      <c r="A2864" t="s">
        <v>2831</v>
      </c>
      <c r="B2864" t="s">
        <v>2831</v>
      </c>
      <c r="C2864" t="s">
        <v>5006</v>
      </c>
      <c r="D2864" s="47" t="s">
        <v>2687</v>
      </c>
      <c r="E2864" s="47">
        <v>42741.683932141204</v>
      </c>
      <c r="F2864" s="48">
        <v>6.083333333333333</v>
      </c>
      <c r="G2864" s="49">
        <v>35763</v>
      </c>
      <c r="H2864" t="s">
        <v>238</v>
      </c>
      <c r="I2864">
        <v>0</v>
      </c>
      <c r="J2864">
        <v>0</v>
      </c>
      <c r="K2864" t="s">
        <v>236</v>
      </c>
      <c r="L2864" t="s">
        <v>2160</v>
      </c>
      <c r="M2864" t="s">
        <v>5007</v>
      </c>
      <c r="N2864" t="s">
        <v>254</v>
      </c>
      <c r="O2864" t="s">
        <v>568</v>
      </c>
    </row>
    <row r="2865" spans="1:15" x14ac:dyDescent="0.3">
      <c r="A2865" t="s">
        <v>2831</v>
      </c>
      <c r="B2865" t="s">
        <v>2831</v>
      </c>
      <c r="C2865" t="s">
        <v>5187</v>
      </c>
      <c r="D2865" s="47" t="s">
        <v>2615</v>
      </c>
      <c r="E2865" s="47">
        <v>42738.774718518522</v>
      </c>
      <c r="F2865" s="48">
        <v>6.083333333333333</v>
      </c>
      <c r="G2865" s="49">
        <v>116406</v>
      </c>
      <c r="H2865" t="s">
        <v>238</v>
      </c>
      <c r="I2865">
        <v>0</v>
      </c>
      <c r="J2865">
        <v>0</v>
      </c>
      <c r="K2865" t="s">
        <v>242</v>
      </c>
      <c r="L2865" t="s">
        <v>2186</v>
      </c>
      <c r="M2865" t="s">
        <v>5188</v>
      </c>
      <c r="N2865" t="s">
        <v>254</v>
      </c>
      <c r="O2865" t="s">
        <v>568</v>
      </c>
    </row>
    <row r="2866" spans="1:15" x14ac:dyDescent="0.3">
      <c r="A2866" t="s">
        <v>2831</v>
      </c>
      <c r="B2866" t="s">
        <v>2831</v>
      </c>
      <c r="C2866" t="s">
        <v>5357</v>
      </c>
      <c r="D2866" s="47" t="s">
        <v>2616</v>
      </c>
      <c r="E2866" s="47">
        <v>42766.747150312498</v>
      </c>
      <c r="F2866" s="48">
        <v>6.083333333333333</v>
      </c>
      <c r="G2866" s="49">
        <v>66537</v>
      </c>
      <c r="H2866" t="s">
        <v>249</v>
      </c>
      <c r="I2866">
        <v>0</v>
      </c>
      <c r="J2866">
        <v>0</v>
      </c>
      <c r="K2866" t="s">
        <v>242</v>
      </c>
      <c r="L2866" t="s">
        <v>2173</v>
      </c>
      <c r="M2866" t="s">
        <v>5358</v>
      </c>
      <c r="N2866" t="s">
        <v>254</v>
      </c>
      <c r="O2866" t="s">
        <v>568</v>
      </c>
    </row>
    <row r="2867" spans="1:15" x14ac:dyDescent="0.3">
      <c r="A2867" t="s">
        <v>2831</v>
      </c>
      <c r="B2867" t="s">
        <v>2831</v>
      </c>
      <c r="C2867" t="s">
        <v>8041</v>
      </c>
      <c r="D2867" s="47" t="s">
        <v>2503</v>
      </c>
      <c r="E2867" s="47">
        <v>42753.696965856485</v>
      </c>
      <c r="F2867" s="48">
        <v>6.083333333333333</v>
      </c>
      <c r="G2867" s="49">
        <v>32129</v>
      </c>
      <c r="H2867" t="s">
        <v>238</v>
      </c>
      <c r="I2867">
        <v>0</v>
      </c>
      <c r="J2867">
        <v>0</v>
      </c>
      <c r="K2867" t="s">
        <v>242</v>
      </c>
      <c r="L2867" t="s">
        <v>2160</v>
      </c>
      <c r="M2867" t="s">
        <v>8042</v>
      </c>
      <c r="N2867" t="s">
        <v>254</v>
      </c>
      <c r="O2867" t="s">
        <v>568</v>
      </c>
    </row>
    <row r="2868" spans="1:15" x14ac:dyDescent="0.3">
      <c r="A2868" t="s">
        <v>2831</v>
      </c>
      <c r="B2868" t="s">
        <v>2831</v>
      </c>
      <c r="C2868" t="s">
        <v>8082</v>
      </c>
      <c r="D2868" s="47" t="s">
        <v>2693</v>
      </c>
      <c r="E2868" s="47">
        <v>42762.709159803242</v>
      </c>
      <c r="F2868" s="48">
        <v>6.083333333333333</v>
      </c>
      <c r="G2868" s="49">
        <v>57254</v>
      </c>
      <c r="H2868" t="s">
        <v>238</v>
      </c>
      <c r="I2868">
        <v>0</v>
      </c>
      <c r="J2868">
        <v>0</v>
      </c>
      <c r="K2868" t="s">
        <v>236</v>
      </c>
      <c r="L2868" t="s">
        <v>2185</v>
      </c>
      <c r="M2868" t="s">
        <v>8083</v>
      </c>
      <c r="N2868" t="s">
        <v>254</v>
      </c>
      <c r="O2868" t="s">
        <v>568</v>
      </c>
    </row>
    <row r="2869" spans="1:15" x14ac:dyDescent="0.3">
      <c r="A2869" t="s">
        <v>2831</v>
      </c>
      <c r="B2869" t="s">
        <v>2831</v>
      </c>
      <c r="C2869" t="s">
        <v>3652</v>
      </c>
      <c r="D2869" s="47" t="s">
        <v>3532</v>
      </c>
      <c r="E2869" s="47">
        <v>42745.621427395832</v>
      </c>
      <c r="F2869" s="48">
        <v>6.083333333333333</v>
      </c>
      <c r="G2869" s="49">
        <v>31026</v>
      </c>
      <c r="H2869" t="s">
        <v>238</v>
      </c>
      <c r="I2869">
        <v>0</v>
      </c>
      <c r="J2869">
        <v>0</v>
      </c>
      <c r="K2869" t="s">
        <v>246</v>
      </c>
      <c r="L2869" t="s">
        <v>2186</v>
      </c>
      <c r="M2869" t="s">
        <v>3653</v>
      </c>
      <c r="N2869" t="s">
        <v>254</v>
      </c>
      <c r="O2869" t="s">
        <v>568</v>
      </c>
    </row>
    <row r="2870" spans="1:15" x14ac:dyDescent="0.3">
      <c r="A2870" t="s">
        <v>2831</v>
      </c>
      <c r="B2870" t="s">
        <v>2831</v>
      </c>
      <c r="C2870" t="s">
        <v>8140</v>
      </c>
      <c r="D2870" s="47" t="s">
        <v>5519</v>
      </c>
      <c r="E2870" s="47">
        <v>42758.715259340279</v>
      </c>
      <c r="F2870" s="48">
        <v>6.083333333333333</v>
      </c>
      <c r="G2870" s="49">
        <v>110091</v>
      </c>
      <c r="H2870" t="s">
        <v>238</v>
      </c>
      <c r="I2870">
        <v>0</v>
      </c>
      <c r="J2870">
        <v>0</v>
      </c>
      <c r="K2870" t="s">
        <v>236</v>
      </c>
      <c r="L2870" t="s">
        <v>2186</v>
      </c>
      <c r="M2870" t="s">
        <v>8141</v>
      </c>
      <c r="N2870" t="s">
        <v>254</v>
      </c>
      <c r="O2870" t="s">
        <v>568</v>
      </c>
    </row>
    <row r="2871" spans="1:15" x14ac:dyDescent="0.3">
      <c r="A2871" t="s">
        <v>2831</v>
      </c>
      <c r="B2871" t="s">
        <v>2831</v>
      </c>
      <c r="C2871" t="s">
        <v>8185</v>
      </c>
      <c r="D2871" s="47" t="s">
        <v>5587</v>
      </c>
      <c r="E2871" s="47">
        <v>42766.740446099539</v>
      </c>
      <c r="F2871" s="48">
        <v>6.083333333333333</v>
      </c>
      <c r="G2871" s="49">
        <v>88358</v>
      </c>
      <c r="H2871" t="s">
        <v>238</v>
      </c>
      <c r="I2871">
        <v>0</v>
      </c>
      <c r="J2871">
        <v>0</v>
      </c>
      <c r="K2871" t="s">
        <v>236</v>
      </c>
      <c r="L2871" t="s">
        <v>2186</v>
      </c>
      <c r="M2871" t="s">
        <v>8186</v>
      </c>
      <c r="N2871" t="s">
        <v>254</v>
      </c>
      <c r="O2871" t="s">
        <v>568</v>
      </c>
    </row>
    <row r="2872" spans="1:15" x14ac:dyDescent="0.3">
      <c r="A2872" t="s">
        <v>2831</v>
      </c>
      <c r="B2872" t="s">
        <v>2831</v>
      </c>
      <c r="C2872" t="s">
        <v>8313</v>
      </c>
      <c r="D2872" s="47" t="s">
        <v>4423</v>
      </c>
      <c r="E2872" s="47">
        <v>42763.525357951388</v>
      </c>
      <c r="F2872" s="48">
        <v>6.083333333333333</v>
      </c>
      <c r="G2872" s="49">
        <v>59675</v>
      </c>
      <c r="H2872" t="s">
        <v>249</v>
      </c>
      <c r="I2872">
        <v>0</v>
      </c>
      <c r="J2872">
        <v>0</v>
      </c>
      <c r="K2872" t="s">
        <v>242</v>
      </c>
      <c r="L2872" t="s">
        <v>2160</v>
      </c>
      <c r="M2872" t="s">
        <v>8314</v>
      </c>
      <c r="N2872" t="s">
        <v>254</v>
      </c>
      <c r="O2872" t="s">
        <v>568</v>
      </c>
    </row>
    <row r="2873" spans="1:15" x14ac:dyDescent="0.3">
      <c r="A2873" t="s">
        <v>2831</v>
      </c>
      <c r="B2873" t="s">
        <v>2831</v>
      </c>
      <c r="C2873" t="s">
        <v>8335</v>
      </c>
      <c r="D2873" s="47" t="s">
        <v>2662</v>
      </c>
      <c r="E2873" s="47">
        <v>42744.71893052083</v>
      </c>
      <c r="F2873" s="48">
        <v>6.083333333333333</v>
      </c>
      <c r="G2873" s="49">
        <v>391385</v>
      </c>
      <c r="H2873" t="s">
        <v>249</v>
      </c>
      <c r="I2873">
        <v>0</v>
      </c>
      <c r="J2873">
        <v>0</v>
      </c>
      <c r="K2873" t="s">
        <v>242</v>
      </c>
      <c r="L2873" t="s">
        <v>2160</v>
      </c>
      <c r="M2873" t="s">
        <v>2992</v>
      </c>
      <c r="N2873" t="s">
        <v>254</v>
      </c>
      <c r="O2873" t="s">
        <v>568</v>
      </c>
    </row>
    <row r="2874" spans="1:15" x14ac:dyDescent="0.3">
      <c r="A2874" t="s">
        <v>2831</v>
      </c>
      <c r="B2874" t="s">
        <v>2831</v>
      </c>
      <c r="C2874" t="s">
        <v>8347</v>
      </c>
      <c r="D2874" s="47" t="s">
        <v>6002</v>
      </c>
      <c r="E2874" s="47">
        <v>42751.409622719904</v>
      </c>
      <c r="F2874" s="48">
        <v>6.083333333333333</v>
      </c>
      <c r="G2874" s="49">
        <v>67253</v>
      </c>
      <c r="H2874" t="s">
        <v>249</v>
      </c>
      <c r="I2874">
        <v>0</v>
      </c>
      <c r="J2874">
        <v>0</v>
      </c>
      <c r="K2874" t="s">
        <v>242</v>
      </c>
      <c r="L2874" t="s">
        <v>2186</v>
      </c>
      <c r="M2874" t="s">
        <v>8348</v>
      </c>
      <c r="N2874" t="s">
        <v>254</v>
      </c>
      <c r="O2874" t="s">
        <v>568</v>
      </c>
    </row>
    <row r="2875" spans="1:15" x14ac:dyDescent="0.3">
      <c r="A2875" t="s">
        <v>2831</v>
      </c>
      <c r="B2875" t="s">
        <v>2831</v>
      </c>
      <c r="C2875" t="s">
        <v>8351</v>
      </c>
      <c r="D2875" s="47" t="s">
        <v>5978</v>
      </c>
      <c r="E2875" s="47">
        <v>42746.652691550924</v>
      </c>
      <c r="F2875" s="48">
        <v>6.083333333333333</v>
      </c>
      <c r="G2875" s="49">
        <v>29911</v>
      </c>
      <c r="H2875" t="s">
        <v>238</v>
      </c>
      <c r="I2875">
        <v>0</v>
      </c>
      <c r="J2875">
        <v>0</v>
      </c>
      <c r="K2875" t="s">
        <v>241</v>
      </c>
      <c r="L2875" t="s">
        <v>2186</v>
      </c>
      <c r="M2875" t="s">
        <v>8352</v>
      </c>
      <c r="N2875" t="s">
        <v>254</v>
      </c>
      <c r="O2875" t="s">
        <v>568</v>
      </c>
    </row>
    <row r="2876" spans="1:15" x14ac:dyDescent="0.3">
      <c r="A2876" t="s">
        <v>2831</v>
      </c>
      <c r="B2876" t="s">
        <v>2831</v>
      </c>
      <c r="C2876" t="s">
        <v>4008</v>
      </c>
      <c r="D2876" s="47" t="s">
        <v>3404</v>
      </c>
      <c r="E2876" s="47">
        <v>42737.715315162037</v>
      </c>
      <c r="F2876" s="48">
        <v>6.083333333333333</v>
      </c>
      <c r="G2876" s="49">
        <v>94346</v>
      </c>
      <c r="H2876" t="s">
        <v>238</v>
      </c>
      <c r="I2876">
        <v>0</v>
      </c>
      <c r="J2876">
        <v>0</v>
      </c>
      <c r="K2876" t="s">
        <v>242</v>
      </c>
      <c r="L2876" t="s">
        <v>2186</v>
      </c>
      <c r="M2876" t="s">
        <v>4009</v>
      </c>
      <c r="N2876" t="s">
        <v>254</v>
      </c>
      <c r="O2876" t="s">
        <v>568</v>
      </c>
    </row>
    <row r="2877" spans="1:15" x14ac:dyDescent="0.3">
      <c r="A2877" t="s">
        <v>2831</v>
      </c>
      <c r="B2877" t="s">
        <v>2831</v>
      </c>
      <c r="C2877" t="s">
        <v>4688</v>
      </c>
      <c r="D2877" s="47" t="s">
        <v>4340</v>
      </c>
      <c r="E2877" s="47">
        <v>42737.716987002314</v>
      </c>
      <c r="F2877" s="48">
        <v>6.083333333333333</v>
      </c>
      <c r="G2877" s="49">
        <v>140719</v>
      </c>
      <c r="H2877" t="s">
        <v>238</v>
      </c>
      <c r="I2877">
        <v>0</v>
      </c>
      <c r="J2877">
        <v>0</v>
      </c>
      <c r="K2877" t="s">
        <v>241</v>
      </c>
      <c r="L2877" t="s">
        <v>2186</v>
      </c>
      <c r="M2877" t="s">
        <v>4689</v>
      </c>
      <c r="N2877" t="s">
        <v>254</v>
      </c>
      <c r="O2877" t="s">
        <v>568</v>
      </c>
    </row>
    <row r="2878" spans="1:15" x14ac:dyDescent="0.3">
      <c r="A2878" t="s">
        <v>2831</v>
      </c>
      <c r="B2878" t="s">
        <v>2831</v>
      </c>
      <c r="C2878" t="s">
        <v>8640</v>
      </c>
      <c r="D2878" s="47" t="s">
        <v>5731</v>
      </c>
      <c r="E2878" s="47">
        <v>42741.703419097219</v>
      </c>
      <c r="F2878" s="48">
        <v>6.083333333333333</v>
      </c>
      <c r="G2878" s="49">
        <v>142076</v>
      </c>
      <c r="H2878" t="s">
        <v>238</v>
      </c>
      <c r="I2878">
        <v>0</v>
      </c>
      <c r="J2878">
        <v>0</v>
      </c>
      <c r="K2878" t="s">
        <v>246</v>
      </c>
      <c r="L2878" t="s">
        <v>2186</v>
      </c>
      <c r="M2878" t="s">
        <v>8641</v>
      </c>
      <c r="N2878" t="s">
        <v>254</v>
      </c>
      <c r="O2878" t="s">
        <v>568</v>
      </c>
    </row>
    <row r="2879" spans="1:15" x14ac:dyDescent="0.3">
      <c r="A2879" t="s">
        <v>2831</v>
      </c>
      <c r="B2879" t="s">
        <v>2831</v>
      </c>
      <c r="C2879" t="s">
        <v>8725</v>
      </c>
      <c r="D2879" s="47" t="s">
        <v>5481</v>
      </c>
      <c r="E2879" s="47">
        <v>42752.712956909723</v>
      </c>
      <c r="F2879" s="48">
        <v>6.083333333333333</v>
      </c>
      <c r="G2879" s="49">
        <v>249891</v>
      </c>
      <c r="H2879" t="s">
        <v>238</v>
      </c>
      <c r="I2879">
        <v>0</v>
      </c>
      <c r="J2879">
        <v>0</v>
      </c>
      <c r="K2879" t="s">
        <v>242</v>
      </c>
      <c r="L2879" t="s">
        <v>2186</v>
      </c>
      <c r="M2879" t="s">
        <v>8726</v>
      </c>
      <c r="N2879" t="s">
        <v>254</v>
      </c>
      <c r="O2879" t="s">
        <v>568</v>
      </c>
    </row>
    <row r="2880" spans="1:15" x14ac:dyDescent="0.3">
      <c r="A2880" t="s">
        <v>2831</v>
      </c>
      <c r="B2880" t="s">
        <v>2831</v>
      </c>
      <c r="C2880" t="s">
        <v>9090</v>
      </c>
      <c r="D2880" s="47" t="s">
        <v>2517</v>
      </c>
      <c r="E2880" s="47">
        <v>42754.711969872682</v>
      </c>
      <c r="F2880" s="48">
        <v>6.083333333333333</v>
      </c>
      <c r="G2880" s="49">
        <v>82063</v>
      </c>
      <c r="H2880" t="s">
        <v>238</v>
      </c>
      <c r="I2880">
        <v>0</v>
      </c>
      <c r="J2880">
        <v>0</v>
      </c>
      <c r="K2880" t="s">
        <v>241</v>
      </c>
      <c r="L2880" t="s">
        <v>2160</v>
      </c>
      <c r="M2880" t="s">
        <v>9091</v>
      </c>
      <c r="N2880" t="s">
        <v>254</v>
      </c>
      <c r="O2880" t="s">
        <v>568</v>
      </c>
    </row>
    <row r="2881" spans="1:15" x14ac:dyDescent="0.3">
      <c r="A2881" t="s">
        <v>2831</v>
      </c>
      <c r="B2881" t="s">
        <v>2831</v>
      </c>
      <c r="C2881" t="s">
        <v>3057</v>
      </c>
      <c r="D2881" s="47" t="s">
        <v>2991</v>
      </c>
      <c r="E2881" s="47">
        <v>42737.71645443287</v>
      </c>
      <c r="F2881" s="48">
        <v>6.083333333333333</v>
      </c>
      <c r="G2881" s="49">
        <v>129106</v>
      </c>
      <c r="H2881" t="s">
        <v>238</v>
      </c>
      <c r="I2881">
        <v>0</v>
      </c>
      <c r="J2881">
        <v>0</v>
      </c>
      <c r="K2881" t="s">
        <v>236</v>
      </c>
      <c r="L2881" t="s">
        <v>2160</v>
      </c>
      <c r="M2881" t="s">
        <v>2936</v>
      </c>
      <c r="N2881" t="s">
        <v>254</v>
      </c>
      <c r="O2881" t="s">
        <v>568</v>
      </c>
    </row>
    <row r="2882" spans="1:15" x14ac:dyDescent="0.3">
      <c r="A2882" t="s">
        <v>2831</v>
      </c>
      <c r="B2882" t="s">
        <v>2831</v>
      </c>
      <c r="C2882" t="s">
        <v>3287</v>
      </c>
      <c r="D2882" s="47" t="s">
        <v>2981</v>
      </c>
      <c r="E2882" s="47">
        <v>42744.718934108794</v>
      </c>
      <c r="F2882" s="48">
        <v>6.083333333333333</v>
      </c>
      <c r="G2882" s="49">
        <v>410201</v>
      </c>
      <c r="H2882" t="s">
        <v>249</v>
      </c>
      <c r="I2882">
        <v>0</v>
      </c>
      <c r="J2882">
        <v>0</v>
      </c>
      <c r="K2882" t="s">
        <v>242</v>
      </c>
      <c r="L2882" t="s">
        <v>2160</v>
      </c>
      <c r="M2882" t="s">
        <v>2925</v>
      </c>
      <c r="N2882" t="s">
        <v>254</v>
      </c>
      <c r="O2882" t="s">
        <v>568</v>
      </c>
    </row>
    <row r="2883" spans="1:15" x14ac:dyDescent="0.3">
      <c r="A2883" t="s">
        <v>2831</v>
      </c>
      <c r="B2883" t="s">
        <v>2831</v>
      </c>
      <c r="C2883" t="s">
        <v>9476</v>
      </c>
      <c r="D2883" s="47" t="s">
        <v>5524</v>
      </c>
      <c r="E2883" s="47">
        <v>42756.504933912038</v>
      </c>
      <c r="F2883" s="48">
        <v>6.083333333333333</v>
      </c>
      <c r="G2883" s="49">
        <v>155640</v>
      </c>
      <c r="H2883" t="s">
        <v>238</v>
      </c>
      <c r="I2883">
        <v>0</v>
      </c>
      <c r="J2883">
        <v>0</v>
      </c>
      <c r="K2883" t="s">
        <v>241</v>
      </c>
      <c r="L2883" t="s">
        <v>2186</v>
      </c>
      <c r="M2883" t="s">
        <v>9477</v>
      </c>
      <c r="N2883" t="s">
        <v>254</v>
      </c>
      <c r="O2883" t="s">
        <v>568</v>
      </c>
    </row>
    <row r="2884" spans="1:15" x14ac:dyDescent="0.3">
      <c r="A2884" t="s">
        <v>2831</v>
      </c>
      <c r="B2884" t="s">
        <v>2831</v>
      </c>
      <c r="C2884" t="s">
        <v>4648</v>
      </c>
      <c r="D2884" s="47" t="s">
        <v>4454</v>
      </c>
      <c r="E2884" s="47">
        <v>42762.709556018519</v>
      </c>
      <c r="F2884" s="48">
        <v>6.083333333333333</v>
      </c>
      <c r="G2884" s="49">
        <v>104282</v>
      </c>
      <c r="H2884" t="s">
        <v>238</v>
      </c>
      <c r="I2884">
        <v>0</v>
      </c>
      <c r="J2884">
        <v>0</v>
      </c>
      <c r="K2884" t="s">
        <v>242</v>
      </c>
      <c r="L2884" t="s">
        <v>2173</v>
      </c>
      <c r="M2884" t="s">
        <v>4477</v>
      </c>
      <c r="N2884" t="s">
        <v>254</v>
      </c>
      <c r="O2884" t="s">
        <v>568</v>
      </c>
    </row>
    <row r="2885" spans="1:15" x14ac:dyDescent="0.3">
      <c r="A2885" t="s">
        <v>2831</v>
      </c>
      <c r="B2885" t="s">
        <v>2831</v>
      </c>
      <c r="C2885" t="s">
        <v>9865</v>
      </c>
      <c r="D2885" s="47" t="s">
        <v>5711</v>
      </c>
      <c r="E2885" s="47">
        <v>42737.717950810184</v>
      </c>
      <c r="F2885" s="48">
        <v>6.083333333333333</v>
      </c>
      <c r="G2885" s="49">
        <v>62554</v>
      </c>
      <c r="H2885" t="s">
        <v>238</v>
      </c>
      <c r="I2885">
        <v>0</v>
      </c>
      <c r="J2885">
        <v>0</v>
      </c>
      <c r="K2885" t="s">
        <v>246</v>
      </c>
      <c r="L2885" t="s">
        <v>2186</v>
      </c>
      <c r="M2885" t="s">
        <v>9866</v>
      </c>
      <c r="N2885" t="s">
        <v>254</v>
      </c>
      <c r="O2885" t="s">
        <v>568</v>
      </c>
    </row>
    <row r="2886" spans="1:15" x14ac:dyDescent="0.3">
      <c r="A2886" t="s">
        <v>2831</v>
      </c>
      <c r="B2886" t="s">
        <v>2831</v>
      </c>
      <c r="C2886" t="s">
        <v>9972</v>
      </c>
      <c r="D2886" s="47" t="s">
        <v>9973</v>
      </c>
      <c r="E2886" s="47">
        <v>42740.71106519676</v>
      </c>
      <c r="F2886" s="48">
        <v>6.083333333333333</v>
      </c>
      <c r="G2886" s="49">
        <v>38595</v>
      </c>
      <c r="H2886" t="s">
        <v>249</v>
      </c>
      <c r="I2886">
        <v>0</v>
      </c>
      <c r="J2886">
        <v>0</v>
      </c>
      <c r="K2886" t="s">
        <v>241</v>
      </c>
      <c r="L2886" t="s">
        <v>1535</v>
      </c>
      <c r="M2886" t="s">
        <v>1535</v>
      </c>
      <c r="N2886" t="s">
        <v>254</v>
      </c>
      <c r="O2886" t="s">
        <v>568</v>
      </c>
    </row>
    <row r="2887" spans="1:15" x14ac:dyDescent="0.3">
      <c r="A2887" t="s">
        <v>2831</v>
      </c>
      <c r="B2887" t="s">
        <v>2831</v>
      </c>
      <c r="C2887" t="s">
        <v>10023</v>
      </c>
      <c r="D2887" s="47" t="s">
        <v>5731</v>
      </c>
      <c r="E2887" s="47">
        <v>42744.492141747687</v>
      </c>
      <c r="F2887" s="48">
        <v>6.083333333333333</v>
      </c>
      <c r="G2887" s="49">
        <v>110554</v>
      </c>
      <c r="H2887" t="s">
        <v>249</v>
      </c>
      <c r="I2887">
        <v>0</v>
      </c>
      <c r="J2887">
        <v>0</v>
      </c>
      <c r="K2887" t="s">
        <v>246</v>
      </c>
      <c r="L2887" t="s">
        <v>1535</v>
      </c>
      <c r="M2887" t="s">
        <v>1535</v>
      </c>
      <c r="N2887" t="s">
        <v>254</v>
      </c>
      <c r="O2887" t="s">
        <v>568</v>
      </c>
    </row>
    <row r="2888" spans="1:15" x14ac:dyDescent="0.3">
      <c r="A2888" t="s">
        <v>2831</v>
      </c>
      <c r="B2888" t="s">
        <v>2831</v>
      </c>
      <c r="C2888" t="s">
        <v>10112</v>
      </c>
      <c r="D2888" s="47" t="s">
        <v>5519</v>
      </c>
      <c r="E2888" s="47">
        <v>42738.610228703707</v>
      </c>
      <c r="F2888" s="48">
        <v>6.083333333333333</v>
      </c>
      <c r="G2888" s="49">
        <v>123514</v>
      </c>
      <c r="H2888" t="s">
        <v>249</v>
      </c>
      <c r="I2888">
        <v>0</v>
      </c>
      <c r="J2888">
        <v>0</v>
      </c>
      <c r="K2888" t="s">
        <v>242</v>
      </c>
      <c r="L2888" t="s">
        <v>1535</v>
      </c>
      <c r="M2888" t="s">
        <v>1535</v>
      </c>
      <c r="N2888" t="s">
        <v>254</v>
      </c>
      <c r="O2888" t="s">
        <v>568</v>
      </c>
    </row>
    <row r="2889" spans="1:15" x14ac:dyDescent="0.3">
      <c r="A2889" t="s">
        <v>2831</v>
      </c>
      <c r="B2889" t="s">
        <v>2831</v>
      </c>
      <c r="C2889" t="s">
        <v>10206</v>
      </c>
      <c r="D2889" s="47" t="s">
        <v>5533</v>
      </c>
      <c r="E2889" s="47">
        <v>42758.713549074077</v>
      </c>
      <c r="F2889" s="48">
        <v>6.083333333333333</v>
      </c>
      <c r="G2889" s="49">
        <v>146323</v>
      </c>
      <c r="H2889" t="s">
        <v>238</v>
      </c>
      <c r="I2889">
        <v>0</v>
      </c>
      <c r="J2889">
        <v>0</v>
      </c>
      <c r="K2889" t="s">
        <v>246</v>
      </c>
      <c r="L2889" t="s">
        <v>2186</v>
      </c>
      <c r="M2889" t="s">
        <v>10207</v>
      </c>
      <c r="N2889" t="s">
        <v>254</v>
      </c>
      <c r="O2889" t="s">
        <v>568</v>
      </c>
    </row>
    <row r="2890" spans="1:15" x14ac:dyDescent="0.3">
      <c r="A2890" t="s">
        <v>2831</v>
      </c>
      <c r="B2890" t="s">
        <v>2831</v>
      </c>
      <c r="C2890" t="s">
        <v>4922</v>
      </c>
      <c r="D2890" s="47" t="s">
        <v>2658</v>
      </c>
      <c r="E2890" s="47">
        <v>42747.706492164354</v>
      </c>
      <c r="F2890" s="48">
        <v>6.083333333333333</v>
      </c>
      <c r="G2890" s="49">
        <v>189430</v>
      </c>
      <c r="H2890" t="s">
        <v>249</v>
      </c>
      <c r="I2890">
        <v>0</v>
      </c>
      <c r="J2890">
        <v>0</v>
      </c>
      <c r="K2890" t="s">
        <v>236</v>
      </c>
      <c r="L2890" t="s">
        <v>2160</v>
      </c>
      <c r="M2890" t="s">
        <v>4923</v>
      </c>
      <c r="N2890" t="s">
        <v>254</v>
      </c>
      <c r="O2890" t="s">
        <v>568</v>
      </c>
    </row>
    <row r="2891" spans="1:15" x14ac:dyDescent="0.3">
      <c r="A2891" t="s">
        <v>2831</v>
      </c>
      <c r="B2891" t="s">
        <v>2831</v>
      </c>
      <c r="C2891" t="s">
        <v>4577</v>
      </c>
      <c r="D2891" s="47" t="s">
        <v>4347</v>
      </c>
      <c r="E2891" s="47">
        <v>42749.493046990741</v>
      </c>
      <c r="F2891" s="48">
        <v>6.083333333333333</v>
      </c>
      <c r="G2891" s="49">
        <v>158905</v>
      </c>
      <c r="H2891" t="s">
        <v>238</v>
      </c>
      <c r="I2891">
        <v>0</v>
      </c>
      <c r="J2891">
        <v>0</v>
      </c>
      <c r="K2891" t="s">
        <v>246</v>
      </c>
      <c r="L2891" t="s">
        <v>2160</v>
      </c>
      <c r="M2891" t="s">
        <v>4578</v>
      </c>
      <c r="N2891" t="s">
        <v>254</v>
      </c>
      <c r="O2891" t="s">
        <v>568</v>
      </c>
    </row>
    <row r="2892" spans="1:15" x14ac:dyDescent="0.3">
      <c r="A2892" t="s">
        <v>2831</v>
      </c>
      <c r="B2892" t="s">
        <v>2831</v>
      </c>
      <c r="C2892" t="s">
        <v>10668</v>
      </c>
      <c r="D2892" s="47" t="s">
        <v>2503</v>
      </c>
      <c r="E2892" s="47">
        <v>42745.621200497684</v>
      </c>
      <c r="F2892" s="48">
        <v>6.083333333333333</v>
      </c>
      <c r="G2892" s="49">
        <v>83305</v>
      </c>
      <c r="H2892" t="s">
        <v>238</v>
      </c>
      <c r="I2892">
        <v>0</v>
      </c>
      <c r="J2892">
        <v>0</v>
      </c>
      <c r="K2892" t="s">
        <v>242</v>
      </c>
      <c r="L2892" t="s">
        <v>2160</v>
      </c>
      <c r="M2892" t="s">
        <v>10669</v>
      </c>
      <c r="N2892" t="s">
        <v>254</v>
      </c>
      <c r="O2892" t="s">
        <v>568</v>
      </c>
    </row>
    <row r="2893" spans="1:15" x14ac:dyDescent="0.3">
      <c r="A2893" t="s">
        <v>2831</v>
      </c>
      <c r="B2893" t="s">
        <v>2831</v>
      </c>
      <c r="C2893" t="s">
        <v>10710</v>
      </c>
      <c r="D2893" s="47" t="s">
        <v>5455</v>
      </c>
      <c r="E2893" s="47">
        <v>42745.734152048608</v>
      </c>
      <c r="F2893" s="48">
        <v>6.083333333333333</v>
      </c>
      <c r="G2893" s="49">
        <v>104804</v>
      </c>
      <c r="H2893" t="s">
        <v>249</v>
      </c>
      <c r="I2893">
        <v>0</v>
      </c>
      <c r="J2893">
        <v>0</v>
      </c>
      <c r="K2893" t="s">
        <v>242</v>
      </c>
      <c r="L2893" t="s">
        <v>2186</v>
      </c>
      <c r="M2893" t="s">
        <v>10711</v>
      </c>
      <c r="N2893" t="s">
        <v>254</v>
      </c>
      <c r="O2893" t="s">
        <v>568</v>
      </c>
    </row>
    <row r="2894" spans="1:15" x14ac:dyDescent="0.3">
      <c r="A2894" t="s">
        <v>2831</v>
      </c>
      <c r="B2894" t="s">
        <v>2831</v>
      </c>
      <c r="C2894" t="s">
        <v>10742</v>
      </c>
      <c r="D2894" s="47" t="s">
        <v>5582</v>
      </c>
      <c r="E2894" s="47">
        <v>42741.683720636574</v>
      </c>
      <c r="F2894" s="48">
        <v>6.083333333333333</v>
      </c>
      <c r="G2894" s="49">
        <v>60330</v>
      </c>
      <c r="H2894" t="s">
        <v>238</v>
      </c>
      <c r="I2894">
        <v>0</v>
      </c>
      <c r="J2894">
        <v>0</v>
      </c>
      <c r="K2894" t="s">
        <v>241</v>
      </c>
      <c r="L2894" t="s">
        <v>2186</v>
      </c>
      <c r="M2894" t="s">
        <v>10743</v>
      </c>
      <c r="N2894" t="s">
        <v>254</v>
      </c>
      <c r="O2894" t="s">
        <v>568</v>
      </c>
    </row>
    <row r="2895" spans="1:15" x14ac:dyDescent="0.3">
      <c r="A2895" t="s">
        <v>2831</v>
      </c>
      <c r="B2895" t="s">
        <v>2831</v>
      </c>
      <c r="C2895" t="s">
        <v>5697</v>
      </c>
      <c r="D2895" s="47" t="s">
        <v>5698</v>
      </c>
      <c r="E2895" s="47">
        <v>42705.71089047454</v>
      </c>
      <c r="F2895" s="48">
        <v>6.166666666666667</v>
      </c>
      <c r="G2895" s="49">
        <v>67046</v>
      </c>
      <c r="H2895" t="s">
        <v>249</v>
      </c>
      <c r="I2895">
        <v>0</v>
      </c>
      <c r="J2895">
        <v>0</v>
      </c>
      <c r="K2895" t="s">
        <v>241</v>
      </c>
      <c r="L2895" t="s">
        <v>2186</v>
      </c>
      <c r="M2895" t="s">
        <v>5699</v>
      </c>
      <c r="N2895" t="s">
        <v>254</v>
      </c>
      <c r="O2895" t="s">
        <v>568</v>
      </c>
    </row>
    <row r="2896" spans="1:15" x14ac:dyDescent="0.3">
      <c r="A2896" t="s">
        <v>2831</v>
      </c>
      <c r="B2896" t="s">
        <v>2831</v>
      </c>
      <c r="C2896" t="s">
        <v>5750</v>
      </c>
      <c r="D2896" s="47" t="s">
        <v>5751</v>
      </c>
      <c r="E2896" s="47">
        <v>42714.443287731483</v>
      </c>
      <c r="F2896" s="48">
        <v>6.166666666666667</v>
      </c>
      <c r="G2896" s="49">
        <v>130653</v>
      </c>
      <c r="H2896" t="s">
        <v>238</v>
      </c>
      <c r="I2896">
        <v>0</v>
      </c>
      <c r="J2896">
        <v>0</v>
      </c>
      <c r="K2896" t="s">
        <v>242</v>
      </c>
      <c r="L2896" t="s">
        <v>2186</v>
      </c>
      <c r="M2896" t="s">
        <v>5752</v>
      </c>
      <c r="N2896" t="s">
        <v>254</v>
      </c>
      <c r="O2896" t="s">
        <v>568</v>
      </c>
    </row>
    <row r="2897" spans="1:15" x14ac:dyDescent="0.3">
      <c r="A2897" t="s">
        <v>2831</v>
      </c>
      <c r="B2897" t="s">
        <v>2831</v>
      </c>
      <c r="C2897" t="s">
        <v>5767</v>
      </c>
      <c r="D2897" s="47" t="s">
        <v>5563</v>
      </c>
      <c r="E2897" s="47">
        <v>42720.592373576386</v>
      </c>
      <c r="F2897" s="48">
        <v>6.166666666666667</v>
      </c>
      <c r="G2897" s="49">
        <v>35570</v>
      </c>
      <c r="H2897" t="s">
        <v>238</v>
      </c>
      <c r="I2897">
        <v>0</v>
      </c>
      <c r="J2897">
        <v>0</v>
      </c>
      <c r="K2897" t="s">
        <v>242</v>
      </c>
      <c r="L2897" t="s">
        <v>2186</v>
      </c>
      <c r="M2897" t="s">
        <v>5768</v>
      </c>
      <c r="N2897" t="s">
        <v>254</v>
      </c>
      <c r="O2897" t="s">
        <v>568</v>
      </c>
    </row>
    <row r="2898" spans="1:15" x14ac:dyDescent="0.3">
      <c r="A2898" t="s">
        <v>2831</v>
      </c>
      <c r="B2898" t="s">
        <v>2831</v>
      </c>
      <c r="C2898" t="s">
        <v>5887</v>
      </c>
      <c r="D2898" s="47" t="s">
        <v>2491</v>
      </c>
      <c r="E2898" s="47">
        <v>42711.668961145835</v>
      </c>
      <c r="F2898" s="48">
        <v>6.166666666666667</v>
      </c>
      <c r="G2898" s="49">
        <v>167813</v>
      </c>
      <c r="H2898" t="s">
        <v>238</v>
      </c>
      <c r="I2898">
        <v>0</v>
      </c>
      <c r="J2898">
        <v>0</v>
      </c>
      <c r="K2898" t="s">
        <v>241</v>
      </c>
      <c r="L2898" t="s">
        <v>2176</v>
      </c>
      <c r="M2898" t="s">
        <v>5888</v>
      </c>
      <c r="N2898" t="s">
        <v>254</v>
      </c>
      <c r="O2898" t="s">
        <v>568</v>
      </c>
    </row>
    <row r="2899" spans="1:15" x14ac:dyDescent="0.3">
      <c r="A2899" t="s">
        <v>2831</v>
      </c>
      <c r="B2899" t="s">
        <v>2831</v>
      </c>
      <c r="C2899" t="s">
        <v>5973</v>
      </c>
      <c r="D2899" s="47" t="s">
        <v>2515</v>
      </c>
      <c r="E2899" s="47">
        <v>42734.339076307871</v>
      </c>
      <c r="F2899" s="48">
        <v>6.166666666666667</v>
      </c>
      <c r="G2899" s="49">
        <v>36555</v>
      </c>
      <c r="H2899" t="s">
        <v>249</v>
      </c>
      <c r="I2899">
        <v>0</v>
      </c>
      <c r="J2899">
        <v>0</v>
      </c>
      <c r="K2899" t="s">
        <v>246</v>
      </c>
      <c r="L2899" t="s">
        <v>2160</v>
      </c>
      <c r="M2899" t="s">
        <v>5974</v>
      </c>
      <c r="N2899" t="s">
        <v>254</v>
      </c>
      <c r="O2899" t="s">
        <v>568</v>
      </c>
    </row>
    <row r="2900" spans="1:15" x14ac:dyDescent="0.3">
      <c r="A2900" t="s">
        <v>2831</v>
      </c>
      <c r="B2900" t="s">
        <v>2831</v>
      </c>
      <c r="C2900" t="s">
        <v>6453</v>
      </c>
      <c r="D2900" s="47" t="s">
        <v>6302</v>
      </c>
      <c r="E2900" s="47">
        <v>42705.748103969905</v>
      </c>
      <c r="F2900" s="48">
        <v>6.166666666666667</v>
      </c>
      <c r="G2900" s="49">
        <v>302162</v>
      </c>
      <c r="H2900" t="s">
        <v>238</v>
      </c>
      <c r="I2900">
        <v>0</v>
      </c>
      <c r="J2900">
        <v>0</v>
      </c>
      <c r="K2900" t="s">
        <v>246</v>
      </c>
      <c r="L2900" t="s">
        <v>2186</v>
      </c>
      <c r="M2900" t="s">
        <v>6454</v>
      </c>
      <c r="N2900" t="s">
        <v>254</v>
      </c>
      <c r="O2900" t="s">
        <v>568</v>
      </c>
    </row>
    <row r="2901" spans="1:15" x14ac:dyDescent="0.3">
      <c r="A2901" t="s">
        <v>2831</v>
      </c>
      <c r="B2901" t="s">
        <v>2831</v>
      </c>
      <c r="C2901" t="s">
        <v>3140</v>
      </c>
      <c r="D2901" s="47" t="s">
        <v>2947</v>
      </c>
      <c r="E2901" s="47">
        <v>42730.650654826386</v>
      </c>
      <c r="F2901" s="48">
        <v>6.166666666666667</v>
      </c>
      <c r="G2901" s="49">
        <v>77539</v>
      </c>
      <c r="H2901" t="s">
        <v>238</v>
      </c>
      <c r="I2901">
        <v>0</v>
      </c>
      <c r="J2901">
        <v>0</v>
      </c>
      <c r="K2901" t="s">
        <v>246</v>
      </c>
      <c r="L2901" t="s">
        <v>2160</v>
      </c>
      <c r="M2901" t="s">
        <v>3141</v>
      </c>
      <c r="N2901" t="s">
        <v>254</v>
      </c>
      <c r="O2901" t="s">
        <v>568</v>
      </c>
    </row>
    <row r="2902" spans="1:15" x14ac:dyDescent="0.3">
      <c r="A2902" t="s">
        <v>2831</v>
      </c>
      <c r="B2902" t="s">
        <v>2831</v>
      </c>
      <c r="C2902" t="s">
        <v>6679</v>
      </c>
      <c r="D2902" s="47" t="s">
        <v>5472</v>
      </c>
      <c r="E2902" s="47">
        <v>42718.646810266204</v>
      </c>
      <c r="F2902" s="48">
        <v>6.166666666666667</v>
      </c>
      <c r="G2902" s="49">
        <v>10577</v>
      </c>
      <c r="H2902" t="s">
        <v>238</v>
      </c>
      <c r="I2902">
        <v>0</v>
      </c>
      <c r="J2902">
        <v>0</v>
      </c>
      <c r="K2902" t="s">
        <v>242</v>
      </c>
      <c r="L2902" t="s">
        <v>2186</v>
      </c>
      <c r="M2902" t="s">
        <v>6680</v>
      </c>
      <c r="N2902" t="s">
        <v>254</v>
      </c>
      <c r="O2902" t="s">
        <v>568</v>
      </c>
    </row>
    <row r="2903" spans="1:15" x14ac:dyDescent="0.3">
      <c r="A2903" t="s">
        <v>2831</v>
      </c>
      <c r="B2903" t="s">
        <v>2831</v>
      </c>
      <c r="C2903" t="s">
        <v>6706</v>
      </c>
      <c r="D2903" s="47" t="s">
        <v>5625</v>
      </c>
      <c r="E2903" s="47">
        <v>42734.71508923611</v>
      </c>
      <c r="F2903" s="48">
        <v>6.166666666666667</v>
      </c>
      <c r="G2903" s="49">
        <v>129999</v>
      </c>
      <c r="H2903" t="s">
        <v>238</v>
      </c>
      <c r="I2903">
        <v>0</v>
      </c>
      <c r="J2903">
        <v>0</v>
      </c>
      <c r="K2903" t="s">
        <v>246</v>
      </c>
      <c r="L2903" t="s">
        <v>2186</v>
      </c>
      <c r="M2903" t="s">
        <v>6707</v>
      </c>
      <c r="N2903" t="s">
        <v>254</v>
      </c>
      <c r="O2903" t="s">
        <v>568</v>
      </c>
    </row>
    <row r="2904" spans="1:15" x14ac:dyDescent="0.3">
      <c r="A2904" t="s">
        <v>2831</v>
      </c>
      <c r="B2904" t="s">
        <v>2831</v>
      </c>
      <c r="C2904" t="s">
        <v>7047</v>
      </c>
      <c r="D2904" s="47" t="s">
        <v>5810</v>
      </c>
      <c r="E2904" s="47">
        <v>42706.677500775462</v>
      </c>
      <c r="F2904" s="48">
        <v>6.166666666666667</v>
      </c>
      <c r="G2904" s="49">
        <v>45497</v>
      </c>
      <c r="H2904" t="s">
        <v>238</v>
      </c>
      <c r="I2904">
        <v>0</v>
      </c>
      <c r="J2904">
        <v>0</v>
      </c>
      <c r="K2904" t="s">
        <v>246</v>
      </c>
      <c r="L2904" t="s">
        <v>2186</v>
      </c>
      <c r="M2904" t="s">
        <v>7048</v>
      </c>
      <c r="N2904" t="s">
        <v>254</v>
      </c>
      <c r="O2904" t="s">
        <v>568</v>
      </c>
    </row>
    <row r="2905" spans="1:15" x14ac:dyDescent="0.3">
      <c r="A2905" t="s">
        <v>2831</v>
      </c>
      <c r="B2905" t="s">
        <v>2831</v>
      </c>
      <c r="C2905" t="s">
        <v>7200</v>
      </c>
      <c r="D2905" s="47" t="s">
        <v>6793</v>
      </c>
      <c r="E2905" s="47">
        <v>42710.696118784719</v>
      </c>
      <c r="F2905" s="48">
        <v>6.166666666666667</v>
      </c>
      <c r="G2905" s="49">
        <v>94896</v>
      </c>
      <c r="H2905" t="s">
        <v>238</v>
      </c>
      <c r="I2905">
        <v>0</v>
      </c>
      <c r="J2905">
        <v>0</v>
      </c>
      <c r="K2905" t="s">
        <v>242</v>
      </c>
      <c r="L2905" t="s">
        <v>2160</v>
      </c>
      <c r="M2905" t="s">
        <v>5368</v>
      </c>
      <c r="N2905" t="s">
        <v>254</v>
      </c>
      <c r="O2905" t="s">
        <v>568</v>
      </c>
    </row>
    <row r="2906" spans="1:15" x14ac:dyDescent="0.3">
      <c r="A2906" t="s">
        <v>2831</v>
      </c>
      <c r="B2906" t="s">
        <v>2831</v>
      </c>
      <c r="C2906" t="s">
        <v>5110</v>
      </c>
      <c r="D2906" s="47" t="s">
        <v>2615</v>
      </c>
      <c r="E2906" s="47">
        <v>42713.65915752315</v>
      </c>
      <c r="F2906" s="48">
        <v>6.166666666666667</v>
      </c>
      <c r="G2906" s="49">
        <v>184966</v>
      </c>
      <c r="H2906" t="s">
        <v>238</v>
      </c>
      <c r="I2906">
        <v>0</v>
      </c>
      <c r="J2906">
        <v>0</v>
      </c>
      <c r="K2906" t="s">
        <v>242</v>
      </c>
      <c r="L2906" t="s">
        <v>2160</v>
      </c>
      <c r="M2906" t="s">
        <v>5111</v>
      </c>
      <c r="N2906" t="s">
        <v>254</v>
      </c>
      <c r="O2906" t="s">
        <v>568</v>
      </c>
    </row>
    <row r="2907" spans="1:15" x14ac:dyDescent="0.3">
      <c r="A2907" t="s">
        <v>2831</v>
      </c>
      <c r="B2907" t="s">
        <v>2831</v>
      </c>
      <c r="C2907" t="s">
        <v>7376</v>
      </c>
      <c r="D2907" s="47" t="s">
        <v>6080</v>
      </c>
      <c r="E2907" s="47">
        <v>42706.66113252315</v>
      </c>
      <c r="F2907" s="48">
        <v>6.166666666666667</v>
      </c>
      <c r="G2907" s="49">
        <v>91439</v>
      </c>
      <c r="H2907" t="s">
        <v>238</v>
      </c>
      <c r="I2907">
        <v>0</v>
      </c>
      <c r="J2907">
        <v>0</v>
      </c>
      <c r="K2907" t="s">
        <v>236</v>
      </c>
      <c r="L2907" t="s">
        <v>2186</v>
      </c>
      <c r="M2907" t="s">
        <v>7377</v>
      </c>
      <c r="N2907" t="s">
        <v>254</v>
      </c>
      <c r="O2907" t="s">
        <v>568</v>
      </c>
    </row>
    <row r="2908" spans="1:15" x14ac:dyDescent="0.3">
      <c r="A2908" t="s">
        <v>2831</v>
      </c>
      <c r="B2908" t="s">
        <v>2831</v>
      </c>
      <c r="C2908" t="s">
        <v>3648</v>
      </c>
      <c r="D2908" s="47" t="s">
        <v>3395</v>
      </c>
      <c r="E2908" s="47">
        <v>42712.65418341435</v>
      </c>
      <c r="F2908" s="48">
        <v>6.166666666666667</v>
      </c>
      <c r="G2908" s="49">
        <v>166019</v>
      </c>
      <c r="H2908" t="s">
        <v>238</v>
      </c>
      <c r="I2908">
        <v>0</v>
      </c>
      <c r="J2908">
        <v>0</v>
      </c>
      <c r="K2908" t="s">
        <v>241</v>
      </c>
      <c r="L2908" t="s">
        <v>2186</v>
      </c>
      <c r="M2908" t="s">
        <v>3649</v>
      </c>
      <c r="N2908" t="s">
        <v>254</v>
      </c>
      <c r="O2908" t="s">
        <v>568</v>
      </c>
    </row>
    <row r="2909" spans="1:15" x14ac:dyDescent="0.3">
      <c r="A2909" t="s">
        <v>2831</v>
      </c>
      <c r="B2909" t="s">
        <v>2831</v>
      </c>
      <c r="C2909" t="s">
        <v>7461</v>
      </c>
      <c r="D2909" s="47" t="s">
        <v>6763</v>
      </c>
      <c r="E2909" s="47">
        <v>42721.493381793982</v>
      </c>
      <c r="F2909" s="48">
        <v>6.166666666666667</v>
      </c>
      <c r="G2909" s="49">
        <v>45446</v>
      </c>
      <c r="H2909" t="s">
        <v>238</v>
      </c>
      <c r="I2909">
        <v>0</v>
      </c>
      <c r="J2909">
        <v>0</v>
      </c>
      <c r="K2909" t="s">
        <v>246</v>
      </c>
      <c r="L2909" t="s">
        <v>2186</v>
      </c>
      <c r="M2909" t="s">
        <v>7462</v>
      </c>
      <c r="N2909" t="s">
        <v>254</v>
      </c>
      <c r="O2909" t="s">
        <v>568</v>
      </c>
    </row>
    <row r="2910" spans="1:15" x14ac:dyDescent="0.3">
      <c r="A2910" t="s">
        <v>2831</v>
      </c>
      <c r="B2910" t="s">
        <v>2831</v>
      </c>
      <c r="C2910" t="s">
        <v>7484</v>
      </c>
      <c r="D2910" s="47" t="s">
        <v>5513</v>
      </c>
      <c r="E2910" s="47">
        <v>42705.502656828707</v>
      </c>
      <c r="F2910" s="48">
        <v>6.166666666666667</v>
      </c>
      <c r="G2910" s="49">
        <v>80857</v>
      </c>
      <c r="H2910" t="s">
        <v>238</v>
      </c>
      <c r="I2910">
        <v>0</v>
      </c>
      <c r="J2910">
        <v>0</v>
      </c>
      <c r="K2910" t="s">
        <v>242</v>
      </c>
      <c r="L2910" t="s">
        <v>2186</v>
      </c>
      <c r="M2910" t="s">
        <v>7485</v>
      </c>
      <c r="N2910" t="s">
        <v>254</v>
      </c>
      <c r="O2910" t="s">
        <v>568</v>
      </c>
    </row>
    <row r="2911" spans="1:15" x14ac:dyDescent="0.3">
      <c r="A2911" t="s">
        <v>2831</v>
      </c>
      <c r="B2911" t="s">
        <v>2831</v>
      </c>
      <c r="C2911" t="s">
        <v>3267</v>
      </c>
      <c r="D2911" s="47" t="s">
        <v>2994</v>
      </c>
      <c r="E2911" s="47">
        <v>42719.691338506942</v>
      </c>
      <c r="F2911" s="48">
        <v>6.166666666666667</v>
      </c>
      <c r="G2911" s="49">
        <v>255490</v>
      </c>
      <c r="H2911" t="s">
        <v>249</v>
      </c>
      <c r="I2911">
        <v>0</v>
      </c>
      <c r="J2911">
        <v>0</v>
      </c>
      <c r="K2911" t="s">
        <v>246</v>
      </c>
      <c r="L2911" t="s">
        <v>2160</v>
      </c>
      <c r="M2911" t="s">
        <v>2936</v>
      </c>
      <c r="N2911" t="s">
        <v>254</v>
      </c>
      <c r="O2911" t="s">
        <v>568</v>
      </c>
    </row>
    <row r="2912" spans="1:15" x14ac:dyDescent="0.3">
      <c r="A2912" t="s">
        <v>2831</v>
      </c>
      <c r="B2912" t="s">
        <v>2831</v>
      </c>
      <c r="C2912" t="s">
        <v>7576</v>
      </c>
      <c r="D2912" s="47" t="s">
        <v>5701</v>
      </c>
      <c r="E2912" s="47">
        <v>42710.696445601854</v>
      </c>
      <c r="F2912" s="48">
        <v>6.166666666666667</v>
      </c>
      <c r="G2912" s="49">
        <v>52273</v>
      </c>
      <c r="H2912" t="s">
        <v>238</v>
      </c>
      <c r="I2912">
        <v>0</v>
      </c>
      <c r="J2912">
        <v>0</v>
      </c>
      <c r="K2912" t="s">
        <v>246</v>
      </c>
      <c r="L2912" t="s">
        <v>2186</v>
      </c>
      <c r="M2912" t="s">
        <v>7577</v>
      </c>
      <c r="N2912" t="s">
        <v>254</v>
      </c>
      <c r="O2912" t="s">
        <v>568</v>
      </c>
    </row>
    <row r="2913" spans="1:15" x14ac:dyDescent="0.3">
      <c r="A2913" t="s">
        <v>2831</v>
      </c>
      <c r="B2913" t="s">
        <v>2831</v>
      </c>
      <c r="C2913" t="s">
        <v>5024</v>
      </c>
      <c r="D2913" s="47" t="s">
        <v>2652</v>
      </c>
      <c r="E2913" s="47">
        <v>42732.680969525463</v>
      </c>
      <c r="F2913" s="48">
        <v>6.166666666666667</v>
      </c>
      <c r="G2913" s="49">
        <v>15477</v>
      </c>
      <c r="H2913" t="s">
        <v>238</v>
      </c>
      <c r="I2913">
        <v>0</v>
      </c>
      <c r="J2913">
        <v>0</v>
      </c>
      <c r="K2913" t="s">
        <v>246</v>
      </c>
      <c r="L2913" t="s">
        <v>2160</v>
      </c>
      <c r="M2913" t="s">
        <v>5025</v>
      </c>
      <c r="N2913" t="s">
        <v>254</v>
      </c>
      <c r="O2913" t="s">
        <v>568</v>
      </c>
    </row>
    <row r="2914" spans="1:15" x14ac:dyDescent="0.3">
      <c r="A2914" t="s">
        <v>2831</v>
      </c>
      <c r="B2914" t="s">
        <v>2831</v>
      </c>
      <c r="C2914" t="s">
        <v>3258</v>
      </c>
      <c r="D2914" s="47" t="s">
        <v>2981</v>
      </c>
      <c r="E2914" s="47">
        <v>42734.71373758102</v>
      </c>
      <c r="F2914" s="48">
        <v>6.166666666666667</v>
      </c>
      <c r="G2914" s="49">
        <v>56961</v>
      </c>
      <c r="H2914" t="s">
        <v>238</v>
      </c>
      <c r="I2914">
        <v>0</v>
      </c>
      <c r="J2914">
        <v>0</v>
      </c>
      <c r="K2914" t="s">
        <v>241</v>
      </c>
      <c r="L2914" t="s">
        <v>2160</v>
      </c>
      <c r="M2914" t="s">
        <v>2941</v>
      </c>
      <c r="N2914" t="s">
        <v>254</v>
      </c>
      <c r="O2914" t="s">
        <v>568</v>
      </c>
    </row>
    <row r="2915" spans="1:15" x14ac:dyDescent="0.3">
      <c r="A2915" t="s">
        <v>2831</v>
      </c>
      <c r="B2915" t="s">
        <v>2831</v>
      </c>
      <c r="C2915" t="s">
        <v>7830</v>
      </c>
      <c r="D2915" s="47" t="s">
        <v>5731</v>
      </c>
      <c r="E2915" s="47">
        <v>42718.615796331018</v>
      </c>
      <c r="F2915" s="48">
        <v>6.166666666666667</v>
      </c>
      <c r="G2915" s="49">
        <v>85175</v>
      </c>
      <c r="H2915" t="s">
        <v>238</v>
      </c>
      <c r="I2915">
        <v>0</v>
      </c>
      <c r="J2915">
        <v>0</v>
      </c>
      <c r="K2915" t="s">
        <v>236</v>
      </c>
      <c r="L2915" t="s">
        <v>2186</v>
      </c>
      <c r="M2915" t="s">
        <v>7831</v>
      </c>
      <c r="N2915" t="s">
        <v>254</v>
      </c>
      <c r="O2915" t="s">
        <v>568</v>
      </c>
    </row>
    <row r="2916" spans="1:15" x14ac:dyDescent="0.3">
      <c r="A2916" t="s">
        <v>2831</v>
      </c>
      <c r="B2916" t="s">
        <v>2831</v>
      </c>
      <c r="C2916" t="s">
        <v>4830</v>
      </c>
      <c r="D2916" s="47" t="s">
        <v>2661</v>
      </c>
      <c r="E2916" s="47">
        <v>42732.680275115737</v>
      </c>
      <c r="F2916" s="48">
        <v>6.166666666666667</v>
      </c>
      <c r="G2916" s="49">
        <v>222191</v>
      </c>
      <c r="H2916" t="s">
        <v>238</v>
      </c>
      <c r="I2916">
        <v>0</v>
      </c>
      <c r="J2916">
        <v>0</v>
      </c>
      <c r="K2916" t="s">
        <v>242</v>
      </c>
      <c r="L2916" t="s">
        <v>2176</v>
      </c>
      <c r="M2916" t="s">
        <v>4832</v>
      </c>
      <c r="N2916" t="s">
        <v>254</v>
      </c>
      <c r="O2916" t="s">
        <v>568</v>
      </c>
    </row>
    <row r="2917" spans="1:15" x14ac:dyDescent="0.3">
      <c r="A2917" t="s">
        <v>2831</v>
      </c>
      <c r="B2917" t="s">
        <v>2831</v>
      </c>
      <c r="C2917" t="s">
        <v>5057</v>
      </c>
      <c r="D2917" s="47" t="s">
        <v>2661</v>
      </c>
      <c r="E2917" s="47">
        <v>42733.674754247688</v>
      </c>
      <c r="F2917" s="48">
        <v>6.166666666666667</v>
      </c>
      <c r="G2917" s="49">
        <v>218877</v>
      </c>
      <c r="H2917" t="s">
        <v>238</v>
      </c>
      <c r="I2917">
        <v>0</v>
      </c>
      <c r="J2917">
        <v>0</v>
      </c>
      <c r="K2917" t="s">
        <v>242</v>
      </c>
      <c r="L2917" t="s">
        <v>2176</v>
      </c>
      <c r="M2917" t="s">
        <v>5058</v>
      </c>
      <c r="N2917" t="s">
        <v>254</v>
      </c>
      <c r="O2917" t="s">
        <v>568</v>
      </c>
    </row>
    <row r="2918" spans="1:15" x14ac:dyDescent="0.3">
      <c r="A2918" t="s">
        <v>2831</v>
      </c>
      <c r="B2918" t="s">
        <v>2831</v>
      </c>
      <c r="C2918" t="s">
        <v>3821</v>
      </c>
      <c r="D2918" s="47" t="s">
        <v>3392</v>
      </c>
      <c r="E2918" s="47">
        <v>42733.569706631948</v>
      </c>
      <c r="F2918" s="48">
        <v>6.166666666666667</v>
      </c>
      <c r="G2918" s="49">
        <v>49358</v>
      </c>
      <c r="H2918" t="s">
        <v>249</v>
      </c>
      <c r="I2918">
        <v>0</v>
      </c>
      <c r="J2918">
        <v>0</v>
      </c>
      <c r="K2918" t="s">
        <v>246</v>
      </c>
      <c r="L2918" t="s">
        <v>2186</v>
      </c>
      <c r="M2918" t="s">
        <v>3822</v>
      </c>
      <c r="N2918" t="s">
        <v>254</v>
      </c>
      <c r="O2918" t="s">
        <v>568</v>
      </c>
    </row>
    <row r="2919" spans="1:15" x14ac:dyDescent="0.3">
      <c r="A2919" t="s">
        <v>2831</v>
      </c>
      <c r="B2919" t="s">
        <v>2831</v>
      </c>
      <c r="C2919" t="s">
        <v>8073</v>
      </c>
      <c r="D2919" s="47" t="s">
        <v>5538</v>
      </c>
      <c r="E2919" s="47">
        <v>42716.479933449074</v>
      </c>
      <c r="F2919" s="48">
        <v>6.166666666666667</v>
      </c>
      <c r="G2919" s="49">
        <v>110089</v>
      </c>
      <c r="H2919" t="s">
        <v>238</v>
      </c>
      <c r="I2919">
        <v>0</v>
      </c>
      <c r="J2919">
        <v>0</v>
      </c>
      <c r="K2919" t="s">
        <v>246</v>
      </c>
      <c r="L2919" t="s">
        <v>2186</v>
      </c>
      <c r="M2919" t="s">
        <v>8074</v>
      </c>
      <c r="N2919" t="s">
        <v>254</v>
      </c>
      <c r="O2919" t="s">
        <v>568</v>
      </c>
    </row>
    <row r="2920" spans="1:15" x14ac:dyDescent="0.3">
      <c r="A2920" t="s">
        <v>2831</v>
      </c>
      <c r="B2920" t="s">
        <v>2831</v>
      </c>
      <c r="C2920" t="s">
        <v>8151</v>
      </c>
      <c r="D2920" s="47" t="s">
        <v>5708</v>
      </c>
      <c r="E2920" s="47">
        <v>42717.386629745371</v>
      </c>
      <c r="F2920" s="48">
        <v>6.166666666666667</v>
      </c>
      <c r="G2920" s="49">
        <v>113999</v>
      </c>
      <c r="H2920" t="s">
        <v>249</v>
      </c>
      <c r="I2920">
        <v>0</v>
      </c>
      <c r="J2920">
        <v>0</v>
      </c>
      <c r="K2920" t="s">
        <v>246</v>
      </c>
      <c r="L2920" t="s">
        <v>2186</v>
      </c>
      <c r="M2920" t="s">
        <v>8152</v>
      </c>
      <c r="N2920" t="s">
        <v>254</v>
      </c>
      <c r="O2920" t="s">
        <v>568</v>
      </c>
    </row>
    <row r="2921" spans="1:15" x14ac:dyDescent="0.3">
      <c r="A2921" t="s">
        <v>2831</v>
      </c>
      <c r="B2921" t="s">
        <v>2831</v>
      </c>
      <c r="C2921" t="s">
        <v>8459</v>
      </c>
      <c r="D2921" s="47" t="s">
        <v>5797</v>
      </c>
      <c r="E2921" s="47">
        <v>42705.73501704861</v>
      </c>
      <c r="F2921" s="48">
        <v>6.166666666666667</v>
      </c>
      <c r="G2921" s="49">
        <v>18495</v>
      </c>
      <c r="H2921" t="s">
        <v>238</v>
      </c>
      <c r="I2921">
        <v>0</v>
      </c>
      <c r="J2921">
        <v>0</v>
      </c>
      <c r="K2921" t="s">
        <v>242</v>
      </c>
      <c r="L2921" t="s">
        <v>2186</v>
      </c>
      <c r="M2921" t="s">
        <v>8460</v>
      </c>
      <c r="N2921" t="s">
        <v>254</v>
      </c>
      <c r="O2921" t="s">
        <v>568</v>
      </c>
    </row>
    <row r="2922" spans="1:15" x14ac:dyDescent="0.3">
      <c r="A2922" t="s">
        <v>2831</v>
      </c>
      <c r="B2922" t="s">
        <v>2831</v>
      </c>
      <c r="C2922" t="s">
        <v>8488</v>
      </c>
      <c r="D2922" s="47" t="s">
        <v>6002</v>
      </c>
      <c r="E2922" s="47">
        <v>42709.7052133912</v>
      </c>
      <c r="F2922" s="48">
        <v>6.166666666666667</v>
      </c>
      <c r="G2922" s="49">
        <v>79078</v>
      </c>
      <c r="H2922" t="s">
        <v>238</v>
      </c>
      <c r="I2922">
        <v>0</v>
      </c>
      <c r="J2922">
        <v>0</v>
      </c>
      <c r="K2922" t="s">
        <v>242</v>
      </c>
      <c r="L2922" t="s">
        <v>2186</v>
      </c>
      <c r="M2922" t="s">
        <v>8489</v>
      </c>
      <c r="N2922" t="s">
        <v>254</v>
      </c>
      <c r="O2922" t="s">
        <v>568</v>
      </c>
    </row>
    <row r="2923" spans="1:15" x14ac:dyDescent="0.3">
      <c r="A2923" t="s">
        <v>2831</v>
      </c>
      <c r="B2923" t="s">
        <v>2831</v>
      </c>
      <c r="C2923" t="s">
        <v>8895</v>
      </c>
      <c r="D2923" s="47" t="s">
        <v>2619</v>
      </c>
      <c r="E2923" s="47">
        <v>42725.7206883912</v>
      </c>
      <c r="F2923" s="48">
        <v>6.166666666666667</v>
      </c>
      <c r="G2923" s="49">
        <v>72695</v>
      </c>
      <c r="H2923" t="s">
        <v>238</v>
      </c>
      <c r="I2923">
        <v>0</v>
      </c>
      <c r="J2923">
        <v>0</v>
      </c>
      <c r="K2923" t="s">
        <v>246</v>
      </c>
      <c r="L2923" t="s">
        <v>2160</v>
      </c>
      <c r="M2923" t="s">
        <v>8896</v>
      </c>
      <c r="N2923" t="s">
        <v>254</v>
      </c>
      <c r="O2923" t="s">
        <v>568</v>
      </c>
    </row>
    <row r="2924" spans="1:15" x14ac:dyDescent="0.3">
      <c r="A2924" t="s">
        <v>2831</v>
      </c>
      <c r="B2924" t="s">
        <v>2831</v>
      </c>
      <c r="C2924" t="s">
        <v>9020</v>
      </c>
      <c r="D2924" s="47" t="s">
        <v>5797</v>
      </c>
      <c r="E2924" s="47">
        <v>42705.739637534723</v>
      </c>
      <c r="F2924" s="48">
        <v>6.166666666666667</v>
      </c>
      <c r="G2924" s="49">
        <v>191655</v>
      </c>
      <c r="H2924" t="s">
        <v>238</v>
      </c>
      <c r="I2924">
        <v>0</v>
      </c>
      <c r="J2924">
        <v>0</v>
      </c>
      <c r="K2924" t="s">
        <v>242</v>
      </c>
      <c r="L2924" t="s">
        <v>2186</v>
      </c>
      <c r="M2924" t="s">
        <v>9021</v>
      </c>
      <c r="N2924" t="s">
        <v>254</v>
      </c>
      <c r="O2924" t="s">
        <v>568</v>
      </c>
    </row>
    <row r="2925" spans="1:15" x14ac:dyDescent="0.3">
      <c r="A2925" t="s">
        <v>2831</v>
      </c>
      <c r="B2925" t="s">
        <v>2831</v>
      </c>
      <c r="C2925" t="s">
        <v>9088</v>
      </c>
      <c r="D2925" s="47" t="s">
        <v>5896</v>
      </c>
      <c r="E2925" s="47">
        <v>42724.717487002315</v>
      </c>
      <c r="F2925" s="48">
        <v>6.166666666666667</v>
      </c>
      <c r="G2925" s="49">
        <v>87188</v>
      </c>
      <c r="H2925" t="s">
        <v>238</v>
      </c>
      <c r="I2925">
        <v>0</v>
      </c>
      <c r="J2925">
        <v>0</v>
      </c>
      <c r="K2925" t="s">
        <v>236</v>
      </c>
      <c r="L2925" t="s">
        <v>2186</v>
      </c>
      <c r="M2925" t="s">
        <v>9089</v>
      </c>
      <c r="N2925" t="s">
        <v>254</v>
      </c>
      <c r="O2925" t="s">
        <v>568</v>
      </c>
    </row>
    <row r="2926" spans="1:15" x14ac:dyDescent="0.3">
      <c r="A2926" t="s">
        <v>2831</v>
      </c>
      <c r="B2926" t="s">
        <v>2831</v>
      </c>
      <c r="C2926" t="s">
        <v>9171</v>
      </c>
      <c r="D2926" s="47" t="s">
        <v>5538</v>
      </c>
      <c r="E2926" s="47">
        <v>42725.734157951389</v>
      </c>
      <c r="F2926" s="48">
        <v>6.166666666666667</v>
      </c>
      <c r="G2926" s="49">
        <v>219687</v>
      </c>
      <c r="H2926" t="s">
        <v>238</v>
      </c>
      <c r="I2926">
        <v>0</v>
      </c>
      <c r="J2926">
        <v>0</v>
      </c>
      <c r="K2926" t="s">
        <v>241</v>
      </c>
      <c r="L2926" t="s">
        <v>2186</v>
      </c>
      <c r="M2926" t="s">
        <v>9172</v>
      </c>
      <c r="N2926" t="s">
        <v>254</v>
      </c>
      <c r="O2926" t="s">
        <v>568</v>
      </c>
    </row>
    <row r="2927" spans="1:15" x14ac:dyDescent="0.3">
      <c r="A2927" t="s">
        <v>2831</v>
      </c>
      <c r="B2927" t="s">
        <v>2831</v>
      </c>
      <c r="C2927" t="s">
        <v>9312</v>
      </c>
      <c r="D2927" s="47" t="s">
        <v>5645</v>
      </c>
      <c r="E2927" s="47">
        <v>42705.735468090279</v>
      </c>
      <c r="F2927" s="48">
        <v>6.166666666666667</v>
      </c>
      <c r="G2927" s="49">
        <v>81470</v>
      </c>
      <c r="H2927" t="s">
        <v>238</v>
      </c>
      <c r="I2927">
        <v>0</v>
      </c>
      <c r="J2927">
        <v>0</v>
      </c>
      <c r="K2927" t="s">
        <v>242</v>
      </c>
      <c r="L2927" t="s">
        <v>2160</v>
      </c>
      <c r="M2927" t="s">
        <v>9313</v>
      </c>
      <c r="N2927" t="s">
        <v>254</v>
      </c>
      <c r="O2927" t="s">
        <v>568</v>
      </c>
    </row>
    <row r="2928" spans="1:15" x14ac:dyDescent="0.3">
      <c r="A2928" t="s">
        <v>2831</v>
      </c>
      <c r="B2928" t="s">
        <v>2831</v>
      </c>
      <c r="C2928" t="s">
        <v>9326</v>
      </c>
      <c r="D2928" s="47" t="s">
        <v>6588</v>
      </c>
      <c r="E2928" s="47">
        <v>42705.747763541665</v>
      </c>
      <c r="F2928" s="48">
        <v>6.166666666666667</v>
      </c>
      <c r="G2928" s="49">
        <v>101352</v>
      </c>
      <c r="H2928" t="s">
        <v>238</v>
      </c>
      <c r="I2928">
        <v>0</v>
      </c>
      <c r="J2928">
        <v>0</v>
      </c>
      <c r="K2928" t="s">
        <v>242</v>
      </c>
      <c r="L2928" t="s">
        <v>2186</v>
      </c>
      <c r="M2928" t="s">
        <v>9327</v>
      </c>
      <c r="N2928" t="s">
        <v>254</v>
      </c>
      <c r="O2928" t="s">
        <v>568</v>
      </c>
    </row>
    <row r="2929" spans="1:15" x14ac:dyDescent="0.3">
      <c r="A2929" t="s">
        <v>2831</v>
      </c>
      <c r="B2929" t="s">
        <v>2831</v>
      </c>
      <c r="C2929" t="s">
        <v>9744</v>
      </c>
      <c r="D2929" s="47" t="s">
        <v>6425</v>
      </c>
      <c r="E2929" s="47">
        <v>42725.480326701392</v>
      </c>
      <c r="F2929" s="48">
        <v>6.166666666666667</v>
      </c>
      <c r="G2929" s="49">
        <v>64412</v>
      </c>
      <c r="H2929" t="s">
        <v>238</v>
      </c>
      <c r="I2929">
        <v>0</v>
      </c>
      <c r="J2929">
        <v>0</v>
      </c>
      <c r="K2929" t="s">
        <v>236</v>
      </c>
      <c r="L2929" t="s">
        <v>2186</v>
      </c>
      <c r="M2929" t="s">
        <v>9745</v>
      </c>
      <c r="N2929" t="s">
        <v>254</v>
      </c>
      <c r="O2929" t="s">
        <v>568</v>
      </c>
    </row>
    <row r="2930" spans="1:15" x14ac:dyDescent="0.3">
      <c r="A2930" t="s">
        <v>2831</v>
      </c>
      <c r="B2930" t="s">
        <v>2831</v>
      </c>
      <c r="C2930" t="s">
        <v>9907</v>
      </c>
      <c r="D2930" s="47" t="s">
        <v>5642</v>
      </c>
      <c r="E2930" s="47">
        <v>42725.482012650464</v>
      </c>
      <c r="F2930" s="48">
        <v>6.166666666666667</v>
      </c>
      <c r="G2930" s="49">
        <v>66427</v>
      </c>
      <c r="H2930" t="s">
        <v>238</v>
      </c>
      <c r="I2930">
        <v>0</v>
      </c>
      <c r="J2930">
        <v>0</v>
      </c>
      <c r="K2930" t="s">
        <v>241</v>
      </c>
      <c r="L2930" t="s">
        <v>2186</v>
      </c>
      <c r="M2930" t="s">
        <v>9908</v>
      </c>
      <c r="N2930" t="s">
        <v>254</v>
      </c>
      <c r="O2930" t="s">
        <v>568</v>
      </c>
    </row>
    <row r="2931" spans="1:15" x14ac:dyDescent="0.3">
      <c r="A2931" t="s">
        <v>2831</v>
      </c>
      <c r="B2931" t="s">
        <v>2831</v>
      </c>
      <c r="C2931" t="s">
        <v>9963</v>
      </c>
      <c r="D2931" s="47" t="s">
        <v>5642</v>
      </c>
      <c r="E2931" s="47">
        <v>42732.681313229165</v>
      </c>
      <c r="F2931" s="48">
        <v>6.166666666666667</v>
      </c>
      <c r="G2931" s="49">
        <v>98774</v>
      </c>
      <c r="H2931" t="s">
        <v>238</v>
      </c>
      <c r="I2931">
        <v>0</v>
      </c>
      <c r="J2931">
        <v>0</v>
      </c>
      <c r="K2931" t="s">
        <v>246</v>
      </c>
      <c r="L2931" t="s">
        <v>1535</v>
      </c>
      <c r="M2931" t="s">
        <v>1535</v>
      </c>
      <c r="N2931" t="s">
        <v>254</v>
      </c>
      <c r="O2931" t="s">
        <v>568</v>
      </c>
    </row>
    <row r="2932" spans="1:15" x14ac:dyDescent="0.3">
      <c r="A2932" t="s">
        <v>2831</v>
      </c>
      <c r="B2932" t="s">
        <v>2831</v>
      </c>
      <c r="C2932" t="s">
        <v>3003</v>
      </c>
      <c r="D2932" s="47" t="s">
        <v>3004</v>
      </c>
      <c r="E2932" s="47">
        <v>42735.481525266201</v>
      </c>
      <c r="F2932" s="48">
        <v>6.166666666666667</v>
      </c>
      <c r="G2932" s="49">
        <v>181286</v>
      </c>
      <c r="H2932" t="s">
        <v>238</v>
      </c>
      <c r="I2932">
        <v>0</v>
      </c>
      <c r="J2932">
        <v>0</v>
      </c>
      <c r="K2932" t="s">
        <v>246</v>
      </c>
      <c r="L2932" t="s">
        <v>2160</v>
      </c>
      <c r="M2932" t="s">
        <v>2936</v>
      </c>
      <c r="N2932" t="s">
        <v>254</v>
      </c>
      <c r="O2932" t="s">
        <v>568</v>
      </c>
    </row>
    <row r="2933" spans="1:15" x14ac:dyDescent="0.3">
      <c r="A2933" t="s">
        <v>2831</v>
      </c>
      <c r="B2933" t="s">
        <v>2831</v>
      </c>
      <c r="C2933" t="s">
        <v>2934</v>
      </c>
      <c r="D2933" s="47" t="s">
        <v>2935</v>
      </c>
      <c r="E2933" s="47">
        <v>42724.718417094904</v>
      </c>
      <c r="F2933" s="48">
        <v>6.166666666666667</v>
      </c>
      <c r="G2933" s="49">
        <v>148754</v>
      </c>
      <c r="H2933" t="s">
        <v>238</v>
      </c>
      <c r="I2933">
        <v>0</v>
      </c>
      <c r="J2933">
        <v>0</v>
      </c>
      <c r="K2933" t="s">
        <v>241</v>
      </c>
      <c r="L2933" t="s">
        <v>2160</v>
      </c>
      <c r="M2933" t="s">
        <v>2936</v>
      </c>
      <c r="N2933" t="s">
        <v>254</v>
      </c>
      <c r="O2933" t="s">
        <v>568</v>
      </c>
    </row>
    <row r="2934" spans="1:15" x14ac:dyDescent="0.3">
      <c r="A2934" t="s">
        <v>2831</v>
      </c>
      <c r="B2934" t="s">
        <v>2831</v>
      </c>
      <c r="C2934" t="s">
        <v>3886</v>
      </c>
      <c r="D2934" s="47" t="s">
        <v>3422</v>
      </c>
      <c r="E2934" s="47">
        <v>42733.634883564817</v>
      </c>
      <c r="F2934" s="48">
        <v>6.166666666666667</v>
      </c>
      <c r="G2934" s="49">
        <v>88537</v>
      </c>
      <c r="H2934" t="s">
        <v>238</v>
      </c>
      <c r="I2934">
        <v>0</v>
      </c>
      <c r="J2934">
        <v>0</v>
      </c>
      <c r="K2934" t="s">
        <v>242</v>
      </c>
      <c r="L2934" t="s">
        <v>2186</v>
      </c>
      <c r="M2934" t="s">
        <v>3887</v>
      </c>
      <c r="N2934" t="s">
        <v>254</v>
      </c>
      <c r="O2934" t="s">
        <v>568</v>
      </c>
    </row>
    <row r="2935" spans="1:15" x14ac:dyDescent="0.3">
      <c r="A2935" t="s">
        <v>2831</v>
      </c>
      <c r="B2935" t="s">
        <v>2831</v>
      </c>
      <c r="C2935" t="s">
        <v>10364</v>
      </c>
      <c r="D2935" s="47" t="s">
        <v>2653</v>
      </c>
      <c r="E2935" s="47">
        <v>42720.595038622683</v>
      </c>
      <c r="F2935" s="48">
        <v>6.166666666666667</v>
      </c>
      <c r="G2935" s="49">
        <v>90811</v>
      </c>
      <c r="H2935" t="s">
        <v>238</v>
      </c>
      <c r="I2935">
        <v>0</v>
      </c>
      <c r="J2935">
        <v>0</v>
      </c>
      <c r="K2935" t="s">
        <v>246</v>
      </c>
      <c r="L2935" t="s">
        <v>2160</v>
      </c>
      <c r="M2935" t="s">
        <v>10365</v>
      </c>
      <c r="N2935" t="s">
        <v>254</v>
      </c>
      <c r="O2935" t="s">
        <v>568</v>
      </c>
    </row>
    <row r="2936" spans="1:15" x14ac:dyDescent="0.3">
      <c r="A2936" t="s">
        <v>2831</v>
      </c>
      <c r="B2936" t="s">
        <v>2831</v>
      </c>
      <c r="C2936" t="s">
        <v>3945</v>
      </c>
      <c r="D2936" s="47" t="s">
        <v>3356</v>
      </c>
      <c r="E2936" s="47">
        <v>42718.502773877313</v>
      </c>
      <c r="F2936" s="48">
        <v>6.166666666666667</v>
      </c>
      <c r="G2936" s="49">
        <v>73482</v>
      </c>
      <c r="H2936" t="s">
        <v>238</v>
      </c>
      <c r="I2936">
        <v>0</v>
      </c>
      <c r="J2936">
        <v>0</v>
      </c>
      <c r="K2936" t="s">
        <v>246</v>
      </c>
      <c r="L2936" t="s">
        <v>2186</v>
      </c>
      <c r="M2936" t="s">
        <v>3946</v>
      </c>
      <c r="N2936" t="s">
        <v>254</v>
      </c>
      <c r="O2936" t="s">
        <v>568</v>
      </c>
    </row>
    <row r="2937" spans="1:15" x14ac:dyDescent="0.3">
      <c r="A2937" t="s">
        <v>2831</v>
      </c>
      <c r="B2937" t="s">
        <v>2831</v>
      </c>
      <c r="C2937" t="s">
        <v>10507</v>
      </c>
      <c r="D2937" s="47" t="s">
        <v>5652</v>
      </c>
      <c r="E2937" s="47">
        <v>42711.570800960646</v>
      </c>
      <c r="F2937" s="48">
        <v>6.166666666666667</v>
      </c>
      <c r="G2937" s="49">
        <v>72352</v>
      </c>
      <c r="H2937" t="s">
        <v>249</v>
      </c>
      <c r="I2937">
        <v>0</v>
      </c>
      <c r="J2937">
        <v>0</v>
      </c>
      <c r="K2937" t="s">
        <v>246</v>
      </c>
      <c r="L2937" t="s">
        <v>2186</v>
      </c>
      <c r="M2937" t="s">
        <v>10508</v>
      </c>
      <c r="N2937" t="s">
        <v>254</v>
      </c>
      <c r="O2937" t="s">
        <v>568</v>
      </c>
    </row>
    <row r="2938" spans="1:15" x14ac:dyDescent="0.3">
      <c r="A2938" t="s">
        <v>2831</v>
      </c>
      <c r="B2938" t="s">
        <v>2831</v>
      </c>
      <c r="C2938" t="s">
        <v>3232</v>
      </c>
      <c r="D2938" s="47" t="s">
        <v>2994</v>
      </c>
      <c r="E2938" s="47">
        <v>42732.763349456021</v>
      </c>
      <c r="F2938" s="48">
        <v>6.166666666666667</v>
      </c>
      <c r="G2938" s="49">
        <v>112971</v>
      </c>
      <c r="H2938" t="s">
        <v>249</v>
      </c>
      <c r="I2938">
        <v>0</v>
      </c>
      <c r="J2938">
        <v>0</v>
      </c>
      <c r="K2938" t="s">
        <v>242</v>
      </c>
      <c r="L2938" t="s">
        <v>2160</v>
      </c>
      <c r="M2938" t="s">
        <v>2936</v>
      </c>
      <c r="N2938" t="s">
        <v>254</v>
      </c>
      <c r="O2938" t="s">
        <v>568</v>
      </c>
    </row>
    <row r="2939" spans="1:15" x14ac:dyDescent="0.3">
      <c r="A2939" t="s">
        <v>2831</v>
      </c>
      <c r="B2939" t="s">
        <v>2831</v>
      </c>
      <c r="C2939" t="s">
        <v>10706</v>
      </c>
      <c r="D2939" s="47" t="s">
        <v>5461</v>
      </c>
      <c r="E2939" s="47">
        <v>42734.715377858796</v>
      </c>
      <c r="F2939" s="48">
        <v>6.166666666666667</v>
      </c>
      <c r="G2939" s="49">
        <v>170112</v>
      </c>
      <c r="H2939" t="s">
        <v>238</v>
      </c>
      <c r="I2939">
        <v>0</v>
      </c>
      <c r="J2939">
        <v>0</v>
      </c>
      <c r="K2939" t="s">
        <v>236</v>
      </c>
      <c r="L2939" t="s">
        <v>2186</v>
      </c>
      <c r="M2939" t="s">
        <v>10707</v>
      </c>
      <c r="N2939" t="s">
        <v>254</v>
      </c>
      <c r="O2939" t="s">
        <v>568</v>
      </c>
    </row>
    <row r="2940" spans="1:15" x14ac:dyDescent="0.3">
      <c r="A2940" t="s">
        <v>2831</v>
      </c>
      <c r="B2940" t="s">
        <v>2831</v>
      </c>
      <c r="C2940" t="s">
        <v>4053</v>
      </c>
      <c r="D2940" s="47" t="s">
        <v>3356</v>
      </c>
      <c r="E2940" s="47">
        <v>42706.737433368056</v>
      </c>
      <c r="F2940" s="48">
        <v>6.166666666666667</v>
      </c>
      <c r="G2940" s="49">
        <v>76111</v>
      </c>
      <c r="H2940" t="s">
        <v>249</v>
      </c>
      <c r="I2940">
        <v>0</v>
      </c>
      <c r="J2940">
        <v>0</v>
      </c>
      <c r="K2940" t="s">
        <v>242</v>
      </c>
      <c r="L2940" t="s">
        <v>2176</v>
      </c>
      <c r="M2940" t="s">
        <v>4054</v>
      </c>
      <c r="N2940" t="s">
        <v>254</v>
      </c>
      <c r="O2940" t="s">
        <v>568</v>
      </c>
    </row>
    <row r="2941" spans="1:15" x14ac:dyDescent="0.3">
      <c r="A2941" t="s">
        <v>2831</v>
      </c>
      <c r="B2941" t="s">
        <v>2831</v>
      </c>
      <c r="C2941" t="s">
        <v>5474</v>
      </c>
      <c r="D2941" s="47" t="s">
        <v>5475</v>
      </c>
      <c r="E2941" s="47">
        <v>42677.748419131945</v>
      </c>
      <c r="F2941" s="48">
        <v>6.25</v>
      </c>
      <c r="G2941" s="49">
        <v>45261</v>
      </c>
      <c r="H2941" t="s">
        <v>238</v>
      </c>
      <c r="I2941">
        <v>0</v>
      </c>
      <c r="J2941">
        <v>0</v>
      </c>
      <c r="K2941" t="s">
        <v>246</v>
      </c>
      <c r="L2941" t="s">
        <v>2186</v>
      </c>
      <c r="M2941" t="s">
        <v>5476</v>
      </c>
      <c r="N2941" t="s">
        <v>254</v>
      </c>
      <c r="O2941" t="s">
        <v>568</v>
      </c>
    </row>
    <row r="2942" spans="1:15" x14ac:dyDescent="0.3">
      <c r="A2942" t="s">
        <v>2831</v>
      </c>
      <c r="B2942" t="s">
        <v>2831</v>
      </c>
      <c r="C2942" t="s">
        <v>5601</v>
      </c>
      <c r="D2942" s="47" t="s">
        <v>5602</v>
      </c>
      <c r="E2942" s="47">
        <v>42692.495926469906</v>
      </c>
      <c r="F2942" s="48">
        <v>6.25</v>
      </c>
      <c r="G2942" s="49">
        <v>144619</v>
      </c>
      <c r="H2942" t="s">
        <v>238</v>
      </c>
      <c r="I2942">
        <v>0</v>
      </c>
      <c r="J2942">
        <v>0</v>
      </c>
      <c r="K2942" t="s">
        <v>242</v>
      </c>
      <c r="L2942" t="s">
        <v>2160</v>
      </c>
      <c r="M2942" t="s">
        <v>2992</v>
      </c>
      <c r="N2942" t="s">
        <v>254</v>
      </c>
      <c r="O2942" t="s">
        <v>568</v>
      </c>
    </row>
    <row r="2943" spans="1:15" x14ac:dyDescent="0.3">
      <c r="A2943" t="s">
        <v>2831</v>
      </c>
      <c r="B2943" t="s">
        <v>2831</v>
      </c>
      <c r="C2943" t="s">
        <v>4006</v>
      </c>
      <c r="D2943" s="47" t="s">
        <v>3422</v>
      </c>
      <c r="E2943" s="47">
        <v>42679.534273576392</v>
      </c>
      <c r="F2943" s="48">
        <v>6.25</v>
      </c>
      <c r="G2943" s="49">
        <v>69645</v>
      </c>
      <c r="H2943" t="s">
        <v>238</v>
      </c>
      <c r="I2943">
        <v>0</v>
      </c>
      <c r="J2943">
        <v>0</v>
      </c>
      <c r="K2943" t="s">
        <v>242</v>
      </c>
      <c r="L2943" t="s">
        <v>2186</v>
      </c>
      <c r="M2943" t="s">
        <v>4007</v>
      </c>
      <c r="N2943" t="s">
        <v>254</v>
      </c>
      <c r="O2943" t="s">
        <v>568</v>
      </c>
    </row>
    <row r="2944" spans="1:15" x14ac:dyDescent="0.3">
      <c r="A2944" t="s">
        <v>2831</v>
      </c>
      <c r="B2944" t="s">
        <v>2831</v>
      </c>
      <c r="C2944" t="s">
        <v>6116</v>
      </c>
      <c r="D2944" s="47" t="s">
        <v>5683</v>
      </c>
      <c r="E2944" s="47">
        <v>42698.652618668981</v>
      </c>
      <c r="F2944" s="48">
        <v>6.25</v>
      </c>
      <c r="G2944" s="49">
        <v>68473</v>
      </c>
      <c r="H2944" t="s">
        <v>238</v>
      </c>
      <c r="I2944">
        <v>0</v>
      </c>
      <c r="J2944">
        <v>0</v>
      </c>
      <c r="K2944" t="s">
        <v>241</v>
      </c>
      <c r="L2944" t="s">
        <v>2186</v>
      </c>
      <c r="M2944" t="s">
        <v>6117</v>
      </c>
      <c r="N2944" t="s">
        <v>254</v>
      </c>
      <c r="O2944" t="s">
        <v>568</v>
      </c>
    </row>
    <row r="2945" spans="1:15" x14ac:dyDescent="0.3">
      <c r="A2945" t="s">
        <v>2831</v>
      </c>
      <c r="B2945" t="s">
        <v>2831</v>
      </c>
      <c r="C2945" t="s">
        <v>6211</v>
      </c>
      <c r="D2945" s="47" t="s">
        <v>2647</v>
      </c>
      <c r="E2945" s="47">
        <v>42698.652974652781</v>
      </c>
      <c r="F2945" s="48">
        <v>6.25</v>
      </c>
      <c r="G2945" s="49">
        <v>37436</v>
      </c>
      <c r="H2945" t="s">
        <v>238</v>
      </c>
      <c r="I2945">
        <v>0</v>
      </c>
      <c r="J2945">
        <v>0</v>
      </c>
      <c r="K2945" t="s">
        <v>236</v>
      </c>
      <c r="L2945" t="s">
        <v>2160</v>
      </c>
      <c r="M2945" t="s">
        <v>6212</v>
      </c>
      <c r="N2945" t="s">
        <v>254</v>
      </c>
      <c r="O2945" t="s">
        <v>568</v>
      </c>
    </row>
    <row r="2946" spans="1:15" x14ac:dyDescent="0.3">
      <c r="A2946" t="s">
        <v>2831</v>
      </c>
      <c r="B2946" t="s">
        <v>2831</v>
      </c>
      <c r="C2946" t="s">
        <v>6241</v>
      </c>
      <c r="D2946" s="47" t="s">
        <v>5810</v>
      </c>
      <c r="E2946" s="47">
        <v>42692.467601273151</v>
      </c>
      <c r="F2946" s="48">
        <v>6.25</v>
      </c>
      <c r="G2946" s="49">
        <v>106030</v>
      </c>
      <c r="H2946" t="s">
        <v>238</v>
      </c>
      <c r="I2946">
        <v>0</v>
      </c>
      <c r="J2946">
        <v>0</v>
      </c>
      <c r="K2946" t="s">
        <v>246</v>
      </c>
      <c r="L2946" t="s">
        <v>2186</v>
      </c>
      <c r="M2946" t="s">
        <v>6242</v>
      </c>
      <c r="N2946" t="s">
        <v>254</v>
      </c>
      <c r="O2946" t="s">
        <v>568</v>
      </c>
    </row>
    <row r="2947" spans="1:15" x14ac:dyDescent="0.3">
      <c r="A2947" t="s">
        <v>2831</v>
      </c>
      <c r="B2947" t="s">
        <v>2831</v>
      </c>
      <c r="C2947" t="s">
        <v>6513</v>
      </c>
      <c r="D2947" s="47" t="s">
        <v>2487</v>
      </c>
      <c r="E2947" s="47">
        <v>42691.628953703701</v>
      </c>
      <c r="F2947" s="48">
        <v>6.25</v>
      </c>
      <c r="G2947" s="49">
        <v>63683</v>
      </c>
      <c r="H2947" t="s">
        <v>238</v>
      </c>
      <c r="I2947">
        <v>0</v>
      </c>
      <c r="J2947">
        <v>0</v>
      </c>
      <c r="K2947" t="s">
        <v>242</v>
      </c>
      <c r="L2947" t="s">
        <v>2173</v>
      </c>
      <c r="M2947" t="s">
        <v>6514</v>
      </c>
      <c r="N2947" t="s">
        <v>254</v>
      </c>
      <c r="O2947" t="s">
        <v>568</v>
      </c>
    </row>
    <row r="2948" spans="1:15" x14ac:dyDescent="0.3">
      <c r="A2948" t="s">
        <v>2831</v>
      </c>
      <c r="B2948" t="s">
        <v>2831</v>
      </c>
      <c r="C2948" t="s">
        <v>6724</v>
      </c>
      <c r="D2948" s="47" t="s">
        <v>5862</v>
      </c>
      <c r="E2948" s="47">
        <v>42690.689499849534</v>
      </c>
      <c r="F2948" s="48">
        <v>6.25</v>
      </c>
      <c r="G2948" s="49">
        <v>104235</v>
      </c>
      <c r="H2948" t="s">
        <v>238</v>
      </c>
      <c r="I2948">
        <v>0</v>
      </c>
      <c r="J2948">
        <v>0</v>
      </c>
      <c r="K2948" t="s">
        <v>246</v>
      </c>
      <c r="L2948" t="s">
        <v>2160</v>
      </c>
      <c r="M2948" t="s">
        <v>6725</v>
      </c>
      <c r="N2948" t="s">
        <v>254</v>
      </c>
      <c r="O2948" t="s">
        <v>568</v>
      </c>
    </row>
    <row r="2949" spans="1:15" x14ac:dyDescent="0.3">
      <c r="A2949" t="s">
        <v>2831</v>
      </c>
      <c r="B2949" t="s">
        <v>2831</v>
      </c>
      <c r="C2949" t="s">
        <v>6753</v>
      </c>
      <c r="D2949" s="47" t="s">
        <v>5472</v>
      </c>
      <c r="E2949" s="47">
        <v>42699.702579363424</v>
      </c>
      <c r="F2949" s="48">
        <v>6.25</v>
      </c>
      <c r="G2949" s="49">
        <v>69173</v>
      </c>
      <c r="H2949" t="s">
        <v>238</v>
      </c>
      <c r="I2949">
        <v>0</v>
      </c>
      <c r="J2949">
        <v>0</v>
      </c>
      <c r="K2949" t="s">
        <v>242</v>
      </c>
      <c r="L2949" t="s">
        <v>2186</v>
      </c>
      <c r="M2949" t="s">
        <v>6754</v>
      </c>
      <c r="N2949" t="s">
        <v>254</v>
      </c>
      <c r="O2949" t="s">
        <v>568</v>
      </c>
    </row>
    <row r="2950" spans="1:15" x14ac:dyDescent="0.3">
      <c r="A2950" t="s">
        <v>2831</v>
      </c>
      <c r="B2950" t="s">
        <v>2831</v>
      </c>
      <c r="C2950" t="s">
        <v>6901</v>
      </c>
      <c r="D2950" s="47" t="s">
        <v>2482</v>
      </c>
      <c r="E2950" s="47">
        <v>42688.751580243057</v>
      </c>
      <c r="F2950" s="48">
        <v>6.25</v>
      </c>
      <c r="G2950" s="49">
        <v>60748</v>
      </c>
      <c r="H2950" t="s">
        <v>249</v>
      </c>
      <c r="I2950">
        <v>0</v>
      </c>
      <c r="J2950">
        <v>0</v>
      </c>
      <c r="K2950" t="s">
        <v>242</v>
      </c>
      <c r="L2950" t="s">
        <v>2176</v>
      </c>
      <c r="M2950" t="s">
        <v>6902</v>
      </c>
      <c r="N2950" t="s">
        <v>254</v>
      </c>
      <c r="O2950" t="s">
        <v>568</v>
      </c>
    </row>
    <row r="2951" spans="1:15" x14ac:dyDescent="0.3">
      <c r="A2951" t="s">
        <v>2831</v>
      </c>
      <c r="B2951" t="s">
        <v>2831</v>
      </c>
      <c r="C2951" t="s">
        <v>7025</v>
      </c>
      <c r="D2951" s="47" t="s">
        <v>5513</v>
      </c>
      <c r="E2951" s="47">
        <v>42696.710425659723</v>
      </c>
      <c r="F2951" s="48">
        <v>6.25</v>
      </c>
      <c r="G2951" s="49">
        <v>147591</v>
      </c>
      <c r="H2951" t="s">
        <v>238</v>
      </c>
      <c r="I2951">
        <v>0</v>
      </c>
      <c r="J2951">
        <v>0</v>
      </c>
      <c r="K2951" t="s">
        <v>241</v>
      </c>
      <c r="L2951" t="s">
        <v>2186</v>
      </c>
      <c r="M2951" t="s">
        <v>7026</v>
      </c>
      <c r="N2951" t="s">
        <v>254</v>
      </c>
      <c r="O2951" t="s">
        <v>568</v>
      </c>
    </row>
    <row r="2952" spans="1:15" x14ac:dyDescent="0.3">
      <c r="A2952" t="s">
        <v>2831</v>
      </c>
      <c r="B2952" t="s">
        <v>2831</v>
      </c>
      <c r="C2952" t="s">
        <v>3032</v>
      </c>
      <c r="D2952" s="47" t="s">
        <v>2981</v>
      </c>
      <c r="E2952" s="47">
        <v>42689.669292743056</v>
      </c>
      <c r="F2952" s="48">
        <v>6.25</v>
      </c>
      <c r="G2952" s="49">
        <v>51984</v>
      </c>
      <c r="H2952" t="s">
        <v>238</v>
      </c>
      <c r="I2952">
        <v>0</v>
      </c>
      <c r="J2952">
        <v>0</v>
      </c>
      <c r="K2952" t="s">
        <v>242</v>
      </c>
      <c r="L2952" t="s">
        <v>2173</v>
      </c>
      <c r="M2952" t="s">
        <v>3010</v>
      </c>
      <c r="N2952" t="s">
        <v>254</v>
      </c>
      <c r="O2952" t="s">
        <v>568</v>
      </c>
    </row>
    <row r="2953" spans="1:15" x14ac:dyDescent="0.3">
      <c r="A2953" t="s">
        <v>2831</v>
      </c>
      <c r="B2953" t="s">
        <v>2831</v>
      </c>
      <c r="C2953" t="s">
        <v>7422</v>
      </c>
      <c r="D2953" s="47" t="s">
        <v>5461</v>
      </c>
      <c r="E2953" s="47">
        <v>42689.6684508912</v>
      </c>
      <c r="F2953" s="48">
        <v>6.25</v>
      </c>
      <c r="G2953" s="49">
        <v>81714</v>
      </c>
      <c r="H2953" t="s">
        <v>238</v>
      </c>
      <c r="I2953">
        <v>1</v>
      </c>
      <c r="J2953">
        <v>361</v>
      </c>
      <c r="K2953" t="s">
        <v>242</v>
      </c>
      <c r="L2953" t="s">
        <v>2186</v>
      </c>
      <c r="M2953" t="s">
        <v>7423</v>
      </c>
      <c r="N2953" t="s">
        <v>254</v>
      </c>
      <c r="O2953" t="s">
        <v>568</v>
      </c>
    </row>
    <row r="2954" spans="1:15" x14ac:dyDescent="0.3">
      <c r="A2954" t="s">
        <v>2831</v>
      </c>
      <c r="B2954" t="s">
        <v>2831</v>
      </c>
      <c r="C2954" t="s">
        <v>3082</v>
      </c>
      <c r="D2954" s="47" t="s">
        <v>2929</v>
      </c>
      <c r="E2954" s="47">
        <v>42691.760597997687</v>
      </c>
      <c r="F2954" s="48">
        <v>6.25</v>
      </c>
      <c r="G2954" s="49">
        <v>145900</v>
      </c>
      <c r="H2954" t="s">
        <v>249</v>
      </c>
      <c r="I2954">
        <v>0</v>
      </c>
      <c r="J2954">
        <v>0</v>
      </c>
      <c r="K2954" t="s">
        <v>242</v>
      </c>
      <c r="L2954" t="s">
        <v>2186</v>
      </c>
      <c r="M2954" t="s">
        <v>3083</v>
      </c>
      <c r="N2954" t="s">
        <v>254</v>
      </c>
      <c r="O2954" t="s">
        <v>568</v>
      </c>
    </row>
    <row r="2955" spans="1:15" x14ac:dyDescent="0.3">
      <c r="A2955" t="s">
        <v>2831</v>
      </c>
      <c r="B2955" t="s">
        <v>2831</v>
      </c>
      <c r="C2955" t="s">
        <v>7836</v>
      </c>
      <c r="D2955" s="47" t="s">
        <v>2500</v>
      </c>
      <c r="E2955" s="47">
        <v>42693.466904398148</v>
      </c>
      <c r="F2955" s="48">
        <v>6.25</v>
      </c>
      <c r="G2955" s="49">
        <v>125662</v>
      </c>
      <c r="H2955" t="s">
        <v>238</v>
      </c>
      <c r="I2955">
        <v>0</v>
      </c>
      <c r="J2955">
        <v>0</v>
      </c>
      <c r="K2955" t="s">
        <v>242</v>
      </c>
      <c r="L2955" t="s">
        <v>2160</v>
      </c>
      <c r="M2955" t="s">
        <v>7837</v>
      </c>
      <c r="N2955" t="s">
        <v>254</v>
      </c>
      <c r="O2955" t="s">
        <v>568</v>
      </c>
    </row>
    <row r="2956" spans="1:15" x14ac:dyDescent="0.3">
      <c r="A2956" t="s">
        <v>2831</v>
      </c>
      <c r="B2956" t="s">
        <v>2831</v>
      </c>
      <c r="C2956" t="s">
        <v>4817</v>
      </c>
      <c r="D2956" s="47" t="s">
        <v>2659</v>
      </c>
      <c r="E2956" s="47">
        <v>42688.587357835648</v>
      </c>
      <c r="F2956" s="48">
        <v>6.25</v>
      </c>
      <c r="G2956" s="49">
        <v>66335</v>
      </c>
      <c r="H2956" t="s">
        <v>238</v>
      </c>
      <c r="I2956">
        <v>0</v>
      </c>
      <c r="J2956">
        <v>0</v>
      </c>
      <c r="K2956" t="s">
        <v>242</v>
      </c>
      <c r="L2956" t="s">
        <v>2160</v>
      </c>
      <c r="M2956" t="s">
        <v>4818</v>
      </c>
      <c r="N2956" t="s">
        <v>254</v>
      </c>
      <c r="O2956" t="s">
        <v>568</v>
      </c>
    </row>
    <row r="2957" spans="1:15" x14ac:dyDescent="0.3">
      <c r="A2957" t="s">
        <v>2831</v>
      </c>
      <c r="B2957" t="s">
        <v>2831</v>
      </c>
      <c r="C2957" t="s">
        <v>7925</v>
      </c>
      <c r="D2957" s="47" t="s">
        <v>5870</v>
      </c>
      <c r="E2957" s="47">
        <v>42704.691824074071</v>
      </c>
      <c r="F2957" s="48">
        <v>6.25</v>
      </c>
      <c r="G2957" s="49">
        <v>116209</v>
      </c>
      <c r="H2957" t="s">
        <v>238</v>
      </c>
      <c r="I2957">
        <v>0</v>
      </c>
      <c r="J2957">
        <v>0</v>
      </c>
      <c r="K2957" t="s">
        <v>242</v>
      </c>
      <c r="L2957" t="s">
        <v>2186</v>
      </c>
      <c r="M2957" t="s">
        <v>7926</v>
      </c>
      <c r="N2957" t="s">
        <v>254</v>
      </c>
      <c r="O2957" t="s">
        <v>568</v>
      </c>
    </row>
    <row r="2958" spans="1:15" x14ac:dyDescent="0.3">
      <c r="A2958" t="s">
        <v>2831</v>
      </c>
      <c r="B2958" t="s">
        <v>2831</v>
      </c>
      <c r="C2958" t="s">
        <v>8173</v>
      </c>
      <c r="D2958" s="47" t="s">
        <v>5701</v>
      </c>
      <c r="E2958" s="47">
        <v>42700.464689270833</v>
      </c>
      <c r="F2958" s="48">
        <v>6.25</v>
      </c>
      <c r="G2958" s="49">
        <v>109560</v>
      </c>
      <c r="H2958" t="s">
        <v>238</v>
      </c>
      <c r="I2958">
        <v>0</v>
      </c>
      <c r="J2958">
        <v>0</v>
      </c>
      <c r="K2958" t="s">
        <v>242</v>
      </c>
      <c r="L2958" t="s">
        <v>2186</v>
      </c>
      <c r="M2958" t="s">
        <v>8174</v>
      </c>
      <c r="N2958" t="s">
        <v>254</v>
      </c>
      <c r="O2958" t="s">
        <v>568</v>
      </c>
    </row>
    <row r="2959" spans="1:15" x14ac:dyDescent="0.3">
      <c r="A2959" t="s">
        <v>2831</v>
      </c>
      <c r="B2959" t="s">
        <v>2831</v>
      </c>
      <c r="C2959" t="s">
        <v>5191</v>
      </c>
      <c r="D2959" s="47" t="s">
        <v>2686</v>
      </c>
      <c r="E2959" s="47">
        <v>42702.655725729164</v>
      </c>
      <c r="F2959" s="48">
        <v>6.25</v>
      </c>
      <c r="G2959" s="49">
        <v>72343</v>
      </c>
      <c r="H2959" t="s">
        <v>238</v>
      </c>
      <c r="I2959">
        <v>0</v>
      </c>
      <c r="J2959">
        <v>0</v>
      </c>
      <c r="K2959" t="s">
        <v>246</v>
      </c>
      <c r="L2959" t="s">
        <v>2160</v>
      </c>
      <c r="M2959" t="s">
        <v>5192</v>
      </c>
      <c r="N2959" t="s">
        <v>254</v>
      </c>
      <c r="O2959" t="s">
        <v>568</v>
      </c>
    </row>
    <row r="2960" spans="1:15" x14ac:dyDescent="0.3">
      <c r="A2960" t="s">
        <v>2831</v>
      </c>
      <c r="B2960" t="s">
        <v>2831</v>
      </c>
      <c r="C2960" t="s">
        <v>8268</v>
      </c>
      <c r="D2960" s="47" t="s">
        <v>5602</v>
      </c>
      <c r="E2960" s="47">
        <v>42681.699435648145</v>
      </c>
      <c r="F2960" s="48">
        <v>6.25</v>
      </c>
      <c r="G2960" s="49">
        <v>110954</v>
      </c>
      <c r="H2960" t="s">
        <v>238</v>
      </c>
      <c r="I2960">
        <v>0</v>
      </c>
      <c r="J2960">
        <v>0</v>
      </c>
      <c r="K2960" t="s">
        <v>241</v>
      </c>
      <c r="L2960" t="s">
        <v>2186</v>
      </c>
      <c r="M2960" t="s">
        <v>8269</v>
      </c>
      <c r="N2960" t="s">
        <v>254</v>
      </c>
      <c r="O2960" t="s">
        <v>568</v>
      </c>
    </row>
    <row r="2961" spans="1:15" x14ac:dyDescent="0.3">
      <c r="A2961" t="s">
        <v>2831</v>
      </c>
      <c r="B2961" t="s">
        <v>2831</v>
      </c>
      <c r="C2961" t="s">
        <v>3125</v>
      </c>
      <c r="D2961" s="47" t="s">
        <v>2940</v>
      </c>
      <c r="E2961" s="47">
        <v>42685.685024039354</v>
      </c>
      <c r="F2961" s="48">
        <v>6.25</v>
      </c>
      <c r="G2961" s="49">
        <v>286003</v>
      </c>
      <c r="H2961" t="s">
        <v>238</v>
      </c>
      <c r="I2961">
        <v>0</v>
      </c>
      <c r="J2961">
        <v>0</v>
      </c>
      <c r="K2961" t="s">
        <v>242</v>
      </c>
      <c r="L2961" t="s">
        <v>2160</v>
      </c>
      <c r="M2961" t="s">
        <v>2925</v>
      </c>
      <c r="N2961" t="s">
        <v>254</v>
      </c>
      <c r="O2961" t="s">
        <v>568</v>
      </c>
    </row>
    <row r="2962" spans="1:15" x14ac:dyDescent="0.3">
      <c r="A2962" t="s">
        <v>2831</v>
      </c>
      <c r="B2962" t="s">
        <v>2831</v>
      </c>
      <c r="C2962" t="s">
        <v>8444</v>
      </c>
      <c r="D2962" s="47" t="s">
        <v>5500</v>
      </c>
      <c r="E2962" s="47">
        <v>42678.73865146991</v>
      </c>
      <c r="F2962" s="48">
        <v>6.25</v>
      </c>
      <c r="G2962" s="49">
        <v>44775</v>
      </c>
      <c r="H2962" t="s">
        <v>238</v>
      </c>
      <c r="I2962">
        <v>1</v>
      </c>
      <c r="J2962">
        <v>361</v>
      </c>
      <c r="K2962" t="s">
        <v>246</v>
      </c>
      <c r="L2962" t="s">
        <v>2186</v>
      </c>
      <c r="M2962" t="s">
        <v>8445</v>
      </c>
      <c r="N2962" t="s">
        <v>254</v>
      </c>
      <c r="O2962" t="s">
        <v>568</v>
      </c>
    </row>
    <row r="2963" spans="1:15" x14ac:dyDescent="0.3">
      <c r="A2963" t="s">
        <v>2831</v>
      </c>
      <c r="B2963" t="s">
        <v>2831</v>
      </c>
      <c r="C2963" t="s">
        <v>4861</v>
      </c>
      <c r="D2963" s="47" t="s">
        <v>2621</v>
      </c>
      <c r="E2963" s="47">
        <v>42690.58762658565</v>
      </c>
      <c r="F2963" s="48">
        <v>6.25</v>
      </c>
      <c r="G2963" s="49">
        <v>102879</v>
      </c>
      <c r="H2963" t="s">
        <v>238</v>
      </c>
      <c r="I2963">
        <v>0</v>
      </c>
      <c r="J2963">
        <v>0</v>
      </c>
      <c r="K2963" t="s">
        <v>242</v>
      </c>
      <c r="L2963" t="s">
        <v>2160</v>
      </c>
      <c r="M2963" t="s">
        <v>4862</v>
      </c>
      <c r="N2963" t="s">
        <v>254</v>
      </c>
      <c r="O2963" t="s">
        <v>568</v>
      </c>
    </row>
    <row r="2964" spans="1:15" x14ac:dyDescent="0.3">
      <c r="A2964" t="s">
        <v>2831</v>
      </c>
      <c r="B2964" t="s">
        <v>2831</v>
      </c>
      <c r="C2964" t="s">
        <v>8521</v>
      </c>
      <c r="D2964" s="47" t="s">
        <v>5731</v>
      </c>
      <c r="E2964" s="47">
        <v>42704.699473807872</v>
      </c>
      <c r="F2964" s="48">
        <v>6.25</v>
      </c>
      <c r="G2964" s="49">
        <v>65975</v>
      </c>
      <c r="H2964" t="s">
        <v>238</v>
      </c>
      <c r="I2964">
        <v>0</v>
      </c>
      <c r="J2964">
        <v>0</v>
      </c>
      <c r="K2964" t="s">
        <v>246</v>
      </c>
      <c r="L2964" t="s">
        <v>2186</v>
      </c>
      <c r="M2964" t="s">
        <v>8522</v>
      </c>
      <c r="N2964" t="s">
        <v>254</v>
      </c>
      <c r="O2964" t="s">
        <v>568</v>
      </c>
    </row>
    <row r="2965" spans="1:15" x14ac:dyDescent="0.3">
      <c r="A2965" t="s">
        <v>2831</v>
      </c>
      <c r="B2965" t="s">
        <v>2831</v>
      </c>
      <c r="C2965" t="s">
        <v>8781</v>
      </c>
      <c r="D2965" s="47" t="s">
        <v>5810</v>
      </c>
      <c r="E2965" s="47">
        <v>42689.669086539354</v>
      </c>
      <c r="F2965" s="48">
        <v>6.25</v>
      </c>
      <c r="G2965" s="49">
        <v>76437</v>
      </c>
      <c r="H2965" t="s">
        <v>238</v>
      </c>
      <c r="I2965">
        <v>0</v>
      </c>
      <c r="J2965">
        <v>0</v>
      </c>
      <c r="K2965" t="s">
        <v>246</v>
      </c>
      <c r="L2965" t="s">
        <v>2186</v>
      </c>
      <c r="M2965" t="s">
        <v>8782</v>
      </c>
      <c r="N2965" t="s">
        <v>254</v>
      </c>
      <c r="O2965" t="s">
        <v>568</v>
      </c>
    </row>
    <row r="2966" spans="1:15" x14ac:dyDescent="0.3">
      <c r="A2966" t="s">
        <v>2831</v>
      </c>
      <c r="B2966" t="s">
        <v>2831</v>
      </c>
      <c r="C2966" t="s">
        <v>4358</v>
      </c>
      <c r="D2966" s="47" t="s">
        <v>4359</v>
      </c>
      <c r="E2966" s="47">
        <v>42692.714666550928</v>
      </c>
      <c r="F2966" s="48">
        <v>6.25</v>
      </c>
      <c r="G2966" s="49">
        <v>52126</v>
      </c>
      <c r="H2966" t="s">
        <v>238</v>
      </c>
      <c r="I2966">
        <v>0</v>
      </c>
      <c r="J2966">
        <v>0</v>
      </c>
      <c r="K2966" t="s">
        <v>242</v>
      </c>
      <c r="L2966" t="s">
        <v>2173</v>
      </c>
      <c r="M2966" t="s">
        <v>4360</v>
      </c>
      <c r="N2966" t="s">
        <v>254</v>
      </c>
      <c r="O2966" t="s">
        <v>568</v>
      </c>
    </row>
    <row r="2967" spans="1:15" x14ac:dyDescent="0.3">
      <c r="A2967" t="s">
        <v>2831</v>
      </c>
      <c r="B2967" t="s">
        <v>2831</v>
      </c>
      <c r="C2967" t="s">
        <v>4339</v>
      </c>
      <c r="D2967" s="47" t="s">
        <v>4340</v>
      </c>
      <c r="E2967" s="47">
        <v>42704.75273255787</v>
      </c>
      <c r="F2967" s="48">
        <v>6.25</v>
      </c>
      <c r="G2967" s="49">
        <v>93942</v>
      </c>
      <c r="H2967" t="s">
        <v>238</v>
      </c>
      <c r="I2967">
        <v>0</v>
      </c>
      <c r="J2967">
        <v>0</v>
      </c>
      <c r="K2967" t="s">
        <v>236</v>
      </c>
      <c r="L2967" t="s">
        <v>2176</v>
      </c>
      <c r="M2967" t="s">
        <v>4341</v>
      </c>
      <c r="N2967" t="s">
        <v>254</v>
      </c>
      <c r="O2967" t="s">
        <v>568</v>
      </c>
    </row>
    <row r="2968" spans="1:15" x14ac:dyDescent="0.3">
      <c r="A2968" t="s">
        <v>2831</v>
      </c>
      <c r="B2968" t="s">
        <v>2831</v>
      </c>
      <c r="C2968" t="s">
        <v>5097</v>
      </c>
      <c r="D2968" s="47" t="s">
        <v>2676</v>
      </c>
      <c r="E2968" s="47">
        <v>42676.557537650464</v>
      </c>
      <c r="F2968" s="48">
        <v>6.25</v>
      </c>
      <c r="G2968" s="49">
        <v>60534</v>
      </c>
      <c r="H2968" t="s">
        <v>238</v>
      </c>
      <c r="I2968">
        <v>0</v>
      </c>
      <c r="J2968">
        <v>0</v>
      </c>
      <c r="K2968" t="s">
        <v>242</v>
      </c>
      <c r="L2968" t="s">
        <v>2176</v>
      </c>
      <c r="M2968" t="s">
        <v>5098</v>
      </c>
      <c r="N2968" t="s">
        <v>254</v>
      </c>
      <c r="O2968" t="s">
        <v>568</v>
      </c>
    </row>
    <row r="2969" spans="1:15" x14ac:dyDescent="0.3">
      <c r="A2969" t="s">
        <v>2831</v>
      </c>
      <c r="B2969" t="s">
        <v>2831</v>
      </c>
      <c r="C2969" t="s">
        <v>10006</v>
      </c>
      <c r="D2969" s="47" t="s">
        <v>5602</v>
      </c>
      <c r="E2969" s="47">
        <v>42681.698511921299</v>
      </c>
      <c r="F2969" s="48">
        <v>6.25</v>
      </c>
      <c r="G2969" s="49">
        <v>108939</v>
      </c>
      <c r="H2969" t="s">
        <v>238</v>
      </c>
      <c r="I2969">
        <v>0</v>
      </c>
      <c r="J2969">
        <v>0</v>
      </c>
      <c r="K2969" t="s">
        <v>242</v>
      </c>
      <c r="L2969" t="s">
        <v>1535</v>
      </c>
      <c r="M2969" t="s">
        <v>1535</v>
      </c>
      <c r="N2969" t="s">
        <v>254</v>
      </c>
      <c r="O2969" t="s">
        <v>568</v>
      </c>
    </row>
    <row r="2970" spans="1:15" x14ac:dyDescent="0.3">
      <c r="A2970" t="s">
        <v>2831</v>
      </c>
      <c r="B2970" t="s">
        <v>2831</v>
      </c>
      <c r="C2970" t="s">
        <v>10145</v>
      </c>
      <c r="D2970" s="47" t="s">
        <v>5645</v>
      </c>
      <c r="E2970" s="47">
        <v>42685.713496331016</v>
      </c>
      <c r="F2970" s="48">
        <v>6.25</v>
      </c>
      <c r="G2970" s="49">
        <v>186755</v>
      </c>
      <c r="H2970" t="s">
        <v>238</v>
      </c>
      <c r="I2970">
        <v>0</v>
      </c>
      <c r="J2970">
        <v>0</v>
      </c>
      <c r="K2970" t="s">
        <v>241</v>
      </c>
      <c r="L2970" t="s">
        <v>1535</v>
      </c>
      <c r="M2970" t="s">
        <v>1535</v>
      </c>
      <c r="N2970" t="s">
        <v>254</v>
      </c>
      <c r="O2970" t="s">
        <v>568</v>
      </c>
    </row>
    <row r="2971" spans="1:15" x14ac:dyDescent="0.3">
      <c r="A2971" t="s">
        <v>2831</v>
      </c>
      <c r="B2971" t="s">
        <v>2831</v>
      </c>
      <c r="C2971" t="s">
        <v>3315</v>
      </c>
      <c r="D2971" s="47" t="s">
        <v>2977</v>
      </c>
      <c r="E2971" s="47">
        <v>42675.754123576386</v>
      </c>
      <c r="F2971" s="48">
        <v>6.25</v>
      </c>
      <c r="G2971" s="49">
        <v>66018</v>
      </c>
      <c r="H2971" t="s">
        <v>238</v>
      </c>
      <c r="I2971">
        <v>0</v>
      </c>
      <c r="J2971">
        <v>0</v>
      </c>
      <c r="K2971" t="s">
        <v>242</v>
      </c>
      <c r="L2971" t="s">
        <v>2160</v>
      </c>
      <c r="M2971" t="s">
        <v>2925</v>
      </c>
      <c r="N2971" t="s">
        <v>254</v>
      </c>
      <c r="O2971" t="s">
        <v>568</v>
      </c>
    </row>
    <row r="2972" spans="1:15" x14ac:dyDescent="0.3">
      <c r="A2972" t="s">
        <v>2831</v>
      </c>
      <c r="B2972" t="s">
        <v>2831</v>
      </c>
      <c r="C2972" t="s">
        <v>4132</v>
      </c>
      <c r="D2972" s="47" t="s">
        <v>3392</v>
      </c>
      <c r="E2972" s="47">
        <v>42704.692846215279</v>
      </c>
      <c r="F2972" s="48">
        <v>6.25</v>
      </c>
      <c r="G2972" s="49">
        <v>105995</v>
      </c>
      <c r="H2972" t="s">
        <v>238</v>
      </c>
      <c r="I2972">
        <v>0</v>
      </c>
      <c r="J2972">
        <v>0</v>
      </c>
      <c r="K2972" t="s">
        <v>246</v>
      </c>
      <c r="L2972" t="s">
        <v>2186</v>
      </c>
      <c r="M2972" t="s">
        <v>4133</v>
      </c>
      <c r="N2972" t="s">
        <v>254</v>
      </c>
      <c r="O2972" t="s">
        <v>568</v>
      </c>
    </row>
    <row r="2973" spans="1:15" x14ac:dyDescent="0.3">
      <c r="A2973" t="s">
        <v>2831</v>
      </c>
      <c r="B2973" t="s">
        <v>2831</v>
      </c>
      <c r="C2973" t="s">
        <v>10379</v>
      </c>
      <c r="D2973" s="47" t="s">
        <v>2618</v>
      </c>
      <c r="E2973" s="47">
        <v>42704.694545254628</v>
      </c>
      <c r="F2973" s="48">
        <v>6.25</v>
      </c>
      <c r="G2973" s="49">
        <v>64031</v>
      </c>
      <c r="H2973" t="s">
        <v>249</v>
      </c>
      <c r="I2973">
        <v>0</v>
      </c>
      <c r="J2973">
        <v>0</v>
      </c>
      <c r="K2973" t="s">
        <v>246</v>
      </c>
      <c r="L2973" t="s">
        <v>2160</v>
      </c>
      <c r="M2973" t="s">
        <v>10380</v>
      </c>
      <c r="N2973" t="s">
        <v>254</v>
      </c>
      <c r="O2973" t="s">
        <v>568</v>
      </c>
    </row>
    <row r="2974" spans="1:15" x14ac:dyDescent="0.3">
      <c r="A2974" t="s">
        <v>2831</v>
      </c>
      <c r="B2974" t="s">
        <v>2831</v>
      </c>
      <c r="C2974" t="s">
        <v>10563</v>
      </c>
      <c r="D2974" s="47" t="s">
        <v>5877</v>
      </c>
      <c r="E2974" s="47">
        <v>42703.385094791665</v>
      </c>
      <c r="F2974" s="48">
        <v>6.25</v>
      </c>
      <c r="G2974" s="49">
        <v>140470</v>
      </c>
      <c r="H2974" t="s">
        <v>249</v>
      </c>
      <c r="I2974">
        <v>0</v>
      </c>
      <c r="J2974">
        <v>0</v>
      </c>
      <c r="K2974" t="s">
        <v>241</v>
      </c>
      <c r="L2974" t="s">
        <v>2186</v>
      </c>
      <c r="M2974" t="s">
        <v>10564</v>
      </c>
      <c r="N2974" t="s">
        <v>254</v>
      </c>
      <c r="O2974" t="s">
        <v>568</v>
      </c>
    </row>
    <row r="2975" spans="1:15" x14ac:dyDescent="0.3">
      <c r="A2975" t="s">
        <v>2831</v>
      </c>
      <c r="B2975" t="s">
        <v>2831</v>
      </c>
      <c r="C2975" t="s">
        <v>5834</v>
      </c>
      <c r="D2975" s="47" t="s">
        <v>5622</v>
      </c>
      <c r="E2975" s="47">
        <v>42650.691971377317</v>
      </c>
      <c r="F2975" s="48">
        <v>6.333333333333333</v>
      </c>
      <c r="G2975" s="49">
        <v>132289</v>
      </c>
      <c r="H2975" t="s">
        <v>238</v>
      </c>
      <c r="I2975">
        <v>0</v>
      </c>
      <c r="J2975">
        <v>0</v>
      </c>
      <c r="K2975" t="s">
        <v>246</v>
      </c>
      <c r="L2975" t="s">
        <v>2186</v>
      </c>
      <c r="M2975" t="s">
        <v>5835</v>
      </c>
      <c r="N2975" t="s">
        <v>254</v>
      </c>
      <c r="O2975" t="s">
        <v>568</v>
      </c>
    </row>
    <row r="2976" spans="1:15" x14ac:dyDescent="0.3">
      <c r="A2976" t="s">
        <v>2831</v>
      </c>
      <c r="B2976" t="s">
        <v>2831</v>
      </c>
      <c r="C2976" t="s">
        <v>5938</v>
      </c>
      <c r="D2976" s="47" t="s">
        <v>5751</v>
      </c>
      <c r="E2976" s="47">
        <v>42646.688754594907</v>
      </c>
      <c r="F2976" s="48">
        <v>6.333333333333333</v>
      </c>
      <c r="G2976" s="49">
        <v>154125</v>
      </c>
      <c r="H2976" t="s">
        <v>249</v>
      </c>
      <c r="I2976">
        <v>0</v>
      </c>
      <c r="J2976">
        <v>0</v>
      </c>
      <c r="K2976" t="s">
        <v>242</v>
      </c>
      <c r="L2976" t="s">
        <v>2186</v>
      </c>
      <c r="M2976" t="s">
        <v>5939</v>
      </c>
      <c r="N2976" t="s">
        <v>254</v>
      </c>
      <c r="O2976" t="s">
        <v>568</v>
      </c>
    </row>
    <row r="2977" spans="1:15" x14ac:dyDescent="0.3">
      <c r="A2977" t="s">
        <v>2831</v>
      </c>
      <c r="B2977" t="s">
        <v>2831</v>
      </c>
      <c r="C2977" t="s">
        <v>6168</v>
      </c>
      <c r="D2977" s="47" t="s">
        <v>6087</v>
      </c>
      <c r="E2977" s="47">
        <v>42671.710742743053</v>
      </c>
      <c r="F2977" s="48">
        <v>6.333333333333333</v>
      </c>
      <c r="G2977" s="49">
        <v>16185</v>
      </c>
      <c r="H2977" t="s">
        <v>238</v>
      </c>
      <c r="I2977">
        <v>0</v>
      </c>
      <c r="J2977">
        <v>0</v>
      </c>
      <c r="K2977" t="s">
        <v>242</v>
      </c>
      <c r="L2977" t="s">
        <v>2160</v>
      </c>
      <c r="M2977" t="s">
        <v>2925</v>
      </c>
      <c r="N2977" t="s">
        <v>254</v>
      </c>
      <c r="O2977" t="s">
        <v>568</v>
      </c>
    </row>
    <row r="2978" spans="1:15" x14ac:dyDescent="0.3">
      <c r="A2978" t="s">
        <v>2831</v>
      </c>
      <c r="B2978" t="s">
        <v>2831</v>
      </c>
      <c r="C2978" t="s">
        <v>6367</v>
      </c>
      <c r="D2978" s="47" t="s">
        <v>5503</v>
      </c>
      <c r="E2978" s="47">
        <v>42654.393677280095</v>
      </c>
      <c r="F2978" s="48">
        <v>6.333333333333333</v>
      </c>
      <c r="G2978" s="49">
        <v>73986</v>
      </c>
      <c r="H2978" t="s">
        <v>249</v>
      </c>
      <c r="I2978">
        <v>0</v>
      </c>
      <c r="J2978">
        <v>0</v>
      </c>
      <c r="K2978" t="s">
        <v>241</v>
      </c>
      <c r="L2978" t="s">
        <v>2186</v>
      </c>
      <c r="M2978" t="s">
        <v>6368</v>
      </c>
      <c r="N2978" t="s">
        <v>254</v>
      </c>
      <c r="O2978" t="s">
        <v>568</v>
      </c>
    </row>
    <row r="2979" spans="1:15" x14ac:dyDescent="0.3">
      <c r="A2979" t="s">
        <v>2831</v>
      </c>
      <c r="B2979" t="s">
        <v>2831</v>
      </c>
      <c r="C2979" t="s">
        <v>2932</v>
      </c>
      <c r="D2979" s="47" t="s">
        <v>2933</v>
      </c>
      <c r="E2979" s="47">
        <v>42664.693820983797</v>
      </c>
      <c r="F2979" s="48">
        <v>6.333333333333333</v>
      </c>
      <c r="G2979" s="49">
        <v>95069</v>
      </c>
      <c r="H2979" t="s">
        <v>238</v>
      </c>
      <c r="I2979">
        <v>0</v>
      </c>
      <c r="J2979">
        <v>0</v>
      </c>
      <c r="K2979" t="s">
        <v>242</v>
      </c>
      <c r="L2979" t="s">
        <v>2160</v>
      </c>
      <c r="M2979" t="s">
        <v>2925</v>
      </c>
      <c r="N2979" t="s">
        <v>254</v>
      </c>
      <c r="O2979" t="s">
        <v>568</v>
      </c>
    </row>
    <row r="2980" spans="1:15" x14ac:dyDescent="0.3">
      <c r="A2980" t="s">
        <v>2831</v>
      </c>
      <c r="B2980" t="s">
        <v>2831</v>
      </c>
      <c r="C2980" t="s">
        <v>7724</v>
      </c>
      <c r="D2980" s="47" t="s">
        <v>5667</v>
      </c>
      <c r="E2980" s="47">
        <v>42649.711053472223</v>
      </c>
      <c r="F2980" s="48">
        <v>6.333333333333333</v>
      </c>
      <c r="G2980" s="49">
        <v>180186</v>
      </c>
      <c r="H2980" t="s">
        <v>249</v>
      </c>
      <c r="I2980">
        <v>0</v>
      </c>
      <c r="J2980">
        <v>0</v>
      </c>
      <c r="K2980" t="s">
        <v>241</v>
      </c>
      <c r="L2980" t="s">
        <v>2186</v>
      </c>
      <c r="M2980" t="s">
        <v>7725</v>
      </c>
      <c r="N2980" t="s">
        <v>254</v>
      </c>
      <c r="O2980" t="s">
        <v>568</v>
      </c>
    </row>
    <row r="2981" spans="1:15" x14ac:dyDescent="0.3">
      <c r="A2981" t="s">
        <v>2831</v>
      </c>
      <c r="B2981" t="s">
        <v>2831</v>
      </c>
      <c r="C2981" t="s">
        <v>7726</v>
      </c>
      <c r="D2981" s="47" t="s">
        <v>5701</v>
      </c>
      <c r="E2981" s="47">
        <v>42648.726964583337</v>
      </c>
      <c r="F2981" s="48">
        <v>6.333333333333333</v>
      </c>
      <c r="G2981" s="49">
        <v>109214</v>
      </c>
      <c r="H2981" t="s">
        <v>249</v>
      </c>
      <c r="I2981">
        <v>0</v>
      </c>
      <c r="J2981">
        <v>0</v>
      </c>
      <c r="K2981" t="s">
        <v>242</v>
      </c>
      <c r="L2981" t="s">
        <v>2186</v>
      </c>
      <c r="M2981" t="s">
        <v>7727</v>
      </c>
      <c r="N2981" t="s">
        <v>254</v>
      </c>
      <c r="O2981" t="s">
        <v>568</v>
      </c>
    </row>
    <row r="2982" spans="1:15" x14ac:dyDescent="0.3">
      <c r="A2982" t="s">
        <v>2831</v>
      </c>
      <c r="B2982" t="s">
        <v>2831</v>
      </c>
      <c r="C2982" t="s">
        <v>7893</v>
      </c>
      <c r="D2982" s="47" t="s">
        <v>5810</v>
      </c>
      <c r="E2982" s="47">
        <v>42644.506547303237</v>
      </c>
      <c r="F2982" s="48">
        <v>6.333333333333333</v>
      </c>
      <c r="G2982" s="49">
        <v>266082</v>
      </c>
      <c r="H2982" t="s">
        <v>238</v>
      </c>
      <c r="I2982">
        <v>0</v>
      </c>
      <c r="J2982">
        <v>0</v>
      </c>
      <c r="K2982" t="s">
        <v>242</v>
      </c>
      <c r="L2982" t="s">
        <v>2186</v>
      </c>
      <c r="M2982" t="s">
        <v>7894</v>
      </c>
      <c r="N2982" t="s">
        <v>254</v>
      </c>
      <c r="O2982" t="s">
        <v>568</v>
      </c>
    </row>
    <row r="2983" spans="1:15" x14ac:dyDescent="0.3">
      <c r="A2983" t="s">
        <v>2831</v>
      </c>
      <c r="B2983" t="s">
        <v>2831</v>
      </c>
      <c r="C2983" t="s">
        <v>7907</v>
      </c>
      <c r="D2983" s="47" t="s">
        <v>5667</v>
      </c>
      <c r="E2983" s="47">
        <v>42657.703085381945</v>
      </c>
      <c r="F2983" s="48">
        <v>6.333333333333333</v>
      </c>
      <c r="G2983" s="49">
        <v>60316</v>
      </c>
      <c r="H2983" t="s">
        <v>238</v>
      </c>
      <c r="I2983">
        <v>0</v>
      </c>
      <c r="J2983">
        <v>0</v>
      </c>
      <c r="K2983" t="s">
        <v>242</v>
      </c>
      <c r="L2983" t="s">
        <v>2186</v>
      </c>
      <c r="M2983" t="s">
        <v>7908</v>
      </c>
      <c r="N2983" t="s">
        <v>254</v>
      </c>
      <c r="O2983" t="s">
        <v>568</v>
      </c>
    </row>
    <row r="2984" spans="1:15" x14ac:dyDescent="0.3">
      <c r="A2984" t="s">
        <v>2831</v>
      </c>
      <c r="B2984" t="s">
        <v>2831</v>
      </c>
      <c r="C2984" t="s">
        <v>3202</v>
      </c>
      <c r="D2984" s="47" t="s">
        <v>2938</v>
      </c>
      <c r="E2984" s="47">
        <v>42667.709296030094</v>
      </c>
      <c r="F2984" s="48">
        <v>6.333333333333333</v>
      </c>
      <c r="G2984" s="49">
        <v>31063</v>
      </c>
      <c r="H2984" t="s">
        <v>238</v>
      </c>
      <c r="I2984">
        <v>0</v>
      </c>
      <c r="J2984">
        <v>0</v>
      </c>
      <c r="K2984" t="s">
        <v>246</v>
      </c>
      <c r="L2984" t="s">
        <v>2160</v>
      </c>
      <c r="M2984" t="s">
        <v>2925</v>
      </c>
      <c r="N2984" t="s">
        <v>254</v>
      </c>
      <c r="O2984" t="s">
        <v>568</v>
      </c>
    </row>
    <row r="2985" spans="1:15" x14ac:dyDescent="0.3">
      <c r="A2985" t="s">
        <v>2831</v>
      </c>
      <c r="B2985" t="s">
        <v>2831</v>
      </c>
      <c r="C2985" t="s">
        <v>8163</v>
      </c>
      <c r="D2985" s="47" t="s">
        <v>5645</v>
      </c>
      <c r="E2985" s="47">
        <v>42663.732842210651</v>
      </c>
      <c r="F2985" s="48">
        <v>6.333333333333333</v>
      </c>
      <c r="G2985" s="49">
        <v>122911</v>
      </c>
      <c r="H2985" t="s">
        <v>238</v>
      </c>
      <c r="I2985">
        <v>0</v>
      </c>
      <c r="J2985">
        <v>0</v>
      </c>
      <c r="K2985" t="s">
        <v>242</v>
      </c>
      <c r="L2985" t="s">
        <v>2186</v>
      </c>
      <c r="M2985" t="s">
        <v>8164</v>
      </c>
      <c r="N2985" t="s">
        <v>254</v>
      </c>
      <c r="O2985" t="s">
        <v>568</v>
      </c>
    </row>
    <row r="2986" spans="1:15" x14ac:dyDescent="0.3">
      <c r="A2986" t="s">
        <v>2831</v>
      </c>
      <c r="B2986" t="s">
        <v>2831</v>
      </c>
      <c r="C2986" t="s">
        <v>2985</v>
      </c>
      <c r="D2986" s="47" t="s">
        <v>2935</v>
      </c>
      <c r="E2986" s="47">
        <v>42674.795059918979</v>
      </c>
      <c r="F2986" s="48">
        <v>6.333333333333333</v>
      </c>
      <c r="G2986" s="49">
        <v>103330</v>
      </c>
      <c r="H2986" t="s">
        <v>249</v>
      </c>
      <c r="I2986">
        <v>0</v>
      </c>
      <c r="J2986">
        <v>0</v>
      </c>
      <c r="K2986" t="s">
        <v>241</v>
      </c>
      <c r="L2986" t="s">
        <v>2160</v>
      </c>
      <c r="M2986" t="s">
        <v>2936</v>
      </c>
      <c r="N2986" t="s">
        <v>254</v>
      </c>
      <c r="O2986" t="s">
        <v>568</v>
      </c>
    </row>
    <row r="2987" spans="1:15" x14ac:dyDescent="0.3">
      <c r="A2987" t="s">
        <v>2831</v>
      </c>
      <c r="B2987" t="s">
        <v>2831</v>
      </c>
      <c r="C2987" t="s">
        <v>4615</v>
      </c>
      <c r="D2987" s="47" t="s">
        <v>4383</v>
      </c>
      <c r="E2987" s="47">
        <v>42668.691849502313</v>
      </c>
      <c r="F2987" s="48">
        <v>6.333333333333333</v>
      </c>
      <c r="G2987" s="49">
        <v>29872</v>
      </c>
      <c r="H2987" t="s">
        <v>238</v>
      </c>
      <c r="I2987">
        <v>0</v>
      </c>
      <c r="J2987">
        <v>0</v>
      </c>
      <c r="K2987" t="s">
        <v>236</v>
      </c>
      <c r="L2987" t="s">
        <v>2186</v>
      </c>
      <c r="M2987" t="s">
        <v>4616</v>
      </c>
      <c r="N2987" t="s">
        <v>254</v>
      </c>
      <c r="O2987" t="s">
        <v>568</v>
      </c>
    </row>
    <row r="2988" spans="1:15" x14ac:dyDescent="0.3">
      <c r="A2988" t="s">
        <v>2831</v>
      </c>
      <c r="B2988" t="s">
        <v>2831</v>
      </c>
      <c r="C2988" t="s">
        <v>8470</v>
      </c>
      <c r="D2988" s="47" t="s">
        <v>5731</v>
      </c>
      <c r="E2988" s="47">
        <v>42657.700081099538</v>
      </c>
      <c r="F2988" s="48">
        <v>6.333333333333333</v>
      </c>
      <c r="G2988" s="49">
        <v>103570</v>
      </c>
      <c r="H2988" t="s">
        <v>238</v>
      </c>
      <c r="I2988">
        <v>0</v>
      </c>
      <c r="J2988">
        <v>0</v>
      </c>
      <c r="K2988" t="s">
        <v>242</v>
      </c>
      <c r="L2988" t="s">
        <v>2186</v>
      </c>
      <c r="M2988" t="s">
        <v>8471</v>
      </c>
      <c r="N2988" t="s">
        <v>254</v>
      </c>
      <c r="O2988" t="s">
        <v>568</v>
      </c>
    </row>
    <row r="2989" spans="1:15" x14ac:dyDescent="0.3">
      <c r="A2989" t="s">
        <v>2831</v>
      </c>
      <c r="B2989" t="s">
        <v>2831</v>
      </c>
      <c r="C2989" t="s">
        <v>8646</v>
      </c>
      <c r="D2989" s="47" t="s">
        <v>5645</v>
      </c>
      <c r="E2989" s="47">
        <v>42655.71516334491</v>
      </c>
      <c r="F2989" s="48">
        <v>6.333333333333333</v>
      </c>
      <c r="G2989" s="49">
        <v>97720</v>
      </c>
      <c r="H2989" t="s">
        <v>238</v>
      </c>
      <c r="I2989">
        <v>0</v>
      </c>
      <c r="J2989">
        <v>0</v>
      </c>
      <c r="K2989" t="s">
        <v>242</v>
      </c>
      <c r="L2989" t="s">
        <v>2186</v>
      </c>
      <c r="M2989" t="s">
        <v>8647</v>
      </c>
      <c r="N2989" t="s">
        <v>254</v>
      </c>
      <c r="O2989" t="s">
        <v>568</v>
      </c>
    </row>
    <row r="2990" spans="1:15" x14ac:dyDescent="0.3">
      <c r="A2990" t="s">
        <v>2831</v>
      </c>
      <c r="B2990" t="s">
        <v>2831</v>
      </c>
      <c r="C2990" t="s">
        <v>8903</v>
      </c>
      <c r="D2990" s="47" t="s">
        <v>5708</v>
      </c>
      <c r="E2990" s="47">
        <v>42651.499373148145</v>
      </c>
      <c r="F2990" s="48">
        <v>6.333333333333333</v>
      </c>
      <c r="G2990" s="49">
        <v>113163</v>
      </c>
      <c r="H2990" t="s">
        <v>238</v>
      </c>
      <c r="I2990">
        <v>0</v>
      </c>
      <c r="J2990">
        <v>0</v>
      </c>
      <c r="K2990" t="s">
        <v>242</v>
      </c>
      <c r="L2990" t="s">
        <v>2186</v>
      </c>
      <c r="M2990" t="s">
        <v>8904</v>
      </c>
      <c r="N2990" t="s">
        <v>254</v>
      </c>
      <c r="O2990" t="s">
        <v>568</v>
      </c>
    </row>
    <row r="2991" spans="1:15" x14ac:dyDescent="0.3">
      <c r="A2991" t="s">
        <v>2831</v>
      </c>
      <c r="B2991" t="s">
        <v>2831</v>
      </c>
      <c r="C2991" t="s">
        <v>8959</v>
      </c>
      <c r="D2991" s="47" t="s">
        <v>5896</v>
      </c>
      <c r="E2991" s="47">
        <v>42667.715758831022</v>
      </c>
      <c r="F2991" s="48">
        <v>6.333333333333333</v>
      </c>
      <c r="G2991" s="49">
        <v>43897</v>
      </c>
      <c r="H2991" t="s">
        <v>238</v>
      </c>
      <c r="I2991">
        <v>0</v>
      </c>
      <c r="J2991">
        <v>0</v>
      </c>
      <c r="K2991" t="s">
        <v>246</v>
      </c>
      <c r="L2991" t="s">
        <v>2186</v>
      </c>
      <c r="M2991" t="s">
        <v>8960</v>
      </c>
      <c r="N2991" t="s">
        <v>254</v>
      </c>
      <c r="O2991" t="s">
        <v>568</v>
      </c>
    </row>
    <row r="2992" spans="1:15" x14ac:dyDescent="0.3">
      <c r="A2992" t="s">
        <v>2831</v>
      </c>
      <c r="B2992" t="s">
        <v>2831</v>
      </c>
      <c r="C2992" t="s">
        <v>9030</v>
      </c>
      <c r="D2992" s="47" t="s">
        <v>5797</v>
      </c>
      <c r="E2992" s="47">
        <v>42674.799565775465</v>
      </c>
      <c r="F2992" s="48">
        <v>6.333333333333333</v>
      </c>
      <c r="G2992" s="49">
        <v>122028</v>
      </c>
      <c r="H2992" t="s">
        <v>249</v>
      </c>
      <c r="I2992">
        <v>0</v>
      </c>
      <c r="J2992">
        <v>0</v>
      </c>
      <c r="K2992" t="s">
        <v>242</v>
      </c>
      <c r="L2992" t="s">
        <v>2186</v>
      </c>
      <c r="M2992" t="s">
        <v>9031</v>
      </c>
      <c r="N2992" t="s">
        <v>254</v>
      </c>
      <c r="O2992" t="s">
        <v>568</v>
      </c>
    </row>
    <row r="2993" spans="1:15" x14ac:dyDescent="0.3">
      <c r="A2993" t="s">
        <v>2831</v>
      </c>
      <c r="B2993" t="s">
        <v>2831</v>
      </c>
      <c r="C2993" t="s">
        <v>9084</v>
      </c>
      <c r="D2993" s="47" t="s">
        <v>5645</v>
      </c>
      <c r="E2993" s="47">
        <v>42653.709343437498</v>
      </c>
      <c r="F2993" s="48">
        <v>6.333333333333333</v>
      </c>
      <c r="G2993" s="49">
        <v>59445</v>
      </c>
      <c r="H2993" t="s">
        <v>249</v>
      </c>
      <c r="I2993">
        <v>0</v>
      </c>
      <c r="J2993">
        <v>0</v>
      </c>
      <c r="K2993" t="s">
        <v>242</v>
      </c>
      <c r="L2993" t="s">
        <v>2186</v>
      </c>
      <c r="M2993" t="s">
        <v>9085</v>
      </c>
      <c r="N2993" t="s">
        <v>254</v>
      </c>
      <c r="O2993" t="s">
        <v>568</v>
      </c>
    </row>
    <row r="2994" spans="1:15" x14ac:dyDescent="0.3">
      <c r="A2994" t="s">
        <v>2831</v>
      </c>
      <c r="B2994" t="s">
        <v>2831</v>
      </c>
      <c r="C2994" t="s">
        <v>9333</v>
      </c>
      <c r="D2994" s="47" t="s">
        <v>6302</v>
      </c>
      <c r="E2994" s="47">
        <v>42657.702241979168</v>
      </c>
      <c r="F2994" s="48">
        <v>6.333333333333333</v>
      </c>
      <c r="G2994" s="49">
        <v>75735</v>
      </c>
      <c r="H2994" t="s">
        <v>238</v>
      </c>
      <c r="I2994">
        <v>0</v>
      </c>
      <c r="J2994">
        <v>0</v>
      </c>
      <c r="K2994" t="s">
        <v>242</v>
      </c>
      <c r="L2994" t="s">
        <v>2186</v>
      </c>
      <c r="M2994" t="s">
        <v>9334</v>
      </c>
      <c r="N2994" t="s">
        <v>254</v>
      </c>
      <c r="O2994" t="s">
        <v>568</v>
      </c>
    </row>
    <row r="2995" spans="1:15" x14ac:dyDescent="0.3">
      <c r="A2995" t="s">
        <v>2831</v>
      </c>
      <c r="B2995" t="s">
        <v>2831</v>
      </c>
      <c r="C2995" t="s">
        <v>9555</v>
      </c>
      <c r="D2995" s="47" t="s">
        <v>5492</v>
      </c>
      <c r="E2995" s="47">
        <v>42661.716160567128</v>
      </c>
      <c r="F2995" s="48">
        <v>6.333333333333333</v>
      </c>
      <c r="G2995" s="49">
        <v>65197</v>
      </c>
      <c r="H2995" t="s">
        <v>238</v>
      </c>
      <c r="I2995">
        <v>0</v>
      </c>
      <c r="J2995">
        <v>0</v>
      </c>
      <c r="K2995" t="s">
        <v>236</v>
      </c>
      <c r="L2995" t="s">
        <v>2160</v>
      </c>
      <c r="M2995" t="s">
        <v>9556</v>
      </c>
      <c r="N2995" t="s">
        <v>254</v>
      </c>
      <c r="O2995" t="s">
        <v>568</v>
      </c>
    </row>
    <row r="2996" spans="1:15" x14ac:dyDescent="0.3">
      <c r="A2996" t="s">
        <v>2831</v>
      </c>
      <c r="B2996" t="s">
        <v>2831</v>
      </c>
      <c r="C2996" t="s">
        <v>9829</v>
      </c>
      <c r="D2996" s="47" t="s">
        <v>5566</v>
      </c>
      <c r="E2996" s="47">
        <v>42647.681489965275</v>
      </c>
      <c r="F2996" s="48">
        <v>6.333333333333333</v>
      </c>
      <c r="G2996" s="49">
        <v>31058</v>
      </c>
      <c r="H2996" t="s">
        <v>238</v>
      </c>
      <c r="I2996">
        <v>0</v>
      </c>
      <c r="J2996">
        <v>0</v>
      </c>
      <c r="K2996" t="s">
        <v>246</v>
      </c>
      <c r="L2996" t="s">
        <v>2186</v>
      </c>
      <c r="M2996" t="s">
        <v>9830</v>
      </c>
      <c r="N2996" t="s">
        <v>254</v>
      </c>
      <c r="O2996" t="s">
        <v>568</v>
      </c>
    </row>
    <row r="2997" spans="1:15" x14ac:dyDescent="0.3">
      <c r="A2997" t="s">
        <v>2831</v>
      </c>
      <c r="B2997" t="s">
        <v>2831</v>
      </c>
      <c r="C2997" t="s">
        <v>3664</v>
      </c>
      <c r="D2997" s="47" t="s">
        <v>3395</v>
      </c>
      <c r="E2997" s="47">
        <v>42670.737637696759</v>
      </c>
      <c r="F2997" s="48">
        <v>6.333333333333333</v>
      </c>
      <c r="G2997" s="49">
        <v>69710</v>
      </c>
      <c r="H2997" t="s">
        <v>249</v>
      </c>
      <c r="I2997">
        <v>0</v>
      </c>
      <c r="J2997">
        <v>0</v>
      </c>
      <c r="K2997" t="s">
        <v>246</v>
      </c>
      <c r="L2997" t="s">
        <v>1535</v>
      </c>
      <c r="M2997" t="s">
        <v>1535</v>
      </c>
      <c r="N2997" t="s">
        <v>254</v>
      </c>
      <c r="O2997" t="s">
        <v>568</v>
      </c>
    </row>
    <row r="2998" spans="1:15" x14ac:dyDescent="0.3">
      <c r="A2998" t="s">
        <v>2831</v>
      </c>
      <c r="B2998" t="s">
        <v>2831</v>
      </c>
      <c r="C2998" t="s">
        <v>3337</v>
      </c>
      <c r="D2998" s="47" t="s">
        <v>2977</v>
      </c>
      <c r="E2998" s="47">
        <v>42648.728729432871</v>
      </c>
      <c r="F2998" s="48">
        <v>6.333333333333333</v>
      </c>
      <c r="G2998" s="49">
        <v>137191</v>
      </c>
      <c r="H2998" t="s">
        <v>238</v>
      </c>
      <c r="I2998">
        <v>0</v>
      </c>
      <c r="J2998">
        <v>0</v>
      </c>
      <c r="K2998" t="s">
        <v>242</v>
      </c>
      <c r="L2998" t="s">
        <v>2160</v>
      </c>
      <c r="M2998" t="s">
        <v>2925</v>
      </c>
      <c r="N2998" t="s">
        <v>254</v>
      </c>
      <c r="O2998" t="s">
        <v>568</v>
      </c>
    </row>
    <row r="2999" spans="1:15" x14ac:dyDescent="0.3">
      <c r="A2999" t="s">
        <v>2831</v>
      </c>
      <c r="B2999" t="s">
        <v>2831</v>
      </c>
      <c r="C2999" t="s">
        <v>10451</v>
      </c>
      <c r="D2999" s="47" t="s">
        <v>5563</v>
      </c>
      <c r="E2999" s="47">
        <v>42661.710253819445</v>
      </c>
      <c r="F2999" s="48">
        <v>6.333333333333333</v>
      </c>
      <c r="G2999" s="49">
        <v>82195</v>
      </c>
      <c r="H2999" t="s">
        <v>238</v>
      </c>
      <c r="I2999">
        <v>0</v>
      </c>
      <c r="J2999">
        <v>0</v>
      </c>
      <c r="K2999" t="s">
        <v>241</v>
      </c>
      <c r="L2999" t="s">
        <v>2186</v>
      </c>
      <c r="M2999" t="s">
        <v>10452</v>
      </c>
      <c r="N2999" t="s">
        <v>254</v>
      </c>
      <c r="O2999" t="s">
        <v>568</v>
      </c>
    </row>
    <row r="3000" spans="1:15" x14ac:dyDescent="0.3">
      <c r="A3000" t="s">
        <v>2831</v>
      </c>
      <c r="B3000" t="s">
        <v>2831</v>
      </c>
      <c r="C3000" t="s">
        <v>4418</v>
      </c>
      <c r="D3000" s="47" t="s">
        <v>4413</v>
      </c>
      <c r="E3000" s="47">
        <v>42669.674399305557</v>
      </c>
      <c r="F3000" s="48">
        <v>6.333333333333333</v>
      </c>
      <c r="G3000" s="49">
        <v>97921</v>
      </c>
      <c r="H3000" t="s">
        <v>238</v>
      </c>
      <c r="I3000">
        <v>0</v>
      </c>
      <c r="J3000">
        <v>0</v>
      </c>
      <c r="K3000" t="s">
        <v>246</v>
      </c>
      <c r="L3000" t="s">
        <v>2173</v>
      </c>
      <c r="M3000" t="s">
        <v>4419</v>
      </c>
      <c r="N3000" t="s">
        <v>254</v>
      </c>
      <c r="O3000" t="s">
        <v>568</v>
      </c>
    </row>
    <row r="3001" spans="1:15" x14ac:dyDescent="0.3">
      <c r="A3001" t="s">
        <v>2831</v>
      </c>
      <c r="B3001" t="s">
        <v>2831</v>
      </c>
      <c r="C3001" t="s">
        <v>10654</v>
      </c>
      <c r="D3001" s="47" t="s">
        <v>6425</v>
      </c>
      <c r="E3001" s="47">
        <v>42646.712869641204</v>
      </c>
      <c r="F3001" s="48">
        <v>6.333333333333333</v>
      </c>
      <c r="G3001" s="49">
        <v>173252</v>
      </c>
      <c r="H3001" t="s">
        <v>238</v>
      </c>
      <c r="I3001">
        <v>0</v>
      </c>
      <c r="J3001">
        <v>0</v>
      </c>
      <c r="K3001" t="s">
        <v>242</v>
      </c>
      <c r="L3001" t="s">
        <v>2186</v>
      </c>
      <c r="M3001" t="s">
        <v>10655</v>
      </c>
      <c r="N3001" t="s">
        <v>254</v>
      </c>
      <c r="O3001" t="s">
        <v>568</v>
      </c>
    </row>
    <row r="3002" spans="1:15" x14ac:dyDescent="0.3">
      <c r="A3002" t="s">
        <v>2831</v>
      </c>
      <c r="B3002" t="s">
        <v>2831</v>
      </c>
      <c r="C3002" t="s">
        <v>10676</v>
      </c>
      <c r="D3002" s="47" t="s">
        <v>7001</v>
      </c>
      <c r="E3002" s="47">
        <v>42668.714403472222</v>
      </c>
      <c r="F3002" s="48">
        <v>6.333333333333333</v>
      </c>
      <c r="G3002" s="49">
        <v>120283</v>
      </c>
      <c r="H3002" t="s">
        <v>238</v>
      </c>
      <c r="I3002">
        <v>0</v>
      </c>
      <c r="J3002">
        <v>0</v>
      </c>
      <c r="K3002" t="s">
        <v>246</v>
      </c>
      <c r="L3002" t="s">
        <v>2186</v>
      </c>
      <c r="M3002" t="s">
        <v>10677</v>
      </c>
      <c r="N3002" t="s">
        <v>254</v>
      </c>
      <c r="O3002" t="s">
        <v>568</v>
      </c>
    </row>
    <row r="3003" spans="1:15" x14ac:dyDescent="0.3">
      <c r="A3003" t="s">
        <v>2831</v>
      </c>
      <c r="B3003" t="s">
        <v>2831</v>
      </c>
      <c r="C3003" t="s">
        <v>6162</v>
      </c>
      <c r="D3003" s="47" t="s">
        <v>5519</v>
      </c>
      <c r="E3003" s="47">
        <v>42642.711113738427</v>
      </c>
      <c r="F3003" s="48">
        <v>6.416666666666667</v>
      </c>
      <c r="G3003" s="49">
        <v>135697</v>
      </c>
      <c r="H3003" t="s">
        <v>238</v>
      </c>
      <c r="I3003">
        <v>0</v>
      </c>
      <c r="J3003">
        <v>0</v>
      </c>
      <c r="K3003" t="s">
        <v>241</v>
      </c>
      <c r="L3003" t="s">
        <v>2186</v>
      </c>
      <c r="M3003" t="s">
        <v>6163</v>
      </c>
      <c r="N3003" t="s">
        <v>254</v>
      </c>
      <c r="O3003" t="s">
        <v>568</v>
      </c>
    </row>
    <row r="3004" spans="1:15" x14ac:dyDescent="0.3">
      <c r="A3004" t="s">
        <v>2831</v>
      </c>
      <c r="B3004" t="s">
        <v>2831</v>
      </c>
      <c r="C3004" t="s">
        <v>6321</v>
      </c>
      <c r="D3004" s="47" t="s">
        <v>5810</v>
      </c>
      <c r="E3004" s="47">
        <v>42640.73545104167</v>
      </c>
      <c r="F3004" s="48">
        <v>6.416666666666667</v>
      </c>
      <c r="G3004" s="49">
        <v>166825</v>
      </c>
      <c r="H3004" t="s">
        <v>238</v>
      </c>
      <c r="I3004">
        <v>0</v>
      </c>
      <c r="J3004">
        <v>0</v>
      </c>
      <c r="K3004" t="s">
        <v>242</v>
      </c>
      <c r="L3004" t="s">
        <v>2186</v>
      </c>
      <c r="M3004" t="s">
        <v>6322</v>
      </c>
      <c r="N3004" t="s">
        <v>254</v>
      </c>
      <c r="O3004" t="s">
        <v>568</v>
      </c>
    </row>
    <row r="3005" spans="1:15" x14ac:dyDescent="0.3">
      <c r="A3005" t="s">
        <v>2831</v>
      </c>
      <c r="B3005" t="s">
        <v>2831</v>
      </c>
      <c r="C3005" t="s">
        <v>3104</v>
      </c>
      <c r="D3005" s="47" t="s">
        <v>2935</v>
      </c>
      <c r="E3005" s="47">
        <v>42634.706756944448</v>
      </c>
      <c r="F3005" s="48">
        <v>6.416666666666667</v>
      </c>
      <c r="G3005" s="49">
        <v>100070</v>
      </c>
      <c r="H3005" t="s">
        <v>249</v>
      </c>
      <c r="I3005">
        <v>0</v>
      </c>
      <c r="J3005">
        <v>0</v>
      </c>
      <c r="K3005" t="s">
        <v>241</v>
      </c>
      <c r="L3005" t="s">
        <v>2160</v>
      </c>
      <c r="M3005" t="s">
        <v>2925</v>
      </c>
      <c r="N3005" t="s">
        <v>254</v>
      </c>
      <c r="O3005" t="s">
        <v>568</v>
      </c>
    </row>
    <row r="3006" spans="1:15" x14ac:dyDescent="0.3">
      <c r="A3006" t="s">
        <v>2831</v>
      </c>
      <c r="B3006" t="s">
        <v>2831</v>
      </c>
      <c r="C3006" t="s">
        <v>4027</v>
      </c>
      <c r="D3006" s="47" t="s">
        <v>3635</v>
      </c>
      <c r="E3006" s="47">
        <v>42642.71072693287</v>
      </c>
      <c r="F3006" s="48">
        <v>6.416666666666667</v>
      </c>
      <c r="G3006" s="49">
        <v>104997</v>
      </c>
      <c r="H3006" t="s">
        <v>238</v>
      </c>
      <c r="I3006">
        <v>0</v>
      </c>
      <c r="J3006">
        <v>0</v>
      </c>
      <c r="K3006" t="s">
        <v>241</v>
      </c>
      <c r="L3006" t="s">
        <v>2186</v>
      </c>
      <c r="M3006" t="s">
        <v>4028</v>
      </c>
      <c r="N3006" t="s">
        <v>254</v>
      </c>
      <c r="O3006" t="s">
        <v>568</v>
      </c>
    </row>
    <row r="3007" spans="1:15" x14ac:dyDescent="0.3">
      <c r="A3007" t="s">
        <v>2831</v>
      </c>
      <c r="B3007" t="s">
        <v>2831</v>
      </c>
      <c r="C3007" t="s">
        <v>4085</v>
      </c>
      <c r="D3007" s="47" t="s">
        <v>3411</v>
      </c>
      <c r="E3007" s="47">
        <v>42641.670657719907</v>
      </c>
      <c r="F3007" s="48">
        <v>6.416666666666667</v>
      </c>
      <c r="G3007" s="49">
        <v>150259</v>
      </c>
      <c r="H3007" t="s">
        <v>238</v>
      </c>
      <c r="I3007">
        <v>0</v>
      </c>
      <c r="J3007">
        <v>0</v>
      </c>
      <c r="K3007" t="s">
        <v>239</v>
      </c>
      <c r="L3007" t="s">
        <v>2186</v>
      </c>
      <c r="M3007" t="s">
        <v>4086</v>
      </c>
      <c r="N3007" t="s">
        <v>254</v>
      </c>
      <c r="O3007" t="s">
        <v>568</v>
      </c>
    </row>
    <row r="3008" spans="1:15" x14ac:dyDescent="0.3">
      <c r="A3008" t="s">
        <v>2831</v>
      </c>
      <c r="B3008" t="s">
        <v>2831</v>
      </c>
      <c r="C3008" t="s">
        <v>6955</v>
      </c>
      <c r="D3008" s="47" t="s">
        <v>5639</v>
      </c>
      <c r="E3008" s="47">
        <v>42636.717863113423</v>
      </c>
      <c r="F3008" s="48">
        <v>6.416666666666667</v>
      </c>
      <c r="G3008" s="49">
        <v>104551</v>
      </c>
      <c r="H3008" t="s">
        <v>238</v>
      </c>
      <c r="I3008">
        <v>0</v>
      </c>
      <c r="J3008">
        <v>0</v>
      </c>
      <c r="K3008" t="s">
        <v>236</v>
      </c>
      <c r="L3008" t="s">
        <v>2186</v>
      </c>
      <c r="M3008" t="s">
        <v>6956</v>
      </c>
      <c r="N3008" t="s">
        <v>254</v>
      </c>
      <c r="O3008" t="s">
        <v>568</v>
      </c>
    </row>
    <row r="3009" spans="1:15" x14ac:dyDescent="0.3">
      <c r="A3009" t="s">
        <v>2831</v>
      </c>
      <c r="B3009" t="s">
        <v>2831</v>
      </c>
      <c r="C3009" t="s">
        <v>5252</v>
      </c>
      <c r="D3009" s="47" t="s">
        <v>2655</v>
      </c>
      <c r="E3009" s="47">
        <v>42641.72826570602</v>
      </c>
      <c r="F3009" s="48">
        <v>6.416666666666667</v>
      </c>
      <c r="G3009" s="49">
        <v>32904</v>
      </c>
      <c r="H3009" t="s">
        <v>249</v>
      </c>
      <c r="I3009">
        <v>0</v>
      </c>
      <c r="J3009">
        <v>0</v>
      </c>
      <c r="K3009" t="s">
        <v>236</v>
      </c>
      <c r="L3009" t="s">
        <v>2160</v>
      </c>
      <c r="M3009" t="s">
        <v>5253</v>
      </c>
      <c r="N3009" t="s">
        <v>254</v>
      </c>
      <c r="O3009" t="s">
        <v>568</v>
      </c>
    </row>
    <row r="3010" spans="1:15" x14ac:dyDescent="0.3">
      <c r="A3010" t="s">
        <v>2831</v>
      </c>
      <c r="B3010" t="s">
        <v>2831</v>
      </c>
      <c r="C3010" t="s">
        <v>3086</v>
      </c>
      <c r="D3010" s="47" t="s">
        <v>2931</v>
      </c>
      <c r="E3010" s="47">
        <v>42614.714620682869</v>
      </c>
      <c r="F3010" s="48">
        <v>6.416666666666667</v>
      </c>
      <c r="G3010" s="49">
        <v>113265</v>
      </c>
      <c r="H3010" t="s">
        <v>238</v>
      </c>
      <c r="I3010">
        <v>0</v>
      </c>
      <c r="J3010">
        <v>0</v>
      </c>
      <c r="K3010" t="s">
        <v>241</v>
      </c>
      <c r="L3010" t="s">
        <v>2160</v>
      </c>
      <c r="M3010" t="s">
        <v>2941</v>
      </c>
      <c r="N3010" t="s">
        <v>254</v>
      </c>
      <c r="O3010" t="s">
        <v>568</v>
      </c>
    </row>
    <row r="3011" spans="1:15" x14ac:dyDescent="0.3">
      <c r="A3011" t="s">
        <v>2831</v>
      </c>
      <c r="B3011" t="s">
        <v>2831</v>
      </c>
      <c r="C3011" t="s">
        <v>7430</v>
      </c>
      <c r="D3011" s="47" t="s">
        <v>2472</v>
      </c>
      <c r="E3011" s="47">
        <v>42632.704635682872</v>
      </c>
      <c r="F3011" s="48">
        <v>6.416666666666667</v>
      </c>
      <c r="G3011" s="49">
        <v>44152</v>
      </c>
      <c r="H3011" t="s">
        <v>238</v>
      </c>
      <c r="I3011">
        <v>0</v>
      </c>
      <c r="J3011">
        <v>0</v>
      </c>
      <c r="K3011" t="s">
        <v>242</v>
      </c>
      <c r="L3011" t="s">
        <v>2160</v>
      </c>
      <c r="M3011" t="s">
        <v>7431</v>
      </c>
      <c r="N3011" t="s">
        <v>254</v>
      </c>
      <c r="O3011" t="s">
        <v>568</v>
      </c>
    </row>
    <row r="3012" spans="1:15" x14ac:dyDescent="0.3">
      <c r="A3012" t="s">
        <v>2831</v>
      </c>
      <c r="B3012" t="s">
        <v>2831</v>
      </c>
      <c r="C3012" t="s">
        <v>3679</v>
      </c>
      <c r="D3012" s="47" t="s">
        <v>3401</v>
      </c>
      <c r="E3012" s="47">
        <v>42619.687014664349</v>
      </c>
      <c r="F3012" s="48">
        <v>6.416666666666667</v>
      </c>
      <c r="G3012" s="49">
        <v>149739</v>
      </c>
      <c r="H3012" t="s">
        <v>238</v>
      </c>
      <c r="I3012">
        <v>0</v>
      </c>
      <c r="J3012">
        <v>0</v>
      </c>
      <c r="K3012" t="s">
        <v>242</v>
      </c>
      <c r="L3012" t="s">
        <v>2186</v>
      </c>
      <c r="M3012" t="s">
        <v>3680</v>
      </c>
      <c r="N3012" t="s">
        <v>254</v>
      </c>
      <c r="O3012" t="s">
        <v>568</v>
      </c>
    </row>
    <row r="3013" spans="1:15" x14ac:dyDescent="0.3">
      <c r="A3013" t="s">
        <v>2831</v>
      </c>
      <c r="B3013" t="s">
        <v>2831</v>
      </c>
      <c r="C3013" t="s">
        <v>4528</v>
      </c>
      <c r="D3013" s="47" t="s">
        <v>4375</v>
      </c>
      <c r="E3013" s="47">
        <v>42622.716563888891</v>
      </c>
      <c r="F3013" s="48">
        <v>6.416666666666667</v>
      </c>
      <c r="G3013" s="49">
        <v>52011</v>
      </c>
      <c r="H3013" t="s">
        <v>238</v>
      </c>
      <c r="I3013">
        <v>0</v>
      </c>
      <c r="J3013">
        <v>0</v>
      </c>
      <c r="K3013" t="s">
        <v>246</v>
      </c>
      <c r="L3013" t="s">
        <v>2160</v>
      </c>
      <c r="M3013" t="s">
        <v>2936</v>
      </c>
      <c r="N3013" t="s">
        <v>254</v>
      </c>
      <c r="O3013" t="s">
        <v>568</v>
      </c>
    </row>
    <row r="3014" spans="1:15" x14ac:dyDescent="0.3">
      <c r="A3014" t="s">
        <v>2831</v>
      </c>
      <c r="B3014" t="s">
        <v>2831</v>
      </c>
      <c r="C3014" t="s">
        <v>7479</v>
      </c>
      <c r="D3014" s="47" t="s">
        <v>5527</v>
      </c>
      <c r="E3014" s="47">
        <v>42641.670979363429</v>
      </c>
      <c r="F3014" s="48">
        <v>6.416666666666667</v>
      </c>
      <c r="G3014" s="49">
        <v>127512</v>
      </c>
      <c r="H3014" t="s">
        <v>238</v>
      </c>
      <c r="I3014">
        <v>0</v>
      </c>
      <c r="J3014">
        <v>0</v>
      </c>
      <c r="K3014" t="s">
        <v>241</v>
      </c>
      <c r="L3014" t="s">
        <v>2186</v>
      </c>
      <c r="M3014" t="s">
        <v>7480</v>
      </c>
      <c r="N3014" t="s">
        <v>254</v>
      </c>
      <c r="O3014" t="s">
        <v>568</v>
      </c>
    </row>
    <row r="3015" spans="1:15" x14ac:dyDescent="0.3">
      <c r="A3015" t="s">
        <v>2831</v>
      </c>
      <c r="B3015" t="s">
        <v>2831</v>
      </c>
      <c r="C3015" t="s">
        <v>7532</v>
      </c>
      <c r="D3015" s="47" t="s">
        <v>6361</v>
      </c>
      <c r="E3015" s="47">
        <v>42614.714861261571</v>
      </c>
      <c r="F3015" s="48">
        <v>6.416666666666667</v>
      </c>
      <c r="G3015" s="49">
        <v>225598</v>
      </c>
      <c r="H3015" t="s">
        <v>238</v>
      </c>
      <c r="I3015">
        <v>0</v>
      </c>
      <c r="J3015">
        <v>0</v>
      </c>
      <c r="K3015" t="s">
        <v>242</v>
      </c>
      <c r="L3015" t="s">
        <v>2186</v>
      </c>
      <c r="M3015" t="s">
        <v>7533</v>
      </c>
      <c r="N3015" t="s">
        <v>254</v>
      </c>
      <c r="O3015" t="s">
        <v>568</v>
      </c>
    </row>
    <row r="3016" spans="1:15" x14ac:dyDescent="0.3">
      <c r="A3016" t="s">
        <v>2831</v>
      </c>
      <c r="B3016" t="s">
        <v>2831</v>
      </c>
      <c r="C3016" t="s">
        <v>7878</v>
      </c>
      <c r="D3016" s="47" t="s">
        <v>5538</v>
      </c>
      <c r="E3016" s="47">
        <v>42635.709799884258</v>
      </c>
      <c r="F3016" s="48">
        <v>6.416666666666667</v>
      </c>
      <c r="G3016" s="49">
        <v>100464</v>
      </c>
      <c r="H3016" t="s">
        <v>238</v>
      </c>
      <c r="I3016">
        <v>0</v>
      </c>
      <c r="J3016">
        <v>0</v>
      </c>
      <c r="K3016" t="s">
        <v>242</v>
      </c>
      <c r="L3016" t="s">
        <v>2160</v>
      </c>
      <c r="M3016" t="s">
        <v>2925</v>
      </c>
      <c r="N3016" t="s">
        <v>254</v>
      </c>
      <c r="O3016" t="s">
        <v>568</v>
      </c>
    </row>
    <row r="3017" spans="1:15" x14ac:dyDescent="0.3">
      <c r="A3017" t="s">
        <v>2831</v>
      </c>
      <c r="B3017" t="s">
        <v>2831</v>
      </c>
      <c r="C3017" t="s">
        <v>7897</v>
      </c>
      <c r="D3017" s="47" t="s">
        <v>2662</v>
      </c>
      <c r="E3017" s="47">
        <v>42639.722083368055</v>
      </c>
      <c r="F3017" s="48">
        <v>6.416666666666667</v>
      </c>
      <c r="G3017" s="49">
        <v>141720</v>
      </c>
      <c r="H3017" t="s">
        <v>238</v>
      </c>
      <c r="I3017">
        <v>0</v>
      </c>
      <c r="J3017">
        <v>0</v>
      </c>
      <c r="K3017" t="s">
        <v>236</v>
      </c>
      <c r="L3017" t="s">
        <v>2160</v>
      </c>
      <c r="M3017" t="s">
        <v>7898</v>
      </c>
      <c r="N3017" t="s">
        <v>254</v>
      </c>
      <c r="O3017" t="s">
        <v>568</v>
      </c>
    </row>
    <row r="3018" spans="1:15" x14ac:dyDescent="0.3">
      <c r="A3018" t="s">
        <v>2831</v>
      </c>
      <c r="B3018" t="s">
        <v>2831</v>
      </c>
      <c r="C3018" t="s">
        <v>4954</v>
      </c>
      <c r="D3018" s="47" t="s">
        <v>2687</v>
      </c>
      <c r="E3018" s="47">
        <v>42640.47116508102</v>
      </c>
      <c r="F3018" s="48">
        <v>6.416666666666667</v>
      </c>
      <c r="G3018" s="49">
        <v>90169</v>
      </c>
      <c r="H3018" t="s">
        <v>249</v>
      </c>
      <c r="I3018">
        <v>0</v>
      </c>
      <c r="J3018">
        <v>0</v>
      </c>
      <c r="K3018" t="s">
        <v>246</v>
      </c>
      <c r="L3018" t="s">
        <v>2160</v>
      </c>
      <c r="M3018" t="s">
        <v>4955</v>
      </c>
      <c r="N3018" t="s">
        <v>254</v>
      </c>
      <c r="O3018" t="s">
        <v>568</v>
      </c>
    </row>
    <row r="3019" spans="1:15" x14ac:dyDescent="0.3">
      <c r="A3019" t="s">
        <v>2831</v>
      </c>
      <c r="B3019" t="s">
        <v>2831</v>
      </c>
      <c r="C3019" t="s">
        <v>3203</v>
      </c>
      <c r="D3019" s="47" t="s">
        <v>2943</v>
      </c>
      <c r="E3019" s="47">
        <v>42615.700565358798</v>
      </c>
      <c r="F3019" s="48">
        <v>6.416666666666667</v>
      </c>
      <c r="G3019" s="49">
        <v>84606</v>
      </c>
      <c r="H3019" t="s">
        <v>238</v>
      </c>
      <c r="I3019">
        <v>0</v>
      </c>
      <c r="J3019">
        <v>0</v>
      </c>
      <c r="K3019" t="s">
        <v>246</v>
      </c>
      <c r="L3019" t="s">
        <v>2160</v>
      </c>
      <c r="M3019" t="s">
        <v>2941</v>
      </c>
      <c r="N3019" t="s">
        <v>254</v>
      </c>
      <c r="O3019" t="s">
        <v>568</v>
      </c>
    </row>
    <row r="3020" spans="1:15" x14ac:dyDescent="0.3">
      <c r="A3020" t="s">
        <v>2831</v>
      </c>
      <c r="B3020" t="s">
        <v>2831</v>
      </c>
      <c r="C3020" t="s">
        <v>3215</v>
      </c>
      <c r="D3020" s="47" t="s">
        <v>2935</v>
      </c>
      <c r="E3020" s="47">
        <v>42634.712963229169</v>
      </c>
      <c r="F3020" s="48">
        <v>6.416666666666667</v>
      </c>
      <c r="G3020" s="49">
        <v>135625</v>
      </c>
      <c r="H3020" t="s">
        <v>238</v>
      </c>
      <c r="I3020">
        <v>0</v>
      </c>
      <c r="J3020">
        <v>0</v>
      </c>
      <c r="K3020" t="s">
        <v>246</v>
      </c>
      <c r="L3020" t="s">
        <v>2160</v>
      </c>
      <c r="M3020" t="s">
        <v>2925</v>
      </c>
      <c r="N3020" t="s">
        <v>254</v>
      </c>
      <c r="O3020" t="s">
        <v>568</v>
      </c>
    </row>
    <row r="3021" spans="1:15" x14ac:dyDescent="0.3">
      <c r="A3021" t="s">
        <v>2831</v>
      </c>
      <c r="B3021" t="s">
        <v>2831</v>
      </c>
      <c r="C3021" t="s">
        <v>8295</v>
      </c>
      <c r="D3021" s="47" t="s">
        <v>4343</v>
      </c>
      <c r="E3021" s="47">
        <v>42633.710271446762</v>
      </c>
      <c r="F3021" s="48">
        <v>6.416666666666667</v>
      </c>
      <c r="G3021" s="49">
        <v>313772</v>
      </c>
      <c r="H3021" t="s">
        <v>249</v>
      </c>
      <c r="I3021">
        <v>0</v>
      </c>
      <c r="J3021">
        <v>0</v>
      </c>
      <c r="K3021" t="s">
        <v>236</v>
      </c>
      <c r="L3021" t="s">
        <v>2173</v>
      </c>
      <c r="M3021" t="s">
        <v>8296</v>
      </c>
      <c r="N3021" t="s">
        <v>254</v>
      </c>
      <c r="O3021" t="s">
        <v>568</v>
      </c>
    </row>
    <row r="3022" spans="1:15" x14ac:dyDescent="0.3">
      <c r="A3022" t="s">
        <v>2831</v>
      </c>
      <c r="B3022" t="s">
        <v>2831</v>
      </c>
      <c r="C3022" t="s">
        <v>8591</v>
      </c>
      <c r="D3022" s="47" t="s">
        <v>2694</v>
      </c>
      <c r="E3022" s="47">
        <v>42630.474238113427</v>
      </c>
      <c r="F3022" s="48">
        <v>6.416666666666667</v>
      </c>
      <c r="G3022" s="49">
        <v>79693</v>
      </c>
      <c r="H3022" t="s">
        <v>238</v>
      </c>
      <c r="I3022">
        <v>0</v>
      </c>
      <c r="J3022">
        <v>0</v>
      </c>
      <c r="K3022" t="s">
        <v>242</v>
      </c>
      <c r="L3022" t="s">
        <v>2160</v>
      </c>
      <c r="M3022" t="s">
        <v>8592</v>
      </c>
      <c r="N3022" t="s">
        <v>254</v>
      </c>
      <c r="O3022" t="s">
        <v>568</v>
      </c>
    </row>
    <row r="3023" spans="1:15" x14ac:dyDescent="0.3">
      <c r="A3023" t="s">
        <v>2831</v>
      </c>
      <c r="B3023" t="s">
        <v>2831</v>
      </c>
      <c r="C3023" t="s">
        <v>4690</v>
      </c>
      <c r="D3023" s="47" t="s">
        <v>4582</v>
      </c>
      <c r="E3023" s="47">
        <v>42640.731874386576</v>
      </c>
      <c r="F3023" s="48">
        <v>6.416666666666667</v>
      </c>
      <c r="G3023" s="49">
        <v>114370</v>
      </c>
      <c r="H3023" t="s">
        <v>238</v>
      </c>
      <c r="I3023">
        <v>0</v>
      </c>
      <c r="J3023">
        <v>0</v>
      </c>
      <c r="K3023" t="s">
        <v>242</v>
      </c>
      <c r="L3023" t="s">
        <v>2160</v>
      </c>
      <c r="M3023" t="s">
        <v>4692</v>
      </c>
      <c r="N3023" t="s">
        <v>254</v>
      </c>
      <c r="O3023" t="s">
        <v>568</v>
      </c>
    </row>
    <row r="3024" spans="1:15" x14ac:dyDescent="0.3">
      <c r="A3024" t="s">
        <v>2831</v>
      </c>
      <c r="B3024" t="s">
        <v>2831</v>
      </c>
      <c r="C3024" t="s">
        <v>8856</v>
      </c>
      <c r="D3024" s="47" t="s">
        <v>2706</v>
      </c>
      <c r="E3024" s="47">
        <v>42643.676183877316</v>
      </c>
      <c r="F3024" s="48">
        <v>6.416666666666667</v>
      </c>
      <c r="G3024" s="49">
        <v>331343</v>
      </c>
      <c r="H3024" t="s">
        <v>249</v>
      </c>
      <c r="I3024">
        <v>0</v>
      </c>
      <c r="J3024">
        <v>0</v>
      </c>
      <c r="K3024" t="s">
        <v>246</v>
      </c>
      <c r="L3024" t="s">
        <v>2176</v>
      </c>
      <c r="M3024" t="s">
        <v>8857</v>
      </c>
      <c r="N3024" t="s">
        <v>254</v>
      </c>
      <c r="O3024" t="s">
        <v>568</v>
      </c>
    </row>
    <row r="3025" spans="1:15" x14ac:dyDescent="0.3">
      <c r="A3025" t="s">
        <v>2831</v>
      </c>
      <c r="B3025" t="s">
        <v>2831</v>
      </c>
      <c r="C3025" t="s">
        <v>9125</v>
      </c>
      <c r="D3025" s="47" t="s">
        <v>2494</v>
      </c>
      <c r="E3025" s="47">
        <v>42643.823579282405</v>
      </c>
      <c r="F3025" s="48">
        <v>6.416666666666667</v>
      </c>
      <c r="G3025" s="49">
        <v>58252</v>
      </c>
      <c r="H3025" t="s">
        <v>238</v>
      </c>
      <c r="I3025">
        <v>0</v>
      </c>
      <c r="J3025">
        <v>0</v>
      </c>
      <c r="K3025" t="s">
        <v>241</v>
      </c>
      <c r="L3025" t="s">
        <v>2160</v>
      </c>
      <c r="M3025" t="s">
        <v>9126</v>
      </c>
      <c r="N3025" t="s">
        <v>254</v>
      </c>
      <c r="O3025" t="s">
        <v>568</v>
      </c>
    </row>
    <row r="3026" spans="1:15" x14ac:dyDescent="0.3">
      <c r="A3026" t="s">
        <v>2831</v>
      </c>
      <c r="B3026" t="s">
        <v>2831</v>
      </c>
      <c r="C3026" t="s">
        <v>9923</v>
      </c>
      <c r="D3026" s="47" t="s">
        <v>6698</v>
      </c>
      <c r="E3026" s="47">
        <v>42643.747670370372</v>
      </c>
      <c r="F3026" s="48">
        <v>6.416666666666667</v>
      </c>
      <c r="G3026" s="49">
        <v>135000</v>
      </c>
      <c r="H3026" t="s">
        <v>249</v>
      </c>
      <c r="I3026">
        <v>0</v>
      </c>
      <c r="J3026">
        <v>0</v>
      </c>
      <c r="K3026" t="s">
        <v>246</v>
      </c>
      <c r="L3026" t="s">
        <v>1535</v>
      </c>
      <c r="M3026" t="s">
        <v>1535</v>
      </c>
      <c r="N3026" t="s">
        <v>254</v>
      </c>
      <c r="O3026" t="s">
        <v>568</v>
      </c>
    </row>
    <row r="3027" spans="1:15" x14ac:dyDescent="0.3">
      <c r="A3027" t="s">
        <v>2831</v>
      </c>
      <c r="B3027" t="s">
        <v>2831</v>
      </c>
      <c r="C3027" t="s">
        <v>3746</v>
      </c>
      <c r="D3027" s="47" t="s">
        <v>3453</v>
      </c>
      <c r="E3027" s="47">
        <v>42637.502910914351</v>
      </c>
      <c r="F3027" s="48">
        <v>6.416666666666667</v>
      </c>
      <c r="G3027" s="49">
        <v>73898</v>
      </c>
      <c r="H3027" t="s">
        <v>238</v>
      </c>
      <c r="I3027">
        <v>0</v>
      </c>
      <c r="J3027">
        <v>0</v>
      </c>
      <c r="K3027" t="s">
        <v>246</v>
      </c>
      <c r="L3027" t="s">
        <v>2186</v>
      </c>
      <c r="M3027" t="s">
        <v>3747</v>
      </c>
      <c r="N3027" t="s">
        <v>254</v>
      </c>
      <c r="O3027" t="s">
        <v>568</v>
      </c>
    </row>
    <row r="3028" spans="1:15" x14ac:dyDescent="0.3">
      <c r="A3028" t="s">
        <v>2831</v>
      </c>
      <c r="B3028" t="s">
        <v>2831</v>
      </c>
      <c r="C3028" t="s">
        <v>10358</v>
      </c>
      <c r="D3028" s="47" t="s">
        <v>6479</v>
      </c>
      <c r="E3028" s="47">
        <v>42616.502132291665</v>
      </c>
      <c r="F3028" s="48">
        <v>6.416666666666667</v>
      </c>
      <c r="G3028" s="49">
        <v>112361</v>
      </c>
      <c r="H3028" t="s">
        <v>238</v>
      </c>
      <c r="I3028">
        <v>0</v>
      </c>
      <c r="J3028">
        <v>0</v>
      </c>
      <c r="K3028" t="s">
        <v>242</v>
      </c>
      <c r="L3028" t="s">
        <v>2186</v>
      </c>
      <c r="M3028" t="s">
        <v>10359</v>
      </c>
      <c r="N3028" t="s">
        <v>254</v>
      </c>
      <c r="O3028" t="s">
        <v>568</v>
      </c>
    </row>
    <row r="3029" spans="1:15" x14ac:dyDescent="0.3">
      <c r="A3029" t="s">
        <v>2831</v>
      </c>
      <c r="B3029" t="s">
        <v>2831</v>
      </c>
      <c r="C3029" t="s">
        <v>5123</v>
      </c>
      <c r="D3029" s="47" t="s">
        <v>2625</v>
      </c>
      <c r="E3029" s="47">
        <v>42620.660310763888</v>
      </c>
      <c r="F3029" s="48">
        <v>6.416666666666667</v>
      </c>
      <c r="G3029" s="49">
        <v>58532</v>
      </c>
      <c r="H3029" t="s">
        <v>238</v>
      </c>
      <c r="I3029">
        <v>0</v>
      </c>
      <c r="J3029">
        <v>0</v>
      </c>
      <c r="K3029" t="s">
        <v>236</v>
      </c>
      <c r="L3029" t="s">
        <v>2160</v>
      </c>
      <c r="M3029" t="s">
        <v>5124</v>
      </c>
      <c r="N3029" t="s">
        <v>254</v>
      </c>
      <c r="O3029" t="s">
        <v>568</v>
      </c>
    </row>
    <row r="3030" spans="1:15" x14ac:dyDescent="0.3">
      <c r="A3030" t="s">
        <v>2831</v>
      </c>
      <c r="B3030" t="s">
        <v>2831</v>
      </c>
      <c r="C3030" t="s">
        <v>4460</v>
      </c>
      <c r="D3030" s="47" t="s">
        <v>4375</v>
      </c>
      <c r="E3030" s="47">
        <v>42618.656445914348</v>
      </c>
      <c r="F3030" s="48">
        <v>6.416666666666667</v>
      </c>
      <c r="G3030" s="49">
        <v>167141</v>
      </c>
      <c r="H3030" t="s">
        <v>238</v>
      </c>
      <c r="I3030">
        <v>0</v>
      </c>
      <c r="J3030">
        <v>0</v>
      </c>
      <c r="K3030" t="s">
        <v>242</v>
      </c>
      <c r="L3030" t="s">
        <v>2160</v>
      </c>
      <c r="M3030" t="s">
        <v>4332</v>
      </c>
      <c r="N3030" t="s">
        <v>254</v>
      </c>
      <c r="O3030" t="s">
        <v>568</v>
      </c>
    </row>
    <row r="3031" spans="1:15" x14ac:dyDescent="0.3">
      <c r="A3031" t="s">
        <v>2831</v>
      </c>
      <c r="B3031" t="s">
        <v>2831</v>
      </c>
      <c r="C3031" t="s">
        <v>5786</v>
      </c>
      <c r="D3031" s="47" t="s">
        <v>5708</v>
      </c>
      <c r="E3031" s="47">
        <v>42612.676114780093</v>
      </c>
      <c r="F3031" s="48">
        <v>6.5</v>
      </c>
      <c r="G3031" s="49">
        <v>188718</v>
      </c>
      <c r="H3031" t="s">
        <v>238</v>
      </c>
      <c r="I3031">
        <v>0</v>
      </c>
      <c r="J3031">
        <v>0</v>
      </c>
      <c r="K3031" t="s">
        <v>246</v>
      </c>
      <c r="L3031" t="s">
        <v>2186</v>
      </c>
      <c r="M3031" t="s">
        <v>5787</v>
      </c>
      <c r="N3031" t="s">
        <v>254</v>
      </c>
      <c r="O3031" t="s">
        <v>568</v>
      </c>
    </row>
    <row r="3032" spans="1:15" x14ac:dyDescent="0.3">
      <c r="A3032" t="s">
        <v>2831</v>
      </c>
      <c r="B3032" t="s">
        <v>2831</v>
      </c>
      <c r="C3032" t="s">
        <v>5013</v>
      </c>
      <c r="D3032" s="47" t="s">
        <v>2640</v>
      </c>
      <c r="E3032" s="47">
        <v>42599.710688692132</v>
      </c>
      <c r="F3032" s="48">
        <v>6.5</v>
      </c>
      <c r="G3032" s="49">
        <v>95890</v>
      </c>
      <c r="H3032" t="s">
        <v>238</v>
      </c>
      <c r="I3032">
        <v>0</v>
      </c>
      <c r="J3032">
        <v>0</v>
      </c>
      <c r="K3032" t="s">
        <v>241</v>
      </c>
      <c r="L3032" t="s">
        <v>2173</v>
      </c>
      <c r="M3032" t="s">
        <v>5014</v>
      </c>
      <c r="N3032" t="s">
        <v>254</v>
      </c>
      <c r="O3032" t="s">
        <v>568</v>
      </c>
    </row>
    <row r="3033" spans="1:15" x14ac:dyDescent="0.3">
      <c r="A3033" t="s">
        <v>2831</v>
      </c>
      <c r="B3033" t="s">
        <v>2831</v>
      </c>
      <c r="C3033" t="s">
        <v>5986</v>
      </c>
      <c r="D3033" s="47" t="s">
        <v>5738</v>
      </c>
      <c r="E3033" s="47">
        <v>42611.443575810183</v>
      </c>
      <c r="F3033" s="48">
        <v>6.5</v>
      </c>
      <c r="G3033" s="49">
        <v>116343</v>
      </c>
      <c r="H3033" t="s">
        <v>249</v>
      </c>
      <c r="I3033">
        <v>0</v>
      </c>
      <c r="J3033">
        <v>0</v>
      </c>
      <c r="K3033" t="s">
        <v>246</v>
      </c>
      <c r="L3033" t="s">
        <v>2186</v>
      </c>
      <c r="M3033" t="s">
        <v>5987</v>
      </c>
      <c r="N3033" t="s">
        <v>254</v>
      </c>
      <c r="O3033" t="s">
        <v>568</v>
      </c>
    </row>
    <row r="3034" spans="1:15" x14ac:dyDescent="0.3">
      <c r="A3034" t="s">
        <v>2831</v>
      </c>
      <c r="B3034" t="s">
        <v>2831</v>
      </c>
      <c r="C3034" t="s">
        <v>6521</v>
      </c>
      <c r="D3034" s="47" t="s">
        <v>6080</v>
      </c>
      <c r="E3034" s="47">
        <v>42611.723168090277</v>
      </c>
      <c r="F3034" s="48">
        <v>6.5</v>
      </c>
      <c r="G3034" s="49">
        <v>110622</v>
      </c>
      <c r="H3034" t="s">
        <v>238</v>
      </c>
      <c r="I3034">
        <v>0</v>
      </c>
      <c r="J3034">
        <v>0</v>
      </c>
      <c r="K3034" t="s">
        <v>246</v>
      </c>
      <c r="L3034" t="s">
        <v>2186</v>
      </c>
      <c r="M3034" t="s">
        <v>6522</v>
      </c>
      <c r="N3034" t="s">
        <v>254</v>
      </c>
      <c r="O3034" t="s">
        <v>568</v>
      </c>
    </row>
    <row r="3035" spans="1:15" x14ac:dyDescent="0.3">
      <c r="A3035" t="s">
        <v>2831</v>
      </c>
      <c r="B3035" t="s">
        <v>2831</v>
      </c>
      <c r="C3035" t="s">
        <v>6933</v>
      </c>
      <c r="D3035" s="47" t="s">
        <v>2693</v>
      </c>
      <c r="E3035" s="47">
        <v>42599.722056516206</v>
      </c>
      <c r="F3035" s="48">
        <v>6.5</v>
      </c>
      <c r="G3035" s="49">
        <v>152994</v>
      </c>
      <c r="H3035" t="s">
        <v>249</v>
      </c>
      <c r="I3035">
        <v>0</v>
      </c>
      <c r="J3035">
        <v>0</v>
      </c>
      <c r="K3035" t="s">
        <v>246</v>
      </c>
      <c r="L3035" t="s">
        <v>2160</v>
      </c>
      <c r="M3035" t="s">
        <v>6934</v>
      </c>
      <c r="N3035" t="s">
        <v>254</v>
      </c>
      <c r="O3035" t="s">
        <v>568</v>
      </c>
    </row>
    <row r="3036" spans="1:15" x14ac:dyDescent="0.3">
      <c r="A3036" t="s">
        <v>2831</v>
      </c>
      <c r="B3036" t="s">
        <v>2831</v>
      </c>
      <c r="C3036" t="s">
        <v>7039</v>
      </c>
      <c r="D3036" s="47" t="s">
        <v>6575</v>
      </c>
      <c r="E3036" s="47">
        <v>42608.70250162037</v>
      </c>
      <c r="F3036" s="48">
        <v>6.5</v>
      </c>
      <c r="G3036" s="49">
        <v>92512</v>
      </c>
      <c r="H3036" t="s">
        <v>238</v>
      </c>
      <c r="I3036">
        <v>0</v>
      </c>
      <c r="J3036">
        <v>0</v>
      </c>
      <c r="K3036" t="s">
        <v>242</v>
      </c>
      <c r="L3036" t="s">
        <v>2186</v>
      </c>
      <c r="M3036" t="s">
        <v>7040</v>
      </c>
      <c r="N3036" t="s">
        <v>254</v>
      </c>
      <c r="O3036" t="s">
        <v>568</v>
      </c>
    </row>
    <row r="3037" spans="1:15" x14ac:dyDescent="0.3">
      <c r="A3037" t="s">
        <v>2831</v>
      </c>
      <c r="B3037" t="s">
        <v>2831</v>
      </c>
      <c r="C3037" t="s">
        <v>7190</v>
      </c>
      <c r="D3037" s="47" t="s">
        <v>6394</v>
      </c>
      <c r="E3037" s="47">
        <v>42583.735636770834</v>
      </c>
      <c r="F3037" s="48">
        <v>6.5</v>
      </c>
      <c r="G3037" s="49">
        <v>95069</v>
      </c>
      <c r="H3037" t="s">
        <v>238</v>
      </c>
      <c r="I3037">
        <v>0</v>
      </c>
      <c r="J3037">
        <v>0</v>
      </c>
      <c r="K3037" t="s">
        <v>239</v>
      </c>
      <c r="L3037" t="s">
        <v>2186</v>
      </c>
      <c r="M3037" t="s">
        <v>7191</v>
      </c>
      <c r="N3037" t="s">
        <v>254</v>
      </c>
      <c r="O3037" t="s">
        <v>568</v>
      </c>
    </row>
    <row r="3038" spans="1:15" x14ac:dyDescent="0.3">
      <c r="A3038" t="s">
        <v>2831</v>
      </c>
      <c r="B3038" t="s">
        <v>2831</v>
      </c>
      <c r="C3038" t="s">
        <v>3142</v>
      </c>
      <c r="D3038" s="47" t="s">
        <v>2938</v>
      </c>
      <c r="E3038" s="47">
        <v>42606.729530983794</v>
      </c>
      <c r="F3038" s="48">
        <v>6.5</v>
      </c>
      <c r="G3038" s="49">
        <v>91836</v>
      </c>
      <c r="H3038" t="s">
        <v>249</v>
      </c>
      <c r="I3038">
        <v>0</v>
      </c>
      <c r="J3038">
        <v>0</v>
      </c>
      <c r="K3038" t="s">
        <v>241</v>
      </c>
      <c r="L3038" t="s">
        <v>2160</v>
      </c>
      <c r="M3038" t="s">
        <v>2925</v>
      </c>
      <c r="N3038" t="s">
        <v>254</v>
      </c>
      <c r="O3038" t="s">
        <v>568</v>
      </c>
    </row>
    <row r="3039" spans="1:15" x14ac:dyDescent="0.3">
      <c r="A3039" t="s">
        <v>2831</v>
      </c>
      <c r="B3039" t="s">
        <v>2831</v>
      </c>
      <c r="C3039" t="s">
        <v>7868</v>
      </c>
      <c r="D3039" s="47" t="s">
        <v>6588</v>
      </c>
      <c r="E3039" s="47">
        <v>42606.657368749999</v>
      </c>
      <c r="F3039" s="48">
        <v>6.5</v>
      </c>
      <c r="G3039" s="49">
        <v>136402</v>
      </c>
      <c r="H3039" t="s">
        <v>238</v>
      </c>
      <c r="I3039">
        <v>0</v>
      </c>
      <c r="J3039">
        <v>0</v>
      </c>
      <c r="K3039" t="s">
        <v>241</v>
      </c>
      <c r="L3039" t="s">
        <v>2186</v>
      </c>
      <c r="M3039" t="s">
        <v>7869</v>
      </c>
      <c r="N3039" t="s">
        <v>254</v>
      </c>
      <c r="O3039" t="s">
        <v>568</v>
      </c>
    </row>
    <row r="3040" spans="1:15" x14ac:dyDescent="0.3">
      <c r="A3040" t="s">
        <v>2831</v>
      </c>
      <c r="B3040" t="s">
        <v>2831</v>
      </c>
      <c r="C3040" t="s">
        <v>8155</v>
      </c>
      <c r="D3040" s="47" t="s">
        <v>5556</v>
      </c>
      <c r="E3040" s="47">
        <v>42604.645540937498</v>
      </c>
      <c r="F3040" s="48">
        <v>6.5</v>
      </c>
      <c r="G3040" s="49">
        <v>112102</v>
      </c>
      <c r="H3040" t="s">
        <v>249</v>
      </c>
      <c r="I3040">
        <v>0</v>
      </c>
      <c r="J3040">
        <v>0</v>
      </c>
      <c r="K3040" t="s">
        <v>241</v>
      </c>
      <c r="L3040" t="s">
        <v>2186</v>
      </c>
      <c r="M3040" t="s">
        <v>8156</v>
      </c>
      <c r="N3040" t="s">
        <v>254</v>
      </c>
      <c r="O3040" t="s">
        <v>568</v>
      </c>
    </row>
    <row r="3041" spans="1:15" x14ac:dyDescent="0.3">
      <c r="A3041" t="s">
        <v>2831</v>
      </c>
      <c r="B3041" t="s">
        <v>2831</v>
      </c>
      <c r="C3041" t="s">
        <v>4036</v>
      </c>
      <c r="D3041" s="47" t="s">
        <v>3392</v>
      </c>
      <c r="E3041" s="47">
        <v>42601.697757719907</v>
      </c>
      <c r="F3041" s="48">
        <v>6.5</v>
      </c>
      <c r="G3041" s="49">
        <v>131802</v>
      </c>
      <c r="H3041" t="s">
        <v>238</v>
      </c>
      <c r="I3041">
        <v>0</v>
      </c>
      <c r="J3041">
        <v>0</v>
      </c>
      <c r="K3041" t="s">
        <v>246</v>
      </c>
      <c r="L3041" t="s">
        <v>2186</v>
      </c>
      <c r="M3041" t="s">
        <v>4037</v>
      </c>
      <c r="N3041" t="s">
        <v>254</v>
      </c>
      <c r="O3041" t="s">
        <v>568</v>
      </c>
    </row>
    <row r="3042" spans="1:15" x14ac:dyDescent="0.3">
      <c r="A3042" t="s">
        <v>2831</v>
      </c>
      <c r="B3042" t="s">
        <v>2831</v>
      </c>
      <c r="C3042" t="s">
        <v>4038</v>
      </c>
      <c r="D3042" s="47" t="s">
        <v>3395</v>
      </c>
      <c r="E3042" s="47">
        <v>42613.766741006948</v>
      </c>
      <c r="F3042" s="48">
        <v>6.5</v>
      </c>
      <c r="G3042" s="49">
        <v>90019</v>
      </c>
      <c r="H3042" t="s">
        <v>249</v>
      </c>
      <c r="I3042">
        <v>0</v>
      </c>
      <c r="J3042">
        <v>0</v>
      </c>
      <c r="K3042" t="s">
        <v>241</v>
      </c>
      <c r="L3042" t="s">
        <v>2186</v>
      </c>
      <c r="M3042" t="s">
        <v>4039</v>
      </c>
      <c r="N3042" t="s">
        <v>254</v>
      </c>
      <c r="O3042" t="s">
        <v>568</v>
      </c>
    </row>
    <row r="3043" spans="1:15" x14ac:dyDescent="0.3">
      <c r="A3043" t="s">
        <v>2831</v>
      </c>
      <c r="B3043" t="s">
        <v>2831</v>
      </c>
      <c r="C3043" t="s">
        <v>8270</v>
      </c>
      <c r="D3043" s="47" t="s">
        <v>2649</v>
      </c>
      <c r="E3043" s="47">
        <v>42597.52409042824</v>
      </c>
      <c r="F3043" s="48">
        <v>6.5</v>
      </c>
      <c r="G3043" s="49">
        <v>139601</v>
      </c>
      <c r="H3043" t="s">
        <v>249</v>
      </c>
      <c r="I3043">
        <v>0</v>
      </c>
      <c r="J3043">
        <v>0</v>
      </c>
      <c r="K3043" t="s">
        <v>236</v>
      </c>
      <c r="L3043" t="s">
        <v>2160</v>
      </c>
      <c r="M3043" t="s">
        <v>8271</v>
      </c>
      <c r="N3043" t="s">
        <v>254</v>
      </c>
      <c r="O3043" t="s">
        <v>568</v>
      </c>
    </row>
    <row r="3044" spans="1:15" x14ac:dyDescent="0.3">
      <c r="A3044" t="s">
        <v>2831</v>
      </c>
      <c r="B3044" t="s">
        <v>2831</v>
      </c>
      <c r="C3044" t="s">
        <v>4855</v>
      </c>
      <c r="D3044" s="47" t="s">
        <v>2640</v>
      </c>
      <c r="E3044" s="47">
        <v>42594.697932372685</v>
      </c>
      <c r="F3044" s="48">
        <v>6.5</v>
      </c>
      <c r="G3044" s="49">
        <v>70564</v>
      </c>
      <c r="H3044" t="s">
        <v>238</v>
      </c>
      <c r="I3044">
        <v>0</v>
      </c>
      <c r="J3044">
        <v>0</v>
      </c>
      <c r="K3044" t="s">
        <v>246</v>
      </c>
      <c r="L3044" t="s">
        <v>2160</v>
      </c>
      <c r="M3044" t="s">
        <v>4856</v>
      </c>
      <c r="N3044" t="s">
        <v>254</v>
      </c>
      <c r="O3044" t="s">
        <v>568</v>
      </c>
    </row>
    <row r="3045" spans="1:15" x14ac:dyDescent="0.3">
      <c r="A3045" t="s">
        <v>2831</v>
      </c>
      <c r="B3045" t="s">
        <v>2831</v>
      </c>
      <c r="C3045" t="s">
        <v>4744</v>
      </c>
      <c r="D3045" s="47" t="s">
        <v>2682</v>
      </c>
      <c r="E3045" s="47">
        <v>42609.521045057867</v>
      </c>
      <c r="F3045" s="48">
        <v>6.5</v>
      </c>
      <c r="G3045" s="49">
        <v>227764</v>
      </c>
      <c r="H3045" t="s">
        <v>238</v>
      </c>
      <c r="I3045">
        <v>0</v>
      </c>
      <c r="J3045">
        <v>0</v>
      </c>
      <c r="K3045" t="s">
        <v>241</v>
      </c>
      <c r="L3045" t="s">
        <v>2160</v>
      </c>
      <c r="M3045" t="s">
        <v>4746</v>
      </c>
      <c r="N3045" t="s">
        <v>254</v>
      </c>
      <c r="O3045" t="s">
        <v>568</v>
      </c>
    </row>
    <row r="3046" spans="1:15" x14ac:dyDescent="0.3">
      <c r="A3046" t="s">
        <v>2831</v>
      </c>
      <c r="B3046" t="s">
        <v>2831</v>
      </c>
      <c r="C3046" t="s">
        <v>8771</v>
      </c>
      <c r="D3046" s="47" t="s">
        <v>6698</v>
      </c>
      <c r="E3046" s="47">
        <v>42613.672602662038</v>
      </c>
      <c r="F3046" s="48">
        <v>6.5</v>
      </c>
      <c r="G3046" s="49">
        <v>263322</v>
      </c>
      <c r="H3046" t="s">
        <v>238</v>
      </c>
      <c r="I3046">
        <v>0</v>
      </c>
      <c r="J3046">
        <v>0</v>
      </c>
      <c r="K3046" t="s">
        <v>246</v>
      </c>
      <c r="L3046" t="s">
        <v>2186</v>
      </c>
      <c r="M3046" t="s">
        <v>8772</v>
      </c>
      <c r="N3046" t="s">
        <v>254</v>
      </c>
      <c r="O3046" t="s">
        <v>568</v>
      </c>
    </row>
    <row r="3047" spans="1:15" x14ac:dyDescent="0.3">
      <c r="A3047" t="s">
        <v>2831</v>
      </c>
      <c r="B3047" t="s">
        <v>2831</v>
      </c>
      <c r="C3047" t="s">
        <v>9038</v>
      </c>
      <c r="D3047" s="47" t="s">
        <v>5486</v>
      </c>
      <c r="E3047" s="47">
        <v>42583.452279247686</v>
      </c>
      <c r="F3047" s="48">
        <v>6.5</v>
      </c>
      <c r="G3047" s="49">
        <v>152653</v>
      </c>
      <c r="H3047" t="s">
        <v>249</v>
      </c>
      <c r="I3047">
        <v>0</v>
      </c>
      <c r="J3047">
        <v>0</v>
      </c>
      <c r="K3047" t="s">
        <v>241</v>
      </c>
      <c r="L3047" t="s">
        <v>2186</v>
      </c>
      <c r="M3047" t="s">
        <v>9039</v>
      </c>
      <c r="N3047" t="s">
        <v>254</v>
      </c>
      <c r="O3047" t="s">
        <v>568</v>
      </c>
    </row>
    <row r="3048" spans="1:15" x14ac:dyDescent="0.3">
      <c r="A3048" t="s">
        <v>2831</v>
      </c>
      <c r="B3048" t="s">
        <v>2831</v>
      </c>
      <c r="C3048" t="s">
        <v>9407</v>
      </c>
      <c r="D3048" s="47" t="s">
        <v>2665</v>
      </c>
      <c r="E3048" s="47">
        <v>42613.686827928243</v>
      </c>
      <c r="F3048" s="48">
        <v>6.5</v>
      </c>
      <c r="G3048" s="49">
        <v>70987</v>
      </c>
      <c r="H3048" t="s">
        <v>238</v>
      </c>
      <c r="I3048">
        <v>0</v>
      </c>
      <c r="J3048">
        <v>0</v>
      </c>
      <c r="K3048" t="s">
        <v>236</v>
      </c>
      <c r="L3048" t="s">
        <v>2160</v>
      </c>
      <c r="M3048" t="s">
        <v>9408</v>
      </c>
      <c r="N3048" t="s">
        <v>254</v>
      </c>
      <c r="O3048" t="s">
        <v>568</v>
      </c>
    </row>
    <row r="3049" spans="1:15" x14ac:dyDescent="0.3">
      <c r="A3049" t="s">
        <v>2831</v>
      </c>
      <c r="B3049" t="s">
        <v>2831</v>
      </c>
      <c r="C3049" t="s">
        <v>9599</v>
      </c>
      <c r="D3049" s="47" t="s">
        <v>5724</v>
      </c>
      <c r="E3049" s="47">
        <v>42587.622976388891</v>
      </c>
      <c r="F3049" s="48">
        <v>6.5</v>
      </c>
      <c r="G3049" s="49">
        <v>42982</v>
      </c>
      <c r="H3049" t="s">
        <v>249</v>
      </c>
      <c r="I3049">
        <v>0</v>
      </c>
      <c r="J3049">
        <v>0</v>
      </c>
      <c r="K3049" t="s">
        <v>242</v>
      </c>
      <c r="L3049" t="s">
        <v>2186</v>
      </c>
      <c r="M3049" t="s">
        <v>9600</v>
      </c>
      <c r="N3049" t="s">
        <v>254</v>
      </c>
      <c r="O3049" t="s">
        <v>568</v>
      </c>
    </row>
    <row r="3050" spans="1:15" x14ac:dyDescent="0.3">
      <c r="A3050" t="s">
        <v>2831</v>
      </c>
      <c r="B3050" t="s">
        <v>2831</v>
      </c>
      <c r="C3050" t="s">
        <v>9875</v>
      </c>
      <c r="D3050" s="47" t="s">
        <v>5724</v>
      </c>
      <c r="E3050" s="47">
        <v>42608.703188888889</v>
      </c>
      <c r="F3050" s="48">
        <v>6.5</v>
      </c>
      <c r="G3050" s="49">
        <v>118206</v>
      </c>
      <c r="H3050" t="s">
        <v>238</v>
      </c>
      <c r="I3050">
        <v>0</v>
      </c>
      <c r="J3050">
        <v>0</v>
      </c>
      <c r="K3050" t="s">
        <v>236</v>
      </c>
      <c r="L3050" t="s">
        <v>2186</v>
      </c>
      <c r="M3050" t="s">
        <v>9876</v>
      </c>
      <c r="N3050" t="s">
        <v>254</v>
      </c>
      <c r="O3050" t="s">
        <v>568</v>
      </c>
    </row>
    <row r="3051" spans="1:15" x14ac:dyDescent="0.3">
      <c r="A3051" t="s">
        <v>2831</v>
      </c>
      <c r="B3051" t="s">
        <v>2831</v>
      </c>
      <c r="C3051" t="s">
        <v>9949</v>
      </c>
      <c r="D3051" s="47" t="s">
        <v>5698</v>
      </c>
      <c r="E3051" s="47">
        <v>42591.710695138892</v>
      </c>
      <c r="F3051" s="48">
        <v>6.5</v>
      </c>
      <c r="G3051" s="49">
        <v>112152</v>
      </c>
      <c r="H3051" t="s">
        <v>249</v>
      </c>
      <c r="I3051">
        <v>0</v>
      </c>
      <c r="J3051">
        <v>0</v>
      </c>
      <c r="K3051" t="s">
        <v>239</v>
      </c>
      <c r="L3051" t="s">
        <v>1535</v>
      </c>
      <c r="M3051" t="s">
        <v>1535</v>
      </c>
      <c r="N3051" t="s">
        <v>254</v>
      </c>
      <c r="O3051" t="s">
        <v>568</v>
      </c>
    </row>
    <row r="3052" spans="1:15" x14ac:dyDescent="0.3">
      <c r="A3052" t="s">
        <v>2831</v>
      </c>
      <c r="B3052" t="s">
        <v>2831</v>
      </c>
      <c r="C3052" t="s">
        <v>10184</v>
      </c>
      <c r="D3052" s="47" t="s">
        <v>2706</v>
      </c>
      <c r="E3052" s="47">
        <v>42585.686112037038</v>
      </c>
      <c r="F3052" s="48">
        <v>6.5</v>
      </c>
      <c r="G3052" s="49">
        <v>160035</v>
      </c>
      <c r="H3052" t="s">
        <v>249</v>
      </c>
      <c r="I3052">
        <v>0</v>
      </c>
      <c r="J3052">
        <v>0</v>
      </c>
      <c r="K3052" t="s">
        <v>239</v>
      </c>
      <c r="L3052" t="s">
        <v>2160</v>
      </c>
      <c r="M3052" t="s">
        <v>10185</v>
      </c>
      <c r="N3052" t="s">
        <v>254</v>
      </c>
      <c r="O3052" t="s">
        <v>568</v>
      </c>
    </row>
    <row r="3053" spans="1:15" x14ac:dyDescent="0.3">
      <c r="A3053" t="s">
        <v>2831</v>
      </c>
      <c r="B3053" t="s">
        <v>2831</v>
      </c>
      <c r="C3053" t="s">
        <v>4982</v>
      </c>
      <c r="D3053" s="47" t="s">
        <v>2623</v>
      </c>
      <c r="E3053" s="47">
        <v>42583.818445798614</v>
      </c>
      <c r="F3053" s="48">
        <v>6.5</v>
      </c>
      <c r="G3053" s="49">
        <v>141707</v>
      </c>
      <c r="H3053" t="s">
        <v>249</v>
      </c>
      <c r="I3053">
        <v>0</v>
      </c>
      <c r="J3053">
        <v>0</v>
      </c>
      <c r="K3053" t="s">
        <v>241</v>
      </c>
      <c r="L3053" t="s">
        <v>2160</v>
      </c>
      <c r="M3053" t="s">
        <v>4983</v>
      </c>
      <c r="N3053" t="s">
        <v>254</v>
      </c>
      <c r="O3053" t="s">
        <v>568</v>
      </c>
    </row>
    <row r="3054" spans="1:15" x14ac:dyDescent="0.3">
      <c r="A3054" t="s">
        <v>2831</v>
      </c>
      <c r="B3054" t="s">
        <v>2831</v>
      </c>
      <c r="C3054" t="s">
        <v>10521</v>
      </c>
      <c r="D3054" s="47" t="s">
        <v>6295</v>
      </c>
      <c r="E3054" s="47">
        <v>42609.499043368058</v>
      </c>
      <c r="F3054" s="48">
        <v>6.5</v>
      </c>
      <c r="G3054" s="49">
        <v>61678</v>
      </c>
      <c r="H3054" t="s">
        <v>238</v>
      </c>
      <c r="I3054">
        <v>0</v>
      </c>
      <c r="J3054">
        <v>0</v>
      </c>
      <c r="K3054" t="s">
        <v>242</v>
      </c>
      <c r="L3054" t="s">
        <v>2186</v>
      </c>
      <c r="M3054" t="s">
        <v>10522</v>
      </c>
      <c r="N3054" t="s">
        <v>254</v>
      </c>
      <c r="O3054" t="s">
        <v>568</v>
      </c>
    </row>
    <row r="3055" spans="1:15" x14ac:dyDescent="0.3">
      <c r="A3055" t="s">
        <v>2831</v>
      </c>
      <c r="B3055" t="s">
        <v>2831</v>
      </c>
      <c r="C3055" t="s">
        <v>6164</v>
      </c>
      <c r="D3055" s="47" t="s">
        <v>2481</v>
      </c>
      <c r="E3055" s="47">
        <v>42560.480496261574</v>
      </c>
      <c r="F3055" s="48">
        <v>6.583333333333333</v>
      </c>
      <c r="G3055" s="49">
        <v>80318</v>
      </c>
      <c r="H3055" t="s">
        <v>238</v>
      </c>
      <c r="I3055">
        <v>0</v>
      </c>
      <c r="J3055">
        <v>0</v>
      </c>
      <c r="K3055" t="s">
        <v>241</v>
      </c>
      <c r="L3055" t="s">
        <v>2160</v>
      </c>
      <c r="M3055" t="s">
        <v>6165</v>
      </c>
      <c r="N3055" t="s">
        <v>254</v>
      </c>
      <c r="O3055" t="s">
        <v>568</v>
      </c>
    </row>
    <row r="3056" spans="1:15" x14ac:dyDescent="0.3">
      <c r="A3056" t="s">
        <v>2831</v>
      </c>
      <c r="B3056" t="s">
        <v>2831</v>
      </c>
      <c r="C3056" t="s">
        <v>6953</v>
      </c>
      <c r="D3056" s="47" t="s">
        <v>6252</v>
      </c>
      <c r="E3056" s="47">
        <v>42569.692952314814</v>
      </c>
      <c r="F3056" s="48">
        <v>6.583333333333333</v>
      </c>
      <c r="G3056" s="49">
        <v>110123</v>
      </c>
      <c r="H3056" t="s">
        <v>238</v>
      </c>
      <c r="I3056">
        <v>0</v>
      </c>
      <c r="J3056">
        <v>0</v>
      </c>
      <c r="K3056" t="s">
        <v>236</v>
      </c>
      <c r="L3056" t="s">
        <v>2186</v>
      </c>
      <c r="M3056" t="s">
        <v>6954</v>
      </c>
      <c r="N3056" t="s">
        <v>254</v>
      </c>
      <c r="O3056" t="s">
        <v>568</v>
      </c>
    </row>
    <row r="3057" spans="1:15" x14ac:dyDescent="0.3">
      <c r="A3057" t="s">
        <v>2831</v>
      </c>
      <c r="B3057" t="s">
        <v>2831</v>
      </c>
      <c r="C3057" t="s">
        <v>4425</v>
      </c>
      <c r="D3057" s="47" t="s">
        <v>4375</v>
      </c>
      <c r="E3057" s="47">
        <v>42562.679861076387</v>
      </c>
      <c r="F3057" s="48">
        <v>6.583333333333333</v>
      </c>
      <c r="G3057" s="49">
        <v>104421</v>
      </c>
      <c r="H3057" t="s">
        <v>249</v>
      </c>
      <c r="I3057">
        <v>0</v>
      </c>
      <c r="J3057">
        <v>0</v>
      </c>
      <c r="K3057" t="s">
        <v>242</v>
      </c>
      <c r="L3057" t="s">
        <v>2160</v>
      </c>
      <c r="M3057" t="s">
        <v>4426</v>
      </c>
      <c r="N3057" t="s">
        <v>254</v>
      </c>
      <c r="O3057" t="s">
        <v>568</v>
      </c>
    </row>
    <row r="3058" spans="1:15" x14ac:dyDescent="0.3">
      <c r="A3058" t="s">
        <v>2831</v>
      </c>
      <c r="B3058" t="s">
        <v>2831</v>
      </c>
      <c r="C3058" t="s">
        <v>3219</v>
      </c>
      <c r="D3058" s="47" t="s">
        <v>2968</v>
      </c>
      <c r="E3058" s="47">
        <v>42557.705054479164</v>
      </c>
      <c r="F3058" s="48">
        <v>6.583333333333333</v>
      </c>
      <c r="G3058" s="49">
        <v>121133</v>
      </c>
      <c r="H3058" t="s">
        <v>238</v>
      </c>
      <c r="I3058">
        <v>0</v>
      </c>
      <c r="J3058">
        <v>0</v>
      </c>
      <c r="K3058" t="s">
        <v>236</v>
      </c>
      <c r="L3058" t="s">
        <v>2160</v>
      </c>
      <c r="M3058" t="s">
        <v>2941</v>
      </c>
      <c r="N3058" t="s">
        <v>254</v>
      </c>
      <c r="O3058" t="s">
        <v>568</v>
      </c>
    </row>
    <row r="3059" spans="1:15" x14ac:dyDescent="0.3">
      <c r="A3059" t="s">
        <v>2831</v>
      </c>
      <c r="B3059" t="s">
        <v>2831</v>
      </c>
      <c r="C3059" t="s">
        <v>7686</v>
      </c>
      <c r="D3059" s="47" t="s">
        <v>6203</v>
      </c>
      <c r="E3059" s="47">
        <v>42569.453120405095</v>
      </c>
      <c r="F3059" s="48">
        <v>6.583333333333333</v>
      </c>
      <c r="G3059" s="49">
        <v>257304</v>
      </c>
      <c r="H3059" t="s">
        <v>249</v>
      </c>
      <c r="I3059">
        <v>0</v>
      </c>
      <c r="J3059">
        <v>0</v>
      </c>
      <c r="K3059" t="s">
        <v>241</v>
      </c>
      <c r="L3059" t="s">
        <v>2186</v>
      </c>
      <c r="M3059" t="s">
        <v>7687</v>
      </c>
      <c r="N3059" t="s">
        <v>254</v>
      </c>
      <c r="O3059" t="s">
        <v>568</v>
      </c>
    </row>
    <row r="3060" spans="1:15" x14ac:dyDescent="0.3">
      <c r="A3060" t="s">
        <v>2831</v>
      </c>
      <c r="B3060" t="s">
        <v>2831</v>
      </c>
      <c r="C3060" t="s">
        <v>7714</v>
      </c>
      <c r="D3060" s="47" t="s">
        <v>5817</v>
      </c>
      <c r="E3060" s="47">
        <v>42576.698586689818</v>
      </c>
      <c r="F3060" s="48">
        <v>6.583333333333333</v>
      </c>
      <c r="G3060" s="49">
        <v>93359</v>
      </c>
      <c r="H3060" t="s">
        <v>238</v>
      </c>
      <c r="I3060">
        <v>0</v>
      </c>
      <c r="J3060">
        <v>0</v>
      </c>
      <c r="K3060" t="s">
        <v>242</v>
      </c>
      <c r="L3060" t="s">
        <v>2186</v>
      </c>
      <c r="M3060" t="s">
        <v>7715</v>
      </c>
      <c r="N3060" t="s">
        <v>254</v>
      </c>
      <c r="O3060" t="s">
        <v>568</v>
      </c>
    </row>
    <row r="3061" spans="1:15" x14ac:dyDescent="0.3">
      <c r="A3061" t="s">
        <v>2831</v>
      </c>
      <c r="B3061" t="s">
        <v>2831</v>
      </c>
      <c r="C3061" t="s">
        <v>7788</v>
      </c>
      <c r="D3061" s="47" t="s">
        <v>5855</v>
      </c>
      <c r="E3061" s="47">
        <v>42572.689744756943</v>
      </c>
      <c r="F3061" s="48">
        <v>6.583333333333333</v>
      </c>
      <c r="G3061" s="49">
        <v>109611</v>
      </c>
      <c r="H3061" t="s">
        <v>238</v>
      </c>
      <c r="I3061">
        <v>0</v>
      </c>
      <c r="J3061">
        <v>0</v>
      </c>
      <c r="K3061" t="s">
        <v>246</v>
      </c>
      <c r="L3061" t="s">
        <v>2186</v>
      </c>
      <c r="M3061" t="s">
        <v>7789</v>
      </c>
      <c r="N3061" t="s">
        <v>254</v>
      </c>
      <c r="O3061" t="s">
        <v>568</v>
      </c>
    </row>
    <row r="3062" spans="1:15" x14ac:dyDescent="0.3">
      <c r="A3062" t="s">
        <v>2831</v>
      </c>
      <c r="B3062" t="s">
        <v>2831</v>
      </c>
      <c r="C3062" t="s">
        <v>5121</v>
      </c>
      <c r="D3062" s="47" t="s">
        <v>2627</v>
      </c>
      <c r="E3062" s="47">
        <v>42574.494548460651</v>
      </c>
      <c r="F3062" s="48">
        <v>6.583333333333333</v>
      </c>
      <c r="G3062" s="49">
        <v>141391</v>
      </c>
      <c r="H3062" t="s">
        <v>238</v>
      </c>
      <c r="I3062">
        <v>0</v>
      </c>
      <c r="J3062">
        <v>0</v>
      </c>
      <c r="K3062" t="s">
        <v>242</v>
      </c>
      <c r="L3062" t="s">
        <v>2176</v>
      </c>
      <c r="M3062" t="s">
        <v>5122</v>
      </c>
      <c r="N3062" t="s">
        <v>254</v>
      </c>
      <c r="O3062" t="s">
        <v>568</v>
      </c>
    </row>
    <row r="3063" spans="1:15" x14ac:dyDescent="0.3">
      <c r="A3063" t="s">
        <v>2831</v>
      </c>
      <c r="B3063" t="s">
        <v>2831</v>
      </c>
      <c r="C3063" t="s">
        <v>5268</v>
      </c>
      <c r="D3063" s="47" t="s">
        <v>2700</v>
      </c>
      <c r="E3063" s="47">
        <v>42566.707737002318</v>
      </c>
      <c r="F3063" s="48">
        <v>6.583333333333333</v>
      </c>
      <c r="G3063" s="49">
        <v>97717</v>
      </c>
      <c r="H3063" t="s">
        <v>238</v>
      </c>
      <c r="I3063">
        <v>0</v>
      </c>
      <c r="J3063">
        <v>0</v>
      </c>
      <c r="K3063" t="s">
        <v>241</v>
      </c>
      <c r="L3063" t="s">
        <v>2160</v>
      </c>
      <c r="M3063" t="s">
        <v>5270</v>
      </c>
      <c r="N3063" t="s">
        <v>254</v>
      </c>
      <c r="O3063" t="s">
        <v>568</v>
      </c>
    </row>
    <row r="3064" spans="1:15" x14ac:dyDescent="0.3">
      <c r="A3064" t="s">
        <v>2831</v>
      </c>
      <c r="B3064" t="s">
        <v>2831</v>
      </c>
      <c r="C3064" t="s">
        <v>8145</v>
      </c>
      <c r="D3064" s="47" t="s">
        <v>6361</v>
      </c>
      <c r="E3064" s="47">
        <v>42571.679039895833</v>
      </c>
      <c r="F3064" s="48">
        <v>6.583333333333333</v>
      </c>
      <c r="G3064" s="49">
        <v>115492</v>
      </c>
      <c r="H3064" t="s">
        <v>238</v>
      </c>
      <c r="I3064">
        <v>0</v>
      </c>
      <c r="J3064">
        <v>0</v>
      </c>
      <c r="K3064" t="s">
        <v>241</v>
      </c>
      <c r="L3064" t="s">
        <v>2186</v>
      </c>
      <c r="M3064" t="s">
        <v>8146</v>
      </c>
      <c r="N3064" t="s">
        <v>254</v>
      </c>
      <c r="O3064" t="s">
        <v>568</v>
      </c>
    </row>
    <row r="3065" spans="1:15" x14ac:dyDescent="0.3">
      <c r="A3065" t="s">
        <v>2831</v>
      </c>
      <c r="B3065" t="s">
        <v>2831</v>
      </c>
      <c r="C3065" t="s">
        <v>3600</v>
      </c>
      <c r="D3065" s="47" t="s">
        <v>3360</v>
      </c>
      <c r="E3065" s="47">
        <v>42580.670317743054</v>
      </c>
      <c r="F3065" s="48">
        <v>6.583333333333333</v>
      </c>
      <c r="G3065" s="49">
        <v>64396</v>
      </c>
      <c r="H3065" t="s">
        <v>249</v>
      </c>
      <c r="I3065">
        <v>0</v>
      </c>
      <c r="J3065">
        <v>0</v>
      </c>
      <c r="K3065" t="s">
        <v>242</v>
      </c>
      <c r="L3065" t="s">
        <v>2186</v>
      </c>
      <c r="M3065" t="s">
        <v>3601</v>
      </c>
      <c r="N3065" t="s">
        <v>254</v>
      </c>
      <c r="O3065" t="s">
        <v>568</v>
      </c>
    </row>
    <row r="3066" spans="1:15" x14ac:dyDescent="0.3">
      <c r="A3066" t="s">
        <v>2831</v>
      </c>
      <c r="B3066" t="s">
        <v>2831</v>
      </c>
      <c r="C3066" t="s">
        <v>8247</v>
      </c>
      <c r="D3066" s="47" t="s">
        <v>2637</v>
      </c>
      <c r="E3066" s="47">
        <v>42573.686383217595</v>
      </c>
      <c r="F3066" s="48">
        <v>6.583333333333333</v>
      </c>
      <c r="G3066" s="49">
        <v>151800</v>
      </c>
      <c r="H3066" t="s">
        <v>238</v>
      </c>
      <c r="I3066">
        <v>0</v>
      </c>
      <c r="J3066">
        <v>0</v>
      </c>
      <c r="K3066" t="s">
        <v>241</v>
      </c>
      <c r="L3066" t="s">
        <v>2160</v>
      </c>
      <c r="M3066" t="s">
        <v>8248</v>
      </c>
      <c r="N3066" t="s">
        <v>254</v>
      </c>
      <c r="O3066" t="s">
        <v>568</v>
      </c>
    </row>
    <row r="3067" spans="1:15" x14ac:dyDescent="0.3">
      <c r="A3067" t="s">
        <v>2831</v>
      </c>
      <c r="B3067" t="s">
        <v>2831</v>
      </c>
      <c r="C3067" t="s">
        <v>8359</v>
      </c>
      <c r="D3067" s="47" t="s">
        <v>6002</v>
      </c>
      <c r="E3067" s="47">
        <v>42580.696275150462</v>
      </c>
      <c r="F3067" s="48">
        <v>6.583333333333333</v>
      </c>
      <c r="G3067" s="49">
        <v>130228</v>
      </c>
      <c r="H3067" t="s">
        <v>238</v>
      </c>
      <c r="I3067">
        <v>0</v>
      </c>
      <c r="J3067">
        <v>0</v>
      </c>
      <c r="K3067" t="s">
        <v>239</v>
      </c>
      <c r="L3067" t="s">
        <v>2186</v>
      </c>
      <c r="M3067" t="s">
        <v>8360</v>
      </c>
      <c r="N3067" t="s">
        <v>254</v>
      </c>
      <c r="O3067" t="s">
        <v>568</v>
      </c>
    </row>
    <row r="3068" spans="1:15" x14ac:dyDescent="0.3">
      <c r="A3068" t="s">
        <v>2831</v>
      </c>
      <c r="B3068" t="s">
        <v>2831</v>
      </c>
      <c r="C3068" t="s">
        <v>3168</v>
      </c>
      <c r="D3068" s="47" t="s">
        <v>2991</v>
      </c>
      <c r="E3068" s="47">
        <v>42566.706671377317</v>
      </c>
      <c r="F3068" s="48">
        <v>6.583333333333333</v>
      </c>
      <c r="G3068" s="49">
        <v>257376</v>
      </c>
      <c r="H3068" t="s">
        <v>238</v>
      </c>
      <c r="I3068">
        <v>0</v>
      </c>
      <c r="J3068">
        <v>0</v>
      </c>
      <c r="K3068" t="s">
        <v>239</v>
      </c>
      <c r="L3068" t="s">
        <v>2160</v>
      </c>
      <c r="M3068" t="s">
        <v>2992</v>
      </c>
      <c r="N3068" t="s">
        <v>254</v>
      </c>
      <c r="O3068" t="s">
        <v>568</v>
      </c>
    </row>
    <row r="3069" spans="1:15" x14ac:dyDescent="0.3">
      <c r="A3069" t="s">
        <v>2831</v>
      </c>
      <c r="B3069" t="s">
        <v>2831</v>
      </c>
      <c r="C3069" t="s">
        <v>3040</v>
      </c>
      <c r="D3069" s="47" t="s">
        <v>2973</v>
      </c>
      <c r="E3069" s="47">
        <v>42567.479836770835</v>
      </c>
      <c r="F3069" s="48">
        <v>6.583333333333333</v>
      </c>
      <c r="G3069" s="49">
        <v>47263</v>
      </c>
      <c r="H3069" t="s">
        <v>238</v>
      </c>
      <c r="I3069">
        <v>0</v>
      </c>
      <c r="J3069">
        <v>0</v>
      </c>
      <c r="K3069" t="s">
        <v>246</v>
      </c>
      <c r="L3069" t="s">
        <v>2160</v>
      </c>
      <c r="M3069" t="s">
        <v>2936</v>
      </c>
      <c r="N3069" t="s">
        <v>254</v>
      </c>
      <c r="O3069" t="s">
        <v>568</v>
      </c>
    </row>
    <row r="3070" spans="1:15" x14ac:dyDescent="0.3">
      <c r="A3070" t="s">
        <v>2831</v>
      </c>
      <c r="B3070" t="s">
        <v>2831</v>
      </c>
      <c r="C3070" t="s">
        <v>5209</v>
      </c>
      <c r="D3070" s="47" t="s">
        <v>2639</v>
      </c>
      <c r="E3070" s="47">
        <v>42556.664735648148</v>
      </c>
      <c r="F3070" s="48">
        <v>6.583333333333333</v>
      </c>
      <c r="G3070" s="49">
        <v>166803</v>
      </c>
      <c r="H3070" t="s">
        <v>238</v>
      </c>
      <c r="I3070">
        <v>0</v>
      </c>
      <c r="J3070">
        <v>0</v>
      </c>
      <c r="K3070" t="s">
        <v>246</v>
      </c>
      <c r="L3070" t="s">
        <v>2160</v>
      </c>
      <c r="M3070" t="s">
        <v>5210</v>
      </c>
      <c r="N3070" t="s">
        <v>254</v>
      </c>
      <c r="O3070" t="s">
        <v>568</v>
      </c>
    </row>
    <row r="3071" spans="1:15" x14ac:dyDescent="0.3">
      <c r="A3071" t="s">
        <v>2831</v>
      </c>
      <c r="B3071" t="s">
        <v>2831</v>
      </c>
      <c r="C3071" t="s">
        <v>8707</v>
      </c>
      <c r="D3071" s="47" t="s">
        <v>6588</v>
      </c>
      <c r="E3071" s="47">
        <v>42556.333318900462</v>
      </c>
      <c r="F3071" s="48">
        <v>6.583333333333333</v>
      </c>
      <c r="G3071" s="49">
        <v>246490</v>
      </c>
      <c r="H3071" t="s">
        <v>249</v>
      </c>
      <c r="I3071">
        <v>0</v>
      </c>
      <c r="J3071">
        <v>0</v>
      </c>
      <c r="K3071" t="s">
        <v>242</v>
      </c>
      <c r="L3071" t="s">
        <v>2186</v>
      </c>
      <c r="M3071" t="s">
        <v>8708</v>
      </c>
      <c r="N3071" t="s">
        <v>254</v>
      </c>
      <c r="O3071" t="s">
        <v>568</v>
      </c>
    </row>
    <row r="3072" spans="1:15" x14ac:dyDescent="0.3">
      <c r="A3072" t="s">
        <v>2831</v>
      </c>
      <c r="B3072" t="s">
        <v>2831</v>
      </c>
      <c r="C3072" t="s">
        <v>4927</v>
      </c>
      <c r="D3072" s="47" t="s">
        <v>2623</v>
      </c>
      <c r="E3072" s="47">
        <v>42580.697784178243</v>
      </c>
      <c r="F3072" s="48">
        <v>6.583333333333333</v>
      </c>
      <c r="G3072" s="49">
        <v>122829</v>
      </c>
      <c r="H3072" t="s">
        <v>238</v>
      </c>
      <c r="I3072">
        <v>0</v>
      </c>
      <c r="J3072">
        <v>0</v>
      </c>
      <c r="K3072" t="s">
        <v>246</v>
      </c>
      <c r="L3072" t="s">
        <v>2160</v>
      </c>
      <c r="M3072" t="s">
        <v>4928</v>
      </c>
      <c r="N3072" t="s">
        <v>254</v>
      </c>
      <c r="O3072" t="s">
        <v>568</v>
      </c>
    </row>
    <row r="3073" spans="1:15" x14ac:dyDescent="0.3">
      <c r="A3073" t="s">
        <v>2831</v>
      </c>
      <c r="B3073" t="s">
        <v>2831</v>
      </c>
      <c r="C3073" t="s">
        <v>9092</v>
      </c>
      <c r="D3073" s="47" t="s">
        <v>5738</v>
      </c>
      <c r="E3073" s="47">
        <v>42563.678122453704</v>
      </c>
      <c r="F3073" s="48">
        <v>6.583333333333333</v>
      </c>
      <c r="G3073" s="49">
        <v>45060</v>
      </c>
      <c r="H3073" t="s">
        <v>238</v>
      </c>
      <c r="I3073">
        <v>0</v>
      </c>
      <c r="J3073">
        <v>0</v>
      </c>
      <c r="K3073" t="s">
        <v>246</v>
      </c>
      <c r="L3073" t="s">
        <v>2186</v>
      </c>
      <c r="M3073" t="s">
        <v>9093</v>
      </c>
      <c r="N3073" t="s">
        <v>254</v>
      </c>
      <c r="O3073" t="s">
        <v>568</v>
      </c>
    </row>
    <row r="3074" spans="1:15" x14ac:dyDescent="0.3">
      <c r="A3074" t="s">
        <v>2831</v>
      </c>
      <c r="B3074" t="s">
        <v>2831</v>
      </c>
      <c r="C3074" t="s">
        <v>3053</v>
      </c>
      <c r="D3074" s="47" t="s">
        <v>2947</v>
      </c>
      <c r="E3074" s="47">
        <v>42580.696969178243</v>
      </c>
      <c r="F3074" s="48">
        <v>6.583333333333333</v>
      </c>
      <c r="G3074" s="49">
        <v>75283</v>
      </c>
      <c r="H3074" t="s">
        <v>238</v>
      </c>
      <c r="I3074">
        <v>0</v>
      </c>
      <c r="J3074">
        <v>0</v>
      </c>
      <c r="K3074" t="s">
        <v>236</v>
      </c>
      <c r="L3074" t="s">
        <v>2173</v>
      </c>
      <c r="M3074" t="s">
        <v>3054</v>
      </c>
      <c r="N3074" t="s">
        <v>254</v>
      </c>
      <c r="O3074" t="s">
        <v>568</v>
      </c>
    </row>
    <row r="3075" spans="1:15" x14ac:dyDescent="0.3">
      <c r="A3075" t="s">
        <v>2831</v>
      </c>
      <c r="B3075" t="s">
        <v>2831</v>
      </c>
      <c r="C3075" t="s">
        <v>4658</v>
      </c>
      <c r="D3075" s="47" t="s">
        <v>4371</v>
      </c>
      <c r="E3075" s="47">
        <v>42581.502878391206</v>
      </c>
      <c r="F3075" s="48">
        <v>6.583333333333333</v>
      </c>
      <c r="G3075" s="49">
        <v>115904</v>
      </c>
      <c r="H3075" t="s">
        <v>238</v>
      </c>
      <c r="I3075">
        <v>0</v>
      </c>
      <c r="J3075">
        <v>0</v>
      </c>
      <c r="K3075" t="s">
        <v>242</v>
      </c>
      <c r="L3075" t="s">
        <v>2160</v>
      </c>
      <c r="M3075" t="s">
        <v>4381</v>
      </c>
      <c r="N3075" t="s">
        <v>254</v>
      </c>
      <c r="O3075" t="s">
        <v>568</v>
      </c>
    </row>
    <row r="3076" spans="1:15" x14ac:dyDescent="0.3">
      <c r="A3076" t="s">
        <v>2831</v>
      </c>
      <c r="B3076" t="s">
        <v>2831</v>
      </c>
      <c r="C3076" t="s">
        <v>9633</v>
      </c>
      <c r="D3076" s="47" t="s">
        <v>5817</v>
      </c>
      <c r="E3076" s="47">
        <v>42560.480720173611</v>
      </c>
      <c r="F3076" s="48">
        <v>6.583333333333333</v>
      </c>
      <c r="G3076" s="49">
        <v>127380</v>
      </c>
      <c r="H3076" t="s">
        <v>238</v>
      </c>
      <c r="I3076">
        <v>0</v>
      </c>
      <c r="J3076">
        <v>0</v>
      </c>
      <c r="K3076" t="s">
        <v>242</v>
      </c>
      <c r="L3076" t="s">
        <v>2186</v>
      </c>
      <c r="M3076" t="s">
        <v>9634</v>
      </c>
      <c r="N3076" t="s">
        <v>254</v>
      </c>
      <c r="O3076" t="s">
        <v>568</v>
      </c>
    </row>
    <row r="3077" spans="1:15" x14ac:dyDescent="0.3">
      <c r="A3077" t="s">
        <v>2831</v>
      </c>
      <c r="B3077" t="s">
        <v>2831</v>
      </c>
      <c r="C3077" t="s">
        <v>9799</v>
      </c>
      <c r="D3077" s="47" t="s">
        <v>5724</v>
      </c>
      <c r="E3077" s="47">
        <v>42558.441959293981</v>
      </c>
      <c r="F3077" s="48">
        <v>6.583333333333333</v>
      </c>
      <c r="G3077" s="49">
        <v>96235</v>
      </c>
      <c r="H3077" t="s">
        <v>249</v>
      </c>
      <c r="I3077">
        <v>0</v>
      </c>
      <c r="J3077">
        <v>0</v>
      </c>
      <c r="K3077" t="s">
        <v>246</v>
      </c>
      <c r="L3077" t="s">
        <v>2186</v>
      </c>
      <c r="M3077" t="s">
        <v>9800</v>
      </c>
      <c r="N3077" t="s">
        <v>254</v>
      </c>
      <c r="O3077" t="s">
        <v>568</v>
      </c>
    </row>
    <row r="3078" spans="1:15" x14ac:dyDescent="0.3">
      <c r="A3078" t="s">
        <v>2831</v>
      </c>
      <c r="B3078" t="s">
        <v>2831</v>
      </c>
      <c r="C3078" t="s">
        <v>10348</v>
      </c>
      <c r="D3078" s="47" t="s">
        <v>6615</v>
      </c>
      <c r="E3078" s="47">
        <v>42576.70405216435</v>
      </c>
      <c r="F3078" s="48">
        <v>6.583333333333333</v>
      </c>
      <c r="G3078" s="49">
        <v>33826</v>
      </c>
      <c r="H3078" t="s">
        <v>238</v>
      </c>
      <c r="I3078">
        <v>0</v>
      </c>
      <c r="J3078">
        <v>0</v>
      </c>
      <c r="K3078" t="s">
        <v>242</v>
      </c>
      <c r="L3078" t="s">
        <v>2186</v>
      </c>
      <c r="M3078" t="s">
        <v>10349</v>
      </c>
      <c r="N3078" t="s">
        <v>254</v>
      </c>
      <c r="O3078" t="s">
        <v>568</v>
      </c>
    </row>
    <row r="3079" spans="1:15" x14ac:dyDescent="0.3">
      <c r="A3079" t="s">
        <v>2831</v>
      </c>
      <c r="B3079" t="s">
        <v>2831</v>
      </c>
      <c r="C3079" t="s">
        <v>10401</v>
      </c>
      <c r="D3079" s="47" t="s">
        <v>5652</v>
      </c>
      <c r="E3079" s="47">
        <v>42565.712402164354</v>
      </c>
      <c r="F3079" s="48">
        <v>6.583333333333333</v>
      </c>
      <c r="G3079" s="49">
        <v>132431</v>
      </c>
      <c r="H3079" t="s">
        <v>238</v>
      </c>
      <c r="I3079">
        <v>0</v>
      </c>
      <c r="J3079">
        <v>0</v>
      </c>
      <c r="K3079" t="s">
        <v>242</v>
      </c>
      <c r="L3079" t="s">
        <v>2173</v>
      </c>
      <c r="M3079" t="s">
        <v>10402</v>
      </c>
      <c r="N3079" t="s">
        <v>254</v>
      </c>
      <c r="O3079" t="s">
        <v>568</v>
      </c>
    </row>
    <row r="3080" spans="1:15" x14ac:dyDescent="0.3">
      <c r="A3080" t="s">
        <v>2831</v>
      </c>
      <c r="B3080" t="s">
        <v>2831</v>
      </c>
      <c r="C3080" t="s">
        <v>3485</v>
      </c>
      <c r="D3080" s="47" t="s">
        <v>3411</v>
      </c>
      <c r="E3080" s="47">
        <v>42576.69927542824</v>
      </c>
      <c r="F3080" s="48">
        <v>6.583333333333333</v>
      </c>
      <c r="G3080" s="49">
        <v>271330</v>
      </c>
      <c r="H3080" t="s">
        <v>238</v>
      </c>
      <c r="I3080">
        <v>0</v>
      </c>
      <c r="J3080">
        <v>0</v>
      </c>
      <c r="K3080" t="s">
        <v>246</v>
      </c>
      <c r="L3080" t="s">
        <v>2186</v>
      </c>
      <c r="M3080" t="s">
        <v>3486</v>
      </c>
      <c r="N3080" t="s">
        <v>254</v>
      </c>
      <c r="O3080" t="s">
        <v>568</v>
      </c>
    </row>
    <row r="3081" spans="1:15" x14ac:dyDescent="0.3">
      <c r="A3081" t="s">
        <v>2831</v>
      </c>
      <c r="B3081" t="s">
        <v>2831</v>
      </c>
      <c r="C3081" t="s">
        <v>5529</v>
      </c>
      <c r="D3081" s="47" t="s">
        <v>5530</v>
      </c>
      <c r="E3081" s="47">
        <v>42550.682448148145</v>
      </c>
      <c r="F3081" s="48">
        <v>6.666666666666667</v>
      </c>
      <c r="G3081" s="49">
        <v>149408</v>
      </c>
      <c r="H3081" t="s">
        <v>238</v>
      </c>
      <c r="I3081">
        <v>0</v>
      </c>
      <c r="J3081">
        <v>0</v>
      </c>
      <c r="K3081" t="s">
        <v>246</v>
      </c>
      <c r="L3081" t="s">
        <v>2186</v>
      </c>
      <c r="M3081" t="s">
        <v>5531</v>
      </c>
      <c r="N3081" t="s">
        <v>254</v>
      </c>
      <c r="O3081" t="s">
        <v>568</v>
      </c>
    </row>
    <row r="3082" spans="1:15" x14ac:dyDescent="0.3">
      <c r="A3082" t="s">
        <v>2831</v>
      </c>
      <c r="B3082" t="s">
        <v>2831</v>
      </c>
      <c r="C3082" t="s">
        <v>5895</v>
      </c>
      <c r="D3082" s="47" t="s">
        <v>5896</v>
      </c>
      <c r="E3082" s="47">
        <v>42522.687648645835</v>
      </c>
      <c r="F3082" s="48">
        <v>6.666666666666667</v>
      </c>
      <c r="G3082" s="49">
        <v>340858</v>
      </c>
      <c r="H3082" t="s">
        <v>238</v>
      </c>
      <c r="I3082">
        <v>0</v>
      </c>
      <c r="J3082">
        <v>0</v>
      </c>
      <c r="K3082" t="s">
        <v>242</v>
      </c>
      <c r="L3082" t="s">
        <v>2186</v>
      </c>
      <c r="M3082" t="s">
        <v>5897</v>
      </c>
      <c r="N3082" t="s">
        <v>254</v>
      </c>
      <c r="O3082" t="s">
        <v>568</v>
      </c>
    </row>
    <row r="3083" spans="1:15" x14ac:dyDescent="0.3">
      <c r="A3083" t="s">
        <v>2831</v>
      </c>
      <c r="B3083" t="s">
        <v>2831</v>
      </c>
      <c r="C3083" t="s">
        <v>6020</v>
      </c>
      <c r="D3083" s="47" t="s">
        <v>2650</v>
      </c>
      <c r="E3083" s="47">
        <v>42542.748359872683</v>
      </c>
      <c r="F3083" s="48">
        <v>6.666666666666667</v>
      </c>
      <c r="G3083" s="49">
        <v>111812</v>
      </c>
      <c r="H3083" t="s">
        <v>249</v>
      </c>
      <c r="I3083">
        <v>0</v>
      </c>
      <c r="J3083">
        <v>0</v>
      </c>
      <c r="K3083" t="s">
        <v>246</v>
      </c>
      <c r="L3083" t="s">
        <v>2160</v>
      </c>
      <c r="M3083" t="s">
        <v>6021</v>
      </c>
      <c r="N3083" t="s">
        <v>254</v>
      </c>
      <c r="O3083" t="s">
        <v>568</v>
      </c>
    </row>
    <row r="3084" spans="1:15" x14ac:dyDescent="0.3">
      <c r="A3084" t="s">
        <v>2831</v>
      </c>
      <c r="B3084" t="s">
        <v>2831</v>
      </c>
      <c r="C3084" t="s">
        <v>6379</v>
      </c>
      <c r="D3084" s="47" t="s">
        <v>5625</v>
      </c>
      <c r="E3084" s="47">
        <v>42548.675978356485</v>
      </c>
      <c r="F3084" s="48">
        <v>6.666666666666667</v>
      </c>
      <c r="G3084" s="49">
        <v>119571</v>
      </c>
      <c r="H3084" t="s">
        <v>238</v>
      </c>
      <c r="I3084">
        <v>0</v>
      </c>
      <c r="J3084">
        <v>0</v>
      </c>
      <c r="K3084" t="s">
        <v>241</v>
      </c>
      <c r="L3084" t="s">
        <v>2186</v>
      </c>
      <c r="M3084" t="s">
        <v>6380</v>
      </c>
      <c r="N3084" t="s">
        <v>254</v>
      </c>
      <c r="O3084" t="s">
        <v>568</v>
      </c>
    </row>
    <row r="3085" spans="1:15" x14ac:dyDescent="0.3">
      <c r="A3085" t="s">
        <v>2831</v>
      </c>
      <c r="B3085" t="s">
        <v>2831</v>
      </c>
      <c r="C3085" t="s">
        <v>4083</v>
      </c>
      <c r="D3085" s="47" t="s">
        <v>3386</v>
      </c>
      <c r="E3085" s="47">
        <v>42542.690765821761</v>
      </c>
      <c r="F3085" s="48">
        <v>6.666666666666667</v>
      </c>
      <c r="G3085" s="49">
        <v>85705</v>
      </c>
      <c r="H3085" t="s">
        <v>238</v>
      </c>
      <c r="I3085">
        <v>0</v>
      </c>
      <c r="J3085">
        <v>0</v>
      </c>
      <c r="K3085" t="s">
        <v>239</v>
      </c>
      <c r="L3085" t="s">
        <v>2186</v>
      </c>
      <c r="M3085" t="s">
        <v>4084</v>
      </c>
      <c r="N3085" t="s">
        <v>254</v>
      </c>
      <c r="O3085" t="s">
        <v>568</v>
      </c>
    </row>
    <row r="3086" spans="1:15" x14ac:dyDescent="0.3">
      <c r="A3086" t="s">
        <v>2831</v>
      </c>
      <c r="B3086" t="s">
        <v>2831</v>
      </c>
      <c r="C3086" t="s">
        <v>6568</v>
      </c>
      <c r="D3086" s="47" t="s">
        <v>2612</v>
      </c>
      <c r="E3086" s="47">
        <v>42535.67963796296</v>
      </c>
      <c r="F3086" s="48">
        <v>6.666666666666667</v>
      </c>
      <c r="G3086" s="49">
        <v>108392</v>
      </c>
      <c r="H3086" t="s">
        <v>238</v>
      </c>
      <c r="I3086">
        <v>0</v>
      </c>
      <c r="J3086">
        <v>0</v>
      </c>
      <c r="K3086" t="s">
        <v>236</v>
      </c>
      <c r="L3086" t="s">
        <v>2160</v>
      </c>
      <c r="M3086" t="s">
        <v>6569</v>
      </c>
      <c r="N3086" t="s">
        <v>254</v>
      </c>
      <c r="O3086" t="s">
        <v>568</v>
      </c>
    </row>
    <row r="3087" spans="1:15" x14ac:dyDescent="0.3">
      <c r="A3087" t="s">
        <v>2831</v>
      </c>
      <c r="B3087" t="s">
        <v>2831</v>
      </c>
      <c r="C3087" t="s">
        <v>7692</v>
      </c>
      <c r="D3087" s="47" t="s">
        <v>6080</v>
      </c>
      <c r="E3087" s="47">
        <v>42523.538364733795</v>
      </c>
      <c r="F3087" s="48">
        <v>6.666666666666667</v>
      </c>
      <c r="G3087" s="49">
        <v>89291</v>
      </c>
      <c r="H3087" t="s">
        <v>249</v>
      </c>
      <c r="I3087">
        <v>0</v>
      </c>
      <c r="J3087">
        <v>0</v>
      </c>
      <c r="K3087" t="s">
        <v>246</v>
      </c>
      <c r="L3087" t="s">
        <v>2186</v>
      </c>
      <c r="M3087" t="s">
        <v>7693</v>
      </c>
      <c r="N3087" t="s">
        <v>254</v>
      </c>
      <c r="O3087" t="s">
        <v>568</v>
      </c>
    </row>
    <row r="3088" spans="1:15" x14ac:dyDescent="0.3">
      <c r="A3088" t="s">
        <v>2831</v>
      </c>
      <c r="B3088" t="s">
        <v>2831</v>
      </c>
      <c r="C3088" t="s">
        <v>4434</v>
      </c>
      <c r="D3088" s="47" t="s">
        <v>4371</v>
      </c>
      <c r="E3088" s="47">
        <v>42532.490791631943</v>
      </c>
      <c r="F3088" s="48">
        <v>6.666666666666667</v>
      </c>
      <c r="G3088" s="49">
        <v>112845</v>
      </c>
      <c r="H3088" t="s">
        <v>238</v>
      </c>
      <c r="I3088">
        <v>0</v>
      </c>
      <c r="J3088">
        <v>0</v>
      </c>
      <c r="K3088" t="s">
        <v>236</v>
      </c>
      <c r="L3088" t="s">
        <v>2160</v>
      </c>
      <c r="M3088" t="s">
        <v>4381</v>
      </c>
      <c r="N3088" t="s">
        <v>254</v>
      </c>
      <c r="O3088" t="s">
        <v>568</v>
      </c>
    </row>
    <row r="3089" spans="1:15" x14ac:dyDescent="0.3">
      <c r="A3089" t="s">
        <v>2831</v>
      </c>
      <c r="B3089" t="s">
        <v>2831</v>
      </c>
      <c r="C3089" t="s">
        <v>7750</v>
      </c>
      <c r="D3089" s="47" t="s">
        <v>2653</v>
      </c>
      <c r="E3089" s="47">
        <v>42527.737736886571</v>
      </c>
      <c r="F3089" s="48">
        <v>6.666666666666667</v>
      </c>
      <c r="G3089" s="49">
        <v>139294</v>
      </c>
      <c r="H3089" t="s">
        <v>249</v>
      </c>
      <c r="I3089">
        <v>0</v>
      </c>
      <c r="J3089">
        <v>0</v>
      </c>
      <c r="K3089" t="s">
        <v>241</v>
      </c>
      <c r="L3089" t="s">
        <v>2160</v>
      </c>
      <c r="M3089" t="s">
        <v>7751</v>
      </c>
      <c r="N3089" t="s">
        <v>254</v>
      </c>
      <c r="O3089" t="s">
        <v>568</v>
      </c>
    </row>
    <row r="3090" spans="1:15" x14ac:dyDescent="0.3">
      <c r="A3090" t="s">
        <v>2831</v>
      </c>
      <c r="B3090" t="s">
        <v>2831</v>
      </c>
      <c r="C3090" t="s">
        <v>4933</v>
      </c>
      <c r="D3090" s="47" t="s">
        <v>2682</v>
      </c>
      <c r="E3090" s="47">
        <v>42545.809316238425</v>
      </c>
      <c r="F3090" s="48">
        <v>6.666666666666667</v>
      </c>
      <c r="G3090" s="49">
        <v>110511</v>
      </c>
      <c r="H3090" t="s">
        <v>238</v>
      </c>
      <c r="I3090">
        <v>0</v>
      </c>
      <c r="J3090">
        <v>0</v>
      </c>
      <c r="K3090" t="s">
        <v>242</v>
      </c>
      <c r="L3090" t="s">
        <v>2160</v>
      </c>
      <c r="M3090" t="s">
        <v>4934</v>
      </c>
      <c r="N3090" t="s">
        <v>254</v>
      </c>
      <c r="O3090" t="s">
        <v>568</v>
      </c>
    </row>
    <row r="3091" spans="1:15" x14ac:dyDescent="0.3">
      <c r="A3091" t="s">
        <v>2831</v>
      </c>
      <c r="B3091" t="s">
        <v>2831</v>
      </c>
      <c r="C3091" t="s">
        <v>2964</v>
      </c>
      <c r="D3091" s="47" t="s">
        <v>2966</v>
      </c>
      <c r="E3091" s="47">
        <v>42537.687006562497</v>
      </c>
      <c r="F3091" s="48">
        <v>6.666666666666667</v>
      </c>
      <c r="G3091" s="49">
        <v>84278</v>
      </c>
      <c r="H3091" t="s">
        <v>238</v>
      </c>
      <c r="I3091">
        <v>0</v>
      </c>
      <c r="J3091">
        <v>0</v>
      </c>
      <c r="K3091" t="s">
        <v>246</v>
      </c>
      <c r="L3091" t="s">
        <v>2160</v>
      </c>
      <c r="M3091" t="s">
        <v>2936</v>
      </c>
      <c r="N3091" t="s">
        <v>254</v>
      </c>
      <c r="O3091" t="s">
        <v>568</v>
      </c>
    </row>
    <row r="3092" spans="1:15" x14ac:dyDescent="0.3">
      <c r="A3092" t="s">
        <v>2831</v>
      </c>
      <c r="B3092" t="s">
        <v>2831</v>
      </c>
      <c r="C3092" t="s">
        <v>8955</v>
      </c>
      <c r="D3092" s="47" t="s">
        <v>5686</v>
      </c>
      <c r="E3092" s="47">
        <v>42525.45637172454</v>
      </c>
      <c r="F3092" s="48">
        <v>6.666666666666667</v>
      </c>
      <c r="G3092" s="49">
        <v>114523</v>
      </c>
      <c r="H3092" t="s">
        <v>238</v>
      </c>
      <c r="I3092">
        <v>0</v>
      </c>
      <c r="J3092">
        <v>0</v>
      </c>
      <c r="K3092" t="s">
        <v>236</v>
      </c>
      <c r="L3092" t="s">
        <v>2186</v>
      </c>
      <c r="M3092" t="s">
        <v>8956</v>
      </c>
      <c r="N3092" t="s">
        <v>254</v>
      </c>
      <c r="O3092" t="s">
        <v>568</v>
      </c>
    </row>
    <row r="3093" spans="1:15" x14ac:dyDescent="0.3">
      <c r="A3093" t="s">
        <v>2831</v>
      </c>
      <c r="B3093" t="s">
        <v>2831</v>
      </c>
      <c r="C3093" t="s">
        <v>8969</v>
      </c>
      <c r="D3093" s="47" t="s">
        <v>5630</v>
      </c>
      <c r="E3093" s="47">
        <v>42535.680663969906</v>
      </c>
      <c r="F3093" s="48">
        <v>6.666666666666667</v>
      </c>
      <c r="G3093" s="49">
        <v>57588</v>
      </c>
      <c r="H3093" t="s">
        <v>238</v>
      </c>
      <c r="I3093">
        <v>0</v>
      </c>
      <c r="J3093">
        <v>0</v>
      </c>
      <c r="K3093" t="s">
        <v>246</v>
      </c>
      <c r="L3093" t="s">
        <v>2186</v>
      </c>
      <c r="M3093" t="s">
        <v>8970</v>
      </c>
      <c r="N3093" t="s">
        <v>254</v>
      </c>
      <c r="O3093" t="s">
        <v>568</v>
      </c>
    </row>
    <row r="3094" spans="1:15" x14ac:dyDescent="0.3">
      <c r="A3094" t="s">
        <v>2831</v>
      </c>
      <c r="B3094" t="s">
        <v>2831</v>
      </c>
      <c r="C3094" t="s">
        <v>5178</v>
      </c>
      <c r="D3094" s="47" t="s">
        <v>2679</v>
      </c>
      <c r="E3094" s="47">
        <v>42543.716863194444</v>
      </c>
      <c r="F3094" s="48">
        <v>6.666666666666667</v>
      </c>
      <c r="G3094" s="49">
        <v>91945</v>
      </c>
      <c r="H3094" t="s">
        <v>249</v>
      </c>
      <c r="I3094">
        <v>0</v>
      </c>
      <c r="J3094">
        <v>0</v>
      </c>
      <c r="K3094" t="s">
        <v>241</v>
      </c>
      <c r="L3094" t="s">
        <v>2160</v>
      </c>
      <c r="M3094" t="s">
        <v>5179</v>
      </c>
      <c r="N3094" t="s">
        <v>254</v>
      </c>
      <c r="O3094" t="s">
        <v>568</v>
      </c>
    </row>
    <row r="3095" spans="1:15" x14ac:dyDescent="0.3">
      <c r="A3095" t="s">
        <v>2831</v>
      </c>
      <c r="B3095" t="s">
        <v>2831</v>
      </c>
      <c r="C3095" t="s">
        <v>5049</v>
      </c>
      <c r="D3095" s="47" t="s">
        <v>2631</v>
      </c>
      <c r="E3095" s="47">
        <v>42527.696670451391</v>
      </c>
      <c r="F3095" s="48">
        <v>6.666666666666667</v>
      </c>
      <c r="G3095" s="49">
        <v>170272</v>
      </c>
      <c r="H3095" t="s">
        <v>238</v>
      </c>
      <c r="I3095">
        <v>0</v>
      </c>
      <c r="J3095">
        <v>0</v>
      </c>
      <c r="K3095" t="s">
        <v>242</v>
      </c>
      <c r="L3095" t="s">
        <v>2176</v>
      </c>
      <c r="M3095" t="s">
        <v>5050</v>
      </c>
      <c r="N3095" t="s">
        <v>254</v>
      </c>
      <c r="O3095" t="s">
        <v>568</v>
      </c>
    </row>
    <row r="3096" spans="1:15" x14ac:dyDescent="0.3">
      <c r="A3096" t="s">
        <v>2831</v>
      </c>
      <c r="B3096" t="s">
        <v>2831</v>
      </c>
      <c r="C3096" t="s">
        <v>9617</v>
      </c>
      <c r="D3096" s="47" t="s">
        <v>5563</v>
      </c>
      <c r="E3096" s="47">
        <v>42530.64809722222</v>
      </c>
      <c r="F3096" s="48">
        <v>6.666666666666667</v>
      </c>
      <c r="G3096" s="49">
        <v>94463</v>
      </c>
      <c r="H3096" t="s">
        <v>238</v>
      </c>
      <c r="I3096">
        <v>0</v>
      </c>
      <c r="J3096">
        <v>0</v>
      </c>
      <c r="K3096" t="s">
        <v>246</v>
      </c>
      <c r="L3096" t="s">
        <v>2186</v>
      </c>
      <c r="M3096" t="s">
        <v>9618</v>
      </c>
      <c r="N3096" t="s">
        <v>254</v>
      </c>
      <c r="O3096" t="s">
        <v>568</v>
      </c>
    </row>
    <row r="3097" spans="1:15" x14ac:dyDescent="0.3">
      <c r="A3097" t="s">
        <v>2831</v>
      </c>
      <c r="B3097" t="s">
        <v>2831</v>
      </c>
      <c r="C3097" t="s">
        <v>9733</v>
      </c>
      <c r="D3097" s="47" t="s">
        <v>6763</v>
      </c>
      <c r="E3097" s="47">
        <v>42522.688193668982</v>
      </c>
      <c r="F3097" s="48">
        <v>6.666666666666667</v>
      </c>
      <c r="G3097" s="49">
        <v>27424</v>
      </c>
      <c r="H3097" t="s">
        <v>238</v>
      </c>
      <c r="I3097">
        <v>0</v>
      </c>
      <c r="J3097">
        <v>0</v>
      </c>
      <c r="K3097" t="s">
        <v>246</v>
      </c>
      <c r="L3097" t="s">
        <v>2160</v>
      </c>
      <c r="M3097" t="s">
        <v>9734</v>
      </c>
      <c r="N3097" t="s">
        <v>254</v>
      </c>
      <c r="O3097" t="s">
        <v>568</v>
      </c>
    </row>
    <row r="3098" spans="1:15" x14ac:dyDescent="0.3">
      <c r="A3098" t="s">
        <v>2831</v>
      </c>
      <c r="B3098" t="s">
        <v>2831</v>
      </c>
      <c r="C3098" t="s">
        <v>9981</v>
      </c>
      <c r="D3098" s="47" t="s">
        <v>6766</v>
      </c>
      <c r="E3098" s="47">
        <v>42525.460128553241</v>
      </c>
      <c r="F3098" s="48">
        <v>6.666666666666667</v>
      </c>
      <c r="G3098" s="49">
        <v>43659</v>
      </c>
      <c r="H3098" t="s">
        <v>249</v>
      </c>
      <c r="I3098">
        <v>0</v>
      </c>
      <c r="J3098">
        <v>0</v>
      </c>
      <c r="K3098" t="s">
        <v>242</v>
      </c>
      <c r="L3098" t="s">
        <v>1535</v>
      </c>
      <c r="M3098" t="s">
        <v>1535</v>
      </c>
      <c r="N3098" t="s">
        <v>254</v>
      </c>
      <c r="O3098" t="s">
        <v>568</v>
      </c>
    </row>
    <row r="3099" spans="1:15" x14ac:dyDescent="0.3">
      <c r="A3099" t="s">
        <v>2831</v>
      </c>
      <c r="B3099" t="s">
        <v>2831</v>
      </c>
      <c r="C3099" t="s">
        <v>4760</v>
      </c>
      <c r="D3099" s="47" t="s">
        <v>2677</v>
      </c>
      <c r="E3099" s="47">
        <v>42541.674162118055</v>
      </c>
      <c r="F3099" s="48">
        <v>6.666666666666667</v>
      </c>
      <c r="G3099" s="49">
        <v>83326</v>
      </c>
      <c r="H3099" t="s">
        <v>238</v>
      </c>
      <c r="I3099">
        <v>0</v>
      </c>
      <c r="J3099">
        <v>0</v>
      </c>
      <c r="K3099" t="s">
        <v>246</v>
      </c>
      <c r="L3099" t="s">
        <v>2160</v>
      </c>
      <c r="M3099" t="s">
        <v>4761</v>
      </c>
      <c r="N3099" t="s">
        <v>254</v>
      </c>
      <c r="O3099" t="s">
        <v>568</v>
      </c>
    </row>
    <row r="3100" spans="1:15" x14ac:dyDescent="0.3">
      <c r="A3100" t="s">
        <v>2831</v>
      </c>
      <c r="B3100" t="s">
        <v>2831</v>
      </c>
      <c r="C3100" t="s">
        <v>10626</v>
      </c>
      <c r="D3100" s="47" t="s">
        <v>5497</v>
      </c>
      <c r="E3100" s="47">
        <v>42531.732660844908</v>
      </c>
      <c r="F3100" s="48">
        <v>6.666666666666667</v>
      </c>
      <c r="G3100" s="49">
        <v>47044</v>
      </c>
      <c r="H3100" t="s">
        <v>238</v>
      </c>
      <c r="I3100">
        <v>0</v>
      </c>
      <c r="J3100">
        <v>0</v>
      </c>
      <c r="K3100" t="s">
        <v>241</v>
      </c>
      <c r="L3100" t="s">
        <v>2186</v>
      </c>
      <c r="M3100" t="s">
        <v>10627</v>
      </c>
      <c r="N3100" t="s">
        <v>254</v>
      </c>
      <c r="O3100" t="s">
        <v>568</v>
      </c>
    </row>
    <row r="3101" spans="1:15" x14ac:dyDescent="0.3">
      <c r="A3101" t="s">
        <v>2831</v>
      </c>
      <c r="B3101" t="s">
        <v>2831</v>
      </c>
      <c r="C3101" t="s">
        <v>4207</v>
      </c>
      <c r="D3101" s="47" t="s">
        <v>3416</v>
      </c>
      <c r="E3101" s="47">
        <v>42545.702289664354</v>
      </c>
      <c r="F3101" s="48">
        <v>6.666666666666667</v>
      </c>
      <c r="G3101" s="49">
        <v>115607</v>
      </c>
      <c r="H3101" t="s">
        <v>249</v>
      </c>
      <c r="I3101">
        <v>0</v>
      </c>
      <c r="J3101">
        <v>0</v>
      </c>
      <c r="K3101" t="s">
        <v>242</v>
      </c>
      <c r="L3101" t="s">
        <v>2186</v>
      </c>
      <c r="M3101" t="s">
        <v>4208</v>
      </c>
      <c r="N3101" t="s">
        <v>254</v>
      </c>
      <c r="O3101" t="s">
        <v>568</v>
      </c>
    </row>
    <row r="3102" spans="1:15" x14ac:dyDescent="0.3">
      <c r="A3102" t="s">
        <v>2831</v>
      </c>
      <c r="B3102" t="s">
        <v>2831</v>
      </c>
      <c r="C3102" t="s">
        <v>10684</v>
      </c>
      <c r="D3102" s="47" t="s">
        <v>5538</v>
      </c>
      <c r="E3102" s="47">
        <v>42536.722333067133</v>
      </c>
      <c r="F3102" s="48">
        <v>6.666666666666667</v>
      </c>
      <c r="G3102" s="49">
        <v>116394</v>
      </c>
      <c r="H3102" t="s">
        <v>249</v>
      </c>
      <c r="I3102">
        <v>0</v>
      </c>
      <c r="J3102">
        <v>0</v>
      </c>
      <c r="K3102" t="s">
        <v>242</v>
      </c>
      <c r="L3102" t="s">
        <v>2186</v>
      </c>
      <c r="M3102" t="s">
        <v>10685</v>
      </c>
      <c r="N3102" t="s">
        <v>254</v>
      </c>
      <c r="O3102" t="s">
        <v>568</v>
      </c>
    </row>
    <row r="3103" spans="1:15" x14ac:dyDescent="0.3">
      <c r="A3103" t="s">
        <v>2831</v>
      </c>
      <c r="B3103" t="s">
        <v>2831</v>
      </c>
      <c r="C3103" t="s">
        <v>3468</v>
      </c>
      <c r="D3103" s="47" t="s">
        <v>3398</v>
      </c>
      <c r="E3103" s="47">
        <v>42509.642743020835</v>
      </c>
      <c r="F3103" s="48">
        <v>6.75</v>
      </c>
      <c r="G3103" s="49">
        <v>124664</v>
      </c>
      <c r="H3103" t="s">
        <v>238</v>
      </c>
      <c r="I3103">
        <v>0</v>
      </c>
      <c r="J3103">
        <v>0</v>
      </c>
      <c r="K3103" t="s">
        <v>242</v>
      </c>
      <c r="L3103" t="s">
        <v>2186</v>
      </c>
      <c r="M3103" t="s">
        <v>3469</v>
      </c>
      <c r="N3103" t="s">
        <v>254</v>
      </c>
      <c r="O3103" t="s">
        <v>568</v>
      </c>
    </row>
    <row r="3104" spans="1:15" x14ac:dyDescent="0.3">
      <c r="A3104" t="s">
        <v>2831</v>
      </c>
      <c r="B3104" t="s">
        <v>2831</v>
      </c>
      <c r="C3104" t="s">
        <v>6429</v>
      </c>
      <c r="D3104" s="47" t="s">
        <v>6370</v>
      </c>
      <c r="E3104" s="47">
        <v>42510.30954652778</v>
      </c>
      <c r="F3104" s="48">
        <v>6.75</v>
      </c>
      <c r="G3104" s="49">
        <v>22292</v>
      </c>
      <c r="H3104" t="s">
        <v>238</v>
      </c>
      <c r="I3104">
        <v>0</v>
      </c>
      <c r="J3104">
        <v>0</v>
      </c>
      <c r="K3104" t="s">
        <v>242</v>
      </c>
      <c r="L3104" t="s">
        <v>2160</v>
      </c>
      <c r="M3104" t="s">
        <v>6430</v>
      </c>
      <c r="N3104" t="s">
        <v>254</v>
      </c>
      <c r="O3104" t="s">
        <v>568</v>
      </c>
    </row>
    <row r="3105" spans="1:15" x14ac:dyDescent="0.3">
      <c r="A3105" t="s">
        <v>2831</v>
      </c>
      <c r="B3105" t="s">
        <v>2831</v>
      </c>
      <c r="C3105" t="s">
        <v>6925</v>
      </c>
      <c r="D3105" s="47" t="s">
        <v>6025</v>
      </c>
      <c r="E3105" s="47">
        <v>42494.727110995373</v>
      </c>
      <c r="F3105" s="48">
        <v>6.75</v>
      </c>
      <c r="G3105" s="49">
        <v>41005</v>
      </c>
      <c r="H3105" t="s">
        <v>238</v>
      </c>
      <c r="I3105">
        <v>0</v>
      </c>
      <c r="J3105">
        <v>0</v>
      </c>
      <c r="K3105" t="s">
        <v>246</v>
      </c>
      <c r="L3105" t="s">
        <v>2186</v>
      </c>
      <c r="M3105" t="s">
        <v>6926</v>
      </c>
      <c r="N3105" t="s">
        <v>254</v>
      </c>
      <c r="O3105" t="s">
        <v>568</v>
      </c>
    </row>
    <row r="3106" spans="1:15" x14ac:dyDescent="0.3">
      <c r="A3106" t="s">
        <v>2831</v>
      </c>
      <c r="B3106" t="s">
        <v>2831</v>
      </c>
      <c r="C3106" t="s">
        <v>7075</v>
      </c>
      <c r="D3106" s="47" t="s">
        <v>2484</v>
      </c>
      <c r="E3106" s="47">
        <v>42521.567923344905</v>
      </c>
      <c r="F3106" s="48">
        <v>6.75</v>
      </c>
      <c r="G3106" s="49">
        <v>94710</v>
      </c>
      <c r="H3106" t="s">
        <v>249</v>
      </c>
      <c r="I3106">
        <v>0</v>
      </c>
      <c r="J3106">
        <v>0</v>
      </c>
      <c r="K3106" t="s">
        <v>242</v>
      </c>
      <c r="L3106" t="s">
        <v>2173</v>
      </c>
      <c r="M3106" t="s">
        <v>7076</v>
      </c>
      <c r="N3106" t="s">
        <v>254</v>
      </c>
      <c r="O3106" t="s">
        <v>568</v>
      </c>
    </row>
    <row r="3107" spans="1:15" x14ac:dyDescent="0.3">
      <c r="A3107" t="s">
        <v>2831</v>
      </c>
      <c r="B3107" t="s">
        <v>2831</v>
      </c>
      <c r="C3107" t="s">
        <v>7154</v>
      </c>
      <c r="D3107" s="47" t="s">
        <v>5497</v>
      </c>
      <c r="E3107" s="47">
        <v>42518.470203622688</v>
      </c>
      <c r="F3107" s="48">
        <v>6.75</v>
      </c>
      <c r="G3107" s="49">
        <v>37637</v>
      </c>
      <c r="H3107" t="s">
        <v>238</v>
      </c>
      <c r="I3107">
        <v>0</v>
      </c>
      <c r="J3107">
        <v>0</v>
      </c>
      <c r="K3107" t="s">
        <v>246</v>
      </c>
      <c r="L3107" t="s">
        <v>2186</v>
      </c>
      <c r="M3107" t="s">
        <v>7155</v>
      </c>
      <c r="N3107" t="s">
        <v>254</v>
      </c>
      <c r="O3107" t="s">
        <v>568</v>
      </c>
    </row>
    <row r="3108" spans="1:15" x14ac:dyDescent="0.3">
      <c r="A3108" t="s">
        <v>2831</v>
      </c>
      <c r="B3108" t="s">
        <v>2831</v>
      </c>
      <c r="C3108" t="s">
        <v>4171</v>
      </c>
      <c r="D3108" s="47" t="s">
        <v>3448</v>
      </c>
      <c r="E3108" s="47">
        <v>42514.70728923611</v>
      </c>
      <c r="F3108" s="48">
        <v>6.75</v>
      </c>
      <c r="G3108" s="49">
        <v>131991</v>
      </c>
      <c r="H3108" t="s">
        <v>238</v>
      </c>
      <c r="I3108">
        <v>0</v>
      </c>
      <c r="J3108">
        <v>0</v>
      </c>
      <c r="K3108" t="s">
        <v>242</v>
      </c>
      <c r="L3108" t="s">
        <v>2186</v>
      </c>
      <c r="M3108" t="s">
        <v>4172</v>
      </c>
      <c r="N3108" t="s">
        <v>254</v>
      </c>
      <c r="O3108" t="s">
        <v>568</v>
      </c>
    </row>
    <row r="3109" spans="1:15" x14ac:dyDescent="0.3">
      <c r="A3109" t="s">
        <v>2831</v>
      </c>
      <c r="B3109" t="s">
        <v>2831</v>
      </c>
      <c r="C3109" t="s">
        <v>7259</v>
      </c>
      <c r="D3109" s="47" t="s">
        <v>5862</v>
      </c>
      <c r="E3109" s="47">
        <v>42518.493682523149</v>
      </c>
      <c r="F3109" s="48">
        <v>6.75</v>
      </c>
      <c r="G3109" s="49">
        <v>84106</v>
      </c>
      <c r="H3109" t="s">
        <v>249</v>
      </c>
      <c r="I3109">
        <v>0</v>
      </c>
      <c r="J3109">
        <v>0</v>
      </c>
      <c r="K3109" t="s">
        <v>242</v>
      </c>
      <c r="L3109" t="s">
        <v>2186</v>
      </c>
      <c r="M3109" t="s">
        <v>7260</v>
      </c>
      <c r="N3109" t="s">
        <v>254</v>
      </c>
      <c r="O3109" t="s">
        <v>568</v>
      </c>
    </row>
    <row r="3110" spans="1:15" x14ac:dyDescent="0.3">
      <c r="A3110" t="s">
        <v>2831</v>
      </c>
      <c r="B3110" t="s">
        <v>2831</v>
      </c>
      <c r="C3110" t="s">
        <v>3860</v>
      </c>
      <c r="D3110" s="47" t="s">
        <v>3401</v>
      </c>
      <c r="E3110" s="47">
        <v>42500.630213657409</v>
      </c>
      <c r="F3110" s="48">
        <v>6.75</v>
      </c>
      <c r="G3110" s="49">
        <v>101589</v>
      </c>
      <c r="H3110" t="s">
        <v>249</v>
      </c>
      <c r="I3110">
        <v>0</v>
      </c>
      <c r="J3110">
        <v>0</v>
      </c>
      <c r="K3110" t="s">
        <v>242</v>
      </c>
      <c r="L3110" t="s">
        <v>2186</v>
      </c>
      <c r="M3110" t="s">
        <v>3861</v>
      </c>
      <c r="N3110" t="s">
        <v>254</v>
      </c>
      <c r="O3110" t="s">
        <v>568</v>
      </c>
    </row>
    <row r="3111" spans="1:15" x14ac:dyDescent="0.3">
      <c r="A3111" t="s">
        <v>2831</v>
      </c>
      <c r="B3111" t="s">
        <v>2831</v>
      </c>
      <c r="C3111" t="s">
        <v>4107</v>
      </c>
      <c r="D3111" s="47" t="s">
        <v>3401</v>
      </c>
      <c r="E3111" s="47">
        <v>42496.683707141201</v>
      </c>
      <c r="F3111" s="48">
        <v>6.75</v>
      </c>
      <c r="G3111" s="49">
        <v>235300</v>
      </c>
      <c r="H3111" t="s">
        <v>238</v>
      </c>
      <c r="I3111">
        <v>0</v>
      </c>
      <c r="J3111">
        <v>0</v>
      </c>
      <c r="K3111" t="s">
        <v>236</v>
      </c>
      <c r="L3111" t="s">
        <v>2186</v>
      </c>
      <c r="M3111" t="s">
        <v>4108</v>
      </c>
      <c r="N3111" t="s">
        <v>254</v>
      </c>
      <c r="O3111" t="s">
        <v>568</v>
      </c>
    </row>
    <row r="3112" spans="1:15" x14ac:dyDescent="0.3">
      <c r="A3112" t="s">
        <v>2831</v>
      </c>
      <c r="B3112" t="s">
        <v>2831</v>
      </c>
      <c r="C3112" t="s">
        <v>4833</v>
      </c>
      <c r="D3112" s="47" t="s">
        <v>2658</v>
      </c>
      <c r="E3112" s="47">
        <v>42517.666897488423</v>
      </c>
      <c r="F3112" s="48">
        <v>6.75</v>
      </c>
      <c r="G3112" s="49">
        <v>172598</v>
      </c>
      <c r="H3112" t="s">
        <v>238</v>
      </c>
      <c r="I3112">
        <v>0</v>
      </c>
      <c r="J3112">
        <v>0</v>
      </c>
      <c r="K3112" t="s">
        <v>242</v>
      </c>
      <c r="L3112" t="s">
        <v>2160</v>
      </c>
      <c r="M3112" t="s">
        <v>4795</v>
      </c>
      <c r="N3112" t="s">
        <v>254</v>
      </c>
      <c r="O3112" t="s">
        <v>568</v>
      </c>
    </row>
    <row r="3113" spans="1:15" x14ac:dyDescent="0.3">
      <c r="A3113" t="s">
        <v>2831</v>
      </c>
      <c r="B3113" t="s">
        <v>2831</v>
      </c>
      <c r="C3113" t="s">
        <v>5145</v>
      </c>
      <c r="D3113" s="47" t="s">
        <v>2654</v>
      </c>
      <c r="E3113" s="47">
        <v>42499.68623190972</v>
      </c>
      <c r="F3113" s="48">
        <v>6.75</v>
      </c>
      <c r="G3113" s="49">
        <v>224098</v>
      </c>
      <c r="H3113" t="s">
        <v>238</v>
      </c>
      <c r="I3113">
        <v>0</v>
      </c>
      <c r="J3113">
        <v>0</v>
      </c>
      <c r="K3113" t="s">
        <v>242</v>
      </c>
      <c r="L3113" t="s">
        <v>2160</v>
      </c>
      <c r="M3113" t="s">
        <v>2992</v>
      </c>
      <c r="N3113" t="s">
        <v>254</v>
      </c>
      <c r="O3113" t="s">
        <v>568</v>
      </c>
    </row>
    <row r="3114" spans="1:15" x14ac:dyDescent="0.3">
      <c r="A3114" t="s">
        <v>2831</v>
      </c>
      <c r="B3114" t="s">
        <v>2831</v>
      </c>
      <c r="C3114" t="s">
        <v>8207</v>
      </c>
      <c r="D3114" s="47" t="s">
        <v>5870</v>
      </c>
      <c r="E3114" s="47">
        <v>42500.49927403935</v>
      </c>
      <c r="F3114" s="48">
        <v>6.75</v>
      </c>
      <c r="G3114" s="49">
        <v>132723</v>
      </c>
      <c r="H3114" t="s">
        <v>238</v>
      </c>
      <c r="I3114">
        <v>0</v>
      </c>
      <c r="J3114">
        <v>0</v>
      </c>
      <c r="K3114" t="s">
        <v>246</v>
      </c>
      <c r="L3114" t="s">
        <v>2186</v>
      </c>
      <c r="M3114" t="s">
        <v>8208</v>
      </c>
      <c r="N3114" t="s">
        <v>254</v>
      </c>
      <c r="O3114" t="s">
        <v>568</v>
      </c>
    </row>
    <row r="3115" spans="1:15" x14ac:dyDescent="0.3">
      <c r="A3115" t="s">
        <v>2831</v>
      </c>
      <c r="B3115" t="s">
        <v>2831</v>
      </c>
      <c r="C3115" t="s">
        <v>8305</v>
      </c>
      <c r="D3115" s="47" t="s">
        <v>6290</v>
      </c>
      <c r="E3115" s="47">
        <v>42503.684831828701</v>
      </c>
      <c r="F3115" s="48">
        <v>6.75</v>
      </c>
      <c r="G3115" s="49">
        <v>150123</v>
      </c>
      <c r="H3115" t="s">
        <v>238</v>
      </c>
      <c r="I3115">
        <v>0</v>
      </c>
      <c r="J3115">
        <v>0</v>
      </c>
      <c r="K3115" t="s">
        <v>236</v>
      </c>
      <c r="L3115" t="s">
        <v>2186</v>
      </c>
      <c r="M3115" t="s">
        <v>8306</v>
      </c>
      <c r="N3115" t="s">
        <v>254</v>
      </c>
      <c r="O3115" t="s">
        <v>568</v>
      </c>
    </row>
    <row r="3116" spans="1:15" x14ac:dyDescent="0.3">
      <c r="A3116" t="s">
        <v>2831</v>
      </c>
      <c r="B3116" t="s">
        <v>2831</v>
      </c>
      <c r="C3116" t="s">
        <v>4848</v>
      </c>
      <c r="D3116" s="47" t="s">
        <v>2708</v>
      </c>
      <c r="E3116" s="47">
        <v>42521.893818171295</v>
      </c>
      <c r="F3116" s="48">
        <v>6.75</v>
      </c>
      <c r="G3116" s="49">
        <v>159804</v>
      </c>
      <c r="H3116" t="s">
        <v>249</v>
      </c>
      <c r="I3116">
        <v>0</v>
      </c>
      <c r="J3116">
        <v>0</v>
      </c>
      <c r="K3116" t="s">
        <v>241</v>
      </c>
      <c r="L3116" t="s">
        <v>2176</v>
      </c>
      <c r="M3116" t="s">
        <v>4850</v>
      </c>
      <c r="N3116" t="s">
        <v>254</v>
      </c>
      <c r="O3116" t="s">
        <v>568</v>
      </c>
    </row>
    <row r="3117" spans="1:15" x14ac:dyDescent="0.3">
      <c r="A3117" t="s">
        <v>2831</v>
      </c>
      <c r="B3117" t="s">
        <v>2831</v>
      </c>
      <c r="C3117" t="s">
        <v>8553</v>
      </c>
      <c r="D3117" s="47" t="s">
        <v>2611</v>
      </c>
      <c r="E3117" s="47">
        <v>42509.643801932871</v>
      </c>
      <c r="F3117" s="48">
        <v>6.75</v>
      </c>
      <c r="G3117" s="49">
        <v>253253</v>
      </c>
      <c r="H3117" t="s">
        <v>238</v>
      </c>
      <c r="I3117">
        <v>0</v>
      </c>
      <c r="J3117">
        <v>0</v>
      </c>
      <c r="K3117" t="s">
        <v>242</v>
      </c>
      <c r="L3117" t="s">
        <v>2160</v>
      </c>
      <c r="M3117" t="s">
        <v>8554</v>
      </c>
      <c r="N3117" t="s">
        <v>254</v>
      </c>
      <c r="O3117" t="s">
        <v>568</v>
      </c>
    </row>
    <row r="3118" spans="1:15" x14ac:dyDescent="0.3">
      <c r="A3118" t="s">
        <v>2831</v>
      </c>
      <c r="B3118" t="s">
        <v>2831</v>
      </c>
      <c r="C3118" t="s">
        <v>3792</v>
      </c>
      <c r="D3118" s="47" t="s">
        <v>3360</v>
      </c>
      <c r="E3118" s="47">
        <v>42515.644090011578</v>
      </c>
      <c r="F3118" s="48">
        <v>6.75</v>
      </c>
      <c r="G3118" s="49">
        <v>86571</v>
      </c>
      <c r="H3118" t="s">
        <v>238</v>
      </c>
      <c r="I3118">
        <v>0</v>
      </c>
      <c r="J3118">
        <v>0</v>
      </c>
      <c r="K3118" t="s">
        <v>246</v>
      </c>
      <c r="L3118" t="s">
        <v>2186</v>
      </c>
      <c r="M3118" t="s">
        <v>3793</v>
      </c>
      <c r="N3118" t="s">
        <v>254</v>
      </c>
      <c r="O3118" t="s">
        <v>568</v>
      </c>
    </row>
    <row r="3119" spans="1:15" x14ac:dyDescent="0.3">
      <c r="A3119" t="s">
        <v>2831</v>
      </c>
      <c r="B3119" t="s">
        <v>2831</v>
      </c>
      <c r="C3119" t="s">
        <v>8888</v>
      </c>
      <c r="D3119" s="47" t="s">
        <v>5870</v>
      </c>
      <c r="E3119" s="47">
        <v>42518.468019444445</v>
      </c>
      <c r="F3119" s="48">
        <v>6.75</v>
      </c>
      <c r="G3119" s="49">
        <v>2108</v>
      </c>
      <c r="H3119" t="s">
        <v>238</v>
      </c>
      <c r="I3119">
        <v>0</v>
      </c>
      <c r="J3119">
        <v>0</v>
      </c>
      <c r="K3119" t="s">
        <v>236</v>
      </c>
      <c r="L3119" t="s">
        <v>2186</v>
      </c>
      <c r="M3119" t="s">
        <v>8889</v>
      </c>
      <c r="N3119" t="s">
        <v>254</v>
      </c>
      <c r="O3119" t="s">
        <v>568</v>
      </c>
    </row>
    <row r="3120" spans="1:15" x14ac:dyDescent="0.3">
      <c r="A3120" t="s">
        <v>2831</v>
      </c>
      <c r="B3120" t="s">
        <v>2831</v>
      </c>
      <c r="C3120" t="s">
        <v>9135</v>
      </c>
      <c r="D3120" s="47" t="s">
        <v>2474</v>
      </c>
      <c r="E3120" s="47">
        <v>42521.787679895831</v>
      </c>
      <c r="F3120" s="48">
        <v>6.75</v>
      </c>
      <c r="G3120" s="49">
        <v>224791</v>
      </c>
      <c r="H3120" t="s">
        <v>238</v>
      </c>
      <c r="I3120">
        <v>0</v>
      </c>
      <c r="J3120">
        <v>0</v>
      </c>
      <c r="K3120" t="s">
        <v>241</v>
      </c>
      <c r="L3120" t="s">
        <v>2160</v>
      </c>
      <c r="M3120" t="s">
        <v>9136</v>
      </c>
      <c r="N3120" t="s">
        <v>254</v>
      </c>
      <c r="O3120" t="s">
        <v>568</v>
      </c>
    </row>
    <row r="3121" spans="1:15" x14ac:dyDescent="0.3">
      <c r="A3121" t="s">
        <v>2831</v>
      </c>
      <c r="B3121" t="s">
        <v>2831</v>
      </c>
      <c r="C3121" t="s">
        <v>9286</v>
      </c>
      <c r="D3121" s="47" t="s">
        <v>5475</v>
      </c>
      <c r="E3121" s="47">
        <v>42494.712291238429</v>
      </c>
      <c r="F3121" s="48">
        <v>6.75</v>
      </c>
      <c r="G3121" s="49">
        <v>60656</v>
      </c>
      <c r="H3121" t="s">
        <v>238</v>
      </c>
      <c r="I3121">
        <v>0</v>
      </c>
      <c r="J3121">
        <v>0</v>
      </c>
      <c r="K3121" t="s">
        <v>241</v>
      </c>
      <c r="L3121" t="s">
        <v>2186</v>
      </c>
      <c r="M3121" t="s">
        <v>9287</v>
      </c>
      <c r="N3121" t="s">
        <v>254</v>
      </c>
      <c r="O3121" t="s">
        <v>568</v>
      </c>
    </row>
    <row r="3122" spans="1:15" x14ac:dyDescent="0.3">
      <c r="A3122" t="s">
        <v>2831</v>
      </c>
      <c r="B3122" t="s">
        <v>2831</v>
      </c>
      <c r="C3122" t="s">
        <v>9361</v>
      </c>
      <c r="D3122" s="47" t="s">
        <v>6766</v>
      </c>
      <c r="E3122" s="47">
        <v>42506.697443553239</v>
      </c>
      <c r="F3122" s="48">
        <v>6.75</v>
      </c>
      <c r="G3122" s="49">
        <v>60808</v>
      </c>
      <c r="H3122" t="s">
        <v>238</v>
      </c>
      <c r="I3122">
        <v>0</v>
      </c>
      <c r="J3122">
        <v>0</v>
      </c>
      <c r="K3122" t="s">
        <v>246</v>
      </c>
      <c r="L3122" t="s">
        <v>2186</v>
      </c>
      <c r="M3122" t="s">
        <v>9362</v>
      </c>
      <c r="N3122" t="s">
        <v>254</v>
      </c>
      <c r="O3122" t="s">
        <v>568</v>
      </c>
    </row>
    <row r="3123" spans="1:15" x14ac:dyDescent="0.3">
      <c r="A3123" t="s">
        <v>2831</v>
      </c>
      <c r="B3123" t="s">
        <v>2831</v>
      </c>
      <c r="C3123" t="s">
        <v>5355</v>
      </c>
      <c r="D3123" s="47" t="s">
        <v>2672</v>
      </c>
      <c r="E3123" s="47">
        <v>42494.694180752318</v>
      </c>
      <c r="F3123" s="48">
        <v>6.75</v>
      </c>
      <c r="G3123" s="49">
        <v>110057</v>
      </c>
      <c r="H3123" t="s">
        <v>238</v>
      </c>
      <c r="I3123">
        <v>0</v>
      </c>
      <c r="J3123">
        <v>0</v>
      </c>
      <c r="K3123" t="s">
        <v>242</v>
      </c>
      <c r="L3123" t="s">
        <v>2160</v>
      </c>
      <c r="M3123" t="s">
        <v>5356</v>
      </c>
      <c r="N3123" t="s">
        <v>254</v>
      </c>
      <c r="O3123" t="s">
        <v>568</v>
      </c>
    </row>
    <row r="3124" spans="1:15" x14ac:dyDescent="0.3">
      <c r="A3124" t="s">
        <v>2831</v>
      </c>
      <c r="B3124" t="s">
        <v>2831</v>
      </c>
      <c r="C3124" t="s">
        <v>9516</v>
      </c>
      <c r="D3124" s="47" t="s">
        <v>5867</v>
      </c>
      <c r="E3124" s="47">
        <v>42507.682443483798</v>
      </c>
      <c r="F3124" s="48">
        <v>6.75</v>
      </c>
      <c r="G3124" s="49">
        <v>80739</v>
      </c>
      <c r="H3124" t="s">
        <v>238</v>
      </c>
      <c r="I3124">
        <v>0</v>
      </c>
      <c r="J3124">
        <v>0</v>
      </c>
      <c r="K3124" t="s">
        <v>239</v>
      </c>
      <c r="L3124" t="s">
        <v>2186</v>
      </c>
      <c r="M3124" t="s">
        <v>9517</v>
      </c>
      <c r="N3124" t="s">
        <v>254</v>
      </c>
      <c r="O3124" t="s">
        <v>568</v>
      </c>
    </row>
    <row r="3125" spans="1:15" x14ac:dyDescent="0.3">
      <c r="A3125" t="s">
        <v>2831</v>
      </c>
      <c r="B3125" t="s">
        <v>2831</v>
      </c>
      <c r="C3125" t="s">
        <v>9613</v>
      </c>
      <c r="D3125" s="47" t="s">
        <v>5455</v>
      </c>
      <c r="E3125" s="47">
        <v>42510.306395023152</v>
      </c>
      <c r="F3125" s="48">
        <v>6.75</v>
      </c>
      <c r="G3125" s="49">
        <v>110000</v>
      </c>
      <c r="H3125" t="s">
        <v>238</v>
      </c>
      <c r="I3125">
        <v>0</v>
      </c>
      <c r="J3125">
        <v>0</v>
      </c>
      <c r="K3125" t="s">
        <v>242</v>
      </c>
      <c r="L3125" t="s">
        <v>2160</v>
      </c>
      <c r="M3125" t="s">
        <v>9614</v>
      </c>
      <c r="N3125" t="s">
        <v>254</v>
      </c>
      <c r="O3125" t="s">
        <v>568</v>
      </c>
    </row>
    <row r="3126" spans="1:15" x14ac:dyDescent="0.3">
      <c r="A3126" t="s">
        <v>2831</v>
      </c>
      <c r="B3126" t="s">
        <v>2831</v>
      </c>
      <c r="C3126" t="s">
        <v>9671</v>
      </c>
      <c r="D3126" s="47" t="s">
        <v>5582</v>
      </c>
      <c r="E3126" s="47">
        <v>42500.499545983796</v>
      </c>
      <c r="F3126" s="48">
        <v>6.75</v>
      </c>
      <c r="G3126" s="49">
        <v>161417</v>
      </c>
      <c r="H3126" t="s">
        <v>238</v>
      </c>
      <c r="I3126">
        <v>0</v>
      </c>
      <c r="J3126">
        <v>0</v>
      </c>
      <c r="K3126" t="s">
        <v>236</v>
      </c>
      <c r="L3126" t="s">
        <v>2186</v>
      </c>
      <c r="M3126" t="s">
        <v>9672</v>
      </c>
      <c r="N3126" t="s">
        <v>254</v>
      </c>
      <c r="O3126" t="s">
        <v>568</v>
      </c>
    </row>
    <row r="3127" spans="1:15" x14ac:dyDescent="0.3">
      <c r="A3127" t="s">
        <v>2831</v>
      </c>
      <c r="B3127" t="s">
        <v>2831</v>
      </c>
      <c r="C3127" t="s">
        <v>4201</v>
      </c>
      <c r="D3127" s="47" t="s">
        <v>3495</v>
      </c>
      <c r="E3127" s="47">
        <v>42521.744686192127</v>
      </c>
      <c r="F3127" s="48">
        <v>6.75</v>
      </c>
      <c r="G3127" s="49">
        <v>109838</v>
      </c>
      <c r="H3127" t="s">
        <v>249</v>
      </c>
      <c r="I3127">
        <v>0</v>
      </c>
      <c r="J3127">
        <v>0</v>
      </c>
      <c r="K3127" t="s">
        <v>242</v>
      </c>
      <c r="L3127" t="s">
        <v>2186</v>
      </c>
      <c r="M3127" t="s">
        <v>4202</v>
      </c>
      <c r="N3127" t="s">
        <v>254</v>
      </c>
      <c r="O3127" t="s">
        <v>568</v>
      </c>
    </row>
    <row r="3128" spans="1:15" x14ac:dyDescent="0.3">
      <c r="A3128" t="s">
        <v>2831</v>
      </c>
      <c r="B3128" t="s">
        <v>2831</v>
      </c>
      <c r="C3128" t="s">
        <v>4102</v>
      </c>
      <c r="D3128" s="47" t="s">
        <v>3401</v>
      </c>
      <c r="E3128" s="47">
        <v>42494.733178090275</v>
      </c>
      <c r="F3128" s="48">
        <v>6.75</v>
      </c>
      <c r="G3128" s="49">
        <v>212133</v>
      </c>
      <c r="H3128" t="s">
        <v>238</v>
      </c>
      <c r="I3128">
        <v>0</v>
      </c>
      <c r="J3128">
        <v>0</v>
      </c>
      <c r="K3128" t="s">
        <v>236</v>
      </c>
      <c r="L3128" t="s">
        <v>2186</v>
      </c>
      <c r="M3128" t="s">
        <v>4104</v>
      </c>
      <c r="N3128" t="s">
        <v>254</v>
      </c>
      <c r="O3128" t="s">
        <v>568</v>
      </c>
    </row>
    <row r="3129" spans="1:15" x14ac:dyDescent="0.3">
      <c r="A3129" t="s">
        <v>2831</v>
      </c>
      <c r="B3129" t="s">
        <v>2831</v>
      </c>
      <c r="C3129" t="s">
        <v>10543</v>
      </c>
      <c r="D3129" s="47" t="s">
        <v>2707</v>
      </c>
      <c r="E3129" s="47">
        <v>42518.389081250003</v>
      </c>
      <c r="F3129" s="48">
        <v>6.75</v>
      </c>
      <c r="G3129" s="49">
        <v>158829</v>
      </c>
      <c r="H3129" t="s">
        <v>249</v>
      </c>
      <c r="I3129">
        <v>0</v>
      </c>
      <c r="J3129">
        <v>0</v>
      </c>
      <c r="K3129" t="s">
        <v>241</v>
      </c>
      <c r="L3129" t="s">
        <v>2160</v>
      </c>
      <c r="M3129" t="s">
        <v>10544</v>
      </c>
      <c r="N3129" t="s">
        <v>254</v>
      </c>
      <c r="O3129" t="s">
        <v>568</v>
      </c>
    </row>
    <row r="3130" spans="1:15" x14ac:dyDescent="0.3">
      <c r="A3130" t="s">
        <v>2831</v>
      </c>
      <c r="B3130" t="s">
        <v>2831</v>
      </c>
      <c r="C3130" t="s">
        <v>10716</v>
      </c>
      <c r="D3130" s="47" t="s">
        <v>5582</v>
      </c>
      <c r="E3130" s="47">
        <v>42493.694099340275</v>
      </c>
      <c r="F3130" s="48">
        <v>6.75</v>
      </c>
      <c r="G3130" s="49">
        <v>98261</v>
      </c>
      <c r="H3130" t="s">
        <v>238</v>
      </c>
      <c r="I3130">
        <v>0</v>
      </c>
      <c r="J3130">
        <v>0</v>
      </c>
      <c r="K3130" t="s">
        <v>242</v>
      </c>
      <c r="L3130" t="s">
        <v>2186</v>
      </c>
      <c r="M3130" t="s">
        <v>10717</v>
      </c>
      <c r="N3130" t="s">
        <v>254</v>
      </c>
      <c r="O3130" t="s">
        <v>568</v>
      </c>
    </row>
    <row r="3131" spans="1:15" x14ac:dyDescent="0.3">
      <c r="A3131" t="s">
        <v>2831</v>
      </c>
      <c r="B3131" t="s">
        <v>2831</v>
      </c>
      <c r="C3131" t="s">
        <v>5717</v>
      </c>
      <c r="D3131" s="47" t="s">
        <v>5497</v>
      </c>
      <c r="E3131" s="47">
        <v>42480.735488425926</v>
      </c>
      <c r="F3131" s="48">
        <v>6.833333333333333</v>
      </c>
      <c r="G3131" s="49">
        <v>120187</v>
      </c>
      <c r="H3131" t="s">
        <v>238</v>
      </c>
      <c r="I3131">
        <v>0</v>
      </c>
      <c r="J3131">
        <v>0</v>
      </c>
      <c r="K3131" t="s">
        <v>236</v>
      </c>
      <c r="L3131" t="s">
        <v>2186</v>
      </c>
      <c r="M3131" t="s">
        <v>5718</v>
      </c>
      <c r="N3131" t="s">
        <v>254</v>
      </c>
      <c r="O3131" t="s">
        <v>568</v>
      </c>
    </row>
    <row r="3132" spans="1:15" x14ac:dyDescent="0.3">
      <c r="A3132" t="s">
        <v>2831</v>
      </c>
      <c r="B3132" t="s">
        <v>2831</v>
      </c>
      <c r="C3132" t="s">
        <v>5759</v>
      </c>
      <c r="D3132" s="47" t="s">
        <v>5455</v>
      </c>
      <c r="E3132" s="47">
        <v>42480.743065428243</v>
      </c>
      <c r="F3132" s="48">
        <v>6.833333333333333</v>
      </c>
      <c r="G3132" s="49">
        <v>127905</v>
      </c>
      <c r="H3132" t="s">
        <v>238</v>
      </c>
      <c r="I3132">
        <v>0</v>
      </c>
      <c r="J3132">
        <v>0</v>
      </c>
      <c r="K3132" t="s">
        <v>242</v>
      </c>
      <c r="L3132" t="s">
        <v>2186</v>
      </c>
      <c r="M3132" t="s">
        <v>5760</v>
      </c>
      <c r="N3132" t="s">
        <v>254</v>
      </c>
      <c r="O3132" t="s">
        <v>568</v>
      </c>
    </row>
    <row r="3133" spans="1:15" x14ac:dyDescent="0.3">
      <c r="A3133" t="s">
        <v>2831</v>
      </c>
      <c r="B3133" t="s">
        <v>2831</v>
      </c>
      <c r="C3133" t="s">
        <v>5992</v>
      </c>
      <c r="D3133" s="47" t="s">
        <v>5530</v>
      </c>
      <c r="E3133" s="47">
        <v>42467.696304861114</v>
      </c>
      <c r="F3133" s="48">
        <v>6.833333333333333</v>
      </c>
      <c r="G3133" s="49">
        <v>269762</v>
      </c>
      <c r="H3133" t="s">
        <v>238</v>
      </c>
      <c r="I3133">
        <v>0</v>
      </c>
      <c r="J3133">
        <v>0</v>
      </c>
      <c r="K3133" t="s">
        <v>241</v>
      </c>
      <c r="L3133" t="s">
        <v>2186</v>
      </c>
      <c r="M3133" t="s">
        <v>5993</v>
      </c>
      <c r="N3133" t="s">
        <v>254</v>
      </c>
      <c r="O3133" t="s">
        <v>568</v>
      </c>
    </row>
    <row r="3134" spans="1:15" x14ac:dyDescent="0.3">
      <c r="A3134" t="s">
        <v>2831</v>
      </c>
      <c r="B3134" t="s">
        <v>2831</v>
      </c>
      <c r="C3134" t="s">
        <v>3687</v>
      </c>
      <c r="D3134" s="47" t="s">
        <v>3395</v>
      </c>
      <c r="E3134" s="47">
        <v>42468.709388773146</v>
      </c>
      <c r="F3134" s="48">
        <v>6.833333333333333</v>
      </c>
      <c r="G3134" s="49">
        <v>158674</v>
      </c>
      <c r="H3134" t="s">
        <v>238</v>
      </c>
      <c r="I3134">
        <v>0</v>
      </c>
      <c r="J3134">
        <v>0</v>
      </c>
      <c r="K3134" t="s">
        <v>246</v>
      </c>
      <c r="L3134" t="s">
        <v>2186</v>
      </c>
      <c r="M3134" t="s">
        <v>3688</v>
      </c>
      <c r="N3134" t="s">
        <v>254</v>
      </c>
      <c r="O3134" t="s">
        <v>568</v>
      </c>
    </row>
    <row r="3135" spans="1:15" x14ac:dyDescent="0.3">
      <c r="A3135" t="s">
        <v>2831</v>
      </c>
      <c r="B3135" t="s">
        <v>2831</v>
      </c>
      <c r="C3135" t="s">
        <v>6794</v>
      </c>
      <c r="D3135" s="47" t="s">
        <v>6472</v>
      </c>
      <c r="E3135" s="47">
        <v>42465.699700347221</v>
      </c>
      <c r="F3135" s="48">
        <v>6.833333333333333</v>
      </c>
      <c r="G3135" s="49">
        <v>74136</v>
      </c>
      <c r="H3135" t="s">
        <v>238</v>
      </c>
      <c r="I3135">
        <v>0</v>
      </c>
      <c r="J3135">
        <v>0</v>
      </c>
      <c r="K3135" t="s">
        <v>242</v>
      </c>
      <c r="L3135" t="s">
        <v>2186</v>
      </c>
      <c r="M3135" t="s">
        <v>6795</v>
      </c>
      <c r="N3135" t="s">
        <v>254</v>
      </c>
      <c r="O3135" t="s">
        <v>568</v>
      </c>
    </row>
    <row r="3136" spans="1:15" x14ac:dyDescent="0.3">
      <c r="A3136" t="s">
        <v>2831</v>
      </c>
      <c r="B3136" t="s">
        <v>2831</v>
      </c>
      <c r="C3136" t="s">
        <v>7077</v>
      </c>
      <c r="D3136" s="47" t="s">
        <v>6588</v>
      </c>
      <c r="E3136" s="47">
        <v>42487.701658877311</v>
      </c>
      <c r="F3136" s="48">
        <v>6.833333333333333</v>
      </c>
      <c r="G3136" s="49">
        <v>134765</v>
      </c>
      <c r="H3136" t="s">
        <v>238</v>
      </c>
      <c r="I3136">
        <v>0</v>
      </c>
      <c r="J3136">
        <v>0</v>
      </c>
      <c r="K3136" t="s">
        <v>246</v>
      </c>
      <c r="L3136" t="s">
        <v>2186</v>
      </c>
      <c r="M3136" t="s">
        <v>7078</v>
      </c>
      <c r="N3136" t="s">
        <v>254</v>
      </c>
      <c r="O3136" t="s">
        <v>568</v>
      </c>
    </row>
    <row r="3137" spans="1:15" x14ac:dyDescent="0.3">
      <c r="A3137" t="s">
        <v>2831</v>
      </c>
      <c r="B3137" t="s">
        <v>2831</v>
      </c>
      <c r="C3137" t="s">
        <v>7753</v>
      </c>
      <c r="D3137" s="47" t="s">
        <v>5978</v>
      </c>
      <c r="E3137" s="47">
        <v>42464.706367280094</v>
      </c>
      <c r="F3137" s="48">
        <v>6.833333333333333</v>
      </c>
      <c r="G3137" s="49">
        <v>129259</v>
      </c>
      <c r="H3137" t="s">
        <v>238</v>
      </c>
      <c r="I3137">
        <v>0</v>
      </c>
      <c r="J3137">
        <v>0</v>
      </c>
      <c r="K3137" t="s">
        <v>246</v>
      </c>
      <c r="L3137" t="s">
        <v>2186</v>
      </c>
      <c r="M3137" t="s">
        <v>7754</v>
      </c>
      <c r="N3137" t="s">
        <v>254</v>
      </c>
      <c r="O3137" t="s">
        <v>568</v>
      </c>
    </row>
    <row r="3138" spans="1:15" x14ac:dyDescent="0.3">
      <c r="A3138" t="s">
        <v>2831</v>
      </c>
      <c r="B3138" t="s">
        <v>2831</v>
      </c>
      <c r="C3138" t="s">
        <v>3133</v>
      </c>
      <c r="D3138" s="47" t="s">
        <v>3025</v>
      </c>
      <c r="E3138" s="47">
        <v>42487.701884027774</v>
      </c>
      <c r="F3138" s="48">
        <v>6.833333333333333</v>
      </c>
      <c r="G3138" s="49">
        <v>86746</v>
      </c>
      <c r="H3138" t="s">
        <v>238</v>
      </c>
      <c r="I3138">
        <v>0</v>
      </c>
      <c r="J3138">
        <v>0</v>
      </c>
      <c r="K3138" t="s">
        <v>246</v>
      </c>
      <c r="L3138" t="s">
        <v>2160</v>
      </c>
      <c r="M3138" t="s">
        <v>2936</v>
      </c>
      <c r="N3138" t="s">
        <v>254</v>
      </c>
      <c r="O3138" t="s">
        <v>568</v>
      </c>
    </row>
    <row r="3139" spans="1:15" x14ac:dyDescent="0.3">
      <c r="A3139" t="s">
        <v>2831</v>
      </c>
      <c r="B3139" t="s">
        <v>2831</v>
      </c>
      <c r="C3139" t="s">
        <v>4958</v>
      </c>
      <c r="D3139" s="47" t="s">
        <v>2633</v>
      </c>
      <c r="E3139" s="47">
        <v>42474.698141284724</v>
      </c>
      <c r="F3139" s="48">
        <v>6.833333333333333</v>
      </c>
      <c r="G3139" s="49">
        <v>125671</v>
      </c>
      <c r="H3139" t="s">
        <v>238</v>
      </c>
      <c r="I3139">
        <v>0</v>
      </c>
      <c r="J3139">
        <v>0</v>
      </c>
      <c r="K3139" t="s">
        <v>242</v>
      </c>
      <c r="L3139" t="s">
        <v>2160</v>
      </c>
      <c r="M3139" t="s">
        <v>4959</v>
      </c>
      <c r="N3139" t="s">
        <v>254</v>
      </c>
      <c r="O3139" t="s">
        <v>568</v>
      </c>
    </row>
    <row r="3140" spans="1:15" x14ac:dyDescent="0.3">
      <c r="A3140" t="s">
        <v>2831</v>
      </c>
      <c r="B3140" t="s">
        <v>2831</v>
      </c>
      <c r="C3140" t="s">
        <v>8333</v>
      </c>
      <c r="D3140" s="47" t="s">
        <v>5810</v>
      </c>
      <c r="E3140" s="47">
        <v>42486.740141550923</v>
      </c>
      <c r="F3140" s="48">
        <v>6.833333333333333</v>
      </c>
      <c r="G3140" s="49">
        <v>109861</v>
      </c>
      <c r="H3140" t="s">
        <v>249</v>
      </c>
      <c r="I3140">
        <v>0</v>
      </c>
      <c r="J3140">
        <v>0</v>
      </c>
      <c r="K3140" t="s">
        <v>236</v>
      </c>
      <c r="L3140" t="s">
        <v>2186</v>
      </c>
      <c r="M3140" t="s">
        <v>8334</v>
      </c>
      <c r="N3140" t="s">
        <v>254</v>
      </c>
      <c r="O3140" t="s">
        <v>568</v>
      </c>
    </row>
    <row r="3141" spans="1:15" x14ac:dyDescent="0.3">
      <c r="A3141" t="s">
        <v>2831</v>
      </c>
      <c r="B3141" t="s">
        <v>2831</v>
      </c>
      <c r="C3141" t="s">
        <v>5326</v>
      </c>
      <c r="D3141" s="47" t="s">
        <v>2672</v>
      </c>
      <c r="E3141" s="47">
        <v>42479.710794942126</v>
      </c>
      <c r="F3141" s="48">
        <v>6.833333333333333</v>
      </c>
      <c r="G3141" s="49">
        <v>121937</v>
      </c>
      <c r="H3141" t="s">
        <v>238</v>
      </c>
      <c r="I3141">
        <v>0</v>
      </c>
      <c r="J3141">
        <v>0</v>
      </c>
      <c r="K3141" t="s">
        <v>242</v>
      </c>
      <c r="L3141" t="s">
        <v>2176</v>
      </c>
      <c r="M3141" t="s">
        <v>5327</v>
      </c>
      <c r="N3141" t="s">
        <v>254</v>
      </c>
      <c r="O3141" t="s">
        <v>568</v>
      </c>
    </row>
    <row r="3142" spans="1:15" x14ac:dyDescent="0.3">
      <c r="A3142" t="s">
        <v>2831</v>
      </c>
      <c r="B3142" t="s">
        <v>2831</v>
      </c>
      <c r="C3142" t="s">
        <v>8910</v>
      </c>
      <c r="D3142" s="47" t="s">
        <v>5472</v>
      </c>
      <c r="E3142" s="47">
        <v>42471.666797997685</v>
      </c>
      <c r="F3142" s="48">
        <v>6.833333333333333</v>
      </c>
      <c r="G3142" s="49">
        <v>139601</v>
      </c>
      <c r="H3142" t="s">
        <v>238</v>
      </c>
      <c r="I3142">
        <v>0</v>
      </c>
      <c r="J3142">
        <v>0</v>
      </c>
      <c r="K3142" t="s">
        <v>239</v>
      </c>
      <c r="L3142" t="s">
        <v>2186</v>
      </c>
      <c r="M3142" t="s">
        <v>8911</v>
      </c>
      <c r="N3142" t="s">
        <v>254</v>
      </c>
      <c r="O3142" t="s">
        <v>568</v>
      </c>
    </row>
    <row r="3143" spans="1:15" x14ac:dyDescent="0.3">
      <c r="A3143" t="s">
        <v>2831</v>
      </c>
      <c r="B3143" t="s">
        <v>2831</v>
      </c>
      <c r="C3143" t="s">
        <v>8985</v>
      </c>
      <c r="D3143" s="47" t="s">
        <v>5630</v>
      </c>
      <c r="E3143" s="47">
        <v>42469.499320949071</v>
      </c>
      <c r="F3143" s="48">
        <v>6.833333333333333</v>
      </c>
      <c r="G3143" s="49">
        <v>48530</v>
      </c>
      <c r="H3143" t="s">
        <v>238</v>
      </c>
      <c r="I3143">
        <v>0</v>
      </c>
      <c r="J3143">
        <v>0</v>
      </c>
      <c r="K3143" t="s">
        <v>246</v>
      </c>
      <c r="L3143" t="s">
        <v>2186</v>
      </c>
      <c r="M3143" t="s">
        <v>8986</v>
      </c>
      <c r="N3143" t="s">
        <v>254</v>
      </c>
      <c r="O3143" t="s">
        <v>568</v>
      </c>
    </row>
    <row r="3144" spans="1:15" x14ac:dyDescent="0.3">
      <c r="A3144" t="s">
        <v>2831</v>
      </c>
      <c r="B3144" t="s">
        <v>2831</v>
      </c>
      <c r="C3144" t="s">
        <v>9411</v>
      </c>
      <c r="D3144" s="47" t="s">
        <v>2663</v>
      </c>
      <c r="E3144" s="47">
        <v>42469.49657855324</v>
      </c>
      <c r="F3144" s="48">
        <v>6.833333333333333</v>
      </c>
      <c r="G3144" s="49">
        <v>156717</v>
      </c>
      <c r="H3144" t="s">
        <v>249</v>
      </c>
      <c r="I3144">
        <v>0</v>
      </c>
      <c r="J3144">
        <v>0</v>
      </c>
      <c r="K3144" t="s">
        <v>242</v>
      </c>
      <c r="L3144" t="s">
        <v>2176</v>
      </c>
      <c r="M3144" t="s">
        <v>9412</v>
      </c>
      <c r="N3144" t="s">
        <v>254</v>
      </c>
      <c r="O3144" t="s">
        <v>568</v>
      </c>
    </row>
    <row r="3145" spans="1:15" x14ac:dyDescent="0.3">
      <c r="A3145" t="s">
        <v>2831</v>
      </c>
      <c r="B3145" t="s">
        <v>2831</v>
      </c>
      <c r="C3145" t="s">
        <v>9791</v>
      </c>
      <c r="D3145" s="47" t="s">
        <v>6295</v>
      </c>
      <c r="E3145" s="47">
        <v>42480.735115312498</v>
      </c>
      <c r="F3145" s="48">
        <v>6.833333333333333</v>
      </c>
      <c r="G3145" s="49">
        <v>53051</v>
      </c>
      <c r="H3145" t="s">
        <v>238</v>
      </c>
      <c r="I3145">
        <v>0</v>
      </c>
      <c r="J3145">
        <v>0</v>
      </c>
      <c r="K3145" t="s">
        <v>239</v>
      </c>
      <c r="L3145" t="s">
        <v>2186</v>
      </c>
      <c r="M3145" t="s">
        <v>9792</v>
      </c>
      <c r="N3145" t="s">
        <v>254</v>
      </c>
      <c r="O3145" t="s">
        <v>568</v>
      </c>
    </row>
    <row r="3146" spans="1:15" x14ac:dyDescent="0.3">
      <c r="A3146" t="s">
        <v>2831</v>
      </c>
      <c r="B3146" t="s">
        <v>2831</v>
      </c>
      <c r="C3146" t="s">
        <v>9841</v>
      </c>
      <c r="D3146" s="47" t="s">
        <v>6575</v>
      </c>
      <c r="E3146" s="47">
        <v>42461.773571261576</v>
      </c>
      <c r="F3146" s="48">
        <v>6.833333333333333</v>
      </c>
      <c r="G3146" s="49">
        <v>82759</v>
      </c>
      <c r="H3146" t="s">
        <v>238</v>
      </c>
      <c r="I3146">
        <v>0</v>
      </c>
      <c r="J3146">
        <v>0</v>
      </c>
      <c r="K3146" t="s">
        <v>246</v>
      </c>
      <c r="L3146" t="s">
        <v>2186</v>
      </c>
      <c r="M3146" t="s">
        <v>9842</v>
      </c>
      <c r="N3146" t="s">
        <v>254</v>
      </c>
      <c r="O3146" t="s">
        <v>568</v>
      </c>
    </row>
    <row r="3147" spans="1:15" x14ac:dyDescent="0.3">
      <c r="A3147" t="s">
        <v>2831</v>
      </c>
      <c r="B3147" t="s">
        <v>2831</v>
      </c>
      <c r="C3147" t="s">
        <v>2928</v>
      </c>
      <c r="D3147" s="47" t="s">
        <v>2929</v>
      </c>
      <c r="E3147" s="47">
        <v>42481.684171678244</v>
      </c>
      <c r="F3147" s="48">
        <v>6.833333333333333</v>
      </c>
      <c r="G3147" s="49">
        <v>79284</v>
      </c>
      <c r="H3147" t="s">
        <v>238</v>
      </c>
      <c r="I3147">
        <v>0</v>
      </c>
      <c r="J3147">
        <v>0</v>
      </c>
      <c r="K3147" t="s">
        <v>241</v>
      </c>
      <c r="L3147" t="s">
        <v>2160</v>
      </c>
      <c r="M3147" t="s">
        <v>2925</v>
      </c>
      <c r="N3147" t="s">
        <v>254</v>
      </c>
      <c r="O3147" t="s">
        <v>568</v>
      </c>
    </row>
    <row r="3148" spans="1:15" x14ac:dyDescent="0.3">
      <c r="A3148" t="s">
        <v>2831</v>
      </c>
      <c r="B3148" t="s">
        <v>2831</v>
      </c>
      <c r="C3148" t="s">
        <v>3921</v>
      </c>
      <c r="D3148" s="47" t="s">
        <v>3495</v>
      </c>
      <c r="E3148" s="47">
        <v>42487.71268290509</v>
      </c>
      <c r="F3148" s="48">
        <v>6.833333333333333</v>
      </c>
      <c r="G3148" s="49">
        <v>102160</v>
      </c>
      <c r="H3148" t="s">
        <v>249</v>
      </c>
      <c r="I3148">
        <v>0</v>
      </c>
      <c r="J3148">
        <v>0</v>
      </c>
      <c r="K3148" t="s">
        <v>246</v>
      </c>
      <c r="L3148" t="s">
        <v>2186</v>
      </c>
      <c r="M3148" t="s">
        <v>3922</v>
      </c>
      <c r="N3148" t="s">
        <v>254</v>
      </c>
      <c r="O3148" t="s">
        <v>568</v>
      </c>
    </row>
    <row r="3149" spans="1:15" x14ac:dyDescent="0.3">
      <c r="A3149" t="s">
        <v>2831</v>
      </c>
      <c r="B3149" t="s">
        <v>2831</v>
      </c>
      <c r="C3149" t="s">
        <v>10539</v>
      </c>
      <c r="D3149" s="47" t="s">
        <v>6766</v>
      </c>
      <c r="E3149" s="47">
        <v>42471.665844178242</v>
      </c>
      <c r="F3149" s="48">
        <v>6.833333333333333</v>
      </c>
      <c r="G3149" s="49">
        <v>90029</v>
      </c>
      <c r="H3149" t="s">
        <v>238</v>
      </c>
      <c r="I3149">
        <v>0</v>
      </c>
      <c r="J3149">
        <v>0</v>
      </c>
      <c r="K3149" t="s">
        <v>242</v>
      </c>
      <c r="L3149" t="s">
        <v>2186</v>
      </c>
      <c r="M3149" t="s">
        <v>10540</v>
      </c>
      <c r="N3149" t="s">
        <v>254</v>
      </c>
      <c r="O3149" t="s">
        <v>568</v>
      </c>
    </row>
    <row r="3150" spans="1:15" x14ac:dyDescent="0.3">
      <c r="A3150" t="s">
        <v>2831</v>
      </c>
      <c r="B3150" t="s">
        <v>2831</v>
      </c>
      <c r="C3150" t="s">
        <v>5656</v>
      </c>
      <c r="D3150" s="47" t="s">
        <v>5563</v>
      </c>
      <c r="E3150" s="47">
        <v>42431.724487268519</v>
      </c>
      <c r="F3150" s="48">
        <v>6.916666666666667</v>
      </c>
      <c r="G3150" s="49">
        <v>144703</v>
      </c>
      <c r="H3150" t="s">
        <v>238</v>
      </c>
      <c r="I3150">
        <v>0</v>
      </c>
      <c r="J3150">
        <v>0</v>
      </c>
      <c r="K3150" t="s">
        <v>236</v>
      </c>
      <c r="L3150" t="s">
        <v>2186</v>
      </c>
      <c r="M3150" t="s">
        <v>5657</v>
      </c>
      <c r="N3150" t="s">
        <v>254</v>
      </c>
      <c r="O3150" t="s">
        <v>568</v>
      </c>
    </row>
    <row r="3151" spans="1:15" x14ac:dyDescent="0.3">
      <c r="A3151" t="s">
        <v>2831</v>
      </c>
      <c r="B3151" t="s">
        <v>2831</v>
      </c>
      <c r="C3151" t="s">
        <v>6146</v>
      </c>
      <c r="D3151" s="47" t="s">
        <v>5711</v>
      </c>
      <c r="E3151" s="47">
        <v>42460.793661689815</v>
      </c>
      <c r="F3151" s="48">
        <v>6.916666666666667</v>
      </c>
      <c r="G3151" s="49">
        <v>59415</v>
      </c>
      <c r="H3151" t="s">
        <v>238</v>
      </c>
      <c r="I3151">
        <v>0</v>
      </c>
      <c r="J3151">
        <v>0</v>
      </c>
      <c r="K3151" t="s">
        <v>242</v>
      </c>
      <c r="L3151" t="s">
        <v>2160</v>
      </c>
      <c r="M3151" t="s">
        <v>6147</v>
      </c>
      <c r="N3151" t="s">
        <v>254</v>
      </c>
      <c r="O3151" t="s">
        <v>568</v>
      </c>
    </row>
    <row r="3152" spans="1:15" x14ac:dyDescent="0.3">
      <c r="A3152" t="s">
        <v>2831</v>
      </c>
      <c r="B3152" t="s">
        <v>2831</v>
      </c>
      <c r="C3152" t="s">
        <v>6249</v>
      </c>
      <c r="D3152" s="47" t="s">
        <v>6025</v>
      </c>
      <c r="E3152" s="47">
        <v>42432.382264351851</v>
      </c>
      <c r="F3152" s="48">
        <v>6.916666666666667</v>
      </c>
      <c r="G3152" s="49">
        <v>166097</v>
      </c>
      <c r="H3152" t="s">
        <v>249</v>
      </c>
      <c r="I3152">
        <v>0</v>
      </c>
      <c r="J3152">
        <v>0</v>
      </c>
      <c r="K3152" t="s">
        <v>242</v>
      </c>
      <c r="L3152" t="s">
        <v>2186</v>
      </c>
      <c r="M3152" t="s">
        <v>6250</v>
      </c>
      <c r="N3152" t="s">
        <v>254</v>
      </c>
      <c r="O3152" t="s">
        <v>568</v>
      </c>
    </row>
    <row r="3153" spans="1:15" x14ac:dyDescent="0.3">
      <c r="A3153" t="s">
        <v>2831</v>
      </c>
      <c r="B3153" t="s">
        <v>2831</v>
      </c>
      <c r="C3153" t="s">
        <v>6325</v>
      </c>
      <c r="D3153" s="47" t="s">
        <v>2503</v>
      </c>
      <c r="E3153" s="47">
        <v>42432.723186539355</v>
      </c>
      <c r="F3153" s="48">
        <v>6.916666666666667</v>
      </c>
      <c r="G3153" s="49">
        <v>38591</v>
      </c>
      <c r="H3153" t="s">
        <v>238</v>
      </c>
      <c r="I3153">
        <v>0</v>
      </c>
      <c r="J3153">
        <v>0</v>
      </c>
      <c r="K3153" t="s">
        <v>242</v>
      </c>
      <c r="L3153" t="s">
        <v>2176</v>
      </c>
      <c r="M3153" t="s">
        <v>6326</v>
      </c>
      <c r="N3153" t="s">
        <v>254</v>
      </c>
      <c r="O3153" t="s">
        <v>568</v>
      </c>
    </row>
    <row r="3154" spans="1:15" x14ac:dyDescent="0.3">
      <c r="A3154" t="s">
        <v>2831</v>
      </c>
      <c r="B3154" t="s">
        <v>2831</v>
      </c>
      <c r="C3154" t="s">
        <v>6352</v>
      </c>
      <c r="D3154" s="47" t="s">
        <v>5563</v>
      </c>
      <c r="E3154" s="47">
        <v>42433.696544178238</v>
      </c>
      <c r="F3154" s="48">
        <v>6.916666666666667</v>
      </c>
      <c r="G3154" s="49">
        <v>79654</v>
      </c>
      <c r="H3154" t="s">
        <v>238</v>
      </c>
      <c r="I3154">
        <v>0</v>
      </c>
      <c r="J3154">
        <v>0</v>
      </c>
      <c r="K3154" t="s">
        <v>242</v>
      </c>
      <c r="L3154" t="s">
        <v>2186</v>
      </c>
      <c r="M3154" t="s">
        <v>6353</v>
      </c>
      <c r="N3154" t="s">
        <v>254</v>
      </c>
      <c r="O3154" t="s">
        <v>568</v>
      </c>
    </row>
    <row r="3155" spans="1:15" x14ac:dyDescent="0.3">
      <c r="A3155" t="s">
        <v>2831</v>
      </c>
      <c r="B3155" t="s">
        <v>2831</v>
      </c>
      <c r="C3155" t="s">
        <v>6596</v>
      </c>
      <c r="D3155" s="47" t="s">
        <v>2515</v>
      </c>
      <c r="E3155" s="47">
        <v>42436.687536111109</v>
      </c>
      <c r="F3155" s="48">
        <v>6.916666666666667</v>
      </c>
      <c r="G3155" s="49">
        <v>183973</v>
      </c>
      <c r="H3155" t="s">
        <v>249</v>
      </c>
      <c r="I3155">
        <v>0</v>
      </c>
      <c r="J3155">
        <v>0</v>
      </c>
      <c r="K3155" t="s">
        <v>242</v>
      </c>
      <c r="L3155" t="s">
        <v>2160</v>
      </c>
      <c r="M3155" t="s">
        <v>6597</v>
      </c>
      <c r="N3155" t="s">
        <v>254</v>
      </c>
      <c r="O3155" t="s">
        <v>568</v>
      </c>
    </row>
    <row r="3156" spans="1:15" x14ac:dyDescent="0.3">
      <c r="A3156" t="s">
        <v>2831</v>
      </c>
      <c r="B3156" t="s">
        <v>2831</v>
      </c>
      <c r="C3156" t="s">
        <v>7274</v>
      </c>
      <c r="D3156" s="47" t="s">
        <v>6766</v>
      </c>
      <c r="E3156" s="47">
        <v>42440.732988854164</v>
      </c>
      <c r="F3156" s="48">
        <v>6.916666666666667</v>
      </c>
      <c r="G3156" s="49">
        <v>27336</v>
      </c>
      <c r="H3156" t="s">
        <v>238</v>
      </c>
      <c r="I3156">
        <v>0</v>
      </c>
      <c r="J3156">
        <v>0</v>
      </c>
      <c r="K3156" t="s">
        <v>246</v>
      </c>
      <c r="L3156" t="s">
        <v>2186</v>
      </c>
      <c r="M3156" t="s">
        <v>7275</v>
      </c>
      <c r="N3156" t="s">
        <v>254</v>
      </c>
      <c r="O3156" t="s">
        <v>568</v>
      </c>
    </row>
    <row r="3157" spans="1:15" x14ac:dyDescent="0.3">
      <c r="A3157" t="s">
        <v>2831</v>
      </c>
      <c r="B3157" t="s">
        <v>2831</v>
      </c>
      <c r="C3157" t="s">
        <v>7844</v>
      </c>
      <c r="D3157" s="47" t="s">
        <v>2612</v>
      </c>
      <c r="E3157" s="47">
        <v>42440.395091863429</v>
      </c>
      <c r="F3157" s="48">
        <v>6.916666666666667</v>
      </c>
      <c r="G3157" s="49">
        <v>224210</v>
      </c>
      <c r="H3157" t="s">
        <v>249</v>
      </c>
      <c r="I3157">
        <v>0</v>
      </c>
      <c r="J3157">
        <v>0</v>
      </c>
      <c r="K3157" t="s">
        <v>242</v>
      </c>
      <c r="L3157" t="s">
        <v>2176</v>
      </c>
      <c r="M3157" t="s">
        <v>7845</v>
      </c>
      <c r="N3157" t="s">
        <v>254</v>
      </c>
      <c r="O3157" t="s">
        <v>568</v>
      </c>
    </row>
    <row r="3158" spans="1:15" x14ac:dyDescent="0.3">
      <c r="A3158" t="s">
        <v>2831</v>
      </c>
      <c r="B3158" t="s">
        <v>2831</v>
      </c>
      <c r="C3158" t="s">
        <v>3301</v>
      </c>
      <c r="D3158" s="47" t="s">
        <v>2994</v>
      </c>
      <c r="E3158" s="47">
        <v>42459.780888923611</v>
      </c>
      <c r="F3158" s="48">
        <v>6.916666666666667</v>
      </c>
      <c r="G3158" s="49">
        <v>153914</v>
      </c>
      <c r="H3158" t="s">
        <v>238</v>
      </c>
      <c r="I3158">
        <v>0</v>
      </c>
      <c r="J3158">
        <v>0</v>
      </c>
      <c r="K3158" t="s">
        <v>242</v>
      </c>
      <c r="L3158" t="s">
        <v>2160</v>
      </c>
      <c r="M3158" t="s">
        <v>2925</v>
      </c>
      <c r="N3158" t="s">
        <v>254</v>
      </c>
      <c r="O3158" t="s">
        <v>568</v>
      </c>
    </row>
    <row r="3159" spans="1:15" x14ac:dyDescent="0.3">
      <c r="A3159" t="s">
        <v>2831</v>
      </c>
      <c r="B3159" t="s">
        <v>2831</v>
      </c>
      <c r="C3159" t="s">
        <v>9054</v>
      </c>
      <c r="D3159" s="47" t="s">
        <v>5472</v>
      </c>
      <c r="E3159" s="47">
        <v>42443.746697881943</v>
      </c>
      <c r="F3159" s="48">
        <v>6.916666666666667</v>
      </c>
      <c r="G3159" s="49">
        <v>124932</v>
      </c>
      <c r="H3159" t="s">
        <v>238</v>
      </c>
      <c r="I3159">
        <v>0</v>
      </c>
      <c r="J3159">
        <v>0</v>
      </c>
      <c r="K3159" t="s">
        <v>236</v>
      </c>
      <c r="L3159" t="s">
        <v>2186</v>
      </c>
      <c r="M3159" t="s">
        <v>9055</v>
      </c>
      <c r="N3159" t="s">
        <v>254</v>
      </c>
      <c r="O3159" t="s">
        <v>568</v>
      </c>
    </row>
    <row r="3160" spans="1:15" x14ac:dyDescent="0.3">
      <c r="A3160" t="s">
        <v>2831</v>
      </c>
      <c r="B3160" t="s">
        <v>2831</v>
      </c>
      <c r="C3160" t="s">
        <v>9227</v>
      </c>
      <c r="D3160" s="47" t="s">
        <v>5538</v>
      </c>
      <c r="E3160" s="47">
        <v>42440.669655127313</v>
      </c>
      <c r="F3160" s="48">
        <v>6.916666666666667</v>
      </c>
      <c r="G3160" s="49">
        <v>167470</v>
      </c>
      <c r="H3160" t="s">
        <v>238</v>
      </c>
      <c r="I3160">
        <v>0</v>
      </c>
      <c r="J3160">
        <v>0</v>
      </c>
      <c r="K3160" t="s">
        <v>242</v>
      </c>
      <c r="L3160" t="s">
        <v>2186</v>
      </c>
      <c r="M3160" t="s">
        <v>9228</v>
      </c>
      <c r="N3160" t="s">
        <v>254</v>
      </c>
      <c r="O3160" t="s">
        <v>568</v>
      </c>
    </row>
    <row r="3161" spans="1:15" x14ac:dyDescent="0.3">
      <c r="A3161" t="s">
        <v>2831</v>
      </c>
      <c r="B3161" t="s">
        <v>2831</v>
      </c>
      <c r="C3161" t="s">
        <v>4770</v>
      </c>
      <c r="D3161" s="47" t="s">
        <v>2689</v>
      </c>
      <c r="E3161" s="47">
        <v>42452.748945335647</v>
      </c>
      <c r="F3161" s="48">
        <v>6.916666666666667</v>
      </c>
      <c r="G3161" s="49">
        <v>37511</v>
      </c>
      <c r="H3161" t="s">
        <v>238</v>
      </c>
      <c r="I3161">
        <v>0</v>
      </c>
      <c r="J3161">
        <v>0</v>
      </c>
      <c r="K3161" t="s">
        <v>242</v>
      </c>
      <c r="L3161" t="s">
        <v>2173</v>
      </c>
      <c r="M3161" t="s">
        <v>4771</v>
      </c>
      <c r="N3161" t="s">
        <v>254</v>
      </c>
      <c r="O3161" t="s">
        <v>568</v>
      </c>
    </row>
    <row r="3162" spans="1:15" x14ac:dyDescent="0.3">
      <c r="A3162" t="s">
        <v>2831</v>
      </c>
      <c r="B3162" t="s">
        <v>2831</v>
      </c>
      <c r="C3162" t="s">
        <v>9706</v>
      </c>
      <c r="D3162" s="47" t="s">
        <v>5698</v>
      </c>
      <c r="E3162" s="47">
        <v>42458.752466747683</v>
      </c>
      <c r="F3162" s="48">
        <v>6.916666666666667</v>
      </c>
      <c r="G3162" s="49">
        <v>91357</v>
      </c>
      <c r="H3162" t="s">
        <v>238</v>
      </c>
      <c r="I3162">
        <v>0</v>
      </c>
      <c r="J3162">
        <v>0</v>
      </c>
      <c r="K3162" t="s">
        <v>242</v>
      </c>
      <c r="L3162" t="s">
        <v>2186</v>
      </c>
      <c r="M3162" t="s">
        <v>9707</v>
      </c>
      <c r="N3162" t="s">
        <v>254</v>
      </c>
      <c r="O3162" t="s">
        <v>568</v>
      </c>
    </row>
    <row r="3163" spans="1:15" x14ac:dyDescent="0.3">
      <c r="A3163" t="s">
        <v>2831</v>
      </c>
      <c r="B3163" t="s">
        <v>2831</v>
      </c>
      <c r="C3163" t="s">
        <v>10002</v>
      </c>
      <c r="D3163" s="47" t="s">
        <v>5461</v>
      </c>
      <c r="E3163" s="47">
        <v>42430.685018946759</v>
      </c>
      <c r="F3163" s="48">
        <v>6.916666666666667</v>
      </c>
      <c r="G3163" s="49">
        <v>71073</v>
      </c>
      <c r="H3163" t="s">
        <v>249</v>
      </c>
      <c r="I3163">
        <v>0</v>
      </c>
      <c r="J3163">
        <v>0</v>
      </c>
      <c r="K3163" t="s">
        <v>242</v>
      </c>
      <c r="L3163" t="s">
        <v>1535</v>
      </c>
      <c r="M3163" t="s">
        <v>1535</v>
      </c>
      <c r="N3163" t="s">
        <v>254</v>
      </c>
      <c r="O3163" t="s">
        <v>568</v>
      </c>
    </row>
    <row r="3164" spans="1:15" x14ac:dyDescent="0.3">
      <c r="A3164" t="s">
        <v>2831</v>
      </c>
      <c r="B3164" t="s">
        <v>2831</v>
      </c>
      <c r="C3164" t="s">
        <v>3139</v>
      </c>
      <c r="D3164" s="47" t="s">
        <v>2966</v>
      </c>
      <c r="E3164" s="47">
        <v>42460.768488043985</v>
      </c>
      <c r="F3164" s="48">
        <v>6.916666666666667</v>
      </c>
      <c r="G3164" s="49">
        <v>101034</v>
      </c>
      <c r="H3164" t="s">
        <v>238</v>
      </c>
      <c r="I3164">
        <v>0</v>
      </c>
      <c r="J3164">
        <v>0</v>
      </c>
      <c r="K3164" t="s">
        <v>236</v>
      </c>
      <c r="L3164" t="s">
        <v>2160</v>
      </c>
      <c r="M3164" t="s">
        <v>2941</v>
      </c>
      <c r="N3164" t="s">
        <v>254</v>
      </c>
      <c r="O3164" t="s">
        <v>568</v>
      </c>
    </row>
    <row r="3165" spans="1:15" x14ac:dyDescent="0.3">
      <c r="A3165" t="s">
        <v>2831</v>
      </c>
      <c r="B3165" t="s">
        <v>2831</v>
      </c>
      <c r="C3165" t="s">
        <v>10600</v>
      </c>
      <c r="D3165" s="47" t="s">
        <v>2634</v>
      </c>
      <c r="E3165" s="47">
        <v>42436.74356466435</v>
      </c>
      <c r="F3165" s="48">
        <v>6.916666666666667</v>
      </c>
      <c r="G3165" s="49">
        <v>112678</v>
      </c>
      <c r="H3165" t="s">
        <v>249</v>
      </c>
      <c r="I3165">
        <v>0</v>
      </c>
      <c r="J3165">
        <v>0</v>
      </c>
      <c r="K3165" t="s">
        <v>239</v>
      </c>
      <c r="L3165" t="s">
        <v>2160</v>
      </c>
      <c r="M3165" t="s">
        <v>10601</v>
      </c>
      <c r="N3165" t="s">
        <v>254</v>
      </c>
      <c r="O3165" t="s">
        <v>568</v>
      </c>
    </row>
    <row r="3166" spans="1:15" x14ac:dyDescent="0.3">
      <c r="A3166" t="s">
        <v>2831</v>
      </c>
      <c r="B3166" t="s">
        <v>2831</v>
      </c>
      <c r="C3166" t="s">
        <v>10770</v>
      </c>
      <c r="D3166" s="47" t="s">
        <v>2482</v>
      </c>
      <c r="E3166" s="47">
        <v>42437.673132407406</v>
      </c>
      <c r="F3166" s="48">
        <v>6.916666666666667</v>
      </c>
      <c r="G3166" s="49">
        <v>60606</v>
      </c>
      <c r="H3166" t="s">
        <v>238</v>
      </c>
      <c r="I3166">
        <v>0</v>
      </c>
      <c r="J3166">
        <v>0</v>
      </c>
      <c r="K3166" t="s">
        <v>236</v>
      </c>
      <c r="L3166" t="s">
        <v>2160</v>
      </c>
      <c r="M3166" t="s">
        <v>10771</v>
      </c>
      <c r="N3166" t="s">
        <v>254</v>
      </c>
      <c r="O3166" t="s">
        <v>568</v>
      </c>
    </row>
    <row r="3167" spans="1:15" x14ac:dyDescent="0.3">
      <c r="A3167" t="s">
        <v>2831</v>
      </c>
      <c r="B3167" t="s">
        <v>2831</v>
      </c>
      <c r="C3167" t="s">
        <v>3794</v>
      </c>
      <c r="D3167" s="47" t="s">
        <v>3398</v>
      </c>
      <c r="E3167" s="47">
        <v>42416.697164386576</v>
      </c>
      <c r="F3167" s="48">
        <v>7</v>
      </c>
      <c r="G3167" s="49">
        <v>62443</v>
      </c>
      <c r="H3167" t="s">
        <v>238</v>
      </c>
      <c r="I3167">
        <v>0</v>
      </c>
      <c r="J3167">
        <v>0</v>
      </c>
      <c r="K3167" t="s">
        <v>242</v>
      </c>
      <c r="L3167" t="s">
        <v>2186</v>
      </c>
      <c r="M3167" t="s">
        <v>3795</v>
      </c>
      <c r="N3167" t="s">
        <v>254</v>
      </c>
      <c r="O3167" t="s">
        <v>568</v>
      </c>
    </row>
    <row r="3168" spans="1:15" x14ac:dyDescent="0.3">
      <c r="A3168" t="s">
        <v>2831</v>
      </c>
      <c r="B3168" t="s">
        <v>2831</v>
      </c>
      <c r="C3168" t="s">
        <v>6046</v>
      </c>
      <c r="D3168" s="47" t="s">
        <v>5832</v>
      </c>
      <c r="E3168" s="47">
        <v>42408.616187118052</v>
      </c>
      <c r="F3168" s="48">
        <v>7</v>
      </c>
      <c r="G3168" s="49">
        <v>90415</v>
      </c>
      <c r="H3168" t="s">
        <v>238</v>
      </c>
      <c r="I3168">
        <v>0</v>
      </c>
      <c r="J3168">
        <v>0</v>
      </c>
      <c r="K3168" t="s">
        <v>242</v>
      </c>
      <c r="L3168" t="s">
        <v>2186</v>
      </c>
      <c r="M3168" t="s">
        <v>6047</v>
      </c>
      <c r="N3168" t="s">
        <v>254</v>
      </c>
      <c r="O3168" t="s">
        <v>568</v>
      </c>
    </row>
    <row r="3169" spans="1:15" x14ac:dyDescent="0.3">
      <c r="A3169" t="s">
        <v>2831</v>
      </c>
      <c r="B3169" t="s">
        <v>2831</v>
      </c>
      <c r="C3169" t="s">
        <v>6175</v>
      </c>
      <c r="D3169" s="47" t="s">
        <v>5492</v>
      </c>
      <c r="E3169" s="47">
        <v>42427.461911226848</v>
      </c>
      <c r="F3169" s="48">
        <v>7</v>
      </c>
      <c r="G3169" s="49">
        <v>178236</v>
      </c>
      <c r="H3169" t="s">
        <v>238</v>
      </c>
      <c r="I3169">
        <v>0</v>
      </c>
      <c r="J3169">
        <v>0</v>
      </c>
      <c r="K3169" t="s">
        <v>242</v>
      </c>
      <c r="L3169" t="s">
        <v>2186</v>
      </c>
      <c r="M3169" t="s">
        <v>6176</v>
      </c>
      <c r="N3169" t="s">
        <v>254</v>
      </c>
      <c r="O3169" t="s">
        <v>568</v>
      </c>
    </row>
    <row r="3170" spans="1:15" x14ac:dyDescent="0.3">
      <c r="A3170" t="s">
        <v>2831</v>
      </c>
      <c r="B3170" t="s">
        <v>2831</v>
      </c>
      <c r="C3170" t="s">
        <v>6337</v>
      </c>
      <c r="D3170" s="47" t="s">
        <v>5538</v>
      </c>
      <c r="E3170" s="47">
        <v>42405.714920983795</v>
      </c>
      <c r="F3170" s="48">
        <v>7</v>
      </c>
      <c r="G3170" s="49">
        <v>76513</v>
      </c>
      <c r="H3170" t="s">
        <v>238</v>
      </c>
      <c r="I3170">
        <v>0</v>
      </c>
      <c r="J3170">
        <v>0</v>
      </c>
      <c r="K3170" t="s">
        <v>242</v>
      </c>
      <c r="L3170" t="s">
        <v>2160</v>
      </c>
      <c r="M3170" t="s">
        <v>6338</v>
      </c>
      <c r="N3170" t="s">
        <v>254</v>
      </c>
      <c r="O3170" t="s">
        <v>568</v>
      </c>
    </row>
    <row r="3171" spans="1:15" x14ac:dyDescent="0.3">
      <c r="A3171" t="s">
        <v>2831</v>
      </c>
      <c r="B3171" t="s">
        <v>2831</v>
      </c>
      <c r="C3171" t="s">
        <v>6439</v>
      </c>
      <c r="D3171" s="47" t="s">
        <v>5492</v>
      </c>
      <c r="E3171" s="47">
        <v>42408.387593368054</v>
      </c>
      <c r="F3171" s="48">
        <v>7</v>
      </c>
      <c r="G3171" s="49">
        <v>153898</v>
      </c>
      <c r="H3171" t="s">
        <v>249</v>
      </c>
      <c r="I3171">
        <v>0</v>
      </c>
      <c r="J3171">
        <v>0</v>
      </c>
      <c r="K3171" t="s">
        <v>242</v>
      </c>
      <c r="L3171" t="s">
        <v>2186</v>
      </c>
      <c r="M3171" t="s">
        <v>6440</v>
      </c>
      <c r="N3171" t="s">
        <v>254</v>
      </c>
      <c r="O3171" t="s">
        <v>568</v>
      </c>
    </row>
    <row r="3172" spans="1:15" x14ac:dyDescent="0.3">
      <c r="A3172" t="s">
        <v>2831</v>
      </c>
      <c r="B3172" t="s">
        <v>2831</v>
      </c>
      <c r="C3172" t="s">
        <v>4074</v>
      </c>
      <c r="D3172" s="47" t="s">
        <v>3411</v>
      </c>
      <c r="E3172" s="47">
        <v>42415.729463807867</v>
      </c>
      <c r="F3172" s="48">
        <v>7</v>
      </c>
      <c r="G3172" s="49">
        <v>159892</v>
      </c>
      <c r="H3172" t="s">
        <v>249</v>
      </c>
      <c r="I3172">
        <v>0</v>
      </c>
      <c r="J3172">
        <v>0</v>
      </c>
      <c r="K3172" t="s">
        <v>246</v>
      </c>
      <c r="L3172" t="s">
        <v>2186</v>
      </c>
      <c r="M3172" t="s">
        <v>4075</v>
      </c>
      <c r="N3172" t="s">
        <v>254</v>
      </c>
      <c r="O3172" t="s">
        <v>568</v>
      </c>
    </row>
    <row r="3173" spans="1:15" x14ac:dyDescent="0.3">
      <c r="A3173" t="s">
        <v>2831</v>
      </c>
      <c r="B3173" t="s">
        <v>2831</v>
      </c>
      <c r="C3173" t="s">
        <v>6951</v>
      </c>
      <c r="D3173" s="47" t="s">
        <v>5686</v>
      </c>
      <c r="E3173" s="47">
        <v>42417.719013275462</v>
      </c>
      <c r="F3173" s="48">
        <v>7</v>
      </c>
      <c r="G3173" s="49">
        <v>121406</v>
      </c>
      <c r="H3173" t="s">
        <v>238</v>
      </c>
      <c r="I3173">
        <v>0</v>
      </c>
      <c r="J3173">
        <v>0</v>
      </c>
      <c r="K3173" t="s">
        <v>246</v>
      </c>
      <c r="L3173" t="s">
        <v>2186</v>
      </c>
      <c r="M3173" t="s">
        <v>6952</v>
      </c>
      <c r="N3173" t="s">
        <v>254</v>
      </c>
      <c r="O3173" t="s">
        <v>568</v>
      </c>
    </row>
    <row r="3174" spans="1:15" x14ac:dyDescent="0.3">
      <c r="A3174" t="s">
        <v>2831</v>
      </c>
      <c r="B3174" t="s">
        <v>2831</v>
      </c>
      <c r="C3174" t="s">
        <v>5243</v>
      </c>
      <c r="D3174" s="47" t="s">
        <v>2676</v>
      </c>
      <c r="E3174" s="47">
        <v>42419.639595833331</v>
      </c>
      <c r="F3174" s="48">
        <v>7</v>
      </c>
      <c r="G3174" s="49">
        <v>100548</v>
      </c>
      <c r="H3174" t="s">
        <v>249</v>
      </c>
      <c r="I3174">
        <v>0</v>
      </c>
      <c r="J3174">
        <v>0</v>
      </c>
      <c r="K3174" t="s">
        <v>242</v>
      </c>
      <c r="L3174" t="s">
        <v>2160</v>
      </c>
      <c r="M3174" t="s">
        <v>5245</v>
      </c>
      <c r="N3174" t="s">
        <v>254</v>
      </c>
      <c r="O3174" t="s">
        <v>568</v>
      </c>
    </row>
    <row r="3175" spans="1:15" x14ac:dyDescent="0.3">
      <c r="A3175" t="s">
        <v>2831</v>
      </c>
      <c r="B3175" t="s">
        <v>2831</v>
      </c>
      <c r="C3175" t="s">
        <v>7391</v>
      </c>
      <c r="D3175" s="47" t="s">
        <v>2707</v>
      </c>
      <c r="E3175" s="47">
        <v>42415.655449039354</v>
      </c>
      <c r="F3175" s="48">
        <v>7</v>
      </c>
      <c r="G3175" s="49">
        <v>253615</v>
      </c>
      <c r="H3175" t="s">
        <v>238</v>
      </c>
      <c r="I3175">
        <v>0</v>
      </c>
      <c r="J3175">
        <v>0</v>
      </c>
      <c r="K3175" t="s">
        <v>246</v>
      </c>
      <c r="L3175" t="s">
        <v>2160</v>
      </c>
      <c r="M3175" t="s">
        <v>7392</v>
      </c>
      <c r="N3175" t="s">
        <v>254</v>
      </c>
      <c r="O3175" t="s">
        <v>568</v>
      </c>
    </row>
    <row r="3176" spans="1:15" x14ac:dyDescent="0.3">
      <c r="A3176" t="s">
        <v>2831</v>
      </c>
      <c r="B3176" t="s">
        <v>2831</v>
      </c>
      <c r="C3176" t="s">
        <v>4109</v>
      </c>
      <c r="D3176" s="47" t="s">
        <v>3392</v>
      </c>
      <c r="E3176" s="47">
        <v>42416.65823591435</v>
      </c>
      <c r="F3176" s="48">
        <v>7</v>
      </c>
      <c r="G3176" s="49">
        <v>43158</v>
      </c>
      <c r="H3176" t="s">
        <v>238</v>
      </c>
      <c r="I3176">
        <v>0</v>
      </c>
      <c r="J3176">
        <v>0</v>
      </c>
      <c r="K3176" t="s">
        <v>236</v>
      </c>
      <c r="L3176" t="s">
        <v>2186</v>
      </c>
      <c r="M3176" t="s">
        <v>4110</v>
      </c>
      <c r="N3176" t="s">
        <v>254</v>
      </c>
      <c r="O3176" t="s">
        <v>568</v>
      </c>
    </row>
    <row r="3177" spans="1:15" x14ac:dyDescent="0.3">
      <c r="A3177" t="s">
        <v>2831</v>
      </c>
      <c r="B3177" t="s">
        <v>2831</v>
      </c>
      <c r="C3177" t="s">
        <v>7748</v>
      </c>
      <c r="D3177" s="47" t="s">
        <v>6370</v>
      </c>
      <c r="E3177" s="47">
        <v>42423.714752395834</v>
      </c>
      <c r="F3177" s="48">
        <v>7</v>
      </c>
      <c r="G3177" s="49">
        <v>142691</v>
      </c>
      <c r="H3177" t="s">
        <v>249</v>
      </c>
      <c r="I3177">
        <v>1</v>
      </c>
      <c r="J3177">
        <v>389.49</v>
      </c>
      <c r="K3177" t="s">
        <v>242</v>
      </c>
      <c r="L3177" t="s">
        <v>2160</v>
      </c>
      <c r="M3177" t="s">
        <v>7749</v>
      </c>
      <c r="N3177" t="s">
        <v>254</v>
      </c>
      <c r="O3177" t="s">
        <v>568</v>
      </c>
    </row>
    <row r="3178" spans="1:15" x14ac:dyDescent="0.3">
      <c r="A3178" t="s">
        <v>2831</v>
      </c>
      <c r="B3178" t="s">
        <v>2831</v>
      </c>
      <c r="C3178" t="s">
        <v>3650</v>
      </c>
      <c r="D3178" s="47" t="s">
        <v>3386</v>
      </c>
      <c r="E3178" s="47">
        <v>42415.721806516201</v>
      </c>
      <c r="F3178" s="48">
        <v>7</v>
      </c>
      <c r="G3178" s="49">
        <v>99476</v>
      </c>
      <c r="H3178" t="s">
        <v>238</v>
      </c>
      <c r="I3178">
        <v>0</v>
      </c>
      <c r="J3178">
        <v>0</v>
      </c>
      <c r="K3178" t="s">
        <v>246</v>
      </c>
      <c r="L3178" t="s">
        <v>2160</v>
      </c>
      <c r="M3178" t="s">
        <v>3651</v>
      </c>
      <c r="N3178" t="s">
        <v>254</v>
      </c>
      <c r="O3178" t="s">
        <v>568</v>
      </c>
    </row>
    <row r="3179" spans="1:15" x14ac:dyDescent="0.3">
      <c r="A3179" t="s">
        <v>2831</v>
      </c>
      <c r="B3179" t="s">
        <v>2831</v>
      </c>
      <c r="C3179" t="s">
        <v>5304</v>
      </c>
      <c r="D3179" s="47" t="s">
        <v>2639</v>
      </c>
      <c r="E3179" s="47">
        <v>42406.496658020835</v>
      </c>
      <c r="F3179" s="48">
        <v>7</v>
      </c>
      <c r="G3179" s="49">
        <v>121861</v>
      </c>
      <c r="H3179" t="s">
        <v>238</v>
      </c>
      <c r="I3179">
        <v>0</v>
      </c>
      <c r="J3179">
        <v>0</v>
      </c>
      <c r="K3179" t="s">
        <v>241</v>
      </c>
      <c r="L3179" t="s">
        <v>2185</v>
      </c>
      <c r="M3179" t="s">
        <v>5305</v>
      </c>
      <c r="N3179" t="s">
        <v>254</v>
      </c>
      <c r="O3179" t="s">
        <v>568</v>
      </c>
    </row>
    <row r="3180" spans="1:15" x14ac:dyDescent="0.3">
      <c r="A3180" t="s">
        <v>2831</v>
      </c>
      <c r="B3180" t="s">
        <v>2831</v>
      </c>
      <c r="C3180" t="s">
        <v>8147</v>
      </c>
      <c r="D3180" s="47" t="s">
        <v>6793</v>
      </c>
      <c r="E3180" s="47">
        <v>42404.713700034721</v>
      </c>
      <c r="F3180" s="48">
        <v>7</v>
      </c>
      <c r="G3180" s="49">
        <v>134422</v>
      </c>
      <c r="H3180" t="s">
        <v>238</v>
      </c>
      <c r="I3180">
        <v>0</v>
      </c>
      <c r="J3180">
        <v>0</v>
      </c>
      <c r="K3180" t="s">
        <v>246</v>
      </c>
      <c r="L3180" t="s">
        <v>2160</v>
      </c>
      <c r="M3180" t="s">
        <v>8148</v>
      </c>
      <c r="N3180" t="s">
        <v>254</v>
      </c>
      <c r="O3180" t="s">
        <v>568</v>
      </c>
    </row>
    <row r="3181" spans="1:15" x14ac:dyDescent="0.3">
      <c r="A3181" t="s">
        <v>2831</v>
      </c>
      <c r="B3181" t="s">
        <v>2831</v>
      </c>
      <c r="C3181" t="s">
        <v>8227</v>
      </c>
      <c r="D3181" s="47" t="s">
        <v>6025</v>
      </c>
      <c r="E3181" s="47">
        <v>42418.634245057867</v>
      </c>
      <c r="F3181" s="48">
        <v>7</v>
      </c>
      <c r="G3181" s="49">
        <v>70566</v>
      </c>
      <c r="H3181" t="s">
        <v>238</v>
      </c>
      <c r="I3181">
        <v>0</v>
      </c>
      <c r="J3181">
        <v>0</v>
      </c>
      <c r="K3181" t="s">
        <v>242</v>
      </c>
      <c r="L3181" t="s">
        <v>2186</v>
      </c>
      <c r="M3181" t="s">
        <v>8228</v>
      </c>
      <c r="N3181" t="s">
        <v>254</v>
      </c>
      <c r="O3181" t="s">
        <v>568</v>
      </c>
    </row>
    <row r="3182" spans="1:15" x14ac:dyDescent="0.3">
      <c r="A3182" t="s">
        <v>2831</v>
      </c>
      <c r="B3182" t="s">
        <v>2831</v>
      </c>
      <c r="C3182" t="s">
        <v>3348</v>
      </c>
      <c r="D3182" s="47" t="s">
        <v>2938</v>
      </c>
      <c r="E3182" s="47">
        <v>42411.690276354166</v>
      </c>
      <c r="F3182" s="48">
        <v>7</v>
      </c>
      <c r="G3182" s="49">
        <v>62556</v>
      </c>
      <c r="H3182" t="s">
        <v>249</v>
      </c>
      <c r="I3182">
        <v>0</v>
      </c>
      <c r="J3182">
        <v>0</v>
      </c>
      <c r="K3182" t="s">
        <v>246</v>
      </c>
      <c r="L3182" t="s">
        <v>2160</v>
      </c>
      <c r="M3182" t="s">
        <v>2971</v>
      </c>
      <c r="N3182" t="s">
        <v>254</v>
      </c>
      <c r="O3182" t="s">
        <v>568</v>
      </c>
    </row>
    <row r="3183" spans="1:15" x14ac:dyDescent="0.3">
      <c r="A3183" t="s">
        <v>2831</v>
      </c>
      <c r="B3183" t="s">
        <v>2831</v>
      </c>
      <c r="C3183" t="s">
        <v>3169</v>
      </c>
      <c r="D3183" s="47" t="s">
        <v>2973</v>
      </c>
      <c r="E3183" s="47">
        <v>42412.476040127316</v>
      </c>
      <c r="F3183" s="48">
        <v>7</v>
      </c>
      <c r="G3183" s="49">
        <v>348310</v>
      </c>
      <c r="H3183" t="s">
        <v>249</v>
      </c>
      <c r="I3183">
        <v>0</v>
      </c>
      <c r="J3183">
        <v>0</v>
      </c>
      <c r="K3183" t="s">
        <v>236</v>
      </c>
      <c r="L3183" t="s">
        <v>2160</v>
      </c>
      <c r="M3183" t="s">
        <v>2941</v>
      </c>
      <c r="N3183" t="s">
        <v>254</v>
      </c>
      <c r="O3183" t="s">
        <v>568</v>
      </c>
    </row>
    <row r="3184" spans="1:15" x14ac:dyDescent="0.3">
      <c r="A3184" t="s">
        <v>2831</v>
      </c>
      <c r="B3184" t="s">
        <v>2831</v>
      </c>
      <c r="C3184" t="s">
        <v>8577</v>
      </c>
      <c r="D3184" s="47" t="s">
        <v>5497</v>
      </c>
      <c r="E3184" s="47">
        <v>42423.720413043979</v>
      </c>
      <c r="F3184" s="48">
        <v>7</v>
      </c>
      <c r="G3184" s="49">
        <v>57374</v>
      </c>
      <c r="H3184" t="s">
        <v>238</v>
      </c>
      <c r="I3184">
        <v>0</v>
      </c>
      <c r="J3184">
        <v>0</v>
      </c>
      <c r="K3184" t="s">
        <v>242</v>
      </c>
      <c r="L3184" t="s">
        <v>2186</v>
      </c>
      <c r="M3184" t="s">
        <v>8578</v>
      </c>
      <c r="N3184" t="s">
        <v>254</v>
      </c>
      <c r="O3184" t="s">
        <v>568</v>
      </c>
    </row>
    <row r="3185" spans="1:15" x14ac:dyDescent="0.3">
      <c r="A3185" t="s">
        <v>2831</v>
      </c>
      <c r="B3185" t="s">
        <v>2831</v>
      </c>
      <c r="C3185" t="s">
        <v>8804</v>
      </c>
      <c r="D3185" s="47" t="s">
        <v>5870</v>
      </c>
      <c r="E3185" s="47">
        <v>42409.762391932869</v>
      </c>
      <c r="F3185" s="48">
        <v>7</v>
      </c>
      <c r="G3185" s="49">
        <v>97060</v>
      </c>
      <c r="H3185" t="s">
        <v>238</v>
      </c>
      <c r="I3185">
        <v>0</v>
      </c>
      <c r="J3185">
        <v>0</v>
      </c>
      <c r="K3185" t="s">
        <v>239</v>
      </c>
      <c r="L3185" t="s">
        <v>2186</v>
      </c>
      <c r="M3185" t="s">
        <v>8805</v>
      </c>
      <c r="N3185" t="s">
        <v>254</v>
      </c>
      <c r="O3185" t="s">
        <v>568</v>
      </c>
    </row>
    <row r="3186" spans="1:15" x14ac:dyDescent="0.3">
      <c r="A3186" t="s">
        <v>2831</v>
      </c>
      <c r="B3186" t="s">
        <v>2831</v>
      </c>
      <c r="C3186" t="s">
        <v>9702</v>
      </c>
      <c r="D3186" s="47" t="s">
        <v>5659</v>
      </c>
      <c r="E3186" s="47">
        <v>42423.722501851851</v>
      </c>
      <c r="F3186" s="48">
        <v>7</v>
      </c>
      <c r="G3186" s="49">
        <v>199217</v>
      </c>
      <c r="H3186" t="s">
        <v>238</v>
      </c>
      <c r="I3186">
        <v>0</v>
      </c>
      <c r="J3186">
        <v>0</v>
      </c>
      <c r="K3186" t="s">
        <v>236</v>
      </c>
      <c r="L3186" t="s">
        <v>2186</v>
      </c>
      <c r="M3186" t="s">
        <v>9703</v>
      </c>
      <c r="N3186" t="s">
        <v>254</v>
      </c>
      <c r="O3186" t="s">
        <v>568</v>
      </c>
    </row>
    <row r="3187" spans="1:15" x14ac:dyDescent="0.3">
      <c r="A3187" t="s">
        <v>2831</v>
      </c>
      <c r="B3187" t="s">
        <v>2831</v>
      </c>
      <c r="C3187" t="s">
        <v>4170</v>
      </c>
      <c r="D3187" s="47" t="s">
        <v>3422</v>
      </c>
      <c r="E3187" s="47">
        <v>42427.410025462967</v>
      </c>
      <c r="F3187" s="48">
        <v>7</v>
      </c>
      <c r="G3187" s="49">
        <v>55595</v>
      </c>
      <c r="H3187" t="s">
        <v>249</v>
      </c>
      <c r="I3187">
        <v>0</v>
      </c>
      <c r="J3187">
        <v>0</v>
      </c>
      <c r="K3187" t="s">
        <v>241</v>
      </c>
      <c r="L3187" t="s">
        <v>1535</v>
      </c>
      <c r="M3187" t="s">
        <v>1535</v>
      </c>
      <c r="N3187" t="s">
        <v>254</v>
      </c>
      <c r="O3187" t="s">
        <v>568</v>
      </c>
    </row>
    <row r="3188" spans="1:15" x14ac:dyDescent="0.3">
      <c r="A3188" t="s">
        <v>2831</v>
      </c>
      <c r="B3188" t="s">
        <v>2831</v>
      </c>
      <c r="C3188" t="s">
        <v>10143</v>
      </c>
      <c r="D3188" s="47" t="s">
        <v>5810</v>
      </c>
      <c r="E3188" s="47">
        <v>42418.651873842595</v>
      </c>
      <c r="F3188" s="48">
        <v>7</v>
      </c>
      <c r="G3188" s="49">
        <v>124935</v>
      </c>
      <c r="H3188" t="s">
        <v>249</v>
      </c>
      <c r="I3188">
        <v>0</v>
      </c>
      <c r="J3188">
        <v>0</v>
      </c>
      <c r="K3188" t="s">
        <v>242</v>
      </c>
      <c r="L3188" t="s">
        <v>1535</v>
      </c>
      <c r="M3188" t="s">
        <v>1535</v>
      </c>
      <c r="N3188" t="s">
        <v>254</v>
      </c>
      <c r="O3188" t="s">
        <v>568</v>
      </c>
    </row>
    <row r="3189" spans="1:15" x14ac:dyDescent="0.3">
      <c r="A3189" t="s">
        <v>2831</v>
      </c>
      <c r="B3189" t="s">
        <v>2831</v>
      </c>
      <c r="C3189" t="s">
        <v>7196</v>
      </c>
      <c r="D3189" s="47" t="s">
        <v>5683</v>
      </c>
      <c r="E3189" s="47">
        <v>42375.696919872687</v>
      </c>
      <c r="F3189" s="48">
        <v>7.083333333333333</v>
      </c>
      <c r="G3189" s="49">
        <v>150554</v>
      </c>
      <c r="H3189" t="s">
        <v>238</v>
      </c>
      <c r="I3189">
        <v>0</v>
      </c>
      <c r="J3189">
        <v>0</v>
      </c>
      <c r="K3189" t="s">
        <v>242</v>
      </c>
      <c r="L3189" t="s">
        <v>2186</v>
      </c>
      <c r="M3189" t="s">
        <v>7197</v>
      </c>
      <c r="N3189" t="s">
        <v>254</v>
      </c>
      <c r="O3189" t="s">
        <v>568</v>
      </c>
    </row>
    <row r="3190" spans="1:15" x14ac:dyDescent="0.3">
      <c r="A3190" t="s">
        <v>2831</v>
      </c>
      <c r="B3190" t="s">
        <v>2831</v>
      </c>
      <c r="C3190" t="s">
        <v>7302</v>
      </c>
      <c r="D3190" s="47" t="s">
        <v>2487</v>
      </c>
      <c r="E3190" s="47">
        <v>42387.723929131942</v>
      </c>
      <c r="F3190" s="48">
        <v>7.083333333333333</v>
      </c>
      <c r="G3190" s="49">
        <v>22959</v>
      </c>
      <c r="H3190" t="s">
        <v>238</v>
      </c>
      <c r="I3190">
        <v>0</v>
      </c>
      <c r="J3190">
        <v>0</v>
      </c>
      <c r="K3190" t="s">
        <v>241</v>
      </c>
      <c r="L3190" t="s">
        <v>2160</v>
      </c>
      <c r="M3190" t="s">
        <v>7303</v>
      </c>
      <c r="N3190" t="s">
        <v>254</v>
      </c>
      <c r="O3190" t="s">
        <v>568</v>
      </c>
    </row>
    <row r="3191" spans="1:15" x14ac:dyDescent="0.3">
      <c r="A3191" t="s">
        <v>2831</v>
      </c>
      <c r="B3191" t="s">
        <v>2831</v>
      </c>
      <c r="C3191" t="s">
        <v>4631</v>
      </c>
      <c r="D3191" s="47" t="s">
        <v>4337</v>
      </c>
      <c r="E3191" s="47">
        <v>42374.688539814815</v>
      </c>
      <c r="F3191" s="48">
        <v>7.083333333333333</v>
      </c>
      <c r="G3191" s="49">
        <v>126943</v>
      </c>
      <c r="H3191" t="s">
        <v>238</v>
      </c>
      <c r="I3191">
        <v>0</v>
      </c>
      <c r="J3191">
        <v>0</v>
      </c>
      <c r="K3191" t="s">
        <v>242</v>
      </c>
      <c r="L3191" t="s">
        <v>2173</v>
      </c>
      <c r="M3191" t="s">
        <v>4632</v>
      </c>
      <c r="N3191" t="s">
        <v>254</v>
      </c>
      <c r="O3191" t="s">
        <v>568</v>
      </c>
    </row>
    <row r="3192" spans="1:15" x14ac:dyDescent="0.3">
      <c r="A3192" t="s">
        <v>2831</v>
      </c>
      <c r="B3192" t="s">
        <v>2831</v>
      </c>
      <c r="C3192" t="s">
        <v>8027</v>
      </c>
      <c r="D3192" s="47" t="s">
        <v>5503</v>
      </c>
      <c r="E3192" s="47">
        <v>42373.674047835651</v>
      </c>
      <c r="F3192" s="48">
        <v>7.083333333333333</v>
      </c>
      <c r="G3192" s="49">
        <v>133457</v>
      </c>
      <c r="H3192" t="s">
        <v>249</v>
      </c>
      <c r="I3192">
        <v>0</v>
      </c>
      <c r="J3192">
        <v>0</v>
      </c>
      <c r="K3192" t="s">
        <v>241</v>
      </c>
      <c r="L3192" t="s">
        <v>2186</v>
      </c>
      <c r="M3192" t="s">
        <v>8028</v>
      </c>
      <c r="N3192" t="s">
        <v>254</v>
      </c>
      <c r="O3192" t="s">
        <v>568</v>
      </c>
    </row>
    <row r="3193" spans="1:15" x14ac:dyDescent="0.3">
      <c r="A3193" t="s">
        <v>2831</v>
      </c>
      <c r="B3193" t="s">
        <v>2831</v>
      </c>
      <c r="C3193" t="s">
        <v>3766</v>
      </c>
      <c r="D3193" s="47" t="s">
        <v>3369</v>
      </c>
      <c r="E3193" s="47">
        <v>42390.725432141204</v>
      </c>
      <c r="F3193" s="48">
        <v>7.083333333333333</v>
      </c>
      <c r="G3193" s="49">
        <v>102477</v>
      </c>
      <c r="H3193" t="s">
        <v>238</v>
      </c>
      <c r="I3193">
        <v>0</v>
      </c>
      <c r="J3193">
        <v>0</v>
      </c>
      <c r="K3193" t="s">
        <v>241</v>
      </c>
      <c r="L3193" t="s">
        <v>2186</v>
      </c>
      <c r="M3193" t="s">
        <v>3767</v>
      </c>
      <c r="N3193" t="s">
        <v>254</v>
      </c>
      <c r="O3193" t="s">
        <v>568</v>
      </c>
    </row>
    <row r="3194" spans="1:15" x14ac:dyDescent="0.3">
      <c r="A3194" t="s">
        <v>2831</v>
      </c>
      <c r="B3194" t="s">
        <v>2831</v>
      </c>
      <c r="C3194" t="s">
        <v>8059</v>
      </c>
      <c r="D3194" s="47" t="s">
        <v>6140</v>
      </c>
      <c r="E3194" s="47">
        <v>42398.706647766201</v>
      </c>
      <c r="F3194" s="48">
        <v>7.083333333333333</v>
      </c>
      <c r="G3194" s="49">
        <v>72482</v>
      </c>
      <c r="H3194" t="s">
        <v>238</v>
      </c>
      <c r="I3194">
        <v>0</v>
      </c>
      <c r="J3194">
        <v>0</v>
      </c>
      <c r="K3194" t="s">
        <v>242</v>
      </c>
      <c r="L3194" t="s">
        <v>2186</v>
      </c>
      <c r="M3194" t="s">
        <v>8060</v>
      </c>
      <c r="N3194" t="s">
        <v>254</v>
      </c>
      <c r="O3194" t="s">
        <v>568</v>
      </c>
    </row>
    <row r="3195" spans="1:15" x14ac:dyDescent="0.3">
      <c r="A3195" t="s">
        <v>2831</v>
      </c>
      <c r="B3195" t="s">
        <v>2831</v>
      </c>
      <c r="C3195" t="s">
        <v>4382</v>
      </c>
      <c r="D3195" s="47" t="s">
        <v>4383</v>
      </c>
      <c r="E3195" s="47">
        <v>42381.720604664355</v>
      </c>
      <c r="F3195" s="48">
        <v>7.083333333333333</v>
      </c>
      <c r="G3195" s="49">
        <v>100861</v>
      </c>
      <c r="H3195" t="s">
        <v>238</v>
      </c>
      <c r="I3195">
        <v>0</v>
      </c>
      <c r="J3195">
        <v>0</v>
      </c>
      <c r="K3195" t="s">
        <v>241</v>
      </c>
      <c r="L3195" t="s">
        <v>2160</v>
      </c>
      <c r="M3195" t="s">
        <v>4384</v>
      </c>
      <c r="N3195" t="s">
        <v>254</v>
      </c>
      <c r="O3195" t="s">
        <v>568</v>
      </c>
    </row>
    <row r="3196" spans="1:15" x14ac:dyDescent="0.3">
      <c r="A3196" t="s">
        <v>2831</v>
      </c>
      <c r="B3196" t="s">
        <v>2831</v>
      </c>
      <c r="C3196" t="s">
        <v>9488</v>
      </c>
      <c r="D3196" s="47" t="s">
        <v>5652</v>
      </c>
      <c r="E3196" s="47">
        <v>42398.77367037037</v>
      </c>
      <c r="F3196" s="48">
        <v>7.083333333333333</v>
      </c>
      <c r="G3196" s="49">
        <v>126752</v>
      </c>
      <c r="H3196" t="s">
        <v>249</v>
      </c>
      <c r="I3196">
        <v>0</v>
      </c>
      <c r="J3196">
        <v>0</v>
      </c>
      <c r="K3196" t="s">
        <v>242</v>
      </c>
      <c r="L3196" t="s">
        <v>2186</v>
      </c>
      <c r="M3196" t="s">
        <v>9489</v>
      </c>
      <c r="N3196" t="s">
        <v>254</v>
      </c>
      <c r="O3196" t="s">
        <v>568</v>
      </c>
    </row>
    <row r="3197" spans="1:15" x14ac:dyDescent="0.3">
      <c r="A3197" t="s">
        <v>2831</v>
      </c>
      <c r="B3197" t="s">
        <v>2831</v>
      </c>
      <c r="C3197" t="s">
        <v>9772</v>
      </c>
      <c r="D3197" s="47" t="s">
        <v>2517</v>
      </c>
      <c r="E3197" s="47">
        <v>42394.709456909724</v>
      </c>
      <c r="F3197" s="48">
        <v>7.083333333333333</v>
      </c>
      <c r="G3197" s="49">
        <v>77122</v>
      </c>
      <c r="H3197" t="s">
        <v>238</v>
      </c>
      <c r="I3197">
        <v>0</v>
      </c>
      <c r="J3197">
        <v>0</v>
      </c>
      <c r="K3197" t="s">
        <v>241</v>
      </c>
      <c r="L3197" t="s">
        <v>2173</v>
      </c>
      <c r="M3197" t="s">
        <v>9773</v>
      </c>
      <c r="N3197" t="s">
        <v>254</v>
      </c>
      <c r="O3197" t="s">
        <v>568</v>
      </c>
    </row>
    <row r="3198" spans="1:15" x14ac:dyDescent="0.3">
      <c r="A3198" t="s">
        <v>2831</v>
      </c>
      <c r="B3198" t="s">
        <v>2831</v>
      </c>
      <c r="C3198" t="s">
        <v>10375</v>
      </c>
      <c r="D3198" s="47" t="s">
        <v>5549</v>
      </c>
      <c r="E3198" s="47">
        <v>42388.690770601854</v>
      </c>
      <c r="F3198" s="48">
        <v>7.083333333333333</v>
      </c>
      <c r="G3198" s="49">
        <v>68896</v>
      </c>
      <c r="H3198" t="s">
        <v>238</v>
      </c>
      <c r="I3198">
        <v>0</v>
      </c>
      <c r="J3198">
        <v>0</v>
      </c>
      <c r="K3198" t="s">
        <v>241</v>
      </c>
      <c r="L3198" t="s">
        <v>2176</v>
      </c>
      <c r="M3198" t="s">
        <v>10376</v>
      </c>
      <c r="N3198" t="s">
        <v>254</v>
      </c>
      <c r="O3198" t="s">
        <v>568</v>
      </c>
    </row>
    <row r="3199" spans="1:15" x14ac:dyDescent="0.3">
      <c r="A3199" t="s">
        <v>2831</v>
      </c>
      <c r="B3199" t="s">
        <v>2831</v>
      </c>
      <c r="C3199" t="s">
        <v>10418</v>
      </c>
      <c r="D3199" s="47" t="s">
        <v>2663</v>
      </c>
      <c r="E3199" s="47">
        <v>42388.755680868053</v>
      </c>
      <c r="F3199" s="48">
        <v>7.083333333333333</v>
      </c>
      <c r="G3199" s="49">
        <v>95088</v>
      </c>
      <c r="H3199" t="s">
        <v>249</v>
      </c>
      <c r="I3199">
        <v>0</v>
      </c>
      <c r="J3199">
        <v>0</v>
      </c>
      <c r="K3199" t="s">
        <v>236</v>
      </c>
      <c r="L3199" t="s">
        <v>2160</v>
      </c>
      <c r="M3199" t="s">
        <v>10419</v>
      </c>
      <c r="N3199" t="s">
        <v>254</v>
      </c>
      <c r="O3199" t="s">
        <v>568</v>
      </c>
    </row>
    <row r="3200" spans="1:15" x14ac:dyDescent="0.3">
      <c r="A3200" t="s">
        <v>2831</v>
      </c>
      <c r="B3200" t="s">
        <v>2831</v>
      </c>
      <c r="C3200" t="s">
        <v>5914</v>
      </c>
      <c r="D3200" s="47" t="s">
        <v>5711</v>
      </c>
      <c r="E3200" s="47">
        <v>42357.504057488426</v>
      </c>
      <c r="F3200" s="48">
        <v>7.166666666666667</v>
      </c>
      <c r="G3200" s="49">
        <v>150408</v>
      </c>
      <c r="H3200" t="s">
        <v>238</v>
      </c>
      <c r="I3200">
        <v>0</v>
      </c>
      <c r="J3200">
        <v>0</v>
      </c>
      <c r="K3200" t="s">
        <v>241</v>
      </c>
      <c r="L3200" t="s">
        <v>2186</v>
      </c>
      <c r="M3200" t="s">
        <v>5915</v>
      </c>
      <c r="N3200" t="s">
        <v>254</v>
      </c>
      <c r="O3200" t="s">
        <v>568</v>
      </c>
    </row>
    <row r="3201" spans="1:15" x14ac:dyDescent="0.3">
      <c r="A3201" t="s">
        <v>2831</v>
      </c>
      <c r="B3201" t="s">
        <v>2831</v>
      </c>
      <c r="C3201" t="s">
        <v>6148</v>
      </c>
      <c r="D3201" s="47" t="s">
        <v>5556</v>
      </c>
      <c r="E3201" s="47">
        <v>42339.786020601852</v>
      </c>
      <c r="F3201" s="48">
        <v>7.166666666666667</v>
      </c>
      <c r="G3201" s="49">
        <v>91546</v>
      </c>
      <c r="H3201" t="s">
        <v>238</v>
      </c>
      <c r="I3201">
        <v>0</v>
      </c>
      <c r="J3201">
        <v>0</v>
      </c>
      <c r="K3201" t="s">
        <v>246</v>
      </c>
      <c r="L3201" t="s">
        <v>2186</v>
      </c>
      <c r="M3201" t="s">
        <v>6149</v>
      </c>
      <c r="N3201" t="s">
        <v>254</v>
      </c>
      <c r="O3201" t="s">
        <v>568</v>
      </c>
    </row>
    <row r="3202" spans="1:15" x14ac:dyDescent="0.3">
      <c r="A3202" t="s">
        <v>2831</v>
      </c>
      <c r="B3202" t="s">
        <v>2831</v>
      </c>
      <c r="C3202" t="s">
        <v>6393</v>
      </c>
      <c r="D3202" s="47" t="s">
        <v>6394</v>
      </c>
      <c r="E3202" s="47">
        <v>42368.685330057873</v>
      </c>
      <c r="F3202" s="48">
        <v>7.166666666666667</v>
      </c>
      <c r="G3202" s="49">
        <v>150270</v>
      </c>
      <c r="H3202" t="s">
        <v>238</v>
      </c>
      <c r="I3202">
        <v>0</v>
      </c>
      <c r="J3202">
        <v>0</v>
      </c>
      <c r="K3202" t="s">
        <v>246</v>
      </c>
      <c r="L3202" t="s">
        <v>2186</v>
      </c>
      <c r="M3202" t="s">
        <v>6395</v>
      </c>
      <c r="N3202" t="s">
        <v>254</v>
      </c>
      <c r="O3202" t="s">
        <v>568</v>
      </c>
    </row>
    <row r="3203" spans="1:15" x14ac:dyDescent="0.3">
      <c r="A3203" t="s">
        <v>2831</v>
      </c>
      <c r="B3203" t="s">
        <v>2831</v>
      </c>
      <c r="C3203" t="s">
        <v>6897</v>
      </c>
      <c r="D3203" s="47" t="s">
        <v>5945</v>
      </c>
      <c r="E3203" s="47">
        <v>42361.662803506944</v>
      </c>
      <c r="F3203" s="48">
        <v>7.166666666666667</v>
      </c>
      <c r="G3203" s="49">
        <v>165847</v>
      </c>
      <c r="H3203" t="s">
        <v>249</v>
      </c>
      <c r="I3203">
        <v>0</v>
      </c>
      <c r="J3203">
        <v>0</v>
      </c>
      <c r="K3203" t="s">
        <v>246</v>
      </c>
      <c r="L3203" t="s">
        <v>2186</v>
      </c>
      <c r="M3203" t="s">
        <v>6898</v>
      </c>
      <c r="N3203" t="s">
        <v>254</v>
      </c>
      <c r="O3203" t="s">
        <v>568</v>
      </c>
    </row>
    <row r="3204" spans="1:15" x14ac:dyDescent="0.3">
      <c r="A3204" t="s">
        <v>2831</v>
      </c>
      <c r="B3204" t="s">
        <v>2831</v>
      </c>
      <c r="C3204" t="s">
        <v>7013</v>
      </c>
      <c r="D3204" s="47" t="s">
        <v>6793</v>
      </c>
      <c r="E3204" s="47">
        <v>42356.486606446757</v>
      </c>
      <c r="F3204" s="48">
        <v>7.166666666666667</v>
      </c>
      <c r="G3204" s="49">
        <v>130614</v>
      </c>
      <c r="H3204" t="s">
        <v>249</v>
      </c>
      <c r="I3204">
        <v>0</v>
      </c>
      <c r="J3204">
        <v>0</v>
      </c>
      <c r="K3204" t="s">
        <v>241</v>
      </c>
      <c r="L3204" t="s">
        <v>2186</v>
      </c>
      <c r="M3204" t="s">
        <v>7014</v>
      </c>
      <c r="N3204" t="s">
        <v>254</v>
      </c>
      <c r="O3204" t="s">
        <v>568</v>
      </c>
    </row>
    <row r="3205" spans="1:15" x14ac:dyDescent="0.3">
      <c r="A3205" t="s">
        <v>2831</v>
      </c>
      <c r="B3205" t="s">
        <v>2831</v>
      </c>
      <c r="C3205" t="s">
        <v>7290</v>
      </c>
      <c r="D3205" s="47" t="s">
        <v>6087</v>
      </c>
      <c r="E3205" s="47">
        <v>42348.646973460651</v>
      </c>
      <c r="F3205" s="48">
        <v>7.166666666666667</v>
      </c>
      <c r="G3205" s="49">
        <v>140245</v>
      </c>
      <c r="H3205" t="s">
        <v>249</v>
      </c>
      <c r="I3205">
        <v>0</v>
      </c>
      <c r="J3205">
        <v>0</v>
      </c>
      <c r="K3205" t="s">
        <v>242</v>
      </c>
      <c r="L3205" t="s">
        <v>2186</v>
      </c>
      <c r="M3205" t="s">
        <v>7291</v>
      </c>
      <c r="N3205" t="s">
        <v>254</v>
      </c>
      <c r="O3205" t="s">
        <v>568</v>
      </c>
    </row>
    <row r="3206" spans="1:15" x14ac:dyDescent="0.3">
      <c r="A3206" t="s">
        <v>2831</v>
      </c>
      <c r="B3206" t="s">
        <v>2831</v>
      </c>
      <c r="C3206" t="s">
        <v>7496</v>
      </c>
      <c r="D3206" s="47" t="s">
        <v>6087</v>
      </c>
      <c r="E3206" s="47">
        <v>42361.71894309028</v>
      </c>
      <c r="F3206" s="48">
        <v>7.166666666666667</v>
      </c>
      <c r="G3206" s="49">
        <v>111683</v>
      </c>
      <c r="H3206" t="s">
        <v>249</v>
      </c>
      <c r="I3206">
        <v>0</v>
      </c>
      <c r="J3206">
        <v>0</v>
      </c>
      <c r="K3206" t="s">
        <v>236</v>
      </c>
      <c r="L3206" t="s">
        <v>2186</v>
      </c>
      <c r="M3206" t="s">
        <v>7497</v>
      </c>
      <c r="N3206" t="s">
        <v>254</v>
      </c>
      <c r="O3206" t="s">
        <v>568</v>
      </c>
    </row>
    <row r="3207" spans="1:15" x14ac:dyDescent="0.3">
      <c r="A3207" t="s">
        <v>2831</v>
      </c>
      <c r="B3207" t="s">
        <v>2831</v>
      </c>
      <c r="C3207" t="s">
        <v>7632</v>
      </c>
      <c r="D3207" s="47" t="s">
        <v>5698</v>
      </c>
      <c r="E3207" s="47">
        <v>42341.638852280092</v>
      </c>
      <c r="F3207" s="48">
        <v>7.166666666666667</v>
      </c>
      <c r="G3207" s="49">
        <v>118786</v>
      </c>
      <c r="H3207" t="s">
        <v>238</v>
      </c>
      <c r="I3207">
        <v>0</v>
      </c>
      <c r="J3207">
        <v>0</v>
      </c>
      <c r="K3207" t="s">
        <v>246</v>
      </c>
      <c r="L3207" t="s">
        <v>2186</v>
      </c>
      <c r="M3207" t="s">
        <v>7633</v>
      </c>
      <c r="N3207" t="s">
        <v>254</v>
      </c>
      <c r="O3207" t="s">
        <v>568</v>
      </c>
    </row>
    <row r="3208" spans="1:15" x14ac:dyDescent="0.3">
      <c r="A3208" t="s">
        <v>2831</v>
      </c>
      <c r="B3208" t="s">
        <v>2831</v>
      </c>
      <c r="C3208" t="s">
        <v>4751</v>
      </c>
      <c r="D3208" s="47" t="s">
        <v>2632</v>
      </c>
      <c r="E3208" s="47">
        <v>42360.711944097224</v>
      </c>
      <c r="F3208" s="48">
        <v>7.166666666666667</v>
      </c>
      <c r="G3208" s="49">
        <v>50555</v>
      </c>
      <c r="H3208" t="s">
        <v>249</v>
      </c>
      <c r="I3208">
        <v>0</v>
      </c>
      <c r="J3208">
        <v>0</v>
      </c>
      <c r="K3208" t="s">
        <v>246</v>
      </c>
      <c r="L3208" t="s">
        <v>2173</v>
      </c>
      <c r="M3208" t="s">
        <v>4752</v>
      </c>
      <c r="N3208" t="s">
        <v>254</v>
      </c>
      <c r="O3208" t="s">
        <v>568</v>
      </c>
    </row>
    <row r="3209" spans="1:15" x14ac:dyDescent="0.3">
      <c r="A3209" t="s">
        <v>2831</v>
      </c>
      <c r="B3209" t="s">
        <v>2831</v>
      </c>
      <c r="C3209" t="s">
        <v>4966</v>
      </c>
      <c r="D3209" s="47" t="s">
        <v>2610</v>
      </c>
      <c r="E3209" s="47">
        <v>42362.465570335647</v>
      </c>
      <c r="F3209" s="48">
        <v>7.166666666666667</v>
      </c>
      <c r="G3209" s="49">
        <v>79783</v>
      </c>
      <c r="H3209" t="s">
        <v>238</v>
      </c>
      <c r="I3209">
        <v>0</v>
      </c>
      <c r="J3209">
        <v>0</v>
      </c>
      <c r="K3209" t="s">
        <v>246</v>
      </c>
      <c r="L3209" t="s">
        <v>2160</v>
      </c>
      <c r="M3209" t="s">
        <v>4967</v>
      </c>
      <c r="N3209" t="s">
        <v>254</v>
      </c>
      <c r="O3209" t="s">
        <v>568</v>
      </c>
    </row>
    <row r="3210" spans="1:15" x14ac:dyDescent="0.3">
      <c r="A3210" t="s">
        <v>2831</v>
      </c>
      <c r="B3210" t="s">
        <v>2831</v>
      </c>
      <c r="C3210" t="s">
        <v>8201</v>
      </c>
      <c r="D3210" s="47" t="s">
        <v>5566</v>
      </c>
      <c r="E3210" s="47">
        <v>42341.402768020831</v>
      </c>
      <c r="F3210" s="48">
        <v>7.166666666666667</v>
      </c>
      <c r="G3210" s="49">
        <v>342336</v>
      </c>
      <c r="H3210" t="s">
        <v>249</v>
      </c>
      <c r="I3210">
        <v>0</v>
      </c>
      <c r="J3210">
        <v>0</v>
      </c>
      <c r="K3210" t="s">
        <v>241</v>
      </c>
      <c r="L3210" t="s">
        <v>2186</v>
      </c>
      <c r="M3210" t="s">
        <v>8202</v>
      </c>
      <c r="N3210" t="s">
        <v>254</v>
      </c>
      <c r="O3210" t="s">
        <v>568</v>
      </c>
    </row>
    <row r="3211" spans="1:15" x14ac:dyDescent="0.3">
      <c r="A3211" t="s">
        <v>2831</v>
      </c>
      <c r="B3211" t="s">
        <v>2831</v>
      </c>
      <c r="C3211" t="s">
        <v>8209</v>
      </c>
      <c r="D3211" s="47" t="s">
        <v>6025</v>
      </c>
      <c r="E3211" s="47">
        <v>42348.653190358797</v>
      </c>
      <c r="F3211" s="48">
        <v>7.166666666666667</v>
      </c>
      <c r="G3211" s="49">
        <v>36922</v>
      </c>
      <c r="H3211" t="s">
        <v>238</v>
      </c>
      <c r="I3211">
        <v>0</v>
      </c>
      <c r="J3211">
        <v>0</v>
      </c>
      <c r="K3211" t="s">
        <v>246</v>
      </c>
      <c r="L3211" t="s">
        <v>2186</v>
      </c>
      <c r="M3211" t="s">
        <v>8210</v>
      </c>
      <c r="N3211" t="s">
        <v>254</v>
      </c>
      <c r="O3211" t="s">
        <v>568</v>
      </c>
    </row>
    <row r="3212" spans="1:15" x14ac:dyDescent="0.3">
      <c r="A3212" t="s">
        <v>2831</v>
      </c>
      <c r="B3212" t="s">
        <v>2831</v>
      </c>
      <c r="C3212" t="s">
        <v>8353</v>
      </c>
      <c r="D3212" s="47" t="s">
        <v>2692</v>
      </c>
      <c r="E3212" s="47">
        <v>42355.754311076387</v>
      </c>
      <c r="F3212" s="48">
        <v>7.166666666666667</v>
      </c>
      <c r="G3212" s="49">
        <v>49746</v>
      </c>
      <c r="H3212" t="s">
        <v>238</v>
      </c>
      <c r="I3212">
        <v>0</v>
      </c>
      <c r="J3212">
        <v>0</v>
      </c>
      <c r="K3212" t="s">
        <v>242</v>
      </c>
      <c r="L3212" t="s">
        <v>2160</v>
      </c>
      <c r="M3212" t="s">
        <v>8354</v>
      </c>
      <c r="N3212" t="s">
        <v>254</v>
      </c>
      <c r="O3212" t="s">
        <v>568</v>
      </c>
    </row>
    <row r="3213" spans="1:15" x14ac:dyDescent="0.3">
      <c r="A3213" t="s">
        <v>2831</v>
      </c>
      <c r="B3213" t="s">
        <v>2831</v>
      </c>
      <c r="C3213" t="s">
        <v>8379</v>
      </c>
      <c r="D3213" s="47" t="s">
        <v>2614</v>
      </c>
      <c r="E3213" s="47">
        <v>42350.505916863425</v>
      </c>
      <c r="F3213" s="48">
        <v>7.166666666666667</v>
      </c>
      <c r="G3213" s="49">
        <v>64436</v>
      </c>
      <c r="H3213" t="s">
        <v>238</v>
      </c>
      <c r="I3213">
        <v>0</v>
      </c>
      <c r="J3213">
        <v>0</v>
      </c>
      <c r="K3213" t="s">
        <v>241</v>
      </c>
      <c r="L3213" t="s">
        <v>2160</v>
      </c>
      <c r="M3213" t="s">
        <v>8380</v>
      </c>
      <c r="N3213" t="s">
        <v>254</v>
      </c>
      <c r="O3213" t="s">
        <v>568</v>
      </c>
    </row>
    <row r="3214" spans="1:15" x14ac:dyDescent="0.3">
      <c r="A3214" t="s">
        <v>2831</v>
      </c>
      <c r="B3214" t="s">
        <v>2831</v>
      </c>
      <c r="C3214" t="s">
        <v>3178</v>
      </c>
      <c r="D3214" s="47" t="s">
        <v>2935</v>
      </c>
      <c r="E3214" s="47">
        <v>42364.515372106478</v>
      </c>
      <c r="F3214" s="48">
        <v>7.166666666666667</v>
      </c>
      <c r="G3214" s="49">
        <v>130437</v>
      </c>
      <c r="H3214" t="s">
        <v>238</v>
      </c>
      <c r="I3214">
        <v>0</v>
      </c>
      <c r="J3214">
        <v>0</v>
      </c>
      <c r="K3214" t="s">
        <v>241</v>
      </c>
      <c r="L3214" t="s">
        <v>2160</v>
      </c>
      <c r="M3214" t="s">
        <v>2936</v>
      </c>
      <c r="N3214" t="s">
        <v>254</v>
      </c>
      <c r="O3214" t="s">
        <v>568</v>
      </c>
    </row>
    <row r="3215" spans="1:15" x14ac:dyDescent="0.3">
      <c r="A3215" t="s">
        <v>2831</v>
      </c>
      <c r="B3215" t="s">
        <v>2831</v>
      </c>
      <c r="C3215" t="s">
        <v>9147</v>
      </c>
      <c r="D3215" s="47" t="s">
        <v>2474</v>
      </c>
      <c r="E3215" s="47">
        <v>42341.675966782408</v>
      </c>
      <c r="F3215" s="48">
        <v>7.166666666666667</v>
      </c>
      <c r="G3215" s="49">
        <v>39681</v>
      </c>
      <c r="H3215" t="s">
        <v>238</v>
      </c>
      <c r="I3215">
        <v>0</v>
      </c>
      <c r="J3215">
        <v>0</v>
      </c>
      <c r="K3215" t="s">
        <v>242</v>
      </c>
      <c r="L3215" t="s">
        <v>2176</v>
      </c>
      <c r="M3215" t="s">
        <v>9148</v>
      </c>
      <c r="N3215" t="s">
        <v>254</v>
      </c>
      <c r="O3215" t="s">
        <v>568</v>
      </c>
    </row>
    <row r="3216" spans="1:15" x14ac:dyDescent="0.3">
      <c r="A3216" t="s">
        <v>2831</v>
      </c>
      <c r="B3216" t="s">
        <v>2831</v>
      </c>
      <c r="C3216" t="s">
        <v>4588</v>
      </c>
      <c r="D3216" s="47" t="s">
        <v>4413</v>
      </c>
      <c r="E3216" s="47">
        <v>42348.719396030094</v>
      </c>
      <c r="F3216" s="48">
        <v>7.166666666666667</v>
      </c>
      <c r="G3216" s="49">
        <v>148938</v>
      </c>
      <c r="H3216" t="s">
        <v>249</v>
      </c>
      <c r="I3216">
        <v>0</v>
      </c>
      <c r="J3216">
        <v>0</v>
      </c>
      <c r="K3216" t="s">
        <v>236</v>
      </c>
      <c r="L3216" t="s">
        <v>2160</v>
      </c>
      <c r="M3216" t="s">
        <v>4414</v>
      </c>
      <c r="N3216" t="s">
        <v>254</v>
      </c>
      <c r="O3216" t="s">
        <v>568</v>
      </c>
    </row>
    <row r="3217" spans="1:15" x14ac:dyDescent="0.3">
      <c r="A3217" t="s">
        <v>2831</v>
      </c>
      <c r="B3217" t="s">
        <v>2831</v>
      </c>
      <c r="C3217" t="s">
        <v>9593</v>
      </c>
      <c r="D3217" s="47" t="s">
        <v>5489</v>
      </c>
      <c r="E3217" s="47">
        <v>42354.765387268519</v>
      </c>
      <c r="F3217" s="48">
        <v>7.166666666666667</v>
      </c>
      <c r="G3217" s="49">
        <v>128823</v>
      </c>
      <c r="H3217" t="s">
        <v>238</v>
      </c>
      <c r="I3217">
        <v>0</v>
      </c>
      <c r="J3217">
        <v>0</v>
      </c>
      <c r="K3217" t="s">
        <v>246</v>
      </c>
      <c r="L3217" t="s">
        <v>2186</v>
      </c>
      <c r="M3217" t="s">
        <v>9594</v>
      </c>
      <c r="N3217" t="s">
        <v>254</v>
      </c>
      <c r="O3217" t="s">
        <v>568</v>
      </c>
    </row>
    <row r="3218" spans="1:15" x14ac:dyDescent="0.3">
      <c r="A3218" t="s">
        <v>2831</v>
      </c>
      <c r="B3218" t="s">
        <v>2831</v>
      </c>
      <c r="C3218" t="s">
        <v>9635</v>
      </c>
      <c r="D3218" s="47" t="s">
        <v>5513</v>
      </c>
      <c r="E3218" s="47">
        <v>42346.704334108799</v>
      </c>
      <c r="F3218" s="48">
        <v>7.166666666666667</v>
      </c>
      <c r="G3218" s="49">
        <v>54264</v>
      </c>
      <c r="H3218" t="s">
        <v>238</v>
      </c>
      <c r="I3218">
        <v>0</v>
      </c>
      <c r="J3218">
        <v>0</v>
      </c>
      <c r="K3218" t="s">
        <v>239</v>
      </c>
      <c r="L3218" t="s">
        <v>2186</v>
      </c>
      <c r="M3218" t="s">
        <v>9636</v>
      </c>
      <c r="N3218" t="s">
        <v>254</v>
      </c>
      <c r="O3218" t="s">
        <v>568</v>
      </c>
    </row>
    <row r="3219" spans="1:15" x14ac:dyDescent="0.3">
      <c r="A3219" t="s">
        <v>2831</v>
      </c>
      <c r="B3219" t="s">
        <v>2831</v>
      </c>
      <c r="C3219" t="s">
        <v>9659</v>
      </c>
      <c r="D3219" s="47" t="s">
        <v>6186</v>
      </c>
      <c r="E3219" s="47">
        <v>42360.654046331016</v>
      </c>
      <c r="F3219" s="48">
        <v>7.166666666666667</v>
      </c>
      <c r="G3219" s="49">
        <v>124044</v>
      </c>
      <c r="H3219" t="s">
        <v>238</v>
      </c>
      <c r="I3219">
        <v>0</v>
      </c>
      <c r="J3219">
        <v>0</v>
      </c>
      <c r="K3219" t="s">
        <v>242</v>
      </c>
      <c r="L3219" t="s">
        <v>2186</v>
      </c>
      <c r="M3219" t="s">
        <v>9660</v>
      </c>
      <c r="N3219" t="s">
        <v>254</v>
      </c>
      <c r="O3219" t="s">
        <v>568</v>
      </c>
    </row>
    <row r="3220" spans="1:15" x14ac:dyDescent="0.3">
      <c r="A3220" t="s">
        <v>2831</v>
      </c>
      <c r="B3220" t="s">
        <v>2831</v>
      </c>
      <c r="C3220" t="s">
        <v>4841</v>
      </c>
      <c r="D3220" s="47" t="s">
        <v>2658</v>
      </c>
      <c r="E3220" s="47">
        <v>42352.76062685185</v>
      </c>
      <c r="F3220" s="48">
        <v>7.166666666666667</v>
      </c>
      <c r="G3220" s="49">
        <v>103890</v>
      </c>
      <c r="H3220" t="s">
        <v>238</v>
      </c>
      <c r="I3220">
        <v>0</v>
      </c>
      <c r="J3220">
        <v>0</v>
      </c>
      <c r="K3220" t="s">
        <v>246</v>
      </c>
      <c r="L3220" t="s">
        <v>2173</v>
      </c>
      <c r="M3220" t="s">
        <v>4842</v>
      </c>
      <c r="N3220" t="s">
        <v>254</v>
      </c>
      <c r="O3220" t="s">
        <v>568</v>
      </c>
    </row>
    <row r="3221" spans="1:15" x14ac:dyDescent="0.3">
      <c r="A3221" t="s">
        <v>2831</v>
      </c>
      <c r="B3221" t="s">
        <v>2831</v>
      </c>
      <c r="C3221" t="s">
        <v>9925</v>
      </c>
      <c r="D3221" s="47" t="s">
        <v>5492</v>
      </c>
      <c r="E3221" s="47">
        <v>42356.668095335648</v>
      </c>
      <c r="F3221" s="48">
        <v>7.166666666666667</v>
      </c>
      <c r="G3221" s="49">
        <v>112024</v>
      </c>
      <c r="H3221" t="s">
        <v>238</v>
      </c>
      <c r="I3221">
        <v>1</v>
      </c>
      <c r="J3221">
        <v>111.28</v>
      </c>
      <c r="K3221" t="s">
        <v>236</v>
      </c>
      <c r="L3221" t="s">
        <v>1535</v>
      </c>
      <c r="M3221" t="s">
        <v>1535</v>
      </c>
      <c r="N3221" t="s">
        <v>254</v>
      </c>
      <c r="O3221" t="s">
        <v>568</v>
      </c>
    </row>
    <row r="3222" spans="1:15" x14ac:dyDescent="0.3">
      <c r="A3222" t="s">
        <v>2831</v>
      </c>
      <c r="B3222" t="s">
        <v>2831</v>
      </c>
      <c r="C3222" t="s">
        <v>4653</v>
      </c>
      <c r="D3222" s="47" t="s">
        <v>4347</v>
      </c>
      <c r="E3222" s="47">
        <v>42369.505452430552</v>
      </c>
      <c r="F3222" s="48">
        <v>7.166666666666667</v>
      </c>
      <c r="G3222" s="49">
        <v>349485</v>
      </c>
      <c r="H3222" t="s">
        <v>238</v>
      </c>
      <c r="I3222">
        <v>0</v>
      </c>
      <c r="J3222">
        <v>0</v>
      </c>
      <c r="K3222" t="s">
        <v>241</v>
      </c>
      <c r="L3222" t="s">
        <v>2160</v>
      </c>
      <c r="M3222" t="s">
        <v>4655</v>
      </c>
      <c r="N3222" t="s">
        <v>254</v>
      </c>
      <c r="O3222" t="s">
        <v>568</v>
      </c>
    </row>
    <row r="3223" spans="1:15" x14ac:dyDescent="0.3">
      <c r="A3223" t="s">
        <v>2831</v>
      </c>
      <c r="B3223" t="s">
        <v>2831</v>
      </c>
      <c r="C3223" t="s">
        <v>10551</v>
      </c>
      <c r="D3223" s="47" t="s">
        <v>5546</v>
      </c>
      <c r="E3223" s="47">
        <v>42361.690156863428</v>
      </c>
      <c r="F3223" s="48">
        <v>7.166666666666667</v>
      </c>
      <c r="G3223" s="49">
        <v>127181</v>
      </c>
      <c r="H3223" t="s">
        <v>238</v>
      </c>
      <c r="I3223">
        <v>0</v>
      </c>
      <c r="J3223">
        <v>0</v>
      </c>
      <c r="K3223" t="s">
        <v>242</v>
      </c>
      <c r="L3223" t="s">
        <v>2186</v>
      </c>
      <c r="M3223" t="s">
        <v>10552</v>
      </c>
      <c r="N3223" t="s">
        <v>254</v>
      </c>
      <c r="O3223" t="s">
        <v>568</v>
      </c>
    </row>
    <row r="3224" spans="1:15" x14ac:dyDescent="0.3">
      <c r="A3224" t="s">
        <v>2831</v>
      </c>
      <c r="B3224" t="s">
        <v>2831</v>
      </c>
      <c r="C3224" t="s">
        <v>3884</v>
      </c>
      <c r="D3224" s="47" t="s">
        <v>3416</v>
      </c>
      <c r="E3224" s="47">
        <v>42355.459210844907</v>
      </c>
      <c r="F3224" s="48">
        <v>7.166666666666667</v>
      </c>
      <c r="G3224" s="49">
        <v>89198</v>
      </c>
      <c r="H3224" t="s">
        <v>249</v>
      </c>
      <c r="I3224">
        <v>0</v>
      </c>
      <c r="J3224">
        <v>0</v>
      </c>
      <c r="K3224" t="s">
        <v>242</v>
      </c>
      <c r="L3224" t="s">
        <v>2185</v>
      </c>
      <c r="M3224" t="s">
        <v>3885</v>
      </c>
      <c r="N3224" t="s">
        <v>254</v>
      </c>
      <c r="O3224" t="s">
        <v>568</v>
      </c>
    </row>
    <row r="3225" spans="1:15" x14ac:dyDescent="0.3">
      <c r="A3225" t="s">
        <v>2831</v>
      </c>
      <c r="B3225" t="s">
        <v>2831</v>
      </c>
      <c r="C3225" t="s">
        <v>5705</v>
      </c>
      <c r="D3225" s="47" t="s">
        <v>5686</v>
      </c>
      <c r="E3225" s="47">
        <v>42328.607842048608</v>
      </c>
      <c r="F3225" s="48">
        <v>7.25</v>
      </c>
      <c r="G3225" s="49">
        <v>147163</v>
      </c>
      <c r="H3225" t="s">
        <v>238</v>
      </c>
      <c r="I3225">
        <v>1</v>
      </c>
      <c r="J3225">
        <v>556.41999999999996</v>
      </c>
      <c r="K3225" t="s">
        <v>242</v>
      </c>
      <c r="L3225" t="s">
        <v>2160</v>
      </c>
      <c r="M3225" t="s">
        <v>5706</v>
      </c>
      <c r="N3225" t="s">
        <v>254</v>
      </c>
      <c r="O3225" t="s">
        <v>568</v>
      </c>
    </row>
    <row r="3226" spans="1:15" x14ac:dyDescent="0.3">
      <c r="A3226" t="s">
        <v>2831</v>
      </c>
      <c r="B3226" t="s">
        <v>2831</v>
      </c>
      <c r="C3226" t="s">
        <v>5846</v>
      </c>
      <c r="D3226" s="47" t="s">
        <v>5513</v>
      </c>
      <c r="E3226" s="47">
        <v>42318.671542326389</v>
      </c>
      <c r="F3226" s="48">
        <v>7.25</v>
      </c>
      <c r="G3226" s="49">
        <v>94263</v>
      </c>
      <c r="H3226" t="s">
        <v>238</v>
      </c>
      <c r="I3226">
        <v>0</v>
      </c>
      <c r="J3226">
        <v>0</v>
      </c>
      <c r="K3226" t="s">
        <v>242</v>
      </c>
      <c r="L3226" t="s">
        <v>2186</v>
      </c>
      <c r="M3226" t="s">
        <v>5847</v>
      </c>
      <c r="N3226" t="s">
        <v>254</v>
      </c>
      <c r="O3226" t="s">
        <v>568</v>
      </c>
    </row>
    <row r="3227" spans="1:15" x14ac:dyDescent="0.3">
      <c r="A3227" t="s">
        <v>2831</v>
      </c>
      <c r="B3227" t="s">
        <v>2831</v>
      </c>
      <c r="C3227" t="s">
        <v>5947</v>
      </c>
      <c r="D3227" s="47" t="s">
        <v>5538</v>
      </c>
      <c r="E3227" s="47">
        <v>42318.698310335647</v>
      </c>
      <c r="F3227" s="48">
        <v>7.25</v>
      </c>
      <c r="G3227" s="49">
        <v>84429</v>
      </c>
      <c r="H3227" t="s">
        <v>238</v>
      </c>
      <c r="I3227">
        <v>0</v>
      </c>
      <c r="J3227">
        <v>0</v>
      </c>
      <c r="K3227" t="s">
        <v>241</v>
      </c>
      <c r="L3227" t="s">
        <v>2186</v>
      </c>
      <c r="M3227" t="s">
        <v>5948</v>
      </c>
      <c r="N3227" t="s">
        <v>254</v>
      </c>
      <c r="O3227" t="s">
        <v>568</v>
      </c>
    </row>
    <row r="3228" spans="1:15" x14ac:dyDescent="0.3">
      <c r="A3228" t="s">
        <v>2831</v>
      </c>
      <c r="B3228" t="s">
        <v>2831</v>
      </c>
      <c r="C3228" t="s">
        <v>6377</v>
      </c>
      <c r="D3228" s="47" t="s">
        <v>5469</v>
      </c>
      <c r="E3228" s="47">
        <v>42331.655651701389</v>
      </c>
      <c r="F3228" s="48">
        <v>7.25</v>
      </c>
      <c r="G3228" s="49">
        <v>85879</v>
      </c>
      <c r="H3228" t="s">
        <v>238</v>
      </c>
      <c r="I3228">
        <v>0</v>
      </c>
      <c r="J3228">
        <v>0</v>
      </c>
      <c r="K3228" t="s">
        <v>239</v>
      </c>
      <c r="L3228" t="s">
        <v>2186</v>
      </c>
      <c r="M3228" t="s">
        <v>6378</v>
      </c>
      <c r="N3228" t="s">
        <v>254</v>
      </c>
      <c r="O3228" t="s">
        <v>568</v>
      </c>
    </row>
    <row r="3229" spans="1:15" x14ac:dyDescent="0.3">
      <c r="A3229" t="s">
        <v>2831</v>
      </c>
      <c r="B3229" t="s">
        <v>2831</v>
      </c>
      <c r="C3229" t="s">
        <v>6577</v>
      </c>
      <c r="D3229" s="47" t="s">
        <v>5478</v>
      </c>
      <c r="E3229" s="47">
        <v>42333.70655451389</v>
      </c>
      <c r="F3229" s="48">
        <v>7.25</v>
      </c>
      <c r="G3229" s="49">
        <v>110392</v>
      </c>
      <c r="H3229" t="s">
        <v>238</v>
      </c>
      <c r="I3229">
        <v>0</v>
      </c>
      <c r="J3229">
        <v>0</v>
      </c>
      <c r="K3229" t="s">
        <v>236</v>
      </c>
      <c r="L3229" t="s">
        <v>2186</v>
      </c>
      <c r="M3229" t="s">
        <v>6578</v>
      </c>
      <c r="N3229" t="s">
        <v>254</v>
      </c>
      <c r="O3229" t="s">
        <v>568</v>
      </c>
    </row>
    <row r="3230" spans="1:15" x14ac:dyDescent="0.3">
      <c r="A3230" t="s">
        <v>2831</v>
      </c>
      <c r="B3230" t="s">
        <v>2831</v>
      </c>
      <c r="C3230" t="s">
        <v>4094</v>
      </c>
      <c r="D3230" s="47" t="s">
        <v>3386</v>
      </c>
      <c r="E3230" s="47">
        <v>42328.615209571763</v>
      </c>
      <c r="F3230" s="48">
        <v>7.25</v>
      </c>
      <c r="G3230" s="49">
        <v>140729</v>
      </c>
      <c r="H3230" t="s">
        <v>238</v>
      </c>
      <c r="I3230">
        <v>0</v>
      </c>
      <c r="J3230">
        <v>0</v>
      </c>
      <c r="K3230" t="s">
        <v>236</v>
      </c>
      <c r="L3230" t="s">
        <v>2186</v>
      </c>
      <c r="M3230" t="s">
        <v>4095</v>
      </c>
      <c r="N3230" t="s">
        <v>254</v>
      </c>
      <c r="O3230" t="s">
        <v>568</v>
      </c>
    </row>
    <row r="3231" spans="1:15" x14ac:dyDescent="0.3">
      <c r="A3231" t="s">
        <v>2831</v>
      </c>
      <c r="B3231" t="s">
        <v>2831</v>
      </c>
      <c r="C3231" t="s">
        <v>7465</v>
      </c>
      <c r="D3231" s="47" t="s">
        <v>5566</v>
      </c>
      <c r="E3231" s="47">
        <v>42338.423919641202</v>
      </c>
      <c r="F3231" s="48">
        <v>7.25</v>
      </c>
      <c r="G3231" s="49">
        <v>61137</v>
      </c>
      <c r="H3231" t="s">
        <v>249</v>
      </c>
      <c r="I3231">
        <v>0</v>
      </c>
      <c r="J3231">
        <v>0</v>
      </c>
      <c r="K3231" t="s">
        <v>246</v>
      </c>
      <c r="L3231" t="s">
        <v>2186</v>
      </c>
      <c r="M3231" t="s">
        <v>7466</v>
      </c>
      <c r="N3231" t="s">
        <v>254</v>
      </c>
      <c r="O3231" t="s">
        <v>568</v>
      </c>
    </row>
    <row r="3232" spans="1:15" x14ac:dyDescent="0.3">
      <c r="A3232" t="s">
        <v>2831</v>
      </c>
      <c r="B3232" t="s">
        <v>2831</v>
      </c>
      <c r="C3232" t="s">
        <v>4931</v>
      </c>
      <c r="D3232" s="47" t="s">
        <v>2667</v>
      </c>
      <c r="E3232" s="47">
        <v>42333.709748993053</v>
      </c>
      <c r="F3232" s="48">
        <v>7.25</v>
      </c>
      <c r="G3232" s="49">
        <v>98701</v>
      </c>
      <c r="H3232" t="s">
        <v>249</v>
      </c>
      <c r="I3232">
        <v>0</v>
      </c>
      <c r="J3232">
        <v>0</v>
      </c>
      <c r="K3232" t="s">
        <v>246</v>
      </c>
      <c r="L3232" t="s">
        <v>2160</v>
      </c>
      <c r="M3232" t="s">
        <v>4932</v>
      </c>
      <c r="N3232" t="s">
        <v>254</v>
      </c>
      <c r="O3232" t="s">
        <v>568</v>
      </c>
    </row>
    <row r="3233" spans="1:15" x14ac:dyDescent="0.3">
      <c r="A3233" t="s">
        <v>2831</v>
      </c>
      <c r="B3233" t="s">
        <v>2831</v>
      </c>
      <c r="C3233" t="s">
        <v>5082</v>
      </c>
      <c r="D3233" s="47" t="s">
        <v>2622</v>
      </c>
      <c r="E3233" s="47">
        <v>42322.324610381947</v>
      </c>
      <c r="F3233" s="48">
        <v>7.25</v>
      </c>
      <c r="G3233" s="49">
        <v>173644</v>
      </c>
      <c r="H3233" t="s">
        <v>249</v>
      </c>
      <c r="I3233">
        <v>0</v>
      </c>
      <c r="J3233">
        <v>0</v>
      </c>
      <c r="K3233" t="s">
        <v>242</v>
      </c>
      <c r="L3233" t="s">
        <v>2160</v>
      </c>
      <c r="M3233" t="s">
        <v>5083</v>
      </c>
      <c r="N3233" t="s">
        <v>254</v>
      </c>
      <c r="O3233" t="s">
        <v>568</v>
      </c>
    </row>
    <row r="3234" spans="1:15" x14ac:dyDescent="0.3">
      <c r="A3234" t="s">
        <v>2831</v>
      </c>
      <c r="B3234" t="s">
        <v>2831</v>
      </c>
      <c r="C3234" t="s">
        <v>8181</v>
      </c>
      <c r="D3234" s="47" t="s">
        <v>6698</v>
      </c>
      <c r="E3234" s="47">
        <v>42338.738282372688</v>
      </c>
      <c r="F3234" s="48">
        <v>7.25</v>
      </c>
      <c r="G3234" s="49">
        <v>88877</v>
      </c>
      <c r="H3234" t="s">
        <v>238</v>
      </c>
      <c r="I3234">
        <v>0</v>
      </c>
      <c r="J3234">
        <v>0</v>
      </c>
      <c r="K3234" t="s">
        <v>246</v>
      </c>
      <c r="L3234" t="s">
        <v>2186</v>
      </c>
      <c r="M3234" t="s">
        <v>8182</v>
      </c>
      <c r="N3234" t="s">
        <v>254</v>
      </c>
      <c r="O3234" t="s">
        <v>568</v>
      </c>
    </row>
    <row r="3235" spans="1:15" x14ac:dyDescent="0.3">
      <c r="A3235" t="s">
        <v>2831</v>
      </c>
      <c r="B3235" t="s">
        <v>2831</v>
      </c>
      <c r="C3235" t="s">
        <v>3060</v>
      </c>
      <c r="D3235" s="47" t="s">
        <v>3017</v>
      </c>
      <c r="E3235" s="47">
        <v>42328.715584606478</v>
      </c>
      <c r="F3235" s="48">
        <v>7.25</v>
      </c>
      <c r="G3235" s="49">
        <v>219417</v>
      </c>
      <c r="H3235" t="s">
        <v>249</v>
      </c>
      <c r="I3235">
        <v>0</v>
      </c>
      <c r="J3235">
        <v>0</v>
      </c>
      <c r="K3235" t="s">
        <v>236</v>
      </c>
      <c r="L3235" t="s">
        <v>2160</v>
      </c>
      <c r="M3235" t="s">
        <v>2999</v>
      </c>
      <c r="N3235" t="s">
        <v>254</v>
      </c>
      <c r="O3235" t="s">
        <v>568</v>
      </c>
    </row>
    <row r="3236" spans="1:15" x14ac:dyDescent="0.3">
      <c r="A3236" t="s">
        <v>2831</v>
      </c>
      <c r="B3236" t="s">
        <v>2831</v>
      </c>
      <c r="C3236" t="s">
        <v>8665</v>
      </c>
      <c r="D3236" s="47" t="s">
        <v>5497</v>
      </c>
      <c r="E3236" s="47">
        <v>42320.326992164351</v>
      </c>
      <c r="F3236" s="48">
        <v>7.25</v>
      </c>
      <c r="G3236" s="49">
        <v>114904</v>
      </c>
      <c r="H3236" t="s">
        <v>249</v>
      </c>
      <c r="I3236">
        <v>0</v>
      </c>
      <c r="J3236">
        <v>0</v>
      </c>
      <c r="K3236" t="s">
        <v>242</v>
      </c>
      <c r="L3236" t="s">
        <v>2160</v>
      </c>
      <c r="M3236" t="s">
        <v>8666</v>
      </c>
      <c r="N3236" t="s">
        <v>254</v>
      </c>
      <c r="O3236" t="s">
        <v>568</v>
      </c>
    </row>
    <row r="3237" spans="1:15" x14ac:dyDescent="0.3">
      <c r="A3237" t="s">
        <v>2831</v>
      </c>
      <c r="B3237" t="s">
        <v>2831</v>
      </c>
      <c r="C3237" t="s">
        <v>8932</v>
      </c>
      <c r="D3237" s="47" t="s">
        <v>5497</v>
      </c>
      <c r="E3237" s="47">
        <v>42335.687824849534</v>
      </c>
      <c r="F3237" s="48">
        <v>7.25</v>
      </c>
      <c r="G3237" s="49">
        <v>68142</v>
      </c>
      <c r="H3237" t="s">
        <v>238</v>
      </c>
      <c r="I3237">
        <v>0</v>
      </c>
      <c r="J3237">
        <v>0</v>
      </c>
      <c r="K3237" t="s">
        <v>239</v>
      </c>
      <c r="L3237" t="s">
        <v>2186</v>
      </c>
      <c r="M3237" t="s">
        <v>8933</v>
      </c>
      <c r="N3237" t="s">
        <v>254</v>
      </c>
      <c r="O3237" t="s">
        <v>568</v>
      </c>
    </row>
    <row r="3238" spans="1:15" x14ac:dyDescent="0.3">
      <c r="A3238" t="s">
        <v>2831</v>
      </c>
      <c r="B3238" t="s">
        <v>2831</v>
      </c>
      <c r="C3238" t="s">
        <v>8993</v>
      </c>
      <c r="D3238" s="47" t="s">
        <v>5527</v>
      </c>
      <c r="E3238" s="47">
        <v>42314.699318865743</v>
      </c>
      <c r="F3238" s="48">
        <v>7.25</v>
      </c>
      <c r="G3238" s="49">
        <v>131789</v>
      </c>
      <c r="H3238" t="s">
        <v>238</v>
      </c>
      <c r="I3238">
        <v>0</v>
      </c>
      <c r="J3238">
        <v>0</v>
      </c>
      <c r="K3238" t="s">
        <v>242</v>
      </c>
      <c r="L3238" t="s">
        <v>2186</v>
      </c>
      <c r="M3238" t="s">
        <v>8994</v>
      </c>
      <c r="N3238" t="s">
        <v>254</v>
      </c>
      <c r="O3238" t="s">
        <v>568</v>
      </c>
    </row>
    <row r="3239" spans="1:15" x14ac:dyDescent="0.3">
      <c r="A3239" t="s">
        <v>2831</v>
      </c>
      <c r="B3239" t="s">
        <v>2831</v>
      </c>
      <c r="C3239" t="s">
        <v>9629</v>
      </c>
      <c r="D3239" s="47" t="s">
        <v>5751</v>
      </c>
      <c r="E3239" s="47">
        <v>42322.556499502316</v>
      </c>
      <c r="F3239" s="48">
        <v>7.25</v>
      </c>
      <c r="G3239" s="49">
        <v>103811</v>
      </c>
      <c r="H3239" t="s">
        <v>249</v>
      </c>
      <c r="I3239">
        <v>0</v>
      </c>
      <c r="J3239">
        <v>0</v>
      </c>
      <c r="K3239" t="s">
        <v>241</v>
      </c>
      <c r="L3239" t="s">
        <v>2186</v>
      </c>
      <c r="M3239" t="s">
        <v>9630</v>
      </c>
      <c r="N3239" t="s">
        <v>254</v>
      </c>
      <c r="O3239" t="s">
        <v>568</v>
      </c>
    </row>
    <row r="3240" spans="1:15" x14ac:dyDescent="0.3">
      <c r="A3240" t="s">
        <v>2831</v>
      </c>
      <c r="B3240" t="s">
        <v>2831</v>
      </c>
      <c r="C3240" t="s">
        <v>10239</v>
      </c>
      <c r="D3240" s="47" t="s">
        <v>5877</v>
      </c>
      <c r="E3240" s="47">
        <v>42326.617052465277</v>
      </c>
      <c r="F3240" s="48">
        <v>7.25</v>
      </c>
      <c r="G3240" s="49">
        <v>135253</v>
      </c>
      <c r="H3240" t="s">
        <v>238</v>
      </c>
      <c r="I3240">
        <v>0</v>
      </c>
      <c r="J3240">
        <v>0</v>
      </c>
      <c r="K3240" t="s">
        <v>241</v>
      </c>
      <c r="L3240" t="s">
        <v>2186</v>
      </c>
      <c r="M3240" t="s">
        <v>10240</v>
      </c>
      <c r="N3240" t="s">
        <v>254</v>
      </c>
      <c r="O3240" t="s">
        <v>568</v>
      </c>
    </row>
    <row r="3241" spans="1:15" x14ac:dyDescent="0.3">
      <c r="A3241" t="s">
        <v>2831</v>
      </c>
      <c r="B3241" t="s">
        <v>2831</v>
      </c>
      <c r="C3241" t="s">
        <v>2975</v>
      </c>
      <c r="D3241" s="47" t="s">
        <v>2956</v>
      </c>
      <c r="E3241" s="47">
        <v>42322.473857175923</v>
      </c>
      <c r="F3241" s="48">
        <v>7.25</v>
      </c>
      <c r="G3241" s="49">
        <v>186387</v>
      </c>
      <c r="H3241" t="s">
        <v>238</v>
      </c>
      <c r="I3241">
        <v>0</v>
      </c>
      <c r="J3241">
        <v>0</v>
      </c>
      <c r="K3241" t="s">
        <v>242</v>
      </c>
      <c r="L3241" t="s">
        <v>2160</v>
      </c>
      <c r="M3241" t="s">
        <v>2925</v>
      </c>
      <c r="N3241" t="s">
        <v>254</v>
      </c>
      <c r="O3241" t="s">
        <v>568</v>
      </c>
    </row>
    <row r="3242" spans="1:15" x14ac:dyDescent="0.3">
      <c r="A3242" t="s">
        <v>2831</v>
      </c>
      <c r="B3242" t="s">
        <v>2831</v>
      </c>
      <c r="C3242" t="s">
        <v>2969</v>
      </c>
      <c r="D3242" s="47" t="s">
        <v>2956</v>
      </c>
      <c r="E3242" s="47">
        <v>42338.833657291667</v>
      </c>
      <c r="F3242" s="48">
        <v>7.25</v>
      </c>
      <c r="G3242" s="49">
        <v>76731</v>
      </c>
      <c r="H3242" t="s">
        <v>249</v>
      </c>
      <c r="I3242">
        <v>0</v>
      </c>
      <c r="J3242">
        <v>0</v>
      </c>
      <c r="K3242" t="s">
        <v>236</v>
      </c>
      <c r="L3242" t="s">
        <v>2160</v>
      </c>
      <c r="M3242" t="s">
        <v>2941</v>
      </c>
      <c r="N3242" t="s">
        <v>254</v>
      </c>
      <c r="O3242" t="s">
        <v>568</v>
      </c>
    </row>
    <row r="3243" spans="1:15" x14ac:dyDescent="0.3">
      <c r="A3243" t="s">
        <v>2831</v>
      </c>
      <c r="B3243" t="s">
        <v>2831</v>
      </c>
      <c r="C3243" t="s">
        <v>6270</v>
      </c>
      <c r="D3243" s="47" t="s">
        <v>5563</v>
      </c>
      <c r="E3243" s="47">
        <v>42299.568237349537</v>
      </c>
      <c r="F3243" s="48">
        <v>7.333333333333333</v>
      </c>
      <c r="G3243" s="49">
        <v>90636</v>
      </c>
      <c r="H3243" t="s">
        <v>249</v>
      </c>
      <c r="I3243">
        <v>0</v>
      </c>
      <c r="J3243">
        <v>0</v>
      </c>
      <c r="K3243" t="s">
        <v>236</v>
      </c>
      <c r="L3243" t="s">
        <v>2186</v>
      </c>
      <c r="M3243" t="s">
        <v>6271</v>
      </c>
      <c r="N3243" t="s">
        <v>254</v>
      </c>
      <c r="O3243" t="s">
        <v>568</v>
      </c>
    </row>
    <row r="3244" spans="1:15" x14ac:dyDescent="0.3">
      <c r="A3244" t="s">
        <v>2831</v>
      </c>
      <c r="B3244" t="s">
        <v>2831</v>
      </c>
      <c r="C3244" t="s">
        <v>3986</v>
      </c>
      <c r="D3244" s="47" t="s">
        <v>3416</v>
      </c>
      <c r="E3244" s="47">
        <v>42292.701160416669</v>
      </c>
      <c r="F3244" s="48">
        <v>7.333333333333333</v>
      </c>
      <c r="G3244" s="49">
        <v>110429</v>
      </c>
      <c r="H3244" t="s">
        <v>238</v>
      </c>
      <c r="I3244">
        <v>0</v>
      </c>
      <c r="J3244">
        <v>0</v>
      </c>
      <c r="K3244" t="s">
        <v>236</v>
      </c>
      <c r="L3244" t="s">
        <v>2186</v>
      </c>
      <c r="M3244" t="s">
        <v>3988</v>
      </c>
      <c r="N3244" t="s">
        <v>254</v>
      </c>
      <c r="O3244" t="s">
        <v>568</v>
      </c>
    </row>
    <row r="3245" spans="1:15" x14ac:dyDescent="0.3">
      <c r="A3245" t="s">
        <v>2831</v>
      </c>
      <c r="B3245" t="s">
        <v>2831</v>
      </c>
      <c r="C3245" t="s">
        <v>6817</v>
      </c>
      <c r="D3245" s="47" t="s">
        <v>6766</v>
      </c>
      <c r="E3245" s="47">
        <v>42297.699451423614</v>
      </c>
      <c r="F3245" s="48">
        <v>7.333333333333333</v>
      </c>
      <c r="G3245" s="49">
        <v>132792</v>
      </c>
      <c r="H3245" t="s">
        <v>249</v>
      </c>
      <c r="I3245">
        <v>0</v>
      </c>
      <c r="J3245">
        <v>0</v>
      </c>
      <c r="K3245" t="s">
        <v>241</v>
      </c>
      <c r="L3245" t="s">
        <v>2186</v>
      </c>
      <c r="M3245" t="s">
        <v>6818</v>
      </c>
      <c r="N3245" t="s">
        <v>254</v>
      </c>
      <c r="O3245" t="s">
        <v>568</v>
      </c>
    </row>
    <row r="3246" spans="1:15" x14ac:dyDescent="0.3">
      <c r="A3246" t="s">
        <v>2831</v>
      </c>
      <c r="B3246" t="s">
        <v>2831</v>
      </c>
      <c r="C3246" t="s">
        <v>5233</v>
      </c>
      <c r="D3246" s="47" t="s">
        <v>2703</v>
      </c>
      <c r="E3246" s="47">
        <v>42307.776373067129</v>
      </c>
      <c r="F3246" s="48">
        <v>7.333333333333333</v>
      </c>
      <c r="G3246" s="49">
        <v>93187</v>
      </c>
      <c r="H3246" t="s">
        <v>238</v>
      </c>
      <c r="I3246">
        <v>0</v>
      </c>
      <c r="J3246">
        <v>0</v>
      </c>
      <c r="K3246" t="s">
        <v>241</v>
      </c>
      <c r="L3246" t="s">
        <v>2160</v>
      </c>
      <c r="M3246" t="s">
        <v>5234</v>
      </c>
      <c r="N3246" t="s">
        <v>254</v>
      </c>
      <c r="O3246" t="s">
        <v>568</v>
      </c>
    </row>
    <row r="3247" spans="1:15" x14ac:dyDescent="0.3">
      <c r="A3247" t="s">
        <v>2831</v>
      </c>
      <c r="B3247" t="s">
        <v>2831</v>
      </c>
      <c r="C3247" t="s">
        <v>7450</v>
      </c>
      <c r="D3247" s="47" t="s">
        <v>5751</v>
      </c>
      <c r="E3247" s="47">
        <v>42306.748186192126</v>
      </c>
      <c r="F3247" s="48">
        <v>7.333333333333333</v>
      </c>
      <c r="G3247" s="49">
        <v>80248</v>
      </c>
      <c r="H3247" t="s">
        <v>238</v>
      </c>
      <c r="I3247">
        <v>0</v>
      </c>
      <c r="J3247">
        <v>0</v>
      </c>
      <c r="K3247" t="s">
        <v>246</v>
      </c>
      <c r="L3247" t="s">
        <v>2186</v>
      </c>
      <c r="M3247" t="s">
        <v>7451</v>
      </c>
      <c r="N3247" t="s">
        <v>254</v>
      </c>
      <c r="O3247" t="s">
        <v>568</v>
      </c>
    </row>
    <row r="3248" spans="1:15" x14ac:dyDescent="0.3">
      <c r="A3248" t="s">
        <v>2831</v>
      </c>
      <c r="B3248" t="s">
        <v>2831</v>
      </c>
      <c r="C3248" t="s">
        <v>4121</v>
      </c>
      <c r="D3248" s="47" t="s">
        <v>3360</v>
      </c>
      <c r="E3248" s="47">
        <v>42298.661730868058</v>
      </c>
      <c r="F3248" s="48">
        <v>7.333333333333333</v>
      </c>
      <c r="G3248" s="49">
        <v>414318</v>
      </c>
      <c r="H3248" t="s">
        <v>249</v>
      </c>
      <c r="I3248">
        <v>0</v>
      </c>
      <c r="J3248">
        <v>0</v>
      </c>
      <c r="K3248" t="s">
        <v>241</v>
      </c>
      <c r="L3248" t="s">
        <v>2186</v>
      </c>
      <c r="M3248" t="s">
        <v>4122</v>
      </c>
      <c r="N3248" t="s">
        <v>254</v>
      </c>
      <c r="O3248" t="s">
        <v>568</v>
      </c>
    </row>
    <row r="3249" spans="1:15" x14ac:dyDescent="0.3">
      <c r="A3249" t="s">
        <v>2831</v>
      </c>
      <c r="B3249" t="s">
        <v>2831</v>
      </c>
      <c r="C3249" t="s">
        <v>7572</v>
      </c>
      <c r="D3249" s="47" t="s">
        <v>6394</v>
      </c>
      <c r="E3249" s="47">
        <v>42282.711546331018</v>
      </c>
      <c r="F3249" s="48">
        <v>7.333333333333333</v>
      </c>
      <c r="G3249" s="49">
        <v>108037</v>
      </c>
      <c r="H3249" t="s">
        <v>238</v>
      </c>
      <c r="I3249">
        <v>0</v>
      </c>
      <c r="J3249">
        <v>0</v>
      </c>
      <c r="K3249" t="s">
        <v>246</v>
      </c>
      <c r="L3249" t="s">
        <v>2186</v>
      </c>
      <c r="M3249" t="s">
        <v>7573</v>
      </c>
      <c r="N3249" t="s">
        <v>254</v>
      </c>
      <c r="O3249" t="s">
        <v>568</v>
      </c>
    </row>
    <row r="3250" spans="1:15" x14ac:dyDescent="0.3">
      <c r="A3250" t="s">
        <v>2831</v>
      </c>
      <c r="B3250" t="s">
        <v>2831</v>
      </c>
      <c r="C3250" t="s">
        <v>7911</v>
      </c>
      <c r="D3250" s="47" t="s">
        <v>5639</v>
      </c>
      <c r="E3250" s="47">
        <v>42307.766270636574</v>
      </c>
      <c r="F3250" s="48">
        <v>7.333333333333333</v>
      </c>
      <c r="G3250" s="49">
        <v>169964</v>
      </c>
      <c r="H3250" t="s">
        <v>249</v>
      </c>
      <c r="I3250">
        <v>0</v>
      </c>
      <c r="J3250">
        <v>0</v>
      </c>
      <c r="K3250" t="s">
        <v>242</v>
      </c>
      <c r="L3250" t="s">
        <v>2186</v>
      </c>
      <c r="M3250" t="s">
        <v>7912</v>
      </c>
      <c r="N3250" t="s">
        <v>254</v>
      </c>
      <c r="O3250" t="s">
        <v>568</v>
      </c>
    </row>
    <row r="3251" spans="1:15" x14ac:dyDescent="0.3">
      <c r="A3251" t="s">
        <v>2831</v>
      </c>
      <c r="B3251" t="s">
        <v>2831</v>
      </c>
      <c r="C3251" t="s">
        <v>8245</v>
      </c>
      <c r="D3251" s="47" t="s">
        <v>6080</v>
      </c>
      <c r="E3251" s="47">
        <v>42307.745598032408</v>
      </c>
      <c r="F3251" s="48">
        <v>7.333333333333333</v>
      </c>
      <c r="G3251" s="49">
        <v>93668</v>
      </c>
      <c r="H3251" t="s">
        <v>238</v>
      </c>
      <c r="I3251">
        <v>0</v>
      </c>
      <c r="J3251">
        <v>0</v>
      </c>
      <c r="K3251" t="s">
        <v>246</v>
      </c>
      <c r="L3251" t="s">
        <v>2186</v>
      </c>
      <c r="M3251" t="s">
        <v>8246</v>
      </c>
      <c r="N3251" t="s">
        <v>254</v>
      </c>
      <c r="O3251" t="s">
        <v>568</v>
      </c>
    </row>
    <row r="3252" spans="1:15" x14ac:dyDescent="0.3">
      <c r="A3252" t="s">
        <v>2831</v>
      </c>
      <c r="B3252" t="s">
        <v>2831</v>
      </c>
      <c r="C3252" t="s">
        <v>8503</v>
      </c>
      <c r="D3252" s="47" t="s">
        <v>2620</v>
      </c>
      <c r="E3252" s="47">
        <v>42306.810229861112</v>
      </c>
      <c r="F3252" s="48">
        <v>7.333333333333333</v>
      </c>
      <c r="G3252" s="49">
        <v>94096</v>
      </c>
      <c r="H3252" t="s">
        <v>249</v>
      </c>
      <c r="I3252">
        <v>0</v>
      </c>
      <c r="J3252">
        <v>0</v>
      </c>
      <c r="K3252" t="s">
        <v>246</v>
      </c>
      <c r="L3252" t="s">
        <v>2176</v>
      </c>
      <c r="M3252" t="s">
        <v>8504</v>
      </c>
      <c r="N3252" t="s">
        <v>254</v>
      </c>
      <c r="O3252" t="s">
        <v>568</v>
      </c>
    </row>
    <row r="3253" spans="1:15" x14ac:dyDescent="0.3">
      <c r="A3253" t="s">
        <v>2831</v>
      </c>
      <c r="B3253" t="s">
        <v>2831</v>
      </c>
      <c r="C3253" t="s">
        <v>9060</v>
      </c>
      <c r="D3253" s="47" t="s">
        <v>5711</v>
      </c>
      <c r="E3253" s="47">
        <v>42304.809630289354</v>
      </c>
      <c r="F3253" s="48">
        <v>7.333333333333333</v>
      </c>
      <c r="G3253" s="49">
        <v>214215</v>
      </c>
      <c r="H3253" t="s">
        <v>238</v>
      </c>
      <c r="I3253">
        <v>0</v>
      </c>
      <c r="J3253">
        <v>0</v>
      </c>
      <c r="K3253" t="s">
        <v>246</v>
      </c>
      <c r="L3253" t="s">
        <v>2186</v>
      </c>
      <c r="M3253" t="s">
        <v>9061</v>
      </c>
      <c r="N3253" t="s">
        <v>254</v>
      </c>
      <c r="O3253" t="s">
        <v>568</v>
      </c>
    </row>
    <row r="3254" spans="1:15" x14ac:dyDescent="0.3">
      <c r="A3254" t="s">
        <v>2831</v>
      </c>
      <c r="B3254" t="s">
        <v>2831</v>
      </c>
      <c r="C3254" t="s">
        <v>3316</v>
      </c>
      <c r="D3254" s="47" t="s">
        <v>3025</v>
      </c>
      <c r="E3254" s="47">
        <v>42306.74668329861</v>
      </c>
      <c r="F3254" s="48">
        <v>7.333333333333333</v>
      </c>
      <c r="G3254" s="49">
        <v>109262</v>
      </c>
      <c r="H3254" t="s">
        <v>238</v>
      </c>
      <c r="I3254">
        <v>0</v>
      </c>
      <c r="J3254">
        <v>0</v>
      </c>
      <c r="K3254" t="s">
        <v>241</v>
      </c>
      <c r="L3254" t="s">
        <v>2160</v>
      </c>
      <c r="M3254" t="s">
        <v>2936</v>
      </c>
      <c r="N3254" t="s">
        <v>254</v>
      </c>
      <c r="O3254" t="s">
        <v>568</v>
      </c>
    </row>
    <row r="3255" spans="1:15" x14ac:dyDescent="0.3">
      <c r="A3255" t="s">
        <v>2831</v>
      </c>
      <c r="B3255" t="s">
        <v>2831</v>
      </c>
      <c r="C3255" t="s">
        <v>2955</v>
      </c>
      <c r="D3255" s="47" t="s">
        <v>2956</v>
      </c>
      <c r="E3255" s="47">
        <v>42303.741146180553</v>
      </c>
      <c r="F3255" s="48">
        <v>7.333333333333333</v>
      </c>
      <c r="G3255" s="49">
        <v>85795</v>
      </c>
      <c r="H3255" t="s">
        <v>249</v>
      </c>
      <c r="I3255">
        <v>0</v>
      </c>
      <c r="J3255">
        <v>0</v>
      </c>
      <c r="K3255" t="s">
        <v>242</v>
      </c>
      <c r="L3255" t="s">
        <v>2160</v>
      </c>
      <c r="M3255" t="s">
        <v>2925</v>
      </c>
      <c r="N3255" t="s">
        <v>254</v>
      </c>
      <c r="O3255" t="s">
        <v>568</v>
      </c>
    </row>
    <row r="3256" spans="1:15" x14ac:dyDescent="0.3">
      <c r="A3256" t="s">
        <v>2831</v>
      </c>
      <c r="B3256" t="s">
        <v>2831</v>
      </c>
      <c r="C3256" t="s">
        <v>3538</v>
      </c>
      <c r="D3256" s="47" t="s">
        <v>3466</v>
      </c>
      <c r="E3256" s="47">
        <v>42303.756822187497</v>
      </c>
      <c r="F3256" s="48">
        <v>7.333333333333333</v>
      </c>
      <c r="G3256" s="49">
        <v>157263</v>
      </c>
      <c r="H3256" t="s">
        <v>238</v>
      </c>
      <c r="I3256">
        <v>0</v>
      </c>
      <c r="J3256">
        <v>0</v>
      </c>
      <c r="K3256" t="s">
        <v>236</v>
      </c>
      <c r="L3256" t="s">
        <v>2186</v>
      </c>
      <c r="M3256" t="s">
        <v>3539</v>
      </c>
      <c r="N3256" t="s">
        <v>254</v>
      </c>
      <c r="O3256" t="s">
        <v>568</v>
      </c>
    </row>
    <row r="3257" spans="1:15" x14ac:dyDescent="0.3">
      <c r="A3257" t="s">
        <v>2831</v>
      </c>
      <c r="B3257" t="s">
        <v>2831</v>
      </c>
      <c r="C3257" t="s">
        <v>4221</v>
      </c>
      <c r="D3257" s="47" t="s">
        <v>3398</v>
      </c>
      <c r="E3257" s="47">
        <v>42306.749901076386</v>
      </c>
      <c r="F3257" s="48">
        <v>7.333333333333333</v>
      </c>
      <c r="G3257" s="49">
        <v>176342</v>
      </c>
      <c r="H3257" t="s">
        <v>238</v>
      </c>
      <c r="I3257">
        <v>0</v>
      </c>
      <c r="J3257">
        <v>0</v>
      </c>
      <c r="K3257" t="s">
        <v>246</v>
      </c>
      <c r="L3257" t="s">
        <v>2186</v>
      </c>
      <c r="M3257" t="s">
        <v>4222</v>
      </c>
      <c r="N3257" t="s">
        <v>254</v>
      </c>
      <c r="O3257" t="s">
        <v>568</v>
      </c>
    </row>
    <row r="3258" spans="1:15" x14ac:dyDescent="0.3">
      <c r="A3258" t="s">
        <v>2831</v>
      </c>
      <c r="B3258" t="s">
        <v>2831</v>
      </c>
      <c r="C3258" t="s">
        <v>9918</v>
      </c>
      <c r="D3258" s="47" t="s">
        <v>5645</v>
      </c>
      <c r="E3258" s="47">
        <v>42305.745628854165</v>
      </c>
      <c r="F3258" s="48">
        <v>7.333333333333333</v>
      </c>
      <c r="G3258" s="49">
        <v>141295</v>
      </c>
      <c r="H3258" t="s">
        <v>249</v>
      </c>
      <c r="I3258">
        <v>0</v>
      </c>
      <c r="J3258">
        <v>0</v>
      </c>
      <c r="K3258" t="s">
        <v>236</v>
      </c>
      <c r="L3258" t="s">
        <v>1535</v>
      </c>
      <c r="M3258" t="s">
        <v>1535</v>
      </c>
      <c r="N3258" t="s">
        <v>254</v>
      </c>
      <c r="O3258" t="s">
        <v>568</v>
      </c>
    </row>
    <row r="3259" spans="1:15" x14ac:dyDescent="0.3">
      <c r="A3259" t="s">
        <v>2831</v>
      </c>
      <c r="B3259" t="s">
        <v>2831</v>
      </c>
      <c r="C3259" t="s">
        <v>9985</v>
      </c>
      <c r="D3259" s="47" t="s">
        <v>5478</v>
      </c>
      <c r="E3259" s="47">
        <v>42305.778801932873</v>
      </c>
      <c r="F3259" s="48">
        <v>7.333333333333333</v>
      </c>
      <c r="G3259" s="49">
        <v>76932</v>
      </c>
      <c r="H3259" t="s">
        <v>249</v>
      </c>
      <c r="I3259">
        <v>0</v>
      </c>
      <c r="J3259">
        <v>0</v>
      </c>
      <c r="K3259" t="s">
        <v>239</v>
      </c>
      <c r="L3259" t="s">
        <v>1535</v>
      </c>
      <c r="M3259" t="s">
        <v>1535</v>
      </c>
      <c r="N3259" t="s">
        <v>254</v>
      </c>
      <c r="O3259" t="s">
        <v>568</v>
      </c>
    </row>
    <row r="3260" spans="1:15" x14ac:dyDescent="0.3">
      <c r="A3260" t="s">
        <v>2831</v>
      </c>
      <c r="B3260" t="s">
        <v>2831</v>
      </c>
      <c r="C3260" t="s">
        <v>10019</v>
      </c>
      <c r="D3260" s="47" t="s">
        <v>5724</v>
      </c>
      <c r="E3260" s="47">
        <v>42297.711565277779</v>
      </c>
      <c r="F3260" s="48">
        <v>7.333333333333333</v>
      </c>
      <c r="G3260" s="49">
        <v>114498</v>
      </c>
      <c r="H3260" t="s">
        <v>249</v>
      </c>
      <c r="I3260">
        <v>0</v>
      </c>
      <c r="J3260">
        <v>0</v>
      </c>
      <c r="K3260" t="s">
        <v>242</v>
      </c>
      <c r="L3260" t="s">
        <v>1535</v>
      </c>
      <c r="M3260" t="s">
        <v>1535</v>
      </c>
      <c r="N3260" t="s">
        <v>254</v>
      </c>
      <c r="O3260" t="s">
        <v>568</v>
      </c>
    </row>
    <row r="3261" spans="1:15" x14ac:dyDescent="0.3">
      <c r="A3261" t="s">
        <v>2831</v>
      </c>
      <c r="B3261" t="s">
        <v>2831</v>
      </c>
      <c r="C3261" t="s">
        <v>3391</v>
      </c>
      <c r="D3261" s="47" t="s">
        <v>3392</v>
      </c>
      <c r="E3261" s="47">
        <v>42290.697365196756</v>
      </c>
      <c r="F3261" s="48">
        <v>7.333333333333333</v>
      </c>
      <c r="G3261" s="49">
        <v>89506</v>
      </c>
      <c r="H3261" t="s">
        <v>249</v>
      </c>
      <c r="I3261">
        <v>0</v>
      </c>
      <c r="J3261">
        <v>0</v>
      </c>
      <c r="K3261" t="s">
        <v>241</v>
      </c>
      <c r="L3261" t="s">
        <v>1535</v>
      </c>
      <c r="M3261" t="s">
        <v>1535</v>
      </c>
      <c r="N3261" t="s">
        <v>254</v>
      </c>
      <c r="O3261" t="s">
        <v>568</v>
      </c>
    </row>
    <row r="3262" spans="1:15" x14ac:dyDescent="0.3">
      <c r="A3262" t="s">
        <v>2831</v>
      </c>
      <c r="B3262" t="s">
        <v>2831</v>
      </c>
      <c r="C3262" t="s">
        <v>10350</v>
      </c>
      <c r="D3262" s="47" t="s">
        <v>2636</v>
      </c>
      <c r="E3262" s="47">
        <v>42307.81648642361</v>
      </c>
      <c r="F3262" s="48">
        <v>7.333333333333333</v>
      </c>
      <c r="G3262" s="49">
        <v>100897</v>
      </c>
      <c r="H3262" t="s">
        <v>249</v>
      </c>
      <c r="I3262">
        <v>0</v>
      </c>
      <c r="J3262">
        <v>0</v>
      </c>
      <c r="K3262" t="s">
        <v>242</v>
      </c>
      <c r="L3262" t="s">
        <v>2160</v>
      </c>
      <c r="M3262" t="s">
        <v>10351</v>
      </c>
      <c r="N3262" t="s">
        <v>254</v>
      </c>
      <c r="O3262" t="s">
        <v>568</v>
      </c>
    </row>
    <row r="3263" spans="1:15" x14ac:dyDescent="0.3">
      <c r="A3263" t="s">
        <v>2831</v>
      </c>
      <c r="B3263" t="s">
        <v>2831</v>
      </c>
      <c r="C3263" t="s">
        <v>5322</v>
      </c>
      <c r="D3263" s="47" t="s">
        <v>2703</v>
      </c>
      <c r="E3263" s="47">
        <v>42289.669691319446</v>
      </c>
      <c r="F3263" s="48">
        <v>7.333333333333333</v>
      </c>
      <c r="G3263" s="49">
        <v>110532</v>
      </c>
      <c r="H3263" t="s">
        <v>238</v>
      </c>
      <c r="I3263">
        <v>0</v>
      </c>
      <c r="J3263">
        <v>0</v>
      </c>
      <c r="K3263" t="s">
        <v>246</v>
      </c>
      <c r="L3263" t="s">
        <v>2173</v>
      </c>
      <c r="M3263" t="s">
        <v>5323</v>
      </c>
      <c r="N3263" t="s">
        <v>254</v>
      </c>
      <c r="O3263" t="s">
        <v>568</v>
      </c>
    </row>
    <row r="3264" spans="1:15" x14ac:dyDescent="0.3">
      <c r="A3264" t="s">
        <v>2831</v>
      </c>
      <c r="B3264" t="s">
        <v>2831</v>
      </c>
      <c r="C3264" t="s">
        <v>3058</v>
      </c>
      <c r="D3264" s="47" t="s">
        <v>3004</v>
      </c>
      <c r="E3264" s="47">
        <v>42289.662879594907</v>
      </c>
      <c r="F3264" s="48">
        <v>7.333333333333333</v>
      </c>
      <c r="G3264" s="49">
        <v>80805</v>
      </c>
      <c r="H3264" t="s">
        <v>238</v>
      </c>
      <c r="I3264">
        <v>0</v>
      </c>
      <c r="J3264">
        <v>0</v>
      </c>
      <c r="K3264" t="s">
        <v>242</v>
      </c>
      <c r="L3264" t="s">
        <v>2160</v>
      </c>
      <c r="M3264" t="s">
        <v>2941</v>
      </c>
      <c r="N3264" t="s">
        <v>254</v>
      </c>
      <c r="O3264" t="s">
        <v>568</v>
      </c>
    </row>
    <row r="3265" spans="1:15" x14ac:dyDescent="0.3">
      <c r="A3265" t="s">
        <v>2831</v>
      </c>
      <c r="B3265" t="s">
        <v>2831</v>
      </c>
      <c r="C3265" t="s">
        <v>10656</v>
      </c>
      <c r="D3265" s="47" t="s">
        <v>6087</v>
      </c>
      <c r="E3265" s="47">
        <v>42286.330715474534</v>
      </c>
      <c r="F3265" s="48">
        <v>7.333333333333333</v>
      </c>
      <c r="G3265" s="49">
        <v>112252</v>
      </c>
      <c r="H3265" t="s">
        <v>238</v>
      </c>
      <c r="I3265">
        <v>0</v>
      </c>
      <c r="J3265">
        <v>0</v>
      </c>
      <c r="K3265" t="s">
        <v>246</v>
      </c>
      <c r="L3265" t="s">
        <v>2186</v>
      </c>
      <c r="M3265" t="s">
        <v>10657</v>
      </c>
      <c r="N3265" t="s">
        <v>254</v>
      </c>
      <c r="O3265" t="s">
        <v>568</v>
      </c>
    </row>
    <row r="3266" spans="1:15" x14ac:dyDescent="0.3">
      <c r="A3266" t="s">
        <v>2831</v>
      </c>
      <c r="B3266" t="s">
        <v>2831</v>
      </c>
      <c r="C3266" t="s">
        <v>5812</v>
      </c>
      <c r="D3266" s="47" t="s">
        <v>5587</v>
      </c>
      <c r="E3266" s="47">
        <v>42277.786130057873</v>
      </c>
      <c r="F3266" s="48">
        <v>7.416666666666667</v>
      </c>
      <c r="G3266" s="49">
        <v>136324</v>
      </c>
      <c r="H3266" t="s">
        <v>238</v>
      </c>
      <c r="I3266">
        <v>0</v>
      </c>
      <c r="J3266">
        <v>0</v>
      </c>
      <c r="K3266" t="s">
        <v>242</v>
      </c>
      <c r="L3266" t="s">
        <v>2186</v>
      </c>
      <c r="M3266" t="s">
        <v>5813</v>
      </c>
      <c r="N3266" t="s">
        <v>254</v>
      </c>
      <c r="O3266" t="s">
        <v>568</v>
      </c>
    </row>
    <row r="3267" spans="1:15" x14ac:dyDescent="0.3">
      <c r="A3267" t="s">
        <v>2831</v>
      </c>
      <c r="B3267" t="s">
        <v>2831</v>
      </c>
      <c r="C3267" t="s">
        <v>5819</v>
      </c>
      <c r="D3267" s="47" t="s">
        <v>5689</v>
      </c>
      <c r="E3267" s="47">
        <v>42266.32668082176</v>
      </c>
      <c r="F3267" s="48">
        <v>7.416666666666667</v>
      </c>
      <c r="G3267" s="49">
        <v>200682</v>
      </c>
      <c r="H3267" t="s">
        <v>238</v>
      </c>
      <c r="I3267">
        <v>0</v>
      </c>
      <c r="J3267">
        <v>0</v>
      </c>
      <c r="K3267" t="s">
        <v>236</v>
      </c>
      <c r="L3267" t="s">
        <v>2186</v>
      </c>
      <c r="M3267" t="s">
        <v>5820</v>
      </c>
      <c r="N3267" t="s">
        <v>254</v>
      </c>
      <c r="O3267" t="s">
        <v>568</v>
      </c>
    </row>
    <row r="3268" spans="1:15" x14ac:dyDescent="0.3">
      <c r="A3268" t="s">
        <v>2831</v>
      </c>
      <c r="B3268" t="s">
        <v>2831</v>
      </c>
      <c r="C3268" t="s">
        <v>6052</v>
      </c>
      <c r="D3268" s="47" t="s">
        <v>2485</v>
      </c>
      <c r="E3268" s="47">
        <v>42264.717506250003</v>
      </c>
      <c r="F3268" s="48">
        <v>7.416666666666667</v>
      </c>
      <c r="G3268" s="49">
        <v>152432</v>
      </c>
      <c r="H3268" t="s">
        <v>249</v>
      </c>
      <c r="I3268">
        <v>0</v>
      </c>
      <c r="J3268">
        <v>0</v>
      </c>
      <c r="K3268" t="s">
        <v>242</v>
      </c>
      <c r="L3268" t="s">
        <v>2160</v>
      </c>
      <c r="M3268" t="s">
        <v>6053</v>
      </c>
      <c r="N3268" t="s">
        <v>254</v>
      </c>
      <c r="O3268" t="s">
        <v>568</v>
      </c>
    </row>
    <row r="3269" spans="1:15" x14ac:dyDescent="0.3">
      <c r="A3269" t="s">
        <v>2831</v>
      </c>
      <c r="B3269" t="s">
        <v>2831</v>
      </c>
      <c r="C3269" t="s">
        <v>6067</v>
      </c>
      <c r="D3269" s="47" t="s">
        <v>5566</v>
      </c>
      <c r="E3269" s="47">
        <v>42257.343324965281</v>
      </c>
      <c r="F3269" s="48">
        <v>7.416666666666667</v>
      </c>
      <c r="G3269" s="49">
        <v>111006</v>
      </c>
      <c r="H3269" t="s">
        <v>238</v>
      </c>
      <c r="I3269">
        <v>0</v>
      </c>
      <c r="J3269">
        <v>0</v>
      </c>
      <c r="K3269" t="s">
        <v>246</v>
      </c>
      <c r="L3269" t="s">
        <v>2186</v>
      </c>
      <c r="M3269" t="s">
        <v>6068</v>
      </c>
      <c r="N3269" t="s">
        <v>254</v>
      </c>
      <c r="O3269" t="s">
        <v>568</v>
      </c>
    </row>
    <row r="3270" spans="1:15" x14ac:dyDescent="0.3">
      <c r="A3270" t="s">
        <v>2831</v>
      </c>
      <c r="B3270" t="s">
        <v>2831</v>
      </c>
      <c r="C3270" t="s">
        <v>6704</v>
      </c>
      <c r="D3270" s="47" t="s">
        <v>5639</v>
      </c>
      <c r="E3270" s="47">
        <v>42248.40647627315</v>
      </c>
      <c r="F3270" s="48">
        <v>7.416666666666667</v>
      </c>
      <c r="G3270" s="49">
        <v>360366</v>
      </c>
      <c r="H3270" t="s">
        <v>238</v>
      </c>
      <c r="I3270">
        <v>0</v>
      </c>
      <c r="J3270">
        <v>0</v>
      </c>
      <c r="K3270" t="s">
        <v>241</v>
      </c>
      <c r="L3270" t="s">
        <v>2186</v>
      </c>
      <c r="M3270" t="s">
        <v>6705</v>
      </c>
      <c r="N3270" t="s">
        <v>254</v>
      </c>
      <c r="O3270" t="s">
        <v>568</v>
      </c>
    </row>
    <row r="3271" spans="1:15" x14ac:dyDescent="0.3">
      <c r="A3271" t="s">
        <v>2831</v>
      </c>
      <c r="B3271" t="s">
        <v>2831</v>
      </c>
      <c r="C3271" t="s">
        <v>3703</v>
      </c>
      <c r="D3271" s="47" t="s">
        <v>3411</v>
      </c>
      <c r="E3271" s="47">
        <v>42276.720324155096</v>
      </c>
      <c r="F3271" s="48">
        <v>7.416666666666667</v>
      </c>
      <c r="G3271" s="49">
        <v>210097</v>
      </c>
      <c r="H3271" t="s">
        <v>238</v>
      </c>
      <c r="I3271">
        <v>0</v>
      </c>
      <c r="J3271">
        <v>0</v>
      </c>
      <c r="K3271" t="s">
        <v>242</v>
      </c>
      <c r="L3271" t="s">
        <v>2186</v>
      </c>
      <c r="M3271" t="s">
        <v>3705</v>
      </c>
      <c r="N3271" t="s">
        <v>254</v>
      </c>
      <c r="O3271" t="s">
        <v>568</v>
      </c>
    </row>
    <row r="3272" spans="1:15" x14ac:dyDescent="0.3">
      <c r="A3272" t="s">
        <v>2831</v>
      </c>
      <c r="B3272" t="s">
        <v>2831</v>
      </c>
      <c r="C3272" t="s">
        <v>4123</v>
      </c>
      <c r="D3272" s="47" t="s">
        <v>3416</v>
      </c>
      <c r="E3272" s="47">
        <v>42275.703020057874</v>
      </c>
      <c r="F3272" s="48">
        <v>7.416666666666667</v>
      </c>
      <c r="G3272" s="49">
        <v>79349</v>
      </c>
      <c r="H3272" t="s">
        <v>238</v>
      </c>
      <c r="I3272">
        <v>0</v>
      </c>
      <c r="J3272">
        <v>0</v>
      </c>
      <c r="K3272" t="s">
        <v>236</v>
      </c>
      <c r="L3272" t="s">
        <v>2186</v>
      </c>
      <c r="M3272" t="s">
        <v>4124</v>
      </c>
      <c r="N3272" t="s">
        <v>254</v>
      </c>
      <c r="O3272" t="s">
        <v>568</v>
      </c>
    </row>
    <row r="3273" spans="1:15" x14ac:dyDescent="0.3">
      <c r="A3273" t="s">
        <v>2831</v>
      </c>
      <c r="B3273" t="s">
        <v>2831</v>
      </c>
      <c r="C3273" t="s">
        <v>3008</v>
      </c>
      <c r="D3273" s="47" t="s">
        <v>2935</v>
      </c>
      <c r="E3273" s="47">
        <v>42261.715496145836</v>
      </c>
      <c r="F3273" s="48">
        <v>7.416666666666667</v>
      </c>
      <c r="G3273" s="49">
        <v>94687</v>
      </c>
      <c r="H3273" t="s">
        <v>238</v>
      </c>
      <c r="I3273">
        <v>0</v>
      </c>
      <c r="J3273">
        <v>0</v>
      </c>
      <c r="K3273" t="s">
        <v>242</v>
      </c>
      <c r="L3273" t="s">
        <v>2173</v>
      </c>
      <c r="M3273" t="s">
        <v>3010</v>
      </c>
      <c r="N3273" t="s">
        <v>254</v>
      </c>
      <c r="O3273" t="s">
        <v>568</v>
      </c>
    </row>
    <row r="3274" spans="1:15" x14ac:dyDescent="0.3">
      <c r="A3274" t="s">
        <v>2831</v>
      </c>
      <c r="B3274" t="s">
        <v>2831</v>
      </c>
      <c r="C3274" t="s">
        <v>3500</v>
      </c>
      <c r="D3274" s="47" t="s">
        <v>3398</v>
      </c>
      <c r="E3274" s="47">
        <v>42257.340981909721</v>
      </c>
      <c r="F3274" s="48">
        <v>7.416666666666667</v>
      </c>
      <c r="G3274" s="49">
        <v>97064</v>
      </c>
      <c r="H3274" t="s">
        <v>238</v>
      </c>
      <c r="I3274">
        <v>0</v>
      </c>
      <c r="J3274">
        <v>0</v>
      </c>
      <c r="K3274" t="s">
        <v>242</v>
      </c>
      <c r="L3274" t="s">
        <v>2186</v>
      </c>
      <c r="M3274" t="s">
        <v>3501</v>
      </c>
      <c r="N3274" t="s">
        <v>254</v>
      </c>
      <c r="O3274" t="s">
        <v>568</v>
      </c>
    </row>
    <row r="3275" spans="1:15" x14ac:dyDescent="0.3">
      <c r="A3275" t="s">
        <v>2831</v>
      </c>
      <c r="B3275" t="s">
        <v>2831</v>
      </c>
      <c r="C3275" t="s">
        <v>7251</v>
      </c>
      <c r="D3275" s="47" t="s">
        <v>6295</v>
      </c>
      <c r="E3275" s="47">
        <v>42266.335716932874</v>
      </c>
      <c r="F3275" s="48">
        <v>7.416666666666667</v>
      </c>
      <c r="G3275" s="49">
        <v>60073</v>
      </c>
      <c r="H3275" t="s">
        <v>238</v>
      </c>
      <c r="I3275">
        <v>0</v>
      </c>
      <c r="J3275">
        <v>0</v>
      </c>
      <c r="K3275" t="s">
        <v>241</v>
      </c>
      <c r="L3275" t="s">
        <v>2186</v>
      </c>
      <c r="M3275" t="s">
        <v>7252</v>
      </c>
      <c r="N3275" t="s">
        <v>254</v>
      </c>
      <c r="O3275" t="s">
        <v>568</v>
      </c>
    </row>
    <row r="3276" spans="1:15" x14ac:dyDescent="0.3">
      <c r="A3276" t="s">
        <v>2831</v>
      </c>
      <c r="B3276" t="s">
        <v>2831</v>
      </c>
      <c r="C3276" t="s">
        <v>3244</v>
      </c>
      <c r="D3276" s="47" t="s">
        <v>2977</v>
      </c>
      <c r="E3276" s="47">
        <v>42255.723297569442</v>
      </c>
      <c r="F3276" s="48">
        <v>7.416666666666667</v>
      </c>
      <c r="G3276" s="49">
        <v>131008</v>
      </c>
      <c r="H3276" t="s">
        <v>238</v>
      </c>
      <c r="I3276">
        <v>0</v>
      </c>
      <c r="J3276">
        <v>0</v>
      </c>
      <c r="K3276" t="s">
        <v>246</v>
      </c>
      <c r="L3276" t="s">
        <v>2160</v>
      </c>
      <c r="M3276" t="s">
        <v>2936</v>
      </c>
      <c r="N3276" t="s">
        <v>254</v>
      </c>
      <c r="O3276" t="s">
        <v>568</v>
      </c>
    </row>
    <row r="3277" spans="1:15" x14ac:dyDescent="0.3">
      <c r="A3277" t="s">
        <v>2831</v>
      </c>
      <c r="B3277" t="s">
        <v>2831</v>
      </c>
      <c r="C3277" t="s">
        <v>7554</v>
      </c>
      <c r="D3277" s="47" t="s">
        <v>5587</v>
      </c>
      <c r="E3277" s="47">
        <v>42266.504784641205</v>
      </c>
      <c r="F3277" s="48">
        <v>7.416666666666667</v>
      </c>
      <c r="G3277" s="49">
        <v>81434</v>
      </c>
      <c r="H3277" t="s">
        <v>238</v>
      </c>
      <c r="I3277">
        <v>0</v>
      </c>
      <c r="J3277">
        <v>0</v>
      </c>
      <c r="K3277" t="s">
        <v>246</v>
      </c>
      <c r="L3277" t="s">
        <v>2186</v>
      </c>
      <c r="M3277" t="s">
        <v>7555</v>
      </c>
      <c r="N3277" t="s">
        <v>254</v>
      </c>
      <c r="O3277" t="s">
        <v>568</v>
      </c>
    </row>
    <row r="3278" spans="1:15" x14ac:dyDescent="0.3">
      <c r="A3278" t="s">
        <v>2831</v>
      </c>
      <c r="B3278" t="s">
        <v>2831</v>
      </c>
      <c r="C3278" t="s">
        <v>7570</v>
      </c>
      <c r="D3278" s="47" t="s">
        <v>5642</v>
      </c>
      <c r="E3278" s="47">
        <v>42270.726993946759</v>
      </c>
      <c r="F3278" s="48">
        <v>7.416666666666667</v>
      </c>
      <c r="G3278" s="49">
        <v>108562</v>
      </c>
      <c r="H3278" t="s">
        <v>238</v>
      </c>
      <c r="I3278">
        <v>0</v>
      </c>
      <c r="J3278">
        <v>0</v>
      </c>
      <c r="K3278" t="s">
        <v>241</v>
      </c>
      <c r="L3278" t="s">
        <v>2186</v>
      </c>
      <c r="M3278" t="s">
        <v>7571</v>
      </c>
      <c r="N3278" t="s">
        <v>254</v>
      </c>
      <c r="O3278" t="s">
        <v>568</v>
      </c>
    </row>
    <row r="3279" spans="1:15" x14ac:dyDescent="0.3">
      <c r="A3279" t="s">
        <v>2831</v>
      </c>
      <c r="B3279" t="s">
        <v>2831</v>
      </c>
      <c r="C3279" t="s">
        <v>5071</v>
      </c>
      <c r="D3279" s="47" t="s">
        <v>2657</v>
      </c>
      <c r="E3279" s="47">
        <v>42277.760701192128</v>
      </c>
      <c r="F3279" s="48">
        <v>7.416666666666667</v>
      </c>
      <c r="G3279" s="49">
        <v>120321</v>
      </c>
      <c r="H3279" t="s">
        <v>238</v>
      </c>
      <c r="I3279">
        <v>0</v>
      </c>
      <c r="J3279">
        <v>0</v>
      </c>
      <c r="K3279" t="s">
        <v>242</v>
      </c>
      <c r="L3279" t="s">
        <v>2176</v>
      </c>
      <c r="M3279" t="s">
        <v>5002</v>
      </c>
      <c r="N3279" t="s">
        <v>254</v>
      </c>
      <c r="O3279" t="s">
        <v>568</v>
      </c>
    </row>
    <row r="3280" spans="1:15" x14ac:dyDescent="0.3">
      <c r="A3280" t="s">
        <v>2831</v>
      </c>
      <c r="B3280" t="s">
        <v>2831</v>
      </c>
      <c r="C3280" t="s">
        <v>8167</v>
      </c>
      <c r="D3280" s="47" t="s">
        <v>2655</v>
      </c>
      <c r="E3280" s="47">
        <v>42261.707350266202</v>
      </c>
      <c r="F3280" s="48">
        <v>7.416666666666667</v>
      </c>
      <c r="G3280" s="49">
        <v>166585</v>
      </c>
      <c r="H3280" t="s">
        <v>238</v>
      </c>
      <c r="I3280">
        <v>0</v>
      </c>
      <c r="J3280">
        <v>0</v>
      </c>
      <c r="K3280" t="s">
        <v>242</v>
      </c>
      <c r="L3280" t="s">
        <v>2160</v>
      </c>
      <c r="M3280" t="s">
        <v>8168</v>
      </c>
      <c r="N3280" t="s">
        <v>254</v>
      </c>
      <c r="O3280" t="s">
        <v>568</v>
      </c>
    </row>
    <row r="3281" spans="1:15" x14ac:dyDescent="0.3">
      <c r="A3281" t="s">
        <v>2831</v>
      </c>
      <c r="B3281" t="s">
        <v>2831</v>
      </c>
      <c r="C3281" t="s">
        <v>8737</v>
      </c>
      <c r="D3281" s="47" t="s">
        <v>6186</v>
      </c>
      <c r="E3281" s="47">
        <v>42252.489239548609</v>
      </c>
      <c r="F3281" s="48">
        <v>7.416666666666667</v>
      </c>
      <c r="G3281" s="49">
        <v>271419</v>
      </c>
      <c r="H3281" t="s">
        <v>238</v>
      </c>
      <c r="I3281">
        <v>0</v>
      </c>
      <c r="J3281">
        <v>0</v>
      </c>
      <c r="K3281" t="s">
        <v>241</v>
      </c>
      <c r="L3281" t="s">
        <v>2186</v>
      </c>
      <c r="M3281" t="s">
        <v>8738</v>
      </c>
      <c r="N3281" t="s">
        <v>254</v>
      </c>
      <c r="O3281" t="s">
        <v>568</v>
      </c>
    </row>
    <row r="3282" spans="1:15" x14ac:dyDescent="0.3">
      <c r="A3282" t="s">
        <v>2831</v>
      </c>
      <c r="B3282" t="s">
        <v>2831</v>
      </c>
      <c r="C3282" t="s">
        <v>9423</v>
      </c>
      <c r="D3282" s="47" t="s">
        <v>5738</v>
      </c>
      <c r="E3282" s="47">
        <v>42277.831112465276</v>
      </c>
      <c r="F3282" s="48">
        <v>7.416666666666667</v>
      </c>
      <c r="G3282" s="49">
        <v>119849</v>
      </c>
      <c r="H3282" t="s">
        <v>249</v>
      </c>
      <c r="I3282">
        <v>0</v>
      </c>
      <c r="J3282">
        <v>0</v>
      </c>
      <c r="K3282" t="s">
        <v>241</v>
      </c>
      <c r="L3282" t="s">
        <v>2186</v>
      </c>
      <c r="M3282" t="s">
        <v>9424</v>
      </c>
      <c r="N3282" t="s">
        <v>254</v>
      </c>
      <c r="O3282" t="s">
        <v>568</v>
      </c>
    </row>
    <row r="3283" spans="1:15" x14ac:dyDescent="0.3">
      <c r="A3283" t="s">
        <v>2831</v>
      </c>
      <c r="B3283" t="s">
        <v>2831</v>
      </c>
      <c r="C3283" t="s">
        <v>3035</v>
      </c>
      <c r="D3283" s="47" t="s">
        <v>2954</v>
      </c>
      <c r="E3283" s="47">
        <v>42266.431487812501</v>
      </c>
      <c r="F3283" s="48">
        <v>7.416666666666667</v>
      </c>
      <c r="G3283" s="49">
        <v>92986</v>
      </c>
      <c r="H3283" t="s">
        <v>249</v>
      </c>
      <c r="I3283">
        <v>0</v>
      </c>
      <c r="J3283">
        <v>0</v>
      </c>
      <c r="K3283" t="s">
        <v>246</v>
      </c>
      <c r="L3283" t="s">
        <v>2160</v>
      </c>
      <c r="M3283" t="s">
        <v>2925</v>
      </c>
      <c r="N3283" t="s">
        <v>254</v>
      </c>
      <c r="O3283" t="s">
        <v>568</v>
      </c>
    </row>
    <row r="3284" spans="1:15" x14ac:dyDescent="0.3">
      <c r="A3284" t="s">
        <v>2831</v>
      </c>
      <c r="B3284" t="s">
        <v>2831</v>
      </c>
      <c r="C3284" t="s">
        <v>3397</v>
      </c>
      <c r="D3284" s="47" t="s">
        <v>3398</v>
      </c>
      <c r="E3284" s="47">
        <v>42275.716314895835</v>
      </c>
      <c r="F3284" s="48">
        <v>7.416666666666667</v>
      </c>
      <c r="G3284" s="49">
        <v>140516</v>
      </c>
      <c r="H3284" t="s">
        <v>238</v>
      </c>
      <c r="I3284">
        <v>0</v>
      </c>
      <c r="J3284">
        <v>0</v>
      </c>
      <c r="K3284" t="s">
        <v>241</v>
      </c>
      <c r="L3284" t="s">
        <v>2186</v>
      </c>
      <c r="M3284" t="s">
        <v>3399</v>
      </c>
      <c r="N3284" t="s">
        <v>254</v>
      </c>
      <c r="O3284" t="s">
        <v>568</v>
      </c>
    </row>
    <row r="3285" spans="1:15" x14ac:dyDescent="0.3">
      <c r="A3285" t="s">
        <v>2831</v>
      </c>
      <c r="B3285" t="s">
        <v>2831</v>
      </c>
      <c r="C3285" t="s">
        <v>4764</v>
      </c>
      <c r="D3285" s="47" t="s">
        <v>2652</v>
      </c>
      <c r="E3285" s="47">
        <v>42248.437385104167</v>
      </c>
      <c r="F3285" s="48">
        <v>7.416666666666667</v>
      </c>
      <c r="G3285" s="49">
        <v>122040</v>
      </c>
      <c r="H3285" t="s">
        <v>238</v>
      </c>
      <c r="I3285">
        <v>0</v>
      </c>
      <c r="J3285">
        <v>0</v>
      </c>
      <c r="K3285" t="s">
        <v>246</v>
      </c>
      <c r="L3285" t="s">
        <v>2160</v>
      </c>
      <c r="M3285" t="s">
        <v>4765</v>
      </c>
      <c r="N3285" t="s">
        <v>254</v>
      </c>
      <c r="O3285" t="s">
        <v>568</v>
      </c>
    </row>
    <row r="3286" spans="1:15" x14ac:dyDescent="0.3">
      <c r="A3286" t="s">
        <v>2831</v>
      </c>
      <c r="B3286" t="s">
        <v>2831</v>
      </c>
      <c r="C3286" t="s">
        <v>6018</v>
      </c>
      <c r="D3286" s="47" t="s">
        <v>2471</v>
      </c>
      <c r="E3286" s="47">
        <v>42240.73427364583</v>
      </c>
      <c r="F3286" s="48">
        <v>7.5</v>
      </c>
      <c r="G3286" s="49">
        <v>133883</v>
      </c>
      <c r="H3286" t="s">
        <v>238</v>
      </c>
      <c r="I3286">
        <v>0</v>
      </c>
      <c r="J3286">
        <v>0</v>
      </c>
      <c r="K3286" t="s">
        <v>246</v>
      </c>
      <c r="L3286" t="s">
        <v>2160</v>
      </c>
      <c r="M3286" t="s">
        <v>6019</v>
      </c>
      <c r="N3286" t="s">
        <v>254</v>
      </c>
      <c r="O3286" t="s">
        <v>568</v>
      </c>
    </row>
    <row r="3287" spans="1:15" x14ac:dyDescent="0.3">
      <c r="A3287" t="s">
        <v>2831</v>
      </c>
      <c r="B3287" t="s">
        <v>2831</v>
      </c>
      <c r="C3287" t="s">
        <v>6363</v>
      </c>
      <c r="D3287" s="47" t="s">
        <v>2709</v>
      </c>
      <c r="E3287" s="47">
        <v>42223.714154513887</v>
      </c>
      <c r="F3287" s="48">
        <v>7.5</v>
      </c>
      <c r="G3287" s="49">
        <v>161979</v>
      </c>
      <c r="H3287" t="s">
        <v>249</v>
      </c>
      <c r="I3287">
        <v>0</v>
      </c>
      <c r="J3287">
        <v>0</v>
      </c>
      <c r="K3287" t="s">
        <v>242</v>
      </c>
      <c r="L3287" t="s">
        <v>2160</v>
      </c>
      <c r="M3287" t="s">
        <v>6364</v>
      </c>
      <c r="N3287" t="s">
        <v>254</v>
      </c>
      <c r="O3287" t="s">
        <v>568</v>
      </c>
    </row>
    <row r="3288" spans="1:15" x14ac:dyDescent="0.3">
      <c r="A3288" t="s">
        <v>2831</v>
      </c>
      <c r="B3288" t="s">
        <v>2831</v>
      </c>
      <c r="C3288" t="s">
        <v>6643</v>
      </c>
      <c r="D3288" s="47" t="s">
        <v>5731</v>
      </c>
      <c r="E3288" s="47">
        <v>42231.537960844908</v>
      </c>
      <c r="F3288" s="48">
        <v>7.5</v>
      </c>
      <c r="G3288" s="49">
        <v>217141</v>
      </c>
      <c r="H3288" t="s">
        <v>238</v>
      </c>
      <c r="I3288">
        <v>0</v>
      </c>
      <c r="J3288">
        <v>0</v>
      </c>
      <c r="K3288" t="s">
        <v>242</v>
      </c>
      <c r="L3288" t="s">
        <v>2160</v>
      </c>
      <c r="M3288" t="s">
        <v>6644</v>
      </c>
      <c r="N3288" t="s">
        <v>254</v>
      </c>
      <c r="O3288" t="s">
        <v>568</v>
      </c>
    </row>
    <row r="3289" spans="1:15" x14ac:dyDescent="0.3">
      <c r="A3289" t="s">
        <v>2831</v>
      </c>
      <c r="B3289" t="s">
        <v>2831</v>
      </c>
      <c r="C3289" t="s">
        <v>6762</v>
      </c>
      <c r="D3289" s="47" t="s">
        <v>6763</v>
      </c>
      <c r="E3289" s="47">
        <v>42240.732458530096</v>
      </c>
      <c r="F3289" s="48">
        <v>7.5</v>
      </c>
      <c r="G3289" s="49">
        <v>291143</v>
      </c>
      <c r="H3289" t="s">
        <v>238</v>
      </c>
      <c r="I3289">
        <v>0</v>
      </c>
      <c r="J3289">
        <v>0</v>
      </c>
      <c r="K3289" t="s">
        <v>242</v>
      </c>
      <c r="L3289" t="s">
        <v>2186</v>
      </c>
      <c r="M3289" t="s">
        <v>6764</v>
      </c>
      <c r="N3289" t="s">
        <v>254</v>
      </c>
      <c r="O3289" t="s">
        <v>568</v>
      </c>
    </row>
    <row r="3290" spans="1:15" x14ac:dyDescent="0.3">
      <c r="A3290" t="s">
        <v>2831</v>
      </c>
      <c r="B3290" t="s">
        <v>2831</v>
      </c>
      <c r="C3290" t="s">
        <v>6895</v>
      </c>
      <c r="D3290" s="47" t="s">
        <v>5556</v>
      </c>
      <c r="E3290" s="47">
        <v>42242.680109340276</v>
      </c>
      <c r="F3290" s="48">
        <v>7.5</v>
      </c>
      <c r="G3290" s="49">
        <v>102123</v>
      </c>
      <c r="H3290" t="s">
        <v>249</v>
      </c>
      <c r="I3290">
        <v>0</v>
      </c>
      <c r="J3290">
        <v>0</v>
      </c>
      <c r="K3290" t="s">
        <v>246</v>
      </c>
      <c r="L3290" t="s">
        <v>2186</v>
      </c>
      <c r="M3290" t="s">
        <v>6896</v>
      </c>
      <c r="N3290" t="s">
        <v>254</v>
      </c>
      <c r="O3290" t="s">
        <v>568</v>
      </c>
    </row>
    <row r="3291" spans="1:15" x14ac:dyDescent="0.3">
      <c r="A3291" t="s">
        <v>2831</v>
      </c>
      <c r="B3291" t="s">
        <v>2831</v>
      </c>
      <c r="C3291" t="s">
        <v>7035</v>
      </c>
      <c r="D3291" s="47" t="s">
        <v>5516</v>
      </c>
      <c r="E3291" s="47">
        <v>42221.296551273146</v>
      </c>
      <c r="F3291" s="48">
        <v>7.5</v>
      </c>
      <c r="G3291" s="49">
        <v>181461</v>
      </c>
      <c r="H3291" t="s">
        <v>249</v>
      </c>
      <c r="I3291">
        <v>0</v>
      </c>
      <c r="J3291">
        <v>0</v>
      </c>
      <c r="K3291" t="s">
        <v>246</v>
      </c>
      <c r="L3291" t="s">
        <v>2186</v>
      </c>
      <c r="M3291" t="s">
        <v>7036</v>
      </c>
      <c r="N3291" t="s">
        <v>254</v>
      </c>
      <c r="O3291" t="s">
        <v>568</v>
      </c>
    </row>
    <row r="3292" spans="1:15" x14ac:dyDescent="0.3">
      <c r="A3292" t="s">
        <v>2831</v>
      </c>
      <c r="B3292" t="s">
        <v>2831</v>
      </c>
      <c r="C3292" t="s">
        <v>3563</v>
      </c>
      <c r="D3292" s="47" t="s">
        <v>3356</v>
      </c>
      <c r="E3292" s="47">
        <v>42235.738974918982</v>
      </c>
      <c r="F3292" s="48">
        <v>7.5</v>
      </c>
      <c r="G3292" s="49">
        <v>70157</v>
      </c>
      <c r="H3292" t="s">
        <v>249</v>
      </c>
      <c r="I3292">
        <v>0</v>
      </c>
      <c r="J3292">
        <v>0</v>
      </c>
      <c r="K3292" t="s">
        <v>242</v>
      </c>
      <c r="L3292" t="s">
        <v>2186</v>
      </c>
      <c r="M3292" t="s">
        <v>3564</v>
      </c>
      <c r="N3292" t="s">
        <v>254</v>
      </c>
      <c r="O3292" t="s">
        <v>568</v>
      </c>
    </row>
    <row r="3293" spans="1:15" x14ac:dyDescent="0.3">
      <c r="A3293" t="s">
        <v>2831</v>
      </c>
      <c r="B3293" t="s">
        <v>2831</v>
      </c>
      <c r="C3293" t="s">
        <v>7278</v>
      </c>
      <c r="D3293" s="47" t="s">
        <v>2698</v>
      </c>
      <c r="E3293" s="47">
        <v>42247.911407604166</v>
      </c>
      <c r="F3293" s="48">
        <v>7.5</v>
      </c>
      <c r="G3293" s="49">
        <v>-1</v>
      </c>
      <c r="H3293" t="s">
        <v>238</v>
      </c>
      <c r="I3293">
        <v>0</v>
      </c>
      <c r="J3293">
        <v>0</v>
      </c>
      <c r="K3293" t="s">
        <v>246</v>
      </c>
      <c r="L3293" t="s">
        <v>2160</v>
      </c>
      <c r="M3293" t="s">
        <v>7279</v>
      </c>
      <c r="N3293" t="s">
        <v>254</v>
      </c>
      <c r="O3293" t="s">
        <v>568</v>
      </c>
    </row>
    <row r="3294" spans="1:15" x14ac:dyDescent="0.3">
      <c r="A3294" t="s">
        <v>2831</v>
      </c>
      <c r="B3294" t="s">
        <v>2831</v>
      </c>
      <c r="C3294" t="s">
        <v>7917</v>
      </c>
      <c r="D3294" s="47" t="s">
        <v>5945</v>
      </c>
      <c r="E3294" s="47">
        <v>42247.890497488428</v>
      </c>
      <c r="F3294" s="48">
        <v>7.5</v>
      </c>
      <c r="G3294" s="49">
        <v>113884</v>
      </c>
      <c r="H3294" t="s">
        <v>238</v>
      </c>
      <c r="I3294">
        <v>0</v>
      </c>
      <c r="J3294">
        <v>0</v>
      </c>
      <c r="K3294" t="s">
        <v>246</v>
      </c>
      <c r="L3294" t="s">
        <v>2186</v>
      </c>
      <c r="M3294" t="s">
        <v>7918</v>
      </c>
      <c r="N3294" t="s">
        <v>254</v>
      </c>
      <c r="O3294" t="s">
        <v>568</v>
      </c>
    </row>
    <row r="3295" spans="1:15" x14ac:dyDescent="0.3">
      <c r="A3295" t="s">
        <v>2831</v>
      </c>
      <c r="B3295" t="s">
        <v>2831</v>
      </c>
      <c r="C3295" t="s">
        <v>4643</v>
      </c>
      <c r="D3295" s="47" t="s">
        <v>4365</v>
      </c>
      <c r="E3295" s="47">
        <v>42247.818539270833</v>
      </c>
      <c r="F3295" s="48">
        <v>7.5</v>
      </c>
      <c r="G3295" s="49">
        <v>100838</v>
      </c>
      <c r="H3295" t="s">
        <v>249</v>
      </c>
      <c r="I3295">
        <v>0</v>
      </c>
      <c r="J3295">
        <v>0</v>
      </c>
      <c r="K3295" t="s">
        <v>242</v>
      </c>
      <c r="L3295" t="s">
        <v>2160</v>
      </c>
      <c r="M3295" t="s">
        <v>4381</v>
      </c>
      <c r="N3295" t="s">
        <v>254</v>
      </c>
      <c r="O3295" t="s">
        <v>568</v>
      </c>
    </row>
    <row r="3296" spans="1:15" x14ac:dyDescent="0.3">
      <c r="A3296" t="s">
        <v>2831</v>
      </c>
      <c r="B3296" t="s">
        <v>2831</v>
      </c>
      <c r="C3296" t="s">
        <v>2953</v>
      </c>
      <c r="D3296" s="47" t="s">
        <v>2954</v>
      </c>
      <c r="E3296" s="47">
        <v>42244.705536493057</v>
      </c>
      <c r="F3296" s="48">
        <v>7.5</v>
      </c>
      <c r="G3296" s="49">
        <v>48115</v>
      </c>
      <c r="H3296" t="s">
        <v>249</v>
      </c>
      <c r="I3296">
        <v>0</v>
      </c>
      <c r="J3296">
        <v>0</v>
      </c>
      <c r="K3296" t="s">
        <v>246</v>
      </c>
      <c r="L3296" t="s">
        <v>2160</v>
      </c>
      <c r="M3296" t="s">
        <v>2925</v>
      </c>
      <c r="N3296" t="s">
        <v>254</v>
      </c>
      <c r="O3296" t="s">
        <v>568</v>
      </c>
    </row>
    <row r="3297" spans="1:15" x14ac:dyDescent="0.3">
      <c r="A3297" t="s">
        <v>2831</v>
      </c>
      <c r="B3297" t="s">
        <v>2831</v>
      </c>
      <c r="C3297" t="s">
        <v>9099</v>
      </c>
      <c r="D3297" s="47" t="s">
        <v>5667</v>
      </c>
      <c r="E3297" s="47">
        <v>42244.701637928243</v>
      </c>
      <c r="F3297" s="48">
        <v>7.5</v>
      </c>
      <c r="G3297" s="49">
        <v>102007</v>
      </c>
      <c r="H3297" t="s">
        <v>238</v>
      </c>
      <c r="I3297">
        <v>0</v>
      </c>
      <c r="J3297">
        <v>0</v>
      </c>
      <c r="K3297" t="s">
        <v>236</v>
      </c>
      <c r="L3297" t="s">
        <v>2186</v>
      </c>
      <c r="M3297" t="s">
        <v>9100</v>
      </c>
      <c r="N3297" t="s">
        <v>254</v>
      </c>
      <c r="O3297" t="s">
        <v>568</v>
      </c>
    </row>
    <row r="3298" spans="1:15" x14ac:dyDescent="0.3">
      <c r="A3298" t="s">
        <v>2831</v>
      </c>
      <c r="B3298" t="s">
        <v>2831</v>
      </c>
      <c r="C3298" t="s">
        <v>5003</v>
      </c>
      <c r="D3298" s="47" t="s">
        <v>2709</v>
      </c>
      <c r="E3298" s="47">
        <v>42243.717857372685</v>
      </c>
      <c r="F3298" s="48">
        <v>7.5</v>
      </c>
      <c r="G3298" s="49">
        <v>93242</v>
      </c>
      <c r="H3298" t="s">
        <v>238</v>
      </c>
      <c r="I3298">
        <v>0</v>
      </c>
      <c r="J3298">
        <v>0</v>
      </c>
      <c r="K3298" t="s">
        <v>241</v>
      </c>
      <c r="L3298" t="s">
        <v>2160</v>
      </c>
      <c r="M3298" t="s">
        <v>5004</v>
      </c>
      <c r="N3298" t="s">
        <v>254</v>
      </c>
      <c r="O3298" t="s">
        <v>568</v>
      </c>
    </row>
    <row r="3299" spans="1:15" x14ac:dyDescent="0.3">
      <c r="A3299" t="s">
        <v>2831</v>
      </c>
      <c r="B3299" t="s">
        <v>2831</v>
      </c>
      <c r="C3299" t="s">
        <v>4586</v>
      </c>
      <c r="D3299" s="47" t="s">
        <v>4449</v>
      </c>
      <c r="E3299" s="47">
        <v>42230.717427164353</v>
      </c>
      <c r="F3299" s="48">
        <v>7.5</v>
      </c>
      <c r="G3299" s="49">
        <v>66232</v>
      </c>
      <c r="H3299" t="s">
        <v>249</v>
      </c>
      <c r="I3299">
        <v>0</v>
      </c>
      <c r="J3299">
        <v>0</v>
      </c>
      <c r="K3299" t="s">
        <v>239</v>
      </c>
      <c r="L3299" t="s">
        <v>2173</v>
      </c>
      <c r="M3299" t="s">
        <v>4587</v>
      </c>
      <c r="N3299" t="s">
        <v>254</v>
      </c>
      <c r="O3299" t="s">
        <v>568</v>
      </c>
    </row>
    <row r="3300" spans="1:15" x14ac:dyDescent="0.3">
      <c r="A3300" t="s">
        <v>2831</v>
      </c>
      <c r="B3300" t="s">
        <v>2831</v>
      </c>
      <c r="C3300" t="s">
        <v>9549</v>
      </c>
      <c r="D3300" s="47" t="s">
        <v>6295</v>
      </c>
      <c r="E3300" s="47">
        <v>42237.70584603009</v>
      </c>
      <c r="F3300" s="48">
        <v>7.5</v>
      </c>
      <c r="G3300" s="49">
        <v>230912</v>
      </c>
      <c r="H3300" t="s">
        <v>238</v>
      </c>
      <c r="I3300">
        <v>0</v>
      </c>
      <c r="J3300">
        <v>0</v>
      </c>
      <c r="K3300" t="s">
        <v>242</v>
      </c>
      <c r="L3300" t="s">
        <v>2186</v>
      </c>
      <c r="M3300" t="s">
        <v>9550</v>
      </c>
      <c r="N3300" t="s">
        <v>254</v>
      </c>
      <c r="O3300" t="s">
        <v>568</v>
      </c>
    </row>
    <row r="3301" spans="1:15" x14ac:dyDescent="0.3">
      <c r="A3301" t="s">
        <v>2831</v>
      </c>
      <c r="B3301" t="s">
        <v>2831</v>
      </c>
      <c r="C3301" t="s">
        <v>9567</v>
      </c>
      <c r="D3301" s="47" t="s">
        <v>2673</v>
      </c>
      <c r="E3301" s="47">
        <v>42227.73695150463</v>
      </c>
      <c r="F3301" s="48">
        <v>7.5</v>
      </c>
      <c r="G3301" s="49">
        <v>120556</v>
      </c>
      <c r="H3301" t="s">
        <v>238</v>
      </c>
      <c r="I3301">
        <v>0</v>
      </c>
      <c r="J3301">
        <v>0</v>
      </c>
      <c r="K3301" t="s">
        <v>242</v>
      </c>
      <c r="L3301" t="s">
        <v>2173</v>
      </c>
      <c r="M3301" t="s">
        <v>9568</v>
      </c>
      <c r="N3301" t="s">
        <v>254</v>
      </c>
      <c r="O3301" t="s">
        <v>568</v>
      </c>
    </row>
    <row r="3302" spans="1:15" x14ac:dyDescent="0.3">
      <c r="A3302" t="s">
        <v>2831</v>
      </c>
      <c r="B3302" t="s">
        <v>2831</v>
      </c>
      <c r="C3302" t="s">
        <v>9995</v>
      </c>
      <c r="D3302" s="47" t="s">
        <v>6394</v>
      </c>
      <c r="E3302" s="47">
        <v>42240.654248611114</v>
      </c>
      <c r="F3302" s="48">
        <v>7.5</v>
      </c>
      <c r="G3302" s="49">
        <v>70232</v>
      </c>
      <c r="H3302" t="s">
        <v>249</v>
      </c>
      <c r="I3302">
        <v>0</v>
      </c>
      <c r="J3302">
        <v>0</v>
      </c>
      <c r="K3302" t="s">
        <v>246</v>
      </c>
      <c r="L3302" t="s">
        <v>1535</v>
      </c>
      <c r="M3302" t="s">
        <v>1535</v>
      </c>
      <c r="N3302" t="s">
        <v>254</v>
      </c>
      <c r="O3302" t="s">
        <v>568</v>
      </c>
    </row>
    <row r="3303" spans="1:15" x14ac:dyDescent="0.3">
      <c r="A3303" t="s">
        <v>2831</v>
      </c>
      <c r="B3303" t="s">
        <v>2831</v>
      </c>
      <c r="C3303" t="s">
        <v>10129</v>
      </c>
      <c r="D3303" s="47" t="s">
        <v>5751</v>
      </c>
      <c r="E3303" s="47">
        <v>42247.788322835651</v>
      </c>
      <c r="F3303" s="48">
        <v>7.5</v>
      </c>
      <c r="G3303" s="49">
        <v>60235</v>
      </c>
      <c r="H3303" t="s">
        <v>249</v>
      </c>
      <c r="I3303">
        <v>0</v>
      </c>
      <c r="J3303">
        <v>0</v>
      </c>
      <c r="K3303" t="s">
        <v>242</v>
      </c>
      <c r="L3303" t="s">
        <v>1535</v>
      </c>
      <c r="M3303" t="s">
        <v>1535</v>
      </c>
      <c r="N3303" t="s">
        <v>254</v>
      </c>
      <c r="O3303" t="s">
        <v>568</v>
      </c>
    </row>
    <row r="3304" spans="1:15" x14ac:dyDescent="0.3">
      <c r="A3304" t="s">
        <v>2831</v>
      </c>
      <c r="B3304" t="s">
        <v>2831</v>
      </c>
      <c r="C3304" t="s">
        <v>10172</v>
      </c>
      <c r="D3304" s="47" t="s">
        <v>5469</v>
      </c>
      <c r="E3304" s="47">
        <v>42233.63611334491</v>
      </c>
      <c r="F3304" s="48">
        <v>7.5</v>
      </c>
      <c r="G3304" s="49">
        <v>150433</v>
      </c>
      <c r="H3304" t="s">
        <v>238</v>
      </c>
      <c r="I3304">
        <v>0</v>
      </c>
      <c r="J3304">
        <v>0</v>
      </c>
      <c r="K3304" t="s">
        <v>236</v>
      </c>
      <c r="L3304" t="s">
        <v>2186</v>
      </c>
      <c r="M3304" t="s">
        <v>10173</v>
      </c>
      <c r="N3304" t="s">
        <v>254</v>
      </c>
      <c r="O3304" t="s">
        <v>568</v>
      </c>
    </row>
    <row r="3305" spans="1:15" x14ac:dyDescent="0.3">
      <c r="A3305" t="s">
        <v>2831</v>
      </c>
      <c r="B3305" t="s">
        <v>2831</v>
      </c>
      <c r="C3305" t="s">
        <v>10242</v>
      </c>
      <c r="D3305" s="47" t="s">
        <v>2657</v>
      </c>
      <c r="E3305" s="47">
        <v>42241.754687187502</v>
      </c>
      <c r="F3305" s="48">
        <v>7.5</v>
      </c>
      <c r="G3305" s="49">
        <v>82540</v>
      </c>
      <c r="H3305" t="s">
        <v>238</v>
      </c>
      <c r="I3305">
        <v>0</v>
      </c>
      <c r="J3305">
        <v>0</v>
      </c>
      <c r="K3305" t="s">
        <v>239</v>
      </c>
      <c r="L3305" t="s">
        <v>2160</v>
      </c>
      <c r="M3305" t="s">
        <v>10243</v>
      </c>
      <c r="N3305" t="s">
        <v>254</v>
      </c>
      <c r="O3305" t="s">
        <v>568</v>
      </c>
    </row>
    <row r="3306" spans="1:15" x14ac:dyDescent="0.3">
      <c r="A3306" t="s">
        <v>2831</v>
      </c>
      <c r="B3306" t="s">
        <v>2831</v>
      </c>
      <c r="C3306" t="s">
        <v>10385</v>
      </c>
      <c r="D3306" s="47" t="s">
        <v>2690</v>
      </c>
      <c r="E3306" s="47">
        <v>42223.707461342594</v>
      </c>
      <c r="F3306" s="48">
        <v>7.5</v>
      </c>
      <c r="G3306" s="49">
        <v>177217</v>
      </c>
      <c r="H3306" t="s">
        <v>249</v>
      </c>
      <c r="I3306">
        <v>0</v>
      </c>
      <c r="J3306">
        <v>0</v>
      </c>
      <c r="K3306" t="s">
        <v>246</v>
      </c>
      <c r="L3306" t="s">
        <v>2173</v>
      </c>
      <c r="M3306" t="s">
        <v>10386</v>
      </c>
      <c r="N3306" t="s">
        <v>254</v>
      </c>
      <c r="O3306" t="s">
        <v>568</v>
      </c>
    </row>
    <row r="3307" spans="1:15" x14ac:dyDescent="0.3">
      <c r="A3307" t="s">
        <v>2831</v>
      </c>
      <c r="B3307" t="s">
        <v>2831</v>
      </c>
      <c r="C3307" t="s">
        <v>3434</v>
      </c>
      <c r="D3307" s="47" t="s">
        <v>3360</v>
      </c>
      <c r="E3307" s="47">
        <v>42235.72974505787</v>
      </c>
      <c r="F3307" s="48">
        <v>7.5</v>
      </c>
      <c r="G3307" s="49">
        <v>99456</v>
      </c>
      <c r="H3307" t="s">
        <v>238</v>
      </c>
      <c r="I3307">
        <v>0</v>
      </c>
      <c r="J3307">
        <v>0</v>
      </c>
      <c r="K3307" t="s">
        <v>246</v>
      </c>
      <c r="L3307" t="s">
        <v>2186</v>
      </c>
      <c r="M3307" t="s">
        <v>3435</v>
      </c>
      <c r="N3307" t="s">
        <v>254</v>
      </c>
      <c r="O3307" t="s">
        <v>568</v>
      </c>
    </row>
    <row r="3308" spans="1:15" x14ac:dyDescent="0.3">
      <c r="A3308" t="s">
        <v>2831</v>
      </c>
      <c r="B3308" t="s">
        <v>2831</v>
      </c>
      <c r="C3308" t="s">
        <v>6848</v>
      </c>
      <c r="D3308" s="47" t="s">
        <v>2664</v>
      </c>
      <c r="E3308" s="47">
        <v>42214.693474039355</v>
      </c>
      <c r="F3308" s="48">
        <v>7.583333333333333</v>
      </c>
      <c r="G3308" s="49">
        <v>95592</v>
      </c>
      <c r="H3308" t="s">
        <v>249</v>
      </c>
      <c r="I3308">
        <v>0</v>
      </c>
      <c r="J3308">
        <v>0</v>
      </c>
      <c r="K3308" t="s">
        <v>242</v>
      </c>
      <c r="L3308" t="s">
        <v>2160</v>
      </c>
      <c r="M3308" t="s">
        <v>6849</v>
      </c>
      <c r="N3308" t="s">
        <v>254</v>
      </c>
      <c r="O3308" t="s">
        <v>568</v>
      </c>
    </row>
    <row r="3309" spans="1:15" x14ac:dyDescent="0.3">
      <c r="A3309" t="s">
        <v>2831</v>
      </c>
      <c r="B3309" t="s">
        <v>2831</v>
      </c>
      <c r="C3309" t="s">
        <v>7150</v>
      </c>
      <c r="D3309" s="47" t="s">
        <v>5455</v>
      </c>
      <c r="E3309" s="47">
        <v>42213.680609143521</v>
      </c>
      <c r="F3309" s="48">
        <v>7.583333333333333</v>
      </c>
      <c r="G3309" s="49">
        <v>109549</v>
      </c>
      <c r="H3309" t="s">
        <v>238</v>
      </c>
      <c r="I3309">
        <v>0</v>
      </c>
      <c r="J3309">
        <v>0</v>
      </c>
      <c r="K3309" t="s">
        <v>246</v>
      </c>
      <c r="L3309" t="s">
        <v>2186</v>
      </c>
      <c r="M3309" t="s">
        <v>7151</v>
      </c>
      <c r="N3309" t="s">
        <v>254</v>
      </c>
      <c r="O3309" t="s">
        <v>568</v>
      </c>
    </row>
    <row r="3310" spans="1:15" x14ac:dyDescent="0.3">
      <c r="A3310" t="s">
        <v>2831</v>
      </c>
      <c r="B3310" t="s">
        <v>2831</v>
      </c>
      <c r="C3310" t="s">
        <v>3926</v>
      </c>
      <c r="D3310" s="47" t="s">
        <v>3356</v>
      </c>
      <c r="E3310" s="47">
        <v>42199.736179363426</v>
      </c>
      <c r="F3310" s="48">
        <v>7.583333333333333</v>
      </c>
      <c r="G3310" s="49">
        <v>137023</v>
      </c>
      <c r="H3310" t="s">
        <v>238</v>
      </c>
      <c r="I3310">
        <v>0</v>
      </c>
      <c r="J3310">
        <v>0</v>
      </c>
      <c r="K3310" t="s">
        <v>236</v>
      </c>
      <c r="L3310" t="s">
        <v>2186</v>
      </c>
      <c r="M3310" t="s">
        <v>3927</v>
      </c>
      <c r="N3310" t="s">
        <v>254</v>
      </c>
      <c r="O3310" t="s">
        <v>568</v>
      </c>
    </row>
    <row r="3311" spans="1:15" x14ac:dyDescent="0.3">
      <c r="A3311" t="s">
        <v>2831</v>
      </c>
      <c r="B3311" t="s">
        <v>2831</v>
      </c>
      <c r="C3311" t="s">
        <v>5078</v>
      </c>
      <c r="D3311" s="47" t="s">
        <v>2689</v>
      </c>
      <c r="E3311" s="47">
        <v>42203.456513344907</v>
      </c>
      <c r="F3311" s="48">
        <v>7.583333333333333</v>
      </c>
      <c r="G3311" s="49">
        <v>129322</v>
      </c>
      <c r="H3311" t="s">
        <v>249</v>
      </c>
      <c r="I3311">
        <v>0</v>
      </c>
      <c r="J3311">
        <v>0</v>
      </c>
      <c r="K3311" t="s">
        <v>246</v>
      </c>
      <c r="L3311" t="s">
        <v>2160</v>
      </c>
      <c r="M3311" t="s">
        <v>5080</v>
      </c>
      <c r="N3311" t="s">
        <v>254</v>
      </c>
      <c r="O3311" t="s">
        <v>568</v>
      </c>
    </row>
    <row r="3312" spans="1:15" x14ac:dyDescent="0.3">
      <c r="A3312" t="s">
        <v>2831</v>
      </c>
      <c r="B3312" t="s">
        <v>2831</v>
      </c>
      <c r="C3312" t="s">
        <v>7620</v>
      </c>
      <c r="D3312" s="47" t="s">
        <v>5642</v>
      </c>
      <c r="E3312" s="47">
        <v>42199.734883761572</v>
      </c>
      <c r="F3312" s="48">
        <v>7.583333333333333</v>
      </c>
      <c r="G3312" s="49">
        <v>58063</v>
      </c>
      <c r="H3312" t="s">
        <v>238</v>
      </c>
      <c r="I3312">
        <v>0</v>
      </c>
      <c r="J3312">
        <v>0</v>
      </c>
      <c r="K3312" t="s">
        <v>242</v>
      </c>
      <c r="L3312" t="s">
        <v>2160</v>
      </c>
      <c r="M3312" t="s">
        <v>7621</v>
      </c>
      <c r="N3312" t="s">
        <v>254</v>
      </c>
      <c r="O3312" t="s">
        <v>568</v>
      </c>
    </row>
    <row r="3313" spans="1:15" x14ac:dyDescent="0.3">
      <c r="A3313" t="s">
        <v>2831</v>
      </c>
      <c r="B3313" t="s">
        <v>2831</v>
      </c>
      <c r="C3313" t="s">
        <v>3084</v>
      </c>
      <c r="D3313" s="47" t="s">
        <v>2931</v>
      </c>
      <c r="E3313" s="47">
        <v>42203.460985995371</v>
      </c>
      <c r="F3313" s="48">
        <v>7.583333333333333</v>
      </c>
      <c r="G3313" s="49">
        <v>119385</v>
      </c>
      <c r="H3313" t="s">
        <v>249</v>
      </c>
      <c r="I3313">
        <v>0</v>
      </c>
      <c r="J3313">
        <v>0</v>
      </c>
      <c r="K3313" t="s">
        <v>242</v>
      </c>
      <c r="L3313" t="s">
        <v>2160</v>
      </c>
      <c r="M3313" t="s">
        <v>2936</v>
      </c>
      <c r="N3313" t="s">
        <v>254</v>
      </c>
      <c r="O3313" t="s">
        <v>568</v>
      </c>
    </row>
    <row r="3314" spans="1:15" x14ac:dyDescent="0.3">
      <c r="A3314" t="s">
        <v>2831</v>
      </c>
      <c r="B3314" t="s">
        <v>2831</v>
      </c>
      <c r="C3314" t="s">
        <v>4416</v>
      </c>
      <c r="D3314" s="47" t="s">
        <v>4337</v>
      </c>
      <c r="E3314" s="47">
        <v>42199.70256701389</v>
      </c>
      <c r="F3314" s="48">
        <v>7.583333333333333</v>
      </c>
      <c r="G3314" s="49">
        <v>57920</v>
      </c>
      <c r="H3314" t="s">
        <v>238</v>
      </c>
      <c r="I3314">
        <v>0</v>
      </c>
      <c r="J3314">
        <v>0</v>
      </c>
      <c r="K3314" t="s">
        <v>241</v>
      </c>
      <c r="L3314" t="s">
        <v>2173</v>
      </c>
      <c r="M3314" t="s">
        <v>4417</v>
      </c>
      <c r="N3314" t="s">
        <v>254</v>
      </c>
      <c r="O3314" t="s">
        <v>568</v>
      </c>
    </row>
    <row r="3315" spans="1:15" x14ac:dyDescent="0.3">
      <c r="A3315" t="s">
        <v>2831</v>
      </c>
      <c r="B3315" t="s">
        <v>2831</v>
      </c>
      <c r="C3315" t="s">
        <v>3483</v>
      </c>
      <c r="D3315" s="47" t="s">
        <v>3473</v>
      </c>
      <c r="E3315" s="47">
        <v>42215.700228437498</v>
      </c>
      <c r="F3315" s="48">
        <v>7.583333333333333</v>
      </c>
      <c r="G3315" s="49">
        <v>138143</v>
      </c>
      <c r="H3315" t="s">
        <v>238</v>
      </c>
      <c r="I3315">
        <v>0</v>
      </c>
      <c r="J3315">
        <v>0</v>
      </c>
      <c r="K3315" t="s">
        <v>246</v>
      </c>
      <c r="L3315" t="s">
        <v>2186</v>
      </c>
      <c r="M3315" t="s">
        <v>3484</v>
      </c>
      <c r="N3315" t="s">
        <v>254</v>
      </c>
      <c r="O3315" t="s">
        <v>568</v>
      </c>
    </row>
    <row r="3316" spans="1:15" x14ac:dyDescent="0.3">
      <c r="A3316" t="s">
        <v>2831</v>
      </c>
      <c r="B3316" t="s">
        <v>2831</v>
      </c>
      <c r="C3316" t="s">
        <v>8142</v>
      </c>
      <c r="D3316" s="47" t="s">
        <v>7001</v>
      </c>
      <c r="E3316" s="47">
        <v>42214.494710266204</v>
      </c>
      <c r="F3316" s="48">
        <v>7.583333333333333</v>
      </c>
      <c r="G3316" s="49">
        <v>102887</v>
      </c>
      <c r="H3316" t="s">
        <v>249</v>
      </c>
      <c r="I3316">
        <v>0</v>
      </c>
      <c r="J3316">
        <v>0</v>
      </c>
      <c r="K3316" t="s">
        <v>246</v>
      </c>
      <c r="L3316" t="s">
        <v>2160</v>
      </c>
      <c r="M3316" t="s">
        <v>3939</v>
      </c>
      <c r="N3316" t="s">
        <v>254</v>
      </c>
      <c r="O3316" t="s">
        <v>568</v>
      </c>
    </row>
    <row r="3317" spans="1:15" x14ac:dyDescent="0.3">
      <c r="A3317" t="s">
        <v>2831</v>
      </c>
      <c r="B3317" t="s">
        <v>2831</v>
      </c>
      <c r="C3317" t="s">
        <v>4590</v>
      </c>
      <c r="D3317" s="47" t="s">
        <v>4390</v>
      </c>
      <c r="E3317" s="47">
        <v>42199.715519293983</v>
      </c>
      <c r="F3317" s="48">
        <v>7.583333333333333</v>
      </c>
      <c r="G3317" s="49">
        <v>57791</v>
      </c>
      <c r="H3317" t="s">
        <v>238</v>
      </c>
      <c r="I3317">
        <v>0</v>
      </c>
      <c r="J3317">
        <v>0</v>
      </c>
      <c r="K3317" t="s">
        <v>246</v>
      </c>
      <c r="L3317" t="s">
        <v>2160</v>
      </c>
      <c r="M3317" t="s">
        <v>4591</v>
      </c>
      <c r="N3317" t="s">
        <v>254</v>
      </c>
      <c r="O3317" t="s">
        <v>568</v>
      </c>
    </row>
    <row r="3318" spans="1:15" x14ac:dyDescent="0.3">
      <c r="A3318" t="s">
        <v>2831</v>
      </c>
      <c r="B3318" t="s">
        <v>2831</v>
      </c>
      <c r="C3318" t="s">
        <v>8539</v>
      </c>
      <c r="D3318" s="47" t="s">
        <v>5708</v>
      </c>
      <c r="E3318" s="47">
        <v>42203.317923344905</v>
      </c>
      <c r="F3318" s="48">
        <v>7.583333333333333</v>
      </c>
      <c r="G3318" s="49">
        <v>54735</v>
      </c>
      <c r="H3318" t="s">
        <v>238</v>
      </c>
      <c r="I3318">
        <v>0</v>
      </c>
      <c r="J3318">
        <v>0</v>
      </c>
      <c r="K3318" t="s">
        <v>241</v>
      </c>
      <c r="L3318" t="s">
        <v>2186</v>
      </c>
      <c r="M3318" t="s">
        <v>8540</v>
      </c>
      <c r="N3318" t="s">
        <v>254</v>
      </c>
      <c r="O3318" t="s">
        <v>568</v>
      </c>
    </row>
    <row r="3319" spans="1:15" x14ac:dyDescent="0.3">
      <c r="A3319" t="s">
        <v>2831</v>
      </c>
      <c r="B3319" t="s">
        <v>2831</v>
      </c>
      <c r="C3319" t="s">
        <v>4349</v>
      </c>
      <c r="D3319" s="47" t="s">
        <v>4351</v>
      </c>
      <c r="E3319" s="47">
        <v>42207.613677627312</v>
      </c>
      <c r="F3319" s="48">
        <v>7.583333333333333</v>
      </c>
      <c r="G3319" s="49">
        <v>120001</v>
      </c>
      <c r="H3319" t="s">
        <v>238</v>
      </c>
      <c r="I3319">
        <v>0</v>
      </c>
      <c r="J3319">
        <v>0</v>
      </c>
      <c r="K3319" t="s">
        <v>246</v>
      </c>
      <c r="L3319" t="s">
        <v>2160</v>
      </c>
      <c r="M3319" t="s">
        <v>4352</v>
      </c>
      <c r="N3319" t="s">
        <v>254</v>
      </c>
      <c r="O3319" t="s">
        <v>568</v>
      </c>
    </row>
    <row r="3320" spans="1:15" x14ac:dyDescent="0.3">
      <c r="A3320" t="s">
        <v>2831</v>
      </c>
      <c r="B3320" t="s">
        <v>2831</v>
      </c>
      <c r="C3320" t="s">
        <v>3264</v>
      </c>
      <c r="D3320" s="47" t="s">
        <v>2956</v>
      </c>
      <c r="E3320" s="47">
        <v>42199.730966863426</v>
      </c>
      <c r="F3320" s="48">
        <v>7.583333333333333</v>
      </c>
      <c r="G3320" s="49">
        <v>121165</v>
      </c>
      <c r="H3320" t="s">
        <v>238</v>
      </c>
      <c r="I3320">
        <v>0</v>
      </c>
      <c r="J3320">
        <v>0</v>
      </c>
      <c r="K3320" t="s">
        <v>242</v>
      </c>
      <c r="L3320" t="s">
        <v>2160</v>
      </c>
      <c r="M3320" t="s">
        <v>2925</v>
      </c>
      <c r="N3320" t="s">
        <v>254</v>
      </c>
      <c r="O3320" t="s">
        <v>568</v>
      </c>
    </row>
    <row r="3321" spans="1:15" x14ac:dyDescent="0.3">
      <c r="A3321" t="s">
        <v>2831</v>
      </c>
      <c r="B3321" t="s">
        <v>2831</v>
      </c>
      <c r="C3321" t="s">
        <v>9462</v>
      </c>
      <c r="D3321" s="47" t="s">
        <v>5870</v>
      </c>
      <c r="E3321" s="47">
        <v>42216.758879398149</v>
      </c>
      <c r="F3321" s="48">
        <v>7.583333333333333</v>
      </c>
      <c r="G3321" s="49">
        <v>154190</v>
      </c>
      <c r="H3321" t="s">
        <v>238</v>
      </c>
      <c r="I3321">
        <v>0</v>
      </c>
      <c r="J3321">
        <v>0</v>
      </c>
      <c r="K3321" t="s">
        <v>246</v>
      </c>
      <c r="L3321" t="s">
        <v>2186</v>
      </c>
      <c r="M3321" t="s">
        <v>9463</v>
      </c>
      <c r="N3321" t="s">
        <v>254</v>
      </c>
      <c r="O3321" t="s">
        <v>568</v>
      </c>
    </row>
    <row r="3322" spans="1:15" x14ac:dyDescent="0.3">
      <c r="A3322" t="s">
        <v>2831</v>
      </c>
      <c r="B3322" t="s">
        <v>2831</v>
      </c>
      <c r="C3322" t="s">
        <v>9774</v>
      </c>
      <c r="D3322" s="47" t="s">
        <v>5577</v>
      </c>
      <c r="E3322" s="47">
        <v>42199.729574537036</v>
      </c>
      <c r="F3322" s="48">
        <v>7.583333333333333</v>
      </c>
      <c r="G3322" s="49">
        <v>130782</v>
      </c>
      <c r="H3322" t="s">
        <v>238</v>
      </c>
      <c r="I3322">
        <v>0</v>
      </c>
      <c r="J3322">
        <v>0</v>
      </c>
      <c r="K3322" t="s">
        <v>242</v>
      </c>
      <c r="L3322" t="s">
        <v>2186</v>
      </c>
      <c r="M3322" t="s">
        <v>9775</v>
      </c>
      <c r="N3322" t="s">
        <v>254</v>
      </c>
      <c r="O3322" t="s">
        <v>568</v>
      </c>
    </row>
    <row r="3323" spans="1:15" x14ac:dyDescent="0.3">
      <c r="A3323" t="s">
        <v>2831</v>
      </c>
      <c r="B3323" t="s">
        <v>2831</v>
      </c>
      <c r="C3323" t="s">
        <v>9933</v>
      </c>
      <c r="D3323" s="47" t="s">
        <v>6025</v>
      </c>
      <c r="E3323" s="47">
        <v>42207.702674733795</v>
      </c>
      <c r="F3323" s="48">
        <v>7.583333333333333</v>
      </c>
      <c r="G3323" s="49">
        <v>305322</v>
      </c>
      <c r="H3323" t="s">
        <v>249</v>
      </c>
      <c r="I3323">
        <v>0</v>
      </c>
      <c r="J3323">
        <v>0</v>
      </c>
      <c r="K3323" t="s">
        <v>242</v>
      </c>
      <c r="L3323" t="s">
        <v>1535</v>
      </c>
      <c r="M3323" t="s">
        <v>1535</v>
      </c>
      <c r="N3323" t="s">
        <v>254</v>
      </c>
      <c r="O3323" t="s">
        <v>568</v>
      </c>
    </row>
    <row r="3324" spans="1:15" x14ac:dyDescent="0.3">
      <c r="A3324" t="s">
        <v>2831</v>
      </c>
      <c r="B3324" t="s">
        <v>2831</v>
      </c>
      <c r="C3324" t="s">
        <v>3776</v>
      </c>
      <c r="D3324" s="47" t="s">
        <v>3360</v>
      </c>
      <c r="E3324" s="47">
        <v>42216.690563738426</v>
      </c>
      <c r="F3324" s="48">
        <v>7.583333333333333</v>
      </c>
      <c r="G3324" s="49">
        <v>99691</v>
      </c>
      <c r="H3324" t="s">
        <v>249</v>
      </c>
      <c r="I3324">
        <v>0</v>
      </c>
      <c r="J3324">
        <v>0</v>
      </c>
      <c r="K3324" t="s">
        <v>246</v>
      </c>
      <c r="L3324" t="s">
        <v>1535</v>
      </c>
      <c r="M3324" t="s">
        <v>1535</v>
      </c>
      <c r="N3324" t="s">
        <v>254</v>
      </c>
      <c r="O3324" t="s">
        <v>568</v>
      </c>
    </row>
    <row r="3325" spans="1:15" x14ac:dyDescent="0.3">
      <c r="A3325" t="s">
        <v>2831</v>
      </c>
      <c r="B3325" t="s">
        <v>2831</v>
      </c>
      <c r="C3325" t="s">
        <v>6142</v>
      </c>
      <c r="D3325" s="47" t="s">
        <v>5751</v>
      </c>
      <c r="E3325" s="47">
        <v>42185.686000925925</v>
      </c>
      <c r="F3325" s="48">
        <v>7.666666666666667</v>
      </c>
      <c r="G3325" s="49">
        <v>272472</v>
      </c>
      <c r="H3325" t="s">
        <v>238</v>
      </c>
      <c r="I3325">
        <v>0</v>
      </c>
      <c r="J3325">
        <v>0</v>
      </c>
      <c r="K3325" t="s">
        <v>246</v>
      </c>
      <c r="L3325" t="s">
        <v>2186</v>
      </c>
      <c r="M3325" t="s">
        <v>6143</v>
      </c>
      <c r="N3325" t="s">
        <v>254</v>
      </c>
      <c r="O3325" t="s">
        <v>568</v>
      </c>
    </row>
    <row r="3326" spans="1:15" x14ac:dyDescent="0.3">
      <c r="A3326" t="s">
        <v>2831</v>
      </c>
      <c r="B3326" t="s">
        <v>2831</v>
      </c>
      <c r="C3326" t="s">
        <v>6566</v>
      </c>
      <c r="D3326" s="47" t="s">
        <v>2613</v>
      </c>
      <c r="E3326" s="47">
        <v>42172.711032291663</v>
      </c>
      <c r="F3326" s="48">
        <v>7.666666666666667</v>
      </c>
      <c r="G3326" s="49">
        <v>138501</v>
      </c>
      <c r="H3326" t="s">
        <v>249</v>
      </c>
      <c r="I3326">
        <v>0</v>
      </c>
      <c r="J3326">
        <v>0</v>
      </c>
      <c r="K3326" t="s">
        <v>246</v>
      </c>
      <c r="L3326" t="s">
        <v>2160</v>
      </c>
      <c r="M3326" t="s">
        <v>6567</v>
      </c>
      <c r="N3326" t="s">
        <v>254</v>
      </c>
      <c r="O3326" t="s">
        <v>568</v>
      </c>
    </row>
    <row r="3327" spans="1:15" x14ac:dyDescent="0.3">
      <c r="A3327" t="s">
        <v>2831</v>
      </c>
      <c r="B3327" t="s">
        <v>2831</v>
      </c>
      <c r="C3327" t="s">
        <v>7426</v>
      </c>
      <c r="D3327" s="47" t="s">
        <v>5652</v>
      </c>
      <c r="E3327" s="47">
        <v>42185.749209027781</v>
      </c>
      <c r="F3327" s="48">
        <v>7.666666666666667</v>
      </c>
      <c r="G3327" s="49">
        <v>219593</v>
      </c>
      <c r="H3327" t="s">
        <v>249</v>
      </c>
      <c r="I3327">
        <v>0</v>
      </c>
      <c r="J3327">
        <v>0</v>
      </c>
      <c r="K3327" t="s">
        <v>236</v>
      </c>
      <c r="L3327" t="s">
        <v>2186</v>
      </c>
      <c r="M3327" t="s">
        <v>7427</v>
      </c>
      <c r="N3327" t="s">
        <v>254</v>
      </c>
      <c r="O3327" t="s">
        <v>568</v>
      </c>
    </row>
    <row r="3328" spans="1:15" x14ac:dyDescent="0.3">
      <c r="A3328" t="s">
        <v>2831</v>
      </c>
      <c r="B3328" t="s">
        <v>2831</v>
      </c>
      <c r="C3328" t="s">
        <v>7876</v>
      </c>
      <c r="D3328" s="47" t="s">
        <v>2656</v>
      </c>
      <c r="E3328" s="47">
        <v>42185.677229016204</v>
      </c>
      <c r="F3328" s="48">
        <v>7.666666666666667</v>
      </c>
      <c r="G3328" s="49">
        <v>105883</v>
      </c>
      <c r="H3328" t="s">
        <v>238</v>
      </c>
      <c r="I3328">
        <v>0</v>
      </c>
      <c r="J3328">
        <v>0</v>
      </c>
      <c r="K3328" t="s">
        <v>241</v>
      </c>
      <c r="L3328" t="s">
        <v>2160</v>
      </c>
      <c r="M3328" t="s">
        <v>7877</v>
      </c>
      <c r="N3328" t="s">
        <v>254</v>
      </c>
      <c r="O3328" t="s">
        <v>568</v>
      </c>
    </row>
    <row r="3329" spans="1:15" x14ac:dyDescent="0.3">
      <c r="A3329" t="s">
        <v>2831</v>
      </c>
      <c r="B3329" t="s">
        <v>2831</v>
      </c>
      <c r="C3329" t="s">
        <v>9318</v>
      </c>
      <c r="D3329" s="47" t="s">
        <v>6479</v>
      </c>
      <c r="E3329" s="47">
        <v>42156.416283877312</v>
      </c>
      <c r="F3329" s="48">
        <v>7.666666666666667</v>
      </c>
      <c r="G3329" s="49">
        <v>230443</v>
      </c>
      <c r="H3329" t="s">
        <v>249</v>
      </c>
      <c r="I3329">
        <v>0</v>
      </c>
      <c r="J3329">
        <v>0</v>
      </c>
      <c r="K3329" t="s">
        <v>236</v>
      </c>
      <c r="L3329" t="s">
        <v>2186</v>
      </c>
      <c r="M3329" t="s">
        <v>9319</v>
      </c>
      <c r="N3329" t="s">
        <v>254</v>
      </c>
      <c r="O3329" t="s">
        <v>568</v>
      </c>
    </row>
    <row r="3330" spans="1:15" x14ac:dyDescent="0.3">
      <c r="A3330" t="s">
        <v>2831</v>
      </c>
      <c r="B3330" t="s">
        <v>2831</v>
      </c>
      <c r="C3330" t="s">
        <v>9902</v>
      </c>
      <c r="D3330" s="47" t="s">
        <v>6741</v>
      </c>
      <c r="E3330" s="47">
        <v>42180.343086574074</v>
      </c>
      <c r="F3330" s="48">
        <v>7.666666666666667</v>
      </c>
      <c r="G3330" s="49">
        <v>125036</v>
      </c>
      <c r="H3330" t="s">
        <v>249</v>
      </c>
      <c r="I3330">
        <v>0</v>
      </c>
      <c r="J3330">
        <v>0</v>
      </c>
      <c r="K3330" t="s">
        <v>236</v>
      </c>
      <c r="L3330" t="s">
        <v>1535</v>
      </c>
      <c r="M3330" t="s">
        <v>1535</v>
      </c>
      <c r="N3330" t="s">
        <v>254</v>
      </c>
      <c r="O3330" t="s">
        <v>568</v>
      </c>
    </row>
    <row r="3331" spans="1:15" x14ac:dyDescent="0.3">
      <c r="A3331" t="s">
        <v>2831</v>
      </c>
      <c r="B3331" t="s">
        <v>2831</v>
      </c>
      <c r="C3331" t="s">
        <v>5693</v>
      </c>
      <c r="D3331" s="47" t="s">
        <v>5622</v>
      </c>
      <c r="E3331" s="47">
        <v>42152.709504016202</v>
      </c>
      <c r="F3331" s="48">
        <v>7.75</v>
      </c>
      <c r="G3331" s="49">
        <v>116928</v>
      </c>
      <c r="H3331" t="s">
        <v>238</v>
      </c>
      <c r="I3331">
        <v>0</v>
      </c>
      <c r="J3331">
        <v>0</v>
      </c>
      <c r="K3331" t="s">
        <v>246</v>
      </c>
      <c r="L3331" t="s">
        <v>2160</v>
      </c>
      <c r="M3331" t="s">
        <v>5694</v>
      </c>
      <c r="N3331" t="s">
        <v>254</v>
      </c>
      <c r="O3331" t="s">
        <v>568</v>
      </c>
    </row>
    <row r="3332" spans="1:15" x14ac:dyDescent="0.3">
      <c r="A3332" t="s">
        <v>2831</v>
      </c>
      <c r="B3332" t="s">
        <v>2831</v>
      </c>
      <c r="C3332" t="s">
        <v>6389</v>
      </c>
      <c r="D3332" s="47" t="s">
        <v>5577</v>
      </c>
      <c r="E3332" s="47">
        <v>42144.67770601852</v>
      </c>
      <c r="F3332" s="48">
        <v>7.75</v>
      </c>
      <c r="G3332" s="49">
        <v>161166</v>
      </c>
      <c r="H3332" t="s">
        <v>249</v>
      </c>
      <c r="I3332">
        <v>0</v>
      </c>
      <c r="J3332">
        <v>0</v>
      </c>
      <c r="K3332" t="s">
        <v>241</v>
      </c>
      <c r="L3332" t="s">
        <v>2186</v>
      </c>
      <c r="M3332" t="s">
        <v>6390</v>
      </c>
      <c r="N3332" t="s">
        <v>254</v>
      </c>
      <c r="O3332" t="s">
        <v>568</v>
      </c>
    </row>
    <row r="3333" spans="1:15" x14ac:dyDescent="0.3">
      <c r="A3333" t="s">
        <v>2831</v>
      </c>
      <c r="B3333" t="s">
        <v>2831</v>
      </c>
      <c r="C3333" t="s">
        <v>6866</v>
      </c>
      <c r="D3333" s="47" t="s">
        <v>5489</v>
      </c>
      <c r="E3333" s="47">
        <v>42150.712754513886</v>
      </c>
      <c r="F3333" s="48">
        <v>7.75</v>
      </c>
      <c r="G3333" s="49">
        <v>461384</v>
      </c>
      <c r="H3333" t="s">
        <v>238</v>
      </c>
      <c r="I3333">
        <v>0</v>
      </c>
      <c r="J3333">
        <v>0</v>
      </c>
      <c r="K3333" t="s">
        <v>242</v>
      </c>
      <c r="L3333" t="s">
        <v>2186</v>
      </c>
      <c r="M3333" t="s">
        <v>6867</v>
      </c>
      <c r="N3333" t="s">
        <v>254</v>
      </c>
      <c r="O3333" t="s">
        <v>568</v>
      </c>
    </row>
    <row r="3334" spans="1:15" x14ac:dyDescent="0.3">
      <c r="A3334" t="s">
        <v>2831</v>
      </c>
      <c r="B3334" t="s">
        <v>2831</v>
      </c>
      <c r="C3334" t="s">
        <v>6884</v>
      </c>
      <c r="D3334" s="47" t="s">
        <v>5708</v>
      </c>
      <c r="E3334" s="47">
        <v>42154.392801851849</v>
      </c>
      <c r="F3334" s="48">
        <v>7.75</v>
      </c>
      <c r="G3334" s="49">
        <v>82410</v>
      </c>
      <c r="H3334" t="s">
        <v>238</v>
      </c>
      <c r="I3334">
        <v>0</v>
      </c>
      <c r="J3334">
        <v>0</v>
      </c>
      <c r="K3334" t="s">
        <v>236</v>
      </c>
      <c r="L3334" t="s">
        <v>2186</v>
      </c>
      <c r="M3334" t="s">
        <v>6885</v>
      </c>
      <c r="N3334" t="s">
        <v>254</v>
      </c>
      <c r="O3334" t="s">
        <v>568</v>
      </c>
    </row>
    <row r="3335" spans="1:15" x14ac:dyDescent="0.3">
      <c r="A3335" t="s">
        <v>2831</v>
      </c>
      <c r="B3335" t="s">
        <v>2831</v>
      </c>
      <c r="C3335" t="s">
        <v>6988</v>
      </c>
      <c r="D3335" s="47" t="s">
        <v>5541</v>
      </c>
      <c r="E3335" s="47">
        <v>42143.727878240737</v>
      </c>
      <c r="F3335" s="48">
        <v>7.75</v>
      </c>
      <c r="G3335" s="49">
        <v>224556</v>
      </c>
      <c r="H3335" t="s">
        <v>249</v>
      </c>
      <c r="I3335">
        <v>0</v>
      </c>
      <c r="J3335">
        <v>0</v>
      </c>
      <c r="K3335" t="s">
        <v>242</v>
      </c>
      <c r="L3335" t="s">
        <v>2186</v>
      </c>
      <c r="M3335" t="s">
        <v>6989</v>
      </c>
      <c r="N3335" t="s">
        <v>254</v>
      </c>
      <c r="O3335" t="s">
        <v>568</v>
      </c>
    </row>
    <row r="3336" spans="1:15" x14ac:dyDescent="0.3">
      <c r="A3336" t="s">
        <v>2831</v>
      </c>
      <c r="B3336" t="s">
        <v>2831</v>
      </c>
      <c r="C3336" t="s">
        <v>7182</v>
      </c>
      <c r="D3336" s="47" t="s">
        <v>5458</v>
      </c>
      <c r="E3336" s="47">
        <v>42151.406432025462</v>
      </c>
      <c r="F3336" s="48">
        <v>7.75</v>
      </c>
      <c r="G3336" s="49">
        <v>80491</v>
      </c>
      <c r="H3336" t="s">
        <v>238</v>
      </c>
      <c r="I3336">
        <v>1</v>
      </c>
      <c r="J3336">
        <v>3525.62</v>
      </c>
      <c r="K3336" t="s">
        <v>246</v>
      </c>
      <c r="L3336" t="s">
        <v>2186</v>
      </c>
      <c r="M3336" t="s">
        <v>7183</v>
      </c>
      <c r="N3336" t="s">
        <v>254</v>
      </c>
      <c r="O3336" t="s">
        <v>568</v>
      </c>
    </row>
    <row r="3337" spans="1:15" x14ac:dyDescent="0.3">
      <c r="A3337" t="s">
        <v>2831</v>
      </c>
      <c r="B3337" t="s">
        <v>2831</v>
      </c>
      <c r="C3337" t="s">
        <v>4937</v>
      </c>
      <c r="D3337" s="47" t="s">
        <v>2640</v>
      </c>
      <c r="E3337" s="47">
        <v>42144.743920636574</v>
      </c>
      <c r="F3337" s="48">
        <v>7.75</v>
      </c>
      <c r="G3337" s="49">
        <v>136625</v>
      </c>
      <c r="H3337" t="s">
        <v>249</v>
      </c>
      <c r="I3337">
        <v>0</v>
      </c>
      <c r="J3337">
        <v>0</v>
      </c>
      <c r="K3337" t="s">
        <v>246</v>
      </c>
      <c r="L3337" t="s">
        <v>2160</v>
      </c>
      <c r="M3337" t="s">
        <v>4939</v>
      </c>
      <c r="N3337" t="s">
        <v>254</v>
      </c>
      <c r="O3337" t="s">
        <v>568</v>
      </c>
    </row>
    <row r="3338" spans="1:15" x14ac:dyDescent="0.3">
      <c r="A3338" t="s">
        <v>2831</v>
      </c>
      <c r="B3338" t="s">
        <v>2831</v>
      </c>
      <c r="C3338" t="s">
        <v>7706</v>
      </c>
      <c r="D3338" s="47" t="s">
        <v>5832</v>
      </c>
      <c r="E3338" s="47">
        <v>42152.409923692132</v>
      </c>
      <c r="F3338" s="48">
        <v>7.75</v>
      </c>
      <c r="G3338" s="49">
        <v>171403</v>
      </c>
      <c r="H3338" t="s">
        <v>238</v>
      </c>
      <c r="I3338">
        <v>0</v>
      </c>
      <c r="J3338">
        <v>0</v>
      </c>
      <c r="K3338" t="s">
        <v>242</v>
      </c>
      <c r="L3338" t="s">
        <v>2186</v>
      </c>
      <c r="M3338" t="s">
        <v>7707</v>
      </c>
      <c r="N3338" t="s">
        <v>254</v>
      </c>
      <c r="O3338" t="s">
        <v>568</v>
      </c>
    </row>
    <row r="3339" spans="1:15" x14ac:dyDescent="0.3">
      <c r="A3339" t="s">
        <v>2831</v>
      </c>
      <c r="B3339" t="s">
        <v>2831</v>
      </c>
      <c r="C3339" t="s">
        <v>7804</v>
      </c>
      <c r="D3339" s="47" t="s">
        <v>5639</v>
      </c>
      <c r="E3339" s="47">
        <v>42153.690613310187</v>
      </c>
      <c r="F3339" s="48">
        <v>7.75</v>
      </c>
      <c r="G3339" s="49">
        <v>72466</v>
      </c>
      <c r="H3339" t="s">
        <v>238</v>
      </c>
      <c r="I3339">
        <v>0</v>
      </c>
      <c r="J3339">
        <v>0</v>
      </c>
      <c r="K3339" t="s">
        <v>246</v>
      </c>
      <c r="L3339" t="s">
        <v>2186</v>
      </c>
      <c r="M3339" t="s">
        <v>7805</v>
      </c>
      <c r="N3339" t="s">
        <v>254</v>
      </c>
      <c r="O3339" t="s">
        <v>568</v>
      </c>
    </row>
    <row r="3340" spans="1:15" x14ac:dyDescent="0.3">
      <c r="A3340" t="s">
        <v>2831</v>
      </c>
      <c r="B3340" t="s">
        <v>2831</v>
      </c>
      <c r="C3340" t="s">
        <v>4628</v>
      </c>
      <c r="D3340" s="47" t="s">
        <v>4356</v>
      </c>
      <c r="E3340" s="47">
        <v>42152.415251701386</v>
      </c>
      <c r="F3340" s="48">
        <v>7.75</v>
      </c>
      <c r="G3340" s="49">
        <v>78860</v>
      </c>
      <c r="H3340" t="s">
        <v>238</v>
      </c>
      <c r="I3340">
        <v>0</v>
      </c>
      <c r="J3340">
        <v>0</v>
      </c>
      <c r="K3340" t="s">
        <v>246</v>
      </c>
      <c r="L3340" t="s">
        <v>2160</v>
      </c>
      <c r="M3340" t="s">
        <v>4630</v>
      </c>
      <c r="N3340" t="s">
        <v>254</v>
      </c>
      <c r="O3340" t="s">
        <v>568</v>
      </c>
    </row>
    <row r="3341" spans="1:15" x14ac:dyDescent="0.3">
      <c r="A3341" t="s">
        <v>2831</v>
      </c>
      <c r="B3341" t="s">
        <v>2831</v>
      </c>
      <c r="C3341" t="s">
        <v>4878</v>
      </c>
      <c r="D3341" s="47" t="s">
        <v>2657</v>
      </c>
      <c r="E3341" s="47">
        <v>42153.688698460646</v>
      </c>
      <c r="F3341" s="48">
        <v>7.75</v>
      </c>
      <c r="G3341" s="49">
        <v>171520</v>
      </c>
      <c r="H3341" t="s">
        <v>238</v>
      </c>
      <c r="I3341">
        <v>0</v>
      </c>
      <c r="J3341">
        <v>0</v>
      </c>
      <c r="K3341" t="s">
        <v>242</v>
      </c>
      <c r="L3341" t="s">
        <v>2160</v>
      </c>
      <c r="M3341" t="s">
        <v>4879</v>
      </c>
      <c r="N3341" t="s">
        <v>254</v>
      </c>
      <c r="O3341" t="s">
        <v>568</v>
      </c>
    </row>
    <row r="3342" spans="1:15" x14ac:dyDescent="0.3">
      <c r="A3342" t="s">
        <v>2831</v>
      </c>
      <c r="B3342" t="s">
        <v>2831</v>
      </c>
      <c r="C3342" t="s">
        <v>4529</v>
      </c>
      <c r="D3342" s="47" t="s">
        <v>4454</v>
      </c>
      <c r="E3342" s="47">
        <v>42144.721503321758</v>
      </c>
      <c r="F3342" s="48">
        <v>7.75</v>
      </c>
      <c r="G3342" s="49">
        <v>122405</v>
      </c>
      <c r="H3342" t="s">
        <v>238</v>
      </c>
      <c r="I3342">
        <v>0</v>
      </c>
      <c r="J3342">
        <v>0</v>
      </c>
      <c r="K3342" t="s">
        <v>242</v>
      </c>
      <c r="L3342" t="s">
        <v>2176</v>
      </c>
      <c r="M3342" t="s">
        <v>4530</v>
      </c>
      <c r="N3342" t="s">
        <v>254</v>
      </c>
      <c r="O3342" t="s">
        <v>568</v>
      </c>
    </row>
    <row r="3343" spans="1:15" x14ac:dyDescent="0.3">
      <c r="A3343" t="s">
        <v>2831</v>
      </c>
      <c r="B3343" t="s">
        <v>2831</v>
      </c>
      <c r="C3343" t="s">
        <v>8862</v>
      </c>
      <c r="D3343" s="47" t="s">
        <v>5867</v>
      </c>
      <c r="E3343" s="47">
        <v>42151.408700659726</v>
      </c>
      <c r="F3343" s="48">
        <v>7.75</v>
      </c>
      <c r="G3343" s="49">
        <v>79692</v>
      </c>
      <c r="H3343" t="s">
        <v>238</v>
      </c>
      <c r="I3343">
        <v>0</v>
      </c>
      <c r="J3343">
        <v>0</v>
      </c>
      <c r="K3343" t="s">
        <v>246</v>
      </c>
      <c r="L3343" t="s">
        <v>2186</v>
      </c>
      <c r="M3343" t="s">
        <v>8863</v>
      </c>
      <c r="N3343" t="s">
        <v>254</v>
      </c>
      <c r="O3343" t="s">
        <v>568</v>
      </c>
    </row>
    <row r="3344" spans="1:15" x14ac:dyDescent="0.3">
      <c r="A3344" t="s">
        <v>2831</v>
      </c>
      <c r="B3344" t="s">
        <v>2831</v>
      </c>
      <c r="C3344" t="s">
        <v>9395</v>
      </c>
      <c r="D3344" s="47" t="s">
        <v>5478</v>
      </c>
      <c r="E3344" s="47">
        <v>42142.683587534724</v>
      </c>
      <c r="F3344" s="48">
        <v>7.75</v>
      </c>
      <c r="G3344" s="49">
        <v>137924</v>
      </c>
      <c r="H3344" t="s">
        <v>238</v>
      </c>
      <c r="I3344">
        <v>0</v>
      </c>
      <c r="J3344">
        <v>0</v>
      </c>
      <c r="K3344" t="s">
        <v>242</v>
      </c>
      <c r="L3344" t="s">
        <v>2186</v>
      </c>
      <c r="M3344" t="s">
        <v>9396</v>
      </c>
      <c r="N3344" t="s">
        <v>254</v>
      </c>
      <c r="O3344" t="s">
        <v>568</v>
      </c>
    </row>
    <row r="3345" spans="1:15" x14ac:dyDescent="0.3">
      <c r="A3345" t="s">
        <v>2831</v>
      </c>
      <c r="B3345" t="s">
        <v>2831</v>
      </c>
      <c r="C3345" t="s">
        <v>9595</v>
      </c>
      <c r="D3345" s="47" t="s">
        <v>5639</v>
      </c>
      <c r="E3345" s="47">
        <v>42142.69930158565</v>
      </c>
      <c r="F3345" s="48">
        <v>7.75</v>
      </c>
      <c r="G3345" s="49">
        <v>150079</v>
      </c>
      <c r="H3345" t="s">
        <v>238</v>
      </c>
      <c r="I3345">
        <v>0</v>
      </c>
      <c r="J3345">
        <v>0</v>
      </c>
      <c r="K3345" t="s">
        <v>242</v>
      </c>
      <c r="L3345" t="s">
        <v>2186</v>
      </c>
      <c r="M3345" t="s">
        <v>9596</v>
      </c>
      <c r="N3345" t="s">
        <v>254</v>
      </c>
      <c r="O3345" t="s">
        <v>568</v>
      </c>
    </row>
    <row r="3346" spans="1:15" x14ac:dyDescent="0.3">
      <c r="A3346" t="s">
        <v>2831</v>
      </c>
      <c r="B3346" t="s">
        <v>2831</v>
      </c>
      <c r="C3346" t="s">
        <v>9625</v>
      </c>
      <c r="D3346" s="47" t="s">
        <v>5556</v>
      </c>
      <c r="E3346" s="47">
        <v>42133.505489467592</v>
      </c>
      <c r="F3346" s="48">
        <v>7.75</v>
      </c>
      <c r="G3346" s="49">
        <v>113090</v>
      </c>
      <c r="H3346" t="s">
        <v>249</v>
      </c>
      <c r="I3346">
        <v>0</v>
      </c>
      <c r="J3346">
        <v>0</v>
      </c>
      <c r="K3346" t="s">
        <v>246</v>
      </c>
      <c r="L3346" t="s">
        <v>2186</v>
      </c>
      <c r="M3346" t="s">
        <v>9626</v>
      </c>
      <c r="N3346" t="s">
        <v>254</v>
      </c>
      <c r="O3346" t="s">
        <v>568</v>
      </c>
    </row>
    <row r="3347" spans="1:15" x14ac:dyDescent="0.3">
      <c r="A3347" t="s">
        <v>2831</v>
      </c>
      <c r="B3347" t="s">
        <v>2831</v>
      </c>
      <c r="C3347" t="s">
        <v>9935</v>
      </c>
      <c r="D3347" s="47" t="s">
        <v>5469</v>
      </c>
      <c r="E3347" s="47">
        <v>42132.703996608798</v>
      </c>
      <c r="F3347" s="48">
        <v>7.75</v>
      </c>
      <c r="G3347" s="49">
        <v>102732</v>
      </c>
      <c r="H3347" t="s">
        <v>238</v>
      </c>
      <c r="I3347">
        <v>0</v>
      </c>
      <c r="J3347">
        <v>0</v>
      </c>
      <c r="K3347" t="s">
        <v>242</v>
      </c>
      <c r="L3347" t="s">
        <v>1535</v>
      </c>
      <c r="M3347" t="s">
        <v>1535</v>
      </c>
      <c r="N3347" t="s">
        <v>254</v>
      </c>
      <c r="O3347" t="s">
        <v>568</v>
      </c>
    </row>
    <row r="3348" spans="1:15" x14ac:dyDescent="0.3">
      <c r="A3348" t="s">
        <v>2831</v>
      </c>
      <c r="B3348" t="s">
        <v>2831</v>
      </c>
      <c r="C3348" t="s">
        <v>10086</v>
      </c>
      <c r="D3348" s="47" t="s">
        <v>5461</v>
      </c>
      <c r="E3348" s="47">
        <v>42154.424179166665</v>
      </c>
      <c r="F3348" s="48">
        <v>7.75</v>
      </c>
      <c r="G3348" s="49">
        <v>84765</v>
      </c>
      <c r="H3348" t="s">
        <v>249</v>
      </c>
      <c r="I3348">
        <v>0</v>
      </c>
      <c r="J3348">
        <v>0</v>
      </c>
      <c r="K3348" t="s">
        <v>236</v>
      </c>
      <c r="L3348" t="s">
        <v>1535</v>
      </c>
      <c r="M3348" t="s">
        <v>1535</v>
      </c>
      <c r="N3348" t="s">
        <v>254</v>
      </c>
      <c r="O3348" t="s">
        <v>568</v>
      </c>
    </row>
    <row r="3349" spans="1:15" x14ac:dyDescent="0.3">
      <c r="A3349" t="s">
        <v>2831</v>
      </c>
      <c r="B3349" t="s">
        <v>2831</v>
      </c>
      <c r="C3349" t="s">
        <v>10095</v>
      </c>
      <c r="D3349" s="47" t="s">
        <v>6295</v>
      </c>
      <c r="E3349" s="47">
        <v>42154.514412118056</v>
      </c>
      <c r="F3349" s="48">
        <v>7.75</v>
      </c>
      <c r="G3349" s="49">
        <v>146740</v>
      </c>
      <c r="H3349" t="s">
        <v>249</v>
      </c>
      <c r="I3349">
        <v>0</v>
      </c>
      <c r="J3349">
        <v>0</v>
      </c>
      <c r="K3349" t="s">
        <v>242</v>
      </c>
      <c r="L3349" t="s">
        <v>1535</v>
      </c>
      <c r="M3349" t="s">
        <v>1535</v>
      </c>
      <c r="N3349" t="s">
        <v>254</v>
      </c>
      <c r="O3349" t="s">
        <v>568</v>
      </c>
    </row>
    <row r="3350" spans="1:15" x14ac:dyDescent="0.3">
      <c r="A3350" t="s">
        <v>2831</v>
      </c>
      <c r="B3350" t="s">
        <v>2831</v>
      </c>
      <c r="C3350" t="s">
        <v>10098</v>
      </c>
      <c r="D3350" s="47" t="s">
        <v>6575</v>
      </c>
      <c r="E3350" s="47">
        <v>42138.762872800929</v>
      </c>
      <c r="F3350" s="48">
        <v>7.75</v>
      </c>
      <c r="G3350" s="49">
        <v>136606</v>
      </c>
      <c r="H3350" t="s">
        <v>249</v>
      </c>
      <c r="I3350">
        <v>0</v>
      </c>
      <c r="J3350">
        <v>0</v>
      </c>
      <c r="K3350" t="s">
        <v>241</v>
      </c>
      <c r="L3350" t="s">
        <v>1535</v>
      </c>
      <c r="M3350" t="s">
        <v>1535</v>
      </c>
      <c r="N3350" t="s">
        <v>254</v>
      </c>
      <c r="O3350" t="s">
        <v>568</v>
      </c>
    </row>
    <row r="3351" spans="1:15" x14ac:dyDescent="0.3">
      <c r="A3351" t="s">
        <v>2831</v>
      </c>
      <c r="B3351" t="s">
        <v>2831</v>
      </c>
      <c r="C3351" t="s">
        <v>10473</v>
      </c>
      <c r="D3351" s="47" t="s">
        <v>6295</v>
      </c>
      <c r="E3351" s="47">
        <v>42143.692111539349</v>
      </c>
      <c r="F3351" s="48">
        <v>7.75</v>
      </c>
      <c r="G3351" s="49">
        <v>160064</v>
      </c>
      <c r="H3351" t="s">
        <v>238</v>
      </c>
      <c r="I3351">
        <v>0</v>
      </c>
      <c r="J3351">
        <v>0</v>
      </c>
      <c r="K3351" t="s">
        <v>242</v>
      </c>
      <c r="L3351" t="s">
        <v>2186</v>
      </c>
      <c r="M3351" t="s">
        <v>10474</v>
      </c>
      <c r="N3351" t="s">
        <v>254</v>
      </c>
      <c r="O3351" t="s">
        <v>568</v>
      </c>
    </row>
    <row r="3352" spans="1:15" x14ac:dyDescent="0.3">
      <c r="A3352" t="s">
        <v>2831</v>
      </c>
      <c r="B3352" t="s">
        <v>2831</v>
      </c>
      <c r="C3352" t="s">
        <v>5128</v>
      </c>
      <c r="D3352" s="47" t="s">
        <v>2654</v>
      </c>
      <c r="E3352" s="47">
        <v>42122.73924505787</v>
      </c>
      <c r="F3352" s="48">
        <v>7.833333333333333</v>
      </c>
      <c r="G3352" s="49">
        <v>262471</v>
      </c>
      <c r="H3352" t="s">
        <v>249</v>
      </c>
      <c r="I3352">
        <v>0</v>
      </c>
      <c r="J3352">
        <v>0</v>
      </c>
      <c r="K3352" t="s">
        <v>236</v>
      </c>
      <c r="L3352" t="s">
        <v>2160</v>
      </c>
      <c r="M3352" t="s">
        <v>5130</v>
      </c>
      <c r="N3352" t="s">
        <v>254</v>
      </c>
      <c r="O3352" t="s">
        <v>568</v>
      </c>
    </row>
    <row r="3353" spans="1:15" x14ac:dyDescent="0.3">
      <c r="A3353" t="s">
        <v>2831</v>
      </c>
      <c r="B3353" t="s">
        <v>2831</v>
      </c>
      <c r="C3353" t="s">
        <v>6471</v>
      </c>
      <c r="D3353" s="47" t="s">
        <v>6472</v>
      </c>
      <c r="E3353" s="47">
        <v>42123.692517164352</v>
      </c>
      <c r="F3353" s="48">
        <v>7.833333333333333</v>
      </c>
      <c r="G3353" s="49">
        <v>168576</v>
      </c>
      <c r="H3353" t="s">
        <v>249</v>
      </c>
      <c r="I3353">
        <v>0</v>
      </c>
      <c r="J3353">
        <v>0</v>
      </c>
      <c r="K3353" t="s">
        <v>246</v>
      </c>
      <c r="L3353" t="s">
        <v>2186</v>
      </c>
      <c r="M3353" t="s">
        <v>6473</v>
      </c>
      <c r="N3353" t="s">
        <v>254</v>
      </c>
      <c r="O3353" t="s">
        <v>568</v>
      </c>
    </row>
    <row r="3354" spans="1:15" x14ac:dyDescent="0.3">
      <c r="A3354" t="s">
        <v>2831</v>
      </c>
      <c r="B3354" t="s">
        <v>2831</v>
      </c>
      <c r="C3354" t="s">
        <v>6499</v>
      </c>
      <c r="D3354" s="47" t="s">
        <v>5475</v>
      </c>
      <c r="E3354" s="47">
        <v>42108.659717557872</v>
      </c>
      <c r="F3354" s="48">
        <v>7.833333333333333</v>
      </c>
      <c r="G3354" s="49">
        <v>118701</v>
      </c>
      <c r="H3354" t="s">
        <v>238</v>
      </c>
      <c r="I3354">
        <v>0</v>
      </c>
      <c r="J3354">
        <v>0</v>
      </c>
      <c r="K3354" t="s">
        <v>242</v>
      </c>
      <c r="L3354" t="s">
        <v>2186</v>
      </c>
      <c r="M3354" t="s">
        <v>6500</v>
      </c>
      <c r="N3354" t="s">
        <v>254</v>
      </c>
      <c r="O3354" t="s">
        <v>568</v>
      </c>
    </row>
    <row r="3355" spans="1:15" x14ac:dyDescent="0.3">
      <c r="A3355" t="s">
        <v>2831</v>
      </c>
      <c r="B3355" t="s">
        <v>2831</v>
      </c>
      <c r="C3355" t="s">
        <v>6695</v>
      </c>
      <c r="D3355" s="47" t="s">
        <v>5686</v>
      </c>
      <c r="E3355" s="47">
        <v>42123.671128321759</v>
      </c>
      <c r="F3355" s="48">
        <v>7.833333333333333</v>
      </c>
      <c r="G3355" s="49">
        <v>240685</v>
      </c>
      <c r="H3355" t="s">
        <v>238</v>
      </c>
      <c r="I3355">
        <v>0</v>
      </c>
      <c r="J3355">
        <v>0</v>
      </c>
      <c r="K3355" t="s">
        <v>242</v>
      </c>
      <c r="L3355" t="s">
        <v>2186</v>
      </c>
      <c r="M3355" t="s">
        <v>6696</v>
      </c>
      <c r="N3355" t="s">
        <v>254</v>
      </c>
      <c r="O3355" t="s">
        <v>568</v>
      </c>
    </row>
    <row r="3356" spans="1:15" x14ac:dyDescent="0.3">
      <c r="A3356" t="s">
        <v>2831</v>
      </c>
      <c r="B3356" t="s">
        <v>2831</v>
      </c>
      <c r="C3356" t="s">
        <v>4846</v>
      </c>
      <c r="D3356" s="47" t="s">
        <v>2629</v>
      </c>
      <c r="E3356" s="47">
        <v>42123.668846643515</v>
      </c>
      <c r="F3356" s="48">
        <v>7.833333333333333</v>
      </c>
      <c r="G3356" s="49">
        <v>70692</v>
      </c>
      <c r="H3356" t="s">
        <v>238</v>
      </c>
      <c r="I3356">
        <v>0</v>
      </c>
      <c r="J3356">
        <v>0</v>
      </c>
      <c r="K3356" t="s">
        <v>242</v>
      </c>
      <c r="L3356" t="s">
        <v>2160</v>
      </c>
      <c r="M3356" t="s">
        <v>4847</v>
      </c>
      <c r="N3356" t="s">
        <v>254</v>
      </c>
      <c r="O3356" t="s">
        <v>568</v>
      </c>
    </row>
    <row r="3357" spans="1:15" x14ac:dyDescent="0.3">
      <c r="A3357" t="s">
        <v>2831</v>
      </c>
      <c r="B3357" t="s">
        <v>2831</v>
      </c>
      <c r="C3357" t="s">
        <v>3062</v>
      </c>
      <c r="D3357" s="47" t="s">
        <v>2950</v>
      </c>
      <c r="E3357" s="47">
        <v>42118.678454016204</v>
      </c>
      <c r="F3357" s="48">
        <v>7.833333333333333</v>
      </c>
      <c r="G3357" s="49">
        <v>123574</v>
      </c>
      <c r="H3357" t="s">
        <v>249</v>
      </c>
      <c r="I3357">
        <v>0</v>
      </c>
      <c r="J3357">
        <v>0</v>
      </c>
      <c r="K3357" t="s">
        <v>236</v>
      </c>
      <c r="L3357" t="s">
        <v>2160</v>
      </c>
      <c r="M3357" t="s">
        <v>2992</v>
      </c>
      <c r="N3357" t="s">
        <v>254</v>
      </c>
      <c r="O3357" t="s">
        <v>568</v>
      </c>
    </row>
    <row r="3358" spans="1:15" x14ac:dyDescent="0.3">
      <c r="A3358" t="s">
        <v>2831</v>
      </c>
      <c r="B3358" t="s">
        <v>2831</v>
      </c>
      <c r="C3358" t="s">
        <v>8569</v>
      </c>
      <c r="D3358" s="47" t="s">
        <v>2620</v>
      </c>
      <c r="E3358" s="47">
        <v>42114.725320370373</v>
      </c>
      <c r="F3358" s="48">
        <v>7.833333333333333</v>
      </c>
      <c r="G3358" s="49">
        <v>72275</v>
      </c>
      <c r="H3358" t="s">
        <v>238</v>
      </c>
      <c r="I3358">
        <v>0</v>
      </c>
      <c r="J3358">
        <v>0</v>
      </c>
      <c r="K3358" t="s">
        <v>246</v>
      </c>
      <c r="L3358" t="s">
        <v>2176</v>
      </c>
      <c r="M3358" t="s">
        <v>8570</v>
      </c>
      <c r="N3358" t="s">
        <v>254</v>
      </c>
      <c r="O3358" t="s">
        <v>568</v>
      </c>
    </row>
    <row r="3359" spans="1:15" x14ac:dyDescent="0.3">
      <c r="A3359" t="s">
        <v>2831</v>
      </c>
      <c r="B3359" t="s">
        <v>2831</v>
      </c>
      <c r="C3359" t="s">
        <v>9040</v>
      </c>
      <c r="D3359" s="47" t="s">
        <v>5639</v>
      </c>
      <c r="E3359" s="47">
        <v>42114.427938506946</v>
      </c>
      <c r="F3359" s="48">
        <v>7.833333333333333</v>
      </c>
      <c r="G3359" s="49">
        <v>241286</v>
      </c>
      <c r="H3359" t="s">
        <v>249</v>
      </c>
      <c r="I3359">
        <v>0</v>
      </c>
      <c r="J3359">
        <v>0</v>
      </c>
      <c r="K3359" t="s">
        <v>242</v>
      </c>
      <c r="L3359" t="s">
        <v>2186</v>
      </c>
      <c r="M3359" t="s">
        <v>9041</v>
      </c>
      <c r="N3359" t="s">
        <v>254</v>
      </c>
      <c r="O3359" t="s">
        <v>568</v>
      </c>
    </row>
    <row r="3360" spans="1:15" x14ac:dyDescent="0.3">
      <c r="A3360" t="s">
        <v>2831</v>
      </c>
      <c r="B3360" t="s">
        <v>2831</v>
      </c>
      <c r="C3360" t="s">
        <v>9533</v>
      </c>
      <c r="D3360" s="47" t="s">
        <v>5563</v>
      </c>
      <c r="E3360" s="47">
        <v>42104.739812812499</v>
      </c>
      <c r="F3360" s="48">
        <v>7.833333333333333</v>
      </c>
      <c r="G3360" s="49">
        <v>221829</v>
      </c>
      <c r="H3360" t="s">
        <v>249</v>
      </c>
      <c r="I3360">
        <v>0</v>
      </c>
      <c r="J3360">
        <v>0</v>
      </c>
      <c r="K3360" t="s">
        <v>242</v>
      </c>
      <c r="L3360" t="s">
        <v>2186</v>
      </c>
      <c r="M3360" t="s">
        <v>9534</v>
      </c>
      <c r="N3360" t="s">
        <v>254</v>
      </c>
      <c r="O3360" t="s">
        <v>568</v>
      </c>
    </row>
    <row r="3361" spans="1:15" x14ac:dyDescent="0.3">
      <c r="A3361" t="s">
        <v>2831</v>
      </c>
      <c r="B3361" t="s">
        <v>2831</v>
      </c>
      <c r="C3361" t="s">
        <v>9781</v>
      </c>
      <c r="D3361" s="47" t="s">
        <v>2670</v>
      </c>
      <c r="E3361" s="47">
        <v>42104.72854841435</v>
      </c>
      <c r="F3361" s="48">
        <v>7.833333333333333</v>
      </c>
      <c r="G3361" s="49">
        <v>178922</v>
      </c>
      <c r="H3361" t="s">
        <v>249</v>
      </c>
      <c r="I3361">
        <v>0</v>
      </c>
      <c r="J3361">
        <v>0</v>
      </c>
      <c r="K3361" t="s">
        <v>242</v>
      </c>
      <c r="L3361" t="s">
        <v>2160</v>
      </c>
      <c r="M3361" t="s">
        <v>9782</v>
      </c>
      <c r="N3361" t="s">
        <v>254</v>
      </c>
      <c r="O3361" t="s">
        <v>568</v>
      </c>
    </row>
    <row r="3362" spans="1:15" x14ac:dyDescent="0.3">
      <c r="A3362" t="s">
        <v>2831</v>
      </c>
      <c r="B3362" t="s">
        <v>2831</v>
      </c>
      <c r="C3362" t="s">
        <v>10084</v>
      </c>
      <c r="D3362" s="47" t="s">
        <v>5549</v>
      </c>
      <c r="E3362" s="47">
        <v>42124.765446493053</v>
      </c>
      <c r="F3362" s="48">
        <v>7.833333333333333</v>
      </c>
      <c r="G3362" s="49">
        <v>49931</v>
      </c>
      <c r="H3362" t="s">
        <v>249</v>
      </c>
      <c r="I3362">
        <v>0</v>
      </c>
      <c r="J3362">
        <v>0</v>
      </c>
      <c r="K3362" t="s">
        <v>246</v>
      </c>
      <c r="L3362" t="s">
        <v>1535</v>
      </c>
      <c r="M3362" t="s">
        <v>1535</v>
      </c>
      <c r="N3362" t="s">
        <v>254</v>
      </c>
      <c r="O3362" t="s">
        <v>568</v>
      </c>
    </row>
    <row r="3363" spans="1:15" x14ac:dyDescent="0.3">
      <c r="A3363" t="s">
        <v>2831</v>
      </c>
      <c r="B3363" t="s">
        <v>2831</v>
      </c>
      <c r="C3363" t="s">
        <v>10422</v>
      </c>
      <c r="D3363" s="47" t="s">
        <v>2665</v>
      </c>
      <c r="E3363" s="47">
        <v>42100.700751701392</v>
      </c>
      <c r="F3363" s="48">
        <v>7.833333333333333</v>
      </c>
      <c r="G3363" s="49">
        <v>171632</v>
      </c>
      <c r="H3363" t="s">
        <v>238</v>
      </c>
      <c r="I3363">
        <v>0</v>
      </c>
      <c r="J3363">
        <v>0</v>
      </c>
      <c r="K3363" t="s">
        <v>239</v>
      </c>
      <c r="L3363" t="s">
        <v>2160</v>
      </c>
      <c r="M3363" t="s">
        <v>4332</v>
      </c>
      <c r="N3363" t="s">
        <v>254</v>
      </c>
      <c r="O3363" t="s">
        <v>568</v>
      </c>
    </row>
    <row r="3364" spans="1:15" x14ac:dyDescent="0.3">
      <c r="A3364" t="s">
        <v>2831</v>
      </c>
      <c r="B3364" t="s">
        <v>2831</v>
      </c>
      <c r="C3364" t="s">
        <v>10441</v>
      </c>
      <c r="D3364" s="47" t="s">
        <v>2644</v>
      </c>
      <c r="E3364" s="47">
        <v>42114.468087384259</v>
      </c>
      <c r="F3364" s="48">
        <v>7.833333333333333</v>
      </c>
      <c r="G3364" s="49">
        <v>158206</v>
      </c>
      <c r="H3364" t="s">
        <v>249</v>
      </c>
      <c r="I3364">
        <v>0</v>
      </c>
      <c r="J3364">
        <v>0</v>
      </c>
      <c r="K3364" t="s">
        <v>246</v>
      </c>
      <c r="L3364" t="s">
        <v>2160</v>
      </c>
      <c r="M3364" t="s">
        <v>10442</v>
      </c>
      <c r="N3364" t="s">
        <v>254</v>
      </c>
      <c r="O3364" t="s">
        <v>568</v>
      </c>
    </row>
    <row r="3365" spans="1:15" x14ac:dyDescent="0.3">
      <c r="A3365" t="s">
        <v>2831</v>
      </c>
      <c r="B3365" t="s">
        <v>2831</v>
      </c>
      <c r="C3365" t="s">
        <v>10602</v>
      </c>
      <c r="D3365" s="47" t="s">
        <v>5530</v>
      </c>
      <c r="E3365" s="47">
        <v>42109.712945451392</v>
      </c>
      <c r="F3365" s="48">
        <v>7.833333333333333</v>
      </c>
      <c r="G3365" s="49">
        <v>78859</v>
      </c>
      <c r="H3365" t="s">
        <v>238</v>
      </c>
      <c r="I3365">
        <v>0</v>
      </c>
      <c r="J3365">
        <v>0</v>
      </c>
      <c r="K3365" t="s">
        <v>246</v>
      </c>
      <c r="L3365" t="s">
        <v>2186</v>
      </c>
      <c r="M3365" t="s">
        <v>10603</v>
      </c>
      <c r="N3365" t="s">
        <v>254</v>
      </c>
      <c r="O3365" t="s">
        <v>568</v>
      </c>
    </row>
    <row r="3366" spans="1:15" x14ac:dyDescent="0.3">
      <c r="A3366" t="s">
        <v>2831</v>
      </c>
      <c r="B3366" t="s">
        <v>2831</v>
      </c>
      <c r="C3366" t="s">
        <v>5551</v>
      </c>
      <c r="D3366" s="47" t="s">
        <v>5524</v>
      </c>
      <c r="E3366" s="47">
        <v>42093.741896840278</v>
      </c>
      <c r="F3366" s="48">
        <v>7.916666666666667</v>
      </c>
      <c r="G3366" s="49">
        <v>184156</v>
      </c>
      <c r="H3366" t="s">
        <v>238</v>
      </c>
      <c r="I3366">
        <v>0</v>
      </c>
      <c r="J3366">
        <v>0</v>
      </c>
      <c r="K3366" t="s">
        <v>246</v>
      </c>
      <c r="L3366" t="s">
        <v>2186</v>
      </c>
      <c r="M3366" t="s">
        <v>5552</v>
      </c>
      <c r="N3366" t="s">
        <v>254</v>
      </c>
      <c r="O3366" t="s">
        <v>568</v>
      </c>
    </row>
    <row r="3367" spans="1:15" x14ac:dyDescent="0.3">
      <c r="A3367" t="s">
        <v>2831</v>
      </c>
      <c r="B3367" t="s">
        <v>2831</v>
      </c>
      <c r="C3367" t="s">
        <v>6792</v>
      </c>
      <c r="D3367" s="47" t="s">
        <v>6793</v>
      </c>
      <c r="E3367" s="47">
        <v>42093.758507789353</v>
      </c>
      <c r="F3367" s="48">
        <v>7.916666666666667</v>
      </c>
      <c r="G3367" s="49">
        <v>188018</v>
      </c>
      <c r="H3367" t="s">
        <v>238</v>
      </c>
      <c r="I3367">
        <v>0</v>
      </c>
      <c r="J3367">
        <v>0</v>
      </c>
      <c r="K3367" t="s">
        <v>236</v>
      </c>
      <c r="L3367" t="s">
        <v>2160</v>
      </c>
      <c r="M3367" t="s">
        <v>2936</v>
      </c>
      <c r="N3367" t="s">
        <v>254</v>
      </c>
      <c r="O3367" t="s">
        <v>568</v>
      </c>
    </row>
    <row r="3368" spans="1:15" x14ac:dyDescent="0.3">
      <c r="A3368" t="s">
        <v>2831</v>
      </c>
      <c r="B3368" t="s">
        <v>2831</v>
      </c>
      <c r="C3368" t="s">
        <v>4693</v>
      </c>
      <c r="D3368" s="47" t="s">
        <v>4508</v>
      </c>
      <c r="E3368" s="47">
        <v>42090.531420370367</v>
      </c>
      <c r="F3368" s="48">
        <v>7.916666666666667</v>
      </c>
      <c r="G3368" s="49">
        <v>100729</v>
      </c>
      <c r="H3368" t="s">
        <v>238</v>
      </c>
      <c r="I3368">
        <v>0</v>
      </c>
      <c r="J3368">
        <v>0</v>
      </c>
      <c r="K3368" t="s">
        <v>242</v>
      </c>
      <c r="L3368" t="s">
        <v>2173</v>
      </c>
      <c r="M3368" t="s">
        <v>4694</v>
      </c>
      <c r="N3368" t="s">
        <v>254</v>
      </c>
      <c r="O3368" t="s">
        <v>568</v>
      </c>
    </row>
    <row r="3369" spans="1:15" x14ac:dyDescent="0.3">
      <c r="A3369" t="s">
        <v>2831</v>
      </c>
      <c r="B3369" t="s">
        <v>2831</v>
      </c>
      <c r="C3369" t="s">
        <v>3051</v>
      </c>
      <c r="D3369" s="47" t="s">
        <v>2968</v>
      </c>
      <c r="E3369" s="47">
        <v>42091.606266284725</v>
      </c>
      <c r="F3369" s="48">
        <v>7.916666666666667</v>
      </c>
      <c r="G3369" s="49">
        <v>61322</v>
      </c>
      <c r="H3369" t="s">
        <v>249</v>
      </c>
      <c r="I3369">
        <v>0</v>
      </c>
      <c r="J3369">
        <v>0</v>
      </c>
      <c r="K3369" t="s">
        <v>241</v>
      </c>
      <c r="L3369" t="s">
        <v>2160</v>
      </c>
      <c r="M3369" t="s">
        <v>2936</v>
      </c>
      <c r="N3369" t="s">
        <v>254</v>
      </c>
      <c r="O3369" t="s">
        <v>568</v>
      </c>
    </row>
    <row r="3370" spans="1:15" x14ac:dyDescent="0.3">
      <c r="A3370" t="s">
        <v>2831</v>
      </c>
      <c r="B3370" t="s">
        <v>2831</v>
      </c>
      <c r="C3370" t="s">
        <v>7380</v>
      </c>
      <c r="D3370" s="47" t="s">
        <v>2644</v>
      </c>
      <c r="E3370" s="47">
        <v>42093.781055358799</v>
      </c>
      <c r="F3370" s="48">
        <v>7.916666666666667</v>
      </c>
      <c r="G3370" s="49">
        <v>69359</v>
      </c>
      <c r="H3370" t="s">
        <v>249</v>
      </c>
      <c r="I3370">
        <v>0</v>
      </c>
      <c r="J3370">
        <v>0</v>
      </c>
      <c r="K3370" t="s">
        <v>246</v>
      </c>
      <c r="L3370" t="s">
        <v>2160</v>
      </c>
      <c r="M3370" t="s">
        <v>3023</v>
      </c>
      <c r="N3370" t="s">
        <v>254</v>
      </c>
      <c r="O3370" t="s">
        <v>568</v>
      </c>
    </row>
    <row r="3371" spans="1:15" x14ac:dyDescent="0.3">
      <c r="A3371" t="s">
        <v>2831</v>
      </c>
      <c r="B3371" t="s">
        <v>2831</v>
      </c>
      <c r="C3371" t="s">
        <v>4080</v>
      </c>
      <c r="D3371" s="47" t="s">
        <v>3360</v>
      </c>
      <c r="E3371" s="47">
        <v>42094.53060208333</v>
      </c>
      <c r="F3371" s="48">
        <v>7.916666666666667</v>
      </c>
      <c r="G3371" s="49">
        <v>100677</v>
      </c>
      <c r="H3371" t="s">
        <v>238</v>
      </c>
      <c r="I3371">
        <v>0</v>
      </c>
      <c r="J3371">
        <v>0</v>
      </c>
      <c r="K3371" t="s">
        <v>236</v>
      </c>
      <c r="L3371" t="s">
        <v>2186</v>
      </c>
      <c r="M3371" t="s">
        <v>4082</v>
      </c>
      <c r="N3371" t="s">
        <v>254</v>
      </c>
      <c r="O3371" t="s">
        <v>568</v>
      </c>
    </row>
    <row r="3372" spans="1:15" x14ac:dyDescent="0.3">
      <c r="A3372" t="s">
        <v>2831</v>
      </c>
      <c r="B3372" t="s">
        <v>2831</v>
      </c>
      <c r="C3372" t="s">
        <v>2926</v>
      </c>
      <c r="D3372" s="47" t="s">
        <v>2927</v>
      </c>
      <c r="E3372" s="47">
        <v>42090.527487928244</v>
      </c>
      <c r="F3372" s="48">
        <v>7.916666666666667</v>
      </c>
      <c r="G3372" s="49">
        <v>169011</v>
      </c>
      <c r="H3372" t="s">
        <v>238</v>
      </c>
      <c r="I3372">
        <v>0</v>
      </c>
      <c r="J3372">
        <v>0</v>
      </c>
      <c r="K3372" t="s">
        <v>246</v>
      </c>
      <c r="L3372" t="s">
        <v>2160</v>
      </c>
      <c r="M3372" t="s">
        <v>2925</v>
      </c>
      <c r="N3372" t="s">
        <v>254</v>
      </c>
      <c r="O3372" t="s">
        <v>568</v>
      </c>
    </row>
    <row r="3373" spans="1:15" x14ac:dyDescent="0.3">
      <c r="A3373" t="s">
        <v>2831</v>
      </c>
      <c r="B3373" t="s">
        <v>2831</v>
      </c>
      <c r="C3373" t="s">
        <v>5167</v>
      </c>
      <c r="D3373" s="47" t="s">
        <v>2673</v>
      </c>
      <c r="E3373" s="47">
        <v>42094.80524267361</v>
      </c>
      <c r="F3373" s="48">
        <v>7.916666666666667</v>
      </c>
      <c r="G3373" s="49">
        <v>95934</v>
      </c>
      <c r="H3373" t="s">
        <v>238</v>
      </c>
      <c r="I3373">
        <v>0</v>
      </c>
      <c r="J3373">
        <v>0</v>
      </c>
      <c r="K3373" t="s">
        <v>242</v>
      </c>
      <c r="L3373" t="s">
        <v>2160</v>
      </c>
      <c r="M3373" t="s">
        <v>5168</v>
      </c>
      <c r="N3373" t="s">
        <v>254</v>
      </c>
      <c r="O3373" t="s">
        <v>568</v>
      </c>
    </row>
    <row r="3374" spans="1:15" x14ac:dyDescent="0.3">
      <c r="A3374" t="s">
        <v>2831</v>
      </c>
      <c r="B3374" t="s">
        <v>2831</v>
      </c>
      <c r="C3374" t="s">
        <v>8015</v>
      </c>
      <c r="D3374" s="47" t="s">
        <v>5832</v>
      </c>
      <c r="E3374" s="47">
        <v>42065.438787465275</v>
      </c>
      <c r="F3374" s="48">
        <v>7.916666666666667</v>
      </c>
      <c r="G3374" s="49">
        <v>185253</v>
      </c>
      <c r="H3374" t="s">
        <v>249</v>
      </c>
      <c r="I3374">
        <v>0</v>
      </c>
      <c r="J3374">
        <v>0</v>
      </c>
      <c r="K3374" t="s">
        <v>242</v>
      </c>
      <c r="L3374" t="s">
        <v>2186</v>
      </c>
      <c r="M3374" t="s">
        <v>8016</v>
      </c>
      <c r="N3374" t="s">
        <v>254</v>
      </c>
      <c r="O3374" t="s">
        <v>568</v>
      </c>
    </row>
    <row r="3375" spans="1:15" x14ac:dyDescent="0.3">
      <c r="A3375" t="s">
        <v>2831</v>
      </c>
      <c r="B3375" t="s">
        <v>2831</v>
      </c>
      <c r="C3375" t="s">
        <v>8597</v>
      </c>
      <c r="D3375" s="47" t="s">
        <v>5945</v>
      </c>
      <c r="E3375" s="47">
        <v>42093.749818668985</v>
      </c>
      <c r="F3375" s="48">
        <v>7.916666666666667</v>
      </c>
      <c r="G3375" s="49">
        <v>878208</v>
      </c>
      <c r="H3375" t="s">
        <v>238</v>
      </c>
      <c r="I3375">
        <v>0</v>
      </c>
      <c r="J3375">
        <v>0</v>
      </c>
      <c r="K3375" t="s">
        <v>236</v>
      </c>
      <c r="L3375" t="s">
        <v>2186</v>
      </c>
      <c r="M3375" t="s">
        <v>8598</v>
      </c>
      <c r="N3375" t="s">
        <v>254</v>
      </c>
      <c r="O3375" t="s">
        <v>568</v>
      </c>
    </row>
    <row r="3376" spans="1:15" x14ac:dyDescent="0.3">
      <c r="A3376" t="s">
        <v>2831</v>
      </c>
      <c r="B3376" t="s">
        <v>2831</v>
      </c>
      <c r="C3376" t="s">
        <v>9068</v>
      </c>
      <c r="D3376" s="47" t="s">
        <v>2672</v>
      </c>
      <c r="E3376" s="47">
        <v>42065.428410682871</v>
      </c>
      <c r="F3376" s="48">
        <v>7.916666666666667</v>
      </c>
      <c r="G3376" s="49">
        <v>171127</v>
      </c>
      <c r="H3376" t="s">
        <v>249</v>
      </c>
      <c r="I3376">
        <v>0</v>
      </c>
      <c r="J3376">
        <v>0</v>
      </c>
      <c r="K3376" t="s">
        <v>239</v>
      </c>
      <c r="L3376" t="s">
        <v>2160</v>
      </c>
      <c r="M3376" t="s">
        <v>2936</v>
      </c>
      <c r="N3376" t="s">
        <v>254</v>
      </c>
      <c r="O3376" t="s">
        <v>568</v>
      </c>
    </row>
    <row r="3377" spans="1:15" x14ac:dyDescent="0.3">
      <c r="A3377" t="s">
        <v>2831</v>
      </c>
      <c r="B3377" t="s">
        <v>2831</v>
      </c>
      <c r="C3377" t="s">
        <v>9149</v>
      </c>
      <c r="D3377" s="47" t="s">
        <v>5549</v>
      </c>
      <c r="E3377" s="47">
        <v>42094.843620798609</v>
      </c>
      <c r="F3377" s="48">
        <v>7.916666666666667</v>
      </c>
      <c r="G3377" s="49">
        <v>159562</v>
      </c>
      <c r="H3377" t="s">
        <v>238</v>
      </c>
      <c r="I3377">
        <v>0</v>
      </c>
      <c r="J3377">
        <v>0</v>
      </c>
      <c r="K3377" t="s">
        <v>246</v>
      </c>
      <c r="L3377" t="s">
        <v>2186</v>
      </c>
      <c r="M3377" t="s">
        <v>9150</v>
      </c>
      <c r="N3377" t="s">
        <v>254</v>
      </c>
      <c r="O3377" t="s">
        <v>568</v>
      </c>
    </row>
    <row r="3378" spans="1:15" x14ac:dyDescent="0.3">
      <c r="A3378" t="s">
        <v>2831</v>
      </c>
      <c r="B3378" t="s">
        <v>2831</v>
      </c>
      <c r="C3378" t="s">
        <v>10005</v>
      </c>
      <c r="D3378" s="47" t="s">
        <v>5683</v>
      </c>
      <c r="E3378" s="47">
        <v>42073.759320717596</v>
      </c>
      <c r="F3378" s="48">
        <v>7.916666666666667</v>
      </c>
      <c r="G3378" s="49">
        <v>80125</v>
      </c>
      <c r="H3378" t="s">
        <v>249</v>
      </c>
      <c r="I3378">
        <v>0</v>
      </c>
      <c r="J3378">
        <v>0</v>
      </c>
      <c r="K3378" t="s">
        <v>242</v>
      </c>
      <c r="L3378" t="s">
        <v>1535</v>
      </c>
      <c r="M3378" t="s">
        <v>1535</v>
      </c>
      <c r="N3378" t="s">
        <v>254</v>
      </c>
      <c r="O3378" t="s">
        <v>568</v>
      </c>
    </row>
    <row r="3379" spans="1:15" x14ac:dyDescent="0.3">
      <c r="A3379" t="s">
        <v>2831</v>
      </c>
      <c r="B3379" t="s">
        <v>2831</v>
      </c>
      <c r="C3379" t="s">
        <v>10288</v>
      </c>
      <c r="D3379" s="47" t="s">
        <v>5807</v>
      </c>
      <c r="E3379" s="47">
        <v>42090.741928206022</v>
      </c>
      <c r="F3379" s="48">
        <v>7.916666666666667</v>
      </c>
      <c r="G3379" s="49">
        <v>96295</v>
      </c>
      <c r="H3379" t="s">
        <v>238</v>
      </c>
      <c r="I3379">
        <v>0</v>
      </c>
      <c r="J3379">
        <v>0</v>
      </c>
      <c r="K3379" t="s">
        <v>246</v>
      </c>
      <c r="L3379" t="s">
        <v>2186</v>
      </c>
      <c r="M3379" t="s">
        <v>10289</v>
      </c>
      <c r="N3379" t="s">
        <v>254</v>
      </c>
      <c r="O3379" t="s">
        <v>568</v>
      </c>
    </row>
    <row r="3380" spans="1:15" x14ac:dyDescent="0.3">
      <c r="A3380" t="s">
        <v>2831</v>
      </c>
      <c r="B3380" t="s">
        <v>2831</v>
      </c>
      <c r="C3380" t="s">
        <v>5641</v>
      </c>
      <c r="D3380" s="47" t="s">
        <v>5642</v>
      </c>
      <c r="E3380" s="47">
        <v>42053.706404942131</v>
      </c>
      <c r="F3380" s="48">
        <v>8</v>
      </c>
      <c r="G3380" s="49">
        <v>89820</v>
      </c>
      <c r="H3380" t="s">
        <v>238</v>
      </c>
      <c r="I3380">
        <v>0</v>
      </c>
      <c r="J3380">
        <v>0</v>
      </c>
      <c r="K3380" t="s">
        <v>242</v>
      </c>
      <c r="L3380" t="s">
        <v>2160</v>
      </c>
      <c r="M3380" t="s">
        <v>5643</v>
      </c>
      <c r="N3380" t="s">
        <v>254</v>
      </c>
      <c r="O3380" t="s">
        <v>568</v>
      </c>
    </row>
    <row r="3381" spans="1:15" x14ac:dyDescent="0.3">
      <c r="A3381" t="s">
        <v>2831</v>
      </c>
      <c r="B3381" t="s">
        <v>2831</v>
      </c>
      <c r="C3381" t="s">
        <v>5799</v>
      </c>
      <c r="D3381" s="47" t="s">
        <v>2477</v>
      </c>
      <c r="E3381" s="47">
        <v>42055.640393090274</v>
      </c>
      <c r="F3381" s="48">
        <v>8</v>
      </c>
      <c r="G3381" s="49">
        <v>111709</v>
      </c>
      <c r="H3381" t="s">
        <v>249</v>
      </c>
      <c r="I3381">
        <v>0</v>
      </c>
      <c r="J3381">
        <v>0</v>
      </c>
      <c r="K3381" t="s">
        <v>239</v>
      </c>
      <c r="L3381" t="s">
        <v>2160</v>
      </c>
      <c r="M3381" t="s">
        <v>5800</v>
      </c>
      <c r="N3381" t="s">
        <v>254</v>
      </c>
      <c r="O3381" t="s">
        <v>568</v>
      </c>
    </row>
    <row r="3382" spans="1:15" x14ac:dyDescent="0.3">
      <c r="A3382" t="s">
        <v>2831</v>
      </c>
      <c r="B3382" t="s">
        <v>2831</v>
      </c>
      <c r="C3382" t="s">
        <v>6356</v>
      </c>
      <c r="D3382" s="47" t="s">
        <v>5674</v>
      </c>
      <c r="E3382" s="47">
        <v>42051.726026238422</v>
      </c>
      <c r="F3382" s="48">
        <v>8</v>
      </c>
      <c r="G3382" s="49">
        <v>111920</v>
      </c>
      <c r="H3382" t="s">
        <v>249</v>
      </c>
      <c r="I3382">
        <v>0</v>
      </c>
      <c r="J3382">
        <v>0</v>
      </c>
      <c r="K3382" t="s">
        <v>242</v>
      </c>
      <c r="L3382" t="s">
        <v>2176</v>
      </c>
      <c r="M3382" t="s">
        <v>6357</v>
      </c>
      <c r="N3382" t="s">
        <v>254</v>
      </c>
      <c r="O3382" t="s">
        <v>568</v>
      </c>
    </row>
    <row r="3383" spans="1:15" x14ac:dyDescent="0.3">
      <c r="A3383" t="s">
        <v>2831</v>
      </c>
      <c r="B3383" t="s">
        <v>2831</v>
      </c>
      <c r="C3383" t="s">
        <v>6677</v>
      </c>
      <c r="D3383" s="47" t="s">
        <v>5708</v>
      </c>
      <c r="E3383" s="47">
        <v>42044.721481134256</v>
      </c>
      <c r="F3383" s="48">
        <v>8</v>
      </c>
      <c r="G3383" s="49">
        <v>95447</v>
      </c>
      <c r="H3383" t="s">
        <v>249</v>
      </c>
      <c r="I3383">
        <v>0</v>
      </c>
      <c r="J3383">
        <v>0</v>
      </c>
      <c r="K3383" t="s">
        <v>236</v>
      </c>
      <c r="L3383" t="s">
        <v>2186</v>
      </c>
      <c r="M3383" t="s">
        <v>6678</v>
      </c>
      <c r="N3383" t="s">
        <v>254</v>
      </c>
      <c r="O3383" t="s">
        <v>568</v>
      </c>
    </row>
    <row r="3384" spans="1:15" x14ac:dyDescent="0.3">
      <c r="A3384" t="s">
        <v>2831</v>
      </c>
      <c r="B3384" t="s">
        <v>2831</v>
      </c>
      <c r="C3384" t="s">
        <v>4992</v>
      </c>
      <c r="D3384" s="47" t="s">
        <v>2695</v>
      </c>
      <c r="E3384" s="47">
        <v>42052.666414120373</v>
      </c>
      <c r="F3384" s="48">
        <v>8</v>
      </c>
      <c r="G3384" s="49">
        <v>76285</v>
      </c>
      <c r="H3384" t="s">
        <v>238</v>
      </c>
      <c r="I3384">
        <v>0</v>
      </c>
      <c r="J3384">
        <v>0</v>
      </c>
      <c r="K3384" t="s">
        <v>242</v>
      </c>
      <c r="L3384" t="s">
        <v>2160</v>
      </c>
      <c r="M3384" t="s">
        <v>4993</v>
      </c>
      <c r="N3384" t="s">
        <v>254</v>
      </c>
      <c r="O3384" t="s">
        <v>568</v>
      </c>
    </row>
    <row r="3385" spans="1:15" x14ac:dyDescent="0.3">
      <c r="A3385" t="s">
        <v>2831</v>
      </c>
      <c r="B3385" t="s">
        <v>2831</v>
      </c>
      <c r="C3385" t="s">
        <v>7452</v>
      </c>
      <c r="D3385" s="47" t="s">
        <v>2517</v>
      </c>
      <c r="E3385" s="47">
        <v>42058.384673263892</v>
      </c>
      <c r="F3385" s="48">
        <v>8</v>
      </c>
      <c r="G3385" s="49">
        <v>128221</v>
      </c>
      <c r="H3385" t="s">
        <v>238</v>
      </c>
      <c r="I3385">
        <v>0</v>
      </c>
      <c r="J3385">
        <v>0</v>
      </c>
      <c r="K3385" t="s">
        <v>236</v>
      </c>
      <c r="L3385" t="s">
        <v>2176</v>
      </c>
      <c r="M3385" t="s">
        <v>7453</v>
      </c>
      <c r="N3385" t="s">
        <v>254</v>
      </c>
      <c r="O3385" t="s">
        <v>568</v>
      </c>
    </row>
    <row r="3386" spans="1:15" x14ac:dyDescent="0.3">
      <c r="A3386" t="s">
        <v>2831</v>
      </c>
      <c r="B3386" t="s">
        <v>2831</v>
      </c>
      <c r="C3386" t="s">
        <v>3085</v>
      </c>
      <c r="D3386" s="47" t="s">
        <v>2954</v>
      </c>
      <c r="E3386" s="47">
        <v>42062.709656481478</v>
      </c>
      <c r="F3386" s="48">
        <v>8</v>
      </c>
      <c r="G3386" s="49">
        <v>71403</v>
      </c>
      <c r="H3386" t="s">
        <v>238</v>
      </c>
      <c r="I3386">
        <v>0</v>
      </c>
      <c r="J3386">
        <v>0</v>
      </c>
      <c r="K3386" t="s">
        <v>246</v>
      </c>
      <c r="L3386" t="s">
        <v>2160</v>
      </c>
      <c r="M3386" t="s">
        <v>2941</v>
      </c>
      <c r="N3386" t="s">
        <v>254</v>
      </c>
      <c r="O3386" t="s">
        <v>568</v>
      </c>
    </row>
    <row r="3387" spans="1:15" x14ac:dyDescent="0.3">
      <c r="A3387" t="s">
        <v>2831</v>
      </c>
      <c r="B3387" t="s">
        <v>2831</v>
      </c>
      <c r="C3387" t="s">
        <v>3508</v>
      </c>
      <c r="D3387" s="47" t="s">
        <v>3411</v>
      </c>
      <c r="E3387" s="47">
        <v>42048.314458530091</v>
      </c>
      <c r="F3387" s="48">
        <v>8</v>
      </c>
      <c r="G3387" s="49">
        <v>148238</v>
      </c>
      <c r="H3387" t="s">
        <v>249</v>
      </c>
      <c r="I3387">
        <v>0</v>
      </c>
      <c r="J3387">
        <v>0</v>
      </c>
      <c r="K3387" t="s">
        <v>242</v>
      </c>
      <c r="L3387" t="s">
        <v>2186</v>
      </c>
      <c r="M3387" t="s">
        <v>3510</v>
      </c>
      <c r="N3387" t="s">
        <v>254</v>
      </c>
      <c r="O3387" t="s">
        <v>568</v>
      </c>
    </row>
    <row r="3388" spans="1:15" x14ac:dyDescent="0.3">
      <c r="A3388" t="s">
        <v>2831</v>
      </c>
      <c r="B3388" t="s">
        <v>2831</v>
      </c>
      <c r="C3388" t="s">
        <v>7838</v>
      </c>
      <c r="D3388" s="47" t="s">
        <v>2644</v>
      </c>
      <c r="E3388" s="47">
        <v>42046.688370173608</v>
      </c>
      <c r="F3388" s="48">
        <v>8</v>
      </c>
      <c r="G3388" s="49">
        <v>124918</v>
      </c>
      <c r="H3388" t="s">
        <v>238</v>
      </c>
      <c r="I3388">
        <v>0</v>
      </c>
      <c r="J3388">
        <v>0</v>
      </c>
      <c r="K3388" t="s">
        <v>246</v>
      </c>
      <c r="L3388" t="s">
        <v>2160</v>
      </c>
      <c r="M3388" t="s">
        <v>7839</v>
      </c>
      <c r="N3388" t="s">
        <v>254</v>
      </c>
      <c r="O3388" t="s">
        <v>568</v>
      </c>
    </row>
    <row r="3389" spans="1:15" x14ac:dyDescent="0.3">
      <c r="A3389" t="s">
        <v>2831</v>
      </c>
      <c r="B3389" t="s">
        <v>2831</v>
      </c>
      <c r="C3389" t="s">
        <v>9086</v>
      </c>
      <c r="D3389" s="47" t="s">
        <v>2635</v>
      </c>
      <c r="E3389" s="47">
        <v>42055.404452395836</v>
      </c>
      <c r="F3389" s="48">
        <v>8</v>
      </c>
      <c r="G3389" s="49">
        <v>60799</v>
      </c>
      <c r="H3389" t="s">
        <v>238</v>
      </c>
      <c r="I3389">
        <v>0</v>
      </c>
      <c r="J3389">
        <v>0</v>
      </c>
      <c r="K3389" t="s">
        <v>241</v>
      </c>
      <c r="L3389" t="s">
        <v>2160</v>
      </c>
      <c r="M3389" t="s">
        <v>9087</v>
      </c>
      <c r="N3389" t="s">
        <v>254</v>
      </c>
      <c r="O3389" t="s">
        <v>568</v>
      </c>
    </row>
    <row r="3390" spans="1:15" x14ac:dyDescent="0.3">
      <c r="A3390" t="s">
        <v>2831</v>
      </c>
      <c r="B3390" t="s">
        <v>2831</v>
      </c>
      <c r="C3390" t="s">
        <v>4797</v>
      </c>
      <c r="D3390" s="47" t="s">
        <v>2666</v>
      </c>
      <c r="E3390" s="47">
        <v>42060.376316550923</v>
      </c>
      <c r="F3390" s="48">
        <v>8</v>
      </c>
      <c r="G3390" s="49">
        <v>279412</v>
      </c>
      <c r="H3390" t="s">
        <v>249</v>
      </c>
      <c r="I3390">
        <v>0</v>
      </c>
      <c r="J3390">
        <v>0</v>
      </c>
      <c r="K3390" t="s">
        <v>242</v>
      </c>
      <c r="L3390" t="s">
        <v>2160</v>
      </c>
      <c r="M3390" t="s">
        <v>4798</v>
      </c>
      <c r="N3390" t="s">
        <v>254</v>
      </c>
      <c r="O3390" t="s">
        <v>568</v>
      </c>
    </row>
    <row r="3391" spans="1:15" x14ac:dyDescent="0.3">
      <c r="A3391" t="s">
        <v>2831</v>
      </c>
      <c r="B3391" t="s">
        <v>2831</v>
      </c>
      <c r="C3391" t="s">
        <v>5740</v>
      </c>
      <c r="D3391" s="47" t="s">
        <v>5639</v>
      </c>
      <c r="E3391" s="47">
        <v>42035.505386689816</v>
      </c>
      <c r="F3391" s="48">
        <v>8.0833333333333339</v>
      </c>
      <c r="G3391" s="49">
        <v>115638</v>
      </c>
      <c r="H3391" t="s">
        <v>238</v>
      </c>
      <c r="I3391">
        <v>0</v>
      </c>
      <c r="J3391">
        <v>0</v>
      </c>
      <c r="K3391" t="s">
        <v>242</v>
      </c>
      <c r="L3391" t="s">
        <v>2186</v>
      </c>
      <c r="M3391" t="s">
        <v>5741</v>
      </c>
      <c r="N3391" t="s">
        <v>254</v>
      </c>
      <c r="O3391" t="s">
        <v>568</v>
      </c>
    </row>
    <row r="3392" spans="1:15" x14ac:dyDescent="0.3">
      <c r="A3392" t="s">
        <v>2831</v>
      </c>
      <c r="B3392" t="s">
        <v>2831</v>
      </c>
      <c r="C3392" t="s">
        <v>5746</v>
      </c>
      <c r="D3392" s="47" t="s">
        <v>5708</v>
      </c>
      <c r="E3392" s="47">
        <v>42034.744818321757</v>
      </c>
      <c r="F3392" s="48">
        <v>8.0833333333333339</v>
      </c>
      <c r="G3392" s="49">
        <v>184889</v>
      </c>
      <c r="H3392" t="s">
        <v>238</v>
      </c>
      <c r="I3392">
        <v>0</v>
      </c>
      <c r="J3392">
        <v>0</v>
      </c>
      <c r="K3392" t="s">
        <v>242</v>
      </c>
      <c r="L3392" t="s">
        <v>2186</v>
      </c>
      <c r="M3392" t="s">
        <v>5747</v>
      </c>
      <c r="N3392" t="s">
        <v>254</v>
      </c>
      <c r="O3392" t="s">
        <v>568</v>
      </c>
    </row>
    <row r="3393" spans="1:15" x14ac:dyDescent="0.3">
      <c r="A3393" t="s">
        <v>2831</v>
      </c>
      <c r="B3393" t="s">
        <v>2831</v>
      </c>
      <c r="C3393" t="s">
        <v>4435</v>
      </c>
      <c r="D3393" s="47" t="s">
        <v>4423</v>
      </c>
      <c r="E3393" s="47">
        <v>42013.691162152776</v>
      </c>
      <c r="F3393" s="48">
        <v>8.0833333333333339</v>
      </c>
      <c r="G3393" s="49">
        <v>132642</v>
      </c>
      <c r="H3393" t="s">
        <v>238</v>
      </c>
      <c r="I3393">
        <v>0</v>
      </c>
      <c r="J3393">
        <v>0</v>
      </c>
      <c r="K3393" t="s">
        <v>242</v>
      </c>
      <c r="L3393" t="s">
        <v>2173</v>
      </c>
      <c r="M3393" t="s">
        <v>4436</v>
      </c>
      <c r="N3393" t="s">
        <v>254</v>
      </c>
      <c r="O3393" t="s">
        <v>568</v>
      </c>
    </row>
    <row r="3394" spans="1:15" x14ac:dyDescent="0.3">
      <c r="A3394" t="s">
        <v>2831</v>
      </c>
      <c r="B3394" t="s">
        <v>2831</v>
      </c>
      <c r="C3394" t="s">
        <v>4217</v>
      </c>
      <c r="D3394" s="47" t="s">
        <v>3386</v>
      </c>
      <c r="E3394" s="47">
        <v>42035.435525115739</v>
      </c>
      <c r="F3394" s="48">
        <v>8.0833333333333339</v>
      </c>
      <c r="G3394" s="49">
        <v>255357</v>
      </c>
      <c r="H3394" t="s">
        <v>238</v>
      </c>
      <c r="I3394">
        <v>0</v>
      </c>
      <c r="J3394">
        <v>0</v>
      </c>
      <c r="K3394" t="s">
        <v>246</v>
      </c>
      <c r="L3394" t="s">
        <v>2186</v>
      </c>
      <c r="M3394" t="s">
        <v>4218</v>
      </c>
      <c r="N3394" t="s">
        <v>254</v>
      </c>
      <c r="O3394" t="s">
        <v>568</v>
      </c>
    </row>
    <row r="3395" spans="1:15" x14ac:dyDescent="0.3">
      <c r="A3395" t="s">
        <v>2831</v>
      </c>
      <c r="B3395" t="s">
        <v>2831</v>
      </c>
      <c r="C3395" t="s">
        <v>4404</v>
      </c>
      <c r="D3395" s="47" t="s">
        <v>4356</v>
      </c>
      <c r="E3395" s="47">
        <v>42017.707662418979</v>
      </c>
      <c r="F3395" s="48">
        <v>8.0833333333333339</v>
      </c>
      <c r="G3395" s="49">
        <v>240539</v>
      </c>
      <c r="H3395" t="s">
        <v>238</v>
      </c>
      <c r="I3395">
        <v>0</v>
      </c>
      <c r="J3395">
        <v>0</v>
      </c>
      <c r="K3395" t="s">
        <v>236</v>
      </c>
      <c r="L3395" t="s">
        <v>2160</v>
      </c>
      <c r="M3395" t="s">
        <v>2925</v>
      </c>
      <c r="N3395" t="s">
        <v>254</v>
      </c>
      <c r="O3395" t="s">
        <v>568</v>
      </c>
    </row>
    <row r="3396" spans="1:15" x14ac:dyDescent="0.3">
      <c r="A3396" t="s">
        <v>2831</v>
      </c>
      <c r="B3396" t="s">
        <v>2831</v>
      </c>
      <c r="C3396" t="s">
        <v>6778</v>
      </c>
      <c r="D3396" s="47" t="s">
        <v>5478</v>
      </c>
      <c r="E3396" s="47">
        <v>42028.440848460647</v>
      </c>
      <c r="F3396" s="48">
        <v>8.0833333333333339</v>
      </c>
      <c r="G3396" s="49">
        <v>131011</v>
      </c>
      <c r="H3396" t="s">
        <v>238</v>
      </c>
      <c r="I3396">
        <v>0</v>
      </c>
      <c r="J3396">
        <v>0</v>
      </c>
      <c r="K3396" t="s">
        <v>242</v>
      </c>
      <c r="L3396" t="s">
        <v>2186</v>
      </c>
      <c r="M3396" t="s">
        <v>6779</v>
      </c>
      <c r="N3396" t="s">
        <v>254</v>
      </c>
      <c r="O3396" t="s">
        <v>568</v>
      </c>
    </row>
    <row r="3397" spans="1:15" x14ac:dyDescent="0.3">
      <c r="A3397" t="s">
        <v>2831</v>
      </c>
      <c r="B3397" t="s">
        <v>2831</v>
      </c>
      <c r="C3397" t="s">
        <v>4049</v>
      </c>
      <c r="D3397" s="47" t="s">
        <v>3404</v>
      </c>
      <c r="E3397" s="47">
        <v>42006.71596721065</v>
      </c>
      <c r="F3397" s="48">
        <v>8.0833333333333339</v>
      </c>
      <c r="G3397" s="49">
        <v>100529</v>
      </c>
      <c r="H3397" t="s">
        <v>238</v>
      </c>
      <c r="I3397">
        <v>0</v>
      </c>
      <c r="J3397">
        <v>0</v>
      </c>
      <c r="K3397" t="s">
        <v>241</v>
      </c>
      <c r="L3397" t="s">
        <v>2186</v>
      </c>
      <c r="M3397" t="s">
        <v>4050</v>
      </c>
      <c r="N3397" t="s">
        <v>254</v>
      </c>
      <c r="O3397" t="s">
        <v>568</v>
      </c>
    </row>
    <row r="3398" spans="1:15" x14ac:dyDescent="0.3">
      <c r="A3398" t="s">
        <v>2831</v>
      </c>
      <c r="B3398" t="s">
        <v>2831</v>
      </c>
      <c r="C3398" t="s">
        <v>7542</v>
      </c>
      <c r="D3398" s="47" t="s">
        <v>2637</v>
      </c>
      <c r="E3398" s="47">
        <v>42025.694288888888</v>
      </c>
      <c r="F3398" s="48">
        <v>8.0833333333333339</v>
      </c>
      <c r="G3398" s="49">
        <v>191131</v>
      </c>
      <c r="H3398" t="s">
        <v>249</v>
      </c>
      <c r="I3398">
        <v>0</v>
      </c>
      <c r="J3398">
        <v>0</v>
      </c>
      <c r="K3398" t="s">
        <v>236</v>
      </c>
      <c r="L3398" t="s">
        <v>2160</v>
      </c>
      <c r="M3398" t="s">
        <v>7543</v>
      </c>
      <c r="N3398" t="s">
        <v>254</v>
      </c>
      <c r="O3398" t="s">
        <v>568</v>
      </c>
    </row>
    <row r="3399" spans="1:15" x14ac:dyDescent="0.3">
      <c r="A3399" t="s">
        <v>2831</v>
      </c>
      <c r="B3399" t="s">
        <v>2831</v>
      </c>
      <c r="C3399" t="s">
        <v>7674</v>
      </c>
      <c r="D3399" s="47" t="s">
        <v>5645</v>
      </c>
      <c r="E3399" s="47">
        <v>42006.742987650461</v>
      </c>
      <c r="F3399" s="48">
        <v>8.0833333333333339</v>
      </c>
      <c r="G3399" s="49">
        <v>183795</v>
      </c>
      <c r="H3399" t="s">
        <v>238</v>
      </c>
      <c r="I3399">
        <v>0</v>
      </c>
      <c r="J3399">
        <v>0</v>
      </c>
      <c r="K3399" t="s">
        <v>241</v>
      </c>
      <c r="L3399" t="s">
        <v>2186</v>
      </c>
      <c r="M3399" t="s">
        <v>7675</v>
      </c>
      <c r="N3399" t="s">
        <v>254</v>
      </c>
      <c r="O3399" t="s">
        <v>568</v>
      </c>
    </row>
    <row r="3400" spans="1:15" x14ac:dyDescent="0.3">
      <c r="A3400" t="s">
        <v>2831</v>
      </c>
      <c r="B3400" t="s">
        <v>2831</v>
      </c>
      <c r="C3400" t="s">
        <v>7718</v>
      </c>
      <c r="D3400" s="47" t="s">
        <v>5530</v>
      </c>
      <c r="E3400" s="47">
        <v>42006.713493252311</v>
      </c>
      <c r="F3400" s="48">
        <v>8.0833333333333339</v>
      </c>
      <c r="G3400" s="49">
        <v>208729</v>
      </c>
      <c r="H3400" t="s">
        <v>238</v>
      </c>
      <c r="I3400">
        <v>0</v>
      </c>
      <c r="J3400">
        <v>0</v>
      </c>
      <c r="K3400" t="s">
        <v>246</v>
      </c>
      <c r="L3400" t="s">
        <v>2186</v>
      </c>
      <c r="M3400" t="s">
        <v>7719</v>
      </c>
      <c r="N3400" t="s">
        <v>254</v>
      </c>
      <c r="O3400" t="s">
        <v>568</v>
      </c>
    </row>
    <row r="3401" spans="1:15" x14ac:dyDescent="0.3">
      <c r="A3401" t="s">
        <v>2831</v>
      </c>
      <c r="B3401" t="s">
        <v>2831</v>
      </c>
      <c r="C3401" t="s">
        <v>4046</v>
      </c>
      <c r="D3401" s="47" t="s">
        <v>3389</v>
      </c>
      <c r="E3401" s="47">
        <v>42013.68644135417</v>
      </c>
      <c r="F3401" s="48">
        <v>8.0833333333333339</v>
      </c>
      <c r="G3401" s="49">
        <v>155000</v>
      </c>
      <c r="H3401" t="s">
        <v>238</v>
      </c>
      <c r="I3401">
        <v>0</v>
      </c>
      <c r="J3401">
        <v>0</v>
      </c>
      <c r="K3401" t="s">
        <v>241</v>
      </c>
      <c r="L3401" t="s">
        <v>2160</v>
      </c>
      <c r="M3401" t="s">
        <v>3939</v>
      </c>
      <c r="N3401" t="s">
        <v>254</v>
      </c>
      <c r="O3401" t="s">
        <v>568</v>
      </c>
    </row>
    <row r="3402" spans="1:15" x14ac:dyDescent="0.3">
      <c r="A3402" t="s">
        <v>2831</v>
      </c>
      <c r="B3402" t="s">
        <v>2831</v>
      </c>
      <c r="C3402" t="s">
        <v>2970</v>
      </c>
      <c r="D3402" s="47" t="s">
        <v>2940</v>
      </c>
      <c r="E3402" s="47">
        <v>42030.41078888889</v>
      </c>
      <c r="F3402" s="48">
        <v>8.0833333333333339</v>
      </c>
      <c r="G3402" s="49">
        <v>203195</v>
      </c>
      <c r="H3402" t="s">
        <v>249</v>
      </c>
      <c r="I3402">
        <v>0</v>
      </c>
      <c r="J3402">
        <v>0</v>
      </c>
      <c r="K3402" t="s">
        <v>241</v>
      </c>
      <c r="L3402" t="s">
        <v>2160</v>
      </c>
      <c r="M3402" t="s">
        <v>2971</v>
      </c>
      <c r="N3402" t="s">
        <v>254</v>
      </c>
      <c r="O3402" t="s">
        <v>568</v>
      </c>
    </row>
    <row r="3403" spans="1:15" x14ac:dyDescent="0.3">
      <c r="A3403" t="s">
        <v>2831</v>
      </c>
      <c r="B3403" t="s">
        <v>2831</v>
      </c>
      <c r="C3403" t="s">
        <v>8651</v>
      </c>
      <c r="D3403" s="47" t="s">
        <v>6196</v>
      </c>
      <c r="E3403" s="47">
        <v>42013.687700196759</v>
      </c>
      <c r="F3403" s="48">
        <v>8.0833333333333339</v>
      </c>
      <c r="G3403" s="49">
        <v>124224</v>
      </c>
      <c r="H3403" t="s">
        <v>238</v>
      </c>
      <c r="I3403">
        <v>0</v>
      </c>
      <c r="J3403">
        <v>0</v>
      </c>
      <c r="K3403" t="s">
        <v>236</v>
      </c>
      <c r="L3403" t="s">
        <v>2186</v>
      </c>
      <c r="M3403" t="s">
        <v>8652</v>
      </c>
      <c r="N3403" t="s">
        <v>254</v>
      </c>
      <c r="O3403" t="s">
        <v>568</v>
      </c>
    </row>
    <row r="3404" spans="1:15" x14ac:dyDescent="0.3">
      <c r="A3404" t="s">
        <v>2831</v>
      </c>
      <c r="B3404" t="s">
        <v>2831</v>
      </c>
      <c r="C3404" t="s">
        <v>9094</v>
      </c>
      <c r="D3404" s="47" t="s">
        <v>2644</v>
      </c>
      <c r="E3404" s="47">
        <v>42017.699470914355</v>
      </c>
      <c r="F3404" s="48">
        <v>8.0833333333333339</v>
      </c>
      <c r="G3404" s="49">
        <v>48896</v>
      </c>
      <c r="H3404" t="s">
        <v>238</v>
      </c>
      <c r="I3404">
        <v>0</v>
      </c>
      <c r="J3404">
        <v>0</v>
      </c>
      <c r="K3404" t="s">
        <v>246</v>
      </c>
      <c r="L3404" t="s">
        <v>2173</v>
      </c>
      <c r="M3404" t="s">
        <v>9095</v>
      </c>
      <c r="N3404" t="s">
        <v>254</v>
      </c>
      <c r="O3404" t="s">
        <v>568</v>
      </c>
    </row>
    <row r="3405" spans="1:15" x14ac:dyDescent="0.3">
      <c r="A3405" t="s">
        <v>2831</v>
      </c>
      <c r="B3405" t="s">
        <v>2831</v>
      </c>
      <c r="C3405" t="s">
        <v>9310</v>
      </c>
      <c r="D3405" s="47" t="s">
        <v>6698</v>
      </c>
      <c r="E3405" s="47">
        <v>42028.439349039349</v>
      </c>
      <c r="F3405" s="48">
        <v>8.0833333333333339</v>
      </c>
      <c r="G3405" s="49">
        <v>91079</v>
      </c>
      <c r="H3405" t="s">
        <v>238</v>
      </c>
      <c r="I3405">
        <v>0</v>
      </c>
      <c r="J3405">
        <v>0</v>
      </c>
      <c r="K3405" t="s">
        <v>236</v>
      </c>
      <c r="L3405" t="s">
        <v>2186</v>
      </c>
      <c r="M3405" t="s">
        <v>9311</v>
      </c>
      <c r="N3405" t="s">
        <v>254</v>
      </c>
      <c r="O3405" t="s">
        <v>568</v>
      </c>
    </row>
    <row r="3406" spans="1:15" x14ac:dyDescent="0.3">
      <c r="A3406" t="s">
        <v>2831</v>
      </c>
      <c r="B3406" t="s">
        <v>2831</v>
      </c>
      <c r="C3406" t="s">
        <v>5066</v>
      </c>
      <c r="D3406" s="47" t="s">
        <v>2623</v>
      </c>
      <c r="E3406" s="47">
        <v>42023.603094328704</v>
      </c>
      <c r="F3406" s="48">
        <v>8.0833333333333339</v>
      </c>
      <c r="G3406" s="49">
        <v>101743</v>
      </c>
      <c r="H3406" t="s">
        <v>249</v>
      </c>
      <c r="I3406">
        <v>0</v>
      </c>
      <c r="J3406">
        <v>0</v>
      </c>
      <c r="K3406" t="s">
        <v>241</v>
      </c>
      <c r="L3406" t="s">
        <v>2160</v>
      </c>
      <c r="M3406" t="s">
        <v>5068</v>
      </c>
      <c r="N3406" t="s">
        <v>254</v>
      </c>
      <c r="O3406" t="s">
        <v>568</v>
      </c>
    </row>
    <row r="3407" spans="1:15" x14ac:dyDescent="0.3">
      <c r="A3407" t="s">
        <v>2831</v>
      </c>
      <c r="B3407" t="s">
        <v>2831</v>
      </c>
      <c r="C3407" t="s">
        <v>9770</v>
      </c>
      <c r="D3407" s="47" t="s">
        <v>5896</v>
      </c>
      <c r="E3407" s="47">
        <v>42018.811359224535</v>
      </c>
      <c r="F3407" s="48">
        <v>8.0833333333333339</v>
      </c>
      <c r="G3407" s="49">
        <v>169765</v>
      </c>
      <c r="H3407" t="s">
        <v>238</v>
      </c>
      <c r="I3407">
        <v>0</v>
      </c>
      <c r="J3407">
        <v>0</v>
      </c>
      <c r="K3407" t="s">
        <v>241</v>
      </c>
      <c r="L3407" t="s">
        <v>2186</v>
      </c>
      <c r="M3407" t="s">
        <v>9771</v>
      </c>
      <c r="N3407" t="s">
        <v>254</v>
      </c>
      <c r="O3407" t="s">
        <v>568</v>
      </c>
    </row>
    <row r="3408" spans="1:15" x14ac:dyDescent="0.3">
      <c r="A3408" t="s">
        <v>2831</v>
      </c>
      <c r="B3408" t="s">
        <v>2831</v>
      </c>
      <c r="C3408" t="s">
        <v>9801</v>
      </c>
      <c r="D3408" s="47" t="s">
        <v>5481</v>
      </c>
      <c r="E3408" s="47">
        <v>42012.373355057869</v>
      </c>
      <c r="F3408" s="48">
        <v>8.0833333333333339</v>
      </c>
      <c r="G3408" s="49">
        <v>53469</v>
      </c>
      <c r="H3408" t="s">
        <v>238</v>
      </c>
      <c r="I3408">
        <v>0</v>
      </c>
      <c r="J3408">
        <v>0</v>
      </c>
      <c r="K3408" t="s">
        <v>246</v>
      </c>
      <c r="L3408" t="s">
        <v>2186</v>
      </c>
      <c r="M3408" t="s">
        <v>9802</v>
      </c>
      <c r="N3408" t="s">
        <v>254</v>
      </c>
      <c r="O3408" t="s">
        <v>568</v>
      </c>
    </row>
    <row r="3409" spans="1:15" x14ac:dyDescent="0.3">
      <c r="A3409" t="s">
        <v>2831</v>
      </c>
      <c r="B3409" t="s">
        <v>2831</v>
      </c>
      <c r="C3409" t="s">
        <v>10298</v>
      </c>
      <c r="D3409" s="47" t="s">
        <v>6196</v>
      </c>
      <c r="E3409" s="47">
        <v>42034.662342592594</v>
      </c>
      <c r="F3409" s="48">
        <v>8.0833333333333339</v>
      </c>
      <c r="G3409" s="49">
        <v>76556</v>
      </c>
      <c r="H3409" t="s">
        <v>238</v>
      </c>
      <c r="I3409">
        <v>0</v>
      </c>
      <c r="J3409">
        <v>0</v>
      </c>
      <c r="K3409" t="s">
        <v>246</v>
      </c>
      <c r="L3409" t="s">
        <v>2186</v>
      </c>
      <c r="M3409" t="s">
        <v>10299</v>
      </c>
      <c r="N3409" t="s">
        <v>254</v>
      </c>
      <c r="O3409" t="s">
        <v>568</v>
      </c>
    </row>
    <row r="3410" spans="1:15" x14ac:dyDescent="0.3">
      <c r="A3410" t="s">
        <v>2831</v>
      </c>
      <c r="B3410" t="s">
        <v>2831</v>
      </c>
      <c r="C3410" t="s">
        <v>5143</v>
      </c>
      <c r="D3410" s="47" t="s">
        <v>2700</v>
      </c>
      <c r="E3410" s="47">
        <v>42028.488105868055</v>
      </c>
      <c r="F3410" s="48">
        <v>8.0833333333333339</v>
      </c>
      <c r="G3410" s="49">
        <v>61578</v>
      </c>
      <c r="H3410" t="s">
        <v>238</v>
      </c>
      <c r="I3410">
        <v>0</v>
      </c>
      <c r="J3410">
        <v>0</v>
      </c>
      <c r="K3410" t="s">
        <v>241</v>
      </c>
      <c r="L3410" t="s">
        <v>2173</v>
      </c>
      <c r="M3410" t="s">
        <v>5144</v>
      </c>
      <c r="N3410" t="s">
        <v>254</v>
      </c>
      <c r="O3410" t="s">
        <v>568</v>
      </c>
    </row>
    <row r="3411" spans="1:15" x14ac:dyDescent="0.3">
      <c r="A3411" t="s">
        <v>2831</v>
      </c>
      <c r="B3411" t="s">
        <v>2831</v>
      </c>
      <c r="C3411" t="s">
        <v>4164</v>
      </c>
      <c r="D3411" s="47" t="s">
        <v>3375</v>
      </c>
      <c r="E3411" s="47">
        <v>42035.440471261572</v>
      </c>
      <c r="F3411" s="48">
        <v>8.0833333333333339</v>
      </c>
      <c r="G3411" s="49">
        <v>190945</v>
      </c>
      <c r="H3411" t="s">
        <v>238</v>
      </c>
      <c r="I3411">
        <v>0</v>
      </c>
      <c r="J3411">
        <v>0</v>
      </c>
      <c r="K3411" t="s">
        <v>246</v>
      </c>
      <c r="L3411" t="s">
        <v>2186</v>
      </c>
      <c r="M3411" t="s">
        <v>4165</v>
      </c>
      <c r="N3411" t="s">
        <v>254</v>
      </c>
      <c r="O3411" t="s">
        <v>568</v>
      </c>
    </row>
    <row r="3412" spans="1:15" x14ac:dyDescent="0.3">
      <c r="A3412" t="s">
        <v>2831</v>
      </c>
      <c r="B3412" t="s">
        <v>2831</v>
      </c>
      <c r="C3412" t="s">
        <v>10461</v>
      </c>
      <c r="D3412" s="47" t="s">
        <v>6295</v>
      </c>
      <c r="E3412" s="47">
        <v>42010.730037187503</v>
      </c>
      <c r="F3412" s="48">
        <v>8.0833333333333339</v>
      </c>
      <c r="G3412" s="49">
        <v>131547</v>
      </c>
      <c r="H3412" t="s">
        <v>249</v>
      </c>
      <c r="I3412">
        <v>0</v>
      </c>
      <c r="J3412">
        <v>0</v>
      </c>
      <c r="K3412" t="s">
        <v>242</v>
      </c>
      <c r="L3412" t="s">
        <v>2186</v>
      </c>
      <c r="M3412" t="s">
        <v>10462</v>
      </c>
      <c r="N3412" t="s">
        <v>254</v>
      </c>
      <c r="O3412" t="s">
        <v>568</v>
      </c>
    </row>
    <row r="3413" spans="1:15" x14ac:dyDescent="0.3">
      <c r="A3413" t="s">
        <v>2831</v>
      </c>
      <c r="B3413" t="s">
        <v>2831</v>
      </c>
      <c r="C3413" t="s">
        <v>4078</v>
      </c>
      <c r="D3413" s="47" t="s">
        <v>3369</v>
      </c>
      <c r="E3413" s="47">
        <v>42017.440311724538</v>
      </c>
      <c r="F3413" s="48">
        <v>8.0833333333333339</v>
      </c>
      <c r="G3413" s="49">
        <v>168007</v>
      </c>
      <c r="H3413" t="s">
        <v>249</v>
      </c>
      <c r="I3413">
        <v>0</v>
      </c>
      <c r="J3413">
        <v>0</v>
      </c>
      <c r="K3413" t="s">
        <v>242</v>
      </c>
      <c r="L3413" t="s">
        <v>2186</v>
      </c>
      <c r="M3413" t="s">
        <v>4079</v>
      </c>
      <c r="N3413" t="s">
        <v>254</v>
      </c>
      <c r="O3413" t="s">
        <v>568</v>
      </c>
    </row>
    <row r="3414" spans="1:15" x14ac:dyDescent="0.3">
      <c r="A3414" t="s">
        <v>2831</v>
      </c>
      <c r="B3414" t="s">
        <v>2831</v>
      </c>
      <c r="C3414" t="s">
        <v>6014</v>
      </c>
      <c r="D3414" s="47" t="s">
        <v>5711</v>
      </c>
      <c r="E3414" s="47">
        <v>41974.657822071757</v>
      </c>
      <c r="F3414" s="48">
        <v>8.1666666666666661</v>
      </c>
      <c r="G3414" s="49">
        <v>39493</v>
      </c>
      <c r="H3414" t="s">
        <v>238</v>
      </c>
      <c r="I3414">
        <v>0</v>
      </c>
      <c r="J3414">
        <v>0</v>
      </c>
      <c r="K3414" t="s">
        <v>246</v>
      </c>
      <c r="L3414" t="s">
        <v>2186</v>
      </c>
      <c r="M3414" t="s">
        <v>6015</v>
      </c>
      <c r="N3414" t="s">
        <v>254</v>
      </c>
      <c r="O3414" t="s">
        <v>568</v>
      </c>
    </row>
    <row r="3415" spans="1:15" x14ac:dyDescent="0.3">
      <c r="A3415" t="s">
        <v>2831</v>
      </c>
      <c r="B3415" t="s">
        <v>2831</v>
      </c>
      <c r="C3415" t="s">
        <v>6058</v>
      </c>
      <c r="D3415" s="47" t="s">
        <v>2694</v>
      </c>
      <c r="E3415" s="47">
        <v>41983.717825266205</v>
      </c>
      <c r="F3415" s="48">
        <v>8.1666666666666661</v>
      </c>
      <c r="G3415" s="49">
        <v>198031</v>
      </c>
      <c r="H3415" t="s">
        <v>238</v>
      </c>
      <c r="I3415">
        <v>0</v>
      </c>
      <c r="J3415">
        <v>0</v>
      </c>
      <c r="K3415" t="s">
        <v>241</v>
      </c>
      <c r="L3415" t="s">
        <v>2160</v>
      </c>
      <c r="M3415" t="s">
        <v>3939</v>
      </c>
      <c r="N3415" t="s">
        <v>254</v>
      </c>
      <c r="O3415" t="s">
        <v>568</v>
      </c>
    </row>
    <row r="3416" spans="1:15" x14ac:dyDescent="0.3">
      <c r="A3416" t="s">
        <v>2831</v>
      </c>
      <c r="B3416" t="s">
        <v>2831</v>
      </c>
      <c r="C3416" t="s">
        <v>6585</v>
      </c>
      <c r="D3416" s="47" t="s">
        <v>6203</v>
      </c>
      <c r="E3416" s="47">
        <v>42000.45009510417</v>
      </c>
      <c r="F3416" s="48">
        <v>8.1666666666666661</v>
      </c>
      <c r="G3416" s="49">
        <v>186922</v>
      </c>
      <c r="H3416" t="s">
        <v>238</v>
      </c>
      <c r="I3416">
        <v>0</v>
      </c>
      <c r="J3416">
        <v>0</v>
      </c>
      <c r="K3416" t="s">
        <v>242</v>
      </c>
      <c r="L3416" t="s">
        <v>2186</v>
      </c>
      <c r="M3416" t="s">
        <v>6586</v>
      </c>
      <c r="N3416" t="s">
        <v>254</v>
      </c>
      <c r="O3416" t="s">
        <v>568</v>
      </c>
    </row>
    <row r="3417" spans="1:15" x14ac:dyDescent="0.3">
      <c r="A3417" t="s">
        <v>2831</v>
      </c>
      <c r="B3417" t="s">
        <v>2831</v>
      </c>
      <c r="C3417" t="s">
        <v>4687</v>
      </c>
      <c r="D3417" s="47" t="s">
        <v>4378</v>
      </c>
      <c r="E3417" s="47">
        <v>41992.401714201391</v>
      </c>
      <c r="F3417" s="48">
        <v>8.1666666666666661</v>
      </c>
      <c r="G3417" s="49">
        <v>66232</v>
      </c>
      <c r="H3417" t="s">
        <v>238</v>
      </c>
      <c r="I3417">
        <v>0</v>
      </c>
      <c r="J3417">
        <v>0</v>
      </c>
      <c r="K3417" t="s">
        <v>246</v>
      </c>
      <c r="L3417" t="s">
        <v>2160</v>
      </c>
      <c r="M3417" t="s">
        <v>2936</v>
      </c>
      <c r="N3417" t="s">
        <v>254</v>
      </c>
      <c r="O3417" t="s">
        <v>568</v>
      </c>
    </row>
    <row r="3418" spans="1:15" x14ac:dyDescent="0.3">
      <c r="A3418" t="s">
        <v>2831</v>
      </c>
      <c r="B3418" t="s">
        <v>2831</v>
      </c>
      <c r="C3418" t="s">
        <v>4226</v>
      </c>
      <c r="D3418" s="47" t="s">
        <v>3473</v>
      </c>
      <c r="E3418" s="47">
        <v>42002.714402314814</v>
      </c>
      <c r="F3418" s="48">
        <v>8.1666666666666661</v>
      </c>
      <c r="G3418" s="49">
        <v>94176</v>
      </c>
      <c r="H3418" t="s">
        <v>249</v>
      </c>
      <c r="I3418">
        <v>0</v>
      </c>
      <c r="J3418">
        <v>0</v>
      </c>
      <c r="K3418" t="s">
        <v>236</v>
      </c>
      <c r="L3418" t="s">
        <v>2186</v>
      </c>
      <c r="M3418" t="s">
        <v>4228</v>
      </c>
      <c r="N3418" t="s">
        <v>254</v>
      </c>
      <c r="O3418" t="s">
        <v>568</v>
      </c>
    </row>
    <row r="3419" spans="1:15" x14ac:dyDescent="0.3">
      <c r="A3419" t="s">
        <v>2831</v>
      </c>
      <c r="B3419" t="s">
        <v>2831</v>
      </c>
      <c r="C3419" t="s">
        <v>4699</v>
      </c>
      <c r="D3419" s="47" t="s">
        <v>4413</v>
      </c>
      <c r="E3419" s="47">
        <v>41993.515077743054</v>
      </c>
      <c r="F3419" s="48">
        <v>8.1666666666666661</v>
      </c>
      <c r="G3419" s="49">
        <v>322646</v>
      </c>
      <c r="H3419" t="s">
        <v>249</v>
      </c>
      <c r="I3419">
        <v>0</v>
      </c>
      <c r="J3419">
        <v>0</v>
      </c>
      <c r="K3419" t="s">
        <v>242</v>
      </c>
      <c r="L3419" t="s">
        <v>2173</v>
      </c>
      <c r="M3419" t="s">
        <v>4700</v>
      </c>
      <c r="N3419" t="s">
        <v>254</v>
      </c>
      <c r="O3419" t="s">
        <v>568</v>
      </c>
    </row>
    <row r="3420" spans="1:15" x14ac:dyDescent="0.3">
      <c r="A3420" t="s">
        <v>2831</v>
      </c>
      <c r="B3420" t="s">
        <v>2831</v>
      </c>
      <c r="C3420" t="s">
        <v>6978</v>
      </c>
      <c r="D3420" s="47" t="s">
        <v>5645</v>
      </c>
      <c r="E3420" s="47">
        <v>41993.475594293981</v>
      </c>
      <c r="F3420" s="48">
        <v>8.1666666666666661</v>
      </c>
      <c r="G3420" s="49">
        <v>44195</v>
      </c>
      <c r="H3420" t="s">
        <v>238</v>
      </c>
      <c r="I3420">
        <v>0</v>
      </c>
      <c r="J3420">
        <v>0</v>
      </c>
      <c r="K3420" t="s">
        <v>236</v>
      </c>
      <c r="L3420" t="s">
        <v>2186</v>
      </c>
      <c r="M3420" t="s">
        <v>6979</v>
      </c>
      <c r="N3420" t="s">
        <v>254</v>
      </c>
      <c r="O3420" t="s">
        <v>568</v>
      </c>
    </row>
    <row r="3421" spans="1:15" x14ac:dyDescent="0.3">
      <c r="A3421" t="s">
        <v>2831</v>
      </c>
      <c r="B3421" t="s">
        <v>2831</v>
      </c>
      <c r="C3421" t="s">
        <v>4890</v>
      </c>
      <c r="D3421" s="47" t="s">
        <v>2661</v>
      </c>
      <c r="E3421" s="47">
        <v>41974.715531828704</v>
      </c>
      <c r="F3421" s="48">
        <v>8.1666666666666661</v>
      </c>
      <c r="G3421" s="49">
        <v>127616</v>
      </c>
      <c r="H3421" t="s">
        <v>238</v>
      </c>
      <c r="I3421">
        <v>0</v>
      </c>
      <c r="J3421">
        <v>0</v>
      </c>
      <c r="K3421" t="s">
        <v>242</v>
      </c>
      <c r="L3421" t="s">
        <v>2160</v>
      </c>
      <c r="M3421" t="s">
        <v>4891</v>
      </c>
      <c r="N3421" t="s">
        <v>254</v>
      </c>
      <c r="O3421" t="s">
        <v>568</v>
      </c>
    </row>
    <row r="3422" spans="1:15" x14ac:dyDescent="0.3">
      <c r="A3422" t="s">
        <v>2831</v>
      </c>
      <c r="B3422" t="s">
        <v>2831</v>
      </c>
      <c r="C3422" t="s">
        <v>7095</v>
      </c>
      <c r="D3422" s="47" t="s">
        <v>5645</v>
      </c>
      <c r="E3422" s="47">
        <v>42004.222810648149</v>
      </c>
      <c r="F3422" s="48">
        <v>8.1666666666666661</v>
      </c>
      <c r="G3422" s="49">
        <v>182703</v>
      </c>
      <c r="H3422" t="s">
        <v>238</v>
      </c>
      <c r="I3422">
        <v>0</v>
      </c>
      <c r="J3422">
        <v>0</v>
      </c>
      <c r="K3422" t="s">
        <v>241</v>
      </c>
      <c r="L3422" t="s">
        <v>2186</v>
      </c>
      <c r="M3422" t="s">
        <v>7096</v>
      </c>
      <c r="N3422" t="s">
        <v>254</v>
      </c>
      <c r="O3422" t="s">
        <v>568</v>
      </c>
    </row>
    <row r="3423" spans="1:15" x14ac:dyDescent="0.3">
      <c r="A3423" t="s">
        <v>2831</v>
      </c>
      <c r="B3423" t="s">
        <v>2831</v>
      </c>
      <c r="C3423" t="s">
        <v>4777</v>
      </c>
      <c r="D3423" s="47" t="s">
        <v>2717</v>
      </c>
      <c r="E3423" s="47">
        <v>42000.505536655095</v>
      </c>
      <c r="F3423" s="48">
        <v>8.1666666666666661</v>
      </c>
      <c r="G3423" s="49">
        <v>230057</v>
      </c>
      <c r="H3423" t="s">
        <v>238</v>
      </c>
      <c r="I3423">
        <v>0</v>
      </c>
      <c r="J3423">
        <v>0</v>
      </c>
      <c r="K3423" t="s">
        <v>241</v>
      </c>
      <c r="L3423" t="s">
        <v>2160</v>
      </c>
      <c r="M3423" t="s">
        <v>4779</v>
      </c>
      <c r="N3423" t="s">
        <v>254</v>
      </c>
      <c r="O3423" t="s">
        <v>568</v>
      </c>
    </row>
    <row r="3424" spans="1:15" x14ac:dyDescent="0.3">
      <c r="A3424" t="s">
        <v>2831</v>
      </c>
      <c r="B3424" t="s">
        <v>2831</v>
      </c>
      <c r="C3424" t="s">
        <v>3876</v>
      </c>
      <c r="D3424" s="47" t="s">
        <v>3398</v>
      </c>
      <c r="E3424" s="47">
        <v>41997.365556747682</v>
      </c>
      <c r="F3424" s="48">
        <v>8.1666666666666661</v>
      </c>
      <c r="G3424" s="49">
        <v>72060</v>
      </c>
      <c r="H3424" t="s">
        <v>249</v>
      </c>
      <c r="I3424">
        <v>0</v>
      </c>
      <c r="J3424">
        <v>0</v>
      </c>
      <c r="K3424" t="s">
        <v>239</v>
      </c>
      <c r="L3424" t="s">
        <v>2186</v>
      </c>
      <c r="M3424" t="s">
        <v>3877</v>
      </c>
      <c r="N3424" t="s">
        <v>254</v>
      </c>
      <c r="O3424" t="s">
        <v>568</v>
      </c>
    </row>
    <row r="3425" spans="1:15" x14ac:dyDescent="0.3">
      <c r="A3425" t="s">
        <v>2831</v>
      </c>
      <c r="B3425" t="s">
        <v>2831</v>
      </c>
      <c r="C3425" t="s">
        <v>5089</v>
      </c>
      <c r="D3425" s="47" t="s">
        <v>2627</v>
      </c>
      <c r="E3425" s="47">
        <v>41974.604238460648</v>
      </c>
      <c r="F3425" s="48">
        <v>8.1666666666666661</v>
      </c>
      <c r="G3425" s="49">
        <v>86130</v>
      </c>
      <c r="H3425" t="s">
        <v>238</v>
      </c>
      <c r="I3425">
        <v>0</v>
      </c>
      <c r="J3425">
        <v>0</v>
      </c>
      <c r="K3425" t="s">
        <v>242</v>
      </c>
      <c r="L3425" t="s">
        <v>2160</v>
      </c>
      <c r="M3425" t="s">
        <v>5090</v>
      </c>
      <c r="N3425" t="s">
        <v>254</v>
      </c>
      <c r="O3425" t="s">
        <v>568</v>
      </c>
    </row>
    <row r="3426" spans="1:15" x14ac:dyDescent="0.3">
      <c r="A3426" t="s">
        <v>2831</v>
      </c>
      <c r="B3426" t="s">
        <v>2831</v>
      </c>
      <c r="C3426" t="s">
        <v>7616</v>
      </c>
      <c r="D3426" s="47" t="s">
        <v>2502</v>
      </c>
      <c r="E3426" s="47">
        <v>41993.442690011572</v>
      </c>
      <c r="F3426" s="48">
        <v>8.1666666666666661</v>
      </c>
      <c r="G3426" s="49">
        <v>171715</v>
      </c>
      <c r="H3426" t="s">
        <v>238</v>
      </c>
      <c r="I3426">
        <v>0</v>
      </c>
      <c r="J3426">
        <v>0</v>
      </c>
      <c r="K3426" t="s">
        <v>246</v>
      </c>
      <c r="L3426" t="s">
        <v>2160</v>
      </c>
      <c r="M3426" t="s">
        <v>7617</v>
      </c>
      <c r="N3426" t="s">
        <v>254</v>
      </c>
      <c r="O3426" t="s">
        <v>568</v>
      </c>
    </row>
    <row r="3427" spans="1:15" x14ac:dyDescent="0.3">
      <c r="A3427" t="s">
        <v>2831</v>
      </c>
      <c r="B3427" t="s">
        <v>2831</v>
      </c>
      <c r="C3427" t="s">
        <v>3516</v>
      </c>
      <c r="D3427" s="47" t="s">
        <v>3495</v>
      </c>
      <c r="E3427" s="47">
        <v>42002.687751770834</v>
      </c>
      <c r="F3427" s="48">
        <v>8.1666666666666661</v>
      </c>
      <c r="G3427" s="49">
        <v>100344</v>
      </c>
      <c r="H3427" t="s">
        <v>238</v>
      </c>
      <c r="I3427">
        <v>0</v>
      </c>
      <c r="J3427">
        <v>0</v>
      </c>
      <c r="K3427" t="s">
        <v>246</v>
      </c>
      <c r="L3427" t="s">
        <v>2186</v>
      </c>
      <c r="M3427" t="s">
        <v>3517</v>
      </c>
      <c r="N3427" t="s">
        <v>254</v>
      </c>
      <c r="O3427" t="s">
        <v>568</v>
      </c>
    </row>
    <row r="3428" spans="1:15" x14ac:dyDescent="0.3">
      <c r="A3428" t="s">
        <v>2831</v>
      </c>
      <c r="B3428" t="s">
        <v>2831</v>
      </c>
      <c r="C3428" t="s">
        <v>4999</v>
      </c>
      <c r="D3428" s="47" t="s">
        <v>2709</v>
      </c>
      <c r="E3428" s="47">
        <v>42002.650423298612</v>
      </c>
      <c r="F3428" s="48">
        <v>8.1666666666666661</v>
      </c>
      <c r="G3428" s="49">
        <v>32080</v>
      </c>
      <c r="H3428" t="s">
        <v>238</v>
      </c>
      <c r="I3428">
        <v>0</v>
      </c>
      <c r="J3428">
        <v>0</v>
      </c>
      <c r="K3428" t="s">
        <v>246</v>
      </c>
      <c r="L3428" t="s">
        <v>2160</v>
      </c>
      <c r="M3428" t="s">
        <v>5000</v>
      </c>
      <c r="N3428" t="s">
        <v>254</v>
      </c>
      <c r="O3428" t="s">
        <v>568</v>
      </c>
    </row>
    <row r="3429" spans="1:15" x14ac:dyDescent="0.3">
      <c r="A3429" t="s">
        <v>2831</v>
      </c>
      <c r="B3429" t="s">
        <v>2831</v>
      </c>
      <c r="C3429" t="s">
        <v>4718</v>
      </c>
      <c r="D3429" s="47" t="s">
        <v>4553</v>
      </c>
      <c r="E3429" s="47">
        <v>41974.717477118058</v>
      </c>
      <c r="F3429" s="48">
        <v>8.1666666666666661</v>
      </c>
      <c r="G3429" s="49">
        <v>65155</v>
      </c>
      <c r="H3429" t="s">
        <v>238</v>
      </c>
      <c r="I3429">
        <v>0</v>
      </c>
      <c r="J3429">
        <v>0</v>
      </c>
      <c r="K3429" t="s">
        <v>242</v>
      </c>
      <c r="L3429" t="s">
        <v>2160</v>
      </c>
      <c r="M3429" t="s">
        <v>4719</v>
      </c>
      <c r="N3429" t="s">
        <v>254</v>
      </c>
      <c r="O3429" t="s">
        <v>568</v>
      </c>
    </row>
    <row r="3430" spans="1:15" x14ac:dyDescent="0.3">
      <c r="A3430" t="s">
        <v>2831</v>
      </c>
      <c r="B3430" t="s">
        <v>2831</v>
      </c>
      <c r="C3430" t="s">
        <v>8311</v>
      </c>
      <c r="D3430" s="47" t="s">
        <v>5877</v>
      </c>
      <c r="E3430" s="47">
        <v>41975.685968020836</v>
      </c>
      <c r="F3430" s="48">
        <v>8.1666666666666661</v>
      </c>
      <c r="G3430" s="49">
        <v>230573</v>
      </c>
      <c r="H3430" t="s">
        <v>238</v>
      </c>
      <c r="I3430">
        <v>0</v>
      </c>
      <c r="J3430">
        <v>0</v>
      </c>
      <c r="K3430" t="s">
        <v>242</v>
      </c>
      <c r="L3430" t="s">
        <v>2186</v>
      </c>
      <c r="M3430" t="s">
        <v>8312</v>
      </c>
      <c r="N3430" t="s">
        <v>254</v>
      </c>
      <c r="O3430" t="s">
        <v>568</v>
      </c>
    </row>
    <row r="3431" spans="1:15" x14ac:dyDescent="0.3">
      <c r="A3431" t="s">
        <v>2831</v>
      </c>
      <c r="B3431" t="s">
        <v>2831</v>
      </c>
      <c r="C3431" t="s">
        <v>5196</v>
      </c>
      <c r="D3431" s="47" t="s">
        <v>2672</v>
      </c>
      <c r="E3431" s="47">
        <v>41993.527114386576</v>
      </c>
      <c r="F3431" s="48">
        <v>8.1666666666666661</v>
      </c>
      <c r="G3431" s="49">
        <v>77101</v>
      </c>
      <c r="H3431" t="s">
        <v>249</v>
      </c>
      <c r="I3431">
        <v>0</v>
      </c>
      <c r="J3431">
        <v>0</v>
      </c>
      <c r="K3431" t="s">
        <v>236</v>
      </c>
      <c r="L3431" t="s">
        <v>2160</v>
      </c>
      <c r="M3431" t="s">
        <v>5197</v>
      </c>
      <c r="N3431" t="s">
        <v>254</v>
      </c>
      <c r="O3431" t="s">
        <v>568</v>
      </c>
    </row>
    <row r="3432" spans="1:15" x14ac:dyDescent="0.3">
      <c r="A3432" t="s">
        <v>2831</v>
      </c>
      <c r="B3432" t="s">
        <v>2831</v>
      </c>
      <c r="C3432" t="s">
        <v>8608</v>
      </c>
      <c r="D3432" s="47" t="s">
        <v>6458</v>
      </c>
      <c r="E3432" s="47">
        <v>41986.464301192129</v>
      </c>
      <c r="F3432" s="48">
        <v>8.1666666666666661</v>
      </c>
      <c r="G3432" s="49">
        <v>106446</v>
      </c>
      <c r="H3432" t="s">
        <v>238</v>
      </c>
      <c r="I3432">
        <v>0</v>
      </c>
      <c r="J3432">
        <v>0</v>
      </c>
      <c r="K3432" t="s">
        <v>236</v>
      </c>
      <c r="L3432" t="s">
        <v>2186</v>
      </c>
      <c r="M3432" t="s">
        <v>8609</v>
      </c>
      <c r="N3432" t="s">
        <v>254</v>
      </c>
      <c r="O3432" t="s">
        <v>568</v>
      </c>
    </row>
    <row r="3433" spans="1:15" x14ac:dyDescent="0.3">
      <c r="A3433" t="s">
        <v>2831</v>
      </c>
      <c r="B3433" t="s">
        <v>2831</v>
      </c>
      <c r="C3433" t="s">
        <v>9405</v>
      </c>
      <c r="D3433" s="47" t="s">
        <v>5503</v>
      </c>
      <c r="E3433" s="47">
        <v>41984.708971493055</v>
      </c>
      <c r="F3433" s="48">
        <v>8.1666666666666661</v>
      </c>
      <c r="G3433" s="49">
        <v>83269</v>
      </c>
      <c r="H3433" t="s">
        <v>238</v>
      </c>
      <c r="I3433">
        <v>0</v>
      </c>
      <c r="J3433">
        <v>0</v>
      </c>
      <c r="K3433" t="s">
        <v>236</v>
      </c>
      <c r="L3433" t="s">
        <v>2186</v>
      </c>
      <c r="M3433" t="s">
        <v>9406</v>
      </c>
      <c r="N3433" t="s">
        <v>254</v>
      </c>
      <c r="O3433" t="s">
        <v>568</v>
      </c>
    </row>
    <row r="3434" spans="1:15" x14ac:dyDescent="0.3">
      <c r="A3434" t="s">
        <v>2831</v>
      </c>
      <c r="B3434" t="s">
        <v>2831</v>
      </c>
      <c r="C3434" t="s">
        <v>9450</v>
      </c>
      <c r="D3434" s="47" t="s">
        <v>5652</v>
      </c>
      <c r="E3434" s="47">
        <v>41974.759137731482</v>
      </c>
      <c r="F3434" s="48">
        <v>8.1666666666666661</v>
      </c>
      <c r="G3434" s="49">
        <v>130008</v>
      </c>
      <c r="H3434" t="s">
        <v>249</v>
      </c>
      <c r="I3434">
        <v>0</v>
      </c>
      <c r="J3434">
        <v>0</v>
      </c>
      <c r="K3434" t="s">
        <v>242</v>
      </c>
      <c r="L3434" t="s">
        <v>2186</v>
      </c>
      <c r="M3434" t="s">
        <v>9451</v>
      </c>
      <c r="N3434" t="s">
        <v>254</v>
      </c>
      <c r="O3434" t="s">
        <v>568</v>
      </c>
    </row>
    <row r="3435" spans="1:15" x14ac:dyDescent="0.3">
      <c r="A3435" t="s">
        <v>2831</v>
      </c>
      <c r="B3435" t="s">
        <v>2831</v>
      </c>
      <c r="C3435" t="s">
        <v>5084</v>
      </c>
      <c r="D3435" s="47" t="s">
        <v>2641</v>
      </c>
      <c r="E3435" s="47">
        <v>41974.644035763886</v>
      </c>
      <c r="F3435" s="48">
        <v>8.1666666666666661</v>
      </c>
      <c r="G3435" s="49">
        <v>128724</v>
      </c>
      <c r="H3435" t="s">
        <v>238</v>
      </c>
      <c r="I3435">
        <v>0</v>
      </c>
      <c r="J3435">
        <v>0</v>
      </c>
      <c r="K3435" t="s">
        <v>236</v>
      </c>
      <c r="L3435" t="s">
        <v>2160</v>
      </c>
      <c r="M3435" t="s">
        <v>3939</v>
      </c>
      <c r="N3435" t="s">
        <v>254</v>
      </c>
      <c r="O3435" t="s">
        <v>568</v>
      </c>
    </row>
    <row r="3436" spans="1:15" x14ac:dyDescent="0.3">
      <c r="A3436" t="s">
        <v>2831</v>
      </c>
      <c r="B3436" t="s">
        <v>2831</v>
      </c>
      <c r="C3436" t="s">
        <v>4896</v>
      </c>
      <c r="D3436" s="47" t="s">
        <v>2610</v>
      </c>
      <c r="E3436" s="47">
        <v>42000.494969444444</v>
      </c>
      <c r="F3436" s="48">
        <v>8.1666666666666661</v>
      </c>
      <c r="G3436" s="49">
        <v>174032</v>
      </c>
      <c r="H3436" t="s">
        <v>249</v>
      </c>
      <c r="I3436">
        <v>0</v>
      </c>
      <c r="J3436">
        <v>0</v>
      </c>
      <c r="K3436" t="s">
        <v>239</v>
      </c>
      <c r="L3436" t="s">
        <v>2173</v>
      </c>
      <c r="M3436" t="s">
        <v>4897</v>
      </c>
      <c r="N3436" t="s">
        <v>254</v>
      </c>
      <c r="O3436" t="s">
        <v>568</v>
      </c>
    </row>
    <row r="3437" spans="1:15" x14ac:dyDescent="0.3">
      <c r="A3437" t="s">
        <v>2831</v>
      </c>
      <c r="B3437" t="s">
        <v>2831</v>
      </c>
      <c r="C3437" t="s">
        <v>10342</v>
      </c>
      <c r="D3437" s="47" t="s">
        <v>6698</v>
      </c>
      <c r="E3437" s="47">
        <v>41974.621338854166</v>
      </c>
      <c r="F3437" s="48">
        <v>8.1666666666666661</v>
      </c>
      <c r="G3437" s="49">
        <v>39842</v>
      </c>
      <c r="H3437" t="s">
        <v>238</v>
      </c>
      <c r="I3437">
        <v>0</v>
      </c>
      <c r="J3437">
        <v>0</v>
      </c>
      <c r="K3437" t="s">
        <v>246</v>
      </c>
      <c r="L3437" t="s">
        <v>2186</v>
      </c>
      <c r="M3437" t="s">
        <v>10343</v>
      </c>
      <c r="N3437" t="s">
        <v>254</v>
      </c>
      <c r="O3437" t="s">
        <v>568</v>
      </c>
    </row>
    <row r="3438" spans="1:15" x14ac:dyDescent="0.3">
      <c r="A3438" t="s">
        <v>2831</v>
      </c>
      <c r="B3438" t="s">
        <v>2831</v>
      </c>
      <c r="C3438" t="s">
        <v>10354</v>
      </c>
      <c r="D3438" s="47" t="s">
        <v>6025</v>
      </c>
      <c r="E3438" s="47">
        <v>41974.623220254631</v>
      </c>
      <c r="F3438" s="48">
        <v>8.1666666666666661</v>
      </c>
      <c r="G3438" s="49">
        <v>137167</v>
      </c>
      <c r="H3438" t="s">
        <v>238</v>
      </c>
      <c r="I3438">
        <v>0</v>
      </c>
      <c r="J3438">
        <v>0</v>
      </c>
      <c r="K3438" t="s">
        <v>242</v>
      </c>
      <c r="L3438" t="s">
        <v>2186</v>
      </c>
      <c r="M3438" t="s">
        <v>10355</v>
      </c>
      <c r="N3438" t="s">
        <v>254</v>
      </c>
      <c r="O3438" t="s">
        <v>568</v>
      </c>
    </row>
    <row r="3439" spans="1:15" x14ac:dyDescent="0.3">
      <c r="A3439" t="s">
        <v>2831</v>
      </c>
      <c r="B3439" t="s">
        <v>2831</v>
      </c>
      <c r="C3439" t="s">
        <v>10535</v>
      </c>
      <c r="D3439" s="47" t="s">
        <v>2696</v>
      </c>
      <c r="E3439" s="47">
        <v>41975.688440081016</v>
      </c>
      <c r="F3439" s="48">
        <v>8.1666666666666661</v>
      </c>
      <c r="G3439" s="49">
        <v>79861</v>
      </c>
      <c r="H3439" t="s">
        <v>238</v>
      </c>
      <c r="I3439">
        <v>0</v>
      </c>
      <c r="J3439">
        <v>0</v>
      </c>
      <c r="K3439" t="s">
        <v>242</v>
      </c>
      <c r="L3439" t="s">
        <v>2173</v>
      </c>
      <c r="M3439" t="s">
        <v>10536</v>
      </c>
      <c r="N3439" t="s">
        <v>254</v>
      </c>
      <c r="O3439" t="s">
        <v>568</v>
      </c>
    </row>
    <row r="3440" spans="1:15" x14ac:dyDescent="0.3">
      <c r="A3440" t="s">
        <v>2831</v>
      </c>
      <c r="B3440" t="s">
        <v>2831</v>
      </c>
      <c r="C3440" t="s">
        <v>2967</v>
      </c>
      <c r="D3440" s="47" t="s">
        <v>2968</v>
      </c>
      <c r="E3440" s="47">
        <v>41999.678644328706</v>
      </c>
      <c r="F3440" s="48">
        <v>8.1666666666666661</v>
      </c>
      <c r="G3440" s="49">
        <v>120207</v>
      </c>
      <c r="H3440" t="s">
        <v>238</v>
      </c>
      <c r="I3440">
        <v>0</v>
      </c>
      <c r="J3440">
        <v>0</v>
      </c>
      <c r="K3440" t="s">
        <v>241</v>
      </c>
      <c r="L3440" t="s">
        <v>2160</v>
      </c>
      <c r="M3440" t="s">
        <v>2925</v>
      </c>
      <c r="N3440" t="s">
        <v>254</v>
      </c>
      <c r="O3440" t="s">
        <v>568</v>
      </c>
    </row>
    <row r="3441" spans="1:15" x14ac:dyDescent="0.3">
      <c r="A3441" t="s">
        <v>2831</v>
      </c>
      <c r="B3441" t="s">
        <v>2831</v>
      </c>
      <c r="C3441" t="s">
        <v>5491</v>
      </c>
      <c r="D3441" s="47" t="s">
        <v>5492</v>
      </c>
      <c r="E3441" s="47">
        <v>41961.635731134258</v>
      </c>
      <c r="F3441" s="48">
        <v>8.25</v>
      </c>
      <c r="G3441" s="49">
        <v>74698</v>
      </c>
      <c r="H3441" t="s">
        <v>249</v>
      </c>
      <c r="I3441">
        <v>0</v>
      </c>
      <c r="J3441">
        <v>0</v>
      </c>
      <c r="K3441" t="s">
        <v>242</v>
      </c>
      <c r="L3441" t="s">
        <v>2186</v>
      </c>
      <c r="M3441" t="s">
        <v>5493</v>
      </c>
      <c r="N3441" t="s">
        <v>254</v>
      </c>
      <c r="O3441" t="s">
        <v>568</v>
      </c>
    </row>
    <row r="3442" spans="1:15" x14ac:dyDescent="0.3">
      <c r="A3442" t="s">
        <v>2831</v>
      </c>
      <c r="B3442" t="s">
        <v>2831</v>
      </c>
      <c r="C3442" t="s">
        <v>6038</v>
      </c>
      <c r="D3442" s="47" t="s">
        <v>5500</v>
      </c>
      <c r="E3442" s="47">
        <v>41972.502137731484</v>
      </c>
      <c r="F3442" s="48">
        <v>8.25</v>
      </c>
      <c r="G3442" s="49">
        <v>101955</v>
      </c>
      <c r="H3442" t="s">
        <v>249</v>
      </c>
      <c r="I3442">
        <v>0</v>
      </c>
      <c r="J3442">
        <v>0</v>
      </c>
      <c r="K3442" t="s">
        <v>242</v>
      </c>
      <c r="L3442" t="s">
        <v>2186</v>
      </c>
      <c r="M3442" t="s">
        <v>6039</v>
      </c>
      <c r="N3442" t="s">
        <v>254</v>
      </c>
      <c r="O3442" t="s">
        <v>568</v>
      </c>
    </row>
    <row r="3443" spans="1:15" x14ac:dyDescent="0.3">
      <c r="A3443" t="s">
        <v>2831</v>
      </c>
      <c r="B3443" t="s">
        <v>2831</v>
      </c>
      <c r="C3443" t="s">
        <v>6424</v>
      </c>
      <c r="D3443" s="47" t="s">
        <v>6425</v>
      </c>
      <c r="E3443" s="47">
        <v>41955.695334062497</v>
      </c>
      <c r="F3443" s="48">
        <v>8.25</v>
      </c>
      <c r="G3443" s="49">
        <v>45128</v>
      </c>
      <c r="H3443" t="s">
        <v>238</v>
      </c>
      <c r="I3443">
        <v>0</v>
      </c>
      <c r="J3443">
        <v>0</v>
      </c>
      <c r="K3443" t="s">
        <v>241</v>
      </c>
      <c r="L3443" t="s">
        <v>2186</v>
      </c>
      <c r="M3443" t="s">
        <v>6426</v>
      </c>
      <c r="N3443" t="s">
        <v>254</v>
      </c>
      <c r="O3443" t="s">
        <v>568</v>
      </c>
    </row>
    <row r="3444" spans="1:15" x14ac:dyDescent="0.3">
      <c r="A3444" t="s">
        <v>2831</v>
      </c>
      <c r="B3444" t="s">
        <v>2831</v>
      </c>
      <c r="C3444" t="s">
        <v>6830</v>
      </c>
      <c r="D3444" s="47" t="s">
        <v>5867</v>
      </c>
      <c r="E3444" s="47">
        <v>41953.371685914353</v>
      </c>
      <c r="F3444" s="48">
        <v>8.25</v>
      </c>
      <c r="G3444" s="49">
        <v>114152</v>
      </c>
      <c r="H3444" t="s">
        <v>249</v>
      </c>
      <c r="I3444">
        <v>0</v>
      </c>
      <c r="J3444">
        <v>0</v>
      </c>
      <c r="K3444" t="s">
        <v>246</v>
      </c>
      <c r="L3444" t="s">
        <v>2186</v>
      </c>
      <c r="M3444" t="s">
        <v>6831</v>
      </c>
      <c r="N3444" t="s">
        <v>254</v>
      </c>
      <c r="O3444" t="s">
        <v>568</v>
      </c>
    </row>
    <row r="3445" spans="1:15" x14ac:dyDescent="0.3">
      <c r="A3445" t="s">
        <v>2831</v>
      </c>
      <c r="B3445" t="s">
        <v>2831</v>
      </c>
      <c r="C3445" t="s">
        <v>3327</v>
      </c>
      <c r="D3445" s="47" t="s">
        <v>2994</v>
      </c>
      <c r="E3445" s="47">
        <v>41955.693712349537</v>
      </c>
      <c r="F3445" s="48">
        <v>8.25</v>
      </c>
      <c r="G3445" s="49">
        <v>59381</v>
      </c>
      <c r="H3445" t="s">
        <v>238</v>
      </c>
      <c r="I3445">
        <v>0</v>
      </c>
      <c r="J3445">
        <v>0</v>
      </c>
      <c r="K3445" t="s">
        <v>239</v>
      </c>
      <c r="L3445" t="s">
        <v>2160</v>
      </c>
      <c r="M3445" t="s">
        <v>2941</v>
      </c>
      <c r="N3445" t="s">
        <v>254</v>
      </c>
      <c r="O3445" t="s">
        <v>568</v>
      </c>
    </row>
    <row r="3446" spans="1:15" x14ac:dyDescent="0.3">
      <c r="A3446" t="s">
        <v>2831</v>
      </c>
      <c r="B3446" t="s">
        <v>2831</v>
      </c>
      <c r="C3446" t="s">
        <v>4040</v>
      </c>
      <c r="D3446" s="47" t="s">
        <v>3495</v>
      </c>
      <c r="E3446" s="47">
        <v>41957.716121446756</v>
      </c>
      <c r="F3446" s="48">
        <v>8.25</v>
      </c>
      <c r="G3446" s="49">
        <v>65028</v>
      </c>
      <c r="H3446" t="s">
        <v>238</v>
      </c>
      <c r="I3446">
        <v>0</v>
      </c>
      <c r="J3446">
        <v>0</v>
      </c>
      <c r="K3446" t="s">
        <v>242</v>
      </c>
      <c r="L3446" t="s">
        <v>2186</v>
      </c>
      <c r="M3446" t="s">
        <v>4041</v>
      </c>
      <c r="N3446" t="s">
        <v>254</v>
      </c>
      <c r="O3446" t="s">
        <v>568</v>
      </c>
    </row>
    <row r="3447" spans="1:15" x14ac:dyDescent="0.3">
      <c r="A3447" t="s">
        <v>2831</v>
      </c>
      <c r="B3447" t="s">
        <v>2831</v>
      </c>
      <c r="C3447" t="s">
        <v>4821</v>
      </c>
      <c r="D3447" s="47" t="s">
        <v>2624</v>
      </c>
      <c r="E3447" s="47">
        <v>41963.650881678244</v>
      </c>
      <c r="F3447" s="48">
        <v>8.25</v>
      </c>
      <c r="G3447" s="49">
        <v>89369</v>
      </c>
      <c r="H3447" t="s">
        <v>249</v>
      </c>
      <c r="I3447">
        <v>0</v>
      </c>
      <c r="J3447">
        <v>0</v>
      </c>
      <c r="K3447" t="s">
        <v>242</v>
      </c>
      <c r="L3447" t="s">
        <v>2160</v>
      </c>
      <c r="M3447" t="s">
        <v>4823</v>
      </c>
      <c r="N3447" t="s">
        <v>254</v>
      </c>
      <c r="O3447" t="s">
        <v>568</v>
      </c>
    </row>
    <row r="3448" spans="1:15" x14ac:dyDescent="0.3">
      <c r="A3448" t="s">
        <v>2831</v>
      </c>
      <c r="B3448" t="s">
        <v>2831</v>
      </c>
      <c r="C3448" t="s">
        <v>7858</v>
      </c>
      <c r="D3448" s="47" t="s">
        <v>2617</v>
      </c>
      <c r="E3448" s="47">
        <v>41963.666763576388</v>
      </c>
      <c r="F3448" s="48">
        <v>8.25</v>
      </c>
      <c r="G3448" s="49">
        <v>81719</v>
      </c>
      <c r="H3448" t="s">
        <v>238</v>
      </c>
      <c r="I3448">
        <v>0</v>
      </c>
      <c r="J3448">
        <v>0</v>
      </c>
      <c r="K3448" t="s">
        <v>246</v>
      </c>
      <c r="L3448" t="s">
        <v>2160</v>
      </c>
      <c r="M3448" t="s">
        <v>7859</v>
      </c>
      <c r="N3448" t="s">
        <v>254</v>
      </c>
      <c r="O3448" t="s">
        <v>568</v>
      </c>
    </row>
    <row r="3449" spans="1:15" x14ac:dyDescent="0.3">
      <c r="A3449" t="s">
        <v>2831</v>
      </c>
      <c r="B3449" t="s">
        <v>2831</v>
      </c>
      <c r="C3449" t="s">
        <v>4774</v>
      </c>
      <c r="D3449" s="47" t="s">
        <v>2695</v>
      </c>
      <c r="E3449" s="47">
        <v>41955.704753587961</v>
      </c>
      <c r="F3449" s="48">
        <v>8.25</v>
      </c>
      <c r="G3449" s="49">
        <v>265067</v>
      </c>
      <c r="H3449" t="s">
        <v>249</v>
      </c>
      <c r="I3449">
        <v>0</v>
      </c>
      <c r="J3449">
        <v>0</v>
      </c>
      <c r="K3449" t="s">
        <v>242</v>
      </c>
      <c r="L3449" t="s">
        <v>2160</v>
      </c>
      <c r="M3449" t="s">
        <v>4776</v>
      </c>
      <c r="N3449" t="s">
        <v>254</v>
      </c>
      <c r="O3449" t="s">
        <v>568</v>
      </c>
    </row>
    <row r="3450" spans="1:15" x14ac:dyDescent="0.3">
      <c r="A3450" t="s">
        <v>2831</v>
      </c>
      <c r="B3450" t="s">
        <v>2831</v>
      </c>
      <c r="C3450" t="s">
        <v>8094</v>
      </c>
      <c r="D3450" s="47" t="s">
        <v>2618</v>
      </c>
      <c r="E3450" s="47">
        <v>41969.418529131945</v>
      </c>
      <c r="F3450" s="48">
        <v>8.25</v>
      </c>
      <c r="G3450" s="49">
        <v>60507</v>
      </c>
      <c r="H3450" t="s">
        <v>249</v>
      </c>
      <c r="I3450">
        <v>0</v>
      </c>
      <c r="J3450">
        <v>0</v>
      </c>
      <c r="K3450" t="s">
        <v>242</v>
      </c>
      <c r="L3450" t="s">
        <v>2160</v>
      </c>
      <c r="M3450" t="s">
        <v>8095</v>
      </c>
      <c r="N3450" t="s">
        <v>254</v>
      </c>
      <c r="O3450" t="s">
        <v>568</v>
      </c>
    </row>
    <row r="3451" spans="1:15" x14ac:dyDescent="0.3">
      <c r="A3451" t="s">
        <v>2831</v>
      </c>
      <c r="B3451" t="s">
        <v>2831</v>
      </c>
      <c r="C3451" t="s">
        <v>8122</v>
      </c>
      <c r="D3451" s="47" t="s">
        <v>5516</v>
      </c>
      <c r="E3451" s="47">
        <v>41958.431852349539</v>
      </c>
      <c r="F3451" s="48">
        <v>8.25</v>
      </c>
      <c r="G3451" s="49">
        <v>244177</v>
      </c>
      <c r="H3451" t="s">
        <v>249</v>
      </c>
      <c r="I3451">
        <v>0</v>
      </c>
      <c r="J3451">
        <v>0</v>
      </c>
      <c r="K3451" t="s">
        <v>246</v>
      </c>
      <c r="L3451" t="s">
        <v>2186</v>
      </c>
      <c r="M3451" t="s">
        <v>8123</v>
      </c>
      <c r="N3451" t="s">
        <v>254</v>
      </c>
      <c r="O3451" t="s">
        <v>568</v>
      </c>
    </row>
    <row r="3452" spans="1:15" x14ac:dyDescent="0.3">
      <c r="A3452" t="s">
        <v>2831</v>
      </c>
      <c r="B3452" t="s">
        <v>2831</v>
      </c>
      <c r="C3452" t="s">
        <v>4784</v>
      </c>
      <c r="D3452" s="47" t="s">
        <v>2658</v>
      </c>
      <c r="E3452" s="47">
        <v>41963.685700381946</v>
      </c>
      <c r="F3452" s="48">
        <v>8.25</v>
      </c>
      <c r="G3452" s="49">
        <v>215292</v>
      </c>
      <c r="H3452" t="s">
        <v>238</v>
      </c>
      <c r="I3452">
        <v>0</v>
      </c>
      <c r="J3452">
        <v>0</v>
      </c>
      <c r="K3452" t="s">
        <v>241</v>
      </c>
      <c r="L3452" t="s">
        <v>2160</v>
      </c>
      <c r="M3452" t="s">
        <v>4785</v>
      </c>
      <c r="N3452" t="s">
        <v>254</v>
      </c>
      <c r="O3452" t="s">
        <v>568</v>
      </c>
    </row>
    <row r="3453" spans="1:15" x14ac:dyDescent="0.3">
      <c r="A3453" t="s">
        <v>2831</v>
      </c>
      <c r="B3453" t="s">
        <v>2831</v>
      </c>
      <c r="C3453" t="s">
        <v>4666</v>
      </c>
      <c r="D3453" s="47" t="s">
        <v>4337</v>
      </c>
      <c r="E3453" s="47">
        <v>41957.720159490738</v>
      </c>
      <c r="F3453" s="48">
        <v>8.25</v>
      </c>
      <c r="G3453" s="49">
        <v>170508</v>
      </c>
      <c r="H3453" t="s">
        <v>238</v>
      </c>
      <c r="I3453">
        <v>0</v>
      </c>
      <c r="J3453">
        <v>0</v>
      </c>
      <c r="K3453" t="s">
        <v>246</v>
      </c>
      <c r="L3453" t="s">
        <v>2173</v>
      </c>
      <c r="M3453" t="s">
        <v>4667</v>
      </c>
      <c r="N3453" t="s">
        <v>254</v>
      </c>
      <c r="O3453" t="s">
        <v>568</v>
      </c>
    </row>
    <row r="3454" spans="1:15" x14ac:dyDescent="0.3">
      <c r="A3454" t="s">
        <v>2831</v>
      </c>
      <c r="B3454" t="s">
        <v>2831</v>
      </c>
      <c r="C3454" t="s">
        <v>4613</v>
      </c>
      <c r="D3454" s="47" t="s">
        <v>4343</v>
      </c>
      <c r="E3454" s="47">
        <v>41971.667845567128</v>
      </c>
      <c r="F3454" s="48">
        <v>8.25</v>
      </c>
      <c r="G3454" s="49">
        <v>108811</v>
      </c>
      <c r="H3454" t="s">
        <v>238</v>
      </c>
      <c r="I3454">
        <v>0</v>
      </c>
      <c r="J3454">
        <v>0</v>
      </c>
      <c r="K3454" t="s">
        <v>242</v>
      </c>
      <c r="L3454" t="s">
        <v>2173</v>
      </c>
      <c r="M3454" t="s">
        <v>4614</v>
      </c>
      <c r="N3454" t="s">
        <v>254</v>
      </c>
      <c r="O3454" t="s">
        <v>568</v>
      </c>
    </row>
    <row r="3455" spans="1:15" x14ac:dyDescent="0.3">
      <c r="A3455" t="s">
        <v>2831</v>
      </c>
      <c r="B3455" t="s">
        <v>2831</v>
      </c>
      <c r="C3455" t="s">
        <v>6408</v>
      </c>
      <c r="D3455" s="47" t="s">
        <v>2480</v>
      </c>
      <c r="E3455" s="47">
        <v>41942.809327048613</v>
      </c>
      <c r="F3455" s="48">
        <v>8.3333333333333339</v>
      </c>
      <c r="G3455" s="49">
        <v>140456</v>
      </c>
      <c r="H3455" t="s">
        <v>249</v>
      </c>
      <c r="I3455">
        <v>0</v>
      </c>
      <c r="J3455">
        <v>0</v>
      </c>
      <c r="K3455" t="s">
        <v>236</v>
      </c>
      <c r="L3455" t="s">
        <v>2160</v>
      </c>
      <c r="M3455" t="s">
        <v>6409</v>
      </c>
      <c r="N3455" t="s">
        <v>254</v>
      </c>
      <c r="O3455" t="s">
        <v>568</v>
      </c>
    </row>
    <row r="3456" spans="1:15" x14ac:dyDescent="0.3">
      <c r="A3456" t="s">
        <v>2831</v>
      </c>
      <c r="B3456" t="s">
        <v>2831</v>
      </c>
      <c r="C3456" t="s">
        <v>6856</v>
      </c>
      <c r="D3456" s="47" t="s">
        <v>5731</v>
      </c>
      <c r="E3456" s="47">
        <v>41932.685182372683</v>
      </c>
      <c r="F3456" s="48">
        <v>8.3333333333333339</v>
      </c>
      <c r="G3456" s="49">
        <v>140343</v>
      </c>
      <c r="H3456" t="s">
        <v>238</v>
      </c>
      <c r="I3456">
        <v>0</v>
      </c>
      <c r="J3456">
        <v>0</v>
      </c>
      <c r="K3456" t="s">
        <v>236</v>
      </c>
      <c r="L3456" t="s">
        <v>2186</v>
      </c>
      <c r="M3456" t="s">
        <v>6857</v>
      </c>
      <c r="N3456" t="s">
        <v>254</v>
      </c>
      <c r="O3456" t="s">
        <v>568</v>
      </c>
    </row>
    <row r="3457" spans="1:15" x14ac:dyDescent="0.3">
      <c r="A3457" t="s">
        <v>2831</v>
      </c>
      <c r="B3457" t="s">
        <v>2831</v>
      </c>
      <c r="C3457" t="s">
        <v>5055</v>
      </c>
      <c r="D3457" s="47" t="s">
        <v>2708</v>
      </c>
      <c r="E3457" s="47">
        <v>41934.725842789354</v>
      </c>
      <c r="F3457" s="48">
        <v>8.3333333333333339</v>
      </c>
      <c r="G3457" s="49">
        <v>109939</v>
      </c>
      <c r="H3457" t="s">
        <v>249</v>
      </c>
      <c r="I3457">
        <v>0</v>
      </c>
      <c r="J3457">
        <v>0</v>
      </c>
      <c r="K3457" t="s">
        <v>246</v>
      </c>
      <c r="L3457" t="s">
        <v>2160</v>
      </c>
      <c r="M3457" t="s">
        <v>5056</v>
      </c>
      <c r="N3457" t="s">
        <v>254</v>
      </c>
      <c r="O3457" t="s">
        <v>568</v>
      </c>
    </row>
    <row r="3458" spans="1:15" x14ac:dyDescent="0.3">
      <c r="A3458" t="s">
        <v>2831</v>
      </c>
      <c r="B3458" t="s">
        <v>2831</v>
      </c>
      <c r="C3458" t="s">
        <v>7420</v>
      </c>
      <c r="D3458" s="47" t="s">
        <v>6588</v>
      </c>
      <c r="E3458" s="47">
        <v>41941.498475</v>
      </c>
      <c r="F3458" s="48">
        <v>8.3333333333333339</v>
      </c>
      <c r="G3458" s="49">
        <v>178197</v>
      </c>
      <c r="H3458" t="s">
        <v>238</v>
      </c>
      <c r="I3458">
        <v>0</v>
      </c>
      <c r="J3458">
        <v>0</v>
      </c>
      <c r="K3458" t="s">
        <v>242</v>
      </c>
      <c r="L3458" t="s">
        <v>2186</v>
      </c>
      <c r="M3458" t="s">
        <v>7421</v>
      </c>
      <c r="N3458" t="s">
        <v>254</v>
      </c>
      <c r="O3458" t="s">
        <v>568</v>
      </c>
    </row>
    <row r="3459" spans="1:15" x14ac:dyDescent="0.3">
      <c r="A3459" t="s">
        <v>2831</v>
      </c>
      <c r="B3459" t="s">
        <v>2831</v>
      </c>
      <c r="C3459" t="s">
        <v>4047</v>
      </c>
      <c r="D3459" s="47" t="s">
        <v>3635</v>
      </c>
      <c r="E3459" s="47">
        <v>41923.424769409721</v>
      </c>
      <c r="F3459" s="48">
        <v>8.3333333333333339</v>
      </c>
      <c r="G3459" s="49">
        <v>25157</v>
      </c>
      <c r="H3459" t="s">
        <v>238</v>
      </c>
      <c r="I3459">
        <v>0</v>
      </c>
      <c r="J3459">
        <v>0</v>
      </c>
      <c r="K3459" t="s">
        <v>246</v>
      </c>
      <c r="L3459" t="s">
        <v>2186</v>
      </c>
      <c r="M3459" t="s">
        <v>4048</v>
      </c>
      <c r="N3459" t="s">
        <v>254</v>
      </c>
      <c r="O3459" t="s">
        <v>568</v>
      </c>
    </row>
    <row r="3460" spans="1:15" x14ac:dyDescent="0.3">
      <c r="A3460" t="s">
        <v>2831</v>
      </c>
      <c r="B3460" t="s">
        <v>2831</v>
      </c>
      <c r="C3460" t="s">
        <v>5254</v>
      </c>
      <c r="D3460" s="47" t="s">
        <v>2681</v>
      </c>
      <c r="E3460" s="47">
        <v>41940.759005173612</v>
      </c>
      <c r="F3460" s="48">
        <v>8.3333333333333339</v>
      </c>
      <c r="G3460" s="49">
        <v>121061</v>
      </c>
      <c r="H3460" t="s">
        <v>238</v>
      </c>
      <c r="I3460">
        <v>0</v>
      </c>
      <c r="J3460">
        <v>0</v>
      </c>
      <c r="K3460" t="s">
        <v>242</v>
      </c>
      <c r="L3460" t="s">
        <v>2160</v>
      </c>
      <c r="M3460" t="s">
        <v>5255</v>
      </c>
      <c r="N3460" t="s">
        <v>254</v>
      </c>
      <c r="O3460" t="s">
        <v>568</v>
      </c>
    </row>
    <row r="3461" spans="1:15" x14ac:dyDescent="0.3">
      <c r="A3461" t="s">
        <v>2831</v>
      </c>
      <c r="B3461" t="s">
        <v>2831</v>
      </c>
      <c r="C3461" t="s">
        <v>3406</v>
      </c>
      <c r="D3461" s="47" t="s">
        <v>3369</v>
      </c>
      <c r="E3461" s="47">
        <v>41940.760327858799</v>
      </c>
      <c r="F3461" s="48">
        <v>8.3333333333333339</v>
      </c>
      <c r="G3461" s="49">
        <v>216388</v>
      </c>
      <c r="H3461" t="s">
        <v>238</v>
      </c>
      <c r="I3461">
        <v>0</v>
      </c>
      <c r="J3461">
        <v>0</v>
      </c>
      <c r="K3461" t="s">
        <v>242</v>
      </c>
      <c r="L3461" t="s">
        <v>2186</v>
      </c>
      <c r="M3461" t="s">
        <v>3407</v>
      </c>
      <c r="N3461" t="s">
        <v>254</v>
      </c>
      <c r="O3461" t="s">
        <v>568</v>
      </c>
    </row>
    <row r="3462" spans="1:15" x14ac:dyDescent="0.3">
      <c r="A3462" t="s">
        <v>2831</v>
      </c>
      <c r="B3462" t="s">
        <v>2831</v>
      </c>
      <c r="C3462" t="s">
        <v>9298</v>
      </c>
      <c r="D3462" s="47" t="s">
        <v>5524</v>
      </c>
      <c r="E3462" s="47">
        <v>41943.712770833336</v>
      </c>
      <c r="F3462" s="48">
        <v>8.3333333333333339</v>
      </c>
      <c r="G3462" s="49">
        <v>89492</v>
      </c>
      <c r="H3462" t="s">
        <v>238</v>
      </c>
      <c r="I3462">
        <v>0</v>
      </c>
      <c r="J3462">
        <v>0</v>
      </c>
      <c r="K3462" t="s">
        <v>242</v>
      </c>
      <c r="L3462" t="s">
        <v>2173</v>
      </c>
      <c r="M3462" t="s">
        <v>9299</v>
      </c>
      <c r="N3462" t="s">
        <v>254</v>
      </c>
      <c r="O3462" t="s">
        <v>568</v>
      </c>
    </row>
    <row r="3463" spans="1:15" x14ac:dyDescent="0.3">
      <c r="A3463" t="s">
        <v>2831</v>
      </c>
      <c r="B3463" t="s">
        <v>2831</v>
      </c>
      <c r="C3463" t="s">
        <v>10413</v>
      </c>
      <c r="D3463" s="47" t="s">
        <v>2665</v>
      </c>
      <c r="E3463" s="47">
        <v>41943.707139583334</v>
      </c>
      <c r="F3463" s="48">
        <v>8.3333333333333339</v>
      </c>
      <c r="G3463" s="49">
        <v>165100</v>
      </c>
      <c r="H3463" t="s">
        <v>238</v>
      </c>
      <c r="I3463">
        <v>0</v>
      </c>
      <c r="J3463">
        <v>0</v>
      </c>
      <c r="K3463" t="s">
        <v>242</v>
      </c>
      <c r="L3463" t="s">
        <v>2176</v>
      </c>
      <c r="M3463" t="s">
        <v>10414</v>
      </c>
      <c r="N3463" t="s">
        <v>254</v>
      </c>
      <c r="O3463" t="s">
        <v>568</v>
      </c>
    </row>
    <row r="3464" spans="1:15" x14ac:dyDescent="0.3">
      <c r="A3464" t="s">
        <v>2831</v>
      </c>
      <c r="B3464" t="s">
        <v>2831</v>
      </c>
      <c r="C3464" t="s">
        <v>4195</v>
      </c>
      <c r="D3464" s="47" t="s">
        <v>3635</v>
      </c>
      <c r="E3464" s="47">
        <v>41940.667539930553</v>
      </c>
      <c r="F3464" s="48">
        <v>8.3333333333333339</v>
      </c>
      <c r="G3464" s="49">
        <v>110847</v>
      </c>
      <c r="H3464" t="s">
        <v>249</v>
      </c>
      <c r="I3464">
        <v>0</v>
      </c>
      <c r="J3464">
        <v>0</v>
      </c>
      <c r="K3464" t="s">
        <v>246</v>
      </c>
      <c r="L3464" t="s">
        <v>2186</v>
      </c>
      <c r="M3464" t="s">
        <v>4196</v>
      </c>
      <c r="N3464" t="s">
        <v>254</v>
      </c>
      <c r="O3464" t="s">
        <v>568</v>
      </c>
    </row>
    <row r="3465" spans="1:15" x14ac:dyDescent="0.3">
      <c r="A3465" t="s">
        <v>2831</v>
      </c>
      <c r="B3465" t="s">
        <v>2831</v>
      </c>
      <c r="C3465" t="s">
        <v>5485</v>
      </c>
      <c r="D3465" s="47" t="s">
        <v>5486</v>
      </c>
      <c r="E3465" s="47">
        <v>41901.830859224538</v>
      </c>
      <c r="F3465" s="48">
        <v>8.4166666666666661</v>
      </c>
      <c r="G3465" s="49">
        <v>46802</v>
      </c>
      <c r="H3465" t="s">
        <v>238</v>
      </c>
      <c r="I3465">
        <v>0</v>
      </c>
      <c r="J3465">
        <v>0</v>
      </c>
      <c r="K3465" t="s">
        <v>246</v>
      </c>
      <c r="L3465" t="s">
        <v>2186</v>
      </c>
      <c r="M3465" t="s">
        <v>5487</v>
      </c>
      <c r="N3465" t="s">
        <v>254</v>
      </c>
      <c r="O3465" t="s">
        <v>568</v>
      </c>
    </row>
    <row r="3466" spans="1:15" x14ac:dyDescent="0.3">
      <c r="A3466" t="s">
        <v>2831</v>
      </c>
      <c r="B3466" t="s">
        <v>2831</v>
      </c>
      <c r="C3466" t="s">
        <v>3977</v>
      </c>
      <c r="D3466" s="47" t="s">
        <v>3495</v>
      </c>
      <c r="E3466" s="47">
        <v>41907.668128275465</v>
      </c>
      <c r="F3466" s="48">
        <v>8.4166666666666661</v>
      </c>
      <c r="G3466" s="49">
        <v>229538</v>
      </c>
      <c r="H3466" t="s">
        <v>238</v>
      </c>
      <c r="I3466">
        <v>0</v>
      </c>
      <c r="J3466">
        <v>0</v>
      </c>
      <c r="K3466" t="s">
        <v>236</v>
      </c>
      <c r="L3466" t="s">
        <v>2186</v>
      </c>
      <c r="M3466" t="s">
        <v>3978</v>
      </c>
      <c r="N3466" t="s">
        <v>254</v>
      </c>
      <c r="O3466" t="s">
        <v>568</v>
      </c>
    </row>
    <row r="3467" spans="1:15" x14ac:dyDescent="0.3">
      <c r="A3467" t="s">
        <v>2831</v>
      </c>
      <c r="B3467" t="s">
        <v>2831</v>
      </c>
      <c r="C3467" t="s">
        <v>4161</v>
      </c>
      <c r="D3467" s="47" t="s">
        <v>3356</v>
      </c>
      <c r="E3467" s="47">
        <v>41912.760141284722</v>
      </c>
      <c r="F3467" s="48">
        <v>8.4166666666666661</v>
      </c>
      <c r="G3467" s="49">
        <v>191648</v>
      </c>
      <c r="H3467" t="s">
        <v>238</v>
      </c>
      <c r="I3467">
        <v>0</v>
      </c>
      <c r="J3467">
        <v>0</v>
      </c>
      <c r="K3467" t="s">
        <v>241</v>
      </c>
      <c r="L3467" t="s">
        <v>2186</v>
      </c>
      <c r="M3467" t="s">
        <v>4163</v>
      </c>
      <c r="N3467" t="s">
        <v>254</v>
      </c>
      <c r="O3467" t="s">
        <v>568</v>
      </c>
    </row>
    <row r="3468" spans="1:15" x14ac:dyDescent="0.3">
      <c r="A3468" t="s">
        <v>2831</v>
      </c>
      <c r="B3468" t="s">
        <v>2831</v>
      </c>
      <c r="C3468" t="s">
        <v>6421</v>
      </c>
      <c r="D3468" s="47" t="s">
        <v>5503</v>
      </c>
      <c r="E3468" s="47">
        <v>41883.698699155095</v>
      </c>
      <c r="F3468" s="48">
        <v>8.4166666666666661</v>
      </c>
      <c r="G3468" s="49">
        <v>369568</v>
      </c>
      <c r="H3468" t="s">
        <v>238</v>
      </c>
      <c r="I3468">
        <v>0</v>
      </c>
      <c r="J3468">
        <v>0</v>
      </c>
      <c r="K3468" t="s">
        <v>239</v>
      </c>
      <c r="L3468" t="s">
        <v>2186</v>
      </c>
      <c r="M3468" t="s">
        <v>6422</v>
      </c>
      <c r="N3468" t="s">
        <v>254</v>
      </c>
      <c r="O3468" t="s">
        <v>568</v>
      </c>
    </row>
    <row r="3469" spans="1:15" x14ac:dyDescent="0.3">
      <c r="A3469" t="s">
        <v>2831</v>
      </c>
      <c r="B3469" t="s">
        <v>2831</v>
      </c>
      <c r="C3469" t="s">
        <v>3388</v>
      </c>
      <c r="D3469" s="47" t="s">
        <v>3389</v>
      </c>
      <c r="E3469" s="47">
        <v>41912.701135266201</v>
      </c>
      <c r="F3469" s="48">
        <v>8.4166666666666661</v>
      </c>
      <c r="G3469" s="49">
        <v>73452</v>
      </c>
      <c r="H3469" t="s">
        <v>238</v>
      </c>
      <c r="I3469">
        <v>0</v>
      </c>
      <c r="J3469">
        <v>0</v>
      </c>
      <c r="K3469" t="s">
        <v>241</v>
      </c>
      <c r="L3469" t="s">
        <v>2186</v>
      </c>
      <c r="M3469" t="s">
        <v>3390</v>
      </c>
      <c r="N3469" t="s">
        <v>254</v>
      </c>
      <c r="O3469" t="s">
        <v>568</v>
      </c>
    </row>
    <row r="3470" spans="1:15" x14ac:dyDescent="0.3">
      <c r="A3470" t="s">
        <v>2831</v>
      </c>
      <c r="B3470" t="s">
        <v>2831</v>
      </c>
      <c r="C3470" t="s">
        <v>6850</v>
      </c>
      <c r="D3470" s="47" t="s">
        <v>2647</v>
      </c>
      <c r="E3470" s="47">
        <v>41888.478500196761</v>
      </c>
      <c r="F3470" s="48">
        <v>8.4166666666666661</v>
      </c>
      <c r="G3470" s="49">
        <v>105760</v>
      </c>
      <c r="H3470" t="s">
        <v>249</v>
      </c>
      <c r="I3470">
        <v>0</v>
      </c>
      <c r="J3470">
        <v>0</v>
      </c>
      <c r="K3470" t="s">
        <v>246</v>
      </c>
      <c r="L3470" t="s">
        <v>2160</v>
      </c>
      <c r="M3470" t="s">
        <v>6851</v>
      </c>
      <c r="N3470" t="s">
        <v>254</v>
      </c>
      <c r="O3470" t="s">
        <v>568</v>
      </c>
    </row>
    <row r="3471" spans="1:15" x14ac:dyDescent="0.3">
      <c r="A3471" t="s">
        <v>2831</v>
      </c>
      <c r="B3471" t="s">
        <v>2831</v>
      </c>
      <c r="C3471" t="s">
        <v>7138</v>
      </c>
      <c r="D3471" s="47" t="s">
        <v>5516</v>
      </c>
      <c r="E3471" s="47">
        <v>41912.302105902774</v>
      </c>
      <c r="F3471" s="48">
        <v>8.4166666666666661</v>
      </c>
      <c r="G3471" s="49">
        <v>94812</v>
      </c>
      <c r="H3471" t="s">
        <v>249</v>
      </c>
      <c r="I3471">
        <v>0</v>
      </c>
      <c r="J3471">
        <v>0</v>
      </c>
      <c r="K3471" t="s">
        <v>236</v>
      </c>
      <c r="L3471" t="s">
        <v>2186</v>
      </c>
      <c r="M3471" t="s">
        <v>7139</v>
      </c>
      <c r="N3471" t="s">
        <v>254</v>
      </c>
      <c r="O3471" t="s">
        <v>568</v>
      </c>
    </row>
    <row r="3472" spans="1:15" x14ac:dyDescent="0.3">
      <c r="A3472" t="s">
        <v>2831</v>
      </c>
      <c r="B3472" t="s">
        <v>2831</v>
      </c>
      <c r="C3472" t="s">
        <v>7502</v>
      </c>
      <c r="D3472" s="47" t="s">
        <v>5587</v>
      </c>
      <c r="E3472" s="47">
        <v>41907.614566550925</v>
      </c>
      <c r="F3472" s="48">
        <v>8.4166666666666661</v>
      </c>
      <c r="G3472" s="49">
        <v>172301</v>
      </c>
      <c r="H3472" t="s">
        <v>238</v>
      </c>
      <c r="I3472">
        <v>0</v>
      </c>
      <c r="J3472">
        <v>0</v>
      </c>
      <c r="K3472" t="s">
        <v>241</v>
      </c>
      <c r="L3472" t="s">
        <v>2186</v>
      </c>
      <c r="M3472" t="s">
        <v>7503</v>
      </c>
      <c r="N3472" t="s">
        <v>254</v>
      </c>
      <c r="O3472" t="s">
        <v>568</v>
      </c>
    </row>
    <row r="3473" spans="1:15" x14ac:dyDescent="0.3">
      <c r="A3473" t="s">
        <v>2831</v>
      </c>
      <c r="B3473" t="s">
        <v>2831</v>
      </c>
      <c r="C3473" t="s">
        <v>4876</v>
      </c>
      <c r="D3473" s="47" t="s">
        <v>2632</v>
      </c>
      <c r="E3473" s="47">
        <v>41911.635000497685</v>
      </c>
      <c r="F3473" s="48">
        <v>8.4166666666666661</v>
      </c>
      <c r="G3473" s="49">
        <v>57355</v>
      </c>
      <c r="H3473" t="s">
        <v>249</v>
      </c>
      <c r="I3473">
        <v>0</v>
      </c>
      <c r="J3473">
        <v>0</v>
      </c>
      <c r="K3473" t="s">
        <v>246</v>
      </c>
      <c r="L3473" t="s">
        <v>2160</v>
      </c>
      <c r="M3473" t="s">
        <v>4877</v>
      </c>
      <c r="N3473" t="s">
        <v>254</v>
      </c>
      <c r="O3473" t="s">
        <v>568</v>
      </c>
    </row>
    <row r="3474" spans="1:15" x14ac:dyDescent="0.3">
      <c r="A3474" t="s">
        <v>2831</v>
      </c>
      <c r="B3474" t="s">
        <v>2831</v>
      </c>
      <c r="C3474" t="s">
        <v>4713</v>
      </c>
      <c r="D3474" s="47" t="s">
        <v>4390</v>
      </c>
      <c r="E3474" s="47">
        <v>41895.624175150464</v>
      </c>
      <c r="F3474" s="48">
        <v>8.4166666666666661</v>
      </c>
      <c r="G3474" s="49">
        <v>153196</v>
      </c>
      <c r="H3474" t="s">
        <v>249</v>
      </c>
      <c r="I3474">
        <v>0</v>
      </c>
      <c r="J3474">
        <v>0</v>
      </c>
      <c r="K3474" t="s">
        <v>242</v>
      </c>
      <c r="L3474" t="s">
        <v>2160</v>
      </c>
      <c r="M3474" t="s">
        <v>2925</v>
      </c>
      <c r="N3474" t="s">
        <v>254</v>
      </c>
      <c r="O3474" t="s">
        <v>568</v>
      </c>
    </row>
    <row r="3475" spans="1:15" x14ac:dyDescent="0.3">
      <c r="A3475" t="s">
        <v>2831</v>
      </c>
      <c r="B3475" t="s">
        <v>2831</v>
      </c>
      <c r="C3475" t="s">
        <v>8600</v>
      </c>
      <c r="D3475" s="47" t="s">
        <v>2613</v>
      </c>
      <c r="E3475" s="47">
        <v>41884.852510150464</v>
      </c>
      <c r="F3475" s="48">
        <v>8.4166666666666661</v>
      </c>
      <c r="G3475" s="49">
        <v>33114</v>
      </c>
      <c r="H3475" t="s">
        <v>238</v>
      </c>
      <c r="I3475">
        <v>0</v>
      </c>
      <c r="J3475">
        <v>0</v>
      </c>
      <c r="K3475" t="s">
        <v>242</v>
      </c>
      <c r="L3475" t="s">
        <v>2160</v>
      </c>
      <c r="M3475" t="s">
        <v>8601</v>
      </c>
      <c r="N3475" t="s">
        <v>254</v>
      </c>
      <c r="O3475" t="s">
        <v>568</v>
      </c>
    </row>
    <row r="3476" spans="1:15" x14ac:dyDescent="0.3">
      <c r="A3476" t="s">
        <v>2831</v>
      </c>
      <c r="B3476" t="s">
        <v>2831</v>
      </c>
      <c r="C3476" t="s">
        <v>4686</v>
      </c>
      <c r="D3476" s="47" t="s">
        <v>4444</v>
      </c>
      <c r="E3476" s="47">
        <v>41912.83576396991</v>
      </c>
      <c r="F3476" s="48">
        <v>8.4166666666666661</v>
      </c>
      <c r="G3476" s="49">
        <v>146253</v>
      </c>
      <c r="H3476" t="s">
        <v>249</v>
      </c>
      <c r="I3476">
        <v>0</v>
      </c>
      <c r="J3476">
        <v>0</v>
      </c>
      <c r="K3476" t="s">
        <v>236</v>
      </c>
      <c r="L3476" t="s">
        <v>2173</v>
      </c>
      <c r="M3476" t="s">
        <v>4403</v>
      </c>
      <c r="N3476" t="s">
        <v>254</v>
      </c>
      <c r="O3476" t="s">
        <v>568</v>
      </c>
    </row>
    <row r="3477" spans="1:15" x14ac:dyDescent="0.3">
      <c r="A3477" t="s">
        <v>2831</v>
      </c>
      <c r="B3477" t="s">
        <v>2831</v>
      </c>
      <c r="C3477" t="s">
        <v>9464</v>
      </c>
      <c r="D3477" s="47" t="s">
        <v>2692</v>
      </c>
      <c r="E3477" s="47">
        <v>41905.291009687498</v>
      </c>
      <c r="F3477" s="48">
        <v>8.4166666666666661</v>
      </c>
      <c r="G3477" s="49">
        <v>75853</v>
      </c>
      <c r="H3477" t="s">
        <v>249</v>
      </c>
      <c r="I3477">
        <v>0</v>
      </c>
      <c r="J3477">
        <v>0</v>
      </c>
      <c r="K3477" t="s">
        <v>236</v>
      </c>
      <c r="L3477" t="s">
        <v>2160</v>
      </c>
      <c r="M3477" t="s">
        <v>9465</v>
      </c>
      <c r="N3477" t="s">
        <v>254</v>
      </c>
      <c r="O3477" t="s">
        <v>568</v>
      </c>
    </row>
    <row r="3478" spans="1:15" x14ac:dyDescent="0.3">
      <c r="A3478" t="s">
        <v>2831</v>
      </c>
      <c r="B3478" t="s">
        <v>2831</v>
      </c>
      <c r="C3478" t="s">
        <v>10153</v>
      </c>
      <c r="D3478" s="47" t="s">
        <v>6472</v>
      </c>
      <c r="E3478" s="47">
        <v>41899.710191203703</v>
      </c>
      <c r="F3478" s="48">
        <v>8.4166666666666661</v>
      </c>
      <c r="G3478" s="49">
        <v>54500</v>
      </c>
      <c r="H3478" t="s">
        <v>238</v>
      </c>
      <c r="I3478">
        <v>0</v>
      </c>
      <c r="J3478">
        <v>0</v>
      </c>
      <c r="K3478" t="s">
        <v>246</v>
      </c>
      <c r="L3478" t="s">
        <v>2186</v>
      </c>
      <c r="M3478" t="s">
        <v>10154</v>
      </c>
      <c r="N3478" t="s">
        <v>254</v>
      </c>
      <c r="O3478" t="s">
        <v>568</v>
      </c>
    </row>
    <row r="3479" spans="1:15" x14ac:dyDescent="0.3">
      <c r="A3479" t="s">
        <v>2831</v>
      </c>
      <c r="B3479" t="s">
        <v>2831</v>
      </c>
      <c r="C3479" t="s">
        <v>10272</v>
      </c>
      <c r="D3479" s="47" t="s">
        <v>5481</v>
      </c>
      <c r="E3479" s="47">
        <v>41907.684773032408</v>
      </c>
      <c r="F3479" s="48">
        <v>8.4166666666666661</v>
      </c>
      <c r="G3479" s="49">
        <v>36516</v>
      </c>
      <c r="H3479" t="s">
        <v>238</v>
      </c>
      <c r="I3479">
        <v>0</v>
      </c>
      <c r="J3479">
        <v>0</v>
      </c>
      <c r="K3479" t="s">
        <v>246</v>
      </c>
      <c r="L3479" t="s">
        <v>2186</v>
      </c>
      <c r="M3479" t="s">
        <v>10273</v>
      </c>
      <c r="N3479" t="s">
        <v>254</v>
      </c>
      <c r="O3479" t="s">
        <v>568</v>
      </c>
    </row>
    <row r="3480" spans="1:15" x14ac:dyDescent="0.3">
      <c r="A3480" t="s">
        <v>2831</v>
      </c>
      <c r="B3480" t="s">
        <v>2831</v>
      </c>
      <c r="C3480" t="s">
        <v>4372</v>
      </c>
      <c r="D3480" s="47" t="s">
        <v>4356</v>
      </c>
      <c r="E3480" s="47">
        <v>41904.724892627317</v>
      </c>
      <c r="F3480" s="48">
        <v>8.4166666666666661</v>
      </c>
      <c r="G3480" s="49">
        <v>101290</v>
      </c>
      <c r="H3480" t="s">
        <v>249</v>
      </c>
      <c r="I3480">
        <v>0</v>
      </c>
      <c r="J3480">
        <v>0</v>
      </c>
      <c r="K3480" t="s">
        <v>242</v>
      </c>
      <c r="L3480" t="s">
        <v>2160</v>
      </c>
      <c r="M3480" t="s">
        <v>4373</v>
      </c>
      <c r="N3480" t="s">
        <v>254</v>
      </c>
      <c r="O3480" t="s">
        <v>568</v>
      </c>
    </row>
    <row r="3481" spans="1:15" x14ac:dyDescent="0.3">
      <c r="A3481" t="s">
        <v>2831</v>
      </c>
      <c r="B3481" t="s">
        <v>2831</v>
      </c>
      <c r="C3481" t="s">
        <v>3124</v>
      </c>
      <c r="D3481" s="47" t="s">
        <v>2977</v>
      </c>
      <c r="E3481" s="47">
        <v>41907.708629131943</v>
      </c>
      <c r="F3481" s="48">
        <v>8.4166666666666661</v>
      </c>
      <c r="G3481" s="49">
        <v>246256</v>
      </c>
      <c r="H3481" t="s">
        <v>238</v>
      </c>
      <c r="I3481">
        <v>0</v>
      </c>
      <c r="J3481">
        <v>0</v>
      </c>
      <c r="K3481" t="s">
        <v>241</v>
      </c>
      <c r="L3481" t="s">
        <v>2160</v>
      </c>
      <c r="M3481" t="s">
        <v>2925</v>
      </c>
      <c r="N3481" t="s">
        <v>254</v>
      </c>
      <c r="O3481" t="s">
        <v>568</v>
      </c>
    </row>
    <row r="3482" spans="1:15" x14ac:dyDescent="0.3">
      <c r="A3482" t="s">
        <v>2831</v>
      </c>
      <c r="B3482" t="s">
        <v>2831</v>
      </c>
      <c r="C3482" t="s">
        <v>10523</v>
      </c>
      <c r="D3482" s="47" t="s">
        <v>2653</v>
      </c>
      <c r="E3482" s="47">
        <v>41911.695954247683</v>
      </c>
      <c r="F3482" s="48">
        <v>8.4166666666666661</v>
      </c>
      <c r="G3482" s="49">
        <v>137042</v>
      </c>
      <c r="H3482" t="s">
        <v>249</v>
      </c>
      <c r="I3482">
        <v>0</v>
      </c>
      <c r="J3482">
        <v>0</v>
      </c>
      <c r="K3482" t="s">
        <v>241</v>
      </c>
      <c r="L3482" t="s">
        <v>2160</v>
      </c>
      <c r="M3482" t="s">
        <v>10524</v>
      </c>
      <c r="N3482" t="s">
        <v>254</v>
      </c>
      <c r="O3482" t="s">
        <v>568</v>
      </c>
    </row>
    <row r="3483" spans="1:15" x14ac:dyDescent="0.3">
      <c r="A3483" t="s">
        <v>2831</v>
      </c>
      <c r="B3483" t="s">
        <v>2831</v>
      </c>
      <c r="C3483" t="s">
        <v>8436</v>
      </c>
      <c r="D3483" s="47" t="s">
        <v>5945</v>
      </c>
      <c r="E3483" s="47">
        <v>41879.68874730324</v>
      </c>
      <c r="F3483" s="48">
        <v>8.5</v>
      </c>
      <c r="G3483" s="49">
        <v>104200</v>
      </c>
      <c r="H3483" t="s">
        <v>238</v>
      </c>
      <c r="I3483">
        <v>0</v>
      </c>
      <c r="J3483">
        <v>0</v>
      </c>
      <c r="K3483" t="s">
        <v>241</v>
      </c>
      <c r="L3483" t="s">
        <v>2186</v>
      </c>
      <c r="M3483" t="s">
        <v>8437</v>
      </c>
      <c r="N3483" t="s">
        <v>254</v>
      </c>
      <c r="O3483" t="s">
        <v>568</v>
      </c>
    </row>
    <row r="3484" spans="1:15" x14ac:dyDescent="0.3">
      <c r="A3484" t="s">
        <v>2831</v>
      </c>
      <c r="B3484" t="s">
        <v>2831</v>
      </c>
      <c r="C3484" t="s">
        <v>3278</v>
      </c>
      <c r="D3484" s="47" t="s">
        <v>2935</v>
      </c>
      <c r="E3484" s="47">
        <v>41866.347601655092</v>
      </c>
      <c r="F3484" s="48">
        <v>8.5</v>
      </c>
      <c r="G3484" s="49">
        <v>42522</v>
      </c>
      <c r="H3484" t="s">
        <v>238</v>
      </c>
      <c r="I3484">
        <v>0</v>
      </c>
      <c r="J3484">
        <v>0</v>
      </c>
      <c r="K3484" t="s">
        <v>242</v>
      </c>
      <c r="L3484" t="s">
        <v>2176</v>
      </c>
      <c r="M3484" t="s">
        <v>3280</v>
      </c>
      <c r="N3484" t="s">
        <v>254</v>
      </c>
      <c r="O3484" t="s">
        <v>568</v>
      </c>
    </row>
    <row r="3485" spans="1:15" x14ac:dyDescent="0.3">
      <c r="A3485" t="s">
        <v>2831</v>
      </c>
      <c r="B3485" t="s">
        <v>2831</v>
      </c>
      <c r="C3485" t="s">
        <v>9651</v>
      </c>
      <c r="D3485" s="47" t="s">
        <v>5455</v>
      </c>
      <c r="E3485" s="47">
        <v>41877.708986493053</v>
      </c>
      <c r="F3485" s="48">
        <v>8.5</v>
      </c>
      <c r="G3485" s="49">
        <v>249451</v>
      </c>
      <c r="H3485" t="s">
        <v>238</v>
      </c>
      <c r="I3485">
        <v>0</v>
      </c>
      <c r="J3485">
        <v>0</v>
      </c>
      <c r="K3485" t="s">
        <v>236</v>
      </c>
      <c r="L3485" t="s">
        <v>2186</v>
      </c>
      <c r="M3485" t="s">
        <v>9652</v>
      </c>
      <c r="N3485" t="s">
        <v>254</v>
      </c>
      <c r="O3485" t="s">
        <v>568</v>
      </c>
    </row>
    <row r="3486" spans="1:15" x14ac:dyDescent="0.3">
      <c r="A3486" t="s">
        <v>2831</v>
      </c>
      <c r="B3486" t="s">
        <v>2831</v>
      </c>
      <c r="C3486" t="s">
        <v>10559</v>
      </c>
      <c r="D3486" s="47" t="s">
        <v>5870</v>
      </c>
      <c r="E3486" s="47">
        <v>41860.416521446758</v>
      </c>
      <c r="F3486" s="48">
        <v>8.5</v>
      </c>
      <c r="G3486" s="49">
        <v>144000</v>
      </c>
      <c r="H3486" t="s">
        <v>238</v>
      </c>
      <c r="I3486">
        <v>0</v>
      </c>
      <c r="J3486">
        <v>0</v>
      </c>
      <c r="K3486" t="s">
        <v>239</v>
      </c>
      <c r="L3486" t="s">
        <v>2186</v>
      </c>
      <c r="M3486" t="s">
        <v>10560</v>
      </c>
      <c r="N3486" t="s">
        <v>254</v>
      </c>
      <c r="O3486" t="s">
        <v>568</v>
      </c>
    </row>
    <row r="3487" spans="1:15" x14ac:dyDescent="0.3">
      <c r="A3487" t="s">
        <v>2831</v>
      </c>
      <c r="B3487" t="s">
        <v>2831</v>
      </c>
      <c r="C3487" t="s">
        <v>6137</v>
      </c>
      <c r="D3487" s="47" t="s">
        <v>5664</v>
      </c>
      <c r="E3487" s="47">
        <v>41850.825999537039</v>
      </c>
      <c r="F3487" s="48">
        <v>8.5833333333333339</v>
      </c>
      <c r="G3487" s="49">
        <v>37734</v>
      </c>
      <c r="H3487" t="s">
        <v>249</v>
      </c>
      <c r="I3487">
        <v>0</v>
      </c>
      <c r="J3487">
        <v>0</v>
      </c>
      <c r="K3487" t="s">
        <v>246</v>
      </c>
      <c r="L3487" t="s">
        <v>2186</v>
      </c>
      <c r="M3487" t="s">
        <v>6138</v>
      </c>
      <c r="N3487" t="s">
        <v>254</v>
      </c>
      <c r="O3487" t="s">
        <v>568</v>
      </c>
    </row>
    <row r="3488" spans="1:15" x14ac:dyDescent="0.3">
      <c r="A3488" t="s">
        <v>2831</v>
      </c>
      <c r="B3488" t="s">
        <v>2831</v>
      </c>
      <c r="C3488" t="s">
        <v>3504</v>
      </c>
      <c r="D3488" s="47" t="s">
        <v>3375</v>
      </c>
      <c r="E3488" s="47">
        <v>41845.729425891201</v>
      </c>
      <c r="F3488" s="48">
        <v>8.5833333333333339</v>
      </c>
      <c r="G3488" s="49">
        <v>182810</v>
      </c>
      <c r="H3488" t="s">
        <v>249</v>
      </c>
      <c r="I3488">
        <v>0</v>
      </c>
      <c r="J3488">
        <v>0</v>
      </c>
      <c r="K3488" t="s">
        <v>241</v>
      </c>
      <c r="L3488" t="s">
        <v>2160</v>
      </c>
      <c r="M3488" t="s">
        <v>3505</v>
      </c>
      <c r="N3488" t="s">
        <v>254</v>
      </c>
      <c r="O3488" t="s">
        <v>568</v>
      </c>
    </row>
    <row r="3489" spans="1:15" x14ac:dyDescent="0.3">
      <c r="A3489" t="s">
        <v>2831</v>
      </c>
      <c r="B3489" t="s">
        <v>2831</v>
      </c>
      <c r="C3489" t="s">
        <v>6562</v>
      </c>
      <c r="D3489" s="47" t="s">
        <v>5519</v>
      </c>
      <c r="E3489" s="47">
        <v>41851.806295868053</v>
      </c>
      <c r="F3489" s="48">
        <v>8.5833333333333339</v>
      </c>
      <c r="G3489" s="49">
        <v>93471</v>
      </c>
      <c r="H3489" t="s">
        <v>238</v>
      </c>
      <c r="I3489">
        <v>0</v>
      </c>
      <c r="J3489">
        <v>0</v>
      </c>
      <c r="K3489" t="s">
        <v>241</v>
      </c>
      <c r="L3489" t="s">
        <v>2186</v>
      </c>
      <c r="M3489" t="s">
        <v>6563</v>
      </c>
      <c r="N3489" t="s">
        <v>254</v>
      </c>
      <c r="O3489" t="s">
        <v>568</v>
      </c>
    </row>
    <row r="3490" spans="1:15" x14ac:dyDescent="0.3">
      <c r="A3490" t="s">
        <v>2831</v>
      </c>
      <c r="B3490" t="s">
        <v>2831</v>
      </c>
      <c r="C3490" t="s">
        <v>5286</v>
      </c>
      <c r="D3490" s="47" t="s">
        <v>2686</v>
      </c>
      <c r="E3490" s="47">
        <v>41849.706992326392</v>
      </c>
      <c r="F3490" s="48">
        <v>8.5833333333333339</v>
      </c>
      <c r="G3490" s="49">
        <v>156888</v>
      </c>
      <c r="H3490" t="s">
        <v>238</v>
      </c>
      <c r="I3490">
        <v>0</v>
      </c>
      <c r="J3490">
        <v>0</v>
      </c>
      <c r="K3490" t="s">
        <v>242</v>
      </c>
      <c r="L3490" t="s">
        <v>2160</v>
      </c>
      <c r="M3490" t="s">
        <v>5288</v>
      </c>
      <c r="N3490" t="s">
        <v>254</v>
      </c>
      <c r="O3490" t="s">
        <v>568</v>
      </c>
    </row>
    <row r="3491" spans="1:15" x14ac:dyDescent="0.3">
      <c r="A3491" t="s">
        <v>2831</v>
      </c>
      <c r="B3491" t="s">
        <v>2831</v>
      </c>
      <c r="C3491" t="s">
        <v>7119</v>
      </c>
      <c r="D3491" s="47" t="s">
        <v>5832</v>
      </c>
      <c r="E3491" s="47">
        <v>41842.610284918985</v>
      </c>
      <c r="F3491" s="48">
        <v>8.5833333333333339</v>
      </c>
      <c r="G3491" s="49">
        <v>145712</v>
      </c>
      <c r="H3491" t="s">
        <v>238</v>
      </c>
      <c r="I3491">
        <v>0</v>
      </c>
      <c r="J3491">
        <v>0</v>
      </c>
      <c r="K3491" t="s">
        <v>242</v>
      </c>
      <c r="L3491" t="s">
        <v>2186</v>
      </c>
      <c r="M3491" t="s">
        <v>7120</v>
      </c>
      <c r="N3491" t="s">
        <v>254</v>
      </c>
      <c r="O3491" t="s">
        <v>568</v>
      </c>
    </row>
    <row r="3492" spans="1:15" x14ac:dyDescent="0.3">
      <c r="A3492" t="s">
        <v>2831</v>
      </c>
      <c r="B3492" t="s">
        <v>2831</v>
      </c>
      <c r="C3492" t="s">
        <v>3425</v>
      </c>
      <c r="D3492" s="47" t="s">
        <v>3401</v>
      </c>
      <c r="E3492" s="47">
        <v>41825.490960532406</v>
      </c>
      <c r="F3492" s="48">
        <v>8.5833333333333339</v>
      </c>
      <c r="G3492" s="49">
        <v>99612</v>
      </c>
      <c r="H3492" t="s">
        <v>249</v>
      </c>
      <c r="I3492">
        <v>0</v>
      </c>
      <c r="J3492">
        <v>0</v>
      </c>
      <c r="K3492" t="s">
        <v>236</v>
      </c>
      <c r="L3492" t="s">
        <v>2186</v>
      </c>
      <c r="M3492" t="s">
        <v>3426</v>
      </c>
      <c r="N3492" t="s">
        <v>254</v>
      </c>
      <c r="O3492" t="s">
        <v>568</v>
      </c>
    </row>
    <row r="3493" spans="1:15" x14ac:dyDescent="0.3">
      <c r="A3493" t="s">
        <v>2831</v>
      </c>
      <c r="B3493" t="s">
        <v>2831</v>
      </c>
      <c r="C3493" t="s">
        <v>5152</v>
      </c>
      <c r="D3493" s="47" t="s">
        <v>2615</v>
      </c>
      <c r="E3493" s="47">
        <v>41851.683108449077</v>
      </c>
      <c r="F3493" s="48">
        <v>8.5833333333333339</v>
      </c>
      <c r="G3493" s="49">
        <v>129462</v>
      </c>
      <c r="H3493" t="s">
        <v>249</v>
      </c>
      <c r="I3493">
        <v>0</v>
      </c>
      <c r="J3493">
        <v>0</v>
      </c>
      <c r="K3493" t="s">
        <v>241</v>
      </c>
      <c r="L3493" t="s">
        <v>2160</v>
      </c>
      <c r="M3493" t="s">
        <v>5153</v>
      </c>
      <c r="N3493" t="s">
        <v>254</v>
      </c>
      <c r="O3493" t="s">
        <v>568</v>
      </c>
    </row>
    <row r="3494" spans="1:15" x14ac:dyDescent="0.3">
      <c r="A3494" t="s">
        <v>2831</v>
      </c>
      <c r="B3494" t="s">
        <v>2831</v>
      </c>
      <c r="C3494" t="s">
        <v>7818</v>
      </c>
      <c r="D3494" s="47" t="s">
        <v>2617</v>
      </c>
      <c r="E3494" s="47">
        <v>41829.792780173608</v>
      </c>
      <c r="F3494" s="48">
        <v>8.5833333333333339</v>
      </c>
      <c r="G3494" s="49">
        <v>192397</v>
      </c>
      <c r="H3494" t="s">
        <v>238</v>
      </c>
      <c r="I3494">
        <v>0</v>
      </c>
      <c r="J3494">
        <v>0</v>
      </c>
      <c r="K3494" t="s">
        <v>242</v>
      </c>
      <c r="L3494" t="s">
        <v>2176</v>
      </c>
      <c r="M3494" t="s">
        <v>7819</v>
      </c>
      <c r="N3494" t="s">
        <v>254</v>
      </c>
      <c r="O3494" t="s">
        <v>568</v>
      </c>
    </row>
    <row r="3495" spans="1:15" x14ac:dyDescent="0.3">
      <c r="A3495" t="s">
        <v>2831</v>
      </c>
      <c r="B3495" t="s">
        <v>2831</v>
      </c>
      <c r="C3495" t="s">
        <v>4486</v>
      </c>
      <c r="D3495" s="47" t="s">
        <v>4347</v>
      </c>
      <c r="E3495" s="47">
        <v>41850.718263113427</v>
      </c>
      <c r="F3495" s="48">
        <v>8.5833333333333339</v>
      </c>
      <c r="G3495" s="49">
        <v>140178</v>
      </c>
      <c r="H3495" t="s">
        <v>238</v>
      </c>
      <c r="I3495">
        <v>0</v>
      </c>
      <c r="J3495">
        <v>0</v>
      </c>
      <c r="K3495" t="s">
        <v>236</v>
      </c>
      <c r="L3495" t="s">
        <v>2160</v>
      </c>
      <c r="M3495" t="s">
        <v>4406</v>
      </c>
      <c r="N3495" t="s">
        <v>254</v>
      </c>
      <c r="O3495" t="s">
        <v>568</v>
      </c>
    </row>
    <row r="3496" spans="1:15" x14ac:dyDescent="0.3">
      <c r="A3496" t="s">
        <v>2831</v>
      </c>
      <c r="B3496" t="s">
        <v>2831</v>
      </c>
      <c r="C3496" t="s">
        <v>8667</v>
      </c>
      <c r="D3496" s="47" t="s">
        <v>5458</v>
      </c>
      <c r="E3496" s="47">
        <v>41842.610398645833</v>
      </c>
      <c r="F3496" s="48">
        <v>8.5833333333333339</v>
      </c>
      <c r="G3496" s="49">
        <v>240405</v>
      </c>
      <c r="H3496" t="s">
        <v>238</v>
      </c>
      <c r="I3496">
        <v>0</v>
      </c>
      <c r="J3496">
        <v>0</v>
      </c>
      <c r="K3496" t="s">
        <v>236</v>
      </c>
      <c r="L3496" t="s">
        <v>2186</v>
      </c>
      <c r="M3496" t="s">
        <v>8668</v>
      </c>
      <c r="N3496" t="s">
        <v>254</v>
      </c>
      <c r="O3496" t="s">
        <v>568</v>
      </c>
    </row>
    <row r="3497" spans="1:15" x14ac:dyDescent="0.3">
      <c r="A3497" t="s">
        <v>2831</v>
      </c>
      <c r="B3497" t="s">
        <v>2831</v>
      </c>
      <c r="C3497" t="s">
        <v>9022</v>
      </c>
      <c r="D3497" s="47" t="s">
        <v>5686</v>
      </c>
      <c r="E3497" s="47">
        <v>41841.386285995373</v>
      </c>
      <c r="F3497" s="48">
        <v>8.5833333333333339</v>
      </c>
      <c r="G3497" s="49">
        <v>209841</v>
      </c>
      <c r="H3497" t="s">
        <v>238</v>
      </c>
      <c r="I3497">
        <v>0</v>
      </c>
      <c r="J3497">
        <v>0</v>
      </c>
      <c r="K3497" t="s">
        <v>242</v>
      </c>
      <c r="L3497" t="s">
        <v>2186</v>
      </c>
      <c r="M3497" t="s">
        <v>9023</v>
      </c>
      <c r="N3497" t="s">
        <v>254</v>
      </c>
      <c r="O3497" t="s">
        <v>568</v>
      </c>
    </row>
    <row r="3498" spans="1:15" x14ac:dyDescent="0.3">
      <c r="A3498" t="s">
        <v>2831</v>
      </c>
      <c r="B3498" t="s">
        <v>2831</v>
      </c>
      <c r="C3498" t="s">
        <v>10113</v>
      </c>
      <c r="D3498" s="47" t="s">
        <v>2650</v>
      </c>
      <c r="E3498" s="47">
        <v>41832.422522106484</v>
      </c>
      <c r="F3498" s="48">
        <v>8.5833333333333339</v>
      </c>
      <c r="G3498" s="49">
        <v>143006</v>
      </c>
      <c r="H3498" t="s">
        <v>249</v>
      </c>
      <c r="I3498">
        <v>0</v>
      </c>
      <c r="J3498">
        <v>0</v>
      </c>
      <c r="K3498" t="s">
        <v>242</v>
      </c>
      <c r="L3498" t="s">
        <v>1535</v>
      </c>
      <c r="M3498" t="s">
        <v>1535</v>
      </c>
      <c r="N3498" t="s">
        <v>254</v>
      </c>
      <c r="O3498" t="s">
        <v>568</v>
      </c>
    </row>
    <row r="3499" spans="1:15" x14ac:dyDescent="0.3">
      <c r="A3499" t="s">
        <v>2831</v>
      </c>
      <c r="B3499" t="s">
        <v>2831</v>
      </c>
      <c r="C3499" t="s">
        <v>10409</v>
      </c>
      <c r="D3499" s="47" t="s">
        <v>6394</v>
      </c>
      <c r="E3499" s="47">
        <v>41851.744669409723</v>
      </c>
      <c r="F3499" s="48">
        <v>8.5833333333333339</v>
      </c>
      <c r="G3499" s="49">
        <v>65592</v>
      </c>
      <c r="H3499" t="s">
        <v>238</v>
      </c>
      <c r="I3499">
        <v>0</v>
      </c>
      <c r="J3499">
        <v>0</v>
      </c>
      <c r="K3499" t="s">
        <v>246</v>
      </c>
      <c r="L3499" t="s">
        <v>2160</v>
      </c>
      <c r="M3499" t="s">
        <v>10410</v>
      </c>
      <c r="N3499" t="s">
        <v>254</v>
      </c>
      <c r="O3499" t="s">
        <v>568</v>
      </c>
    </row>
    <row r="3500" spans="1:15" x14ac:dyDescent="0.3">
      <c r="A3500" t="s">
        <v>2831</v>
      </c>
      <c r="B3500" t="s">
        <v>2831</v>
      </c>
      <c r="C3500" t="s">
        <v>10511</v>
      </c>
      <c r="D3500" s="47" t="s">
        <v>6370</v>
      </c>
      <c r="E3500" s="47">
        <v>41850.718921608794</v>
      </c>
      <c r="F3500" s="48">
        <v>8.5833333333333339</v>
      </c>
      <c r="G3500" s="49">
        <v>90432</v>
      </c>
      <c r="H3500" t="s">
        <v>238</v>
      </c>
      <c r="I3500">
        <v>0</v>
      </c>
      <c r="J3500">
        <v>0</v>
      </c>
      <c r="K3500" t="s">
        <v>246</v>
      </c>
      <c r="L3500" t="s">
        <v>2160</v>
      </c>
      <c r="M3500" t="s">
        <v>10512</v>
      </c>
      <c r="N3500" t="s">
        <v>254</v>
      </c>
      <c r="O3500" t="s">
        <v>568</v>
      </c>
    </row>
    <row r="3501" spans="1:15" x14ac:dyDescent="0.3">
      <c r="A3501" t="s">
        <v>2831</v>
      </c>
      <c r="B3501" t="s">
        <v>2831</v>
      </c>
      <c r="C3501" t="s">
        <v>5801</v>
      </c>
      <c r="D3501" s="47" t="s">
        <v>5533</v>
      </c>
      <c r="E3501" s="47">
        <v>41792.742022418985</v>
      </c>
      <c r="F3501" s="48">
        <v>8.6666666666666661</v>
      </c>
      <c r="G3501" s="49">
        <v>143257</v>
      </c>
      <c r="H3501" t="s">
        <v>238</v>
      </c>
      <c r="I3501">
        <v>0</v>
      </c>
      <c r="J3501">
        <v>0</v>
      </c>
      <c r="K3501" t="s">
        <v>242</v>
      </c>
      <c r="L3501" t="s">
        <v>2160</v>
      </c>
      <c r="M3501" t="s">
        <v>2936</v>
      </c>
      <c r="N3501" t="s">
        <v>254</v>
      </c>
      <c r="O3501" t="s">
        <v>568</v>
      </c>
    </row>
    <row r="3502" spans="1:15" x14ac:dyDescent="0.3">
      <c r="A3502" t="s">
        <v>2831</v>
      </c>
      <c r="B3502" t="s">
        <v>2831</v>
      </c>
      <c r="C3502" t="s">
        <v>3477</v>
      </c>
      <c r="D3502" s="47" t="s">
        <v>3422</v>
      </c>
      <c r="E3502" s="47">
        <v>41818.53172337963</v>
      </c>
      <c r="F3502" s="48">
        <v>8.6666666666666661</v>
      </c>
      <c r="G3502" s="49">
        <v>147149</v>
      </c>
      <c r="H3502" t="s">
        <v>249</v>
      </c>
      <c r="I3502">
        <v>0</v>
      </c>
      <c r="J3502">
        <v>0</v>
      </c>
      <c r="K3502" t="s">
        <v>236</v>
      </c>
      <c r="L3502" t="s">
        <v>2186</v>
      </c>
      <c r="M3502" t="s">
        <v>3479</v>
      </c>
      <c r="N3502" t="s">
        <v>254</v>
      </c>
      <c r="O3502" t="s">
        <v>568</v>
      </c>
    </row>
    <row r="3503" spans="1:15" x14ac:dyDescent="0.3">
      <c r="A3503" t="s">
        <v>2831</v>
      </c>
      <c r="B3503" t="s">
        <v>2831</v>
      </c>
      <c r="C3503" t="s">
        <v>3212</v>
      </c>
      <c r="D3503" s="47" t="s">
        <v>2966</v>
      </c>
      <c r="E3503" s="47">
        <v>41820.476465011576</v>
      </c>
      <c r="F3503" s="48">
        <v>8.6666666666666661</v>
      </c>
      <c r="G3503" s="49">
        <v>110324</v>
      </c>
      <c r="H3503" t="s">
        <v>249</v>
      </c>
      <c r="I3503">
        <v>0</v>
      </c>
      <c r="J3503">
        <v>0</v>
      </c>
      <c r="K3503" t="s">
        <v>246</v>
      </c>
      <c r="L3503" t="s">
        <v>2160</v>
      </c>
      <c r="M3503" t="s">
        <v>2936</v>
      </c>
      <c r="N3503" t="s">
        <v>254</v>
      </c>
      <c r="O3503" t="s">
        <v>568</v>
      </c>
    </row>
    <row r="3504" spans="1:15" x14ac:dyDescent="0.3">
      <c r="A3504" t="s">
        <v>2831</v>
      </c>
      <c r="B3504" t="s">
        <v>2831</v>
      </c>
      <c r="C3504" t="s">
        <v>8126</v>
      </c>
      <c r="D3504" s="47" t="s">
        <v>5870</v>
      </c>
      <c r="E3504" s="47">
        <v>41813.656422881948</v>
      </c>
      <c r="F3504" s="48">
        <v>8.6666666666666661</v>
      </c>
      <c r="G3504" s="49">
        <v>80074</v>
      </c>
      <c r="H3504" t="s">
        <v>238</v>
      </c>
      <c r="I3504">
        <v>0</v>
      </c>
      <c r="J3504">
        <v>0</v>
      </c>
      <c r="K3504" t="s">
        <v>241</v>
      </c>
      <c r="L3504" t="s">
        <v>2186</v>
      </c>
      <c r="M3504" t="s">
        <v>8127</v>
      </c>
      <c r="N3504" t="s">
        <v>254</v>
      </c>
      <c r="O3504" t="s">
        <v>568</v>
      </c>
    </row>
    <row r="3505" spans="1:15" x14ac:dyDescent="0.3">
      <c r="A3505" t="s">
        <v>2831</v>
      </c>
      <c r="B3505" t="s">
        <v>2831</v>
      </c>
      <c r="C3505" t="s">
        <v>8274</v>
      </c>
      <c r="D3505" s="47" t="s">
        <v>5810</v>
      </c>
      <c r="E3505" s="47">
        <v>41820.736093900465</v>
      </c>
      <c r="F3505" s="48">
        <v>8.6666666666666661</v>
      </c>
      <c r="G3505" s="49">
        <v>192194</v>
      </c>
      <c r="H3505" t="s">
        <v>238</v>
      </c>
      <c r="I3505">
        <v>0</v>
      </c>
      <c r="J3505">
        <v>0</v>
      </c>
      <c r="K3505" t="s">
        <v>242</v>
      </c>
      <c r="L3505" t="s">
        <v>2186</v>
      </c>
      <c r="M3505" t="s">
        <v>8275</v>
      </c>
      <c r="N3505" t="s">
        <v>254</v>
      </c>
      <c r="O3505" t="s">
        <v>568</v>
      </c>
    </row>
    <row r="3506" spans="1:15" x14ac:dyDescent="0.3">
      <c r="A3506" t="s">
        <v>2831</v>
      </c>
      <c r="B3506" t="s">
        <v>2831</v>
      </c>
      <c r="C3506" t="s">
        <v>5278</v>
      </c>
      <c r="D3506" s="47" t="s">
        <v>2625</v>
      </c>
      <c r="E3506" s="47">
        <v>41792.726376122686</v>
      </c>
      <c r="F3506" s="48">
        <v>8.6666666666666661</v>
      </c>
      <c r="G3506" s="49">
        <v>76212</v>
      </c>
      <c r="H3506" t="s">
        <v>238</v>
      </c>
      <c r="I3506">
        <v>0</v>
      </c>
      <c r="J3506">
        <v>0</v>
      </c>
      <c r="K3506" t="s">
        <v>242</v>
      </c>
      <c r="L3506" t="s">
        <v>2186</v>
      </c>
      <c r="M3506" t="s">
        <v>5279</v>
      </c>
      <c r="N3506" t="s">
        <v>254</v>
      </c>
      <c r="O3506" t="s">
        <v>568</v>
      </c>
    </row>
    <row r="3507" spans="1:15" x14ac:dyDescent="0.3">
      <c r="A3507" t="s">
        <v>2831</v>
      </c>
      <c r="B3507" t="s">
        <v>2831</v>
      </c>
      <c r="C3507" t="s">
        <v>4851</v>
      </c>
      <c r="D3507" s="47" t="s">
        <v>2646</v>
      </c>
      <c r="E3507" s="47">
        <v>41820.731576192127</v>
      </c>
      <c r="F3507" s="48">
        <v>8.6666666666666661</v>
      </c>
      <c r="G3507" s="49">
        <v>73872</v>
      </c>
      <c r="H3507" t="s">
        <v>238</v>
      </c>
      <c r="I3507">
        <v>0</v>
      </c>
      <c r="J3507">
        <v>0</v>
      </c>
      <c r="K3507" t="s">
        <v>241</v>
      </c>
      <c r="L3507" t="s">
        <v>2160</v>
      </c>
      <c r="M3507" t="s">
        <v>4852</v>
      </c>
      <c r="N3507" t="s">
        <v>254</v>
      </c>
      <c r="O3507" t="s">
        <v>568</v>
      </c>
    </row>
    <row r="3508" spans="1:15" x14ac:dyDescent="0.3">
      <c r="A3508" t="s">
        <v>2831</v>
      </c>
      <c r="B3508" t="s">
        <v>2831</v>
      </c>
      <c r="C3508" t="s">
        <v>9304</v>
      </c>
      <c r="D3508" s="47" t="s">
        <v>6615</v>
      </c>
      <c r="E3508" s="47">
        <v>41814.697987037034</v>
      </c>
      <c r="F3508" s="48">
        <v>8.6666666666666661</v>
      </c>
      <c r="G3508" s="49">
        <v>156902</v>
      </c>
      <c r="H3508" t="s">
        <v>238</v>
      </c>
      <c r="I3508">
        <v>0</v>
      </c>
      <c r="J3508">
        <v>0</v>
      </c>
      <c r="K3508" t="s">
        <v>246</v>
      </c>
      <c r="L3508" t="s">
        <v>2186</v>
      </c>
      <c r="M3508" t="s">
        <v>9305</v>
      </c>
      <c r="N3508" t="s">
        <v>254</v>
      </c>
      <c r="O3508" t="s">
        <v>568</v>
      </c>
    </row>
    <row r="3509" spans="1:15" x14ac:dyDescent="0.3">
      <c r="A3509" t="s">
        <v>2831</v>
      </c>
      <c r="B3509" t="s">
        <v>2831</v>
      </c>
      <c r="C3509" t="s">
        <v>9448</v>
      </c>
      <c r="D3509" s="47" t="s">
        <v>5870</v>
      </c>
      <c r="E3509" s="47">
        <v>41820.896847916665</v>
      </c>
      <c r="F3509" s="48">
        <v>8.6666666666666661</v>
      </c>
      <c r="G3509" s="49">
        <v>149298</v>
      </c>
      <c r="H3509" t="s">
        <v>238</v>
      </c>
      <c r="I3509">
        <v>0</v>
      </c>
      <c r="J3509">
        <v>0</v>
      </c>
      <c r="K3509" t="s">
        <v>246</v>
      </c>
      <c r="L3509" t="s">
        <v>2186</v>
      </c>
      <c r="M3509" t="s">
        <v>9449</v>
      </c>
      <c r="N3509" t="s">
        <v>254</v>
      </c>
      <c r="O3509" t="s">
        <v>568</v>
      </c>
    </row>
    <row r="3510" spans="1:15" x14ac:dyDescent="0.3">
      <c r="A3510" t="s">
        <v>2831</v>
      </c>
      <c r="B3510" t="s">
        <v>2831</v>
      </c>
      <c r="C3510" t="s">
        <v>4866</v>
      </c>
      <c r="D3510" s="47" t="s">
        <v>2624</v>
      </c>
      <c r="E3510" s="47">
        <v>41794.364937002312</v>
      </c>
      <c r="F3510" s="48">
        <v>8.6666666666666661</v>
      </c>
      <c r="G3510" s="49">
        <v>158243</v>
      </c>
      <c r="H3510" t="s">
        <v>249</v>
      </c>
      <c r="I3510">
        <v>0</v>
      </c>
      <c r="J3510">
        <v>0</v>
      </c>
      <c r="K3510" t="s">
        <v>246</v>
      </c>
      <c r="L3510" t="s">
        <v>2160</v>
      </c>
      <c r="M3510" t="s">
        <v>4867</v>
      </c>
      <c r="N3510" t="s">
        <v>254</v>
      </c>
      <c r="O3510" t="s">
        <v>568</v>
      </c>
    </row>
    <row r="3511" spans="1:15" x14ac:dyDescent="0.3">
      <c r="A3511" t="s">
        <v>2831</v>
      </c>
      <c r="B3511" t="s">
        <v>2831</v>
      </c>
      <c r="C3511" t="s">
        <v>9601</v>
      </c>
      <c r="D3511" s="47" t="s">
        <v>5659</v>
      </c>
      <c r="E3511" s="47">
        <v>41816.686226701386</v>
      </c>
      <c r="F3511" s="48">
        <v>8.6666666666666661</v>
      </c>
      <c r="G3511" s="49">
        <v>75174</v>
      </c>
      <c r="H3511" t="s">
        <v>238</v>
      </c>
      <c r="I3511">
        <v>0</v>
      </c>
      <c r="J3511">
        <v>0</v>
      </c>
      <c r="K3511" t="s">
        <v>236</v>
      </c>
      <c r="L3511" t="s">
        <v>2186</v>
      </c>
      <c r="M3511" t="s">
        <v>9602</v>
      </c>
      <c r="N3511" t="s">
        <v>254</v>
      </c>
      <c r="O3511" t="s">
        <v>568</v>
      </c>
    </row>
    <row r="3512" spans="1:15" x14ac:dyDescent="0.3">
      <c r="A3512" t="s">
        <v>2831</v>
      </c>
      <c r="B3512" t="s">
        <v>2831</v>
      </c>
      <c r="C3512" t="s">
        <v>3185</v>
      </c>
      <c r="D3512" s="47" t="s">
        <v>2947</v>
      </c>
      <c r="E3512" s="47">
        <v>41783.506065590278</v>
      </c>
      <c r="F3512" s="48">
        <v>8.75</v>
      </c>
      <c r="G3512" s="49">
        <v>179840</v>
      </c>
      <c r="H3512" t="s">
        <v>249</v>
      </c>
      <c r="I3512">
        <v>0</v>
      </c>
      <c r="J3512">
        <v>0</v>
      </c>
      <c r="K3512" t="s">
        <v>246</v>
      </c>
      <c r="L3512" t="s">
        <v>2160</v>
      </c>
      <c r="M3512" t="s">
        <v>2936</v>
      </c>
      <c r="N3512" t="s">
        <v>254</v>
      </c>
      <c r="O3512" t="s">
        <v>568</v>
      </c>
    </row>
    <row r="3513" spans="1:15" x14ac:dyDescent="0.3">
      <c r="A3513" t="s">
        <v>2831</v>
      </c>
      <c r="B3513" t="s">
        <v>2831</v>
      </c>
      <c r="C3513" t="s">
        <v>4697</v>
      </c>
      <c r="D3513" s="47" t="s">
        <v>4368</v>
      </c>
      <c r="E3513" s="47">
        <v>41788.350577199075</v>
      </c>
      <c r="F3513" s="48">
        <v>8.75</v>
      </c>
      <c r="G3513" s="49">
        <v>20178</v>
      </c>
      <c r="H3513" t="s">
        <v>238</v>
      </c>
      <c r="I3513">
        <v>0</v>
      </c>
      <c r="J3513">
        <v>0</v>
      </c>
      <c r="K3513" t="s">
        <v>246</v>
      </c>
      <c r="L3513" t="s">
        <v>2173</v>
      </c>
      <c r="M3513" t="s">
        <v>4698</v>
      </c>
      <c r="N3513" t="s">
        <v>254</v>
      </c>
      <c r="O3513" t="s">
        <v>568</v>
      </c>
    </row>
    <row r="3514" spans="1:15" x14ac:dyDescent="0.3">
      <c r="A3514" t="s">
        <v>2831</v>
      </c>
      <c r="B3514" t="s">
        <v>2831</v>
      </c>
      <c r="C3514" t="s">
        <v>5085</v>
      </c>
      <c r="D3514" s="47" t="s">
        <v>2701</v>
      </c>
      <c r="E3514" s="47">
        <v>41786.673582326388</v>
      </c>
      <c r="F3514" s="48">
        <v>8.75</v>
      </c>
      <c r="G3514" s="49">
        <v>120084</v>
      </c>
      <c r="H3514" t="s">
        <v>238</v>
      </c>
      <c r="I3514">
        <v>0</v>
      </c>
      <c r="J3514">
        <v>0</v>
      </c>
      <c r="K3514" t="s">
        <v>241</v>
      </c>
      <c r="L3514" t="s">
        <v>2160</v>
      </c>
      <c r="M3514" t="s">
        <v>5086</v>
      </c>
      <c r="N3514" t="s">
        <v>254</v>
      </c>
      <c r="O3514" t="s">
        <v>568</v>
      </c>
    </row>
    <row r="3515" spans="1:15" x14ac:dyDescent="0.3">
      <c r="A3515" t="s">
        <v>2831</v>
      </c>
      <c r="B3515" t="s">
        <v>2831</v>
      </c>
      <c r="C3515" t="s">
        <v>5902</v>
      </c>
      <c r="D3515" s="47" t="s">
        <v>2642</v>
      </c>
      <c r="E3515" s="47">
        <v>41759.379590706019</v>
      </c>
      <c r="F3515" s="48">
        <v>8.8333333333333339</v>
      </c>
      <c r="G3515" s="49">
        <v>116906</v>
      </c>
      <c r="H3515" t="s">
        <v>249</v>
      </c>
      <c r="I3515">
        <v>0</v>
      </c>
      <c r="J3515">
        <v>0</v>
      </c>
      <c r="K3515" t="s">
        <v>246</v>
      </c>
      <c r="L3515" t="s">
        <v>2160</v>
      </c>
      <c r="M3515" t="s">
        <v>5903</v>
      </c>
      <c r="N3515" t="s">
        <v>254</v>
      </c>
      <c r="O3515" t="s">
        <v>568</v>
      </c>
    </row>
    <row r="3516" spans="1:15" x14ac:dyDescent="0.3">
      <c r="A3516" t="s">
        <v>2831</v>
      </c>
      <c r="B3516" t="s">
        <v>2831</v>
      </c>
      <c r="C3516" t="s">
        <v>6909</v>
      </c>
      <c r="D3516" s="47" t="s">
        <v>5652</v>
      </c>
      <c r="E3516" s="47">
        <v>41754.435714120373</v>
      </c>
      <c r="F3516" s="48">
        <v>8.8333333333333339</v>
      </c>
      <c r="G3516" s="49">
        <v>90567</v>
      </c>
      <c r="H3516" t="s">
        <v>249</v>
      </c>
      <c r="I3516">
        <v>0</v>
      </c>
      <c r="J3516">
        <v>0</v>
      </c>
      <c r="K3516" t="s">
        <v>246</v>
      </c>
      <c r="L3516" t="s">
        <v>2186</v>
      </c>
      <c r="M3516" t="s">
        <v>6910</v>
      </c>
      <c r="N3516" t="s">
        <v>254</v>
      </c>
      <c r="O3516" t="s">
        <v>568</v>
      </c>
    </row>
    <row r="3517" spans="1:15" x14ac:dyDescent="0.3">
      <c r="A3517" t="s">
        <v>2831</v>
      </c>
      <c r="B3517" t="s">
        <v>2831</v>
      </c>
      <c r="C3517" t="s">
        <v>3013</v>
      </c>
      <c r="D3517" s="47" t="s">
        <v>2977</v>
      </c>
      <c r="E3517" s="47">
        <v>41737.483790509257</v>
      </c>
      <c r="F3517" s="48">
        <v>8.8333333333333339</v>
      </c>
      <c r="G3517" s="49">
        <v>155425</v>
      </c>
      <c r="H3517" t="s">
        <v>238</v>
      </c>
      <c r="I3517">
        <v>0</v>
      </c>
      <c r="J3517">
        <v>0</v>
      </c>
      <c r="K3517" t="s">
        <v>242</v>
      </c>
      <c r="L3517" t="s">
        <v>2160</v>
      </c>
      <c r="M3517" t="s">
        <v>2941</v>
      </c>
      <c r="N3517" t="s">
        <v>254</v>
      </c>
      <c r="O3517" t="s">
        <v>568</v>
      </c>
    </row>
    <row r="3518" spans="1:15" x14ac:dyDescent="0.3">
      <c r="A3518" t="s">
        <v>2831</v>
      </c>
      <c r="B3518" t="s">
        <v>2831</v>
      </c>
      <c r="C3518" t="s">
        <v>7716</v>
      </c>
      <c r="D3518" s="47" t="s">
        <v>5466</v>
      </c>
      <c r="E3518" s="47">
        <v>41759.757217442129</v>
      </c>
      <c r="F3518" s="48">
        <v>8.8333333333333339</v>
      </c>
      <c r="G3518" s="49">
        <v>119410</v>
      </c>
      <c r="H3518" t="s">
        <v>238</v>
      </c>
      <c r="I3518">
        <v>0</v>
      </c>
      <c r="J3518">
        <v>0</v>
      </c>
      <c r="K3518" t="s">
        <v>242</v>
      </c>
      <c r="L3518" t="s">
        <v>2186</v>
      </c>
      <c r="M3518" t="s">
        <v>7717</v>
      </c>
      <c r="N3518" t="s">
        <v>254</v>
      </c>
      <c r="O3518" t="s">
        <v>568</v>
      </c>
    </row>
    <row r="3519" spans="1:15" x14ac:dyDescent="0.3">
      <c r="A3519" t="s">
        <v>2831</v>
      </c>
      <c r="B3519" t="s">
        <v>2831</v>
      </c>
      <c r="C3519" t="s">
        <v>8705</v>
      </c>
      <c r="D3519" s="47" t="s">
        <v>5475</v>
      </c>
      <c r="E3519" s="47">
        <v>41759.796497685187</v>
      </c>
      <c r="F3519" s="48">
        <v>8.8333333333333339</v>
      </c>
      <c r="G3519" s="49">
        <v>181377</v>
      </c>
      <c r="H3519" t="s">
        <v>238</v>
      </c>
      <c r="I3519">
        <v>0</v>
      </c>
      <c r="J3519">
        <v>0</v>
      </c>
      <c r="K3519" t="s">
        <v>236</v>
      </c>
      <c r="L3519" t="s">
        <v>2186</v>
      </c>
      <c r="M3519" t="s">
        <v>8706</v>
      </c>
      <c r="N3519" t="s">
        <v>254</v>
      </c>
      <c r="O3519" t="s">
        <v>568</v>
      </c>
    </row>
    <row r="3520" spans="1:15" x14ac:dyDescent="0.3">
      <c r="A3520" t="s">
        <v>2831</v>
      </c>
      <c r="B3520" t="s">
        <v>2831</v>
      </c>
      <c r="C3520" t="s">
        <v>9231</v>
      </c>
      <c r="D3520" s="47" t="s">
        <v>2613</v>
      </c>
      <c r="E3520" s="47">
        <v>41736.670562465275</v>
      </c>
      <c r="F3520" s="48">
        <v>8.8333333333333339</v>
      </c>
      <c r="G3520" s="49">
        <v>103030</v>
      </c>
      <c r="H3520" t="s">
        <v>249</v>
      </c>
      <c r="I3520">
        <v>0</v>
      </c>
      <c r="J3520">
        <v>0</v>
      </c>
      <c r="K3520" t="s">
        <v>241</v>
      </c>
      <c r="L3520" t="s">
        <v>2176</v>
      </c>
      <c r="M3520" t="s">
        <v>9232</v>
      </c>
      <c r="N3520" t="s">
        <v>254</v>
      </c>
      <c r="O3520" t="s">
        <v>568</v>
      </c>
    </row>
    <row r="3521" spans="1:15" x14ac:dyDescent="0.3">
      <c r="A3521" t="s">
        <v>2831</v>
      </c>
      <c r="B3521" t="s">
        <v>2831</v>
      </c>
      <c r="C3521" t="s">
        <v>9425</v>
      </c>
      <c r="D3521" s="47" t="s">
        <v>2669</v>
      </c>
      <c r="E3521" s="47">
        <v>41753.690341400463</v>
      </c>
      <c r="F3521" s="48">
        <v>8.8333333333333339</v>
      </c>
      <c r="G3521" s="49">
        <v>73337</v>
      </c>
      <c r="H3521" t="s">
        <v>238</v>
      </c>
      <c r="I3521">
        <v>0</v>
      </c>
      <c r="J3521">
        <v>0</v>
      </c>
      <c r="K3521" t="s">
        <v>242</v>
      </c>
      <c r="L3521" t="s">
        <v>2160</v>
      </c>
      <c r="M3521" t="s">
        <v>9426</v>
      </c>
      <c r="N3521" t="s">
        <v>254</v>
      </c>
      <c r="O3521" t="s">
        <v>568</v>
      </c>
    </row>
    <row r="3522" spans="1:15" x14ac:dyDescent="0.3">
      <c r="A3522" t="s">
        <v>2831</v>
      </c>
      <c r="B3522" t="s">
        <v>2831</v>
      </c>
      <c r="C3522" t="s">
        <v>5710</v>
      </c>
      <c r="D3522" s="47" t="s">
        <v>5711</v>
      </c>
      <c r="E3522" s="47">
        <v>41729.722694791664</v>
      </c>
      <c r="F3522" s="48">
        <v>8.9166666666666661</v>
      </c>
      <c r="G3522" s="49">
        <v>58449</v>
      </c>
      <c r="H3522" t="s">
        <v>238</v>
      </c>
      <c r="I3522">
        <v>0</v>
      </c>
      <c r="J3522">
        <v>0</v>
      </c>
      <c r="K3522" t="s">
        <v>242</v>
      </c>
      <c r="L3522" t="s">
        <v>2186</v>
      </c>
      <c r="M3522" t="s">
        <v>5712</v>
      </c>
      <c r="N3522" t="s">
        <v>254</v>
      </c>
      <c r="O3522" t="s">
        <v>568</v>
      </c>
    </row>
    <row r="3523" spans="1:15" x14ac:dyDescent="0.3">
      <c r="A3523" t="s">
        <v>2831</v>
      </c>
      <c r="B3523" t="s">
        <v>2831</v>
      </c>
      <c r="C3523" t="s">
        <v>5138</v>
      </c>
      <c r="D3523" s="47" t="s">
        <v>2655</v>
      </c>
      <c r="E3523" s="47">
        <v>41729.759363773148</v>
      </c>
      <c r="F3523" s="48">
        <v>8.9166666666666661</v>
      </c>
      <c r="G3523" s="49">
        <v>124414</v>
      </c>
      <c r="H3523" t="s">
        <v>249</v>
      </c>
      <c r="I3523">
        <v>0</v>
      </c>
      <c r="J3523">
        <v>0</v>
      </c>
      <c r="K3523" t="s">
        <v>246</v>
      </c>
      <c r="L3523" t="s">
        <v>2176</v>
      </c>
      <c r="M3523" t="s">
        <v>5139</v>
      </c>
      <c r="N3523" t="s">
        <v>254</v>
      </c>
      <c r="O3523" t="s">
        <v>568</v>
      </c>
    </row>
    <row r="3524" spans="1:15" x14ac:dyDescent="0.3">
      <c r="A3524" t="s">
        <v>2831</v>
      </c>
      <c r="B3524" t="s">
        <v>2831</v>
      </c>
      <c r="C3524" t="s">
        <v>3858</v>
      </c>
      <c r="D3524" s="47" t="s">
        <v>3401</v>
      </c>
      <c r="E3524" s="47">
        <v>41704.719468784722</v>
      </c>
      <c r="F3524" s="48">
        <v>8.9166666666666661</v>
      </c>
      <c r="G3524" s="49">
        <v>138174</v>
      </c>
      <c r="H3524" t="s">
        <v>238</v>
      </c>
      <c r="I3524">
        <v>0</v>
      </c>
      <c r="J3524">
        <v>0</v>
      </c>
      <c r="K3524" t="s">
        <v>242</v>
      </c>
      <c r="L3524" t="s">
        <v>2186</v>
      </c>
      <c r="M3524" t="s">
        <v>3859</v>
      </c>
      <c r="N3524" t="s">
        <v>254</v>
      </c>
      <c r="O3524" t="s">
        <v>568</v>
      </c>
    </row>
    <row r="3525" spans="1:15" x14ac:dyDescent="0.3">
      <c r="A3525" t="s">
        <v>2831</v>
      </c>
      <c r="B3525" t="s">
        <v>2831</v>
      </c>
      <c r="C3525" t="s">
        <v>7320</v>
      </c>
      <c r="D3525" s="47" t="s">
        <v>5978</v>
      </c>
      <c r="E3525" s="47">
        <v>41729.871841747685</v>
      </c>
      <c r="F3525" s="48">
        <v>8.9166666666666661</v>
      </c>
      <c r="G3525" s="49">
        <v>115807</v>
      </c>
      <c r="H3525" t="s">
        <v>249</v>
      </c>
      <c r="I3525">
        <v>0</v>
      </c>
      <c r="J3525">
        <v>0</v>
      </c>
      <c r="K3525" t="s">
        <v>246</v>
      </c>
      <c r="L3525" t="s">
        <v>2186</v>
      </c>
      <c r="M3525" t="s">
        <v>7321</v>
      </c>
      <c r="N3525" t="s">
        <v>254</v>
      </c>
      <c r="O3525" t="s">
        <v>568</v>
      </c>
    </row>
    <row r="3526" spans="1:15" x14ac:dyDescent="0.3">
      <c r="A3526" t="s">
        <v>2831</v>
      </c>
      <c r="B3526" t="s">
        <v>2831</v>
      </c>
      <c r="C3526" t="s">
        <v>7482</v>
      </c>
      <c r="D3526" s="47" t="s">
        <v>5867</v>
      </c>
      <c r="E3526" s="47">
        <v>41709.758394907411</v>
      </c>
      <c r="F3526" s="48">
        <v>8.9166666666666661</v>
      </c>
      <c r="G3526" s="49">
        <v>107858</v>
      </c>
      <c r="H3526" t="s">
        <v>238</v>
      </c>
      <c r="I3526">
        <v>0</v>
      </c>
      <c r="J3526">
        <v>0</v>
      </c>
      <c r="K3526" t="s">
        <v>241</v>
      </c>
      <c r="L3526" t="s">
        <v>2186</v>
      </c>
      <c r="M3526" t="s">
        <v>7483</v>
      </c>
      <c r="N3526" t="s">
        <v>254</v>
      </c>
      <c r="O3526" t="s">
        <v>568</v>
      </c>
    </row>
    <row r="3527" spans="1:15" x14ac:dyDescent="0.3">
      <c r="A3527" t="s">
        <v>2831</v>
      </c>
      <c r="B3527" t="s">
        <v>2831</v>
      </c>
      <c r="C3527" t="s">
        <v>3049</v>
      </c>
      <c r="D3527" s="47" t="s">
        <v>2991</v>
      </c>
      <c r="E3527" s="47">
        <v>41722.749205358799</v>
      </c>
      <c r="F3527" s="48">
        <v>8.9166666666666661</v>
      </c>
      <c r="G3527" s="49">
        <v>83374</v>
      </c>
      <c r="H3527" t="s">
        <v>238</v>
      </c>
      <c r="I3527">
        <v>0</v>
      </c>
      <c r="J3527">
        <v>0</v>
      </c>
      <c r="K3527" t="s">
        <v>236</v>
      </c>
      <c r="L3527" t="s">
        <v>2160</v>
      </c>
      <c r="M3527" t="s">
        <v>3050</v>
      </c>
      <c r="N3527" t="s">
        <v>254</v>
      </c>
      <c r="O3527" t="s">
        <v>568</v>
      </c>
    </row>
    <row r="3528" spans="1:15" x14ac:dyDescent="0.3">
      <c r="A3528" t="s">
        <v>2831</v>
      </c>
      <c r="B3528" t="s">
        <v>2831</v>
      </c>
      <c r="C3528" t="s">
        <v>8507</v>
      </c>
      <c r="D3528" s="47" t="s">
        <v>5731</v>
      </c>
      <c r="E3528" s="47">
        <v>41709.755688738427</v>
      </c>
      <c r="F3528" s="48">
        <v>8.9166666666666661</v>
      </c>
      <c r="G3528" s="49">
        <v>150886</v>
      </c>
      <c r="H3528" t="s">
        <v>238</v>
      </c>
      <c r="I3528">
        <v>0</v>
      </c>
      <c r="J3528">
        <v>0</v>
      </c>
      <c r="K3528" t="s">
        <v>242</v>
      </c>
      <c r="L3528" t="s">
        <v>2186</v>
      </c>
      <c r="M3528" t="s">
        <v>8508</v>
      </c>
      <c r="N3528" t="s">
        <v>254</v>
      </c>
      <c r="O3528" t="s">
        <v>568</v>
      </c>
    </row>
    <row r="3529" spans="1:15" x14ac:dyDescent="0.3">
      <c r="A3529" t="s">
        <v>2831</v>
      </c>
      <c r="B3529" t="s">
        <v>2831</v>
      </c>
      <c r="C3529" t="s">
        <v>9269</v>
      </c>
      <c r="D3529" s="47" t="s">
        <v>6087</v>
      </c>
      <c r="E3529" s="47">
        <v>41722.729735682871</v>
      </c>
      <c r="F3529" s="48">
        <v>8.9166666666666661</v>
      </c>
      <c r="G3529" s="49">
        <v>131684</v>
      </c>
      <c r="H3529" t="s">
        <v>238</v>
      </c>
      <c r="I3529">
        <v>0</v>
      </c>
      <c r="J3529">
        <v>0</v>
      </c>
      <c r="K3529" t="s">
        <v>246</v>
      </c>
      <c r="L3529" t="s">
        <v>2186</v>
      </c>
      <c r="M3529" t="s">
        <v>9270</v>
      </c>
      <c r="N3529" t="s">
        <v>254</v>
      </c>
      <c r="O3529" t="s">
        <v>568</v>
      </c>
    </row>
    <row r="3530" spans="1:15" x14ac:dyDescent="0.3">
      <c r="A3530" t="s">
        <v>2831</v>
      </c>
      <c r="B3530" t="s">
        <v>2831</v>
      </c>
      <c r="C3530" t="s">
        <v>9421</v>
      </c>
      <c r="D3530" s="47" t="s">
        <v>2618</v>
      </c>
      <c r="E3530" s="47">
        <v>41726.741873344909</v>
      </c>
      <c r="F3530" s="48">
        <v>8.9166666666666661</v>
      </c>
      <c r="G3530" s="49">
        <v>124273</v>
      </c>
      <c r="H3530" t="s">
        <v>238</v>
      </c>
      <c r="I3530">
        <v>0</v>
      </c>
      <c r="J3530">
        <v>0</v>
      </c>
      <c r="K3530" t="s">
        <v>241</v>
      </c>
      <c r="L3530" t="s">
        <v>2176</v>
      </c>
      <c r="M3530" t="s">
        <v>9422</v>
      </c>
      <c r="N3530" t="s">
        <v>254</v>
      </c>
      <c r="O3530" t="s">
        <v>568</v>
      </c>
    </row>
    <row r="3531" spans="1:15" x14ac:dyDescent="0.3">
      <c r="A3531" t="s">
        <v>2831</v>
      </c>
      <c r="B3531" t="s">
        <v>2831</v>
      </c>
      <c r="C3531" t="s">
        <v>5258</v>
      </c>
      <c r="D3531" s="47" t="s">
        <v>2655</v>
      </c>
      <c r="E3531" s="47">
        <v>41729.90291542824</v>
      </c>
      <c r="F3531" s="48">
        <v>8.9166666666666661</v>
      </c>
      <c r="G3531" s="49">
        <v>111514</v>
      </c>
      <c r="H3531" t="s">
        <v>249</v>
      </c>
      <c r="I3531">
        <v>0</v>
      </c>
      <c r="J3531">
        <v>0</v>
      </c>
      <c r="K3531" t="s">
        <v>242</v>
      </c>
      <c r="L3531" t="s">
        <v>2176</v>
      </c>
      <c r="M3531" t="s">
        <v>5260</v>
      </c>
      <c r="N3531" t="s">
        <v>254</v>
      </c>
      <c r="O3531" t="s">
        <v>568</v>
      </c>
    </row>
    <row r="3532" spans="1:15" x14ac:dyDescent="0.3">
      <c r="A3532" t="s">
        <v>2831</v>
      </c>
      <c r="B3532" t="s">
        <v>2831</v>
      </c>
      <c r="C3532" t="s">
        <v>5140</v>
      </c>
      <c r="D3532" s="47" t="s">
        <v>2615</v>
      </c>
      <c r="E3532" s="47">
        <v>41706.36276408565</v>
      </c>
      <c r="F3532" s="48">
        <v>8.9166666666666661</v>
      </c>
      <c r="G3532" s="49">
        <v>101682</v>
      </c>
      <c r="H3532" t="s">
        <v>249</v>
      </c>
      <c r="I3532">
        <v>0</v>
      </c>
      <c r="J3532">
        <v>0</v>
      </c>
      <c r="K3532" t="s">
        <v>236</v>
      </c>
      <c r="L3532" t="s">
        <v>2160</v>
      </c>
      <c r="M3532" t="s">
        <v>5142</v>
      </c>
      <c r="N3532" t="s">
        <v>254</v>
      </c>
      <c r="O3532" t="s">
        <v>568</v>
      </c>
    </row>
    <row r="3533" spans="1:15" x14ac:dyDescent="0.3">
      <c r="A3533" t="s">
        <v>2831</v>
      </c>
      <c r="B3533" t="s">
        <v>2831</v>
      </c>
      <c r="C3533" t="s">
        <v>3335</v>
      </c>
      <c r="D3533" s="47" t="s">
        <v>3025</v>
      </c>
      <c r="E3533" s="47">
        <v>41729.720100694445</v>
      </c>
      <c r="F3533" s="48">
        <v>8.9166666666666661</v>
      </c>
      <c r="G3533" s="49">
        <v>188302</v>
      </c>
      <c r="H3533" t="s">
        <v>238</v>
      </c>
      <c r="I3533">
        <v>0</v>
      </c>
      <c r="J3533">
        <v>0</v>
      </c>
      <c r="K3533" t="s">
        <v>236</v>
      </c>
      <c r="L3533" t="s">
        <v>2160</v>
      </c>
      <c r="M3533" t="s">
        <v>2925</v>
      </c>
      <c r="N3533" t="s">
        <v>254</v>
      </c>
      <c r="O3533" t="s">
        <v>568</v>
      </c>
    </row>
    <row r="3534" spans="1:15" x14ac:dyDescent="0.3">
      <c r="A3534" t="s">
        <v>2831</v>
      </c>
      <c r="B3534" t="s">
        <v>2831</v>
      </c>
      <c r="C3534" t="s">
        <v>10438</v>
      </c>
      <c r="D3534" s="47" t="s">
        <v>2685</v>
      </c>
      <c r="E3534" s="47">
        <v>41711.723999340276</v>
      </c>
      <c r="F3534" s="48">
        <v>8.9166666666666661</v>
      </c>
      <c r="G3534" s="49">
        <v>360837</v>
      </c>
      <c r="H3534" t="s">
        <v>238</v>
      </c>
      <c r="I3534">
        <v>0</v>
      </c>
      <c r="J3534">
        <v>0</v>
      </c>
      <c r="K3534" t="s">
        <v>242</v>
      </c>
      <c r="L3534" t="s">
        <v>2160</v>
      </c>
      <c r="M3534" t="s">
        <v>3939</v>
      </c>
      <c r="N3534" t="s">
        <v>254</v>
      </c>
      <c r="O3534" t="s">
        <v>568</v>
      </c>
    </row>
    <row r="3535" spans="1:15" x14ac:dyDescent="0.3">
      <c r="A3535" t="s">
        <v>2831</v>
      </c>
      <c r="B3535" t="s">
        <v>2831</v>
      </c>
      <c r="C3535" t="s">
        <v>5586</v>
      </c>
      <c r="D3535" s="47" t="s">
        <v>5587</v>
      </c>
      <c r="E3535" s="47">
        <v>41681.74883877315</v>
      </c>
      <c r="F3535" s="48">
        <v>9</v>
      </c>
      <c r="G3535" s="49">
        <v>171522</v>
      </c>
      <c r="H3535" t="s">
        <v>249</v>
      </c>
      <c r="I3535">
        <v>0</v>
      </c>
      <c r="J3535">
        <v>0</v>
      </c>
      <c r="K3535" t="s">
        <v>242</v>
      </c>
      <c r="L3535" t="s">
        <v>2186</v>
      </c>
      <c r="M3535" t="s">
        <v>5588</v>
      </c>
      <c r="N3535" t="s">
        <v>254</v>
      </c>
      <c r="O3535" t="s">
        <v>568</v>
      </c>
    </row>
    <row r="3536" spans="1:15" x14ac:dyDescent="0.3">
      <c r="A3536" t="s">
        <v>2831</v>
      </c>
      <c r="B3536" t="s">
        <v>2831</v>
      </c>
      <c r="C3536" t="s">
        <v>5936</v>
      </c>
      <c r="D3536" s="47" t="s">
        <v>5817</v>
      </c>
      <c r="E3536" s="47">
        <v>41698.826863622686</v>
      </c>
      <c r="F3536" s="48">
        <v>9</v>
      </c>
      <c r="G3536" s="49">
        <v>68766</v>
      </c>
      <c r="H3536" t="s">
        <v>238</v>
      </c>
      <c r="I3536">
        <v>0</v>
      </c>
      <c r="J3536">
        <v>0</v>
      </c>
      <c r="K3536" t="s">
        <v>246</v>
      </c>
      <c r="L3536" t="s">
        <v>2186</v>
      </c>
      <c r="M3536" t="s">
        <v>5937</v>
      </c>
      <c r="N3536" t="s">
        <v>254</v>
      </c>
      <c r="O3536" t="s">
        <v>568</v>
      </c>
    </row>
    <row r="3537" spans="1:15" x14ac:dyDescent="0.3">
      <c r="A3537" t="s">
        <v>2831</v>
      </c>
      <c r="B3537" t="s">
        <v>2831</v>
      </c>
      <c r="C3537" t="s">
        <v>6285</v>
      </c>
      <c r="D3537" s="47" t="s">
        <v>5524</v>
      </c>
      <c r="E3537" s="47">
        <v>41696.718069675924</v>
      </c>
      <c r="F3537" s="48">
        <v>9</v>
      </c>
      <c r="G3537" s="49">
        <v>179775</v>
      </c>
      <c r="H3537" t="s">
        <v>238</v>
      </c>
      <c r="I3537">
        <v>0</v>
      </c>
      <c r="J3537">
        <v>0</v>
      </c>
      <c r="K3537" t="s">
        <v>246</v>
      </c>
      <c r="L3537" t="s">
        <v>2186</v>
      </c>
      <c r="M3537" t="s">
        <v>6286</v>
      </c>
      <c r="N3537" t="s">
        <v>254</v>
      </c>
      <c r="O3537" t="s">
        <v>568</v>
      </c>
    </row>
    <row r="3538" spans="1:15" x14ac:dyDescent="0.3">
      <c r="A3538" t="s">
        <v>2831</v>
      </c>
      <c r="B3538" t="s">
        <v>2831</v>
      </c>
      <c r="C3538" t="s">
        <v>6734</v>
      </c>
      <c r="D3538" s="47" t="s">
        <v>2674</v>
      </c>
      <c r="E3538" s="47">
        <v>41684.675591863423</v>
      </c>
      <c r="F3538" s="48">
        <v>9</v>
      </c>
      <c r="G3538" s="49">
        <v>53239</v>
      </c>
      <c r="H3538" t="s">
        <v>238</v>
      </c>
      <c r="I3538">
        <v>0</v>
      </c>
      <c r="J3538">
        <v>0</v>
      </c>
      <c r="K3538" t="s">
        <v>242</v>
      </c>
      <c r="L3538" t="s">
        <v>2160</v>
      </c>
      <c r="M3538" t="s">
        <v>6735</v>
      </c>
      <c r="N3538" t="s">
        <v>254</v>
      </c>
      <c r="O3538" t="s">
        <v>568</v>
      </c>
    </row>
    <row r="3539" spans="1:15" x14ac:dyDescent="0.3">
      <c r="A3539" t="s">
        <v>2831</v>
      </c>
      <c r="B3539" t="s">
        <v>2831</v>
      </c>
      <c r="C3539" t="s">
        <v>7883</v>
      </c>
      <c r="D3539" s="47" t="s">
        <v>5645</v>
      </c>
      <c r="E3539" s="47">
        <v>41676.655869097223</v>
      </c>
      <c r="F3539" s="48">
        <v>9</v>
      </c>
      <c r="G3539" s="49">
        <v>245358</v>
      </c>
      <c r="H3539" t="s">
        <v>238</v>
      </c>
      <c r="I3539">
        <v>0</v>
      </c>
      <c r="J3539">
        <v>0</v>
      </c>
      <c r="K3539" t="s">
        <v>241</v>
      </c>
      <c r="L3539" t="s">
        <v>2160</v>
      </c>
      <c r="M3539" t="s">
        <v>7884</v>
      </c>
      <c r="N3539" t="s">
        <v>254</v>
      </c>
      <c r="O3539" t="s">
        <v>568</v>
      </c>
    </row>
    <row r="3540" spans="1:15" x14ac:dyDescent="0.3">
      <c r="A3540" t="s">
        <v>2831</v>
      </c>
      <c r="B3540" t="s">
        <v>2831</v>
      </c>
      <c r="C3540" t="s">
        <v>3201</v>
      </c>
      <c r="D3540" s="47" t="s">
        <v>2940</v>
      </c>
      <c r="E3540" s="47">
        <v>41695.62308946759</v>
      </c>
      <c r="F3540" s="48">
        <v>9</v>
      </c>
      <c r="G3540" s="49">
        <v>70947</v>
      </c>
      <c r="H3540" t="s">
        <v>238</v>
      </c>
      <c r="I3540">
        <v>0</v>
      </c>
      <c r="J3540">
        <v>0</v>
      </c>
      <c r="K3540" t="s">
        <v>246</v>
      </c>
      <c r="L3540" t="s">
        <v>2160</v>
      </c>
      <c r="M3540" t="s">
        <v>2936</v>
      </c>
      <c r="N3540" t="s">
        <v>254</v>
      </c>
      <c r="O3540" t="s">
        <v>568</v>
      </c>
    </row>
    <row r="3541" spans="1:15" x14ac:dyDescent="0.3">
      <c r="A3541" t="s">
        <v>2831</v>
      </c>
      <c r="B3541" t="s">
        <v>2831</v>
      </c>
      <c r="C3541" t="s">
        <v>10754</v>
      </c>
      <c r="D3541" s="47" t="s">
        <v>5455</v>
      </c>
      <c r="E3541" s="47">
        <v>41692.529775381947</v>
      </c>
      <c r="F3541" s="48">
        <v>9</v>
      </c>
      <c r="G3541" s="49">
        <v>103424</v>
      </c>
      <c r="H3541" t="s">
        <v>238</v>
      </c>
      <c r="I3541">
        <v>0</v>
      </c>
      <c r="J3541">
        <v>0</v>
      </c>
      <c r="K3541" t="s">
        <v>236</v>
      </c>
      <c r="L3541" t="s">
        <v>2186</v>
      </c>
      <c r="M3541" t="s">
        <v>10755</v>
      </c>
      <c r="N3541" t="s">
        <v>254</v>
      </c>
      <c r="O3541" t="s">
        <v>568</v>
      </c>
    </row>
    <row r="3542" spans="1:15" x14ac:dyDescent="0.3">
      <c r="A3542" t="s">
        <v>2831</v>
      </c>
      <c r="B3542" t="s">
        <v>2831</v>
      </c>
      <c r="C3542" t="s">
        <v>5671</v>
      </c>
      <c r="D3542" s="47" t="s">
        <v>5639</v>
      </c>
      <c r="E3542" s="47">
        <v>41666.692768252316</v>
      </c>
      <c r="F3542" s="48">
        <v>9.0833333333333339</v>
      </c>
      <c r="G3542" s="49">
        <v>36361</v>
      </c>
      <c r="H3542" t="s">
        <v>238</v>
      </c>
      <c r="I3542">
        <v>0</v>
      </c>
      <c r="J3542">
        <v>0</v>
      </c>
      <c r="K3542" t="s">
        <v>236</v>
      </c>
      <c r="L3542" t="s">
        <v>2186</v>
      </c>
      <c r="M3542" t="s">
        <v>5672</v>
      </c>
      <c r="N3542" t="s">
        <v>254</v>
      </c>
      <c r="O3542" t="s">
        <v>568</v>
      </c>
    </row>
    <row r="3543" spans="1:15" x14ac:dyDescent="0.3">
      <c r="A3543" t="s">
        <v>2831</v>
      </c>
      <c r="B3543" t="s">
        <v>2831</v>
      </c>
      <c r="C3543" t="s">
        <v>5700</v>
      </c>
      <c r="D3543" s="47" t="s">
        <v>5701</v>
      </c>
      <c r="E3543" s="47">
        <v>41670.857285995371</v>
      </c>
      <c r="F3543" s="48">
        <v>9.0833333333333339</v>
      </c>
      <c r="G3543" s="49">
        <v>216334</v>
      </c>
      <c r="H3543" t="s">
        <v>238</v>
      </c>
      <c r="I3543">
        <v>0</v>
      </c>
      <c r="J3543">
        <v>0</v>
      </c>
      <c r="K3543" t="s">
        <v>242</v>
      </c>
      <c r="L3543" t="s">
        <v>2186</v>
      </c>
      <c r="M3543" t="s">
        <v>5702</v>
      </c>
      <c r="N3543" t="s">
        <v>254</v>
      </c>
      <c r="O3543" t="s">
        <v>568</v>
      </c>
    </row>
    <row r="3544" spans="1:15" x14ac:dyDescent="0.3">
      <c r="A3544" t="s">
        <v>2831</v>
      </c>
      <c r="B3544" t="s">
        <v>2831</v>
      </c>
      <c r="C3544" t="s">
        <v>5703</v>
      </c>
      <c r="D3544" s="47" t="s">
        <v>5689</v>
      </c>
      <c r="E3544" s="47">
        <v>41656.712737650465</v>
      </c>
      <c r="F3544" s="48">
        <v>9.0833333333333339</v>
      </c>
      <c r="G3544" s="49">
        <v>84028</v>
      </c>
      <c r="H3544" t="s">
        <v>238</v>
      </c>
      <c r="I3544">
        <v>0</v>
      </c>
      <c r="J3544">
        <v>0</v>
      </c>
      <c r="K3544" t="s">
        <v>246</v>
      </c>
      <c r="L3544" t="s">
        <v>2186</v>
      </c>
      <c r="M3544" t="s">
        <v>5704</v>
      </c>
      <c r="N3544" t="s">
        <v>254</v>
      </c>
      <c r="O3544" t="s">
        <v>568</v>
      </c>
    </row>
    <row r="3545" spans="1:15" x14ac:dyDescent="0.3">
      <c r="A3545" t="s">
        <v>2831</v>
      </c>
      <c r="B3545" t="s">
        <v>2831</v>
      </c>
      <c r="C3545" t="s">
        <v>5134</v>
      </c>
      <c r="D3545" s="47" t="s">
        <v>2704</v>
      </c>
      <c r="E3545" s="47">
        <v>41669.339745405094</v>
      </c>
      <c r="F3545" s="48">
        <v>9.0833333333333339</v>
      </c>
      <c r="G3545" s="49">
        <v>243144</v>
      </c>
      <c r="H3545" t="s">
        <v>249</v>
      </c>
      <c r="I3545">
        <v>0</v>
      </c>
      <c r="J3545">
        <v>0</v>
      </c>
      <c r="K3545" t="s">
        <v>241</v>
      </c>
      <c r="L3545" t="s">
        <v>2160</v>
      </c>
      <c r="M3545" t="s">
        <v>5135</v>
      </c>
      <c r="N3545" t="s">
        <v>254</v>
      </c>
      <c r="O3545" t="s">
        <v>568</v>
      </c>
    </row>
    <row r="3546" spans="1:15" x14ac:dyDescent="0.3">
      <c r="A3546" t="s">
        <v>2831</v>
      </c>
      <c r="B3546" t="s">
        <v>2831</v>
      </c>
      <c r="C3546" t="s">
        <v>6387</v>
      </c>
      <c r="D3546" s="47" t="s">
        <v>5513</v>
      </c>
      <c r="E3546" s="47">
        <v>41670.731413923611</v>
      </c>
      <c r="F3546" s="48">
        <v>9.0833333333333339</v>
      </c>
      <c r="G3546" s="49">
        <v>261607</v>
      </c>
      <c r="H3546" t="s">
        <v>249</v>
      </c>
      <c r="I3546">
        <v>0</v>
      </c>
      <c r="J3546">
        <v>0</v>
      </c>
      <c r="K3546" t="s">
        <v>246</v>
      </c>
      <c r="L3546" t="s">
        <v>2186</v>
      </c>
      <c r="M3546" t="s">
        <v>6388</v>
      </c>
      <c r="N3546" t="s">
        <v>254</v>
      </c>
      <c r="O3546" t="s">
        <v>568</v>
      </c>
    </row>
    <row r="3547" spans="1:15" x14ac:dyDescent="0.3">
      <c r="A3547" t="s">
        <v>2831</v>
      </c>
      <c r="B3547" t="s">
        <v>2831</v>
      </c>
      <c r="C3547" t="s">
        <v>6683</v>
      </c>
      <c r="D3547" s="47" t="s">
        <v>5708</v>
      </c>
      <c r="E3547" s="47">
        <v>41641.75040355324</v>
      </c>
      <c r="F3547" s="48">
        <v>9.0833333333333339</v>
      </c>
      <c r="G3547" s="49">
        <v>124345</v>
      </c>
      <c r="H3547" t="s">
        <v>238</v>
      </c>
      <c r="I3547">
        <v>0</v>
      </c>
      <c r="J3547">
        <v>0</v>
      </c>
      <c r="K3547" t="s">
        <v>242</v>
      </c>
      <c r="L3547" t="s">
        <v>2173</v>
      </c>
      <c r="M3547" t="s">
        <v>6684</v>
      </c>
      <c r="N3547" t="s">
        <v>254</v>
      </c>
      <c r="O3547" t="s">
        <v>568</v>
      </c>
    </row>
    <row r="3548" spans="1:15" x14ac:dyDescent="0.3">
      <c r="A3548" t="s">
        <v>2831</v>
      </c>
      <c r="B3548" t="s">
        <v>2831</v>
      </c>
      <c r="C3548" t="s">
        <v>7708</v>
      </c>
      <c r="D3548" s="47" t="s">
        <v>5778</v>
      </c>
      <c r="E3548" s="47">
        <v>41641.470886574076</v>
      </c>
      <c r="F3548" s="48">
        <v>9.0833333333333339</v>
      </c>
      <c r="G3548" s="49">
        <v>95948</v>
      </c>
      <c r="H3548" t="s">
        <v>249</v>
      </c>
      <c r="I3548">
        <v>0</v>
      </c>
      <c r="J3548">
        <v>0</v>
      </c>
      <c r="K3548" t="s">
        <v>236</v>
      </c>
      <c r="L3548" t="s">
        <v>2186</v>
      </c>
      <c r="M3548" t="s">
        <v>7709</v>
      </c>
      <c r="N3548" t="s">
        <v>254</v>
      </c>
      <c r="O3548" t="s">
        <v>568</v>
      </c>
    </row>
    <row r="3549" spans="1:15" x14ac:dyDescent="0.3">
      <c r="A3549" t="s">
        <v>2831</v>
      </c>
      <c r="B3549" t="s">
        <v>2831</v>
      </c>
      <c r="C3549" t="s">
        <v>3217</v>
      </c>
      <c r="D3549" s="47" t="s">
        <v>2947</v>
      </c>
      <c r="E3549" s="47">
        <v>41661.710572916665</v>
      </c>
      <c r="F3549" s="48">
        <v>9.0833333333333339</v>
      </c>
      <c r="G3549" s="49">
        <v>199949</v>
      </c>
      <c r="H3549" t="s">
        <v>238</v>
      </c>
      <c r="I3549">
        <v>0</v>
      </c>
      <c r="J3549">
        <v>0</v>
      </c>
      <c r="K3549" t="s">
        <v>246</v>
      </c>
      <c r="L3549" t="s">
        <v>2160</v>
      </c>
      <c r="M3549" t="s">
        <v>2941</v>
      </c>
      <c r="N3549" t="s">
        <v>254</v>
      </c>
      <c r="O3549" t="s">
        <v>568</v>
      </c>
    </row>
    <row r="3550" spans="1:15" x14ac:dyDescent="0.3">
      <c r="A3550" t="s">
        <v>2831</v>
      </c>
      <c r="B3550" t="s">
        <v>2831</v>
      </c>
      <c r="C3550" t="s">
        <v>9284</v>
      </c>
      <c r="D3550" s="47" t="s">
        <v>2490</v>
      </c>
      <c r="E3550" s="47">
        <v>41641.641628090278</v>
      </c>
      <c r="F3550" s="48">
        <v>9.0833333333333339</v>
      </c>
      <c r="G3550" s="49">
        <v>141694</v>
      </c>
      <c r="H3550" t="s">
        <v>249</v>
      </c>
      <c r="I3550">
        <v>0</v>
      </c>
      <c r="J3550">
        <v>0</v>
      </c>
      <c r="K3550" t="s">
        <v>246</v>
      </c>
      <c r="L3550" t="s">
        <v>2160</v>
      </c>
      <c r="M3550" t="s">
        <v>9285</v>
      </c>
      <c r="N3550" t="s">
        <v>254</v>
      </c>
      <c r="O3550" t="s">
        <v>568</v>
      </c>
    </row>
    <row r="3551" spans="1:15" x14ac:dyDescent="0.3">
      <c r="A3551" t="s">
        <v>2831</v>
      </c>
      <c r="B3551" t="s">
        <v>2831</v>
      </c>
      <c r="C3551" t="s">
        <v>9609</v>
      </c>
      <c r="D3551" s="47" t="s">
        <v>5645</v>
      </c>
      <c r="E3551" s="47">
        <v>41664.815559340277</v>
      </c>
      <c r="F3551" s="48">
        <v>9.0833333333333339</v>
      </c>
      <c r="G3551" s="49">
        <v>240000</v>
      </c>
      <c r="H3551" t="s">
        <v>238</v>
      </c>
      <c r="I3551">
        <v>0</v>
      </c>
      <c r="J3551">
        <v>0</v>
      </c>
      <c r="K3551" t="s">
        <v>236</v>
      </c>
      <c r="L3551" t="s">
        <v>2186</v>
      </c>
      <c r="M3551" t="s">
        <v>9610</v>
      </c>
      <c r="N3551" t="s">
        <v>254</v>
      </c>
      <c r="O3551" t="s">
        <v>568</v>
      </c>
    </row>
    <row r="3552" spans="1:15" x14ac:dyDescent="0.3">
      <c r="A3552" t="s">
        <v>2831</v>
      </c>
      <c r="B3552" t="s">
        <v>2831</v>
      </c>
      <c r="C3552" t="s">
        <v>9969</v>
      </c>
      <c r="D3552" s="47" t="s">
        <v>5862</v>
      </c>
      <c r="E3552" s="47">
        <v>41670.694569907406</v>
      </c>
      <c r="F3552" s="48">
        <v>9.0833333333333339</v>
      </c>
      <c r="G3552" s="49">
        <v>51526</v>
      </c>
      <c r="H3552" t="s">
        <v>249</v>
      </c>
      <c r="I3552">
        <v>0</v>
      </c>
      <c r="J3552">
        <v>0</v>
      </c>
      <c r="K3552" t="s">
        <v>236</v>
      </c>
      <c r="L3552" t="s">
        <v>1535</v>
      </c>
      <c r="M3552" t="s">
        <v>1535</v>
      </c>
      <c r="N3552" t="s">
        <v>254</v>
      </c>
      <c r="O3552" t="s">
        <v>568</v>
      </c>
    </row>
    <row r="3553" spans="1:15" x14ac:dyDescent="0.3">
      <c r="A3553" t="s">
        <v>2831</v>
      </c>
      <c r="B3553" t="s">
        <v>2831</v>
      </c>
      <c r="C3553" t="s">
        <v>10018</v>
      </c>
      <c r="D3553" s="47" t="s">
        <v>5587</v>
      </c>
      <c r="E3553" s="47">
        <v>41654.503126932868</v>
      </c>
      <c r="F3553" s="48">
        <v>9.0833333333333339</v>
      </c>
      <c r="G3553" s="49">
        <v>111654</v>
      </c>
      <c r="H3553" t="s">
        <v>249</v>
      </c>
      <c r="I3553">
        <v>0</v>
      </c>
      <c r="J3553">
        <v>0</v>
      </c>
      <c r="K3553" t="s">
        <v>246</v>
      </c>
      <c r="L3553" t="s">
        <v>1535</v>
      </c>
      <c r="M3553" t="s">
        <v>1535</v>
      </c>
      <c r="N3553" t="s">
        <v>254</v>
      </c>
      <c r="O3553" t="s">
        <v>568</v>
      </c>
    </row>
    <row r="3554" spans="1:15" x14ac:dyDescent="0.3">
      <c r="A3554" t="s">
        <v>2831</v>
      </c>
      <c r="B3554" t="s">
        <v>2831</v>
      </c>
      <c r="C3554" t="s">
        <v>10120</v>
      </c>
      <c r="D3554" s="47" t="s">
        <v>6002</v>
      </c>
      <c r="E3554" s="47">
        <v>41641.603149733797</v>
      </c>
      <c r="F3554" s="48">
        <v>9.0833333333333339</v>
      </c>
      <c r="G3554" s="49">
        <v>10</v>
      </c>
      <c r="H3554" t="s">
        <v>249</v>
      </c>
      <c r="I3554">
        <v>1</v>
      </c>
      <c r="J3554">
        <v>1363.76</v>
      </c>
      <c r="K3554" t="s">
        <v>242</v>
      </c>
      <c r="L3554" t="s">
        <v>1535</v>
      </c>
      <c r="M3554" t="s">
        <v>1535</v>
      </c>
      <c r="N3554" t="s">
        <v>254</v>
      </c>
      <c r="O3554" t="s">
        <v>568</v>
      </c>
    </row>
    <row r="3555" spans="1:15" x14ac:dyDescent="0.3">
      <c r="A3555" t="s">
        <v>2831</v>
      </c>
      <c r="B3555" t="s">
        <v>2831</v>
      </c>
      <c r="C3555" t="s">
        <v>10135</v>
      </c>
      <c r="D3555" s="47" t="s">
        <v>5475</v>
      </c>
      <c r="E3555" s="47">
        <v>41641.764929548612</v>
      </c>
      <c r="F3555" s="48">
        <v>9.0833333333333339</v>
      </c>
      <c r="G3555" s="49">
        <v>-1</v>
      </c>
      <c r="H3555" t="s">
        <v>249</v>
      </c>
      <c r="I3555">
        <v>0</v>
      </c>
      <c r="J3555">
        <v>0</v>
      </c>
      <c r="K3555" t="s">
        <v>242</v>
      </c>
      <c r="L3555" t="s">
        <v>1535</v>
      </c>
      <c r="M3555" t="s">
        <v>1535</v>
      </c>
      <c r="N3555" t="s">
        <v>254</v>
      </c>
      <c r="O3555" t="s">
        <v>568</v>
      </c>
    </row>
    <row r="3556" spans="1:15" x14ac:dyDescent="0.3">
      <c r="A3556" t="s">
        <v>2831</v>
      </c>
      <c r="B3556" t="s">
        <v>2831</v>
      </c>
      <c r="C3556" t="s">
        <v>3158</v>
      </c>
      <c r="D3556" s="47" t="s">
        <v>2931</v>
      </c>
      <c r="E3556" s="47">
        <v>41610.70506403935</v>
      </c>
      <c r="F3556" s="48">
        <v>9.1666666666666661</v>
      </c>
      <c r="G3556" s="49">
        <v>72591</v>
      </c>
      <c r="H3556" t="s">
        <v>249</v>
      </c>
      <c r="I3556">
        <v>0</v>
      </c>
      <c r="J3556">
        <v>0</v>
      </c>
      <c r="K3556" t="s">
        <v>242</v>
      </c>
      <c r="L3556" t="s">
        <v>2160</v>
      </c>
      <c r="M3556" t="s">
        <v>2999</v>
      </c>
      <c r="N3556" t="s">
        <v>254</v>
      </c>
      <c r="O3556" t="s">
        <v>568</v>
      </c>
    </row>
    <row r="3557" spans="1:15" x14ac:dyDescent="0.3">
      <c r="A3557" t="s">
        <v>2831</v>
      </c>
      <c r="B3557" t="s">
        <v>2831</v>
      </c>
      <c r="C3557" t="s">
        <v>6864</v>
      </c>
      <c r="D3557" s="47" t="s">
        <v>5478</v>
      </c>
      <c r="E3557" s="47">
        <v>41635.749265625003</v>
      </c>
      <c r="F3557" s="48">
        <v>9.1666666666666661</v>
      </c>
      <c r="G3557" s="49">
        <v>139909</v>
      </c>
      <c r="H3557" t="s">
        <v>238</v>
      </c>
      <c r="I3557">
        <v>0</v>
      </c>
      <c r="J3557">
        <v>0</v>
      </c>
      <c r="K3557" t="s">
        <v>241</v>
      </c>
      <c r="L3557" t="s">
        <v>2186</v>
      </c>
      <c r="M3557" t="s">
        <v>6865</v>
      </c>
      <c r="N3557" t="s">
        <v>254</v>
      </c>
      <c r="O3557" t="s">
        <v>568</v>
      </c>
    </row>
    <row r="3558" spans="1:15" x14ac:dyDescent="0.3">
      <c r="A3558" t="s">
        <v>2831</v>
      </c>
      <c r="B3558" t="s">
        <v>2831</v>
      </c>
      <c r="C3558" t="s">
        <v>6966</v>
      </c>
      <c r="D3558" s="47" t="s">
        <v>5896</v>
      </c>
      <c r="E3558" s="47">
        <v>41610.767936377313</v>
      </c>
      <c r="F3558" s="48">
        <v>9.1666666666666661</v>
      </c>
      <c r="G3558" s="49">
        <v>154220</v>
      </c>
      <c r="H3558" t="s">
        <v>238</v>
      </c>
      <c r="I3558">
        <v>0</v>
      </c>
      <c r="J3558">
        <v>0</v>
      </c>
      <c r="K3558" t="s">
        <v>241</v>
      </c>
      <c r="L3558" t="s">
        <v>2186</v>
      </c>
      <c r="M3558" t="s">
        <v>6967</v>
      </c>
      <c r="N3558" t="s">
        <v>254</v>
      </c>
      <c r="O3558" t="s">
        <v>568</v>
      </c>
    </row>
    <row r="3559" spans="1:15" x14ac:dyDescent="0.3">
      <c r="A3559" t="s">
        <v>2831</v>
      </c>
      <c r="B3559" t="s">
        <v>2831</v>
      </c>
      <c r="C3559" t="s">
        <v>3621</v>
      </c>
      <c r="D3559" s="47" t="s">
        <v>3401</v>
      </c>
      <c r="E3559" s="47">
        <v>41635.749171030089</v>
      </c>
      <c r="F3559" s="48">
        <v>9.1666666666666661</v>
      </c>
      <c r="G3559" s="49">
        <v>160161</v>
      </c>
      <c r="H3559" t="s">
        <v>238</v>
      </c>
      <c r="I3559">
        <v>0</v>
      </c>
      <c r="J3559">
        <v>0</v>
      </c>
      <c r="K3559" t="s">
        <v>241</v>
      </c>
      <c r="L3559" t="s">
        <v>2160</v>
      </c>
      <c r="M3559" t="s">
        <v>3622</v>
      </c>
      <c r="N3559" t="s">
        <v>254</v>
      </c>
      <c r="O3559" t="s">
        <v>568</v>
      </c>
    </row>
    <row r="3560" spans="1:15" x14ac:dyDescent="0.3">
      <c r="A3560" t="s">
        <v>2831</v>
      </c>
      <c r="B3560" t="s">
        <v>2831</v>
      </c>
      <c r="C3560" t="s">
        <v>7481</v>
      </c>
      <c r="D3560" s="47" t="s">
        <v>5541</v>
      </c>
      <c r="E3560" s="47">
        <v>41625.757042743055</v>
      </c>
      <c r="F3560" s="48">
        <v>9.1666666666666661</v>
      </c>
      <c r="G3560" s="49">
        <v>137090</v>
      </c>
      <c r="H3560" t="s">
        <v>238</v>
      </c>
      <c r="I3560">
        <v>0</v>
      </c>
      <c r="J3560">
        <v>0</v>
      </c>
      <c r="K3560" t="s">
        <v>236</v>
      </c>
      <c r="L3560" t="s">
        <v>2160</v>
      </c>
      <c r="M3560" t="s">
        <v>2936</v>
      </c>
      <c r="N3560" t="s">
        <v>254</v>
      </c>
      <c r="O3560" t="s">
        <v>568</v>
      </c>
    </row>
    <row r="3561" spans="1:15" x14ac:dyDescent="0.3">
      <c r="A3561" t="s">
        <v>2831</v>
      </c>
      <c r="B3561" t="s">
        <v>2831</v>
      </c>
      <c r="C3561" t="s">
        <v>7580</v>
      </c>
      <c r="D3561" s="47" t="s">
        <v>5461</v>
      </c>
      <c r="E3561" s="47">
        <v>41631.771877581021</v>
      </c>
      <c r="F3561" s="48">
        <v>9.1666666666666661</v>
      </c>
      <c r="G3561" s="49">
        <v>86431</v>
      </c>
      <c r="H3561" t="s">
        <v>238</v>
      </c>
      <c r="I3561">
        <v>0</v>
      </c>
      <c r="J3561">
        <v>0</v>
      </c>
      <c r="K3561" t="s">
        <v>242</v>
      </c>
      <c r="L3561" t="s">
        <v>2186</v>
      </c>
      <c r="M3561" t="s">
        <v>7581</v>
      </c>
      <c r="N3561" t="s">
        <v>254</v>
      </c>
      <c r="O3561" t="s">
        <v>568</v>
      </c>
    </row>
    <row r="3562" spans="1:15" x14ac:dyDescent="0.3">
      <c r="A3562" t="s">
        <v>2831</v>
      </c>
      <c r="B3562" t="s">
        <v>2831</v>
      </c>
      <c r="C3562" t="s">
        <v>5302</v>
      </c>
      <c r="D3562" s="47" t="s">
        <v>2645</v>
      </c>
      <c r="E3562" s="47">
        <v>41610.831629282409</v>
      </c>
      <c r="F3562" s="48">
        <v>9.1666666666666661</v>
      </c>
      <c r="G3562" s="49">
        <v>85027</v>
      </c>
      <c r="H3562" t="s">
        <v>238</v>
      </c>
      <c r="I3562">
        <v>0</v>
      </c>
      <c r="J3562">
        <v>0</v>
      </c>
      <c r="K3562" t="s">
        <v>242</v>
      </c>
      <c r="L3562" t="s">
        <v>2160</v>
      </c>
      <c r="M3562" t="s">
        <v>5303</v>
      </c>
      <c r="N3562" t="s">
        <v>254</v>
      </c>
      <c r="O3562" t="s">
        <v>568</v>
      </c>
    </row>
    <row r="3563" spans="1:15" x14ac:dyDescent="0.3">
      <c r="A3563" t="s">
        <v>2831</v>
      </c>
      <c r="B3563" t="s">
        <v>2831</v>
      </c>
      <c r="C3563" t="s">
        <v>7665</v>
      </c>
      <c r="D3563" s="47" t="s">
        <v>6252</v>
      </c>
      <c r="E3563" s="47">
        <v>41610.76770679398</v>
      </c>
      <c r="F3563" s="48">
        <v>9.1666666666666661</v>
      </c>
      <c r="G3563" s="49">
        <v>161377</v>
      </c>
      <c r="H3563" t="s">
        <v>238</v>
      </c>
      <c r="I3563">
        <v>0</v>
      </c>
      <c r="J3563">
        <v>0</v>
      </c>
      <c r="K3563" t="s">
        <v>242</v>
      </c>
      <c r="L3563" t="s">
        <v>2186</v>
      </c>
      <c r="M3563" t="s">
        <v>7666</v>
      </c>
      <c r="N3563" t="s">
        <v>254</v>
      </c>
      <c r="O3563" t="s">
        <v>568</v>
      </c>
    </row>
    <row r="3564" spans="1:15" x14ac:dyDescent="0.3">
      <c r="A3564" t="s">
        <v>2831</v>
      </c>
      <c r="B3564" t="s">
        <v>2831</v>
      </c>
      <c r="C3564" t="s">
        <v>7769</v>
      </c>
      <c r="D3564" s="47" t="s">
        <v>2630</v>
      </c>
      <c r="E3564" s="47">
        <v>41625.757172881946</v>
      </c>
      <c r="F3564" s="48">
        <v>9.1666666666666661</v>
      </c>
      <c r="G3564" s="49">
        <v>120807</v>
      </c>
      <c r="H3564" t="s">
        <v>238</v>
      </c>
      <c r="I3564">
        <v>0</v>
      </c>
      <c r="J3564">
        <v>0</v>
      </c>
      <c r="K3564" t="s">
        <v>246</v>
      </c>
      <c r="L3564" t="s">
        <v>2160</v>
      </c>
      <c r="M3564" t="s">
        <v>7770</v>
      </c>
      <c r="N3564" t="s">
        <v>254</v>
      </c>
      <c r="O3564" t="s">
        <v>568</v>
      </c>
    </row>
    <row r="3565" spans="1:15" x14ac:dyDescent="0.3">
      <c r="A3565" t="s">
        <v>2831</v>
      </c>
      <c r="B3565" t="s">
        <v>2831</v>
      </c>
      <c r="C3565" t="s">
        <v>7919</v>
      </c>
      <c r="D3565" s="47" t="s">
        <v>6458</v>
      </c>
      <c r="E3565" s="47">
        <v>41620.727945138889</v>
      </c>
      <c r="F3565" s="48">
        <v>9.1666666666666661</v>
      </c>
      <c r="G3565" s="49">
        <v>183095</v>
      </c>
      <c r="H3565" t="s">
        <v>238</v>
      </c>
      <c r="I3565">
        <v>0</v>
      </c>
      <c r="J3565">
        <v>0</v>
      </c>
      <c r="K3565" t="s">
        <v>246</v>
      </c>
      <c r="L3565" t="s">
        <v>2186</v>
      </c>
      <c r="M3565" t="s">
        <v>7920</v>
      </c>
      <c r="N3565" t="s">
        <v>254</v>
      </c>
      <c r="O3565" t="s">
        <v>568</v>
      </c>
    </row>
    <row r="3566" spans="1:15" x14ac:dyDescent="0.3">
      <c r="A3566" t="s">
        <v>2831</v>
      </c>
      <c r="B3566" t="s">
        <v>2831</v>
      </c>
      <c r="C3566" t="s">
        <v>3731</v>
      </c>
      <c r="D3566" s="47" t="s">
        <v>3448</v>
      </c>
      <c r="E3566" s="47">
        <v>41631.77178978009</v>
      </c>
      <c r="F3566" s="48">
        <v>9.1666666666666661</v>
      </c>
      <c r="G3566" s="49">
        <v>103297</v>
      </c>
      <c r="H3566" t="s">
        <v>238</v>
      </c>
      <c r="I3566">
        <v>0</v>
      </c>
      <c r="J3566">
        <v>0</v>
      </c>
      <c r="K3566" t="s">
        <v>246</v>
      </c>
      <c r="L3566" t="s">
        <v>2186</v>
      </c>
      <c r="M3566" t="s">
        <v>3732</v>
      </c>
      <c r="N3566" t="s">
        <v>254</v>
      </c>
      <c r="O3566" t="s">
        <v>568</v>
      </c>
    </row>
    <row r="3567" spans="1:15" x14ac:dyDescent="0.3">
      <c r="A3567" t="s">
        <v>2831</v>
      </c>
      <c r="B3567" t="s">
        <v>2831</v>
      </c>
      <c r="C3567" t="s">
        <v>2963</v>
      </c>
      <c r="D3567" s="47" t="s">
        <v>2945</v>
      </c>
      <c r="E3567" s="47">
        <v>41638.766022800926</v>
      </c>
      <c r="F3567" s="48">
        <v>9.1666666666666661</v>
      </c>
      <c r="G3567" s="49">
        <v>120232</v>
      </c>
      <c r="H3567" t="s">
        <v>238</v>
      </c>
      <c r="I3567">
        <v>0</v>
      </c>
      <c r="J3567">
        <v>0</v>
      </c>
      <c r="K3567" t="s">
        <v>236</v>
      </c>
      <c r="L3567" t="s">
        <v>2160</v>
      </c>
      <c r="M3567" t="s">
        <v>2936</v>
      </c>
      <c r="N3567" t="s">
        <v>254</v>
      </c>
      <c r="O3567" t="s">
        <v>568</v>
      </c>
    </row>
    <row r="3568" spans="1:15" x14ac:dyDescent="0.3">
      <c r="A3568" t="s">
        <v>2831</v>
      </c>
      <c r="B3568" t="s">
        <v>2831</v>
      </c>
      <c r="C3568" t="s">
        <v>8907</v>
      </c>
      <c r="D3568" s="47" t="s">
        <v>5797</v>
      </c>
      <c r="E3568" s="47">
        <v>41625.680476620371</v>
      </c>
      <c r="F3568" s="48">
        <v>9.1666666666666661</v>
      </c>
      <c r="G3568" s="49">
        <v>162704</v>
      </c>
      <c r="H3568" t="s">
        <v>249</v>
      </c>
      <c r="I3568">
        <v>0</v>
      </c>
      <c r="J3568">
        <v>0</v>
      </c>
      <c r="K3568" t="s">
        <v>236</v>
      </c>
      <c r="L3568" t="s">
        <v>2186</v>
      </c>
      <c r="M3568" t="s">
        <v>8908</v>
      </c>
      <c r="N3568" t="s">
        <v>254</v>
      </c>
      <c r="O3568" t="s">
        <v>568</v>
      </c>
    </row>
    <row r="3569" spans="1:15" x14ac:dyDescent="0.3">
      <c r="A3569" t="s">
        <v>2831</v>
      </c>
      <c r="B3569" t="s">
        <v>2831</v>
      </c>
      <c r="C3569" t="s">
        <v>3155</v>
      </c>
      <c r="D3569" s="47" t="s">
        <v>2981</v>
      </c>
      <c r="E3569" s="47">
        <v>41635.760553159722</v>
      </c>
      <c r="F3569" s="48">
        <v>9.1666666666666661</v>
      </c>
      <c r="G3569" s="49">
        <v>100723</v>
      </c>
      <c r="H3569" t="s">
        <v>238</v>
      </c>
      <c r="I3569">
        <v>0</v>
      </c>
      <c r="J3569">
        <v>0</v>
      </c>
      <c r="K3569" t="s">
        <v>246</v>
      </c>
      <c r="L3569" t="s">
        <v>2160</v>
      </c>
      <c r="M3569" t="s">
        <v>2925</v>
      </c>
      <c r="N3569" t="s">
        <v>254</v>
      </c>
      <c r="O3569" t="s">
        <v>568</v>
      </c>
    </row>
    <row r="3570" spans="1:15" x14ac:dyDescent="0.3">
      <c r="A3570" t="s">
        <v>2831</v>
      </c>
      <c r="B3570" t="s">
        <v>2831</v>
      </c>
      <c r="C3570" t="s">
        <v>9117</v>
      </c>
      <c r="D3570" s="47" t="s">
        <v>2674</v>
      </c>
      <c r="E3570" s="47">
        <v>41636.561366516202</v>
      </c>
      <c r="F3570" s="48">
        <v>9.1666666666666661</v>
      </c>
      <c r="G3570" s="49">
        <v>122486</v>
      </c>
      <c r="H3570" t="s">
        <v>249</v>
      </c>
      <c r="I3570">
        <v>0</v>
      </c>
      <c r="J3570">
        <v>0</v>
      </c>
      <c r="K3570" t="s">
        <v>246</v>
      </c>
      <c r="L3570" t="s">
        <v>2160</v>
      </c>
      <c r="M3570" t="s">
        <v>9118</v>
      </c>
      <c r="N3570" t="s">
        <v>254</v>
      </c>
      <c r="O3570" t="s">
        <v>568</v>
      </c>
    </row>
    <row r="3571" spans="1:15" x14ac:dyDescent="0.3">
      <c r="A3571" t="s">
        <v>2831</v>
      </c>
      <c r="B3571" t="s">
        <v>2831</v>
      </c>
      <c r="C3571" t="s">
        <v>9339</v>
      </c>
      <c r="D3571" s="47" t="s">
        <v>5533</v>
      </c>
      <c r="E3571" s="47">
        <v>41638.766111840276</v>
      </c>
      <c r="F3571" s="48">
        <v>9.1666666666666661</v>
      </c>
      <c r="G3571" s="49">
        <v>156573</v>
      </c>
      <c r="H3571" t="s">
        <v>238</v>
      </c>
      <c r="I3571">
        <v>0</v>
      </c>
      <c r="J3571">
        <v>0</v>
      </c>
      <c r="K3571" t="s">
        <v>246</v>
      </c>
      <c r="L3571" t="s">
        <v>2186</v>
      </c>
      <c r="M3571" t="s">
        <v>9340</v>
      </c>
      <c r="N3571" t="s">
        <v>254</v>
      </c>
      <c r="O3571" t="s">
        <v>568</v>
      </c>
    </row>
    <row r="3572" spans="1:15" x14ac:dyDescent="0.3">
      <c r="A3572" t="s">
        <v>2831</v>
      </c>
      <c r="B3572" t="s">
        <v>2831</v>
      </c>
      <c r="C3572" t="s">
        <v>5133</v>
      </c>
      <c r="D3572" s="47" t="s">
        <v>2701</v>
      </c>
      <c r="E3572" s="47">
        <v>41638.765933645831</v>
      </c>
      <c r="F3572" s="48">
        <v>9.1666666666666661</v>
      </c>
      <c r="G3572" s="49">
        <v>166799</v>
      </c>
      <c r="H3572" t="s">
        <v>238</v>
      </c>
      <c r="I3572">
        <v>0</v>
      </c>
      <c r="J3572">
        <v>0</v>
      </c>
      <c r="K3572" t="s">
        <v>241</v>
      </c>
      <c r="L3572" t="s">
        <v>2160</v>
      </c>
      <c r="M3572" t="s">
        <v>3939</v>
      </c>
      <c r="N3572" t="s">
        <v>254</v>
      </c>
      <c r="O3572" t="s">
        <v>568</v>
      </c>
    </row>
    <row r="3573" spans="1:15" x14ac:dyDescent="0.3">
      <c r="A3573" t="s">
        <v>2831</v>
      </c>
      <c r="B3573" t="s">
        <v>2831</v>
      </c>
      <c r="C3573" t="s">
        <v>3095</v>
      </c>
      <c r="D3573" s="47" t="s">
        <v>2935</v>
      </c>
      <c r="E3573" s="47">
        <v>41614.671776354167</v>
      </c>
      <c r="F3573" s="48">
        <v>9.1666666666666661</v>
      </c>
      <c r="G3573" s="49">
        <v>117714</v>
      </c>
      <c r="H3573" t="s">
        <v>249</v>
      </c>
      <c r="I3573">
        <v>0</v>
      </c>
      <c r="J3573">
        <v>0</v>
      </c>
      <c r="K3573" t="s">
        <v>242</v>
      </c>
      <c r="L3573" t="s">
        <v>2160</v>
      </c>
      <c r="M3573" t="s">
        <v>2941</v>
      </c>
      <c r="N3573" t="s">
        <v>254</v>
      </c>
      <c r="O3573" t="s">
        <v>568</v>
      </c>
    </row>
    <row r="3574" spans="1:15" x14ac:dyDescent="0.3">
      <c r="A3574" t="s">
        <v>2831</v>
      </c>
      <c r="B3574" t="s">
        <v>2831</v>
      </c>
      <c r="C3574" t="s">
        <v>9741</v>
      </c>
      <c r="D3574" s="47" t="s">
        <v>2636</v>
      </c>
      <c r="E3574" s="47">
        <v>41628.643538344906</v>
      </c>
      <c r="F3574" s="48">
        <v>9.1666666666666661</v>
      </c>
      <c r="G3574" s="49">
        <v>81134</v>
      </c>
      <c r="H3574" t="s">
        <v>249</v>
      </c>
      <c r="I3574">
        <v>0</v>
      </c>
      <c r="J3574">
        <v>0</v>
      </c>
      <c r="K3574" t="s">
        <v>246</v>
      </c>
      <c r="L3574" t="s">
        <v>2173</v>
      </c>
      <c r="M3574" t="s">
        <v>9742</v>
      </c>
      <c r="N3574" t="s">
        <v>254</v>
      </c>
      <c r="O3574" t="s">
        <v>568</v>
      </c>
    </row>
    <row r="3575" spans="1:15" x14ac:dyDescent="0.3">
      <c r="A3575" t="s">
        <v>2831</v>
      </c>
      <c r="B3575" t="s">
        <v>2831</v>
      </c>
      <c r="C3575" t="s">
        <v>5320</v>
      </c>
      <c r="D3575" s="47" t="s">
        <v>2679</v>
      </c>
      <c r="E3575" s="47">
        <v>41638.766675462961</v>
      </c>
      <c r="F3575" s="48">
        <v>9.1666666666666661</v>
      </c>
      <c r="G3575" s="49">
        <v>76056</v>
      </c>
      <c r="H3575" t="s">
        <v>238</v>
      </c>
      <c r="I3575">
        <v>0</v>
      </c>
      <c r="J3575">
        <v>0</v>
      </c>
      <c r="K3575" t="s">
        <v>246</v>
      </c>
      <c r="L3575" t="s">
        <v>2160</v>
      </c>
      <c r="M3575" t="s">
        <v>5321</v>
      </c>
      <c r="N3575" t="s">
        <v>254</v>
      </c>
      <c r="O3575" t="s">
        <v>568</v>
      </c>
    </row>
    <row r="3576" spans="1:15" x14ac:dyDescent="0.3">
      <c r="A3576" t="s">
        <v>2831</v>
      </c>
      <c r="B3576" t="s">
        <v>2831</v>
      </c>
      <c r="C3576" t="s">
        <v>3029</v>
      </c>
      <c r="D3576" s="47" t="s">
        <v>2981</v>
      </c>
      <c r="E3576" s="47">
        <v>41607.72730003472</v>
      </c>
      <c r="F3576" s="48">
        <v>9.25</v>
      </c>
      <c r="G3576" s="49">
        <v>131912</v>
      </c>
      <c r="H3576" t="s">
        <v>238</v>
      </c>
      <c r="I3576">
        <v>0</v>
      </c>
      <c r="J3576">
        <v>0</v>
      </c>
      <c r="K3576" t="s">
        <v>236</v>
      </c>
      <c r="L3576" t="s">
        <v>2186</v>
      </c>
      <c r="M3576" t="s">
        <v>3030</v>
      </c>
      <c r="N3576" t="s">
        <v>254</v>
      </c>
      <c r="O3576" t="s">
        <v>568</v>
      </c>
    </row>
    <row r="3577" spans="1:15" x14ac:dyDescent="0.3">
      <c r="A3577" t="s">
        <v>2831</v>
      </c>
      <c r="B3577" t="s">
        <v>2831</v>
      </c>
      <c r="C3577" t="s">
        <v>5360</v>
      </c>
      <c r="D3577" s="47" t="s">
        <v>2685</v>
      </c>
      <c r="E3577" s="47">
        <v>41593.710558483799</v>
      </c>
      <c r="F3577" s="48">
        <v>9.25</v>
      </c>
      <c r="G3577" s="49">
        <v>107129</v>
      </c>
      <c r="H3577" t="s">
        <v>238</v>
      </c>
      <c r="I3577">
        <v>0</v>
      </c>
      <c r="J3577">
        <v>0</v>
      </c>
      <c r="K3577" t="s">
        <v>239</v>
      </c>
      <c r="L3577" t="s">
        <v>2160</v>
      </c>
      <c r="M3577" t="s">
        <v>5361</v>
      </c>
      <c r="N3577" t="s">
        <v>254</v>
      </c>
      <c r="O3577" t="s">
        <v>568</v>
      </c>
    </row>
    <row r="3578" spans="1:15" x14ac:dyDescent="0.3">
      <c r="A3578" t="s">
        <v>2831</v>
      </c>
      <c r="B3578" t="s">
        <v>2831</v>
      </c>
      <c r="C3578" t="s">
        <v>3953</v>
      </c>
      <c r="D3578" s="47" t="s">
        <v>3453</v>
      </c>
      <c r="E3578" s="47">
        <v>41605.709830474538</v>
      </c>
      <c r="F3578" s="48">
        <v>9.25</v>
      </c>
      <c r="G3578" s="49">
        <v>207828</v>
      </c>
      <c r="H3578" t="s">
        <v>238</v>
      </c>
      <c r="I3578">
        <v>0</v>
      </c>
      <c r="J3578">
        <v>0</v>
      </c>
      <c r="K3578" t="s">
        <v>239</v>
      </c>
      <c r="L3578" t="s">
        <v>2186</v>
      </c>
      <c r="M3578" t="s">
        <v>3954</v>
      </c>
      <c r="N3578" t="s">
        <v>254</v>
      </c>
      <c r="O3578" t="s">
        <v>568</v>
      </c>
    </row>
    <row r="3579" spans="1:15" x14ac:dyDescent="0.3">
      <c r="A3579" t="s">
        <v>2831</v>
      </c>
      <c r="B3579" t="s">
        <v>2831</v>
      </c>
      <c r="C3579" t="s">
        <v>7516</v>
      </c>
      <c r="D3579" s="47" t="s">
        <v>6370</v>
      </c>
      <c r="E3579" s="47">
        <v>41608.503515127311</v>
      </c>
      <c r="F3579" s="48">
        <v>9.25</v>
      </c>
      <c r="G3579" s="49">
        <v>126202</v>
      </c>
      <c r="H3579" t="s">
        <v>249</v>
      </c>
      <c r="I3579">
        <v>0</v>
      </c>
      <c r="J3579">
        <v>0</v>
      </c>
      <c r="K3579" t="s">
        <v>236</v>
      </c>
      <c r="L3579" t="s">
        <v>2160</v>
      </c>
      <c r="M3579" t="s">
        <v>7517</v>
      </c>
      <c r="N3579" t="s">
        <v>254</v>
      </c>
      <c r="O3579" t="s">
        <v>568</v>
      </c>
    </row>
    <row r="3580" spans="1:15" x14ac:dyDescent="0.3">
      <c r="A3580" t="s">
        <v>2831</v>
      </c>
      <c r="B3580" t="s">
        <v>2831</v>
      </c>
      <c r="C3580" t="s">
        <v>7582</v>
      </c>
      <c r="D3580" s="47" t="s">
        <v>5731</v>
      </c>
      <c r="E3580" s="47">
        <v>41603.723681828706</v>
      </c>
      <c r="F3580" s="48">
        <v>9.25</v>
      </c>
      <c r="G3580" s="49">
        <v>94431</v>
      </c>
      <c r="H3580" t="s">
        <v>238</v>
      </c>
      <c r="I3580">
        <v>0</v>
      </c>
      <c r="J3580">
        <v>0</v>
      </c>
      <c r="K3580" t="s">
        <v>236</v>
      </c>
      <c r="L3580" t="s">
        <v>2186</v>
      </c>
      <c r="M3580" t="s">
        <v>7583</v>
      </c>
      <c r="N3580" t="s">
        <v>254</v>
      </c>
      <c r="O3580" t="s">
        <v>568</v>
      </c>
    </row>
    <row r="3581" spans="1:15" x14ac:dyDescent="0.3">
      <c r="A3581" t="s">
        <v>2831</v>
      </c>
      <c r="B3581" t="s">
        <v>2831</v>
      </c>
      <c r="C3581" t="s">
        <v>7696</v>
      </c>
      <c r="D3581" s="47" t="s">
        <v>6758</v>
      </c>
      <c r="E3581" s="47">
        <v>41605.710782604168</v>
      </c>
      <c r="F3581" s="48">
        <v>9.25</v>
      </c>
      <c r="G3581" s="49">
        <v>82625</v>
      </c>
      <c r="H3581" t="s">
        <v>238</v>
      </c>
      <c r="I3581">
        <v>0</v>
      </c>
      <c r="J3581">
        <v>0</v>
      </c>
      <c r="K3581" t="s">
        <v>242</v>
      </c>
      <c r="L3581" t="s">
        <v>2186</v>
      </c>
      <c r="M3581" t="s">
        <v>7697</v>
      </c>
      <c r="N3581" t="s">
        <v>254</v>
      </c>
      <c r="O3581" t="s">
        <v>568</v>
      </c>
    </row>
    <row r="3582" spans="1:15" x14ac:dyDescent="0.3">
      <c r="A3582" t="s">
        <v>2831</v>
      </c>
      <c r="B3582" t="s">
        <v>2831</v>
      </c>
      <c r="C3582" t="s">
        <v>5172</v>
      </c>
      <c r="D3582" s="47" t="s">
        <v>2701</v>
      </c>
      <c r="E3582" s="47">
        <v>41593.711649884259</v>
      </c>
      <c r="F3582" s="48">
        <v>9.25</v>
      </c>
      <c r="G3582" s="49">
        <v>118541</v>
      </c>
      <c r="H3582" t="s">
        <v>238</v>
      </c>
      <c r="I3582">
        <v>0</v>
      </c>
      <c r="J3582">
        <v>0</v>
      </c>
      <c r="K3582" t="s">
        <v>236</v>
      </c>
      <c r="L3582" t="s">
        <v>2160</v>
      </c>
      <c r="M3582" t="s">
        <v>5173</v>
      </c>
      <c r="N3582" t="s">
        <v>254</v>
      </c>
      <c r="O3582" t="s">
        <v>568</v>
      </c>
    </row>
    <row r="3583" spans="1:15" x14ac:dyDescent="0.3">
      <c r="A3583" t="s">
        <v>2831</v>
      </c>
      <c r="B3583" t="s">
        <v>2831</v>
      </c>
      <c r="C3583" t="s">
        <v>10338</v>
      </c>
      <c r="D3583" s="47" t="s">
        <v>2611</v>
      </c>
      <c r="E3583" s="47">
        <v>41607.727600578706</v>
      </c>
      <c r="F3583" s="48">
        <v>9.25</v>
      </c>
      <c r="G3583" s="49">
        <v>130615</v>
      </c>
      <c r="H3583" t="s">
        <v>238</v>
      </c>
      <c r="I3583">
        <v>0</v>
      </c>
      <c r="J3583">
        <v>0</v>
      </c>
      <c r="K3583" t="s">
        <v>236</v>
      </c>
      <c r="L3583" t="s">
        <v>2160</v>
      </c>
      <c r="M3583" t="s">
        <v>10339</v>
      </c>
      <c r="N3583" t="s">
        <v>254</v>
      </c>
      <c r="O3583" t="s">
        <v>568</v>
      </c>
    </row>
    <row r="3584" spans="1:15" x14ac:dyDescent="0.3">
      <c r="A3584" t="s">
        <v>2831</v>
      </c>
      <c r="B3584" t="s">
        <v>2831</v>
      </c>
      <c r="C3584" t="s">
        <v>10370</v>
      </c>
      <c r="D3584" s="47" t="s">
        <v>2617</v>
      </c>
      <c r="E3584" s="47">
        <v>41605.781538194446</v>
      </c>
      <c r="F3584" s="48">
        <v>9.25</v>
      </c>
      <c r="G3584" s="49">
        <v>145903</v>
      </c>
      <c r="H3584" t="s">
        <v>249</v>
      </c>
      <c r="I3584">
        <v>0</v>
      </c>
      <c r="J3584">
        <v>0</v>
      </c>
      <c r="K3584" t="s">
        <v>246</v>
      </c>
      <c r="L3584" t="s">
        <v>2160</v>
      </c>
      <c r="M3584" t="s">
        <v>10371</v>
      </c>
      <c r="N3584" t="s">
        <v>254</v>
      </c>
      <c r="O3584" t="s">
        <v>568</v>
      </c>
    </row>
    <row r="3585" spans="1:15" x14ac:dyDescent="0.3">
      <c r="A3585" t="s">
        <v>2831</v>
      </c>
      <c r="B3585" t="s">
        <v>2831</v>
      </c>
      <c r="C3585" t="s">
        <v>4680</v>
      </c>
      <c r="D3585" s="47" t="s">
        <v>4444</v>
      </c>
      <c r="E3585" s="47">
        <v>41600.710626701388</v>
      </c>
      <c r="F3585" s="48">
        <v>9.25</v>
      </c>
      <c r="G3585" s="49">
        <v>113887</v>
      </c>
      <c r="H3585" t="s">
        <v>238</v>
      </c>
      <c r="I3585">
        <v>0</v>
      </c>
      <c r="J3585">
        <v>0</v>
      </c>
      <c r="K3585" t="s">
        <v>241</v>
      </c>
      <c r="L3585" t="s">
        <v>2160</v>
      </c>
      <c r="M3585" t="s">
        <v>4681</v>
      </c>
      <c r="N3585" t="s">
        <v>254</v>
      </c>
      <c r="O3585" t="s">
        <v>568</v>
      </c>
    </row>
    <row r="3586" spans="1:15" x14ac:dyDescent="0.3">
      <c r="A3586" t="s">
        <v>2831</v>
      </c>
      <c r="B3586" t="s">
        <v>2831</v>
      </c>
      <c r="C3586" t="s">
        <v>5629</v>
      </c>
      <c r="D3586" s="47" t="s">
        <v>5630</v>
      </c>
      <c r="E3586" s="47">
        <v>41568.732841087964</v>
      </c>
      <c r="F3586" s="48">
        <v>9.3333333333333339</v>
      </c>
      <c r="G3586" s="49">
        <v>219862</v>
      </c>
      <c r="H3586" t="s">
        <v>249</v>
      </c>
      <c r="I3586">
        <v>0</v>
      </c>
      <c r="J3586">
        <v>0</v>
      </c>
      <c r="K3586" t="s">
        <v>242</v>
      </c>
      <c r="L3586" t="s">
        <v>2186</v>
      </c>
      <c r="M3586" t="s">
        <v>5631</v>
      </c>
      <c r="N3586" t="s">
        <v>254</v>
      </c>
      <c r="O3586" t="s">
        <v>568</v>
      </c>
    </row>
    <row r="3587" spans="1:15" x14ac:dyDescent="0.3">
      <c r="A3587" t="s">
        <v>2831</v>
      </c>
      <c r="B3587" t="s">
        <v>2831</v>
      </c>
      <c r="C3587" t="s">
        <v>5998</v>
      </c>
      <c r="D3587" s="47" t="s">
        <v>5686</v>
      </c>
      <c r="E3587" s="47">
        <v>41566.435724502313</v>
      </c>
      <c r="F3587" s="48">
        <v>9.3333333333333339</v>
      </c>
      <c r="G3587" s="49">
        <v>121562</v>
      </c>
      <c r="H3587" t="s">
        <v>238</v>
      </c>
      <c r="I3587">
        <v>0</v>
      </c>
      <c r="J3587">
        <v>0</v>
      </c>
      <c r="K3587" t="s">
        <v>246</v>
      </c>
      <c r="L3587" t="s">
        <v>2186</v>
      </c>
      <c r="M3587" t="s">
        <v>5999</v>
      </c>
      <c r="N3587" t="s">
        <v>254</v>
      </c>
      <c r="O3587" t="s">
        <v>568</v>
      </c>
    </row>
    <row r="3588" spans="1:15" x14ac:dyDescent="0.3">
      <c r="A3588" t="s">
        <v>2831</v>
      </c>
      <c r="B3588" t="s">
        <v>2831</v>
      </c>
      <c r="C3588" t="s">
        <v>6501</v>
      </c>
      <c r="D3588" s="47" t="s">
        <v>2634</v>
      </c>
      <c r="E3588" s="47">
        <v>41561.602997372684</v>
      </c>
      <c r="F3588" s="48">
        <v>9.3333333333333339</v>
      </c>
      <c r="G3588" s="49">
        <v>118814</v>
      </c>
      <c r="H3588" t="s">
        <v>249</v>
      </c>
      <c r="I3588">
        <v>0</v>
      </c>
      <c r="J3588">
        <v>0</v>
      </c>
      <c r="K3588" t="s">
        <v>242</v>
      </c>
      <c r="L3588" t="s">
        <v>2160</v>
      </c>
      <c r="M3588" t="s">
        <v>6502</v>
      </c>
      <c r="N3588" t="s">
        <v>254</v>
      </c>
      <c r="O3588" t="s">
        <v>568</v>
      </c>
    </row>
    <row r="3589" spans="1:15" x14ac:dyDescent="0.3">
      <c r="A3589" t="s">
        <v>2831</v>
      </c>
      <c r="B3589" t="s">
        <v>2831</v>
      </c>
      <c r="C3589" t="s">
        <v>7656</v>
      </c>
      <c r="D3589" s="47" t="s">
        <v>6290</v>
      </c>
      <c r="E3589" s="47">
        <v>41578.793957719907</v>
      </c>
      <c r="F3589" s="48">
        <v>9.3333333333333339</v>
      </c>
      <c r="G3589" s="49">
        <v>172169</v>
      </c>
      <c r="H3589" t="s">
        <v>238</v>
      </c>
      <c r="I3589">
        <v>0</v>
      </c>
      <c r="J3589">
        <v>0</v>
      </c>
      <c r="K3589" t="s">
        <v>246</v>
      </c>
      <c r="L3589" t="s">
        <v>2186</v>
      </c>
      <c r="M3589" t="s">
        <v>7657</v>
      </c>
      <c r="N3589" t="s">
        <v>254</v>
      </c>
      <c r="O3589" t="s">
        <v>568</v>
      </c>
    </row>
    <row r="3590" spans="1:15" x14ac:dyDescent="0.3">
      <c r="A3590" t="s">
        <v>2831</v>
      </c>
      <c r="B3590" t="s">
        <v>2831</v>
      </c>
      <c r="C3590" t="s">
        <v>7778</v>
      </c>
      <c r="D3590" s="47" t="s">
        <v>5503</v>
      </c>
      <c r="E3590" s="47">
        <v>41570.702748298609</v>
      </c>
      <c r="F3590" s="48">
        <v>9.3333333333333339</v>
      </c>
      <c r="G3590" s="49">
        <v>102369</v>
      </c>
      <c r="H3590" t="s">
        <v>238</v>
      </c>
      <c r="I3590">
        <v>0</v>
      </c>
      <c r="J3590">
        <v>0</v>
      </c>
      <c r="K3590" t="s">
        <v>242</v>
      </c>
      <c r="L3590" t="s">
        <v>2186</v>
      </c>
      <c r="M3590" t="s">
        <v>7779</v>
      </c>
      <c r="N3590" t="s">
        <v>254</v>
      </c>
      <c r="O3590" t="s">
        <v>568</v>
      </c>
    </row>
    <row r="3591" spans="1:15" x14ac:dyDescent="0.3">
      <c r="A3591" t="s">
        <v>2831</v>
      </c>
      <c r="B3591" t="s">
        <v>2831</v>
      </c>
      <c r="C3591" t="s">
        <v>5076</v>
      </c>
      <c r="D3591" s="47" t="s">
        <v>2682</v>
      </c>
      <c r="E3591" s="47">
        <v>41572.737753587964</v>
      </c>
      <c r="F3591" s="48">
        <v>9.3333333333333339</v>
      </c>
      <c r="G3591" s="49">
        <v>74029</v>
      </c>
      <c r="H3591" t="s">
        <v>238</v>
      </c>
      <c r="I3591">
        <v>0</v>
      </c>
      <c r="J3591">
        <v>0</v>
      </c>
      <c r="K3591" t="s">
        <v>241</v>
      </c>
      <c r="L3591" t="s">
        <v>2173</v>
      </c>
      <c r="M3591" t="s">
        <v>5077</v>
      </c>
      <c r="N3591" t="s">
        <v>254</v>
      </c>
      <c r="O3591" t="s">
        <v>568</v>
      </c>
    </row>
    <row r="3592" spans="1:15" x14ac:dyDescent="0.3">
      <c r="A3592" t="s">
        <v>2831</v>
      </c>
      <c r="B3592" t="s">
        <v>2831</v>
      </c>
      <c r="C3592" t="s">
        <v>4155</v>
      </c>
      <c r="D3592" s="47" t="s">
        <v>3378</v>
      </c>
      <c r="E3592" s="47">
        <v>41566.515997650466</v>
      </c>
      <c r="F3592" s="48">
        <v>9.3333333333333339</v>
      </c>
      <c r="G3592" s="49">
        <v>83521</v>
      </c>
      <c r="H3592" t="s">
        <v>238</v>
      </c>
      <c r="I3592">
        <v>0</v>
      </c>
      <c r="J3592">
        <v>0</v>
      </c>
      <c r="K3592" t="s">
        <v>242</v>
      </c>
      <c r="L3592" t="s">
        <v>2186</v>
      </c>
      <c r="M3592" t="s">
        <v>4156</v>
      </c>
      <c r="N3592" t="s">
        <v>254</v>
      </c>
      <c r="O3592" t="s">
        <v>568</v>
      </c>
    </row>
    <row r="3593" spans="1:15" x14ac:dyDescent="0.3">
      <c r="A3593" t="s">
        <v>2831</v>
      </c>
      <c r="B3593" t="s">
        <v>2831</v>
      </c>
      <c r="C3593" t="s">
        <v>8428</v>
      </c>
      <c r="D3593" s="47" t="s">
        <v>6196</v>
      </c>
      <c r="E3593" s="47">
        <v>41554.708874849537</v>
      </c>
      <c r="F3593" s="48">
        <v>9.3333333333333339</v>
      </c>
      <c r="G3593" s="49">
        <v>211668</v>
      </c>
      <c r="H3593" t="s">
        <v>238</v>
      </c>
      <c r="I3593">
        <v>0</v>
      </c>
      <c r="J3593">
        <v>0</v>
      </c>
      <c r="K3593" t="s">
        <v>246</v>
      </c>
      <c r="L3593" t="s">
        <v>2160</v>
      </c>
      <c r="M3593" t="s">
        <v>8429</v>
      </c>
      <c r="N3593" t="s">
        <v>254</v>
      </c>
      <c r="O3593" t="s">
        <v>568</v>
      </c>
    </row>
    <row r="3594" spans="1:15" x14ac:dyDescent="0.3">
      <c r="A3594" t="s">
        <v>2831</v>
      </c>
      <c r="B3594" t="s">
        <v>2831</v>
      </c>
      <c r="C3594" t="s">
        <v>8455</v>
      </c>
      <c r="D3594" s="47" t="s">
        <v>5698</v>
      </c>
      <c r="E3594" s="47">
        <v>41577.753999305554</v>
      </c>
      <c r="F3594" s="48">
        <v>9.3333333333333339</v>
      </c>
      <c r="G3594" s="49">
        <v>72621</v>
      </c>
      <c r="H3594" t="s">
        <v>238</v>
      </c>
      <c r="I3594">
        <v>0</v>
      </c>
      <c r="J3594">
        <v>0</v>
      </c>
      <c r="K3594" t="s">
        <v>242</v>
      </c>
      <c r="L3594" t="s">
        <v>2186</v>
      </c>
      <c r="M3594" t="s">
        <v>8456</v>
      </c>
      <c r="N3594" t="s">
        <v>254</v>
      </c>
      <c r="O3594" t="s">
        <v>568</v>
      </c>
    </row>
    <row r="3595" spans="1:15" x14ac:dyDescent="0.3">
      <c r="A3595" t="s">
        <v>2831</v>
      </c>
      <c r="B3595" t="s">
        <v>2831</v>
      </c>
      <c r="C3595" t="s">
        <v>4364</v>
      </c>
      <c r="D3595" s="47" t="s">
        <v>4365</v>
      </c>
      <c r="E3595" s="47">
        <v>41570.399103622687</v>
      </c>
      <c r="F3595" s="48">
        <v>9.3333333333333339</v>
      </c>
      <c r="G3595" s="49">
        <v>129693</v>
      </c>
      <c r="H3595" t="s">
        <v>238</v>
      </c>
      <c r="I3595">
        <v>0</v>
      </c>
      <c r="J3595">
        <v>0</v>
      </c>
      <c r="K3595" t="s">
        <v>242</v>
      </c>
      <c r="L3595" t="s">
        <v>2173</v>
      </c>
      <c r="M3595" t="s">
        <v>4366</v>
      </c>
      <c r="N3595" t="s">
        <v>254</v>
      </c>
      <c r="O3595" t="s">
        <v>568</v>
      </c>
    </row>
    <row r="3596" spans="1:15" x14ac:dyDescent="0.3">
      <c r="A3596" t="s">
        <v>2831</v>
      </c>
      <c r="B3596" t="s">
        <v>2831</v>
      </c>
      <c r="C3596" t="s">
        <v>10664</v>
      </c>
      <c r="D3596" s="47" t="s">
        <v>5524</v>
      </c>
      <c r="E3596" s="47">
        <v>41571.737521261573</v>
      </c>
      <c r="F3596" s="48">
        <v>9.3333333333333339</v>
      </c>
      <c r="G3596" s="49">
        <v>62760</v>
      </c>
      <c r="H3596" t="s">
        <v>249</v>
      </c>
      <c r="I3596">
        <v>0</v>
      </c>
      <c r="J3596">
        <v>0</v>
      </c>
      <c r="K3596" t="s">
        <v>236</v>
      </c>
      <c r="L3596" t="s">
        <v>2186</v>
      </c>
      <c r="M3596" t="s">
        <v>10665</v>
      </c>
      <c r="N3596" t="s">
        <v>254</v>
      </c>
      <c r="O3596" t="s">
        <v>568</v>
      </c>
    </row>
    <row r="3597" spans="1:15" x14ac:dyDescent="0.3">
      <c r="A3597" t="s">
        <v>2831</v>
      </c>
      <c r="B3597" t="s">
        <v>2831</v>
      </c>
      <c r="C3597" t="s">
        <v>6036</v>
      </c>
      <c r="D3597" s="47" t="s">
        <v>2480</v>
      </c>
      <c r="E3597" s="47">
        <v>41537.672829282405</v>
      </c>
      <c r="F3597" s="48">
        <v>9.4166666666666661</v>
      </c>
      <c r="G3597" s="49">
        <v>103563</v>
      </c>
      <c r="H3597" t="s">
        <v>238</v>
      </c>
      <c r="I3597">
        <v>0</v>
      </c>
      <c r="J3597">
        <v>0</v>
      </c>
      <c r="K3597" t="s">
        <v>246</v>
      </c>
      <c r="L3597" t="s">
        <v>2160</v>
      </c>
      <c r="M3597" t="s">
        <v>6037</v>
      </c>
      <c r="N3597" t="s">
        <v>254</v>
      </c>
      <c r="O3597" t="s">
        <v>568</v>
      </c>
    </row>
    <row r="3598" spans="1:15" x14ac:dyDescent="0.3">
      <c r="A3598" t="s">
        <v>2831</v>
      </c>
      <c r="B3598" t="s">
        <v>2831</v>
      </c>
      <c r="C3598" t="s">
        <v>7237</v>
      </c>
      <c r="D3598" s="47" t="s">
        <v>5862</v>
      </c>
      <c r="E3598" s="47">
        <v>41542.674498807872</v>
      </c>
      <c r="F3598" s="48">
        <v>9.4166666666666661</v>
      </c>
      <c r="G3598" s="49">
        <v>203795</v>
      </c>
      <c r="H3598" t="s">
        <v>238</v>
      </c>
      <c r="I3598">
        <v>0</v>
      </c>
      <c r="J3598">
        <v>0</v>
      </c>
      <c r="K3598" t="s">
        <v>242</v>
      </c>
      <c r="L3598" t="s">
        <v>2186</v>
      </c>
      <c r="M3598" t="s">
        <v>7238</v>
      </c>
      <c r="N3598" t="s">
        <v>254</v>
      </c>
      <c r="O3598" t="s">
        <v>568</v>
      </c>
    </row>
    <row r="3599" spans="1:15" x14ac:dyDescent="0.3">
      <c r="A3599" t="s">
        <v>2831</v>
      </c>
      <c r="B3599" t="s">
        <v>2831</v>
      </c>
      <c r="C3599" t="s">
        <v>3934</v>
      </c>
      <c r="D3599" s="47" t="s">
        <v>3448</v>
      </c>
      <c r="E3599" s="47">
        <v>41547.77969664352</v>
      </c>
      <c r="F3599" s="48">
        <v>9.4166666666666661</v>
      </c>
      <c r="G3599" s="49">
        <v>176553</v>
      </c>
      <c r="H3599" t="s">
        <v>238</v>
      </c>
      <c r="I3599">
        <v>0</v>
      </c>
      <c r="J3599">
        <v>0</v>
      </c>
      <c r="K3599" t="s">
        <v>242</v>
      </c>
      <c r="L3599" t="s">
        <v>2186</v>
      </c>
      <c r="M3599" t="s">
        <v>3935</v>
      </c>
      <c r="N3599" t="s">
        <v>254</v>
      </c>
      <c r="O3599" t="s">
        <v>568</v>
      </c>
    </row>
    <row r="3600" spans="1:15" x14ac:dyDescent="0.3">
      <c r="A3600" t="s">
        <v>2831</v>
      </c>
      <c r="B3600" t="s">
        <v>2831</v>
      </c>
      <c r="C3600" t="s">
        <v>3777</v>
      </c>
      <c r="D3600" s="47" t="s">
        <v>3473</v>
      </c>
      <c r="E3600" s="47">
        <v>41544.627888159725</v>
      </c>
      <c r="F3600" s="48">
        <v>9.4166666666666661</v>
      </c>
      <c r="G3600" s="49">
        <v>242802</v>
      </c>
      <c r="H3600" t="s">
        <v>238</v>
      </c>
      <c r="I3600">
        <v>0</v>
      </c>
      <c r="J3600">
        <v>0</v>
      </c>
      <c r="K3600" t="s">
        <v>242</v>
      </c>
      <c r="L3600" t="s">
        <v>2186</v>
      </c>
      <c r="M3600" t="s">
        <v>3778</v>
      </c>
      <c r="N3600" t="s">
        <v>254</v>
      </c>
      <c r="O3600" t="s">
        <v>568</v>
      </c>
    </row>
    <row r="3601" spans="1:15" x14ac:dyDescent="0.3">
      <c r="A3601" t="s">
        <v>2831</v>
      </c>
      <c r="B3601" t="s">
        <v>2831</v>
      </c>
      <c r="C3601" t="s">
        <v>7734</v>
      </c>
      <c r="D3601" s="47" t="s">
        <v>6394</v>
      </c>
      <c r="E3601" s="47">
        <v>41537.724714386575</v>
      </c>
      <c r="F3601" s="48">
        <v>9.4166666666666661</v>
      </c>
      <c r="G3601" s="49">
        <v>126437</v>
      </c>
      <c r="H3601" t="s">
        <v>249</v>
      </c>
      <c r="I3601">
        <v>0</v>
      </c>
      <c r="J3601">
        <v>0</v>
      </c>
      <c r="K3601" t="s">
        <v>242</v>
      </c>
      <c r="L3601" t="s">
        <v>2160</v>
      </c>
      <c r="M3601" t="s">
        <v>7735</v>
      </c>
      <c r="N3601" t="s">
        <v>254</v>
      </c>
      <c r="O3601" t="s">
        <v>568</v>
      </c>
    </row>
    <row r="3602" spans="1:15" x14ac:dyDescent="0.3">
      <c r="A3602" t="s">
        <v>2831</v>
      </c>
      <c r="B3602" t="s">
        <v>2831</v>
      </c>
      <c r="C3602" t="s">
        <v>4682</v>
      </c>
      <c r="D3602" s="47" t="s">
        <v>4340</v>
      </c>
      <c r="E3602" s="47">
        <v>41537.681882141202</v>
      </c>
      <c r="F3602" s="48">
        <v>9.4166666666666661</v>
      </c>
      <c r="G3602" s="49">
        <v>58784</v>
      </c>
      <c r="H3602" t="s">
        <v>238</v>
      </c>
      <c r="I3602">
        <v>0</v>
      </c>
      <c r="J3602">
        <v>0</v>
      </c>
      <c r="K3602" t="s">
        <v>241</v>
      </c>
      <c r="L3602" t="s">
        <v>2160</v>
      </c>
      <c r="M3602" t="s">
        <v>4683</v>
      </c>
      <c r="N3602" t="s">
        <v>254</v>
      </c>
      <c r="O3602" t="s">
        <v>568</v>
      </c>
    </row>
    <row r="3603" spans="1:15" x14ac:dyDescent="0.3">
      <c r="A3603" t="s">
        <v>2831</v>
      </c>
      <c r="B3603" t="s">
        <v>2831</v>
      </c>
      <c r="C3603" t="s">
        <v>5180</v>
      </c>
      <c r="D3603" s="47" t="s">
        <v>2673</v>
      </c>
      <c r="E3603" s="47">
        <v>41519.706359490738</v>
      </c>
      <c r="F3603" s="48">
        <v>9.4166666666666661</v>
      </c>
      <c r="G3603" s="49">
        <v>360264</v>
      </c>
      <c r="H3603" t="s">
        <v>249</v>
      </c>
      <c r="I3603">
        <v>0</v>
      </c>
      <c r="J3603">
        <v>0</v>
      </c>
      <c r="K3603" t="s">
        <v>236</v>
      </c>
      <c r="L3603" t="s">
        <v>2160</v>
      </c>
      <c r="M3603" t="s">
        <v>5181</v>
      </c>
      <c r="N3603" t="s">
        <v>254</v>
      </c>
      <c r="O3603" t="s">
        <v>568</v>
      </c>
    </row>
    <row r="3604" spans="1:15" x14ac:dyDescent="0.3">
      <c r="A3604" t="s">
        <v>2831</v>
      </c>
      <c r="B3604" t="s">
        <v>2831</v>
      </c>
      <c r="C3604" t="s">
        <v>3299</v>
      </c>
      <c r="D3604" s="47" t="s">
        <v>2954</v>
      </c>
      <c r="E3604" s="47">
        <v>41529.34289861111</v>
      </c>
      <c r="F3604" s="48">
        <v>9.4166666666666661</v>
      </c>
      <c r="G3604" s="49">
        <v>200336</v>
      </c>
      <c r="H3604" t="s">
        <v>249</v>
      </c>
      <c r="I3604">
        <v>0</v>
      </c>
      <c r="J3604">
        <v>0</v>
      </c>
      <c r="K3604" t="s">
        <v>242</v>
      </c>
      <c r="L3604" t="s">
        <v>2160</v>
      </c>
      <c r="M3604" t="s">
        <v>2925</v>
      </c>
      <c r="N3604" t="s">
        <v>254</v>
      </c>
      <c r="O3604" t="s">
        <v>568</v>
      </c>
    </row>
    <row r="3605" spans="1:15" x14ac:dyDescent="0.3">
      <c r="A3605" t="s">
        <v>2831</v>
      </c>
      <c r="B3605" t="s">
        <v>2831</v>
      </c>
      <c r="C3605" t="s">
        <v>3048</v>
      </c>
      <c r="D3605" s="47" t="s">
        <v>2968</v>
      </c>
      <c r="E3605" s="47">
        <v>41520.772439930559</v>
      </c>
      <c r="F3605" s="48">
        <v>9.4166666666666661</v>
      </c>
      <c r="G3605" s="49">
        <v>147242</v>
      </c>
      <c r="H3605" t="s">
        <v>238</v>
      </c>
      <c r="I3605">
        <v>0</v>
      </c>
      <c r="J3605">
        <v>0</v>
      </c>
      <c r="K3605" t="s">
        <v>241</v>
      </c>
      <c r="L3605" t="s">
        <v>2160</v>
      </c>
      <c r="M3605" t="s">
        <v>2925</v>
      </c>
      <c r="N3605" t="s">
        <v>254</v>
      </c>
      <c r="O3605" t="s">
        <v>568</v>
      </c>
    </row>
    <row r="3606" spans="1:15" x14ac:dyDescent="0.3">
      <c r="A3606" t="s">
        <v>2831</v>
      </c>
      <c r="B3606" t="s">
        <v>2831</v>
      </c>
      <c r="C3606" t="s">
        <v>9115</v>
      </c>
      <c r="D3606" s="47" t="s">
        <v>6080</v>
      </c>
      <c r="E3606" s="47">
        <v>41547.855559456017</v>
      </c>
      <c r="F3606" s="48">
        <v>9.4166666666666661</v>
      </c>
      <c r="G3606" s="49">
        <v>126227</v>
      </c>
      <c r="H3606" t="s">
        <v>249</v>
      </c>
      <c r="I3606">
        <v>0</v>
      </c>
      <c r="J3606">
        <v>0</v>
      </c>
      <c r="K3606" t="s">
        <v>236</v>
      </c>
      <c r="L3606" t="s">
        <v>2186</v>
      </c>
      <c r="M3606" t="s">
        <v>9116</v>
      </c>
      <c r="N3606" t="s">
        <v>254</v>
      </c>
      <c r="O3606" t="s">
        <v>568</v>
      </c>
    </row>
    <row r="3607" spans="1:15" x14ac:dyDescent="0.3">
      <c r="A3607" t="s">
        <v>2831</v>
      </c>
      <c r="B3607" t="s">
        <v>2831</v>
      </c>
      <c r="C3607" t="s">
        <v>9904</v>
      </c>
      <c r="D3607" s="47" t="s">
        <v>5556</v>
      </c>
      <c r="E3607" s="47">
        <v>41519.721492326389</v>
      </c>
      <c r="F3607" s="48">
        <v>9.4166666666666661</v>
      </c>
      <c r="G3607" s="49">
        <v>304670</v>
      </c>
      <c r="H3607" t="s">
        <v>249</v>
      </c>
      <c r="I3607">
        <v>0</v>
      </c>
      <c r="J3607">
        <v>0</v>
      </c>
      <c r="K3607" t="s">
        <v>242</v>
      </c>
      <c r="L3607" t="s">
        <v>1535</v>
      </c>
      <c r="M3607" t="s">
        <v>1535</v>
      </c>
      <c r="N3607" t="s">
        <v>254</v>
      </c>
      <c r="O3607" t="s">
        <v>568</v>
      </c>
    </row>
    <row r="3608" spans="1:15" x14ac:dyDescent="0.3">
      <c r="A3608" t="s">
        <v>2831</v>
      </c>
      <c r="B3608" t="s">
        <v>2831</v>
      </c>
      <c r="C3608" t="s">
        <v>4977</v>
      </c>
      <c r="D3608" s="47" t="s">
        <v>2659</v>
      </c>
      <c r="E3608" s="47">
        <v>41547.797413043983</v>
      </c>
      <c r="F3608" s="48">
        <v>9.4166666666666661</v>
      </c>
      <c r="G3608" s="49">
        <v>61846</v>
      </c>
      <c r="H3608" t="s">
        <v>238</v>
      </c>
      <c r="I3608">
        <v>0</v>
      </c>
      <c r="J3608">
        <v>0</v>
      </c>
      <c r="K3608" t="s">
        <v>236</v>
      </c>
      <c r="L3608" t="s">
        <v>2173</v>
      </c>
      <c r="M3608" t="s">
        <v>4978</v>
      </c>
      <c r="N3608" t="s">
        <v>254</v>
      </c>
      <c r="O3608" t="s">
        <v>568</v>
      </c>
    </row>
    <row r="3609" spans="1:15" x14ac:dyDescent="0.3">
      <c r="A3609" t="s">
        <v>2831</v>
      </c>
      <c r="B3609" t="s">
        <v>2831</v>
      </c>
      <c r="C3609" t="s">
        <v>6030</v>
      </c>
      <c r="D3609" s="47" t="s">
        <v>2617</v>
      </c>
      <c r="E3609" s="47">
        <v>41495.714547372685</v>
      </c>
      <c r="F3609" s="48">
        <v>9.5</v>
      </c>
      <c r="G3609" s="49">
        <v>190511</v>
      </c>
      <c r="H3609" t="s">
        <v>249</v>
      </c>
      <c r="I3609">
        <v>0</v>
      </c>
      <c r="J3609">
        <v>0</v>
      </c>
      <c r="K3609" t="s">
        <v>246</v>
      </c>
      <c r="L3609" t="s">
        <v>2176</v>
      </c>
      <c r="M3609" t="s">
        <v>6031</v>
      </c>
      <c r="N3609" t="s">
        <v>254</v>
      </c>
      <c r="O3609" t="s">
        <v>568</v>
      </c>
    </row>
    <row r="3610" spans="1:15" x14ac:dyDescent="0.3">
      <c r="A3610" t="s">
        <v>2831</v>
      </c>
      <c r="B3610" t="s">
        <v>2831</v>
      </c>
      <c r="C3610" t="s">
        <v>3938</v>
      </c>
      <c r="D3610" s="47" t="s">
        <v>3635</v>
      </c>
      <c r="E3610" s="47">
        <v>41517.546743136576</v>
      </c>
      <c r="F3610" s="48">
        <v>9.5</v>
      </c>
      <c r="G3610" s="49">
        <v>131466</v>
      </c>
      <c r="H3610" t="s">
        <v>238</v>
      </c>
      <c r="I3610">
        <v>0</v>
      </c>
      <c r="J3610">
        <v>0</v>
      </c>
      <c r="K3610" t="s">
        <v>242</v>
      </c>
      <c r="L3610" t="s">
        <v>2160</v>
      </c>
      <c r="M3610" t="s">
        <v>3939</v>
      </c>
      <c r="N3610" t="s">
        <v>254</v>
      </c>
      <c r="O3610" t="s">
        <v>568</v>
      </c>
    </row>
    <row r="3611" spans="1:15" x14ac:dyDescent="0.3">
      <c r="A3611" t="s">
        <v>2831</v>
      </c>
      <c r="B3611" t="s">
        <v>2831</v>
      </c>
      <c r="C3611" t="s">
        <v>3312</v>
      </c>
      <c r="D3611" s="47" t="s">
        <v>2968</v>
      </c>
      <c r="E3611" s="47">
        <v>41512.358773460648</v>
      </c>
      <c r="F3611" s="48">
        <v>9.5</v>
      </c>
      <c r="G3611" s="49">
        <v>151285</v>
      </c>
      <c r="H3611" t="s">
        <v>249</v>
      </c>
      <c r="I3611">
        <v>0</v>
      </c>
      <c r="J3611">
        <v>0</v>
      </c>
      <c r="K3611" t="s">
        <v>246</v>
      </c>
      <c r="L3611" t="s">
        <v>2160</v>
      </c>
      <c r="M3611" t="s">
        <v>2925</v>
      </c>
      <c r="N3611" t="s">
        <v>254</v>
      </c>
      <c r="O3611" t="s">
        <v>568</v>
      </c>
    </row>
    <row r="3612" spans="1:15" x14ac:dyDescent="0.3">
      <c r="A3612" t="s">
        <v>2831</v>
      </c>
      <c r="B3612" t="s">
        <v>2831</v>
      </c>
      <c r="C3612" t="s">
        <v>8432</v>
      </c>
      <c r="D3612" s="47" t="s">
        <v>2697</v>
      </c>
      <c r="E3612" s="47">
        <v>41493.716961423612</v>
      </c>
      <c r="F3612" s="48">
        <v>9.5</v>
      </c>
      <c r="G3612" s="49">
        <v>130441</v>
      </c>
      <c r="H3612" t="s">
        <v>249</v>
      </c>
      <c r="I3612">
        <v>0</v>
      </c>
      <c r="J3612">
        <v>0</v>
      </c>
      <c r="K3612" t="s">
        <v>246</v>
      </c>
      <c r="L3612" t="s">
        <v>2160</v>
      </c>
      <c r="M3612" t="s">
        <v>8433</v>
      </c>
      <c r="N3612" t="s">
        <v>254</v>
      </c>
      <c r="O3612" t="s">
        <v>568</v>
      </c>
    </row>
    <row r="3613" spans="1:15" x14ac:dyDescent="0.3">
      <c r="A3613" t="s">
        <v>2831</v>
      </c>
      <c r="B3613" t="s">
        <v>2831</v>
      </c>
      <c r="C3613" t="s">
        <v>9508</v>
      </c>
      <c r="D3613" s="47" t="s">
        <v>6394</v>
      </c>
      <c r="E3613" s="47">
        <v>41513.754232951389</v>
      </c>
      <c r="F3613" s="48">
        <v>9.5</v>
      </c>
      <c r="G3613" s="49">
        <v>130014</v>
      </c>
      <c r="H3613" t="s">
        <v>238</v>
      </c>
      <c r="I3613">
        <v>0</v>
      </c>
      <c r="J3613">
        <v>0</v>
      </c>
      <c r="K3613" t="s">
        <v>241</v>
      </c>
      <c r="L3613" t="s">
        <v>2160</v>
      </c>
      <c r="M3613" t="s">
        <v>9509</v>
      </c>
      <c r="N3613" t="s">
        <v>254</v>
      </c>
      <c r="O3613" t="s">
        <v>568</v>
      </c>
    </row>
    <row r="3614" spans="1:15" x14ac:dyDescent="0.3">
      <c r="A3614" t="s">
        <v>2831</v>
      </c>
      <c r="B3614" t="s">
        <v>2831</v>
      </c>
      <c r="C3614" t="s">
        <v>10196</v>
      </c>
      <c r="D3614" s="47" t="s">
        <v>2663</v>
      </c>
      <c r="E3614" s="47">
        <v>41510.57589753472</v>
      </c>
      <c r="F3614" s="48">
        <v>9.5</v>
      </c>
      <c r="G3614" s="49">
        <v>148200</v>
      </c>
      <c r="H3614" t="s">
        <v>238</v>
      </c>
      <c r="I3614">
        <v>0</v>
      </c>
      <c r="J3614">
        <v>0</v>
      </c>
      <c r="K3614" t="s">
        <v>246</v>
      </c>
      <c r="L3614" t="s">
        <v>2176</v>
      </c>
      <c r="M3614" t="s">
        <v>10197</v>
      </c>
      <c r="N3614" t="s">
        <v>254</v>
      </c>
      <c r="O3614" t="s">
        <v>568</v>
      </c>
    </row>
    <row r="3615" spans="1:15" x14ac:dyDescent="0.3">
      <c r="A3615" t="s">
        <v>2831</v>
      </c>
      <c r="B3615" t="s">
        <v>2831</v>
      </c>
      <c r="C3615" t="s">
        <v>3322</v>
      </c>
      <c r="D3615" s="47" t="s">
        <v>2973</v>
      </c>
      <c r="E3615" s="47">
        <v>41510.527643252317</v>
      </c>
      <c r="F3615" s="48">
        <v>9.5</v>
      </c>
      <c r="G3615" s="49">
        <v>123922</v>
      </c>
      <c r="H3615" t="s">
        <v>249</v>
      </c>
      <c r="I3615">
        <v>0</v>
      </c>
      <c r="J3615">
        <v>0</v>
      </c>
      <c r="K3615" t="s">
        <v>236</v>
      </c>
      <c r="L3615" t="s">
        <v>2160</v>
      </c>
      <c r="M3615" t="s">
        <v>2936</v>
      </c>
      <c r="N3615" t="s">
        <v>254</v>
      </c>
      <c r="O3615" t="s">
        <v>568</v>
      </c>
    </row>
    <row r="3616" spans="1:15" x14ac:dyDescent="0.3">
      <c r="A3616" t="s">
        <v>2831</v>
      </c>
      <c r="B3616" t="s">
        <v>2831</v>
      </c>
      <c r="C3616" t="s">
        <v>3019</v>
      </c>
      <c r="D3616" s="47" t="s">
        <v>2954</v>
      </c>
      <c r="E3616" s="47">
        <v>41477.708301192128</v>
      </c>
      <c r="F3616" s="48">
        <v>9.5833333333333339</v>
      </c>
      <c r="G3616" s="49">
        <v>48450</v>
      </c>
      <c r="H3616" t="s">
        <v>238</v>
      </c>
      <c r="I3616">
        <v>0</v>
      </c>
      <c r="J3616">
        <v>0</v>
      </c>
      <c r="K3616" t="s">
        <v>246</v>
      </c>
      <c r="L3616" t="s">
        <v>2160</v>
      </c>
      <c r="M3616" t="s">
        <v>2999</v>
      </c>
      <c r="N3616" t="s">
        <v>254</v>
      </c>
      <c r="O3616" t="s">
        <v>568</v>
      </c>
    </row>
    <row r="3617" spans="1:15" x14ac:dyDescent="0.3">
      <c r="A3617" t="s">
        <v>2831</v>
      </c>
      <c r="B3617" t="s">
        <v>2831</v>
      </c>
      <c r="C3617" t="s">
        <v>8011</v>
      </c>
      <c r="D3617" s="47" t="s">
        <v>5577</v>
      </c>
      <c r="E3617" s="47">
        <v>41468.479599224534</v>
      </c>
      <c r="F3617" s="48">
        <v>9.5833333333333339</v>
      </c>
      <c r="G3617" s="49">
        <v>46271</v>
      </c>
      <c r="H3617" t="s">
        <v>238</v>
      </c>
      <c r="I3617">
        <v>0</v>
      </c>
      <c r="J3617">
        <v>0</v>
      </c>
      <c r="K3617" t="s">
        <v>242</v>
      </c>
      <c r="L3617" t="s">
        <v>2186</v>
      </c>
      <c r="M3617" t="s">
        <v>8012</v>
      </c>
      <c r="N3617" t="s">
        <v>254</v>
      </c>
      <c r="O3617" t="s">
        <v>568</v>
      </c>
    </row>
    <row r="3618" spans="1:15" x14ac:dyDescent="0.3">
      <c r="A3618" t="s">
        <v>2831</v>
      </c>
      <c r="B3618" t="s">
        <v>2831</v>
      </c>
      <c r="C3618" t="s">
        <v>4642</v>
      </c>
      <c r="D3618" s="47" t="s">
        <v>4347</v>
      </c>
      <c r="E3618" s="47">
        <v>41486.787479826387</v>
      </c>
      <c r="F3618" s="48">
        <v>9.5833333333333339</v>
      </c>
      <c r="G3618" s="49">
        <v>171182</v>
      </c>
      <c r="H3618" t="s">
        <v>238</v>
      </c>
      <c r="I3618">
        <v>0</v>
      </c>
      <c r="J3618">
        <v>0</v>
      </c>
      <c r="K3618" t="s">
        <v>242</v>
      </c>
      <c r="L3618" t="s">
        <v>2160</v>
      </c>
      <c r="M3618" t="s">
        <v>4388</v>
      </c>
      <c r="N3618" t="s">
        <v>254</v>
      </c>
      <c r="O3618" t="s">
        <v>568</v>
      </c>
    </row>
    <row r="3619" spans="1:15" x14ac:dyDescent="0.3">
      <c r="A3619" t="s">
        <v>2831</v>
      </c>
      <c r="B3619" t="s">
        <v>2831</v>
      </c>
      <c r="C3619" t="s">
        <v>4940</v>
      </c>
      <c r="D3619" s="47" t="s">
        <v>2623</v>
      </c>
      <c r="E3619" s="47">
        <v>41456.679295335649</v>
      </c>
      <c r="F3619" s="48">
        <v>9.5833333333333339</v>
      </c>
      <c r="G3619" s="49">
        <v>130012</v>
      </c>
      <c r="H3619" t="s">
        <v>238</v>
      </c>
      <c r="I3619">
        <v>0</v>
      </c>
      <c r="J3619">
        <v>0</v>
      </c>
      <c r="K3619" t="s">
        <v>246</v>
      </c>
      <c r="L3619" t="s">
        <v>2176</v>
      </c>
      <c r="M3619" t="s">
        <v>4941</v>
      </c>
      <c r="N3619" t="s">
        <v>254</v>
      </c>
      <c r="O3619" t="s">
        <v>568</v>
      </c>
    </row>
    <row r="3620" spans="1:15" x14ac:dyDescent="0.3">
      <c r="A3620" t="s">
        <v>2831</v>
      </c>
      <c r="B3620" t="s">
        <v>2831</v>
      </c>
      <c r="C3620" t="s">
        <v>8177</v>
      </c>
      <c r="D3620" s="47" t="s">
        <v>5508</v>
      </c>
      <c r="E3620" s="47">
        <v>41486.822658368059</v>
      </c>
      <c r="F3620" s="48">
        <v>9.5833333333333339</v>
      </c>
      <c r="G3620" s="49">
        <v>181442</v>
      </c>
      <c r="H3620" t="s">
        <v>238</v>
      </c>
      <c r="I3620">
        <v>0</v>
      </c>
      <c r="J3620">
        <v>0</v>
      </c>
      <c r="K3620" t="s">
        <v>239</v>
      </c>
      <c r="L3620" t="s">
        <v>2186</v>
      </c>
      <c r="M3620" t="s">
        <v>8178</v>
      </c>
      <c r="N3620" t="s">
        <v>254</v>
      </c>
      <c r="O3620" t="s">
        <v>568</v>
      </c>
    </row>
    <row r="3621" spans="1:15" x14ac:dyDescent="0.3">
      <c r="A3621" t="s">
        <v>2831</v>
      </c>
      <c r="B3621" t="s">
        <v>2831</v>
      </c>
      <c r="C3621" t="s">
        <v>5074</v>
      </c>
      <c r="D3621" s="47" t="s">
        <v>2610</v>
      </c>
      <c r="E3621" s="47">
        <v>41457.687195682869</v>
      </c>
      <c r="F3621" s="48">
        <v>9.5833333333333339</v>
      </c>
      <c r="G3621" s="49">
        <v>132385</v>
      </c>
      <c r="H3621" t="s">
        <v>238</v>
      </c>
      <c r="I3621">
        <v>0</v>
      </c>
      <c r="J3621">
        <v>0</v>
      </c>
      <c r="K3621" t="s">
        <v>242</v>
      </c>
      <c r="L3621" t="s">
        <v>2160</v>
      </c>
      <c r="M3621" t="s">
        <v>5075</v>
      </c>
      <c r="N3621" t="s">
        <v>254</v>
      </c>
      <c r="O3621" t="s">
        <v>568</v>
      </c>
    </row>
    <row r="3622" spans="1:15" x14ac:dyDescent="0.3">
      <c r="A3622" t="s">
        <v>2831</v>
      </c>
      <c r="B3622" t="s">
        <v>2831</v>
      </c>
      <c r="C3622" t="s">
        <v>9129</v>
      </c>
      <c r="D3622" s="47" t="s">
        <v>5810</v>
      </c>
      <c r="E3622" s="47">
        <v>41485.721079432871</v>
      </c>
      <c r="F3622" s="48">
        <v>9.5833333333333339</v>
      </c>
      <c r="G3622" s="49">
        <v>235857</v>
      </c>
      <c r="H3622" t="s">
        <v>238</v>
      </c>
      <c r="I3622">
        <v>0</v>
      </c>
      <c r="J3622">
        <v>0</v>
      </c>
      <c r="K3622" t="s">
        <v>242</v>
      </c>
      <c r="L3622" t="s">
        <v>2186</v>
      </c>
      <c r="M3622" t="s">
        <v>9130</v>
      </c>
      <c r="N3622" t="s">
        <v>254</v>
      </c>
      <c r="O3622" t="s">
        <v>568</v>
      </c>
    </row>
    <row r="3623" spans="1:15" x14ac:dyDescent="0.3">
      <c r="A3623" t="s">
        <v>2831</v>
      </c>
      <c r="B3623" t="s">
        <v>2831</v>
      </c>
      <c r="C3623" t="s">
        <v>3920</v>
      </c>
      <c r="D3623" s="47" t="s">
        <v>3398</v>
      </c>
      <c r="E3623" s="47">
        <v>41464.670454432868</v>
      </c>
      <c r="F3623" s="48">
        <v>9.5833333333333339</v>
      </c>
      <c r="G3623" s="49">
        <v>87683</v>
      </c>
      <c r="H3623" t="s">
        <v>249</v>
      </c>
      <c r="I3623">
        <v>0</v>
      </c>
      <c r="J3623">
        <v>0</v>
      </c>
      <c r="K3623" t="s">
        <v>242</v>
      </c>
      <c r="L3623" t="s">
        <v>1535</v>
      </c>
      <c r="M3623" t="s">
        <v>1535</v>
      </c>
      <c r="N3623" t="s">
        <v>254</v>
      </c>
      <c r="O3623" t="s">
        <v>568</v>
      </c>
    </row>
    <row r="3624" spans="1:15" x14ac:dyDescent="0.3">
      <c r="A3624" t="s">
        <v>2831</v>
      </c>
      <c r="B3624" t="s">
        <v>2831</v>
      </c>
      <c r="C3624" t="s">
        <v>10097</v>
      </c>
      <c r="D3624" s="47" t="s">
        <v>5497</v>
      </c>
      <c r="E3624" s="47">
        <v>41459.69183541667</v>
      </c>
      <c r="F3624" s="48">
        <v>9.5833333333333339</v>
      </c>
      <c r="G3624" s="49">
        <v>237268</v>
      </c>
      <c r="H3624" t="s">
        <v>249</v>
      </c>
      <c r="I3624">
        <v>0</v>
      </c>
      <c r="J3624">
        <v>0</v>
      </c>
      <c r="K3624" t="s">
        <v>242</v>
      </c>
      <c r="L3624" t="s">
        <v>1535</v>
      </c>
      <c r="M3624" t="s">
        <v>1535</v>
      </c>
      <c r="N3624" t="s">
        <v>254</v>
      </c>
      <c r="O3624" t="s">
        <v>568</v>
      </c>
    </row>
    <row r="3625" spans="1:15" x14ac:dyDescent="0.3">
      <c r="A3625" t="s">
        <v>2831</v>
      </c>
      <c r="B3625" t="s">
        <v>2831</v>
      </c>
      <c r="C3625" t="s">
        <v>4972</v>
      </c>
      <c r="D3625" s="47" t="s">
        <v>2623</v>
      </c>
      <c r="E3625" s="47">
        <v>41432.379319479165</v>
      </c>
      <c r="F3625" s="48">
        <v>9.6666666666666661</v>
      </c>
      <c r="G3625" s="49">
        <v>109470</v>
      </c>
      <c r="H3625" t="s">
        <v>249</v>
      </c>
      <c r="I3625">
        <v>0</v>
      </c>
      <c r="J3625">
        <v>0</v>
      </c>
      <c r="K3625" t="s">
        <v>242</v>
      </c>
      <c r="L3625" t="s">
        <v>2160</v>
      </c>
      <c r="M3625" t="s">
        <v>3939</v>
      </c>
      <c r="N3625" t="s">
        <v>254</v>
      </c>
      <c r="O3625" t="s">
        <v>568</v>
      </c>
    </row>
    <row r="3626" spans="1:15" x14ac:dyDescent="0.3">
      <c r="A3626" t="s">
        <v>2831</v>
      </c>
      <c r="B3626" t="s">
        <v>2831</v>
      </c>
      <c r="C3626" t="s">
        <v>6931</v>
      </c>
      <c r="D3626" s="47" t="s">
        <v>6758</v>
      </c>
      <c r="E3626" s="47">
        <v>41431.337212500002</v>
      </c>
      <c r="F3626" s="48">
        <v>9.6666666666666661</v>
      </c>
      <c r="G3626" s="49">
        <v>321736</v>
      </c>
      <c r="H3626" t="s">
        <v>238</v>
      </c>
      <c r="I3626">
        <v>0</v>
      </c>
      <c r="J3626">
        <v>0</v>
      </c>
      <c r="K3626" t="s">
        <v>246</v>
      </c>
      <c r="L3626" t="s">
        <v>2186</v>
      </c>
      <c r="M3626" t="s">
        <v>6932</v>
      </c>
      <c r="N3626" t="s">
        <v>254</v>
      </c>
      <c r="O3626" t="s">
        <v>568</v>
      </c>
    </row>
    <row r="3627" spans="1:15" x14ac:dyDescent="0.3">
      <c r="A3627" t="s">
        <v>2831</v>
      </c>
      <c r="B3627" t="s">
        <v>2831</v>
      </c>
      <c r="C3627" t="s">
        <v>9017</v>
      </c>
      <c r="D3627" s="47" t="s">
        <v>5724</v>
      </c>
      <c r="E3627" s="47">
        <v>41433.502529016201</v>
      </c>
      <c r="F3627" s="48">
        <v>9.6666666666666661</v>
      </c>
      <c r="G3627" s="49">
        <v>154123</v>
      </c>
      <c r="H3627" t="s">
        <v>238</v>
      </c>
      <c r="I3627">
        <v>0</v>
      </c>
      <c r="J3627">
        <v>0</v>
      </c>
      <c r="K3627" t="s">
        <v>242</v>
      </c>
      <c r="L3627" t="s">
        <v>2160</v>
      </c>
      <c r="M3627" t="s">
        <v>9018</v>
      </c>
      <c r="N3627" t="s">
        <v>254</v>
      </c>
      <c r="O3627" t="s">
        <v>568</v>
      </c>
    </row>
    <row r="3628" spans="1:15" x14ac:dyDescent="0.3">
      <c r="A3628" t="s">
        <v>2831</v>
      </c>
      <c r="B3628" t="s">
        <v>2831</v>
      </c>
      <c r="C3628" t="s">
        <v>2984</v>
      </c>
      <c r="D3628" s="47" t="s">
        <v>2981</v>
      </c>
      <c r="E3628" s="47">
        <v>41444.656036458335</v>
      </c>
      <c r="F3628" s="48">
        <v>9.6666666666666661</v>
      </c>
      <c r="G3628" s="49">
        <v>135481</v>
      </c>
      <c r="H3628" t="s">
        <v>238</v>
      </c>
      <c r="I3628">
        <v>0</v>
      </c>
      <c r="J3628">
        <v>0</v>
      </c>
      <c r="K3628" t="s">
        <v>242</v>
      </c>
      <c r="L3628" t="s">
        <v>2160</v>
      </c>
      <c r="M3628" t="s">
        <v>2925</v>
      </c>
      <c r="N3628" t="s">
        <v>254</v>
      </c>
      <c r="O3628" t="s">
        <v>568</v>
      </c>
    </row>
    <row r="3629" spans="1:15" x14ac:dyDescent="0.3">
      <c r="A3629" t="s">
        <v>2831</v>
      </c>
      <c r="B3629" t="s">
        <v>2831</v>
      </c>
      <c r="C3629" t="s">
        <v>3442</v>
      </c>
      <c r="D3629" s="47" t="s">
        <v>3443</v>
      </c>
      <c r="E3629" s="47">
        <v>41451.667763888887</v>
      </c>
      <c r="F3629" s="48">
        <v>9.6666666666666661</v>
      </c>
      <c r="G3629" s="49">
        <v>63475</v>
      </c>
      <c r="H3629" t="s">
        <v>249</v>
      </c>
      <c r="I3629">
        <v>0</v>
      </c>
      <c r="J3629">
        <v>0</v>
      </c>
      <c r="K3629" t="s">
        <v>236</v>
      </c>
      <c r="L3629" t="s">
        <v>2160</v>
      </c>
      <c r="M3629" t="s">
        <v>3444</v>
      </c>
      <c r="N3629" t="s">
        <v>254</v>
      </c>
      <c r="O3629" t="s">
        <v>568</v>
      </c>
    </row>
    <row r="3630" spans="1:15" x14ac:dyDescent="0.3">
      <c r="A3630" t="s">
        <v>2831</v>
      </c>
      <c r="B3630" t="s">
        <v>2831</v>
      </c>
      <c r="C3630" t="s">
        <v>10443</v>
      </c>
      <c r="D3630" s="47" t="s">
        <v>6302</v>
      </c>
      <c r="E3630" s="47">
        <v>41431.713158877312</v>
      </c>
      <c r="F3630" s="48">
        <v>9.6666666666666661</v>
      </c>
      <c r="G3630" s="49">
        <v>64594</v>
      </c>
      <c r="H3630" t="s">
        <v>238</v>
      </c>
      <c r="I3630">
        <v>0</v>
      </c>
      <c r="J3630">
        <v>0</v>
      </c>
      <c r="K3630" t="s">
        <v>246</v>
      </c>
      <c r="L3630" t="s">
        <v>2186</v>
      </c>
      <c r="M3630" t="s">
        <v>10444</v>
      </c>
      <c r="N3630" t="s">
        <v>254</v>
      </c>
      <c r="O3630" t="s">
        <v>568</v>
      </c>
    </row>
    <row r="3631" spans="1:15" x14ac:dyDescent="0.3">
      <c r="A3631" t="s">
        <v>2831</v>
      </c>
      <c r="B3631" t="s">
        <v>2831</v>
      </c>
      <c r="C3631" t="s">
        <v>6798</v>
      </c>
      <c r="D3631" s="47" t="s">
        <v>6479</v>
      </c>
      <c r="E3631" s="47">
        <v>41422.725798344909</v>
      </c>
      <c r="F3631" s="48">
        <v>9.75</v>
      </c>
      <c r="G3631" s="49">
        <v>216178</v>
      </c>
      <c r="H3631" t="s">
        <v>249</v>
      </c>
      <c r="I3631">
        <v>0</v>
      </c>
      <c r="J3631">
        <v>0</v>
      </c>
      <c r="K3631" t="s">
        <v>242</v>
      </c>
      <c r="L3631" t="s">
        <v>2160</v>
      </c>
      <c r="M3631" t="s">
        <v>6799</v>
      </c>
      <c r="N3631" t="s">
        <v>254</v>
      </c>
      <c r="O3631" t="s">
        <v>568</v>
      </c>
    </row>
    <row r="3632" spans="1:15" x14ac:dyDescent="0.3">
      <c r="A3632" t="s">
        <v>2831</v>
      </c>
      <c r="B3632" t="s">
        <v>2831</v>
      </c>
      <c r="C3632" t="s">
        <v>3073</v>
      </c>
      <c r="D3632" s="47" t="s">
        <v>2935</v>
      </c>
      <c r="E3632" s="47">
        <v>41425.664916863425</v>
      </c>
      <c r="F3632" s="48">
        <v>9.75</v>
      </c>
      <c r="G3632" s="49">
        <v>123563</v>
      </c>
      <c r="H3632" t="s">
        <v>249</v>
      </c>
      <c r="I3632">
        <v>0</v>
      </c>
      <c r="J3632">
        <v>0</v>
      </c>
      <c r="K3632" t="s">
        <v>246</v>
      </c>
      <c r="L3632" t="s">
        <v>2160</v>
      </c>
      <c r="M3632" t="s">
        <v>2936</v>
      </c>
      <c r="N3632" t="s">
        <v>254</v>
      </c>
      <c r="O3632" t="s">
        <v>568</v>
      </c>
    </row>
    <row r="3633" spans="1:15" x14ac:dyDescent="0.3">
      <c r="A3633" t="s">
        <v>2831</v>
      </c>
      <c r="B3633" t="s">
        <v>2831</v>
      </c>
      <c r="C3633" t="s">
        <v>4839</v>
      </c>
      <c r="D3633" s="47" t="s">
        <v>2689</v>
      </c>
      <c r="E3633" s="47">
        <v>41423.445995520837</v>
      </c>
      <c r="F3633" s="48">
        <v>9.75</v>
      </c>
      <c r="G3633" s="49">
        <v>99696</v>
      </c>
      <c r="H3633" t="s">
        <v>249</v>
      </c>
      <c r="I3633">
        <v>0</v>
      </c>
      <c r="J3633">
        <v>0</v>
      </c>
      <c r="K3633" t="s">
        <v>242</v>
      </c>
      <c r="L3633" t="s">
        <v>2160</v>
      </c>
      <c r="M3633" t="s">
        <v>4840</v>
      </c>
      <c r="N3633" t="s">
        <v>254</v>
      </c>
      <c r="O3633" t="s">
        <v>568</v>
      </c>
    </row>
    <row r="3634" spans="1:15" x14ac:dyDescent="0.3">
      <c r="A3634" t="s">
        <v>2831</v>
      </c>
      <c r="B3634" t="s">
        <v>2831</v>
      </c>
      <c r="C3634" t="s">
        <v>3006</v>
      </c>
      <c r="D3634" s="47" t="s">
        <v>2956</v>
      </c>
      <c r="E3634" s="47">
        <v>41402.448606284721</v>
      </c>
      <c r="F3634" s="48">
        <v>9.75</v>
      </c>
      <c r="G3634" s="49">
        <v>172504</v>
      </c>
      <c r="H3634" t="s">
        <v>238</v>
      </c>
      <c r="I3634">
        <v>0</v>
      </c>
      <c r="J3634">
        <v>0</v>
      </c>
      <c r="K3634" t="s">
        <v>241</v>
      </c>
      <c r="L3634" t="s">
        <v>2160</v>
      </c>
      <c r="M3634" t="s">
        <v>3007</v>
      </c>
      <c r="N3634" t="s">
        <v>254</v>
      </c>
      <c r="O3634" t="s">
        <v>568</v>
      </c>
    </row>
    <row r="3635" spans="1:15" x14ac:dyDescent="0.3">
      <c r="A3635" t="s">
        <v>2831</v>
      </c>
      <c r="B3635" t="s">
        <v>2831</v>
      </c>
      <c r="C3635" t="s">
        <v>8403</v>
      </c>
      <c r="D3635" s="47" t="s">
        <v>2649</v>
      </c>
      <c r="E3635" s="47">
        <v>41407.401616516203</v>
      </c>
      <c r="F3635" s="48">
        <v>9.75</v>
      </c>
      <c r="G3635" s="49">
        <v>135601</v>
      </c>
      <c r="H3635" t="s">
        <v>249</v>
      </c>
      <c r="I3635">
        <v>0</v>
      </c>
      <c r="J3635">
        <v>0</v>
      </c>
      <c r="K3635" t="s">
        <v>242</v>
      </c>
      <c r="L3635" t="s">
        <v>2173</v>
      </c>
      <c r="M3635" t="s">
        <v>8404</v>
      </c>
      <c r="N3635" t="s">
        <v>254</v>
      </c>
      <c r="O3635" t="s">
        <v>568</v>
      </c>
    </row>
    <row r="3636" spans="1:15" x14ac:dyDescent="0.3">
      <c r="A3636" t="s">
        <v>2831</v>
      </c>
      <c r="B3636" t="s">
        <v>2831</v>
      </c>
      <c r="C3636" t="s">
        <v>8905</v>
      </c>
      <c r="D3636" s="47" t="s">
        <v>5738</v>
      </c>
      <c r="E3636" s="47">
        <v>41408.61872677083</v>
      </c>
      <c r="F3636" s="48">
        <v>9.75</v>
      </c>
      <c r="G3636" s="49">
        <v>92676</v>
      </c>
      <c r="H3636" t="s">
        <v>249</v>
      </c>
      <c r="I3636">
        <v>0</v>
      </c>
      <c r="J3636">
        <v>0</v>
      </c>
      <c r="K3636" t="s">
        <v>241</v>
      </c>
      <c r="L3636" t="s">
        <v>2186</v>
      </c>
      <c r="M3636" t="s">
        <v>8906</v>
      </c>
      <c r="N3636" t="s">
        <v>254</v>
      </c>
      <c r="O3636" t="s">
        <v>568</v>
      </c>
    </row>
    <row r="3637" spans="1:15" x14ac:dyDescent="0.3">
      <c r="A3637" t="s">
        <v>2831</v>
      </c>
      <c r="B3637" t="s">
        <v>2831</v>
      </c>
      <c r="C3637" t="s">
        <v>8922</v>
      </c>
      <c r="D3637" s="47" t="s">
        <v>5497</v>
      </c>
      <c r="E3637" s="47">
        <v>41403.474380520835</v>
      </c>
      <c r="F3637" s="48">
        <v>9.75</v>
      </c>
      <c r="G3637" s="49">
        <v>83385</v>
      </c>
      <c r="H3637" t="s">
        <v>249</v>
      </c>
      <c r="I3637">
        <v>0</v>
      </c>
      <c r="J3637">
        <v>0</v>
      </c>
      <c r="K3637" t="s">
        <v>242</v>
      </c>
      <c r="L3637" t="s">
        <v>2186</v>
      </c>
      <c r="M3637" t="s">
        <v>8923</v>
      </c>
      <c r="N3637" t="s">
        <v>254</v>
      </c>
      <c r="O3637" t="s">
        <v>568</v>
      </c>
    </row>
    <row r="3638" spans="1:15" x14ac:dyDescent="0.3">
      <c r="A3638" t="s">
        <v>2831</v>
      </c>
      <c r="B3638" t="s">
        <v>2831</v>
      </c>
      <c r="C3638" t="s">
        <v>9756</v>
      </c>
      <c r="D3638" s="47" t="s">
        <v>6588</v>
      </c>
      <c r="E3638" s="47">
        <v>41423.667725810184</v>
      </c>
      <c r="F3638" s="48">
        <v>9.75</v>
      </c>
      <c r="G3638" s="49">
        <v>130110</v>
      </c>
      <c r="H3638" t="s">
        <v>238</v>
      </c>
      <c r="I3638">
        <v>0</v>
      </c>
      <c r="J3638">
        <v>0</v>
      </c>
      <c r="K3638" t="s">
        <v>241</v>
      </c>
      <c r="L3638" t="s">
        <v>2186</v>
      </c>
      <c r="M3638" t="s">
        <v>9757</v>
      </c>
      <c r="N3638" t="s">
        <v>254</v>
      </c>
      <c r="O3638" t="s">
        <v>568</v>
      </c>
    </row>
    <row r="3639" spans="1:15" x14ac:dyDescent="0.3">
      <c r="A3639" t="s">
        <v>2831</v>
      </c>
      <c r="B3639" t="s">
        <v>2831</v>
      </c>
      <c r="C3639" t="s">
        <v>10286</v>
      </c>
      <c r="D3639" s="47" t="s">
        <v>6290</v>
      </c>
      <c r="E3639" s="47">
        <v>41425.822279594904</v>
      </c>
      <c r="F3639" s="48">
        <v>9.75</v>
      </c>
      <c r="G3639" s="49">
        <v>198558</v>
      </c>
      <c r="H3639" t="s">
        <v>249</v>
      </c>
      <c r="I3639">
        <v>0</v>
      </c>
      <c r="J3639">
        <v>0</v>
      </c>
      <c r="K3639" t="s">
        <v>242</v>
      </c>
      <c r="L3639" t="s">
        <v>2186</v>
      </c>
      <c r="M3639" t="s">
        <v>10287</v>
      </c>
      <c r="N3639" t="s">
        <v>254</v>
      </c>
      <c r="O3639" t="s">
        <v>568</v>
      </c>
    </row>
    <row r="3640" spans="1:15" x14ac:dyDescent="0.3">
      <c r="A3640" t="s">
        <v>2831</v>
      </c>
      <c r="B3640" t="s">
        <v>2831</v>
      </c>
      <c r="C3640" t="s">
        <v>4469</v>
      </c>
      <c r="D3640" s="47" t="s">
        <v>4470</v>
      </c>
      <c r="E3640" s="47">
        <v>41404.458158912035</v>
      </c>
      <c r="F3640" s="48">
        <v>9.75</v>
      </c>
      <c r="G3640" s="49">
        <v>29276</v>
      </c>
      <c r="H3640" t="s">
        <v>238</v>
      </c>
      <c r="I3640">
        <v>0</v>
      </c>
      <c r="J3640">
        <v>0</v>
      </c>
      <c r="K3640" t="s">
        <v>241</v>
      </c>
      <c r="L3640" t="s">
        <v>2173</v>
      </c>
      <c r="M3640" t="s">
        <v>4471</v>
      </c>
      <c r="N3640" t="s">
        <v>254</v>
      </c>
      <c r="O3640" t="s">
        <v>568</v>
      </c>
    </row>
    <row r="3641" spans="1:15" x14ac:dyDescent="0.3">
      <c r="A3641" t="s">
        <v>2831</v>
      </c>
      <c r="B3641" t="s">
        <v>2831</v>
      </c>
      <c r="C3641" t="s">
        <v>10324</v>
      </c>
      <c r="D3641" s="47" t="s">
        <v>2637</v>
      </c>
      <c r="E3641" s="47">
        <v>41414.705496493058</v>
      </c>
      <c r="F3641" s="48">
        <v>9.75</v>
      </c>
      <c r="G3641" s="49">
        <v>67081</v>
      </c>
      <c r="H3641" t="s">
        <v>238</v>
      </c>
      <c r="I3641">
        <v>0</v>
      </c>
      <c r="J3641">
        <v>0</v>
      </c>
      <c r="K3641" t="s">
        <v>241</v>
      </c>
      <c r="L3641" t="s">
        <v>2160</v>
      </c>
      <c r="M3641" t="s">
        <v>10325</v>
      </c>
      <c r="N3641" t="s">
        <v>254</v>
      </c>
      <c r="O3641" t="s">
        <v>568</v>
      </c>
    </row>
    <row r="3642" spans="1:15" x14ac:dyDescent="0.3">
      <c r="A3642" t="s">
        <v>2831</v>
      </c>
      <c r="B3642" t="s">
        <v>2831</v>
      </c>
      <c r="C3642" t="s">
        <v>5540</v>
      </c>
      <c r="D3642" s="47" t="s">
        <v>5541</v>
      </c>
      <c r="E3642" s="47">
        <v>41365.78202071759</v>
      </c>
      <c r="F3642" s="48">
        <v>9.8333333333333339</v>
      </c>
      <c r="G3642" s="49">
        <v>91864</v>
      </c>
      <c r="H3642" t="s">
        <v>249</v>
      </c>
      <c r="I3642">
        <v>0</v>
      </c>
      <c r="J3642">
        <v>0</v>
      </c>
      <c r="K3642" t="s">
        <v>241</v>
      </c>
      <c r="L3642" t="s">
        <v>2186</v>
      </c>
      <c r="M3642" t="s">
        <v>5542</v>
      </c>
      <c r="N3642" t="s">
        <v>254</v>
      </c>
      <c r="O3642" t="s">
        <v>568</v>
      </c>
    </row>
    <row r="3643" spans="1:15" x14ac:dyDescent="0.3">
      <c r="A3643" t="s">
        <v>2831</v>
      </c>
      <c r="B3643" t="s">
        <v>2831</v>
      </c>
      <c r="C3643" t="s">
        <v>5842</v>
      </c>
      <c r="D3643" s="47" t="s">
        <v>5541</v>
      </c>
      <c r="E3643" s="47">
        <v>41373.820497303241</v>
      </c>
      <c r="F3643" s="48">
        <v>9.8333333333333339</v>
      </c>
      <c r="G3643" s="49">
        <v>121304</v>
      </c>
      <c r="H3643" t="s">
        <v>238</v>
      </c>
      <c r="I3643">
        <v>0</v>
      </c>
      <c r="J3643">
        <v>0</v>
      </c>
      <c r="K3643" t="s">
        <v>242</v>
      </c>
      <c r="L3643" t="s">
        <v>2186</v>
      </c>
      <c r="M3643" t="s">
        <v>5843</v>
      </c>
      <c r="N3643" t="s">
        <v>254</v>
      </c>
      <c r="O3643" t="s">
        <v>568</v>
      </c>
    </row>
    <row r="3644" spans="1:15" x14ac:dyDescent="0.3">
      <c r="A3644" t="s">
        <v>2831</v>
      </c>
      <c r="B3644" t="s">
        <v>2831</v>
      </c>
      <c r="C3644" t="s">
        <v>6139</v>
      </c>
      <c r="D3644" s="47" t="s">
        <v>6140</v>
      </c>
      <c r="E3644" s="47">
        <v>41372.36815991898</v>
      </c>
      <c r="F3644" s="48">
        <v>9.8333333333333339</v>
      </c>
      <c r="G3644" s="49">
        <v>130524</v>
      </c>
      <c r="H3644" t="s">
        <v>238</v>
      </c>
      <c r="I3644">
        <v>0</v>
      </c>
      <c r="J3644">
        <v>0</v>
      </c>
      <c r="K3644" t="s">
        <v>242</v>
      </c>
      <c r="L3644" t="s">
        <v>2186</v>
      </c>
      <c r="M3644" t="s">
        <v>6141</v>
      </c>
      <c r="N3644" t="s">
        <v>254</v>
      </c>
      <c r="O3644" t="s">
        <v>568</v>
      </c>
    </row>
    <row r="3645" spans="1:15" x14ac:dyDescent="0.3">
      <c r="A3645" t="s">
        <v>2831</v>
      </c>
      <c r="B3645" t="s">
        <v>2831</v>
      </c>
      <c r="C3645" t="s">
        <v>4213</v>
      </c>
      <c r="D3645" s="47" t="s">
        <v>3375</v>
      </c>
      <c r="E3645" s="47">
        <v>41394.725321261576</v>
      </c>
      <c r="F3645" s="48">
        <v>9.8333333333333339</v>
      </c>
      <c r="G3645" s="49">
        <v>127214</v>
      </c>
      <c r="H3645" t="s">
        <v>249</v>
      </c>
      <c r="I3645">
        <v>0</v>
      </c>
      <c r="J3645">
        <v>0</v>
      </c>
      <c r="K3645" t="s">
        <v>246</v>
      </c>
      <c r="L3645" t="s">
        <v>2186</v>
      </c>
      <c r="M3645" t="s">
        <v>4214</v>
      </c>
      <c r="N3645" t="s">
        <v>254</v>
      </c>
      <c r="O3645" t="s">
        <v>568</v>
      </c>
    </row>
    <row r="3646" spans="1:15" x14ac:dyDescent="0.3">
      <c r="A3646" t="s">
        <v>2831</v>
      </c>
      <c r="B3646" t="s">
        <v>2831</v>
      </c>
      <c r="C3646" t="s">
        <v>6417</v>
      </c>
      <c r="D3646" s="47" t="s">
        <v>5625</v>
      </c>
      <c r="E3646" s="47">
        <v>41382.447272951387</v>
      </c>
      <c r="F3646" s="48">
        <v>9.8333333333333339</v>
      </c>
      <c r="G3646" s="49">
        <v>142686</v>
      </c>
      <c r="H3646" t="s">
        <v>238</v>
      </c>
      <c r="I3646">
        <v>0</v>
      </c>
      <c r="J3646">
        <v>0</v>
      </c>
      <c r="K3646" t="s">
        <v>246</v>
      </c>
      <c r="L3646" t="s">
        <v>2186</v>
      </c>
      <c r="M3646" t="s">
        <v>6418</v>
      </c>
      <c r="N3646" t="s">
        <v>254</v>
      </c>
      <c r="O3646" t="s">
        <v>568</v>
      </c>
    </row>
    <row r="3647" spans="1:15" x14ac:dyDescent="0.3">
      <c r="A3647" t="s">
        <v>2831</v>
      </c>
      <c r="B3647" t="s">
        <v>2831</v>
      </c>
      <c r="C3647" t="s">
        <v>6606</v>
      </c>
      <c r="D3647" s="47" t="s">
        <v>6479</v>
      </c>
      <c r="E3647" s="47">
        <v>41394.747658599539</v>
      </c>
      <c r="F3647" s="48">
        <v>9.8333333333333339</v>
      </c>
      <c r="G3647" s="49">
        <v>210041</v>
      </c>
      <c r="H3647" t="s">
        <v>238</v>
      </c>
      <c r="I3647">
        <v>0</v>
      </c>
      <c r="J3647">
        <v>0</v>
      </c>
      <c r="K3647" t="s">
        <v>242</v>
      </c>
      <c r="L3647" t="s">
        <v>2186</v>
      </c>
      <c r="M3647" t="s">
        <v>6607</v>
      </c>
      <c r="N3647" t="s">
        <v>254</v>
      </c>
      <c r="O3647" t="s">
        <v>568</v>
      </c>
    </row>
    <row r="3648" spans="1:15" x14ac:dyDescent="0.3">
      <c r="A3648" t="s">
        <v>2831</v>
      </c>
      <c r="B3648" t="s">
        <v>2831</v>
      </c>
      <c r="C3648" t="s">
        <v>3052</v>
      </c>
      <c r="D3648" s="47" t="s">
        <v>2977</v>
      </c>
      <c r="E3648" s="47">
        <v>41394.753553703704</v>
      </c>
      <c r="F3648" s="48">
        <v>9.8333333333333339</v>
      </c>
      <c r="G3648" s="49">
        <v>146007</v>
      </c>
      <c r="H3648" t="s">
        <v>238</v>
      </c>
      <c r="I3648">
        <v>0</v>
      </c>
      <c r="J3648">
        <v>0</v>
      </c>
      <c r="K3648" t="s">
        <v>242</v>
      </c>
      <c r="L3648" t="s">
        <v>2160</v>
      </c>
      <c r="M3648" t="s">
        <v>2936</v>
      </c>
      <c r="N3648" t="s">
        <v>254</v>
      </c>
      <c r="O3648" t="s">
        <v>568</v>
      </c>
    </row>
    <row r="3649" spans="1:15" x14ac:dyDescent="0.3">
      <c r="A3649" t="s">
        <v>2831</v>
      </c>
      <c r="B3649" t="s">
        <v>2831</v>
      </c>
      <c r="C3649" t="s">
        <v>7972</v>
      </c>
      <c r="D3649" s="47" t="s">
        <v>5472</v>
      </c>
      <c r="E3649" s="47">
        <v>41369.659335219905</v>
      </c>
      <c r="F3649" s="48">
        <v>9.8333333333333339</v>
      </c>
      <c r="G3649" s="49">
        <v>135326</v>
      </c>
      <c r="H3649" t="s">
        <v>249</v>
      </c>
      <c r="I3649">
        <v>0</v>
      </c>
      <c r="J3649">
        <v>0</v>
      </c>
      <c r="K3649" t="s">
        <v>242</v>
      </c>
      <c r="L3649" t="s">
        <v>2186</v>
      </c>
      <c r="M3649" t="s">
        <v>7973</v>
      </c>
      <c r="N3649" t="s">
        <v>254</v>
      </c>
      <c r="O3649" t="s">
        <v>568</v>
      </c>
    </row>
    <row r="3650" spans="1:15" x14ac:dyDescent="0.3">
      <c r="A3650" t="s">
        <v>2831</v>
      </c>
      <c r="B3650" t="s">
        <v>2831</v>
      </c>
      <c r="C3650" t="s">
        <v>8795</v>
      </c>
      <c r="D3650" s="47" t="s">
        <v>5642</v>
      </c>
      <c r="E3650" s="47">
        <v>41382.300216631942</v>
      </c>
      <c r="F3650" s="48">
        <v>9.8333333333333339</v>
      </c>
      <c r="G3650" s="49">
        <v>28900</v>
      </c>
      <c r="H3650" t="s">
        <v>238</v>
      </c>
      <c r="I3650">
        <v>0</v>
      </c>
      <c r="J3650">
        <v>0</v>
      </c>
      <c r="K3650" t="s">
        <v>246</v>
      </c>
      <c r="L3650" t="s">
        <v>2186</v>
      </c>
      <c r="M3650" t="s">
        <v>8796</v>
      </c>
      <c r="N3650" t="s">
        <v>254</v>
      </c>
      <c r="O3650" t="s">
        <v>568</v>
      </c>
    </row>
    <row r="3651" spans="1:15" x14ac:dyDescent="0.3">
      <c r="A3651" t="s">
        <v>2831</v>
      </c>
      <c r="B3651" t="s">
        <v>2831</v>
      </c>
      <c r="C3651" t="s">
        <v>9308</v>
      </c>
      <c r="D3651" s="47" t="s">
        <v>5475</v>
      </c>
      <c r="E3651" s="47">
        <v>41388.66519861111</v>
      </c>
      <c r="F3651" s="48">
        <v>9.8333333333333339</v>
      </c>
      <c r="G3651" s="49">
        <v>96660</v>
      </c>
      <c r="H3651" t="s">
        <v>238</v>
      </c>
      <c r="I3651">
        <v>0</v>
      </c>
      <c r="J3651">
        <v>0</v>
      </c>
      <c r="K3651" t="s">
        <v>246</v>
      </c>
      <c r="L3651" t="s">
        <v>2186</v>
      </c>
      <c r="M3651" t="s">
        <v>9309</v>
      </c>
      <c r="N3651" t="s">
        <v>254</v>
      </c>
      <c r="O3651" t="s">
        <v>568</v>
      </c>
    </row>
    <row r="3652" spans="1:15" x14ac:dyDescent="0.3">
      <c r="A3652" t="s">
        <v>2831</v>
      </c>
      <c r="B3652" t="s">
        <v>2831</v>
      </c>
      <c r="C3652" t="s">
        <v>9739</v>
      </c>
      <c r="D3652" s="47" t="s">
        <v>6766</v>
      </c>
      <c r="E3652" s="47">
        <v>41394.772048993058</v>
      </c>
      <c r="F3652" s="48">
        <v>9.8333333333333339</v>
      </c>
      <c r="G3652" s="49">
        <v>193682</v>
      </c>
      <c r="H3652" t="s">
        <v>249</v>
      </c>
      <c r="I3652">
        <v>0</v>
      </c>
      <c r="J3652">
        <v>0</v>
      </c>
      <c r="K3652" t="s">
        <v>241</v>
      </c>
      <c r="L3652" t="s">
        <v>2186</v>
      </c>
      <c r="M3652" t="s">
        <v>9740</v>
      </c>
      <c r="N3652" t="s">
        <v>254</v>
      </c>
      <c r="O3652" t="s">
        <v>568</v>
      </c>
    </row>
    <row r="3653" spans="1:15" x14ac:dyDescent="0.3">
      <c r="A3653" t="s">
        <v>2831</v>
      </c>
      <c r="B3653" t="s">
        <v>2831</v>
      </c>
      <c r="C3653" t="s">
        <v>10314</v>
      </c>
      <c r="D3653" s="47" t="s">
        <v>2614</v>
      </c>
      <c r="E3653" s="47">
        <v>41394.491877280096</v>
      </c>
      <c r="F3653" s="48">
        <v>9.8333333333333339</v>
      </c>
      <c r="G3653" s="49">
        <v>214171</v>
      </c>
      <c r="H3653" t="s">
        <v>238</v>
      </c>
      <c r="I3653">
        <v>0</v>
      </c>
      <c r="J3653">
        <v>0</v>
      </c>
      <c r="K3653" t="s">
        <v>246</v>
      </c>
      <c r="L3653" t="s">
        <v>2160</v>
      </c>
      <c r="M3653" t="s">
        <v>10315</v>
      </c>
      <c r="N3653" t="s">
        <v>254</v>
      </c>
      <c r="O3653" t="s">
        <v>568</v>
      </c>
    </row>
    <row r="3654" spans="1:15" x14ac:dyDescent="0.3">
      <c r="A3654" t="s">
        <v>2831</v>
      </c>
      <c r="B3654" t="s">
        <v>2831</v>
      </c>
      <c r="C3654" t="s">
        <v>7671</v>
      </c>
      <c r="D3654" s="47" t="s">
        <v>6458</v>
      </c>
      <c r="E3654" s="47">
        <v>41345.664543831015</v>
      </c>
      <c r="F3654" s="48">
        <v>9.9166666666666661</v>
      </c>
      <c r="G3654" s="49">
        <v>209199</v>
      </c>
      <c r="H3654" t="s">
        <v>238</v>
      </c>
      <c r="I3654">
        <v>0</v>
      </c>
      <c r="J3654">
        <v>0</v>
      </c>
      <c r="K3654" t="s">
        <v>242</v>
      </c>
      <c r="L3654" t="s">
        <v>2186</v>
      </c>
      <c r="M3654" t="s">
        <v>7672</v>
      </c>
      <c r="N3654" t="s">
        <v>254</v>
      </c>
      <c r="O3654" t="s">
        <v>568</v>
      </c>
    </row>
    <row r="3655" spans="1:15" x14ac:dyDescent="0.3">
      <c r="A3655" t="s">
        <v>2831</v>
      </c>
      <c r="B3655" t="s">
        <v>2831</v>
      </c>
      <c r="C3655" t="s">
        <v>8187</v>
      </c>
      <c r="D3655" s="47" t="s">
        <v>6140</v>
      </c>
      <c r="E3655" s="47">
        <v>41337.642858217594</v>
      </c>
      <c r="F3655" s="48">
        <v>9.9166666666666661</v>
      </c>
      <c r="G3655" s="49">
        <v>134753</v>
      </c>
      <c r="H3655" t="s">
        <v>238</v>
      </c>
      <c r="I3655">
        <v>0</v>
      </c>
      <c r="J3655">
        <v>0</v>
      </c>
      <c r="K3655" t="s">
        <v>242</v>
      </c>
      <c r="L3655" t="s">
        <v>2186</v>
      </c>
      <c r="M3655" t="s">
        <v>8188</v>
      </c>
      <c r="N3655" t="s">
        <v>254</v>
      </c>
      <c r="O3655" t="s">
        <v>568</v>
      </c>
    </row>
    <row r="3656" spans="1:15" x14ac:dyDescent="0.3">
      <c r="A3656" t="s">
        <v>2831</v>
      </c>
      <c r="B3656" t="s">
        <v>2831</v>
      </c>
      <c r="C3656" t="s">
        <v>10294</v>
      </c>
      <c r="D3656" s="47" t="s">
        <v>6588</v>
      </c>
      <c r="E3656" s="47">
        <v>41356.445557754632</v>
      </c>
      <c r="F3656" s="48">
        <v>9.9166666666666661</v>
      </c>
      <c r="G3656" s="49">
        <v>101749</v>
      </c>
      <c r="H3656" t="s">
        <v>238</v>
      </c>
      <c r="I3656">
        <v>0</v>
      </c>
      <c r="J3656">
        <v>0</v>
      </c>
      <c r="K3656" t="s">
        <v>246</v>
      </c>
      <c r="L3656" t="s">
        <v>2186</v>
      </c>
      <c r="M3656" t="s">
        <v>10295</v>
      </c>
      <c r="N3656" t="s">
        <v>254</v>
      </c>
      <c r="O3656" t="s">
        <v>568</v>
      </c>
    </row>
    <row r="3657" spans="1:15" x14ac:dyDescent="0.3">
      <c r="A3657" t="s">
        <v>2831</v>
      </c>
      <c r="B3657" t="s">
        <v>2831</v>
      </c>
      <c r="C3657" t="s">
        <v>5061</v>
      </c>
      <c r="D3657" s="47" t="s">
        <v>2631</v>
      </c>
      <c r="E3657" s="47">
        <v>41356.444154282406</v>
      </c>
      <c r="F3657" s="48">
        <v>9.9166666666666661</v>
      </c>
      <c r="G3657" s="49">
        <v>217744</v>
      </c>
      <c r="H3657" t="s">
        <v>238</v>
      </c>
      <c r="I3657">
        <v>0</v>
      </c>
      <c r="J3657">
        <v>0</v>
      </c>
      <c r="K3657" t="s">
        <v>242</v>
      </c>
      <c r="L3657" t="s">
        <v>2160</v>
      </c>
      <c r="M3657" t="s">
        <v>5062</v>
      </c>
      <c r="N3657" t="s">
        <v>254</v>
      </c>
      <c r="O3657" t="s">
        <v>568</v>
      </c>
    </row>
    <row r="3658" spans="1:15" x14ac:dyDescent="0.3">
      <c r="A3658" t="s">
        <v>2831</v>
      </c>
      <c r="B3658" t="s">
        <v>2831</v>
      </c>
      <c r="C3658" t="s">
        <v>4569</v>
      </c>
      <c r="D3658" s="47" t="s">
        <v>4343</v>
      </c>
      <c r="E3658" s="47">
        <v>41306.604008530092</v>
      </c>
      <c r="F3658" s="48">
        <v>10</v>
      </c>
      <c r="G3658" s="49">
        <v>158876</v>
      </c>
      <c r="H3658" t="s">
        <v>238</v>
      </c>
      <c r="I3658">
        <v>0</v>
      </c>
      <c r="J3658">
        <v>0</v>
      </c>
      <c r="K3658" t="s">
        <v>246</v>
      </c>
      <c r="L3658" t="s">
        <v>2160</v>
      </c>
      <c r="M3658" t="s">
        <v>4570</v>
      </c>
      <c r="N3658" t="s">
        <v>254</v>
      </c>
      <c r="O3658" t="s">
        <v>568</v>
      </c>
    </row>
    <row r="3659" spans="1:15" x14ac:dyDescent="0.3">
      <c r="A3659" t="s">
        <v>2831</v>
      </c>
      <c r="B3659" t="s">
        <v>2831</v>
      </c>
      <c r="C3659" t="s">
        <v>3542</v>
      </c>
      <c r="D3659" s="47" t="s">
        <v>3378</v>
      </c>
      <c r="E3659" s="47">
        <v>41327.338270752312</v>
      </c>
      <c r="F3659" s="48">
        <v>10</v>
      </c>
      <c r="G3659" s="49">
        <v>271960</v>
      </c>
      <c r="H3659" t="s">
        <v>238</v>
      </c>
      <c r="I3659">
        <v>0</v>
      </c>
      <c r="J3659">
        <v>0</v>
      </c>
      <c r="K3659" t="s">
        <v>242</v>
      </c>
      <c r="L3659" t="s">
        <v>2186</v>
      </c>
      <c r="M3659" t="s">
        <v>3543</v>
      </c>
      <c r="N3659" t="s">
        <v>254</v>
      </c>
      <c r="O3659" t="s">
        <v>568</v>
      </c>
    </row>
    <row r="3660" spans="1:15" x14ac:dyDescent="0.3">
      <c r="A3660" t="s">
        <v>2831</v>
      </c>
      <c r="B3660" t="s">
        <v>2831</v>
      </c>
      <c r="C3660" t="s">
        <v>6560</v>
      </c>
      <c r="D3660" s="47" t="s">
        <v>5862</v>
      </c>
      <c r="E3660" s="47">
        <v>41333.780626273146</v>
      </c>
      <c r="F3660" s="48">
        <v>10</v>
      </c>
      <c r="G3660" s="49">
        <v>159907</v>
      </c>
      <c r="H3660" t="s">
        <v>238</v>
      </c>
      <c r="I3660">
        <v>0</v>
      </c>
      <c r="J3660">
        <v>0</v>
      </c>
      <c r="K3660" t="s">
        <v>239</v>
      </c>
      <c r="L3660" t="s">
        <v>2186</v>
      </c>
      <c r="M3660" t="s">
        <v>6561</v>
      </c>
      <c r="N3660" t="s">
        <v>254</v>
      </c>
      <c r="O3660" t="s">
        <v>568</v>
      </c>
    </row>
    <row r="3661" spans="1:15" x14ac:dyDescent="0.3">
      <c r="A3661" t="s">
        <v>2831</v>
      </c>
      <c r="B3661" t="s">
        <v>2831</v>
      </c>
      <c r="C3661" t="s">
        <v>3991</v>
      </c>
      <c r="D3661" s="47" t="s">
        <v>3372</v>
      </c>
      <c r="E3661" s="47">
        <v>41333.782784456016</v>
      </c>
      <c r="F3661" s="48">
        <v>10</v>
      </c>
      <c r="G3661" s="49">
        <v>88453</v>
      </c>
      <c r="H3661" t="s">
        <v>238</v>
      </c>
      <c r="I3661">
        <v>0</v>
      </c>
      <c r="J3661">
        <v>0</v>
      </c>
      <c r="K3661" t="s">
        <v>246</v>
      </c>
      <c r="L3661" t="s">
        <v>2186</v>
      </c>
      <c r="M3661" t="s">
        <v>3992</v>
      </c>
      <c r="N3661" t="s">
        <v>254</v>
      </c>
      <c r="O3661" t="s">
        <v>568</v>
      </c>
    </row>
    <row r="3662" spans="1:15" x14ac:dyDescent="0.3">
      <c r="A3662" t="s">
        <v>2831</v>
      </c>
      <c r="B3662" t="s">
        <v>2831</v>
      </c>
      <c r="C3662" t="s">
        <v>3550</v>
      </c>
      <c r="D3662" s="47" t="s">
        <v>3453</v>
      </c>
      <c r="E3662" s="47">
        <v>41333.841941631945</v>
      </c>
      <c r="F3662" s="48">
        <v>10</v>
      </c>
      <c r="G3662" s="49">
        <v>281387</v>
      </c>
      <c r="H3662" t="s">
        <v>249</v>
      </c>
      <c r="I3662">
        <v>0</v>
      </c>
      <c r="J3662">
        <v>0</v>
      </c>
      <c r="K3662" t="s">
        <v>241</v>
      </c>
      <c r="L3662" t="s">
        <v>2186</v>
      </c>
      <c r="M3662" t="s">
        <v>3551</v>
      </c>
      <c r="N3662" t="s">
        <v>254</v>
      </c>
      <c r="O3662" t="s">
        <v>568</v>
      </c>
    </row>
    <row r="3663" spans="1:15" x14ac:dyDescent="0.3">
      <c r="A3663" t="s">
        <v>2831</v>
      </c>
      <c r="B3663" t="s">
        <v>2831</v>
      </c>
      <c r="C3663" t="s">
        <v>4443</v>
      </c>
      <c r="D3663" s="47" t="s">
        <v>4444</v>
      </c>
      <c r="E3663" s="47">
        <v>41332.467291400462</v>
      </c>
      <c r="F3663" s="48">
        <v>10</v>
      </c>
      <c r="G3663" s="49">
        <v>111613</v>
      </c>
      <c r="H3663" t="s">
        <v>238</v>
      </c>
      <c r="I3663">
        <v>0</v>
      </c>
      <c r="J3663">
        <v>0</v>
      </c>
      <c r="K3663" t="s">
        <v>242</v>
      </c>
      <c r="L3663" t="s">
        <v>2173</v>
      </c>
      <c r="M3663" t="s">
        <v>4445</v>
      </c>
      <c r="N3663" t="s">
        <v>254</v>
      </c>
      <c r="O3663" t="s">
        <v>568</v>
      </c>
    </row>
    <row r="3664" spans="1:15" x14ac:dyDescent="0.3">
      <c r="A3664" t="s">
        <v>2831</v>
      </c>
      <c r="B3664" t="s">
        <v>2831</v>
      </c>
      <c r="C3664" t="s">
        <v>5220</v>
      </c>
      <c r="D3664" s="47" t="s">
        <v>2660</v>
      </c>
      <c r="E3664" s="47">
        <v>41323.695085844905</v>
      </c>
      <c r="F3664" s="48">
        <v>10</v>
      </c>
      <c r="G3664" s="49">
        <v>175902</v>
      </c>
      <c r="H3664" t="s">
        <v>249</v>
      </c>
      <c r="I3664">
        <v>0</v>
      </c>
      <c r="J3664">
        <v>0</v>
      </c>
      <c r="K3664" t="s">
        <v>246</v>
      </c>
      <c r="L3664" t="s">
        <v>2160</v>
      </c>
      <c r="M3664" t="s">
        <v>5221</v>
      </c>
      <c r="N3664" t="s">
        <v>254</v>
      </c>
      <c r="O3664" t="s">
        <v>568</v>
      </c>
    </row>
    <row r="3665" spans="1:15" x14ac:dyDescent="0.3">
      <c r="A3665" t="s">
        <v>2831</v>
      </c>
      <c r="B3665" t="s">
        <v>2831</v>
      </c>
      <c r="C3665" t="s">
        <v>8695</v>
      </c>
      <c r="D3665" s="47" t="s">
        <v>6793</v>
      </c>
      <c r="E3665" s="47">
        <v>41333.444002280092</v>
      </c>
      <c r="F3665" s="48">
        <v>10</v>
      </c>
      <c r="G3665" s="49">
        <v>310329</v>
      </c>
      <c r="H3665" t="s">
        <v>249</v>
      </c>
      <c r="I3665">
        <v>0</v>
      </c>
      <c r="J3665">
        <v>0</v>
      </c>
      <c r="K3665" t="s">
        <v>242</v>
      </c>
      <c r="L3665" t="s">
        <v>2186</v>
      </c>
      <c r="M3665" t="s">
        <v>8696</v>
      </c>
      <c r="N3665" t="s">
        <v>254</v>
      </c>
      <c r="O3665" t="s">
        <v>568</v>
      </c>
    </row>
    <row r="3666" spans="1:15" x14ac:dyDescent="0.3">
      <c r="A3666" t="s">
        <v>2831</v>
      </c>
      <c r="B3666" t="s">
        <v>2831</v>
      </c>
      <c r="C3666" t="s">
        <v>9324</v>
      </c>
      <c r="D3666" s="47" t="s">
        <v>5533</v>
      </c>
      <c r="E3666" s="47">
        <v>41324.658760844904</v>
      </c>
      <c r="F3666" s="48">
        <v>10</v>
      </c>
      <c r="G3666" s="49">
        <v>190293</v>
      </c>
      <c r="H3666" t="s">
        <v>249</v>
      </c>
      <c r="I3666">
        <v>0</v>
      </c>
      <c r="J3666">
        <v>0</v>
      </c>
      <c r="K3666" t="s">
        <v>246</v>
      </c>
      <c r="L3666" t="s">
        <v>2186</v>
      </c>
      <c r="M3666" t="s">
        <v>9325</v>
      </c>
      <c r="N3666" t="s">
        <v>254</v>
      </c>
      <c r="O3666" t="s">
        <v>568</v>
      </c>
    </row>
    <row r="3667" spans="1:15" x14ac:dyDescent="0.3">
      <c r="A3667" t="s">
        <v>2831</v>
      </c>
      <c r="B3667" t="s">
        <v>2831</v>
      </c>
      <c r="C3667" t="s">
        <v>6507</v>
      </c>
      <c r="D3667" s="47" t="s">
        <v>2698</v>
      </c>
      <c r="E3667" s="47">
        <v>41300.407561956017</v>
      </c>
      <c r="F3667" s="48">
        <v>10.083333333333334</v>
      </c>
      <c r="G3667" s="49">
        <v>88948</v>
      </c>
      <c r="H3667" t="s">
        <v>249</v>
      </c>
      <c r="I3667">
        <v>0</v>
      </c>
      <c r="J3667">
        <v>0</v>
      </c>
      <c r="K3667" t="s">
        <v>246</v>
      </c>
      <c r="L3667" t="s">
        <v>2160</v>
      </c>
      <c r="M3667" t="s">
        <v>6508</v>
      </c>
      <c r="N3667" t="s">
        <v>254</v>
      </c>
      <c r="O3667" t="s">
        <v>568</v>
      </c>
    </row>
    <row r="3668" spans="1:15" x14ac:dyDescent="0.3">
      <c r="A3668" t="s">
        <v>2831</v>
      </c>
      <c r="B3668" t="s">
        <v>2831</v>
      </c>
      <c r="C3668" t="s">
        <v>6929</v>
      </c>
      <c r="D3668" s="47" t="s">
        <v>2618</v>
      </c>
      <c r="E3668" s="47">
        <v>41276.714508877318</v>
      </c>
      <c r="F3668" s="48">
        <v>10.083333333333334</v>
      </c>
      <c r="G3668" s="49">
        <v>41184</v>
      </c>
      <c r="H3668" t="s">
        <v>238</v>
      </c>
      <c r="I3668">
        <v>0</v>
      </c>
      <c r="J3668">
        <v>0</v>
      </c>
      <c r="K3668" t="s">
        <v>241</v>
      </c>
      <c r="L3668" t="s">
        <v>2160</v>
      </c>
      <c r="M3668" t="s">
        <v>6930</v>
      </c>
      <c r="N3668" t="s">
        <v>254</v>
      </c>
      <c r="O3668" t="s">
        <v>568</v>
      </c>
    </row>
    <row r="3669" spans="1:15" x14ac:dyDescent="0.3">
      <c r="A3669" t="s">
        <v>2831</v>
      </c>
      <c r="B3669" t="s">
        <v>2831</v>
      </c>
      <c r="C3669" t="s">
        <v>3440</v>
      </c>
      <c r="D3669" s="47" t="s">
        <v>3369</v>
      </c>
      <c r="E3669" s="47">
        <v>41288.641936539352</v>
      </c>
      <c r="F3669" s="48">
        <v>10.083333333333334</v>
      </c>
      <c r="G3669" s="49">
        <v>46965</v>
      </c>
      <c r="H3669" t="s">
        <v>238</v>
      </c>
      <c r="I3669">
        <v>0</v>
      </c>
      <c r="J3669">
        <v>0</v>
      </c>
      <c r="K3669" t="s">
        <v>246</v>
      </c>
      <c r="L3669" t="s">
        <v>2186</v>
      </c>
      <c r="M3669" t="s">
        <v>3441</v>
      </c>
      <c r="N3669" t="s">
        <v>254</v>
      </c>
      <c r="O3669" t="s">
        <v>568</v>
      </c>
    </row>
    <row r="3670" spans="1:15" x14ac:dyDescent="0.3">
      <c r="A3670" t="s">
        <v>2831</v>
      </c>
      <c r="B3670" t="s">
        <v>2831</v>
      </c>
      <c r="C3670" t="s">
        <v>4808</v>
      </c>
      <c r="D3670" s="47" t="s">
        <v>2687</v>
      </c>
      <c r="E3670" s="47">
        <v>41291.770412233796</v>
      </c>
      <c r="F3670" s="48">
        <v>10.083333333333334</v>
      </c>
      <c r="G3670" s="49">
        <v>150356</v>
      </c>
      <c r="H3670" t="s">
        <v>238</v>
      </c>
      <c r="I3670">
        <v>0</v>
      </c>
      <c r="J3670">
        <v>0</v>
      </c>
      <c r="K3670" t="s">
        <v>246</v>
      </c>
      <c r="L3670" t="s">
        <v>2160</v>
      </c>
      <c r="M3670" t="s">
        <v>4809</v>
      </c>
      <c r="N3670" t="s">
        <v>254</v>
      </c>
      <c r="O3670" t="s">
        <v>568</v>
      </c>
    </row>
    <row r="3671" spans="1:15" x14ac:dyDescent="0.3">
      <c r="A3671" t="s">
        <v>2831</v>
      </c>
      <c r="B3671" t="s">
        <v>2831</v>
      </c>
      <c r="C3671" t="s">
        <v>4824</v>
      </c>
      <c r="D3671" s="47" t="s">
        <v>2623</v>
      </c>
      <c r="E3671" s="47">
        <v>41296.656057986111</v>
      </c>
      <c r="F3671" s="48">
        <v>10.083333333333334</v>
      </c>
      <c r="G3671" s="49">
        <v>99840</v>
      </c>
      <c r="H3671" t="s">
        <v>249</v>
      </c>
      <c r="I3671">
        <v>1</v>
      </c>
      <c r="J3671">
        <v>4897.24</v>
      </c>
      <c r="K3671" t="s">
        <v>246</v>
      </c>
      <c r="L3671" t="s">
        <v>2160</v>
      </c>
      <c r="M3671" t="s">
        <v>4825</v>
      </c>
      <c r="N3671" t="s">
        <v>254</v>
      </c>
      <c r="O3671" t="s">
        <v>568</v>
      </c>
    </row>
    <row r="3672" spans="1:15" x14ac:dyDescent="0.3">
      <c r="A3672" t="s">
        <v>2831</v>
      </c>
      <c r="B3672" t="s">
        <v>2831</v>
      </c>
      <c r="C3672" t="s">
        <v>4456</v>
      </c>
      <c r="D3672" s="47" t="s">
        <v>4334</v>
      </c>
      <c r="E3672" s="47">
        <v>41297.720821759256</v>
      </c>
      <c r="F3672" s="48">
        <v>10.083333333333334</v>
      </c>
      <c r="G3672" s="49">
        <v>184443</v>
      </c>
      <c r="H3672" t="s">
        <v>249</v>
      </c>
      <c r="I3672">
        <v>0</v>
      </c>
      <c r="J3672">
        <v>0</v>
      </c>
      <c r="K3672" t="s">
        <v>236</v>
      </c>
      <c r="L3672" t="s">
        <v>2173</v>
      </c>
      <c r="M3672" t="s">
        <v>4457</v>
      </c>
      <c r="N3672" t="s">
        <v>254</v>
      </c>
      <c r="O3672" t="s">
        <v>568</v>
      </c>
    </row>
    <row r="3673" spans="1:15" x14ac:dyDescent="0.3">
      <c r="A3673" t="s">
        <v>2831</v>
      </c>
      <c r="B3673" t="s">
        <v>2831</v>
      </c>
      <c r="C3673" t="s">
        <v>4768</v>
      </c>
      <c r="D3673" s="47" t="s">
        <v>2623</v>
      </c>
      <c r="E3673" s="47">
        <v>41281.698559178243</v>
      </c>
      <c r="F3673" s="48">
        <v>10.083333333333334</v>
      </c>
      <c r="G3673" s="49">
        <v>109176</v>
      </c>
      <c r="H3673" t="s">
        <v>238</v>
      </c>
      <c r="I3673">
        <v>0</v>
      </c>
      <c r="J3673">
        <v>0</v>
      </c>
      <c r="K3673" t="s">
        <v>241</v>
      </c>
      <c r="L3673" t="s">
        <v>2176</v>
      </c>
      <c r="M3673" t="s">
        <v>4769</v>
      </c>
      <c r="N3673" t="s">
        <v>254</v>
      </c>
      <c r="O3673" t="s">
        <v>568</v>
      </c>
    </row>
    <row r="3674" spans="1:15" x14ac:dyDescent="0.3">
      <c r="A3674" t="s">
        <v>2831</v>
      </c>
      <c r="B3674" t="s">
        <v>2831</v>
      </c>
      <c r="C3674" t="s">
        <v>8003</v>
      </c>
      <c r="D3674" s="47" t="s">
        <v>5639</v>
      </c>
      <c r="E3674" s="47">
        <v>41276.719338194445</v>
      </c>
      <c r="F3674" s="48">
        <v>10.083333333333334</v>
      </c>
      <c r="G3674" s="49">
        <v>148298</v>
      </c>
      <c r="H3674" t="s">
        <v>238</v>
      </c>
      <c r="I3674">
        <v>0</v>
      </c>
      <c r="J3674">
        <v>0</v>
      </c>
      <c r="K3674" t="s">
        <v>236</v>
      </c>
      <c r="L3674" t="s">
        <v>2186</v>
      </c>
      <c r="M3674" t="s">
        <v>8004</v>
      </c>
      <c r="N3674" t="s">
        <v>254</v>
      </c>
      <c r="O3674" t="s">
        <v>568</v>
      </c>
    </row>
    <row r="3675" spans="1:15" x14ac:dyDescent="0.3">
      <c r="A3675" t="s">
        <v>2831</v>
      </c>
      <c r="B3675" t="s">
        <v>2831</v>
      </c>
      <c r="C3675" t="s">
        <v>3074</v>
      </c>
      <c r="D3675" s="47" t="s">
        <v>2991</v>
      </c>
      <c r="E3675" s="47">
        <v>41288.579915856484</v>
      </c>
      <c r="F3675" s="48">
        <v>10.083333333333334</v>
      </c>
      <c r="G3675" s="49">
        <v>176585</v>
      </c>
      <c r="H3675" t="s">
        <v>238</v>
      </c>
      <c r="I3675">
        <v>0</v>
      </c>
      <c r="J3675">
        <v>0</v>
      </c>
      <c r="K3675" t="s">
        <v>242</v>
      </c>
      <c r="L3675" t="s">
        <v>2160</v>
      </c>
      <c r="M3675" t="s">
        <v>2936</v>
      </c>
      <c r="N3675" t="s">
        <v>254</v>
      </c>
      <c r="O3675" t="s">
        <v>568</v>
      </c>
    </row>
    <row r="3676" spans="1:15" x14ac:dyDescent="0.3">
      <c r="A3676" t="s">
        <v>2831</v>
      </c>
      <c r="B3676" t="s">
        <v>2831</v>
      </c>
      <c r="C3676" t="s">
        <v>9066</v>
      </c>
      <c r="D3676" s="47" t="s">
        <v>5701</v>
      </c>
      <c r="E3676" s="47">
        <v>41276.759794872683</v>
      </c>
      <c r="F3676" s="48">
        <v>10.083333333333334</v>
      </c>
      <c r="G3676" s="49">
        <v>228831</v>
      </c>
      <c r="H3676" t="s">
        <v>238</v>
      </c>
      <c r="I3676">
        <v>0</v>
      </c>
      <c r="J3676">
        <v>0</v>
      </c>
      <c r="K3676" t="s">
        <v>242</v>
      </c>
      <c r="L3676" t="s">
        <v>2186</v>
      </c>
      <c r="M3676" t="s">
        <v>9067</v>
      </c>
      <c r="N3676" t="s">
        <v>254</v>
      </c>
      <c r="O3676" t="s">
        <v>568</v>
      </c>
    </row>
    <row r="3677" spans="1:15" x14ac:dyDescent="0.3">
      <c r="A3677" t="s">
        <v>2831</v>
      </c>
      <c r="B3677" t="s">
        <v>2831</v>
      </c>
      <c r="C3677" t="s">
        <v>4790</v>
      </c>
      <c r="D3677" s="47" t="s">
        <v>2623</v>
      </c>
      <c r="E3677" s="47">
        <v>41303.713636886576</v>
      </c>
      <c r="F3677" s="48">
        <v>10.083333333333334</v>
      </c>
      <c r="G3677" s="49">
        <v>88282</v>
      </c>
      <c r="H3677" t="s">
        <v>238</v>
      </c>
      <c r="I3677">
        <v>0</v>
      </c>
      <c r="J3677">
        <v>0</v>
      </c>
      <c r="K3677" t="s">
        <v>242</v>
      </c>
      <c r="L3677" t="s">
        <v>2160</v>
      </c>
      <c r="M3677" t="s">
        <v>4791</v>
      </c>
      <c r="N3677" t="s">
        <v>254</v>
      </c>
      <c r="O3677" t="s">
        <v>568</v>
      </c>
    </row>
    <row r="3678" spans="1:15" x14ac:dyDescent="0.3">
      <c r="A3678" t="s">
        <v>2831</v>
      </c>
      <c r="B3678" t="s">
        <v>2831</v>
      </c>
      <c r="C3678" t="s">
        <v>9571</v>
      </c>
      <c r="D3678" s="47" t="s">
        <v>2650</v>
      </c>
      <c r="E3678" s="47">
        <v>41276.721548298614</v>
      </c>
      <c r="F3678" s="48">
        <v>10.083333333333334</v>
      </c>
      <c r="G3678" s="49">
        <v>43018</v>
      </c>
      <c r="H3678" t="s">
        <v>238</v>
      </c>
      <c r="I3678">
        <v>0</v>
      </c>
      <c r="J3678">
        <v>0</v>
      </c>
      <c r="K3678" t="s">
        <v>242</v>
      </c>
      <c r="L3678" t="s">
        <v>2160</v>
      </c>
      <c r="M3678" t="s">
        <v>9572</v>
      </c>
      <c r="N3678" t="s">
        <v>254</v>
      </c>
      <c r="O3678" t="s">
        <v>568</v>
      </c>
    </row>
    <row r="3679" spans="1:15" x14ac:dyDescent="0.3">
      <c r="A3679" t="s">
        <v>2831</v>
      </c>
      <c r="B3679" t="s">
        <v>2831</v>
      </c>
      <c r="C3679" t="s">
        <v>9913</v>
      </c>
      <c r="D3679" s="47" t="s">
        <v>5978</v>
      </c>
      <c r="E3679" s="47">
        <v>41278.700889120373</v>
      </c>
      <c r="F3679" s="48">
        <v>10.083333333333334</v>
      </c>
      <c r="G3679" s="49">
        <v>82652</v>
      </c>
      <c r="H3679" t="s">
        <v>238</v>
      </c>
      <c r="I3679">
        <v>0</v>
      </c>
      <c r="J3679">
        <v>0</v>
      </c>
      <c r="K3679" t="s">
        <v>241</v>
      </c>
      <c r="L3679" t="s">
        <v>1535</v>
      </c>
      <c r="M3679" t="s">
        <v>1535</v>
      </c>
      <c r="N3679" t="s">
        <v>254</v>
      </c>
      <c r="O3679" t="s">
        <v>568</v>
      </c>
    </row>
    <row r="3680" spans="1:15" x14ac:dyDescent="0.3">
      <c r="A3680" t="s">
        <v>2831</v>
      </c>
      <c r="B3680" t="s">
        <v>2831</v>
      </c>
      <c r="C3680" t="s">
        <v>10130</v>
      </c>
      <c r="D3680" s="47" t="s">
        <v>6295</v>
      </c>
      <c r="E3680" s="47">
        <v>41292.552561192133</v>
      </c>
      <c r="F3680" s="48">
        <v>10.083333333333334</v>
      </c>
      <c r="G3680" s="49">
        <v>189459</v>
      </c>
      <c r="H3680" t="s">
        <v>249</v>
      </c>
      <c r="I3680">
        <v>0</v>
      </c>
      <c r="J3680">
        <v>0</v>
      </c>
      <c r="K3680" t="s">
        <v>239</v>
      </c>
      <c r="L3680" t="s">
        <v>1535</v>
      </c>
      <c r="M3680" t="s">
        <v>1535</v>
      </c>
      <c r="N3680" t="s">
        <v>254</v>
      </c>
      <c r="O3680" t="s">
        <v>568</v>
      </c>
    </row>
    <row r="3681" spans="1:15" x14ac:dyDescent="0.3">
      <c r="A3681" t="s">
        <v>2831</v>
      </c>
      <c r="B3681" t="s">
        <v>2831</v>
      </c>
      <c r="C3681" t="s">
        <v>10499</v>
      </c>
      <c r="D3681" s="47" t="s">
        <v>6002</v>
      </c>
      <c r="E3681" s="47">
        <v>41276.767875347221</v>
      </c>
      <c r="F3681" s="48">
        <v>10.083333333333334</v>
      </c>
      <c r="G3681" s="49">
        <v>170398</v>
      </c>
      <c r="H3681" t="s">
        <v>238</v>
      </c>
      <c r="I3681">
        <v>0</v>
      </c>
      <c r="J3681">
        <v>0</v>
      </c>
      <c r="K3681" t="s">
        <v>236</v>
      </c>
      <c r="L3681" t="s">
        <v>2186</v>
      </c>
      <c r="M3681" t="s">
        <v>10500</v>
      </c>
      <c r="N3681" t="s">
        <v>254</v>
      </c>
      <c r="O3681" t="s">
        <v>568</v>
      </c>
    </row>
    <row r="3682" spans="1:15" x14ac:dyDescent="0.3">
      <c r="A3682" t="s">
        <v>2831</v>
      </c>
      <c r="B3682" t="s">
        <v>2831</v>
      </c>
      <c r="C3682" t="s">
        <v>10714</v>
      </c>
      <c r="D3682" s="47" t="s">
        <v>5625</v>
      </c>
      <c r="E3682" s="47">
        <v>41305.662215011573</v>
      </c>
      <c r="F3682" s="48">
        <v>10.083333333333334</v>
      </c>
      <c r="G3682" s="49">
        <v>80292</v>
      </c>
      <c r="H3682" t="s">
        <v>238</v>
      </c>
      <c r="I3682">
        <v>0</v>
      </c>
      <c r="J3682">
        <v>0</v>
      </c>
      <c r="K3682" t="s">
        <v>242</v>
      </c>
      <c r="L3682" t="s">
        <v>2186</v>
      </c>
      <c r="M3682" t="s">
        <v>10715</v>
      </c>
      <c r="N3682" t="s">
        <v>254</v>
      </c>
      <c r="O3682" t="s">
        <v>568</v>
      </c>
    </row>
    <row r="3683" spans="1:15" x14ac:dyDescent="0.3">
      <c r="A3683" t="s">
        <v>2831</v>
      </c>
      <c r="B3683" t="s">
        <v>2831</v>
      </c>
      <c r="C3683" t="s">
        <v>5792</v>
      </c>
      <c r="D3683" s="47" t="s">
        <v>5516</v>
      </c>
      <c r="E3683" s="47">
        <v>41265.477028437497</v>
      </c>
      <c r="F3683" s="48">
        <v>10.166666666666666</v>
      </c>
      <c r="G3683" s="49">
        <v>193841</v>
      </c>
      <c r="H3683" t="s">
        <v>238</v>
      </c>
      <c r="I3683">
        <v>0</v>
      </c>
      <c r="J3683">
        <v>0</v>
      </c>
      <c r="K3683" t="s">
        <v>242</v>
      </c>
      <c r="L3683" t="s">
        <v>2186</v>
      </c>
      <c r="M3683" t="s">
        <v>5793</v>
      </c>
      <c r="N3683" t="s">
        <v>254</v>
      </c>
      <c r="O3683" t="s">
        <v>568</v>
      </c>
    </row>
    <row r="3684" spans="1:15" x14ac:dyDescent="0.3">
      <c r="A3684" t="s">
        <v>2831</v>
      </c>
      <c r="B3684" t="s">
        <v>2831</v>
      </c>
      <c r="C3684" t="s">
        <v>5237</v>
      </c>
      <c r="D3684" s="47" t="s">
        <v>2672</v>
      </c>
      <c r="E3684" s="47">
        <v>41263.746268287039</v>
      </c>
      <c r="F3684" s="48">
        <v>10.166666666666666</v>
      </c>
      <c r="G3684" s="49">
        <v>173706</v>
      </c>
      <c r="H3684" t="s">
        <v>238</v>
      </c>
      <c r="I3684">
        <v>0</v>
      </c>
      <c r="J3684">
        <v>0</v>
      </c>
      <c r="K3684" t="s">
        <v>242</v>
      </c>
      <c r="L3684" t="s">
        <v>2176</v>
      </c>
      <c r="M3684" t="s">
        <v>5238</v>
      </c>
      <c r="N3684" t="s">
        <v>254</v>
      </c>
      <c r="O3684" t="s">
        <v>568</v>
      </c>
    </row>
    <row r="3685" spans="1:15" x14ac:dyDescent="0.3">
      <c r="A3685" t="s">
        <v>2831</v>
      </c>
      <c r="B3685" t="s">
        <v>2831</v>
      </c>
      <c r="C3685" t="s">
        <v>7081</v>
      </c>
      <c r="D3685" s="47" t="s">
        <v>5708</v>
      </c>
      <c r="E3685" s="47">
        <v>41248.710011030096</v>
      </c>
      <c r="F3685" s="48">
        <v>10.166666666666666</v>
      </c>
      <c r="G3685" s="49">
        <v>116277</v>
      </c>
      <c r="H3685" t="s">
        <v>238</v>
      </c>
      <c r="I3685">
        <v>0</v>
      </c>
      <c r="J3685">
        <v>0</v>
      </c>
      <c r="K3685" t="s">
        <v>246</v>
      </c>
      <c r="L3685" t="s">
        <v>2186</v>
      </c>
      <c r="M3685" t="s">
        <v>7082</v>
      </c>
      <c r="N3685" t="s">
        <v>254</v>
      </c>
      <c r="O3685" t="s">
        <v>568</v>
      </c>
    </row>
    <row r="3686" spans="1:15" x14ac:dyDescent="0.3">
      <c r="A3686" t="s">
        <v>2831</v>
      </c>
      <c r="B3686" t="s">
        <v>2831</v>
      </c>
      <c r="C3686" t="s">
        <v>3985</v>
      </c>
      <c r="D3686" s="47" t="s">
        <v>3378</v>
      </c>
      <c r="E3686" s="47">
        <v>41271.744528668984</v>
      </c>
      <c r="F3686" s="48">
        <v>10.166666666666666</v>
      </c>
      <c r="G3686" s="49">
        <v>85742</v>
      </c>
      <c r="H3686" t="s">
        <v>238</v>
      </c>
      <c r="I3686">
        <v>0</v>
      </c>
      <c r="J3686">
        <v>0</v>
      </c>
      <c r="K3686" t="s">
        <v>241</v>
      </c>
      <c r="L3686" t="s">
        <v>2160</v>
      </c>
      <c r="M3686" t="s">
        <v>3023</v>
      </c>
      <c r="N3686" t="s">
        <v>254</v>
      </c>
      <c r="O3686" t="s">
        <v>568</v>
      </c>
    </row>
    <row r="3687" spans="1:15" x14ac:dyDescent="0.3">
      <c r="A3687" t="s">
        <v>2831</v>
      </c>
      <c r="B3687" t="s">
        <v>2831</v>
      </c>
      <c r="C3687" t="s">
        <v>4146</v>
      </c>
      <c r="D3687" s="47" t="s">
        <v>3466</v>
      </c>
      <c r="E3687" s="47">
        <v>41272.721310034722</v>
      </c>
      <c r="F3687" s="48">
        <v>10.166666666666666</v>
      </c>
      <c r="G3687" s="49">
        <v>190215</v>
      </c>
      <c r="H3687" t="s">
        <v>238</v>
      </c>
      <c r="I3687">
        <v>0</v>
      </c>
      <c r="J3687">
        <v>0</v>
      </c>
      <c r="K3687" t="s">
        <v>241</v>
      </c>
      <c r="L3687" t="s">
        <v>2186</v>
      </c>
      <c r="M3687" t="s">
        <v>4147</v>
      </c>
      <c r="N3687" t="s">
        <v>254</v>
      </c>
      <c r="O3687" t="s">
        <v>568</v>
      </c>
    </row>
    <row r="3688" spans="1:15" x14ac:dyDescent="0.3">
      <c r="A3688" t="s">
        <v>2831</v>
      </c>
      <c r="B3688" t="s">
        <v>2831</v>
      </c>
      <c r="C3688" t="s">
        <v>7798</v>
      </c>
      <c r="D3688" s="47" t="s">
        <v>5686</v>
      </c>
      <c r="E3688" s="47">
        <v>41256.73905621528</v>
      </c>
      <c r="F3688" s="48">
        <v>10.166666666666666</v>
      </c>
      <c r="G3688" s="49">
        <v>148182</v>
      </c>
      <c r="H3688" t="s">
        <v>238</v>
      </c>
      <c r="I3688">
        <v>0</v>
      </c>
      <c r="J3688">
        <v>0</v>
      </c>
      <c r="K3688" t="s">
        <v>246</v>
      </c>
      <c r="L3688" t="s">
        <v>2186</v>
      </c>
      <c r="M3688" t="s">
        <v>7799</v>
      </c>
      <c r="N3688" t="s">
        <v>254</v>
      </c>
      <c r="O3688" t="s">
        <v>568</v>
      </c>
    </row>
    <row r="3689" spans="1:15" x14ac:dyDescent="0.3">
      <c r="A3689" t="s">
        <v>2831</v>
      </c>
      <c r="B3689" t="s">
        <v>2831</v>
      </c>
      <c r="C3689" t="s">
        <v>3352</v>
      </c>
      <c r="D3689" s="47" t="s">
        <v>3017</v>
      </c>
      <c r="E3689" s="47">
        <v>41264.740375381945</v>
      </c>
      <c r="F3689" s="48">
        <v>10.166666666666666</v>
      </c>
      <c r="G3689" s="49">
        <v>148389</v>
      </c>
      <c r="H3689" t="s">
        <v>238</v>
      </c>
      <c r="I3689">
        <v>0</v>
      </c>
      <c r="J3689">
        <v>0</v>
      </c>
      <c r="K3689" t="s">
        <v>246</v>
      </c>
      <c r="L3689" t="s">
        <v>2160</v>
      </c>
      <c r="M3689" t="s">
        <v>2925</v>
      </c>
      <c r="N3689" t="s">
        <v>254</v>
      </c>
      <c r="O3689" t="s">
        <v>568</v>
      </c>
    </row>
    <row r="3690" spans="1:15" x14ac:dyDescent="0.3">
      <c r="A3690" t="s">
        <v>2831</v>
      </c>
      <c r="B3690" t="s">
        <v>2831</v>
      </c>
      <c r="C3690" t="s">
        <v>4828</v>
      </c>
      <c r="D3690" s="47" t="s">
        <v>2659</v>
      </c>
      <c r="E3690" s="47">
        <v>41271.750822337963</v>
      </c>
      <c r="F3690" s="48">
        <v>10.166666666666666</v>
      </c>
      <c r="G3690" s="49">
        <v>139751</v>
      </c>
      <c r="H3690" t="s">
        <v>238</v>
      </c>
      <c r="I3690">
        <v>0</v>
      </c>
      <c r="J3690">
        <v>0</v>
      </c>
      <c r="K3690" t="s">
        <v>242</v>
      </c>
      <c r="L3690" t="s">
        <v>2160</v>
      </c>
      <c r="M3690" t="s">
        <v>4829</v>
      </c>
      <c r="N3690" t="s">
        <v>254</v>
      </c>
      <c r="O3690" t="s">
        <v>568</v>
      </c>
    </row>
    <row r="3691" spans="1:15" x14ac:dyDescent="0.3">
      <c r="A3691" t="s">
        <v>2831</v>
      </c>
      <c r="B3691" t="s">
        <v>2831</v>
      </c>
      <c r="C3691" t="s">
        <v>9223</v>
      </c>
      <c r="D3691" s="47" t="s">
        <v>5587</v>
      </c>
      <c r="E3691" s="47">
        <v>41262.458645567131</v>
      </c>
      <c r="F3691" s="48">
        <v>10.166666666666666</v>
      </c>
      <c r="G3691" s="49">
        <v>89383</v>
      </c>
      <c r="H3691" t="s">
        <v>238</v>
      </c>
      <c r="I3691">
        <v>0</v>
      </c>
      <c r="J3691">
        <v>0</v>
      </c>
      <c r="K3691" t="s">
        <v>239</v>
      </c>
      <c r="L3691" t="s">
        <v>2186</v>
      </c>
      <c r="M3691" t="s">
        <v>9224</v>
      </c>
      <c r="N3691" t="s">
        <v>254</v>
      </c>
      <c r="O3691" t="s">
        <v>568</v>
      </c>
    </row>
    <row r="3692" spans="1:15" x14ac:dyDescent="0.3">
      <c r="A3692" t="s">
        <v>2831</v>
      </c>
      <c r="B3692" t="s">
        <v>2831</v>
      </c>
      <c r="C3692" t="s">
        <v>3103</v>
      </c>
      <c r="D3692" s="47" t="s">
        <v>2943</v>
      </c>
      <c r="E3692" s="47">
        <v>41264.739047800926</v>
      </c>
      <c r="F3692" s="48">
        <v>10.166666666666666</v>
      </c>
      <c r="G3692" s="49">
        <v>88520</v>
      </c>
      <c r="H3692" t="s">
        <v>238</v>
      </c>
      <c r="I3692">
        <v>0</v>
      </c>
      <c r="J3692">
        <v>0</v>
      </c>
      <c r="K3692" t="s">
        <v>246</v>
      </c>
      <c r="L3692" t="s">
        <v>2160</v>
      </c>
      <c r="M3692" t="s">
        <v>2925</v>
      </c>
      <c r="N3692" t="s">
        <v>254</v>
      </c>
      <c r="O3692" t="s">
        <v>568</v>
      </c>
    </row>
    <row r="3693" spans="1:15" x14ac:dyDescent="0.3">
      <c r="A3693" t="s">
        <v>2831</v>
      </c>
      <c r="B3693" t="s">
        <v>2831</v>
      </c>
      <c r="C3693" t="s">
        <v>3878</v>
      </c>
      <c r="D3693" s="47" t="s">
        <v>3398</v>
      </c>
      <c r="E3693" s="47">
        <v>41274.574108067129</v>
      </c>
      <c r="F3693" s="48">
        <v>10.166666666666666</v>
      </c>
      <c r="G3693" s="49">
        <v>137516</v>
      </c>
      <c r="H3693" t="s">
        <v>249</v>
      </c>
      <c r="I3693">
        <v>0</v>
      </c>
      <c r="J3693">
        <v>0</v>
      </c>
      <c r="K3693" t="s">
        <v>242</v>
      </c>
      <c r="L3693" t="s">
        <v>1535</v>
      </c>
      <c r="M3693" t="s">
        <v>1535</v>
      </c>
      <c r="N3693" t="s">
        <v>254</v>
      </c>
      <c r="O3693" t="s">
        <v>568</v>
      </c>
    </row>
    <row r="3694" spans="1:15" x14ac:dyDescent="0.3">
      <c r="A3694" t="s">
        <v>2831</v>
      </c>
      <c r="B3694" t="s">
        <v>2831</v>
      </c>
      <c r="C3694" t="s">
        <v>10111</v>
      </c>
      <c r="D3694" s="47" t="s">
        <v>6290</v>
      </c>
      <c r="E3694" s="47">
        <v>41272.47947658565</v>
      </c>
      <c r="F3694" s="48">
        <v>10.166666666666666</v>
      </c>
      <c r="G3694" s="49">
        <v>110596</v>
      </c>
      <c r="H3694" t="s">
        <v>249</v>
      </c>
      <c r="I3694">
        <v>0</v>
      </c>
      <c r="J3694">
        <v>0</v>
      </c>
      <c r="K3694" t="s">
        <v>242</v>
      </c>
      <c r="L3694" t="s">
        <v>1535</v>
      </c>
      <c r="M3694" t="s">
        <v>1535</v>
      </c>
      <c r="N3694" t="s">
        <v>254</v>
      </c>
      <c r="O3694" t="s">
        <v>568</v>
      </c>
    </row>
    <row r="3695" spans="1:15" x14ac:dyDescent="0.3">
      <c r="A3695" t="s">
        <v>2831</v>
      </c>
      <c r="B3695" t="s">
        <v>2831</v>
      </c>
      <c r="C3695" t="s">
        <v>5053</v>
      </c>
      <c r="D3695" s="47" t="s">
        <v>2657</v>
      </c>
      <c r="E3695" s="47">
        <v>41263.693519641201</v>
      </c>
      <c r="F3695" s="48">
        <v>10.166666666666666</v>
      </c>
      <c r="G3695" s="49">
        <v>119712</v>
      </c>
      <c r="H3695" t="s">
        <v>249</v>
      </c>
      <c r="I3695">
        <v>0</v>
      </c>
      <c r="J3695">
        <v>0</v>
      </c>
      <c r="K3695" t="s">
        <v>236</v>
      </c>
      <c r="L3695" t="s">
        <v>2160</v>
      </c>
      <c r="M3695" t="s">
        <v>5054</v>
      </c>
      <c r="N3695" t="s">
        <v>254</v>
      </c>
      <c r="O3695" t="s">
        <v>568</v>
      </c>
    </row>
    <row r="3696" spans="1:15" x14ac:dyDescent="0.3">
      <c r="A3696" t="s">
        <v>2831</v>
      </c>
      <c r="B3696" t="s">
        <v>2831</v>
      </c>
      <c r="C3696" t="s">
        <v>5284</v>
      </c>
      <c r="D3696" s="47" t="s">
        <v>2680</v>
      </c>
      <c r="E3696" s="47">
        <v>41239.312048263891</v>
      </c>
      <c r="F3696" s="48">
        <v>10.25</v>
      </c>
      <c r="G3696" s="49">
        <v>97990</v>
      </c>
      <c r="H3696" t="s">
        <v>249</v>
      </c>
      <c r="I3696">
        <v>0</v>
      </c>
      <c r="J3696">
        <v>0</v>
      </c>
      <c r="K3696" t="s">
        <v>246</v>
      </c>
      <c r="L3696" t="s">
        <v>2173</v>
      </c>
      <c r="M3696" t="s">
        <v>5285</v>
      </c>
      <c r="N3696" t="s">
        <v>254</v>
      </c>
      <c r="O3696" t="s">
        <v>568</v>
      </c>
    </row>
    <row r="3697" spans="1:15" x14ac:dyDescent="0.3">
      <c r="A3697" t="s">
        <v>2831</v>
      </c>
      <c r="B3697" t="s">
        <v>2831</v>
      </c>
      <c r="C3697" t="s">
        <v>4574</v>
      </c>
      <c r="D3697" s="47" t="s">
        <v>4356</v>
      </c>
      <c r="E3697" s="47">
        <v>41222.663361539351</v>
      </c>
      <c r="F3697" s="48">
        <v>10.25</v>
      </c>
      <c r="G3697" s="49">
        <v>400731</v>
      </c>
      <c r="H3697" t="s">
        <v>238</v>
      </c>
      <c r="I3697">
        <v>0</v>
      </c>
      <c r="J3697">
        <v>0</v>
      </c>
      <c r="K3697" t="s">
        <v>242</v>
      </c>
      <c r="L3697" t="s">
        <v>2160</v>
      </c>
      <c r="M3697" t="s">
        <v>4575</v>
      </c>
      <c r="N3697" t="s">
        <v>254</v>
      </c>
      <c r="O3697" t="s">
        <v>568</v>
      </c>
    </row>
    <row r="3698" spans="1:15" x14ac:dyDescent="0.3">
      <c r="A3698" t="s">
        <v>2831</v>
      </c>
      <c r="B3698" t="s">
        <v>2831</v>
      </c>
      <c r="C3698" t="s">
        <v>7201</v>
      </c>
      <c r="D3698" s="47" t="s">
        <v>6479</v>
      </c>
      <c r="E3698" s="47">
        <v>41243.741254432869</v>
      </c>
      <c r="F3698" s="48">
        <v>10.25</v>
      </c>
      <c r="G3698" s="49">
        <v>134713</v>
      </c>
      <c r="H3698" t="s">
        <v>238</v>
      </c>
      <c r="I3698">
        <v>0</v>
      </c>
      <c r="J3698">
        <v>0</v>
      </c>
      <c r="K3698" t="s">
        <v>236</v>
      </c>
      <c r="L3698" t="s">
        <v>2186</v>
      </c>
      <c r="M3698" t="s">
        <v>7202</v>
      </c>
      <c r="N3698" t="s">
        <v>254</v>
      </c>
      <c r="O3698" t="s">
        <v>568</v>
      </c>
    </row>
    <row r="3699" spans="1:15" x14ac:dyDescent="0.3">
      <c r="A3699" t="s">
        <v>2831</v>
      </c>
      <c r="B3699" t="s">
        <v>2831</v>
      </c>
      <c r="C3699" t="s">
        <v>7326</v>
      </c>
      <c r="D3699" s="47" t="s">
        <v>5516</v>
      </c>
      <c r="E3699" s="47">
        <v>41227.312880555553</v>
      </c>
      <c r="F3699" s="48">
        <v>10.25</v>
      </c>
      <c r="G3699" s="49">
        <v>116403</v>
      </c>
      <c r="H3699" t="s">
        <v>249</v>
      </c>
      <c r="I3699">
        <v>0</v>
      </c>
      <c r="J3699">
        <v>0</v>
      </c>
      <c r="K3699" t="s">
        <v>236</v>
      </c>
      <c r="L3699" t="s">
        <v>2186</v>
      </c>
      <c r="M3699" t="s">
        <v>7327</v>
      </c>
      <c r="N3699" t="s">
        <v>254</v>
      </c>
      <c r="O3699" t="s">
        <v>568</v>
      </c>
    </row>
    <row r="3700" spans="1:15" x14ac:dyDescent="0.3">
      <c r="A3700" t="s">
        <v>2831</v>
      </c>
      <c r="B3700" t="s">
        <v>2831</v>
      </c>
      <c r="C3700" t="s">
        <v>8383</v>
      </c>
      <c r="D3700" s="47" t="s">
        <v>2620</v>
      </c>
      <c r="E3700" s="47">
        <v>41222.666490821757</v>
      </c>
      <c r="F3700" s="48">
        <v>10.25</v>
      </c>
      <c r="G3700" s="49">
        <v>77883</v>
      </c>
      <c r="H3700" t="s">
        <v>238</v>
      </c>
      <c r="I3700">
        <v>0</v>
      </c>
      <c r="J3700">
        <v>0</v>
      </c>
      <c r="K3700" t="s">
        <v>242</v>
      </c>
      <c r="L3700" t="s">
        <v>2173</v>
      </c>
      <c r="M3700" t="s">
        <v>8384</v>
      </c>
      <c r="N3700" t="s">
        <v>254</v>
      </c>
      <c r="O3700" t="s">
        <v>568</v>
      </c>
    </row>
    <row r="3701" spans="1:15" x14ac:dyDescent="0.3">
      <c r="A3701" t="s">
        <v>2831</v>
      </c>
      <c r="B3701" t="s">
        <v>2831</v>
      </c>
      <c r="C3701" t="s">
        <v>9789</v>
      </c>
      <c r="D3701" s="47" t="s">
        <v>2517</v>
      </c>
      <c r="E3701" s="47">
        <v>41226.364892361111</v>
      </c>
      <c r="F3701" s="48">
        <v>10.25</v>
      </c>
      <c r="G3701" s="49">
        <v>156819</v>
      </c>
      <c r="H3701" t="s">
        <v>238</v>
      </c>
      <c r="I3701">
        <v>0</v>
      </c>
      <c r="J3701">
        <v>0</v>
      </c>
      <c r="K3701" t="s">
        <v>236</v>
      </c>
      <c r="L3701" t="s">
        <v>2160</v>
      </c>
      <c r="M3701" t="s">
        <v>9790</v>
      </c>
      <c r="N3701" t="s">
        <v>254</v>
      </c>
      <c r="O3701" t="s">
        <v>568</v>
      </c>
    </row>
    <row r="3702" spans="1:15" x14ac:dyDescent="0.3">
      <c r="A3702" t="s">
        <v>2831</v>
      </c>
      <c r="B3702" t="s">
        <v>2831</v>
      </c>
      <c r="C3702" t="s">
        <v>5737</v>
      </c>
      <c r="D3702" s="47" t="s">
        <v>5738</v>
      </c>
      <c r="E3702" s="47">
        <v>41213.880483182867</v>
      </c>
      <c r="F3702" s="48">
        <v>10.333333333333334</v>
      </c>
      <c r="G3702" s="49">
        <v>128255</v>
      </c>
      <c r="H3702" t="s">
        <v>238</v>
      </c>
      <c r="I3702">
        <v>0</v>
      </c>
      <c r="J3702">
        <v>0</v>
      </c>
      <c r="K3702" t="s">
        <v>241</v>
      </c>
      <c r="L3702" t="s">
        <v>2186</v>
      </c>
      <c r="M3702" t="s">
        <v>5739</v>
      </c>
      <c r="N3702" t="s">
        <v>254</v>
      </c>
      <c r="O3702" t="s">
        <v>568</v>
      </c>
    </row>
    <row r="3703" spans="1:15" x14ac:dyDescent="0.3">
      <c r="A3703" t="s">
        <v>2831</v>
      </c>
      <c r="B3703" t="s">
        <v>2831</v>
      </c>
      <c r="C3703" t="s">
        <v>5957</v>
      </c>
      <c r="D3703" s="47" t="s">
        <v>5541</v>
      </c>
      <c r="E3703" s="47">
        <v>41204.722627696756</v>
      </c>
      <c r="F3703" s="48">
        <v>10.333333333333334</v>
      </c>
      <c r="G3703" s="49">
        <v>170185</v>
      </c>
      <c r="H3703" t="s">
        <v>249</v>
      </c>
      <c r="I3703">
        <v>0</v>
      </c>
      <c r="J3703">
        <v>0</v>
      </c>
      <c r="K3703" t="s">
        <v>242</v>
      </c>
      <c r="L3703" t="s">
        <v>2186</v>
      </c>
      <c r="M3703" t="s">
        <v>5958</v>
      </c>
      <c r="N3703" t="s">
        <v>254</v>
      </c>
      <c r="O3703" t="s">
        <v>568</v>
      </c>
    </row>
    <row r="3704" spans="1:15" x14ac:dyDescent="0.3">
      <c r="A3704" t="s">
        <v>2831</v>
      </c>
      <c r="B3704" t="s">
        <v>2831</v>
      </c>
      <c r="C3704" t="s">
        <v>3932</v>
      </c>
      <c r="D3704" s="47" t="s">
        <v>3532</v>
      </c>
      <c r="E3704" s="47">
        <v>41197.694585729165</v>
      </c>
      <c r="F3704" s="48">
        <v>10.333333333333334</v>
      </c>
      <c r="G3704" s="49">
        <v>144628</v>
      </c>
      <c r="H3704" t="s">
        <v>238</v>
      </c>
      <c r="I3704">
        <v>0</v>
      </c>
      <c r="J3704">
        <v>0</v>
      </c>
      <c r="K3704" t="s">
        <v>242</v>
      </c>
      <c r="L3704" t="s">
        <v>2186</v>
      </c>
      <c r="M3704" t="s">
        <v>3933</v>
      </c>
      <c r="N3704" t="s">
        <v>254</v>
      </c>
      <c r="O3704" t="s">
        <v>568</v>
      </c>
    </row>
    <row r="3705" spans="1:15" x14ac:dyDescent="0.3">
      <c r="A3705" t="s">
        <v>2831</v>
      </c>
      <c r="B3705" t="s">
        <v>2831</v>
      </c>
      <c r="C3705" t="s">
        <v>7031</v>
      </c>
      <c r="D3705" s="47" t="s">
        <v>2648</v>
      </c>
      <c r="E3705" s="47">
        <v>41197.449896331018</v>
      </c>
      <c r="F3705" s="48">
        <v>10.333333333333334</v>
      </c>
      <c r="G3705" s="49">
        <v>272611</v>
      </c>
      <c r="H3705" t="s">
        <v>238</v>
      </c>
      <c r="I3705">
        <v>0</v>
      </c>
      <c r="J3705">
        <v>0</v>
      </c>
      <c r="K3705" t="s">
        <v>242</v>
      </c>
      <c r="L3705" t="s">
        <v>2173</v>
      </c>
      <c r="M3705" t="s">
        <v>7032</v>
      </c>
      <c r="N3705" t="s">
        <v>254</v>
      </c>
      <c r="O3705" t="s">
        <v>568</v>
      </c>
    </row>
    <row r="3706" spans="1:15" x14ac:dyDescent="0.3">
      <c r="A3706" t="s">
        <v>2831</v>
      </c>
      <c r="B3706" t="s">
        <v>2831</v>
      </c>
      <c r="C3706" t="s">
        <v>5346</v>
      </c>
      <c r="D3706" s="47" t="s">
        <v>2615</v>
      </c>
      <c r="E3706" s="47">
        <v>41206.377878356485</v>
      </c>
      <c r="F3706" s="48">
        <v>10.333333333333334</v>
      </c>
      <c r="G3706" s="49">
        <v>155248</v>
      </c>
      <c r="H3706" t="s">
        <v>249</v>
      </c>
      <c r="I3706">
        <v>0</v>
      </c>
      <c r="J3706">
        <v>0</v>
      </c>
      <c r="K3706" t="s">
        <v>241</v>
      </c>
      <c r="L3706" t="s">
        <v>2160</v>
      </c>
      <c r="M3706" t="s">
        <v>5347</v>
      </c>
      <c r="N3706" t="s">
        <v>254</v>
      </c>
      <c r="O3706" t="s">
        <v>568</v>
      </c>
    </row>
    <row r="3707" spans="1:15" x14ac:dyDescent="0.3">
      <c r="A3707" t="s">
        <v>2831</v>
      </c>
      <c r="B3707" t="s">
        <v>2831</v>
      </c>
      <c r="C3707" t="s">
        <v>7673</v>
      </c>
      <c r="D3707" s="47" t="s">
        <v>2698</v>
      </c>
      <c r="E3707" s="47">
        <v>41183.755963043979</v>
      </c>
      <c r="F3707" s="48">
        <v>10.333333333333334</v>
      </c>
      <c r="G3707" s="49">
        <v>180001</v>
      </c>
      <c r="H3707" t="s">
        <v>238</v>
      </c>
      <c r="I3707">
        <v>0</v>
      </c>
      <c r="J3707">
        <v>0</v>
      </c>
      <c r="K3707" t="s">
        <v>236</v>
      </c>
      <c r="L3707" t="s">
        <v>2160</v>
      </c>
      <c r="M3707" t="s">
        <v>2925</v>
      </c>
      <c r="N3707" t="s">
        <v>254</v>
      </c>
      <c r="O3707" t="s">
        <v>568</v>
      </c>
    </row>
    <row r="3708" spans="1:15" x14ac:dyDescent="0.3">
      <c r="A3708" t="s">
        <v>2831</v>
      </c>
      <c r="B3708" t="s">
        <v>2831</v>
      </c>
      <c r="C3708" t="s">
        <v>7946</v>
      </c>
      <c r="D3708" s="47" t="s">
        <v>5667</v>
      </c>
      <c r="E3708" s="47">
        <v>41183.758461770834</v>
      </c>
      <c r="F3708" s="48">
        <v>10.333333333333334</v>
      </c>
      <c r="G3708" s="49">
        <v>130940</v>
      </c>
      <c r="H3708" t="s">
        <v>238</v>
      </c>
      <c r="I3708">
        <v>0</v>
      </c>
      <c r="J3708">
        <v>0</v>
      </c>
      <c r="K3708" t="s">
        <v>246</v>
      </c>
      <c r="L3708" t="s">
        <v>2186</v>
      </c>
      <c r="M3708" t="s">
        <v>7947</v>
      </c>
      <c r="N3708" t="s">
        <v>254</v>
      </c>
      <c r="O3708" t="s">
        <v>568</v>
      </c>
    </row>
    <row r="3709" spans="1:15" x14ac:dyDescent="0.3">
      <c r="A3709" t="s">
        <v>2831</v>
      </c>
      <c r="B3709" t="s">
        <v>2831</v>
      </c>
      <c r="C3709" t="s">
        <v>8533</v>
      </c>
      <c r="D3709" s="47" t="s">
        <v>5701</v>
      </c>
      <c r="E3709" s="47">
        <v>41200.313675729165</v>
      </c>
      <c r="F3709" s="48">
        <v>10.333333333333334</v>
      </c>
      <c r="G3709" s="49">
        <v>170209</v>
      </c>
      <c r="H3709" t="s">
        <v>238</v>
      </c>
      <c r="I3709">
        <v>0</v>
      </c>
      <c r="J3709">
        <v>0</v>
      </c>
      <c r="K3709" t="s">
        <v>242</v>
      </c>
      <c r="L3709" t="s">
        <v>2186</v>
      </c>
      <c r="M3709" t="s">
        <v>8534</v>
      </c>
      <c r="N3709" t="s">
        <v>254</v>
      </c>
      <c r="O3709" t="s">
        <v>568</v>
      </c>
    </row>
    <row r="3710" spans="1:15" x14ac:dyDescent="0.3">
      <c r="A3710" t="s">
        <v>2831</v>
      </c>
      <c r="B3710" t="s">
        <v>2831</v>
      </c>
      <c r="C3710" t="s">
        <v>8622</v>
      </c>
      <c r="D3710" s="47" t="s">
        <v>2674</v>
      </c>
      <c r="E3710" s="47">
        <v>41204.702406712961</v>
      </c>
      <c r="F3710" s="48">
        <v>10.333333333333334</v>
      </c>
      <c r="G3710" s="49">
        <v>42996</v>
      </c>
      <c r="H3710" t="s">
        <v>238</v>
      </c>
      <c r="I3710">
        <v>0</v>
      </c>
      <c r="J3710">
        <v>0</v>
      </c>
      <c r="K3710" t="s">
        <v>239</v>
      </c>
      <c r="L3710" t="s">
        <v>2176</v>
      </c>
      <c r="M3710" t="s">
        <v>8623</v>
      </c>
      <c r="N3710" t="s">
        <v>254</v>
      </c>
      <c r="O3710" t="s">
        <v>568</v>
      </c>
    </row>
    <row r="3711" spans="1:15" x14ac:dyDescent="0.3">
      <c r="A3711" t="s">
        <v>2831</v>
      </c>
      <c r="B3711" t="s">
        <v>2831</v>
      </c>
      <c r="C3711" t="s">
        <v>9535</v>
      </c>
      <c r="D3711" s="47" t="s">
        <v>2506</v>
      </c>
      <c r="E3711" s="47">
        <v>41213.879197303242</v>
      </c>
      <c r="F3711" s="48">
        <v>10.333333333333334</v>
      </c>
      <c r="G3711" s="49">
        <v>89438</v>
      </c>
      <c r="H3711" t="s">
        <v>238</v>
      </c>
      <c r="I3711">
        <v>0</v>
      </c>
      <c r="J3711">
        <v>0</v>
      </c>
      <c r="K3711" t="s">
        <v>236</v>
      </c>
      <c r="L3711" t="s">
        <v>2160</v>
      </c>
      <c r="M3711" t="s">
        <v>9536</v>
      </c>
      <c r="N3711" t="s">
        <v>254</v>
      </c>
      <c r="O3711" t="s">
        <v>568</v>
      </c>
    </row>
    <row r="3712" spans="1:15" x14ac:dyDescent="0.3">
      <c r="A3712" t="s">
        <v>2831</v>
      </c>
      <c r="B3712" t="s">
        <v>2831</v>
      </c>
      <c r="C3712" t="s">
        <v>3292</v>
      </c>
      <c r="D3712" s="47" t="s">
        <v>2956</v>
      </c>
      <c r="E3712" s="47">
        <v>41183.759386608799</v>
      </c>
      <c r="F3712" s="48">
        <v>10.333333333333334</v>
      </c>
      <c r="G3712" s="49">
        <v>89098</v>
      </c>
      <c r="H3712" t="s">
        <v>238</v>
      </c>
      <c r="I3712">
        <v>0</v>
      </c>
      <c r="J3712">
        <v>0</v>
      </c>
      <c r="K3712" t="s">
        <v>246</v>
      </c>
      <c r="L3712" t="s">
        <v>2160</v>
      </c>
      <c r="M3712" t="s">
        <v>2936</v>
      </c>
      <c r="N3712" t="s">
        <v>254</v>
      </c>
      <c r="O3712" t="s">
        <v>568</v>
      </c>
    </row>
    <row r="3713" spans="1:15" x14ac:dyDescent="0.3">
      <c r="A3713" t="s">
        <v>2831</v>
      </c>
      <c r="B3713" t="s">
        <v>2831</v>
      </c>
      <c r="C3713" t="s">
        <v>10728</v>
      </c>
      <c r="D3713" s="47" t="s">
        <v>5524</v>
      </c>
      <c r="E3713" s="47">
        <v>41183.588942627313</v>
      </c>
      <c r="F3713" s="48">
        <v>10.333333333333334</v>
      </c>
      <c r="G3713" s="49">
        <v>74562</v>
      </c>
      <c r="H3713" t="s">
        <v>249</v>
      </c>
      <c r="I3713">
        <v>0</v>
      </c>
      <c r="J3713">
        <v>0</v>
      </c>
      <c r="K3713" t="s">
        <v>239</v>
      </c>
      <c r="L3713" t="s">
        <v>2186</v>
      </c>
      <c r="M3713" t="s">
        <v>10729</v>
      </c>
      <c r="N3713" t="s">
        <v>254</v>
      </c>
      <c r="O3713" t="s">
        <v>568</v>
      </c>
    </row>
    <row r="3714" spans="1:15" x14ac:dyDescent="0.3">
      <c r="A3714" t="s">
        <v>2831</v>
      </c>
      <c r="B3714" t="s">
        <v>2831</v>
      </c>
      <c r="C3714" t="s">
        <v>6836</v>
      </c>
      <c r="D3714" s="47" t="s">
        <v>2651</v>
      </c>
      <c r="E3714" s="47">
        <v>41166.801196759261</v>
      </c>
      <c r="F3714" s="48">
        <v>10.416666666666666</v>
      </c>
      <c r="G3714" s="49">
        <v>48283</v>
      </c>
      <c r="H3714" t="s">
        <v>249</v>
      </c>
      <c r="I3714">
        <v>0</v>
      </c>
      <c r="J3714">
        <v>0</v>
      </c>
      <c r="K3714" t="s">
        <v>242</v>
      </c>
      <c r="L3714" t="s">
        <v>2173</v>
      </c>
      <c r="M3714" t="s">
        <v>6837</v>
      </c>
      <c r="N3714" t="s">
        <v>254</v>
      </c>
      <c r="O3714" t="s">
        <v>568</v>
      </c>
    </row>
    <row r="3715" spans="1:15" x14ac:dyDescent="0.3">
      <c r="A3715" t="s">
        <v>2831</v>
      </c>
      <c r="B3715" t="s">
        <v>2831</v>
      </c>
      <c r="C3715" t="s">
        <v>7144</v>
      </c>
      <c r="D3715" s="47" t="s">
        <v>5577</v>
      </c>
      <c r="E3715" s="47">
        <v>41180.354844560185</v>
      </c>
      <c r="F3715" s="48">
        <v>10.416666666666666</v>
      </c>
      <c r="G3715" s="49">
        <v>34004</v>
      </c>
      <c r="H3715" t="s">
        <v>238</v>
      </c>
      <c r="I3715">
        <v>0</v>
      </c>
      <c r="J3715">
        <v>0</v>
      </c>
      <c r="K3715" t="s">
        <v>246</v>
      </c>
      <c r="L3715" t="s">
        <v>2186</v>
      </c>
      <c r="M3715" t="s">
        <v>7145</v>
      </c>
      <c r="N3715" t="s">
        <v>254</v>
      </c>
      <c r="O3715" t="s">
        <v>568</v>
      </c>
    </row>
    <row r="3716" spans="1:15" x14ac:dyDescent="0.3">
      <c r="A3716" t="s">
        <v>2831</v>
      </c>
      <c r="B3716" t="s">
        <v>2831</v>
      </c>
      <c r="C3716" t="s">
        <v>4997</v>
      </c>
      <c r="D3716" s="47" t="s">
        <v>2687</v>
      </c>
      <c r="E3716" s="47">
        <v>41177.677171064817</v>
      </c>
      <c r="F3716" s="48">
        <v>10.416666666666666</v>
      </c>
      <c r="G3716" s="49">
        <v>106381</v>
      </c>
      <c r="H3716" t="s">
        <v>238</v>
      </c>
      <c r="I3716">
        <v>0</v>
      </c>
      <c r="J3716">
        <v>0</v>
      </c>
      <c r="K3716" t="s">
        <v>242</v>
      </c>
      <c r="L3716" t="s">
        <v>2160</v>
      </c>
      <c r="M3716" t="s">
        <v>4998</v>
      </c>
      <c r="N3716" t="s">
        <v>254</v>
      </c>
      <c r="O3716" t="s">
        <v>568</v>
      </c>
    </row>
    <row r="3717" spans="1:15" x14ac:dyDescent="0.3">
      <c r="A3717" t="s">
        <v>2831</v>
      </c>
      <c r="B3717" t="s">
        <v>2831</v>
      </c>
      <c r="C3717" t="s">
        <v>8205</v>
      </c>
      <c r="D3717" s="47" t="s">
        <v>6025</v>
      </c>
      <c r="E3717" s="47">
        <v>41166.796034606479</v>
      </c>
      <c r="F3717" s="48">
        <v>10.416666666666666</v>
      </c>
      <c r="G3717" s="49">
        <v>77557</v>
      </c>
      <c r="H3717" t="s">
        <v>249</v>
      </c>
      <c r="I3717">
        <v>0</v>
      </c>
      <c r="J3717">
        <v>0</v>
      </c>
      <c r="K3717" t="s">
        <v>236</v>
      </c>
      <c r="L3717" t="s">
        <v>2186</v>
      </c>
      <c r="M3717" t="s">
        <v>8206</v>
      </c>
      <c r="N3717" t="s">
        <v>254</v>
      </c>
      <c r="O3717" t="s">
        <v>568</v>
      </c>
    </row>
    <row r="3718" spans="1:15" x14ac:dyDescent="0.3">
      <c r="A3718" t="s">
        <v>2831</v>
      </c>
      <c r="B3718" t="s">
        <v>2831</v>
      </c>
      <c r="C3718" t="s">
        <v>4087</v>
      </c>
      <c r="D3718" s="47" t="s">
        <v>3635</v>
      </c>
      <c r="E3718" s="47">
        <v>41169.710332407405</v>
      </c>
      <c r="F3718" s="48">
        <v>10.416666666666666</v>
      </c>
      <c r="G3718" s="49">
        <v>95185</v>
      </c>
      <c r="H3718" t="s">
        <v>249</v>
      </c>
      <c r="I3718">
        <v>0</v>
      </c>
      <c r="J3718">
        <v>0</v>
      </c>
      <c r="K3718" t="s">
        <v>246</v>
      </c>
      <c r="L3718" t="s">
        <v>2186</v>
      </c>
      <c r="M3718" t="s">
        <v>4088</v>
      </c>
      <c r="N3718" t="s">
        <v>254</v>
      </c>
      <c r="O3718" t="s">
        <v>568</v>
      </c>
    </row>
    <row r="3719" spans="1:15" x14ac:dyDescent="0.3">
      <c r="A3719" t="s">
        <v>2831</v>
      </c>
      <c r="B3719" t="s">
        <v>2831</v>
      </c>
      <c r="C3719" t="s">
        <v>6935</v>
      </c>
      <c r="D3719" s="47" t="s">
        <v>2678</v>
      </c>
      <c r="E3719" s="47">
        <v>41149.713272800924</v>
      </c>
      <c r="F3719" s="48">
        <v>10.5</v>
      </c>
      <c r="G3719" s="49">
        <v>170239</v>
      </c>
      <c r="H3719" t="s">
        <v>238</v>
      </c>
      <c r="I3719">
        <v>0</v>
      </c>
      <c r="J3719">
        <v>0</v>
      </c>
      <c r="K3719" t="s">
        <v>242</v>
      </c>
      <c r="L3719" t="s">
        <v>2160</v>
      </c>
      <c r="M3719" t="s">
        <v>6936</v>
      </c>
      <c r="N3719" t="s">
        <v>254</v>
      </c>
      <c r="O3719" t="s">
        <v>568</v>
      </c>
    </row>
    <row r="3720" spans="1:15" x14ac:dyDescent="0.3">
      <c r="A3720" t="s">
        <v>2831</v>
      </c>
      <c r="B3720" t="s">
        <v>2831</v>
      </c>
      <c r="C3720" t="s">
        <v>4458</v>
      </c>
      <c r="D3720" s="47" t="s">
        <v>4356</v>
      </c>
      <c r="E3720" s="47">
        <v>41150.713656944441</v>
      </c>
      <c r="F3720" s="48">
        <v>10.5</v>
      </c>
      <c r="G3720" s="49">
        <v>75849</v>
      </c>
      <c r="H3720" t="s">
        <v>238</v>
      </c>
      <c r="I3720">
        <v>0</v>
      </c>
      <c r="J3720">
        <v>0</v>
      </c>
      <c r="K3720" t="s">
        <v>246</v>
      </c>
      <c r="L3720" t="s">
        <v>2160</v>
      </c>
      <c r="M3720" t="s">
        <v>4459</v>
      </c>
      <c r="N3720" t="s">
        <v>254</v>
      </c>
      <c r="O3720" t="s">
        <v>568</v>
      </c>
    </row>
    <row r="3721" spans="1:15" x14ac:dyDescent="0.3">
      <c r="A3721" t="s">
        <v>2831</v>
      </c>
      <c r="B3721" t="s">
        <v>2831</v>
      </c>
      <c r="C3721" t="s">
        <v>4908</v>
      </c>
      <c r="D3721" s="47" t="s">
        <v>2629</v>
      </c>
      <c r="E3721" s="47">
        <v>41149.714201192131</v>
      </c>
      <c r="F3721" s="48">
        <v>10.5</v>
      </c>
      <c r="G3721" s="49">
        <v>176847</v>
      </c>
      <c r="H3721" t="s">
        <v>238</v>
      </c>
      <c r="I3721">
        <v>0</v>
      </c>
      <c r="J3721">
        <v>0</v>
      </c>
      <c r="K3721" t="s">
        <v>242</v>
      </c>
      <c r="L3721" t="s">
        <v>2160</v>
      </c>
      <c r="M3721" t="s">
        <v>4909</v>
      </c>
      <c r="N3721" t="s">
        <v>254</v>
      </c>
      <c r="O3721" t="s">
        <v>568</v>
      </c>
    </row>
    <row r="3722" spans="1:15" x14ac:dyDescent="0.3">
      <c r="A3722" t="s">
        <v>2831</v>
      </c>
      <c r="B3722" t="s">
        <v>2831</v>
      </c>
      <c r="C3722" t="s">
        <v>7986</v>
      </c>
      <c r="D3722" s="47" t="s">
        <v>5711</v>
      </c>
      <c r="E3722" s="47">
        <v>41143.696499652775</v>
      </c>
      <c r="F3722" s="48">
        <v>10.5</v>
      </c>
      <c r="G3722" s="49">
        <v>315896</v>
      </c>
      <c r="H3722" t="s">
        <v>238</v>
      </c>
      <c r="I3722">
        <v>0</v>
      </c>
      <c r="J3722">
        <v>0</v>
      </c>
      <c r="K3722" t="s">
        <v>242</v>
      </c>
      <c r="L3722" t="s">
        <v>2186</v>
      </c>
      <c r="M3722" t="s">
        <v>7987</v>
      </c>
      <c r="N3722" t="s">
        <v>254</v>
      </c>
      <c r="O3722" t="s">
        <v>568</v>
      </c>
    </row>
    <row r="3723" spans="1:15" x14ac:dyDescent="0.3">
      <c r="A3723" t="s">
        <v>2831</v>
      </c>
      <c r="B3723" t="s">
        <v>2831</v>
      </c>
      <c r="C3723" t="s">
        <v>8711</v>
      </c>
      <c r="D3723" s="47" t="s">
        <v>5652</v>
      </c>
      <c r="E3723" s="47">
        <v>41142.728143865737</v>
      </c>
      <c r="F3723" s="48">
        <v>10.5</v>
      </c>
      <c r="G3723" s="49">
        <v>176676</v>
      </c>
      <c r="H3723" t="s">
        <v>238</v>
      </c>
      <c r="I3723">
        <v>0</v>
      </c>
      <c r="J3723">
        <v>0</v>
      </c>
      <c r="K3723" t="s">
        <v>241</v>
      </c>
      <c r="L3723" t="s">
        <v>2186</v>
      </c>
      <c r="M3723" t="s">
        <v>8712</v>
      </c>
      <c r="N3723" t="s">
        <v>254</v>
      </c>
      <c r="O3723" t="s">
        <v>568</v>
      </c>
    </row>
    <row r="3724" spans="1:15" x14ac:dyDescent="0.3">
      <c r="A3724" t="s">
        <v>2831</v>
      </c>
      <c r="B3724" t="s">
        <v>2831</v>
      </c>
      <c r="C3724" t="s">
        <v>2949</v>
      </c>
      <c r="D3724" s="47" t="s">
        <v>2950</v>
      </c>
      <c r="E3724" s="47">
        <v>41128.685568136571</v>
      </c>
      <c r="F3724" s="48">
        <v>10.5</v>
      </c>
      <c r="G3724" s="49">
        <v>145636</v>
      </c>
      <c r="H3724" t="s">
        <v>238</v>
      </c>
      <c r="I3724">
        <v>0</v>
      </c>
      <c r="J3724">
        <v>0</v>
      </c>
      <c r="K3724" t="s">
        <v>246</v>
      </c>
      <c r="L3724" t="s">
        <v>2160</v>
      </c>
      <c r="M3724" t="s">
        <v>2951</v>
      </c>
      <c r="N3724" t="s">
        <v>254</v>
      </c>
      <c r="O3724" t="s">
        <v>568</v>
      </c>
    </row>
    <row r="3725" spans="1:15" x14ac:dyDescent="0.3">
      <c r="A3725" t="s">
        <v>2831</v>
      </c>
      <c r="B3725" t="s">
        <v>2831</v>
      </c>
      <c r="C3725" t="s">
        <v>9101</v>
      </c>
      <c r="D3725" s="47" t="s">
        <v>5566</v>
      </c>
      <c r="E3725" s="47">
        <v>41152.798606562501</v>
      </c>
      <c r="F3725" s="48">
        <v>10.5</v>
      </c>
      <c r="G3725" s="49">
        <v>129954</v>
      </c>
      <c r="H3725" t="s">
        <v>238</v>
      </c>
      <c r="I3725">
        <v>0</v>
      </c>
      <c r="J3725">
        <v>0</v>
      </c>
      <c r="K3725" t="s">
        <v>241</v>
      </c>
      <c r="L3725" t="s">
        <v>2186</v>
      </c>
      <c r="M3725" t="s">
        <v>9102</v>
      </c>
      <c r="N3725" t="s">
        <v>254</v>
      </c>
      <c r="O3725" t="s">
        <v>568</v>
      </c>
    </row>
    <row r="3726" spans="1:15" x14ac:dyDescent="0.3">
      <c r="A3726" t="s">
        <v>2831</v>
      </c>
      <c r="B3726" t="s">
        <v>2831</v>
      </c>
      <c r="C3726" t="s">
        <v>4510</v>
      </c>
      <c r="D3726" s="47" t="s">
        <v>4390</v>
      </c>
      <c r="E3726" s="47">
        <v>41124.7227752662</v>
      </c>
      <c r="F3726" s="48">
        <v>10.5</v>
      </c>
      <c r="G3726" s="49">
        <v>94168</v>
      </c>
      <c r="H3726" t="s">
        <v>249</v>
      </c>
      <c r="I3726">
        <v>0</v>
      </c>
      <c r="J3726">
        <v>0</v>
      </c>
      <c r="K3726" t="s">
        <v>242</v>
      </c>
      <c r="L3726" t="s">
        <v>2173</v>
      </c>
      <c r="M3726" t="s">
        <v>4511</v>
      </c>
      <c r="N3726" t="s">
        <v>254</v>
      </c>
      <c r="O3726" t="s">
        <v>568</v>
      </c>
    </row>
    <row r="3727" spans="1:15" x14ac:dyDescent="0.3">
      <c r="A3727" t="s">
        <v>2831</v>
      </c>
      <c r="B3727" t="s">
        <v>2831</v>
      </c>
      <c r="C3727" t="s">
        <v>7126</v>
      </c>
      <c r="D3727" s="47" t="s">
        <v>2697</v>
      </c>
      <c r="E3727" s="47">
        <v>41110.724318749999</v>
      </c>
      <c r="F3727" s="48">
        <v>10.583333333333334</v>
      </c>
      <c r="G3727" s="49">
        <v>73138</v>
      </c>
      <c r="H3727" t="s">
        <v>249</v>
      </c>
      <c r="I3727">
        <v>0</v>
      </c>
      <c r="J3727">
        <v>0</v>
      </c>
      <c r="K3727" t="s">
        <v>242</v>
      </c>
      <c r="L3727" t="s">
        <v>2160</v>
      </c>
      <c r="M3727" t="s">
        <v>7127</v>
      </c>
      <c r="N3727" t="s">
        <v>254</v>
      </c>
      <c r="O3727" t="s">
        <v>568</v>
      </c>
    </row>
    <row r="3728" spans="1:15" x14ac:dyDescent="0.3">
      <c r="A3728" t="s">
        <v>2831</v>
      </c>
      <c r="B3728" t="s">
        <v>2831</v>
      </c>
      <c r="C3728" t="s">
        <v>7650</v>
      </c>
      <c r="D3728" s="47" t="s">
        <v>5708</v>
      </c>
      <c r="E3728" s="47">
        <v>41092.820834918981</v>
      </c>
      <c r="F3728" s="48">
        <v>10.583333333333334</v>
      </c>
      <c r="G3728" s="49">
        <v>129638</v>
      </c>
      <c r="H3728" t="s">
        <v>249</v>
      </c>
      <c r="I3728">
        <v>0</v>
      </c>
      <c r="J3728">
        <v>0</v>
      </c>
      <c r="K3728" t="s">
        <v>242</v>
      </c>
      <c r="L3728" t="s">
        <v>2186</v>
      </c>
      <c r="M3728" t="s">
        <v>7651</v>
      </c>
      <c r="N3728" t="s">
        <v>254</v>
      </c>
      <c r="O3728" t="s">
        <v>568</v>
      </c>
    </row>
    <row r="3729" spans="1:15" x14ac:dyDescent="0.3">
      <c r="A3729" t="s">
        <v>2831</v>
      </c>
      <c r="B3729" t="s">
        <v>2831</v>
      </c>
      <c r="C3729" t="s">
        <v>9434</v>
      </c>
      <c r="D3729" s="47" t="s">
        <v>5751</v>
      </c>
      <c r="E3729" s="47">
        <v>41117.433972106483</v>
      </c>
      <c r="F3729" s="48">
        <v>10.583333333333334</v>
      </c>
      <c r="G3729" s="49">
        <v>110496</v>
      </c>
      <c r="H3729" t="s">
        <v>249</v>
      </c>
      <c r="I3729">
        <v>0</v>
      </c>
      <c r="J3729">
        <v>0</v>
      </c>
      <c r="K3729" t="s">
        <v>242</v>
      </c>
      <c r="L3729" t="s">
        <v>2186</v>
      </c>
      <c r="M3729" t="s">
        <v>9435</v>
      </c>
      <c r="N3729" t="s">
        <v>254</v>
      </c>
      <c r="O3729" t="s">
        <v>568</v>
      </c>
    </row>
    <row r="3730" spans="1:15" x14ac:dyDescent="0.3">
      <c r="A3730" t="s">
        <v>2831</v>
      </c>
      <c r="B3730" t="s">
        <v>2831</v>
      </c>
      <c r="C3730" t="s">
        <v>9967</v>
      </c>
      <c r="D3730" s="47" t="s">
        <v>6025</v>
      </c>
      <c r="E3730" s="47">
        <v>41102.64636658565</v>
      </c>
      <c r="F3730" s="48">
        <v>10.583333333333334</v>
      </c>
      <c r="G3730" s="49">
        <v>78626</v>
      </c>
      <c r="H3730" t="s">
        <v>249</v>
      </c>
      <c r="I3730">
        <v>0</v>
      </c>
      <c r="J3730">
        <v>0</v>
      </c>
      <c r="K3730" t="s">
        <v>246</v>
      </c>
      <c r="L3730" t="s">
        <v>1535</v>
      </c>
      <c r="M3730" t="s">
        <v>1535</v>
      </c>
      <c r="N3730" t="s">
        <v>254</v>
      </c>
      <c r="O3730" t="s">
        <v>568</v>
      </c>
    </row>
    <row r="3731" spans="1:15" x14ac:dyDescent="0.3">
      <c r="A3731" t="s">
        <v>2831</v>
      </c>
      <c r="B3731" t="s">
        <v>2831</v>
      </c>
      <c r="C3731" t="s">
        <v>3257</v>
      </c>
      <c r="D3731" s="47" t="s">
        <v>2938</v>
      </c>
      <c r="E3731" s="47">
        <v>41120.315639618057</v>
      </c>
      <c r="F3731" s="48">
        <v>10.583333333333334</v>
      </c>
      <c r="G3731" s="49">
        <v>172374</v>
      </c>
      <c r="H3731" t="s">
        <v>238</v>
      </c>
      <c r="I3731">
        <v>0</v>
      </c>
      <c r="J3731">
        <v>0</v>
      </c>
      <c r="K3731" t="s">
        <v>246</v>
      </c>
      <c r="L3731" t="s">
        <v>1535</v>
      </c>
      <c r="M3731" t="s">
        <v>1535</v>
      </c>
      <c r="N3731" t="s">
        <v>254</v>
      </c>
      <c r="O3731" t="s">
        <v>568</v>
      </c>
    </row>
    <row r="3732" spans="1:15" x14ac:dyDescent="0.3">
      <c r="A3732" t="s">
        <v>2831</v>
      </c>
      <c r="B3732" t="s">
        <v>2831</v>
      </c>
      <c r="C3732" t="s">
        <v>4549</v>
      </c>
      <c r="D3732" s="47" t="s">
        <v>4371</v>
      </c>
      <c r="E3732" s="47">
        <v>41096.73450633102</v>
      </c>
      <c r="F3732" s="48">
        <v>10.583333333333334</v>
      </c>
      <c r="G3732" s="49">
        <v>169859</v>
      </c>
      <c r="H3732" t="s">
        <v>249</v>
      </c>
      <c r="I3732">
        <v>0</v>
      </c>
      <c r="J3732">
        <v>0</v>
      </c>
      <c r="K3732" t="s">
        <v>236</v>
      </c>
      <c r="L3732" t="s">
        <v>2160</v>
      </c>
      <c r="M3732" t="s">
        <v>2925</v>
      </c>
      <c r="N3732" t="s">
        <v>254</v>
      </c>
      <c r="O3732" t="s">
        <v>568</v>
      </c>
    </row>
    <row r="3733" spans="1:15" x14ac:dyDescent="0.3">
      <c r="A3733" t="s">
        <v>2831</v>
      </c>
      <c r="B3733" t="s">
        <v>2831</v>
      </c>
      <c r="C3733" t="s">
        <v>5920</v>
      </c>
      <c r="D3733" s="47" t="s">
        <v>5566</v>
      </c>
      <c r="E3733" s="47">
        <v>41082.664669791666</v>
      </c>
      <c r="F3733" s="48">
        <v>10.666666666666666</v>
      </c>
      <c r="G3733" s="49">
        <v>213687</v>
      </c>
      <c r="H3733" t="s">
        <v>238</v>
      </c>
      <c r="I3733">
        <v>0</v>
      </c>
      <c r="J3733">
        <v>0</v>
      </c>
      <c r="K3733" t="s">
        <v>246</v>
      </c>
      <c r="L3733" t="s">
        <v>2186</v>
      </c>
      <c r="M3733" t="s">
        <v>5921</v>
      </c>
      <c r="N3733" t="s">
        <v>254</v>
      </c>
      <c r="O3733" t="s">
        <v>568</v>
      </c>
    </row>
    <row r="3734" spans="1:15" x14ac:dyDescent="0.3">
      <c r="A3734" t="s">
        <v>2831</v>
      </c>
      <c r="B3734" t="s">
        <v>2831</v>
      </c>
      <c r="C3734" t="s">
        <v>6840</v>
      </c>
      <c r="D3734" s="47" t="s">
        <v>6698</v>
      </c>
      <c r="E3734" s="47">
        <v>41087.621118831019</v>
      </c>
      <c r="F3734" s="48">
        <v>10.666666666666666</v>
      </c>
      <c r="G3734" s="49">
        <v>141648</v>
      </c>
      <c r="H3734" t="s">
        <v>249</v>
      </c>
      <c r="I3734">
        <v>0</v>
      </c>
      <c r="J3734">
        <v>0</v>
      </c>
      <c r="K3734" t="s">
        <v>241</v>
      </c>
      <c r="L3734" t="s">
        <v>2186</v>
      </c>
      <c r="M3734" t="s">
        <v>6841</v>
      </c>
      <c r="N3734" t="s">
        <v>254</v>
      </c>
      <c r="O3734" t="s">
        <v>568</v>
      </c>
    </row>
    <row r="3735" spans="1:15" x14ac:dyDescent="0.3">
      <c r="A3735" t="s">
        <v>2831</v>
      </c>
      <c r="B3735" t="s">
        <v>2831</v>
      </c>
      <c r="C3735" t="s">
        <v>5033</v>
      </c>
      <c r="D3735" s="47" t="s">
        <v>2631</v>
      </c>
      <c r="E3735" s="47">
        <v>41079.771893020836</v>
      </c>
      <c r="F3735" s="48">
        <v>10.666666666666666</v>
      </c>
      <c r="G3735" s="49">
        <v>157568</v>
      </c>
      <c r="H3735" t="s">
        <v>249</v>
      </c>
      <c r="I3735">
        <v>0</v>
      </c>
      <c r="J3735">
        <v>0</v>
      </c>
      <c r="K3735" t="s">
        <v>241</v>
      </c>
      <c r="L3735" t="s">
        <v>2160</v>
      </c>
      <c r="M3735" t="s">
        <v>5034</v>
      </c>
      <c r="N3735" t="s">
        <v>254</v>
      </c>
      <c r="O3735" t="s">
        <v>568</v>
      </c>
    </row>
    <row r="3736" spans="1:15" x14ac:dyDescent="0.3">
      <c r="A3736" t="s">
        <v>2831</v>
      </c>
      <c r="B3736" t="s">
        <v>2831</v>
      </c>
      <c r="C3736" t="s">
        <v>3928</v>
      </c>
      <c r="D3736" s="47" t="s">
        <v>3395</v>
      </c>
      <c r="E3736" s="47">
        <v>41086.307557905093</v>
      </c>
      <c r="F3736" s="48">
        <v>10.666666666666666</v>
      </c>
      <c r="G3736" s="49">
        <v>109712</v>
      </c>
      <c r="H3736" t="s">
        <v>238</v>
      </c>
      <c r="I3736">
        <v>0</v>
      </c>
      <c r="J3736">
        <v>0</v>
      </c>
      <c r="K3736" t="s">
        <v>241</v>
      </c>
      <c r="L3736" t="s">
        <v>2186</v>
      </c>
      <c r="M3736" t="s">
        <v>3929</v>
      </c>
      <c r="N3736" t="s">
        <v>254</v>
      </c>
      <c r="O3736" t="s">
        <v>568</v>
      </c>
    </row>
    <row r="3737" spans="1:15" x14ac:dyDescent="0.3">
      <c r="A3737" t="s">
        <v>2831</v>
      </c>
      <c r="B3737" t="s">
        <v>2831</v>
      </c>
      <c r="C3737" t="s">
        <v>3005</v>
      </c>
      <c r="D3737" s="47" t="s">
        <v>2938</v>
      </c>
      <c r="E3737" s="47">
        <v>41075.394348263886</v>
      </c>
      <c r="F3737" s="48">
        <v>10.666666666666666</v>
      </c>
      <c r="G3737" s="49">
        <v>100937</v>
      </c>
      <c r="H3737" t="s">
        <v>238</v>
      </c>
      <c r="I3737">
        <v>0</v>
      </c>
      <c r="J3737">
        <v>0</v>
      </c>
      <c r="K3737" t="s">
        <v>241</v>
      </c>
      <c r="L3737" t="s">
        <v>2160</v>
      </c>
      <c r="M3737" t="s">
        <v>2925</v>
      </c>
      <c r="N3737" t="s">
        <v>254</v>
      </c>
      <c r="O3737" t="s">
        <v>568</v>
      </c>
    </row>
    <row r="3738" spans="1:15" x14ac:dyDescent="0.3">
      <c r="A3738" t="s">
        <v>2831</v>
      </c>
      <c r="B3738" t="s">
        <v>2831</v>
      </c>
      <c r="C3738" t="s">
        <v>4986</v>
      </c>
      <c r="D3738" s="47" t="s">
        <v>2632</v>
      </c>
      <c r="E3738" s="47">
        <v>41078.69312434028</v>
      </c>
      <c r="F3738" s="48">
        <v>10.666666666666666</v>
      </c>
      <c r="G3738" s="49">
        <v>230842</v>
      </c>
      <c r="H3738" t="s">
        <v>238</v>
      </c>
      <c r="I3738">
        <v>0</v>
      </c>
      <c r="J3738">
        <v>0</v>
      </c>
      <c r="K3738" t="s">
        <v>242</v>
      </c>
      <c r="L3738" t="s">
        <v>2173</v>
      </c>
      <c r="M3738" t="s">
        <v>4987</v>
      </c>
      <c r="N3738" t="s">
        <v>254</v>
      </c>
      <c r="O3738" t="s">
        <v>568</v>
      </c>
    </row>
    <row r="3739" spans="1:15" x14ac:dyDescent="0.3">
      <c r="A3739" t="s">
        <v>2831</v>
      </c>
      <c r="B3739" t="s">
        <v>2831</v>
      </c>
      <c r="C3739" t="s">
        <v>3094</v>
      </c>
      <c r="D3739" s="47" t="s">
        <v>3004</v>
      </c>
      <c r="E3739" s="47">
        <v>41072.692864548611</v>
      </c>
      <c r="F3739" s="48">
        <v>10.666666666666666</v>
      </c>
      <c r="G3739" s="49">
        <v>125346</v>
      </c>
      <c r="H3739" t="s">
        <v>238</v>
      </c>
      <c r="I3739">
        <v>0</v>
      </c>
      <c r="J3739">
        <v>0</v>
      </c>
      <c r="K3739" t="s">
        <v>246</v>
      </c>
      <c r="L3739" t="s">
        <v>2160</v>
      </c>
      <c r="M3739" t="s">
        <v>2992</v>
      </c>
      <c r="N3739" t="s">
        <v>254</v>
      </c>
      <c r="O3739" t="s">
        <v>568</v>
      </c>
    </row>
    <row r="3740" spans="1:15" x14ac:dyDescent="0.3">
      <c r="A3740" t="s">
        <v>2831</v>
      </c>
      <c r="B3740" t="s">
        <v>2831</v>
      </c>
      <c r="C3740" t="s">
        <v>2946</v>
      </c>
      <c r="D3740" s="47" t="s">
        <v>2947</v>
      </c>
      <c r="E3740" s="47">
        <v>41083.348218136576</v>
      </c>
      <c r="F3740" s="48">
        <v>10.666666666666666</v>
      </c>
      <c r="G3740" s="49">
        <v>173337</v>
      </c>
      <c r="H3740" t="s">
        <v>238</v>
      </c>
      <c r="I3740">
        <v>0</v>
      </c>
      <c r="J3740">
        <v>0</v>
      </c>
      <c r="K3740" t="s">
        <v>246</v>
      </c>
      <c r="L3740" t="s">
        <v>2160</v>
      </c>
      <c r="M3740" t="s">
        <v>2948</v>
      </c>
      <c r="N3740" t="s">
        <v>254</v>
      </c>
      <c r="O3740" t="s">
        <v>568</v>
      </c>
    </row>
    <row r="3741" spans="1:15" x14ac:dyDescent="0.3">
      <c r="A3741" t="s">
        <v>2831</v>
      </c>
      <c r="B3741" t="s">
        <v>2831</v>
      </c>
      <c r="C3741" t="s">
        <v>10700</v>
      </c>
      <c r="D3741" s="47" t="s">
        <v>5659</v>
      </c>
      <c r="E3741" s="47">
        <v>41078.694265011574</v>
      </c>
      <c r="F3741" s="48">
        <v>10.666666666666666</v>
      </c>
      <c r="G3741" s="49">
        <v>93109</v>
      </c>
      <c r="H3741" t="s">
        <v>238</v>
      </c>
      <c r="I3741">
        <v>0</v>
      </c>
      <c r="J3741">
        <v>0</v>
      </c>
      <c r="K3741" t="s">
        <v>242</v>
      </c>
      <c r="L3741" t="s">
        <v>2186</v>
      </c>
      <c r="M3741" t="s">
        <v>10701</v>
      </c>
      <c r="N3741" t="s">
        <v>254</v>
      </c>
      <c r="O3741" t="s">
        <v>568</v>
      </c>
    </row>
    <row r="3742" spans="1:15" x14ac:dyDescent="0.3">
      <c r="A3742" t="s">
        <v>2831</v>
      </c>
      <c r="B3742" t="s">
        <v>2831</v>
      </c>
      <c r="C3742" t="s">
        <v>5922</v>
      </c>
      <c r="D3742" s="47" t="s">
        <v>5455</v>
      </c>
      <c r="E3742" s="47">
        <v>41055.488060335651</v>
      </c>
      <c r="F3742" s="48">
        <v>10.75</v>
      </c>
      <c r="G3742" s="49">
        <v>194707</v>
      </c>
      <c r="H3742" t="s">
        <v>238</v>
      </c>
      <c r="I3742">
        <v>0</v>
      </c>
      <c r="J3742">
        <v>0</v>
      </c>
      <c r="K3742" t="s">
        <v>242</v>
      </c>
      <c r="L3742" t="s">
        <v>2186</v>
      </c>
      <c r="M3742" t="s">
        <v>5923</v>
      </c>
      <c r="N3742" t="s">
        <v>254</v>
      </c>
      <c r="O3742" t="s">
        <v>568</v>
      </c>
    </row>
    <row r="3743" spans="1:15" x14ac:dyDescent="0.3">
      <c r="A3743" t="s">
        <v>2831</v>
      </c>
      <c r="B3743" t="s">
        <v>2831</v>
      </c>
      <c r="C3743" t="s">
        <v>3076</v>
      </c>
      <c r="D3743" s="47" t="s">
        <v>2938</v>
      </c>
      <c r="E3743" s="47">
        <v>41054.492666053244</v>
      </c>
      <c r="F3743" s="48">
        <v>10.75</v>
      </c>
      <c r="G3743" s="49">
        <v>220394</v>
      </c>
      <c r="H3743" t="s">
        <v>238</v>
      </c>
      <c r="I3743">
        <v>0</v>
      </c>
      <c r="J3743">
        <v>0</v>
      </c>
      <c r="K3743" t="s">
        <v>246</v>
      </c>
      <c r="L3743" t="s">
        <v>2160</v>
      </c>
      <c r="M3743" t="s">
        <v>2936</v>
      </c>
      <c r="N3743" t="s">
        <v>254</v>
      </c>
      <c r="O3743" t="s">
        <v>568</v>
      </c>
    </row>
    <row r="3744" spans="1:15" x14ac:dyDescent="0.3">
      <c r="A3744" t="s">
        <v>2831</v>
      </c>
      <c r="B3744" t="s">
        <v>2831</v>
      </c>
      <c r="C3744" t="s">
        <v>3936</v>
      </c>
      <c r="D3744" s="47" t="s">
        <v>3404</v>
      </c>
      <c r="E3744" s="47">
        <v>41051.456503738424</v>
      </c>
      <c r="F3744" s="48">
        <v>10.75</v>
      </c>
      <c r="G3744" s="49">
        <v>305157</v>
      </c>
      <c r="H3744" t="s">
        <v>238</v>
      </c>
      <c r="I3744">
        <v>0</v>
      </c>
      <c r="J3744">
        <v>0</v>
      </c>
      <c r="K3744" t="s">
        <v>242</v>
      </c>
      <c r="L3744" t="s">
        <v>2186</v>
      </c>
      <c r="M3744" t="s">
        <v>3937</v>
      </c>
      <c r="N3744" t="s">
        <v>254</v>
      </c>
      <c r="O3744" t="s">
        <v>568</v>
      </c>
    </row>
    <row r="3745" spans="1:15" x14ac:dyDescent="0.3">
      <c r="A3745" t="s">
        <v>2831</v>
      </c>
      <c r="B3745" t="s">
        <v>2831</v>
      </c>
      <c r="C3745" t="s">
        <v>8023</v>
      </c>
      <c r="D3745" s="47" t="s">
        <v>6766</v>
      </c>
      <c r="E3745" s="47">
        <v>41060.682823842595</v>
      </c>
      <c r="F3745" s="48">
        <v>10.75</v>
      </c>
      <c r="G3745" s="49">
        <v>243492</v>
      </c>
      <c r="H3745" t="s">
        <v>238</v>
      </c>
      <c r="I3745">
        <v>0</v>
      </c>
      <c r="J3745">
        <v>0</v>
      </c>
      <c r="K3745" t="s">
        <v>242</v>
      </c>
      <c r="L3745" t="s">
        <v>2186</v>
      </c>
      <c r="M3745" t="s">
        <v>8024</v>
      </c>
      <c r="N3745" t="s">
        <v>254</v>
      </c>
      <c r="O3745" t="s">
        <v>568</v>
      </c>
    </row>
    <row r="3746" spans="1:15" x14ac:dyDescent="0.3">
      <c r="A3746" t="s">
        <v>2831</v>
      </c>
      <c r="B3746" t="s">
        <v>2831</v>
      </c>
      <c r="C3746" t="s">
        <v>3015</v>
      </c>
      <c r="D3746" s="47" t="s">
        <v>2968</v>
      </c>
      <c r="E3746" s="47">
        <v>41054.696256215277</v>
      </c>
      <c r="F3746" s="48">
        <v>10.75</v>
      </c>
      <c r="G3746" s="49">
        <v>159787</v>
      </c>
      <c r="H3746" t="s">
        <v>249</v>
      </c>
      <c r="I3746">
        <v>0</v>
      </c>
      <c r="J3746">
        <v>0</v>
      </c>
      <c r="K3746" t="s">
        <v>241</v>
      </c>
      <c r="L3746" t="s">
        <v>2160</v>
      </c>
      <c r="M3746" t="s">
        <v>2925</v>
      </c>
      <c r="N3746" t="s">
        <v>254</v>
      </c>
      <c r="O3746" t="s">
        <v>568</v>
      </c>
    </row>
    <row r="3747" spans="1:15" x14ac:dyDescent="0.3">
      <c r="A3747" t="s">
        <v>2831</v>
      </c>
      <c r="B3747" t="s">
        <v>2831</v>
      </c>
      <c r="C3747" t="s">
        <v>4796</v>
      </c>
      <c r="D3747" s="47" t="s">
        <v>2621</v>
      </c>
      <c r="E3747" s="47">
        <v>41054.706580324077</v>
      </c>
      <c r="F3747" s="48">
        <v>10.75</v>
      </c>
      <c r="G3747" s="49">
        <v>145909</v>
      </c>
      <c r="H3747" t="s">
        <v>249</v>
      </c>
      <c r="I3747">
        <v>0</v>
      </c>
      <c r="J3747">
        <v>0</v>
      </c>
      <c r="K3747" t="s">
        <v>239</v>
      </c>
      <c r="L3747" t="s">
        <v>2160</v>
      </c>
      <c r="M3747" t="s">
        <v>3023</v>
      </c>
      <c r="N3747" t="s">
        <v>254</v>
      </c>
      <c r="O3747" t="s">
        <v>568</v>
      </c>
    </row>
    <row r="3748" spans="1:15" x14ac:dyDescent="0.3">
      <c r="A3748" t="s">
        <v>2831</v>
      </c>
      <c r="B3748" t="s">
        <v>2831</v>
      </c>
      <c r="C3748" t="s">
        <v>10738</v>
      </c>
      <c r="D3748" s="47" t="s">
        <v>5659</v>
      </c>
      <c r="E3748" s="47">
        <v>41054.44710957176</v>
      </c>
      <c r="F3748" s="48">
        <v>10.75</v>
      </c>
      <c r="G3748" s="49">
        <v>182160</v>
      </c>
      <c r="H3748" t="s">
        <v>238</v>
      </c>
      <c r="I3748">
        <v>0</v>
      </c>
      <c r="J3748">
        <v>0</v>
      </c>
      <c r="K3748" t="s">
        <v>246</v>
      </c>
      <c r="L3748" t="s">
        <v>2186</v>
      </c>
      <c r="M3748" t="s">
        <v>10739</v>
      </c>
      <c r="N3748" t="s">
        <v>254</v>
      </c>
      <c r="O3748" t="s">
        <v>568</v>
      </c>
    </row>
    <row r="3749" spans="1:15" x14ac:dyDescent="0.3">
      <c r="A3749" t="s">
        <v>2831</v>
      </c>
      <c r="B3749" t="s">
        <v>2831</v>
      </c>
      <c r="C3749" t="s">
        <v>6110</v>
      </c>
      <c r="D3749" s="47" t="s">
        <v>5492</v>
      </c>
      <c r="E3749" s="47">
        <v>41027.553233182873</v>
      </c>
      <c r="F3749" s="48">
        <v>10.833333333333334</v>
      </c>
      <c r="G3749" s="49">
        <v>89722</v>
      </c>
      <c r="H3749" t="s">
        <v>238</v>
      </c>
      <c r="I3749">
        <v>0</v>
      </c>
      <c r="J3749">
        <v>0</v>
      </c>
      <c r="K3749" t="s">
        <v>242</v>
      </c>
      <c r="L3749" t="s">
        <v>2186</v>
      </c>
      <c r="M3749" t="s">
        <v>6111</v>
      </c>
      <c r="N3749" t="s">
        <v>254</v>
      </c>
      <c r="O3749" t="s">
        <v>568</v>
      </c>
    </row>
    <row r="3750" spans="1:15" x14ac:dyDescent="0.3">
      <c r="A3750" t="s">
        <v>2831</v>
      </c>
      <c r="B3750" t="s">
        <v>2831</v>
      </c>
      <c r="C3750" t="s">
        <v>6730</v>
      </c>
      <c r="D3750" s="47" t="s">
        <v>5455</v>
      </c>
      <c r="E3750" s="47">
        <v>41011.458379016207</v>
      </c>
      <c r="F3750" s="48">
        <v>10.833333333333334</v>
      </c>
      <c r="G3750" s="49">
        <v>149642</v>
      </c>
      <c r="H3750" t="s">
        <v>249</v>
      </c>
      <c r="I3750">
        <v>0</v>
      </c>
      <c r="J3750">
        <v>0</v>
      </c>
      <c r="K3750" t="s">
        <v>236</v>
      </c>
      <c r="L3750" t="s">
        <v>2186</v>
      </c>
      <c r="M3750" t="s">
        <v>6731</v>
      </c>
      <c r="N3750" t="s">
        <v>254</v>
      </c>
      <c r="O3750" t="s">
        <v>568</v>
      </c>
    </row>
    <row r="3751" spans="1:15" x14ac:dyDescent="0.3">
      <c r="A3751" t="s">
        <v>2831</v>
      </c>
      <c r="B3751" t="s">
        <v>2831</v>
      </c>
      <c r="C3751" t="s">
        <v>4579</v>
      </c>
      <c r="D3751" s="47" t="s">
        <v>4413</v>
      </c>
      <c r="E3751" s="47">
        <v>41011.689879976853</v>
      </c>
      <c r="F3751" s="48">
        <v>10.833333333333334</v>
      </c>
      <c r="G3751" s="49">
        <v>172875</v>
      </c>
      <c r="H3751" t="s">
        <v>238</v>
      </c>
      <c r="I3751">
        <v>0</v>
      </c>
      <c r="J3751">
        <v>0</v>
      </c>
      <c r="K3751" t="s">
        <v>242</v>
      </c>
      <c r="L3751" t="s">
        <v>2160</v>
      </c>
      <c r="M3751" t="s">
        <v>4580</v>
      </c>
      <c r="N3751" t="s">
        <v>254</v>
      </c>
      <c r="O3751" t="s">
        <v>568</v>
      </c>
    </row>
    <row r="3752" spans="1:15" x14ac:dyDescent="0.3">
      <c r="A3752" t="s">
        <v>2831</v>
      </c>
      <c r="B3752" t="s">
        <v>2831</v>
      </c>
      <c r="C3752" t="s">
        <v>9385</v>
      </c>
      <c r="D3752" s="47" t="s">
        <v>2697</v>
      </c>
      <c r="E3752" s="47">
        <v>41009.715409525466</v>
      </c>
      <c r="F3752" s="48">
        <v>10.833333333333334</v>
      </c>
      <c r="G3752" s="49">
        <v>156442</v>
      </c>
      <c r="H3752" t="s">
        <v>238</v>
      </c>
      <c r="I3752">
        <v>0</v>
      </c>
      <c r="J3752">
        <v>0</v>
      </c>
      <c r="K3752" t="s">
        <v>236</v>
      </c>
      <c r="L3752" t="s">
        <v>2160</v>
      </c>
      <c r="M3752" t="s">
        <v>9386</v>
      </c>
      <c r="N3752" t="s">
        <v>254</v>
      </c>
      <c r="O3752" t="s">
        <v>568</v>
      </c>
    </row>
    <row r="3753" spans="1:15" x14ac:dyDescent="0.3">
      <c r="A3753" t="s">
        <v>2831</v>
      </c>
      <c r="B3753" t="s">
        <v>2831</v>
      </c>
      <c r="C3753" t="s">
        <v>6919</v>
      </c>
      <c r="D3753" s="47" t="s">
        <v>2678</v>
      </c>
      <c r="E3753" s="47">
        <v>40980.746303587963</v>
      </c>
      <c r="F3753" s="48">
        <v>10.916666666666666</v>
      </c>
      <c r="G3753" s="49">
        <v>135947</v>
      </c>
      <c r="H3753" t="s">
        <v>238</v>
      </c>
      <c r="I3753">
        <v>0</v>
      </c>
      <c r="J3753">
        <v>0</v>
      </c>
      <c r="K3753" t="s">
        <v>246</v>
      </c>
      <c r="L3753" t="s">
        <v>2160</v>
      </c>
      <c r="M3753" t="s">
        <v>6920</v>
      </c>
      <c r="N3753" t="s">
        <v>254</v>
      </c>
      <c r="O3753" t="s">
        <v>568</v>
      </c>
    </row>
    <row r="3754" spans="1:15" x14ac:dyDescent="0.3">
      <c r="A3754" t="s">
        <v>2831</v>
      </c>
      <c r="B3754" t="s">
        <v>2831</v>
      </c>
      <c r="C3754" t="s">
        <v>7366</v>
      </c>
      <c r="D3754" s="47" t="s">
        <v>5602</v>
      </c>
      <c r="E3754" s="47">
        <v>40976.436607951386</v>
      </c>
      <c r="F3754" s="48">
        <v>10.916666666666666</v>
      </c>
      <c r="G3754" s="49">
        <v>119232</v>
      </c>
      <c r="H3754" t="s">
        <v>249</v>
      </c>
      <c r="I3754">
        <v>0</v>
      </c>
      <c r="J3754">
        <v>0</v>
      </c>
      <c r="K3754" t="s">
        <v>246</v>
      </c>
      <c r="L3754" t="s">
        <v>2186</v>
      </c>
      <c r="M3754" t="s">
        <v>7367</v>
      </c>
      <c r="N3754" t="s">
        <v>254</v>
      </c>
      <c r="O3754" t="s">
        <v>568</v>
      </c>
    </row>
    <row r="3755" spans="1:15" x14ac:dyDescent="0.3">
      <c r="A3755" t="s">
        <v>2831</v>
      </c>
      <c r="B3755" t="s">
        <v>2831</v>
      </c>
      <c r="C3755" t="s">
        <v>3445</v>
      </c>
      <c r="D3755" s="47" t="s">
        <v>3378</v>
      </c>
      <c r="E3755" s="47">
        <v>40976.688714502314</v>
      </c>
      <c r="F3755" s="48">
        <v>10.916666666666666</v>
      </c>
      <c r="G3755" s="49">
        <v>166932</v>
      </c>
      <c r="H3755" t="s">
        <v>238</v>
      </c>
      <c r="I3755">
        <v>2</v>
      </c>
      <c r="J3755">
        <v>4116.49</v>
      </c>
      <c r="K3755" t="s">
        <v>241</v>
      </c>
      <c r="L3755" t="s">
        <v>1535</v>
      </c>
      <c r="M3755" t="s">
        <v>1535</v>
      </c>
      <c r="N3755" t="s">
        <v>254</v>
      </c>
      <c r="O3755" t="s">
        <v>568</v>
      </c>
    </row>
    <row r="3756" spans="1:15" x14ac:dyDescent="0.3">
      <c r="A3756" t="s">
        <v>2831</v>
      </c>
      <c r="B3756" t="s">
        <v>2831</v>
      </c>
      <c r="C3756" t="s">
        <v>10644</v>
      </c>
      <c r="D3756" s="47" t="s">
        <v>5664</v>
      </c>
      <c r="E3756" s="47">
        <v>40997.762315474538</v>
      </c>
      <c r="F3756" s="48">
        <v>10.916666666666666</v>
      </c>
      <c r="G3756" s="49">
        <v>157870</v>
      </c>
      <c r="H3756" t="s">
        <v>249</v>
      </c>
      <c r="I3756">
        <v>0</v>
      </c>
      <c r="J3756">
        <v>0</v>
      </c>
      <c r="K3756" t="s">
        <v>246</v>
      </c>
      <c r="L3756" t="s">
        <v>2186</v>
      </c>
      <c r="M3756" t="s">
        <v>10645</v>
      </c>
      <c r="N3756" t="s">
        <v>254</v>
      </c>
      <c r="O3756" t="s">
        <v>568</v>
      </c>
    </row>
    <row r="3757" spans="1:15" x14ac:dyDescent="0.3">
      <c r="A3757" t="s">
        <v>2831</v>
      </c>
      <c r="B3757" t="s">
        <v>2831</v>
      </c>
      <c r="C3757" t="s">
        <v>5967</v>
      </c>
      <c r="D3757" s="47" t="s">
        <v>5563</v>
      </c>
      <c r="E3757" s="47">
        <v>40955.670925844905</v>
      </c>
      <c r="F3757" s="48">
        <v>11</v>
      </c>
      <c r="G3757" s="49">
        <v>264479</v>
      </c>
      <c r="H3757" t="s">
        <v>238</v>
      </c>
      <c r="I3757">
        <v>0</v>
      </c>
      <c r="J3757">
        <v>0</v>
      </c>
      <c r="K3757" t="s">
        <v>242</v>
      </c>
      <c r="L3757" t="s">
        <v>2186</v>
      </c>
      <c r="M3757" t="s">
        <v>5968</v>
      </c>
      <c r="N3757" t="s">
        <v>254</v>
      </c>
      <c r="O3757" t="s">
        <v>568</v>
      </c>
    </row>
    <row r="3758" spans="1:15" x14ac:dyDescent="0.3">
      <c r="A3758" t="s">
        <v>2831</v>
      </c>
      <c r="B3758" t="s">
        <v>2831</v>
      </c>
      <c r="C3758" t="s">
        <v>6010</v>
      </c>
      <c r="D3758" s="47" t="s">
        <v>2494</v>
      </c>
      <c r="E3758" s="47">
        <v>40968.33832195602</v>
      </c>
      <c r="F3758" s="48">
        <v>11</v>
      </c>
      <c r="G3758" s="49">
        <v>322621</v>
      </c>
      <c r="H3758" t="s">
        <v>238</v>
      </c>
      <c r="I3758">
        <v>0</v>
      </c>
      <c r="J3758">
        <v>0</v>
      </c>
      <c r="K3758" t="s">
        <v>242</v>
      </c>
      <c r="L3758" t="s">
        <v>2173</v>
      </c>
      <c r="M3758" t="s">
        <v>6011</v>
      </c>
      <c r="N3758" t="s">
        <v>254</v>
      </c>
      <c r="O3758" t="s">
        <v>568</v>
      </c>
    </row>
    <row r="3759" spans="1:15" x14ac:dyDescent="0.3">
      <c r="A3759" t="s">
        <v>2831</v>
      </c>
      <c r="B3759" t="s">
        <v>2831</v>
      </c>
      <c r="C3759" t="s">
        <v>4021</v>
      </c>
      <c r="D3759" s="47" t="s">
        <v>3635</v>
      </c>
      <c r="E3759" s="47">
        <v>40943.320345138891</v>
      </c>
      <c r="F3759" s="48">
        <v>11</v>
      </c>
      <c r="G3759" s="49">
        <v>143716</v>
      </c>
      <c r="H3759" t="s">
        <v>249</v>
      </c>
      <c r="I3759">
        <v>0</v>
      </c>
      <c r="J3759">
        <v>0</v>
      </c>
      <c r="K3759" t="s">
        <v>241</v>
      </c>
      <c r="L3759" t="s">
        <v>2186</v>
      </c>
      <c r="M3759" t="s">
        <v>4022</v>
      </c>
      <c r="N3759" t="s">
        <v>254</v>
      </c>
      <c r="O3759" t="s">
        <v>568</v>
      </c>
    </row>
    <row r="3760" spans="1:15" x14ac:dyDescent="0.3">
      <c r="A3760" t="s">
        <v>2831</v>
      </c>
      <c r="B3760" t="s">
        <v>2831</v>
      </c>
      <c r="C3760" t="s">
        <v>7652</v>
      </c>
      <c r="D3760" s="47" t="s">
        <v>2670</v>
      </c>
      <c r="E3760" s="47">
        <v>40942.706375960646</v>
      </c>
      <c r="F3760" s="48">
        <v>11</v>
      </c>
      <c r="G3760" s="49">
        <v>277974</v>
      </c>
      <c r="H3760" t="s">
        <v>238</v>
      </c>
      <c r="I3760">
        <v>0</v>
      </c>
      <c r="J3760">
        <v>0</v>
      </c>
      <c r="K3760" t="s">
        <v>246</v>
      </c>
      <c r="L3760" t="s">
        <v>2160</v>
      </c>
      <c r="M3760" t="s">
        <v>7653</v>
      </c>
      <c r="N3760" t="s">
        <v>254</v>
      </c>
      <c r="O3760" t="s">
        <v>568</v>
      </c>
    </row>
    <row r="3761" spans="1:15" x14ac:dyDescent="0.3">
      <c r="A3761" t="s">
        <v>2831</v>
      </c>
      <c r="B3761" t="s">
        <v>2831</v>
      </c>
      <c r="C3761" t="s">
        <v>4835</v>
      </c>
      <c r="D3761" s="47" t="s">
        <v>2631</v>
      </c>
      <c r="E3761" s="47">
        <v>40952.502230405094</v>
      </c>
      <c r="F3761" s="48">
        <v>11</v>
      </c>
      <c r="G3761" s="49">
        <v>159770</v>
      </c>
      <c r="H3761" t="s">
        <v>238</v>
      </c>
      <c r="I3761">
        <v>0</v>
      </c>
      <c r="J3761">
        <v>0</v>
      </c>
      <c r="K3761" t="s">
        <v>242</v>
      </c>
      <c r="L3761" t="s">
        <v>2160</v>
      </c>
      <c r="M3761" t="s">
        <v>4836</v>
      </c>
      <c r="N3761" t="s">
        <v>254</v>
      </c>
      <c r="O3761" t="s">
        <v>568</v>
      </c>
    </row>
    <row r="3762" spans="1:15" x14ac:dyDescent="0.3">
      <c r="A3762" t="s">
        <v>2831</v>
      </c>
      <c r="B3762" t="s">
        <v>2831</v>
      </c>
      <c r="C3762" t="s">
        <v>10262</v>
      </c>
      <c r="D3762" s="47" t="s">
        <v>2613</v>
      </c>
      <c r="E3762" s="47">
        <v>40962.726205636573</v>
      </c>
      <c r="F3762" s="48">
        <v>11</v>
      </c>
      <c r="G3762" s="49">
        <v>116905</v>
      </c>
      <c r="H3762" t="s">
        <v>238</v>
      </c>
      <c r="I3762">
        <v>0</v>
      </c>
      <c r="J3762">
        <v>0</v>
      </c>
      <c r="K3762" t="s">
        <v>241</v>
      </c>
      <c r="L3762" t="s">
        <v>2160</v>
      </c>
      <c r="M3762" t="s">
        <v>10263</v>
      </c>
      <c r="N3762" t="s">
        <v>254</v>
      </c>
      <c r="O3762" t="s">
        <v>568</v>
      </c>
    </row>
    <row r="3763" spans="1:15" x14ac:dyDescent="0.3">
      <c r="A3763" t="s">
        <v>2831</v>
      </c>
      <c r="B3763" t="s">
        <v>2831</v>
      </c>
      <c r="C3763" t="s">
        <v>3825</v>
      </c>
      <c r="D3763" s="47" t="s">
        <v>3386</v>
      </c>
      <c r="E3763" s="47">
        <v>40910.633255127315</v>
      </c>
      <c r="F3763" s="48">
        <v>11.083333333333334</v>
      </c>
      <c r="G3763" s="49">
        <v>230135</v>
      </c>
      <c r="H3763" t="s">
        <v>238</v>
      </c>
      <c r="I3763">
        <v>0</v>
      </c>
      <c r="J3763">
        <v>0</v>
      </c>
      <c r="K3763" t="s">
        <v>242</v>
      </c>
      <c r="L3763" t="s">
        <v>2186</v>
      </c>
      <c r="M3763" t="s">
        <v>3826</v>
      </c>
      <c r="N3763" t="s">
        <v>254</v>
      </c>
      <c r="O3763" t="s">
        <v>568</v>
      </c>
    </row>
    <row r="3764" spans="1:15" x14ac:dyDescent="0.3">
      <c r="A3764" t="s">
        <v>2831</v>
      </c>
      <c r="B3764" t="s">
        <v>2831</v>
      </c>
      <c r="C3764" t="s">
        <v>4812</v>
      </c>
      <c r="D3764" s="47" t="s">
        <v>2633</v>
      </c>
      <c r="E3764" s="47">
        <v>40915.512259641204</v>
      </c>
      <c r="F3764" s="48">
        <v>11.083333333333334</v>
      </c>
      <c r="G3764" s="49">
        <v>128252</v>
      </c>
      <c r="H3764" t="s">
        <v>238</v>
      </c>
      <c r="I3764">
        <v>0</v>
      </c>
      <c r="J3764">
        <v>0</v>
      </c>
      <c r="K3764" t="s">
        <v>246</v>
      </c>
      <c r="L3764" t="s">
        <v>2160</v>
      </c>
      <c r="M3764" t="s">
        <v>4813</v>
      </c>
      <c r="N3764" t="s">
        <v>254</v>
      </c>
      <c r="O3764" t="s">
        <v>568</v>
      </c>
    </row>
    <row r="3765" spans="1:15" x14ac:dyDescent="0.3">
      <c r="A3765" t="s">
        <v>2831</v>
      </c>
      <c r="B3765" t="s">
        <v>2831</v>
      </c>
      <c r="C3765" t="s">
        <v>7063</v>
      </c>
      <c r="D3765" s="47" t="s">
        <v>2626</v>
      </c>
      <c r="E3765" s="47">
        <v>40938.409672256945</v>
      </c>
      <c r="F3765" s="48">
        <v>11.083333333333334</v>
      </c>
      <c r="G3765" s="49">
        <v>80332</v>
      </c>
      <c r="H3765" t="s">
        <v>249</v>
      </c>
      <c r="I3765">
        <v>0</v>
      </c>
      <c r="J3765">
        <v>0</v>
      </c>
      <c r="K3765" t="s">
        <v>242</v>
      </c>
      <c r="L3765" t="s">
        <v>2160</v>
      </c>
      <c r="M3765" t="s">
        <v>7064</v>
      </c>
      <c r="N3765" t="s">
        <v>254</v>
      </c>
      <c r="O3765" t="s">
        <v>568</v>
      </c>
    </row>
    <row r="3766" spans="1:15" x14ac:dyDescent="0.3">
      <c r="A3766" t="s">
        <v>2831</v>
      </c>
      <c r="B3766" t="s">
        <v>2831</v>
      </c>
      <c r="C3766" t="s">
        <v>3943</v>
      </c>
      <c r="D3766" s="47" t="s">
        <v>3375</v>
      </c>
      <c r="E3766" s="47">
        <v>40915.508407673609</v>
      </c>
      <c r="F3766" s="48">
        <v>11.083333333333334</v>
      </c>
      <c r="G3766" s="49">
        <v>127353</v>
      </c>
      <c r="H3766" t="s">
        <v>238</v>
      </c>
      <c r="I3766">
        <v>0</v>
      </c>
      <c r="J3766">
        <v>0</v>
      </c>
      <c r="K3766" t="s">
        <v>242</v>
      </c>
      <c r="L3766" t="s">
        <v>2186</v>
      </c>
      <c r="M3766" t="s">
        <v>3944</v>
      </c>
      <c r="N3766" t="s">
        <v>254</v>
      </c>
      <c r="O3766" t="s">
        <v>568</v>
      </c>
    </row>
    <row r="3767" spans="1:15" x14ac:dyDescent="0.3">
      <c r="A3767" t="s">
        <v>2831</v>
      </c>
      <c r="B3767" t="s">
        <v>2831</v>
      </c>
      <c r="C3767" t="s">
        <v>2939</v>
      </c>
      <c r="D3767" s="47" t="s">
        <v>2940</v>
      </c>
      <c r="E3767" s="47">
        <v>40931.714828009259</v>
      </c>
      <c r="F3767" s="48">
        <v>11.083333333333334</v>
      </c>
      <c r="G3767" s="49">
        <v>174173</v>
      </c>
      <c r="H3767" t="s">
        <v>238</v>
      </c>
      <c r="I3767">
        <v>0</v>
      </c>
      <c r="J3767">
        <v>0</v>
      </c>
      <c r="K3767" t="s">
        <v>241</v>
      </c>
      <c r="L3767" t="s">
        <v>2160</v>
      </c>
      <c r="M3767" t="s">
        <v>2941</v>
      </c>
      <c r="N3767" t="s">
        <v>254</v>
      </c>
      <c r="O3767" t="s">
        <v>568</v>
      </c>
    </row>
    <row r="3768" spans="1:15" x14ac:dyDescent="0.3">
      <c r="A3768" t="s">
        <v>2831</v>
      </c>
      <c r="B3768" t="s">
        <v>2831</v>
      </c>
      <c r="C3768" t="s">
        <v>4493</v>
      </c>
      <c r="D3768" s="47" t="s">
        <v>4423</v>
      </c>
      <c r="E3768" s="47">
        <v>40912.597827662037</v>
      </c>
      <c r="F3768" s="48">
        <v>11.083333333333334</v>
      </c>
      <c r="G3768" s="49">
        <v>50100</v>
      </c>
      <c r="H3768" t="s">
        <v>238</v>
      </c>
      <c r="I3768">
        <v>0</v>
      </c>
      <c r="J3768">
        <v>0</v>
      </c>
      <c r="K3768" t="s">
        <v>246</v>
      </c>
      <c r="L3768" t="s">
        <v>2160</v>
      </c>
      <c r="M3768" t="s">
        <v>4494</v>
      </c>
      <c r="N3768" t="s">
        <v>254</v>
      </c>
      <c r="O3768" t="s">
        <v>568</v>
      </c>
    </row>
    <row r="3769" spans="1:15" x14ac:dyDescent="0.3">
      <c r="A3769" t="s">
        <v>2831</v>
      </c>
      <c r="B3769" t="s">
        <v>2831</v>
      </c>
      <c r="C3769" t="s">
        <v>4484</v>
      </c>
      <c r="D3769" s="47" t="s">
        <v>4378</v>
      </c>
      <c r="E3769" s="47">
        <v>40932.724453900461</v>
      </c>
      <c r="F3769" s="48">
        <v>11.083333333333334</v>
      </c>
      <c r="G3769" s="49">
        <v>173390</v>
      </c>
      <c r="H3769" t="s">
        <v>238</v>
      </c>
      <c r="I3769">
        <v>0</v>
      </c>
      <c r="J3769">
        <v>0</v>
      </c>
      <c r="K3769" t="s">
        <v>246</v>
      </c>
      <c r="L3769" t="s">
        <v>2173</v>
      </c>
      <c r="M3769" t="s">
        <v>4485</v>
      </c>
      <c r="N3769" t="s">
        <v>254</v>
      </c>
      <c r="O3769" t="s">
        <v>568</v>
      </c>
    </row>
    <row r="3770" spans="1:15" x14ac:dyDescent="0.3">
      <c r="A3770" t="s">
        <v>2831</v>
      </c>
      <c r="B3770" t="s">
        <v>2831</v>
      </c>
      <c r="C3770" t="s">
        <v>8924</v>
      </c>
      <c r="D3770" s="47" t="s">
        <v>5458</v>
      </c>
      <c r="E3770" s="47">
        <v>40919.692349039353</v>
      </c>
      <c r="F3770" s="48">
        <v>11.083333333333334</v>
      </c>
      <c r="G3770" s="49">
        <v>138554</v>
      </c>
      <c r="H3770" t="s">
        <v>238</v>
      </c>
      <c r="I3770">
        <v>0</v>
      </c>
      <c r="J3770">
        <v>0</v>
      </c>
      <c r="K3770" t="s">
        <v>246</v>
      </c>
      <c r="L3770" t="s">
        <v>2186</v>
      </c>
      <c r="M3770" t="s">
        <v>8925</v>
      </c>
      <c r="N3770" t="s">
        <v>254</v>
      </c>
      <c r="O3770" t="s">
        <v>568</v>
      </c>
    </row>
    <row r="3771" spans="1:15" x14ac:dyDescent="0.3">
      <c r="A3771" t="s">
        <v>2831</v>
      </c>
      <c r="B3771" t="s">
        <v>2831</v>
      </c>
      <c r="C3771" t="s">
        <v>9553</v>
      </c>
      <c r="D3771" s="47" t="s">
        <v>2515</v>
      </c>
      <c r="E3771" s="47">
        <v>40910.321054201391</v>
      </c>
      <c r="F3771" s="48">
        <v>11.083333333333334</v>
      </c>
      <c r="G3771" s="49">
        <v>241059</v>
      </c>
      <c r="H3771" t="s">
        <v>238</v>
      </c>
      <c r="I3771">
        <v>0</v>
      </c>
      <c r="J3771">
        <v>0</v>
      </c>
      <c r="K3771" t="s">
        <v>246</v>
      </c>
      <c r="L3771" t="s">
        <v>2160</v>
      </c>
      <c r="M3771" t="s">
        <v>9554</v>
      </c>
      <c r="N3771" t="s">
        <v>254</v>
      </c>
      <c r="O3771" t="s">
        <v>568</v>
      </c>
    </row>
    <row r="3772" spans="1:15" x14ac:dyDescent="0.3">
      <c r="A3772" t="s">
        <v>2831</v>
      </c>
      <c r="B3772" t="s">
        <v>2831</v>
      </c>
      <c r="C3772" t="s">
        <v>5063</v>
      </c>
      <c r="D3772" s="47" t="s">
        <v>2621</v>
      </c>
      <c r="E3772" s="47">
        <v>40910.3223616088</v>
      </c>
      <c r="F3772" s="48">
        <v>11.083333333333334</v>
      </c>
      <c r="G3772" s="49">
        <v>156949</v>
      </c>
      <c r="H3772" t="s">
        <v>238</v>
      </c>
      <c r="I3772">
        <v>0</v>
      </c>
      <c r="J3772">
        <v>0</v>
      </c>
      <c r="K3772" t="s">
        <v>242</v>
      </c>
      <c r="L3772" t="s">
        <v>2160</v>
      </c>
      <c r="M3772" t="s">
        <v>4406</v>
      </c>
      <c r="N3772" t="s">
        <v>254</v>
      </c>
      <c r="O3772" t="s">
        <v>568</v>
      </c>
    </row>
    <row r="3773" spans="1:15" x14ac:dyDescent="0.3">
      <c r="A3773" t="s">
        <v>2831</v>
      </c>
      <c r="B3773" t="s">
        <v>2831</v>
      </c>
      <c r="C3773" t="s">
        <v>5199</v>
      </c>
      <c r="D3773" s="47" t="s">
        <v>2700</v>
      </c>
      <c r="E3773" s="47">
        <v>40904.65181693287</v>
      </c>
      <c r="F3773" s="48">
        <v>11.166666666666666</v>
      </c>
      <c r="G3773" s="49">
        <v>170082</v>
      </c>
      <c r="H3773" t="s">
        <v>238</v>
      </c>
      <c r="I3773">
        <v>0</v>
      </c>
      <c r="J3773">
        <v>0</v>
      </c>
      <c r="K3773" t="s">
        <v>242</v>
      </c>
      <c r="L3773" t="s">
        <v>2160</v>
      </c>
      <c r="M3773" t="s">
        <v>5200</v>
      </c>
      <c r="N3773" t="s">
        <v>254</v>
      </c>
      <c r="O3773" t="s">
        <v>568</v>
      </c>
    </row>
    <row r="3774" spans="1:15" x14ac:dyDescent="0.3">
      <c r="A3774" t="s">
        <v>2831</v>
      </c>
      <c r="B3774" t="s">
        <v>2831</v>
      </c>
      <c r="C3774" t="s">
        <v>8411</v>
      </c>
      <c r="D3774" s="47" t="s">
        <v>5689</v>
      </c>
      <c r="E3774" s="47">
        <v>40903.690705324072</v>
      </c>
      <c r="F3774" s="48">
        <v>11.166666666666666</v>
      </c>
      <c r="G3774" s="49">
        <v>167000</v>
      </c>
      <c r="H3774" t="s">
        <v>238</v>
      </c>
      <c r="I3774">
        <v>0</v>
      </c>
      <c r="J3774">
        <v>0</v>
      </c>
      <c r="K3774" t="s">
        <v>236</v>
      </c>
      <c r="L3774" t="s">
        <v>2186</v>
      </c>
      <c r="M3774" t="s">
        <v>8412</v>
      </c>
      <c r="N3774" t="s">
        <v>254</v>
      </c>
      <c r="O3774" t="s">
        <v>568</v>
      </c>
    </row>
    <row r="3775" spans="1:15" x14ac:dyDescent="0.3">
      <c r="A3775" t="s">
        <v>2831</v>
      </c>
      <c r="B3775" t="s">
        <v>2831</v>
      </c>
      <c r="C3775" t="s">
        <v>4794</v>
      </c>
      <c r="D3775" s="47" t="s">
        <v>2695</v>
      </c>
      <c r="E3775" s="47">
        <v>40896.710290821757</v>
      </c>
      <c r="F3775" s="48">
        <v>11.166666666666666</v>
      </c>
      <c r="G3775" s="49">
        <v>58331</v>
      </c>
      <c r="H3775" t="s">
        <v>249</v>
      </c>
      <c r="I3775">
        <v>0</v>
      </c>
      <c r="J3775">
        <v>0</v>
      </c>
      <c r="K3775" t="s">
        <v>246</v>
      </c>
      <c r="L3775" t="s">
        <v>2160</v>
      </c>
      <c r="M3775" t="s">
        <v>4795</v>
      </c>
      <c r="N3775" t="s">
        <v>254</v>
      </c>
      <c r="O3775" t="s">
        <v>568</v>
      </c>
    </row>
    <row r="3776" spans="1:15" x14ac:dyDescent="0.3">
      <c r="A3776" t="s">
        <v>2831</v>
      </c>
      <c r="B3776" t="s">
        <v>2831</v>
      </c>
      <c r="C3776" t="s">
        <v>5277</v>
      </c>
      <c r="D3776" s="47" t="s">
        <v>2702</v>
      </c>
      <c r="E3776" s="47">
        <v>40897.68577635417</v>
      </c>
      <c r="F3776" s="48">
        <v>11.166666666666666</v>
      </c>
      <c r="G3776" s="49">
        <v>122863</v>
      </c>
      <c r="H3776" t="s">
        <v>238</v>
      </c>
      <c r="I3776">
        <v>0</v>
      </c>
      <c r="J3776">
        <v>0</v>
      </c>
      <c r="K3776" t="s">
        <v>246</v>
      </c>
      <c r="L3776" t="s">
        <v>2160</v>
      </c>
      <c r="M3776" t="s">
        <v>2992</v>
      </c>
      <c r="N3776" t="s">
        <v>254</v>
      </c>
      <c r="O3776" t="s">
        <v>568</v>
      </c>
    </row>
    <row r="3777" spans="1:15" x14ac:dyDescent="0.3">
      <c r="A3777" t="s">
        <v>2831</v>
      </c>
      <c r="B3777" t="s">
        <v>2831</v>
      </c>
      <c r="C3777" t="s">
        <v>9720</v>
      </c>
      <c r="D3777" s="47" t="s">
        <v>5674</v>
      </c>
      <c r="E3777" s="47">
        <v>40899.409054942131</v>
      </c>
      <c r="F3777" s="48">
        <v>11.166666666666666</v>
      </c>
      <c r="G3777" s="49">
        <v>161229</v>
      </c>
      <c r="H3777" t="s">
        <v>238</v>
      </c>
      <c r="I3777">
        <v>0</v>
      </c>
      <c r="J3777">
        <v>0</v>
      </c>
      <c r="K3777" t="s">
        <v>242</v>
      </c>
      <c r="L3777" t="s">
        <v>2186</v>
      </c>
      <c r="M3777" t="s">
        <v>9721</v>
      </c>
      <c r="N3777" t="s">
        <v>254</v>
      </c>
      <c r="O3777" t="s">
        <v>568</v>
      </c>
    </row>
    <row r="3778" spans="1:15" x14ac:dyDescent="0.3">
      <c r="A3778" t="s">
        <v>2831</v>
      </c>
      <c r="B3778" t="s">
        <v>2831</v>
      </c>
      <c r="C3778" t="s">
        <v>10264</v>
      </c>
      <c r="D3778" s="47" t="s">
        <v>2698</v>
      </c>
      <c r="E3778" s="47">
        <v>40886.597790624997</v>
      </c>
      <c r="F3778" s="48">
        <v>11.166666666666666</v>
      </c>
      <c r="G3778" s="49">
        <v>365505</v>
      </c>
      <c r="H3778" t="s">
        <v>238</v>
      </c>
      <c r="I3778">
        <v>0</v>
      </c>
      <c r="J3778">
        <v>0</v>
      </c>
      <c r="K3778" t="s">
        <v>236</v>
      </c>
      <c r="L3778" t="s">
        <v>2160</v>
      </c>
      <c r="M3778" t="s">
        <v>10265</v>
      </c>
      <c r="N3778" t="s">
        <v>254</v>
      </c>
      <c r="O3778" t="s">
        <v>568</v>
      </c>
    </row>
    <row r="3779" spans="1:15" x14ac:dyDescent="0.3">
      <c r="A3779" t="s">
        <v>2831</v>
      </c>
      <c r="B3779" t="s">
        <v>2831</v>
      </c>
      <c r="C3779" t="s">
        <v>5555</v>
      </c>
      <c r="D3779" s="47" t="s">
        <v>5556</v>
      </c>
      <c r="E3779" s="47">
        <v>40856.725727743054</v>
      </c>
      <c r="F3779" s="48">
        <v>11.25</v>
      </c>
      <c r="G3779" s="49">
        <v>302710</v>
      </c>
      <c r="H3779" t="s">
        <v>249</v>
      </c>
      <c r="I3779">
        <v>0</v>
      </c>
      <c r="J3779">
        <v>0</v>
      </c>
      <c r="K3779" t="s">
        <v>241</v>
      </c>
      <c r="L3779" t="s">
        <v>2186</v>
      </c>
      <c r="M3779" t="s">
        <v>5557</v>
      </c>
      <c r="N3779" t="s">
        <v>254</v>
      </c>
      <c r="O3779" t="s">
        <v>568</v>
      </c>
    </row>
    <row r="3780" spans="1:15" x14ac:dyDescent="0.3">
      <c r="A3780" t="s">
        <v>2831</v>
      </c>
      <c r="B3780" t="s">
        <v>2831</v>
      </c>
      <c r="C3780" t="s">
        <v>6084</v>
      </c>
      <c r="D3780" s="47" t="s">
        <v>5549</v>
      </c>
      <c r="E3780" s="47">
        <v>40859.503194293982</v>
      </c>
      <c r="F3780" s="48">
        <v>11.25</v>
      </c>
      <c r="G3780" s="49">
        <v>80256</v>
      </c>
      <c r="H3780" t="s">
        <v>238</v>
      </c>
      <c r="I3780">
        <v>0</v>
      </c>
      <c r="J3780">
        <v>0</v>
      </c>
      <c r="K3780" t="s">
        <v>242</v>
      </c>
      <c r="L3780" t="s">
        <v>2186</v>
      </c>
      <c r="M3780" t="s">
        <v>6085</v>
      </c>
      <c r="N3780" t="s">
        <v>254</v>
      </c>
      <c r="O3780" t="s">
        <v>568</v>
      </c>
    </row>
    <row r="3781" spans="1:15" x14ac:dyDescent="0.3">
      <c r="A3781" t="s">
        <v>2831</v>
      </c>
      <c r="B3781" t="s">
        <v>2831</v>
      </c>
      <c r="C3781" t="s">
        <v>4709</v>
      </c>
      <c r="D3781" s="47" t="s">
        <v>4449</v>
      </c>
      <c r="E3781" s="47">
        <v>40877.64985396991</v>
      </c>
      <c r="F3781" s="48">
        <v>11.25</v>
      </c>
      <c r="G3781" s="49">
        <v>239804</v>
      </c>
      <c r="H3781" t="s">
        <v>238</v>
      </c>
      <c r="I3781">
        <v>0</v>
      </c>
      <c r="J3781">
        <v>0</v>
      </c>
      <c r="K3781" t="s">
        <v>236</v>
      </c>
      <c r="L3781" t="s">
        <v>2173</v>
      </c>
      <c r="M3781" t="s">
        <v>4710</v>
      </c>
      <c r="N3781" t="s">
        <v>254</v>
      </c>
      <c r="O3781" t="s">
        <v>568</v>
      </c>
    </row>
    <row r="3782" spans="1:15" x14ac:dyDescent="0.3">
      <c r="A3782" t="s">
        <v>2831</v>
      </c>
      <c r="B3782" t="s">
        <v>2831</v>
      </c>
      <c r="C3782" t="s">
        <v>3973</v>
      </c>
      <c r="D3782" s="47" t="s">
        <v>3495</v>
      </c>
      <c r="E3782" s="47">
        <v>40877.509233761572</v>
      </c>
      <c r="F3782" s="48">
        <v>11.25</v>
      </c>
      <c r="G3782" s="49">
        <v>127779</v>
      </c>
      <c r="H3782" t="s">
        <v>238</v>
      </c>
      <c r="I3782">
        <v>0</v>
      </c>
      <c r="J3782">
        <v>0</v>
      </c>
      <c r="K3782" t="s">
        <v>236</v>
      </c>
      <c r="L3782" t="s">
        <v>2186</v>
      </c>
      <c r="M3782" t="s">
        <v>3974</v>
      </c>
      <c r="N3782" t="s">
        <v>254</v>
      </c>
      <c r="O3782" t="s">
        <v>568</v>
      </c>
    </row>
    <row r="3783" spans="1:15" x14ac:dyDescent="0.3">
      <c r="A3783" t="s">
        <v>2831</v>
      </c>
      <c r="B3783" t="s">
        <v>2831</v>
      </c>
      <c r="C3783" t="s">
        <v>4962</v>
      </c>
      <c r="D3783" s="47" t="s">
        <v>2640</v>
      </c>
      <c r="E3783" s="47">
        <v>40857.683922881944</v>
      </c>
      <c r="F3783" s="48">
        <v>11.25</v>
      </c>
      <c r="G3783" s="49">
        <v>207664</v>
      </c>
      <c r="H3783" t="s">
        <v>249</v>
      </c>
      <c r="I3783">
        <v>0</v>
      </c>
      <c r="J3783">
        <v>0</v>
      </c>
      <c r="K3783" t="s">
        <v>246</v>
      </c>
      <c r="L3783" t="s">
        <v>2186</v>
      </c>
      <c r="M3783" t="s">
        <v>4963</v>
      </c>
      <c r="N3783" t="s">
        <v>254</v>
      </c>
      <c r="O3783" t="s">
        <v>568</v>
      </c>
    </row>
    <row r="3784" spans="1:15" x14ac:dyDescent="0.3">
      <c r="A3784" t="s">
        <v>2831</v>
      </c>
      <c r="B3784" t="s">
        <v>2831</v>
      </c>
      <c r="C3784" t="s">
        <v>8343</v>
      </c>
      <c r="D3784" s="47" t="s">
        <v>6370</v>
      </c>
      <c r="E3784" s="47">
        <v>40864.69589884259</v>
      </c>
      <c r="F3784" s="48">
        <v>11.25</v>
      </c>
      <c r="G3784" s="49">
        <v>158996</v>
      </c>
      <c r="H3784" t="s">
        <v>249</v>
      </c>
      <c r="I3784">
        <v>0</v>
      </c>
      <c r="J3784">
        <v>0</v>
      </c>
      <c r="K3784" t="s">
        <v>242</v>
      </c>
      <c r="L3784" t="s">
        <v>2160</v>
      </c>
      <c r="M3784" t="s">
        <v>8344</v>
      </c>
      <c r="N3784" t="s">
        <v>254</v>
      </c>
      <c r="O3784" t="s">
        <v>568</v>
      </c>
    </row>
    <row r="3785" spans="1:15" x14ac:dyDescent="0.3">
      <c r="A3785" t="s">
        <v>2831</v>
      </c>
      <c r="B3785" t="s">
        <v>2831</v>
      </c>
      <c r="C3785" t="s">
        <v>5211</v>
      </c>
      <c r="D3785" s="47" t="s">
        <v>2685</v>
      </c>
      <c r="E3785" s="47">
        <v>40865.708849340277</v>
      </c>
      <c r="F3785" s="48">
        <v>11.25</v>
      </c>
      <c r="G3785" s="49">
        <v>229855</v>
      </c>
      <c r="H3785" t="s">
        <v>238</v>
      </c>
      <c r="I3785">
        <v>0</v>
      </c>
      <c r="J3785">
        <v>0</v>
      </c>
      <c r="K3785" t="s">
        <v>242</v>
      </c>
      <c r="L3785" t="s">
        <v>2160</v>
      </c>
      <c r="M3785" t="s">
        <v>5212</v>
      </c>
      <c r="N3785" t="s">
        <v>254</v>
      </c>
      <c r="O3785" t="s">
        <v>568</v>
      </c>
    </row>
    <row r="3786" spans="1:15" x14ac:dyDescent="0.3">
      <c r="A3786" t="s">
        <v>2831</v>
      </c>
      <c r="B3786" t="s">
        <v>2831</v>
      </c>
      <c r="C3786" t="s">
        <v>4610</v>
      </c>
      <c r="D3786" s="47" t="s">
        <v>4561</v>
      </c>
      <c r="E3786" s="47">
        <v>40876.722393750002</v>
      </c>
      <c r="F3786" s="48">
        <v>11.25</v>
      </c>
      <c r="G3786" s="49">
        <v>86504</v>
      </c>
      <c r="H3786" t="s">
        <v>238</v>
      </c>
      <c r="I3786">
        <v>0</v>
      </c>
      <c r="J3786">
        <v>0</v>
      </c>
      <c r="K3786" t="s">
        <v>246</v>
      </c>
      <c r="L3786" t="s">
        <v>2160</v>
      </c>
      <c r="M3786" t="s">
        <v>4332</v>
      </c>
      <c r="N3786" t="s">
        <v>254</v>
      </c>
      <c r="O3786" t="s">
        <v>568</v>
      </c>
    </row>
    <row r="3787" spans="1:15" x14ac:dyDescent="0.3">
      <c r="A3787" t="s">
        <v>2831</v>
      </c>
      <c r="B3787" t="s">
        <v>2831</v>
      </c>
      <c r="C3787" t="s">
        <v>9754</v>
      </c>
      <c r="D3787" s="47" t="s">
        <v>2482</v>
      </c>
      <c r="E3787" s="47">
        <v>40873.444294525463</v>
      </c>
      <c r="F3787" s="48">
        <v>11.25</v>
      </c>
      <c r="G3787" s="49">
        <v>148018</v>
      </c>
      <c r="H3787" t="s">
        <v>249</v>
      </c>
      <c r="I3787">
        <v>0</v>
      </c>
      <c r="J3787">
        <v>0</v>
      </c>
      <c r="K3787" t="s">
        <v>241</v>
      </c>
      <c r="L3787" t="s">
        <v>2160</v>
      </c>
      <c r="M3787" t="s">
        <v>9755</v>
      </c>
      <c r="N3787" t="s">
        <v>254</v>
      </c>
      <c r="O3787" t="s">
        <v>568</v>
      </c>
    </row>
    <row r="3788" spans="1:15" x14ac:dyDescent="0.3">
      <c r="A3788" t="s">
        <v>2831</v>
      </c>
      <c r="B3788" t="s">
        <v>2831</v>
      </c>
      <c r="C3788" t="s">
        <v>7834</v>
      </c>
      <c r="D3788" s="47" t="s">
        <v>6698</v>
      </c>
      <c r="E3788" s="47">
        <v>40844.403490509256</v>
      </c>
      <c r="F3788" s="48">
        <v>11.333333333333334</v>
      </c>
      <c r="G3788" s="49">
        <v>147808</v>
      </c>
      <c r="H3788" t="s">
        <v>238</v>
      </c>
      <c r="I3788">
        <v>0</v>
      </c>
      <c r="J3788">
        <v>0</v>
      </c>
      <c r="K3788" t="s">
        <v>242</v>
      </c>
      <c r="L3788" t="s">
        <v>2186</v>
      </c>
      <c r="M3788" t="s">
        <v>7835</v>
      </c>
      <c r="N3788" t="s">
        <v>254</v>
      </c>
      <c r="O3788" t="s">
        <v>568</v>
      </c>
    </row>
    <row r="3789" spans="1:15" x14ac:dyDescent="0.3">
      <c r="A3789" t="s">
        <v>2831</v>
      </c>
      <c r="B3789" t="s">
        <v>2831</v>
      </c>
      <c r="C3789" t="s">
        <v>8251</v>
      </c>
      <c r="D3789" s="47" t="s">
        <v>2626</v>
      </c>
      <c r="E3789" s="47">
        <v>40847.827127118057</v>
      </c>
      <c r="F3789" s="48">
        <v>11.333333333333334</v>
      </c>
      <c r="G3789" s="49">
        <v>106958</v>
      </c>
      <c r="H3789" t="s">
        <v>238</v>
      </c>
      <c r="I3789">
        <v>0</v>
      </c>
      <c r="J3789">
        <v>0</v>
      </c>
      <c r="K3789" t="s">
        <v>236</v>
      </c>
      <c r="L3789" t="s">
        <v>2160</v>
      </c>
      <c r="M3789" t="s">
        <v>8252</v>
      </c>
      <c r="N3789" t="s">
        <v>254</v>
      </c>
      <c r="O3789" t="s">
        <v>568</v>
      </c>
    </row>
    <row r="3790" spans="1:15" x14ac:dyDescent="0.3">
      <c r="A3790" t="s">
        <v>2831</v>
      </c>
      <c r="B3790" t="s">
        <v>2831</v>
      </c>
      <c r="C3790" t="s">
        <v>4576</v>
      </c>
      <c r="D3790" s="47" t="s">
        <v>4337</v>
      </c>
      <c r="E3790" s="47">
        <v>40837.753293287038</v>
      </c>
      <c r="F3790" s="48">
        <v>11.333333333333334</v>
      </c>
      <c r="G3790" s="49">
        <v>77925</v>
      </c>
      <c r="H3790" t="s">
        <v>249</v>
      </c>
      <c r="I3790">
        <v>0</v>
      </c>
      <c r="J3790">
        <v>0</v>
      </c>
      <c r="K3790" t="s">
        <v>246</v>
      </c>
      <c r="L3790" t="s">
        <v>2160</v>
      </c>
      <c r="M3790" t="s">
        <v>2925</v>
      </c>
      <c r="N3790" t="s">
        <v>254</v>
      </c>
      <c r="O3790" t="s">
        <v>568</v>
      </c>
    </row>
    <row r="3791" spans="1:15" x14ac:dyDescent="0.3">
      <c r="A3791" t="s">
        <v>2831</v>
      </c>
      <c r="B3791" t="s">
        <v>2831</v>
      </c>
      <c r="C3791" t="s">
        <v>3665</v>
      </c>
      <c r="D3791" s="47" t="s">
        <v>3389</v>
      </c>
      <c r="E3791" s="47">
        <v>40847.76393252315</v>
      </c>
      <c r="F3791" s="48">
        <v>11.333333333333334</v>
      </c>
      <c r="G3791" s="49">
        <v>40435</v>
      </c>
      <c r="H3791" t="s">
        <v>238</v>
      </c>
      <c r="I3791">
        <v>0</v>
      </c>
      <c r="J3791">
        <v>0</v>
      </c>
      <c r="K3791" t="s">
        <v>241</v>
      </c>
      <c r="L3791" t="s">
        <v>1535</v>
      </c>
      <c r="M3791" t="s">
        <v>1535</v>
      </c>
      <c r="N3791" t="s">
        <v>254</v>
      </c>
      <c r="O3791" t="s">
        <v>568</v>
      </c>
    </row>
    <row r="3792" spans="1:15" x14ac:dyDescent="0.3">
      <c r="A3792" t="s">
        <v>2831</v>
      </c>
      <c r="B3792" t="s">
        <v>2831</v>
      </c>
      <c r="C3792" t="s">
        <v>4076</v>
      </c>
      <c r="D3792" s="47" t="s">
        <v>3635</v>
      </c>
      <c r="E3792" s="47">
        <v>40807.720637418985</v>
      </c>
      <c r="F3792" s="48">
        <v>11.416666666666666</v>
      </c>
      <c r="G3792" s="49">
        <v>129786</v>
      </c>
      <c r="H3792" t="s">
        <v>249</v>
      </c>
      <c r="I3792">
        <v>0</v>
      </c>
      <c r="J3792">
        <v>0</v>
      </c>
      <c r="K3792" t="s">
        <v>246</v>
      </c>
      <c r="L3792" t="s">
        <v>2186</v>
      </c>
      <c r="M3792" t="s">
        <v>4077</v>
      </c>
      <c r="N3792" t="s">
        <v>254</v>
      </c>
      <c r="O3792" t="s">
        <v>568</v>
      </c>
    </row>
    <row r="3793" spans="1:15" x14ac:dyDescent="0.3">
      <c r="A3793" t="s">
        <v>2831</v>
      </c>
      <c r="B3793" t="s">
        <v>2831</v>
      </c>
      <c r="C3793" t="s">
        <v>9417</v>
      </c>
      <c r="D3793" s="47" t="s">
        <v>6741</v>
      </c>
      <c r="E3793" s="47">
        <v>40815.452405752316</v>
      </c>
      <c r="F3793" s="48">
        <v>11.416666666666666</v>
      </c>
      <c r="G3793" s="49">
        <v>213475</v>
      </c>
      <c r="H3793" t="s">
        <v>249</v>
      </c>
      <c r="I3793">
        <v>0</v>
      </c>
      <c r="J3793">
        <v>0</v>
      </c>
      <c r="K3793" t="s">
        <v>239</v>
      </c>
      <c r="L3793" t="s">
        <v>2186</v>
      </c>
      <c r="M3793" t="s">
        <v>9418</v>
      </c>
      <c r="N3793" t="s">
        <v>254</v>
      </c>
      <c r="O3793" t="s">
        <v>568</v>
      </c>
    </row>
    <row r="3794" spans="1:15" x14ac:dyDescent="0.3">
      <c r="A3794" t="s">
        <v>2831</v>
      </c>
      <c r="B3794" t="s">
        <v>2831</v>
      </c>
      <c r="C3794" t="s">
        <v>9452</v>
      </c>
      <c r="D3794" s="47" t="s">
        <v>5810</v>
      </c>
      <c r="E3794" s="47">
        <v>40795.333829166666</v>
      </c>
      <c r="F3794" s="48">
        <v>11.416666666666666</v>
      </c>
      <c r="G3794" s="49">
        <v>316352</v>
      </c>
      <c r="H3794" t="s">
        <v>238</v>
      </c>
      <c r="I3794">
        <v>0</v>
      </c>
      <c r="J3794">
        <v>0</v>
      </c>
      <c r="K3794" t="s">
        <v>236</v>
      </c>
      <c r="L3794" t="s">
        <v>2186</v>
      </c>
      <c r="M3794" t="s">
        <v>9453</v>
      </c>
      <c r="N3794" t="s">
        <v>254</v>
      </c>
      <c r="O3794" t="s">
        <v>568</v>
      </c>
    </row>
    <row r="3795" spans="1:15" x14ac:dyDescent="0.3">
      <c r="A3795" t="s">
        <v>2831</v>
      </c>
      <c r="B3795" t="s">
        <v>2831</v>
      </c>
      <c r="C3795" t="s">
        <v>9726</v>
      </c>
      <c r="D3795" s="47" t="s">
        <v>5674</v>
      </c>
      <c r="E3795" s="47">
        <v>40806.65627619213</v>
      </c>
      <c r="F3795" s="48">
        <v>11.416666666666666</v>
      </c>
      <c r="G3795" s="49">
        <v>310539</v>
      </c>
      <c r="H3795" t="s">
        <v>238</v>
      </c>
      <c r="I3795">
        <v>0</v>
      </c>
      <c r="J3795">
        <v>0</v>
      </c>
      <c r="K3795" t="s">
        <v>242</v>
      </c>
      <c r="L3795" t="s">
        <v>2186</v>
      </c>
      <c r="M3795" t="s">
        <v>9727</v>
      </c>
      <c r="N3795" t="s">
        <v>254</v>
      </c>
      <c r="O3795" t="s">
        <v>568</v>
      </c>
    </row>
    <row r="3796" spans="1:15" x14ac:dyDescent="0.3">
      <c r="A3796" t="s">
        <v>2831</v>
      </c>
      <c r="B3796" t="s">
        <v>2831</v>
      </c>
      <c r="C3796" t="s">
        <v>3666</v>
      </c>
      <c r="D3796" s="47" t="s">
        <v>3378</v>
      </c>
      <c r="E3796" s="47">
        <v>40814.65965115741</v>
      </c>
      <c r="F3796" s="48">
        <v>11.416666666666666</v>
      </c>
      <c r="G3796" s="49">
        <v>27156</v>
      </c>
      <c r="H3796" t="s">
        <v>238</v>
      </c>
      <c r="I3796">
        <v>0</v>
      </c>
      <c r="J3796">
        <v>0</v>
      </c>
      <c r="K3796" t="s">
        <v>242</v>
      </c>
      <c r="L3796" t="s">
        <v>1535</v>
      </c>
      <c r="M3796" t="s">
        <v>1535</v>
      </c>
      <c r="N3796" t="s">
        <v>254</v>
      </c>
      <c r="O3796" t="s">
        <v>568</v>
      </c>
    </row>
    <row r="3797" spans="1:15" x14ac:dyDescent="0.3">
      <c r="A3797" t="s">
        <v>2831</v>
      </c>
      <c r="B3797" t="s">
        <v>2831</v>
      </c>
      <c r="C3797" t="s">
        <v>5649</v>
      </c>
      <c r="D3797" s="47" t="s">
        <v>2665</v>
      </c>
      <c r="E3797" s="47">
        <v>40778.739401817133</v>
      </c>
      <c r="F3797" s="48">
        <v>11.5</v>
      </c>
      <c r="G3797" s="49">
        <v>99935</v>
      </c>
      <c r="H3797" t="s">
        <v>249</v>
      </c>
      <c r="I3797">
        <v>0</v>
      </c>
      <c r="J3797">
        <v>0</v>
      </c>
      <c r="K3797" t="s">
        <v>236</v>
      </c>
      <c r="L3797" t="s">
        <v>2160</v>
      </c>
      <c r="M3797" t="s">
        <v>5650</v>
      </c>
      <c r="N3797" t="s">
        <v>254</v>
      </c>
      <c r="O3797" t="s">
        <v>568</v>
      </c>
    </row>
    <row r="3798" spans="1:15" x14ac:dyDescent="0.3">
      <c r="A3798" t="s">
        <v>2831</v>
      </c>
      <c r="B3798" t="s">
        <v>2831</v>
      </c>
      <c r="C3798" t="s">
        <v>6243</v>
      </c>
      <c r="D3798" s="47" t="s">
        <v>5797</v>
      </c>
      <c r="E3798" s="47">
        <v>40771.436945451387</v>
      </c>
      <c r="F3798" s="48">
        <v>11.5</v>
      </c>
      <c r="G3798" s="49">
        <v>146269</v>
      </c>
      <c r="H3798" t="s">
        <v>238</v>
      </c>
      <c r="I3798">
        <v>0</v>
      </c>
      <c r="J3798">
        <v>0</v>
      </c>
      <c r="K3798" t="s">
        <v>242</v>
      </c>
      <c r="L3798" t="s">
        <v>2160</v>
      </c>
      <c r="M3798" t="s">
        <v>6244</v>
      </c>
      <c r="N3798" t="s">
        <v>254</v>
      </c>
      <c r="O3798" t="s">
        <v>568</v>
      </c>
    </row>
    <row r="3799" spans="1:15" x14ac:dyDescent="0.3">
      <c r="A3799" t="s">
        <v>2831</v>
      </c>
      <c r="B3799" t="s">
        <v>2831</v>
      </c>
      <c r="C3799" t="s">
        <v>4788</v>
      </c>
      <c r="D3799" s="47" t="s">
        <v>2621</v>
      </c>
      <c r="E3799" s="47">
        <v>40786.732294328707</v>
      </c>
      <c r="F3799" s="48">
        <v>11.5</v>
      </c>
      <c r="G3799" s="49">
        <v>98917</v>
      </c>
      <c r="H3799" t="s">
        <v>249</v>
      </c>
      <c r="I3799">
        <v>0</v>
      </c>
      <c r="J3799">
        <v>0</v>
      </c>
      <c r="K3799" t="s">
        <v>242</v>
      </c>
      <c r="L3799" t="s">
        <v>2173</v>
      </c>
      <c r="M3799" t="s">
        <v>4789</v>
      </c>
      <c r="N3799" t="s">
        <v>254</v>
      </c>
      <c r="O3799" t="s">
        <v>568</v>
      </c>
    </row>
    <row r="3800" spans="1:15" x14ac:dyDescent="0.3">
      <c r="A3800" t="s">
        <v>2831</v>
      </c>
      <c r="B3800" t="s">
        <v>2831</v>
      </c>
      <c r="C3800" t="s">
        <v>9637</v>
      </c>
      <c r="D3800" s="47" t="s">
        <v>2515</v>
      </c>
      <c r="E3800" s="47">
        <v>40765.680502627314</v>
      </c>
      <c r="F3800" s="48">
        <v>11.5</v>
      </c>
      <c r="G3800" s="49">
        <v>126237</v>
      </c>
      <c r="H3800" t="s">
        <v>238</v>
      </c>
      <c r="I3800">
        <v>0</v>
      </c>
      <c r="J3800">
        <v>0</v>
      </c>
      <c r="K3800" t="s">
        <v>242</v>
      </c>
      <c r="L3800" t="s">
        <v>2160</v>
      </c>
      <c r="M3800" t="s">
        <v>9638</v>
      </c>
      <c r="N3800" t="s">
        <v>254</v>
      </c>
      <c r="O3800" t="s">
        <v>568</v>
      </c>
    </row>
    <row r="3801" spans="1:15" x14ac:dyDescent="0.3">
      <c r="A3801" t="s">
        <v>2831</v>
      </c>
      <c r="B3801" t="s">
        <v>2831</v>
      </c>
      <c r="C3801" t="s">
        <v>10091</v>
      </c>
      <c r="D3801" s="47" t="s">
        <v>5475</v>
      </c>
      <c r="E3801" s="47">
        <v>40758.716458946757</v>
      </c>
      <c r="F3801" s="48">
        <v>11.5</v>
      </c>
      <c r="G3801" s="49">
        <v>339675</v>
      </c>
      <c r="H3801" t="s">
        <v>238</v>
      </c>
      <c r="I3801">
        <v>0</v>
      </c>
      <c r="J3801">
        <v>0</v>
      </c>
      <c r="K3801" t="s">
        <v>242</v>
      </c>
      <c r="L3801" t="s">
        <v>1535</v>
      </c>
      <c r="M3801" t="s">
        <v>1535</v>
      </c>
      <c r="N3801" t="s">
        <v>254</v>
      </c>
      <c r="O3801" t="s">
        <v>568</v>
      </c>
    </row>
    <row r="3802" spans="1:15" x14ac:dyDescent="0.3">
      <c r="A3802" t="s">
        <v>2831</v>
      </c>
      <c r="B3802" t="s">
        <v>2831</v>
      </c>
      <c r="C3802" t="s">
        <v>3727</v>
      </c>
      <c r="D3802" s="47" t="s">
        <v>3404</v>
      </c>
      <c r="E3802" s="47">
        <v>40773.722052511577</v>
      </c>
      <c r="F3802" s="48">
        <v>11.5</v>
      </c>
      <c r="G3802" s="49">
        <v>184784</v>
      </c>
      <c r="H3802" t="s">
        <v>249</v>
      </c>
      <c r="I3802">
        <v>0</v>
      </c>
      <c r="J3802">
        <v>0</v>
      </c>
      <c r="K3802" t="s">
        <v>242</v>
      </c>
      <c r="L3802" t="s">
        <v>2186</v>
      </c>
      <c r="M3802" t="s">
        <v>3728</v>
      </c>
      <c r="N3802" t="s">
        <v>254</v>
      </c>
      <c r="O3802" t="s">
        <v>568</v>
      </c>
    </row>
    <row r="3803" spans="1:15" x14ac:dyDescent="0.3">
      <c r="A3803" t="s">
        <v>2831</v>
      </c>
      <c r="B3803" t="s">
        <v>2831</v>
      </c>
      <c r="C3803" t="s">
        <v>10750</v>
      </c>
      <c r="D3803" s="47" t="s">
        <v>5587</v>
      </c>
      <c r="E3803" s="47">
        <v>40777.352861956017</v>
      </c>
      <c r="F3803" s="48">
        <v>11.5</v>
      </c>
      <c r="G3803" s="49">
        <v>535248</v>
      </c>
      <c r="H3803" t="s">
        <v>238</v>
      </c>
      <c r="I3803">
        <v>0</v>
      </c>
      <c r="J3803">
        <v>0</v>
      </c>
      <c r="K3803" t="s">
        <v>242</v>
      </c>
      <c r="L3803" t="s">
        <v>2186</v>
      </c>
      <c r="M3803" t="s">
        <v>10751</v>
      </c>
      <c r="N3803" t="s">
        <v>254</v>
      </c>
      <c r="O3803" t="s">
        <v>568</v>
      </c>
    </row>
    <row r="3804" spans="1:15" x14ac:dyDescent="0.3">
      <c r="A3804" t="s">
        <v>2831</v>
      </c>
      <c r="B3804" t="s">
        <v>2831</v>
      </c>
      <c r="C3804" t="s">
        <v>5823</v>
      </c>
      <c r="D3804" s="47" t="s">
        <v>5546</v>
      </c>
      <c r="E3804" s="47">
        <v>40751.61931076389</v>
      </c>
      <c r="F3804" s="48">
        <v>11.583333333333334</v>
      </c>
      <c r="G3804" s="49">
        <v>387855</v>
      </c>
      <c r="H3804" t="s">
        <v>238</v>
      </c>
      <c r="I3804">
        <v>0</v>
      </c>
      <c r="J3804">
        <v>0</v>
      </c>
      <c r="K3804" t="s">
        <v>242</v>
      </c>
      <c r="L3804" t="s">
        <v>2186</v>
      </c>
      <c r="M3804" t="s">
        <v>5824</v>
      </c>
      <c r="N3804" t="s">
        <v>254</v>
      </c>
      <c r="O3804" t="s">
        <v>568</v>
      </c>
    </row>
    <row r="3805" spans="1:15" x14ac:dyDescent="0.3">
      <c r="A3805" t="s">
        <v>2831</v>
      </c>
      <c r="B3805" t="s">
        <v>2831</v>
      </c>
      <c r="C3805" t="s">
        <v>5854</v>
      </c>
      <c r="D3805" s="47" t="s">
        <v>5855</v>
      </c>
      <c r="E3805" s="47">
        <v>40744.718733946756</v>
      </c>
      <c r="F3805" s="48">
        <v>11.583333333333334</v>
      </c>
      <c r="G3805" s="49">
        <v>133855</v>
      </c>
      <c r="H3805" t="s">
        <v>238</v>
      </c>
      <c r="I3805">
        <v>0</v>
      </c>
      <c r="J3805">
        <v>0</v>
      </c>
      <c r="K3805" t="s">
        <v>241</v>
      </c>
      <c r="L3805" t="s">
        <v>2186</v>
      </c>
      <c r="M3805" t="s">
        <v>5856</v>
      </c>
      <c r="N3805" t="s">
        <v>254</v>
      </c>
      <c r="O3805" t="s">
        <v>568</v>
      </c>
    </row>
    <row r="3806" spans="1:15" x14ac:dyDescent="0.3">
      <c r="A3806" t="s">
        <v>2831</v>
      </c>
      <c r="B3806" t="s">
        <v>2831</v>
      </c>
      <c r="C3806" t="s">
        <v>7610</v>
      </c>
      <c r="D3806" s="47" t="s">
        <v>5500</v>
      </c>
      <c r="E3806" s="47">
        <v>40749.733709756947</v>
      </c>
      <c r="F3806" s="48">
        <v>11.583333333333334</v>
      </c>
      <c r="G3806" s="49">
        <v>106213</v>
      </c>
      <c r="H3806" t="s">
        <v>249</v>
      </c>
      <c r="I3806">
        <v>0</v>
      </c>
      <c r="J3806">
        <v>0</v>
      </c>
      <c r="K3806" t="s">
        <v>246</v>
      </c>
      <c r="L3806" t="s">
        <v>2186</v>
      </c>
      <c r="M3806" t="s">
        <v>7611</v>
      </c>
      <c r="N3806" t="s">
        <v>254</v>
      </c>
      <c r="O3806" t="s">
        <v>568</v>
      </c>
    </row>
    <row r="3807" spans="1:15" x14ac:dyDescent="0.3">
      <c r="A3807" t="s">
        <v>2831</v>
      </c>
      <c r="B3807" t="s">
        <v>2831</v>
      </c>
      <c r="C3807" t="s">
        <v>4733</v>
      </c>
      <c r="D3807" s="47" t="s">
        <v>4454</v>
      </c>
      <c r="E3807" s="47">
        <v>40754.531599733797</v>
      </c>
      <c r="F3807" s="48">
        <v>11.583333333333334</v>
      </c>
      <c r="G3807" s="49">
        <v>201609</v>
      </c>
      <c r="H3807" t="s">
        <v>238</v>
      </c>
      <c r="I3807">
        <v>0</v>
      </c>
      <c r="J3807">
        <v>0</v>
      </c>
      <c r="K3807" t="s">
        <v>246</v>
      </c>
      <c r="L3807" t="s">
        <v>2173</v>
      </c>
      <c r="M3807" t="s">
        <v>4477</v>
      </c>
      <c r="N3807" t="s">
        <v>254</v>
      </c>
      <c r="O3807" t="s">
        <v>568</v>
      </c>
    </row>
    <row r="3808" spans="1:15" x14ac:dyDescent="0.3">
      <c r="A3808" t="s">
        <v>2831</v>
      </c>
      <c r="B3808" t="s">
        <v>2831</v>
      </c>
      <c r="C3808" t="s">
        <v>3951</v>
      </c>
      <c r="D3808" s="47" t="s">
        <v>3392</v>
      </c>
      <c r="E3808" s="47">
        <v>40708.404044062503</v>
      </c>
      <c r="F3808" s="48">
        <v>11.666666666666666</v>
      </c>
      <c r="G3808" s="49">
        <v>91400</v>
      </c>
      <c r="H3808" t="s">
        <v>249</v>
      </c>
      <c r="I3808">
        <v>0</v>
      </c>
      <c r="J3808">
        <v>0</v>
      </c>
      <c r="K3808" t="s">
        <v>242</v>
      </c>
      <c r="L3808" t="s">
        <v>2186</v>
      </c>
      <c r="M3808" t="s">
        <v>3952</v>
      </c>
      <c r="N3808" t="s">
        <v>254</v>
      </c>
      <c r="O3808" t="s">
        <v>568</v>
      </c>
    </row>
    <row r="3809" spans="1:15" x14ac:dyDescent="0.3">
      <c r="A3809" t="s">
        <v>2831</v>
      </c>
      <c r="B3809" t="s">
        <v>2831</v>
      </c>
      <c r="C3809" t="s">
        <v>6675</v>
      </c>
      <c r="D3809" s="47" t="s">
        <v>2676</v>
      </c>
      <c r="E3809" s="47">
        <v>40715.741396180558</v>
      </c>
      <c r="F3809" s="48">
        <v>11.666666666666666</v>
      </c>
      <c r="G3809" s="49">
        <v>78406</v>
      </c>
      <c r="H3809" t="s">
        <v>249</v>
      </c>
      <c r="I3809">
        <v>0</v>
      </c>
      <c r="J3809">
        <v>0</v>
      </c>
      <c r="K3809" t="s">
        <v>239</v>
      </c>
      <c r="L3809" t="s">
        <v>2160</v>
      </c>
      <c r="M3809" t="s">
        <v>6676</v>
      </c>
      <c r="N3809" t="s">
        <v>254</v>
      </c>
      <c r="O3809" t="s">
        <v>568</v>
      </c>
    </row>
    <row r="3810" spans="1:15" x14ac:dyDescent="0.3">
      <c r="A3810" t="s">
        <v>2831</v>
      </c>
      <c r="B3810" t="s">
        <v>2831</v>
      </c>
      <c r="C3810" t="s">
        <v>8452</v>
      </c>
      <c r="D3810" s="47" t="s">
        <v>5645</v>
      </c>
      <c r="E3810" s="47">
        <v>40710.395924884258</v>
      </c>
      <c r="F3810" s="48">
        <v>11.666666666666666</v>
      </c>
      <c r="G3810" s="49">
        <v>78409</v>
      </c>
      <c r="H3810" t="s">
        <v>238</v>
      </c>
      <c r="I3810">
        <v>0</v>
      </c>
      <c r="J3810">
        <v>0</v>
      </c>
      <c r="K3810" t="s">
        <v>246</v>
      </c>
      <c r="L3810" t="s">
        <v>2186</v>
      </c>
      <c r="M3810" t="s">
        <v>8453</v>
      </c>
      <c r="N3810" t="s">
        <v>254</v>
      </c>
      <c r="O3810" t="s">
        <v>568</v>
      </c>
    </row>
    <row r="3811" spans="1:15" x14ac:dyDescent="0.3">
      <c r="A3811" t="s">
        <v>2831</v>
      </c>
      <c r="B3811" t="s">
        <v>2831</v>
      </c>
      <c r="C3811" t="s">
        <v>5273</v>
      </c>
      <c r="D3811" s="47" t="s">
        <v>2703</v>
      </c>
      <c r="E3811" s="47">
        <v>40681.726839583331</v>
      </c>
      <c r="F3811" s="48">
        <v>11.75</v>
      </c>
      <c r="G3811" s="49">
        <v>175634</v>
      </c>
      <c r="H3811" t="s">
        <v>238</v>
      </c>
      <c r="I3811">
        <v>0</v>
      </c>
      <c r="J3811">
        <v>0</v>
      </c>
      <c r="K3811" t="s">
        <v>241</v>
      </c>
      <c r="L3811" t="s">
        <v>2176</v>
      </c>
      <c r="M3811" t="s">
        <v>5274</v>
      </c>
      <c r="N3811" t="s">
        <v>254</v>
      </c>
      <c r="O3811" t="s">
        <v>568</v>
      </c>
    </row>
    <row r="3812" spans="1:15" x14ac:dyDescent="0.3">
      <c r="A3812" t="s">
        <v>2831</v>
      </c>
      <c r="B3812" t="s">
        <v>2831</v>
      </c>
      <c r="C3812" t="s">
        <v>9009</v>
      </c>
      <c r="D3812" s="47" t="s">
        <v>5711</v>
      </c>
      <c r="E3812" s="47">
        <v>40694.822433449073</v>
      </c>
      <c r="F3812" s="48">
        <v>11.75</v>
      </c>
      <c r="G3812" s="49">
        <v>257763</v>
      </c>
      <c r="H3812" t="s">
        <v>249</v>
      </c>
      <c r="I3812">
        <v>0</v>
      </c>
      <c r="J3812">
        <v>0</v>
      </c>
      <c r="K3812" t="s">
        <v>239</v>
      </c>
      <c r="L3812" t="s">
        <v>2186</v>
      </c>
      <c r="M3812" t="s">
        <v>9010</v>
      </c>
      <c r="N3812" t="s">
        <v>254</v>
      </c>
      <c r="O3812" t="s">
        <v>568</v>
      </c>
    </row>
    <row r="3813" spans="1:15" x14ac:dyDescent="0.3">
      <c r="A3813" t="s">
        <v>2831</v>
      </c>
      <c r="B3813" t="s">
        <v>2831</v>
      </c>
      <c r="C3813" t="s">
        <v>9583</v>
      </c>
      <c r="D3813" s="47" t="s">
        <v>2619</v>
      </c>
      <c r="E3813" s="47">
        <v>40665.682017824074</v>
      </c>
      <c r="F3813" s="48">
        <v>11.75</v>
      </c>
      <c r="G3813" s="49">
        <v>238726</v>
      </c>
      <c r="H3813" t="s">
        <v>238</v>
      </c>
      <c r="I3813">
        <v>0</v>
      </c>
      <c r="J3813">
        <v>0</v>
      </c>
      <c r="K3813" t="s">
        <v>242</v>
      </c>
      <c r="L3813" t="s">
        <v>2160</v>
      </c>
      <c r="M3813" t="s">
        <v>9584</v>
      </c>
      <c r="N3813" t="s">
        <v>254</v>
      </c>
      <c r="O3813" t="s">
        <v>568</v>
      </c>
    </row>
    <row r="3814" spans="1:15" x14ac:dyDescent="0.3">
      <c r="A3814" t="s">
        <v>2831</v>
      </c>
      <c r="B3814" t="s">
        <v>2831</v>
      </c>
      <c r="C3814" t="s">
        <v>3075</v>
      </c>
      <c r="D3814" s="47" t="s">
        <v>2935</v>
      </c>
      <c r="E3814" s="47">
        <v>40658.47766704861</v>
      </c>
      <c r="F3814" s="48">
        <v>11.833333333333334</v>
      </c>
      <c r="G3814" s="49">
        <v>101277</v>
      </c>
      <c r="H3814" t="s">
        <v>249</v>
      </c>
      <c r="I3814">
        <v>0</v>
      </c>
      <c r="J3814">
        <v>0</v>
      </c>
      <c r="K3814" t="s">
        <v>246</v>
      </c>
      <c r="L3814" t="s">
        <v>2160</v>
      </c>
      <c r="M3814" t="s">
        <v>2941</v>
      </c>
      <c r="N3814" t="s">
        <v>254</v>
      </c>
      <c r="O3814" t="s">
        <v>568</v>
      </c>
    </row>
    <row r="3815" spans="1:15" x14ac:dyDescent="0.3">
      <c r="A3815" t="s">
        <v>2831</v>
      </c>
      <c r="B3815" t="s">
        <v>2831</v>
      </c>
      <c r="C3815" t="s">
        <v>10024</v>
      </c>
      <c r="D3815" s="47" t="s">
        <v>5686</v>
      </c>
      <c r="E3815" s="47">
        <v>40658.474537349539</v>
      </c>
      <c r="F3815" s="48">
        <v>11.833333333333334</v>
      </c>
      <c r="G3815" s="49">
        <v>148941</v>
      </c>
      <c r="H3815" t="s">
        <v>249</v>
      </c>
      <c r="I3815">
        <v>0</v>
      </c>
      <c r="J3815">
        <v>0</v>
      </c>
      <c r="K3815" t="s">
        <v>242</v>
      </c>
      <c r="L3815" t="s">
        <v>1535</v>
      </c>
      <c r="M3815" t="s">
        <v>1535</v>
      </c>
      <c r="N3815" t="s">
        <v>254</v>
      </c>
      <c r="O3815" t="s">
        <v>568</v>
      </c>
    </row>
    <row r="3816" spans="1:15" x14ac:dyDescent="0.3">
      <c r="A3816" t="s">
        <v>2831</v>
      </c>
      <c r="B3816" t="s">
        <v>2831</v>
      </c>
      <c r="C3816" t="s">
        <v>10146</v>
      </c>
      <c r="D3816" s="47" t="s">
        <v>5472</v>
      </c>
      <c r="E3816" s="47">
        <v>40658.709378738429</v>
      </c>
      <c r="F3816" s="48">
        <v>11.833333333333334</v>
      </c>
      <c r="G3816" s="49">
        <v>141362</v>
      </c>
      <c r="H3816" t="s">
        <v>249</v>
      </c>
      <c r="I3816">
        <v>0</v>
      </c>
      <c r="J3816">
        <v>0</v>
      </c>
      <c r="K3816" t="s">
        <v>241</v>
      </c>
      <c r="L3816" t="s">
        <v>1535</v>
      </c>
      <c r="M3816" t="s">
        <v>1535</v>
      </c>
      <c r="N3816" t="s">
        <v>254</v>
      </c>
      <c r="O3816" t="s">
        <v>568</v>
      </c>
    </row>
    <row r="3817" spans="1:15" x14ac:dyDescent="0.3">
      <c r="A3817" t="s">
        <v>2831</v>
      </c>
      <c r="B3817" t="s">
        <v>2831</v>
      </c>
      <c r="C3817" t="s">
        <v>10155</v>
      </c>
      <c r="D3817" s="47" t="s">
        <v>5475</v>
      </c>
      <c r="E3817" s="47">
        <v>40645.635693750002</v>
      </c>
      <c r="F3817" s="48">
        <v>11.833333333333334</v>
      </c>
      <c r="G3817" s="49">
        <v>91273</v>
      </c>
      <c r="H3817" t="s">
        <v>238</v>
      </c>
      <c r="I3817">
        <v>0</v>
      </c>
      <c r="J3817">
        <v>0</v>
      </c>
      <c r="K3817" t="s">
        <v>246</v>
      </c>
      <c r="L3817" t="s">
        <v>2186</v>
      </c>
      <c r="M3817" t="s">
        <v>10156</v>
      </c>
      <c r="N3817" t="s">
        <v>254</v>
      </c>
      <c r="O3817" t="s">
        <v>568</v>
      </c>
    </row>
    <row r="3818" spans="1:15" x14ac:dyDescent="0.3">
      <c r="A3818" t="s">
        <v>2831</v>
      </c>
      <c r="B3818" t="s">
        <v>2831</v>
      </c>
      <c r="C3818" t="s">
        <v>3647</v>
      </c>
      <c r="D3818" s="47" t="s">
        <v>3411</v>
      </c>
      <c r="E3818" s="47">
        <v>40630.578990312497</v>
      </c>
      <c r="F3818" s="48">
        <v>11.916666666666666</v>
      </c>
      <c r="G3818" s="49">
        <v>184650</v>
      </c>
      <c r="H3818" t="s">
        <v>238</v>
      </c>
      <c r="I3818">
        <v>0</v>
      </c>
      <c r="J3818">
        <v>0</v>
      </c>
      <c r="K3818" t="s">
        <v>246</v>
      </c>
      <c r="L3818" t="s">
        <v>2160</v>
      </c>
      <c r="M3818" t="s">
        <v>2925</v>
      </c>
      <c r="N3818" t="s">
        <v>254</v>
      </c>
      <c r="O3818" t="s">
        <v>568</v>
      </c>
    </row>
    <row r="3819" spans="1:15" x14ac:dyDescent="0.3">
      <c r="A3819" t="s">
        <v>2831</v>
      </c>
      <c r="B3819" t="s">
        <v>2831</v>
      </c>
      <c r="C3819" t="s">
        <v>2937</v>
      </c>
      <c r="D3819" s="47" t="s">
        <v>2938</v>
      </c>
      <c r="E3819" s="47">
        <v>40633.774620219905</v>
      </c>
      <c r="F3819" s="48">
        <v>11.916666666666666</v>
      </c>
      <c r="G3819" s="49">
        <v>121200</v>
      </c>
      <c r="H3819" t="s">
        <v>249</v>
      </c>
      <c r="I3819">
        <v>0</v>
      </c>
      <c r="J3819">
        <v>0</v>
      </c>
      <c r="K3819" t="s">
        <v>242</v>
      </c>
      <c r="L3819" t="s">
        <v>2160</v>
      </c>
      <c r="M3819" t="s">
        <v>2925</v>
      </c>
      <c r="N3819" t="s">
        <v>254</v>
      </c>
      <c r="O3819" t="s">
        <v>568</v>
      </c>
    </row>
    <row r="3820" spans="1:15" x14ac:dyDescent="0.3">
      <c r="A3820" t="s">
        <v>2831</v>
      </c>
      <c r="B3820" t="s">
        <v>2831</v>
      </c>
      <c r="C3820" t="s">
        <v>9623</v>
      </c>
      <c r="D3820" s="47" t="s">
        <v>2636</v>
      </c>
      <c r="E3820" s="47">
        <v>40627.775027777781</v>
      </c>
      <c r="F3820" s="48">
        <v>11.916666666666666</v>
      </c>
      <c r="G3820" s="49">
        <v>153317</v>
      </c>
      <c r="H3820" t="s">
        <v>249</v>
      </c>
      <c r="I3820">
        <v>0</v>
      </c>
      <c r="J3820">
        <v>0</v>
      </c>
      <c r="K3820" t="s">
        <v>236</v>
      </c>
      <c r="L3820" t="s">
        <v>2160</v>
      </c>
      <c r="M3820" t="s">
        <v>9624</v>
      </c>
      <c r="N3820" t="s">
        <v>254</v>
      </c>
      <c r="O3820" t="s">
        <v>568</v>
      </c>
    </row>
    <row r="3821" spans="1:15" x14ac:dyDescent="0.3">
      <c r="A3821" t="s">
        <v>2831</v>
      </c>
      <c r="B3821" t="s">
        <v>2831</v>
      </c>
      <c r="C3821" t="s">
        <v>9849</v>
      </c>
      <c r="D3821" s="47" t="s">
        <v>5508</v>
      </c>
      <c r="E3821" s="47">
        <v>40617.763246145834</v>
      </c>
      <c r="F3821" s="48">
        <v>11.916666666666666</v>
      </c>
      <c r="G3821" s="49">
        <v>59973</v>
      </c>
      <c r="H3821" t="s">
        <v>238</v>
      </c>
      <c r="I3821">
        <v>0</v>
      </c>
      <c r="J3821">
        <v>0</v>
      </c>
      <c r="K3821" t="s">
        <v>242</v>
      </c>
      <c r="L3821" t="s">
        <v>2186</v>
      </c>
      <c r="M3821" t="s">
        <v>9850</v>
      </c>
      <c r="N3821" t="s">
        <v>254</v>
      </c>
      <c r="O3821" t="s">
        <v>568</v>
      </c>
    </row>
    <row r="3822" spans="1:15" x14ac:dyDescent="0.3">
      <c r="A3822" t="s">
        <v>2831</v>
      </c>
      <c r="B3822" t="s">
        <v>2831</v>
      </c>
      <c r="C3822" t="s">
        <v>9897</v>
      </c>
      <c r="D3822" s="47" t="s">
        <v>6763</v>
      </c>
      <c r="E3822" s="47">
        <v>40616.718737997682</v>
      </c>
      <c r="F3822" s="48">
        <v>11.916666666666666</v>
      </c>
      <c r="G3822" s="49">
        <v>172823</v>
      </c>
      <c r="H3822" t="s">
        <v>249</v>
      </c>
      <c r="I3822">
        <v>0</v>
      </c>
      <c r="J3822">
        <v>0</v>
      </c>
      <c r="K3822" t="s">
        <v>236</v>
      </c>
      <c r="L3822" t="s">
        <v>2160</v>
      </c>
      <c r="M3822" t="s">
        <v>9898</v>
      </c>
      <c r="N3822" t="s">
        <v>254</v>
      </c>
      <c r="O3822" t="s">
        <v>568</v>
      </c>
    </row>
    <row r="3823" spans="1:15" x14ac:dyDescent="0.3">
      <c r="A3823" t="s">
        <v>2831</v>
      </c>
      <c r="B3823" t="s">
        <v>2831</v>
      </c>
      <c r="C3823" t="s">
        <v>5840</v>
      </c>
      <c r="D3823" s="47" t="s">
        <v>5659</v>
      </c>
      <c r="E3823" s="47">
        <v>40591.368520057869</v>
      </c>
      <c r="F3823" s="48">
        <v>12</v>
      </c>
      <c r="G3823" s="49">
        <v>249693</v>
      </c>
      <c r="H3823" t="s">
        <v>238</v>
      </c>
      <c r="I3823">
        <v>0</v>
      </c>
      <c r="J3823">
        <v>0</v>
      </c>
      <c r="K3823" t="s">
        <v>246</v>
      </c>
      <c r="L3823" t="s">
        <v>2186</v>
      </c>
      <c r="M3823" t="s">
        <v>5841</v>
      </c>
      <c r="N3823" t="s">
        <v>254</v>
      </c>
      <c r="O3823" t="s">
        <v>568</v>
      </c>
    </row>
    <row r="3824" spans="1:15" x14ac:dyDescent="0.3">
      <c r="A3824" t="s">
        <v>2831</v>
      </c>
      <c r="B3824" t="s">
        <v>2831</v>
      </c>
      <c r="C3824" t="s">
        <v>6994</v>
      </c>
      <c r="D3824" s="47" t="s">
        <v>6793</v>
      </c>
      <c r="E3824" s="47">
        <v>40595.516216122684</v>
      </c>
      <c r="F3824" s="48">
        <v>12</v>
      </c>
      <c r="G3824" s="49">
        <v>216611</v>
      </c>
      <c r="H3824" t="s">
        <v>238</v>
      </c>
      <c r="I3824">
        <v>0</v>
      </c>
      <c r="J3824">
        <v>0</v>
      </c>
      <c r="K3824" t="s">
        <v>246</v>
      </c>
      <c r="L3824" t="s">
        <v>2186</v>
      </c>
      <c r="M3824" t="s">
        <v>6995</v>
      </c>
      <c r="N3824" t="s">
        <v>254</v>
      </c>
      <c r="O3824" t="s">
        <v>568</v>
      </c>
    </row>
    <row r="3825" spans="1:15" x14ac:dyDescent="0.3">
      <c r="A3825" t="s">
        <v>2831</v>
      </c>
      <c r="B3825" t="s">
        <v>2831</v>
      </c>
      <c r="C3825" t="s">
        <v>8395</v>
      </c>
      <c r="D3825" s="47" t="s">
        <v>2637</v>
      </c>
      <c r="E3825" s="47">
        <v>40602.70541412037</v>
      </c>
      <c r="F3825" s="48">
        <v>12</v>
      </c>
      <c r="G3825" s="49">
        <v>157093</v>
      </c>
      <c r="H3825" t="s">
        <v>249</v>
      </c>
      <c r="I3825">
        <v>0</v>
      </c>
      <c r="J3825">
        <v>0</v>
      </c>
      <c r="K3825" t="s">
        <v>246</v>
      </c>
      <c r="L3825" t="s">
        <v>2173</v>
      </c>
      <c r="M3825" t="s">
        <v>8396</v>
      </c>
      <c r="N3825" t="s">
        <v>254</v>
      </c>
      <c r="O3825" t="s">
        <v>568</v>
      </c>
    </row>
    <row r="3826" spans="1:15" x14ac:dyDescent="0.3">
      <c r="A3826" t="s">
        <v>2831</v>
      </c>
      <c r="B3826" t="s">
        <v>2831</v>
      </c>
      <c r="C3826" t="s">
        <v>9520</v>
      </c>
      <c r="D3826" s="47" t="s">
        <v>6458</v>
      </c>
      <c r="E3826" s="47">
        <v>40591.751757604165</v>
      </c>
      <c r="F3826" s="48">
        <v>12</v>
      </c>
      <c r="G3826" s="49">
        <v>167198</v>
      </c>
      <c r="H3826" t="s">
        <v>238</v>
      </c>
      <c r="I3826">
        <v>0</v>
      </c>
      <c r="J3826">
        <v>0</v>
      </c>
      <c r="K3826" t="s">
        <v>242</v>
      </c>
      <c r="L3826" t="s">
        <v>2186</v>
      </c>
      <c r="M3826" t="s">
        <v>9521</v>
      </c>
      <c r="N3826" t="s">
        <v>254</v>
      </c>
      <c r="O3826" t="s">
        <v>568</v>
      </c>
    </row>
    <row r="3827" spans="1:15" x14ac:dyDescent="0.3">
      <c r="A3827" t="s">
        <v>2831</v>
      </c>
      <c r="B3827" t="s">
        <v>2831</v>
      </c>
      <c r="C3827" t="s">
        <v>10123</v>
      </c>
      <c r="D3827" s="47" t="s">
        <v>6186</v>
      </c>
      <c r="E3827" s="47">
        <v>40602.70431721065</v>
      </c>
      <c r="F3827" s="48">
        <v>12</v>
      </c>
      <c r="G3827" s="49">
        <v>113733</v>
      </c>
      <c r="H3827" t="s">
        <v>249</v>
      </c>
      <c r="I3827">
        <v>0</v>
      </c>
      <c r="J3827">
        <v>0</v>
      </c>
      <c r="K3827" t="s">
        <v>246</v>
      </c>
      <c r="L3827" t="s">
        <v>1535</v>
      </c>
      <c r="M3827" t="s">
        <v>1535</v>
      </c>
      <c r="N3827" t="s">
        <v>254</v>
      </c>
      <c r="O3827" t="s">
        <v>568</v>
      </c>
    </row>
    <row r="3828" spans="1:15" x14ac:dyDescent="0.3">
      <c r="A3828" t="s">
        <v>2831</v>
      </c>
      <c r="B3828" t="s">
        <v>2831</v>
      </c>
      <c r="C3828" t="s">
        <v>4223</v>
      </c>
      <c r="D3828" s="47" t="s">
        <v>3378</v>
      </c>
      <c r="E3828" s="47">
        <v>40568.476093136574</v>
      </c>
      <c r="F3828" s="48">
        <v>12.083333333333334</v>
      </c>
      <c r="G3828" s="49">
        <v>159115</v>
      </c>
      <c r="H3828" t="s">
        <v>238</v>
      </c>
      <c r="I3828">
        <v>0</v>
      </c>
      <c r="J3828">
        <v>0</v>
      </c>
      <c r="K3828" t="s">
        <v>246</v>
      </c>
      <c r="L3828" t="s">
        <v>2186</v>
      </c>
      <c r="M3828" t="s">
        <v>4224</v>
      </c>
      <c r="N3828" t="s">
        <v>254</v>
      </c>
      <c r="O3828" t="s">
        <v>568</v>
      </c>
    </row>
    <row r="3829" spans="1:15" x14ac:dyDescent="0.3">
      <c r="A3829" t="s">
        <v>2831</v>
      </c>
      <c r="B3829" t="s">
        <v>2831</v>
      </c>
      <c r="C3829" t="s">
        <v>4556</v>
      </c>
      <c r="D3829" s="47" t="s">
        <v>4334</v>
      </c>
      <c r="E3829" s="47">
        <v>40557.690017673609</v>
      </c>
      <c r="F3829" s="48">
        <v>12.083333333333334</v>
      </c>
      <c r="G3829" s="49">
        <v>180842</v>
      </c>
      <c r="H3829" t="s">
        <v>238</v>
      </c>
      <c r="I3829">
        <v>0</v>
      </c>
      <c r="J3829">
        <v>0</v>
      </c>
      <c r="K3829" t="s">
        <v>239</v>
      </c>
      <c r="L3829" t="s">
        <v>2160</v>
      </c>
      <c r="M3829" t="s">
        <v>4557</v>
      </c>
      <c r="N3829" t="s">
        <v>254</v>
      </c>
      <c r="O3829" t="s">
        <v>568</v>
      </c>
    </row>
    <row r="3830" spans="1:15" x14ac:dyDescent="0.3">
      <c r="A3830" t="s">
        <v>2831</v>
      </c>
      <c r="B3830" t="s">
        <v>2831</v>
      </c>
      <c r="C3830" t="s">
        <v>8610</v>
      </c>
      <c r="D3830" s="47" t="s">
        <v>6295</v>
      </c>
      <c r="E3830" s="47">
        <v>40550.341310648146</v>
      </c>
      <c r="F3830" s="48">
        <v>12.083333333333334</v>
      </c>
      <c r="G3830" s="49">
        <v>95918</v>
      </c>
      <c r="H3830" t="s">
        <v>238</v>
      </c>
      <c r="I3830">
        <v>0</v>
      </c>
      <c r="J3830">
        <v>0</v>
      </c>
      <c r="K3830" t="s">
        <v>236</v>
      </c>
      <c r="L3830" t="s">
        <v>2186</v>
      </c>
      <c r="M3830" t="s">
        <v>8611</v>
      </c>
      <c r="N3830" t="s">
        <v>254</v>
      </c>
      <c r="O3830" t="s">
        <v>568</v>
      </c>
    </row>
    <row r="3831" spans="1:15" x14ac:dyDescent="0.3">
      <c r="A3831" t="s">
        <v>2831</v>
      </c>
      <c r="B3831" t="s">
        <v>2831</v>
      </c>
      <c r="C3831" t="s">
        <v>9478</v>
      </c>
      <c r="D3831" s="47" t="s">
        <v>5563</v>
      </c>
      <c r="E3831" s="47">
        <v>40568.647918553237</v>
      </c>
      <c r="F3831" s="48">
        <v>12.083333333333334</v>
      </c>
      <c r="G3831" s="49">
        <v>190624</v>
      </c>
      <c r="H3831" t="s">
        <v>238</v>
      </c>
      <c r="I3831">
        <v>0</v>
      </c>
      <c r="J3831">
        <v>0</v>
      </c>
      <c r="K3831" t="s">
        <v>242</v>
      </c>
      <c r="L3831" t="s">
        <v>2186</v>
      </c>
      <c r="M3831" t="s">
        <v>9479</v>
      </c>
      <c r="N3831" t="s">
        <v>254</v>
      </c>
      <c r="O3831" t="s">
        <v>568</v>
      </c>
    </row>
    <row r="3832" spans="1:15" x14ac:dyDescent="0.3">
      <c r="A3832" t="s">
        <v>2831</v>
      </c>
      <c r="B3832" t="s">
        <v>2831</v>
      </c>
      <c r="C3832" t="s">
        <v>9639</v>
      </c>
      <c r="D3832" s="47" t="s">
        <v>5455</v>
      </c>
      <c r="E3832" s="47">
        <v>40560.647934062501</v>
      </c>
      <c r="F3832" s="48">
        <v>12.083333333333334</v>
      </c>
      <c r="G3832" s="49">
        <v>315875</v>
      </c>
      <c r="H3832" t="s">
        <v>238</v>
      </c>
      <c r="I3832">
        <v>0</v>
      </c>
      <c r="J3832">
        <v>0</v>
      </c>
      <c r="K3832" t="s">
        <v>246</v>
      </c>
      <c r="L3832" t="s">
        <v>2186</v>
      </c>
      <c r="M3832" t="s">
        <v>9640</v>
      </c>
      <c r="N3832" t="s">
        <v>254</v>
      </c>
      <c r="O3832" t="s">
        <v>568</v>
      </c>
    </row>
    <row r="3833" spans="1:15" x14ac:dyDescent="0.3">
      <c r="A3833" t="s">
        <v>2831</v>
      </c>
      <c r="B3833" t="s">
        <v>2831</v>
      </c>
      <c r="C3833" t="s">
        <v>9809</v>
      </c>
      <c r="D3833" s="47" t="s">
        <v>5862</v>
      </c>
      <c r="E3833" s="47">
        <v>40555.73592619213</v>
      </c>
      <c r="F3833" s="48">
        <v>12.083333333333334</v>
      </c>
      <c r="G3833" s="49">
        <v>118423</v>
      </c>
      <c r="H3833" t="s">
        <v>249</v>
      </c>
      <c r="I3833">
        <v>0</v>
      </c>
      <c r="J3833">
        <v>0</v>
      </c>
      <c r="K3833" t="s">
        <v>236</v>
      </c>
      <c r="L3833" t="s">
        <v>2160</v>
      </c>
      <c r="M3833" t="s">
        <v>9810</v>
      </c>
      <c r="N3833" t="s">
        <v>254</v>
      </c>
      <c r="O3833" t="s">
        <v>568</v>
      </c>
    </row>
    <row r="3834" spans="1:15" x14ac:dyDescent="0.3">
      <c r="A3834" t="s">
        <v>2831</v>
      </c>
      <c r="B3834" t="s">
        <v>2831</v>
      </c>
      <c r="C3834" t="s">
        <v>10318</v>
      </c>
      <c r="D3834" s="47" t="s">
        <v>6203</v>
      </c>
      <c r="E3834" s="47">
        <v>40550.733844444447</v>
      </c>
      <c r="F3834" s="48">
        <v>12.083333333333334</v>
      </c>
      <c r="G3834" s="49">
        <v>90253</v>
      </c>
      <c r="H3834" t="s">
        <v>238</v>
      </c>
      <c r="I3834">
        <v>0</v>
      </c>
      <c r="J3834">
        <v>0</v>
      </c>
      <c r="K3834" t="s">
        <v>242</v>
      </c>
      <c r="L3834" t="s">
        <v>2186</v>
      </c>
      <c r="M3834" t="s">
        <v>10319</v>
      </c>
      <c r="N3834" t="s">
        <v>254</v>
      </c>
      <c r="O3834" t="s">
        <v>568</v>
      </c>
    </row>
    <row r="3835" spans="1:15" x14ac:dyDescent="0.3">
      <c r="A3835" t="s">
        <v>2831</v>
      </c>
      <c r="B3835" t="s">
        <v>2831</v>
      </c>
      <c r="C3835" t="s">
        <v>6712</v>
      </c>
      <c r="D3835" s="47" t="s">
        <v>5686</v>
      </c>
      <c r="E3835" s="47">
        <v>40529.715080671296</v>
      </c>
      <c r="F3835" s="48">
        <v>12.166666666666666</v>
      </c>
      <c r="G3835" s="49">
        <v>295906</v>
      </c>
      <c r="H3835" t="s">
        <v>249</v>
      </c>
      <c r="I3835">
        <v>0</v>
      </c>
      <c r="J3835">
        <v>0</v>
      </c>
      <c r="K3835" t="s">
        <v>239</v>
      </c>
      <c r="L3835" t="s">
        <v>2186</v>
      </c>
      <c r="M3835" t="s">
        <v>6713</v>
      </c>
      <c r="N3835" t="s">
        <v>254</v>
      </c>
      <c r="O3835" t="s">
        <v>568</v>
      </c>
    </row>
    <row r="3836" spans="1:15" x14ac:dyDescent="0.3">
      <c r="A3836" t="s">
        <v>2831</v>
      </c>
      <c r="B3836" t="s">
        <v>2831</v>
      </c>
      <c r="C3836" t="s">
        <v>7087</v>
      </c>
      <c r="D3836" s="47" t="s">
        <v>5867</v>
      </c>
      <c r="E3836" s="47">
        <v>40522.720981516206</v>
      </c>
      <c r="F3836" s="48">
        <v>12.166666666666666</v>
      </c>
      <c r="G3836" s="49">
        <v>188700</v>
      </c>
      <c r="H3836" t="s">
        <v>238</v>
      </c>
      <c r="I3836">
        <v>0</v>
      </c>
      <c r="J3836">
        <v>0</v>
      </c>
      <c r="K3836" t="s">
        <v>242</v>
      </c>
      <c r="L3836" t="s">
        <v>2186</v>
      </c>
      <c r="M3836" t="s">
        <v>7088</v>
      </c>
      <c r="N3836" t="s">
        <v>254</v>
      </c>
      <c r="O3836" t="s">
        <v>568</v>
      </c>
    </row>
    <row r="3837" spans="1:15" x14ac:dyDescent="0.3">
      <c r="A3837" t="s">
        <v>2831</v>
      </c>
      <c r="B3837" t="s">
        <v>2831</v>
      </c>
      <c r="C3837" t="s">
        <v>7628</v>
      </c>
      <c r="D3837" s="47" t="s">
        <v>2706</v>
      </c>
      <c r="E3837" s="47">
        <v>40521.366329050928</v>
      </c>
      <c r="F3837" s="48">
        <v>12.166666666666666</v>
      </c>
      <c r="G3837" s="49">
        <v>247653</v>
      </c>
      <c r="H3837" t="s">
        <v>249</v>
      </c>
      <c r="I3837">
        <v>0</v>
      </c>
      <c r="J3837">
        <v>0</v>
      </c>
      <c r="K3837" t="s">
        <v>242</v>
      </c>
      <c r="L3837" t="s">
        <v>2160</v>
      </c>
      <c r="M3837" t="s">
        <v>7629</v>
      </c>
      <c r="N3837" t="s">
        <v>254</v>
      </c>
      <c r="O3837" t="s">
        <v>568</v>
      </c>
    </row>
    <row r="3838" spans="1:15" x14ac:dyDescent="0.3">
      <c r="A3838" t="s">
        <v>2831</v>
      </c>
      <c r="B3838" t="s">
        <v>2831</v>
      </c>
      <c r="C3838" t="s">
        <v>8211</v>
      </c>
      <c r="D3838" s="47" t="s">
        <v>2626</v>
      </c>
      <c r="E3838" s="47">
        <v>40521.656013969907</v>
      </c>
      <c r="F3838" s="48">
        <v>12.166666666666666</v>
      </c>
      <c r="G3838" s="49">
        <v>188710</v>
      </c>
      <c r="H3838" t="s">
        <v>238</v>
      </c>
      <c r="I3838">
        <v>0</v>
      </c>
      <c r="J3838">
        <v>0</v>
      </c>
      <c r="K3838" t="s">
        <v>246</v>
      </c>
      <c r="L3838" t="s">
        <v>2160</v>
      </c>
      <c r="M3838" t="s">
        <v>8212</v>
      </c>
      <c r="N3838" t="s">
        <v>254</v>
      </c>
      <c r="O3838" t="s">
        <v>568</v>
      </c>
    </row>
    <row r="3839" spans="1:15" x14ac:dyDescent="0.3">
      <c r="A3839" t="s">
        <v>2831</v>
      </c>
      <c r="B3839" t="s">
        <v>2831</v>
      </c>
      <c r="C3839" t="s">
        <v>3123</v>
      </c>
      <c r="D3839" s="47" t="s">
        <v>2933</v>
      </c>
      <c r="E3839" s="47">
        <v>40525.406191354166</v>
      </c>
      <c r="F3839" s="48">
        <v>12.166666666666666</v>
      </c>
      <c r="G3839" s="49">
        <v>245645</v>
      </c>
      <c r="H3839" t="s">
        <v>249</v>
      </c>
      <c r="I3839">
        <v>0</v>
      </c>
      <c r="J3839">
        <v>0</v>
      </c>
      <c r="K3839" t="s">
        <v>236</v>
      </c>
      <c r="L3839" t="s">
        <v>2160</v>
      </c>
      <c r="M3839" t="s">
        <v>2936</v>
      </c>
      <c r="N3839" t="s">
        <v>254</v>
      </c>
      <c r="O3839" t="s">
        <v>568</v>
      </c>
    </row>
    <row r="3840" spans="1:15" x14ac:dyDescent="0.3">
      <c r="A3840" t="s">
        <v>2831</v>
      </c>
      <c r="B3840" t="s">
        <v>2831</v>
      </c>
      <c r="C3840" t="s">
        <v>8685</v>
      </c>
      <c r="D3840" s="47" t="s">
        <v>7001</v>
      </c>
      <c r="E3840" s="47">
        <v>40530.499929016201</v>
      </c>
      <c r="F3840" s="48">
        <v>12.166666666666666</v>
      </c>
      <c r="G3840" s="49">
        <v>88724</v>
      </c>
      <c r="H3840" t="s">
        <v>249</v>
      </c>
      <c r="I3840">
        <v>0</v>
      </c>
      <c r="J3840">
        <v>0</v>
      </c>
      <c r="K3840" t="s">
        <v>241</v>
      </c>
      <c r="L3840" t="s">
        <v>2186</v>
      </c>
      <c r="M3840" t="s">
        <v>8686</v>
      </c>
      <c r="N3840" t="s">
        <v>254</v>
      </c>
      <c r="O3840" t="s">
        <v>568</v>
      </c>
    </row>
    <row r="3841" spans="1:15" x14ac:dyDescent="0.3">
      <c r="A3841" t="s">
        <v>2831</v>
      </c>
      <c r="B3841" t="s">
        <v>2831</v>
      </c>
      <c r="C3841" t="s">
        <v>3067</v>
      </c>
      <c r="D3841" s="47" t="s">
        <v>2927</v>
      </c>
      <c r="E3841" s="47">
        <v>40521.344910219908</v>
      </c>
      <c r="F3841" s="48">
        <v>12.166666666666666</v>
      </c>
      <c r="G3841" s="49">
        <v>288910</v>
      </c>
      <c r="H3841" t="s">
        <v>249</v>
      </c>
      <c r="I3841">
        <v>0</v>
      </c>
      <c r="J3841">
        <v>0</v>
      </c>
      <c r="K3841" t="s">
        <v>242</v>
      </c>
      <c r="L3841" t="s">
        <v>2160</v>
      </c>
      <c r="M3841" t="s">
        <v>2925</v>
      </c>
      <c r="N3841" t="s">
        <v>254</v>
      </c>
      <c r="O3841" t="s">
        <v>568</v>
      </c>
    </row>
    <row r="3842" spans="1:15" x14ac:dyDescent="0.3">
      <c r="A3842" t="s">
        <v>2831</v>
      </c>
      <c r="B3842" t="s">
        <v>2831</v>
      </c>
      <c r="C3842" t="s">
        <v>9207</v>
      </c>
      <c r="D3842" s="47" t="s">
        <v>5527</v>
      </c>
      <c r="E3842" s="47">
        <v>40521.797707951388</v>
      </c>
      <c r="F3842" s="48">
        <v>12.166666666666666</v>
      </c>
      <c r="G3842" s="49">
        <v>125200</v>
      </c>
      <c r="H3842" t="s">
        <v>249</v>
      </c>
      <c r="I3842">
        <v>0</v>
      </c>
      <c r="J3842">
        <v>0</v>
      </c>
      <c r="K3842" t="s">
        <v>246</v>
      </c>
      <c r="L3842" t="s">
        <v>2186</v>
      </c>
      <c r="M3842" t="s">
        <v>9208</v>
      </c>
      <c r="N3842" t="s">
        <v>254</v>
      </c>
      <c r="O3842" t="s">
        <v>568</v>
      </c>
    </row>
    <row r="3843" spans="1:15" x14ac:dyDescent="0.3">
      <c r="A3843" t="s">
        <v>2831</v>
      </c>
      <c r="B3843" t="s">
        <v>2831</v>
      </c>
      <c r="C3843" t="s">
        <v>9351</v>
      </c>
      <c r="D3843" s="47" t="s">
        <v>6394</v>
      </c>
      <c r="E3843" s="47">
        <v>40529.584417708335</v>
      </c>
      <c r="F3843" s="48">
        <v>12.166666666666666</v>
      </c>
      <c r="G3843" s="49">
        <v>97712</v>
      </c>
      <c r="H3843" t="s">
        <v>249</v>
      </c>
      <c r="I3843">
        <v>0</v>
      </c>
      <c r="J3843">
        <v>0</v>
      </c>
      <c r="K3843" t="s">
        <v>236</v>
      </c>
      <c r="L3843" t="s">
        <v>2186</v>
      </c>
      <c r="M3843" t="s">
        <v>9352</v>
      </c>
      <c r="N3843" t="s">
        <v>254</v>
      </c>
      <c r="O3843" t="s">
        <v>568</v>
      </c>
    </row>
    <row r="3844" spans="1:15" x14ac:dyDescent="0.3">
      <c r="A3844" t="s">
        <v>2831</v>
      </c>
      <c r="B3844" t="s">
        <v>2831</v>
      </c>
      <c r="C3844" t="s">
        <v>10416</v>
      </c>
      <c r="D3844" s="47" t="s">
        <v>2674</v>
      </c>
      <c r="E3844" s="47">
        <v>40540.731274456019</v>
      </c>
      <c r="F3844" s="48">
        <v>12.166666666666666</v>
      </c>
      <c r="G3844" s="49">
        <v>155779</v>
      </c>
      <c r="H3844" t="s">
        <v>249</v>
      </c>
      <c r="I3844">
        <v>0</v>
      </c>
      <c r="J3844">
        <v>0</v>
      </c>
      <c r="K3844" t="s">
        <v>242</v>
      </c>
      <c r="L3844" t="s">
        <v>2160</v>
      </c>
      <c r="M3844" t="s">
        <v>10417</v>
      </c>
      <c r="N3844" t="s">
        <v>254</v>
      </c>
      <c r="O3844" t="s">
        <v>568</v>
      </c>
    </row>
    <row r="3845" spans="1:15" x14ac:dyDescent="0.3">
      <c r="A3845" t="s">
        <v>2831</v>
      </c>
      <c r="B3845" t="s">
        <v>2831</v>
      </c>
      <c r="C3845" t="s">
        <v>5666</v>
      </c>
      <c r="D3845" s="47" t="s">
        <v>5667</v>
      </c>
      <c r="E3845" s="47">
        <v>40499.676035266202</v>
      </c>
      <c r="F3845" s="48">
        <v>12.25</v>
      </c>
      <c r="G3845" s="49">
        <v>281636</v>
      </c>
      <c r="H3845" t="s">
        <v>238</v>
      </c>
      <c r="I3845">
        <v>0</v>
      </c>
      <c r="J3845">
        <v>0</v>
      </c>
      <c r="K3845" t="s">
        <v>242</v>
      </c>
      <c r="L3845" t="s">
        <v>2186</v>
      </c>
      <c r="M3845" t="s">
        <v>5668</v>
      </c>
      <c r="N3845" t="s">
        <v>254</v>
      </c>
      <c r="O3845" t="s">
        <v>568</v>
      </c>
    </row>
    <row r="3846" spans="1:15" x14ac:dyDescent="0.3">
      <c r="A3846" t="s">
        <v>2831</v>
      </c>
      <c r="B3846" t="s">
        <v>2831</v>
      </c>
      <c r="C3846" t="s">
        <v>6215</v>
      </c>
      <c r="D3846" s="47" t="s">
        <v>5556</v>
      </c>
      <c r="E3846" s="47">
        <v>40512.537084918979</v>
      </c>
      <c r="F3846" s="48">
        <v>12.25</v>
      </c>
      <c r="G3846" s="49">
        <v>218955</v>
      </c>
      <c r="H3846" t="s">
        <v>249</v>
      </c>
      <c r="I3846">
        <v>0</v>
      </c>
      <c r="J3846">
        <v>0</v>
      </c>
      <c r="K3846" t="s">
        <v>236</v>
      </c>
      <c r="L3846" t="s">
        <v>2186</v>
      </c>
      <c r="M3846" t="s">
        <v>6216</v>
      </c>
      <c r="N3846" t="s">
        <v>254</v>
      </c>
      <c r="O3846" t="s">
        <v>568</v>
      </c>
    </row>
    <row r="3847" spans="1:15" x14ac:dyDescent="0.3">
      <c r="A3847" t="s">
        <v>2831</v>
      </c>
      <c r="B3847" t="s">
        <v>2831</v>
      </c>
      <c r="C3847" t="s">
        <v>8975</v>
      </c>
      <c r="D3847" s="47" t="s">
        <v>5862</v>
      </c>
      <c r="E3847" s="47">
        <v>40501.756328391202</v>
      </c>
      <c r="F3847" s="48">
        <v>12.25</v>
      </c>
      <c r="G3847" s="49">
        <v>136052</v>
      </c>
      <c r="H3847" t="s">
        <v>249</v>
      </c>
      <c r="I3847">
        <v>0</v>
      </c>
      <c r="J3847">
        <v>0</v>
      </c>
      <c r="K3847" t="s">
        <v>241</v>
      </c>
      <c r="L3847" t="s">
        <v>2186</v>
      </c>
      <c r="M3847" t="s">
        <v>8976</v>
      </c>
      <c r="N3847" t="s">
        <v>254</v>
      </c>
      <c r="O3847" t="s">
        <v>568</v>
      </c>
    </row>
    <row r="3848" spans="1:15" x14ac:dyDescent="0.3">
      <c r="A3848" t="s">
        <v>2831</v>
      </c>
      <c r="B3848" t="s">
        <v>2831</v>
      </c>
      <c r="C3848" t="s">
        <v>7121</v>
      </c>
      <c r="D3848" s="47" t="s">
        <v>5642</v>
      </c>
      <c r="E3848" s="47">
        <v>40464.665470717591</v>
      </c>
      <c r="F3848" s="48">
        <v>12.333333333333334</v>
      </c>
      <c r="G3848" s="49">
        <v>164292</v>
      </c>
      <c r="H3848" t="s">
        <v>249</v>
      </c>
      <c r="I3848">
        <v>0</v>
      </c>
      <c r="J3848">
        <v>0</v>
      </c>
      <c r="K3848" t="s">
        <v>241</v>
      </c>
      <c r="L3848" t="s">
        <v>2186</v>
      </c>
      <c r="M3848" t="s">
        <v>7122</v>
      </c>
      <c r="N3848" t="s">
        <v>254</v>
      </c>
      <c r="O3848" t="s">
        <v>568</v>
      </c>
    </row>
    <row r="3849" spans="1:15" x14ac:dyDescent="0.3">
      <c r="A3849" t="s">
        <v>2831</v>
      </c>
      <c r="B3849" t="s">
        <v>2831</v>
      </c>
      <c r="C3849" t="s">
        <v>4596</v>
      </c>
      <c r="D3849" s="47" t="s">
        <v>4423</v>
      </c>
      <c r="E3849" s="47">
        <v>40478.575189386574</v>
      </c>
      <c r="F3849" s="48">
        <v>12.333333333333334</v>
      </c>
      <c r="G3849" s="49">
        <v>147964</v>
      </c>
      <c r="H3849" t="s">
        <v>249</v>
      </c>
      <c r="I3849">
        <v>0</v>
      </c>
      <c r="J3849">
        <v>0</v>
      </c>
      <c r="K3849" t="s">
        <v>236</v>
      </c>
      <c r="L3849" t="s">
        <v>2173</v>
      </c>
      <c r="M3849" t="s">
        <v>4597</v>
      </c>
      <c r="N3849" t="s">
        <v>254</v>
      </c>
      <c r="O3849" t="s">
        <v>568</v>
      </c>
    </row>
    <row r="3850" spans="1:15" x14ac:dyDescent="0.3">
      <c r="A3850" t="s">
        <v>2831</v>
      </c>
      <c r="B3850" t="s">
        <v>2831</v>
      </c>
      <c r="C3850" t="s">
        <v>4872</v>
      </c>
      <c r="D3850" s="47" t="s">
        <v>2708</v>
      </c>
      <c r="E3850" s="47">
        <v>40473.378274571762</v>
      </c>
      <c r="F3850" s="48">
        <v>12.333333333333334</v>
      </c>
      <c r="G3850" s="49">
        <v>180983</v>
      </c>
      <c r="H3850" t="s">
        <v>238</v>
      </c>
      <c r="I3850">
        <v>0</v>
      </c>
      <c r="J3850">
        <v>0</v>
      </c>
      <c r="K3850" t="s">
        <v>242</v>
      </c>
      <c r="L3850" t="s">
        <v>2160</v>
      </c>
      <c r="M3850" t="s">
        <v>4873</v>
      </c>
      <c r="N3850" t="s">
        <v>254</v>
      </c>
      <c r="O3850" t="s">
        <v>568</v>
      </c>
    </row>
    <row r="3851" spans="1:15" x14ac:dyDescent="0.3">
      <c r="A3851" t="s">
        <v>2831</v>
      </c>
      <c r="B3851" t="s">
        <v>2831</v>
      </c>
      <c r="C3851" t="s">
        <v>4514</v>
      </c>
      <c r="D3851" s="47" t="s">
        <v>4449</v>
      </c>
      <c r="E3851" s="47">
        <v>40481.528628668981</v>
      </c>
      <c r="F3851" s="48">
        <v>12.333333333333334</v>
      </c>
      <c r="G3851" s="49">
        <v>139272</v>
      </c>
      <c r="H3851" t="s">
        <v>249</v>
      </c>
      <c r="I3851">
        <v>0</v>
      </c>
      <c r="J3851">
        <v>0</v>
      </c>
      <c r="K3851" t="s">
        <v>236</v>
      </c>
      <c r="L3851" t="s">
        <v>2173</v>
      </c>
      <c r="M3851" t="s">
        <v>4515</v>
      </c>
      <c r="N3851" t="s">
        <v>254</v>
      </c>
      <c r="O3851" t="s">
        <v>568</v>
      </c>
    </row>
    <row r="3852" spans="1:15" x14ac:dyDescent="0.3">
      <c r="A3852" t="s">
        <v>2831</v>
      </c>
      <c r="B3852" t="s">
        <v>2831</v>
      </c>
      <c r="C3852" t="s">
        <v>4072</v>
      </c>
      <c r="D3852" s="47" t="s">
        <v>3375</v>
      </c>
      <c r="E3852" s="47">
        <v>40451.758826354169</v>
      </c>
      <c r="F3852" s="48">
        <v>12.416666666666666</v>
      </c>
      <c r="G3852" s="49">
        <v>383980</v>
      </c>
      <c r="H3852" t="s">
        <v>249</v>
      </c>
      <c r="I3852">
        <v>0</v>
      </c>
      <c r="J3852">
        <v>0</v>
      </c>
      <c r="K3852" t="s">
        <v>242</v>
      </c>
      <c r="L3852" t="s">
        <v>2186</v>
      </c>
      <c r="M3852" t="s">
        <v>4073</v>
      </c>
      <c r="N3852" t="s">
        <v>254</v>
      </c>
      <c r="O3852" t="s">
        <v>568</v>
      </c>
    </row>
    <row r="3853" spans="1:15" x14ac:dyDescent="0.3">
      <c r="A3853" t="s">
        <v>2831</v>
      </c>
      <c r="B3853" t="s">
        <v>2831</v>
      </c>
      <c r="C3853" t="s">
        <v>6976</v>
      </c>
      <c r="D3853" s="47" t="s">
        <v>5855</v>
      </c>
      <c r="E3853" s="47">
        <v>40451.496886261571</v>
      </c>
      <c r="F3853" s="48">
        <v>12.416666666666666</v>
      </c>
      <c r="G3853" s="49">
        <v>298736</v>
      </c>
      <c r="H3853" t="s">
        <v>238</v>
      </c>
      <c r="I3853">
        <v>0</v>
      </c>
      <c r="J3853">
        <v>0</v>
      </c>
      <c r="K3853" t="s">
        <v>236</v>
      </c>
      <c r="L3853" t="s">
        <v>2186</v>
      </c>
      <c r="M3853" t="s">
        <v>6977</v>
      </c>
      <c r="N3853" t="s">
        <v>254</v>
      </c>
      <c r="O3853" t="s">
        <v>568</v>
      </c>
    </row>
    <row r="3854" spans="1:15" x14ac:dyDescent="0.3">
      <c r="A3854" t="s">
        <v>2831</v>
      </c>
      <c r="B3854" t="s">
        <v>2831</v>
      </c>
      <c r="C3854" t="s">
        <v>7207</v>
      </c>
      <c r="D3854" s="47" t="s">
        <v>6370</v>
      </c>
      <c r="E3854" s="47">
        <v>40432.576736921299</v>
      </c>
      <c r="F3854" s="48">
        <v>12.416666666666666</v>
      </c>
      <c r="G3854" s="49">
        <v>160659</v>
      </c>
      <c r="H3854" t="s">
        <v>249</v>
      </c>
      <c r="I3854">
        <v>0</v>
      </c>
      <c r="J3854">
        <v>0</v>
      </c>
      <c r="K3854" t="s">
        <v>239</v>
      </c>
      <c r="L3854" t="s">
        <v>2173</v>
      </c>
      <c r="M3854" t="s">
        <v>7208</v>
      </c>
      <c r="N3854" t="s">
        <v>254</v>
      </c>
      <c r="O3854" t="s">
        <v>568</v>
      </c>
    </row>
    <row r="3855" spans="1:15" x14ac:dyDescent="0.3">
      <c r="A3855" t="s">
        <v>2831</v>
      </c>
      <c r="B3855" t="s">
        <v>2831</v>
      </c>
      <c r="C3855" t="s">
        <v>8995</v>
      </c>
      <c r="D3855" s="47" t="s">
        <v>5896</v>
      </c>
      <c r="E3855" s="47">
        <v>40416.671499386575</v>
      </c>
      <c r="F3855" s="48">
        <v>12.5</v>
      </c>
      <c r="G3855" s="49">
        <v>210107</v>
      </c>
      <c r="H3855" t="s">
        <v>238</v>
      </c>
      <c r="I3855">
        <v>0</v>
      </c>
      <c r="J3855">
        <v>0</v>
      </c>
      <c r="K3855" t="s">
        <v>246</v>
      </c>
      <c r="L3855" t="s">
        <v>2186</v>
      </c>
      <c r="M3855" t="s">
        <v>8996</v>
      </c>
      <c r="N3855" t="s">
        <v>254</v>
      </c>
      <c r="O3855" t="s">
        <v>568</v>
      </c>
    </row>
    <row r="3856" spans="1:15" x14ac:dyDescent="0.3">
      <c r="A3856" t="s">
        <v>2831</v>
      </c>
      <c r="B3856" t="s">
        <v>2831</v>
      </c>
      <c r="C3856" t="s">
        <v>10026</v>
      </c>
      <c r="D3856" s="47" t="s">
        <v>5524</v>
      </c>
      <c r="E3856" s="47">
        <v>40395.643788275462</v>
      </c>
      <c r="F3856" s="48">
        <v>12.5</v>
      </c>
      <c r="G3856" s="49">
        <v>121240</v>
      </c>
      <c r="H3856" t="s">
        <v>249</v>
      </c>
      <c r="I3856">
        <v>3</v>
      </c>
      <c r="J3856">
        <v>5725.12</v>
      </c>
      <c r="K3856" t="s">
        <v>241</v>
      </c>
      <c r="L3856" t="s">
        <v>1535</v>
      </c>
      <c r="M3856" t="s">
        <v>1535</v>
      </c>
      <c r="N3856" t="s">
        <v>254</v>
      </c>
      <c r="O3856" t="s">
        <v>568</v>
      </c>
    </row>
    <row r="3857" spans="1:15" x14ac:dyDescent="0.3">
      <c r="A3857" t="s">
        <v>2831</v>
      </c>
      <c r="B3857" t="s">
        <v>2831</v>
      </c>
      <c r="C3857" t="s">
        <v>5804</v>
      </c>
      <c r="D3857" s="47" t="s">
        <v>5577</v>
      </c>
      <c r="E3857" s="47">
        <v>40380.735909062503</v>
      </c>
      <c r="F3857" s="48">
        <v>12.583333333333334</v>
      </c>
      <c r="G3857" s="49">
        <v>192948</v>
      </c>
      <c r="H3857" t="s">
        <v>249</v>
      </c>
      <c r="I3857">
        <v>1</v>
      </c>
      <c r="J3857">
        <v>6367.51</v>
      </c>
      <c r="K3857" t="s">
        <v>246</v>
      </c>
      <c r="L3857" t="s">
        <v>2160</v>
      </c>
      <c r="M3857" t="s">
        <v>5805</v>
      </c>
      <c r="N3857" t="s">
        <v>254</v>
      </c>
      <c r="O3857" t="s">
        <v>568</v>
      </c>
    </row>
    <row r="3858" spans="1:15" x14ac:dyDescent="0.3">
      <c r="A3858" t="s">
        <v>2831</v>
      </c>
      <c r="B3858" t="s">
        <v>2831</v>
      </c>
      <c r="C3858" t="s">
        <v>4113</v>
      </c>
      <c r="D3858" s="47" t="s">
        <v>3416</v>
      </c>
      <c r="E3858" s="47">
        <v>40373.663685497682</v>
      </c>
      <c r="F3858" s="48">
        <v>12.583333333333334</v>
      </c>
      <c r="G3858" s="49">
        <v>175720</v>
      </c>
      <c r="H3858" t="s">
        <v>249</v>
      </c>
      <c r="I3858">
        <v>0</v>
      </c>
      <c r="J3858">
        <v>0</v>
      </c>
      <c r="K3858" t="s">
        <v>242</v>
      </c>
      <c r="L3858" t="s">
        <v>2186</v>
      </c>
      <c r="M3858" t="s">
        <v>4114</v>
      </c>
      <c r="N3858" t="s">
        <v>254</v>
      </c>
      <c r="O3858" t="s">
        <v>568</v>
      </c>
    </row>
    <row r="3859" spans="1:15" x14ac:dyDescent="0.3">
      <c r="A3859" t="s">
        <v>2831</v>
      </c>
      <c r="B3859" t="s">
        <v>2831</v>
      </c>
      <c r="C3859" t="s">
        <v>7604</v>
      </c>
      <c r="D3859" s="47" t="s">
        <v>6025</v>
      </c>
      <c r="E3859" s="47">
        <v>40388.728476655095</v>
      </c>
      <c r="F3859" s="48">
        <v>12.583333333333334</v>
      </c>
      <c r="G3859" s="49">
        <v>235747</v>
      </c>
      <c r="H3859" t="s">
        <v>238</v>
      </c>
      <c r="I3859">
        <v>0</v>
      </c>
      <c r="J3859">
        <v>0</v>
      </c>
      <c r="K3859" t="s">
        <v>242</v>
      </c>
      <c r="L3859" t="s">
        <v>2186</v>
      </c>
      <c r="M3859" t="s">
        <v>7605</v>
      </c>
      <c r="N3859" t="s">
        <v>254</v>
      </c>
      <c r="O3859" t="s">
        <v>568</v>
      </c>
    </row>
    <row r="3860" spans="1:15" x14ac:dyDescent="0.3">
      <c r="A3860" t="s">
        <v>2831</v>
      </c>
      <c r="B3860" t="s">
        <v>2831</v>
      </c>
      <c r="C3860" t="s">
        <v>3341</v>
      </c>
      <c r="D3860" s="47" t="s">
        <v>2927</v>
      </c>
      <c r="E3860" s="47">
        <v>40346.696230787034</v>
      </c>
      <c r="F3860" s="48">
        <v>12.666666666666666</v>
      </c>
      <c r="G3860" s="49">
        <v>105595</v>
      </c>
      <c r="H3860" t="s">
        <v>249</v>
      </c>
      <c r="I3860">
        <v>0</v>
      </c>
      <c r="J3860">
        <v>0</v>
      </c>
      <c r="K3860" t="s">
        <v>236</v>
      </c>
      <c r="L3860" t="s">
        <v>2160</v>
      </c>
      <c r="M3860" t="s">
        <v>2999</v>
      </c>
      <c r="N3860" t="s">
        <v>254</v>
      </c>
      <c r="O3860" t="s">
        <v>568</v>
      </c>
    </row>
    <row r="3861" spans="1:15" x14ac:dyDescent="0.3">
      <c r="A3861" t="s">
        <v>2831</v>
      </c>
      <c r="B3861" t="s">
        <v>2831</v>
      </c>
      <c r="C3861" t="s">
        <v>6738</v>
      </c>
      <c r="D3861" s="47" t="s">
        <v>5797</v>
      </c>
      <c r="E3861" s="47">
        <v>40320.528763159724</v>
      </c>
      <c r="F3861" s="48">
        <v>12.75</v>
      </c>
      <c r="G3861" s="49">
        <v>54427</v>
      </c>
      <c r="H3861" t="s">
        <v>249</v>
      </c>
      <c r="I3861">
        <v>1</v>
      </c>
      <c r="J3861">
        <v>2752.72</v>
      </c>
      <c r="K3861" t="s">
        <v>236</v>
      </c>
      <c r="L3861" t="s">
        <v>2186</v>
      </c>
      <c r="M3861" t="s">
        <v>6739</v>
      </c>
      <c r="N3861" t="s">
        <v>254</v>
      </c>
      <c r="O3861" t="s">
        <v>568</v>
      </c>
    </row>
    <row r="3862" spans="1:15" x14ac:dyDescent="0.3">
      <c r="A3862" t="s">
        <v>2831</v>
      </c>
      <c r="B3862" t="s">
        <v>2831</v>
      </c>
      <c r="C3862" t="s">
        <v>7188</v>
      </c>
      <c r="D3862" s="47" t="s">
        <v>5533</v>
      </c>
      <c r="E3862" s="47">
        <v>40329.8042096875</v>
      </c>
      <c r="F3862" s="48">
        <v>12.75</v>
      </c>
      <c r="G3862" s="49">
        <v>208589</v>
      </c>
      <c r="H3862" t="s">
        <v>238</v>
      </c>
      <c r="I3862">
        <v>0</v>
      </c>
      <c r="J3862">
        <v>0</v>
      </c>
      <c r="K3862" t="s">
        <v>236</v>
      </c>
      <c r="L3862" t="s">
        <v>2186</v>
      </c>
      <c r="M3862" t="s">
        <v>7189</v>
      </c>
      <c r="N3862" t="s">
        <v>254</v>
      </c>
      <c r="O3862" t="s">
        <v>568</v>
      </c>
    </row>
    <row r="3863" spans="1:15" x14ac:dyDescent="0.3">
      <c r="A3863" t="s">
        <v>2831</v>
      </c>
      <c r="B3863" t="s">
        <v>2831</v>
      </c>
      <c r="C3863" t="s">
        <v>7440</v>
      </c>
      <c r="D3863" s="47" t="s">
        <v>6479</v>
      </c>
      <c r="E3863" s="47">
        <v>40310.683318136573</v>
      </c>
      <c r="F3863" s="48">
        <v>12.75</v>
      </c>
      <c r="G3863" s="49">
        <v>174667</v>
      </c>
      <c r="H3863" t="s">
        <v>238</v>
      </c>
      <c r="I3863">
        <v>0</v>
      </c>
      <c r="J3863">
        <v>0</v>
      </c>
      <c r="K3863" t="s">
        <v>246</v>
      </c>
      <c r="L3863" t="s">
        <v>2186</v>
      </c>
      <c r="M3863" t="s">
        <v>7441</v>
      </c>
      <c r="N3863" t="s">
        <v>254</v>
      </c>
      <c r="O3863" t="s">
        <v>568</v>
      </c>
    </row>
    <row r="3864" spans="1:15" x14ac:dyDescent="0.3">
      <c r="A3864" t="s">
        <v>2831</v>
      </c>
      <c r="B3864" t="s">
        <v>2831</v>
      </c>
      <c r="C3864" t="s">
        <v>5340</v>
      </c>
      <c r="D3864" s="47" t="s">
        <v>2645</v>
      </c>
      <c r="E3864" s="47">
        <v>40312.599178159726</v>
      </c>
      <c r="F3864" s="48">
        <v>12.75</v>
      </c>
      <c r="G3864" s="49">
        <v>155144</v>
      </c>
      <c r="H3864" t="s">
        <v>249</v>
      </c>
      <c r="I3864">
        <v>0</v>
      </c>
      <c r="J3864">
        <v>0</v>
      </c>
      <c r="K3864" t="s">
        <v>236</v>
      </c>
      <c r="L3864" t="s">
        <v>2160</v>
      </c>
      <c r="M3864" t="s">
        <v>5341</v>
      </c>
      <c r="N3864" t="s">
        <v>254</v>
      </c>
      <c r="O3864" t="s">
        <v>568</v>
      </c>
    </row>
    <row r="3865" spans="1:15" x14ac:dyDescent="0.3">
      <c r="A3865" t="s">
        <v>2831</v>
      </c>
      <c r="B3865" t="s">
        <v>2831</v>
      </c>
      <c r="C3865" t="s">
        <v>9107</v>
      </c>
      <c r="D3865" s="47" t="s">
        <v>2612</v>
      </c>
      <c r="E3865" s="47">
        <v>40315.774446331015</v>
      </c>
      <c r="F3865" s="48">
        <v>12.75</v>
      </c>
      <c r="G3865" s="49">
        <v>137850</v>
      </c>
      <c r="H3865" t="s">
        <v>238</v>
      </c>
      <c r="I3865">
        <v>0</v>
      </c>
      <c r="J3865">
        <v>0</v>
      </c>
      <c r="K3865" t="s">
        <v>246</v>
      </c>
      <c r="L3865" t="s">
        <v>2160</v>
      </c>
      <c r="M3865" t="s">
        <v>9108</v>
      </c>
      <c r="N3865" t="s">
        <v>254</v>
      </c>
      <c r="O3865" t="s">
        <v>568</v>
      </c>
    </row>
    <row r="3866" spans="1:15" x14ac:dyDescent="0.3">
      <c r="A3866" t="s">
        <v>2831</v>
      </c>
      <c r="B3866" t="s">
        <v>2831</v>
      </c>
      <c r="C3866" t="s">
        <v>3092</v>
      </c>
      <c r="D3866" s="47" t="s">
        <v>2947</v>
      </c>
      <c r="E3866" s="47">
        <v>40317.731928321758</v>
      </c>
      <c r="F3866" s="48">
        <v>12.75</v>
      </c>
      <c r="G3866" s="49">
        <v>218508</v>
      </c>
      <c r="H3866" t="s">
        <v>249</v>
      </c>
      <c r="I3866">
        <v>0</v>
      </c>
      <c r="J3866">
        <v>0</v>
      </c>
      <c r="K3866" t="s">
        <v>246</v>
      </c>
      <c r="L3866" t="s">
        <v>2160</v>
      </c>
      <c r="M3866" t="s">
        <v>3093</v>
      </c>
      <c r="N3866" t="s">
        <v>254</v>
      </c>
      <c r="O3866" t="s">
        <v>568</v>
      </c>
    </row>
    <row r="3867" spans="1:15" x14ac:dyDescent="0.3">
      <c r="A3867" t="s">
        <v>2831</v>
      </c>
      <c r="B3867" t="s">
        <v>2831</v>
      </c>
      <c r="C3867" t="s">
        <v>10678</v>
      </c>
      <c r="D3867" s="47" t="s">
        <v>5582</v>
      </c>
      <c r="E3867" s="47">
        <v>40329.728729363429</v>
      </c>
      <c r="F3867" s="48">
        <v>12.75</v>
      </c>
      <c r="G3867" s="49">
        <v>202740</v>
      </c>
      <c r="H3867" t="s">
        <v>238</v>
      </c>
      <c r="I3867">
        <v>0</v>
      </c>
      <c r="J3867">
        <v>0</v>
      </c>
      <c r="K3867" t="s">
        <v>246</v>
      </c>
      <c r="L3867" t="s">
        <v>2186</v>
      </c>
      <c r="M3867" t="s">
        <v>10679</v>
      </c>
      <c r="N3867" t="s">
        <v>254</v>
      </c>
      <c r="O3867" t="s">
        <v>568</v>
      </c>
    </row>
    <row r="3868" spans="1:15" x14ac:dyDescent="0.3">
      <c r="A3868" t="s">
        <v>2831</v>
      </c>
      <c r="B3868" t="s">
        <v>2831</v>
      </c>
      <c r="C3868" t="s">
        <v>6550</v>
      </c>
      <c r="D3868" s="47" t="s">
        <v>5708</v>
      </c>
      <c r="E3868" s="47">
        <v>40297.723559108796</v>
      </c>
      <c r="F3868" s="48">
        <v>12.833333333333334</v>
      </c>
      <c r="G3868" s="49">
        <v>246501</v>
      </c>
      <c r="H3868" t="s">
        <v>238</v>
      </c>
      <c r="I3868">
        <v>0</v>
      </c>
      <c r="J3868">
        <v>0</v>
      </c>
      <c r="K3868" t="s">
        <v>242</v>
      </c>
      <c r="L3868" t="s">
        <v>2186</v>
      </c>
      <c r="M3868" t="s">
        <v>6551</v>
      </c>
      <c r="N3868" t="s">
        <v>254</v>
      </c>
      <c r="O3868" t="s">
        <v>568</v>
      </c>
    </row>
    <row r="3869" spans="1:15" x14ac:dyDescent="0.3">
      <c r="A3869" t="s">
        <v>2831</v>
      </c>
      <c r="B3869" t="s">
        <v>2831</v>
      </c>
      <c r="C3869" t="s">
        <v>8025</v>
      </c>
      <c r="D3869" s="47" t="s">
        <v>6472</v>
      </c>
      <c r="E3869" s="47">
        <v>40295.636386423612</v>
      </c>
      <c r="F3869" s="48">
        <v>12.833333333333334</v>
      </c>
      <c r="G3869" s="49">
        <v>223363</v>
      </c>
      <c r="H3869" t="s">
        <v>238</v>
      </c>
      <c r="I3869">
        <v>0</v>
      </c>
      <c r="J3869">
        <v>0</v>
      </c>
      <c r="K3869" t="s">
        <v>242</v>
      </c>
      <c r="L3869" t="s">
        <v>2186</v>
      </c>
      <c r="M3869" t="s">
        <v>8026</v>
      </c>
      <c r="N3869" t="s">
        <v>254</v>
      </c>
      <c r="O3869" t="s">
        <v>568</v>
      </c>
    </row>
    <row r="3870" spans="1:15" x14ac:dyDescent="0.3">
      <c r="A3870" t="s">
        <v>2831</v>
      </c>
      <c r="B3870" t="s">
        <v>2831</v>
      </c>
      <c r="C3870" t="s">
        <v>4729</v>
      </c>
      <c r="D3870" s="47" t="s">
        <v>4454</v>
      </c>
      <c r="E3870" s="47">
        <v>40289.727050150461</v>
      </c>
      <c r="F3870" s="48">
        <v>12.833333333333334</v>
      </c>
      <c r="G3870" s="49">
        <v>211164</v>
      </c>
      <c r="H3870" t="s">
        <v>238</v>
      </c>
      <c r="I3870">
        <v>0</v>
      </c>
      <c r="J3870">
        <v>0</v>
      </c>
      <c r="K3870" t="s">
        <v>246</v>
      </c>
      <c r="L3870" t="s">
        <v>2176</v>
      </c>
      <c r="M3870" t="s">
        <v>4730</v>
      </c>
      <c r="N3870" t="s">
        <v>254</v>
      </c>
      <c r="O3870" t="s">
        <v>568</v>
      </c>
    </row>
    <row r="3871" spans="1:15" x14ac:dyDescent="0.3">
      <c r="A3871" t="s">
        <v>2831</v>
      </c>
      <c r="B3871" t="s">
        <v>2831</v>
      </c>
      <c r="C3871" t="s">
        <v>8941</v>
      </c>
      <c r="D3871" s="47" t="s">
        <v>5731</v>
      </c>
      <c r="E3871" s="47">
        <v>40285.478310381943</v>
      </c>
      <c r="F3871" s="48">
        <v>12.833333333333334</v>
      </c>
      <c r="G3871" s="49">
        <v>133944</v>
      </c>
      <c r="H3871" t="s">
        <v>249</v>
      </c>
      <c r="I3871">
        <v>0</v>
      </c>
      <c r="J3871">
        <v>0</v>
      </c>
      <c r="K3871" t="s">
        <v>242</v>
      </c>
      <c r="L3871" t="s">
        <v>2186</v>
      </c>
      <c r="M3871" t="s">
        <v>8942</v>
      </c>
      <c r="N3871" t="s">
        <v>254</v>
      </c>
      <c r="O3871" t="s">
        <v>568</v>
      </c>
    </row>
    <row r="3872" spans="1:15" x14ac:dyDescent="0.3">
      <c r="A3872" t="s">
        <v>2831</v>
      </c>
      <c r="B3872" t="s">
        <v>2831</v>
      </c>
      <c r="C3872" t="s">
        <v>9181</v>
      </c>
      <c r="D3872" s="47" t="s">
        <v>5563</v>
      </c>
      <c r="E3872" s="47">
        <v>40283.308610879627</v>
      </c>
      <c r="F3872" s="48">
        <v>12.833333333333334</v>
      </c>
      <c r="G3872" s="49">
        <v>81351</v>
      </c>
      <c r="H3872" t="s">
        <v>249</v>
      </c>
      <c r="I3872">
        <v>0</v>
      </c>
      <c r="J3872">
        <v>0</v>
      </c>
      <c r="K3872" t="s">
        <v>242</v>
      </c>
      <c r="L3872" t="s">
        <v>2160</v>
      </c>
      <c r="M3872" t="s">
        <v>9182</v>
      </c>
      <c r="N3872" t="s">
        <v>254</v>
      </c>
      <c r="O3872" t="s">
        <v>568</v>
      </c>
    </row>
    <row r="3873" spans="1:15" x14ac:dyDescent="0.3">
      <c r="A3873" t="s">
        <v>2831</v>
      </c>
      <c r="B3873" t="s">
        <v>2831</v>
      </c>
      <c r="C3873" t="s">
        <v>9621</v>
      </c>
      <c r="D3873" s="47" t="s">
        <v>2486</v>
      </c>
      <c r="E3873" s="47">
        <v>40298.700656516201</v>
      </c>
      <c r="F3873" s="48">
        <v>12.833333333333334</v>
      </c>
      <c r="G3873" s="49">
        <v>156538</v>
      </c>
      <c r="H3873" t="s">
        <v>249</v>
      </c>
      <c r="I3873">
        <v>2</v>
      </c>
      <c r="J3873">
        <v>9197.7999999999993</v>
      </c>
      <c r="K3873" t="s">
        <v>236</v>
      </c>
      <c r="L3873" t="s">
        <v>2160</v>
      </c>
      <c r="M3873" t="s">
        <v>9622</v>
      </c>
      <c r="N3873" t="s">
        <v>254</v>
      </c>
      <c r="O3873" t="s">
        <v>568</v>
      </c>
    </row>
    <row r="3874" spans="1:15" x14ac:dyDescent="0.3">
      <c r="A3874" t="s">
        <v>2831</v>
      </c>
      <c r="B3874" t="s">
        <v>2831</v>
      </c>
      <c r="C3874" t="s">
        <v>9851</v>
      </c>
      <c r="D3874" s="47" t="s">
        <v>6394</v>
      </c>
      <c r="E3874" s="47">
        <v>40296.586374652776</v>
      </c>
      <c r="F3874" s="48">
        <v>12.833333333333334</v>
      </c>
      <c r="G3874" s="49">
        <v>132341</v>
      </c>
      <c r="H3874" t="s">
        <v>238</v>
      </c>
      <c r="I3874">
        <v>0</v>
      </c>
      <c r="J3874">
        <v>0</v>
      </c>
      <c r="K3874" t="s">
        <v>241</v>
      </c>
      <c r="L3874" t="s">
        <v>2173</v>
      </c>
      <c r="M3874" t="s">
        <v>9852</v>
      </c>
      <c r="N3874" t="s">
        <v>254</v>
      </c>
      <c r="O3874" t="s">
        <v>568</v>
      </c>
    </row>
    <row r="3875" spans="1:15" x14ac:dyDescent="0.3">
      <c r="A3875" t="s">
        <v>2831</v>
      </c>
      <c r="B3875" t="s">
        <v>2831</v>
      </c>
      <c r="C3875" t="s">
        <v>5496</v>
      </c>
      <c r="D3875" s="47" t="s">
        <v>5497</v>
      </c>
      <c r="E3875" s="47">
        <v>40268.713830011577</v>
      </c>
      <c r="F3875" s="48">
        <v>12.916666666666666</v>
      </c>
      <c r="G3875" s="49">
        <v>183066</v>
      </c>
      <c r="H3875" t="s">
        <v>238</v>
      </c>
      <c r="I3875">
        <v>0</v>
      </c>
      <c r="J3875">
        <v>0</v>
      </c>
      <c r="K3875" t="s">
        <v>242</v>
      </c>
      <c r="L3875" t="s">
        <v>2186</v>
      </c>
      <c r="M3875" t="s">
        <v>5498</v>
      </c>
      <c r="N3875" t="s">
        <v>254</v>
      </c>
      <c r="O3875" t="s">
        <v>568</v>
      </c>
    </row>
    <row r="3876" spans="1:15" x14ac:dyDescent="0.3">
      <c r="A3876" t="s">
        <v>2831</v>
      </c>
      <c r="B3876" t="s">
        <v>2831</v>
      </c>
      <c r="C3876" t="s">
        <v>5156</v>
      </c>
      <c r="D3876" s="47" t="s">
        <v>2680</v>
      </c>
      <c r="E3876" s="47">
        <v>40240.71396296296</v>
      </c>
      <c r="F3876" s="48">
        <v>12.916666666666666</v>
      </c>
      <c r="G3876" s="49">
        <v>264955</v>
      </c>
      <c r="H3876" t="s">
        <v>238</v>
      </c>
      <c r="I3876">
        <v>1</v>
      </c>
      <c r="J3876">
        <v>389.49</v>
      </c>
      <c r="K3876" t="s">
        <v>246</v>
      </c>
      <c r="L3876" t="s">
        <v>2173</v>
      </c>
      <c r="M3876" t="s">
        <v>5157</v>
      </c>
      <c r="N3876" t="s">
        <v>254</v>
      </c>
      <c r="O3876" t="s">
        <v>568</v>
      </c>
    </row>
    <row r="3877" spans="1:15" x14ac:dyDescent="0.3">
      <c r="A3877" t="s">
        <v>2831</v>
      </c>
      <c r="B3877" t="s">
        <v>2831</v>
      </c>
      <c r="C3877" t="s">
        <v>8461</v>
      </c>
      <c r="D3877" s="47" t="s">
        <v>6763</v>
      </c>
      <c r="E3877" s="47">
        <v>40268.705758645832</v>
      </c>
      <c r="F3877" s="48">
        <v>12.916666666666666</v>
      </c>
      <c r="G3877" s="49">
        <v>292429</v>
      </c>
      <c r="H3877" t="s">
        <v>249</v>
      </c>
      <c r="I3877">
        <v>0</v>
      </c>
      <c r="J3877">
        <v>0</v>
      </c>
      <c r="K3877" t="s">
        <v>236</v>
      </c>
      <c r="L3877" t="s">
        <v>2186</v>
      </c>
      <c r="M3877" t="s">
        <v>8462</v>
      </c>
      <c r="N3877" t="s">
        <v>254</v>
      </c>
      <c r="O3877" t="s">
        <v>568</v>
      </c>
    </row>
    <row r="3878" spans="1:15" x14ac:dyDescent="0.3">
      <c r="A3878" t="s">
        <v>2831</v>
      </c>
      <c r="B3878" t="s">
        <v>2831</v>
      </c>
      <c r="C3878" t="s">
        <v>7428</v>
      </c>
      <c r="D3878" s="47" t="s">
        <v>2636</v>
      </c>
      <c r="E3878" s="47">
        <v>40234.739137962963</v>
      </c>
      <c r="F3878" s="48">
        <v>13</v>
      </c>
      <c r="G3878" s="49">
        <v>133902</v>
      </c>
      <c r="H3878" t="s">
        <v>249</v>
      </c>
      <c r="I3878">
        <v>0</v>
      </c>
      <c r="J3878">
        <v>0</v>
      </c>
      <c r="K3878" t="s">
        <v>236</v>
      </c>
      <c r="L3878" t="s">
        <v>2160</v>
      </c>
      <c r="M3878" t="s">
        <v>7429</v>
      </c>
      <c r="N3878" t="s">
        <v>254</v>
      </c>
      <c r="O3878" t="s">
        <v>568</v>
      </c>
    </row>
    <row r="3879" spans="1:15" x14ac:dyDescent="0.3">
      <c r="A3879" t="s">
        <v>2831</v>
      </c>
      <c r="B3879" t="s">
        <v>2831</v>
      </c>
      <c r="C3879" t="s">
        <v>9667</v>
      </c>
      <c r="D3879" s="47" t="s">
        <v>5582</v>
      </c>
      <c r="E3879" s="47">
        <v>40218.349891284721</v>
      </c>
      <c r="F3879" s="48">
        <v>13</v>
      </c>
      <c r="G3879" s="49">
        <v>234072</v>
      </c>
      <c r="H3879" t="s">
        <v>249</v>
      </c>
      <c r="I3879">
        <v>0</v>
      </c>
      <c r="J3879">
        <v>0</v>
      </c>
      <c r="K3879" t="s">
        <v>236</v>
      </c>
      <c r="L3879" t="s">
        <v>2186</v>
      </c>
      <c r="M3879" t="s">
        <v>9668</v>
      </c>
      <c r="N3879" t="s">
        <v>254</v>
      </c>
      <c r="O3879" t="s">
        <v>568</v>
      </c>
    </row>
    <row r="3880" spans="1:15" x14ac:dyDescent="0.3">
      <c r="A3880" t="s">
        <v>2831</v>
      </c>
      <c r="B3880" t="s">
        <v>2831</v>
      </c>
      <c r="C3880" t="s">
        <v>4624</v>
      </c>
      <c r="D3880" s="47" t="s">
        <v>4343</v>
      </c>
      <c r="E3880" s="47">
        <v>40182.511618784723</v>
      </c>
      <c r="F3880" s="48">
        <v>13.083333333333334</v>
      </c>
      <c r="G3880" s="49">
        <v>87799</v>
      </c>
      <c r="H3880" t="s">
        <v>238</v>
      </c>
      <c r="I3880">
        <v>0</v>
      </c>
      <c r="J3880">
        <v>0</v>
      </c>
      <c r="K3880" t="s">
        <v>246</v>
      </c>
      <c r="L3880" t="s">
        <v>2160</v>
      </c>
      <c r="M3880" t="s">
        <v>4625</v>
      </c>
      <c r="N3880" t="s">
        <v>254</v>
      </c>
      <c r="O3880" t="s">
        <v>568</v>
      </c>
    </row>
    <row r="3881" spans="1:15" x14ac:dyDescent="0.3">
      <c r="A3881" t="s">
        <v>2831</v>
      </c>
      <c r="B3881" t="s">
        <v>2831</v>
      </c>
      <c r="C3881" t="s">
        <v>4550</v>
      </c>
      <c r="D3881" s="47" t="s">
        <v>4334</v>
      </c>
      <c r="E3881" s="47">
        <v>40182.690292210646</v>
      </c>
      <c r="F3881" s="48">
        <v>13.083333333333334</v>
      </c>
      <c r="G3881" s="49">
        <v>141725</v>
      </c>
      <c r="H3881" t="s">
        <v>238</v>
      </c>
      <c r="I3881">
        <v>0</v>
      </c>
      <c r="J3881">
        <v>0</v>
      </c>
      <c r="K3881" t="s">
        <v>242</v>
      </c>
      <c r="L3881" t="s">
        <v>2160</v>
      </c>
      <c r="M3881" t="s">
        <v>4381</v>
      </c>
      <c r="N3881" t="s">
        <v>254</v>
      </c>
      <c r="O3881" t="s">
        <v>568</v>
      </c>
    </row>
    <row r="3882" spans="1:15" x14ac:dyDescent="0.3">
      <c r="A3882" t="s">
        <v>2831</v>
      </c>
      <c r="B3882" t="s">
        <v>2831</v>
      </c>
      <c r="C3882" t="s">
        <v>5893</v>
      </c>
      <c r="D3882" s="47" t="s">
        <v>2653</v>
      </c>
      <c r="E3882" s="47">
        <v>40178.443815127313</v>
      </c>
      <c r="F3882" s="48">
        <v>13.166666666666666</v>
      </c>
      <c r="G3882" s="49">
        <v>58230</v>
      </c>
      <c r="H3882" t="s">
        <v>238</v>
      </c>
      <c r="I3882">
        <v>0</v>
      </c>
      <c r="J3882">
        <v>0</v>
      </c>
      <c r="K3882" t="s">
        <v>242</v>
      </c>
      <c r="L3882" t="s">
        <v>2160</v>
      </c>
      <c r="M3882" t="s">
        <v>5894</v>
      </c>
      <c r="N3882" t="s">
        <v>254</v>
      </c>
      <c r="O3882" t="s">
        <v>568</v>
      </c>
    </row>
    <row r="3883" spans="1:15" x14ac:dyDescent="0.3">
      <c r="A3883" t="s">
        <v>2831</v>
      </c>
      <c r="B3883" t="s">
        <v>2831</v>
      </c>
      <c r="C3883" t="s">
        <v>8287</v>
      </c>
      <c r="D3883" s="47" t="s">
        <v>2637</v>
      </c>
      <c r="E3883" s="47">
        <v>40161.724218136573</v>
      </c>
      <c r="F3883" s="48">
        <v>13.166666666666666</v>
      </c>
      <c r="G3883" s="49">
        <v>187339</v>
      </c>
      <c r="H3883" t="s">
        <v>238</v>
      </c>
      <c r="I3883">
        <v>0</v>
      </c>
      <c r="J3883">
        <v>0</v>
      </c>
      <c r="K3883" t="s">
        <v>241</v>
      </c>
      <c r="L3883" t="s">
        <v>2176</v>
      </c>
      <c r="M3883" t="s">
        <v>8288</v>
      </c>
      <c r="N3883" t="s">
        <v>254</v>
      </c>
      <c r="O3883" t="s">
        <v>568</v>
      </c>
    </row>
    <row r="3884" spans="1:15" x14ac:dyDescent="0.3">
      <c r="A3884" t="s">
        <v>2831</v>
      </c>
      <c r="B3884" t="s">
        <v>2831</v>
      </c>
      <c r="C3884" t="s">
        <v>5020</v>
      </c>
      <c r="D3884" s="47" t="s">
        <v>2632</v>
      </c>
      <c r="E3884" s="47">
        <v>40175.430432175926</v>
      </c>
      <c r="F3884" s="48">
        <v>13.166666666666666</v>
      </c>
      <c r="G3884" s="49">
        <v>266982</v>
      </c>
      <c r="H3884" t="s">
        <v>249</v>
      </c>
      <c r="I3884">
        <v>0</v>
      </c>
      <c r="J3884">
        <v>0</v>
      </c>
      <c r="K3884" t="s">
        <v>242</v>
      </c>
      <c r="L3884" t="s">
        <v>2160</v>
      </c>
      <c r="M3884" t="s">
        <v>5021</v>
      </c>
      <c r="N3884" t="s">
        <v>254</v>
      </c>
      <c r="O3884" t="s">
        <v>568</v>
      </c>
    </row>
    <row r="3885" spans="1:15" x14ac:dyDescent="0.3">
      <c r="A3885" t="s">
        <v>2831</v>
      </c>
      <c r="B3885" t="s">
        <v>2831</v>
      </c>
      <c r="C3885" t="s">
        <v>4956</v>
      </c>
      <c r="D3885" s="47" t="s">
        <v>2652</v>
      </c>
      <c r="E3885" s="47">
        <v>40147.75886130787</v>
      </c>
      <c r="F3885" s="48">
        <v>13.25</v>
      </c>
      <c r="G3885" s="49">
        <v>131784</v>
      </c>
      <c r="H3885" t="s">
        <v>238</v>
      </c>
      <c r="I3885">
        <v>0</v>
      </c>
      <c r="J3885">
        <v>0</v>
      </c>
      <c r="K3885" t="s">
        <v>236</v>
      </c>
      <c r="L3885" t="s">
        <v>2185</v>
      </c>
      <c r="M3885" t="s">
        <v>4957</v>
      </c>
      <c r="N3885" t="s">
        <v>254</v>
      </c>
      <c r="O3885" t="s">
        <v>568</v>
      </c>
    </row>
    <row r="3886" spans="1:15" x14ac:dyDescent="0.3">
      <c r="A3886" t="s">
        <v>2831</v>
      </c>
      <c r="B3886" t="s">
        <v>2831</v>
      </c>
      <c r="C3886" t="s">
        <v>10515</v>
      </c>
      <c r="D3886" s="47" t="s">
        <v>2656</v>
      </c>
      <c r="E3886" s="47">
        <v>40126.628309803244</v>
      </c>
      <c r="F3886" s="48">
        <v>13.25</v>
      </c>
      <c r="G3886" s="49">
        <v>178875</v>
      </c>
      <c r="H3886" t="s">
        <v>249</v>
      </c>
      <c r="I3886">
        <v>0</v>
      </c>
      <c r="J3886">
        <v>0</v>
      </c>
      <c r="K3886" t="s">
        <v>242</v>
      </c>
      <c r="L3886" t="s">
        <v>2160</v>
      </c>
      <c r="M3886" t="s">
        <v>10516</v>
      </c>
      <c r="N3886" t="s">
        <v>254</v>
      </c>
      <c r="O3886" t="s">
        <v>568</v>
      </c>
    </row>
    <row r="3887" spans="1:15" x14ac:dyDescent="0.3">
      <c r="A3887" t="s">
        <v>2831</v>
      </c>
      <c r="B3887" t="s">
        <v>2831</v>
      </c>
      <c r="C3887" t="s">
        <v>4707</v>
      </c>
      <c r="D3887" s="47" t="s">
        <v>4343</v>
      </c>
      <c r="E3887" s="47">
        <v>40117.503606944447</v>
      </c>
      <c r="F3887" s="48">
        <v>13.333333333333334</v>
      </c>
      <c r="G3887" s="49">
        <v>117588</v>
      </c>
      <c r="H3887" t="s">
        <v>238</v>
      </c>
      <c r="I3887">
        <v>0</v>
      </c>
      <c r="J3887">
        <v>0</v>
      </c>
      <c r="K3887" t="s">
        <v>236</v>
      </c>
      <c r="L3887" t="s">
        <v>2160</v>
      </c>
      <c r="M3887" t="s">
        <v>4708</v>
      </c>
      <c r="N3887" t="s">
        <v>254</v>
      </c>
      <c r="O3887" t="s">
        <v>568</v>
      </c>
    </row>
    <row r="3888" spans="1:15" x14ac:dyDescent="0.3">
      <c r="A3888" t="s">
        <v>2831</v>
      </c>
      <c r="B3888" t="s">
        <v>2831</v>
      </c>
      <c r="C3888" t="s">
        <v>7021</v>
      </c>
      <c r="D3888" s="47" t="s">
        <v>5475</v>
      </c>
      <c r="E3888" s="47">
        <v>40107.697548414355</v>
      </c>
      <c r="F3888" s="48">
        <v>13.333333333333334</v>
      </c>
      <c r="G3888" s="49">
        <v>135148</v>
      </c>
      <c r="H3888" t="s">
        <v>249</v>
      </c>
      <c r="I3888">
        <v>0</v>
      </c>
      <c r="J3888">
        <v>0</v>
      </c>
      <c r="K3888" t="s">
        <v>236</v>
      </c>
      <c r="L3888" t="s">
        <v>2160</v>
      </c>
      <c r="M3888" t="s">
        <v>7022</v>
      </c>
      <c r="N3888" t="s">
        <v>254</v>
      </c>
      <c r="O3888" t="s">
        <v>568</v>
      </c>
    </row>
    <row r="3889" spans="1:15" x14ac:dyDescent="0.3">
      <c r="A3889" t="s">
        <v>2831</v>
      </c>
      <c r="B3889" t="s">
        <v>2831</v>
      </c>
      <c r="C3889" t="s">
        <v>5205</v>
      </c>
      <c r="D3889" s="47" t="s">
        <v>2625</v>
      </c>
      <c r="E3889" s="47">
        <v>40099.618922766203</v>
      </c>
      <c r="F3889" s="48">
        <v>13.333333333333334</v>
      </c>
      <c r="G3889" s="49">
        <v>144087</v>
      </c>
      <c r="H3889" t="s">
        <v>238</v>
      </c>
      <c r="I3889">
        <v>0</v>
      </c>
      <c r="J3889">
        <v>0</v>
      </c>
      <c r="K3889" t="s">
        <v>246</v>
      </c>
      <c r="L3889" t="s">
        <v>2176</v>
      </c>
      <c r="M3889" t="s">
        <v>5206</v>
      </c>
      <c r="N3889" t="s">
        <v>254</v>
      </c>
      <c r="O3889" t="s">
        <v>568</v>
      </c>
    </row>
    <row r="3890" spans="1:15" x14ac:dyDescent="0.3">
      <c r="A3890" t="s">
        <v>2831</v>
      </c>
      <c r="B3890" t="s">
        <v>2831</v>
      </c>
      <c r="C3890" t="s">
        <v>9797</v>
      </c>
      <c r="D3890" s="47" t="s">
        <v>7001</v>
      </c>
      <c r="E3890" s="47">
        <v>40093.373161805554</v>
      </c>
      <c r="F3890" s="48">
        <v>13.333333333333334</v>
      </c>
      <c r="G3890" s="49">
        <v>131304</v>
      </c>
      <c r="H3890" t="s">
        <v>249</v>
      </c>
      <c r="I3890">
        <v>0</v>
      </c>
      <c r="J3890">
        <v>0</v>
      </c>
      <c r="K3890" t="s">
        <v>239</v>
      </c>
      <c r="L3890" t="s">
        <v>2186</v>
      </c>
      <c r="M3890" t="s">
        <v>9798</v>
      </c>
      <c r="N3890" t="s">
        <v>254</v>
      </c>
      <c r="O3890" t="s">
        <v>568</v>
      </c>
    </row>
    <row r="3891" spans="1:15" x14ac:dyDescent="0.3">
      <c r="A3891" t="s">
        <v>2831</v>
      </c>
      <c r="B3891" t="s">
        <v>2831</v>
      </c>
      <c r="C3891" t="s">
        <v>9944</v>
      </c>
      <c r="D3891" s="47" t="s">
        <v>5469</v>
      </c>
      <c r="E3891" s="47">
        <v>40091.702277164353</v>
      </c>
      <c r="F3891" s="48">
        <v>13.333333333333334</v>
      </c>
      <c r="G3891" s="49">
        <v>89774</v>
      </c>
      <c r="H3891" t="s">
        <v>238</v>
      </c>
      <c r="I3891">
        <v>0</v>
      </c>
      <c r="J3891">
        <v>0</v>
      </c>
      <c r="K3891" t="s">
        <v>242</v>
      </c>
      <c r="L3891" t="s">
        <v>1535</v>
      </c>
      <c r="M3891" t="s">
        <v>1535</v>
      </c>
      <c r="N3891" t="s">
        <v>254</v>
      </c>
      <c r="O3891" t="s">
        <v>568</v>
      </c>
    </row>
    <row r="3892" spans="1:15" x14ac:dyDescent="0.3">
      <c r="A3892" t="s">
        <v>2831</v>
      </c>
      <c r="B3892" t="s">
        <v>2831</v>
      </c>
      <c r="C3892" t="s">
        <v>10586</v>
      </c>
      <c r="D3892" s="47" t="s">
        <v>5524</v>
      </c>
      <c r="E3892" s="47">
        <v>40112.728066701391</v>
      </c>
      <c r="F3892" s="48">
        <v>13.333333333333334</v>
      </c>
      <c r="G3892" s="49">
        <v>232169</v>
      </c>
      <c r="H3892" t="s">
        <v>238</v>
      </c>
      <c r="I3892">
        <v>0</v>
      </c>
      <c r="J3892">
        <v>0</v>
      </c>
      <c r="K3892" t="s">
        <v>241</v>
      </c>
      <c r="L3892" t="s">
        <v>2186</v>
      </c>
      <c r="M3892" t="s">
        <v>10587</v>
      </c>
      <c r="N3892" t="s">
        <v>254</v>
      </c>
      <c r="O3892" t="s">
        <v>568</v>
      </c>
    </row>
    <row r="3893" spans="1:15" x14ac:dyDescent="0.3">
      <c r="A3893" t="s">
        <v>2831</v>
      </c>
      <c r="B3893" t="s">
        <v>2831</v>
      </c>
      <c r="C3893" t="s">
        <v>10744</v>
      </c>
      <c r="D3893" s="47" t="s">
        <v>5475</v>
      </c>
      <c r="E3893" s="47">
        <v>40063.638695138892</v>
      </c>
      <c r="F3893" s="48">
        <v>13.416666666666666</v>
      </c>
      <c r="G3893" s="49">
        <v>210121</v>
      </c>
      <c r="H3893" t="s">
        <v>238</v>
      </c>
      <c r="I3893">
        <v>0</v>
      </c>
      <c r="J3893">
        <v>0</v>
      </c>
      <c r="K3893" t="s">
        <v>246</v>
      </c>
      <c r="L3893" t="s">
        <v>2186</v>
      </c>
      <c r="M3893" t="s">
        <v>10745</v>
      </c>
      <c r="N3893" t="s">
        <v>254</v>
      </c>
      <c r="O3893" t="s">
        <v>568</v>
      </c>
    </row>
    <row r="3894" spans="1:15" x14ac:dyDescent="0.3">
      <c r="A3894" t="s">
        <v>2831</v>
      </c>
      <c r="B3894" t="s">
        <v>2831</v>
      </c>
      <c r="C3894" t="s">
        <v>5521</v>
      </c>
      <c r="D3894" s="47" t="s">
        <v>5500</v>
      </c>
      <c r="E3894" s="47">
        <v>40011.660809872687</v>
      </c>
      <c r="F3894" s="48">
        <v>13.583333333333334</v>
      </c>
      <c r="G3894" s="49">
        <v>228012</v>
      </c>
      <c r="H3894" t="s">
        <v>249</v>
      </c>
      <c r="I3894">
        <v>0</v>
      </c>
      <c r="J3894">
        <v>0</v>
      </c>
      <c r="K3894" t="s">
        <v>242</v>
      </c>
      <c r="L3894" t="s">
        <v>2186</v>
      </c>
      <c r="M3894" t="s">
        <v>5522</v>
      </c>
      <c r="N3894" t="s">
        <v>254</v>
      </c>
      <c r="O3894" t="s">
        <v>568</v>
      </c>
    </row>
    <row r="3895" spans="1:15" x14ac:dyDescent="0.3">
      <c r="A3895" t="s">
        <v>2831</v>
      </c>
      <c r="B3895" t="s">
        <v>2831</v>
      </c>
      <c r="C3895" t="s">
        <v>6937</v>
      </c>
      <c r="D3895" s="47" t="s">
        <v>6302</v>
      </c>
      <c r="E3895" s="47">
        <v>39991.551165081015</v>
      </c>
      <c r="F3895" s="48">
        <v>13.666666666666666</v>
      </c>
      <c r="G3895" s="49">
        <v>220261</v>
      </c>
      <c r="H3895" t="s">
        <v>249</v>
      </c>
      <c r="I3895">
        <v>0</v>
      </c>
      <c r="J3895">
        <v>0</v>
      </c>
      <c r="K3895" t="s">
        <v>242</v>
      </c>
      <c r="L3895" t="s">
        <v>2186</v>
      </c>
      <c r="M3895" t="s">
        <v>6938</v>
      </c>
      <c r="N3895" t="s">
        <v>254</v>
      </c>
      <c r="O3895" t="s">
        <v>568</v>
      </c>
    </row>
    <row r="3896" spans="1:15" x14ac:dyDescent="0.3">
      <c r="A3896" t="s">
        <v>2831</v>
      </c>
      <c r="B3896" t="s">
        <v>2831</v>
      </c>
      <c r="C3896" t="s">
        <v>3200</v>
      </c>
      <c r="D3896" s="47" t="s">
        <v>2954</v>
      </c>
      <c r="E3896" s="47">
        <v>39965.635339004628</v>
      </c>
      <c r="F3896" s="48">
        <v>13.666666666666666</v>
      </c>
      <c r="G3896" s="49">
        <v>66477</v>
      </c>
      <c r="H3896" t="s">
        <v>238</v>
      </c>
      <c r="I3896">
        <v>0</v>
      </c>
      <c r="J3896">
        <v>0</v>
      </c>
      <c r="K3896" t="s">
        <v>246</v>
      </c>
      <c r="L3896" t="s">
        <v>2160</v>
      </c>
      <c r="M3896" t="s">
        <v>2925</v>
      </c>
      <c r="N3896" t="s">
        <v>254</v>
      </c>
      <c r="O3896" t="s">
        <v>568</v>
      </c>
    </row>
    <row r="3897" spans="1:15" x14ac:dyDescent="0.3">
      <c r="A3897" t="s">
        <v>2831</v>
      </c>
      <c r="B3897" t="s">
        <v>2831</v>
      </c>
      <c r="C3897" t="s">
        <v>10079</v>
      </c>
      <c r="D3897" s="47" t="s">
        <v>5541</v>
      </c>
      <c r="E3897" s="47">
        <v>39981.730549502317</v>
      </c>
      <c r="F3897" s="48">
        <v>13.666666666666666</v>
      </c>
      <c r="G3897" s="49">
        <v>183467</v>
      </c>
      <c r="H3897" t="s">
        <v>249</v>
      </c>
      <c r="I3897">
        <v>0</v>
      </c>
      <c r="J3897">
        <v>0</v>
      </c>
      <c r="K3897" t="s">
        <v>236</v>
      </c>
      <c r="L3897" t="s">
        <v>1535</v>
      </c>
      <c r="M3897" t="s">
        <v>1535</v>
      </c>
      <c r="N3897" t="s">
        <v>254</v>
      </c>
      <c r="O3897" t="s">
        <v>568</v>
      </c>
    </row>
    <row r="3898" spans="1:15" x14ac:dyDescent="0.3">
      <c r="A3898" t="s">
        <v>2831</v>
      </c>
      <c r="B3898" t="s">
        <v>2831</v>
      </c>
      <c r="C3898" t="s">
        <v>10119</v>
      </c>
      <c r="D3898" s="47" t="s">
        <v>5602</v>
      </c>
      <c r="E3898" s="47">
        <v>39965.801026006942</v>
      </c>
      <c r="F3898" s="48">
        <v>13.666666666666666</v>
      </c>
      <c r="G3898" s="49">
        <v>318255</v>
      </c>
      <c r="H3898" t="s">
        <v>249</v>
      </c>
      <c r="I3898">
        <v>0</v>
      </c>
      <c r="J3898">
        <v>0</v>
      </c>
      <c r="K3898" t="s">
        <v>241</v>
      </c>
      <c r="L3898" t="s">
        <v>1535</v>
      </c>
      <c r="M3898" t="s">
        <v>1535</v>
      </c>
      <c r="N3898" t="s">
        <v>254</v>
      </c>
      <c r="O3898" t="s">
        <v>568</v>
      </c>
    </row>
    <row r="3899" spans="1:15" x14ac:dyDescent="0.3">
      <c r="A3899" t="s">
        <v>2831</v>
      </c>
      <c r="B3899" t="s">
        <v>2831</v>
      </c>
      <c r="C3899" t="s">
        <v>3439</v>
      </c>
      <c r="D3899" s="47" t="s">
        <v>3411</v>
      </c>
      <c r="E3899" s="47">
        <v>39975.71915798611</v>
      </c>
      <c r="F3899" s="48">
        <v>13.666666666666666</v>
      </c>
      <c r="G3899" s="49">
        <v>326833</v>
      </c>
      <c r="H3899" t="s">
        <v>238</v>
      </c>
      <c r="I3899">
        <v>0</v>
      </c>
      <c r="J3899">
        <v>0</v>
      </c>
      <c r="K3899" t="s">
        <v>236</v>
      </c>
      <c r="L3899" t="s">
        <v>1535</v>
      </c>
      <c r="M3899" t="s">
        <v>1535</v>
      </c>
      <c r="N3899" t="s">
        <v>254</v>
      </c>
      <c r="O3899" t="s">
        <v>568</v>
      </c>
    </row>
    <row r="3900" spans="1:15" x14ac:dyDescent="0.3">
      <c r="A3900" t="s">
        <v>2831</v>
      </c>
      <c r="B3900" t="s">
        <v>2831</v>
      </c>
      <c r="C3900" t="s">
        <v>7160</v>
      </c>
      <c r="D3900" s="47" t="s">
        <v>5639</v>
      </c>
      <c r="E3900" s="47">
        <v>39926.742641238423</v>
      </c>
      <c r="F3900" s="48">
        <v>13.833333333333334</v>
      </c>
      <c r="G3900" s="49">
        <v>95778</v>
      </c>
      <c r="H3900" t="s">
        <v>238</v>
      </c>
      <c r="I3900">
        <v>0</v>
      </c>
      <c r="J3900">
        <v>0</v>
      </c>
      <c r="K3900" t="s">
        <v>246</v>
      </c>
      <c r="L3900" t="s">
        <v>2186</v>
      </c>
      <c r="M3900" t="s">
        <v>7161</v>
      </c>
      <c r="N3900" t="s">
        <v>254</v>
      </c>
      <c r="O3900" t="s">
        <v>568</v>
      </c>
    </row>
    <row r="3901" spans="1:15" x14ac:dyDescent="0.3">
      <c r="A3901" t="s">
        <v>2831</v>
      </c>
      <c r="B3901" t="s">
        <v>2831</v>
      </c>
      <c r="C3901" t="s">
        <v>7777</v>
      </c>
      <c r="D3901" s="47" t="s">
        <v>5566</v>
      </c>
      <c r="E3901" s="47">
        <v>39903.758438344907</v>
      </c>
      <c r="F3901" s="48">
        <v>13.916666666666666</v>
      </c>
      <c r="G3901" s="49">
        <v>238245</v>
      </c>
      <c r="H3901" t="s">
        <v>249</v>
      </c>
      <c r="I3901">
        <v>0</v>
      </c>
      <c r="J3901">
        <v>0</v>
      </c>
      <c r="K3901" t="s">
        <v>246</v>
      </c>
      <c r="L3901" t="s">
        <v>2160</v>
      </c>
      <c r="M3901" t="s">
        <v>2971</v>
      </c>
      <c r="N3901" t="s">
        <v>254</v>
      </c>
      <c r="O3901" t="s">
        <v>568</v>
      </c>
    </row>
    <row r="3902" spans="1:15" x14ac:dyDescent="0.3">
      <c r="A3902" t="s">
        <v>2831</v>
      </c>
      <c r="B3902" t="s">
        <v>2831</v>
      </c>
      <c r="C3902" t="s">
        <v>3284</v>
      </c>
      <c r="D3902" s="47" t="s">
        <v>2935</v>
      </c>
      <c r="E3902" s="47">
        <v>39895.683671030092</v>
      </c>
      <c r="F3902" s="48">
        <v>13.916666666666666</v>
      </c>
      <c r="G3902" s="49">
        <v>58650</v>
      </c>
      <c r="H3902" t="s">
        <v>249</v>
      </c>
      <c r="I3902">
        <v>0</v>
      </c>
      <c r="J3902">
        <v>0</v>
      </c>
      <c r="K3902" t="s">
        <v>239</v>
      </c>
      <c r="L3902" t="s">
        <v>2160</v>
      </c>
      <c r="M3902" t="s">
        <v>2925</v>
      </c>
      <c r="N3902" t="s">
        <v>254</v>
      </c>
      <c r="O3902" t="s">
        <v>568</v>
      </c>
    </row>
    <row r="3903" spans="1:15" x14ac:dyDescent="0.3">
      <c r="A3903" t="s">
        <v>2831</v>
      </c>
      <c r="B3903" t="s">
        <v>2831</v>
      </c>
      <c r="C3903" t="s">
        <v>3403</v>
      </c>
      <c r="D3903" s="47" t="s">
        <v>3404</v>
      </c>
      <c r="E3903" s="47">
        <v>39851.529891284721</v>
      </c>
      <c r="F3903" s="48">
        <v>14</v>
      </c>
      <c r="G3903" s="49">
        <v>200999</v>
      </c>
      <c r="H3903" t="s">
        <v>238</v>
      </c>
      <c r="I3903">
        <v>0</v>
      </c>
      <c r="J3903">
        <v>0</v>
      </c>
      <c r="K3903" t="s">
        <v>236</v>
      </c>
      <c r="L3903" t="s">
        <v>2186</v>
      </c>
      <c r="M3903" t="s">
        <v>3405</v>
      </c>
      <c r="N3903" t="s">
        <v>254</v>
      </c>
      <c r="O3903" t="s">
        <v>568</v>
      </c>
    </row>
    <row r="3904" spans="1:15" x14ac:dyDescent="0.3">
      <c r="A3904" t="s">
        <v>2831</v>
      </c>
      <c r="B3904" t="s">
        <v>2831</v>
      </c>
      <c r="C3904" t="s">
        <v>3118</v>
      </c>
      <c r="D3904" s="47" t="s">
        <v>2950</v>
      </c>
      <c r="E3904" s="47">
        <v>39856.47219641204</v>
      </c>
      <c r="F3904" s="48">
        <v>14</v>
      </c>
      <c r="G3904" s="49">
        <v>185034</v>
      </c>
      <c r="H3904" t="s">
        <v>238</v>
      </c>
      <c r="I3904">
        <v>0</v>
      </c>
      <c r="J3904">
        <v>0</v>
      </c>
      <c r="K3904" t="s">
        <v>242</v>
      </c>
      <c r="L3904" t="s">
        <v>2160</v>
      </c>
      <c r="M3904" t="s">
        <v>2992</v>
      </c>
      <c r="N3904" t="s">
        <v>254</v>
      </c>
      <c r="O3904" t="s">
        <v>568</v>
      </c>
    </row>
    <row r="3905" spans="1:15" x14ac:dyDescent="0.3">
      <c r="A3905" t="s">
        <v>2831</v>
      </c>
      <c r="B3905" t="s">
        <v>2831</v>
      </c>
      <c r="C3905" t="s">
        <v>3989</v>
      </c>
      <c r="D3905" s="47" t="s">
        <v>3395</v>
      </c>
      <c r="E3905" s="47">
        <v>39871.710458298614</v>
      </c>
      <c r="F3905" s="48">
        <v>14</v>
      </c>
      <c r="G3905" s="49">
        <v>201184</v>
      </c>
      <c r="H3905" t="s">
        <v>238</v>
      </c>
      <c r="I3905">
        <v>0</v>
      </c>
      <c r="J3905">
        <v>0</v>
      </c>
      <c r="K3905" t="s">
        <v>242</v>
      </c>
      <c r="L3905" t="s">
        <v>2186</v>
      </c>
      <c r="M3905" t="s">
        <v>3990</v>
      </c>
      <c r="N3905" t="s">
        <v>254</v>
      </c>
      <c r="O3905" t="s">
        <v>568</v>
      </c>
    </row>
    <row r="3906" spans="1:15" x14ac:dyDescent="0.3">
      <c r="A3906" t="s">
        <v>2831</v>
      </c>
      <c r="B3906" t="s">
        <v>2831</v>
      </c>
      <c r="C3906" t="s">
        <v>3623</v>
      </c>
      <c r="D3906" s="47" t="s">
        <v>3495</v>
      </c>
      <c r="E3906" s="47">
        <v>39815.769661076389</v>
      </c>
      <c r="F3906" s="48">
        <v>14.083333333333334</v>
      </c>
      <c r="G3906" s="49">
        <v>280799</v>
      </c>
      <c r="H3906" t="s">
        <v>238</v>
      </c>
      <c r="I3906">
        <v>0</v>
      </c>
      <c r="J3906">
        <v>0</v>
      </c>
      <c r="K3906" t="s">
        <v>241</v>
      </c>
      <c r="L3906" t="s">
        <v>2186</v>
      </c>
      <c r="M3906" t="s">
        <v>3624</v>
      </c>
      <c r="N3906" t="s">
        <v>254</v>
      </c>
      <c r="O3906" t="s">
        <v>568</v>
      </c>
    </row>
    <row r="3907" spans="1:15" x14ac:dyDescent="0.3">
      <c r="A3907" t="s">
        <v>2831</v>
      </c>
      <c r="B3907" t="s">
        <v>2831</v>
      </c>
      <c r="C3907" t="s">
        <v>9005</v>
      </c>
      <c r="D3907" s="47" t="s">
        <v>5701</v>
      </c>
      <c r="E3907" s="47">
        <v>39806.468538969908</v>
      </c>
      <c r="F3907" s="48">
        <v>14.166666666666666</v>
      </c>
      <c r="G3907" s="49">
        <v>259578</v>
      </c>
      <c r="H3907" t="s">
        <v>238</v>
      </c>
      <c r="I3907">
        <v>0</v>
      </c>
      <c r="J3907">
        <v>0</v>
      </c>
      <c r="K3907" t="s">
        <v>242</v>
      </c>
      <c r="L3907" t="s">
        <v>2160</v>
      </c>
      <c r="M3907" t="s">
        <v>9006</v>
      </c>
      <c r="N3907" t="s">
        <v>254</v>
      </c>
      <c r="O3907" t="s">
        <v>568</v>
      </c>
    </row>
    <row r="3908" spans="1:15" x14ac:dyDescent="0.3">
      <c r="A3908" t="s">
        <v>2831</v>
      </c>
      <c r="B3908" t="s">
        <v>2831</v>
      </c>
      <c r="C3908" t="s">
        <v>10732</v>
      </c>
      <c r="D3908" s="47" t="s">
        <v>2479</v>
      </c>
      <c r="E3908" s="47">
        <v>39783.862169791668</v>
      </c>
      <c r="F3908" s="48">
        <v>14.166666666666666</v>
      </c>
      <c r="G3908" s="49">
        <v>76693</v>
      </c>
      <c r="H3908" t="s">
        <v>249</v>
      </c>
      <c r="I3908">
        <v>0</v>
      </c>
      <c r="J3908">
        <v>0</v>
      </c>
      <c r="K3908" t="s">
        <v>246</v>
      </c>
      <c r="L3908" t="s">
        <v>2160</v>
      </c>
      <c r="M3908" t="s">
        <v>10733</v>
      </c>
      <c r="N3908" t="s">
        <v>254</v>
      </c>
      <c r="O3908" t="s">
        <v>568</v>
      </c>
    </row>
    <row r="3909" spans="1:15" x14ac:dyDescent="0.3">
      <c r="A3909" t="s">
        <v>2831</v>
      </c>
      <c r="B3909" t="s">
        <v>2831</v>
      </c>
      <c r="C3909" t="s">
        <v>3374</v>
      </c>
      <c r="D3909" s="47" t="s">
        <v>3375</v>
      </c>
      <c r="E3909" s="47">
        <v>39762.609755636571</v>
      </c>
      <c r="F3909" s="48">
        <v>14.25</v>
      </c>
      <c r="G3909" s="49">
        <v>21551</v>
      </c>
      <c r="H3909" t="s">
        <v>238</v>
      </c>
      <c r="I3909">
        <v>0</v>
      </c>
      <c r="J3909">
        <v>0</v>
      </c>
      <c r="K3909" t="s">
        <v>241</v>
      </c>
      <c r="L3909" t="s">
        <v>2173</v>
      </c>
      <c r="M3909" t="s">
        <v>3376</v>
      </c>
      <c r="N3909" t="s">
        <v>254</v>
      </c>
      <c r="O3909" t="s">
        <v>568</v>
      </c>
    </row>
    <row r="3910" spans="1:15" x14ac:dyDescent="0.3">
      <c r="A3910" t="s">
        <v>2831</v>
      </c>
      <c r="B3910" t="s">
        <v>2831</v>
      </c>
      <c r="C3910" t="s">
        <v>7556</v>
      </c>
      <c r="D3910" s="47" t="s">
        <v>5486</v>
      </c>
      <c r="E3910" s="47">
        <v>39756.713714895835</v>
      </c>
      <c r="F3910" s="48">
        <v>14.25</v>
      </c>
      <c r="G3910" s="49">
        <v>239523</v>
      </c>
      <c r="H3910" t="s">
        <v>238</v>
      </c>
      <c r="I3910">
        <v>0</v>
      </c>
      <c r="J3910">
        <v>0</v>
      </c>
      <c r="K3910" t="s">
        <v>242</v>
      </c>
      <c r="L3910" t="s">
        <v>2186</v>
      </c>
      <c r="M3910" t="s">
        <v>7557</v>
      </c>
      <c r="N3910" t="s">
        <v>254</v>
      </c>
      <c r="O3910" t="s">
        <v>568</v>
      </c>
    </row>
    <row r="3911" spans="1:15" x14ac:dyDescent="0.3">
      <c r="A3911" t="s">
        <v>2831</v>
      </c>
      <c r="B3911" t="s">
        <v>2831</v>
      </c>
      <c r="C3911" t="s">
        <v>7642</v>
      </c>
      <c r="D3911" s="47" t="s">
        <v>5738</v>
      </c>
      <c r="E3911" s="47">
        <v>39756.692247766201</v>
      </c>
      <c r="F3911" s="48">
        <v>14.25</v>
      </c>
      <c r="G3911" s="49">
        <v>172899</v>
      </c>
      <c r="H3911" t="s">
        <v>249</v>
      </c>
      <c r="I3911">
        <v>0</v>
      </c>
      <c r="J3911">
        <v>0</v>
      </c>
      <c r="K3911" t="s">
        <v>236</v>
      </c>
      <c r="L3911" t="s">
        <v>2186</v>
      </c>
      <c r="M3911" t="s">
        <v>7643</v>
      </c>
      <c r="N3911" t="s">
        <v>254</v>
      </c>
      <c r="O3911" t="s">
        <v>568</v>
      </c>
    </row>
    <row r="3912" spans="1:15" x14ac:dyDescent="0.3">
      <c r="A3912" t="s">
        <v>2831</v>
      </c>
      <c r="B3912" t="s">
        <v>2831</v>
      </c>
      <c r="C3912" t="s">
        <v>10270</v>
      </c>
      <c r="D3912" s="47" t="s">
        <v>5475</v>
      </c>
      <c r="E3912" s="47">
        <v>39777.741782835648</v>
      </c>
      <c r="F3912" s="48">
        <v>14.25</v>
      </c>
      <c r="G3912" s="49">
        <v>121467</v>
      </c>
      <c r="H3912" t="s">
        <v>249</v>
      </c>
      <c r="I3912">
        <v>0</v>
      </c>
      <c r="J3912">
        <v>0</v>
      </c>
      <c r="K3912" t="s">
        <v>242</v>
      </c>
      <c r="L3912" t="s">
        <v>2186</v>
      </c>
      <c r="M3912" t="s">
        <v>10271</v>
      </c>
      <c r="N3912" t="s">
        <v>254</v>
      </c>
      <c r="O3912" t="s">
        <v>568</v>
      </c>
    </row>
    <row r="3913" spans="1:15" x14ac:dyDescent="0.3">
      <c r="A3913" t="s">
        <v>2831</v>
      </c>
      <c r="B3913" t="s">
        <v>2831</v>
      </c>
      <c r="C3913" t="s">
        <v>9466</v>
      </c>
      <c r="D3913" s="47" t="s">
        <v>2617</v>
      </c>
      <c r="E3913" s="47">
        <v>39745.68326258102</v>
      </c>
      <c r="F3913" s="48">
        <v>14.333333333333334</v>
      </c>
      <c r="G3913" s="49">
        <v>139561</v>
      </c>
      <c r="H3913" t="s">
        <v>238</v>
      </c>
      <c r="I3913">
        <v>0</v>
      </c>
      <c r="J3913">
        <v>0</v>
      </c>
      <c r="K3913" t="s">
        <v>241</v>
      </c>
      <c r="L3913" t="s">
        <v>2160</v>
      </c>
      <c r="M3913" t="s">
        <v>9467</v>
      </c>
      <c r="N3913" t="s">
        <v>254</v>
      </c>
      <c r="O3913" t="s">
        <v>568</v>
      </c>
    </row>
    <row r="3914" spans="1:15" x14ac:dyDescent="0.3">
      <c r="A3914" t="s">
        <v>2831</v>
      </c>
      <c r="B3914" t="s">
        <v>2831</v>
      </c>
      <c r="C3914" t="s">
        <v>3971</v>
      </c>
      <c r="D3914" s="47" t="s">
        <v>3416</v>
      </c>
      <c r="E3914" s="47">
        <v>39716.726738506943</v>
      </c>
      <c r="F3914" s="48">
        <v>14.416666666666666</v>
      </c>
      <c r="G3914" s="49">
        <v>117430</v>
      </c>
      <c r="H3914" t="s">
        <v>238</v>
      </c>
      <c r="I3914">
        <v>0</v>
      </c>
      <c r="J3914">
        <v>0</v>
      </c>
      <c r="K3914" t="s">
        <v>246</v>
      </c>
      <c r="L3914" t="s">
        <v>2186</v>
      </c>
      <c r="M3914" t="s">
        <v>3972</v>
      </c>
      <c r="N3914" t="s">
        <v>254</v>
      </c>
      <c r="O3914" t="s">
        <v>568</v>
      </c>
    </row>
    <row r="3915" spans="1:15" x14ac:dyDescent="0.3">
      <c r="A3915" t="s">
        <v>2831</v>
      </c>
      <c r="B3915" t="s">
        <v>2831</v>
      </c>
      <c r="C3915" t="s">
        <v>3225</v>
      </c>
      <c r="D3915" s="47" t="s">
        <v>2954</v>
      </c>
      <c r="E3915" s="47">
        <v>39693.900337002313</v>
      </c>
      <c r="F3915" s="48">
        <v>14.416666666666666</v>
      </c>
      <c r="G3915" s="49">
        <v>184280</v>
      </c>
      <c r="H3915" t="s">
        <v>238</v>
      </c>
      <c r="I3915">
        <v>0</v>
      </c>
      <c r="J3915">
        <v>0</v>
      </c>
      <c r="K3915" t="s">
        <v>236</v>
      </c>
      <c r="L3915" t="s">
        <v>2160</v>
      </c>
      <c r="M3915" t="s">
        <v>2925</v>
      </c>
      <c r="N3915" t="s">
        <v>254</v>
      </c>
      <c r="O3915" t="s">
        <v>568</v>
      </c>
    </row>
    <row r="3916" spans="1:15" x14ac:dyDescent="0.3">
      <c r="A3916" t="s">
        <v>2831</v>
      </c>
      <c r="B3916" t="s">
        <v>2831</v>
      </c>
      <c r="C3916" t="s">
        <v>7648</v>
      </c>
      <c r="D3916" s="47" t="s">
        <v>2662</v>
      </c>
      <c r="E3916" s="47">
        <v>39720.497850543979</v>
      </c>
      <c r="F3916" s="48">
        <v>14.416666666666666</v>
      </c>
      <c r="G3916" s="49">
        <v>200814</v>
      </c>
      <c r="H3916" t="s">
        <v>238</v>
      </c>
      <c r="I3916">
        <v>0</v>
      </c>
      <c r="J3916">
        <v>0</v>
      </c>
      <c r="K3916" t="s">
        <v>242</v>
      </c>
      <c r="L3916" t="s">
        <v>2160</v>
      </c>
      <c r="M3916" t="s">
        <v>7649</v>
      </c>
      <c r="N3916" t="s">
        <v>254</v>
      </c>
      <c r="O3916" t="s">
        <v>568</v>
      </c>
    </row>
    <row r="3917" spans="1:15" x14ac:dyDescent="0.3">
      <c r="A3917" t="s">
        <v>2831</v>
      </c>
      <c r="B3917" t="s">
        <v>2831</v>
      </c>
      <c r="C3917" t="s">
        <v>4736</v>
      </c>
      <c r="D3917" s="47" t="s">
        <v>4365</v>
      </c>
      <c r="E3917" s="47">
        <v>39693.891785648149</v>
      </c>
      <c r="F3917" s="48">
        <v>14.416666666666666</v>
      </c>
      <c r="G3917" s="49">
        <v>218350</v>
      </c>
      <c r="H3917" t="s">
        <v>238</v>
      </c>
      <c r="I3917">
        <v>0</v>
      </c>
      <c r="J3917">
        <v>0</v>
      </c>
      <c r="K3917" t="s">
        <v>242</v>
      </c>
      <c r="L3917" t="s">
        <v>2160</v>
      </c>
      <c r="M3917" t="s">
        <v>4414</v>
      </c>
      <c r="N3917" t="s">
        <v>254</v>
      </c>
      <c r="O3917" t="s">
        <v>568</v>
      </c>
    </row>
    <row r="3918" spans="1:15" x14ac:dyDescent="0.3">
      <c r="A3918" t="s">
        <v>2831</v>
      </c>
      <c r="B3918" t="s">
        <v>2831</v>
      </c>
      <c r="C3918" t="s">
        <v>4904</v>
      </c>
      <c r="D3918" s="47" t="s">
        <v>2657</v>
      </c>
      <c r="E3918" s="47">
        <v>39660.714406793981</v>
      </c>
      <c r="F3918" s="48">
        <v>14.583333333333334</v>
      </c>
      <c r="G3918" s="49">
        <v>205595</v>
      </c>
      <c r="H3918" t="s">
        <v>238</v>
      </c>
      <c r="I3918">
        <v>0</v>
      </c>
      <c r="J3918">
        <v>0</v>
      </c>
      <c r="K3918" t="s">
        <v>246</v>
      </c>
      <c r="L3918" t="s">
        <v>2160</v>
      </c>
      <c r="M3918" t="s">
        <v>4905</v>
      </c>
      <c r="N3918" t="s">
        <v>254</v>
      </c>
      <c r="O3918" t="s">
        <v>568</v>
      </c>
    </row>
    <row r="3919" spans="1:15" x14ac:dyDescent="0.3">
      <c r="A3919" t="s">
        <v>2831</v>
      </c>
      <c r="B3919" t="s">
        <v>2831</v>
      </c>
      <c r="C3919" t="s">
        <v>4979</v>
      </c>
      <c r="D3919" s="47" t="s">
        <v>2632</v>
      </c>
      <c r="E3919" s="47">
        <v>39660.733603437497</v>
      </c>
      <c r="F3919" s="48">
        <v>14.583333333333334</v>
      </c>
      <c r="G3919" s="49">
        <v>223204</v>
      </c>
      <c r="H3919" t="s">
        <v>249</v>
      </c>
      <c r="I3919">
        <v>0</v>
      </c>
      <c r="J3919">
        <v>0</v>
      </c>
      <c r="K3919" t="s">
        <v>242</v>
      </c>
      <c r="L3919" t="s">
        <v>2160</v>
      </c>
      <c r="M3919" t="s">
        <v>3939</v>
      </c>
      <c r="N3919" t="s">
        <v>254</v>
      </c>
      <c r="O3919" t="s">
        <v>568</v>
      </c>
    </row>
    <row r="3920" spans="1:15" x14ac:dyDescent="0.3">
      <c r="A3920" t="s">
        <v>2831</v>
      </c>
      <c r="B3920" t="s">
        <v>2831</v>
      </c>
      <c r="C3920" t="s">
        <v>8914</v>
      </c>
      <c r="D3920" s="47" t="s">
        <v>5708</v>
      </c>
      <c r="E3920" s="47">
        <v>39657.665911076387</v>
      </c>
      <c r="F3920" s="48">
        <v>14.583333333333334</v>
      </c>
      <c r="G3920" s="49">
        <v>127462</v>
      </c>
      <c r="H3920" t="s">
        <v>238</v>
      </c>
      <c r="I3920">
        <v>0</v>
      </c>
      <c r="J3920">
        <v>0</v>
      </c>
      <c r="K3920" t="s">
        <v>242</v>
      </c>
      <c r="L3920" t="s">
        <v>2186</v>
      </c>
      <c r="M3920" t="s">
        <v>8915</v>
      </c>
      <c r="N3920" t="s">
        <v>254</v>
      </c>
      <c r="O3920" t="s">
        <v>568</v>
      </c>
    </row>
    <row r="3921" spans="1:15" x14ac:dyDescent="0.3">
      <c r="A3921" t="s">
        <v>2831</v>
      </c>
      <c r="B3921" t="s">
        <v>2831</v>
      </c>
      <c r="C3921" t="s">
        <v>9673</v>
      </c>
      <c r="D3921" s="47" t="s">
        <v>6087</v>
      </c>
      <c r="E3921" s="47">
        <v>39660.628706099538</v>
      </c>
      <c r="F3921" s="48">
        <v>14.583333333333334</v>
      </c>
      <c r="G3921" s="49">
        <v>30103</v>
      </c>
      <c r="H3921" t="s">
        <v>238</v>
      </c>
      <c r="I3921">
        <v>0</v>
      </c>
      <c r="J3921">
        <v>0</v>
      </c>
      <c r="K3921" t="s">
        <v>242</v>
      </c>
      <c r="L3921" t="s">
        <v>2186</v>
      </c>
      <c r="M3921" t="s">
        <v>9674</v>
      </c>
      <c r="N3921" t="s">
        <v>254</v>
      </c>
      <c r="O3921" t="s">
        <v>568</v>
      </c>
    </row>
    <row r="3922" spans="1:15" x14ac:dyDescent="0.3">
      <c r="A3922" t="s">
        <v>2831</v>
      </c>
      <c r="B3922" t="s">
        <v>2831</v>
      </c>
      <c r="C3922" t="s">
        <v>4749</v>
      </c>
      <c r="D3922" s="47" t="s">
        <v>2623</v>
      </c>
      <c r="E3922" s="47">
        <v>39660.651181863424</v>
      </c>
      <c r="F3922" s="48">
        <v>14.583333333333334</v>
      </c>
      <c r="G3922" s="49">
        <v>55737</v>
      </c>
      <c r="H3922" t="s">
        <v>238</v>
      </c>
      <c r="I3922">
        <v>0</v>
      </c>
      <c r="J3922">
        <v>0</v>
      </c>
      <c r="K3922" t="s">
        <v>242</v>
      </c>
      <c r="L3922" t="s">
        <v>2160</v>
      </c>
      <c r="M3922" t="s">
        <v>4750</v>
      </c>
      <c r="N3922" t="s">
        <v>254</v>
      </c>
      <c r="O3922" t="s">
        <v>568</v>
      </c>
    </row>
    <row r="3923" spans="1:15" x14ac:dyDescent="0.3">
      <c r="A3923" t="s">
        <v>2831</v>
      </c>
      <c r="B3923" t="s">
        <v>2831</v>
      </c>
      <c r="C3923" t="s">
        <v>4462</v>
      </c>
      <c r="D3923" s="47" t="s">
        <v>4378</v>
      </c>
      <c r="E3923" s="47">
        <v>39612.699500844908</v>
      </c>
      <c r="F3923" s="48">
        <v>14.666666666666666</v>
      </c>
      <c r="G3923" s="49">
        <v>155779</v>
      </c>
      <c r="H3923" t="s">
        <v>249</v>
      </c>
      <c r="I3923">
        <v>0</v>
      </c>
      <c r="J3923">
        <v>0</v>
      </c>
      <c r="K3923" t="s">
        <v>242</v>
      </c>
      <c r="L3923" t="s">
        <v>2160</v>
      </c>
      <c r="M3923" t="s">
        <v>4414</v>
      </c>
      <c r="N3923" t="s">
        <v>254</v>
      </c>
      <c r="O3923" t="s">
        <v>568</v>
      </c>
    </row>
    <row r="3924" spans="1:15" x14ac:dyDescent="0.3">
      <c r="A3924" t="s">
        <v>2831</v>
      </c>
      <c r="B3924" t="s">
        <v>2831</v>
      </c>
      <c r="C3924" t="s">
        <v>8454</v>
      </c>
      <c r="D3924" s="47" t="s">
        <v>5508</v>
      </c>
      <c r="E3924" s="47">
        <v>39622.720412118055</v>
      </c>
      <c r="F3924" s="48">
        <v>14.666666666666666</v>
      </c>
      <c r="G3924" s="49">
        <v>113298</v>
      </c>
      <c r="H3924" t="s">
        <v>249</v>
      </c>
      <c r="I3924">
        <v>0</v>
      </c>
      <c r="J3924">
        <v>0</v>
      </c>
      <c r="K3924" t="s">
        <v>242</v>
      </c>
      <c r="L3924" t="s">
        <v>2160</v>
      </c>
      <c r="M3924" t="s">
        <v>4235</v>
      </c>
      <c r="N3924" t="s">
        <v>254</v>
      </c>
      <c r="O3924" t="s">
        <v>568</v>
      </c>
    </row>
    <row r="3925" spans="1:15" x14ac:dyDescent="0.3">
      <c r="A3925" t="s">
        <v>2831</v>
      </c>
      <c r="B3925" t="s">
        <v>2831</v>
      </c>
      <c r="C3925" t="s">
        <v>4656</v>
      </c>
      <c r="D3925" s="47" t="s">
        <v>4423</v>
      </c>
      <c r="E3925" s="47">
        <v>39625.703751539353</v>
      </c>
      <c r="F3925" s="48">
        <v>14.666666666666666</v>
      </c>
      <c r="G3925" s="49">
        <v>57797</v>
      </c>
      <c r="H3925" t="s">
        <v>249</v>
      </c>
      <c r="I3925">
        <v>0</v>
      </c>
      <c r="J3925">
        <v>0</v>
      </c>
      <c r="K3925" t="s">
        <v>246</v>
      </c>
      <c r="L3925" t="s">
        <v>2160</v>
      </c>
      <c r="M3925" t="s">
        <v>4657</v>
      </c>
      <c r="N3925" t="s">
        <v>254</v>
      </c>
      <c r="O3925" t="s">
        <v>568</v>
      </c>
    </row>
    <row r="3926" spans="1:15" x14ac:dyDescent="0.3">
      <c r="A3926" t="s">
        <v>2831</v>
      </c>
      <c r="B3926" t="s">
        <v>2831</v>
      </c>
      <c r="C3926" t="s">
        <v>10425</v>
      </c>
      <c r="D3926" s="47" t="s">
        <v>5867</v>
      </c>
      <c r="E3926" s="47">
        <v>39629.332578900459</v>
      </c>
      <c r="F3926" s="48">
        <v>14.666666666666666</v>
      </c>
      <c r="G3926" s="49">
        <v>248594</v>
      </c>
      <c r="H3926" t="s">
        <v>249</v>
      </c>
      <c r="I3926">
        <v>0</v>
      </c>
      <c r="J3926">
        <v>0</v>
      </c>
      <c r="K3926" t="s">
        <v>241</v>
      </c>
      <c r="L3926" t="s">
        <v>2160</v>
      </c>
      <c r="M3926" t="s">
        <v>2925</v>
      </c>
      <c r="N3926" t="s">
        <v>254</v>
      </c>
      <c r="O3926" t="s">
        <v>568</v>
      </c>
    </row>
    <row r="3927" spans="1:15" x14ac:dyDescent="0.3">
      <c r="A3927" t="s">
        <v>2831</v>
      </c>
      <c r="B3927" t="s">
        <v>2831</v>
      </c>
      <c r="C3927" t="s">
        <v>10445</v>
      </c>
      <c r="D3927" s="47" t="s">
        <v>2670</v>
      </c>
      <c r="E3927" s="47">
        <v>39611.692571030093</v>
      </c>
      <c r="F3927" s="48">
        <v>14.666666666666666</v>
      </c>
      <c r="G3927" s="49">
        <v>165572</v>
      </c>
      <c r="H3927" t="s">
        <v>249</v>
      </c>
      <c r="I3927">
        <v>0</v>
      </c>
      <c r="J3927">
        <v>0</v>
      </c>
      <c r="K3927" t="s">
        <v>236</v>
      </c>
      <c r="L3927" t="s">
        <v>2173</v>
      </c>
      <c r="M3927" t="s">
        <v>10446</v>
      </c>
      <c r="N3927" t="s">
        <v>254</v>
      </c>
      <c r="O3927" t="s">
        <v>568</v>
      </c>
    </row>
    <row r="3928" spans="1:15" x14ac:dyDescent="0.3">
      <c r="A3928" t="s">
        <v>2831</v>
      </c>
      <c r="B3928" t="s">
        <v>2831</v>
      </c>
      <c r="C3928" t="s">
        <v>5045</v>
      </c>
      <c r="D3928" s="47" t="s">
        <v>2623</v>
      </c>
      <c r="E3928" s="47">
        <v>39555.755063113429</v>
      </c>
      <c r="F3928" s="48">
        <v>14.833333333333334</v>
      </c>
      <c r="G3928" s="49">
        <v>151368</v>
      </c>
      <c r="H3928" t="s">
        <v>238</v>
      </c>
      <c r="I3928">
        <v>0</v>
      </c>
      <c r="J3928">
        <v>0</v>
      </c>
      <c r="K3928" t="s">
        <v>242</v>
      </c>
      <c r="L3928" t="s">
        <v>2160</v>
      </c>
      <c r="M3928" t="s">
        <v>2936</v>
      </c>
      <c r="N3928" t="s">
        <v>254</v>
      </c>
      <c r="O3928" t="s">
        <v>568</v>
      </c>
    </row>
    <row r="3929" spans="1:15" x14ac:dyDescent="0.3">
      <c r="A3929" t="s">
        <v>2831</v>
      </c>
      <c r="B3929" t="s">
        <v>2831</v>
      </c>
      <c r="C3929" t="s">
        <v>8195</v>
      </c>
      <c r="D3929" s="47" t="s">
        <v>6766</v>
      </c>
      <c r="E3929" s="47">
        <v>39555.75378846065</v>
      </c>
      <c r="F3929" s="48">
        <v>14.833333333333334</v>
      </c>
      <c r="G3929" s="49">
        <v>170790</v>
      </c>
      <c r="H3929" t="s">
        <v>238</v>
      </c>
      <c r="I3929">
        <v>0</v>
      </c>
      <c r="J3929">
        <v>0</v>
      </c>
      <c r="K3929" t="s">
        <v>242</v>
      </c>
      <c r="L3929" t="s">
        <v>2186</v>
      </c>
      <c r="M3929" t="s">
        <v>8196</v>
      </c>
      <c r="N3929" t="s">
        <v>254</v>
      </c>
      <c r="O3929" t="s">
        <v>568</v>
      </c>
    </row>
    <row r="3930" spans="1:15" x14ac:dyDescent="0.3">
      <c r="A3930" t="s">
        <v>2831</v>
      </c>
      <c r="B3930" t="s">
        <v>2831</v>
      </c>
      <c r="C3930" t="s">
        <v>7073</v>
      </c>
      <c r="D3930" s="47" t="s">
        <v>2517</v>
      </c>
      <c r="E3930" s="47">
        <v>39538.858143437501</v>
      </c>
      <c r="F3930" s="48">
        <v>14.916666666666666</v>
      </c>
      <c r="G3930" s="49">
        <v>170074</v>
      </c>
      <c r="H3930" t="s">
        <v>249</v>
      </c>
      <c r="I3930">
        <v>0</v>
      </c>
      <c r="J3930">
        <v>0</v>
      </c>
      <c r="K3930" t="s">
        <v>236</v>
      </c>
      <c r="L3930" t="s">
        <v>2173</v>
      </c>
      <c r="M3930" t="s">
        <v>7074</v>
      </c>
      <c r="N3930" t="s">
        <v>254</v>
      </c>
      <c r="O3930" t="s">
        <v>568</v>
      </c>
    </row>
    <row r="3931" spans="1:15" x14ac:dyDescent="0.3">
      <c r="A3931" t="s">
        <v>2831</v>
      </c>
      <c r="B3931" t="s">
        <v>2831</v>
      </c>
      <c r="C3931" t="s">
        <v>4176</v>
      </c>
      <c r="D3931" s="47" t="s">
        <v>3404</v>
      </c>
      <c r="E3931" s="47">
        <v>39519.48085605324</v>
      </c>
      <c r="F3931" s="48">
        <v>14.916666666666666</v>
      </c>
      <c r="G3931" s="49">
        <v>227713</v>
      </c>
      <c r="H3931" t="s">
        <v>238</v>
      </c>
      <c r="I3931">
        <v>0</v>
      </c>
      <c r="J3931">
        <v>0</v>
      </c>
      <c r="K3931" t="s">
        <v>242</v>
      </c>
      <c r="L3931" t="s">
        <v>2186</v>
      </c>
      <c r="M3931" t="s">
        <v>4177</v>
      </c>
      <c r="N3931" t="s">
        <v>254</v>
      </c>
      <c r="O3931" t="s">
        <v>568</v>
      </c>
    </row>
    <row r="3932" spans="1:15" x14ac:dyDescent="0.3">
      <c r="A3932" t="s">
        <v>2831</v>
      </c>
      <c r="B3932" t="s">
        <v>2831</v>
      </c>
      <c r="C3932" t="s">
        <v>5256</v>
      </c>
      <c r="D3932" s="47" t="s">
        <v>2616</v>
      </c>
      <c r="E3932" s="47">
        <v>39518.716097766206</v>
      </c>
      <c r="F3932" s="48">
        <v>14.916666666666666</v>
      </c>
      <c r="G3932" s="49">
        <v>164607</v>
      </c>
      <c r="H3932" t="s">
        <v>238</v>
      </c>
      <c r="I3932">
        <v>0</v>
      </c>
      <c r="J3932">
        <v>0</v>
      </c>
      <c r="K3932" t="s">
        <v>241</v>
      </c>
      <c r="L3932" t="s">
        <v>2173</v>
      </c>
      <c r="M3932" t="s">
        <v>5257</v>
      </c>
      <c r="N3932" t="s">
        <v>254</v>
      </c>
      <c r="O3932" t="s">
        <v>568</v>
      </c>
    </row>
    <row r="3933" spans="1:15" x14ac:dyDescent="0.3">
      <c r="A3933" t="s">
        <v>2831</v>
      </c>
      <c r="B3933" t="s">
        <v>2831</v>
      </c>
      <c r="C3933" t="s">
        <v>9201</v>
      </c>
      <c r="D3933" s="47" t="s">
        <v>2477</v>
      </c>
      <c r="E3933" s="47">
        <v>39526.423508252316</v>
      </c>
      <c r="F3933" s="48">
        <v>14.916666666666666</v>
      </c>
      <c r="G3933" s="49">
        <v>115646</v>
      </c>
      <c r="H3933" t="s">
        <v>238</v>
      </c>
      <c r="I3933">
        <v>1</v>
      </c>
      <c r="J3933">
        <v>4300.55</v>
      </c>
      <c r="K3933" t="s">
        <v>246</v>
      </c>
      <c r="L3933" t="s">
        <v>2160</v>
      </c>
      <c r="M3933" t="s">
        <v>9202</v>
      </c>
      <c r="N3933" t="s">
        <v>254</v>
      </c>
      <c r="O3933" t="s">
        <v>568</v>
      </c>
    </row>
    <row r="3934" spans="1:15" x14ac:dyDescent="0.3">
      <c r="A3934" t="s">
        <v>2831</v>
      </c>
      <c r="B3934" t="s">
        <v>2831</v>
      </c>
      <c r="C3934" t="s">
        <v>10124</v>
      </c>
      <c r="D3934" s="47" t="s">
        <v>6361</v>
      </c>
      <c r="E3934" s="47">
        <v>39521.585285763889</v>
      </c>
      <c r="F3934" s="48">
        <v>14.916666666666666</v>
      </c>
      <c r="G3934" s="49">
        <v>164638</v>
      </c>
      <c r="H3934" t="s">
        <v>249</v>
      </c>
      <c r="I3934">
        <v>1</v>
      </c>
      <c r="J3934">
        <v>4300.55</v>
      </c>
      <c r="K3934" t="s">
        <v>242</v>
      </c>
      <c r="L3934" t="s">
        <v>1535</v>
      </c>
      <c r="M3934" t="s">
        <v>1535</v>
      </c>
      <c r="N3934" t="s">
        <v>254</v>
      </c>
      <c r="O3934" t="s">
        <v>568</v>
      </c>
    </row>
    <row r="3935" spans="1:15" x14ac:dyDescent="0.3">
      <c r="A3935" t="s">
        <v>2831</v>
      </c>
      <c r="B3935" t="s">
        <v>2831</v>
      </c>
      <c r="C3935" t="s">
        <v>10140</v>
      </c>
      <c r="D3935" s="47" t="s">
        <v>5686</v>
      </c>
      <c r="E3935" s="47">
        <v>39529.543673182867</v>
      </c>
      <c r="F3935" s="48">
        <v>14.916666666666666</v>
      </c>
      <c r="G3935" s="49">
        <v>153425</v>
      </c>
      <c r="H3935" t="s">
        <v>238</v>
      </c>
      <c r="I3935">
        <v>0</v>
      </c>
      <c r="J3935">
        <v>0</v>
      </c>
      <c r="K3935" t="s">
        <v>236</v>
      </c>
      <c r="L3935" t="s">
        <v>1535</v>
      </c>
      <c r="M3935" t="s">
        <v>1535</v>
      </c>
      <c r="N3935" t="s">
        <v>254</v>
      </c>
      <c r="O3935" t="s">
        <v>568</v>
      </c>
    </row>
    <row r="3936" spans="1:15" x14ac:dyDescent="0.3">
      <c r="A3936" t="s">
        <v>2831</v>
      </c>
      <c r="B3936" t="s">
        <v>2831</v>
      </c>
      <c r="C3936" t="s">
        <v>9936</v>
      </c>
      <c r="D3936" s="47" t="s">
        <v>6472</v>
      </c>
      <c r="E3936" s="47">
        <v>39487.576254513886</v>
      </c>
      <c r="F3936" s="48">
        <v>15</v>
      </c>
      <c r="G3936" s="49">
        <v>259041</v>
      </c>
      <c r="H3936" t="s">
        <v>238</v>
      </c>
      <c r="I3936">
        <v>1</v>
      </c>
      <c r="J3936">
        <v>3568.29</v>
      </c>
      <c r="K3936" t="s">
        <v>242</v>
      </c>
      <c r="L3936" t="s">
        <v>1535</v>
      </c>
      <c r="M3936" t="s">
        <v>1535</v>
      </c>
      <c r="N3936" t="s">
        <v>254</v>
      </c>
      <c r="O3936" t="s">
        <v>568</v>
      </c>
    </row>
    <row r="3937" spans="1:15" x14ac:dyDescent="0.3">
      <c r="A3937" t="s">
        <v>2831</v>
      </c>
      <c r="B3937" t="s">
        <v>2831</v>
      </c>
      <c r="C3937" t="s">
        <v>5763</v>
      </c>
      <c r="D3937" s="47" t="s">
        <v>2506</v>
      </c>
      <c r="E3937" s="47">
        <v>39475.76465957176</v>
      </c>
      <c r="F3937" s="48">
        <v>15.083333333333334</v>
      </c>
      <c r="G3937" s="49">
        <v>228794</v>
      </c>
      <c r="H3937" t="s">
        <v>238</v>
      </c>
      <c r="I3937">
        <v>0</v>
      </c>
      <c r="J3937">
        <v>0</v>
      </c>
      <c r="K3937" t="s">
        <v>241</v>
      </c>
      <c r="L3937" t="s">
        <v>2160</v>
      </c>
      <c r="M3937" t="s">
        <v>5764</v>
      </c>
      <c r="N3937" t="s">
        <v>254</v>
      </c>
      <c r="O3937" t="s">
        <v>568</v>
      </c>
    </row>
    <row r="3938" spans="1:15" x14ac:dyDescent="0.3">
      <c r="A3938" t="s">
        <v>2831</v>
      </c>
      <c r="B3938" t="s">
        <v>2831</v>
      </c>
      <c r="C3938" t="s">
        <v>5150</v>
      </c>
      <c r="D3938" s="47" t="s">
        <v>2681</v>
      </c>
      <c r="E3938" s="47">
        <v>39472.528152395833</v>
      </c>
      <c r="F3938" s="48">
        <v>15.083333333333334</v>
      </c>
      <c r="G3938" s="49">
        <v>35014</v>
      </c>
      <c r="H3938" t="s">
        <v>249</v>
      </c>
      <c r="I3938">
        <v>0</v>
      </c>
      <c r="J3938">
        <v>0</v>
      </c>
      <c r="K3938" t="s">
        <v>241</v>
      </c>
      <c r="L3938" t="s">
        <v>2160</v>
      </c>
      <c r="M3938" t="s">
        <v>5151</v>
      </c>
      <c r="N3938" t="s">
        <v>254</v>
      </c>
      <c r="O3938" t="s">
        <v>568</v>
      </c>
    </row>
    <row r="3939" spans="1:15" x14ac:dyDescent="0.3">
      <c r="A3939" t="s">
        <v>2831</v>
      </c>
      <c r="B3939" t="s">
        <v>2831</v>
      </c>
      <c r="C3939" t="s">
        <v>3817</v>
      </c>
      <c r="D3939" s="47" t="s">
        <v>3395</v>
      </c>
      <c r="E3939" s="47">
        <v>39449.814091550928</v>
      </c>
      <c r="F3939" s="48">
        <v>15.083333333333334</v>
      </c>
      <c r="G3939" s="49">
        <v>97472</v>
      </c>
      <c r="H3939" t="s">
        <v>249</v>
      </c>
      <c r="I3939">
        <v>0</v>
      </c>
      <c r="J3939">
        <v>0</v>
      </c>
      <c r="K3939" t="s">
        <v>236</v>
      </c>
      <c r="L3939" t="s">
        <v>2160</v>
      </c>
      <c r="M3939" t="s">
        <v>3818</v>
      </c>
      <c r="N3939" t="s">
        <v>254</v>
      </c>
      <c r="O3939" t="s">
        <v>568</v>
      </c>
    </row>
    <row r="3940" spans="1:15" x14ac:dyDescent="0.3">
      <c r="A3940" t="s">
        <v>2831</v>
      </c>
      <c r="B3940" t="s">
        <v>2831</v>
      </c>
      <c r="C3940" t="s">
        <v>8733</v>
      </c>
      <c r="D3940" s="47" t="s">
        <v>2684</v>
      </c>
      <c r="E3940" s="47">
        <v>39449.785774456017</v>
      </c>
      <c r="F3940" s="48">
        <v>15.083333333333334</v>
      </c>
      <c r="G3940" s="49">
        <v>310661</v>
      </c>
      <c r="H3940" t="s">
        <v>238</v>
      </c>
      <c r="I3940">
        <v>0</v>
      </c>
      <c r="J3940">
        <v>0</v>
      </c>
      <c r="K3940" t="s">
        <v>236</v>
      </c>
      <c r="L3940" t="s">
        <v>2173</v>
      </c>
      <c r="M3940" t="s">
        <v>8734</v>
      </c>
      <c r="N3940" t="s">
        <v>254</v>
      </c>
      <c r="O3940" t="s">
        <v>568</v>
      </c>
    </row>
    <row r="3941" spans="1:15" x14ac:dyDescent="0.3">
      <c r="A3941" t="s">
        <v>2831</v>
      </c>
      <c r="B3941" t="s">
        <v>2831</v>
      </c>
      <c r="C3941" t="s">
        <v>5018</v>
      </c>
      <c r="D3941" s="47" t="s">
        <v>2661</v>
      </c>
      <c r="E3941" s="47">
        <v>39478.814216516206</v>
      </c>
      <c r="F3941" s="48">
        <v>15.083333333333334</v>
      </c>
      <c r="G3941" s="49">
        <v>124324</v>
      </c>
      <c r="H3941" t="s">
        <v>238</v>
      </c>
      <c r="I3941">
        <v>0</v>
      </c>
      <c r="J3941">
        <v>0</v>
      </c>
      <c r="K3941" t="s">
        <v>236</v>
      </c>
      <c r="L3941" t="s">
        <v>2160</v>
      </c>
      <c r="M3941" t="s">
        <v>5019</v>
      </c>
      <c r="N3941" t="s">
        <v>254</v>
      </c>
      <c r="O3941" t="s">
        <v>568</v>
      </c>
    </row>
    <row r="3942" spans="1:15" x14ac:dyDescent="0.3">
      <c r="A3942" t="s">
        <v>2831</v>
      </c>
      <c r="B3942" t="s">
        <v>2831</v>
      </c>
      <c r="C3942" t="s">
        <v>10102</v>
      </c>
      <c r="D3942" s="47" t="s">
        <v>5832</v>
      </c>
      <c r="E3942" s="47">
        <v>39468.711436261576</v>
      </c>
      <c r="F3942" s="48">
        <v>15.083333333333334</v>
      </c>
      <c r="G3942" s="49">
        <v>132725</v>
      </c>
      <c r="H3942" t="s">
        <v>249</v>
      </c>
      <c r="I3942">
        <v>0</v>
      </c>
      <c r="J3942">
        <v>0</v>
      </c>
      <c r="K3942" t="s">
        <v>242</v>
      </c>
      <c r="L3942" t="s">
        <v>1535</v>
      </c>
      <c r="M3942" t="s">
        <v>1535</v>
      </c>
      <c r="N3942" t="s">
        <v>254</v>
      </c>
      <c r="O3942" t="s">
        <v>568</v>
      </c>
    </row>
    <row r="3943" spans="1:15" x14ac:dyDescent="0.3">
      <c r="A3943" t="s">
        <v>2831</v>
      </c>
      <c r="B3943" t="s">
        <v>2831</v>
      </c>
      <c r="C3943" t="s">
        <v>6391</v>
      </c>
      <c r="D3943" s="47" t="s">
        <v>5686</v>
      </c>
      <c r="E3943" s="47">
        <v>39447.542277199071</v>
      </c>
      <c r="F3943" s="48">
        <v>15.166666666666666</v>
      </c>
      <c r="G3943" s="49">
        <v>245620</v>
      </c>
      <c r="H3943" t="s">
        <v>249</v>
      </c>
      <c r="I3943">
        <v>0</v>
      </c>
      <c r="J3943">
        <v>0</v>
      </c>
      <c r="K3943" t="s">
        <v>242</v>
      </c>
      <c r="L3943" t="s">
        <v>2186</v>
      </c>
      <c r="M3943" t="s">
        <v>6392</v>
      </c>
      <c r="N3943" t="s">
        <v>254</v>
      </c>
      <c r="O3943" t="s">
        <v>568</v>
      </c>
    </row>
    <row r="3944" spans="1:15" x14ac:dyDescent="0.3">
      <c r="A3944" t="s">
        <v>2831</v>
      </c>
      <c r="B3944" t="s">
        <v>2831</v>
      </c>
      <c r="C3944" t="s">
        <v>4148</v>
      </c>
      <c r="D3944" s="47" t="s">
        <v>3448</v>
      </c>
      <c r="E3944" s="47">
        <v>39426.4655571412</v>
      </c>
      <c r="F3944" s="48">
        <v>15.166666666666666</v>
      </c>
      <c r="G3944" s="49">
        <v>144440</v>
      </c>
      <c r="H3944" t="s">
        <v>238</v>
      </c>
      <c r="I3944">
        <v>0</v>
      </c>
      <c r="J3944">
        <v>0</v>
      </c>
      <c r="K3944" t="s">
        <v>236</v>
      </c>
      <c r="L3944" t="s">
        <v>2160</v>
      </c>
      <c r="M3944" t="s">
        <v>4149</v>
      </c>
      <c r="N3944" t="s">
        <v>254</v>
      </c>
      <c r="O3944" t="s">
        <v>568</v>
      </c>
    </row>
    <row r="3945" spans="1:15" x14ac:dyDescent="0.3">
      <c r="A3945" t="s">
        <v>2831</v>
      </c>
      <c r="B3945" t="s">
        <v>2831</v>
      </c>
      <c r="C3945" t="s">
        <v>3385</v>
      </c>
      <c r="D3945" s="47" t="s">
        <v>3386</v>
      </c>
      <c r="E3945" s="47">
        <v>39413.74984459491</v>
      </c>
      <c r="F3945" s="48">
        <v>15.25</v>
      </c>
      <c r="G3945" s="49">
        <v>129191</v>
      </c>
      <c r="H3945" t="s">
        <v>238</v>
      </c>
      <c r="I3945">
        <v>0</v>
      </c>
      <c r="J3945">
        <v>0</v>
      </c>
      <c r="K3945" t="s">
        <v>246</v>
      </c>
      <c r="L3945" t="s">
        <v>2186</v>
      </c>
      <c r="M3945" t="s">
        <v>3387</v>
      </c>
      <c r="N3945" t="s">
        <v>254</v>
      </c>
      <c r="O3945" t="s">
        <v>568</v>
      </c>
    </row>
    <row r="3946" spans="1:15" x14ac:dyDescent="0.3">
      <c r="A3946" t="s">
        <v>2831</v>
      </c>
      <c r="B3946" t="s">
        <v>2831</v>
      </c>
      <c r="C3946" t="s">
        <v>8084</v>
      </c>
      <c r="D3946" s="47" t="s">
        <v>6425</v>
      </c>
      <c r="E3946" s="47">
        <v>39413.716099618054</v>
      </c>
      <c r="F3946" s="48">
        <v>15.25</v>
      </c>
      <c r="G3946" s="49">
        <v>163015</v>
      </c>
      <c r="H3946" t="s">
        <v>249</v>
      </c>
      <c r="I3946">
        <v>0</v>
      </c>
      <c r="J3946">
        <v>0</v>
      </c>
      <c r="K3946" t="s">
        <v>242</v>
      </c>
      <c r="L3946" t="s">
        <v>2186</v>
      </c>
      <c r="M3946" t="s">
        <v>8085</v>
      </c>
      <c r="N3946" t="s">
        <v>254</v>
      </c>
      <c r="O3946" t="s">
        <v>568</v>
      </c>
    </row>
    <row r="3947" spans="1:15" x14ac:dyDescent="0.3">
      <c r="A3947" t="s">
        <v>2831</v>
      </c>
      <c r="B3947" t="s">
        <v>2831</v>
      </c>
      <c r="C3947" t="s">
        <v>8463</v>
      </c>
      <c r="D3947" s="47" t="s">
        <v>5481</v>
      </c>
      <c r="E3947" s="47">
        <v>39415.658391898149</v>
      </c>
      <c r="F3947" s="48">
        <v>15.25</v>
      </c>
      <c r="G3947" s="49">
        <v>291410</v>
      </c>
      <c r="H3947" t="s">
        <v>249</v>
      </c>
      <c r="I3947">
        <v>0</v>
      </c>
      <c r="J3947">
        <v>0</v>
      </c>
      <c r="K3947" t="s">
        <v>236</v>
      </c>
      <c r="L3947" t="s">
        <v>2186</v>
      </c>
      <c r="M3947" t="s">
        <v>8464</v>
      </c>
      <c r="N3947" t="s">
        <v>254</v>
      </c>
      <c r="O3947" t="s">
        <v>568</v>
      </c>
    </row>
    <row r="3948" spans="1:15" x14ac:dyDescent="0.3">
      <c r="A3948" t="s">
        <v>2831</v>
      </c>
      <c r="B3948" t="s">
        <v>2831</v>
      </c>
      <c r="C3948" t="s">
        <v>9322</v>
      </c>
      <c r="D3948" s="47" t="s">
        <v>6394</v>
      </c>
      <c r="E3948" s="47">
        <v>39407.724186689818</v>
      </c>
      <c r="F3948" s="48">
        <v>15.25</v>
      </c>
      <c r="G3948" s="49">
        <v>282208</v>
      </c>
      <c r="H3948" t="s">
        <v>249</v>
      </c>
      <c r="I3948">
        <v>0</v>
      </c>
      <c r="J3948">
        <v>0</v>
      </c>
      <c r="K3948" t="s">
        <v>242</v>
      </c>
      <c r="L3948" t="s">
        <v>2186</v>
      </c>
      <c r="M3948" t="s">
        <v>9323</v>
      </c>
      <c r="N3948" t="s">
        <v>254</v>
      </c>
      <c r="O3948" t="s">
        <v>568</v>
      </c>
    </row>
    <row r="3949" spans="1:15" x14ac:dyDescent="0.3">
      <c r="A3949" t="s">
        <v>2831</v>
      </c>
      <c r="B3949" t="s">
        <v>2831</v>
      </c>
      <c r="C3949" t="s">
        <v>10057</v>
      </c>
      <c r="D3949" s="47" t="s">
        <v>5472</v>
      </c>
      <c r="E3949" s="47">
        <v>39400.731374224539</v>
      </c>
      <c r="F3949" s="48">
        <v>15.25</v>
      </c>
      <c r="G3949" s="49">
        <v>-1</v>
      </c>
      <c r="H3949" t="s">
        <v>249</v>
      </c>
      <c r="I3949">
        <v>0</v>
      </c>
      <c r="J3949">
        <v>0</v>
      </c>
      <c r="K3949" t="s">
        <v>242</v>
      </c>
      <c r="L3949" t="s">
        <v>1535</v>
      </c>
      <c r="M3949" t="s">
        <v>1535</v>
      </c>
      <c r="N3949" t="s">
        <v>254</v>
      </c>
      <c r="O3949" t="s">
        <v>568</v>
      </c>
    </row>
    <row r="3950" spans="1:15" x14ac:dyDescent="0.3">
      <c r="A3950" t="s">
        <v>2831</v>
      </c>
      <c r="B3950" t="s">
        <v>2831</v>
      </c>
      <c r="C3950" t="s">
        <v>10134</v>
      </c>
      <c r="D3950" s="47" t="s">
        <v>5862</v>
      </c>
      <c r="E3950" s="47">
        <v>39416.742604710649</v>
      </c>
      <c r="F3950" s="48">
        <v>15.25</v>
      </c>
      <c r="G3950" s="49">
        <v>163899</v>
      </c>
      <c r="H3950" t="s">
        <v>249</v>
      </c>
      <c r="I3950">
        <v>0</v>
      </c>
      <c r="J3950">
        <v>0</v>
      </c>
      <c r="K3950" t="s">
        <v>236</v>
      </c>
      <c r="L3950" t="s">
        <v>1535</v>
      </c>
      <c r="M3950" t="s">
        <v>1535</v>
      </c>
      <c r="N3950" t="s">
        <v>254</v>
      </c>
      <c r="O3950" t="s">
        <v>568</v>
      </c>
    </row>
    <row r="3951" spans="1:15" x14ac:dyDescent="0.3">
      <c r="A3951" t="s">
        <v>2831</v>
      </c>
      <c r="B3951" t="s">
        <v>2831</v>
      </c>
      <c r="C3951" t="s">
        <v>7927</v>
      </c>
      <c r="D3951" s="47" t="s">
        <v>5870</v>
      </c>
      <c r="E3951" s="47">
        <v>39368.600599849538</v>
      </c>
      <c r="F3951" s="48">
        <v>15.333333333333334</v>
      </c>
      <c r="G3951" s="49">
        <v>259593</v>
      </c>
      <c r="H3951" t="s">
        <v>238</v>
      </c>
      <c r="I3951">
        <v>0</v>
      </c>
      <c r="J3951">
        <v>0</v>
      </c>
      <c r="K3951" t="s">
        <v>236</v>
      </c>
      <c r="L3951" t="s">
        <v>2160</v>
      </c>
      <c r="M3951" t="s">
        <v>2925</v>
      </c>
      <c r="N3951" t="s">
        <v>254</v>
      </c>
      <c r="O3951" t="s">
        <v>568</v>
      </c>
    </row>
    <row r="3952" spans="1:15" x14ac:dyDescent="0.3">
      <c r="A3952" t="s">
        <v>2831</v>
      </c>
      <c r="B3952" t="s">
        <v>2831</v>
      </c>
      <c r="C3952" t="s">
        <v>4898</v>
      </c>
      <c r="D3952" s="47" t="s">
        <v>2659</v>
      </c>
      <c r="E3952" s="47">
        <v>39373.692173761578</v>
      </c>
      <c r="F3952" s="48">
        <v>15.333333333333334</v>
      </c>
      <c r="G3952" s="49">
        <v>299999</v>
      </c>
      <c r="H3952" t="s">
        <v>249</v>
      </c>
      <c r="I3952">
        <v>0</v>
      </c>
      <c r="J3952">
        <v>0</v>
      </c>
      <c r="K3952" t="s">
        <v>236</v>
      </c>
      <c r="L3952" t="s">
        <v>2160</v>
      </c>
      <c r="M3952" t="s">
        <v>4899</v>
      </c>
      <c r="N3952" t="s">
        <v>254</v>
      </c>
      <c r="O3952" t="s">
        <v>568</v>
      </c>
    </row>
    <row r="3953" spans="1:15" x14ac:dyDescent="0.3">
      <c r="A3953" t="s">
        <v>2831</v>
      </c>
      <c r="B3953" t="s">
        <v>2831</v>
      </c>
      <c r="C3953" t="s">
        <v>4608</v>
      </c>
      <c r="D3953" s="47" t="s">
        <v>4359</v>
      </c>
      <c r="E3953" s="47">
        <v>39379.72101778935</v>
      </c>
      <c r="F3953" s="48">
        <v>15.333333333333334</v>
      </c>
      <c r="G3953" s="49">
        <v>175520</v>
      </c>
      <c r="H3953" t="s">
        <v>249</v>
      </c>
      <c r="I3953">
        <v>0</v>
      </c>
      <c r="J3953">
        <v>0</v>
      </c>
      <c r="K3953" t="s">
        <v>242</v>
      </c>
      <c r="L3953" t="s">
        <v>2173</v>
      </c>
      <c r="M3953" t="s">
        <v>4609</v>
      </c>
      <c r="N3953" t="s">
        <v>254</v>
      </c>
      <c r="O3953" t="s">
        <v>568</v>
      </c>
    </row>
    <row r="3954" spans="1:15" x14ac:dyDescent="0.3">
      <c r="A3954" t="s">
        <v>2831</v>
      </c>
      <c r="B3954" t="s">
        <v>2831</v>
      </c>
      <c r="C3954" t="s">
        <v>9563</v>
      </c>
      <c r="D3954" s="47" t="s">
        <v>2490</v>
      </c>
      <c r="E3954" s="47">
        <v>39382.494092129629</v>
      </c>
      <c r="F3954" s="48">
        <v>15.333333333333334</v>
      </c>
      <c r="G3954" s="49">
        <v>123398</v>
      </c>
      <c r="H3954" t="s">
        <v>249</v>
      </c>
      <c r="I3954">
        <v>0</v>
      </c>
      <c r="J3954">
        <v>0</v>
      </c>
      <c r="K3954" t="s">
        <v>242</v>
      </c>
      <c r="L3954" t="s">
        <v>2160</v>
      </c>
      <c r="M3954" t="s">
        <v>9564</v>
      </c>
      <c r="N3954" t="s">
        <v>254</v>
      </c>
      <c r="O3954" t="s">
        <v>568</v>
      </c>
    </row>
    <row r="3955" spans="1:15" x14ac:dyDescent="0.3">
      <c r="A3955" t="s">
        <v>2831</v>
      </c>
      <c r="B3955" t="s">
        <v>2831</v>
      </c>
      <c r="C3955" t="s">
        <v>5218</v>
      </c>
      <c r="D3955" s="47" t="s">
        <v>2625</v>
      </c>
      <c r="E3955" s="47">
        <v>39377.724316585649</v>
      </c>
      <c r="F3955" s="48">
        <v>15.333333333333334</v>
      </c>
      <c r="G3955" s="49">
        <v>267415</v>
      </c>
      <c r="H3955" t="s">
        <v>249</v>
      </c>
      <c r="I3955">
        <v>0</v>
      </c>
      <c r="J3955">
        <v>0</v>
      </c>
      <c r="K3955" t="s">
        <v>241</v>
      </c>
      <c r="L3955" t="s">
        <v>2160</v>
      </c>
      <c r="M3955" t="s">
        <v>5219</v>
      </c>
      <c r="N3955" t="s">
        <v>254</v>
      </c>
      <c r="O3955" t="s">
        <v>568</v>
      </c>
    </row>
    <row r="3956" spans="1:15" x14ac:dyDescent="0.3">
      <c r="A3956" t="s">
        <v>2831</v>
      </c>
      <c r="B3956" t="s">
        <v>2831</v>
      </c>
      <c r="C3956" t="s">
        <v>3087</v>
      </c>
      <c r="D3956" s="47" t="s">
        <v>2945</v>
      </c>
      <c r="E3956" s="47">
        <v>39308.749618368056</v>
      </c>
      <c r="F3956" s="48">
        <v>15.5</v>
      </c>
      <c r="G3956" s="49">
        <v>160718</v>
      </c>
      <c r="H3956" t="s">
        <v>238</v>
      </c>
      <c r="I3956">
        <v>0</v>
      </c>
      <c r="J3956">
        <v>0</v>
      </c>
      <c r="K3956" t="s">
        <v>246</v>
      </c>
      <c r="L3956" t="s">
        <v>2160</v>
      </c>
      <c r="M3956" t="s">
        <v>2936</v>
      </c>
      <c r="N3956" t="s">
        <v>254</v>
      </c>
      <c r="O3956" t="s">
        <v>568</v>
      </c>
    </row>
    <row r="3957" spans="1:15" x14ac:dyDescent="0.3">
      <c r="A3957" t="s">
        <v>2831</v>
      </c>
      <c r="B3957" t="s">
        <v>2831</v>
      </c>
      <c r="C3957" t="s">
        <v>8715</v>
      </c>
      <c r="D3957" s="47" t="s">
        <v>5458</v>
      </c>
      <c r="E3957" s="47">
        <v>39307.745203043982</v>
      </c>
      <c r="F3957" s="48">
        <v>15.5</v>
      </c>
      <c r="G3957" s="49">
        <v>165917</v>
      </c>
      <c r="H3957" t="s">
        <v>238</v>
      </c>
      <c r="I3957">
        <v>0</v>
      </c>
      <c r="J3957">
        <v>0</v>
      </c>
      <c r="K3957" t="s">
        <v>246</v>
      </c>
      <c r="L3957" t="s">
        <v>2160</v>
      </c>
      <c r="M3957" t="s">
        <v>8716</v>
      </c>
      <c r="N3957" t="s">
        <v>254</v>
      </c>
      <c r="O3957" t="s">
        <v>568</v>
      </c>
    </row>
    <row r="3958" spans="1:15" x14ac:dyDescent="0.3">
      <c r="A3958" t="s">
        <v>2831</v>
      </c>
      <c r="B3958" t="s">
        <v>2831</v>
      </c>
      <c r="C3958" t="s">
        <v>3132</v>
      </c>
      <c r="D3958" s="47" t="s">
        <v>3004</v>
      </c>
      <c r="E3958" s="47">
        <v>39314.758018368055</v>
      </c>
      <c r="F3958" s="48">
        <v>15.5</v>
      </c>
      <c r="G3958" s="49">
        <v>136656</v>
      </c>
      <c r="H3958" t="s">
        <v>249</v>
      </c>
      <c r="I3958">
        <v>0</v>
      </c>
      <c r="J3958">
        <v>0</v>
      </c>
      <c r="K3958" t="s">
        <v>236</v>
      </c>
      <c r="L3958" t="s">
        <v>2160</v>
      </c>
      <c r="M3958" t="s">
        <v>2936</v>
      </c>
      <c r="N3958" t="s">
        <v>254</v>
      </c>
      <c r="O3958" t="s">
        <v>568</v>
      </c>
    </row>
    <row r="3959" spans="1:15" x14ac:dyDescent="0.3">
      <c r="A3959" t="s">
        <v>2831</v>
      </c>
      <c r="B3959" t="s">
        <v>2831</v>
      </c>
      <c r="C3959" t="s">
        <v>5353</v>
      </c>
      <c r="D3959" s="47" t="s">
        <v>2672</v>
      </c>
      <c r="E3959" s="47">
        <v>39324.723809918978</v>
      </c>
      <c r="F3959" s="48">
        <v>15.5</v>
      </c>
      <c r="G3959" s="49">
        <v>234022</v>
      </c>
      <c r="H3959" t="s">
        <v>238</v>
      </c>
      <c r="I3959">
        <v>0</v>
      </c>
      <c r="J3959">
        <v>0</v>
      </c>
      <c r="K3959" t="s">
        <v>246</v>
      </c>
      <c r="L3959" t="s">
        <v>2160</v>
      </c>
      <c r="M3959" t="s">
        <v>5354</v>
      </c>
      <c r="N3959" t="s">
        <v>254</v>
      </c>
      <c r="O3959" t="s">
        <v>568</v>
      </c>
    </row>
    <row r="3960" spans="1:15" x14ac:dyDescent="0.3">
      <c r="A3960" t="s">
        <v>2831</v>
      </c>
      <c r="B3960" t="s">
        <v>2831</v>
      </c>
      <c r="C3960" t="s">
        <v>7548</v>
      </c>
      <c r="D3960" s="47" t="s">
        <v>2707</v>
      </c>
      <c r="E3960" s="47">
        <v>39290.721311076391</v>
      </c>
      <c r="F3960" s="48">
        <v>15.583333333333334</v>
      </c>
      <c r="G3960" s="49">
        <v>166640</v>
      </c>
      <c r="H3960" t="s">
        <v>249</v>
      </c>
      <c r="I3960">
        <v>0</v>
      </c>
      <c r="J3960">
        <v>0</v>
      </c>
      <c r="K3960" t="s">
        <v>241</v>
      </c>
      <c r="L3960" t="s">
        <v>2160</v>
      </c>
      <c r="M3960" t="s">
        <v>7549</v>
      </c>
      <c r="N3960" t="s">
        <v>254</v>
      </c>
      <c r="O3960" t="s">
        <v>568</v>
      </c>
    </row>
    <row r="3961" spans="1:15" x14ac:dyDescent="0.3">
      <c r="A3961" t="s">
        <v>2831</v>
      </c>
      <c r="B3961" t="s">
        <v>2831</v>
      </c>
      <c r="C3961" t="s">
        <v>3218</v>
      </c>
      <c r="D3961" s="47" t="s">
        <v>3004</v>
      </c>
      <c r="E3961" s="47">
        <v>39280.606578125</v>
      </c>
      <c r="F3961" s="48">
        <v>15.583333333333334</v>
      </c>
      <c r="G3961" s="49">
        <v>250498</v>
      </c>
      <c r="H3961" t="s">
        <v>238</v>
      </c>
      <c r="I3961">
        <v>0</v>
      </c>
      <c r="J3961">
        <v>0</v>
      </c>
      <c r="K3961" t="s">
        <v>236</v>
      </c>
      <c r="L3961" t="s">
        <v>2160</v>
      </c>
      <c r="M3961" t="s">
        <v>2941</v>
      </c>
      <c r="N3961" t="s">
        <v>254</v>
      </c>
      <c r="O3961" t="s">
        <v>568</v>
      </c>
    </row>
    <row r="3962" spans="1:15" x14ac:dyDescent="0.3">
      <c r="A3962" t="s">
        <v>2831</v>
      </c>
      <c r="B3962" t="s">
        <v>2831</v>
      </c>
      <c r="C3962" t="s">
        <v>8602</v>
      </c>
      <c r="D3962" s="47" t="s">
        <v>2698</v>
      </c>
      <c r="E3962" s="47">
        <v>39260.757121446761</v>
      </c>
      <c r="F3962" s="48">
        <v>15.666666666666666</v>
      </c>
      <c r="G3962" s="49">
        <v>82013</v>
      </c>
      <c r="H3962" t="s">
        <v>249</v>
      </c>
      <c r="I3962">
        <v>0</v>
      </c>
      <c r="J3962">
        <v>0</v>
      </c>
      <c r="K3962" t="s">
        <v>242</v>
      </c>
      <c r="L3962" t="s">
        <v>2160</v>
      </c>
      <c r="M3962" t="s">
        <v>8603</v>
      </c>
      <c r="N3962" t="s">
        <v>254</v>
      </c>
      <c r="O3962" t="s">
        <v>568</v>
      </c>
    </row>
    <row r="3963" spans="1:15" x14ac:dyDescent="0.3">
      <c r="A3963" t="s">
        <v>2831</v>
      </c>
      <c r="B3963" t="s">
        <v>2831</v>
      </c>
      <c r="C3963" t="s">
        <v>8363</v>
      </c>
      <c r="D3963" s="47" t="s">
        <v>2630</v>
      </c>
      <c r="E3963" s="47">
        <v>39223.337502511575</v>
      </c>
      <c r="F3963" s="48">
        <v>15.75</v>
      </c>
      <c r="G3963" s="49">
        <v>446555</v>
      </c>
      <c r="H3963" t="s">
        <v>238</v>
      </c>
      <c r="I3963">
        <v>0</v>
      </c>
      <c r="J3963">
        <v>0</v>
      </c>
      <c r="K3963" t="s">
        <v>236</v>
      </c>
      <c r="L3963" t="s">
        <v>2160</v>
      </c>
      <c r="M3963" t="s">
        <v>8364</v>
      </c>
      <c r="N3963" t="s">
        <v>254</v>
      </c>
      <c r="O3963" t="s">
        <v>568</v>
      </c>
    </row>
    <row r="3964" spans="1:15" x14ac:dyDescent="0.3">
      <c r="A3964" t="s">
        <v>2831</v>
      </c>
      <c r="B3964" t="s">
        <v>2831</v>
      </c>
      <c r="C3964" t="s">
        <v>3066</v>
      </c>
      <c r="D3964" s="47" t="s">
        <v>2933</v>
      </c>
      <c r="E3964" s="47">
        <v>39233.734503784719</v>
      </c>
      <c r="F3964" s="48">
        <v>15.75</v>
      </c>
      <c r="G3964" s="49">
        <v>180000</v>
      </c>
      <c r="H3964" t="s">
        <v>249</v>
      </c>
      <c r="I3964">
        <v>0</v>
      </c>
      <c r="J3964">
        <v>0</v>
      </c>
      <c r="K3964" t="s">
        <v>239</v>
      </c>
      <c r="L3964" t="s">
        <v>2160</v>
      </c>
      <c r="M3964" t="s">
        <v>2992</v>
      </c>
      <c r="N3964" t="s">
        <v>254</v>
      </c>
      <c r="O3964" t="s">
        <v>568</v>
      </c>
    </row>
    <row r="3965" spans="1:15" x14ac:dyDescent="0.3">
      <c r="A3965" t="s">
        <v>2831</v>
      </c>
      <c r="B3965" t="s">
        <v>2831</v>
      </c>
      <c r="C3965" t="s">
        <v>4178</v>
      </c>
      <c r="D3965" s="47" t="s">
        <v>3395</v>
      </c>
      <c r="E3965" s="47">
        <v>39174.365097800925</v>
      </c>
      <c r="F3965" s="48">
        <v>15.833333333333334</v>
      </c>
      <c r="G3965" s="49">
        <v>49986</v>
      </c>
      <c r="H3965" t="s">
        <v>238</v>
      </c>
      <c r="I3965">
        <v>0</v>
      </c>
      <c r="J3965">
        <v>0</v>
      </c>
      <c r="K3965" t="s">
        <v>246</v>
      </c>
      <c r="L3965" t="s">
        <v>2186</v>
      </c>
      <c r="M3965" t="s">
        <v>4179</v>
      </c>
      <c r="N3965" t="s">
        <v>254</v>
      </c>
      <c r="O3965" t="s">
        <v>568</v>
      </c>
    </row>
    <row r="3966" spans="1:15" x14ac:dyDescent="0.3">
      <c r="A3966" t="s">
        <v>2831</v>
      </c>
      <c r="B3966" t="s">
        <v>2831</v>
      </c>
      <c r="C3966" t="s">
        <v>9937</v>
      </c>
      <c r="D3966" s="47" t="s">
        <v>5524</v>
      </c>
      <c r="E3966" s="47">
        <v>39202.718361805557</v>
      </c>
      <c r="F3966" s="48">
        <v>15.833333333333334</v>
      </c>
      <c r="G3966" s="49">
        <v>60252</v>
      </c>
      <c r="H3966" t="s">
        <v>238</v>
      </c>
      <c r="I3966">
        <v>0</v>
      </c>
      <c r="J3966">
        <v>0</v>
      </c>
      <c r="K3966" t="s">
        <v>236</v>
      </c>
      <c r="L3966" t="s">
        <v>1535</v>
      </c>
      <c r="M3966" t="s">
        <v>1535</v>
      </c>
      <c r="N3966" t="s">
        <v>254</v>
      </c>
      <c r="O3966" t="s">
        <v>568</v>
      </c>
    </row>
    <row r="3967" spans="1:15" x14ac:dyDescent="0.3">
      <c r="A3967" t="s">
        <v>2831</v>
      </c>
      <c r="B3967" t="s">
        <v>2831</v>
      </c>
      <c r="C3967" t="s">
        <v>10748</v>
      </c>
      <c r="D3967" s="47" t="s">
        <v>2483</v>
      </c>
      <c r="E3967" s="47">
        <v>39185.379913229168</v>
      </c>
      <c r="F3967" s="48">
        <v>15.833333333333334</v>
      </c>
      <c r="G3967" s="49">
        <v>132020</v>
      </c>
      <c r="H3967" t="s">
        <v>238</v>
      </c>
      <c r="I3967">
        <v>0</v>
      </c>
      <c r="J3967">
        <v>0</v>
      </c>
      <c r="K3967" t="s">
        <v>242</v>
      </c>
      <c r="L3967" t="s">
        <v>2160</v>
      </c>
      <c r="M3967" t="s">
        <v>10749</v>
      </c>
      <c r="N3967" t="s">
        <v>254</v>
      </c>
      <c r="O3967" t="s">
        <v>568</v>
      </c>
    </row>
    <row r="3968" spans="1:15" x14ac:dyDescent="0.3">
      <c r="A3968" t="s">
        <v>2831</v>
      </c>
      <c r="B3968" t="s">
        <v>2831</v>
      </c>
      <c r="C3968" t="s">
        <v>9704</v>
      </c>
      <c r="D3968" s="47" t="s">
        <v>2671</v>
      </c>
      <c r="E3968" s="47">
        <v>39144.393737002312</v>
      </c>
      <c r="F3968" s="48">
        <v>15.916666666666666</v>
      </c>
      <c r="G3968" s="49">
        <v>202304</v>
      </c>
      <c r="H3968" t="s">
        <v>238</v>
      </c>
      <c r="I3968">
        <v>0</v>
      </c>
      <c r="J3968">
        <v>0</v>
      </c>
      <c r="K3968" t="s">
        <v>242</v>
      </c>
      <c r="L3968" t="s">
        <v>2160</v>
      </c>
      <c r="M3968" t="s">
        <v>9705</v>
      </c>
      <c r="N3968" t="s">
        <v>254</v>
      </c>
      <c r="O3968" t="s">
        <v>568</v>
      </c>
    </row>
    <row r="3969" spans="1:15" x14ac:dyDescent="0.3">
      <c r="A3969" t="s">
        <v>2831</v>
      </c>
      <c r="B3969" t="s">
        <v>2831</v>
      </c>
      <c r="C3969" t="s">
        <v>9778</v>
      </c>
      <c r="D3969" s="47" t="s">
        <v>5832</v>
      </c>
      <c r="E3969" s="47">
        <v>39142.700232835647</v>
      </c>
      <c r="F3969" s="48">
        <v>15.916666666666666</v>
      </c>
      <c r="G3969" s="49">
        <v>84366</v>
      </c>
      <c r="H3969" t="s">
        <v>238</v>
      </c>
      <c r="I3969">
        <v>1</v>
      </c>
      <c r="J3969">
        <v>4300.55</v>
      </c>
      <c r="K3969" t="s">
        <v>242</v>
      </c>
      <c r="L3969" t="s">
        <v>2160</v>
      </c>
      <c r="M3969" t="s">
        <v>5309</v>
      </c>
      <c r="N3969" t="s">
        <v>254</v>
      </c>
      <c r="O3969" t="s">
        <v>568</v>
      </c>
    </row>
    <row r="3970" spans="1:15" x14ac:dyDescent="0.3">
      <c r="A3970" t="s">
        <v>2831</v>
      </c>
      <c r="B3970" t="s">
        <v>2831</v>
      </c>
      <c r="C3970" t="s">
        <v>5457</v>
      </c>
      <c r="D3970" s="47" t="s">
        <v>5458</v>
      </c>
      <c r="E3970" s="47">
        <v>39141.796841319447</v>
      </c>
      <c r="F3970" s="48">
        <v>16</v>
      </c>
      <c r="G3970" s="49">
        <v>206188</v>
      </c>
      <c r="H3970" t="s">
        <v>249</v>
      </c>
      <c r="I3970">
        <v>0</v>
      </c>
      <c r="J3970">
        <v>0</v>
      </c>
      <c r="K3970" t="s">
        <v>242</v>
      </c>
      <c r="L3970" t="s">
        <v>2186</v>
      </c>
      <c r="M3970" t="s">
        <v>5459</v>
      </c>
      <c r="N3970" t="s">
        <v>254</v>
      </c>
      <c r="O3970" t="s">
        <v>568</v>
      </c>
    </row>
    <row r="3971" spans="1:15" x14ac:dyDescent="0.3">
      <c r="A3971" t="s">
        <v>2831</v>
      </c>
      <c r="B3971" t="s">
        <v>2831</v>
      </c>
      <c r="C3971" t="s">
        <v>4725</v>
      </c>
      <c r="D3971" s="47" t="s">
        <v>4351</v>
      </c>
      <c r="E3971" s="47">
        <v>39127.71984633102</v>
      </c>
      <c r="F3971" s="48">
        <v>16</v>
      </c>
      <c r="G3971" s="49">
        <v>75091</v>
      </c>
      <c r="H3971" t="s">
        <v>238</v>
      </c>
      <c r="I3971">
        <v>0</v>
      </c>
      <c r="J3971">
        <v>0</v>
      </c>
      <c r="K3971" t="s">
        <v>241</v>
      </c>
      <c r="L3971" t="s">
        <v>2160</v>
      </c>
      <c r="M3971" t="s">
        <v>4726</v>
      </c>
      <c r="N3971" t="s">
        <v>254</v>
      </c>
      <c r="O3971" t="s">
        <v>568</v>
      </c>
    </row>
    <row r="3972" spans="1:15" x14ac:dyDescent="0.3">
      <c r="A3972" t="s">
        <v>2831</v>
      </c>
      <c r="B3972" t="s">
        <v>2831</v>
      </c>
      <c r="C3972" t="s">
        <v>3146</v>
      </c>
      <c r="D3972" s="47" t="s">
        <v>2943</v>
      </c>
      <c r="E3972" s="47">
        <v>39141.752879085645</v>
      </c>
      <c r="F3972" s="48">
        <v>16</v>
      </c>
      <c r="G3972" s="49">
        <v>191426</v>
      </c>
      <c r="H3972" t="s">
        <v>238</v>
      </c>
      <c r="I3972">
        <v>0</v>
      </c>
      <c r="J3972">
        <v>0</v>
      </c>
      <c r="K3972" t="s">
        <v>236</v>
      </c>
      <c r="L3972" t="s">
        <v>2160</v>
      </c>
      <c r="M3972" t="s">
        <v>2925</v>
      </c>
      <c r="N3972" t="s">
        <v>254</v>
      </c>
      <c r="O3972" t="s">
        <v>568</v>
      </c>
    </row>
    <row r="3973" spans="1:15" x14ac:dyDescent="0.3">
      <c r="A3973" t="s">
        <v>2831</v>
      </c>
      <c r="B3973" t="s">
        <v>2831</v>
      </c>
      <c r="C3973" t="s">
        <v>3184</v>
      </c>
      <c r="D3973" s="47" t="s">
        <v>2973</v>
      </c>
      <c r="E3973" s="47">
        <v>39133.70521709491</v>
      </c>
      <c r="F3973" s="48">
        <v>16</v>
      </c>
      <c r="G3973" s="49">
        <v>210412</v>
      </c>
      <c r="H3973" t="s">
        <v>249</v>
      </c>
      <c r="I3973">
        <v>0</v>
      </c>
      <c r="J3973">
        <v>0</v>
      </c>
      <c r="K3973" t="s">
        <v>242</v>
      </c>
      <c r="L3973" t="s">
        <v>2160</v>
      </c>
      <c r="M3973" t="s">
        <v>2925</v>
      </c>
      <c r="N3973" t="s">
        <v>254</v>
      </c>
      <c r="O3973" t="s">
        <v>568</v>
      </c>
    </row>
    <row r="3974" spans="1:15" x14ac:dyDescent="0.3">
      <c r="A3974" t="s">
        <v>2831</v>
      </c>
      <c r="B3974" t="s">
        <v>2831</v>
      </c>
      <c r="C3974" t="s">
        <v>3096</v>
      </c>
      <c r="D3974" s="47" t="s">
        <v>2950</v>
      </c>
      <c r="E3974" s="47">
        <v>39126.726310451391</v>
      </c>
      <c r="F3974" s="48">
        <v>16</v>
      </c>
      <c r="G3974" s="49">
        <v>297875</v>
      </c>
      <c r="H3974" t="s">
        <v>238</v>
      </c>
      <c r="I3974">
        <v>0</v>
      </c>
      <c r="J3974">
        <v>0</v>
      </c>
      <c r="K3974" t="s">
        <v>246</v>
      </c>
      <c r="L3974" t="s">
        <v>2160</v>
      </c>
      <c r="M3974" t="s">
        <v>3097</v>
      </c>
      <c r="N3974" t="s">
        <v>254</v>
      </c>
      <c r="O3974" t="s">
        <v>568</v>
      </c>
    </row>
    <row r="3975" spans="1:15" x14ac:dyDescent="0.3">
      <c r="A3975" t="s">
        <v>2831</v>
      </c>
      <c r="B3975" t="s">
        <v>2831</v>
      </c>
      <c r="C3975" t="s">
        <v>4097</v>
      </c>
      <c r="D3975" s="47" t="s">
        <v>3635</v>
      </c>
      <c r="E3975" s="47">
        <v>39107.72779232639</v>
      </c>
      <c r="F3975" s="48">
        <v>16.083333333333332</v>
      </c>
      <c r="G3975" s="49">
        <v>145477</v>
      </c>
      <c r="H3975" t="s">
        <v>249</v>
      </c>
      <c r="I3975">
        <v>0</v>
      </c>
      <c r="J3975">
        <v>0</v>
      </c>
      <c r="K3975" t="s">
        <v>241</v>
      </c>
      <c r="L3975" t="s">
        <v>2186</v>
      </c>
      <c r="M3975" t="s">
        <v>4098</v>
      </c>
      <c r="N3975" t="s">
        <v>254</v>
      </c>
      <c r="O3975" t="s">
        <v>568</v>
      </c>
    </row>
    <row r="3976" spans="1:15" x14ac:dyDescent="0.3">
      <c r="A3976" t="s">
        <v>2831</v>
      </c>
      <c r="B3976" t="s">
        <v>2831</v>
      </c>
      <c r="C3976" t="s">
        <v>3065</v>
      </c>
      <c r="D3976" s="47" t="s">
        <v>2981</v>
      </c>
      <c r="E3976" s="47">
        <v>39104.536823877315</v>
      </c>
      <c r="F3976" s="48">
        <v>16.083333333333332</v>
      </c>
      <c r="G3976" s="49">
        <v>50127</v>
      </c>
      <c r="H3976" t="s">
        <v>249</v>
      </c>
      <c r="I3976">
        <v>0</v>
      </c>
      <c r="J3976">
        <v>0</v>
      </c>
      <c r="K3976" t="s">
        <v>242</v>
      </c>
      <c r="L3976" t="s">
        <v>2160</v>
      </c>
      <c r="M3976" t="s">
        <v>2925</v>
      </c>
      <c r="N3976" t="s">
        <v>254</v>
      </c>
      <c r="O3976" t="s">
        <v>568</v>
      </c>
    </row>
    <row r="3977" spans="1:15" x14ac:dyDescent="0.3">
      <c r="A3977" t="s">
        <v>2831</v>
      </c>
      <c r="B3977" t="s">
        <v>2831</v>
      </c>
      <c r="C3977" t="s">
        <v>9714</v>
      </c>
      <c r="D3977" s="47" t="s">
        <v>5664</v>
      </c>
      <c r="E3977" s="47">
        <v>39093.718707488428</v>
      </c>
      <c r="F3977" s="48">
        <v>16.083333333333332</v>
      </c>
      <c r="G3977" s="49">
        <v>545148</v>
      </c>
      <c r="H3977" t="s">
        <v>249</v>
      </c>
      <c r="I3977">
        <v>0</v>
      </c>
      <c r="J3977">
        <v>0</v>
      </c>
      <c r="K3977" t="s">
        <v>242</v>
      </c>
      <c r="L3977" t="s">
        <v>2186</v>
      </c>
      <c r="M3977" t="s">
        <v>9715</v>
      </c>
      <c r="N3977" t="s">
        <v>254</v>
      </c>
      <c r="O3977" t="s">
        <v>568</v>
      </c>
    </row>
    <row r="3978" spans="1:15" x14ac:dyDescent="0.3">
      <c r="A3978" t="s">
        <v>2831</v>
      </c>
      <c r="B3978" t="s">
        <v>2831</v>
      </c>
      <c r="C3978" t="s">
        <v>3779</v>
      </c>
      <c r="D3978" s="47" t="s">
        <v>3466</v>
      </c>
      <c r="E3978" s="47">
        <v>39111.659325775465</v>
      </c>
      <c r="F3978" s="48">
        <v>16.083333333333332</v>
      </c>
      <c r="G3978" s="49">
        <v>170565</v>
      </c>
      <c r="H3978" t="s">
        <v>249</v>
      </c>
      <c r="I3978">
        <v>0</v>
      </c>
      <c r="J3978">
        <v>0</v>
      </c>
      <c r="K3978" t="s">
        <v>246</v>
      </c>
      <c r="L3978" t="s">
        <v>1535</v>
      </c>
      <c r="M3978" t="s">
        <v>1535</v>
      </c>
      <c r="N3978" t="s">
        <v>254</v>
      </c>
      <c r="O3978" t="s">
        <v>568</v>
      </c>
    </row>
    <row r="3979" spans="1:15" x14ac:dyDescent="0.3">
      <c r="A3979" t="s">
        <v>2831</v>
      </c>
      <c r="B3979" t="s">
        <v>2831</v>
      </c>
      <c r="C3979" t="s">
        <v>4448</v>
      </c>
      <c r="D3979" s="47" t="s">
        <v>4449</v>
      </c>
      <c r="E3979" s="47">
        <v>39113.735317210645</v>
      </c>
      <c r="F3979" s="48">
        <v>16.083333333333332</v>
      </c>
      <c r="G3979" s="49">
        <v>187944</v>
      </c>
      <c r="H3979" t="s">
        <v>249</v>
      </c>
      <c r="I3979">
        <v>0</v>
      </c>
      <c r="J3979">
        <v>0</v>
      </c>
      <c r="K3979" t="s">
        <v>236</v>
      </c>
      <c r="L3979" t="s">
        <v>2160</v>
      </c>
      <c r="M3979" t="s">
        <v>4450</v>
      </c>
      <c r="N3979" t="s">
        <v>254</v>
      </c>
      <c r="O3979" t="s">
        <v>568</v>
      </c>
    </row>
    <row r="3980" spans="1:15" x14ac:dyDescent="0.3">
      <c r="A3980" t="s">
        <v>2831</v>
      </c>
      <c r="B3980" t="s">
        <v>2831</v>
      </c>
      <c r="C3980" t="s">
        <v>4673</v>
      </c>
      <c r="D3980" s="47" t="s">
        <v>4375</v>
      </c>
      <c r="E3980" s="47">
        <v>39091.681811724535</v>
      </c>
      <c r="F3980" s="48">
        <v>16.083333333333332</v>
      </c>
      <c r="G3980" s="49">
        <v>261334</v>
      </c>
      <c r="H3980" t="s">
        <v>238</v>
      </c>
      <c r="I3980">
        <v>0</v>
      </c>
      <c r="J3980">
        <v>0</v>
      </c>
      <c r="K3980" t="s">
        <v>242</v>
      </c>
      <c r="L3980" t="s">
        <v>2176</v>
      </c>
      <c r="M3980" t="s">
        <v>4674</v>
      </c>
      <c r="N3980" t="s">
        <v>254</v>
      </c>
      <c r="O3980" t="s">
        <v>568</v>
      </c>
    </row>
    <row r="3981" spans="1:15" x14ac:dyDescent="0.3">
      <c r="A3981" t="s">
        <v>2831</v>
      </c>
      <c r="B3981" t="s">
        <v>2831</v>
      </c>
      <c r="C3981" t="s">
        <v>5788</v>
      </c>
      <c r="D3981" s="47" t="s">
        <v>5516</v>
      </c>
      <c r="E3981" s="47">
        <v>39071.772631747684</v>
      </c>
      <c r="F3981" s="48">
        <v>16.166666666666668</v>
      </c>
      <c r="G3981" s="49">
        <v>101099</v>
      </c>
      <c r="H3981" t="s">
        <v>238</v>
      </c>
      <c r="I3981">
        <v>0</v>
      </c>
      <c r="J3981">
        <v>0</v>
      </c>
      <c r="K3981" t="s">
        <v>236</v>
      </c>
      <c r="L3981" t="s">
        <v>2160</v>
      </c>
      <c r="M3981" t="s">
        <v>5789</v>
      </c>
      <c r="N3981" t="s">
        <v>254</v>
      </c>
      <c r="O3981" t="s">
        <v>568</v>
      </c>
    </row>
    <row r="3982" spans="1:15" x14ac:dyDescent="0.3">
      <c r="A3982" t="s">
        <v>2831</v>
      </c>
      <c r="B3982" t="s">
        <v>2831</v>
      </c>
      <c r="C3982" t="s">
        <v>8699</v>
      </c>
      <c r="D3982" s="47" t="s">
        <v>2644</v>
      </c>
      <c r="E3982" s="47">
        <v>39073.76111269676</v>
      </c>
      <c r="F3982" s="48">
        <v>16.166666666666668</v>
      </c>
      <c r="G3982" s="49">
        <v>322231</v>
      </c>
      <c r="H3982" t="s">
        <v>249</v>
      </c>
      <c r="I3982">
        <v>0</v>
      </c>
      <c r="J3982">
        <v>0</v>
      </c>
      <c r="K3982" t="s">
        <v>246</v>
      </c>
      <c r="L3982" t="s">
        <v>2160</v>
      </c>
      <c r="M3982" t="s">
        <v>8700</v>
      </c>
      <c r="N3982" t="s">
        <v>254</v>
      </c>
      <c r="O3982" t="s">
        <v>568</v>
      </c>
    </row>
    <row r="3983" spans="1:15" x14ac:dyDescent="0.3">
      <c r="A3983" t="s">
        <v>2831</v>
      </c>
      <c r="B3983" t="s">
        <v>2831</v>
      </c>
      <c r="C3983" t="s">
        <v>9587</v>
      </c>
      <c r="D3983" s="47" t="s">
        <v>2684</v>
      </c>
      <c r="E3983" s="47">
        <v>39071.758716284719</v>
      </c>
      <c r="F3983" s="48">
        <v>16.166666666666668</v>
      </c>
      <c r="G3983" s="49">
        <v>221774</v>
      </c>
      <c r="H3983" t="s">
        <v>249</v>
      </c>
      <c r="I3983">
        <v>0</v>
      </c>
      <c r="J3983">
        <v>0</v>
      </c>
      <c r="K3983" t="s">
        <v>242</v>
      </c>
      <c r="L3983" t="s">
        <v>2160</v>
      </c>
      <c r="M3983" t="s">
        <v>9588</v>
      </c>
      <c r="N3983" t="s">
        <v>254</v>
      </c>
      <c r="O3983" t="s">
        <v>568</v>
      </c>
    </row>
    <row r="3984" spans="1:15" x14ac:dyDescent="0.3">
      <c r="A3984" t="s">
        <v>2831</v>
      </c>
      <c r="B3984" t="s">
        <v>2831</v>
      </c>
      <c r="C3984" t="s">
        <v>9758</v>
      </c>
      <c r="D3984" s="47" t="s">
        <v>6575</v>
      </c>
      <c r="E3984" s="47">
        <v>39071.766739965278</v>
      </c>
      <c r="F3984" s="48">
        <v>16.166666666666668</v>
      </c>
      <c r="G3984" s="49">
        <v>327814</v>
      </c>
      <c r="H3984" t="s">
        <v>238</v>
      </c>
      <c r="I3984">
        <v>0</v>
      </c>
      <c r="J3984">
        <v>0</v>
      </c>
      <c r="K3984" t="s">
        <v>241</v>
      </c>
      <c r="L3984" t="s">
        <v>2186</v>
      </c>
      <c r="M3984" t="s">
        <v>9759</v>
      </c>
      <c r="N3984" t="s">
        <v>254</v>
      </c>
      <c r="O3984" t="s">
        <v>568</v>
      </c>
    </row>
    <row r="3985" spans="1:15" x14ac:dyDescent="0.3">
      <c r="A3985" t="s">
        <v>2831</v>
      </c>
      <c r="B3985" t="s">
        <v>2831</v>
      </c>
      <c r="C3985" t="s">
        <v>4398</v>
      </c>
      <c r="D3985" s="47" t="s">
        <v>4340</v>
      </c>
      <c r="E3985" s="47">
        <v>39081.550037997687</v>
      </c>
      <c r="F3985" s="48">
        <v>16.166666666666668</v>
      </c>
      <c r="G3985" s="49">
        <v>191570</v>
      </c>
      <c r="H3985" t="s">
        <v>238</v>
      </c>
      <c r="I3985">
        <v>0</v>
      </c>
      <c r="J3985">
        <v>0</v>
      </c>
      <c r="K3985" t="s">
        <v>241</v>
      </c>
      <c r="L3985" t="s">
        <v>2173</v>
      </c>
      <c r="M3985" t="s">
        <v>4399</v>
      </c>
      <c r="N3985" t="s">
        <v>254</v>
      </c>
      <c r="O3985" t="s">
        <v>568</v>
      </c>
    </row>
    <row r="3986" spans="1:15" x14ac:dyDescent="0.3">
      <c r="A3986" t="s">
        <v>2831</v>
      </c>
      <c r="B3986" t="s">
        <v>2831</v>
      </c>
      <c r="C3986" t="s">
        <v>10304</v>
      </c>
      <c r="D3986" s="47" t="s">
        <v>6479</v>
      </c>
      <c r="E3986" s="47">
        <v>39056.647056018519</v>
      </c>
      <c r="F3986" s="48">
        <v>16.166666666666668</v>
      </c>
      <c r="G3986" s="49">
        <v>101434</v>
      </c>
      <c r="H3986" t="s">
        <v>249</v>
      </c>
      <c r="I3986">
        <v>0</v>
      </c>
      <c r="J3986">
        <v>0</v>
      </c>
      <c r="K3986" t="s">
        <v>241</v>
      </c>
      <c r="L3986" t="s">
        <v>2160</v>
      </c>
      <c r="M3986" t="s">
        <v>10305</v>
      </c>
      <c r="N3986" t="s">
        <v>254</v>
      </c>
      <c r="O3986" t="s">
        <v>568</v>
      </c>
    </row>
    <row r="3987" spans="1:15" x14ac:dyDescent="0.3">
      <c r="A3987" t="s">
        <v>2831</v>
      </c>
      <c r="B3987" t="s">
        <v>2831</v>
      </c>
      <c r="C3987" t="s">
        <v>4219</v>
      </c>
      <c r="D3987" s="47" t="s">
        <v>3356</v>
      </c>
      <c r="E3987" s="47">
        <v>39070.745670289354</v>
      </c>
      <c r="F3987" s="48">
        <v>16.166666666666668</v>
      </c>
      <c r="G3987" s="49">
        <v>262095</v>
      </c>
      <c r="H3987" t="s">
        <v>249</v>
      </c>
      <c r="I3987">
        <v>0</v>
      </c>
      <c r="J3987">
        <v>0</v>
      </c>
      <c r="K3987" t="s">
        <v>236</v>
      </c>
      <c r="L3987" t="s">
        <v>2186</v>
      </c>
      <c r="M3987" t="s">
        <v>4220</v>
      </c>
      <c r="N3987" t="s">
        <v>254</v>
      </c>
      <c r="O3987" t="s">
        <v>568</v>
      </c>
    </row>
    <row r="3988" spans="1:15" x14ac:dyDescent="0.3">
      <c r="A3988" t="s">
        <v>2831</v>
      </c>
      <c r="B3988" t="s">
        <v>2831</v>
      </c>
      <c r="C3988" t="s">
        <v>6982</v>
      </c>
      <c r="D3988" s="47" t="s">
        <v>2649</v>
      </c>
      <c r="E3988" s="47">
        <v>39034.580880787034</v>
      </c>
      <c r="F3988" s="48">
        <v>16.25</v>
      </c>
      <c r="G3988" s="49">
        <v>215956</v>
      </c>
      <c r="H3988" t="s">
        <v>249</v>
      </c>
      <c r="I3988">
        <v>0</v>
      </c>
      <c r="J3988">
        <v>0</v>
      </c>
      <c r="K3988" t="s">
        <v>246</v>
      </c>
      <c r="L3988" t="s">
        <v>2160</v>
      </c>
      <c r="M3988" t="s">
        <v>6983</v>
      </c>
      <c r="N3988" t="s">
        <v>254</v>
      </c>
      <c r="O3988" t="s">
        <v>568</v>
      </c>
    </row>
    <row r="3989" spans="1:15" x14ac:dyDescent="0.3">
      <c r="A3989" t="s">
        <v>2831</v>
      </c>
      <c r="B3989" t="s">
        <v>2831</v>
      </c>
      <c r="C3989" t="s">
        <v>3940</v>
      </c>
      <c r="D3989" s="47" t="s">
        <v>3398</v>
      </c>
      <c r="E3989" s="47">
        <v>39032.437400312498</v>
      </c>
      <c r="F3989" s="48">
        <v>16.25</v>
      </c>
      <c r="G3989" s="49">
        <v>178891</v>
      </c>
      <c r="H3989" t="s">
        <v>249</v>
      </c>
      <c r="I3989">
        <v>0</v>
      </c>
      <c r="J3989">
        <v>0</v>
      </c>
      <c r="K3989" t="s">
        <v>236</v>
      </c>
      <c r="L3989" t="s">
        <v>2160</v>
      </c>
      <c r="M3989" t="s">
        <v>3941</v>
      </c>
      <c r="N3989" t="s">
        <v>254</v>
      </c>
      <c r="O3989" t="s">
        <v>568</v>
      </c>
    </row>
    <row r="3990" spans="1:15" x14ac:dyDescent="0.3">
      <c r="A3990" t="s">
        <v>2831</v>
      </c>
      <c r="B3990" t="s">
        <v>2831</v>
      </c>
      <c r="C3990" t="s">
        <v>9391</v>
      </c>
      <c r="D3990" s="47" t="s">
        <v>2693</v>
      </c>
      <c r="E3990" s="47">
        <v>39032.581319062498</v>
      </c>
      <c r="F3990" s="48">
        <v>16.25</v>
      </c>
      <c r="G3990" s="49">
        <v>193727</v>
      </c>
      <c r="H3990" t="s">
        <v>238</v>
      </c>
      <c r="I3990">
        <v>0</v>
      </c>
      <c r="J3990">
        <v>0</v>
      </c>
      <c r="K3990" t="s">
        <v>246</v>
      </c>
      <c r="L3990" t="s">
        <v>2160</v>
      </c>
      <c r="M3990" t="s">
        <v>9392</v>
      </c>
      <c r="N3990" t="s">
        <v>254</v>
      </c>
      <c r="O3990" t="s">
        <v>568</v>
      </c>
    </row>
    <row r="3991" spans="1:15" x14ac:dyDescent="0.3">
      <c r="A3991" t="s">
        <v>2831</v>
      </c>
      <c r="B3991" t="s">
        <v>2831</v>
      </c>
      <c r="C3991" t="s">
        <v>10415</v>
      </c>
      <c r="D3991" s="47" t="s">
        <v>5642</v>
      </c>
      <c r="E3991" s="47">
        <v>39036.623777511573</v>
      </c>
      <c r="F3991" s="48">
        <v>16.25</v>
      </c>
      <c r="G3991" s="49">
        <v>117205</v>
      </c>
      <c r="H3991" t="s">
        <v>238</v>
      </c>
      <c r="I3991">
        <v>0</v>
      </c>
      <c r="J3991">
        <v>0</v>
      </c>
      <c r="K3991" t="s">
        <v>241</v>
      </c>
      <c r="L3991" t="s">
        <v>2160</v>
      </c>
      <c r="M3991" t="s">
        <v>2936</v>
      </c>
      <c r="N3991" t="s">
        <v>254</v>
      </c>
      <c r="O3991" t="s">
        <v>568</v>
      </c>
    </row>
    <row r="3992" spans="1:15" x14ac:dyDescent="0.3">
      <c r="A3992" t="s">
        <v>2831</v>
      </c>
      <c r="B3992" t="s">
        <v>2831</v>
      </c>
      <c r="C3992" t="s">
        <v>9103</v>
      </c>
      <c r="D3992" s="47" t="s">
        <v>5556</v>
      </c>
      <c r="E3992" s="47">
        <v>39002.474517395836</v>
      </c>
      <c r="F3992" s="48">
        <v>16.333333333333332</v>
      </c>
      <c r="G3992" s="49">
        <v>247822</v>
      </c>
      <c r="H3992" t="s">
        <v>238</v>
      </c>
      <c r="I3992">
        <v>0</v>
      </c>
      <c r="J3992">
        <v>0</v>
      </c>
      <c r="K3992" t="s">
        <v>246</v>
      </c>
      <c r="L3992" t="s">
        <v>2186</v>
      </c>
      <c r="M3992" t="s">
        <v>9104</v>
      </c>
      <c r="N3992" t="s">
        <v>254</v>
      </c>
      <c r="O3992" t="s">
        <v>568</v>
      </c>
    </row>
    <row r="3993" spans="1:15" x14ac:dyDescent="0.3">
      <c r="A3993" t="s">
        <v>2831</v>
      </c>
      <c r="B3993" t="s">
        <v>2831</v>
      </c>
      <c r="C3993" t="s">
        <v>9261</v>
      </c>
      <c r="D3993" s="47" t="s">
        <v>5538</v>
      </c>
      <c r="E3993" s="47">
        <v>39018.636759756948</v>
      </c>
      <c r="F3993" s="48">
        <v>16.333333333333332</v>
      </c>
      <c r="G3993" s="49">
        <v>149252</v>
      </c>
      <c r="H3993" t="s">
        <v>238</v>
      </c>
      <c r="I3993">
        <v>0</v>
      </c>
      <c r="J3993">
        <v>0</v>
      </c>
      <c r="K3993" t="s">
        <v>246</v>
      </c>
      <c r="L3993" t="s">
        <v>2186</v>
      </c>
      <c r="M3993" t="s">
        <v>9262</v>
      </c>
      <c r="N3993" t="s">
        <v>254</v>
      </c>
      <c r="O3993" t="s">
        <v>568</v>
      </c>
    </row>
    <row r="3994" spans="1:15" x14ac:dyDescent="0.3">
      <c r="A3994" t="s">
        <v>2831</v>
      </c>
      <c r="B3994" t="s">
        <v>2831</v>
      </c>
      <c r="C3994" t="s">
        <v>4044</v>
      </c>
      <c r="D3994" s="47" t="s">
        <v>3453</v>
      </c>
      <c r="E3994" s="47">
        <v>39021.844908715277</v>
      </c>
      <c r="F3994" s="48">
        <v>16.333333333333332</v>
      </c>
      <c r="G3994" s="49">
        <v>220667</v>
      </c>
      <c r="H3994" t="s">
        <v>238</v>
      </c>
      <c r="I3994">
        <v>0</v>
      </c>
      <c r="J3994">
        <v>0</v>
      </c>
      <c r="K3994" t="s">
        <v>236</v>
      </c>
      <c r="L3994" t="s">
        <v>2186</v>
      </c>
      <c r="M3994" t="s">
        <v>4045</v>
      </c>
      <c r="N3994" t="s">
        <v>254</v>
      </c>
      <c r="O3994" t="s">
        <v>568</v>
      </c>
    </row>
    <row r="3995" spans="1:15" x14ac:dyDescent="0.3">
      <c r="A3995" t="s">
        <v>2831</v>
      </c>
      <c r="B3995" t="s">
        <v>2831</v>
      </c>
      <c r="C3995" t="s">
        <v>3872</v>
      </c>
      <c r="D3995" s="47" t="s">
        <v>3398</v>
      </c>
      <c r="E3995" s="47">
        <v>38957.773124652776</v>
      </c>
      <c r="F3995" s="48">
        <v>16.5</v>
      </c>
      <c r="G3995" s="49">
        <v>104048</v>
      </c>
      <c r="H3995" t="s">
        <v>238</v>
      </c>
      <c r="I3995">
        <v>0</v>
      </c>
      <c r="J3995">
        <v>0</v>
      </c>
      <c r="K3995" t="s">
        <v>242</v>
      </c>
      <c r="L3995" t="s">
        <v>2186</v>
      </c>
      <c r="M3995" t="s">
        <v>3873</v>
      </c>
      <c r="N3995" t="s">
        <v>254</v>
      </c>
      <c r="O3995" t="s">
        <v>568</v>
      </c>
    </row>
    <row r="3996" spans="1:15" x14ac:dyDescent="0.3">
      <c r="A3996" t="s">
        <v>2831</v>
      </c>
      <c r="B3996" t="s">
        <v>2831</v>
      </c>
      <c r="C3996" t="s">
        <v>9143</v>
      </c>
      <c r="D3996" s="47" t="s">
        <v>6087</v>
      </c>
      <c r="E3996" s="47">
        <v>38958.654824421297</v>
      </c>
      <c r="F3996" s="48">
        <v>16.5</v>
      </c>
      <c r="G3996" s="49">
        <v>236817</v>
      </c>
      <c r="H3996" t="s">
        <v>238</v>
      </c>
      <c r="I3996">
        <v>0</v>
      </c>
      <c r="J3996">
        <v>0</v>
      </c>
      <c r="K3996" t="s">
        <v>246</v>
      </c>
      <c r="L3996" t="s">
        <v>2185</v>
      </c>
      <c r="M3996" t="s">
        <v>9144</v>
      </c>
      <c r="N3996" t="s">
        <v>254</v>
      </c>
      <c r="O3996" t="s">
        <v>568</v>
      </c>
    </row>
    <row r="3997" spans="1:15" x14ac:dyDescent="0.3">
      <c r="A3997" t="s">
        <v>2831</v>
      </c>
      <c r="B3997" t="s">
        <v>2831</v>
      </c>
      <c r="C3997" t="s">
        <v>10296</v>
      </c>
      <c r="D3997" s="47" t="s">
        <v>6588</v>
      </c>
      <c r="E3997" s="47">
        <v>38943.712825150462</v>
      </c>
      <c r="F3997" s="48">
        <v>16.5</v>
      </c>
      <c r="G3997" s="49">
        <v>114947</v>
      </c>
      <c r="H3997" t="s">
        <v>249</v>
      </c>
      <c r="I3997">
        <v>0</v>
      </c>
      <c r="J3997">
        <v>0</v>
      </c>
      <c r="K3997" t="s">
        <v>242</v>
      </c>
      <c r="L3997" t="s">
        <v>2186</v>
      </c>
      <c r="M3997" t="s">
        <v>10297</v>
      </c>
      <c r="N3997" t="s">
        <v>254</v>
      </c>
      <c r="O3997" t="s">
        <v>568</v>
      </c>
    </row>
    <row r="3998" spans="1:15" x14ac:dyDescent="0.3">
      <c r="A3998" t="s">
        <v>2831</v>
      </c>
      <c r="B3998" t="s">
        <v>2831</v>
      </c>
      <c r="C3998" t="s">
        <v>6233</v>
      </c>
      <c r="D3998" s="47" t="s">
        <v>2480</v>
      </c>
      <c r="E3998" s="47">
        <v>38925.476439085651</v>
      </c>
      <c r="F3998" s="48">
        <v>16.583333333333332</v>
      </c>
      <c r="G3998" s="49">
        <v>151858</v>
      </c>
      <c r="H3998" t="s">
        <v>249</v>
      </c>
      <c r="I3998">
        <v>1</v>
      </c>
      <c r="J3998">
        <v>4300.55</v>
      </c>
      <c r="K3998" t="s">
        <v>242</v>
      </c>
      <c r="L3998" t="s">
        <v>2160</v>
      </c>
      <c r="M3998" t="s">
        <v>6234</v>
      </c>
      <c r="N3998" t="s">
        <v>254</v>
      </c>
      <c r="O3998" t="s">
        <v>568</v>
      </c>
    </row>
    <row r="3999" spans="1:15" x14ac:dyDescent="0.3">
      <c r="A3999" t="s">
        <v>2831</v>
      </c>
      <c r="B3999" t="s">
        <v>2831</v>
      </c>
      <c r="C3999" t="s">
        <v>4059</v>
      </c>
      <c r="D3999" s="47" t="s">
        <v>3369</v>
      </c>
      <c r="E3999" s="47">
        <v>38882.561354201389</v>
      </c>
      <c r="F3999" s="48">
        <v>16.666666666666668</v>
      </c>
      <c r="G3999" s="49">
        <v>200058</v>
      </c>
      <c r="H3999" t="s">
        <v>249</v>
      </c>
      <c r="I3999">
        <v>0</v>
      </c>
      <c r="J3999">
        <v>0</v>
      </c>
      <c r="K3999" t="s">
        <v>246</v>
      </c>
      <c r="L3999" t="s">
        <v>2186</v>
      </c>
      <c r="M3999" t="s">
        <v>4060</v>
      </c>
      <c r="N3999" t="s">
        <v>254</v>
      </c>
      <c r="O3999" t="s">
        <v>568</v>
      </c>
    </row>
    <row r="4000" spans="1:15" x14ac:dyDescent="0.3">
      <c r="A4000" t="s">
        <v>2831</v>
      </c>
      <c r="B4000" t="s">
        <v>2831</v>
      </c>
      <c r="C4000" t="s">
        <v>8653</v>
      </c>
      <c r="D4000" s="47" t="s">
        <v>5500</v>
      </c>
      <c r="E4000" s="47">
        <v>38875.674097303243</v>
      </c>
      <c r="F4000" s="48">
        <v>16.666666666666668</v>
      </c>
      <c r="G4000" s="49">
        <v>383125</v>
      </c>
      <c r="H4000" t="s">
        <v>249</v>
      </c>
      <c r="I4000">
        <v>0</v>
      </c>
      <c r="J4000">
        <v>0</v>
      </c>
      <c r="K4000" t="s">
        <v>242</v>
      </c>
      <c r="L4000" t="s">
        <v>2160</v>
      </c>
      <c r="M4000" t="s">
        <v>8654</v>
      </c>
      <c r="N4000" t="s">
        <v>254</v>
      </c>
      <c r="O4000" t="s">
        <v>568</v>
      </c>
    </row>
    <row r="4001" spans="1:15" x14ac:dyDescent="0.3">
      <c r="A4001" t="s">
        <v>2831</v>
      </c>
      <c r="B4001" t="s">
        <v>2831</v>
      </c>
      <c r="C4001" t="s">
        <v>8701</v>
      </c>
      <c r="D4001" s="47" t="s">
        <v>2644</v>
      </c>
      <c r="E4001" s="47">
        <v>38874.73942445602</v>
      </c>
      <c r="F4001" s="48">
        <v>16.666666666666668</v>
      </c>
      <c r="G4001" s="49">
        <v>139217</v>
      </c>
      <c r="H4001" t="s">
        <v>249</v>
      </c>
      <c r="I4001">
        <v>0</v>
      </c>
      <c r="J4001">
        <v>0</v>
      </c>
      <c r="K4001" t="s">
        <v>241</v>
      </c>
      <c r="L4001" t="s">
        <v>2160</v>
      </c>
      <c r="M4001" t="s">
        <v>8702</v>
      </c>
      <c r="N4001" t="s">
        <v>254</v>
      </c>
      <c r="O4001" t="s">
        <v>568</v>
      </c>
    </row>
    <row r="4002" spans="1:15" x14ac:dyDescent="0.3">
      <c r="A4002" t="s">
        <v>2831</v>
      </c>
      <c r="B4002" t="s">
        <v>2831</v>
      </c>
      <c r="C4002" t="s">
        <v>6503</v>
      </c>
      <c r="D4002" s="47" t="s">
        <v>6025</v>
      </c>
      <c r="E4002" s="47">
        <v>38868.659523645831</v>
      </c>
      <c r="F4002" s="48">
        <v>16.75</v>
      </c>
      <c r="G4002" s="49">
        <v>239297</v>
      </c>
      <c r="H4002" t="s">
        <v>249</v>
      </c>
      <c r="I4002">
        <v>0</v>
      </c>
      <c r="J4002">
        <v>0</v>
      </c>
      <c r="K4002" t="s">
        <v>242</v>
      </c>
      <c r="L4002" t="s">
        <v>2186</v>
      </c>
      <c r="M4002" t="s">
        <v>6504</v>
      </c>
      <c r="N4002" t="s">
        <v>254</v>
      </c>
      <c r="O4002" t="s">
        <v>568</v>
      </c>
    </row>
    <row r="4003" spans="1:15" x14ac:dyDescent="0.3">
      <c r="A4003" t="s">
        <v>2831</v>
      </c>
      <c r="B4003" t="s">
        <v>2831</v>
      </c>
      <c r="C4003" t="s">
        <v>5306</v>
      </c>
      <c r="D4003" s="47" t="s">
        <v>2672</v>
      </c>
      <c r="E4003" s="47">
        <v>38857.519272418984</v>
      </c>
      <c r="F4003" s="48">
        <v>16.75</v>
      </c>
      <c r="G4003" s="49">
        <v>44118</v>
      </c>
      <c r="H4003" t="s">
        <v>238</v>
      </c>
      <c r="I4003">
        <v>0</v>
      </c>
      <c r="J4003">
        <v>0</v>
      </c>
      <c r="K4003" t="s">
        <v>246</v>
      </c>
      <c r="L4003" t="s">
        <v>2160</v>
      </c>
      <c r="M4003" t="s">
        <v>5307</v>
      </c>
      <c r="N4003" t="s">
        <v>254</v>
      </c>
      <c r="O4003" t="s">
        <v>568</v>
      </c>
    </row>
    <row r="4004" spans="1:15" x14ac:dyDescent="0.3">
      <c r="A4004" t="s">
        <v>2831</v>
      </c>
      <c r="B4004" t="s">
        <v>2831</v>
      </c>
      <c r="C4004" t="s">
        <v>4915</v>
      </c>
      <c r="D4004" s="47" t="s">
        <v>2657</v>
      </c>
      <c r="E4004" s="47">
        <v>38857.496536226849</v>
      </c>
      <c r="F4004" s="48">
        <v>16.75</v>
      </c>
      <c r="G4004" s="49">
        <v>184990</v>
      </c>
      <c r="H4004" t="s">
        <v>249</v>
      </c>
      <c r="I4004">
        <v>0</v>
      </c>
      <c r="J4004">
        <v>0</v>
      </c>
      <c r="K4004" t="s">
        <v>242</v>
      </c>
      <c r="L4004" t="s">
        <v>2160</v>
      </c>
      <c r="M4004" t="s">
        <v>4916</v>
      </c>
      <c r="N4004" t="s">
        <v>254</v>
      </c>
      <c r="O4004" t="s">
        <v>568</v>
      </c>
    </row>
    <row r="4005" spans="1:15" x14ac:dyDescent="0.3">
      <c r="A4005" t="s">
        <v>2831</v>
      </c>
      <c r="B4005" t="s">
        <v>2831</v>
      </c>
      <c r="C4005" t="s">
        <v>4505</v>
      </c>
      <c r="D4005" s="47" t="s">
        <v>4375</v>
      </c>
      <c r="E4005" s="47">
        <v>38834.298287118057</v>
      </c>
      <c r="F4005" s="48">
        <v>16.833333333333332</v>
      </c>
      <c r="G4005" s="49">
        <v>265701</v>
      </c>
      <c r="H4005" t="s">
        <v>238</v>
      </c>
      <c r="I4005">
        <v>0</v>
      </c>
      <c r="J4005">
        <v>0</v>
      </c>
      <c r="K4005" t="s">
        <v>246</v>
      </c>
      <c r="L4005" t="s">
        <v>2160</v>
      </c>
      <c r="M4005" t="s">
        <v>4506</v>
      </c>
      <c r="N4005" t="s">
        <v>254</v>
      </c>
      <c r="O4005" t="s">
        <v>568</v>
      </c>
    </row>
    <row r="4006" spans="1:15" x14ac:dyDescent="0.3">
      <c r="A4006" t="s">
        <v>2831</v>
      </c>
      <c r="B4006" t="s">
        <v>2831</v>
      </c>
      <c r="C4006" t="s">
        <v>7192</v>
      </c>
      <c r="D4006" s="47" t="s">
        <v>5455</v>
      </c>
      <c r="E4006" s="47">
        <v>38836.498098842596</v>
      </c>
      <c r="F4006" s="48">
        <v>16.833333333333332</v>
      </c>
      <c r="G4006" s="49">
        <v>208360</v>
      </c>
      <c r="H4006" t="s">
        <v>249</v>
      </c>
      <c r="I4006">
        <v>1</v>
      </c>
      <c r="J4006">
        <v>222.57</v>
      </c>
      <c r="K4006" t="s">
        <v>236</v>
      </c>
      <c r="L4006" t="s">
        <v>2186</v>
      </c>
      <c r="M4006" t="s">
        <v>7193</v>
      </c>
      <c r="N4006" t="s">
        <v>254</v>
      </c>
      <c r="O4006" t="s">
        <v>568</v>
      </c>
    </row>
    <row r="4007" spans="1:15" x14ac:dyDescent="0.3">
      <c r="A4007" t="s">
        <v>2831</v>
      </c>
      <c r="B4007" t="s">
        <v>2831</v>
      </c>
      <c r="C4007" t="s">
        <v>6132</v>
      </c>
      <c r="D4007" s="47" t="s">
        <v>5541</v>
      </c>
      <c r="E4007" s="47">
        <v>38806.733101388891</v>
      </c>
      <c r="F4007" s="48">
        <v>16.916666666666668</v>
      </c>
      <c r="G4007" s="49">
        <v>263582</v>
      </c>
      <c r="H4007" t="s">
        <v>249</v>
      </c>
      <c r="I4007">
        <v>0</v>
      </c>
      <c r="J4007">
        <v>0</v>
      </c>
      <c r="K4007" t="s">
        <v>242</v>
      </c>
      <c r="L4007" t="s">
        <v>2176</v>
      </c>
      <c r="M4007" t="s">
        <v>5327</v>
      </c>
      <c r="N4007" t="s">
        <v>254</v>
      </c>
      <c r="O4007" t="s">
        <v>568</v>
      </c>
    </row>
    <row r="4008" spans="1:15" x14ac:dyDescent="0.3">
      <c r="A4008" t="s">
        <v>2831</v>
      </c>
      <c r="B4008" t="s">
        <v>2831</v>
      </c>
      <c r="C4008" t="s">
        <v>7097</v>
      </c>
      <c r="D4008" s="47" t="s">
        <v>6575</v>
      </c>
      <c r="E4008" s="47">
        <v>38782.772961423609</v>
      </c>
      <c r="F4008" s="48">
        <v>16.916666666666668</v>
      </c>
      <c r="G4008" s="49">
        <v>160400</v>
      </c>
      <c r="H4008" t="s">
        <v>238</v>
      </c>
      <c r="I4008">
        <v>0</v>
      </c>
      <c r="J4008">
        <v>0</v>
      </c>
      <c r="K4008" t="s">
        <v>242</v>
      </c>
      <c r="L4008" t="s">
        <v>2186</v>
      </c>
      <c r="M4008" t="s">
        <v>7098</v>
      </c>
      <c r="N4008" t="s">
        <v>254</v>
      </c>
      <c r="O4008" t="s">
        <v>568</v>
      </c>
    </row>
    <row r="4009" spans="1:15" x14ac:dyDescent="0.3">
      <c r="A4009" t="s">
        <v>2831</v>
      </c>
      <c r="B4009" t="s">
        <v>2831</v>
      </c>
      <c r="C4009" t="s">
        <v>7755</v>
      </c>
      <c r="D4009" s="47" t="s">
        <v>2661</v>
      </c>
      <c r="E4009" s="47">
        <v>38656.738828969908</v>
      </c>
      <c r="F4009" s="48">
        <v>17.333333333333332</v>
      </c>
      <c r="G4009" s="49">
        <v>233616</v>
      </c>
      <c r="H4009" t="s">
        <v>249</v>
      </c>
      <c r="I4009">
        <v>0</v>
      </c>
      <c r="J4009">
        <v>0</v>
      </c>
      <c r="K4009" t="s">
        <v>239</v>
      </c>
      <c r="L4009" t="s">
        <v>2176</v>
      </c>
      <c r="M4009" t="s">
        <v>7756</v>
      </c>
      <c r="N4009" t="s">
        <v>254</v>
      </c>
      <c r="O4009" t="s">
        <v>568</v>
      </c>
    </row>
    <row r="4010" spans="1:15" x14ac:dyDescent="0.3">
      <c r="A4010" t="s">
        <v>2831</v>
      </c>
      <c r="B4010" t="s">
        <v>2831</v>
      </c>
      <c r="C4010" t="s">
        <v>6747</v>
      </c>
      <c r="D4010" s="47" t="s">
        <v>5711</v>
      </c>
      <c r="E4010" s="47">
        <v>38527.699365972221</v>
      </c>
      <c r="F4010" s="48">
        <v>17.666666666666668</v>
      </c>
      <c r="G4010" s="49">
        <v>107153</v>
      </c>
      <c r="H4010" t="s">
        <v>249</v>
      </c>
      <c r="I4010">
        <v>0</v>
      </c>
      <c r="J4010">
        <v>0</v>
      </c>
      <c r="K4010" t="s">
        <v>246</v>
      </c>
      <c r="L4010" t="s">
        <v>2186</v>
      </c>
      <c r="M4010" t="s">
        <v>6748</v>
      </c>
      <c r="N4010" t="s">
        <v>254</v>
      </c>
      <c r="O4010" t="s">
        <v>568</v>
      </c>
    </row>
    <row r="4011" spans="1:15" x14ac:dyDescent="0.3">
      <c r="A4011" t="s">
        <v>2831</v>
      </c>
      <c r="B4011" t="s">
        <v>2831</v>
      </c>
      <c r="C4011" t="s">
        <v>5154</v>
      </c>
      <c r="D4011" s="47" t="s">
        <v>2645</v>
      </c>
      <c r="E4011" s="47">
        <v>38498.750707905092</v>
      </c>
      <c r="F4011" s="48">
        <v>17.75</v>
      </c>
      <c r="G4011" s="49">
        <v>171268</v>
      </c>
      <c r="H4011" t="s">
        <v>249</v>
      </c>
      <c r="I4011">
        <v>0</v>
      </c>
      <c r="J4011">
        <v>0</v>
      </c>
      <c r="K4011" t="s">
        <v>246</v>
      </c>
      <c r="L4011" t="s">
        <v>2160</v>
      </c>
      <c r="M4011" t="s">
        <v>5155</v>
      </c>
      <c r="N4011" t="s">
        <v>254</v>
      </c>
      <c r="O4011" t="s">
        <v>568</v>
      </c>
    </row>
    <row r="4012" spans="1:15" x14ac:dyDescent="0.3">
      <c r="A4012" t="s">
        <v>2831</v>
      </c>
      <c r="B4012" t="s">
        <v>2831</v>
      </c>
      <c r="C4012" t="s">
        <v>10051</v>
      </c>
      <c r="D4012" s="47" t="s">
        <v>5497</v>
      </c>
      <c r="E4012" s="47">
        <v>38482.394554166669</v>
      </c>
      <c r="F4012" s="48">
        <v>17.75</v>
      </c>
      <c r="G4012" s="49">
        <v>-1</v>
      </c>
      <c r="H4012" t="s">
        <v>249</v>
      </c>
      <c r="I4012">
        <v>0</v>
      </c>
      <c r="J4012">
        <v>0</v>
      </c>
      <c r="K4012" t="s">
        <v>242</v>
      </c>
      <c r="L4012" t="s">
        <v>1535</v>
      </c>
      <c r="M4012" t="s">
        <v>1535</v>
      </c>
      <c r="N4012" t="s">
        <v>254</v>
      </c>
      <c r="O4012" t="s">
        <v>568</v>
      </c>
    </row>
    <row r="4013" spans="1:15" x14ac:dyDescent="0.3">
      <c r="A4013" t="s">
        <v>2831</v>
      </c>
      <c r="B4013" t="s">
        <v>2831</v>
      </c>
      <c r="C4013" t="s">
        <v>4711</v>
      </c>
      <c r="D4013" s="47" t="s">
        <v>4508</v>
      </c>
      <c r="E4013" s="47">
        <v>38467.737194756941</v>
      </c>
      <c r="F4013" s="48">
        <v>17.833333333333332</v>
      </c>
      <c r="G4013" s="49">
        <v>4050</v>
      </c>
      <c r="H4013" t="s">
        <v>249</v>
      </c>
      <c r="I4013">
        <v>0</v>
      </c>
      <c r="J4013">
        <v>0</v>
      </c>
      <c r="K4013" t="s">
        <v>246</v>
      </c>
      <c r="L4013" t="s">
        <v>2173</v>
      </c>
      <c r="M4013" t="s">
        <v>4712</v>
      </c>
      <c r="N4013" t="s">
        <v>254</v>
      </c>
      <c r="O4013" t="s">
        <v>568</v>
      </c>
    </row>
    <row r="4014" spans="1:15" x14ac:dyDescent="0.3">
      <c r="A4014" t="s">
        <v>2831</v>
      </c>
      <c r="B4014" t="s">
        <v>2831</v>
      </c>
      <c r="C4014" t="s">
        <v>9680</v>
      </c>
      <c r="D4014" s="47" t="s">
        <v>5711</v>
      </c>
      <c r="E4014" s="47">
        <v>38455.748210532409</v>
      </c>
      <c r="F4014" s="48">
        <v>17.833333333333332</v>
      </c>
      <c r="G4014" s="49">
        <v>330000</v>
      </c>
      <c r="H4014" t="s">
        <v>249</v>
      </c>
      <c r="I4014">
        <v>0</v>
      </c>
      <c r="J4014">
        <v>0</v>
      </c>
      <c r="K4014" t="s">
        <v>241</v>
      </c>
      <c r="L4014" t="s">
        <v>2186</v>
      </c>
      <c r="M4014" t="s">
        <v>9681</v>
      </c>
      <c r="N4014" t="s">
        <v>254</v>
      </c>
      <c r="O4014" t="s">
        <v>568</v>
      </c>
    </row>
    <row r="4015" spans="1:15" x14ac:dyDescent="0.3">
      <c r="A4015" t="s">
        <v>2831</v>
      </c>
      <c r="B4015" t="s">
        <v>2831</v>
      </c>
      <c r="C4015" t="s">
        <v>4174</v>
      </c>
      <c r="D4015" s="47" t="s">
        <v>3532</v>
      </c>
      <c r="E4015" s="47">
        <v>38327.518116168983</v>
      </c>
      <c r="F4015" s="48">
        <v>18.166666666666668</v>
      </c>
      <c r="G4015" s="49">
        <v>246137</v>
      </c>
      <c r="H4015" t="s">
        <v>249</v>
      </c>
      <c r="I4015">
        <v>0</v>
      </c>
      <c r="J4015">
        <v>0</v>
      </c>
      <c r="K4015" t="s">
        <v>246</v>
      </c>
      <c r="L4015" t="s">
        <v>2186</v>
      </c>
      <c r="M4015" t="s">
        <v>4175</v>
      </c>
      <c r="N4015" t="s">
        <v>254</v>
      </c>
      <c r="O4015" t="s">
        <v>568</v>
      </c>
    </row>
    <row r="4016" spans="1:15" x14ac:dyDescent="0.3">
      <c r="A4016" t="s">
        <v>2831</v>
      </c>
      <c r="B4016" t="s">
        <v>2831</v>
      </c>
      <c r="C4016" t="s">
        <v>10125</v>
      </c>
      <c r="D4016" s="47" t="s">
        <v>6140</v>
      </c>
      <c r="E4016" s="47">
        <v>38339.492366631945</v>
      </c>
      <c r="F4016" s="48">
        <v>18.166666666666668</v>
      </c>
      <c r="G4016" s="49">
        <v>161472</v>
      </c>
      <c r="H4016" t="s">
        <v>249</v>
      </c>
      <c r="I4016">
        <v>0</v>
      </c>
      <c r="J4016">
        <v>0</v>
      </c>
      <c r="K4016" t="s">
        <v>246</v>
      </c>
      <c r="L4016" t="s">
        <v>1535</v>
      </c>
      <c r="M4016" t="s">
        <v>1535</v>
      </c>
      <c r="N4016" t="s">
        <v>254</v>
      </c>
      <c r="O4016" t="s">
        <v>568</v>
      </c>
    </row>
    <row r="4017" spans="1:15" x14ac:dyDescent="0.3">
      <c r="A4017" t="s">
        <v>2831</v>
      </c>
      <c r="B4017" t="s">
        <v>2831</v>
      </c>
      <c r="C4017" t="s">
        <v>7740</v>
      </c>
      <c r="D4017" s="47" t="s">
        <v>2664</v>
      </c>
      <c r="E4017" s="47">
        <v>38247.726391168981</v>
      </c>
      <c r="F4017" s="48">
        <v>18.416666666666668</v>
      </c>
      <c r="G4017" s="49">
        <v>250265</v>
      </c>
      <c r="H4017" t="s">
        <v>249</v>
      </c>
      <c r="I4017">
        <v>0</v>
      </c>
      <c r="J4017">
        <v>0</v>
      </c>
      <c r="K4017" t="s">
        <v>241</v>
      </c>
      <c r="L4017" t="s">
        <v>2160</v>
      </c>
      <c r="M4017" t="s">
        <v>7741</v>
      </c>
      <c r="N4017" t="s">
        <v>254</v>
      </c>
      <c r="O4017" t="s">
        <v>568</v>
      </c>
    </row>
    <row r="4018" spans="1:15" x14ac:dyDescent="0.3">
      <c r="A4018" t="s">
        <v>2831</v>
      </c>
      <c r="B4018" t="s">
        <v>2831</v>
      </c>
      <c r="C4018" t="s">
        <v>4096</v>
      </c>
      <c r="D4018" s="47" t="s">
        <v>3404</v>
      </c>
      <c r="E4018" s="47">
        <v>38260.815342511574</v>
      </c>
      <c r="F4018" s="48">
        <v>18.416666666666668</v>
      </c>
      <c r="G4018" s="49">
        <v>299999</v>
      </c>
      <c r="H4018" t="s">
        <v>249</v>
      </c>
      <c r="I4018">
        <v>1</v>
      </c>
      <c r="J4018">
        <v>989.11</v>
      </c>
      <c r="K4018" t="s">
        <v>236</v>
      </c>
      <c r="L4018" t="s">
        <v>1535</v>
      </c>
      <c r="M4018" t="s">
        <v>1535</v>
      </c>
      <c r="N4018" t="s">
        <v>254</v>
      </c>
      <c r="O4018" t="s">
        <v>568</v>
      </c>
    </row>
    <row r="4019" spans="1:15" x14ac:dyDescent="0.3">
      <c r="A4019" t="s">
        <v>2831</v>
      </c>
      <c r="B4019" t="s">
        <v>2831</v>
      </c>
      <c r="C4019" t="s">
        <v>8951</v>
      </c>
      <c r="D4019" s="47" t="s">
        <v>5524</v>
      </c>
      <c r="E4019" s="47">
        <v>38126.55474521991</v>
      </c>
      <c r="F4019" s="48">
        <v>18.75</v>
      </c>
      <c r="G4019" s="49">
        <v>257190</v>
      </c>
      <c r="H4019" t="s">
        <v>249</v>
      </c>
      <c r="I4019">
        <v>0</v>
      </c>
      <c r="J4019">
        <v>0</v>
      </c>
      <c r="K4019" t="s">
        <v>246</v>
      </c>
      <c r="L4019" t="s">
        <v>2186</v>
      </c>
      <c r="M4019" t="s">
        <v>8952</v>
      </c>
      <c r="N4019" t="s">
        <v>254</v>
      </c>
      <c r="O4019" t="s">
        <v>568</v>
      </c>
    </row>
    <row r="4020" spans="1:15" x14ac:dyDescent="0.3">
      <c r="A4020" t="s">
        <v>2831</v>
      </c>
      <c r="B4020" t="s">
        <v>2831</v>
      </c>
      <c r="C4020" t="s">
        <v>5980</v>
      </c>
      <c r="D4020" s="47" t="s">
        <v>5549</v>
      </c>
      <c r="E4020" s="47">
        <v>38107.715852164351</v>
      </c>
      <c r="F4020" s="48">
        <v>18.833333333333332</v>
      </c>
      <c r="G4020" s="49">
        <v>447710</v>
      </c>
      <c r="H4020" t="s">
        <v>249</v>
      </c>
      <c r="I4020">
        <v>0</v>
      </c>
      <c r="J4020">
        <v>0</v>
      </c>
      <c r="K4020" t="s">
        <v>246</v>
      </c>
      <c r="L4020" t="s">
        <v>2160</v>
      </c>
      <c r="M4020" t="s">
        <v>5981</v>
      </c>
      <c r="N4020" t="s">
        <v>254</v>
      </c>
      <c r="O4020" t="s">
        <v>568</v>
      </c>
    </row>
    <row r="4021" spans="1:15" x14ac:dyDescent="0.3">
      <c r="A4021" t="s">
        <v>2831</v>
      </c>
      <c r="B4021" t="s">
        <v>2831</v>
      </c>
      <c r="C4021" t="s">
        <v>3345</v>
      </c>
      <c r="D4021" s="47" t="s">
        <v>2950</v>
      </c>
      <c r="E4021" s="47">
        <v>38083.702370219908</v>
      </c>
      <c r="F4021" s="48">
        <v>18.833333333333332</v>
      </c>
      <c r="G4021" s="49">
        <v>160427</v>
      </c>
      <c r="H4021" t="s">
        <v>249</v>
      </c>
      <c r="I4021">
        <v>0</v>
      </c>
      <c r="J4021">
        <v>0</v>
      </c>
      <c r="K4021" t="s">
        <v>236</v>
      </c>
      <c r="L4021" t="s">
        <v>2160</v>
      </c>
      <c r="M4021" t="s">
        <v>2941</v>
      </c>
      <c r="N4021" t="s">
        <v>254</v>
      </c>
      <c r="O4021" t="s">
        <v>568</v>
      </c>
    </row>
    <row r="4022" spans="1:15" x14ac:dyDescent="0.3">
      <c r="A4022" t="s">
        <v>2831</v>
      </c>
      <c r="B4022" t="s">
        <v>2831</v>
      </c>
      <c r="C4022" t="s">
        <v>10080</v>
      </c>
      <c r="D4022" s="47" t="s">
        <v>5566</v>
      </c>
      <c r="E4022" s="47">
        <v>38065.641147800925</v>
      </c>
      <c r="F4022" s="48">
        <v>18.916666666666668</v>
      </c>
      <c r="G4022" s="49">
        <v>163802</v>
      </c>
      <c r="H4022" t="s">
        <v>249</v>
      </c>
      <c r="I4022">
        <v>0</v>
      </c>
      <c r="J4022">
        <v>0</v>
      </c>
      <c r="K4022" t="s">
        <v>236</v>
      </c>
      <c r="L4022" t="s">
        <v>1535</v>
      </c>
      <c r="M4022" t="s">
        <v>1535</v>
      </c>
      <c r="N4022" t="s">
        <v>254</v>
      </c>
      <c r="O4022" t="s">
        <v>568</v>
      </c>
    </row>
    <row r="4023" spans="1:15" x14ac:dyDescent="0.3">
      <c r="A4023" t="s">
        <v>2831</v>
      </c>
      <c r="B4023" t="s">
        <v>2831</v>
      </c>
      <c r="C4023" t="s">
        <v>9127</v>
      </c>
      <c r="D4023" s="47" t="s">
        <v>2630</v>
      </c>
      <c r="E4023" s="47">
        <v>37711.673611111109</v>
      </c>
      <c r="F4023" s="48">
        <v>19.916666666666668</v>
      </c>
      <c r="G4023" s="49">
        <v>268094</v>
      </c>
      <c r="H4023" t="s">
        <v>249</v>
      </c>
      <c r="I4023">
        <v>0</v>
      </c>
      <c r="J4023">
        <v>0</v>
      </c>
      <c r="K4023" t="s">
        <v>246</v>
      </c>
      <c r="L4023" t="s">
        <v>2160</v>
      </c>
      <c r="M4023" t="s">
        <v>9128</v>
      </c>
      <c r="N4023" t="s">
        <v>254</v>
      </c>
      <c r="O4023" t="s">
        <v>568</v>
      </c>
    </row>
  </sheetData>
  <sheetProtection sort="0"/>
  <mergeCells count="7">
    <mergeCell ref="B8:B10"/>
    <mergeCell ref="D8:D10"/>
    <mergeCell ref="C1:D1"/>
    <mergeCell ref="F1:G1"/>
    <mergeCell ref="C2:D2"/>
    <mergeCell ref="F2:G2"/>
    <mergeCell ref="A4:H4"/>
  </mergeCells>
  <phoneticPr fontId="56" type="noConversion"/>
  <pageMargins left="0.7" right="0.7" top="0.75" bottom="0.75" header="0.3" footer="0.3"/>
  <pageSetup orientation="portrait" r:id="rId1"/>
  <headerFooter>
    <oddHeader>&amp;L&amp;9&amp;K01+049Reporte de Servicio Toyota</oddHeader>
  </headerFooter>
  <drawing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246B70-CBC7-4990-A2B4-4C3CE00E9F65}">
  <dimension ref="B1:M65"/>
  <sheetViews>
    <sheetView showGridLines="0" topLeftCell="B1" zoomScaleNormal="100" workbookViewId="0">
      <selection activeCell="C7" sqref="C7"/>
    </sheetView>
  </sheetViews>
  <sheetFormatPr defaultColWidth="9.109375" defaultRowHeight="14.4" x14ac:dyDescent="0.3"/>
  <cols>
    <col min="1" max="1" width="1.6640625" customWidth="1"/>
    <col min="2" max="2" width="18" customWidth="1"/>
    <col min="3" max="3" width="23.33203125" style="47" customWidth="1"/>
    <col min="4" max="4" width="19.109375" style="47" customWidth="1"/>
    <col min="5" max="11" width="18.109375" customWidth="1"/>
    <col min="12" max="12" width="13.21875" customWidth="1"/>
    <col min="13" max="13" width="7" customWidth="1"/>
  </cols>
  <sheetData>
    <row r="1" spans="2:13" x14ac:dyDescent="0.3">
      <c r="C1" s="6" t="s">
        <v>7</v>
      </c>
      <c r="D1" s="31" t="str">
        <f>'Reporte KPIs'!E1</f>
        <v>57040</v>
      </c>
      <c r="E1" s="55" t="s">
        <v>0</v>
      </c>
      <c r="F1" s="6" t="str">
        <f>'Reporte KPIs'!L1</f>
        <v>Centro</v>
      </c>
      <c r="G1" s="6"/>
    </row>
    <row r="2" spans="2:13" x14ac:dyDescent="0.3">
      <c r="C2" s="6" t="s">
        <v>2</v>
      </c>
      <c r="D2" s="31" t="str">
        <f>'Reporte KPIs'!E2</f>
        <v>Toyota Celaya</v>
      </c>
      <c r="E2" s="55" t="s">
        <v>1</v>
      </c>
      <c r="F2" s="6" t="str">
        <f>'Reporte KPIs'!L2</f>
        <v>Celaya</v>
      </c>
      <c r="G2" s="6"/>
    </row>
    <row r="3" spans="2:13" ht="8.1" customHeight="1" x14ac:dyDescent="0.3">
      <c r="C3"/>
      <c r="D3"/>
    </row>
    <row r="4" spans="2:13" ht="15.6" x14ac:dyDescent="0.3">
      <c r="B4" s="443" t="str">
        <f>'Reporte KPIs'!B4</f>
        <v>Reporte de Servicio Marzo 2022 a Febrero 2023</v>
      </c>
      <c r="C4" s="443"/>
      <c r="D4" s="443"/>
      <c r="E4" s="443"/>
      <c r="F4" s="443"/>
      <c r="G4" s="443"/>
      <c r="H4" s="443"/>
      <c r="I4" s="443"/>
      <c r="J4" s="443"/>
      <c r="K4" s="443"/>
      <c r="L4" s="443"/>
      <c r="M4" s="443"/>
    </row>
    <row r="5" spans="2:13" ht="15.6" x14ac:dyDescent="0.3">
      <c r="B5" s="311" t="str">
        <f xml:space="preserve"> CONCATENATE("Listado Primer Servicio - ",'Reporte KPIs'!E74,": ",'Reporte KPIs'!E76)</f>
        <v>Listado Primer Servicio - Mes Venta: Agosto 2022</v>
      </c>
      <c r="C5" s="311"/>
      <c r="D5" s="311"/>
      <c r="E5" s="311"/>
      <c r="F5" s="311"/>
      <c r="G5" s="311"/>
      <c r="H5" s="311"/>
      <c r="I5" s="311"/>
      <c r="J5" s="311"/>
      <c r="K5" s="311"/>
      <c r="L5" s="311"/>
      <c r="M5" s="311"/>
    </row>
    <row r="6" spans="2:13" ht="4.8" customHeight="1" x14ac:dyDescent="0.3">
      <c r="B6" s="4"/>
      <c r="C6" s="4"/>
      <c r="D6" s="4"/>
      <c r="E6" s="4"/>
      <c r="F6" s="4"/>
      <c r="G6" s="4"/>
      <c r="H6" s="4"/>
      <c r="I6" s="4"/>
      <c r="J6" s="4"/>
      <c r="K6" s="4"/>
      <c r="L6" s="4"/>
      <c r="M6" s="4"/>
    </row>
    <row r="7" spans="2:13" x14ac:dyDescent="0.3">
      <c r="B7" s="255" t="s">
        <v>96</v>
      </c>
      <c r="C7" s="59">
        <f>COUNTA(Table_TasaPrimerServicio[Mes Venta])</f>
        <v>53</v>
      </c>
      <c r="D7"/>
    </row>
    <row r="8" spans="2:13" x14ac:dyDescent="0.3">
      <c r="B8" s="276" t="s">
        <v>97</v>
      </c>
      <c r="C8" s="270">
        <f>COUNTIF(Table_TasaPrimerServicio[¿Vino a Servicio?],"=SI")+COUNTIF(Table_TasaPrimerServicio[¿Vino a Servicio?],"=SI, POSTERIOR AL PERIODO")</f>
        <v>25</v>
      </c>
      <c r="D8"/>
    </row>
    <row r="9" spans="2:13" ht="14.4" customHeight="1" x14ac:dyDescent="0.3">
      <c r="B9" s="276" t="s">
        <v>2584</v>
      </c>
      <c r="C9" s="270">
        <f>COUNTIF(Table_TasaPrimerServicio[¿Vino a Servicio?],"=SI, con otro distribuidor")+COUNTIF(Table_TasaPrimerServicio[¿Vino a Servicio?],"=SI, POSTERIOR AL PERIODO y con otro Distr.")</f>
        <v>6</v>
      </c>
      <c r="D9"/>
    </row>
    <row r="10" spans="2:13" ht="14.4" customHeight="1" x14ac:dyDescent="0.3">
      <c r="B10" s="277" t="s">
        <v>2585</v>
      </c>
      <c r="C10" s="271">
        <f>COUNTIF(Table_TasaPrimerServicio[¿Vino a Servicio?],"=No")</f>
        <v>22</v>
      </c>
      <c r="D10"/>
    </row>
    <row r="11" spans="2:13" x14ac:dyDescent="0.3">
      <c r="C11" s="54"/>
      <c r="D11"/>
      <c r="E11" s="54"/>
      <c r="F11" s="192"/>
      <c r="G11" s="192"/>
      <c r="H11" s="192"/>
      <c r="I11" s="192"/>
      <c r="J11" s="192"/>
      <c r="K11" s="192"/>
    </row>
    <row r="12" spans="2:13" ht="43.2" x14ac:dyDescent="0.3">
      <c r="B12" s="67" t="s">
        <v>46</v>
      </c>
      <c r="C12" s="68" t="s">
        <v>94</v>
      </c>
      <c r="D12" s="68" t="s">
        <v>95</v>
      </c>
      <c r="E12" s="67" t="s">
        <v>89</v>
      </c>
      <c r="F12" s="67" t="s">
        <v>1825</v>
      </c>
      <c r="G12" s="67" t="s">
        <v>1826</v>
      </c>
      <c r="H12" s="67" t="s">
        <v>1370</v>
      </c>
      <c r="I12" s="67" t="s">
        <v>1953</v>
      </c>
      <c r="J12" s="67" t="s">
        <v>2080</v>
      </c>
      <c r="K12" s="67" t="s">
        <v>2465</v>
      </c>
    </row>
    <row r="13" spans="2:13" x14ac:dyDescent="0.3">
      <c r="B13" t="s">
        <v>2592</v>
      </c>
      <c r="C13" s="47" t="s">
        <v>5390</v>
      </c>
      <c r="D13" s="66" t="s">
        <v>2072</v>
      </c>
      <c r="E13" t="s">
        <v>254</v>
      </c>
      <c r="F13">
        <v>0</v>
      </c>
      <c r="G13">
        <v>0</v>
      </c>
      <c r="H13" t="s">
        <v>2173</v>
      </c>
      <c r="I13" t="s">
        <v>5391</v>
      </c>
      <c r="J13" t="s">
        <v>254</v>
      </c>
      <c r="K13" t="s">
        <v>568</v>
      </c>
    </row>
    <row r="14" spans="2:13" x14ac:dyDescent="0.3">
      <c r="B14" t="s">
        <v>2592</v>
      </c>
      <c r="C14" s="47" t="s">
        <v>5392</v>
      </c>
      <c r="D14" s="66" t="s">
        <v>2072</v>
      </c>
      <c r="E14" t="s">
        <v>254</v>
      </c>
      <c r="F14">
        <v>0</v>
      </c>
      <c r="G14">
        <v>0</v>
      </c>
      <c r="H14" t="s">
        <v>2173</v>
      </c>
      <c r="I14" t="s">
        <v>5393</v>
      </c>
      <c r="J14" t="s">
        <v>2147</v>
      </c>
      <c r="K14" t="s">
        <v>568</v>
      </c>
    </row>
    <row r="15" spans="2:13" x14ac:dyDescent="0.3">
      <c r="B15" t="s">
        <v>2592</v>
      </c>
      <c r="C15" s="47" t="s">
        <v>5400</v>
      </c>
      <c r="D15" s="66" t="s">
        <v>2072</v>
      </c>
      <c r="E15" t="s">
        <v>254</v>
      </c>
      <c r="F15">
        <v>0</v>
      </c>
      <c r="G15">
        <v>0</v>
      </c>
      <c r="H15" t="s">
        <v>2176</v>
      </c>
      <c r="I15" t="s">
        <v>5401</v>
      </c>
      <c r="J15" t="s">
        <v>254</v>
      </c>
      <c r="K15" t="s">
        <v>568</v>
      </c>
    </row>
    <row r="16" spans="2:13" x14ac:dyDescent="0.3">
      <c r="B16" t="s">
        <v>2592</v>
      </c>
      <c r="C16" s="47" t="s">
        <v>5372</v>
      </c>
      <c r="D16" s="66" t="s">
        <v>2072</v>
      </c>
      <c r="E16" t="s">
        <v>254</v>
      </c>
      <c r="F16">
        <v>0</v>
      </c>
      <c r="G16">
        <v>0</v>
      </c>
      <c r="H16" t="s">
        <v>2173</v>
      </c>
      <c r="I16" t="s">
        <v>5373</v>
      </c>
      <c r="J16" t="s">
        <v>254</v>
      </c>
      <c r="K16" t="s">
        <v>568</v>
      </c>
    </row>
    <row r="17" spans="2:11" x14ac:dyDescent="0.3">
      <c r="B17" t="s">
        <v>2592</v>
      </c>
      <c r="C17" s="47" t="s">
        <v>5379</v>
      </c>
      <c r="D17" s="66" t="s">
        <v>2072</v>
      </c>
      <c r="E17" t="s">
        <v>254</v>
      </c>
      <c r="F17">
        <v>0</v>
      </c>
      <c r="G17">
        <v>0</v>
      </c>
      <c r="H17" t="s">
        <v>2160</v>
      </c>
      <c r="I17" t="s">
        <v>5381</v>
      </c>
      <c r="J17" t="s">
        <v>254</v>
      </c>
      <c r="K17" t="s">
        <v>568</v>
      </c>
    </row>
    <row r="18" spans="2:11" x14ac:dyDescent="0.3">
      <c r="B18" t="s">
        <v>2592</v>
      </c>
      <c r="C18" s="47" t="s">
        <v>5396</v>
      </c>
      <c r="D18" s="66" t="s">
        <v>2072</v>
      </c>
      <c r="E18" t="s">
        <v>254</v>
      </c>
      <c r="F18">
        <v>0</v>
      </c>
      <c r="G18">
        <v>0</v>
      </c>
      <c r="H18" t="s">
        <v>2160</v>
      </c>
      <c r="I18" t="s">
        <v>5397</v>
      </c>
      <c r="J18" t="s">
        <v>254</v>
      </c>
      <c r="K18" t="s">
        <v>568</v>
      </c>
    </row>
    <row r="19" spans="2:11" x14ac:dyDescent="0.3">
      <c r="B19" t="s">
        <v>2592</v>
      </c>
      <c r="C19" s="47" t="s">
        <v>5383</v>
      </c>
      <c r="D19" s="66" t="s">
        <v>2072</v>
      </c>
      <c r="E19" t="s">
        <v>254</v>
      </c>
      <c r="F19">
        <v>0</v>
      </c>
      <c r="G19">
        <v>0</v>
      </c>
      <c r="H19" t="s">
        <v>2173</v>
      </c>
      <c r="I19" t="s">
        <v>5384</v>
      </c>
      <c r="J19" t="s">
        <v>254</v>
      </c>
      <c r="K19" t="s">
        <v>568</v>
      </c>
    </row>
    <row r="20" spans="2:11" x14ac:dyDescent="0.3">
      <c r="B20" t="s">
        <v>2592</v>
      </c>
      <c r="C20" s="47" t="s">
        <v>5387</v>
      </c>
      <c r="D20" s="66" t="s">
        <v>2072</v>
      </c>
      <c r="E20" t="s">
        <v>254</v>
      </c>
      <c r="F20">
        <v>0</v>
      </c>
      <c r="G20">
        <v>0</v>
      </c>
      <c r="H20" t="s">
        <v>2160</v>
      </c>
      <c r="I20" t="s">
        <v>4700</v>
      </c>
      <c r="J20" t="s">
        <v>254</v>
      </c>
      <c r="K20" t="s">
        <v>568</v>
      </c>
    </row>
    <row r="21" spans="2:11" x14ac:dyDescent="0.3">
      <c r="B21" t="s">
        <v>2592</v>
      </c>
      <c r="C21" s="47" t="s">
        <v>5402</v>
      </c>
      <c r="D21" s="66" t="s">
        <v>2072</v>
      </c>
      <c r="E21" t="s">
        <v>254</v>
      </c>
      <c r="F21">
        <v>0</v>
      </c>
      <c r="G21">
        <v>0</v>
      </c>
      <c r="H21" t="s">
        <v>2160</v>
      </c>
      <c r="I21" t="s">
        <v>5368</v>
      </c>
      <c r="J21" t="s">
        <v>2147</v>
      </c>
      <c r="K21" t="s">
        <v>568</v>
      </c>
    </row>
    <row r="22" spans="2:11" x14ac:dyDescent="0.3">
      <c r="B22" t="s">
        <v>2592</v>
      </c>
      <c r="C22" s="47" t="s">
        <v>5369</v>
      </c>
      <c r="D22" s="66" t="s">
        <v>2072</v>
      </c>
      <c r="E22" t="s">
        <v>254</v>
      </c>
      <c r="F22">
        <v>0</v>
      </c>
      <c r="G22">
        <v>0</v>
      </c>
      <c r="H22" t="s">
        <v>2176</v>
      </c>
      <c r="I22" t="s">
        <v>5371</v>
      </c>
      <c r="J22" t="s">
        <v>254</v>
      </c>
      <c r="K22" t="s">
        <v>568</v>
      </c>
    </row>
    <row r="23" spans="2:11" x14ac:dyDescent="0.3">
      <c r="B23" t="s">
        <v>2592</v>
      </c>
      <c r="C23" s="47" t="s">
        <v>5364</v>
      </c>
      <c r="D23" s="66" t="s">
        <v>2072</v>
      </c>
      <c r="E23" t="s">
        <v>254</v>
      </c>
      <c r="F23">
        <v>0</v>
      </c>
      <c r="G23">
        <v>0</v>
      </c>
      <c r="H23" t="s">
        <v>2160</v>
      </c>
      <c r="I23" t="s">
        <v>5366</v>
      </c>
      <c r="J23" t="s">
        <v>254</v>
      </c>
      <c r="K23" t="s">
        <v>568</v>
      </c>
    </row>
    <row r="24" spans="2:11" x14ac:dyDescent="0.3">
      <c r="B24" t="s">
        <v>2592</v>
      </c>
      <c r="C24" s="47" t="s">
        <v>5377</v>
      </c>
      <c r="D24" s="66" t="s">
        <v>2072</v>
      </c>
      <c r="E24" t="s">
        <v>254</v>
      </c>
      <c r="F24">
        <v>0</v>
      </c>
      <c r="G24">
        <v>0</v>
      </c>
      <c r="H24" t="s">
        <v>2176</v>
      </c>
      <c r="I24" t="s">
        <v>5378</v>
      </c>
      <c r="J24" t="s">
        <v>254</v>
      </c>
      <c r="K24" t="s">
        <v>568</v>
      </c>
    </row>
    <row r="25" spans="2:11" x14ac:dyDescent="0.3">
      <c r="B25" t="s">
        <v>2592</v>
      </c>
      <c r="C25" s="47" t="s">
        <v>5394</v>
      </c>
      <c r="D25" s="66" t="s">
        <v>2072</v>
      </c>
      <c r="E25" t="s">
        <v>254</v>
      </c>
      <c r="F25">
        <v>0</v>
      </c>
      <c r="G25">
        <v>0</v>
      </c>
      <c r="H25" t="s">
        <v>2160</v>
      </c>
      <c r="I25" t="s">
        <v>5395</v>
      </c>
      <c r="J25" t="s">
        <v>254</v>
      </c>
      <c r="K25" t="s">
        <v>568</v>
      </c>
    </row>
    <row r="26" spans="2:11" x14ac:dyDescent="0.3">
      <c r="B26" t="s">
        <v>2592</v>
      </c>
      <c r="C26" s="47" t="s">
        <v>5367</v>
      </c>
      <c r="D26" s="66" t="s">
        <v>2072</v>
      </c>
      <c r="E26" t="s">
        <v>254</v>
      </c>
      <c r="F26">
        <v>0</v>
      </c>
      <c r="G26">
        <v>0</v>
      </c>
      <c r="H26" t="s">
        <v>2160</v>
      </c>
      <c r="I26" t="s">
        <v>5368</v>
      </c>
      <c r="J26" t="s">
        <v>254</v>
      </c>
      <c r="K26" t="s">
        <v>568</v>
      </c>
    </row>
    <row r="27" spans="2:11" x14ac:dyDescent="0.3">
      <c r="B27" t="s">
        <v>2592</v>
      </c>
      <c r="C27" s="47" t="s">
        <v>5362</v>
      </c>
      <c r="D27" s="66" t="s">
        <v>2072</v>
      </c>
      <c r="E27" t="s">
        <v>254</v>
      </c>
      <c r="F27">
        <v>0</v>
      </c>
      <c r="G27">
        <v>0</v>
      </c>
      <c r="H27" t="s">
        <v>2173</v>
      </c>
      <c r="I27" t="s">
        <v>4403</v>
      </c>
      <c r="J27" t="s">
        <v>2147</v>
      </c>
      <c r="K27" t="s">
        <v>568</v>
      </c>
    </row>
    <row r="28" spans="2:11" x14ac:dyDescent="0.3">
      <c r="B28" t="s">
        <v>2592</v>
      </c>
      <c r="C28" s="47" t="s">
        <v>5388</v>
      </c>
      <c r="D28" s="66" t="s">
        <v>2072</v>
      </c>
      <c r="E28" t="s">
        <v>254</v>
      </c>
      <c r="F28">
        <v>0</v>
      </c>
      <c r="G28">
        <v>0</v>
      </c>
      <c r="H28" t="s">
        <v>2173</v>
      </c>
      <c r="I28" t="s">
        <v>5389</v>
      </c>
      <c r="J28" t="s">
        <v>2147</v>
      </c>
      <c r="K28" t="s">
        <v>568</v>
      </c>
    </row>
    <row r="29" spans="2:11" x14ac:dyDescent="0.3">
      <c r="B29" t="s">
        <v>2592</v>
      </c>
      <c r="C29" s="47" t="s">
        <v>5382</v>
      </c>
      <c r="D29" s="66" t="s">
        <v>2072</v>
      </c>
      <c r="E29" t="s">
        <v>254</v>
      </c>
      <c r="F29">
        <v>0</v>
      </c>
      <c r="G29">
        <v>0</v>
      </c>
      <c r="H29" t="s">
        <v>2160</v>
      </c>
      <c r="I29" t="s">
        <v>2992</v>
      </c>
      <c r="J29" t="s">
        <v>254</v>
      </c>
      <c r="K29" t="s">
        <v>568</v>
      </c>
    </row>
    <row r="30" spans="2:11" x14ac:dyDescent="0.3">
      <c r="B30" t="s">
        <v>2592</v>
      </c>
      <c r="C30" s="47" t="s">
        <v>5385</v>
      </c>
      <c r="D30" s="66" t="s">
        <v>2072</v>
      </c>
      <c r="E30" t="s">
        <v>254</v>
      </c>
      <c r="F30">
        <v>0</v>
      </c>
      <c r="G30">
        <v>0</v>
      </c>
      <c r="H30" t="s">
        <v>2160</v>
      </c>
      <c r="I30" t="s">
        <v>5368</v>
      </c>
      <c r="J30" t="s">
        <v>254</v>
      </c>
      <c r="K30" t="s">
        <v>568</v>
      </c>
    </row>
    <row r="31" spans="2:11" x14ac:dyDescent="0.3">
      <c r="B31" t="s">
        <v>2592</v>
      </c>
      <c r="C31" s="47" t="s">
        <v>5375</v>
      </c>
      <c r="D31" s="66" t="s">
        <v>2072</v>
      </c>
      <c r="E31" t="s">
        <v>254</v>
      </c>
      <c r="F31">
        <v>0</v>
      </c>
      <c r="G31">
        <v>0</v>
      </c>
      <c r="H31" t="s">
        <v>2176</v>
      </c>
      <c r="I31" t="s">
        <v>5376</v>
      </c>
      <c r="J31" t="s">
        <v>254</v>
      </c>
      <c r="K31" t="s">
        <v>568</v>
      </c>
    </row>
    <row r="32" spans="2:11" x14ac:dyDescent="0.3">
      <c r="B32" t="s">
        <v>2592</v>
      </c>
      <c r="C32" s="47" t="s">
        <v>5386</v>
      </c>
      <c r="D32" s="66" t="s">
        <v>2072</v>
      </c>
      <c r="E32" t="s">
        <v>254</v>
      </c>
      <c r="F32">
        <v>0</v>
      </c>
      <c r="G32">
        <v>0</v>
      </c>
      <c r="H32" t="s">
        <v>2160</v>
      </c>
      <c r="I32" t="s">
        <v>5368</v>
      </c>
      <c r="J32" t="s">
        <v>2147</v>
      </c>
      <c r="K32" t="s">
        <v>568</v>
      </c>
    </row>
    <row r="33" spans="2:11" x14ac:dyDescent="0.3">
      <c r="B33" t="s">
        <v>2592</v>
      </c>
      <c r="C33" s="47" t="s">
        <v>5398</v>
      </c>
      <c r="D33" s="66" t="s">
        <v>2072</v>
      </c>
      <c r="E33" t="s">
        <v>254</v>
      </c>
      <c r="F33">
        <v>0</v>
      </c>
      <c r="G33">
        <v>0</v>
      </c>
      <c r="H33" t="s">
        <v>2173</v>
      </c>
      <c r="I33" t="s">
        <v>5399</v>
      </c>
      <c r="J33" t="s">
        <v>254</v>
      </c>
      <c r="K33" t="s">
        <v>568</v>
      </c>
    </row>
    <row r="34" spans="2:11" x14ac:dyDescent="0.3">
      <c r="B34" t="s">
        <v>2592</v>
      </c>
      <c r="C34" s="47" t="s">
        <v>5374</v>
      </c>
      <c r="D34" s="66" t="s">
        <v>2072</v>
      </c>
      <c r="E34" t="s">
        <v>254</v>
      </c>
      <c r="F34">
        <v>0</v>
      </c>
      <c r="G34">
        <v>0</v>
      </c>
      <c r="H34" t="s">
        <v>2160</v>
      </c>
      <c r="I34" t="s">
        <v>5368</v>
      </c>
      <c r="J34" t="s">
        <v>254</v>
      </c>
      <c r="K34" t="s">
        <v>568</v>
      </c>
    </row>
    <row r="35" spans="2:11" x14ac:dyDescent="0.3">
      <c r="B35" t="s">
        <v>2592</v>
      </c>
      <c r="C35" s="47" t="s">
        <v>6449</v>
      </c>
      <c r="D35" s="66" t="s">
        <v>2073</v>
      </c>
      <c r="E35" t="s">
        <v>5652</v>
      </c>
      <c r="F35">
        <v>0</v>
      </c>
      <c r="G35">
        <v>0</v>
      </c>
      <c r="H35" t="s">
        <v>2186</v>
      </c>
      <c r="I35" t="s">
        <v>6450</v>
      </c>
      <c r="J35" t="s">
        <v>254</v>
      </c>
      <c r="K35" t="s">
        <v>568</v>
      </c>
    </row>
    <row r="36" spans="2:11" x14ac:dyDescent="0.3">
      <c r="B36" t="s">
        <v>2592</v>
      </c>
      <c r="C36" s="47" t="s">
        <v>7536</v>
      </c>
      <c r="D36" s="66" t="s">
        <v>2073</v>
      </c>
      <c r="E36" t="s">
        <v>6186</v>
      </c>
      <c r="F36">
        <v>0</v>
      </c>
      <c r="G36">
        <v>0</v>
      </c>
      <c r="H36" t="s">
        <v>2186</v>
      </c>
      <c r="I36" t="s">
        <v>7537</v>
      </c>
      <c r="J36" t="s">
        <v>254</v>
      </c>
      <c r="K36" t="s">
        <v>568</v>
      </c>
    </row>
    <row r="37" spans="2:11" x14ac:dyDescent="0.3">
      <c r="B37" t="s">
        <v>2592</v>
      </c>
      <c r="C37" s="47" t="s">
        <v>8844</v>
      </c>
      <c r="D37" s="66" t="s">
        <v>2073</v>
      </c>
      <c r="E37" t="s">
        <v>6186</v>
      </c>
      <c r="F37">
        <v>0</v>
      </c>
      <c r="G37">
        <v>0</v>
      </c>
      <c r="H37" t="s">
        <v>2186</v>
      </c>
      <c r="I37" t="s">
        <v>8845</v>
      </c>
      <c r="J37" t="s">
        <v>254</v>
      </c>
      <c r="K37" t="s">
        <v>568</v>
      </c>
    </row>
    <row r="38" spans="2:11" x14ac:dyDescent="0.3">
      <c r="B38" t="s">
        <v>2592</v>
      </c>
      <c r="C38" s="47" t="s">
        <v>7638</v>
      </c>
      <c r="D38" s="66" t="s">
        <v>2073</v>
      </c>
      <c r="E38" t="s">
        <v>5870</v>
      </c>
      <c r="F38">
        <v>0</v>
      </c>
      <c r="G38">
        <v>0</v>
      </c>
      <c r="H38" t="s">
        <v>2186</v>
      </c>
      <c r="I38" t="s">
        <v>7639</v>
      </c>
      <c r="J38" t="s">
        <v>2147</v>
      </c>
      <c r="K38" t="s">
        <v>568</v>
      </c>
    </row>
    <row r="39" spans="2:11" x14ac:dyDescent="0.3">
      <c r="B39" t="s">
        <v>2592</v>
      </c>
      <c r="C39" s="47" t="s">
        <v>6697</v>
      </c>
      <c r="D39" s="66" t="s">
        <v>2073</v>
      </c>
      <c r="E39" t="s">
        <v>6698</v>
      </c>
      <c r="F39">
        <v>0</v>
      </c>
      <c r="G39">
        <v>0</v>
      </c>
      <c r="H39" t="s">
        <v>2186</v>
      </c>
      <c r="I39" t="s">
        <v>6699</v>
      </c>
      <c r="J39" t="s">
        <v>254</v>
      </c>
      <c r="K39" t="s">
        <v>568</v>
      </c>
    </row>
    <row r="40" spans="2:11" x14ac:dyDescent="0.3">
      <c r="B40" t="s">
        <v>2592</v>
      </c>
      <c r="C40" s="47" t="s">
        <v>8787</v>
      </c>
      <c r="D40" s="66" t="s">
        <v>2073</v>
      </c>
      <c r="E40" t="s">
        <v>5642</v>
      </c>
      <c r="F40">
        <v>0</v>
      </c>
      <c r="G40">
        <v>0</v>
      </c>
      <c r="H40" t="s">
        <v>2186</v>
      </c>
      <c r="I40" t="s">
        <v>8788</v>
      </c>
      <c r="J40" t="s">
        <v>2147</v>
      </c>
      <c r="K40" t="s">
        <v>568</v>
      </c>
    </row>
    <row r="41" spans="2:11" x14ac:dyDescent="0.3">
      <c r="B41" t="s">
        <v>2592</v>
      </c>
      <c r="C41" s="47" t="s">
        <v>10780</v>
      </c>
      <c r="D41" s="66" t="s">
        <v>2074</v>
      </c>
      <c r="E41" t="s">
        <v>5642</v>
      </c>
      <c r="F41">
        <v>0</v>
      </c>
      <c r="G41">
        <v>0</v>
      </c>
      <c r="H41" t="s">
        <v>1535</v>
      </c>
      <c r="I41" t="s">
        <v>1535</v>
      </c>
      <c r="J41" t="s">
        <v>254</v>
      </c>
      <c r="K41" t="s">
        <v>568</v>
      </c>
    </row>
    <row r="42" spans="2:11" x14ac:dyDescent="0.3">
      <c r="B42" t="s">
        <v>2592</v>
      </c>
      <c r="C42" s="47" t="s">
        <v>9724</v>
      </c>
      <c r="D42" s="66" t="s">
        <v>2073</v>
      </c>
      <c r="E42" t="s">
        <v>5877</v>
      </c>
      <c r="F42">
        <v>0</v>
      </c>
      <c r="G42">
        <v>0</v>
      </c>
      <c r="H42" t="s">
        <v>2186</v>
      </c>
      <c r="I42" t="s">
        <v>9725</v>
      </c>
      <c r="J42" t="s">
        <v>2147</v>
      </c>
      <c r="K42" t="s">
        <v>568</v>
      </c>
    </row>
    <row r="43" spans="2:11" x14ac:dyDescent="0.3">
      <c r="B43" t="s">
        <v>2592</v>
      </c>
      <c r="C43" s="47" t="s">
        <v>10775</v>
      </c>
      <c r="D43" s="66" t="s">
        <v>2074</v>
      </c>
      <c r="E43" t="s">
        <v>6203</v>
      </c>
      <c r="F43">
        <v>0</v>
      </c>
      <c r="G43">
        <v>0</v>
      </c>
      <c r="H43" t="s">
        <v>2160</v>
      </c>
      <c r="I43" t="s">
        <v>10776</v>
      </c>
      <c r="J43" t="s">
        <v>254</v>
      </c>
      <c r="K43" t="s">
        <v>568</v>
      </c>
    </row>
    <row r="44" spans="2:11" x14ac:dyDescent="0.3">
      <c r="B44" t="s">
        <v>2592</v>
      </c>
      <c r="C44" s="47" t="s">
        <v>6024</v>
      </c>
      <c r="D44" s="66" t="s">
        <v>2073</v>
      </c>
      <c r="E44" t="s">
        <v>6025</v>
      </c>
      <c r="F44">
        <v>0</v>
      </c>
      <c r="G44">
        <v>0</v>
      </c>
      <c r="H44" t="s">
        <v>2186</v>
      </c>
      <c r="I44" t="s">
        <v>6026</v>
      </c>
      <c r="J44" t="s">
        <v>254</v>
      </c>
      <c r="K44" t="s">
        <v>6027</v>
      </c>
    </row>
    <row r="45" spans="2:11" x14ac:dyDescent="0.3">
      <c r="B45" t="s">
        <v>2592</v>
      </c>
      <c r="C45" s="47" t="s">
        <v>8299</v>
      </c>
      <c r="D45" s="66" t="s">
        <v>2073</v>
      </c>
      <c r="E45" t="s">
        <v>6588</v>
      </c>
      <c r="F45">
        <v>0</v>
      </c>
      <c r="G45">
        <v>0</v>
      </c>
      <c r="H45" t="s">
        <v>2186</v>
      </c>
      <c r="I45" t="s">
        <v>8300</v>
      </c>
      <c r="J45" t="s">
        <v>254</v>
      </c>
      <c r="K45" t="s">
        <v>568</v>
      </c>
    </row>
    <row r="46" spans="2:11" x14ac:dyDescent="0.3">
      <c r="B46" t="s">
        <v>2592</v>
      </c>
      <c r="C46" s="47" t="s">
        <v>7217</v>
      </c>
      <c r="D46" s="66" t="s">
        <v>2073</v>
      </c>
      <c r="E46" t="s">
        <v>6140</v>
      </c>
      <c r="F46">
        <v>0</v>
      </c>
      <c r="G46">
        <v>0</v>
      </c>
      <c r="H46" t="s">
        <v>2186</v>
      </c>
      <c r="I46" t="s">
        <v>7218</v>
      </c>
      <c r="J46" t="s">
        <v>254</v>
      </c>
      <c r="K46" t="s">
        <v>568</v>
      </c>
    </row>
    <row r="47" spans="2:11" x14ac:dyDescent="0.3">
      <c r="B47" t="s">
        <v>2592</v>
      </c>
      <c r="C47" s="47" t="s">
        <v>10773</v>
      </c>
      <c r="D47" s="66" t="s">
        <v>2074</v>
      </c>
      <c r="E47" t="s">
        <v>6140</v>
      </c>
      <c r="F47">
        <v>0</v>
      </c>
      <c r="G47">
        <v>0</v>
      </c>
      <c r="H47" t="s">
        <v>2160</v>
      </c>
      <c r="I47" t="s">
        <v>10774</v>
      </c>
      <c r="J47" t="s">
        <v>254</v>
      </c>
      <c r="K47" t="s">
        <v>568</v>
      </c>
    </row>
    <row r="48" spans="2:11" x14ac:dyDescent="0.3">
      <c r="B48" t="s">
        <v>2592</v>
      </c>
      <c r="C48" s="47" t="s">
        <v>7690</v>
      </c>
      <c r="D48" s="66" t="s">
        <v>2073</v>
      </c>
      <c r="E48" t="s">
        <v>6295</v>
      </c>
      <c r="F48">
        <v>0</v>
      </c>
      <c r="G48">
        <v>0</v>
      </c>
      <c r="H48" t="s">
        <v>2186</v>
      </c>
      <c r="I48" t="s">
        <v>7691</v>
      </c>
      <c r="J48" t="s">
        <v>254</v>
      </c>
      <c r="K48" t="s">
        <v>568</v>
      </c>
    </row>
    <row r="49" spans="2:11" x14ac:dyDescent="0.3">
      <c r="B49" t="s">
        <v>2592</v>
      </c>
      <c r="C49" s="47" t="s">
        <v>10720</v>
      </c>
      <c r="D49" s="66" t="s">
        <v>2073</v>
      </c>
      <c r="E49" t="s">
        <v>5945</v>
      </c>
      <c r="F49">
        <v>0</v>
      </c>
      <c r="G49">
        <v>0</v>
      </c>
      <c r="H49" t="s">
        <v>2186</v>
      </c>
      <c r="I49" t="s">
        <v>10721</v>
      </c>
      <c r="J49" t="s">
        <v>254</v>
      </c>
      <c r="K49" t="s">
        <v>568</v>
      </c>
    </row>
    <row r="50" spans="2:11" x14ac:dyDescent="0.3">
      <c r="B50" t="s">
        <v>2592</v>
      </c>
      <c r="C50" s="47" t="s">
        <v>6028</v>
      </c>
      <c r="D50" s="66" t="s">
        <v>2073</v>
      </c>
      <c r="E50" t="s">
        <v>5978</v>
      </c>
      <c r="F50">
        <v>0</v>
      </c>
      <c r="G50">
        <v>0</v>
      </c>
      <c r="H50" t="s">
        <v>2186</v>
      </c>
      <c r="I50" t="s">
        <v>6029</v>
      </c>
      <c r="J50" t="s">
        <v>254</v>
      </c>
      <c r="K50" t="s">
        <v>568</v>
      </c>
    </row>
    <row r="51" spans="2:11" x14ac:dyDescent="0.3">
      <c r="B51" t="s">
        <v>2592</v>
      </c>
      <c r="C51" s="47" t="s">
        <v>8189</v>
      </c>
      <c r="D51" s="66" t="s">
        <v>2073</v>
      </c>
      <c r="E51" t="s">
        <v>5519</v>
      </c>
      <c r="F51">
        <v>0</v>
      </c>
      <c r="G51">
        <v>0</v>
      </c>
      <c r="H51" t="s">
        <v>2160</v>
      </c>
      <c r="I51" t="s">
        <v>8190</v>
      </c>
      <c r="J51" t="s">
        <v>254</v>
      </c>
      <c r="K51" t="s">
        <v>568</v>
      </c>
    </row>
    <row r="52" spans="2:11" x14ac:dyDescent="0.3">
      <c r="B52" t="s">
        <v>2592</v>
      </c>
      <c r="C52" s="47" t="s">
        <v>10777</v>
      </c>
      <c r="D52" s="66" t="s">
        <v>2074</v>
      </c>
      <c r="E52" t="s">
        <v>5519</v>
      </c>
      <c r="F52">
        <v>0</v>
      </c>
      <c r="G52">
        <v>0</v>
      </c>
      <c r="H52" t="s">
        <v>2160</v>
      </c>
      <c r="I52" t="s">
        <v>10778</v>
      </c>
      <c r="J52" t="s">
        <v>254</v>
      </c>
      <c r="K52" t="s">
        <v>568</v>
      </c>
    </row>
    <row r="53" spans="2:11" x14ac:dyDescent="0.3">
      <c r="B53" t="s">
        <v>2592</v>
      </c>
      <c r="C53" s="47" t="s">
        <v>7654</v>
      </c>
      <c r="D53" s="66" t="s">
        <v>2073</v>
      </c>
      <c r="E53" t="s">
        <v>5516</v>
      </c>
      <c r="F53">
        <v>0</v>
      </c>
      <c r="G53">
        <v>0</v>
      </c>
      <c r="H53" t="s">
        <v>2186</v>
      </c>
      <c r="I53" t="s">
        <v>7655</v>
      </c>
      <c r="J53" t="s">
        <v>254</v>
      </c>
      <c r="K53" t="s">
        <v>568</v>
      </c>
    </row>
    <row r="54" spans="2:11" x14ac:dyDescent="0.3">
      <c r="B54" t="s">
        <v>2592</v>
      </c>
      <c r="C54" s="47" t="s">
        <v>10772</v>
      </c>
      <c r="D54" s="66" t="s">
        <v>2074</v>
      </c>
      <c r="E54" t="s">
        <v>5563</v>
      </c>
      <c r="F54">
        <v>0</v>
      </c>
      <c r="G54">
        <v>0</v>
      </c>
      <c r="H54" t="s">
        <v>1535</v>
      </c>
      <c r="I54" t="s">
        <v>1535</v>
      </c>
      <c r="J54" t="s">
        <v>254</v>
      </c>
      <c r="K54" t="s">
        <v>568</v>
      </c>
    </row>
    <row r="55" spans="2:11" x14ac:dyDescent="0.3">
      <c r="B55" t="s">
        <v>2592</v>
      </c>
      <c r="C55" s="47" t="s">
        <v>10779</v>
      </c>
      <c r="D55" s="66" t="s">
        <v>2074</v>
      </c>
      <c r="E55" t="s">
        <v>5563</v>
      </c>
      <c r="F55">
        <v>0</v>
      </c>
      <c r="G55">
        <v>0</v>
      </c>
      <c r="H55" t="s">
        <v>1535</v>
      </c>
      <c r="I55" t="s">
        <v>1535</v>
      </c>
      <c r="J55" t="s">
        <v>254</v>
      </c>
      <c r="K55" t="s">
        <v>568</v>
      </c>
    </row>
    <row r="56" spans="2:11" x14ac:dyDescent="0.3">
      <c r="B56" t="s">
        <v>2592</v>
      </c>
      <c r="C56" s="47" t="s">
        <v>7300</v>
      </c>
      <c r="D56" s="66" t="s">
        <v>2073</v>
      </c>
      <c r="E56" t="s">
        <v>6087</v>
      </c>
      <c r="F56">
        <v>0</v>
      </c>
      <c r="G56">
        <v>0</v>
      </c>
      <c r="H56" t="s">
        <v>2186</v>
      </c>
      <c r="I56" t="s">
        <v>7301</v>
      </c>
      <c r="J56" t="s">
        <v>254</v>
      </c>
      <c r="K56" t="s">
        <v>568</v>
      </c>
    </row>
    <row r="57" spans="2:11" x14ac:dyDescent="0.3">
      <c r="B57" t="s">
        <v>2592</v>
      </c>
      <c r="C57" s="47" t="s">
        <v>8495</v>
      </c>
      <c r="D57" s="66" t="s">
        <v>2073</v>
      </c>
      <c r="E57" t="s">
        <v>6087</v>
      </c>
      <c r="F57">
        <v>0</v>
      </c>
      <c r="G57">
        <v>0</v>
      </c>
      <c r="H57" t="s">
        <v>2186</v>
      </c>
      <c r="I57" t="s">
        <v>8496</v>
      </c>
      <c r="J57" t="s">
        <v>254</v>
      </c>
      <c r="K57" t="s">
        <v>568</v>
      </c>
    </row>
    <row r="58" spans="2:11" x14ac:dyDescent="0.3">
      <c r="B58" t="s">
        <v>2592</v>
      </c>
      <c r="C58" s="47" t="s">
        <v>10758</v>
      </c>
      <c r="D58" s="66" t="s">
        <v>2073</v>
      </c>
      <c r="E58" t="s">
        <v>5546</v>
      </c>
      <c r="F58">
        <v>0</v>
      </c>
      <c r="G58">
        <v>0</v>
      </c>
      <c r="H58" t="s">
        <v>2186</v>
      </c>
      <c r="I58" t="s">
        <v>10759</v>
      </c>
      <c r="J58" t="s">
        <v>2147</v>
      </c>
      <c r="K58" t="s">
        <v>568</v>
      </c>
    </row>
    <row r="59" spans="2:11" x14ac:dyDescent="0.3">
      <c r="B59" t="s">
        <v>2592</v>
      </c>
      <c r="C59" s="47" t="s">
        <v>5942</v>
      </c>
      <c r="D59" s="66" t="s">
        <v>2073</v>
      </c>
      <c r="E59" t="s">
        <v>5582</v>
      </c>
      <c r="F59">
        <v>0</v>
      </c>
      <c r="G59">
        <v>0</v>
      </c>
      <c r="H59" t="s">
        <v>2186</v>
      </c>
      <c r="I59" t="s">
        <v>5943</v>
      </c>
      <c r="J59" t="s">
        <v>2147</v>
      </c>
      <c r="K59" t="s">
        <v>568</v>
      </c>
    </row>
    <row r="60" spans="2:11" x14ac:dyDescent="0.3">
      <c r="B60" t="s">
        <v>2592</v>
      </c>
      <c r="C60" s="47" t="s">
        <v>6077</v>
      </c>
      <c r="D60" s="66" t="s">
        <v>2073</v>
      </c>
      <c r="E60" t="s">
        <v>5582</v>
      </c>
      <c r="F60">
        <v>0</v>
      </c>
      <c r="G60">
        <v>0</v>
      </c>
      <c r="H60" t="s">
        <v>2186</v>
      </c>
      <c r="I60" t="s">
        <v>6078</v>
      </c>
      <c r="J60" t="s">
        <v>254</v>
      </c>
      <c r="K60" t="s">
        <v>568</v>
      </c>
    </row>
    <row r="61" spans="2:11" x14ac:dyDescent="0.3">
      <c r="B61" t="s">
        <v>2592</v>
      </c>
      <c r="C61" s="47" t="s">
        <v>6200</v>
      </c>
      <c r="D61" s="66" t="s">
        <v>2073</v>
      </c>
      <c r="E61" t="s">
        <v>5527</v>
      </c>
      <c r="F61">
        <v>0</v>
      </c>
      <c r="G61">
        <v>0</v>
      </c>
      <c r="H61" t="s">
        <v>2186</v>
      </c>
      <c r="I61" t="s">
        <v>6201</v>
      </c>
      <c r="J61" t="s">
        <v>2147</v>
      </c>
      <c r="K61" t="s">
        <v>568</v>
      </c>
    </row>
    <row r="62" spans="2:11" x14ac:dyDescent="0.3">
      <c r="B62" t="s">
        <v>2592</v>
      </c>
      <c r="C62" s="47" t="s">
        <v>7600</v>
      </c>
      <c r="D62" s="66" t="s">
        <v>2073</v>
      </c>
      <c r="E62" t="s">
        <v>5751</v>
      </c>
      <c r="F62">
        <v>0</v>
      </c>
      <c r="G62">
        <v>0</v>
      </c>
      <c r="H62" t="s">
        <v>2186</v>
      </c>
      <c r="I62" t="s">
        <v>7601</v>
      </c>
      <c r="J62" t="s">
        <v>2147</v>
      </c>
      <c r="K62" t="s">
        <v>568</v>
      </c>
    </row>
    <row r="63" spans="2:11" x14ac:dyDescent="0.3">
      <c r="B63" t="s">
        <v>2592</v>
      </c>
      <c r="C63" s="47" t="s">
        <v>6531</v>
      </c>
      <c r="D63" s="66" t="s">
        <v>2073</v>
      </c>
      <c r="E63" t="s">
        <v>5645</v>
      </c>
      <c r="F63">
        <v>0</v>
      </c>
      <c r="G63">
        <v>0</v>
      </c>
      <c r="H63" t="s">
        <v>2186</v>
      </c>
      <c r="I63" t="s">
        <v>6532</v>
      </c>
      <c r="J63" t="s">
        <v>254</v>
      </c>
      <c r="K63" t="s">
        <v>568</v>
      </c>
    </row>
    <row r="64" spans="2:11" x14ac:dyDescent="0.3">
      <c r="B64" t="s">
        <v>2592</v>
      </c>
      <c r="C64" s="47" t="s">
        <v>6693</v>
      </c>
      <c r="D64" s="66" t="s">
        <v>2073</v>
      </c>
      <c r="E64" t="s">
        <v>5896</v>
      </c>
      <c r="F64">
        <v>0</v>
      </c>
      <c r="G64">
        <v>0</v>
      </c>
      <c r="H64" t="s">
        <v>2186</v>
      </c>
      <c r="I64" t="s">
        <v>6694</v>
      </c>
      <c r="J64" t="s">
        <v>254</v>
      </c>
      <c r="K64" t="s">
        <v>568</v>
      </c>
    </row>
    <row r="65" spans="2:11" x14ac:dyDescent="0.3">
      <c r="B65" t="s">
        <v>2592</v>
      </c>
      <c r="C65" s="47" t="s">
        <v>9064</v>
      </c>
      <c r="D65" s="66" t="s">
        <v>2073</v>
      </c>
      <c r="E65" t="s">
        <v>5797</v>
      </c>
      <c r="F65">
        <v>0</v>
      </c>
      <c r="G65">
        <v>0</v>
      </c>
      <c r="H65" t="s">
        <v>2186</v>
      </c>
      <c r="I65" t="s">
        <v>9065</v>
      </c>
      <c r="J65" t="s">
        <v>254</v>
      </c>
      <c r="K65" t="s">
        <v>568</v>
      </c>
    </row>
  </sheetData>
  <sheetProtection sort="0"/>
  <mergeCells count="2">
    <mergeCell ref="B4:M4"/>
    <mergeCell ref="B5:M5"/>
  </mergeCells>
  <phoneticPr fontId="56" type="noConversion"/>
  <pageMargins left="0.7" right="0.7" top="0.75" bottom="0.75" header="0.3" footer="0.3"/>
  <pageSetup orientation="portrait" r:id="rId1"/>
  <headerFooter>
    <oddHeader>&amp;L&amp;9&amp;K01+049Reporte de Servicio Toyota</oddHeader>
  </headerFooter>
  <drawing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5F78CA-8236-4561-98C3-3713A72A86E0}">
  <dimension ref="B1:T1094"/>
  <sheetViews>
    <sheetView showGridLines="0" workbookViewId="0">
      <selection activeCell="B8" sqref="B8"/>
    </sheetView>
  </sheetViews>
  <sheetFormatPr defaultRowHeight="14.4" x14ac:dyDescent="0.3"/>
  <cols>
    <col min="1" max="1" width="1.44140625" customWidth="1"/>
    <col min="2" max="2" width="26.44140625" customWidth="1"/>
    <col min="3" max="3" width="15.21875" style="72" customWidth="1"/>
    <col min="4" max="4" width="19.88671875" customWidth="1"/>
    <col min="5" max="7" width="20.5546875" style="72" customWidth="1"/>
    <col min="8" max="10" width="12.77734375" style="72" customWidth="1"/>
    <col min="11" max="11" width="15.21875" style="72" customWidth="1"/>
    <col min="12" max="15" width="20.5546875" style="72" customWidth="1"/>
    <col min="16" max="16" width="19.5546875" bestFit="1" customWidth="1"/>
    <col min="17" max="17" width="19.44140625" bestFit="1" customWidth="1"/>
    <col min="18" max="18" width="20.21875" bestFit="1" customWidth="1"/>
    <col min="19" max="19" width="18.109375" bestFit="1" customWidth="1"/>
    <col min="20" max="20" width="13.109375" bestFit="1" customWidth="1"/>
    <col min="21" max="21" width="22.44140625" bestFit="1" customWidth="1"/>
  </cols>
  <sheetData>
    <row r="1" spans="2:20" x14ac:dyDescent="0.3">
      <c r="B1" s="55" t="s">
        <v>7</v>
      </c>
      <c r="C1" s="154" t="str">
        <f>'Reporte KPIs'!E1</f>
        <v>57040</v>
      </c>
      <c r="E1" s="154" t="s">
        <v>0</v>
      </c>
      <c r="F1" s="154" t="str">
        <f>'Reporte KPIs'!L1</f>
        <v>Centro</v>
      </c>
      <c r="G1" s="154"/>
      <c r="H1" s="154"/>
      <c r="I1" s="154"/>
      <c r="J1" s="154"/>
      <c r="K1" s="154"/>
      <c r="L1" s="154"/>
      <c r="M1" s="154"/>
      <c r="N1" s="154"/>
      <c r="O1" s="31"/>
      <c r="P1" s="31"/>
      <c r="Q1" s="55"/>
      <c r="R1" s="6"/>
      <c r="S1" s="6"/>
    </row>
    <row r="2" spans="2:20" x14ac:dyDescent="0.3">
      <c r="B2" s="55" t="s">
        <v>2</v>
      </c>
      <c r="C2" s="154" t="str">
        <f>'Reporte KPIs'!E2</f>
        <v>Toyota Celaya</v>
      </c>
      <c r="E2" s="154" t="s">
        <v>1</v>
      </c>
      <c r="F2" s="154" t="str">
        <f>'Reporte KPIs'!L2</f>
        <v>Celaya</v>
      </c>
      <c r="G2" s="154"/>
      <c r="H2" s="154"/>
      <c r="I2" s="154"/>
      <c r="J2" s="154"/>
      <c r="K2" s="154"/>
      <c r="L2" s="154"/>
      <c r="M2" s="154"/>
      <c r="N2" s="154"/>
      <c r="O2" s="31"/>
      <c r="P2" s="31"/>
      <c r="Q2" s="55"/>
      <c r="R2" s="6"/>
      <c r="S2" s="6"/>
    </row>
    <row r="3" spans="2:20" ht="8.1" customHeight="1" x14ac:dyDescent="0.3"/>
    <row r="4" spans="2:20" ht="15.6" x14ac:dyDescent="0.3">
      <c r="B4" s="241" t="str">
        <f>'Reporte KPIs'!B4</f>
        <v>Reporte de Servicio Marzo 2022 a Febrero 2023</v>
      </c>
      <c r="C4" s="241"/>
      <c r="D4" s="241"/>
      <c r="E4" s="241"/>
      <c r="F4" s="241"/>
      <c r="G4" s="241"/>
      <c r="H4" s="241"/>
      <c r="I4" s="241"/>
      <c r="J4" s="241"/>
      <c r="K4" s="241"/>
      <c r="L4" s="242"/>
      <c r="M4" s="242"/>
      <c r="N4" s="242"/>
      <c r="O4" s="242"/>
      <c r="P4" s="242"/>
      <c r="Q4" s="242"/>
      <c r="R4" s="242"/>
      <c r="S4" s="242"/>
      <c r="T4" s="242"/>
    </row>
    <row r="5" spans="2:20" ht="15.6" x14ac:dyDescent="0.3">
      <c r="B5" s="240" t="s">
        <v>215</v>
      </c>
      <c r="C5" s="240"/>
      <c r="D5" s="240"/>
      <c r="E5" s="240"/>
      <c r="F5" s="240"/>
      <c r="G5" s="240"/>
      <c r="H5" s="240"/>
      <c r="I5" s="240"/>
      <c r="J5" s="240"/>
      <c r="K5" s="240"/>
      <c r="L5" s="243"/>
      <c r="M5" s="243"/>
      <c r="N5" s="243"/>
      <c r="O5" s="243"/>
      <c r="P5" s="243"/>
      <c r="Q5" s="243"/>
      <c r="R5" s="243"/>
      <c r="S5" s="243"/>
      <c r="T5" s="243"/>
    </row>
    <row r="8" spans="2:20" ht="28.8" x14ac:dyDescent="0.3">
      <c r="B8" s="50" t="s">
        <v>88</v>
      </c>
      <c r="C8" s="50" t="s">
        <v>93</v>
      </c>
      <c r="D8" s="50" t="s">
        <v>216</v>
      </c>
      <c r="E8" s="50" t="s">
        <v>217</v>
      </c>
      <c r="F8" s="50" t="s">
        <v>1825</v>
      </c>
      <c r="G8" s="50" t="s">
        <v>1826</v>
      </c>
      <c r="H8" s="50" t="s">
        <v>1370</v>
      </c>
      <c r="I8" s="50" t="s">
        <v>1953</v>
      </c>
      <c r="J8" s="50" t="s">
        <v>2080</v>
      </c>
      <c r="K8" s="50" t="s">
        <v>2465</v>
      </c>
      <c r="L8"/>
      <c r="M8"/>
      <c r="N8"/>
      <c r="O8"/>
    </row>
    <row r="9" spans="2:20" x14ac:dyDescent="0.3">
      <c r="B9" t="s">
        <v>4263</v>
      </c>
      <c r="C9" s="72" t="s">
        <v>2831</v>
      </c>
      <c r="D9" s="47">
        <v>44823</v>
      </c>
      <c r="E9" s="72">
        <v>5</v>
      </c>
      <c r="F9" s="72">
        <v>0</v>
      </c>
      <c r="G9" s="72">
        <v>0</v>
      </c>
      <c r="H9" s="72" t="s">
        <v>1535</v>
      </c>
      <c r="I9" s="72" t="s">
        <v>1535</v>
      </c>
      <c r="J9" s="72" t="s">
        <v>254</v>
      </c>
      <c r="K9" s="72" t="s">
        <v>568</v>
      </c>
      <c r="L9"/>
      <c r="M9"/>
      <c r="N9"/>
      <c r="O9"/>
    </row>
    <row r="10" spans="2:20" x14ac:dyDescent="0.3">
      <c r="B10" t="s">
        <v>4266</v>
      </c>
      <c r="C10" s="72" t="s">
        <v>2831</v>
      </c>
      <c r="D10" s="47">
        <v>44830</v>
      </c>
      <c r="E10" s="72">
        <v>5</v>
      </c>
      <c r="F10" s="72">
        <v>0</v>
      </c>
      <c r="G10" s="72">
        <v>0</v>
      </c>
      <c r="H10" s="72" t="s">
        <v>2160</v>
      </c>
      <c r="I10" s="72" t="s">
        <v>4267</v>
      </c>
      <c r="J10" s="72" t="s">
        <v>254</v>
      </c>
      <c r="K10" s="72" t="s">
        <v>568</v>
      </c>
      <c r="O10"/>
    </row>
    <row r="11" spans="2:20" x14ac:dyDescent="0.3">
      <c r="B11" t="s">
        <v>4262</v>
      </c>
      <c r="C11" s="72" t="s">
        <v>2831</v>
      </c>
      <c r="D11" s="47">
        <v>44818</v>
      </c>
      <c r="E11" s="72">
        <v>5</v>
      </c>
      <c r="F11" s="72">
        <v>0</v>
      </c>
      <c r="G11" s="72">
        <v>0</v>
      </c>
      <c r="H11" s="72" t="s">
        <v>2160</v>
      </c>
      <c r="I11" s="72" t="s">
        <v>2971</v>
      </c>
      <c r="J11" s="72" t="s">
        <v>254</v>
      </c>
      <c r="K11" s="72" t="s">
        <v>568</v>
      </c>
      <c r="O11"/>
    </row>
    <row r="12" spans="2:20" x14ac:dyDescent="0.3">
      <c r="B12" t="s">
        <v>4236</v>
      </c>
      <c r="C12" s="72" t="s">
        <v>2831</v>
      </c>
      <c r="D12" s="47">
        <v>44818</v>
      </c>
      <c r="E12" s="72">
        <v>5</v>
      </c>
      <c r="F12" s="72">
        <v>0</v>
      </c>
      <c r="G12" s="72">
        <v>0</v>
      </c>
      <c r="H12" s="72" t="s">
        <v>2160</v>
      </c>
      <c r="I12" s="72" t="s">
        <v>2941</v>
      </c>
      <c r="J12" s="72" t="s">
        <v>254</v>
      </c>
      <c r="K12" s="72" t="s">
        <v>568</v>
      </c>
      <c r="O12"/>
    </row>
    <row r="13" spans="2:20" x14ac:dyDescent="0.3">
      <c r="B13" t="s">
        <v>4268</v>
      </c>
      <c r="C13" s="72" t="s">
        <v>2831</v>
      </c>
      <c r="D13" s="47">
        <v>44817</v>
      </c>
      <c r="E13" s="72">
        <v>5</v>
      </c>
      <c r="F13" s="72">
        <v>0</v>
      </c>
      <c r="G13" s="72">
        <v>0</v>
      </c>
      <c r="H13" s="72" t="s">
        <v>2173</v>
      </c>
      <c r="I13" s="72" t="s">
        <v>4269</v>
      </c>
      <c r="J13" s="72" t="s">
        <v>2147</v>
      </c>
      <c r="K13" s="72" t="s">
        <v>568</v>
      </c>
      <c r="O13"/>
    </row>
    <row r="14" spans="2:20" x14ac:dyDescent="0.3">
      <c r="B14" t="s">
        <v>4229</v>
      </c>
      <c r="C14" s="72" t="s">
        <v>2831</v>
      </c>
      <c r="D14" s="47">
        <v>44817</v>
      </c>
      <c r="E14" s="72">
        <v>5</v>
      </c>
      <c r="F14" s="72">
        <v>0</v>
      </c>
      <c r="G14" s="72">
        <v>0</v>
      </c>
      <c r="H14" s="72" t="s">
        <v>1535</v>
      </c>
      <c r="I14" s="72" t="s">
        <v>1535</v>
      </c>
      <c r="J14" s="72" t="s">
        <v>254</v>
      </c>
      <c r="K14" s="72" t="s">
        <v>568</v>
      </c>
      <c r="O14"/>
    </row>
    <row r="15" spans="2:20" x14ac:dyDescent="0.3">
      <c r="B15" t="s">
        <v>4241</v>
      </c>
      <c r="C15" s="72" t="s">
        <v>2831</v>
      </c>
      <c r="D15" s="47">
        <v>44832</v>
      </c>
      <c r="E15" s="72">
        <v>5</v>
      </c>
      <c r="F15" s="72">
        <v>0</v>
      </c>
      <c r="G15" s="72">
        <v>0</v>
      </c>
      <c r="H15" s="72" t="s">
        <v>2160</v>
      </c>
      <c r="I15" s="72" t="s">
        <v>2971</v>
      </c>
      <c r="J15" s="72" t="s">
        <v>254</v>
      </c>
      <c r="K15" s="72" t="s">
        <v>568</v>
      </c>
      <c r="O15"/>
    </row>
    <row r="16" spans="2:20" x14ac:dyDescent="0.3">
      <c r="B16" t="s">
        <v>4239</v>
      </c>
      <c r="C16" s="72" t="s">
        <v>2831</v>
      </c>
      <c r="D16" s="47">
        <v>44834</v>
      </c>
      <c r="E16" s="72">
        <v>5</v>
      </c>
      <c r="F16" s="72">
        <v>0</v>
      </c>
      <c r="G16" s="72">
        <v>0</v>
      </c>
      <c r="H16" s="72" t="s">
        <v>1535</v>
      </c>
      <c r="I16" s="72" t="s">
        <v>1535</v>
      </c>
      <c r="J16" s="72" t="s">
        <v>254</v>
      </c>
      <c r="K16" s="72" t="s">
        <v>568</v>
      </c>
      <c r="O16"/>
    </row>
    <row r="17" spans="2:15" x14ac:dyDescent="0.3">
      <c r="B17" t="s">
        <v>4254</v>
      </c>
      <c r="C17" s="72" t="s">
        <v>2831</v>
      </c>
      <c r="D17" s="47">
        <v>44824</v>
      </c>
      <c r="E17" s="72">
        <v>5</v>
      </c>
      <c r="F17" s="72">
        <v>0</v>
      </c>
      <c r="G17" s="72">
        <v>0</v>
      </c>
      <c r="H17" s="72" t="s">
        <v>2173</v>
      </c>
      <c r="I17" s="72" t="s">
        <v>4253</v>
      </c>
      <c r="J17" s="72" t="s">
        <v>254</v>
      </c>
      <c r="K17" s="72" t="s">
        <v>568</v>
      </c>
      <c r="O17"/>
    </row>
    <row r="18" spans="2:15" x14ac:dyDescent="0.3">
      <c r="B18" t="s">
        <v>4230</v>
      </c>
      <c r="C18" s="72" t="s">
        <v>2831</v>
      </c>
      <c r="D18" s="47">
        <v>44834</v>
      </c>
      <c r="E18" s="72">
        <v>5</v>
      </c>
      <c r="F18" s="72">
        <v>0</v>
      </c>
      <c r="G18" s="72">
        <v>0</v>
      </c>
      <c r="H18" s="72" t="s">
        <v>2173</v>
      </c>
      <c r="I18" s="72" t="s">
        <v>4231</v>
      </c>
      <c r="J18" s="72" t="s">
        <v>2147</v>
      </c>
      <c r="K18" s="72" t="s">
        <v>568</v>
      </c>
      <c r="O18"/>
    </row>
    <row r="19" spans="2:15" x14ac:dyDescent="0.3">
      <c r="B19" t="s">
        <v>4246</v>
      </c>
      <c r="C19" s="72" t="s">
        <v>2831</v>
      </c>
      <c r="D19" s="47">
        <v>44834</v>
      </c>
      <c r="E19" s="72">
        <v>5</v>
      </c>
      <c r="F19" s="72">
        <v>0</v>
      </c>
      <c r="G19" s="72">
        <v>0</v>
      </c>
      <c r="H19" s="72" t="s">
        <v>2160</v>
      </c>
      <c r="I19" s="72" t="s">
        <v>2971</v>
      </c>
      <c r="J19" s="72" t="s">
        <v>254</v>
      </c>
      <c r="K19" s="72" t="s">
        <v>568</v>
      </c>
      <c r="O19"/>
    </row>
    <row r="20" spans="2:15" x14ac:dyDescent="0.3">
      <c r="B20" t="s">
        <v>4234</v>
      </c>
      <c r="C20" s="72" t="s">
        <v>2831</v>
      </c>
      <c r="D20" s="47">
        <v>44834</v>
      </c>
      <c r="E20" s="72">
        <v>5</v>
      </c>
      <c r="F20" s="72">
        <v>0</v>
      </c>
      <c r="G20" s="72">
        <v>0</v>
      </c>
      <c r="H20" s="72" t="s">
        <v>2160</v>
      </c>
      <c r="I20" s="72" t="s">
        <v>4235</v>
      </c>
      <c r="J20" s="72" t="s">
        <v>2147</v>
      </c>
      <c r="K20" s="72" t="s">
        <v>568</v>
      </c>
      <c r="O20"/>
    </row>
    <row r="21" spans="2:15" x14ac:dyDescent="0.3">
      <c r="B21" t="s">
        <v>4255</v>
      </c>
      <c r="C21" s="72" t="s">
        <v>2831</v>
      </c>
      <c r="D21" s="47">
        <v>44834</v>
      </c>
      <c r="E21" s="72">
        <v>5</v>
      </c>
      <c r="F21" s="72">
        <v>0</v>
      </c>
      <c r="G21" s="72">
        <v>0</v>
      </c>
      <c r="H21" s="72" t="s">
        <v>2160</v>
      </c>
      <c r="I21" s="72" t="s">
        <v>4235</v>
      </c>
      <c r="J21" s="72" t="s">
        <v>254</v>
      </c>
      <c r="K21" s="72" t="s">
        <v>568</v>
      </c>
      <c r="O21"/>
    </row>
    <row r="22" spans="2:15" x14ac:dyDescent="0.3">
      <c r="B22" t="s">
        <v>4233</v>
      </c>
      <c r="C22" s="72" t="s">
        <v>2831</v>
      </c>
      <c r="D22" s="47">
        <v>44833</v>
      </c>
      <c r="E22" s="72">
        <v>5</v>
      </c>
      <c r="F22" s="72">
        <v>0</v>
      </c>
      <c r="G22" s="72">
        <v>0</v>
      </c>
      <c r="H22" s="72" t="s">
        <v>2160</v>
      </c>
      <c r="I22" s="72" t="s">
        <v>2941</v>
      </c>
      <c r="J22" s="72" t="s">
        <v>2147</v>
      </c>
      <c r="K22" s="72" t="s">
        <v>568</v>
      </c>
      <c r="O22"/>
    </row>
    <row r="23" spans="2:15" x14ac:dyDescent="0.3">
      <c r="B23" t="s">
        <v>4272</v>
      </c>
      <c r="C23" s="72" t="s">
        <v>2831</v>
      </c>
      <c r="D23" s="47">
        <v>44831</v>
      </c>
      <c r="E23" s="72">
        <v>5</v>
      </c>
      <c r="F23" s="72">
        <v>0</v>
      </c>
      <c r="G23" s="72">
        <v>0</v>
      </c>
      <c r="H23" s="72" t="s">
        <v>2160</v>
      </c>
      <c r="I23" s="72" t="s">
        <v>2941</v>
      </c>
      <c r="J23" s="72" t="s">
        <v>2147</v>
      </c>
      <c r="K23" s="72" t="s">
        <v>568</v>
      </c>
      <c r="O23"/>
    </row>
    <row r="24" spans="2:15" x14ac:dyDescent="0.3">
      <c r="B24" t="s">
        <v>4240</v>
      </c>
      <c r="C24" s="72" t="s">
        <v>2831</v>
      </c>
      <c r="D24" s="47">
        <v>44833</v>
      </c>
      <c r="E24" s="72">
        <v>5</v>
      </c>
      <c r="F24" s="72">
        <v>0</v>
      </c>
      <c r="G24" s="72">
        <v>0</v>
      </c>
      <c r="H24" s="72" t="s">
        <v>1535</v>
      </c>
      <c r="I24" s="72" t="s">
        <v>1535</v>
      </c>
      <c r="J24" s="72" t="s">
        <v>254</v>
      </c>
      <c r="K24" s="72" t="s">
        <v>568</v>
      </c>
      <c r="O24"/>
    </row>
    <row r="25" spans="2:15" x14ac:dyDescent="0.3">
      <c r="B25" t="s">
        <v>4264</v>
      </c>
      <c r="C25" s="72" t="s">
        <v>2831</v>
      </c>
      <c r="D25" s="47">
        <v>44832</v>
      </c>
      <c r="E25" s="72">
        <v>5</v>
      </c>
      <c r="F25" s="72">
        <v>0</v>
      </c>
      <c r="G25" s="72">
        <v>0</v>
      </c>
      <c r="H25" s="72" t="s">
        <v>2160</v>
      </c>
      <c r="I25" s="72" t="s">
        <v>4265</v>
      </c>
      <c r="J25" s="72" t="s">
        <v>254</v>
      </c>
      <c r="K25" s="72" t="s">
        <v>568</v>
      </c>
      <c r="O25"/>
    </row>
    <row r="26" spans="2:15" x14ac:dyDescent="0.3">
      <c r="B26" t="s">
        <v>4256</v>
      </c>
      <c r="C26" s="72" t="s">
        <v>2831</v>
      </c>
      <c r="D26" s="47">
        <v>44830</v>
      </c>
      <c r="E26" s="72">
        <v>5</v>
      </c>
      <c r="F26" s="72">
        <v>0</v>
      </c>
      <c r="G26" s="72">
        <v>0</v>
      </c>
      <c r="H26" s="72" t="s">
        <v>2173</v>
      </c>
      <c r="I26" s="72" t="s">
        <v>3070</v>
      </c>
      <c r="J26" s="72" t="s">
        <v>254</v>
      </c>
      <c r="K26" s="72" t="s">
        <v>568</v>
      </c>
      <c r="O26"/>
    </row>
    <row r="27" spans="2:15" x14ac:dyDescent="0.3">
      <c r="B27" t="s">
        <v>4270</v>
      </c>
      <c r="C27" s="72" t="s">
        <v>2831</v>
      </c>
      <c r="D27" s="47">
        <v>44824</v>
      </c>
      <c r="E27" s="72">
        <v>5</v>
      </c>
      <c r="F27" s="72">
        <v>0</v>
      </c>
      <c r="G27" s="72">
        <v>0</v>
      </c>
      <c r="H27" s="72" t="s">
        <v>2173</v>
      </c>
      <c r="I27" s="72" t="s">
        <v>4271</v>
      </c>
      <c r="J27" s="72" t="s">
        <v>2147</v>
      </c>
      <c r="K27" s="72" t="s">
        <v>568</v>
      </c>
      <c r="O27"/>
    </row>
    <row r="28" spans="2:15" x14ac:dyDescent="0.3">
      <c r="B28" t="s">
        <v>4244</v>
      </c>
      <c r="C28" s="72" t="s">
        <v>2831</v>
      </c>
      <c r="D28" s="47">
        <v>44824</v>
      </c>
      <c r="E28" s="72">
        <v>5</v>
      </c>
      <c r="F28" s="72">
        <v>0</v>
      </c>
      <c r="G28" s="72">
        <v>0</v>
      </c>
      <c r="H28" s="72" t="s">
        <v>2160</v>
      </c>
      <c r="I28" s="72" t="s">
        <v>4245</v>
      </c>
      <c r="J28" s="72" t="s">
        <v>254</v>
      </c>
      <c r="K28" s="72" t="s">
        <v>568</v>
      </c>
      <c r="O28"/>
    </row>
    <row r="29" spans="2:15" x14ac:dyDescent="0.3">
      <c r="B29" t="s">
        <v>4250</v>
      </c>
      <c r="C29" s="72" t="s">
        <v>2831</v>
      </c>
      <c r="D29" s="47">
        <v>44824</v>
      </c>
      <c r="E29" s="72">
        <v>5</v>
      </c>
      <c r="F29" s="72">
        <v>0</v>
      </c>
      <c r="G29" s="72">
        <v>0</v>
      </c>
      <c r="H29" s="72" t="s">
        <v>1535</v>
      </c>
      <c r="I29" s="72" t="s">
        <v>1535</v>
      </c>
      <c r="J29" s="72" t="s">
        <v>2147</v>
      </c>
      <c r="K29" s="72" t="s">
        <v>568</v>
      </c>
      <c r="O29"/>
    </row>
    <row r="30" spans="2:15" x14ac:dyDescent="0.3">
      <c r="B30" t="s">
        <v>4242</v>
      </c>
      <c r="C30" s="72" t="s">
        <v>2831</v>
      </c>
      <c r="D30" s="47">
        <v>44824</v>
      </c>
      <c r="E30" s="72">
        <v>5</v>
      </c>
      <c r="F30" s="72">
        <v>0</v>
      </c>
      <c r="G30" s="72">
        <v>0</v>
      </c>
      <c r="H30" s="72" t="s">
        <v>2160</v>
      </c>
      <c r="I30" s="72" t="s">
        <v>2941</v>
      </c>
      <c r="J30" s="72" t="s">
        <v>254</v>
      </c>
      <c r="K30" s="72" t="s">
        <v>568</v>
      </c>
      <c r="O30"/>
    </row>
    <row r="31" spans="2:15" x14ac:dyDescent="0.3">
      <c r="B31" t="s">
        <v>4243</v>
      </c>
      <c r="C31" s="72" t="s">
        <v>2831</v>
      </c>
      <c r="D31" s="47">
        <v>44817</v>
      </c>
      <c r="E31" s="72">
        <v>5</v>
      </c>
      <c r="F31" s="72">
        <v>0</v>
      </c>
      <c r="G31" s="72">
        <v>0</v>
      </c>
      <c r="H31" s="72" t="s">
        <v>2160</v>
      </c>
      <c r="I31" s="72" t="s">
        <v>2925</v>
      </c>
      <c r="J31" s="72" t="s">
        <v>254</v>
      </c>
      <c r="K31" s="72" t="s">
        <v>568</v>
      </c>
      <c r="O31"/>
    </row>
    <row r="32" spans="2:15" x14ac:dyDescent="0.3">
      <c r="B32" t="s">
        <v>4232</v>
      </c>
      <c r="C32" s="72" t="s">
        <v>2831</v>
      </c>
      <c r="D32" s="47">
        <v>44813</v>
      </c>
      <c r="E32" s="72">
        <v>5</v>
      </c>
      <c r="F32" s="72">
        <v>0</v>
      </c>
      <c r="G32" s="72">
        <v>0</v>
      </c>
      <c r="H32" s="72" t="s">
        <v>1535</v>
      </c>
      <c r="I32" s="72" t="s">
        <v>1535</v>
      </c>
      <c r="J32" s="72" t="s">
        <v>254</v>
      </c>
      <c r="K32" s="72" t="s">
        <v>568</v>
      </c>
      <c r="O32"/>
    </row>
    <row r="33" spans="2:15" x14ac:dyDescent="0.3">
      <c r="B33" t="s">
        <v>4251</v>
      </c>
      <c r="C33" s="72" t="s">
        <v>2831</v>
      </c>
      <c r="D33" s="47">
        <v>44824</v>
      </c>
      <c r="E33" s="72">
        <v>5</v>
      </c>
      <c r="F33" s="72">
        <v>0</v>
      </c>
      <c r="G33" s="72">
        <v>0</v>
      </c>
      <c r="H33" s="72" t="s">
        <v>2173</v>
      </c>
      <c r="I33" s="72" t="s">
        <v>4253</v>
      </c>
      <c r="J33" s="72" t="s">
        <v>254</v>
      </c>
      <c r="K33" s="72" t="s">
        <v>568</v>
      </c>
      <c r="O33"/>
    </row>
    <row r="34" spans="2:15" x14ac:dyDescent="0.3">
      <c r="B34" t="s">
        <v>4248</v>
      </c>
      <c r="C34" s="72" t="s">
        <v>2831</v>
      </c>
      <c r="D34" s="47">
        <v>44817</v>
      </c>
      <c r="E34" s="72">
        <v>5</v>
      </c>
      <c r="F34" s="72">
        <v>0</v>
      </c>
      <c r="G34" s="72">
        <v>0</v>
      </c>
      <c r="H34" s="72" t="s">
        <v>2160</v>
      </c>
      <c r="I34" s="72" t="s">
        <v>2941</v>
      </c>
      <c r="J34" s="72" t="s">
        <v>254</v>
      </c>
      <c r="K34" s="72" t="s">
        <v>568</v>
      </c>
      <c r="O34"/>
    </row>
    <row r="35" spans="2:15" x14ac:dyDescent="0.3">
      <c r="B35" t="s">
        <v>4258</v>
      </c>
      <c r="C35" s="72" t="s">
        <v>2831</v>
      </c>
      <c r="D35" s="47">
        <v>44821</v>
      </c>
      <c r="E35" s="72">
        <v>5</v>
      </c>
      <c r="F35" s="72">
        <v>0</v>
      </c>
      <c r="G35" s="72">
        <v>0</v>
      </c>
      <c r="H35" s="72" t="s">
        <v>2173</v>
      </c>
      <c r="I35" s="72" t="s">
        <v>4253</v>
      </c>
      <c r="J35" s="72" t="s">
        <v>2147</v>
      </c>
      <c r="K35" s="72" t="s">
        <v>568</v>
      </c>
      <c r="O35"/>
    </row>
    <row r="36" spans="2:15" x14ac:dyDescent="0.3">
      <c r="B36" t="s">
        <v>4257</v>
      </c>
      <c r="C36" s="72" t="s">
        <v>2831</v>
      </c>
      <c r="D36" s="47">
        <v>44834</v>
      </c>
      <c r="E36" s="72">
        <v>5</v>
      </c>
      <c r="F36" s="72">
        <v>0</v>
      </c>
      <c r="G36" s="72">
        <v>0</v>
      </c>
      <c r="H36" s="72" t="s">
        <v>2173</v>
      </c>
      <c r="I36" s="72" t="s">
        <v>4231</v>
      </c>
      <c r="J36" s="72" t="s">
        <v>254</v>
      </c>
      <c r="K36" s="72" t="s">
        <v>568</v>
      </c>
      <c r="O36"/>
    </row>
    <row r="37" spans="2:15" x14ac:dyDescent="0.3">
      <c r="B37" t="s">
        <v>4237</v>
      </c>
      <c r="C37" s="72" t="s">
        <v>2831</v>
      </c>
      <c r="D37" s="47">
        <v>44813</v>
      </c>
      <c r="E37" s="72">
        <v>5</v>
      </c>
      <c r="F37" s="72">
        <v>0</v>
      </c>
      <c r="G37" s="72">
        <v>0</v>
      </c>
      <c r="H37" s="72" t="s">
        <v>2160</v>
      </c>
      <c r="I37" s="72" t="s">
        <v>4238</v>
      </c>
      <c r="J37" s="72" t="s">
        <v>254</v>
      </c>
      <c r="K37" s="72" t="s">
        <v>568</v>
      </c>
      <c r="O37"/>
    </row>
    <row r="38" spans="2:15" x14ac:dyDescent="0.3">
      <c r="B38" t="s">
        <v>4260</v>
      </c>
      <c r="C38" s="72" t="s">
        <v>2831</v>
      </c>
      <c r="D38" s="47">
        <v>44834</v>
      </c>
      <c r="E38" s="72">
        <v>5</v>
      </c>
      <c r="F38" s="72">
        <v>0</v>
      </c>
      <c r="G38" s="72">
        <v>0</v>
      </c>
      <c r="H38" s="72" t="s">
        <v>2185</v>
      </c>
      <c r="I38" s="72" t="s">
        <v>4261</v>
      </c>
      <c r="J38" s="72" t="s">
        <v>254</v>
      </c>
      <c r="K38" s="72" t="s">
        <v>568</v>
      </c>
      <c r="O38"/>
    </row>
    <row r="39" spans="2:15" x14ac:dyDescent="0.3">
      <c r="B39" t="s">
        <v>4317</v>
      </c>
      <c r="C39" s="72" t="s">
        <v>2831</v>
      </c>
      <c r="D39" s="47">
        <v>44858</v>
      </c>
      <c r="E39" s="72">
        <v>4</v>
      </c>
      <c r="F39" s="72">
        <v>0</v>
      </c>
      <c r="G39" s="72">
        <v>0</v>
      </c>
      <c r="H39" s="72" t="s">
        <v>1535</v>
      </c>
      <c r="I39" s="72" t="s">
        <v>1535</v>
      </c>
      <c r="J39" s="72" t="s">
        <v>254</v>
      </c>
      <c r="K39" s="72" t="s">
        <v>568</v>
      </c>
      <c r="O39"/>
    </row>
    <row r="40" spans="2:15" x14ac:dyDescent="0.3">
      <c r="B40" t="s">
        <v>4324</v>
      </c>
      <c r="C40" s="72" t="s">
        <v>2831</v>
      </c>
      <c r="D40" s="47">
        <v>44840</v>
      </c>
      <c r="E40" s="72">
        <v>4</v>
      </c>
      <c r="F40" s="72">
        <v>0</v>
      </c>
      <c r="G40" s="72">
        <v>0</v>
      </c>
      <c r="H40" s="72" t="s">
        <v>1535</v>
      </c>
      <c r="I40" s="72" t="s">
        <v>1535</v>
      </c>
      <c r="J40" s="72" t="s">
        <v>254</v>
      </c>
      <c r="K40" s="72" t="s">
        <v>568</v>
      </c>
      <c r="O40"/>
    </row>
    <row r="41" spans="2:15" x14ac:dyDescent="0.3">
      <c r="B41" t="s">
        <v>4318</v>
      </c>
      <c r="C41" s="72" t="s">
        <v>2831</v>
      </c>
      <c r="D41" s="47">
        <v>44854</v>
      </c>
      <c r="E41" s="72">
        <v>4</v>
      </c>
      <c r="F41" s="72">
        <v>0</v>
      </c>
      <c r="G41" s="72">
        <v>0</v>
      </c>
      <c r="H41" s="72" t="s">
        <v>1535</v>
      </c>
      <c r="I41" s="72" t="s">
        <v>1535</v>
      </c>
      <c r="J41" s="72" t="s">
        <v>254</v>
      </c>
      <c r="K41" s="72" t="s">
        <v>568</v>
      </c>
      <c r="O41"/>
    </row>
    <row r="42" spans="2:15" x14ac:dyDescent="0.3">
      <c r="B42" t="s">
        <v>4291</v>
      </c>
      <c r="C42" s="72" t="s">
        <v>2831</v>
      </c>
      <c r="D42" s="47">
        <v>44851</v>
      </c>
      <c r="E42" s="72">
        <v>4</v>
      </c>
      <c r="F42" s="72">
        <v>0</v>
      </c>
      <c r="G42" s="72">
        <v>0</v>
      </c>
      <c r="H42" s="72" t="s">
        <v>1535</v>
      </c>
      <c r="I42" s="72" t="s">
        <v>1535</v>
      </c>
      <c r="J42" s="72" t="s">
        <v>254</v>
      </c>
      <c r="K42" s="72" t="s">
        <v>568</v>
      </c>
      <c r="O42"/>
    </row>
    <row r="43" spans="2:15" x14ac:dyDescent="0.3">
      <c r="B43" t="s">
        <v>4288</v>
      </c>
      <c r="C43" s="72" t="s">
        <v>2831</v>
      </c>
      <c r="D43" s="47">
        <v>44845</v>
      </c>
      <c r="E43" s="72">
        <v>4</v>
      </c>
      <c r="F43" s="72">
        <v>0</v>
      </c>
      <c r="G43" s="72">
        <v>0</v>
      </c>
      <c r="H43" s="72" t="s">
        <v>1535</v>
      </c>
      <c r="I43" s="72" t="s">
        <v>1535</v>
      </c>
      <c r="J43" s="72" t="s">
        <v>2147</v>
      </c>
      <c r="K43" s="72" t="s">
        <v>568</v>
      </c>
      <c r="O43"/>
    </row>
    <row r="44" spans="2:15" x14ac:dyDescent="0.3">
      <c r="B44" t="s">
        <v>4283</v>
      </c>
      <c r="C44" s="72" t="s">
        <v>2831</v>
      </c>
      <c r="D44" s="47">
        <v>44854</v>
      </c>
      <c r="E44" s="72">
        <v>4</v>
      </c>
      <c r="F44" s="72">
        <v>0</v>
      </c>
      <c r="G44" s="72">
        <v>0</v>
      </c>
      <c r="H44" s="72" t="s">
        <v>1535</v>
      </c>
      <c r="I44" s="72" t="s">
        <v>1535</v>
      </c>
      <c r="J44" s="72" t="s">
        <v>254</v>
      </c>
      <c r="K44" s="72" t="s">
        <v>568</v>
      </c>
      <c r="O44"/>
    </row>
    <row r="45" spans="2:15" x14ac:dyDescent="0.3">
      <c r="B45" t="s">
        <v>4278</v>
      </c>
      <c r="C45" s="72" t="s">
        <v>2831</v>
      </c>
      <c r="D45" s="47">
        <v>44855</v>
      </c>
      <c r="E45" s="72">
        <v>4</v>
      </c>
      <c r="F45" s="72">
        <v>0</v>
      </c>
      <c r="G45" s="72">
        <v>0</v>
      </c>
      <c r="H45" s="72" t="s">
        <v>1535</v>
      </c>
      <c r="I45" s="72" t="s">
        <v>1535</v>
      </c>
      <c r="J45" s="72" t="s">
        <v>254</v>
      </c>
      <c r="K45" s="72" t="s">
        <v>568</v>
      </c>
      <c r="O45"/>
    </row>
    <row r="46" spans="2:15" x14ac:dyDescent="0.3">
      <c r="B46" t="s">
        <v>4321</v>
      </c>
      <c r="C46" s="72" t="s">
        <v>2831</v>
      </c>
      <c r="D46" s="47">
        <v>44858</v>
      </c>
      <c r="E46" s="72">
        <v>4</v>
      </c>
      <c r="F46" s="72">
        <v>0</v>
      </c>
      <c r="G46" s="72">
        <v>0</v>
      </c>
      <c r="H46" s="72" t="s">
        <v>1535</v>
      </c>
      <c r="I46" s="72" t="s">
        <v>1535</v>
      </c>
      <c r="J46" s="72" t="s">
        <v>2147</v>
      </c>
      <c r="K46" s="72" t="s">
        <v>568</v>
      </c>
      <c r="O46"/>
    </row>
    <row r="47" spans="2:15" x14ac:dyDescent="0.3">
      <c r="B47" t="s">
        <v>4314</v>
      </c>
      <c r="C47" s="72" t="s">
        <v>2831</v>
      </c>
      <c r="D47" s="47">
        <v>44848</v>
      </c>
      <c r="E47" s="72">
        <v>4</v>
      </c>
      <c r="F47" s="72">
        <v>0</v>
      </c>
      <c r="G47" s="72">
        <v>0</v>
      </c>
      <c r="H47" s="72" t="s">
        <v>1535</v>
      </c>
      <c r="I47" s="72" t="s">
        <v>1535</v>
      </c>
      <c r="J47" s="72" t="s">
        <v>2147</v>
      </c>
      <c r="K47" s="72" t="s">
        <v>568</v>
      </c>
      <c r="O47"/>
    </row>
    <row r="48" spans="2:15" x14ac:dyDescent="0.3">
      <c r="B48" t="s">
        <v>4297</v>
      </c>
      <c r="C48" s="72" t="s">
        <v>2831</v>
      </c>
      <c r="D48" s="47">
        <v>44865</v>
      </c>
      <c r="E48" s="72">
        <v>4</v>
      </c>
      <c r="F48" s="72">
        <v>0</v>
      </c>
      <c r="G48" s="72">
        <v>0</v>
      </c>
      <c r="H48" s="72" t="s">
        <v>1535</v>
      </c>
      <c r="I48" s="72" t="s">
        <v>1535</v>
      </c>
      <c r="J48" s="72" t="s">
        <v>254</v>
      </c>
      <c r="K48" s="72" t="s">
        <v>568</v>
      </c>
      <c r="O48"/>
    </row>
    <row r="49" spans="2:15" x14ac:dyDescent="0.3">
      <c r="B49" t="s">
        <v>4328</v>
      </c>
      <c r="C49" s="72" t="s">
        <v>2831</v>
      </c>
      <c r="D49" s="47">
        <v>44855</v>
      </c>
      <c r="E49" s="72">
        <v>4</v>
      </c>
      <c r="F49" s="72">
        <v>0</v>
      </c>
      <c r="G49" s="72">
        <v>0</v>
      </c>
      <c r="H49" s="72" t="s">
        <v>1535</v>
      </c>
      <c r="I49" s="72" t="s">
        <v>1535</v>
      </c>
      <c r="J49" s="72" t="s">
        <v>254</v>
      </c>
      <c r="K49" s="72" t="s">
        <v>568</v>
      </c>
      <c r="O49"/>
    </row>
    <row r="50" spans="2:15" x14ac:dyDescent="0.3">
      <c r="B50" t="s">
        <v>4312</v>
      </c>
      <c r="C50" s="72" t="s">
        <v>2831</v>
      </c>
      <c r="D50" s="47">
        <v>44855</v>
      </c>
      <c r="E50" s="72">
        <v>4</v>
      </c>
      <c r="F50" s="72">
        <v>0</v>
      </c>
      <c r="G50" s="72">
        <v>0</v>
      </c>
      <c r="H50" s="72" t="s">
        <v>1535</v>
      </c>
      <c r="I50" s="72" t="s">
        <v>1535</v>
      </c>
      <c r="J50" s="72" t="s">
        <v>2147</v>
      </c>
      <c r="K50" s="72" t="s">
        <v>568</v>
      </c>
      <c r="O50"/>
    </row>
    <row r="51" spans="2:15" x14ac:dyDescent="0.3">
      <c r="B51" t="s">
        <v>4274</v>
      </c>
      <c r="C51" s="72" t="s">
        <v>2831</v>
      </c>
      <c r="D51" s="47">
        <v>44862</v>
      </c>
      <c r="E51" s="72">
        <v>4</v>
      </c>
      <c r="F51" s="72">
        <v>0</v>
      </c>
      <c r="G51" s="72">
        <v>0</v>
      </c>
      <c r="H51" s="72" t="s">
        <v>1535</v>
      </c>
      <c r="I51" s="72" t="s">
        <v>1535</v>
      </c>
      <c r="J51" s="72" t="s">
        <v>254</v>
      </c>
      <c r="K51" s="72" t="s">
        <v>568</v>
      </c>
      <c r="O51"/>
    </row>
    <row r="52" spans="2:15" x14ac:dyDescent="0.3">
      <c r="B52" t="s">
        <v>4285</v>
      </c>
      <c r="C52" s="72" t="s">
        <v>2831</v>
      </c>
      <c r="D52" s="47">
        <v>44862</v>
      </c>
      <c r="E52" s="72">
        <v>4</v>
      </c>
      <c r="F52" s="72">
        <v>0</v>
      </c>
      <c r="G52" s="72">
        <v>0</v>
      </c>
      <c r="H52" s="72" t="s">
        <v>1535</v>
      </c>
      <c r="I52" s="72" t="s">
        <v>1535</v>
      </c>
      <c r="J52" s="72" t="s">
        <v>254</v>
      </c>
      <c r="K52" s="72" t="s">
        <v>568</v>
      </c>
      <c r="O52"/>
    </row>
    <row r="53" spans="2:15" x14ac:dyDescent="0.3">
      <c r="B53" t="s">
        <v>4310</v>
      </c>
      <c r="C53" s="72" t="s">
        <v>2831</v>
      </c>
      <c r="D53" s="47">
        <v>44849</v>
      </c>
      <c r="E53" s="72">
        <v>4</v>
      </c>
      <c r="F53" s="72">
        <v>0</v>
      </c>
      <c r="G53" s="72">
        <v>0</v>
      </c>
      <c r="H53" s="72" t="s">
        <v>1535</v>
      </c>
      <c r="I53" s="72" t="s">
        <v>1535</v>
      </c>
      <c r="J53" s="72" t="s">
        <v>254</v>
      </c>
      <c r="K53" s="72" t="s">
        <v>568</v>
      </c>
      <c r="O53"/>
    </row>
    <row r="54" spans="2:15" x14ac:dyDescent="0.3">
      <c r="B54" t="s">
        <v>4281</v>
      </c>
      <c r="C54" s="72" t="s">
        <v>2831</v>
      </c>
      <c r="D54" s="47">
        <v>44851</v>
      </c>
      <c r="E54" s="72">
        <v>4</v>
      </c>
      <c r="F54" s="72">
        <v>0</v>
      </c>
      <c r="G54" s="72">
        <v>0</v>
      </c>
      <c r="H54" s="72" t="s">
        <v>1535</v>
      </c>
      <c r="I54" s="72" t="s">
        <v>1535</v>
      </c>
      <c r="J54" s="72" t="s">
        <v>254</v>
      </c>
      <c r="K54" s="72" t="s">
        <v>568</v>
      </c>
      <c r="O54"/>
    </row>
    <row r="55" spans="2:15" x14ac:dyDescent="0.3">
      <c r="B55" t="s">
        <v>4307</v>
      </c>
      <c r="C55" s="72" t="s">
        <v>2831</v>
      </c>
      <c r="D55" s="47">
        <v>44848</v>
      </c>
      <c r="E55" s="72">
        <v>4</v>
      </c>
      <c r="F55" s="72">
        <v>0</v>
      </c>
      <c r="G55" s="72">
        <v>0</v>
      </c>
      <c r="H55" s="72" t="s">
        <v>1535</v>
      </c>
      <c r="I55" s="72" t="s">
        <v>1535</v>
      </c>
      <c r="J55" s="72" t="s">
        <v>254</v>
      </c>
      <c r="K55" s="72" t="s">
        <v>568</v>
      </c>
      <c r="O55"/>
    </row>
    <row r="56" spans="2:15" x14ac:dyDescent="0.3">
      <c r="B56" t="s">
        <v>4323</v>
      </c>
      <c r="C56" s="72" t="s">
        <v>2831</v>
      </c>
      <c r="D56" s="47">
        <v>44844</v>
      </c>
      <c r="E56" s="72">
        <v>4</v>
      </c>
      <c r="F56" s="72">
        <v>0</v>
      </c>
      <c r="G56" s="72">
        <v>0</v>
      </c>
      <c r="H56" s="72" t="s">
        <v>1535</v>
      </c>
      <c r="I56" s="72" t="s">
        <v>1535</v>
      </c>
      <c r="J56" s="72" t="s">
        <v>254</v>
      </c>
      <c r="K56" s="72" t="s">
        <v>568</v>
      </c>
      <c r="O56"/>
    </row>
    <row r="57" spans="2:15" x14ac:dyDescent="0.3">
      <c r="B57" t="s">
        <v>4326</v>
      </c>
      <c r="C57" s="72" t="s">
        <v>2831</v>
      </c>
      <c r="D57" s="47">
        <v>44861</v>
      </c>
      <c r="E57" s="72">
        <v>4</v>
      </c>
      <c r="F57" s="72">
        <v>0</v>
      </c>
      <c r="G57" s="72">
        <v>0</v>
      </c>
      <c r="H57" s="72" t="s">
        <v>1535</v>
      </c>
      <c r="I57" s="72" t="s">
        <v>1535</v>
      </c>
      <c r="J57" s="72" t="s">
        <v>254</v>
      </c>
      <c r="K57" s="72" t="s">
        <v>568</v>
      </c>
      <c r="O57"/>
    </row>
    <row r="58" spans="2:15" x14ac:dyDescent="0.3">
      <c r="B58" t="s">
        <v>4325</v>
      </c>
      <c r="C58" s="72" t="s">
        <v>2831</v>
      </c>
      <c r="D58" s="47">
        <v>44854</v>
      </c>
      <c r="E58" s="72">
        <v>4</v>
      </c>
      <c r="F58" s="72">
        <v>0</v>
      </c>
      <c r="G58" s="72">
        <v>0</v>
      </c>
      <c r="H58" s="72" t="s">
        <v>1535</v>
      </c>
      <c r="I58" s="72" t="s">
        <v>1535</v>
      </c>
      <c r="J58" s="72" t="s">
        <v>254</v>
      </c>
      <c r="K58" s="72" t="s">
        <v>568</v>
      </c>
      <c r="O58"/>
    </row>
    <row r="59" spans="2:15" x14ac:dyDescent="0.3">
      <c r="B59" t="s">
        <v>4282</v>
      </c>
      <c r="C59" s="72" t="s">
        <v>2831</v>
      </c>
      <c r="D59" s="47">
        <v>44840</v>
      </c>
      <c r="E59" s="72">
        <v>4</v>
      </c>
      <c r="F59" s="72">
        <v>0</v>
      </c>
      <c r="G59" s="72">
        <v>0</v>
      </c>
      <c r="H59" s="72" t="s">
        <v>1535</v>
      </c>
      <c r="I59" s="72" t="s">
        <v>1535</v>
      </c>
      <c r="J59" s="72" t="s">
        <v>254</v>
      </c>
      <c r="K59" s="72" t="s">
        <v>568</v>
      </c>
      <c r="O59"/>
    </row>
    <row r="60" spans="2:15" x14ac:dyDescent="0.3">
      <c r="B60" t="s">
        <v>4286</v>
      </c>
      <c r="C60" s="72" t="s">
        <v>2831</v>
      </c>
      <c r="D60" s="47">
        <v>44862</v>
      </c>
      <c r="E60" s="72">
        <v>4</v>
      </c>
      <c r="F60" s="72">
        <v>0</v>
      </c>
      <c r="G60" s="72">
        <v>0</v>
      </c>
      <c r="H60" s="72" t="s">
        <v>1535</v>
      </c>
      <c r="I60" s="72" t="s">
        <v>1535</v>
      </c>
      <c r="J60" s="72" t="s">
        <v>2147</v>
      </c>
      <c r="K60" s="72" t="s">
        <v>568</v>
      </c>
      <c r="O60"/>
    </row>
    <row r="61" spans="2:15" x14ac:dyDescent="0.3">
      <c r="B61" t="s">
        <v>4309</v>
      </c>
      <c r="C61" s="72" t="s">
        <v>2831</v>
      </c>
      <c r="D61" s="47">
        <v>44854</v>
      </c>
      <c r="E61" s="72">
        <v>4</v>
      </c>
      <c r="F61" s="72">
        <v>0</v>
      </c>
      <c r="G61" s="72">
        <v>0</v>
      </c>
      <c r="H61" s="72" t="s">
        <v>1535</v>
      </c>
      <c r="I61" s="72" t="s">
        <v>1535</v>
      </c>
      <c r="J61" s="72" t="s">
        <v>254</v>
      </c>
      <c r="K61" s="72" t="s">
        <v>568</v>
      </c>
      <c r="O61"/>
    </row>
    <row r="62" spans="2:15" x14ac:dyDescent="0.3">
      <c r="B62" t="s">
        <v>4289</v>
      </c>
      <c r="C62" s="72" t="s">
        <v>2831</v>
      </c>
      <c r="D62" s="47">
        <v>44854</v>
      </c>
      <c r="E62" s="72">
        <v>4</v>
      </c>
      <c r="F62" s="72">
        <v>0</v>
      </c>
      <c r="G62" s="72">
        <v>0</v>
      </c>
      <c r="H62" s="72" t="s">
        <v>1535</v>
      </c>
      <c r="I62" s="72" t="s">
        <v>1535</v>
      </c>
      <c r="J62" s="72" t="s">
        <v>254</v>
      </c>
      <c r="K62" s="72" t="s">
        <v>568</v>
      </c>
      <c r="O62"/>
    </row>
    <row r="63" spans="2:15" x14ac:dyDescent="0.3">
      <c r="B63" t="s">
        <v>4290</v>
      </c>
      <c r="C63" s="72" t="s">
        <v>2831</v>
      </c>
      <c r="D63" s="47">
        <v>44854</v>
      </c>
      <c r="E63" s="72">
        <v>4</v>
      </c>
      <c r="F63" s="72">
        <v>0</v>
      </c>
      <c r="G63" s="72">
        <v>0</v>
      </c>
      <c r="H63" s="72" t="s">
        <v>1535</v>
      </c>
      <c r="I63" s="72" t="s">
        <v>1535</v>
      </c>
      <c r="J63" s="72" t="s">
        <v>2147</v>
      </c>
      <c r="K63" s="72" t="s">
        <v>568</v>
      </c>
      <c r="O63"/>
    </row>
    <row r="64" spans="2:15" x14ac:dyDescent="0.3">
      <c r="B64" t="s">
        <v>4322</v>
      </c>
      <c r="C64" s="72" t="s">
        <v>2831</v>
      </c>
      <c r="D64" s="47">
        <v>44853</v>
      </c>
      <c r="E64" s="72">
        <v>4</v>
      </c>
      <c r="F64" s="72">
        <v>0</v>
      </c>
      <c r="G64" s="72">
        <v>0</v>
      </c>
      <c r="H64" s="72" t="s">
        <v>1535</v>
      </c>
      <c r="I64" s="72" t="s">
        <v>1535</v>
      </c>
      <c r="J64" s="72" t="s">
        <v>254</v>
      </c>
      <c r="K64" s="72" t="s">
        <v>568</v>
      </c>
      <c r="O64"/>
    </row>
    <row r="65" spans="2:15" x14ac:dyDescent="0.3">
      <c r="B65" t="s">
        <v>4287</v>
      </c>
      <c r="C65" s="72" t="s">
        <v>2831</v>
      </c>
      <c r="D65" s="47">
        <v>44862</v>
      </c>
      <c r="E65" s="72">
        <v>4</v>
      </c>
      <c r="F65" s="72">
        <v>0</v>
      </c>
      <c r="G65" s="72">
        <v>0</v>
      </c>
      <c r="H65" s="72" t="s">
        <v>1535</v>
      </c>
      <c r="I65" s="72" t="s">
        <v>1535</v>
      </c>
      <c r="J65" s="72" t="s">
        <v>254</v>
      </c>
      <c r="K65" s="72" t="s">
        <v>568</v>
      </c>
      <c r="O65"/>
    </row>
    <row r="66" spans="2:15" x14ac:dyDescent="0.3">
      <c r="B66" t="s">
        <v>4280</v>
      </c>
      <c r="C66" s="72" t="s">
        <v>2831</v>
      </c>
      <c r="D66" s="47">
        <v>44840</v>
      </c>
      <c r="E66" s="72">
        <v>4</v>
      </c>
      <c r="F66" s="72">
        <v>0</v>
      </c>
      <c r="G66" s="72">
        <v>0</v>
      </c>
      <c r="H66" s="72" t="s">
        <v>1535</v>
      </c>
      <c r="I66" s="72" t="s">
        <v>1535</v>
      </c>
      <c r="J66" s="72" t="s">
        <v>254</v>
      </c>
      <c r="K66" s="72" t="s">
        <v>568</v>
      </c>
      <c r="O66"/>
    </row>
    <row r="67" spans="2:15" x14ac:dyDescent="0.3">
      <c r="B67" t="s">
        <v>4277</v>
      </c>
      <c r="C67" s="72" t="s">
        <v>2831</v>
      </c>
      <c r="D67" s="47">
        <v>44853</v>
      </c>
      <c r="E67" s="72">
        <v>4</v>
      </c>
      <c r="F67" s="72">
        <v>0</v>
      </c>
      <c r="G67" s="72">
        <v>0</v>
      </c>
      <c r="H67" s="72" t="s">
        <v>1535</v>
      </c>
      <c r="I67" s="72" t="s">
        <v>1535</v>
      </c>
      <c r="J67" s="72" t="s">
        <v>2147</v>
      </c>
      <c r="K67" s="72" t="s">
        <v>568</v>
      </c>
      <c r="O67"/>
    </row>
    <row r="68" spans="2:15" x14ac:dyDescent="0.3">
      <c r="B68" t="s">
        <v>4279</v>
      </c>
      <c r="C68" s="72" t="s">
        <v>2831</v>
      </c>
      <c r="D68" s="47">
        <v>44839</v>
      </c>
      <c r="E68" s="72">
        <v>4</v>
      </c>
      <c r="F68" s="72">
        <v>0</v>
      </c>
      <c r="G68" s="72">
        <v>0</v>
      </c>
      <c r="H68" s="72" t="s">
        <v>1535</v>
      </c>
      <c r="I68" s="72" t="s">
        <v>1535</v>
      </c>
      <c r="J68" s="72" t="s">
        <v>254</v>
      </c>
      <c r="K68" s="72" t="s">
        <v>568</v>
      </c>
      <c r="O68"/>
    </row>
    <row r="69" spans="2:15" x14ac:dyDescent="0.3">
      <c r="B69" t="s">
        <v>4306</v>
      </c>
      <c r="C69" s="72" t="s">
        <v>2831</v>
      </c>
      <c r="D69" s="47">
        <v>44840</v>
      </c>
      <c r="E69" s="72">
        <v>4</v>
      </c>
      <c r="F69" s="72">
        <v>0</v>
      </c>
      <c r="G69" s="72">
        <v>0</v>
      </c>
      <c r="H69" s="72" t="s">
        <v>1535</v>
      </c>
      <c r="I69" s="72" t="s">
        <v>1535</v>
      </c>
      <c r="J69" s="72" t="s">
        <v>254</v>
      </c>
      <c r="K69" s="72" t="s">
        <v>568</v>
      </c>
      <c r="O69"/>
    </row>
    <row r="70" spans="2:15" x14ac:dyDescent="0.3">
      <c r="B70" t="s">
        <v>4316</v>
      </c>
      <c r="C70" s="72" t="s">
        <v>2831</v>
      </c>
      <c r="D70" s="47">
        <v>44839</v>
      </c>
      <c r="E70" s="72">
        <v>4</v>
      </c>
      <c r="F70" s="72">
        <v>0</v>
      </c>
      <c r="G70" s="72">
        <v>0</v>
      </c>
      <c r="H70" s="72" t="s">
        <v>1535</v>
      </c>
      <c r="I70" s="72" t="s">
        <v>1535</v>
      </c>
      <c r="J70" s="72" t="s">
        <v>254</v>
      </c>
      <c r="K70" s="72" t="s">
        <v>568</v>
      </c>
      <c r="O70"/>
    </row>
    <row r="71" spans="2:15" x14ac:dyDescent="0.3">
      <c r="B71" t="s">
        <v>4304</v>
      </c>
      <c r="C71" s="72" t="s">
        <v>2831</v>
      </c>
      <c r="D71" s="47">
        <v>44839</v>
      </c>
      <c r="E71" s="72">
        <v>4</v>
      </c>
      <c r="F71" s="72">
        <v>0</v>
      </c>
      <c r="G71" s="72">
        <v>0</v>
      </c>
      <c r="H71" s="72" t="s">
        <v>1535</v>
      </c>
      <c r="I71" s="72" t="s">
        <v>1535</v>
      </c>
      <c r="J71" s="72" t="s">
        <v>254</v>
      </c>
      <c r="K71" s="72" t="s">
        <v>568</v>
      </c>
      <c r="O71"/>
    </row>
    <row r="72" spans="2:15" x14ac:dyDescent="0.3">
      <c r="B72" t="s">
        <v>4302</v>
      </c>
      <c r="C72" s="72" t="s">
        <v>2831</v>
      </c>
      <c r="D72" s="47">
        <v>44839</v>
      </c>
      <c r="E72" s="72">
        <v>4</v>
      </c>
      <c r="F72" s="72">
        <v>0</v>
      </c>
      <c r="G72" s="72">
        <v>0</v>
      </c>
      <c r="H72" s="72" t="s">
        <v>1535</v>
      </c>
      <c r="I72" s="72" t="s">
        <v>1535</v>
      </c>
      <c r="J72" s="72" t="s">
        <v>254</v>
      </c>
      <c r="K72" s="72" t="s">
        <v>568</v>
      </c>
      <c r="O72"/>
    </row>
    <row r="73" spans="2:15" x14ac:dyDescent="0.3">
      <c r="B73" t="s">
        <v>4300</v>
      </c>
      <c r="C73" s="72" t="s">
        <v>2831</v>
      </c>
      <c r="D73" s="47">
        <v>44865</v>
      </c>
      <c r="E73" s="72">
        <v>4</v>
      </c>
      <c r="F73" s="72">
        <v>0</v>
      </c>
      <c r="G73" s="72">
        <v>0</v>
      </c>
      <c r="H73" s="72" t="s">
        <v>1535</v>
      </c>
      <c r="I73" s="72" t="s">
        <v>1535</v>
      </c>
      <c r="J73" s="72" t="s">
        <v>254</v>
      </c>
      <c r="K73" s="72" t="s">
        <v>568</v>
      </c>
      <c r="O73"/>
    </row>
    <row r="74" spans="2:15" x14ac:dyDescent="0.3">
      <c r="B74" t="s">
        <v>4313</v>
      </c>
      <c r="C74" s="72" t="s">
        <v>2831</v>
      </c>
      <c r="D74" s="47">
        <v>44839</v>
      </c>
      <c r="E74" s="72">
        <v>4</v>
      </c>
      <c r="F74" s="72">
        <v>0</v>
      </c>
      <c r="G74" s="72">
        <v>0</v>
      </c>
      <c r="H74" s="72" t="s">
        <v>1535</v>
      </c>
      <c r="I74" s="72" t="s">
        <v>1535</v>
      </c>
      <c r="J74" s="72" t="s">
        <v>254</v>
      </c>
      <c r="K74" s="72" t="s">
        <v>568</v>
      </c>
      <c r="O74"/>
    </row>
    <row r="75" spans="2:15" x14ac:dyDescent="0.3">
      <c r="B75" t="s">
        <v>4276</v>
      </c>
      <c r="C75" s="72" t="s">
        <v>2831</v>
      </c>
      <c r="D75" s="47">
        <v>44860</v>
      </c>
      <c r="E75" s="72">
        <v>4</v>
      </c>
      <c r="F75" s="72">
        <v>0</v>
      </c>
      <c r="G75" s="72">
        <v>0</v>
      </c>
      <c r="H75" s="72" t="s">
        <v>1535</v>
      </c>
      <c r="I75" s="72" t="s">
        <v>1535</v>
      </c>
      <c r="J75" s="72" t="s">
        <v>254</v>
      </c>
      <c r="K75" s="72" t="s">
        <v>568</v>
      </c>
      <c r="O75"/>
    </row>
    <row r="76" spans="2:15" x14ac:dyDescent="0.3">
      <c r="B76" t="s">
        <v>4275</v>
      </c>
      <c r="C76" s="72" t="s">
        <v>2831</v>
      </c>
      <c r="D76" s="47">
        <v>44854</v>
      </c>
      <c r="E76" s="72">
        <v>4</v>
      </c>
      <c r="F76" s="72">
        <v>0</v>
      </c>
      <c r="G76" s="72">
        <v>0</v>
      </c>
      <c r="H76" s="72" t="s">
        <v>1535</v>
      </c>
      <c r="I76" s="72" t="s">
        <v>1535</v>
      </c>
      <c r="J76" s="72" t="s">
        <v>254</v>
      </c>
      <c r="K76" s="72" t="s">
        <v>568</v>
      </c>
      <c r="O76"/>
    </row>
    <row r="77" spans="2:15" x14ac:dyDescent="0.3">
      <c r="B77" t="s">
        <v>4293</v>
      </c>
      <c r="C77" s="72" t="s">
        <v>2831</v>
      </c>
      <c r="D77" s="47">
        <v>44862</v>
      </c>
      <c r="E77" s="72">
        <v>4</v>
      </c>
      <c r="F77" s="72">
        <v>0</v>
      </c>
      <c r="G77" s="72">
        <v>0</v>
      </c>
      <c r="H77" s="72" t="s">
        <v>1535</v>
      </c>
      <c r="I77" s="72" t="s">
        <v>1535</v>
      </c>
      <c r="J77" s="72" t="s">
        <v>2147</v>
      </c>
      <c r="K77" s="72" t="s">
        <v>568</v>
      </c>
      <c r="O77"/>
    </row>
    <row r="78" spans="2:15" x14ac:dyDescent="0.3">
      <c r="B78" t="s">
        <v>4327</v>
      </c>
      <c r="C78" s="72" t="s">
        <v>2831</v>
      </c>
      <c r="D78" s="47">
        <v>44853</v>
      </c>
      <c r="E78" s="72">
        <v>4</v>
      </c>
      <c r="F78" s="72">
        <v>0</v>
      </c>
      <c r="G78" s="72">
        <v>0</v>
      </c>
      <c r="H78" s="72" t="s">
        <v>1535</v>
      </c>
      <c r="I78" s="72" t="s">
        <v>1535</v>
      </c>
      <c r="J78" s="72" t="s">
        <v>254</v>
      </c>
      <c r="K78" s="72" t="s">
        <v>568</v>
      </c>
      <c r="O78"/>
    </row>
    <row r="79" spans="2:15" x14ac:dyDescent="0.3">
      <c r="B79" t="s">
        <v>4319</v>
      </c>
      <c r="C79" s="72" t="s">
        <v>2831</v>
      </c>
      <c r="D79" s="47">
        <v>44852</v>
      </c>
      <c r="E79" s="72">
        <v>4</v>
      </c>
      <c r="F79" s="72">
        <v>0</v>
      </c>
      <c r="G79" s="72">
        <v>0</v>
      </c>
      <c r="H79" s="72" t="s">
        <v>1535</v>
      </c>
      <c r="I79" s="72" t="s">
        <v>1535</v>
      </c>
      <c r="J79" s="72" t="s">
        <v>254</v>
      </c>
      <c r="K79" s="72" t="s">
        <v>568</v>
      </c>
      <c r="O79"/>
    </row>
    <row r="80" spans="2:15" x14ac:dyDescent="0.3">
      <c r="B80" t="s">
        <v>4298</v>
      </c>
      <c r="C80" s="72" t="s">
        <v>2831</v>
      </c>
      <c r="D80" s="47">
        <v>44862</v>
      </c>
      <c r="E80" s="72">
        <v>4</v>
      </c>
      <c r="F80" s="72">
        <v>0</v>
      </c>
      <c r="G80" s="72">
        <v>0</v>
      </c>
      <c r="H80" s="72" t="s">
        <v>1535</v>
      </c>
      <c r="I80" s="72" t="s">
        <v>1535</v>
      </c>
      <c r="J80" s="72" t="s">
        <v>2147</v>
      </c>
      <c r="K80" s="72" t="s">
        <v>568</v>
      </c>
      <c r="O80"/>
    </row>
    <row r="81" spans="2:15" x14ac:dyDescent="0.3">
      <c r="B81" t="s">
        <v>4295</v>
      </c>
      <c r="C81" s="72" t="s">
        <v>2831</v>
      </c>
      <c r="D81" s="47">
        <v>44840</v>
      </c>
      <c r="E81" s="72">
        <v>4</v>
      </c>
      <c r="F81" s="72">
        <v>0</v>
      </c>
      <c r="G81" s="72">
        <v>0</v>
      </c>
      <c r="H81" s="72" t="s">
        <v>1535</v>
      </c>
      <c r="I81" s="72" t="s">
        <v>1535</v>
      </c>
      <c r="J81" s="72" t="s">
        <v>254</v>
      </c>
      <c r="K81" s="72" t="s">
        <v>568</v>
      </c>
      <c r="O81"/>
    </row>
    <row r="82" spans="2:15" x14ac:dyDescent="0.3">
      <c r="B82" t="s">
        <v>4311</v>
      </c>
      <c r="C82" s="72" t="s">
        <v>2831</v>
      </c>
      <c r="D82" s="47">
        <v>44859</v>
      </c>
      <c r="E82" s="72">
        <v>4</v>
      </c>
      <c r="F82" s="72">
        <v>0</v>
      </c>
      <c r="G82" s="72">
        <v>0</v>
      </c>
      <c r="H82" s="72" t="s">
        <v>1535</v>
      </c>
      <c r="I82" s="72" t="s">
        <v>1535</v>
      </c>
      <c r="J82" s="72" t="s">
        <v>254</v>
      </c>
      <c r="K82" s="72" t="s">
        <v>568</v>
      </c>
      <c r="O82"/>
    </row>
    <row r="83" spans="2:15" x14ac:dyDescent="0.3">
      <c r="B83" t="s">
        <v>4320</v>
      </c>
      <c r="C83" s="72" t="s">
        <v>2831</v>
      </c>
      <c r="D83" s="47">
        <v>44861</v>
      </c>
      <c r="E83" s="72">
        <v>4</v>
      </c>
      <c r="F83" s="72">
        <v>0</v>
      </c>
      <c r="G83" s="72">
        <v>0</v>
      </c>
      <c r="H83" s="72" t="s">
        <v>1535</v>
      </c>
      <c r="I83" s="72" t="s">
        <v>1535</v>
      </c>
      <c r="J83" s="72" t="s">
        <v>254</v>
      </c>
      <c r="K83" s="72" t="s">
        <v>568</v>
      </c>
      <c r="O83"/>
    </row>
    <row r="84" spans="2:15" x14ac:dyDescent="0.3">
      <c r="B84" t="s">
        <v>4315</v>
      </c>
      <c r="C84" s="72" t="s">
        <v>2831</v>
      </c>
      <c r="D84" s="47">
        <v>44860</v>
      </c>
      <c r="E84" s="72">
        <v>4</v>
      </c>
      <c r="F84" s="72">
        <v>0</v>
      </c>
      <c r="G84" s="72">
        <v>0</v>
      </c>
      <c r="H84" s="72" t="s">
        <v>1535</v>
      </c>
      <c r="I84" s="72" t="s">
        <v>1535</v>
      </c>
      <c r="J84" s="72" t="s">
        <v>254</v>
      </c>
      <c r="K84" s="72" t="s">
        <v>568</v>
      </c>
      <c r="O84"/>
    </row>
    <row r="85" spans="2:15" x14ac:dyDescent="0.3">
      <c r="B85" t="s">
        <v>10783</v>
      </c>
      <c r="C85" s="72" t="s">
        <v>2831</v>
      </c>
      <c r="D85" s="47">
        <v>44869</v>
      </c>
      <c r="E85" s="72">
        <v>3</v>
      </c>
      <c r="F85" s="72">
        <v>0</v>
      </c>
      <c r="G85" s="72">
        <v>0</v>
      </c>
      <c r="H85" s="72" t="s">
        <v>1535</v>
      </c>
      <c r="I85" s="72" t="s">
        <v>1535</v>
      </c>
      <c r="J85" s="72" t="s">
        <v>254</v>
      </c>
      <c r="K85" s="72" t="s">
        <v>568</v>
      </c>
      <c r="O85"/>
    </row>
    <row r="86" spans="2:15" x14ac:dyDescent="0.3">
      <c r="B86" t="s">
        <v>10786</v>
      </c>
      <c r="C86" s="72" t="s">
        <v>2831</v>
      </c>
      <c r="D86" s="47">
        <v>44895</v>
      </c>
      <c r="E86" s="72">
        <v>3</v>
      </c>
      <c r="F86" s="72">
        <v>0</v>
      </c>
      <c r="G86" s="72">
        <v>0</v>
      </c>
      <c r="H86" s="72" t="s">
        <v>1535</v>
      </c>
      <c r="I86" s="72" t="s">
        <v>1535</v>
      </c>
      <c r="J86" s="72" t="s">
        <v>254</v>
      </c>
      <c r="K86" s="72" t="s">
        <v>568</v>
      </c>
      <c r="O86"/>
    </row>
    <row r="87" spans="2:15" x14ac:dyDescent="0.3">
      <c r="B87" t="s">
        <v>10788</v>
      </c>
      <c r="C87" s="72" t="s">
        <v>2831</v>
      </c>
      <c r="D87" s="47">
        <v>44895</v>
      </c>
      <c r="E87" s="72">
        <v>3</v>
      </c>
      <c r="F87" s="72">
        <v>0</v>
      </c>
      <c r="G87" s="72">
        <v>0</v>
      </c>
      <c r="H87" s="72" t="s">
        <v>1535</v>
      </c>
      <c r="I87" s="72" t="s">
        <v>1535</v>
      </c>
      <c r="J87" s="72" t="s">
        <v>2147</v>
      </c>
      <c r="K87" s="72" t="s">
        <v>568</v>
      </c>
      <c r="O87"/>
    </row>
    <row r="88" spans="2:15" x14ac:dyDescent="0.3">
      <c r="B88" t="s">
        <v>10791</v>
      </c>
      <c r="C88" s="72" t="s">
        <v>2831</v>
      </c>
      <c r="D88" s="47">
        <v>44869</v>
      </c>
      <c r="E88" s="72">
        <v>3</v>
      </c>
      <c r="F88" s="72">
        <v>0</v>
      </c>
      <c r="G88" s="72">
        <v>0</v>
      </c>
      <c r="H88" s="72" t="s">
        <v>1535</v>
      </c>
      <c r="I88" s="72" t="s">
        <v>1535</v>
      </c>
      <c r="J88" s="72" t="s">
        <v>254</v>
      </c>
      <c r="K88" s="72" t="s">
        <v>568</v>
      </c>
      <c r="O88"/>
    </row>
    <row r="89" spans="2:15" x14ac:dyDescent="0.3">
      <c r="B89" t="s">
        <v>10792</v>
      </c>
      <c r="C89" s="72" t="s">
        <v>2831</v>
      </c>
      <c r="D89" s="47">
        <v>44895</v>
      </c>
      <c r="E89" s="72">
        <v>3</v>
      </c>
      <c r="F89" s="72">
        <v>0</v>
      </c>
      <c r="G89" s="72">
        <v>0</v>
      </c>
      <c r="H89" s="72" t="s">
        <v>1535</v>
      </c>
      <c r="I89" s="72" t="s">
        <v>1535</v>
      </c>
      <c r="J89" s="72" t="s">
        <v>2147</v>
      </c>
      <c r="K89" s="72" t="s">
        <v>568</v>
      </c>
      <c r="O89"/>
    </row>
    <row r="90" spans="2:15" x14ac:dyDescent="0.3">
      <c r="B90" t="s">
        <v>10793</v>
      </c>
      <c r="C90" s="72" t="s">
        <v>2831</v>
      </c>
      <c r="D90" s="47">
        <v>44887</v>
      </c>
      <c r="E90" s="72">
        <v>3</v>
      </c>
      <c r="F90" s="72">
        <v>0</v>
      </c>
      <c r="G90" s="72">
        <v>0</v>
      </c>
      <c r="H90" s="72" t="s">
        <v>1535</v>
      </c>
      <c r="I90" s="72" t="s">
        <v>1535</v>
      </c>
      <c r="J90" s="72" t="s">
        <v>2147</v>
      </c>
      <c r="K90" s="72" t="s">
        <v>568</v>
      </c>
      <c r="O90"/>
    </row>
    <row r="91" spans="2:15" x14ac:dyDescent="0.3">
      <c r="B91" t="s">
        <v>10800</v>
      </c>
      <c r="C91" s="72" t="s">
        <v>2831</v>
      </c>
      <c r="D91" s="47">
        <v>44881</v>
      </c>
      <c r="E91" s="72">
        <v>3</v>
      </c>
      <c r="F91" s="72">
        <v>0</v>
      </c>
      <c r="G91" s="72">
        <v>0</v>
      </c>
      <c r="H91" s="72" t="s">
        <v>1535</v>
      </c>
      <c r="I91" s="72" t="s">
        <v>1535</v>
      </c>
      <c r="J91" s="72" t="s">
        <v>254</v>
      </c>
      <c r="K91" s="72" t="s">
        <v>568</v>
      </c>
      <c r="O91"/>
    </row>
    <row r="92" spans="2:15" x14ac:dyDescent="0.3">
      <c r="B92" t="s">
        <v>10803</v>
      </c>
      <c r="C92" s="72" t="s">
        <v>2831</v>
      </c>
      <c r="D92" s="47">
        <v>44894</v>
      </c>
      <c r="E92" s="72">
        <v>3</v>
      </c>
      <c r="F92" s="72">
        <v>0</v>
      </c>
      <c r="G92" s="72">
        <v>0</v>
      </c>
      <c r="H92" s="72" t="s">
        <v>1535</v>
      </c>
      <c r="I92" s="72" t="s">
        <v>1535</v>
      </c>
      <c r="J92" s="72" t="s">
        <v>254</v>
      </c>
      <c r="K92" s="72" t="s">
        <v>568</v>
      </c>
      <c r="O92"/>
    </row>
    <row r="93" spans="2:15" x14ac:dyDescent="0.3">
      <c r="B93" t="s">
        <v>10806</v>
      </c>
      <c r="C93" s="72" t="s">
        <v>2831</v>
      </c>
      <c r="D93" s="47">
        <v>44882</v>
      </c>
      <c r="E93" s="72">
        <v>3</v>
      </c>
      <c r="F93" s="72">
        <v>0</v>
      </c>
      <c r="G93" s="72">
        <v>0</v>
      </c>
      <c r="H93" s="72" t="s">
        <v>1535</v>
      </c>
      <c r="I93" s="72" t="s">
        <v>1535</v>
      </c>
      <c r="J93" s="72" t="s">
        <v>254</v>
      </c>
      <c r="K93" s="72" t="s">
        <v>568</v>
      </c>
      <c r="O93"/>
    </row>
    <row r="94" spans="2:15" x14ac:dyDescent="0.3">
      <c r="B94" t="s">
        <v>10809</v>
      </c>
      <c r="C94" s="72" t="s">
        <v>2831</v>
      </c>
      <c r="D94" s="47">
        <v>44875</v>
      </c>
      <c r="E94" s="72">
        <v>3</v>
      </c>
      <c r="F94" s="72">
        <v>0</v>
      </c>
      <c r="G94" s="72">
        <v>0</v>
      </c>
      <c r="H94" s="72" t="s">
        <v>1535</v>
      </c>
      <c r="I94" s="72" t="s">
        <v>1535</v>
      </c>
      <c r="J94" s="72" t="s">
        <v>254</v>
      </c>
      <c r="K94" s="72" t="s">
        <v>568</v>
      </c>
      <c r="O94"/>
    </row>
    <row r="95" spans="2:15" x14ac:dyDescent="0.3">
      <c r="B95" t="s">
        <v>10814</v>
      </c>
      <c r="C95" s="72" t="s">
        <v>2831</v>
      </c>
      <c r="D95" s="47">
        <v>44882</v>
      </c>
      <c r="E95" s="72">
        <v>3</v>
      </c>
      <c r="F95" s="72">
        <v>0</v>
      </c>
      <c r="G95" s="72">
        <v>0</v>
      </c>
      <c r="H95" s="72" t="s">
        <v>1535</v>
      </c>
      <c r="I95" s="72" t="s">
        <v>1535</v>
      </c>
      <c r="J95" s="72" t="s">
        <v>254</v>
      </c>
      <c r="K95" s="72" t="s">
        <v>568</v>
      </c>
      <c r="O95"/>
    </row>
    <row r="96" spans="2:15" x14ac:dyDescent="0.3">
      <c r="B96" t="s">
        <v>10816</v>
      </c>
      <c r="C96" s="72" t="s">
        <v>2831</v>
      </c>
      <c r="D96" s="47">
        <v>44882</v>
      </c>
      <c r="E96" s="72">
        <v>3</v>
      </c>
      <c r="F96" s="72">
        <v>0</v>
      </c>
      <c r="G96" s="72">
        <v>0</v>
      </c>
      <c r="H96" s="72" t="s">
        <v>1535</v>
      </c>
      <c r="I96" s="72" t="s">
        <v>1535</v>
      </c>
      <c r="J96" s="72" t="s">
        <v>2147</v>
      </c>
      <c r="K96" s="72" t="s">
        <v>568</v>
      </c>
      <c r="O96"/>
    </row>
    <row r="97" spans="2:15" x14ac:dyDescent="0.3">
      <c r="B97" t="s">
        <v>10817</v>
      </c>
      <c r="C97" s="72" t="s">
        <v>2831</v>
      </c>
      <c r="D97" s="47">
        <v>44895</v>
      </c>
      <c r="E97" s="72">
        <v>3</v>
      </c>
      <c r="F97" s="72">
        <v>0</v>
      </c>
      <c r="G97" s="72">
        <v>0</v>
      </c>
      <c r="H97" s="72" t="s">
        <v>1535</v>
      </c>
      <c r="I97" s="72" t="s">
        <v>1535</v>
      </c>
      <c r="J97" s="72" t="s">
        <v>254</v>
      </c>
      <c r="K97" s="72" t="s">
        <v>568</v>
      </c>
      <c r="O97"/>
    </row>
    <row r="98" spans="2:15" x14ac:dyDescent="0.3">
      <c r="B98" t="s">
        <v>10818</v>
      </c>
      <c r="C98" s="72" t="s">
        <v>2831</v>
      </c>
      <c r="D98" s="47">
        <v>44880</v>
      </c>
      <c r="E98" s="72">
        <v>3</v>
      </c>
      <c r="F98" s="72">
        <v>0</v>
      </c>
      <c r="G98" s="72">
        <v>0</v>
      </c>
      <c r="H98" s="72" t="s">
        <v>1535</v>
      </c>
      <c r="I98" s="72" t="s">
        <v>1535</v>
      </c>
      <c r="J98" s="72" t="s">
        <v>254</v>
      </c>
      <c r="K98" s="72" t="s">
        <v>568</v>
      </c>
      <c r="O98"/>
    </row>
    <row r="99" spans="2:15" x14ac:dyDescent="0.3">
      <c r="B99" t="s">
        <v>10819</v>
      </c>
      <c r="C99" s="72" t="s">
        <v>2831</v>
      </c>
      <c r="D99" s="47">
        <v>44890</v>
      </c>
      <c r="E99" s="72">
        <v>3</v>
      </c>
      <c r="F99" s="72">
        <v>0</v>
      </c>
      <c r="G99" s="72">
        <v>0</v>
      </c>
      <c r="H99" s="72" t="s">
        <v>1535</v>
      </c>
      <c r="I99" s="72" t="s">
        <v>1535</v>
      </c>
      <c r="J99" s="72" t="s">
        <v>254</v>
      </c>
      <c r="K99" s="72" t="s">
        <v>568</v>
      </c>
      <c r="O99"/>
    </row>
    <row r="100" spans="2:15" x14ac:dyDescent="0.3">
      <c r="B100" t="s">
        <v>10827</v>
      </c>
      <c r="C100" s="72" t="s">
        <v>2831</v>
      </c>
      <c r="D100" s="47">
        <v>44875</v>
      </c>
      <c r="E100" s="72">
        <v>3</v>
      </c>
      <c r="F100" s="72">
        <v>0</v>
      </c>
      <c r="G100" s="72">
        <v>0</v>
      </c>
      <c r="H100" s="72" t="s">
        <v>1535</v>
      </c>
      <c r="I100" s="72" t="s">
        <v>1535</v>
      </c>
      <c r="J100" s="72" t="s">
        <v>254</v>
      </c>
      <c r="K100" s="72" t="s">
        <v>10828</v>
      </c>
      <c r="O100"/>
    </row>
    <row r="101" spans="2:15" x14ac:dyDescent="0.3">
      <c r="B101" t="s">
        <v>10832</v>
      </c>
      <c r="C101" s="72" t="s">
        <v>2831</v>
      </c>
      <c r="D101" s="47">
        <v>44893</v>
      </c>
      <c r="E101" s="72">
        <v>3</v>
      </c>
      <c r="F101" s="72">
        <v>0</v>
      </c>
      <c r="G101" s="72">
        <v>0</v>
      </c>
      <c r="H101" s="72" t="s">
        <v>1535</v>
      </c>
      <c r="I101" s="72" t="s">
        <v>1535</v>
      </c>
      <c r="J101" s="72" t="s">
        <v>254</v>
      </c>
      <c r="K101" s="72" t="s">
        <v>568</v>
      </c>
      <c r="O101"/>
    </row>
    <row r="102" spans="2:15" x14ac:dyDescent="0.3">
      <c r="B102" t="s">
        <v>10833</v>
      </c>
      <c r="C102" s="72" t="s">
        <v>2831</v>
      </c>
      <c r="D102" s="47">
        <v>44868</v>
      </c>
      <c r="E102" s="72">
        <v>3</v>
      </c>
      <c r="F102" s="72">
        <v>0</v>
      </c>
      <c r="G102" s="72">
        <v>0</v>
      </c>
      <c r="H102" s="72" t="s">
        <v>1535</v>
      </c>
      <c r="I102" s="72" t="s">
        <v>1535</v>
      </c>
      <c r="J102" s="72" t="s">
        <v>254</v>
      </c>
      <c r="K102" s="72" t="s">
        <v>568</v>
      </c>
      <c r="O102"/>
    </row>
    <row r="103" spans="2:15" x14ac:dyDescent="0.3">
      <c r="B103" t="s">
        <v>10834</v>
      </c>
      <c r="C103" s="72" t="s">
        <v>2831</v>
      </c>
      <c r="D103" s="47">
        <v>44869</v>
      </c>
      <c r="E103" s="72">
        <v>3</v>
      </c>
      <c r="F103" s="72">
        <v>0</v>
      </c>
      <c r="G103" s="72">
        <v>0</v>
      </c>
      <c r="H103" s="72" t="s">
        <v>1535</v>
      </c>
      <c r="I103" s="72" t="s">
        <v>1535</v>
      </c>
      <c r="J103" s="72" t="s">
        <v>2147</v>
      </c>
      <c r="K103" s="72" t="s">
        <v>568</v>
      </c>
      <c r="O103"/>
    </row>
    <row r="104" spans="2:15" x14ac:dyDescent="0.3">
      <c r="B104" t="s">
        <v>10838</v>
      </c>
      <c r="C104" s="72" t="s">
        <v>2831</v>
      </c>
      <c r="D104" s="47">
        <v>44895</v>
      </c>
      <c r="E104" s="72">
        <v>3</v>
      </c>
      <c r="F104" s="72">
        <v>0</v>
      </c>
      <c r="G104" s="72">
        <v>0</v>
      </c>
      <c r="H104" s="72" t="s">
        <v>1535</v>
      </c>
      <c r="I104" s="72" t="s">
        <v>1535</v>
      </c>
      <c r="J104" s="72" t="s">
        <v>254</v>
      </c>
      <c r="K104" s="72" t="s">
        <v>568</v>
      </c>
      <c r="O104"/>
    </row>
    <row r="105" spans="2:15" x14ac:dyDescent="0.3">
      <c r="B105" t="s">
        <v>10842</v>
      </c>
      <c r="C105" s="72" t="s">
        <v>2831</v>
      </c>
      <c r="D105" s="47">
        <v>44882</v>
      </c>
      <c r="E105" s="72">
        <v>3</v>
      </c>
      <c r="F105" s="72">
        <v>0</v>
      </c>
      <c r="G105" s="72">
        <v>0</v>
      </c>
      <c r="H105" s="72" t="s">
        <v>1535</v>
      </c>
      <c r="I105" s="72" t="s">
        <v>1535</v>
      </c>
      <c r="J105" s="72" t="s">
        <v>2147</v>
      </c>
      <c r="K105" s="72" t="s">
        <v>568</v>
      </c>
      <c r="O105"/>
    </row>
    <row r="106" spans="2:15" x14ac:dyDescent="0.3">
      <c r="B106" t="s">
        <v>10854</v>
      </c>
      <c r="C106" s="72" t="s">
        <v>2831</v>
      </c>
      <c r="D106" s="47">
        <v>44879</v>
      </c>
      <c r="E106" s="72">
        <v>3</v>
      </c>
      <c r="F106" s="72">
        <v>0</v>
      </c>
      <c r="G106" s="72">
        <v>0</v>
      </c>
      <c r="H106" s="72" t="s">
        <v>1535</v>
      </c>
      <c r="I106" s="72" t="s">
        <v>1535</v>
      </c>
      <c r="J106" s="72" t="s">
        <v>254</v>
      </c>
      <c r="K106" s="72" t="s">
        <v>568</v>
      </c>
      <c r="O106"/>
    </row>
    <row r="107" spans="2:15" x14ac:dyDescent="0.3">
      <c r="B107" t="s">
        <v>10855</v>
      </c>
      <c r="C107" s="72" t="s">
        <v>2831</v>
      </c>
      <c r="D107" s="47">
        <v>44881</v>
      </c>
      <c r="E107" s="72">
        <v>3</v>
      </c>
      <c r="F107" s="72">
        <v>0</v>
      </c>
      <c r="G107" s="72">
        <v>0</v>
      </c>
      <c r="H107" s="72" t="s">
        <v>1535</v>
      </c>
      <c r="I107" s="72" t="s">
        <v>1535</v>
      </c>
      <c r="J107" s="72" t="s">
        <v>254</v>
      </c>
      <c r="K107" s="72" t="s">
        <v>568</v>
      </c>
      <c r="O107"/>
    </row>
    <row r="108" spans="2:15" x14ac:dyDescent="0.3">
      <c r="B108" t="s">
        <v>10862</v>
      </c>
      <c r="C108" s="72" t="s">
        <v>2831</v>
      </c>
      <c r="D108" s="47">
        <v>44869</v>
      </c>
      <c r="E108" s="72">
        <v>3</v>
      </c>
      <c r="F108" s="72">
        <v>0</v>
      </c>
      <c r="G108" s="72">
        <v>0</v>
      </c>
      <c r="H108" s="72" t="s">
        <v>1535</v>
      </c>
      <c r="I108" s="72" t="s">
        <v>1535</v>
      </c>
      <c r="J108" s="72" t="s">
        <v>254</v>
      </c>
      <c r="K108" s="72" t="s">
        <v>568</v>
      </c>
      <c r="O108"/>
    </row>
    <row r="109" spans="2:15" x14ac:dyDescent="0.3">
      <c r="B109" t="s">
        <v>10870</v>
      </c>
      <c r="C109" s="72" t="s">
        <v>2831</v>
      </c>
      <c r="D109" s="47">
        <v>44875</v>
      </c>
      <c r="E109" s="72">
        <v>3</v>
      </c>
      <c r="F109" s="72">
        <v>0</v>
      </c>
      <c r="G109" s="72">
        <v>0</v>
      </c>
      <c r="H109" s="72" t="s">
        <v>1535</v>
      </c>
      <c r="I109" s="72" t="s">
        <v>1535</v>
      </c>
      <c r="J109" s="72" t="s">
        <v>254</v>
      </c>
      <c r="K109" s="72" t="s">
        <v>568</v>
      </c>
      <c r="O109"/>
    </row>
    <row r="110" spans="2:15" x14ac:dyDescent="0.3">
      <c r="B110" t="s">
        <v>10874</v>
      </c>
      <c r="C110" s="72" t="s">
        <v>2831</v>
      </c>
      <c r="D110" s="47">
        <v>44887</v>
      </c>
      <c r="E110" s="72">
        <v>3</v>
      </c>
      <c r="F110" s="72">
        <v>0</v>
      </c>
      <c r="G110" s="72">
        <v>0</v>
      </c>
      <c r="H110" s="72" t="s">
        <v>1535</v>
      </c>
      <c r="I110" s="72" t="s">
        <v>1535</v>
      </c>
      <c r="J110" s="72" t="s">
        <v>254</v>
      </c>
      <c r="K110" s="72" t="s">
        <v>568</v>
      </c>
      <c r="O110"/>
    </row>
    <row r="111" spans="2:15" x14ac:dyDescent="0.3">
      <c r="B111" t="s">
        <v>10877</v>
      </c>
      <c r="C111" s="72" t="s">
        <v>2831</v>
      </c>
      <c r="D111" s="47">
        <v>44895</v>
      </c>
      <c r="E111" s="72">
        <v>3</v>
      </c>
      <c r="F111" s="72">
        <v>0</v>
      </c>
      <c r="G111" s="72">
        <v>0</v>
      </c>
      <c r="H111" s="72" t="s">
        <v>1535</v>
      </c>
      <c r="I111" s="72" t="s">
        <v>1535</v>
      </c>
      <c r="J111" s="72" t="s">
        <v>254</v>
      </c>
      <c r="K111" s="72" t="s">
        <v>568</v>
      </c>
      <c r="O111"/>
    </row>
    <row r="112" spans="2:15" x14ac:dyDescent="0.3">
      <c r="B112" t="s">
        <v>10881</v>
      </c>
      <c r="C112" s="72" t="s">
        <v>2831</v>
      </c>
      <c r="D112" s="47">
        <v>44887</v>
      </c>
      <c r="E112" s="72">
        <v>3</v>
      </c>
      <c r="F112" s="72">
        <v>0</v>
      </c>
      <c r="G112" s="72">
        <v>0</v>
      </c>
      <c r="H112" s="72" t="s">
        <v>1535</v>
      </c>
      <c r="I112" s="72" t="s">
        <v>1535</v>
      </c>
      <c r="J112" s="72" t="s">
        <v>2147</v>
      </c>
      <c r="K112" s="72" t="s">
        <v>568</v>
      </c>
      <c r="O112"/>
    </row>
    <row r="113" spans="2:15" x14ac:dyDescent="0.3">
      <c r="B113" t="s">
        <v>10884</v>
      </c>
      <c r="C113" s="72" t="s">
        <v>2831</v>
      </c>
      <c r="D113" s="47">
        <v>44895</v>
      </c>
      <c r="E113" s="72">
        <v>3</v>
      </c>
      <c r="F113" s="72">
        <v>0</v>
      </c>
      <c r="G113" s="72">
        <v>0</v>
      </c>
      <c r="H113" s="72" t="s">
        <v>1535</v>
      </c>
      <c r="I113" s="72" t="s">
        <v>1535</v>
      </c>
      <c r="J113" s="72" t="s">
        <v>254</v>
      </c>
      <c r="K113" s="72" t="s">
        <v>568</v>
      </c>
      <c r="O113"/>
    </row>
    <row r="114" spans="2:15" x14ac:dyDescent="0.3">
      <c r="B114" t="s">
        <v>10885</v>
      </c>
      <c r="C114" s="72" t="s">
        <v>2831</v>
      </c>
      <c r="D114" s="47">
        <v>44876</v>
      </c>
      <c r="E114" s="72">
        <v>3</v>
      </c>
      <c r="F114" s="72">
        <v>0</v>
      </c>
      <c r="G114" s="72">
        <v>0</v>
      </c>
      <c r="H114" s="72" t="s">
        <v>1535</v>
      </c>
      <c r="I114" s="72" t="s">
        <v>1535</v>
      </c>
      <c r="J114" s="72" t="s">
        <v>254</v>
      </c>
      <c r="K114" s="72" t="s">
        <v>568</v>
      </c>
      <c r="O114"/>
    </row>
    <row r="115" spans="2:15" x14ac:dyDescent="0.3">
      <c r="B115" t="s">
        <v>10888</v>
      </c>
      <c r="C115" s="72" t="s">
        <v>2831</v>
      </c>
      <c r="D115" s="47">
        <v>44887</v>
      </c>
      <c r="E115" s="72">
        <v>3</v>
      </c>
      <c r="F115" s="72">
        <v>0</v>
      </c>
      <c r="G115" s="72">
        <v>0</v>
      </c>
      <c r="H115" s="72" t="s">
        <v>1535</v>
      </c>
      <c r="I115" s="72" t="s">
        <v>1535</v>
      </c>
      <c r="J115" s="72" t="s">
        <v>254</v>
      </c>
      <c r="K115" s="72" t="s">
        <v>568</v>
      </c>
      <c r="O115"/>
    </row>
    <row r="116" spans="2:15" x14ac:dyDescent="0.3">
      <c r="B116" t="s">
        <v>10890</v>
      </c>
      <c r="C116" s="72" t="s">
        <v>2831</v>
      </c>
      <c r="D116" s="47">
        <v>44887</v>
      </c>
      <c r="E116" s="72">
        <v>3</v>
      </c>
      <c r="F116" s="72">
        <v>0</v>
      </c>
      <c r="G116" s="72">
        <v>0</v>
      </c>
      <c r="H116" s="72" t="s">
        <v>1535</v>
      </c>
      <c r="I116" s="72" t="s">
        <v>1535</v>
      </c>
      <c r="J116" s="72" t="s">
        <v>2147</v>
      </c>
      <c r="K116" s="72" t="s">
        <v>568</v>
      </c>
      <c r="O116"/>
    </row>
    <row r="117" spans="2:15" x14ac:dyDescent="0.3">
      <c r="B117" t="s">
        <v>10891</v>
      </c>
      <c r="C117" s="72" t="s">
        <v>2831</v>
      </c>
      <c r="D117" s="47">
        <v>44887</v>
      </c>
      <c r="E117" s="72">
        <v>3</v>
      </c>
      <c r="F117" s="72">
        <v>0</v>
      </c>
      <c r="G117" s="72">
        <v>0</v>
      </c>
      <c r="H117" s="72" t="s">
        <v>1535</v>
      </c>
      <c r="I117" s="72" t="s">
        <v>1535</v>
      </c>
      <c r="J117" s="72" t="s">
        <v>254</v>
      </c>
      <c r="K117" s="72" t="s">
        <v>568</v>
      </c>
      <c r="O117"/>
    </row>
    <row r="118" spans="2:15" x14ac:dyDescent="0.3">
      <c r="B118" t="s">
        <v>10892</v>
      </c>
      <c r="C118" s="72" t="s">
        <v>2831</v>
      </c>
      <c r="D118" s="47">
        <v>44879</v>
      </c>
      <c r="E118" s="72">
        <v>3</v>
      </c>
      <c r="F118" s="72">
        <v>0</v>
      </c>
      <c r="G118" s="72">
        <v>0</v>
      </c>
      <c r="H118" s="72" t="s">
        <v>1535</v>
      </c>
      <c r="I118" s="72" t="s">
        <v>1535</v>
      </c>
      <c r="J118" s="72" t="s">
        <v>254</v>
      </c>
      <c r="K118" s="72" t="s">
        <v>568</v>
      </c>
      <c r="O118"/>
    </row>
    <row r="119" spans="2:15" x14ac:dyDescent="0.3">
      <c r="B119" t="s">
        <v>10895</v>
      </c>
      <c r="C119" s="72" t="s">
        <v>2831</v>
      </c>
      <c r="D119" s="47">
        <v>44895</v>
      </c>
      <c r="E119" s="72">
        <v>3</v>
      </c>
      <c r="F119" s="72">
        <v>0</v>
      </c>
      <c r="G119" s="72">
        <v>0</v>
      </c>
      <c r="H119" s="72" t="s">
        <v>1535</v>
      </c>
      <c r="I119" s="72" t="s">
        <v>1535</v>
      </c>
      <c r="J119" s="72" t="s">
        <v>254</v>
      </c>
      <c r="K119" s="72" t="s">
        <v>568</v>
      </c>
      <c r="O119"/>
    </row>
    <row r="120" spans="2:15" x14ac:dyDescent="0.3">
      <c r="B120" t="s">
        <v>10899</v>
      </c>
      <c r="C120" s="72" t="s">
        <v>2831</v>
      </c>
      <c r="D120" s="47">
        <v>44882</v>
      </c>
      <c r="E120" s="72">
        <v>3</v>
      </c>
      <c r="F120" s="72">
        <v>0</v>
      </c>
      <c r="G120" s="72">
        <v>0</v>
      </c>
      <c r="H120" s="72" t="s">
        <v>1535</v>
      </c>
      <c r="I120" s="72" t="s">
        <v>1535</v>
      </c>
      <c r="J120" s="72" t="s">
        <v>254</v>
      </c>
      <c r="K120" s="72" t="s">
        <v>568</v>
      </c>
      <c r="O120"/>
    </row>
    <row r="121" spans="2:15" x14ac:dyDescent="0.3">
      <c r="B121" t="s">
        <v>10900</v>
      </c>
      <c r="C121" s="72" t="s">
        <v>2831</v>
      </c>
      <c r="D121" s="47">
        <v>44895</v>
      </c>
      <c r="E121" s="72">
        <v>3</v>
      </c>
      <c r="F121" s="72">
        <v>0</v>
      </c>
      <c r="G121" s="72">
        <v>0</v>
      </c>
      <c r="H121" s="72" t="s">
        <v>1535</v>
      </c>
      <c r="I121" s="72" t="s">
        <v>1535</v>
      </c>
      <c r="J121" s="72" t="s">
        <v>254</v>
      </c>
      <c r="K121" s="72" t="s">
        <v>568</v>
      </c>
      <c r="O121"/>
    </row>
    <row r="122" spans="2:15" x14ac:dyDescent="0.3">
      <c r="B122" t="s">
        <v>10901</v>
      </c>
      <c r="C122" s="72" t="s">
        <v>2831</v>
      </c>
      <c r="D122" s="47">
        <v>44875</v>
      </c>
      <c r="E122" s="72">
        <v>3</v>
      </c>
      <c r="F122" s="72">
        <v>0</v>
      </c>
      <c r="G122" s="72">
        <v>0</v>
      </c>
      <c r="H122" s="72" t="s">
        <v>1535</v>
      </c>
      <c r="I122" s="72" t="s">
        <v>1535</v>
      </c>
      <c r="J122" s="72" t="s">
        <v>2147</v>
      </c>
      <c r="K122" s="72" t="s">
        <v>568</v>
      </c>
      <c r="O122"/>
    </row>
    <row r="123" spans="2:15" x14ac:dyDescent="0.3">
      <c r="B123" t="s">
        <v>10904</v>
      </c>
      <c r="C123" s="72" t="s">
        <v>2831</v>
      </c>
      <c r="D123" s="47">
        <v>44879</v>
      </c>
      <c r="E123" s="72">
        <v>3</v>
      </c>
      <c r="F123" s="72">
        <v>0</v>
      </c>
      <c r="G123" s="72">
        <v>0</v>
      </c>
      <c r="H123" s="72" t="s">
        <v>1535</v>
      </c>
      <c r="I123" s="72" t="s">
        <v>1535</v>
      </c>
      <c r="J123" s="72" t="s">
        <v>254</v>
      </c>
      <c r="K123" s="72" t="s">
        <v>568</v>
      </c>
      <c r="O123"/>
    </row>
    <row r="124" spans="2:15" x14ac:dyDescent="0.3">
      <c r="B124" t="s">
        <v>10912</v>
      </c>
      <c r="C124" s="72" t="s">
        <v>2831</v>
      </c>
      <c r="D124" s="47">
        <v>44880</v>
      </c>
      <c r="E124" s="72">
        <v>3</v>
      </c>
      <c r="F124" s="72">
        <v>0</v>
      </c>
      <c r="G124" s="72">
        <v>0</v>
      </c>
      <c r="H124" s="72" t="s">
        <v>1535</v>
      </c>
      <c r="I124" s="72" t="s">
        <v>1535</v>
      </c>
      <c r="J124" s="72" t="s">
        <v>2147</v>
      </c>
      <c r="K124" s="72" t="s">
        <v>568</v>
      </c>
      <c r="O124"/>
    </row>
    <row r="125" spans="2:15" x14ac:dyDescent="0.3">
      <c r="B125" t="s">
        <v>10914</v>
      </c>
      <c r="C125" s="72" t="s">
        <v>2831</v>
      </c>
      <c r="D125" s="47">
        <v>44882</v>
      </c>
      <c r="E125" s="72">
        <v>3</v>
      </c>
      <c r="F125" s="72">
        <v>0</v>
      </c>
      <c r="G125" s="72">
        <v>0</v>
      </c>
      <c r="H125" s="72" t="s">
        <v>1535</v>
      </c>
      <c r="I125" s="72" t="s">
        <v>1535</v>
      </c>
      <c r="J125" s="72" t="s">
        <v>254</v>
      </c>
      <c r="K125" s="72" t="s">
        <v>568</v>
      </c>
      <c r="O125"/>
    </row>
    <row r="126" spans="2:15" x14ac:dyDescent="0.3">
      <c r="B126" t="s">
        <v>10916</v>
      </c>
      <c r="C126" s="72" t="s">
        <v>2831</v>
      </c>
      <c r="D126" s="47">
        <v>44882</v>
      </c>
      <c r="E126" s="72">
        <v>3</v>
      </c>
      <c r="F126" s="72">
        <v>0</v>
      </c>
      <c r="G126" s="72">
        <v>0</v>
      </c>
      <c r="H126" s="72" t="s">
        <v>1535</v>
      </c>
      <c r="I126" s="72" t="s">
        <v>1535</v>
      </c>
      <c r="J126" s="72" t="s">
        <v>254</v>
      </c>
      <c r="K126" s="72" t="s">
        <v>568</v>
      </c>
      <c r="O126"/>
    </row>
    <row r="127" spans="2:15" x14ac:dyDescent="0.3">
      <c r="B127" t="s">
        <v>10922</v>
      </c>
      <c r="C127" s="72" t="s">
        <v>2831</v>
      </c>
      <c r="D127" s="47">
        <v>44882</v>
      </c>
      <c r="E127" s="72">
        <v>3</v>
      </c>
      <c r="F127" s="72">
        <v>0</v>
      </c>
      <c r="G127" s="72">
        <v>0</v>
      </c>
      <c r="H127" s="72" t="s">
        <v>1535</v>
      </c>
      <c r="I127" s="72" t="s">
        <v>1535</v>
      </c>
      <c r="J127" s="72" t="s">
        <v>254</v>
      </c>
      <c r="K127" s="72" t="s">
        <v>568</v>
      </c>
      <c r="O127"/>
    </row>
    <row r="128" spans="2:15" x14ac:dyDescent="0.3">
      <c r="B128" t="s">
        <v>10930</v>
      </c>
      <c r="C128" s="72" t="s">
        <v>2831</v>
      </c>
      <c r="D128" s="47">
        <v>44884</v>
      </c>
      <c r="E128" s="72">
        <v>3</v>
      </c>
      <c r="F128" s="72">
        <v>0</v>
      </c>
      <c r="G128" s="72">
        <v>0</v>
      </c>
      <c r="H128" s="72" t="s">
        <v>1535</v>
      </c>
      <c r="I128" s="72" t="s">
        <v>1535</v>
      </c>
      <c r="J128" s="72" t="s">
        <v>254</v>
      </c>
      <c r="K128" s="72" t="s">
        <v>568</v>
      </c>
      <c r="O128"/>
    </row>
    <row r="129" spans="2:15" x14ac:dyDescent="0.3">
      <c r="B129" t="s">
        <v>10934</v>
      </c>
      <c r="C129" s="72" t="s">
        <v>2831</v>
      </c>
      <c r="D129" s="47">
        <v>44881</v>
      </c>
      <c r="E129" s="72">
        <v>3</v>
      </c>
      <c r="F129" s="72">
        <v>0</v>
      </c>
      <c r="G129" s="72">
        <v>0</v>
      </c>
      <c r="H129" s="72" t="s">
        <v>1535</v>
      </c>
      <c r="I129" s="72" t="s">
        <v>1535</v>
      </c>
      <c r="J129" s="72" t="s">
        <v>254</v>
      </c>
      <c r="K129" s="72" t="s">
        <v>568</v>
      </c>
      <c r="O129"/>
    </row>
    <row r="130" spans="2:15" x14ac:dyDescent="0.3">
      <c r="B130" t="s">
        <v>10935</v>
      </c>
      <c r="C130" s="72" t="s">
        <v>2831</v>
      </c>
      <c r="D130" s="47">
        <v>44882</v>
      </c>
      <c r="E130" s="72">
        <v>3</v>
      </c>
      <c r="F130" s="72">
        <v>0</v>
      </c>
      <c r="G130" s="72">
        <v>0</v>
      </c>
      <c r="H130" s="72" t="s">
        <v>1535</v>
      </c>
      <c r="I130" s="72" t="s">
        <v>1535</v>
      </c>
      <c r="J130" s="72" t="s">
        <v>254</v>
      </c>
      <c r="K130" s="72" t="s">
        <v>568</v>
      </c>
      <c r="O130"/>
    </row>
    <row r="131" spans="2:15" x14ac:dyDescent="0.3">
      <c r="B131" t="s">
        <v>10940</v>
      </c>
      <c r="C131" s="72" t="s">
        <v>2831</v>
      </c>
      <c r="D131" s="47">
        <v>44882</v>
      </c>
      <c r="E131" s="72">
        <v>3</v>
      </c>
      <c r="F131" s="72">
        <v>0</v>
      </c>
      <c r="G131" s="72">
        <v>0</v>
      </c>
      <c r="H131" s="72" t="s">
        <v>1535</v>
      </c>
      <c r="I131" s="72" t="s">
        <v>1535</v>
      </c>
      <c r="J131" s="72" t="s">
        <v>254</v>
      </c>
      <c r="K131" s="72" t="s">
        <v>568</v>
      </c>
      <c r="O131"/>
    </row>
    <row r="132" spans="2:15" x14ac:dyDescent="0.3">
      <c r="B132" t="s">
        <v>10941</v>
      </c>
      <c r="C132" s="72" t="s">
        <v>2831</v>
      </c>
      <c r="D132" s="47">
        <v>44882</v>
      </c>
      <c r="E132" s="72">
        <v>3</v>
      </c>
      <c r="F132" s="72">
        <v>0</v>
      </c>
      <c r="G132" s="72">
        <v>0</v>
      </c>
      <c r="H132" s="72" t="s">
        <v>1535</v>
      </c>
      <c r="I132" s="72" t="s">
        <v>1535</v>
      </c>
      <c r="J132" s="72" t="s">
        <v>254</v>
      </c>
      <c r="K132" s="72" t="s">
        <v>568</v>
      </c>
      <c r="O132"/>
    </row>
    <row r="133" spans="2:15" x14ac:dyDescent="0.3">
      <c r="B133" t="s">
        <v>10944</v>
      </c>
      <c r="C133" s="72" t="s">
        <v>2831</v>
      </c>
      <c r="D133" s="47">
        <v>44882</v>
      </c>
      <c r="E133" s="72">
        <v>3</v>
      </c>
      <c r="F133" s="72">
        <v>0</v>
      </c>
      <c r="G133" s="72">
        <v>0</v>
      </c>
      <c r="H133" s="72" t="s">
        <v>1535</v>
      </c>
      <c r="I133" s="72" t="s">
        <v>1535</v>
      </c>
      <c r="J133" s="72" t="s">
        <v>254</v>
      </c>
      <c r="K133" s="72" t="s">
        <v>568</v>
      </c>
      <c r="O133"/>
    </row>
    <row r="134" spans="2:15" x14ac:dyDescent="0.3">
      <c r="B134" t="s">
        <v>10947</v>
      </c>
      <c r="C134" s="72" t="s">
        <v>2831</v>
      </c>
      <c r="D134" s="47">
        <v>44880</v>
      </c>
      <c r="E134" s="72">
        <v>3</v>
      </c>
      <c r="F134" s="72">
        <v>0</v>
      </c>
      <c r="G134" s="72">
        <v>0</v>
      </c>
      <c r="H134" s="72" t="s">
        <v>1535</v>
      </c>
      <c r="I134" s="72" t="s">
        <v>1535</v>
      </c>
      <c r="J134" s="72" t="s">
        <v>254</v>
      </c>
      <c r="K134" s="72" t="s">
        <v>568</v>
      </c>
      <c r="O134"/>
    </row>
    <row r="135" spans="2:15" x14ac:dyDescent="0.3">
      <c r="B135" t="s">
        <v>10953</v>
      </c>
      <c r="C135" s="72" t="s">
        <v>2831</v>
      </c>
      <c r="D135" s="47">
        <v>44882</v>
      </c>
      <c r="E135" s="72">
        <v>3</v>
      </c>
      <c r="F135" s="72">
        <v>0</v>
      </c>
      <c r="G135" s="72">
        <v>0</v>
      </c>
      <c r="H135" s="72" t="s">
        <v>1535</v>
      </c>
      <c r="I135" s="72" t="s">
        <v>1535</v>
      </c>
      <c r="J135" s="72" t="s">
        <v>254</v>
      </c>
      <c r="K135" s="72" t="s">
        <v>568</v>
      </c>
      <c r="O135"/>
    </row>
    <row r="136" spans="2:15" x14ac:dyDescent="0.3">
      <c r="B136" t="s">
        <v>10965</v>
      </c>
      <c r="C136" s="72" t="s">
        <v>2831</v>
      </c>
      <c r="D136" s="47">
        <v>44876</v>
      </c>
      <c r="E136" s="72">
        <v>3</v>
      </c>
      <c r="F136" s="72">
        <v>0</v>
      </c>
      <c r="G136" s="72">
        <v>0</v>
      </c>
      <c r="H136" s="72" t="s">
        <v>1535</v>
      </c>
      <c r="I136" s="72" t="s">
        <v>1535</v>
      </c>
      <c r="J136" s="72" t="s">
        <v>254</v>
      </c>
      <c r="K136" s="72" t="s">
        <v>568</v>
      </c>
      <c r="O136"/>
    </row>
    <row r="137" spans="2:15" x14ac:dyDescent="0.3">
      <c r="B137" t="s">
        <v>10970</v>
      </c>
      <c r="C137" s="72" t="s">
        <v>2831</v>
      </c>
      <c r="D137" s="47">
        <v>44882</v>
      </c>
      <c r="E137" s="72">
        <v>3</v>
      </c>
      <c r="F137" s="72">
        <v>0</v>
      </c>
      <c r="G137" s="72">
        <v>0</v>
      </c>
      <c r="H137" s="72" t="s">
        <v>1535</v>
      </c>
      <c r="I137" s="72" t="s">
        <v>1535</v>
      </c>
      <c r="J137" s="72" t="s">
        <v>254</v>
      </c>
      <c r="K137" s="72" t="s">
        <v>568</v>
      </c>
      <c r="O137"/>
    </row>
    <row r="138" spans="2:15" x14ac:dyDescent="0.3">
      <c r="B138" t="s">
        <v>10971</v>
      </c>
      <c r="C138" s="72" t="s">
        <v>2831</v>
      </c>
      <c r="D138" s="47">
        <v>44895</v>
      </c>
      <c r="E138" s="72">
        <v>3</v>
      </c>
      <c r="F138" s="72">
        <v>0</v>
      </c>
      <c r="G138" s="72">
        <v>0</v>
      </c>
      <c r="H138" s="72" t="s">
        <v>1535</v>
      </c>
      <c r="I138" s="72" t="s">
        <v>1535</v>
      </c>
      <c r="J138" s="72" t="s">
        <v>254</v>
      </c>
      <c r="K138" s="72" t="s">
        <v>568</v>
      </c>
      <c r="O138"/>
    </row>
    <row r="139" spans="2:15" x14ac:dyDescent="0.3">
      <c r="B139" t="s">
        <v>10975</v>
      </c>
      <c r="C139" s="72" t="s">
        <v>2831</v>
      </c>
      <c r="D139" s="47">
        <v>44887</v>
      </c>
      <c r="E139" s="72">
        <v>3</v>
      </c>
      <c r="F139" s="72">
        <v>0</v>
      </c>
      <c r="G139" s="72">
        <v>0</v>
      </c>
      <c r="H139" s="72" t="s">
        <v>1535</v>
      </c>
      <c r="I139" s="72" t="s">
        <v>1535</v>
      </c>
      <c r="J139" s="72" t="s">
        <v>254</v>
      </c>
      <c r="K139" s="72" t="s">
        <v>568</v>
      </c>
      <c r="O139"/>
    </row>
    <row r="140" spans="2:15" x14ac:dyDescent="0.3">
      <c r="B140" t="s">
        <v>10980</v>
      </c>
      <c r="C140" s="72" t="s">
        <v>2831</v>
      </c>
      <c r="D140" s="47">
        <v>44882</v>
      </c>
      <c r="E140" s="72">
        <v>3</v>
      </c>
      <c r="F140" s="72">
        <v>0</v>
      </c>
      <c r="G140" s="72">
        <v>0</v>
      </c>
      <c r="H140" s="72" t="s">
        <v>1535</v>
      </c>
      <c r="I140" s="72" t="s">
        <v>1535</v>
      </c>
      <c r="J140" s="72" t="s">
        <v>254</v>
      </c>
      <c r="K140" s="72" t="s">
        <v>568</v>
      </c>
      <c r="O140"/>
    </row>
    <row r="141" spans="2:15" x14ac:dyDescent="0.3">
      <c r="B141" t="s">
        <v>10989</v>
      </c>
      <c r="C141" s="72" t="s">
        <v>2831</v>
      </c>
      <c r="D141" s="47">
        <v>44893</v>
      </c>
      <c r="E141" s="72">
        <v>3</v>
      </c>
      <c r="F141" s="72">
        <v>0</v>
      </c>
      <c r="G141" s="72">
        <v>0</v>
      </c>
      <c r="H141" s="72" t="s">
        <v>1535</v>
      </c>
      <c r="I141" s="72" t="s">
        <v>1535</v>
      </c>
      <c r="J141" s="72" t="s">
        <v>254</v>
      </c>
      <c r="K141" s="72" t="s">
        <v>568</v>
      </c>
      <c r="O141"/>
    </row>
    <row r="142" spans="2:15" x14ac:dyDescent="0.3">
      <c r="B142" t="s">
        <v>10990</v>
      </c>
      <c r="C142" s="72" t="s">
        <v>2831</v>
      </c>
      <c r="D142" s="47">
        <v>44895</v>
      </c>
      <c r="E142" s="72">
        <v>3</v>
      </c>
      <c r="F142" s="72">
        <v>0</v>
      </c>
      <c r="G142" s="72">
        <v>0</v>
      </c>
      <c r="H142" s="72" t="s">
        <v>1535</v>
      </c>
      <c r="I142" s="72" t="s">
        <v>1535</v>
      </c>
      <c r="J142" s="72" t="s">
        <v>254</v>
      </c>
      <c r="K142" s="72" t="s">
        <v>568</v>
      </c>
      <c r="O142"/>
    </row>
    <row r="143" spans="2:15" x14ac:dyDescent="0.3">
      <c r="B143" t="s">
        <v>10991</v>
      </c>
      <c r="C143" s="72" t="s">
        <v>2831</v>
      </c>
      <c r="D143" s="47">
        <v>44894</v>
      </c>
      <c r="E143" s="72">
        <v>3</v>
      </c>
      <c r="F143" s="72">
        <v>0</v>
      </c>
      <c r="G143" s="72">
        <v>0</v>
      </c>
      <c r="H143" s="72" t="s">
        <v>1535</v>
      </c>
      <c r="I143" s="72" t="s">
        <v>1535</v>
      </c>
      <c r="J143" s="72" t="s">
        <v>254</v>
      </c>
      <c r="K143" s="72" t="s">
        <v>568</v>
      </c>
      <c r="O143"/>
    </row>
    <row r="144" spans="2:15" x14ac:dyDescent="0.3">
      <c r="B144" t="s">
        <v>10993</v>
      </c>
      <c r="C144" s="72" t="s">
        <v>2831</v>
      </c>
      <c r="D144" s="47">
        <v>44895</v>
      </c>
      <c r="E144" s="72">
        <v>3</v>
      </c>
      <c r="F144" s="72">
        <v>0</v>
      </c>
      <c r="G144" s="72">
        <v>0</v>
      </c>
      <c r="H144" s="72" t="s">
        <v>1535</v>
      </c>
      <c r="I144" s="72" t="s">
        <v>1535</v>
      </c>
      <c r="J144" s="72" t="s">
        <v>254</v>
      </c>
      <c r="K144" s="72" t="s">
        <v>568</v>
      </c>
      <c r="O144"/>
    </row>
    <row r="145" spans="2:15" x14ac:dyDescent="0.3">
      <c r="B145" t="s">
        <v>10995</v>
      </c>
      <c r="C145" s="72" t="s">
        <v>2831</v>
      </c>
      <c r="D145" s="47">
        <v>44895</v>
      </c>
      <c r="E145" s="72">
        <v>3</v>
      </c>
      <c r="F145" s="72">
        <v>0</v>
      </c>
      <c r="G145" s="72">
        <v>0</v>
      </c>
      <c r="H145" s="72" t="s">
        <v>1535</v>
      </c>
      <c r="I145" s="72" t="s">
        <v>1535</v>
      </c>
      <c r="J145" s="72" t="s">
        <v>254</v>
      </c>
      <c r="K145" s="72" t="s">
        <v>568</v>
      </c>
      <c r="O145"/>
    </row>
    <row r="146" spans="2:15" x14ac:dyDescent="0.3">
      <c r="B146" t="s">
        <v>10996</v>
      </c>
      <c r="C146" s="72" t="s">
        <v>2831</v>
      </c>
      <c r="D146" s="47">
        <v>44895</v>
      </c>
      <c r="E146" s="72">
        <v>3</v>
      </c>
      <c r="F146" s="72">
        <v>0</v>
      </c>
      <c r="G146" s="72">
        <v>0</v>
      </c>
      <c r="H146" s="72" t="s">
        <v>1535</v>
      </c>
      <c r="I146" s="72" t="s">
        <v>1535</v>
      </c>
      <c r="J146" s="72" t="s">
        <v>254</v>
      </c>
      <c r="K146" s="72" t="s">
        <v>568</v>
      </c>
      <c r="O146"/>
    </row>
    <row r="147" spans="2:15" x14ac:dyDescent="0.3">
      <c r="B147" t="s">
        <v>11001</v>
      </c>
      <c r="C147" s="72" t="s">
        <v>2831</v>
      </c>
      <c r="D147" s="47">
        <v>44881</v>
      </c>
      <c r="E147" s="72">
        <v>3</v>
      </c>
      <c r="F147" s="72">
        <v>0</v>
      </c>
      <c r="G147" s="72">
        <v>0</v>
      </c>
      <c r="H147" s="72" t="s">
        <v>1535</v>
      </c>
      <c r="I147" s="72" t="s">
        <v>1535</v>
      </c>
      <c r="J147" s="72" t="s">
        <v>254</v>
      </c>
      <c r="K147" s="72" t="s">
        <v>568</v>
      </c>
      <c r="O147"/>
    </row>
    <row r="148" spans="2:15" x14ac:dyDescent="0.3">
      <c r="B148" t="s">
        <v>11011</v>
      </c>
      <c r="C148" s="72" t="s">
        <v>2831</v>
      </c>
      <c r="D148" s="47">
        <v>44882</v>
      </c>
      <c r="E148" s="72">
        <v>3</v>
      </c>
      <c r="F148" s="72">
        <v>0</v>
      </c>
      <c r="G148" s="72">
        <v>0</v>
      </c>
      <c r="H148" s="72" t="s">
        <v>1535</v>
      </c>
      <c r="I148" s="72" t="s">
        <v>1535</v>
      </c>
      <c r="J148" s="72" t="s">
        <v>254</v>
      </c>
      <c r="K148" s="72" t="s">
        <v>568</v>
      </c>
      <c r="O148"/>
    </row>
    <row r="149" spans="2:15" x14ac:dyDescent="0.3">
      <c r="B149" t="s">
        <v>11015</v>
      </c>
      <c r="C149" s="72" t="s">
        <v>2831</v>
      </c>
      <c r="D149" s="47">
        <v>44895</v>
      </c>
      <c r="E149" s="72">
        <v>3</v>
      </c>
      <c r="F149" s="72">
        <v>0</v>
      </c>
      <c r="G149" s="72">
        <v>0</v>
      </c>
      <c r="H149" s="72" t="s">
        <v>1535</v>
      </c>
      <c r="I149" s="72" t="s">
        <v>1535</v>
      </c>
      <c r="J149" s="72" t="s">
        <v>254</v>
      </c>
      <c r="K149" s="72" t="s">
        <v>568</v>
      </c>
      <c r="O149"/>
    </row>
    <row r="150" spans="2:15" x14ac:dyDescent="0.3">
      <c r="B150" t="s">
        <v>11022</v>
      </c>
      <c r="C150" s="72" t="s">
        <v>2831</v>
      </c>
      <c r="D150" s="47">
        <v>44895</v>
      </c>
      <c r="E150" s="72">
        <v>3</v>
      </c>
      <c r="F150" s="72">
        <v>0</v>
      </c>
      <c r="G150" s="72">
        <v>0</v>
      </c>
      <c r="H150" s="72" t="s">
        <v>1535</v>
      </c>
      <c r="I150" s="72" t="s">
        <v>1535</v>
      </c>
      <c r="J150" s="72" t="s">
        <v>254</v>
      </c>
      <c r="K150" s="72" t="s">
        <v>568</v>
      </c>
      <c r="O150"/>
    </row>
    <row r="151" spans="2:15" x14ac:dyDescent="0.3">
      <c r="B151" t="s">
        <v>11031</v>
      </c>
      <c r="C151" s="72" t="s">
        <v>2831</v>
      </c>
      <c r="D151" s="47">
        <v>44882</v>
      </c>
      <c r="E151" s="72">
        <v>3</v>
      </c>
      <c r="F151" s="72">
        <v>0</v>
      </c>
      <c r="G151" s="72">
        <v>0</v>
      </c>
      <c r="H151" s="72" t="s">
        <v>1535</v>
      </c>
      <c r="I151" s="72" t="s">
        <v>1535</v>
      </c>
      <c r="J151" s="72" t="s">
        <v>254</v>
      </c>
      <c r="K151" s="72" t="s">
        <v>568</v>
      </c>
      <c r="O151"/>
    </row>
    <row r="152" spans="2:15" x14ac:dyDescent="0.3">
      <c r="B152" t="s">
        <v>11035</v>
      </c>
      <c r="C152" s="72" t="s">
        <v>2831</v>
      </c>
      <c r="D152" s="47">
        <v>44882</v>
      </c>
      <c r="E152" s="72">
        <v>3</v>
      </c>
      <c r="F152" s="72">
        <v>0</v>
      </c>
      <c r="G152" s="72">
        <v>0</v>
      </c>
      <c r="H152" s="72" t="s">
        <v>1535</v>
      </c>
      <c r="I152" s="72" t="s">
        <v>1535</v>
      </c>
      <c r="J152" s="72" t="s">
        <v>254</v>
      </c>
      <c r="K152" s="72" t="s">
        <v>568</v>
      </c>
      <c r="O152"/>
    </row>
    <row r="153" spans="2:15" x14ac:dyDescent="0.3">
      <c r="B153" t="s">
        <v>11038</v>
      </c>
      <c r="C153" s="72" t="s">
        <v>2831</v>
      </c>
      <c r="D153" s="47">
        <v>44895</v>
      </c>
      <c r="E153" s="72">
        <v>3</v>
      </c>
      <c r="F153" s="72">
        <v>0</v>
      </c>
      <c r="G153" s="72">
        <v>0</v>
      </c>
      <c r="H153" s="72" t="s">
        <v>1535</v>
      </c>
      <c r="I153" s="72" t="s">
        <v>1535</v>
      </c>
      <c r="J153" s="72" t="s">
        <v>254</v>
      </c>
      <c r="K153" s="72" t="s">
        <v>568</v>
      </c>
      <c r="O153"/>
    </row>
    <row r="154" spans="2:15" x14ac:dyDescent="0.3">
      <c r="B154" t="s">
        <v>11042</v>
      </c>
      <c r="C154" s="72" t="s">
        <v>2831</v>
      </c>
      <c r="D154" s="47">
        <v>44895</v>
      </c>
      <c r="E154" s="72">
        <v>3</v>
      </c>
      <c r="F154" s="72">
        <v>0</v>
      </c>
      <c r="G154" s="72">
        <v>0</v>
      </c>
      <c r="H154" s="72" t="s">
        <v>1535</v>
      </c>
      <c r="I154" s="72" t="s">
        <v>1535</v>
      </c>
      <c r="J154" s="72" t="s">
        <v>254</v>
      </c>
      <c r="K154" s="72" t="s">
        <v>568</v>
      </c>
      <c r="O154"/>
    </row>
    <row r="155" spans="2:15" x14ac:dyDescent="0.3">
      <c r="B155" t="s">
        <v>11050</v>
      </c>
      <c r="C155" s="72" t="s">
        <v>2831</v>
      </c>
      <c r="D155" s="47">
        <v>44882</v>
      </c>
      <c r="E155" s="72">
        <v>3</v>
      </c>
      <c r="F155" s="72">
        <v>0</v>
      </c>
      <c r="G155" s="72">
        <v>0</v>
      </c>
      <c r="H155" s="72" t="s">
        <v>1535</v>
      </c>
      <c r="I155" s="72" t="s">
        <v>1535</v>
      </c>
      <c r="J155" s="72" t="s">
        <v>254</v>
      </c>
      <c r="K155" s="72" t="s">
        <v>568</v>
      </c>
      <c r="O155"/>
    </row>
    <row r="156" spans="2:15" x14ac:dyDescent="0.3">
      <c r="B156" t="s">
        <v>11051</v>
      </c>
      <c r="C156" s="72" t="s">
        <v>2831</v>
      </c>
      <c r="D156" s="47">
        <v>44895</v>
      </c>
      <c r="E156" s="72">
        <v>3</v>
      </c>
      <c r="F156" s="72">
        <v>0</v>
      </c>
      <c r="G156" s="72">
        <v>0</v>
      </c>
      <c r="H156" s="72" t="s">
        <v>1535</v>
      </c>
      <c r="I156" s="72" t="s">
        <v>1535</v>
      </c>
      <c r="J156" s="72" t="s">
        <v>254</v>
      </c>
      <c r="K156" s="72" t="s">
        <v>568</v>
      </c>
      <c r="O156"/>
    </row>
    <row r="157" spans="2:15" x14ac:dyDescent="0.3">
      <c r="B157" t="s">
        <v>11054</v>
      </c>
      <c r="C157" s="72" t="s">
        <v>2831</v>
      </c>
      <c r="D157" s="47">
        <v>44895</v>
      </c>
      <c r="E157" s="72">
        <v>3</v>
      </c>
      <c r="F157" s="72">
        <v>0</v>
      </c>
      <c r="G157" s="72">
        <v>0</v>
      </c>
      <c r="H157" s="72" t="s">
        <v>1535</v>
      </c>
      <c r="I157" s="72" t="s">
        <v>1535</v>
      </c>
      <c r="J157" s="72" t="s">
        <v>254</v>
      </c>
      <c r="K157" s="72" t="s">
        <v>568</v>
      </c>
      <c r="O157"/>
    </row>
    <row r="158" spans="2:15" x14ac:dyDescent="0.3">
      <c r="B158" t="s">
        <v>11055</v>
      </c>
      <c r="C158" s="72" t="s">
        <v>2831</v>
      </c>
      <c r="D158" s="47">
        <v>44894</v>
      </c>
      <c r="E158" s="72">
        <v>3</v>
      </c>
      <c r="F158" s="72">
        <v>0</v>
      </c>
      <c r="G158" s="72">
        <v>0</v>
      </c>
      <c r="H158" s="72" t="s">
        <v>1535</v>
      </c>
      <c r="I158" s="72" t="s">
        <v>1535</v>
      </c>
      <c r="J158" s="72" t="s">
        <v>2147</v>
      </c>
      <c r="K158" s="72" t="s">
        <v>568</v>
      </c>
      <c r="O158"/>
    </row>
    <row r="159" spans="2:15" x14ac:dyDescent="0.3">
      <c r="B159" t="s">
        <v>11060</v>
      </c>
      <c r="C159" s="72" t="s">
        <v>2831</v>
      </c>
      <c r="D159" s="47">
        <v>44895</v>
      </c>
      <c r="E159" s="72">
        <v>3</v>
      </c>
      <c r="F159" s="72">
        <v>0</v>
      </c>
      <c r="G159" s="72">
        <v>0</v>
      </c>
      <c r="H159" s="72" t="s">
        <v>1535</v>
      </c>
      <c r="I159" s="72" t="s">
        <v>1535</v>
      </c>
      <c r="J159" s="72" t="s">
        <v>254</v>
      </c>
      <c r="K159" s="72" t="s">
        <v>568</v>
      </c>
      <c r="O159"/>
    </row>
    <row r="160" spans="2:15" x14ac:dyDescent="0.3">
      <c r="B160" t="s">
        <v>11067</v>
      </c>
      <c r="C160" s="72" t="s">
        <v>2831</v>
      </c>
      <c r="D160" s="47">
        <v>44895</v>
      </c>
      <c r="E160" s="72">
        <v>3</v>
      </c>
      <c r="F160" s="72">
        <v>0</v>
      </c>
      <c r="G160" s="72">
        <v>0</v>
      </c>
      <c r="H160" s="72" t="s">
        <v>1535</v>
      </c>
      <c r="I160" s="72" t="s">
        <v>1535</v>
      </c>
      <c r="J160" s="72" t="s">
        <v>254</v>
      </c>
      <c r="K160" s="72" t="s">
        <v>568</v>
      </c>
      <c r="O160"/>
    </row>
    <row r="161" spans="2:15" x14ac:dyDescent="0.3">
      <c r="B161" t="s">
        <v>11068</v>
      </c>
      <c r="C161" s="72" t="s">
        <v>2831</v>
      </c>
      <c r="D161" s="47">
        <v>44882</v>
      </c>
      <c r="E161" s="72">
        <v>3</v>
      </c>
      <c r="F161" s="72">
        <v>0</v>
      </c>
      <c r="G161" s="72">
        <v>0</v>
      </c>
      <c r="H161" s="72" t="s">
        <v>1535</v>
      </c>
      <c r="I161" s="72" t="s">
        <v>1535</v>
      </c>
      <c r="J161" s="72" t="s">
        <v>254</v>
      </c>
      <c r="K161" s="72" t="s">
        <v>568</v>
      </c>
      <c r="O161"/>
    </row>
    <row r="162" spans="2:15" x14ac:dyDescent="0.3">
      <c r="B162" t="s">
        <v>11071</v>
      </c>
      <c r="C162" s="72" t="s">
        <v>2831</v>
      </c>
      <c r="D162" s="47">
        <v>44895</v>
      </c>
      <c r="E162" s="72">
        <v>3</v>
      </c>
      <c r="F162" s="72">
        <v>0</v>
      </c>
      <c r="G162" s="72">
        <v>0</v>
      </c>
      <c r="H162" s="72" t="s">
        <v>1535</v>
      </c>
      <c r="I162" s="72" t="s">
        <v>1535</v>
      </c>
      <c r="J162" s="72" t="s">
        <v>2147</v>
      </c>
      <c r="K162" s="72" t="s">
        <v>568</v>
      </c>
      <c r="O162"/>
    </row>
    <row r="163" spans="2:15" x14ac:dyDescent="0.3">
      <c r="B163" t="s">
        <v>11080</v>
      </c>
      <c r="C163" s="72" t="s">
        <v>2831</v>
      </c>
      <c r="D163" s="47">
        <v>44887</v>
      </c>
      <c r="E163" s="72">
        <v>3</v>
      </c>
      <c r="F163" s="72">
        <v>0</v>
      </c>
      <c r="G163" s="72">
        <v>0</v>
      </c>
      <c r="H163" s="72" t="s">
        <v>1535</v>
      </c>
      <c r="I163" s="72" t="s">
        <v>1535</v>
      </c>
      <c r="J163" s="72" t="s">
        <v>254</v>
      </c>
      <c r="K163" s="72" t="s">
        <v>568</v>
      </c>
      <c r="O163"/>
    </row>
    <row r="164" spans="2:15" x14ac:dyDescent="0.3">
      <c r="B164" t="s">
        <v>11084</v>
      </c>
      <c r="C164" s="72" t="s">
        <v>2831</v>
      </c>
      <c r="D164" s="47">
        <v>44895</v>
      </c>
      <c r="E164" s="72">
        <v>3</v>
      </c>
      <c r="F164" s="72">
        <v>0</v>
      </c>
      <c r="G164" s="72">
        <v>0</v>
      </c>
      <c r="H164" s="72" t="s">
        <v>1535</v>
      </c>
      <c r="I164" s="72" t="s">
        <v>1535</v>
      </c>
      <c r="J164" s="72" t="s">
        <v>254</v>
      </c>
      <c r="K164" s="72" t="s">
        <v>568</v>
      </c>
      <c r="O164"/>
    </row>
    <row r="165" spans="2:15" x14ac:dyDescent="0.3">
      <c r="B165" t="s">
        <v>11085</v>
      </c>
      <c r="C165" s="72" t="s">
        <v>2831</v>
      </c>
      <c r="D165" s="47">
        <v>44895</v>
      </c>
      <c r="E165" s="72">
        <v>3</v>
      </c>
      <c r="F165" s="72">
        <v>0</v>
      </c>
      <c r="G165" s="72">
        <v>0</v>
      </c>
      <c r="H165" s="72" t="s">
        <v>1535</v>
      </c>
      <c r="I165" s="72" t="s">
        <v>1535</v>
      </c>
      <c r="J165" s="72" t="s">
        <v>254</v>
      </c>
      <c r="K165" s="72" t="s">
        <v>568</v>
      </c>
      <c r="O165"/>
    </row>
    <row r="166" spans="2:15" x14ac:dyDescent="0.3">
      <c r="B166" t="s">
        <v>11092</v>
      </c>
      <c r="C166" s="72" t="s">
        <v>2831</v>
      </c>
      <c r="D166" s="47">
        <v>44887</v>
      </c>
      <c r="E166" s="72">
        <v>3</v>
      </c>
      <c r="F166" s="72">
        <v>0</v>
      </c>
      <c r="G166" s="72">
        <v>0</v>
      </c>
      <c r="H166" s="72" t="s">
        <v>1535</v>
      </c>
      <c r="I166" s="72" t="s">
        <v>1535</v>
      </c>
      <c r="J166" s="72" t="s">
        <v>254</v>
      </c>
      <c r="K166" s="72" t="s">
        <v>568</v>
      </c>
      <c r="O166"/>
    </row>
    <row r="167" spans="2:15" x14ac:dyDescent="0.3">
      <c r="B167" t="s">
        <v>11093</v>
      </c>
      <c r="C167" s="72" t="s">
        <v>2831</v>
      </c>
      <c r="D167" s="47">
        <v>44895</v>
      </c>
      <c r="E167" s="72">
        <v>3</v>
      </c>
      <c r="F167" s="72">
        <v>0</v>
      </c>
      <c r="G167" s="72">
        <v>0</v>
      </c>
      <c r="H167" s="72" t="s">
        <v>1535</v>
      </c>
      <c r="I167" s="72" t="s">
        <v>1535</v>
      </c>
      <c r="J167" s="72" t="s">
        <v>254</v>
      </c>
      <c r="K167" s="72" t="s">
        <v>568</v>
      </c>
      <c r="O167"/>
    </row>
    <row r="168" spans="2:15" x14ac:dyDescent="0.3">
      <c r="B168" t="s">
        <v>11100</v>
      </c>
      <c r="C168" s="72" t="s">
        <v>2831</v>
      </c>
      <c r="D168" s="47">
        <v>44882</v>
      </c>
      <c r="E168" s="72">
        <v>3</v>
      </c>
      <c r="F168" s="72">
        <v>0</v>
      </c>
      <c r="G168" s="72">
        <v>0</v>
      </c>
      <c r="H168" s="72" t="s">
        <v>1535</v>
      </c>
      <c r="I168" s="72" t="s">
        <v>1535</v>
      </c>
      <c r="J168" s="72" t="s">
        <v>254</v>
      </c>
      <c r="K168" s="72" t="s">
        <v>568</v>
      </c>
      <c r="O168"/>
    </row>
    <row r="169" spans="2:15" x14ac:dyDescent="0.3">
      <c r="B169" t="s">
        <v>11102</v>
      </c>
      <c r="C169" s="72" t="s">
        <v>2831</v>
      </c>
      <c r="D169" s="47">
        <v>44882</v>
      </c>
      <c r="E169" s="72">
        <v>3</v>
      </c>
      <c r="F169" s="72">
        <v>0</v>
      </c>
      <c r="G169" s="72">
        <v>0</v>
      </c>
      <c r="H169" s="72" t="s">
        <v>1535</v>
      </c>
      <c r="I169" s="72" t="s">
        <v>1535</v>
      </c>
      <c r="J169" s="72" t="s">
        <v>254</v>
      </c>
      <c r="K169" s="72" t="s">
        <v>568</v>
      </c>
      <c r="O169"/>
    </row>
    <row r="170" spans="2:15" x14ac:dyDescent="0.3">
      <c r="B170" t="s">
        <v>11104</v>
      </c>
      <c r="C170" s="72" t="s">
        <v>2831</v>
      </c>
      <c r="D170" s="47">
        <v>44882</v>
      </c>
      <c r="E170" s="72">
        <v>3</v>
      </c>
      <c r="F170" s="72">
        <v>0</v>
      </c>
      <c r="G170" s="72">
        <v>0</v>
      </c>
      <c r="H170" s="72" t="s">
        <v>1535</v>
      </c>
      <c r="I170" s="72" t="s">
        <v>1535</v>
      </c>
      <c r="J170" s="72" t="s">
        <v>254</v>
      </c>
      <c r="K170" s="72" t="s">
        <v>568</v>
      </c>
      <c r="O170"/>
    </row>
    <row r="171" spans="2:15" x14ac:dyDescent="0.3">
      <c r="B171" t="s">
        <v>10782</v>
      </c>
      <c r="C171" s="72" t="s">
        <v>2831</v>
      </c>
      <c r="D171" s="47">
        <v>44921</v>
      </c>
      <c r="E171" s="72">
        <v>2</v>
      </c>
      <c r="F171" s="72">
        <v>0</v>
      </c>
      <c r="G171" s="72">
        <v>0</v>
      </c>
      <c r="H171" s="72" t="s">
        <v>1535</v>
      </c>
      <c r="I171" s="72" t="s">
        <v>1535</v>
      </c>
      <c r="J171" s="72" t="s">
        <v>2147</v>
      </c>
      <c r="K171" s="72" t="s">
        <v>568</v>
      </c>
      <c r="O171"/>
    </row>
    <row r="172" spans="2:15" x14ac:dyDescent="0.3">
      <c r="B172" t="s">
        <v>10785</v>
      </c>
      <c r="C172" s="72" t="s">
        <v>2831</v>
      </c>
      <c r="D172" s="47">
        <v>44925</v>
      </c>
      <c r="E172" s="72">
        <v>2</v>
      </c>
      <c r="F172" s="72">
        <v>0</v>
      </c>
      <c r="G172" s="72">
        <v>0</v>
      </c>
      <c r="H172" s="72" t="s">
        <v>1535</v>
      </c>
      <c r="I172" s="72" t="s">
        <v>1535</v>
      </c>
      <c r="J172" s="72" t="s">
        <v>254</v>
      </c>
      <c r="K172" s="72" t="s">
        <v>568</v>
      </c>
      <c r="O172"/>
    </row>
    <row r="173" spans="2:15" x14ac:dyDescent="0.3">
      <c r="B173" t="s">
        <v>10789</v>
      </c>
      <c r="C173" s="72" t="s">
        <v>2831</v>
      </c>
      <c r="D173" s="47">
        <v>44925</v>
      </c>
      <c r="E173" s="72">
        <v>2</v>
      </c>
      <c r="F173" s="72">
        <v>0</v>
      </c>
      <c r="G173" s="72">
        <v>0</v>
      </c>
      <c r="H173" s="72" t="s">
        <v>1535</v>
      </c>
      <c r="I173" s="72" t="s">
        <v>1535</v>
      </c>
      <c r="J173" s="72" t="s">
        <v>254</v>
      </c>
      <c r="K173" s="72" t="s">
        <v>568</v>
      </c>
      <c r="O173"/>
    </row>
    <row r="174" spans="2:15" x14ac:dyDescent="0.3">
      <c r="B174" t="s">
        <v>10790</v>
      </c>
      <c r="C174" s="72" t="s">
        <v>2831</v>
      </c>
      <c r="D174" s="47">
        <v>44925</v>
      </c>
      <c r="E174" s="72">
        <v>2</v>
      </c>
      <c r="F174" s="72">
        <v>0</v>
      </c>
      <c r="G174" s="72">
        <v>0</v>
      </c>
      <c r="H174" s="72" t="s">
        <v>1535</v>
      </c>
      <c r="I174" s="72" t="s">
        <v>1535</v>
      </c>
      <c r="J174" s="72" t="s">
        <v>2147</v>
      </c>
      <c r="K174" s="72" t="s">
        <v>568</v>
      </c>
      <c r="O174"/>
    </row>
    <row r="175" spans="2:15" x14ac:dyDescent="0.3">
      <c r="B175" t="s">
        <v>10794</v>
      </c>
      <c r="C175" s="72" t="s">
        <v>2831</v>
      </c>
      <c r="D175" s="47">
        <v>44921</v>
      </c>
      <c r="E175" s="72">
        <v>2</v>
      </c>
      <c r="F175" s="72">
        <v>0</v>
      </c>
      <c r="G175" s="72">
        <v>0</v>
      </c>
      <c r="H175" s="72" t="s">
        <v>1535</v>
      </c>
      <c r="I175" s="72" t="s">
        <v>1535</v>
      </c>
      <c r="J175" s="72" t="s">
        <v>254</v>
      </c>
      <c r="K175" s="72" t="s">
        <v>568</v>
      </c>
      <c r="O175"/>
    </row>
    <row r="176" spans="2:15" x14ac:dyDescent="0.3">
      <c r="B176" t="s">
        <v>10795</v>
      </c>
      <c r="C176" s="72" t="s">
        <v>2831</v>
      </c>
      <c r="D176" s="47">
        <v>44924</v>
      </c>
      <c r="E176" s="72">
        <v>2</v>
      </c>
      <c r="F176" s="72">
        <v>0</v>
      </c>
      <c r="G176" s="72">
        <v>0</v>
      </c>
      <c r="H176" s="72" t="s">
        <v>1535</v>
      </c>
      <c r="I176" s="72" t="s">
        <v>1535</v>
      </c>
      <c r="J176" s="72" t="s">
        <v>2147</v>
      </c>
      <c r="K176" s="72" t="s">
        <v>568</v>
      </c>
      <c r="O176"/>
    </row>
    <row r="177" spans="2:15" x14ac:dyDescent="0.3">
      <c r="B177" t="s">
        <v>10796</v>
      </c>
      <c r="C177" s="72" t="s">
        <v>2831</v>
      </c>
      <c r="D177" s="47">
        <v>44905</v>
      </c>
      <c r="E177" s="72">
        <v>2</v>
      </c>
      <c r="F177" s="72">
        <v>0</v>
      </c>
      <c r="G177" s="72">
        <v>0</v>
      </c>
      <c r="H177" s="72" t="s">
        <v>1535</v>
      </c>
      <c r="I177" s="72" t="s">
        <v>1535</v>
      </c>
      <c r="J177" s="72" t="s">
        <v>254</v>
      </c>
      <c r="K177" s="72" t="s">
        <v>568</v>
      </c>
      <c r="O177"/>
    </row>
    <row r="178" spans="2:15" x14ac:dyDescent="0.3">
      <c r="B178" t="s">
        <v>10798</v>
      </c>
      <c r="C178" s="72" t="s">
        <v>2831</v>
      </c>
      <c r="D178" s="47">
        <v>44924</v>
      </c>
      <c r="E178" s="72">
        <v>2</v>
      </c>
      <c r="F178" s="72">
        <v>0</v>
      </c>
      <c r="G178" s="72">
        <v>0</v>
      </c>
      <c r="H178" s="72" t="s">
        <v>1535</v>
      </c>
      <c r="I178" s="72" t="s">
        <v>1535</v>
      </c>
      <c r="J178" s="72" t="s">
        <v>254</v>
      </c>
      <c r="K178" s="72" t="s">
        <v>568</v>
      </c>
      <c r="O178"/>
    </row>
    <row r="179" spans="2:15" x14ac:dyDescent="0.3">
      <c r="B179" t="s">
        <v>10804</v>
      </c>
      <c r="C179" s="72" t="s">
        <v>2831</v>
      </c>
      <c r="D179" s="47">
        <v>44897</v>
      </c>
      <c r="E179" s="72">
        <v>2</v>
      </c>
      <c r="F179" s="72">
        <v>0</v>
      </c>
      <c r="G179" s="72">
        <v>0</v>
      </c>
      <c r="H179" s="72" t="s">
        <v>1535</v>
      </c>
      <c r="I179" s="72" t="s">
        <v>1535</v>
      </c>
      <c r="J179" s="72" t="s">
        <v>254</v>
      </c>
      <c r="K179" s="72" t="s">
        <v>568</v>
      </c>
      <c r="O179"/>
    </row>
    <row r="180" spans="2:15" x14ac:dyDescent="0.3">
      <c r="B180" t="s">
        <v>10805</v>
      </c>
      <c r="C180" s="72" t="s">
        <v>2831</v>
      </c>
      <c r="D180" s="47">
        <v>44914</v>
      </c>
      <c r="E180" s="72">
        <v>2</v>
      </c>
      <c r="F180" s="72">
        <v>0</v>
      </c>
      <c r="G180" s="72">
        <v>0</v>
      </c>
      <c r="H180" s="72" t="s">
        <v>1535</v>
      </c>
      <c r="I180" s="72" t="s">
        <v>1535</v>
      </c>
      <c r="J180" s="72" t="s">
        <v>2147</v>
      </c>
      <c r="K180" s="72" t="s">
        <v>568</v>
      </c>
      <c r="O180"/>
    </row>
    <row r="181" spans="2:15" x14ac:dyDescent="0.3">
      <c r="B181" t="s">
        <v>10807</v>
      </c>
      <c r="C181" s="72" t="s">
        <v>2831</v>
      </c>
      <c r="D181" s="47">
        <v>44924</v>
      </c>
      <c r="E181" s="72">
        <v>2</v>
      </c>
      <c r="F181" s="72">
        <v>0</v>
      </c>
      <c r="G181" s="72">
        <v>0</v>
      </c>
      <c r="H181" s="72" t="s">
        <v>1535</v>
      </c>
      <c r="I181" s="72" t="s">
        <v>1535</v>
      </c>
      <c r="J181" s="72" t="s">
        <v>254</v>
      </c>
      <c r="K181" s="72" t="s">
        <v>568</v>
      </c>
      <c r="O181"/>
    </row>
    <row r="182" spans="2:15" x14ac:dyDescent="0.3">
      <c r="B182" t="s">
        <v>10811</v>
      </c>
      <c r="C182" s="72" t="s">
        <v>2831</v>
      </c>
      <c r="D182" s="47">
        <v>44904</v>
      </c>
      <c r="E182" s="72">
        <v>2</v>
      </c>
      <c r="F182" s="72">
        <v>0</v>
      </c>
      <c r="G182" s="72">
        <v>0</v>
      </c>
      <c r="H182" s="72" t="s">
        <v>1535</v>
      </c>
      <c r="I182" s="72" t="s">
        <v>1535</v>
      </c>
      <c r="J182" s="72" t="s">
        <v>254</v>
      </c>
      <c r="K182" s="72" t="s">
        <v>568</v>
      </c>
      <c r="O182"/>
    </row>
    <row r="183" spans="2:15" x14ac:dyDescent="0.3">
      <c r="B183" t="s">
        <v>10812</v>
      </c>
      <c r="C183" s="72" t="s">
        <v>2831</v>
      </c>
      <c r="D183" s="47">
        <v>44914</v>
      </c>
      <c r="E183" s="72">
        <v>2</v>
      </c>
      <c r="F183" s="72">
        <v>0</v>
      </c>
      <c r="G183" s="72">
        <v>0</v>
      </c>
      <c r="H183" s="72" t="s">
        <v>1535</v>
      </c>
      <c r="I183" s="72" t="s">
        <v>1535</v>
      </c>
      <c r="J183" s="72" t="s">
        <v>2147</v>
      </c>
      <c r="K183" s="72" t="s">
        <v>568</v>
      </c>
      <c r="O183"/>
    </row>
    <row r="184" spans="2:15" x14ac:dyDescent="0.3">
      <c r="B184" t="s">
        <v>10813</v>
      </c>
      <c r="C184" s="72" t="s">
        <v>2831</v>
      </c>
      <c r="D184" s="47">
        <v>44923</v>
      </c>
      <c r="E184" s="72">
        <v>2</v>
      </c>
      <c r="F184" s="72">
        <v>0</v>
      </c>
      <c r="G184" s="72">
        <v>0</v>
      </c>
      <c r="H184" s="72" t="s">
        <v>1535</v>
      </c>
      <c r="I184" s="72" t="s">
        <v>1535</v>
      </c>
      <c r="J184" s="72" t="s">
        <v>254</v>
      </c>
      <c r="K184" s="72" t="s">
        <v>568</v>
      </c>
      <c r="O184"/>
    </row>
    <row r="185" spans="2:15" x14ac:dyDescent="0.3">
      <c r="B185" t="s">
        <v>10825</v>
      </c>
      <c r="C185" s="72" t="s">
        <v>2831</v>
      </c>
      <c r="D185" s="47">
        <v>44908</v>
      </c>
      <c r="E185" s="72">
        <v>2</v>
      </c>
      <c r="F185" s="72">
        <v>0</v>
      </c>
      <c r="G185" s="72">
        <v>0</v>
      </c>
      <c r="H185" s="72" t="s">
        <v>1535</v>
      </c>
      <c r="I185" s="72" t="s">
        <v>1535</v>
      </c>
      <c r="J185" s="72" t="s">
        <v>254</v>
      </c>
      <c r="K185" s="72" t="s">
        <v>568</v>
      </c>
      <c r="O185"/>
    </row>
    <row r="186" spans="2:15" x14ac:dyDescent="0.3">
      <c r="B186" t="s">
        <v>10826</v>
      </c>
      <c r="C186" s="72" t="s">
        <v>2831</v>
      </c>
      <c r="D186" s="47">
        <v>44908</v>
      </c>
      <c r="E186" s="72">
        <v>2</v>
      </c>
      <c r="F186" s="72">
        <v>0</v>
      </c>
      <c r="G186" s="72">
        <v>0</v>
      </c>
      <c r="H186" s="72" t="s">
        <v>1535</v>
      </c>
      <c r="I186" s="72" t="s">
        <v>1535</v>
      </c>
      <c r="J186" s="72" t="s">
        <v>254</v>
      </c>
      <c r="K186" s="72" t="s">
        <v>568</v>
      </c>
      <c r="O186"/>
    </row>
    <row r="187" spans="2:15" x14ac:dyDescent="0.3">
      <c r="B187" t="s">
        <v>10829</v>
      </c>
      <c r="C187" s="72" t="s">
        <v>2831</v>
      </c>
      <c r="D187" s="47">
        <v>44897</v>
      </c>
      <c r="E187" s="72">
        <v>2</v>
      </c>
      <c r="F187" s="72">
        <v>0</v>
      </c>
      <c r="G187" s="72">
        <v>0</v>
      </c>
      <c r="H187" s="72" t="s">
        <v>1535</v>
      </c>
      <c r="I187" s="72" t="s">
        <v>1535</v>
      </c>
      <c r="J187" s="72" t="s">
        <v>254</v>
      </c>
      <c r="K187" s="72" t="s">
        <v>568</v>
      </c>
      <c r="O187"/>
    </row>
    <row r="188" spans="2:15" x14ac:dyDescent="0.3">
      <c r="B188" t="s">
        <v>10830</v>
      </c>
      <c r="C188" s="72" t="s">
        <v>2831</v>
      </c>
      <c r="D188" s="47">
        <v>44905</v>
      </c>
      <c r="E188" s="72">
        <v>2</v>
      </c>
      <c r="F188" s="72">
        <v>0</v>
      </c>
      <c r="G188" s="72">
        <v>0</v>
      </c>
      <c r="H188" s="72" t="s">
        <v>1535</v>
      </c>
      <c r="I188" s="72" t="s">
        <v>1535</v>
      </c>
      <c r="J188" s="72" t="s">
        <v>254</v>
      </c>
      <c r="K188" s="72" t="s">
        <v>568</v>
      </c>
      <c r="O188"/>
    </row>
    <row r="189" spans="2:15" x14ac:dyDescent="0.3">
      <c r="B189" t="s">
        <v>10831</v>
      </c>
      <c r="C189" s="72" t="s">
        <v>2831</v>
      </c>
      <c r="D189" s="47">
        <v>44908</v>
      </c>
      <c r="E189" s="72">
        <v>2</v>
      </c>
      <c r="F189" s="72">
        <v>0</v>
      </c>
      <c r="G189" s="72">
        <v>0</v>
      </c>
      <c r="H189" s="72" t="s">
        <v>1535</v>
      </c>
      <c r="I189" s="72" t="s">
        <v>1535</v>
      </c>
      <c r="J189" s="72" t="s">
        <v>254</v>
      </c>
      <c r="K189" s="72" t="s">
        <v>568</v>
      </c>
      <c r="O189"/>
    </row>
    <row r="190" spans="2:15" x14ac:dyDescent="0.3">
      <c r="B190" t="s">
        <v>10837</v>
      </c>
      <c r="C190" s="72" t="s">
        <v>2831</v>
      </c>
      <c r="D190" s="47">
        <v>44925</v>
      </c>
      <c r="E190" s="72">
        <v>2</v>
      </c>
      <c r="F190" s="72">
        <v>0</v>
      </c>
      <c r="G190" s="72">
        <v>0</v>
      </c>
      <c r="H190" s="72" t="s">
        <v>1535</v>
      </c>
      <c r="I190" s="72" t="s">
        <v>1535</v>
      </c>
      <c r="J190" s="72" t="s">
        <v>254</v>
      </c>
      <c r="K190" s="72" t="s">
        <v>568</v>
      </c>
      <c r="O190"/>
    </row>
    <row r="191" spans="2:15" x14ac:dyDescent="0.3">
      <c r="B191" t="s">
        <v>10844</v>
      </c>
      <c r="C191" s="72" t="s">
        <v>2831</v>
      </c>
      <c r="D191" s="47">
        <v>44915</v>
      </c>
      <c r="E191" s="72">
        <v>2</v>
      </c>
      <c r="F191" s="72">
        <v>0</v>
      </c>
      <c r="G191" s="72">
        <v>0</v>
      </c>
      <c r="H191" s="72" t="s">
        <v>1535</v>
      </c>
      <c r="I191" s="72" t="s">
        <v>1535</v>
      </c>
      <c r="J191" s="72" t="s">
        <v>2147</v>
      </c>
      <c r="K191" s="72" t="s">
        <v>568</v>
      </c>
      <c r="O191"/>
    </row>
    <row r="192" spans="2:15" x14ac:dyDescent="0.3">
      <c r="B192" t="s">
        <v>10846</v>
      </c>
      <c r="C192" s="72" t="s">
        <v>2831</v>
      </c>
      <c r="D192" s="47">
        <v>44897</v>
      </c>
      <c r="E192" s="72">
        <v>2</v>
      </c>
      <c r="F192" s="72">
        <v>0</v>
      </c>
      <c r="G192" s="72">
        <v>0</v>
      </c>
      <c r="H192" s="72" t="s">
        <v>1535</v>
      </c>
      <c r="I192" s="72" t="s">
        <v>1535</v>
      </c>
      <c r="J192" s="72" t="s">
        <v>254</v>
      </c>
      <c r="K192" s="72" t="s">
        <v>568</v>
      </c>
      <c r="O192"/>
    </row>
    <row r="193" spans="2:15" x14ac:dyDescent="0.3">
      <c r="B193" t="s">
        <v>10851</v>
      </c>
      <c r="C193" s="72" t="s">
        <v>2831</v>
      </c>
      <c r="D193" s="47">
        <v>44897</v>
      </c>
      <c r="E193" s="72">
        <v>2</v>
      </c>
      <c r="F193" s="72">
        <v>0</v>
      </c>
      <c r="G193" s="72">
        <v>0</v>
      </c>
      <c r="H193" s="72" t="s">
        <v>1535</v>
      </c>
      <c r="I193" s="72" t="s">
        <v>1535</v>
      </c>
      <c r="J193" s="72" t="s">
        <v>254</v>
      </c>
      <c r="K193" s="72" t="s">
        <v>568</v>
      </c>
      <c r="O193"/>
    </row>
    <row r="194" spans="2:15" x14ac:dyDescent="0.3">
      <c r="B194" t="s">
        <v>10856</v>
      </c>
      <c r="C194" s="72" t="s">
        <v>2831</v>
      </c>
      <c r="D194" s="47">
        <v>44924</v>
      </c>
      <c r="E194" s="72">
        <v>2</v>
      </c>
      <c r="F194" s="72">
        <v>0</v>
      </c>
      <c r="G194" s="72">
        <v>0</v>
      </c>
      <c r="H194" s="72" t="s">
        <v>1535</v>
      </c>
      <c r="I194" s="72" t="s">
        <v>1535</v>
      </c>
      <c r="J194" s="72" t="s">
        <v>254</v>
      </c>
      <c r="K194" s="72" t="s">
        <v>568</v>
      </c>
      <c r="O194"/>
    </row>
    <row r="195" spans="2:15" x14ac:dyDescent="0.3">
      <c r="B195" t="s">
        <v>10857</v>
      </c>
      <c r="C195" s="72" t="s">
        <v>2831</v>
      </c>
      <c r="D195" s="47">
        <v>44921</v>
      </c>
      <c r="E195" s="72">
        <v>2</v>
      </c>
      <c r="F195" s="72">
        <v>0</v>
      </c>
      <c r="G195" s="72">
        <v>0</v>
      </c>
      <c r="H195" s="72" t="s">
        <v>1535</v>
      </c>
      <c r="I195" s="72" t="s">
        <v>1535</v>
      </c>
      <c r="J195" s="72" t="s">
        <v>2147</v>
      </c>
      <c r="K195" s="72" t="s">
        <v>568</v>
      </c>
      <c r="O195"/>
    </row>
    <row r="196" spans="2:15" x14ac:dyDescent="0.3">
      <c r="B196" t="s">
        <v>10859</v>
      </c>
      <c r="C196" s="72" t="s">
        <v>2831</v>
      </c>
      <c r="D196" s="47">
        <v>44925</v>
      </c>
      <c r="E196" s="72">
        <v>2</v>
      </c>
      <c r="F196" s="72">
        <v>0</v>
      </c>
      <c r="G196" s="72">
        <v>0</v>
      </c>
      <c r="H196" s="72" t="s">
        <v>1535</v>
      </c>
      <c r="I196" s="72" t="s">
        <v>1535</v>
      </c>
      <c r="J196" s="72" t="s">
        <v>2147</v>
      </c>
      <c r="K196" s="72" t="s">
        <v>568</v>
      </c>
      <c r="O196"/>
    </row>
    <row r="197" spans="2:15" x14ac:dyDescent="0.3">
      <c r="B197" t="s">
        <v>10861</v>
      </c>
      <c r="C197" s="72" t="s">
        <v>2831</v>
      </c>
      <c r="D197" s="47">
        <v>44905</v>
      </c>
      <c r="E197" s="72">
        <v>2</v>
      </c>
      <c r="F197" s="72">
        <v>0</v>
      </c>
      <c r="G197" s="72">
        <v>0</v>
      </c>
      <c r="H197" s="72" t="s">
        <v>1535</v>
      </c>
      <c r="I197" s="72" t="s">
        <v>1535</v>
      </c>
      <c r="J197" s="72" t="s">
        <v>2147</v>
      </c>
      <c r="K197" s="72" t="s">
        <v>568</v>
      </c>
      <c r="O197"/>
    </row>
    <row r="198" spans="2:15" x14ac:dyDescent="0.3">
      <c r="B198" t="s">
        <v>10864</v>
      </c>
      <c r="C198" s="72" t="s">
        <v>2831</v>
      </c>
      <c r="D198" s="47">
        <v>44908</v>
      </c>
      <c r="E198" s="72">
        <v>2</v>
      </c>
      <c r="F198" s="72">
        <v>0</v>
      </c>
      <c r="G198" s="72">
        <v>0</v>
      </c>
      <c r="H198" s="72" t="s">
        <v>1535</v>
      </c>
      <c r="I198" s="72" t="s">
        <v>1535</v>
      </c>
      <c r="J198" s="72" t="s">
        <v>254</v>
      </c>
      <c r="K198" s="72" t="s">
        <v>568</v>
      </c>
      <c r="O198"/>
    </row>
    <row r="199" spans="2:15" x14ac:dyDescent="0.3">
      <c r="B199" t="s">
        <v>10873</v>
      </c>
      <c r="C199" s="72" t="s">
        <v>2831</v>
      </c>
      <c r="D199" s="47">
        <v>44908</v>
      </c>
      <c r="E199" s="72">
        <v>2</v>
      </c>
      <c r="F199" s="72">
        <v>0</v>
      </c>
      <c r="G199" s="72">
        <v>0</v>
      </c>
      <c r="H199" s="72" t="s">
        <v>1535</v>
      </c>
      <c r="I199" s="72" t="s">
        <v>1535</v>
      </c>
      <c r="J199" s="72" t="s">
        <v>254</v>
      </c>
      <c r="K199" s="72" t="s">
        <v>568</v>
      </c>
      <c r="O199"/>
    </row>
    <row r="200" spans="2:15" x14ac:dyDescent="0.3">
      <c r="B200" t="s">
        <v>10878</v>
      </c>
      <c r="C200" s="72" t="s">
        <v>2831</v>
      </c>
      <c r="D200" s="47">
        <v>44924</v>
      </c>
      <c r="E200" s="72">
        <v>2</v>
      </c>
      <c r="F200" s="72">
        <v>0</v>
      </c>
      <c r="G200" s="72">
        <v>0</v>
      </c>
      <c r="H200" s="72" t="s">
        <v>1535</v>
      </c>
      <c r="I200" s="72" t="s">
        <v>1535</v>
      </c>
      <c r="J200" s="72" t="s">
        <v>254</v>
      </c>
      <c r="K200" s="72" t="s">
        <v>568</v>
      </c>
      <c r="O200"/>
    </row>
    <row r="201" spans="2:15" x14ac:dyDescent="0.3">
      <c r="B201" t="s">
        <v>10893</v>
      </c>
      <c r="C201" s="72" t="s">
        <v>2831</v>
      </c>
      <c r="D201" s="47">
        <v>44908</v>
      </c>
      <c r="E201" s="72">
        <v>2</v>
      </c>
      <c r="F201" s="72">
        <v>0</v>
      </c>
      <c r="G201" s="72">
        <v>0</v>
      </c>
      <c r="H201" s="72" t="s">
        <v>1535</v>
      </c>
      <c r="I201" s="72" t="s">
        <v>1535</v>
      </c>
      <c r="J201" s="72" t="s">
        <v>254</v>
      </c>
      <c r="K201" s="72" t="s">
        <v>568</v>
      </c>
      <c r="O201"/>
    </row>
    <row r="202" spans="2:15" x14ac:dyDescent="0.3">
      <c r="B202" t="s">
        <v>10897</v>
      </c>
      <c r="C202" s="72" t="s">
        <v>2831</v>
      </c>
      <c r="D202" s="47">
        <v>44921</v>
      </c>
      <c r="E202" s="72">
        <v>2</v>
      </c>
      <c r="F202" s="72">
        <v>0</v>
      </c>
      <c r="G202" s="72">
        <v>0</v>
      </c>
      <c r="H202" s="72" t="s">
        <v>1535</v>
      </c>
      <c r="I202" s="72" t="s">
        <v>1535</v>
      </c>
      <c r="J202" s="72" t="s">
        <v>254</v>
      </c>
      <c r="K202" s="72" t="s">
        <v>568</v>
      </c>
      <c r="O202"/>
    </row>
    <row r="203" spans="2:15" x14ac:dyDescent="0.3">
      <c r="B203" t="s">
        <v>10909</v>
      </c>
      <c r="C203" s="72" t="s">
        <v>2831</v>
      </c>
      <c r="D203" s="47">
        <v>44924</v>
      </c>
      <c r="E203" s="72">
        <v>2</v>
      </c>
      <c r="F203" s="72">
        <v>0</v>
      </c>
      <c r="G203" s="72">
        <v>0</v>
      </c>
      <c r="H203" s="72" t="s">
        <v>1535</v>
      </c>
      <c r="I203" s="72" t="s">
        <v>1535</v>
      </c>
      <c r="J203" s="72" t="s">
        <v>254</v>
      </c>
      <c r="K203" s="72" t="s">
        <v>568</v>
      </c>
      <c r="O203"/>
    </row>
    <row r="204" spans="2:15" x14ac:dyDescent="0.3">
      <c r="B204" t="s">
        <v>10913</v>
      </c>
      <c r="C204" s="72" t="s">
        <v>2831</v>
      </c>
      <c r="D204" s="47">
        <v>44925</v>
      </c>
      <c r="E204" s="72">
        <v>2</v>
      </c>
      <c r="F204" s="72">
        <v>0</v>
      </c>
      <c r="G204" s="72">
        <v>0</v>
      </c>
      <c r="H204" s="72" t="s">
        <v>1535</v>
      </c>
      <c r="I204" s="72" t="s">
        <v>1535</v>
      </c>
      <c r="J204" s="72" t="s">
        <v>254</v>
      </c>
      <c r="K204" s="72" t="s">
        <v>568</v>
      </c>
      <c r="O204"/>
    </row>
    <row r="205" spans="2:15" x14ac:dyDescent="0.3">
      <c r="B205" t="s">
        <v>10924</v>
      </c>
      <c r="C205" s="72" t="s">
        <v>2831</v>
      </c>
      <c r="D205" s="47">
        <v>44924</v>
      </c>
      <c r="E205" s="72">
        <v>2</v>
      </c>
      <c r="F205" s="72">
        <v>0</v>
      </c>
      <c r="G205" s="72">
        <v>0</v>
      </c>
      <c r="H205" s="72" t="s">
        <v>1535</v>
      </c>
      <c r="I205" s="72" t="s">
        <v>1535</v>
      </c>
      <c r="J205" s="72" t="s">
        <v>254</v>
      </c>
      <c r="K205" s="72" t="s">
        <v>568</v>
      </c>
      <c r="O205"/>
    </row>
    <row r="206" spans="2:15" x14ac:dyDescent="0.3">
      <c r="B206" t="s">
        <v>10925</v>
      </c>
      <c r="C206" s="72" t="s">
        <v>2831</v>
      </c>
      <c r="D206" s="47">
        <v>44921</v>
      </c>
      <c r="E206" s="72">
        <v>2</v>
      </c>
      <c r="F206" s="72">
        <v>0</v>
      </c>
      <c r="G206" s="72">
        <v>0</v>
      </c>
      <c r="H206" s="72" t="s">
        <v>1535</v>
      </c>
      <c r="I206" s="72" t="s">
        <v>1535</v>
      </c>
      <c r="J206" s="72" t="s">
        <v>254</v>
      </c>
      <c r="K206" s="72" t="s">
        <v>568</v>
      </c>
      <c r="O206"/>
    </row>
    <row r="207" spans="2:15" x14ac:dyDescent="0.3">
      <c r="B207" t="s">
        <v>10927</v>
      </c>
      <c r="C207" s="72" t="s">
        <v>2831</v>
      </c>
      <c r="D207" s="47">
        <v>44922</v>
      </c>
      <c r="E207" s="72">
        <v>2</v>
      </c>
      <c r="F207" s="72">
        <v>0</v>
      </c>
      <c r="G207" s="72">
        <v>0</v>
      </c>
      <c r="H207" s="72" t="s">
        <v>1535</v>
      </c>
      <c r="I207" s="72" t="s">
        <v>1535</v>
      </c>
      <c r="J207" s="72" t="s">
        <v>2147</v>
      </c>
      <c r="K207" s="72" t="s">
        <v>568</v>
      </c>
      <c r="O207"/>
    </row>
    <row r="208" spans="2:15" x14ac:dyDescent="0.3">
      <c r="B208" t="s">
        <v>10928</v>
      </c>
      <c r="C208" s="72" t="s">
        <v>2831</v>
      </c>
      <c r="D208" s="47">
        <v>44905</v>
      </c>
      <c r="E208" s="72">
        <v>2</v>
      </c>
      <c r="F208" s="72">
        <v>0</v>
      </c>
      <c r="G208" s="72">
        <v>0</v>
      </c>
      <c r="H208" s="72" t="s">
        <v>1535</v>
      </c>
      <c r="I208" s="72" t="s">
        <v>1535</v>
      </c>
      <c r="J208" s="72" t="s">
        <v>254</v>
      </c>
      <c r="K208" s="72" t="s">
        <v>568</v>
      </c>
      <c r="O208"/>
    </row>
    <row r="209" spans="2:15" x14ac:dyDescent="0.3">
      <c r="B209" t="s">
        <v>10931</v>
      </c>
      <c r="C209" s="72" t="s">
        <v>2831</v>
      </c>
      <c r="D209" s="47">
        <v>44921</v>
      </c>
      <c r="E209" s="72">
        <v>2</v>
      </c>
      <c r="F209" s="72">
        <v>0</v>
      </c>
      <c r="G209" s="72">
        <v>0</v>
      </c>
      <c r="H209" s="72" t="s">
        <v>1535</v>
      </c>
      <c r="I209" s="72" t="s">
        <v>1535</v>
      </c>
      <c r="J209" s="72" t="s">
        <v>254</v>
      </c>
      <c r="K209" s="72" t="s">
        <v>568</v>
      </c>
      <c r="O209"/>
    </row>
    <row r="210" spans="2:15" x14ac:dyDescent="0.3">
      <c r="B210" t="s">
        <v>10932</v>
      </c>
      <c r="C210" s="72" t="s">
        <v>2831</v>
      </c>
      <c r="D210" s="47">
        <v>44921</v>
      </c>
      <c r="E210" s="72">
        <v>2</v>
      </c>
      <c r="F210" s="72">
        <v>0</v>
      </c>
      <c r="G210" s="72">
        <v>0</v>
      </c>
      <c r="H210" s="72" t="s">
        <v>1535</v>
      </c>
      <c r="I210" s="72" t="s">
        <v>1535</v>
      </c>
      <c r="J210" s="72" t="s">
        <v>254</v>
      </c>
      <c r="K210" s="72" t="s">
        <v>568</v>
      </c>
      <c r="O210"/>
    </row>
    <row r="211" spans="2:15" x14ac:dyDescent="0.3">
      <c r="B211" t="s">
        <v>10938</v>
      </c>
      <c r="C211" s="72" t="s">
        <v>2831</v>
      </c>
      <c r="D211" s="47">
        <v>44921</v>
      </c>
      <c r="E211" s="72">
        <v>2</v>
      </c>
      <c r="F211" s="72">
        <v>0</v>
      </c>
      <c r="G211" s="72">
        <v>0</v>
      </c>
      <c r="H211" s="72" t="s">
        <v>1535</v>
      </c>
      <c r="I211" s="72" t="s">
        <v>1535</v>
      </c>
      <c r="J211" s="72" t="s">
        <v>254</v>
      </c>
      <c r="K211" s="72" t="s">
        <v>568</v>
      </c>
      <c r="O211"/>
    </row>
    <row r="212" spans="2:15" x14ac:dyDescent="0.3">
      <c r="B212" t="s">
        <v>10942</v>
      </c>
      <c r="C212" s="72" t="s">
        <v>2831</v>
      </c>
      <c r="D212" s="47">
        <v>44922</v>
      </c>
      <c r="E212" s="72">
        <v>2</v>
      </c>
      <c r="F212" s="72">
        <v>0</v>
      </c>
      <c r="G212" s="72">
        <v>0</v>
      </c>
      <c r="H212" s="72" t="s">
        <v>1535</v>
      </c>
      <c r="I212" s="72" t="s">
        <v>1535</v>
      </c>
      <c r="J212" s="72" t="s">
        <v>254</v>
      </c>
      <c r="K212" s="72" t="s">
        <v>568</v>
      </c>
      <c r="O212"/>
    </row>
    <row r="213" spans="2:15" x14ac:dyDescent="0.3">
      <c r="B213" t="s">
        <v>10943</v>
      </c>
      <c r="C213" s="72" t="s">
        <v>2831</v>
      </c>
      <c r="D213" s="47">
        <v>44922</v>
      </c>
      <c r="E213" s="72">
        <v>2</v>
      </c>
      <c r="F213" s="72">
        <v>0</v>
      </c>
      <c r="G213" s="72">
        <v>0</v>
      </c>
      <c r="H213" s="72" t="s">
        <v>1535</v>
      </c>
      <c r="I213" s="72" t="s">
        <v>1535</v>
      </c>
      <c r="J213" s="72" t="s">
        <v>254</v>
      </c>
      <c r="K213" s="72" t="s">
        <v>568</v>
      </c>
      <c r="O213"/>
    </row>
    <row r="214" spans="2:15" x14ac:dyDescent="0.3">
      <c r="B214" t="s">
        <v>10945</v>
      </c>
      <c r="C214" s="72" t="s">
        <v>2831</v>
      </c>
      <c r="D214" s="47">
        <v>44921</v>
      </c>
      <c r="E214" s="72">
        <v>2</v>
      </c>
      <c r="F214" s="72">
        <v>0</v>
      </c>
      <c r="G214" s="72">
        <v>0</v>
      </c>
      <c r="H214" s="72" t="s">
        <v>1535</v>
      </c>
      <c r="I214" s="72" t="s">
        <v>1535</v>
      </c>
      <c r="J214" s="72" t="s">
        <v>254</v>
      </c>
      <c r="K214" s="72" t="s">
        <v>568</v>
      </c>
      <c r="O214"/>
    </row>
    <row r="215" spans="2:15" x14ac:dyDescent="0.3">
      <c r="B215" t="s">
        <v>10952</v>
      </c>
      <c r="C215" s="72" t="s">
        <v>2831</v>
      </c>
      <c r="D215" s="47">
        <v>44918</v>
      </c>
      <c r="E215" s="72">
        <v>2</v>
      </c>
      <c r="F215" s="72">
        <v>0</v>
      </c>
      <c r="G215" s="72">
        <v>0</v>
      </c>
      <c r="H215" s="72" t="s">
        <v>1535</v>
      </c>
      <c r="I215" s="72" t="s">
        <v>1535</v>
      </c>
      <c r="J215" s="72" t="s">
        <v>254</v>
      </c>
      <c r="K215" s="72" t="s">
        <v>568</v>
      </c>
      <c r="O215"/>
    </row>
    <row r="216" spans="2:15" x14ac:dyDescent="0.3">
      <c r="B216" t="s">
        <v>10954</v>
      </c>
      <c r="C216" s="72" t="s">
        <v>2831</v>
      </c>
      <c r="D216" s="47">
        <v>44908</v>
      </c>
      <c r="E216" s="72">
        <v>2</v>
      </c>
      <c r="F216" s="72">
        <v>0</v>
      </c>
      <c r="G216" s="72">
        <v>0</v>
      </c>
      <c r="H216" s="72" t="s">
        <v>1535</v>
      </c>
      <c r="I216" s="72" t="s">
        <v>1535</v>
      </c>
      <c r="J216" s="72" t="s">
        <v>254</v>
      </c>
      <c r="K216" s="72" t="s">
        <v>568</v>
      </c>
      <c r="O216"/>
    </row>
    <row r="217" spans="2:15" x14ac:dyDescent="0.3">
      <c r="B217" t="s">
        <v>10956</v>
      </c>
      <c r="C217" s="72" t="s">
        <v>2831</v>
      </c>
      <c r="D217" s="47">
        <v>44908</v>
      </c>
      <c r="E217" s="72">
        <v>2</v>
      </c>
      <c r="F217" s="72">
        <v>0</v>
      </c>
      <c r="G217" s="72">
        <v>0</v>
      </c>
      <c r="H217" s="72" t="s">
        <v>1535</v>
      </c>
      <c r="I217" s="72" t="s">
        <v>1535</v>
      </c>
      <c r="J217" s="72" t="s">
        <v>2147</v>
      </c>
      <c r="K217" s="72" t="s">
        <v>568</v>
      </c>
      <c r="O217"/>
    </row>
    <row r="218" spans="2:15" x14ac:dyDescent="0.3">
      <c r="B218" t="s">
        <v>10957</v>
      </c>
      <c r="C218" s="72" t="s">
        <v>2831</v>
      </c>
      <c r="D218" s="47">
        <v>44915</v>
      </c>
      <c r="E218" s="72">
        <v>2</v>
      </c>
      <c r="F218" s="72">
        <v>0</v>
      </c>
      <c r="G218" s="72">
        <v>0</v>
      </c>
      <c r="H218" s="72" t="s">
        <v>1535</v>
      </c>
      <c r="I218" s="72" t="s">
        <v>1535</v>
      </c>
      <c r="J218" s="72" t="s">
        <v>254</v>
      </c>
      <c r="K218" s="72" t="s">
        <v>568</v>
      </c>
      <c r="O218"/>
    </row>
    <row r="219" spans="2:15" x14ac:dyDescent="0.3">
      <c r="B219" t="s">
        <v>10958</v>
      </c>
      <c r="C219" s="72" t="s">
        <v>2831</v>
      </c>
      <c r="D219" s="47">
        <v>44908</v>
      </c>
      <c r="E219" s="72">
        <v>2</v>
      </c>
      <c r="F219" s="72">
        <v>0</v>
      </c>
      <c r="G219" s="72">
        <v>0</v>
      </c>
      <c r="H219" s="72" t="s">
        <v>1535</v>
      </c>
      <c r="I219" s="72" t="s">
        <v>1535</v>
      </c>
      <c r="J219" s="72" t="s">
        <v>254</v>
      </c>
      <c r="K219" s="72" t="s">
        <v>568</v>
      </c>
      <c r="O219"/>
    </row>
    <row r="220" spans="2:15" x14ac:dyDescent="0.3">
      <c r="B220" t="s">
        <v>10962</v>
      </c>
      <c r="C220" s="72" t="s">
        <v>2831</v>
      </c>
      <c r="D220" s="47">
        <v>44924</v>
      </c>
      <c r="E220" s="72">
        <v>2</v>
      </c>
      <c r="F220" s="72">
        <v>0</v>
      </c>
      <c r="G220" s="72">
        <v>0</v>
      </c>
      <c r="H220" s="72" t="s">
        <v>1535</v>
      </c>
      <c r="I220" s="72" t="s">
        <v>1535</v>
      </c>
      <c r="J220" s="72" t="s">
        <v>254</v>
      </c>
      <c r="K220" s="72" t="s">
        <v>568</v>
      </c>
      <c r="O220"/>
    </row>
    <row r="221" spans="2:15" x14ac:dyDescent="0.3">
      <c r="B221" t="s">
        <v>10966</v>
      </c>
      <c r="C221" s="72" t="s">
        <v>2831</v>
      </c>
      <c r="D221" s="47">
        <v>44903</v>
      </c>
      <c r="E221" s="72">
        <v>2</v>
      </c>
      <c r="F221" s="72">
        <v>0</v>
      </c>
      <c r="G221" s="72">
        <v>0</v>
      </c>
      <c r="H221" s="72" t="s">
        <v>1535</v>
      </c>
      <c r="I221" s="72" t="s">
        <v>1535</v>
      </c>
      <c r="J221" s="72" t="s">
        <v>254</v>
      </c>
      <c r="K221" s="72" t="s">
        <v>568</v>
      </c>
      <c r="O221"/>
    </row>
    <row r="222" spans="2:15" x14ac:dyDescent="0.3">
      <c r="B222" t="s">
        <v>10967</v>
      </c>
      <c r="C222" s="72" t="s">
        <v>2831</v>
      </c>
      <c r="D222" s="47">
        <v>44922</v>
      </c>
      <c r="E222" s="72">
        <v>2</v>
      </c>
      <c r="F222" s="72">
        <v>0</v>
      </c>
      <c r="G222" s="72">
        <v>0</v>
      </c>
      <c r="H222" s="72" t="s">
        <v>1535</v>
      </c>
      <c r="I222" s="72" t="s">
        <v>1535</v>
      </c>
      <c r="J222" s="72" t="s">
        <v>254</v>
      </c>
      <c r="K222" s="72" t="s">
        <v>568</v>
      </c>
      <c r="O222"/>
    </row>
    <row r="223" spans="2:15" x14ac:dyDescent="0.3">
      <c r="B223" t="s">
        <v>10969</v>
      </c>
      <c r="C223" s="72" t="s">
        <v>2831</v>
      </c>
      <c r="D223" s="47">
        <v>44917</v>
      </c>
      <c r="E223" s="72">
        <v>2</v>
      </c>
      <c r="F223" s="72">
        <v>0</v>
      </c>
      <c r="G223" s="72">
        <v>0</v>
      </c>
      <c r="H223" s="72" t="s">
        <v>1535</v>
      </c>
      <c r="I223" s="72" t="s">
        <v>1535</v>
      </c>
      <c r="J223" s="72" t="s">
        <v>254</v>
      </c>
      <c r="K223" s="72" t="s">
        <v>568</v>
      </c>
      <c r="O223"/>
    </row>
    <row r="224" spans="2:15" x14ac:dyDescent="0.3">
      <c r="B224" t="s">
        <v>10979</v>
      </c>
      <c r="C224" s="72" t="s">
        <v>2831</v>
      </c>
      <c r="D224" s="47">
        <v>44908</v>
      </c>
      <c r="E224" s="72">
        <v>2</v>
      </c>
      <c r="F224" s="72">
        <v>0</v>
      </c>
      <c r="G224" s="72">
        <v>0</v>
      </c>
      <c r="H224" s="72" t="s">
        <v>1535</v>
      </c>
      <c r="I224" s="72" t="s">
        <v>1535</v>
      </c>
      <c r="J224" s="72" t="s">
        <v>254</v>
      </c>
      <c r="K224" s="72" t="s">
        <v>568</v>
      </c>
      <c r="O224"/>
    </row>
    <row r="225" spans="2:15" x14ac:dyDescent="0.3">
      <c r="B225" t="s">
        <v>10982</v>
      </c>
      <c r="C225" s="72" t="s">
        <v>2831</v>
      </c>
      <c r="D225" s="47">
        <v>44905</v>
      </c>
      <c r="E225" s="72">
        <v>2</v>
      </c>
      <c r="F225" s="72">
        <v>0</v>
      </c>
      <c r="G225" s="72">
        <v>0</v>
      </c>
      <c r="H225" s="72" t="s">
        <v>1535</v>
      </c>
      <c r="I225" s="72" t="s">
        <v>1535</v>
      </c>
      <c r="J225" s="72" t="s">
        <v>254</v>
      </c>
      <c r="K225" s="72" t="s">
        <v>568</v>
      </c>
      <c r="O225"/>
    </row>
    <row r="226" spans="2:15" x14ac:dyDescent="0.3">
      <c r="B226" t="s">
        <v>10984</v>
      </c>
      <c r="C226" s="72" t="s">
        <v>2831</v>
      </c>
      <c r="D226" s="47">
        <v>44908</v>
      </c>
      <c r="E226" s="72">
        <v>2</v>
      </c>
      <c r="F226" s="72">
        <v>0</v>
      </c>
      <c r="G226" s="72">
        <v>0</v>
      </c>
      <c r="H226" s="72" t="s">
        <v>1535</v>
      </c>
      <c r="I226" s="72" t="s">
        <v>1535</v>
      </c>
      <c r="J226" s="72" t="s">
        <v>254</v>
      </c>
      <c r="K226" s="72" t="s">
        <v>568</v>
      </c>
      <c r="O226"/>
    </row>
    <row r="227" spans="2:15" x14ac:dyDescent="0.3">
      <c r="B227" t="s">
        <v>10987</v>
      </c>
      <c r="C227" s="72" t="s">
        <v>2831</v>
      </c>
      <c r="D227" s="47">
        <v>44908</v>
      </c>
      <c r="E227" s="72">
        <v>2</v>
      </c>
      <c r="F227" s="72">
        <v>0</v>
      </c>
      <c r="G227" s="72">
        <v>0</v>
      </c>
      <c r="H227" s="72" t="s">
        <v>1535</v>
      </c>
      <c r="I227" s="72" t="s">
        <v>1535</v>
      </c>
      <c r="J227" s="72" t="s">
        <v>2147</v>
      </c>
      <c r="K227" s="72" t="s">
        <v>568</v>
      </c>
      <c r="O227"/>
    </row>
    <row r="228" spans="2:15" x14ac:dyDescent="0.3">
      <c r="B228" t="s">
        <v>10988</v>
      </c>
      <c r="C228" s="72" t="s">
        <v>2831</v>
      </c>
      <c r="D228" s="47">
        <v>44897</v>
      </c>
      <c r="E228" s="72">
        <v>2</v>
      </c>
      <c r="F228" s="72">
        <v>0</v>
      </c>
      <c r="G228" s="72">
        <v>0</v>
      </c>
      <c r="H228" s="72" t="s">
        <v>1535</v>
      </c>
      <c r="I228" s="72" t="s">
        <v>1535</v>
      </c>
      <c r="J228" s="72" t="s">
        <v>254</v>
      </c>
      <c r="K228" s="72" t="s">
        <v>568</v>
      </c>
      <c r="O228"/>
    </row>
    <row r="229" spans="2:15" x14ac:dyDescent="0.3">
      <c r="B229" t="s">
        <v>10998</v>
      </c>
      <c r="C229" s="72" t="s">
        <v>2831</v>
      </c>
      <c r="D229" s="47">
        <v>44908</v>
      </c>
      <c r="E229" s="72">
        <v>2</v>
      </c>
      <c r="F229" s="72">
        <v>0</v>
      </c>
      <c r="G229" s="72">
        <v>0</v>
      </c>
      <c r="H229" s="72" t="s">
        <v>1535</v>
      </c>
      <c r="I229" s="72" t="s">
        <v>1535</v>
      </c>
      <c r="J229" s="72" t="s">
        <v>254</v>
      </c>
      <c r="K229" s="72" t="s">
        <v>568</v>
      </c>
      <c r="O229"/>
    </row>
    <row r="230" spans="2:15" x14ac:dyDescent="0.3">
      <c r="B230" t="s">
        <v>11003</v>
      </c>
      <c r="C230" s="72" t="s">
        <v>2831</v>
      </c>
      <c r="D230" s="47">
        <v>44905</v>
      </c>
      <c r="E230" s="72">
        <v>2</v>
      </c>
      <c r="F230" s="72">
        <v>0</v>
      </c>
      <c r="G230" s="72">
        <v>0</v>
      </c>
      <c r="H230" s="72" t="s">
        <v>1535</v>
      </c>
      <c r="I230" s="72" t="s">
        <v>1535</v>
      </c>
      <c r="J230" s="72" t="s">
        <v>254</v>
      </c>
      <c r="K230" s="72" t="s">
        <v>568</v>
      </c>
      <c r="O230"/>
    </row>
    <row r="231" spans="2:15" x14ac:dyDescent="0.3">
      <c r="B231" t="s">
        <v>11008</v>
      </c>
      <c r="C231" s="72" t="s">
        <v>2831</v>
      </c>
      <c r="D231" s="47">
        <v>44908</v>
      </c>
      <c r="E231" s="72">
        <v>2</v>
      </c>
      <c r="F231" s="72">
        <v>0</v>
      </c>
      <c r="G231" s="72">
        <v>0</v>
      </c>
      <c r="H231" s="72" t="s">
        <v>1535</v>
      </c>
      <c r="I231" s="72" t="s">
        <v>1535</v>
      </c>
      <c r="J231" s="72" t="s">
        <v>254</v>
      </c>
      <c r="K231" s="72" t="s">
        <v>568</v>
      </c>
      <c r="O231"/>
    </row>
    <row r="232" spans="2:15" x14ac:dyDescent="0.3">
      <c r="B232" t="s">
        <v>11020</v>
      </c>
      <c r="C232" s="72" t="s">
        <v>2831</v>
      </c>
      <c r="D232" s="47">
        <v>44897</v>
      </c>
      <c r="E232" s="72">
        <v>2</v>
      </c>
      <c r="F232" s="72">
        <v>0</v>
      </c>
      <c r="G232" s="72">
        <v>0</v>
      </c>
      <c r="H232" s="72" t="s">
        <v>1535</v>
      </c>
      <c r="I232" s="72" t="s">
        <v>1535</v>
      </c>
      <c r="J232" s="72" t="s">
        <v>254</v>
      </c>
      <c r="K232" s="72" t="s">
        <v>568</v>
      </c>
      <c r="O232"/>
    </row>
    <row r="233" spans="2:15" x14ac:dyDescent="0.3">
      <c r="B233" t="s">
        <v>11023</v>
      </c>
      <c r="C233" s="72" t="s">
        <v>2831</v>
      </c>
      <c r="D233" s="47">
        <v>44908</v>
      </c>
      <c r="E233" s="72">
        <v>2</v>
      </c>
      <c r="F233" s="72">
        <v>0</v>
      </c>
      <c r="G233" s="72">
        <v>0</v>
      </c>
      <c r="H233" s="72" t="s">
        <v>1535</v>
      </c>
      <c r="I233" s="72" t="s">
        <v>1535</v>
      </c>
      <c r="J233" s="72" t="s">
        <v>254</v>
      </c>
      <c r="K233" s="72" t="s">
        <v>568</v>
      </c>
      <c r="O233"/>
    </row>
    <row r="234" spans="2:15" x14ac:dyDescent="0.3">
      <c r="B234" t="s">
        <v>11027</v>
      </c>
      <c r="C234" s="72" t="s">
        <v>2831</v>
      </c>
      <c r="D234" s="47">
        <v>44921</v>
      </c>
      <c r="E234" s="72">
        <v>2</v>
      </c>
      <c r="F234" s="72">
        <v>0</v>
      </c>
      <c r="G234" s="72">
        <v>0</v>
      </c>
      <c r="H234" s="72" t="s">
        <v>1535</v>
      </c>
      <c r="I234" s="72" t="s">
        <v>1535</v>
      </c>
      <c r="J234" s="72" t="s">
        <v>254</v>
      </c>
      <c r="K234" s="72" t="s">
        <v>568</v>
      </c>
      <c r="O234"/>
    </row>
    <row r="235" spans="2:15" x14ac:dyDescent="0.3">
      <c r="B235" t="s">
        <v>11028</v>
      </c>
      <c r="C235" s="72" t="s">
        <v>2831</v>
      </c>
      <c r="D235" s="47">
        <v>44921</v>
      </c>
      <c r="E235" s="72">
        <v>2</v>
      </c>
      <c r="F235" s="72">
        <v>0</v>
      </c>
      <c r="G235" s="72">
        <v>0</v>
      </c>
      <c r="H235" s="72" t="s">
        <v>1535</v>
      </c>
      <c r="I235" s="72" t="s">
        <v>1535</v>
      </c>
      <c r="J235" s="72" t="s">
        <v>254</v>
      </c>
      <c r="K235" s="72" t="s">
        <v>568</v>
      </c>
      <c r="O235"/>
    </row>
    <row r="236" spans="2:15" x14ac:dyDescent="0.3">
      <c r="B236" t="s">
        <v>11034</v>
      </c>
      <c r="C236" s="72" t="s">
        <v>2831</v>
      </c>
      <c r="D236" s="47">
        <v>44908</v>
      </c>
      <c r="E236" s="72">
        <v>2</v>
      </c>
      <c r="F236" s="72">
        <v>0</v>
      </c>
      <c r="G236" s="72">
        <v>0</v>
      </c>
      <c r="H236" s="72" t="s">
        <v>1535</v>
      </c>
      <c r="I236" s="72" t="s">
        <v>1535</v>
      </c>
      <c r="J236" s="72" t="s">
        <v>254</v>
      </c>
      <c r="K236" s="72" t="s">
        <v>568</v>
      </c>
      <c r="O236"/>
    </row>
    <row r="237" spans="2:15" x14ac:dyDescent="0.3">
      <c r="B237" t="s">
        <v>11039</v>
      </c>
      <c r="C237" s="72" t="s">
        <v>2831</v>
      </c>
      <c r="D237" s="47">
        <v>44923</v>
      </c>
      <c r="E237" s="72">
        <v>2</v>
      </c>
      <c r="F237" s="72">
        <v>0</v>
      </c>
      <c r="G237" s="72">
        <v>0</v>
      </c>
      <c r="H237" s="72" t="s">
        <v>1535</v>
      </c>
      <c r="I237" s="72" t="s">
        <v>1535</v>
      </c>
      <c r="J237" s="72" t="s">
        <v>254</v>
      </c>
      <c r="K237" s="72" t="s">
        <v>568</v>
      </c>
      <c r="O237"/>
    </row>
    <row r="238" spans="2:15" x14ac:dyDescent="0.3">
      <c r="B238" t="s">
        <v>11040</v>
      </c>
      <c r="C238" s="72" t="s">
        <v>2831</v>
      </c>
      <c r="D238" s="47">
        <v>44925</v>
      </c>
      <c r="E238" s="72">
        <v>2</v>
      </c>
      <c r="F238" s="72">
        <v>0</v>
      </c>
      <c r="G238" s="72">
        <v>0</v>
      </c>
      <c r="H238" s="72" t="s">
        <v>1535</v>
      </c>
      <c r="I238" s="72" t="s">
        <v>1535</v>
      </c>
      <c r="J238" s="72" t="s">
        <v>2147</v>
      </c>
      <c r="K238" s="72" t="s">
        <v>568</v>
      </c>
      <c r="O238"/>
    </row>
    <row r="239" spans="2:15" x14ac:dyDescent="0.3">
      <c r="B239" t="s">
        <v>11041</v>
      </c>
      <c r="C239" s="72" t="s">
        <v>2831</v>
      </c>
      <c r="D239" s="47">
        <v>44908</v>
      </c>
      <c r="E239" s="72">
        <v>2</v>
      </c>
      <c r="F239" s="72">
        <v>0</v>
      </c>
      <c r="G239" s="72">
        <v>0</v>
      </c>
      <c r="H239" s="72" t="s">
        <v>1535</v>
      </c>
      <c r="I239" s="72" t="s">
        <v>1535</v>
      </c>
      <c r="J239" s="72" t="s">
        <v>254</v>
      </c>
      <c r="K239" s="72" t="s">
        <v>568</v>
      </c>
      <c r="O239"/>
    </row>
    <row r="240" spans="2:15" x14ac:dyDescent="0.3">
      <c r="B240" t="s">
        <v>11043</v>
      </c>
      <c r="C240" s="72" t="s">
        <v>2831</v>
      </c>
      <c r="D240" s="47">
        <v>44925</v>
      </c>
      <c r="E240" s="72">
        <v>2</v>
      </c>
      <c r="F240" s="72">
        <v>0</v>
      </c>
      <c r="G240" s="72">
        <v>0</v>
      </c>
      <c r="H240" s="72" t="s">
        <v>1535</v>
      </c>
      <c r="I240" s="72" t="s">
        <v>1535</v>
      </c>
      <c r="J240" s="72" t="s">
        <v>254</v>
      </c>
      <c r="K240" s="72" t="s">
        <v>568</v>
      </c>
      <c r="O240"/>
    </row>
    <row r="241" spans="2:15" x14ac:dyDescent="0.3">
      <c r="B241" t="s">
        <v>11044</v>
      </c>
      <c r="C241" s="72" t="s">
        <v>2831</v>
      </c>
      <c r="D241" s="47">
        <v>44908</v>
      </c>
      <c r="E241" s="72">
        <v>2</v>
      </c>
      <c r="F241" s="72">
        <v>0</v>
      </c>
      <c r="G241" s="72">
        <v>0</v>
      </c>
      <c r="H241" s="72" t="s">
        <v>1535</v>
      </c>
      <c r="I241" s="72" t="s">
        <v>1535</v>
      </c>
      <c r="J241" s="72" t="s">
        <v>254</v>
      </c>
      <c r="K241" s="72" t="s">
        <v>568</v>
      </c>
      <c r="O241"/>
    </row>
    <row r="242" spans="2:15" x14ac:dyDescent="0.3">
      <c r="B242" t="s">
        <v>11049</v>
      </c>
      <c r="C242" s="72" t="s">
        <v>2831</v>
      </c>
      <c r="D242" s="47">
        <v>44922</v>
      </c>
      <c r="E242" s="72">
        <v>2</v>
      </c>
      <c r="F242" s="72">
        <v>0</v>
      </c>
      <c r="G242" s="72">
        <v>0</v>
      </c>
      <c r="H242" s="72" t="s">
        <v>1535</v>
      </c>
      <c r="I242" s="72" t="s">
        <v>1535</v>
      </c>
      <c r="J242" s="72" t="s">
        <v>254</v>
      </c>
      <c r="K242" s="72" t="s">
        <v>568</v>
      </c>
      <c r="O242"/>
    </row>
    <row r="243" spans="2:15" x14ac:dyDescent="0.3">
      <c r="B243" t="s">
        <v>11058</v>
      </c>
      <c r="C243" s="72" t="s">
        <v>2831</v>
      </c>
      <c r="D243" s="47">
        <v>44924</v>
      </c>
      <c r="E243" s="72">
        <v>2</v>
      </c>
      <c r="F243" s="72">
        <v>0</v>
      </c>
      <c r="G243" s="72">
        <v>0</v>
      </c>
      <c r="H243" s="72" t="s">
        <v>1535</v>
      </c>
      <c r="I243" s="72" t="s">
        <v>1535</v>
      </c>
      <c r="J243" s="72" t="s">
        <v>254</v>
      </c>
      <c r="K243" s="72" t="s">
        <v>568</v>
      </c>
      <c r="O243"/>
    </row>
    <row r="244" spans="2:15" x14ac:dyDescent="0.3">
      <c r="B244" t="s">
        <v>11061</v>
      </c>
      <c r="C244" s="72" t="s">
        <v>2831</v>
      </c>
      <c r="D244" s="47">
        <v>44914</v>
      </c>
      <c r="E244" s="72">
        <v>2</v>
      </c>
      <c r="F244" s="72">
        <v>0</v>
      </c>
      <c r="G244" s="72">
        <v>0</v>
      </c>
      <c r="H244" s="72" t="s">
        <v>1535</v>
      </c>
      <c r="I244" s="72" t="s">
        <v>1535</v>
      </c>
      <c r="J244" s="72" t="s">
        <v>254</v>
      </c>
      <c r="K244" s="72" t="s">
        <v>568</v>
      </c>
      <c r="O244"/>
    </row>
    <row r="245" spans="2:15" x14ac:dyDescent="0.3">
      <c r="B245" t="s">
        <v>11062</v>
      </c>
      <c r="C245" s="72" t="s">
        <v>2831</v>
      </c>
      <c r="D245" s="47">
        <v>44925</v>
      </c>
      <c r="E245" s="72">
        <v>2</v>
      </c>
      <c r="F245" s="72">
        <v>0</v>
      </c>
      <c r="G245" s="72">
        <v>0</v>
      </c>
      <c r="H245" s="72" t="s">
        <v>1535</v>
      </c>
      <c r="I245" s="72" t="s">
        <v>1535</v>
      </c>
      <c r="J245" s="72" t="s">
        <v>254</v>
      </c>
      <c r="K245" s="72" t="s">
        <v>568</v>
      </c>
      <c r="O245"/>
    </row>
    <row r="246" spans="2:15" x14ac:dyDescent="0.3">
      <c r="B246" t="s">
        <v>11064</v>
      </c>
      <c r="C246" s="72" t="s">
        <v>2831</v>
      </c>
      <c r="D246" s="47">
        <v>44897</v>
      </c>
      <c r="E246" s="72">
        <v>2</v>
      </c>
      <c r="F246" s="72">
        <v>0</v>
      </c>
      <c r="G246" s="72">
        <v>0</v>
      </c>
      <c r="H246" s="72" t="s">
        <v>1535</v>
      </c>
      <c r="I246" s="72" t="s">
        <v>1535</v>
      </c>
      <c r="J246" s="72" t="s">
        <v>254</v>
      </c>
      <c r="K246" s="72" t="s">
        <v>568</v>
      </c>
      <c r="O246"/>
    </row>
    <row r="247" spans="2:15" x14ac:dyDescent="0.3">
      <c r="B247" t="s">
        <v>11073</v>
      </c>
      <c r="C247" s="72" t="s">
        <v>2831</v>
      </c>
      <c r="D247" s="47">
        <v>44915</v>
      </c>
      <c r="E247" s="72">
        <v>2</v>
      </c>
      <c r="F247" s="72">
        <v>0</v>
      </c>
      <c r="G247" s="72">
        <v>0</v>
      </c>
      <c r="H247" s="72" t="s">
        <v>1535</v>
      </c>
      <c r="I247" s="72" t="s">
        <v>1535</v>
      </c>
      <c r="J247" s="72" t="s">
        <v>2147</v>
      </c>
      <c r="K247" s="72" t="s">
        <v>568</v>
      </c>
      <c r="O247"/>
    </row>
    <row r="248" spans="2:15" x14ac:dyDescent="0.3">
      <c r="B248" t="s">
        <v>11089</v>
      </c>
      <c r="C248" s="72" t="s">
        <v>2831</v>
      </c>
      <c r="D248" s="47">
        <v>44924</v>
      </c>
      <c r="E248" s="72">
        <v>2</v>
      </c>
      <c r="F248" s="72">
        <v>0</v>
      </c>
      <c r="G248" s="72">
        <v>0</v>
      </c>
      <c r="H248" s="72" t="s">
        <v>1535</v>
      </c>
      <c r="I248" s="72" t="s">
        <v>1535</v>
      </c>
      <c r="J248" s="72" t="s">
        <v>254</v>
      </c>
      <c r="K248" s="72" t="s">
        <v>568</v>
      </c>
      <c r="O248"/>
    </row>
    <row r="249" spans="2:15" x14ac:dyDescent="0.3">
      <c r="B249" t="s">
        <v>11090</v>
      </c>
      <c r="C249" s="72" t="s">
        <v>2831</v>
      </c>
      <c r="D249" s="47">
        <v>44917</v>
      </c>
      <c r="E249" s="72">
        <v>2</v>
      </c>
      <c r="F249" s="72">
        <v>0</v>
      </c>
      <c r="G249" s="72">
        <v>0</v>
      </c>
      <c r="H249" s="72" t="s">
        <v>1535</v>
      </c>
      <c r="I249" s="72" t="s">
        <v>1535</v>
      </c>
      <c r="J249" s="72" t="s">
        <v>254</v>
      </c>
      <c r="K249" s="72" t="s">
        <v>568</v>
      </c>
      <c r="O249"/>
    </row>
    <row r="250" spans="2:15" x14ac:dyDescent="0.3">
      <c r="B250" t="s">
        <v>11095</v>
      </c>
      <c r="C250" s="72" t="s">
        <v>2831</v>
      </c>
      <c r="D250" s="47">
        <v>44915</v>
      </c>
      <c r="E250" s="72">
        <v>2</v>
      </c>
      <c r="F250" s="72">
        <v>0</v>
      </c>
      <c r="G250" s="72">
        <v>0</v>
      </c>
      <c r="H250" s="72" t="s">
        <v>1535</v>
      </c>
      <c r="I250" s="72" t="s">
        <v>1535</v>
      </c>
      <c r="J250" s="72" t="s">
        <v>2147</v>
      </c>
      <c r="K250" s="72" t="s">
        <v>568</v>
      </c>
      <c r="O250"/>
    </row>
    <row r="251" spans="2:15" x14ac:dyDescent="0.3">
      <c r="B251" t="s">
        <v>11097</v>
      </c>
      <c r="C251" s="72" t="s">
        <v>2831</v>
      </c>
      <c r="D251" s="47">
        <v>44905</v>
      </c>
      <c r="E251" s="72">
        <v>2</v>
      </c>
      <c r="F251" s="72">
        <v>0</v>
      </c>
      <c r="G251" s="72">
        <v>0</v>
      </c>
      <c r="H251" s="72" t="s">
        <v>1535</v>
      </c>
      <c r="I251" s="72" t="s">
        <v>1535</v>
      </c>
      <c r="J251" s="72" t="s">
        <v>2147</v>
      </c>
      <c r="K251" s="72" t="s">
        <v>568</v>
      </c>
      <c r="O251"/>
    </row>
    <row r="252" spans="2:15" x14ac:dyDescent="0.3">
      <c r="B252" t="s">
        <v>11099</v>
      </c>
      <c r="C252" s="72" t="s">
        <v>2831</v>
      </c>
      <c r="D252" s="47">
        <v>44924</v>
      </c>
      <c r="E252" s="72">
        <v>2</v>
      </c>
      <c r="F252" s="72">
        <v>0</v>
      </c>
      <c r="G252" s="72">
        <v>0</v>
      </c>
      <c r="H252" s="72" t="s">
        <v>1535</v>
      </c>
      <c r="I252" s="72" t="s">
        <v>1535</v>
      </c>
      <c r="J252" s="72" t="s">
        <v>254</v>
      </c>
      <c r="K252" s="72" t="s">
        <v>568</v>
      </c>
      <c r="O252"/>
    </row>
    <row r="253" spans="2:15" x14ac:dyDescent="0.3">
      <c r="B253" t="s">
        <v>11105</v>
      </c>
      <c r="C253" s="72" t="s">
        <v>2831</v>
      </c>
      <c r="D253" s="47">
        <v>44908</v>
      </c>
      <c r="E253" s="72">
        <v>2</v>
      </c>
      <c r="F253" s="72">
        <v>0</v>
      </c>
      <c r="G253" s="72">
        <v>0</v>
      </c>
      <c r="H253" s="72" t="s">
        <v>1535</v>
      </c>
      <c r="I253" s="72" t="s">
        <v>1535</v>
      </c>
      <c r="J253" s="72" t="s">
        <v>254</v>
      </c>
      <c r="K253" s="72" t="s">
        <v>568</v>
      </c>
      <c r="O253"/>
    </row>
    <row r="254" spans="2:15" x14ac:dyDescent="0.3">
      <c r="B254" t="s">
        <v>10797</v>
      </c>
      <c r="C254" s="72" t="s">
        <v>2831</v>
      </c>
      <c r="D254" s="47">
        <v>44928</v>
      </c>
      <c r="E254" s="72">
        <v>1</v>
      </c>
      <c r="F254" s="72">
        <v>0</v>
      </c>
      <c r="G254" s="72">
        <v>0</v>
      </c>
      <c r="H254" s="72" t="s">
        <v>1535</v>
      </c>
      <c r="I254" s="72" t="s">
        <v>1535</v>
      </c>
      <c r="J254" s="72" t="s">
        <v>254</v>
      </c>
      <c r="K254" s="72" t="s">
        <v>568</v>
      </c>
      <c r="O254"/>
    </row>
    <row r="255" spans="2:15" x14ac:dyDescent="0.3">
      <c r="B255" t="s">
        <v>10799</v>
      </c>
      <c r="C255" s="72" t="s">
        <v>2831</v>
      </c>
      <c r="D255" s="47">
        <v>44928</v>
      </c>
      <c r="E255" s="72">
        <v>1</v>
      </c>
      <c r="F255" s="72">
        <v>0</v>
      </c>
      <c r="G255" s="72">
        <v>0</v>
      </c>
      <c r="H255" s="72" t="s">
        <v>1535</v>
      </c>
      <c r="I255" s="72" t="s">
        <v>1535</v>
      </c>
      <c r="J255" s="72" t="s">
        <v>254</v>
      </c>
      <c r="K255" s="72" t="s">
        <v>568</v>
      </c>
      <c r="O255"/>
    </row>
    <row r="256" spans="2:15" x14ac:dyDescent="0.3">
      <c r="B256" t="s">
        <v>10808</v>
      </c>
      <c r="C256" s="72" t="s">
        <v>2831</v>
      </c>
      <c r="D256" s="47">
        <v>44957</v>
      </c>
      <c r="E256" s="72">
        <v>1</v>
      </c>
      <c r="F256" s="72">
        <v>0</v>
      </c>
      <c r="G256" s="72">
        <v>0</v>
      </c>
      <c r="H256" s="72" t="s">
        <v>1535</v>
      </c>
      <c r="I256" s="72" t="s">
        <v>1535</v>
      </c>
      <c r="J256" s="72" t="s">
        <v>254</v>
      </c>
      <c r="K256" s="72" t="s">
        <v>568</v>
      </c>
      <c r="O256"/>
    </row>
    <row r="257" spans="2:15" x14ac:dyDescent="0.3">
      <c r="B257" t="s">
        <v>10820</v>
      </c>
      <c r="C257" s="72" t="s">
        <v>2831</v>
      </c>
      <c r="D257" s="47">
        <v>44957</v>
      </c>
      <c r="E257" s="72">
        <v>1</v>
      </c>
      <c r="F257" s="72">
        <v>0</v>
      </c>
      <c r="G257" s="72">
        <v>0</v>
      </c>
      <c r="H257" s="72" t="s">
        <v>1535</v>
      </c>
      <c r="I257" s="72" t="s">
        <v>1535</v>
      </c>
      <c r="J257" s="72" t="s">
        <v>254</v>
      </c>
      <c r="K257" s="72" t="s">
        <v>568</v>
      </c>
      <c r="O257"/>
    </row>
    <row r="258" spans="2:15" x14ac:dyDescent="0.3">
      <c r="B258" t="s">
        <v>10835</v>
      </c>
      <c r="C258" s="72" t="s">
        <v>2831</v>
      </c>
      <c r="D258" s="47">
        <v>44928</v>
      </c>
      <c r="E258" s="72">
        <v>1</v>
      </c>
      <c r="F258" s="72">
        <v>0</v>
      </c>
      <c r="G258" s="72">
        <v>0</v>
      </c>
      <c r="H258" s="72" t="s">
        <v>1535</v>
      </c>
      <c r="I258" s="72" t="s">
        <v>1535</v>
      </c>
      <c r="J258" s="72" t="s">
        <v>254</v>
      </c>
      <c r="K258" s="72" t="s">
        <v>568</v>
      </c>
      <c r="O258"/>
    </row>
    <row r="259" spans="2:15" x14ac:dyDescent="0.3">
      <c r="B259" t="s">
        <v>10840</v>
      </c>
      <c r="C259" s="72" t="s">
        <v>2831</v>
      </c>
      <c r="D259" s="47">
        <v>44957</v>
      </c>
      <c r="E259" s="72">
        <v>1</v>
      </c>
      <c r="F259" s="72">
        <v>0</v>
      </c>
      <c r="G259" s="72">
        <v>0</v>
      </c>
      <c r="H259" s="72" t="s">
        <v>1535</v>
      </c>
      <c r="I259" s="72" t="s">
        <v>1535</v>
      </c>
      <c r="J259" s="72" t="s">
        <v>254</v>
      </c>
      <c r="K259" s="72" t="s">
        <v>568</v>
      </c>
      <c r="O259"/>
    </row>
    <row r="260" spans="2:15" x14ac:dyDescent="0.3">
      <c r="B260" t="s">
        <v>10843</v>
      </c>
      <c r="C260" s="72" t="s">
        <v>2831</v>
      </c>
      <c r="D260" s="47">
        <v>44954</v>
      </c>
      <c r="E260" s="72">
        <v>1</v>
      </c>
      <c r="F260" s="72">
        <v>0</v>
      </c>
      <c r="G260" s="72">
        <v>0</v>
      </c>
      <c r="H260" s="72" t="s">
        <v>1535</v>
      </c>
      <c r="I260" s="72" t="s">
        <v>1535</v>
      </c>
      <c r="J260" s="72" t="s">
        <v>254</v>
      </c>
      <c r="K260" s="72" t="s">
        <v>568</v>
      </c>
      <c r="O260"/>
    </row>
    <row r="261" spans="2:15" x14ac:dyDescent="0.3">
      <c r="B261" t="s">
        <v>10847</v>
      </c>
      <c r="C261" s="72" t="s">
        <v>2831</v>
      </c>
      <c r="D261" s="47">
        <v>44928</v>
      </c>
      <c r="E261" s="72">
        <v>1</v>
      </c>
      <c r="F261" s="72">
        <v>0</v>
      </c>
      <c r="G261" s="72">
        <v>0</v>
      </c>
      <c r="H261" s="72" t="s">
        <v>1535</v>
      </c>
      <c r="I261" s="72" t="s">
        <v>1535</v>
      </c>
      <c r="J261" s="72" t="s">
        <v>254</v>
      </c>
      <c r="K261" s="72" t="s">
        <v>568</v>
      </c>
      <c r="O261"/>
    </row>
    <row r="262" spans="2:15" x14ac:dyDescent="0.3">
      <c r="B262" t="s">
        <v>10850</v>
      </c>
      <c r="C262" s="72" t="s">
        <v>2831</v>
      </c>
      <c r="D262" s="47">
        <v>44951</v>
      </c>
      <c r="E262" s="72">
        <v>1</v>
      </c>
      <c r="F262" s="72">
        <v>0</v>
      </c>
      <c r="G262" s="72">
        <v>0</v>
      </c>
      <c r="H262" s="72" t="s">
        <v>1535</v>
      </c>
      <c r="I262" s="72" t="s">
        <v>1535</v>
      </c>
      <c r="J262" s="72" t="s">
        <v>2147</v>
      </c>
      <c r="K262" s="72" t="s">
        <v>568</v>
      </c>
      <c r="O262"/>
    </row>
    <row r="263" spans="2:15" x14ac:dyDescent="0.3">
      <c r="B263" t="s">
        <v>10853</v>
      </c>
      <c r="C263" s="72" t="s">
        <v>2831</v>
      </c>
      <c r="D263" s="47">
        <v>44939</v>
      </c>
      <c r="E263" s="72">
        <v>1</v>
      </c>
      <c r="F263" s="72">
        <v>0</v>
      </c>
      <c r="G263" s="72">
        <v>0</v>
      </c>
      <c r="H263" s="72" t="s">
        <v>1535</v>
      </c>
      <c r="I263" s="72" t="s">
        <v>1535</v>
      </c>
      <c r="J263" s="72" t="s">
        <v>2147</v>
      </c>
      <c r="K263" s="72" t="s">
        <v>568</v>
      </c>
      <c r="O263"/>
    </row>
    <row r="264" spans="2:15" x14ac:dyDescent="0.3">
      <c r="B264" t="s">
        <v>10860</v>
      </c>
      <c r="C264" s="72" t="s">
        <v>2831</v>
      </c>
      <c r="D264" s="47">
        <v>44957</v>
      </c>
      <c r="E264" s="72">
        <v>1</v>
      </c>
      <c r="F264" s="72">
        <v>0</v>
      </c>
      <c r="G264" s="72">
        <v>0</v>
      </c>
      <c r="H264" s="72" t="s">
        <v>1535</v>
      </c>
      <c r="I264" s="72" t="s">
        <v>1535</v>
      </c>
      <c r="J264" s="72" t="s">
        <v>2147</v>
      </c>
      <c r="K264" s="72" t="s">
        <v>568</v>
      </c>
      <c r="O264"/>
    </row>
    <row r="265" spans="2:15" x14ac:dyDescent="0.3">
      <c r="B265" t="s">
        <v>10863</v>
      </c>
      <c r="C265" s="72" t="s">
        <v>2831</v>
      </c>
      <c r="D265" s="47">
        <v>44942</v>
      </c>
      <c r="E265" s="72">
        <v>1</v>
      </c>
      <c r="F265" s="72">
        <v>0</v>
      </c>
      <c r="G265" s="72">
        <v>0</v>
      </c>
      <c r="H265" s="72" t="s">
        <v>1535</v>
      </c>
      <c r="I265" s="72" t="s">
        <v>1535</v>
      </c>
      <c r="J265" s="72" t="s">
        <v>254</v>
      </c>
      <c r="K265" s="72" t="s">
        <v>568</v>
      </c>
      <c r="O265"/>
    </row>
    <row r="266" spans="2:15" x14ac:dyDescent="0.3">
      <c r="B266" t="s">
        <v>10865</v>
      </c>
      <c r="C266" s="72" t="s">
        <v>2831</v>
      </c>
      <c r="D266" s="47">
        <v>44956</v>
      </c>
      <c r="E266" s="72">
        <v>1</v>
      </c>
      <c r="F266" s="72">
        <v>0</v>
      </c>
      <c r="G266" s="72">
        <v>0</v>
      </c>
      <c r="H266" s="72" t="s">
        <v>1535</v>
      </c>
      <c r="I266" s="72" t="s">
        <v>1535</v>
      </c>
      <c r="J266" s="72" t="s">
        <v>254</v>
      </c>
      <c r="K266" s="72" t="s">
        <v>568</v>
      </c>
      <c r="O266"/>
    </row>
    <row r="267" spans="2:15" x14ac:dyDescent="0.3">
      <c r="B267" t="s">
        <v>10867</v>
      </c>
      <c r="C267" s="72" t="s">
        <v>2831</v>
      </c>
      <c r="D267" s="47">
        <v>44928</v>
      </c>
      <c r="E267" s="72">
        <v>1</v>
      </c>
      <c r="F267" s="72">
        <v>0</v>
      </c>
      <c r="G267" s="72">
        <v>0</v>
      </c>
      <c r="H267" s="72" t="s">
        <v>1535</v>
      </c>
      <c r="I267" s="72" t="s">
        <v>1535</v>
      </c>
      <c r="J267" s="72" t="s">
        <v>254</v>
      </c>
      <c r="K267" s="72" t="s">
        <v>568</v>
      </c>
      <c r="O267"/>
    </row>
    <row r="268" spans="2:15" x14ac:dyDescent="0.3">
      <c r="B268" t="s">
        <v>10871</v>
      </c>
      <c r="C268" s="72" t="s">
        <v>2831</v>
      </c>
      <c r="D268" s="47">
        <v>44957</v>
      </c>
      <c r="E268" s="72">
        <v>1</v>
      </c>
      <c r="F268" s="72">
        <v>0</v>
      </c>
      <c r="G268" s="72">
        <v>0</v>
      </c>
      <c r="H268" s="72" t="s">
        <v>1535</v>
      </c>
      <c r="I268" s="72" t="s">
        <v>1535</v>
      </c>
      <c r="J268" s="72" t="s">
        <v>254</v>
      </c>
      <c r="K268" s="72" t="s">
        <v>568</v>
      </c>
      <c r="O268"/>
    </row>
    <row r="269" spans="2:15" x14ac:dyDescent="0.3">
      <c r="B269" t="s">
        <v>10872</v>
      </c>
      <c r="C269" s="72" t="s">
        <v>2831</v>
      </c>
      <c r="D269" s="47">
        <v>44954</v>
      </c>
      <c r="E269" s="72">
        <v>1</v>
      </c>
      <c r="F269" s="72">
        <v>0</v>
      </c>
      <c r="G269" s="72">
        <v>0</v>
      </c>
      <c r="H269" s="72" t="s">
        <v>1535</v>
      </c>
      <c r="I269" s="72" t="s">
        <v>1535</v>
      </c>
      <c r="J269" s="72" t="s">
        <v>254</v>
      </c>
      <c r="K269" s="72" t="s">
        <v>568</v>
      </c>
      <c r="O269"/>
    </row>
    <row r="270" spans="2:15" x14ac:dyDescent="0.3">
      <c r="B270" t="s">
        <v>10875</v>
      </c>
      <c r="C270" s="72" t="s">
        <v>2831</v>
      </c>
      <c r="D270" s="47">
        <v>44957</v>
      </c>
      <c r="E270" s="72">
        <v>1</v>
      </c>
      <c r="F270" s="72">
        <v>0</v>
      </c>
      <c r="G270" s="72">
        <v>0</v>
      </c>
      <c r="H270" s="72" t="s">
        <v>1535</v>
      </c>
      <c r="I270" s="72" t="s">
        <v>1535</v>
      </c>
      <c r="J270" s="72" t="s">
        <v>254</v>
      </c>
      <c r="K270" s="72" t="s">
        <v>568</v>
      </c>
      <c r="O270"/>
    </row>
    <row r="271" spans="2:15" x14ac:dyDescent="0.3">
      <c r="B271" t="s">
        <v>10876</v>
      </c>
      <c r="C271" s="72" t="s">
        <v>2831</v>
      </c>
      <c r="D271" s="47">
        <v>44928</v>
      </c>
      <c r="E271" s="72">
        <v>1</v>
      </c>
      <c r="F271" s="72">
        <v>0</v>
      </c>
      <c r="G271" s="72">
        <v>0</v>
      </c>
      <c r="H271" s="72" t="s">
        <v>1535</v>
      </c>
      <c r="I271" s="72" t="s">
        <v>1535</v>
      </c>
      <c r="J271" s="72" t="s">
        <v>2147</v>
      </c>
      <c r="K271" s="72" t="s">
        <v>568</v>
      </c>
      <c r="O271"/>
    </row>
    <row r="272" spans="2:15" x14ac:dyDescent="0.3">
      <c r="B272" t="s">
        <v>10879</v>
      </c>
      <c r="C272" s="72" t="s">
        <v>2831</v>
      </c>
      <c r="D272" s="47">
        <v>44954</v>
      </c>
      <c r="E272" s="72">
        <v>1</v>
      </c>
      <c r="F272" s="72">
        <v>0</v>
      </c>
      <c r="G272" s="72">
        <v>0</v>
      </c>
      <c r="H272" s="72" t="s">
        <v>1535</v>
      </c>
      <c r="I272" s="72" t="s">
        <v>1535</v>
      </c>
      <c r="J272" s="72" t="s">
        <v>254</v>
      </c>
      <c r="K272" s="72" t="s">
        <v>568</v>
      </c>
      <c r="O272"/>
    </row>
    <row r="273" spans="2:15" x14ac:dyDescent="0.3">
      <c r="B273" t="s">
        <v>10882</v>
      </c>
      <c r="C273" s="72" t="s">
        <v>2831</v>
      </c>
      <c r="D273" s="47">
        <v>44957</v>
      </c>
      <c r="E273" s="72">
        <v>1</v>
      </c>
      <c r="F273" s="72">
        <v>0</v>
      </c>
      <c r="G273" s="72">
        <v>0</v>
      </c>
      <c r="H273" s="72" t="s">
        <v>1535</v>
      </c>
      <c r="I273" s="72" t="s">
        <v>1535</v>
      </c>
      <c r="J273" s="72" t="s">
        <v>2147</v>
      </c>
      <c r="K273" s="72" t="s">
        <v>568</v>
      </c>
      <c r="O273"/>
    </row>
    <row r="274" spans="2:15" x14ac:dyDescent="0.3">
      <c r="B274" t="s">
        <v>10883</v>
      </c>
      <c r="C274" s="72" t="s">
        <v>2831</v>
      </c>
      <c r="D274" s="47">
        <v>44957</v>
      </c>
      <c r="E274" s="72">
        <v>1</v>
      </c>
      <c r="F274" s="72">
        <v>0</v>
      </c>
      <c r="G274" s="72">
        <v>0</v>
      </c>
      <c r="H274" s="72" t="s">
        <v>1535</v>
      </c>
      <c r="I274" s="72" t="s">
        <v>1535</v>
      </c>
      <c r="J274" s="72" t="s">
        <v>254</v>
      </c>
      <c r="K274" s="72" t="s">
        <v>568</v>
      </c>
      <c r="O274"/>
    </row>
    <row r="275" spans="2:15" x14ac:dyDescent="0.3">
      <c r="B275" t="s">
        <v>10886</v>
      </c>
      <c r="C275" s="72" t="s">
        <v>2831</v>
      </c>
      <c r="D275" s="47">
        <v>44956</v>
      </c>
      <c r="E275" s="72">
        <v>1</v>
      </c>
      <c r="F275" s="72">
        <v>0</v>
      </c>
      <c r="G275" s="72">
        <v>0</v>
      </c>
      <c r="H275" s="72" t="s">
        <v>1535</v>
      </c>
      <c r="I275" s="72" t="s">
        <v>1535</v>
      </c>
      <c r="J275" s="72" t="s">
        <v>254</v>
      </c>
      <c r="K275" s="72" t="s">
        <v>568</v>
      </c>
      <c r="O275"/>
    </row>
    <row r="276" spans="2:15" x14ac:dyDescent="0.3">
      <c r="B276" t="s">
        <v>10887</v>
      </c>
      <c r="C276" s="72" t="s">
        <v>2831</v>
      </c>
      <c r="D276" s="47">
        <v>44956</v>
      </c>
      <c r="E276" s="72">
        <v>1</v>
      </c>
      <c r="F276" s="72">
        <v>0</v>
      </c>
      <c r="G276" s="72">
        <v>0</v>
      </c>
      <c r="H276" s="72" t="s">
        <v>1535</v>
      </c>
      <c r="I276" s="72" t="s">
        <v>1535</v>
      </c>
      <c r="J276" s="72" t="s">
        <v>254</v>
      </c>
      <c r="K276" s="72" t="s">
        <v>568</v>
      </c>
      <c r="O276"/>
    </row>
    <row r="277" spans="2:15" x14ac:dyDescent="0.3">
      <c r="B277" t="s">
        <v>10889</v>
      </c>
      <c r="C277" s="72" t="s">
        <v>2831</v>
      </c>
      <c r="D277" s="47">
        <v>44957</v>
      </c>
      <c r="E277" s="72">
        <v>1</v>
      </c>
      <c r="F277" s="72">
        <v>0</v>
      </c>
      <c r="G277" s="72">
        <v>0</v>
      </c>
      <c r="H277" s="72" t="s">
        <v>1535</v>
      </c>
      <c r="I277" s="72" t="s">
        <v>1535</v>
      </c>
      <c r="J277" s="72" t="s">
        <v>254</v>
      </c>
      <c r="K277" s="72" t="s">
        <v>568</v>
      </c>
      <c r="O277"/>
    </row>
    <row r="278" spans="2:15" x14ac:dyDescent="0.3">
      <c r="B278" t="s">
        <v>10898</v>
      </c>
      <c r="C278" s="72" t="s">
        <v>2831</v>
      </c>
      <c r="D278" s="47">
        <v>44931</v>
      </c>
      <c r="E278" s="72">
        <v>1</v>
      </c>
      <c r="F278" s="72">
        <v>0</v>
      </c>
      <c r="G278" s="72">
        <v>0</v>
      </c>
      <c r="H278" s="72" t="s">
        <v>1535</v>
      </c>
      <c r="I278" s="72" t="s">
        <v>1535</v>
      </c>
      <c r="J278" s="72" t="s">
        <v>254</v>
      </c>
      <c r="K278" s="72" t="s">
        <v>568</v>
      </c>
      <c r="O278"/>
    </row>
    <row r="279" spans="2:15" x14ac:dyDescent="0.3">
      <c r="B279" t="s">
        <v>10902</v>
      </c>
      <c r="C279" s="72" t="s">
        <v>2831</v>
      </c>
      <c r="D279" s="47">
        <v>44956</v>
      </c>
      <c r="E279" s="72">
        <v>1</v>
      </c>
      <c r="F279" s="72">
        <v>0</v>
      </c>
      <c r="G279" s="72">
        <v>0</v>
      </c>
      <c r="H279" s="72" t="s">
        <v>1535</v>
      </c>
      <c r="I279" s="72" t="s">
        <v>1535</v>
      </c>
      <c r="J279" s="72" t="s">
        <v>254</v>
      </c>
      <c r="K279" s="72" t="s">
        <v>568</v>
      </c>
      <c r="O279"/>
    </row>
    <row r="280" spans="2:15" x14ac:dyDescent="0.3">
      <c r="B280" t="s">
        <v>10903</v>
      </c>
      <c r="C280" s="72" t="s">
        <v>2831</v>
      </c>
      <c r="D280" s="47">
        <v>44928</v>
      </c>
      <c r="E280" s="72">
        <v>1</v>
      </c>
      <c r="F280" s="72">
        <v>0</v>
      </c>
      <c r="G280" s="72">
        <v>0</v>
      </c>
      <c r="H280" s="72" t="s">
        <v>1535</v>
      </c>
      <c r="I280" s="72" t="s">
        <v>1535</v>
      </c>
      <c r="J280" s="72" t="s">
        <v>254</v>
      </c>
      <c r="K280" s="72" t="s">
        <v>568</v>
      </c>
      <c r="O280"/>
    </row>
    <row r="281" spans="2:15" x14ac:dyDescent="0.3">
      <c r="B281" t="s">
        <v>10906</v>
      </c>
      <c r="C281" s="72" t="s">
        <v>2831</v>
      </c>
      <c r="D281" s="47">
        <v>44957</v>
      </c>
      <c r="E281" s="72">
        <v>1</v>
      </c>
      <c r="F281" s="72">
        <v>0</v>
      </c>
      <c r="G281" s="72">
        <v>0</v>
      </c>
      <c r="H281" s="72" t="s">
        <v>1535</v>
      </c>
      <c r="I281" s="72" t="s">
        <v>1535</v>
      </c>
      <c r="J281" s="72" t="s">
        <v>2147</v>
      </c>
      <c r="K281" s="72" t="s">
        <v>568</v>
      </c>
      <c r="O281"/>
    </row>
    <row r="282" spans="2:15" x14ac:dyDescent="0.3">
      <c r="B282" t="s">
        <v>10907</v>
      </c>
      <c r="C282" s="72" t="s">
        <v>2831</v>
      </c>
      <c r="D282" s="47">
        <v>44956</v>
      </c>
      <c r="E282" s="72">
        <v>1</v>
      </c>
      <c r="F282" s="72">
        <v>0</v>
      </c>
      <c r="G282" s="72">
        <v>0</v>
      </c>
      <c r="H282" s="72" t="s">
        <v>1535</v>
      </c>
      <c r="I282" s="72" t="s">
        <v>1535</v>
      </c>
      <c r="J282" s="72" t="s">
        <v>254</v>
      </c>
      <c r="K282" s="72" t="s">
        <v>568</v>
      </c>
      <c r="O282"/>
    </row>
    <row r="283" spans="2:15" x14ac:dyDescent="0.3">
      <c r="B283" t="s">
        <v>10908</v>
      </c>
      <c r="C283" s="72" t="s">
        <v>2831</v>
      </c>
      <c r="D283" s="47">
        <v>44957</v>
      </c>
      <c r="E283" s="72">
        <v>1</v>
      </c>
      <c r="F283" s="72">
        <v>0</v>
      </c>
      <c r="G283" s="72">
        <v>0</v>
      </c>
      <c r="H283" s="72" t="s">
        <v>1535</v>
      </c>
      <c r="I283" s="72" t="s">
        <v>1535</v>
      </c>
      <c r="J283" s="72" t="s">
        <v>254</v>
      </c>
      <c r="K283" s="72" t="s">
        <v>568</v>
      </c>
      <c r="O283"/>
    </row>
    <row r="284" spans="2:15" x14ac:dyDescent="0.3">
      <c r="B284" t="s">
        <v>10910</v>
      </c>
      <c r="C284" s="72" t="s">
        <v>2831</v>
      </c>
      <c r="D284" s="47">
        <v>44931</v>
      </c>
      <c r="E284" s="72">
        <v>1</v>
      </c>
      <c r="F284" s="72">
        <v>0</v>
      </c>
      <c r="G284" s="72">
        <v>0</v>
      </c>
      <c r="H284" s="72" t="s">
        <v>1535</v>
      </c>
      <c r="I284" s="72" t="s">
        <v>1535</v>
      </c>
      <c r="J284" s="72" t="s">
        <v>254</v>
      </c>
      <c r="K284" s="72" t="s">
        <v>568</v>
      </c>
      <c r="O284"/>
    </row>
    <row r="285" spans="2:15" x14ac:dyDescent="0.3">
      <c r="B285" t="s">
        <v>10911</v>
      </c>
      <c r="C285" s="72" t="s">
        <v>2831</v>
      </c>
      <c r="D285" s="47">
        <v>44956</v>
      </c>
      <c r="E285" s="72">
        <v>1</v>
      </c>
      <c r="F285" s="72">
        <v>0</v>
      </c>
      <c r="G285" s="72">
        <v>0</v>
      </c>
      <c r="H285" s="72" t="s">
        <v>1535</v>
      </c>
      <c r="I285" s="72" t="s">
        <v>1535</v>
      </c>
      <c r="J285" s="72" t="s">
        <v>2147</v>
      </c>
      <c r="K285" s="72" t="s">
        <v>568</v>
      </c>
      <c r="O285"/>
    </row>
    <row r="286" spans="2:15" x14ac:dyDescent="0.3">
      <c r="B286" t="s">
        <v>10915</v>
      </c>
      <c r="C286" s="72" t="s">
        <v>2831</v>
      </c>
      <c r="D286" s="47">
        <v>44957</v>
      </c>
      <c r="E286" s="72">
        <v>1</v>
      </c>
      <c r="F286" s="72">
        <v>0</v>
      </c>
      <c r="G286" s="72">
        <v>0</v>
      </c>
      <c r="H286" s="72" t="s">
        <v>1535</v>
      </c>
      <c r="I286" s="72" t="s">
        <v>1535</v>
      </c>
      <c r="J286" s="72" t="s">
        <v>254</v>
      </c>
      <c r="K286" s="72" t="s">
        <v>568</v>
      </c>
      <c r="O286"/>
    </row>
    <row r="287" spans="2:15" x14ac:dyDescent="0.3">
      <c r="B287" t="s">
        <v>10917</v>
      </c>
      <c r="C287" s="72" t="s">
        <v>2831</v>
      </c>
      <c r="D287" s="47">
        <v>44957</v>
      </c>
      <c r="E287" s="72">
        <v>1</v>
      </c>
      <c r="F287" s="72">
        <v>0</v>
      </c>
      <c r="G287" s="72">
        <v>0</v>
      </c>
      <c r="H287" s="72" t="s">
        <v>1535</v>
      </c>
      <c r="I287" s="72" t="s">
        <v>1535</v>
      </c>
      <c r="J287" s="72" t="s">
        <v>254</v>
      </c>
      <c r="K287" s="72" t="s">
        <v>568</v>
      </c>
      <c r="O287"/>
    </row>
    <row r="288" spans="2:15" x14ac:dyDescent="0.3">
      <c r="B288" t="s">
        <v>10918</v>
      </c>
      <c r="C288" s="72" t="s">
        <v>2831</v>
      </c>
      <c r="D288" s="47">
        <v>44957</v>
      </c>
      <c r="E288" s="72">
        <v>1</v>
      </c>
      <c r="F288" s="72">
        <v>0</v>
      </c>
      <c r="G288" s="72">
        <v>0</v>
      </c>
      <c r="H288" s="72" t="s">
        <v>1535</v>
      </c>
      <c r="I288" s="72" t="s">
        <v>1535</v>
      </c>
      <c r="J288" s="72" t="s">
        <v>254</v>
      </c>
      <c r="K288" s="72" t="s">
        <v>568</v>
      </c>
      <c r="O288"/>
    </row>
    <row r="289" spans="2:15" x14ac:dyDescent="0.3">
      <c r="B289" t="s">
        <v>10919</v>
      </c>
      <c r="C289" s="72" t="s">
        <v>2831</v>
      </c>
      <c r="D289" s="47">
        <v>44943</v>
      </c>
      <c r="E289" s="72">
        <v>1</v>
      </c>
      <c r="F289" s="72">
        <v>0</v>
      </c>
      <c r="G289" s="72">
        <v>0</v>
      </c>
      <c r="H289" s="72" t="s">
        <v>1535</v>
      </c>
      <c r="I289" s="72" t="s">
        <v>1535</v>
      </c>
      <c r="J289" s="72" t="s">
        <v>254</v>
      </c>
      <c r="K289" s="72" t="s">
        <v>568</v>
      </c>
      <c r="O289"/>
    </row>
    <row r="290" spans="2:15" x14ac:dyDescent="0.3">
      <c r="B290" t="s">
        <v>10920</v>
      </c>
      <c r="C290" s="72" t="s">
        <v>2831</v>
      </c>
      <c r="D290" s="47">
        <v>44943</v>
      </c>
      <c r="E290" s="72">
        <v>1</v>
      </c>
      <c r="F290" s="72">
        <v>0</v>
      </c>
      <c r="G290" s="72">
        <v>0</v>
      </c>
      <c r="H290" s="72" t="s">
        <v>1535</v>
      </c>
      <c r="I290" s="72" t="s">
        <v>1535</v>
      </c>
      <c r="J290" s="72" t="s">
        <v>2147</v>
      </c>
      <c r="K290" s="72" t="s">
        <v>568</v>
      </c>
      <c r="O290"/>
    </row>
    <row r="291" spans="2:15" x14ac:dyDescent="0.3">
      <c r="B291" t="s">
        <v>10921</v>
      </c>
      <c r="C291" s="72" t="s">
        <v>2831</v>
      </c>
      <c r="D291" s="47">
        <v>44957</v>
      </c>
      <c r="E291" s="72">
        <v>1</v>
      </c>
      <c r="F291" s="72">
        <v>0</v>
      </c>
      <c r="G291" s="72">
        <v>0</v>
      </c>
      <c r="H291" s="72" t="s">
        <v>1535</v>
      </c>
      <c r="I291" s="72" t="s">
        <v>1535</v>
      </c>
      <c r="J291" s="72" t="s">
        <v>254</v>
      </c>
      <c r="K291" s="72" t="s">
        <v>568</v>
      </c>
      <c r="O291"/>
    </row>
    <row r="292" spans="2:15" x14ac:dyDescent="0.3">
      <c r="B292" t="s">
        <v>10926</v>
      </c>
      <c r="C292" s="72" t="s">
        <v>2831</v>
      </c>
      <c r="D292" s="47">
        <v>44957</v>
      </c>
      <c r="E292" s="72">
        <v>1</v>
      </c>
      <c r="F292" s="72">
        <v>0</v>
      </c>
      <c r="G292" s="72">
        <v>0</v>
      </c>
      <c r="H292" s="72" t="s">
        <v>1535</v>
      </c>
      <c r="I292" s="72" t="s">
        <v>1535</v>
      </c>
      <c r="J292" s="72" t="s">
        <v>254</v>
      </c>
      <c r="K292" s="72" t="s">
        <v>568</v>
      </c>
      <c r="O292"/>
    </row>
    <row r="293" spans="2:15" x14ac:dyDescent="0.3">
      <c r="B293" t="s">
        <v>10929</v>
      </c>
      <c r="C293" s="72" t="s">
        <v>2831</v>
      </c>
      <c r="D293" s="47">
        <v>44943</v>
      </c>
      <c r="E293" s="72">
        <v>1</v>
      </c>
      <c r="F293" s="72">
        <v>0</v>
      </c>
      <c r="G293" s="72">
        <v>0</v>
      </c>
      <c r="H293" s="72" t="s">
        <v>1535</v>
      </c>
      <c r="I293" s="72" t="s">
        <v>1535</v>
      </c>
      <c r="J293" s="72" t="s">
        <v>254</v>
      </c>
      <c r="K293" s="72" t="s">
        <v>568</v>
      </c>
      <c r="O293"/>
    </row>
    <row r="294" spans="2:15" x14ac:dyDescent="0.3">
      <c r="B294" t="s">
        <v>10933</v>
      </c>
      <c r="C294" s="72" t="s">
        <v>2831</v>
      </c>
      <c r="D294" s="47">
        <v>44957</v>
      </c>
      <c r="E294" s="72">
        <v>1</v>
      </c>
      <c r="F294" s="72">
        <v>0</v>
      </c>
      <c r="G294" s="72">
        <v>0</v>
      </c>
      <c r="H294" s="72" t="s">
        <v>1535</v>
      </c>
      <c r="I294" s="72" t="s">
        <v>1535</v>
      </c>
      <c r="J294" s="72" t="s">
        <v>254</v>
      </c>
      <c r="K294" s="72" t="s">
        <v>568</v>
      </c>
      <c r="O294"/>
    </row>
    <row r="295" spans="2:15" x14ac:dyDescent="0.3">
      <c r="B295" t="s">
        <v>10937</v>
      </c>
      <c r="C295" s="72" t="s">
        <v>2831</v>
      </c>
      <c r="D295" s="47">
        <v>44943</v>
      </c>
      <c r="E295" s="72">
        <v>1</v>
      </c>
      <c r="F295" s="72">
        <v>0</v>
      </c>
      <c r="G295" s="72">
        <v>0</v>
      </c>
      <c r="H295" s="72" t="s">
        <v>1535</v>
      </c>
      <c r="I295" s="72" t="s">
        <v>1535</v>
      </c>
      <c r="J295" s="72" t="s">
        <v>254</v>
      </c>
      <c r="K295" s="72" t="s">
        <v>568</v>
      </c>
      <c r="O295"/>
    </row>
    <row r="296" spans="2:15" x14ac:dyDescent="0.3">
      <c r="B296" t="s">
        <v>10939</v>
      </c>
      <c r="C296" s="72" t="s">
        <v>2831</v>
      </c>
      <c r="D296" s="47">
        <v>44931</v>
      </c>
      <c r="E296" s="72">
        <v>1</v>
      </c>
      <c r="F296" s="72">
        <v>0</v>
      </c>
      <c r="G296" s="72">
        <v>0</v>
      </c>
      <c r="H296" s="72" t="s">
        <v>1535</v>
      </c>
      <c r="I296" s="72" t="s">
        <v>1535</v>
      </c>
      <c r="J296" s="72" t="s">
        <v>254</v>
      </c>
      <c r="K296" s="72" t="s">
        <v>568</v>
      </c>
      <c r="O296"/>
    </row>
    <row r="297" spans="2:15" x14ac:dyDescent="0.3">
      <c r="B297" t="s">
        <v>10948</v>
      </c>
      <c r="C297" s="72" t="s">
        <v>2831</v>
      </c>
      <c r="D297" s="47">
        <v>44949</v>
      </c>
      <c r="E297" s="72">
        <v>1</v>
      </c>
      <c r="F297" s="72">
        <v>0</v>
      </c>
      <c r="G297" s="72">
        <v>0</v>
      </c>
      <c r="H297" s="72" t="s">
        <v>1535</v>
      </c>
      <c r="I297" s="72" t="s">
        <v>1535</v>
      </c>
      <c r="J297" s="72" t="s">
        <v>254</v>
      </c>
      <c r="K297" s="72" t="s">
        <v>568</v>
      </c>
      <c r="O297"/>
    </row>
    <row r="298" spans="2:15" x14ac:dyDescent="0.3">
      <c r="B298" t="s">
        <v>10949</v>
      </c>
      <c r="C298" s="72" t="s">
        <v>2831</v>
      </c>
      <c r="D298" s="47">
        <v>44949</v>
      </c>
      <c r="E298" s="72">
        <v>1</v>
      </c>
      <c r="F298" s="72">
        <v>0</v>
      </c>
      <c r="G298" s="72">
        <v>0</v>
      </c>
      <c r="H298" s="72" t="s">
        <v>1535</v>
      </c>
      <c r="I298" s="72" t="s">
        <v>1535</v>
      </c>
      <c r="J298" s="72" t="s">
        <v>2147</v>
      </c>
      <c r="K298" s="72" t="s">
        <v>568</v>
      </c>
      <c r="O298"/>
    </row>
    <row r="299" spans="2:15" x14ac:dyDescent="0.3">
      <c r="B299" t="s">
        <v>10951</v>
      </c>
      <c r="C299" s="72" t="s">
        <v>2831</v>
      </c>
      <c r="D299" s="47">
        <v>44956</v>
      </c>
      <c r="E299" s="72">
        <v>1</v>
      </c>
      <c r="F299" s="72">
        <v>0</v>
      </c>
      <c r="G299" s="72">
        <v>0</v>
      </c>
      <c r="H299" s="72" t="s">
        <v>1535</v>
      </c>
      <c r="I299" s="72" t="s">
        <v>1535</v>
      </c>
      <c r="J299" s="72" t="s">
        <v>2147</v>
      </c>
      <c r="K299" s="72" t="s">
        <v>568</v>
      </c>
      <c r="O299"/>
    </row>
    <row r="300" spans="2:15" x14ac:dyDescent="0.3">
      <c r="B300" t="s">
        <v>10955</v>
      </c>
      <c r="C300" s="72" t="s">
        <v>2831</v>
      </c>
      <c r="D300" s="47">
        <v>44949</v>
      </c>
      <c r="E300" s="72">
        <v>1</v>
      </c>
      <c r="F300" s="72">
        <v>0</v>
      </c>
      <c r="G300" s="72">
        <v>0</v>
      </c>
      <c r="H300" s="72" t="s">
        <v>1535</v>
      </c>
      <c r="I300" s="72" t="s">
        <v>1535</v>
      </c>
      <c r="J300" s="72" t="s">
        <v>254</v>
      </c>
      <c r="K300" s="72" t="s">
        <v>568</v>
      </c>
      <c r="O300"/>
    </row>
    <row r="301" spans="2:15" x14ac:dyDescent="0.3">
      <c r="B301" t="s">
        <v>10959</v>
      </c>
      <c r="C301" s="72" t="s">
        <v>2831</v>
      </c>
      <c r="D301" s="47">
        <v>44953</v>
      </c>
      <c r="E301" s="72">
        <v>1</v>
      </c>
      <c r="F301" s="72">
        <v>0</v>
      </c>
      <c r="G301" s="72">
        <v>0</v>
      </c>
      <c r="H301" s="72" t="s">
        <v>1535</v>
      </c>
      <c r="I301" s="72" t="s">
        <v>1535</v>
      </c>
      <c r="J301" s="72" t="s">
        <v>2147</v>
      </c>
      <c r="K301" s="72" t="s">
        <v>568</v>
      </c>
      <c r="O301"/>
    </row>
    <row r="302" spans="2:15" x14ac:dyDescent="0.3">
      <c r="B302" t="s">
        <v>10960</v>
      </c>
      <c r="C302" s="72" t="s">
        <v>2831</v>
      </c>
      <c r="D302" s="47">
        <v>44943</v>
      </c>
      <c r="E302" s="72">
        <v>1</v>
      </c>
      <c r="F302" s="72">
        <v>0</v>
      </c>
      <c r="G302" s="72">
        <v>0</v>
      </c>
      <c r="H302" s="72" t="s">
        <v>1535</v>
      </c>
      <c r="I302" s="72" t="s">
        <v>1535</v>
      </c>
      <c r="J302" s="72" t="s">
        <v>2147</v>
      </c>
      <c r="K302" s="72" t="s">
        <v>568</v>
      </c>
      <c r="O302"/>
    </row>
    <row r="303" spans="2:15" x14ac:dyDescent="0.3">
      <c r="B303" t="s">
        <v>10961</v>
      </c>
      <c r="C303" s="72" t="s">
        <v>2831</v>
      </c>
      <c r="D303" s="47">
        <v>44942</v>
      </c>
      <c r="E303" s="72">
        <v>1</v>
      </c>
      <c r="F303" s="72">
        <v>0</v>
      </c>
      <c r="G303" s="72">
        <v>0</v>
      </c>
      <c r="H303" s="72" t="s">
        <v>1535</v>
      </c>
      <c r="I303" s="72" t="s">
        <v>1535</v>
      </c>
      <c r="J303" s="72" t="s">
        <v>254</v>
      </c>
      <c r="K303" s="72" t="s">
        <v>568</v>
      </c>
      <c r="O303"/>
    </row>
    <row r="304" spans="2:15" x14ac:dyDescent="0.3">
      <c r="B304" t="s">
        <v>10963</v>
      </c>
      <c r="C304" s="72" t="s">
        <v>2831</v>
      </c>
      <c r="D304" s="47">
        <v>44953</v>
      </c>
      <c r="E304" s="72">
        <v>1</v>
      </c>
      <c r="F304" s="72">
        <v>0</v>
      </c>
      <c r="G304" s="72">
        <v>0</v>
      </c>
      <c r="H304" s="72" t="s">
        <v>1535</v>
      </c>
      <c r="I304" s="72" t="s">
        <v>1535</v>
      </c>
      <c r="J304" s="72" t="s">
        <v>254</v>
      </c>
      <c r="K304" s="72" t="s">
        <v>568</v>
      </c>
      <c r="O304"/>
    </row>
    <row r="305" spans="2:15" x14ac:dyDescent="0.3">
      <c r="B305" t="s">
        <v>10964</v>
      </c>
      <c r="C305" s="72" t="s">
        <v>2831</v>
      </c>
      <c r="D305" s="47">
        <v>44946</v>
      </c>
      <c r="E305" s="72">
        <v>1</v>
      </c>
      <c r="F305" s="72">
        <v>0</v>
      </c>
      <c r="G305" s="72">
        <v>0</v>
      </c>
      <c r="H305" s="72" t="s">
        <v>1535</v>
      </c>
      <c r="I305" s="72" t="s">
        <v>1535</v>
      </c>
      <c r="J305" s="72" t="s">
        <v>2147</v>
      </c>
      <c r="K305" s="72" t="s">
        <v>568</v>
      </c>
      <c r="O305"/>
    </row>
    <row r="306" spans="2:15" x14ac:dyDescent="0.3">
      <c r="B306" t="s">
        <v>10968</v>
      </c>
      <c r="C306" s="72" t="s">
        <v>2831</v>
      </c>
      <c r="D306" s="47">
        <v>44943</v>
      </c>
      <c r="E306" s="72">
        <v>1</v>
      </c>
      <c r="F306" s="72">
        <v>0</v>
      </c>
      <c r="G306" s="72">
        <v>0</v>
      </c>
      <c r="H306" s="72" t="s">
        <v>1535</v>
      </c>
      <c r="I306" s="72" t="s">
        <v>1535</v>
      </c>
      <c r="J306" s="72" t="s">
        <v>254</v>
      </c>
      <c r="K306" s="72" t="s">
        <v>568</v>
      </c>
      <c r="O306"/>
    </row>
    <row r="307" spans="2:15" x14ac:dyDescent="0.3">
      <c r="B307" t="s">
        <v>10972</v>
      </c>
      <c r="C307" s="72" t="s">
        <v>2831</v>
      </c>
      <c r="D307" s="47">
        <v>44928</v>
      </c>
      <c r="E307" s="72">
        <v>1</v>
      </c>
      <c r="F307" s="72">
        <v>0</v>
      </c>
      <c r="G307" s="72">
        <v>0</v>
      </c>
      <c r="H307" s="72" t="s">
        <v>1535</v>
      </c>
      <c r="I307" s="72" t="s">
        <v>1535</v>
      </c>
      <c r="J307" s="72" t="s">
        <v>254</v>
      </c>
      <c r="K307" s="72" t="s">
        <v>568</v>
      </c>
      <c r="O307"/>
    </row>
    <row r="308" spans="2:15" x14ac:dyDescent="0.3">
      <c r="B308" t="s">
        <v>10973</v>
      </c>
      <c r="C308" s="72" t="s">
        <v>2831</v>
      </c>
      <c r="D308" s="47">
        <v>44954</v>
      </c>
      <c r="E308" s="72">
        <v>1</v>
      </c>
      <c r="F308" s="72">
        <v>0</v>
      </c>
      <c r="G308" s="72">
        <v>0</v>
      </c>
      <c r="H308" s="72" t="s">
        <v>1535</v>
      </c>
      <c r="I308" s="72" t="s">
        <v>1535</v>
      </c>
      <c r="J308" s="72" t="s">
        <v>254</v>
      </c>
      <c r="K308" s="72" t="s">
        <v>568</v>
      </c>
      <c r="O308"/>
    </row>
    <row r="309" spans="2:15" x14ac:dyDescent="0.3">
      <c r="B309" t="s">
        <v>10974</v>
      </c>
      <c r="C309" s="72" t="s">
        <v>2831</v>
      </c>
      <c r="D309" s="47">
        <v>44957</v>
      </c>
      <c r="E309" s="72">
        <v>1</v>
      </c>
      <c r="F309" s="72">
        <v>0</v>
      </c>
      <c r="G309" s="72">
        <v>0</v>
      </c>
      <c r="H309" s="72" t="s">
        <v>1535</v>
      </c>
      <c r="I309" s="72" t="s">
        <v>1535</v>
      </c>
      <c r="J309" s="72" t="s">
        <v>254</v>
      </c>
      <c r="K309" s="72" t="s">
        <v>568</v>
      </c>
      <c r="O309"/>
    </row>
    <row r="310" spans="2:15" x14ac:dyDescent="0.3">
      <c r="B310" t="s">
        <v>10976</v>
      </c>
      <c r="C310" s="72" t="s">
        <v>2831</v>
      </c>
      <c r="D310" s="47">
        <v>44943</v>
      </c>
      <c r="E310" s="72">
        <v>1</v>
      </c>
      <c r="F310" s="72">
        <v>0</v>
      </c>
      <c r="G310" s="72">
        <v>0</v>
      </c>
      <c r="H310" s="72" t="s">
        <v>1535</v>
      </c>
      <c r="I310" s="72" t="s">
        <v>1535</v>
      </c>
      <c r="J310" s="72" t="s">
        <v>254</v>
      </c>
      <c r="K310" s="72" t="s">
        <v>568</v>
      </c>
      <c r="O310"/>
    </row>
    <row r="311" spans="2:15" x14ac:dyDescent="0.3">
      <c r="B311" t="s">
        <v>10977</v>
      </c>
      <c r="C311" s="72" t="s">
        <v>2831</v>
      </c>
      <c r="D311" s="47">
        <v>44949</v>
      </c>
      <c r="E311" s="72">
        <v>1</v>
      </c>
      <c r="F311" s="72">
        <v>0</v>
      </c>
      <c r="G311" s="72">
        <v>0</v>
      </c>
      <c r="H311" s="72" t="s">
        <v>1535</v>
      </c>
      <c r="I311" s="72" t="s">
        <v>1535</v>
      </c>
      <c r="J311" s="72" t="s">
        <v>2147</v>
      </c>
      <c r="K311" s="72" t="s">
        <v>568</v>
      </c>
      <c r="O311"/>
    </row>
    <row r="312" spans="2:15" x14ac:dyDescent="0.3">
      <c r="B312" t="s">
        <v>10978</v>
      </c>
      <c r="C312" s="72" t="s">
        <v>2831</v>
      </c>
      <c r="D312" s="47">
        <v>44957</v>
      </c>
      <c r="E312" s="72">
        <v>1</v>
      </c>
      <c r="F312" s="72">
        <v>0</v>
      </c>
      <c r="G312" s="72">
        <v>0</v>
      </c>
      <c r="H312" s="72" t="s">
        <v>1535</v>
      </c>
      <c r="I312" s="72" t="s">
        <v>1535</v>
      </c>
      <c r="J312" s="72" t="s">
        <v>254</v>
      </c>
      <c r="K312" s="72" t="s">
        <v>568</v>
      </c>
      <c r="O312"/>
    </row>
    <row r="313" spans="2:15" x14ac:dyDescent="0.3">
      <c r="B313" t="s">
        <v>10981</v>
      </c>
      <c r="C313" s="72" t="s">
        <v>2831</v>
      </c>
      <c r="D313" s="47">
        <v>44946</v>
      </c>
      <c r="E313" s="72">
        <v>1</v>
      </c>
      <c r="F313" s="72">
        <v>0</v>
      </c>
      <c r="G313" s="72">
        <v>0</v>
      </c>
      <c r="H313" s="72" t="s">
        <v>1535</v>
      </c>
      <c r="I313" s="72" t="s">
        <v>1535</v>
      </c>
      <c r="J313" s="72" t="s">
        <v>254</v>
      </c>
      <c r="K313" s="72" t="s">
        <v>568</v>
      </c>
      <c r="O313"/>
    </row>
    <row r="314" spans="2:15" x14ac:dyDescent="0.3">
      <c r="B314" t="s">
        <v>10983</v>
      </c>
      <c r="C314" s="72" t="s">
        <v>2831</v>
      </c>
      <c r="D314" s="47">
        <v>44949</v>
      </c>
      <c r="E314" s="72">
        <v>1</v>
      </c>
      <c r="F314" s="72">
        <v>0</v>
      </c>
      <c r="G314" s="72">
        <v>0</v>
      </c>
      <c r="H314" s="72" t="s">
        <v>1535</v>
      </c>
      <c r="I314" s="72" t="s">
        <v>1535</v>
      </c>
      <c r="J314" s="72" t="s">
        <v>254</v>
      </c>
      <c r="K314" s="72" t="s">
        <v>568</v>
      </c>
      <c r="O314"/>
    </row>
    <row r="315" spans="2:15" x14ac:dyDescent="0.3">
      <c r="B315" t="s">
        <v>10985</v>
      </c>
      <c r="C315" s="72" t="s">
        <v>2831</v>
      </c>
      <c r="D315" s="47">
        <v>44957</v>
      </c>
      <c r="E315" s="72">
        <v>1</v>
      </c>
      <c r="F315" s="72">
        <v>0</v>
      </c>
      <c r="G315" s="72">
        <v>0</v>
      </c>
      <c r="H315" s="72" t="s">
        <v>1535</v>
      </c>
      <c r="I315" s="72" t="s">
        <v>1535</v>
      </c>
      <c r="J315" s="72" t="s">
        <v>254</v>
      </c>
      <c r="K315" s="72" t="s">
        <v>568</v>
      </c>
      <c r="O315"/>
    </row>
    <row r="316" spans="2:15" x14ac:dyDescent="0.3">
      <c r="B316" t="s">
        <v>10986</v>
      </c>
      <c r="C316" s="72" t="s">
        <v>2831</v>
      </c>
      <c r="D316" s="47">
        <v>44942</v>
      </c>
      <c r="E316" s="72">
        <v>1</v>
      </c>
      <c r="F316" s="72">
        <v>0</v>
      </c>
      <c r="G316" s="72">
        <v>0</v>
      </c>
      <c r="H316" s="72" t="s">
        <v>1535</v>
      </c>
      <c r="I316" s="72" t="s">
        <v>1535</v>
      </c>
      <c r="J316" s="72" t="s">
        <v>254</v>
      </c>
      <c r="K316" s="72" t="s">
        <v>568</v>
      </c>
      <c r="O316"/>
    </row>
    <row r="317" spans="2:15" x14ac:dyDescent="0.3">
      <c r="B317" t="s">
        <v>10992</v>
      </c>
      <c r="C317" s="72" t="s">
        <v>2831</v>
      </c>
      <c r="D317" s="47">
        <v>44943</v>
      </c>
      <c r="E317" s="72">
        <v>1</v>
      </c>
      <c r="F317" s="72">
        <v>0</v>
      </c>
      <c r="G317" s="72">
        <v>0</v>
      </c>
      <c r="H317" s="72" t="s">
        <v>1535</v>
      </c>
      <c r="I317" s="72" t="s">
        <v>1535</v>
      </c>
      <c r="J317" s="72" t="s">
        <v>254</v>
      </c>
      <c r="K317" s="72" t="s">
        <v>568</v>
      </c>
      <c r="O317"/>
    </row>
    <row r="318" spans="2:15" x14ac:dyDescent="0.3">
      <c r="B318" t="s">
        <v>10994</v>
      </c>
      <c r="C318" s="72" t="s">
        <v>2831</v>
      </c>
      <c r="D318" s="47">
        <v>44957</v>
      </c>
      <c r="E318" s="72">
        <v>1</v>
      </c>
      <c r="F318" s="72">
        <v>0</v>
      </c>
      <c r="G318" s="72">
        <v>0</v>
      </c>
      <c r="H318" s="72" t="s">
        <v>1535</v>
      </c>
      <c r="I318" s="72" t="s">
        <v>1535</v>
      </c>
      <c r="J318" s="72" t="s">
        <v>254</v>
      </c>
      <c r="K318" s="72" t="s">
        <v>568</v>
      </c>
      <c r="O318"/>
    </row>
    <row r="319" spans="2:15" x14ac:dyDescent="0.3">
      <c r="B319" t="s">
        <v>10997</v>
      </c>
      <c r="C319" s="72" t="s">
        <v>2831</v>
      </c>
      <c r="D319" s="47">
        <v>44957</v>
      </c>
      <c r="E319" s="72">
        <v>1</v>
      </c>
      <c r="F319" s="72">
        <v>0</v>
      </c>
      <c r="G319" s="72">
        <v>0</v>
      </c>
      <c r="H319" s="72" t="s">
        <v>1535</v>
      </c>
      <c r="I319" s="72" t="s">
        <v>1535</v>
      </c>
      <c r="J319" s="72" t="s">
        <v>254</v>
      </c>
      <c r="K319" s="72" t="s">
        <v>568</v>
      </c>
      <c r="O319"/>
    </row>
    <row r="320" spans="2:15" x14ac:dyDescent="0.3">
      <c r="B320" t="s">
        <v>11002</v>
      </c>
      <c r="C320" s="72" t="s">
        <v>2831</v>
      </c>
      <c r="D320" s="47">
        <v>44928</v>
      </c>
      <c r="E320" s="72">
        <v>1</v>
      </c>
      <c r="F320" s="72">
        <v>0</v>
      </c>
      <c r="G320" s="72">
        <v>0</v>
      </c>
      <c r="H320" s="72" t="s">
        <v>1535</v>
      </c>
      <c r="I320" s="72" t="s">
        <v>1535</v>
      </c>
      <c r="J320" s="72" t="s">
        <v>254</v>
      </c>
      <c r="K320" s="72" t="s">
        <v>568</v>
      </c>
      <c r="O320"/>
    </row>
    <row r="321" spans="2:15" x14ac:dyDescent="0.3">
      <c r="B321" t="s">
        <v>11004</v>
      </c>
      <c r="C321" s="72" t="s">
        <v>2831</v>
      </c>
      <c r="D321" s="47">
        <v>44957</v>
      </c>
      <c r="E321" s="72">
        <v>1</v>
      </c>
      <c r="F321" s="72">
        <v>0</v>
      </c>
      <c r="G321" s="72">
        <v>0</v>
      </c>
      <c r="H321" s="72" t="s">
        <v>1535</v>
      </c>
      <c r="I321" s="72" t="s">
        <v>1535</v>
      </c>
      <c r="J321" s="72" t="s">
        <v>254</v>
      </c>
      <c r="K321" s="72" t="s">
        <v>568</v>
      </c>
      <c r="O321"/>
    </row>
    <row r="322" spans="2:15" x14ac:dyDescent="0.3">
      <c r="B322" t="s">
        <v>11005</v>
      </c>
      <c r="C322" s="72" t="s">
        <v>2831</v>
      </c>
      <c r="D322" s="47">
        <v>44947</v>
      </c>
      <c r="E322" s="72">
        <v>1</v>
      </c>
      <c r="F322" s="72">
        <v>0</v>
      </c>
      <c r="G322" s="72">
        <v>0</v>
      </c>
      <c r="H322" s="72" t="s">
        <v>1535</v>
      </c>
      <c r="I322" s="72" t="s">
        <v>1535</v>
      </c>
      <c r="J322" s="72" t="s">
        <v>254</v>
      </c>
      <c r="K322" s="72" t="s">
        <v>568</v>
      </c>
      <c r="O322"/>
    </row>
    <row r="323" spans="2:15" x14ac:dyDescent="0.3">
      <c r="B323" t="s">
        <v>11006</v>
      </c>
      <c r="C323" s="72" t="s">
        <v>2831</v>
      </c>
      <c r="D323" s="47">
        <v>44943</v>
      </c>
      <c r="E323" s="72">
        <v>1</v>
      </c>
      <c r="F323" s="72">
        <v>0</v>
      </c>
      <c r="G323" s="72">
        <v>0</v>
      </c>
      <c r="H323" s="72" t="s">
        <v>1535</v>
      </c>
      <c r="I323" s="72" t="s">
        <v>1535</v>
      </c>
      <c r="J323" s="72" t="s">
        <v>254</v>
      </c>
      <c r="K323" s="72" t="s">
        <v>568</v>
      </c>
      <c r="O323"/>
    </row>
    <row r="324" spans="2:15" x14ac:dyDescent="0.3">
      <c r="B324" t="s">
        <v>11007</v>
      </c>
      <c r="C324" s="72" t="s">
        <v>2831</v>
      </c>
      <c r="D324" s="47">
        <v>44928</v>
      </c>
      <c r="E324" s="72">
        <v>1</v>
      </c>
      <c r="F324" s="72">
        <v>0</v>
      </c>
      <c r="G324" s="72">
        <v>0</v>
      </c>
      <c r="H324" s="72" t="s">
        <v>1535</v>
      </c>
      <c r="I324" s="72" t="s">
        <v>1535</v>
      </c>
      <c r="J324" s="72" t="s">
        <v>254</v>
      </c>
      <c r="K324" s="72" t="s">
        <v>568</v>
      </c>
      <c r="O324"/>
    </row>
    <row r="325" spans="2:15" x14ac:dyDescent="0.3">
      <c r="B325" t="s">
        <v>11010</v>
      </c>
      <c r="C325" s="72" t="s">
        <v>2831</v>
      </c>
      <c r="D325" s="47">
        <v>44942</v>
      </c>
      <c r="E325" s="72">
        <v>1</v>
      </c>
      <c r="F325" s="72">
        <v>0</v>
      </c>
      <c r="G325" s="72">
        <v>0</v>
      </c>
      <c r="H325" s="72" t="s">
        <v>1535</v>
      </c>
      <c r="I325" s="72" t="s">
        <v>1535</v>
      </c>
      <c r="J325" s="72" t="s">
        <v>254</v>
      </c>
      <c r="K325" s="72" t="s">
        <v>568</v>
      </c>
      <c r="O325"/>
    </row>
    <row r="326" spans="2:15" x14ac:dyDescent="0.3">
      <c r="B326" t="s">
        <v>11012</v>
      </c>
      <c r="C326" s="72" t="s">
        <v>2831</v>
      </c>
      <c r="D326" s="47">
        <v>44928</v>
      </c>
      <c r="E326" s="72">
        <v>1</v>
      </c>
      <c r="F326" s="72">
        <v>0</v>
      </c>
      <c r="G326" s="72">
        <v>0</v>
      </c>
      <c r="H326" s="72" t="s">
        <v>1535</v>
      </c>
      <c r="I326" s="72" t="s">
        <v>1535</v>
      </c>
      <c r="J326" s="72" t="s">
        <v>254</v>
      </c>
      <c r="K326" s="72" t="s">
        <v>568</v>
      </c>
      <c r="O326"/>
    </row>
    <row r="327" spans="2:15" x14ac:dyDescent="0.3">
      <c r="B327" t="s">
        <v>11013</v>
      </c>
      <c r="C327" s="72" t="s">
        <v>2831</v>
      </c>
      <c r="D327" s="47">
        <v>44942</v>
      </c>
      <c r="E327" s="72">
        <v>1</v>
      </c>
      <c r="F327" s="72">
        <v>0</v>
      </c>
      <c r="G327" s="72">
        <v>0</v>
      </c>
      <c r="H327" s="72" t="s">
        <v>1535</v>
      </c>
      <c r="I327" s="72" t="s">
        <v>1535</v>
      </c>
      <c r="J327" s="72" t="s">
        <v>254</v>
      </c>
      <c r="K327" s="72" t="s">
        <v>568</v>
      </c>
      <c r="O327"/>
    </row>
    <row r="328" spans="2:15" x14ac:dyDescent="0.3">
      <c r="B328" t="s">
        <v>11014</v>
      </c>
      <c r="C328" s="72" t="s">
        <v>2831</v>
      </c>
      <c r="D328" s="47">
        <v>44951</v>
      </c>
      <c r="E328" s="72">
        <v>1</v>
      </c>
      <c r="F328" s="72">
        <v>0</v>
      </c>
      <c r="G328" s="72">
        <v>0</v>
      </c>
      <c r="H328" s="72" t="s">
        <v>1535</v>
      </c>
      <c r="I328" s="72" t="s">
        <v>1535</v>
      </c>
      <c r="J328" s="72" t="s">
        <v>2147</v>
      </c>
      <c r="K328" s="72" t="s">
        <v>568</v>
      </c>
      <c r="O328"/>
    </row>
    <row r="329" spans="2:15" x14ac:dyDescent="0.3">
      <c r="B329" t="s">
        <v>11017</v>
      </c>
      <c r="C329" s="72" t="s">
        <v>2831</v>
      </c>
      <c r="D329" s="47">
        <v>44942</v>
      </c>
      <c r="E329" s="72">
        <v>1</v>
      </c>
      <c r="F329" s="72">
        <v>0</v>
      </c>
      <c r="G329" s="72">
        <v>0</v>
      </c>
      <c r="H329" s="72" t="s">
        <v>1535</v>
      </c>
      <c r="I329" s="72" t="s">
        <v>1535</v>
      </c>
      <c r="J329" s="72" t="s">
        <v>254</v>
      </c>
      <c r="K329" s="72" t="s">
        <v>568</v>
      </c>
      <c r="O329"/>
    </row>
    <row r="330" spans="2:15" x14ac:dyDescent="0.3">
      <c r="B330" t="s">
        <v>11018</v>
      </c>
      <c r="C330" s="72" t="s">
        <v>2831</v>
      </c>
      <c r="D330" s="47">
        <v>44950</v>
      </c>
      <c r="E330" s="72">
        <v>1</v>
      </c>
      <c r="F330" s="72">
        <v>0</v>
      </c>
      <c r="G330" s="72">
        <v>0</v>
      </c>
      <c r="H330" s="72" t="s">
        <v>1535</v>
      </c>
      <c r="I330" s="72" t="s">
        <v>1535</v>
      </c>
      <c r="J330" s="72" t="s">
        <v>254</v>
      </c>
      <c r="K330" s="72" t="s">
        <v>568</v>
      </c>
      <c r="O330"/>
    </row>
    <row r="331" spans="2:15" x14ac:dyDescent="0.3">
      <c r="B331" t="s">
        <v>11024</v>
      </c>
      <c r="C331" s="72" t="s">
        <v>2831</v>
      </c>
      <c r="D331" s="47">
        <v>44930</v>
      </c>
      <c r="E331" s="72">
        <v>1</v>
      </c>
      <c r="F331" s="72">
        <v>0</v>
      </c>
      <c r="G331" s="72">
        <v>0</v>
      </c>
      <c r="H331" s="72" t="s">
        <v>1535</v>
      </c>
      <c r="I331" s="72" t="s">
        <v>1535</v>
      </c>
      <c r="J331" s="72" t="s">
        <v>254</v>
      </c>
      <c r="K331" s="72" t="s">
        <v>568</v>
      </c>
      <c r="O331"/>
    </row>
    <row r="332" spans="2:15" x14ac:dyDescent="0.3">
      <c r="B332" t="s">
        <v>11029</v>
      </c>
      <c r="C332" s="72" t="s">
        <v>2831</v>
      </c>
      <c r="D332" s="47">
        <v>44956</v>
      </c>
      <c r="E332" s="72">
        <v>1</v>
      </c>
      <c r="F332" s="72">
        <v>0</v>
      </c>
      <c r="G332" s="72">
        <v>0</v>
      </c>
      <c r="H332" s="72" t="s">
        <v>1535</v>
      </c>
      <c r="I332" s="72" t="s">
        <v>1535</v>
      </c>
      <c r="J332" s="72" t="s">
        <v>254</v>
      </c>
      <c r="K332" s="72" t="s">
        <v>568</v>
      </c>
      <c r="O332"/>
    </row>
    <row r="333" spans="2:15" x14ac:dyDescent="0.3">
      <c r="B333" t="s">
        <v>11030</v>
      </c>
      <c r="C333" s="72" t="s">
        <v>2831</v>
      </c>
      <c r="D333" s="47">
        <v>44954</v>
      </c>
      <c r="E333" s="72">
        <v>1</v>
      </c>
      <c r="F333" s="72">
        <v>0</v>
      </c>
      <c r="G333" s="72">
        <v>0</v>
      </c>
      <c r="H333" s="72" t="s">
        <v>1535</v>
      </c>
      <c r="I333" s="72" t="s">
        <v>1535</v>
      </c>
      <c r="J333" s="72" t="s">
        <v>254</v>
      </c>
      <c r="K333" s="72" t="s">
        <v>568</v>
      </c>
      <c r="O333"/>
    </row>
    <row r="334" spans="2:15" x14ac:dyDescent="0.3">
      <c r="B334" t="s">
        <v>11032</v>
      </c>
      <c r="C334" s="72" t="s">
        <v>2831</v>
      </c>
      <c r="D334" s="47">
        <v>44943</v>
      </c>
      <c r="E334" s="72">
        <v>1</v>
      </c>
      <c r="F334" s="72">
        <v>0</v>
      </c>
      <c r="G334" s="72">
        <v>0</v>
      </c>
      <c r="H334" s="72" t="s">
        <v>1535</v>
      </c>
      <c r="I334" s="72" t="s">
        <v>1535</v>
      </c>
      <c r="J334" s="72" t="s">
        <v>254</v>
      </c>
      <c r="K334" s="72" t="s">
        <v>568</v>
      </c>
      <c r="O334"/>
    </row>
    <row r="335" spans="2:15" x14ac:dyDescent="0.3">
      <c r="B335" t="s">
        <v>11036</v>
      </c>
      <c r="C335" s="72" t="s">
        <v>2831</v>
      </c>
      <c r="D335" s="47">
        <v>44957</v>
      </c>
      <c r="E335" s="72">
        <v>1</v>
      </c>
      <c r="F335" s="72">
        <v>0</v>
      </c>
      <c r="G335" s="72">
        <v>0</v>
      </c>
      <c r="H335" s="72" t="s">
        <v>1535</v>
      </c>
      <c r="I335" s="72" t="s">
        <v>1535</v>
      </c>
      <c r="J335" s="72" t="s">
        <v>254</v>
      </c>
      <c r="K335" s="72" t="s">
        <v>568</v>
      </c>
      <c r="O335"/>
    </row>
    <row r="336" spans="2:15" x14ac:dyDescent="0.3">
      <c r="B336" t="s">
        <v>11045</v>
      </c>
      <c r="C336" s="72" t="s">
        <v>2831</v>
      </c>
      <c r="D336" s="47">
        <v>44931</v>
      </c>
      <c r="E336" s="72">
        <v>1</v>
      </c>
      <c r="F336" s="72">
        <v>0</v>
      </c>
      <c r="G336" s="72">
        <v>0</v>
      </c>
      <c r="H336" s="72" t="s">
        <v>1535</v>
      </c>
      <c r="I336" s="72" t="s">
        <v>1535</v>
      </c>
      <c r="J336" s="72" t="s">
        <v>254</v>
      </c>
      <c r="K336" s="72" t="s">
        <v>568</v>
      </c>
      <c r="O336"/>
    </row>
    <row r="337" spans="2:15" x14ac:dyDescent="0.3">
      <c r="B337" t="s">
        <v>11046</v>
      </c>
      <c r="C337" s="72" t="s">
        <v>2831</v>
      </c>
      <c r="D337" s="47">
        <v>44943</v>
      </c>
      <c r="E337" s="72">
        <v>1</v>
      </c>
      <c r="F337" s="72">
        <v>0</v>
      </c>
      <c r="G337" s="72">
        <v>0</v>
      </c>
      <c r="H337" s="72" t="s">
        <v>1535</v>
      </c>
      <c r="I337" s="72" t="s">
        <v>1535</v>
      </c>
      <c r="J337" s="72" t="s">
        <v>254</v>
      </c>
      <c r="K337" s="72" t="s">
        <v>568</v>
      </c>
      <c r="O337"/>
    </row>
    <row r="338" spans="2:15" x14ac:dyDescent="0.3">
      <c r="B338" t="s">
        <v>11047</v>
      </c>
      <c r="C338" s="72" t="s">
        <v>2831</v>
      </c>
      <c r="D338" s="47">
        <v>44957</v>
      </c>
      <c r="E338" s="72">
        <v>1</v>
      </c>
      <c r="F338" s="72">
        <v>0</v>
      </c>
      <c r="G338" s="72">
        <v>0</v>
      </c>
      <c r="H338" s="72" t="s">
        <v>1535</v>
      </c>
      <c r="I338" s="72" t="s">
        <v>1535</v>
      </c>
      <c r="J338" s="72" t="s">
        <v>254</v>
      </c>
      <c r="K338" s="72" t="s">
        <v>568</v>
      </c>
      <c r="O338"/>
    </row>
    <row r="339" spans="2:15" x14ac:dyDescent="0.3">
      <c r="B339" t="s">
        <v>11048</v>
      </c>
      <c r="C339" s="72" t="s">
        <v>2831</v>
      </c>
      <c r="D339" s="47">
        <v>44951</v>
      </c>
      <c r="E339" s="72">
        <v>1</v>
      </c>
      <c r="F339" s="72">
        <v>0</v>
      </c>
      <c r="G339" s="72">
        <v>0</v>
      </c>
      <c r="H339" s="72" t="s">
        <v>1535</v>
      </c>
      <c r="I339" s="72" t="s">
        <v>1535</v>
      </c>
      <c r="J339" s="72" t="s">
        <v>254</v>
      </c>
      <c r="K339" s="72" t="s">
        <v>568</v>
      </c>
      <c r="O339"/>
    </row>
    <row r="340" spans="2:15" x14ac:dyDescent="0.3">
      <c r="B340" t="s">
        <v>11052</v>
      </c>
      <c r="C340" s="72" t="s">
        <v>2831</v>
      </c>
      <c r="D340" s="47">
        <v>44952</v>
      </c>
      <c r="E340" s="72">
        <v>1</v>
      </c>
      <c r="F340" s="72">
        <v>0</v>
      </c>
      <c r="G340" s="72">
        <v>0</v>
      </c>
      <c r="H340" s="72" t="s">
        <v>1535</v>
      </c>
      <c r="I340" s="72" t="s">
        <v>1535</v>
      </c>
      <c r="J340" s="72" t="s">
        <v>254</v>
      </c>
      <c r="K340" s="72" t="s">
        <v>568</v>
      </c>
      <c r="O340"/>
    </row>
    <row r="341" spans="2:15" x14ac:dyDescent="0.3">
      <c r="B341" t="s">
        <v>11053</v>
      </c>
      <c r="C341" s="72" t="s">
        <v>2831</v>
      </c>
      <c r="D341" s="47">
        <v>44943</v>
      </c>
      <c r="E341" s="72">
        <v>1</v>
      </c>
      <c r="F341" s="72">
        <v>0</v>
      </c>
      <c r="G341" s="72">
        <v>0</v>
      </c>
      <c r="H341" s="72" t="s">
        <v>1535</v>
      </c>
      <c r="I341" s="72" t="s">
        <v>1535</v>
      </c>
      <c r="J341" s="72" t="s">
        <v>254</v>
      </c>
      <c r="K341" s="72" t="s">
        <v>568</v>
      </c>
      <c r="O341"/>
    </row>
    <row r="342" spans="2:15" x14ac:dyDescent="0.3">
      <c r="B342" t="s">
        <v>11056</v>
      </c>
      <c r="C342" s="72" t="s">
        <v>2831</v>
      </c>
      <c r="D342" s="47">
        <v>44931</v>
      </c>
      <c r="E342" s="72">
        <v>1</v>
      </c>
      <c r="F342" s="72">
        <v>0</v>
      </c>
      <c r="G342" s="72">
        <v>0</v>
      </c>
      <c r="H342" s="72" t="s">
        <v>1535</v>
      </c>
      <c r="I342" s="72" t="s">
        <v>1535</v>
      </c>
      <c r="J342" s="72" t="s">
        <v>254</v>
      </c>
      <c r="K342" s="72" t="s">
        <v>568</v>
      </c>
      <c r="O342"/>
    </row>
    <row r="343" spans="2:15" x14ac:dyDescent="0.3">
      <c r="B343" t="s">
        <v>11057</v>
      </c>
      <c r="C343" s="72" t="s">
        <v>2831</v>
      </c>
      <c r="D343" s="47">
        <v>44943</v>
      </c>
      <c r="E343" s="72">
        <v>1</v>
      </c>
      <c r="F343" s="72">
        <v>0</v>
      </c>
      <c r="G343" s="72">
        <v>0</v>
      </c>
      <c r="H343" s="72" t="s">
        <v>1535</v>
      </c>
      <c r="I343" s="72" t="s">
        <v>1535</v>
      </c>
      <c r="J343" s="72" t="s">
        <v>254</v>
      </c>
      <c r="K343" s="72" t="s">
        <v>568</v>
      </c>
      <c r="O343"/>
    </row>
    <row r="344" spans="2:15" x14ac:dyDescent="0.3">
      <c r="B344" t="s">
        <v>11065</v>
      </c>
      <c r="C344" s="72" t="s">
        <v>2831</v>
      </c>
      <c r="D344" s="47">
        <v>44951</v>
      </c>
      <c r="E344" s="72">
        <v>1</v>
      </c>
      <c r="F344" s="72">
        <v>0</v>
      </c>
      <c r="G344" s="72">
        <v>0</v>
      </c>
      <c r="H344" s="72" t="s">
        <v>1535</v>
      </c>
      <c r="I344" s="72" t="s">
        <v>1535</v>
      </c>
      <c r="J344" s="72" t="s">
        <v>254</v>
      </c>
      <c r="K344" s="72" t="s">
        <v>568</v>
      </c>
      <c r="O344"/>
    </row>
    <row r="345" spans="2:15" x14ac:dyDescent="0.3">
      <c r="B345" t="s">
        <v>11066</v>
      </c>
      <c r="C345" s="72" t="s">
        <v>2831</v>
      </c>
      <c r="D345" s="47">
        <v>44957</v>
      </c>
      <c r="E345" s="72">
        <v>1</v>
      </c>
      <c r="F345" s="72">
        <v>0</v>
      </c>
      <c r="G345" s="72">
        <v>0</v>
      </c>
      <c r="H345" s="72" t="s">
        <v>1535</v>
      </c>
      <c r="I345" s="72" t="s">
        <v>1535</v>
      </c>
      <c r="J345" s="72" t="s">
        <v>254</v>
      </c>
      <c r="K345" s="72" t="s">
        <v>568</v>
      </c>
      <c r="O345"/>
    </row>
    <row r="346" spans="2:15" x14ac:dyDescent="0.3">
      <c r="B346" t="s">
        <v>11069</v>
      </c>
      <c r="C346" s="72" t="s">
        <v>2831</v>
      </c>
      <c r="D346" s="47">
        <v>44957</v>
      </c>
      <c r="E346" s="72">
        <v>1</v>
      </c>
      <c r="F346" s="72">
        <v>0</v>
      </c>
      <c r="G346" s="72">
        <v>0</v>
      </c>
      <c r="H346" s="72" t="s">
        <v>1535</v>
      </c>
      <c r="I346" s="72" t="s">
        <v>1535</v>
      </c>
      <c r="J346" s="72" t="s">
        <v>254</v>
      </c>
      <c r="K346" s="72" t="s">
        <v>568</v>
      </c>
      <c r="O346"/>
    </row>
    <row r="347" spans="2:15" x14ac:dyDescent="0.3">
      <c r="B347" t="s">
        <v>11075</v>
      </c>
      <c r="C347" s="72" t="s">
        <v>2831</v>
      </c>
      <c r="D347" s="47">
        <v>44957</v>
      </c>
      <c r="E347" s="72">
        <v>1</v>
      </c>
      <c r="F347" s="72">
        <v>0</v>
      </c>
      <c r="G347" s="72">
        <v>0</v>
      </c>
      <c r="H347" s="72" t="s">
        <v>1535</v>
      </c>
      <c r="I347" s="72" t="s">
        <v>1535</v>
      </c>
      <c r="J347" s="72" t="s">
        <v>254</v>
      </c>
      <c r="K347" s="72" t="s">
        <v>568</v>
      </c>
      <c r="O347"/>
    </row>
    <row r="348" spans="2:15" x14ac:dyDescent="0.3">
      <c r="B348" t="s">
        <v>11076</v>
      </c>
      <c r="C348" s="72" t="s">
        <v>2831</v>
      </c>
      <c r="D348" s="47">
        <v>44928</v>
      </c>
      <c r="E348" s="72">
        <v>1</v>
      </c>
      <c r="F348" s="72">
        <v>0</v>
      </c>
      <c r="G348" s="72">
        <v>0</v>
      </c>
      <c r="H348" s="72" t="s">
        <v>1535</v>
      </c>
      <c r="I348" s="72" t="s">
        <v>1535</v>
      </c>
      <c r="J348" s="72" t="s">
        <v>254</v>
      </c>
      <c r="K348" s="72" t="s">
        <v>11077</v>
      </c>
      <c r="O348"/>
    </row>
    <row r="349" spans="2:15" x14ac:dyDescent="0.3">
      <c r="B349" t="s">
        <v>11079</v>
      </c>
      <c r="C349" s="72" t="s">
        <v>2831</v>
      </c>
      <c r="D349" s="47">
        <v>44942</v>
      </c>
      <c r="E349" s="72">
        <v>1</v>
      </c>
      <c r="F349" s="72">
        <v>0</v>
      </c>
      <c r="G349" s="72">
        <v>0</v>
      </c>
      <c r="H349" s="72" t="s">
        <v>1535</v>
      </c>
      <c r="I349" s="72" t="s">
        <v>1535</v>
      </c>
      <c r="J349" s="72" t="s">
        <v>254</v>
      </c>
      <c r="K349" s="72" t="s">
        <v>568</v>
      </c>
      <c r="O349"/>
    </row>
    <row r="350" spans="2:15" x14ac:dyDescent="0.3">
      <c r="B350" t="s">
        <v>11083</v>
      </c>
      <c r="C350" s="72" t="s">
        <v>2831</v>
      </c>
      <c r="D350" s="47">
        <v>44939</v>
      </c>
      <c r="E350" s="72">
        <v>1</v>
      </c>
      <c r="F350" s="72">
        <v>0</v>
      </c>
      <c r="G350" s="72">
        <v>0</v>
      </c>
      <c r="H350" s="72" t="s">
        <v>1535</v>
      </c>
      <c r="I350" s="72" t="s">
        <v>1535</v>
      </c>
      <c r="J350" s="72" t="s">
        <v>254</v>
      </c>
      <c r="K350" s="72" t="s">
        <v>568</v>
      </c>
      <c r="O350"/>
    </row>
    <row r="351" spans="2:15" x14ac:dyDescent="0.3">
      <c r="B351" t="s">
        <v>11087</v>
      </c>
      <c r="C351" s="72" t="s">
        <v>2831</v>
      </c>
      <c r="D351" s="47">
        <v>44957</v>
      </c>
      <c r="E351" s="72">
        <v>1</v>
      </c>
      <c r="F351" s="72">
        <v>0</v>
      </c>
      <c r="G351" s="72">
        <v>0</v>
      </c>
      <c r="H351" s="72" t="s">
        <v>1535</v>
      </c>
      <c r="I351" s="72" t="s">
        <v>1535</v>
      </c>
      <c r="J351" s="72" t="s">
        <v>254</v>
      </c>
      <c r="K351" s="72" t="s">
        <v>568</v>
      </c>
      <c r="O351"/>
    </row>
    <row r="352" spans="2:15" x14ac:dyDescent="0.3">
      <c r="B352" t="s">
        <v>11088</v>
      </c>
      <c r="C352" s="72" t="s">
        <v>2831</v>
      </c>
      <c r="D352" s="47">
        <v>44928</v>
      </c>
      <c r="E352" s="72">
        <v>1</v>
      </c>
      <c r="F352" s="72">
        <v>0</v>
      </c>
      <c r="G352" s="72">
        <v>0</v>
      </c>
      <c r="H352" s="72" t="s">
        <v>1535</v>
      </c>
      <c r="I352" s="72" t="s">
        <v>1535</v>
      </c>
      <c r="J352" s="72" t="s">
        <v>254</v>
      </c>
      <c r="K352" s="72" t="s">
        <v>568</v>
      </c>
      <c r="O352"/>
    </row>
    <row r="353" spans="2:15" x14ac:dyDescent="0.3">
      <c r="B353" t="s">
        <v>11091</v>
      </c>
      <c r="C353" s="72" t="s">
        <v>2831</v>
      </c>
      <c r="D353" s="47">
        <v>44957</v>
      </c>
      <c r="E353" s="72">
        <v>1</v>
      </c>
      <c r="F353" s="72">
        <v>0</v>
      </c>
      <c r="G353" s="72">
        <v>0</v>
      </c>
      <c r="H353" s="72" t="s">
        <v>1535</v>
      </c>
      <c r="I353" s="72" t="s">
        <v>1535</v>
      </c>
      <c r="J353" s="72" t="s">
        <v>254</v>
      </c>
      <c r="K353" s="72" t="s">
        <v>568</v>
      </c>
      <c r="O353"/>
    </row>
    <row r="354" spans="2:15" x14ac:dyDescent="0.3">
      <c r="B354" t="s">
        <v>11094</v>
      </c>
      <c r="C354" s="72" t="s">
        <v>2831</v>
      </c>
      <c r="D354" s="47">
        <v>44942</v>
      </c>
      <c r="E354" s="72">
        <v>1</v>
      </c>
      <c r="F354" s="72">
        <v>0</v>
      </c>
      <c r="G354" s="72">
        <v>0</v>
      </c>
      <c r="H354" s="72" t="s">
        <v>1535</v>
      </c>
      <c r="I354" s="72" t="s">
        <v>1535</v>
      </c>
      <c r="J354" s="72" t="s">
        <v>254</v>
      </c>
      <c r="K354" s="72" t="s">
        <v>568</v>
      </c>
      <c r="O354"/>
    </row>
    <row r="355" spans="2:15" x14ac:dyDescent="0.3">
      <c r="B355" t="s">
        <v>11096</v>
      </c>
      <c r="C355" s="72" t="s">
        <v>2831</v>
      </c>
      <c r="D355" s="47">
        <v>44951</v>
      </c>
      <c r="E355" s="72">
        <v>1</v>
      </c>
      <c r="F355" s="72">
        <v>0</v>
      </c>
      <c r="G355" s="72">
        <v>0</v>
      </c>
      <c r="H355" s="72" t="s">
        <v>1535</v>
      </c>
      <c r="I355" s="72" t="s">
        <v>1535</v>
      </c>
      <c r="J355" s="72" t="s">
        <v>254</v>
      </c>
      <c r="K355" s="72" t="s">
        <v>568</v>
      </c>
      <c r="O355"/>
    </row>
    <row r="356" spans="2:15" x14ac:dyDescent="0.3">
      <c r="B356" t="s">
        <v>11098</v>
      </c>
      <c r="C356" s="72" t="s">
        <v>2831</v>
      </c>
      <c r="D356" s="47">
        <v>44957</v>
      </c>
      <c r="E356" s="72">
        <v>1</v>
      </c>
      <c r="F356" s="72">
        <v>0</v>
      </c>
      <c r="G356" s="72">
        <v>0</v>
      </c>
      <c r="H356" s="72" t="s">
        <v>1535</v>
      </c>
      <c r="I356" s="72" t="s">
        <v>1535</v>
      </c>
      <c r="J356" s="72" t="s">
        <v>254</v>
      </c>
      <c r="K356" s="72" t="s">
        <v>568</v>
      </c>
      <c r="O356"/>
    </row>
    <row r="357" spans="2:15" x14ac:dyDescent="0.3">
      <c r="B357" t="s">
        <v>11103</v>
      </c>
      <c r="C357" s="72" t="s">
        <v>2831</v>
      </c>
      <c r="D357" s="47">
        <v>44943</v>
      </c>
      <c r="E357" s="72">
        <v>1</v>
      </c>
      <c r="F357" s="72">
        <v>0</v>
      </c>
      <c r="G357" s="72">
        <v>0</v>
      </c>
      <c r="H357" s="72" t="s">
        <v>1535</v>
      </c>
      <c r="I357" s="72" t="s">
        <v>1535</v>
      </c>
      <c r="J357" s="72" t="s">
        <v>254</v>
      </c>
      <c r="K357" s="72" t="s">
        <v>568</v>
      </c>
      <c r="O357"/>
    </row>
    <row r="358" spans="2:15" x14ac:dyDescent="0.3">
      <c r="B358" t="s">
        <v>10781</v>
      </c>
      <c r="C358" s="72" t="s">
        <v>2831</v>
      </c>
      <c r="D358" s="47">
        <v>44985</v>
      </c>
      <c r="E358" s="72">
        <v>0</v>
      </c>
      <c r="F358" s="72">
        <v>0</v>
      </c>
      <c r="G358" s="72">
        <v>0</v>
      </c>
      <c r="H358" s="72" t="s">
        <v>1535</v>
      </c>
      <c r="I358" s="72" t="s">
        <v>1535</v>
      </c>
      <c r="J358" s="72" t="s">
        <v>254</v>
      </c>
      <c r="K358" s="72" t="s">
        <v>568</v>
      </c>
      <c r="O358"/>
    </row>
    <row r="359" spans="2:15" x14ac:dyDescent="0.3">
      <c r="B359" t="s">
        <v>10784</v>
      </c>
      <c r="C359" s="72" t="s">
        <v>2831</v>
      </c>
      <c r="D359" s="47">
        <v>44966</v>
      </c>
      <c r="E359" s="72">
        <v>0</v>
      </c>
      <c r="F359" s="72">
        <v>0</v>
      </c>
      <c r="G359" s="72">
        <v>0</v>
      </c>
      <c r="H359" s="72" t="s">
        <v>1535</v>
      </c>
      <c r="I359" s="72" t="s">
        <v>1535</v>
      </c>
      <c r="J359" s="72" t="s">
        <v>254</v>
      </c>
      <c r="K359" s="72" t="s">
        <v>568</v>
      </c>
      <c r="O359"/>
    </row>
    <row r="360" spans="2:15" x14ac:dyDescent="0.3">
      <c r="B360" t="s">
        <v>10787</v>
      </c>
      <c r="C360" s="72" t="s">
        <v>2831</v>
      </c>
      <c r="D360" s="47">
        <v>44984</v>
      </c>
      <c r="E360" s="72">
        <v>0</v>
      </c>
      <c r="F360" s="72">
        <v>0</v>
      </c>
      <c r="G360" s="72">
        <v>0</v>
      </c>
      <c r="H360" s="72" t="s">
        <v>1535</v>
      </c>
      <c r="I360" s="72" t="s">
        <v>1535</v>
      </c>
      <c r="J360" s="72" t="s">
        <v>254</v>
      </c>
      <c r="K360" s="72" t="s">
        <v>568</v>
      </c>
      <c r="O360"/>
    </row>
    <row r="361" spans="2:15" x14ac:dyDescent="0.3">
      <c r="B361" t="s">
        <v>10801</v>
      </c>
      <c r="C361" s="72" t="s">
        <v>2831</v>
      </c>
      <c r="D361" s="47">
        <v>44972</v>
      </c>
      <c r="E361" s="72">
        <v>0</v>
      </c>
      <c r="F361" s="72">
        <v>0</v>
      </c>
      <c r="G361" s="72">
        <v>0</v>
      </c>
      <c r="H361" s="72" t="s">
        <v>1535</v>
      </c>
      <c r="I361" s="72" t="s">
        <v>1535</v>
      </c>
      <c r="J361" s="72" t="s">
        <v>254</v>
      </c>
      <c r="K361" s="72" t="s">
        <v>568</v>
      </c>
      <c r="O361"/>
    </row>
    <row r="362" spans="2:15" x14ac:dyDescent="0.3">
      <c r="B362" t="s">
        <v>10802</v>
      </c>
      <c r="C362" s="72" t="s">
        <v>2831</v>
      </c>
      <c r="D362" s="47">
        <v>44985</v>
      </c>
      <c r="E362" s="72">
        <v>0</v>
      </c>
      <c r="F362" s="72">
        <v>0</v>
      </c>
      <c r="G362" s="72">
        <v>0</v>
      </c>
      <c r="H362" s="72" t="s">
        <v>1535</v>
      </c>
      <c r="I362" s="72" t="s">
        <v>1535</v>
      </c>
      <c r="J362" s="72" t="s">
        <v>254</v>
      </c>
      <c r="K362" s="72" t="s">
        <v>568</v>
      </c>
      <c r="O362"/>
    </row>
    <row r="363" spans="2:15" x14ac:dyDescent="0.3">
      <c r="B363" t="s">
        <v>10810</v>
      </c>
      <c r="C363" s="72" t="s">
        <v>2831</v>
      </c>
      <c r="D363" s="47">
        <v>44984</v>
      </c>
      <c r="E363" s="72">
        <v>0</v>
      </c>
      <c r="F363" s="72">
        <v>0</v>
      </c>
      <c r="G363" s="72">
        <v>0</v>
      </c>
      <c r="H363" s="72" t="s">
        <v>1535</v>
      </c>
      <c r="I363" s="72" t="s">
        <v>1535</v>
      </c>
      <c r="J363" s="72" t="s">
        <v>254</v>
      </c>
      <c r="K363" s="72" t="s">
        <v>568</v>
      </c>
      <c r="O363"/>
    </row>
    <row r="364" spans="2:15" x14ac:dyDescent="0.3">
      <c r="B364" t="s">
        <v>10815</v>
      </c>
      <c r="C364" s="72" t="s">
        <v>2831</v>
      </c>
      <c r="D364" s="47">
        <v>44985</v>
      </c>
      <c r="E364" s="72">
        <v>0</v>
      </c>
      <c r="F364" s="72">
        <v>0</v>
      </c>
      <c r="G364" s="72">
        <v>0</v>
      </c>
      <c r="H364" s="72" t="s">
        <v>1535</v>
      </c>
      <c r="I364" s="72" t="s">
        <v>1535</v>
      </c>
      <c r="J364" s="72" t="s">
        <v>254</v>
      </c>
      <c r="K364" s="72" t="s">
        <v>568</v>
      </c>
      <c r="O364"/>
    </row>
    <row r="365" spans="2:15" x14ac:dyDescent="0.3">
      <c r="B365" t="s">
        <v>10821</v>
      </c>
      <c r="C365" s="72" t="s">
        <v>2831</v>
      </c>
      <c r="D365" s="47">
        <v>44985</v>
      </c>
      <c r="E365" s="72">
        <v>0</v>
      </c>
      <c r="F365" s="72">
        <v>0</v>
      </c>
      <c r="G365" s="72">
        <v>0</v>
      </c>
      <c r="H365" s="72" t="s">
        <v>1535</v>
      </c>
      <c r="I365" s="72" t="s">
        <v>1535</v>
      </c>
      <c r="J365" s="72" t="s">
        <v>254</v>
      </c>
      <c r="K365" s="72" t="s">
        <v>568</v>
      </c>
      <c r="O365"/>
    </row>
    <row r="366" spans="2:15" x14ac:dyDescent="0.3">
      <c r="B366" t="s">
        <v>10822</v>
      </c>
      <c r="C366" s="72" t="s">
        <v>2831</v>
      </c>
      <c r="D366" s="47">
        <v>44985</v>
      </c>
      <c r="E366" s="72">
        <v>0</v>
      </c>
      <c r="F366" s="72">
        <v>0</v>
      </c>
      <c r="G366" s="72">
        <v>0</v>
      </c>
      <c r="H366" s="72" t="s">
        <v>1535</v>
      </c>
      <c r="I366" s="72" t="s">
        <v>1535</v>
      </c>
      <c r="J366" s="72" t="s">
        <v>254</v>
      </c>
      <c r="K366" s="72" t="s">
        <v>568</v>
      </c>
      <c r="O366"/>
    </row>
    <row r="367" spans="2:15" x14ac:dyDescent="0.3">
      <c r="B367" t="s">
        <v>10823</v>
      </c>
      <c r="C367" s="72" t="s">
        <v>2831</v>
      </c>
      <c r="D367" s="47">
        <v>44984</v>
      </c>
      <c r="E367" s="72">
        <v>0</v>
      </c>
      <c r="F367" s="72">
        <v>0</v>
      </c>
      <c r="G367" s="72">
        <v>0</v>
      </c>
      <c r="H367" s="72" t="s">
        <v>1535</v>
      </c>
      <c r="I367" s="72" t="s">
        <v>1535</v>
      </c>
      <c r="J367" s="72" t="s">
        <v>254</v>
      </c>
      <c r="K367" s="72" t="s">
        <v>568</v>
      </c>
      <c r="O367"/>
    </row>
    <row r="368" spans="2:15" x14ac:dyDescent="0.3">
      <c r="B368" t="s">
        <v>10824</v>
      </c>
      <c r="C368" s="72" t="s">
        <v>2831</v>
      </c>
      <c r="D368" s="47">
        <v>44966</v>
      </c>
      <c r="E368" s="72">
        <v>0</v>
      </c>
      <c r="F368" s="72">
        <v>0</v>
      </c>
      <c r="G368" s="72">
        <v>0</v>
      </c>
      <c r="H368" s="72" t="s">
        <v>1535</v>
      </c>
      <c r="I368" s="72" t="s">
        <v>1535</v>
      </c>
      <c r="J368" s="72" t="s">
        <v>254</v>
      </c>
      <c r="K368" s="72" t="s">
        <v>568</v>
      </c>
      <c r="O368"/>
    </row>
    <row r="369" spans="2:15" x14ac:dyDescent="0.3">
      <c r="B369" t="s">
        <v>10836</v>
      </c>
      <c r="C369" s="72" t="s">
        <v>2831</v>
      </c>
      <c r="D369" s="47">
        <v>44981</v>
      </c>
      <c r="E369" s="72">
        <v>0</v>
      </c>
      <c r="F369" s="72">
        <v>0</v>
      </c>
      <c r="G369" s="72">
        <v>0</v>
      </c>
      <c r="H369" s="72" t="s">
        <v>1535</v>
      </c>
      <c r="I369" s="72" t="s">
        <v>1535</v>
      </c>
      <c r="J369" s="72" t="s">
        <v>254</v>
      </c>
      <c r="K369" s="72" t="s">
        <v>568</v>
      </c>
      <c r="O369"/>
    </row>
    <row r="370" spans="2:15" x14ac:dyDescent="0.3">
      <c r="B370" t="s">
        <v>10839</v>
      </c>
      <c r="C370" s="72" t="s">
        <v>2831</v>
      </c>
      <c r="D370" s="47">
        <v>44985</v>
      </c>
      <c r="E370" s="72">
        <v>0</v>
      </c>
      <c r="F370" s="72">
        <v>0</v>
      </c>
      <c r="G370" s="72">
        <v>0</v>
      </c>
      <c r="H370" s="72" t="s">
        <v>1535</v>
      </c>
      <c r="I370" s="72" t="s">
        <v>1535</v>
      </c>
      <c r="J370" s="72" t="s">
        <v>254</v>
      </c>
      <c r="K370" s="72" t="s">
        <v>568</v>
      </c>
      <c r="O370"/>
    </row>
    <row r="371" spans="2:15" x14ac:dyDescent="0.3">
      <c r="B371" t="s">
        <v>10841</v>
      </c>
      <c r="C371" s="72" t="s">
        <v>2831</v>
      </c>
      <c r="D371" s="47">
        <v>44985</v>
      </c>
      <c r="E371" s="72">
        <v>0</v>
      </c>
      <c r="F371" s="72">
        <v>0</v>
      </c>
      <c r="G371" s="72">
        <v>0</v>
      </c>
      <c r="H371" s="72" t="s">
        <v>1535</v>
      </c>
      <c r="I371" s="72" t="s">
        <v>1535</v>
      </c>
      <c r="J371" s="72" t="s">
        <v>254</v>
      </c>
      <c r="K371" s="72" t="s">
        <v>568</v>
      </c>
      <c r="O371"/>
    </row>
    <row r="372" spans="2:15" x14ac:dyDescent="0.3">
      <c r="B372" t="s">
        <v>10845</v>
      </c>
      <c r="C372" s="72" t="s">
        <v>2831</v>
      </c>
      <c r="D372" s="47">
        <v>44980</v>
      </c>
      <c r="E372" s="72">
        <v>0</v>
      </c>
      <c r="F372" s="72">
        <v>0</v>
      </c>
      <c r="G372" s="72">
        <v>0</v>
      </c>
      <c r="H372" s="72" t="s">
        <v>1535</v>
      </c>
      <c r="I372" s="72" t="s">
        <v>1535</v>
      </c>
      <c r="J372" s="72" t="s">
        <v>254</v>
      </c>
      <c r="K372" s="72" t="s">
        <v>568</v>
      </c>
      <c r="O372"/>
    </row>
    <row r="373" spans="2:15" x14ac:dyDescent="0.3">
      <c r="B373" t="s">
        <v>10848</v>
      </c>
      <c r="C373" s="72" t="s">
        <v>2831</v>
      </c>
      <c r="D373" s="47">
        <v>44985</v>
      </c>
      <c r="E373" s="72">
        <v>0</v>
      </c>
      <c r="F373" s="72">
        <v>0</v>
      </c>
      <c r="G373" s="72">
        <v>0</v>
      </c>
      <c r="H373" s="72" t="s">
        <v>1535</v>
      </c>
      <c r="I373" s="72" t="s">
        <v>1535</v>
      </c>
      <c r="J373" s="72" t="s">
        <v>254</v>
      </c>
      <c r="K373" s="72" t="s">
        <v>568</v>
      </c>
      <c r="O373"/>
    </row>
    <row r="374" spans="2:15" x14ac:dyDescent="0.3">
      <c r="B374" t="s">
        <v>10849</v>
      </c>
      <c r="C374" s="72" t="s">
        <v>2831</v>
      </c>
      <c r="D374" s="47">
        <v>44985</v>
      </c>
      <c r="E374" s="72">
        <v>0</v>
      </c>
      <c r="F374" s="72">
        <v>0</v>
      </c>
      <c r="G374" s="72">
        <v>0</v>
      </c>
      <c r="H374" s="72" t="s">
        <v>1535</v>
      </c>
      <c r="I374" s="72" t="s">
        <v>1535</v>
      </c>
      <c r="J374" s="72" t="s">
        <v>254</v>
      </c>
      <c r="K374" s="72" t="s">
        <v>568</v>
      </c>
      <c r="O374"/>
    </row>
    <row r="375" spans="2:15" x14ac:dyDescent="0.3">
      <c r="B375" t="s">
        <v>10852</v>
      </c>
      <c r="C375" s="72" t="s">
        <v>2831</v>
      </c>
      <c r="D375" s="47">
        <v>44972</v>
      </c>
      <c r="E375" s="72">
        <v>0</v>
      </c>
      <c r="F375" s="72">
        <v>0</v>
      </c>
      <c r="G375" s="72">
        <v>0</v>
      </c>
      <c r="H375" s="72" t="s">
        <v>1535</v>
      </c>
      <c r="I375" s="72" t="s">
        <v>1535</v>
      </c>
      <c r="J375" s="72" t="s">
        <v>254</v>
      </c>
      <c r="K375" s="72" t="s">
        <v>568</v>
      </c>
      <c r="O375"/>
    </row>
    <row r="376" spans="2:15" x14ac:dyDescent="0.3">
      <c r="B376" t="s">
        <v>10858</v>
      </c>
      <c r="C376" s="72" t="s">
        <v>2831</v>
      </c>
      <c r="D376" s="47">
        <v>44985</v>
      </c>
      <c r="E376" s="72">
        <v>0</v>
      </c>
      <c r="F376" s="72">
        <v>0</v>
      </c>
      <c r="G376" s="72">
        <v>0</v>
      </c>
      <c r="H376" s="72" t="s">
        <v>1535</v>
      </c>
      <c r="I376" s="72" t="s">
        <v>1535</v>
      </c>
      <c r="J376" s="72" t="s">
        <v>254</v>
      </c>
      <c r="K376" s="72" t="s">
        <v>568</v>
      </c>
      <c r="O376"/>
    </row>
    <row r="377" spans="2:15" x14ac:dyDescent="0.3">
      <c r="B377" t="s">
        <v>10866</v>
      </c>
      <c r="C377" s="72" t="s">
        <v>2831</v>
      </c>
      <c r="D377" s="47">
        <v>44981</v>
      </c>
      <c r="E377" s="72">
        <v>0</v>
      </c>
      <c r="F377" s="72">
        <v>0</v>
      </c>
      <c r="G377" s="72">
        <v>0</v>
      </c>
      <c r="H377" s="72" t="s">
        <v>1535</v>
      </c>
      <c r="I377" s="72" t="s">
        <v>1535</v>
      </c>
      <c r="J377" s="72" t="s">
        <v>254</v>
      </c>
      <c r="K377" s="72" t="s">
        <v>568</v>
      </c>
      <c r="O377"/>
    </row>
    <row r="378" spans="2:15" x14ac:dyDescent="0.3">
      <c r="B378" t="s">
        <v>10868</v>
      </c>
      <c r="C378" s="72" t="s">
        <v>2831</v>
      </c>
      <c r="D378" s="47">
        <v>44972</v>
      </c>
      <c r="E378" s="72">
        <v>0</v>
      </c>
      <c r="F378" s="72">
        <v>0</v>
      </c>
      <c r="G378" s="72">
        <v>0</v>
      </c>
      <c r="H378" s="72" t="s">
        <v>1535</v>
      </c>
      <c r="I378" s="72" t="s">
        <v>1535</v>
      </c>
      <c r="J378" s="72" t="s">
        <v>254</v>
      </c>
      <c r="K378" s="72" t="s">
        <v>568</v>
      </c>
      <c r="O378"/>
    </row>
    <row r="379" spans="2:15" x14ac:dyDescent="0.3">
      <c r="B379" t="s">
        <v>10869</v>
      </c>
      <c r="C379" s="72" t="s">
        <v>2831</v>
      </c>
      <c r="D379" s="47">
        <v>44985</v>
      </c>
      <c r="E379" s="72">
        <v>0</v>
      </c>
      <c r="F379" s="72">
        <v>0</v>
      </c>
      <c r="G379" s="72">
        <v>0</v>
      </c>
      <c r="H379" s="72" t="s">
        <v>1535</v>
      </c>
      <c r="I379" s="72" t="s">
        <v>1535</v>
      </c>
      <c r="J379" s="72" t="s">
        <v>254</v>
      </c>
      <c r="K379" s="72" t="s">
        <v>568</v>
      </c>
      <c r="O379"/>
    </row>
    <row r="380" spans="2:15" x14ac:dyDescent="0.3">
      <c r="B380" t="s">
        <v>10880</v>
      </c>
      <c r="C380" s="72" t="s">
        <v>2831</v>
      </c>
      <c r="D380" s="47">
        <v>44985</v>
      </c>
      <c r="E380" s="72">
        <v>0</v>
      </c>
      <c r="F380" s="72">
        <v>0</v>
      </c>
      <c r="G380" s="72">
        <v>0</v>
      </c>
      <c r="H380" s="72" t="s">
        <v>1535</v>
      </c>
      <c r="I380" s="72" t="s">
        <v>1535</v>
      </c>
      <c r="J380" s="72" t="s">
        <v>254</v>
      </c>
      <c r="K380" s="72" t="s">
        <v>568</v>
      </c>
      <c r="O380"/>
    </row>
    <row r="381" spans="2:15" x14ac:dyDescent="0.3">
      <c r="B381" t="s">
        <v>10894</v>
      </c>
      <c r="C381" s="72" t="s">
        <v>2831</v>
      </c>
      <c r="D381" s="47">
        <v>44985</v>
      </c>
      <c r="E381" s="72">
        <v>0</v>
      </c>
      <c r="F381" s="72">
        <v>0</v>
      </c>
      <c r="G381" s="72">
        <v>0</v>
      </c>
      <c r="H381" s="72" t="s">
        <v>1535</v>
      </c>
      <c r="I381" s="72" t="s">
        <v>1535</v>
      </c>
      <c r="J381" s="72" t="s">
        <v>254</v>
      </c>
      <c r="K381" s="72" t="s">
        <v>568</v>
      </c>
      <c r="O381"/>
    </row>
    <row r="382" spans="2:15" x14ac:dyDescent="0.3">
      <c r="B382" t="s">
        <v>10896</v>
      </c>
      <c r="C382" s="72" t="s">
        <v>2831</v>
      </c>
      <c r="D382" s="47">
        <v>44964</v>
      </c>
      <c r="E382" s="72">
        <v>0</v>
      </c>
      <c r="F382" s="72">
        <v>0</v>
      </c>
      <c r="G382" s="72">
        <v>0</v>
      </c>
      <c r="H382" s="72" t="s">
        <v>1535</v>
      </c>
      <c r="I382" s="72" t="s">
        <v>1535</v>
      </c>
      <c r="J382" s="72" t="s">
        <v>254</v>
      </c>
      <c r="K382" s="72" t="s">
        <v>568</v>
      </c>
      <c r="O382"/>
    </row>
    <row r="383" spans="2:15" x14ac:dyDescent="0.3">
      <c r="B383" t="s">
        <v>10905</v>
      </c>
      <c r="C383" s="72" t="s">
        <v>2831</v>
      </c>
      <c r="D383" s="47">
        <v>44985</v>
      </c>
      <c r="E383" s="72">
        <v>0</v>
      </c>
      <c r="F383" s="72">
        <v>0</v>
      </c>
      <c r="G383" s="72">
        <v>0</v>
      </c>
      <c r="H383" s="72" t="s">
        <v>1535</v>
      </c>
      <c r="I383" s="72" t="s">
        <v>1535</v>
      </c>
      <c r="J383" s="72" t="s">
        <v>254</v>
      </c>
      <c r="K383" s="72" t="s">
        <v>568</v>
      </c>
      <c r="O383"/>
    </row>
    <row r="384" spans="2:15" x14ac:dyDescent="0.3">
      <c r="B384" t="s">
        <v>10923</v>
      </c>
      <c r="C384" s="72" t="s">
        <v>2831</v>
      </c>
      <c r="D384" s="47">
        <v>44977</v>
      </c>
      <c r="E384" s="72">
        <v>0</v>
      </c>
      <c r="F384" s="72">
        <v>0</v>
      </c>
      <c r="G384" s="72">
        <v>0</v>
      </c>
      <c r="H384" s="72" t="s">
        <v>1535</v>
      </c>
      <c r="I384" s="72" t="s">
        <v>1535</v>
      </c>
      <c r="J384" s="72" t="s">
        <v>254</v>
      </c>
      <c r="K384" s="72" t="s">
        <v>568</v>
      </c>
      <c r="O384"/>
    </row>
    <row r="385" spans="2:15" x14ac:dyDescent="0.3">
      <c r="B385" t="s">
        <v>10936</v>
      </c>
      <c r="C385" s="72" t="s">
        <v>2831</v>
      </c>
      <c r="D385" s="47">
        <v>44977</v>
      </c>
      <c r="E385" s="72">
        <v>0</v>
      </c>
      <c r="F385" s="72">
        <v>0</v>
      </c>
      <c r="G385" s="72">
        <v>0</v>
      </c>
      <c r="H385" s="72" t="s">
        <v>1535</v>
      </c>
      <c r="I385" s="72" t="s">
        <v>1535</v>
      </c>
      <c r="J385" s="72" t="s">
        <v>2147</v>
      </c>
      <c r="K385" s="72" t="s">
        <v>568</v>
      </c>
      <c r="O385"/>
    </row>
    <row r="386" spans="2:15" x14ac:dyDescent="0.3">
      <c r="B386" t="s">
        <v>10946</v>
      </c>
      <c r="C386" s="72" t="s">
        <v>2831</v>
      </c>
      <c r="D386" s="47">
        <v>44977</v>
      </c>
      <c r="E386" s="72">
        <v>0</v>
      </c>
      <c r="F386" s="72">
        <v>0</v>
      </c>
      <c r="G386" s="72">
        <v>0</v>
      </c>
      <c r="H386" s="72" t="s">
        <v>1535</v>
      </c>
      <c r="I386" s="72" t="s">
        <v>1535</v>
      </c>
      <c r="J386" s="72" t="s">
        <v>254</v>
      </c>
      <c r="K386" s="72" t="s">
        <v>568</v>
      </c>
      <c r="O386"/>
    </row>
    <row r="387" spans="2:15" x14ac:dyDescent="0.3">
      <c r="B387" t="s">
        <v>10950</v>
      </c>
      <c r="C387" s="72" t="s">
        <v>2831</v>
      </c>
      <c r="D387" s="47">
        <v>44977</v>
      </c>
      <c r="E387" s="72">
        <v>0</v>
      </c>
      <c r="F387" s="72">
        <v>0</v>
      </c>
      <c r="G387" s="72">
        <v>0</v>
      </c>
      <c r="H387" s="72" t="s">
        <v>1535</v>
      </c>
      <c r="I387" s="72" t="s">
        <v>1535</v>
      </c>
      <c r="J387" s="72" t="s">
        <v>254</v>
      </c>
      <c r="K387" s="72" t="s">
        <v>568</v>
      </c>
      <c r="O387"/>
    </row>
    <row r="388" spans="2:15" x14ac:dyDescent="0.3">
      <c r="B388" t="s">
        <v>10999</v>
      </c>
      <c r="C388" s="72" t="s">
        <v>2831</v>
      </c>
      <c r="D388" s="47">
        <v>44977</v>
      </c>
      <c r="E388" s="72">
        <v>0</v>
      </c>
      <c r="F388" s="72">
        <v>0</v>
      </c>
      <c r="G388" s="72">
        <v>0</v>
      </c>
      <c r="H388" s="72" t="s">
        <v>1535</v>
      </c>
      <c r="I388" s="72" t="s">
        <v>1535</v>
      </c>
      <c r="J388" s="72" t="s">
        <v>254</v>
      </c>
      <c r="K388" s="72" t="s">
        <v>11000</v>
      </c>
      <c r="O388"/>
    </row>
    <row r="389" spans="2:15" x14ac:dyDescent="0.3">
      <c r="B389" t="s">
        <v>11009</v>
      </c>
      <c r="C389" s="72" t="s">
        <v>2831</v>
      </c>
      <c r="D389" s="47">
        <v>44984</v>
      </c>
      <c r="E389" s="72">
        <v>0</v>
      </c>
      <c r="F389" s="72">
        <v>0</v>
      </c>
      <c r="G389" s="72">
        <v>0</v>
      </c>
      <c r="H389" s="72" t="s">
        <v>1535</v>
      </c>
      <c r="I389" s="72" t="s">
        <v>1535</v>
      </c>
      <c r="J389" s="72" t="s">
        <v>254</v>
      </c>
      <c r="K389" s="72" t="s">
        <v>568</v>
      </c>
      <c r="O389"/>
    </row>
    <row r="390" spans="2:15" x14ac:dyDescent="0.3">
      <c r="B390" t="s">
        <v>11016</v>
      </c>
      <c r="C390" s="72" t="s">
        <v>2831</v>
      </c>
      <c r="D390" s="47">
        <v>44981</v>
      </c>
      <c r="E390" s="72">
        <v>0</v>
      </c>
      <c r="F390" s="72">
        <v>0</v>
      </c>
      <c r="G390" s="72">
        <v>0</v>
      </c>
      <c r="H390" s="72" t="s">
        <v>1535</v>
      </c>
      <c r="I390" s="72" t="s">
        <v>1535</v>
      </c>
      <c r="J390" s="72" t="s">
        <v>254</v>
      </c>
      <c r="K390" s="72" t="s">
        <v>568</v>
      </c>
      <c r="O390"/>
    </row>
    <row r="391" spans="2:15" x14ac:dyDescent="0.3">
      <c r="B391" t="s">
        <v>11019</v>
      </c>
      <c r="C391" s="72" t="s">
        <v>2831</v>
      </c>
      <c r="D391" s="47">
        <v>44977</v>
      </c>
      <c r="E391" s="72">
        <v>0</v>
      </c>
      <c r="F391" s="72">
        <v>0</v>
      </c>
      <c r="G391" s="72">
        <v>0</v>
      </c>
      <c r="H391" s="72" t="s">
        <v>1535</v>
      </c>
      <c r="I391" s="72" t="s">
        <v>1535</v>
      </c>
      <c r="J391" s="72" t="s">
        <v>254</v>
      </c>
      <c r="K391" s="72" t="s">
        <v>568</v>
      </c>
      <c r="O391"/>
    </row>
    <row r="392" spans="2:15" x14ac:dyDescent="0.3">
      <c r="B392" t="s">
        <v>11021</v>
      </c>
      <c r="C392" s="72" t="s">
        <v>2831</v>
      </c>
      <c r="D392" s="47">
        <v>44977</v>
      </c>
      <c r="E392" s="72">
        <v>0</v>
      </c>
      <c r="F392" s="72">
        <v>0</v>
      </c>
      <c r="G392" s="72">
        <v>0</v>
      </c>
      <c r="H392" s="72" t="s">
        <v>1535</v>
      </c>
      <c r="I392" s="72" t="s">
        <v>1535</v>
      </c>
      <c r="J392" s="72" t="s">
        <v>254</v>
      </c>
      <c r="K392" s="72" t="s">
        <v>568</v>
      </c>
      <c r="O392"/>
    </row>
    <row r="393" spans="2:15" x14ac:dyDescent="0.3">
      <c r="B393" t="s">
        <v>11025</v>
      </c>
      <c r="C393" s="72" t="s">
        <v>2831</v>
      </c>
      <c r="D393" s="47">
        <v>44977</v>
      </c>
      <c r="E393" s="72">
        <v>0</v>
      </c>
      <c r="F393" s="72">
        <v>0</v>
      </c>
      <c r="G393" s="72">
        <v>0</v>
      </c>
      <c r="H393" s="72" t="s">
        <v>1535</v>
      </c>
      <c r="I393" s="72" t="s">
        <v>1535</v>
      </c>
      <c r="J393" s="72" t="s">
        <v>254</v>
      </c>
      <c r="K393" s="72" t="s">
        <v>568</v>
      </c>
      <c r="O393"/>
    </row>
    <row r="394" spans="2:15" x14ac:dyDescent="0.3">
      <c r="B394" t="s">
        <v>11026</v>
      </c>
      <c r="C394" s="72" t="s">
        <v>2831</v>
      </c>
      <c r="D394" s="47">
        <v>44977</v>
      </c>
      <c r="E394" s="72">
        <v>0</v>
      </c>
      <c r="F394" s="72">
        <v>0</v>
      </c>
      <c r="G394" s="72">
        <v>0</v>
      </c>
      <c r="H394" s="72" t="s">
        <v>1535</v>
      </c>
      <c r="I394" s="72" t="s">
        <v>1535</v>
      </c>
      <c r="J394" s="72" t="s">
        <v>254</v>
      </c>
      <c r="K394" s="72" t="s">
        <v>568</v>
      </c>
      <c r="O394"/>
    </row>
    <row r="395" spans="2:15" x14ac:dyDescent="0.3">
      <c r="B395" t="s">
        <v>11033</v>
      </c>
      <c r="C395" s="72" t="s">
        <v>2831</v>
      </c>
      <c r="D395" s="47">
        <v>44985</v>
      </c>
      <c r="E395" s="72">
        <v>0</v>
      </c>
      <c r="F395" s="72">
        <v>0</v>
      </c>
      <c r="G395" s="72">
        <v>0</v>
      </c>
      <c r="H395" s="72" t="s">
        <v>1535</v>
      </c>
      <c r="I395" s="72" t="s">
        <v>1535</v>
      </c>
      <c r="J395" s="72" t="s">
        <v>254</v>
      </c>
      <c r="K395" s="72" t="s">
        <v>568</v>
      </c>
      <c r="O395"/>
    </row>
    <row r="396" spans="2:15" x14ac:dyDescent="0.3">
      <c r="B396" t="s">
        <v>11037</v>
      </c>
      <c r="C396" s="72" t="s">
        <v>2831</v>
      </c>
      <c r="D396" s="47">
        <v>44977</v>
      </c>
      <c r="E396" s="72">
        <v>0</v>
      </c>
      <c r="F396" s="72">
        <v>0</v>
      </c>
      <c r="G396" s="72">
        <v>0</v>
      </c>
      <c r="H396" s="72" t="s">
        <v>1535</v>
      </c>
      <c r="I396" s="72" t="s">
        <v>1535</v>
      </c>
      <c r="J396" s="72" t="s">
        <v>254</v>
      </c>
      <c r="K396" s="72" t="s">
        <v>568</v>
      </c>
      <c r="O396"/>
    </row>
    <row r="397" spans="2:15" x14ac:dyDescent="0.3">
      <c r="B397" t="s">
        <v>11059</v>
      </c>
      <c r="C397" s="72" t="s">
        <v>2831</v>
      </c>
      <c r="D397" s="47">
        <v>44985</v>
      </c>
      <c r="E397" s="72">
        <v>0</v>
      </c>
      <c r="F397" s="72">
        <v>0</v>
      </c>
      <c r="G397" s="72">
        <v>0</v>
      </c>
      <c r="H397" s="72" t="s">
        <v>1535</v>
      </c>
      <c r="I397" s="72" t="s">
        <v>1535</v>
      </c>
      <c r="J397" s="72" t="s">
        <v>254</v>
      </c>
      <c r="K397" s="72" t="s">
        <v>568</v>
      </c>
      <c r="O397"/>
    </row>
    <row r="398" spans="2:15" x14ac:dyDescent="0.3">
      <c r="B398" t="s">
        <v>11063</v>
      </c>
      <c r="C398" s="72" t="s">
        <v>2831</v>
      </c>
      <c r="D398" s="47">
        <v>44981</v>
      </c>
      <c r="E398" s="72">
        <v>0</v>
      </c>
      <c r="F398" s="72">
        <v>0</v>
      </c>
      <c r="G398" s="72">
        <v>0</v>
      </c>
      <c r="H398" s="72" t="s">
        <v>1535</v>
      </c>
      <c r="I398" s="72" t="s">
        <v>1535</v>
      </c>
      <c r="J398" s="72" t="s">
        <v>254</v>
      </c>
      <c r="K398" s="72" t="s">
        <v>568</v>
      </c>
      <c r="O398"/>
    </row>
    <row r="399" spans="2:15" x14ac:dyDescent="0.3">
      <c r="B399" t="s">
        <v>11070</v>
      </c>
      <c r="C399" s="72" t="s">
        <v>2831</v>
      </c>
      <c r="D399" s="47">
        <v>44977</v>
      </c>
      <c r="E399" s="72">
        <v>0</v>
      </c>
      <c r="F399" s="72">
        <v>0</v>
      </c>
      <c r="G399" s="72">
        <v>0</v>
      </c>
      <c r="H399" s="72" t="s">
        <v>1535</v>
      </c>
      <c r="I399" s="72" t="s">
        <v>1535</v>
      </c>
      <c r="J399" s="72" t="s">
        <v>254</v>
      </c>
      <c r="K399" s="72" t="s">
        <v>568</v>
      </c>
      <c r="O399"/>
    </row>
    <row r="400" spans="2:15" x14ac:dyDescent="0.3">
      <c r="B400" t="s">
        <v>11072</v>
      </c>
      <c r="C400" s="72" t="s">
        <v>2831</v>
      </c>
      <c r="D400" s="47">
        <v>44966</v>
      </c>
      <c r="E400" s="72">
        <v>0</v>
      </c>
      <c r="F400" s="72">
        <v>0</v>
      </c>
      <c r="G400" s="72">
        <v>0</v>
      </c>
      <c r="H400" s="72" t="s">
        <v>1535</v>
      </c>
      <c r="I400" s="72" t="s">
        <v>1535</v>
      </c>
      <c r="J400" s="72" t="s">
        <v>254</v>
      </c>
      <c r="K400" s="72" t="s">
        <v>568</v>
      </c>
      <c r="O400"/>
    </row>
    <row r="401" spans="2:15" x14ac:dyDescent="0.3">
      <c r="B401" t="s">
        <v>11074</v>
      </c>
      <c r="C401" s="72" t="s">
        <v>2831</v>
      </c>
      <c r="D401" s="47">
        <v>44983</v>
      </c>
      <c r="E401" s="72">
        <v>0</v>
      </c>
      <c r="F401" s="72">
        <v>0</v>
      </c>
      <c r="G401" s="72">
        <v>0</v>
      </c>
      <c r="H401" s="72" t="s">
        <v>1535</v>
      </c>
      <c r="I401" s="72" t="s">
        <v>1535</v>
      </c>
      <c r="J401" s="72" t="s">
        <v>254</v>
      </c>
      <c r="K401" s="72" t="s">
        <v>568</v>
      </c>
      <c r="O401"/>
    </row>
    <row r="402" spans="2:15" x14ac:dyDescent="0.3">
      <c r="B402" t="s">
        <v>11078</v>
      </c>
      <c r="C402" s="72" t="s">
        <v>2831</v>
      </c>
      <c r="D402" s="47">
        <v>44985</v>
      </c>
      <c r="E402" s="72">
        <v>0</v>
      </c>
      <c r="F402" s="72">
        <v>0</v>
      </c>
      <c r="G402" s="72">
        <v>0</v>
      </c>
      <c r="H402" s="72" t="s">
        <v>1535</v>
      </c>
      <c r="I402" s="72" t="s">
        <v>1535</v>
      </c>
      <c r="J402" s="72" t="s">
        <v>254</v>
      </c>
      <c r="K402" s="72" t="s">
        <v>568</v>
      </c>
      <c r="O402"/>
    </row>
    <row r="403" spans="2:15" x14ac:dyDescent="0.3">
      <c r="B403" t="s">
        <v>11081</v>
      </c>
      <c r="C403" s="72" t="s">
        <v>2831</v>
      </c>
      <c r="D403" s="47">
        <v>44964</v>
      </c>
      <c r="E403" s="72">
        <v>0</v>
      </c>
      <c r="F403" s="72">
        <v>0</v>
      </c>
      <c r="G403" s="72">
        <v>0</v>
      </c>
      <c r="H403" s="72" t="s">
        <v>1535</v>
      </c>
      <c r="I403" s="72" t="s">
        <v>1535</v>
      </c>
      <c r="J403" s="72" t="s">
        <v>2147</v>
      </c>
      <c r="K403" s="72" t="s">
        <v>568</v>
      </c>
      <c r="O403"/>
    </row>
    <row r="404" spans="2:15" x14ac:dyDescent="0.3">
      <c r="B404" t="s">
        <v>11082</v>
      </c>
      <c r="C404" s="72" t="s">
        <v>2831</v>
      </c>
      <c r="D404" s="47">
        <v>44977</v>
      </c>
      <c r="E404" s="72">
        <v>0</v>
      </c>
      <c r="F404" s="72">
        <v>0</v>
      </c>
      <c r="G404" s="72">
        <v>0</v>
      </c>
      <c r="H404" s="72" t="s">
        <v>1535</v>
      </c>
      <c r="I404" s="72" t="s">
        <v>1535</v>
      </c>
      <c r="J404" s="72" t="s">
        <v>2147</v>
      </c>
      <c r="K404" s="72" t="s">
        <v>568</v>
      </c>
      <c r="O404"/>
    </row>
    <row r="405" spans="2:15" x14ac:dyDescent="0.3">
      <c r="B405" t="s">
        <v>11086</v>
      </c>
      <c r="C405" s="72" t="s">
        <v>2831</v>
      </c>
      <c r="D405" s="47">
        <v>44985</v>
      </c>
      <c r="E405" s="72">
        <v>0</v>
      </c>
      <c r="F405" s="72">
        <v>0</v>
      </c>
      <c r="G405" s="72">
        <v>0</v>
      </c>
      <c r="H405" s="72" t="s">
        <v>1535</v>
      </c>
      <c r="I405" s="72" t="s">
        <v>1535</v>
      </c>
      <c r="J405" s="72" t="s">
        <v>254</v>
      </c>
      <c r="K405" s="72" t="s">
        <v>568</v>
      </c>
      <c r="O405"/>
    </row>
    <row r="406" spans="2:15" x14ac:dyDescent="0.3">
      <c r="B406" t="s">
        <v>11101</v>
      </c>
      <c r="C406" s="72" t="s">
        <v>2831</v>
      </c>
      <c r="D406" s="47">
        <v>44985</v>
      </c>
      <c r="E406" s="72">
        <v>0</v>
      </c>
      <c r="F406" s="72">
        <v>0</v>
      </c>
      <c r="G406" s="72">
        <v>0</v>
      </c>
      <c r="H406" s="72" t="s">
        <v>1535</v>
      </c>
      <c r="I406" s="72" t="s">
        <v>1535</v>
      </c>
      <c r="J406" s="72" t="s">
        <v>254</v>
      </c>
      <c r="K406" s="72" t="s">
        <v>568</v>
      </c>
      <c r="O406"/>
    </row>
    <row r="407" spans="2:15" x14ac:dyDescent="0.3">
      <c r="O407"/>
    </row>
    <row r="408" spans="2:15" x14ac:dyDescent="0.3">
      <c r="O408"/>
    </row>
    <row r="409" spans="2:15" x14ac:dyDescent="0.3">
      <c r="O409"/>
    </row>
    <row r="410" spans="2:15" x14ac:dyDescent="0.3">
      <c r="O410"/>
    </row>
    <row r="411" spans="2:15" x14ac:dyDescent="0.3">
      <c r="O411"/>
    </row>
    <row r="412" spans="2:15" x14ac:dyDescent="0.3">
      <c r="O412"/>
    </row>
    <row r="413" spans="2:15" x14ac:dyDescent="0.3">
      <c r="O413"/>
    </row>
    <row r="414" spans="2:15" x14ac:dyDescent="0.3">
      <c r="O414"/>
    </row>
    <row r="415" spans="2:15" x14ac:dyDescent="0.3">
      <c r="O415"/>
    </row>
    <row r="416" spans="2:15" x14ac:dyDescent="0.3">
      <c r="O416"/>
    </row>
    <row r="417" spans="15:15" x14ac:dyDescent="0.3">
      <c r="O417"/>
    </row>
    <row r="418" spans="15:15" x14ac:dyDescent="0.3">
      <c r="O418"/>
    </row>
    <row r="419" spans="15:15" x14ac:dyDescent="0.3">
      <c r="O419"/>
    </row>
    <row r="420" spans="15:15" x14ac:dyDescent="0.3">
      <c r="O420"/>
    </row>
    <row r="421" spans="15:15" x14ac:dyDescent="0.3">
      <c r="O421"/>
    </row>
    <row r="422" spans="15:15" x14ac:dyDescent="0.3">
      <c r="O422"/>
    </row>
    <row r="423" spans="15:15" x14ac:dyDescent="0.3">
      <c r="O423"/>
    </row>
    <row r="424" spans="15:15" x14ac:dyDescent="0.3">
      <c r="O424"/>
    </row>
    <row r="425" spans="15:15" x14ac:dyDescent="0.3">
      <c r="O425"/>
    </row>
    <row r="426" spans="15:15" x14ac:dyDescent="0.3">
      <c r="O426"/>
    </row>
    <row r="427" spans="15:15" x14ac:dyDescent="0.3">
      <c r="O427"/>
    </row>
    <row r="428" spans="15:15" x14ac:dyDescent="0.3">
      <c r="O428"/>
    </row>
    <row r="429" spans="15:15" x14ac:dyDescent="0.3">
      <c r="O429"/>
    </row>
    <row r="430" spans="15:15" x14ac:dyDescent="0.3">
      <c r="O430"/>
    </row>
    <row r="431" spans="15:15" x14ac:dyDescent="0.3">
      <c r="O431"/>
    </row>
    <row r="432" spans="15:15" x14ac:dyDescent="0.3">
      <c r="O432"/>
    </row>
    <row r="433" spans="15:15" x14ac:dyDescent="0.3">
      <c r="O433"/>
    </row>
    <row r="434" spans="15:15" x14ac:dyDescent="0.3">
      <c r="O434"/>
    </row>
    <row r="435" spans="15:15" x14ac:dyDescent="0.3">
      <c r="O435"/>
    </row>
    <row r="436" spans="15:15" x14ac:dyDescent="0.3">
      <c r="O436"/>
    </row>
    <row r="437" spans="15:15" x14ac:dyDescent="0.3">
      <c r="O437"/>
    </row>
    <row r="438" spans="15:15" x14ac:dyDescent="0.3">
      <c r="O438"/>
    </row>
    <row r="439" spans="15:15" x14ac:dyDescent="0.3">
      <c r="O439"/>
    </row>
    <row r="440" spans="15:15" x14ac:dyDescent="0.3">
      <c r="O440"/>
    </row>
    <row r="441" spans="15:15" x14ac:dyDescent="0.3">
      <c r="O441"/>
    </row>
    <row r="442" spans="15:15" x14ac:dyDescent="0.3">
      <c r="O442"/>
    </row>
    <row r="443" spans="15:15" x14ac:dyDescent="0.3">
      <c r="O443"/>
    </row>
    <row r="444" spans="15:15" x14ac:dyDescent="0.3">
      <c r="O444"/>
    </row>
    <row r="445" spans="15:15" x14ac:dyDescent="0.3">
      <c r="O445"/>
    </row>
    <row r="446" spans="15:15" x14ac:dyDescent="0.3">
      <c r="O446"/>
    </row>
    <row r="447" spans="15:15" x14ac:dyDescent="0.3">
      <c r="O447"/>
    </row>
    <row r="448" spans="15:15" x14ac:dyDescent="0.3">
      <c r="O448"/>
    </row>
    <row r="449" spans="15:15" x14ac:dyDescent="0.3">
      <c r="O449"/>
    </row>
    <row r="450" spans="15:15" x14ac:dyDescent="0.3">
      <c r="O450"/>
    </row>
    <row r="451" spans="15:15" x14ac:dyDescent="0.3">
      <c r="O451"/>
    </row>
    <row r="452" spans="15:15" x14ac:dyDescent="0.3">
      <c r="O452"/>
    </row>
    <row r="453" spans="15:15" x14ac:dyDescent="0.3">
      <c r="O453"/>
    </row>
    <row r="454" spans="15:15" x14ac:dyDescent="0.3">
      <c r="O454"/>
    </row>
    <row r="455" spans="15:15" x14ac:dyDescent="0.3">
      <c r="O455"/>
    </row>
    <row r="456" spans="15:15" x14ac:dyDescent="0.3">
      <c r="O456"/>
    </row>
    <row r="457" spans="15:15" x14ac:dyDescent="0.3">
      <c r="O457"/>
    </row>
    <row r="458" spans="15:15" x14ac:dyDescent="0.3">
      <c r="O458"/>
    </row>
    <row r="459" spans="15:15" x14ac:dyDescent="0.3">
      <c r="O459"/>
    </row>
    <row r="460" spans="15:15" x14ac:dyDescent="0.3">
      <c r="O460"/>
    </row>
    <row r="461" spans="15:15" x14ac:dyDescent="0.3">
      <c r="O461"/>
    </row>
    <row r="462" spans="15:15" x14ac:dyDescent="0.3">
      <c r="O462"/>
    </row>
    <row r="463" spans="15:15" x14ac:dyDescent="0.3">
      <c r="O463"/>
    </row>
    <row r="464" spans="15:15" x14ac:dyDescent="0.3">
      <c r="O464"/>
    </row>
    <row r="465" spans="15:15" x14ac:dyDescent="0.3">
      <c r="O465"/>
    </row>
    <row r="466" spans="15:15" x14ac:dyDescent="0.3">
      <c r="O466"/>
    </row>
    <row r="467" spans="15:15" x14ac:dyDescent="0.3">
      <c r="O467"/>
    </row>
    <row r="468" spans="15:15" x14ac:dyDescent="0.3">
      <c r="O468"/>
    </row>
    <row r="469" spans="15:15" x14ac:dyDescent="0.3">
      <c r="O469"/>
    </row>
    <row r="470" spans="15:15" x14ac:dyDescent="0.3">
      <c r="O470"/>
    </row>
    <row r="471" spans="15:15" x14ac:dyDescent="0.3">
      <c r="O471"/>
    </row>
    <row r="472" spans="15:15" x14ac:dyDescent="0.3">
      <c r="O472"/>
    </row>
    <row r="473" spans="15:15" x14ac:dyDescent="0.3">
      <c r="O473"/>
    </row>
    <row r="474" spans="15:15" x14ac:dyDescent="0.3">
      <c r="O474"/>
    </row>
    <row r="475" spans="15:15" x14ac:dyDescent="0.3">
      <c r="O475"/>
    </row>
    <row r="476" spans="15:15" x14ac:dyDescent="0.3">
      <c r="O476"/>
    </row>
    <row r="477" spans="15:15" x14ac:dyDescent="0.3">
      <c r="O477"/>
    </row>
    <row r="478" spans="15:15" x14ac:dyDescent="0.3">
      <c r="O478"/>
    </row>
    <row r="479" spans="15:15" x14ac:dyDescent="0.3">
      <c r="O479"/>
    </row>
    <row r="480" spans="15:15" x14ac:dyDescent="0.3">
      <c r="O480"/>
    </row>
    <row r="481" spans="15:15" x14ac:dyDescent="0.3">
      <c r="O481"/>
    </row>
    <row r="482" spans="15:15" x14ac:dyDescent="0.3">
      <c r="O482"/>
    </row>
    <row r="483" spans="15:15" x14ac:dyDescent="0.3">
      <c r="O483"/>
    </row>
    <row r="484" spans="15:15" x14ac:dyDescent="0.3">
      <c r="O484"/>
    </row>
    <row r="485" spans="15:15" x14ac:dyDescent="0.3">
      <c r="O485"/>
    </row>
    <row r="486" spans="15:15" x14ac:dyDescent="0.3">
      <c r="O486"/>
    </row>
    <row r="487" spans="15:15" x14ac:dyDescent="0.3">
      <c r="O487"/>
    </row>
    <row r="488" spans="15:15" x14ac:dyDescent="0.3">
      <c r="O488"/>
    </row>
    <row r="489" spans="15:15" x14ac:dyDescent="0.3">
      <c r="O489"/>
    </row>
    <row r="490" spans="15:15" x14ac:dyDescent="0.3">
      <c r="O490"/>
    </row>
    <row r="491" spans="15:15" x14ac:dyDescent="0.3">
      <c r="O491"/>
    </row>
    <row r="492" spans="15:15" x14ac:dyDescent="0.3">
      <c r="O492"/>
    </row>
    <row r="493" spans="15:15" x14ac:dyDescent="0.3">
      <c r="O493"/>
    </row>
    <row r="494" spans="15:15" x14ac:dyDescent="0.3">
      <c r="O494"/>
    </row>
    <row r="495" spans="15:15" x14ac:dyDescent="0.3">
      <c r="O495"/>
    </row>
    <row r="496" spans="15:15" x14ac:dyDescent="0.3">
      <c r="O496"/>
    </row>
    <row r="497" spans="15:15" x14ac:dyDescent="0.3">
      <c r="O497"/>
    </row>
    <row r="498" spans="15:15" x14ac:dyDescent="0.3">
      <c r="O498"/>
    </row>
    <row r="499" spans="15:15" x14ac:dyDescent="0.3">
      <c r="O499"/>
    </row>
    <row r="500" spans="15:15" x14ac:dyDescent="0.3">
      <c r="O500"/>
    </row>
    <row r="501" spans="15:15" x14ac:dyDescent="0.3">
      <c r="O501"/>
    </row>
    <row r="502" spans="15:15" x14ac:dyDescent="0.3">
      <c r="O502"/>
    </row>
    <row r="503" spans="15:15" x14ac:dyDescent="0.3">
      <c r="O503"/>
    </row>
    <row r="504" spans="15:15" x14ac:dyDescent="0.3">
      <c r="O504"/>
    </row>
    <row r="505" spans="15:15" x14ac:dyDescent="0.3">
      <c r="O505"/>
    </row>
    <row r="506" spans="15:15" x14ac:dyDescent="0.3">
      <c r="O506"/>
    </row>
    <row r="507" spans="15:15" x14ac:dyDescent="0.3">
      <c r="O507"/>
    </row>
    <row r="508" spans="15:15" x14ac:dyDescent="0.3">
      <c r="O508"/>
    </row>
    <row r="509" spans="15:15" x14ac:dyDescent="0.3">
      <c r="O509"/>
    </row>
    <row r="510" spans="15:15" x14ac:dyDescent="0.3">
      <c r="O510"/>
    </row>
    <row r="511" spans="15:15" x14ac:dyDescent="0.3">
      <c r="O511"/>
    </row>
    <row r="512" spans="15:15" x14ac:dyDescent="0.3">
      <c r="O512"/>
    </row>
    <row r="513" spans="15:15" x14ac:dyDescent="0.3">
      <c r="O513"/>
    </row>
    <row r="514" spans="15:15" x14ac:dyDescent="0.3">
      <c r="O514"/>
    </row>
    <row r="515" spans="15:15" x14ac:dyDescent="0.3">
      <c r="O515"/>
    </row>
    <row r="516" spans="15:15" x14ac:dyDescent="0.3">
      <c r="O516"/>
    </row>
    <row r="517" spans="15:15" x14ac:dyDescent="0.3">
      <c r="O517"/>
    </row>
    <row r="518" spans="15:15" x14ac:dyDescent="0.3">
      <c r="O518"/>
    </row>
    <row r="519" spans="15:15" x14ac:dyDescent="0.3">
      <c r="O519"/>
    </row>
    <row r="520" spans="15:15" x14ac:dyDescent="0.3">
      <c r="O520"/>
    </row>
    <row r="521" spans="15:15" x14ac:dyDescent="0.3">
      <c r="O521"/>
    </row>
    <row r="522" spans="15:15" x14ac:dyDescent="0.3">
      <c r="O522"/>
    </row>
    <row r="523" spans="15:15" x14ac:dyDescent="0.3">
      <c r="O523"/>
    </row>
    <row r="524" spans="15:15" x14ac:dyDescent="0.3">
      <c r="O524"/>
    </row>
    <row r="525" spans="15:15" x14ac:dyDescent="0.3">
      <c r="O525"/>
    </row>
    <row r="526" spans="15:15" x14ac:dyDescent="0.3">
      <c r="O526"/>
    </row>
    <row r="527" spans="15:15" x14ac:dyDescent="0.3">
      <c r="O527"/>
    </row>
    <row r="528" spans="15:15" x14ac:dyDescent="0.3">
      <c r="O528"/>
    </row>
    <row r="529" spans="15:15" x14ac:dyDescent="0.3">
      <c r="O529"/>
    </row>
    <row r="530" spans="15:15" x14ac:dyDescent="0.3">
      <c r="O530"/>
    </row>
    <row r="531" spans="15:15" x14ac:dyDescent="0.3">
      <c r="O531"/>
    </row>
    <row r="532" spans="15:15" x14ac:dyDescent="0.3">
      <c r="O532"/>
    </row>
    <row r="533" spans="15:15" x14ac:dyDescent="0.3">
      <c r="O533"/>
    </row>
    <row r="534" spans="15:15" x14ac:dyDescent="0.3">
      <c r="O534"/>
    </row>
    <row r="535" spans="15:15" x14ac:dyDescent="0.3">
      <c r="O535"/>
    </row>
    <row r="536" spans="15:15" x14ac:dyDescent="0.3">
      <c r="O536"/>
    </row>
    <row r="537" spans="15:15" x14ac:dyDescent="0.3">
      <c r="O537"/>
    </row>
    <row r="538" spans="15:15" x14ac:dyDescent="0.3">
      <c r="O538"/>
    </row>
    <row r="539" spans="15:15" x14ac:dyDescent="0.3">
      <c r="O539"/>
    </row>
    <row r="540" spans="15:15" x14ac:dyDescent="0.3">
      <c r="O540"/>
    </row>
    <row r="541" spans="15:15" x14ac:dyDescent="0.3">
      <c r="O541"/>
    </row>
    <row r="542" spans="15:15" x14ac:dyDescent="0.3">
      <c r="O542"/>
    </row>
    <row r="543" spans="15:15" x14ac:dyDescent="0.3">
      <c r="O543"/>
    </row>
    <row r="544" spans="15:15" x14ac:dyDescent="0.3">
      <c r="O544"/>
    </row>
    <row r="545" spans="15:15" x14ac:dyDescent="0.3">
      <c r="O545"/>
    </row>
    <row r="546" spans="15:15" x14ac:dyDescent="0.3">
      <c r="O546"/>
    </row>
    <row r="547" spans="15:15" x14ac:dyDescent="0.3">
      <c r="O547"/>
    </row>
    <row r="548" spans="15:15" x14ac:dyDescent="0.3">
      <c r="O548"/>
    </row>
    <row r="549" spans="15:15" x14ac:dyDescent="0.3">
      <c r="O549"/>
    </row>
    <row r="550" spans="15:15" x14ac:dyDescent="0.3">
      <c r="O550"/>
    </row>
    <row r="551" spans="15:15" x14ac:dyDescent="0.3">
      <c r="O551"/>
    </row>
    <row r="552" spans="15:15" x14ac:dyDescent="0.3">
      <c r="O552"/>
    </row>
    <row r="553" spans="15:15" x14ac:dyDescent="0.3">
      <c r="O553"/>
    </row>
    <row r="554" spans="15:15" x14ac:dyDescent="0.3">
      <c r="O554"/>
    </row>
    <row r="555" spans="15:15" x14ac:dyDescent="0.3">
      <c r="O555"/>
    </row>
    <row r="556" spans="15:15" x14ac:dyDescent="0.3">
      <c r="O556"/>
    </row>
    <row r="557" spans="15:15" x14ac:dyDescent="0.3">
      <c r="O557"/>
    </row>
    <row r="558" spans="15:15" x14ac:dyDescent="0.3">
      <c r="O558"/>
    </row>
    <row r="559" spans="15:15" x14ac:dyDescent="0.3">
      <c r="O559"/>
    </row>
    <row r="560" spans="15:15" x14ac:dyDescent="0.3">
      <c r="O560"/>
    </row>
    <row r="561" spans="15:15" x14ac:dyDescent="0.3">
      <c r="O561"/>
    </row>
    <row r="562" spans="15:15" x14ac:dyDescent="0.3">
      <c r="O562"/>
    </row>
    <row r="563" spans="15:15" x14ac:dyDescent="0.3">
      <c r="O563"/>
    </row>
    <row r="564" spans="15:15" x14ac:dyDescent="0.3">
      <c r="O564"/>
    </row>
    <row r="565" spans="15:15" x14ac:dyDescent="0.3">
      <c r="O565"/>
    </row>
    <row r="566" spans="15:15" x14ac:dyDescent="0.3">
      <c r="O566"/>
    </row>
    <row r="567" spans="15:15" x14ac:dyDescent="0.3">
      <c r="O567"/>
    </row>
    <row r="568" spans="15:15" x14ac:dyDescent="0.3">
      <c r="O568"/>
    </row>
    <row r="569" spans="15:15" x14ac:dyDescent="0.3">
      <c r="O569"/>
    </row>
    <row r="570" spans="15:15" x14ac:dyDescent="0.3">
      <c r="O570"/>
    </row>
    <row r="571" spans="15:15" x14ac:dyDescent="0.3">
      <c r="O571"/>
    </row>
    <row r="572" spans="15:15" x14ac:dyDescent="0.3">
      <c r="O572"/>
    </row>
    <row r="573" spans="15:15" x14ac:dyDescent="0.3">
      <c r="O573"/>
    </row>
    <row r="574" spans="15:15" x14ac:dyDescent="0.3">
      <c r="O574"/>
    </row>
    <row r="575" spans="15:15" x14ac:dyDescent="0.3">
      <c r="O575"/>
    </row>
    <row r="576" spans="15:15" x14ac:dyDescent="0.3">
      <c r="O576"/>
    </row>
    <row r="577" spans="15:15" x14ac:dyDescent="0.3">
      <c r="O577"/>
    </row>
    <row r="578" spans="15:15" x14ac:dyDescent="0.3">
      <c r="O578"/>
    </row>
    <row r="579" spans="15:15" x14ac:dyDescent="0.3">
      <c r="O579"/>
    </row>
    <row r="580" spans="15:15" x14ac:dyDescent="0.3">
      <c r="O580"/>
    </row>
    <row r="581" spans="15:15" x14ac:dyDescent="0.3">
      <c r="O581"/>
    </row>
    <row r="582" spans="15:15" x14ac:dyDescent="0.3">
      <c r="O582"/>
    </row>
    <row r="583" spans="15:15" x14ac:dyDescent="0.3">
      <c r="O583"/>
    </row>
    <row r="584" spans="15:15" x14ac:dyDescent="0.3">
      <c r="O584"/>
    </row>
    <row r="585" spans="15:15" x14ac:dyDescent="0.3">
      <c r="O585"/>
    </row>
    <row r="586" spans="15:15" x14ac:dyDescent="0.3">
      <c r="O586"/>
    </row>
    <row r="587" spans="15:15" x14ac:dyDescent="0.3">
      <c r="O587"/>
    </row>
    <row r="588" spans="15:15" x14ac:dyDescent="0.3">
      <c r="O588"/>
    </row>
    <row r="589" spans="15:15" x14ac:dyDescent="0.3">
      <c r="O589"/>
    </row>
    <row r="590" spans="15:15" x14ac:dyDescent="0.3">
      <c r="O590"/>
    </row>
    <row r="591" spans="15:15" x14ac:dyDescent="0.3">
      <c r="O591"/>
    </row>
    <row r="592" spans="15:15" x14ac:dyDescent="0.3">
      <c r="O592"/>
    </row>
    <row r="593" spans="15:15" x14ac:dyDescent="0.3">
      <c r="O593"/>
    </row>
    <row r="594" spans="15:15" x14ac:dyDescent="0.3">
      <c r="O594"/>
    </row>
    <row r="595" spans="15:15" x14ac:dyDescent="0.3">
      <c r="O595"/>
    </row>
    <row r="596" spans="15:15" x14ac:dyDescent="0.3">
      <c r="O596"/>
    </row>
    <row r="597" spans="15:15" x14ac:dyDescent="0.3">
      <c r="O597"/>
    </row>
    <row r="598" spans="15:15" x14ac:dyDescent="0.3">
      <c r="O598"/>
    </row>
    <row r="599" spans="15:15" x14ac:dyDescent="0.3">
      <c r="O599"/>
    </row>
    <row r="600" spans="15:15" x14ac:dyDescent="0.3">
      <c r="O600"/>
    </row>
    <row r="601" spans="15:15" x14ac:dyDescent="0.3">
      <c r="O601"/>
    </row>
    <row r="602" spans="15:15" x14ac:dyDescent="0.3">
      <c r="O602"/>
    </row>
    <row r="603" spans="15:15" x14ac:dyDescent="0.3">
      <c r="O603"/>
    </row>
    <row r="604" spans="15:15" x14ac:dyDescent="0.3">
      <c r="O604"/>
    </row>
    <row r="605" spans="15:15" x14ac:dyDescent="0.3">
      <c r="O605"/>
    </row>
    <row r="606" spans="15:15" x14ac:dyDescent="0.3">
      <c r="O606"/>
    </row>
    <row r="607" spans="15:15" x14ac:dyDescent="0.3">
      <c r="O607"/>
    </row>
    <row r="608" spans="15:15" x14ac:dyDescent="0.3">
      <c r="O608"/>
    </row>
    <row r="609" spans="15:15" x14ac:dyDescent="0.3">
      <c r="O609"/>
    </row>
    <row r="610" spans="15:15" x14ac:dyDescent="0.3">
      <c r="O610"/>
    </row>
    <row r="611" spans="15:15" x14ac:dyDescent="0.3">
      <c r="O611"/>
    </row>
    <row r="612" spans="15:15" x14ac:dyDescent="0.3">
      <c r="O612"/>
    </row>
    <row r="613" spans="15:15" x14ac:dyDescent="0.3">
      <c r="O613"/>
    </row>
    <row r="614" spans="15:15" x14ac:dyDescent="0.3">
      <c r="O614"/>
    </row>
    <row r="615" spans="15:15" x14ac:dyDescent="0.3">
      <c r="O615"/>
    </row>
    <row r="616" spans="15:15" x14ac:dyDescent="0.3">
      <c r="O616"/>
    </row>
    <row r="617" spans="15:15" x14ac:dyDescent="0.3">
      <c r="O617"/>
    </row>
    <row r="618" spans="15:15" x14ac:dyDescent="0.3">
      <c r="O618"/>
    </row>
    <row r="619" spans="15:15" x14ac:dyDescent="0.3">
      <c r="O619"/>
    </row>
    <row r="620" spans="15:15" x14ac:dyDescent="0.3">
      <c r="O620"/>
    </row>
    <row r="621" spans="15:15" x14ac:dyDescent="0.3">
      <c r="O621"/>
    </row>
    <row r="622" spans="15:15" x14ac:dyDescent="0.3">
      <c r="O622"/>
    </row>
    <row r="623" spans="15:15" x14ac:dyDescent="0.3">
      <c r="O623"/>
    </row>
    <row r="624" spans="15:15" x14ac:dyDescent="0.3">
      <c r="O624"/>
    </row>
    <row r="625" spans="15:15" x14ac:dyDescent="0.3">
      <c r="O625"/>
    </row>
    <row r="626" spans="15:15" x14ac:dyDescent="0.3">
      <c r="O626"/>
    </row>
    <row r="627" spans="15:15" x14ac:dyDescent="0.3">
      <c r="O627"/>
    </row>
    <row r="628" spans="15:15" x14ac:dyDescent="0.3">
      <c r="O628"/>
    </row>
    <row r="629" spans="15:15" x14ac:dyDescent="0.3">
      <c r="O629"/>
    </row>
    <row r="630" spans="15:15" x14ac:dyDescent="0.3">
      <c r="O630"/>
    </row>
    <row r="631" spans="15:15" x14ac:dyDescent="0.3">
      <c r="O631"/>
    </row>
    <row r="632" spans="15:15" x14ac:dyDescent="0.3">
      <c r="O632"/>
    </row>
    <row r="633" spans="15:15" x14ac:dyDescent="0.3">
      <c r="O633"/>
    </row>
    <row r="634" spans="15:15" x14ac:dyDescent="0.3">
      <c r="O634"/>
    </row>
    <row r="635" spans="15:15" x14ac:dyDescent="0.3">
      <c r="O635"/>
    </row>
    <row r="636" spans="15:15" x14ac:dyDescent="0.3">
      <c r="O636"/>
    </row>
    <row r="637" spans="15:15" x14ac:dyDescent="0.3">
      <c r="O637"/>
    </row>
    <row r="638" spans="15:15" x14ac:dyDescent="0.3">
      <c r="O638"/>
    </row>
    <row r="639" spans="15:15" x14ac:dyDescent="0.3">
      <c r="O639"/>
    </row>
    <row r="640" spans="15:15" x14ac:dyDescent="0.3">
      <c r="O640"/>
    </row>
    <row r="641" spans="15:15" x14ac:dyDescent="0.3">
      <c r="O641"/>
    </row>
    <row r="642" spans="15:15" x14ac:dyDescent="0.3">
      <c r="O642"/>
    </row>
    <row r="643" spans="15:15" x14ac:dyDescent="0.3">
      <c r="O643"/>
    </row>
    <row r="644" spans="15:15" x14ac:dyDescent="0.3">
      <c r="O644"/>
    </row>
    <row r="645" spans="15:15" x14ac:dyDescent="0.3">
      <c r="O645"/>
    </row>
    <row r="646" spans="15:15" x14ac:dyDescent="0.3">
      <c r="O646"/>
    </row>
    <row r="647" spans="15:15" x14ac:dyDescent="0.3">
      <c r="O647"/>
    </row>
    <row r="648" spans="15:15" x14ac:dyDescent="0.3">
      <c r="O648"/>
    </row>
    <row r="649" spans="15:15" x14ac:dyDescent="0.3">
      <c r="O649"/>
    </row>
    <row r="650" spans="15:15" x14ac:dyDescent="0.3">
      <c r="O650"/>
    </row>
    <row r="651" spans="15:15" x14ac:dyDescent="0.3">
      <c r="O651"/>
    </row>
    <row r="652" spans="15:15" x14ac:dyDescent="0.3">
      <c r="O652"/>
    </row>
    <row r="653" spans="15:15" x14ac:dyDescent="0.3">
      <c r="O653"/>
    </row>
    <row r="654" spans="15:15" x14ac:dyDescent="0.3">
      <c r="O654"/>
    </row>
    <row r="655" spans="15:15" x14ac:dyDescent="0.3">
      <c r="O655"/>
    </row>
    <row r="656" spans="15:15" x14ac:dyDescent="0.3">
      <c r="O656"/>
    </row>
    <row r="657" spans="15:15" x14ac:dyDescent="0.3">
      <c r="O657"/>
    </row>
    <row r="658" spans="15:15" x14ac:dyDescent="0.3">
      <c r="O658"/>
    </row>
    <row r="659" spans="15:15" x14ac:dyDescent="0.3">
      <c r="O659"/>
    </row>
    <row r="660" spans="15:15" x14ac:dyDescent="0.3">
      <c r="O660"/>
    </row>
    <row r="661" spans="15:15" x14ac:dyDescent="0.3">
      <c r="O661"/>
    </row>
    <row r="662" spans="15:15" x14ac:dyDescent="0.3">
      <c r="O662"/>
    </row>
    <row r="663" spans="15:15" x14ac:dyDescent="0.3">
      <c r="O663"/>
    </row>
    <row r="664" spans="15:15" x14ac:dyDescent="0.3">
      <c r="O664"/>
    </row>
    <row r="665" spans="15:15" x14ac:dyDescent="0.3">
      <c r="O665"/>
    </row>
    <row r="666" spans="15:15" x14ac:dyDescent="0.3">
      <c r="O666"/>
    </row>
    <row r="667" spans="15:15" x14ac:dyDescent="0.3">
      <c r="O667"/>
    </row>
    <row r="668" spans="15:15" x14ac:dyDescent="0.3">
      <c r="O668"/>
    </row>
    <row r="669" spans="15:15" x14ac:dyDescent="0.3">
      <c r="O669"/>
    </row>
    <row r="670" spans="15:15" x14ac:dyDescent="0.3">
      <c r="O670"/>
    </row>
    <row r="671" spans="15:15" x14ac:dyDescent="0.3">
      <c r="O671"/>
    </row>
    <row r="672" spans="15:15" x14ac:dyDescent="0.3">
      <c r="O672"/>
    </row>
    <row r="673" spans="15:15" x14ac:dyDescent="0.3">
      <c r="O673"/>
    </row>
    <row r="674" spans="15:15" x14ac:dyDescent="0.3">
      <c r="O674"/>
    </row>
    <row r="675" spans="15:15" x14ac:dyDescent="0.3">
      <c r="O675"/>
    </row>
    <row r="676" spans="15:15" x14ac:dyDescent="0.3">
      <c r="O676"/>
    </row>
    <row r="677" spans="15:15" x14ac:dyDescent="0.3">
      <c r="O677"/>
    </row>
    <row r="678" spans="15:15" x14ac:dyDescent="0.3">
      <c r="O678"/>
    </row>
    <row r="679" spans="15:15" x14ac:dyDescent="0.3">
      <c r="O679"/>
    </row>
    <row r="680" spans="15:15" x14ac:dyDescent="0.3">
      <c r="O680"/>
    </row>
    <row r="681" spans="15:15" x14ac:dyDescent="0.3">
      <c r="O681"/>
    </row>
    <row r="682" spans="15:15" x14ac:dyDescent="0.3">
      <c r="O682"/>
    </row>
    <row r="683" spans="15:15" x14ac:dyDescent="0.3">
      <c r="O683"/>
    </row>
    <row r="684" spans="15:15" x14ac:dyDescent="0.3">
      <c r="O684"/>
    </row>
    <row r="685" spans="15:15" x14ac:dyDescent="0.3">
      <c r="O685"/>
    </row>
    <row r="686" spans="15:15" x14ac:dyDescent="0.3">
      <c r="O686"/>
    </row>
    <row r="687" spans="15:15" x14ac:dyDescent="0.3">
      <c r="O687"/>
    </row>
    <row r="688" spans="15:15" x14ac:dyDescent="0.3">
      <c r="O688"/>
    </row>
    <row r="689" spans="15:15" x14ac:dyDescent="0.3">
      <c r="O689"/>
    </row>
    <row r="690" spans="15:15" x14ac:dyDescent="0.3">
      <c r="O690"/>
    </row>
    <row r="691" spans="15:15" x14ac:dyDescent="0.3">
      <c r="O691"/>
    </row>
    <row r="692" spans="15:15" x14ac:dyDescent="0.3">
      <c r="O692"/>
    </row>
    <row r="693" spans="15:15" x14ac:dyDescent="0.3">
      <c r="O693"/>
    </row>
    <row r="694" spans="15:15" x14ac:dyDescent="0.3">
      <c r="O694"/>
    </row>
    <row r="695" spans="15:15" x14ac:dyDescent="0.3">
      <c r="O695"/>
    </row>
    <row r="696" spans="15:15" x14ac:dyDescent="0.3">
      <c r="O696"/>
    </row>
    <row r="697" spans="15:15" x14ac:dyDescent="0.3">
      <c r="O697"/>
    </row>
    <row r="698" spans="15:15" x14ac:dyDescent="0.3">
      <c r="O698"/>
    </row>
    <row r="699" spans="15:15" x14ac:dyDescent="0.3">
      <c r="O699"/>
    </row>
    <row r="700" spans="15:15" x14ac:dyDescent="0.3">
      <c r="O700"/>
    </row>
    <row r="701" spans="15:15" x14ac:dyDescent="0.3">
      <c r="O701"/>
    </row>
    <row r="702" spans="15:15" x14ac:dyDescent="0.3">
      <c r="O702"/>
    </row>
    <row r="703" spans="15:15" x14ac:dyDescent="0.3">
      <c r="O703"/>
    </row>
    <row r="704" spans="15:15" x14ac:dyDescent="0.3">
      <c r="O704"/>
    </row>
    <row r="705" spans="15:15" x14ac:dyDescent="0.3">
      <c r="O705"/>
    </row>
    <row r="706" spans="15:15" x14ac:dyDescent="0.3">
      <c r="O706"/>
    </row>
    <row r="707" spans="15:15" x14ac:dyDescent="0.3">
      <c r="O707"/>
    </row>
    <row r="708" spans="15:15" x14ac:dyDescent="0.3">
      <c r="O708"/>
    </row>
    <row r="709" spans="15:15" x14ac:dyDescent="0.3">
      <c r="O709"/>
    </row>
    <row r="710" spans="15:15" x14ac:dyDescent="0.3">
      <c r="O710"/>
    </row>
    <row r="711" spans="15:15" x14ac:dyDescent="0.3">
      <c r="O711"/>
    </row>
    <row r="712" spans="15:15" x14ac:dyDescent="0.3">
      <c r="O712"/>
    </row>
    <row r="713" spans="15:15" x14ac:dyDescent="0.3">
      <c r="O713"/>
    </row>
    <row r="714" spans="15:15" x14ac:dyDescent="0.3">
      <c r="O714"/>
    </row>
    <row r="715" spans="15:15" x14ac:dyDescent="0.3">
      <c r="O715"/>
    </row>
    <row r="716" spans="15:15" x14ac:dyDescent="0.3">
      <c r="O716"/>
    </row>
    <row r="717" spans="15:15" x14ac:dyDescent="0.3">
      <c r="O717"/>
    </row>
    <row r="718" spans="15:15" x14ac:dyDescent="0.3">
      <c r="O718"/>
    </row>
    <row r="719" spans="15:15" x14ac:dyDescent="0.3">
      <c r="O719"/>
    </row>
    <row r="720" spans="15:15" x14ac:dyDescent="0.3">
      <c r="O720"/>
    </row>
    <row r="721" spans="15:15" x14ac:dyDescent="0.3">
      <c r="O721"/>
    </row>
    <row r="722" spans="15:15" x14ac:dyDescent="0.3">
      <c r="O722"/>
    </row>
    <row r="723" spans="15:15" x14ac:dyDescent="0.3">
      <c r="O723"/>
    </row>
    <row r="724" spans="15:15" x14ac:dyDescent="0.3">
      <c r="O724"/>
    </row>
    <row r="725" spans="15:15" x14ac:dyDescent="0.3">
      <c r="O725"/>
    </row>
    <row r="726" spans="15:15" x14ac:dyDescent="0.3">
      <c r="O726"/>
    </row>
    <row r="727" spans="15:15" x14ac:dyDescent="0.3">
      <c r="O727"/>
    </row>
    <row r="728" spans="15:15" x14ac:dyDescent="0.3">
      <c r="O728"/>
    </row>
    <row r="729" spans="15:15" x14ac:dyDescent="0.3">
      <c r="O729"/>
    </row>
    <row r="730" spans="15:15" x14ac:dyDescent="0.3">
      <c r="O730"/>
    </row>
    <row r="731" spans="15:15" x14ac:dyDescent="0.3">
      <c r="O731"/>
    </row>
    <row r="732" spans="15:15" x14ac:dyDescent="0.3">
      <c r="O732"/>
    </row>
    <row r="733" spans="15:15" x14ac:dyDescent="0.3">
      <c r="O733"/>
    </row>
    <row r="734" spans="15:15" x14ac:dyDescent="0.3">
      <c r="O734"/>
    </row>
    <row r="735" spans="15:15" x14ac:dyDescent="0.3">
      <c r="O735"/>
    </row>
    <row r="736" spans="15:15" x14ac:dyDescent="0.3">
      <c r="O736"/>
    </row>
    <row r="737" spans="15:15" x14ac:dyDescent="0.3">
      <c r="O737"/>
    </row>
    <row r="738" spans="15:15" x14ac:dyDescent="0.3">
      <c r="O738"/>
    </row>
    <row r="739" spans="15:15" x14ac:dyDescent="0.3">
      <c r="O739"/>
    </row>
    <row r="740" spans="15:15" x14ac:dyDescent="0.3">
      <c r="O740"/>
    </row>
    <row r="741" spans="15:15" x14ac:dyDescent="0.3">
      <c r="O741"/>
    </row>
    <row r="742" spans="15:15" x14ac:dyDescent="0.3">
      <c r="O742"/>
    </row>
    <row r="743" spans="15:15" x14ac:dyDescent="0.3">
      <c r="O743"/>
    </row>
    <row r="744" spans="15:15" x14ac:dyDescent="0.3">
      <c r="O744"/>
    </row>
    <row r="745" spans="15:15" x14ac:dyDescent="0.3">
      <c r="O745"/>
    </row>
    <row r="746" spans="15:15" x14ac:dyDescent="0.3">
      <c r="O746"/>
    </row>
    <row r="747" spans="15:15" x14ac:dyDescent="0.3">
      <c r="O747"/>
    </row>
    <row r="748" spans="15:15" x14ac:dyDescent="0.3">
      <c r="O748"/>
    </row>
    <row r="749" spans="15:15" x14ac:dyDescent="0.3">
      <c r="O749"/>
    </row>
    <row r="750" spans="15:15" x14ac:dyDescent="0.3">
      <c r="O750"/>
    </row>
    <row r="751" spans="15:15" x14ac:dyDescent="0.3">
      <c r="O751"/>
    </row>
    <row r="752" spans="15:15" x14ac:dyDescent="0.3">
      <c r="O752"/>
    </row>
    <row r="753" spans="15:15" x14ac:dyDescent="0.3">
      <c r="O753"/>
    </row>
    <row r="754" spans="15:15" x14ac:dyDescent="0.3">
      <c r="O754"/>
    </row>
    <row r="755" spans="15:15" x14ac:dyDescent="0.3">
      <c r="O755"/>
    </row>
    <row r="756" spans="15:15" x14ac:dyDescent="0.3">
      <c r="O756"/>
    </row>
    <row r="757" spans="15:15" x14ac:dyDescent="0.3">
      <c r="O757"/>
    </row>
    <row r="758" spans="15:15" x14ac:dyDescent="0.3">
      <c r="O758"/>
    </row>
    <row r="759" spans="15:15" x14ac:dyDescent="0.3">
      <c r="O759"/>
    </row>
    <row r="760" spans="15:15" x14ac:dyDescent="0.3">
      <c r="O760"/>
    </row>
    <row r="761" spans="15:15" x14ac:dyDescent="0.3">
      <c r="O761"/>
    </row>
    <row r="762" spans="15:15" x14ac:dyDescent="0.3">
      <c r="O762"/>
    </row>
    <row r="763" spans="15:15" x14ac:dyDescent="0.3">
      <c r="O763"/>
    </row>
    <row r="764" spans="15:15" x14ac:dyDescent="0.3">
      <c r="O764"/>
    </row>
    <row r="765" spans="15:15" x14ac:dyDescent="0.3">
      <c r="O765"/>
    </row>
    <row r="766" spans="15:15" x14ac:dyDescent="0.3">
      <c r="O766"/>
    </row>
    <row r="767" spans="15:15" x14ac:dyDescent="0.3">
      <c r="O767"/>
    </row>
    <row r="768" spans="15:15" x14ac:dyDescent="0.3">
      <c r="O768"/>
    </row>
    <row r="769" spans="15:15" x14ac:dyDescent="0.3">
      <c r="O769"/>
    </row>
    <row r="770" spans="15:15" x14ac:dyDescent="0.3">
      <c r="O770"/>
    </row>
    <row r="771" spans="15:15" x14ac:dyDescent="0.3">
      <c r="O771"/>
    </row>
    <row r="772" spans="15:15" x14ac:dyDescent="0.3">
      <c r="O772"/>
    </row>
    <row r="773" spans="15:15" x14ac:dyDescent="0.3">
      <c r="O773"/>
    </row>
    <row r="774" spans="15:15" x14ac:dyDescent="0.3">
      <c r="O774"/>
    </row>
    <row r="775" spans="15:15" x14ac:dyDescent="0.3">
      <c r="O775"/>
    </row>
    <row r="776" spans="15:15" x14ac:dyDescent="0.3">
      <c r="O776"/>
    </row>
    <row r="777" spans="15:15" x14ac:dyDescent="0.3">
      <c r="O777"/>
    </row>
    <row r="778" spans="15:15" x14ac:dyDescent="0.3">
      <c r="O778"/>
    </row>
    <row r="779" spans="15:15" x14ac:dyDescent="0.3">
      <c r="O779"/>
    </row>
    <row r="780" spans="15:15" x14ac:dyDescent="0.3">
      <c r="O780"/>
    </row>
    <row r="781" spans="15:15" x14ac:dyDescent="0.3">
      <c r="O781"/>
    </row>
    <row r="782" spans="15:15" x14ac:dyDescent="0.3">
      <c r="O782"/>
    </row>
    <row r="783" spans="15:15" x14ac:dyDescent="0.3">
      <c r="O783"/>
    </row>
    <row r="784" spans="15:15" x14ac:dyDescent="0.3">
      <c r="O784"/>
    </row>
    <row r="785" spans="15:15" x14ac:dyDescent="0.3">
      <c r="O785"/>
    </row>
    <row r="786" spans="15:15" x14ac:dyDescent="0.3">
      <c r="O786"/>
    </row>
    <row r="787" spans="15:15" x14ac:dyDescent="0.3">
      <c r="O787"/>
    </row>
    <row r="788" spans="15:15" x14ac:dyDescent="0.3">
      <c r="O788"/>
    </row>
    <row r="789" spans="15:15" x14ac:dyDescent="0.3">
      <c r="O789"/>
    </row>
    <row r="790" spans="15:15" x14ac:dyDescent="0.3">
      <c r="O790"/>
    </row>
    <row r="791" spans="15:15" x14ac:dyDescent="0.3">
      <c r="O791"/>
    </row>
    <row r="792" spans="15:15" x14ac:dyDescent="0.3">
      <c r="O792"/>
    </row>
    <row r="793" spans="15:15" x14ac:dyDescent="0.3">
      <c r="O793"/>
    </row>
    <row r="794" spans="15:15" x14ac:dyDescent="0.3">
      <c r="O794"/>
    </row>
    <row r="795" spans="15:15" x14ac:dyDescent="0.3">
      <c r="O795"/>
    </row>
    <row r="796" spans="15:15" x14ac:dyDescent="0.3">
      <c r="O796"/>
    </row>
    <row r="797" spans="15:15" x14ac:dyDescent="0.3">
      <c r="O797"/>
    </row>
    <row r="798" spans="15:15" x14ac:dyDescent="0.3">
      <c r="O798"/>
    </row>
    <row r="799" spans="15:15" x14ac:dyDescent="0.3">
      <c r="O799"/>
    </row>
    <row r="800" spans="15:15" x14ac:dyDescent="0.3">
      <c r="O800"/>
    </row>
    <row r="801" spans="15:15" x14ac:dyDescent="0.3">
      <c r="O801"/>
    </row>
    <row r="802" spans="15:15" x14ac:dyDescent="0.3">
      <c r="O802"/>
    </row>
    <row r="803" spans="15:15" x14ac:dyDescent="0.3">
      <c r="O803"/>
    </row>
    <row r="804" spans="15:15" x14ac:dyDescent="0.3">
      <c r="O804"/>
    </row>
    <row r="805" spans="15:15" x14ac:dyDescent="0.3">
      <c r="O805"/>
    </row>
    <row r="806" spans="15:15" x14ac:dyDescent="0.3">
      <c r="O806"/>
    </row>
    <row r="807" spans="15:15" x14ac:dyDescent="0.3">
      <c r="O807"/>
    </row>
    <row r="808" spans="15:15" x14ac:dyDescent="0.3">
      <c r="O808"/>
    </row>
    <row r="809" spans="15:15" x14ac:dyDescent="0.3">
      <c r="O809"/>
    </row>
    <row r="810" spans="15:15" x14ac:dyDescent="0.3">
      <c r="O810"/>
    </row>
    <row r="811" spans="15:15" x14ac:dyDescent="0.3">
      <c r="O811"/>
    </row>
    <row r="812" spans="15:15" x14ac:dyDescent="0.3">
      <c r="O812"/>
    </row>
    <row r="813" spans="15:15" x14ac:dyDescent="0.3">
      <c r="O813"/>
    </row>
    <row r="814" spans="15:15" x14ac:dyDescent="0.3">
      <c r="O814"/>
    </row>
    <row r="815" spans="15:15" x14ac:dyDescent="0.3">
      <c r="O815"/>
    </row>
    <row r="816" spans="15:15" x14ac:dyDescent="0.3">
      <c r="O816"/>
    </row>
    <row r="817" spans="15:15" x14ac:dyDescent="0.3">
      <c r="O817"/>
    </row>
    <row r="818" spans="15:15" x14ac:dyDescent="0.3">
      <c r="O818"/>
    </row>
    <row r="819" spans="15:15" x14ac:dyDescent="0.3">
      <c r="O819"/>
    </row>
    <row r="820" spans="15:15" x14ac:dyDescent="0.3">
      <c r="O820"/>
    </row>
    <row r="821" spans="15:15" x14ac:dyDescent="0.3">
      <c r="O821"/>
    </row>
    <row r="822" spans="15:15" x14ac:dyDescent="0.3">
      <c r="O822"/>
    </row>
    <row r="823" spans="15:15" x14ac:dyDescent="0.3">
      <c r="O823"/>
    </row>
    <row r="824" spans="15:15" x14ac:dyDescent="0.3">
      <c r="O824"/>
    </row>
    <row r="825" spans="15:15" x14ac:dyDescent="0.3">
      <c r="O825"/>
    </row>
    <row r="826" spans="15:15" x14ac:dyDescent="0.3">
      <c r="O826"/>
    </row>
    <row r="827" spans="15:15" x14ac:dyDescent="0.3">
      <c r="O827"/>
    </row>
    <row r="828" spans="15:15" x14ac:dyDescent="0.3">
      <c r="O828"/>
    </row>
    <row r="829" spans="15:15" x14ac:dyDescent="0.3">
      <c r="O829"/>
    </row>
    <row r="830" spans="15:15" x14ac:dyDescent="0.3">
      <c r="O830"/>
    </row>
    <row r="831" spans="15:15" x14ac:dyDescent="0.3">
      <c r="O831"/>
    </row>
    <row r="832" spans="15:15" x14ac:dyDescent="0.3">
      <c r="O832"/>
    </row>
    <row r="833" spans="15:15" x14ac:dyDescent="0.3">
      <c r="O833"/>
    </row>
    <row r="834" spans="15:15" x14ac:dyDescent="0.3">
      <c r="O834"/>
    </row>
    <row r="835" spans="15:15" x14ac:dyDescent="0.3">
      <c r="O835"/>
    </row>
    <row r="836" spans="15:15" x14ac:dyDescent="0.3">
      <c r="O836"/>
    </row>
    <row r="837" spans="15:15" x14ac:dyDescent="0.3">
      <c r="O837"/>
    </row>
    <row r="838" spans="15:15" x14ac:dyDescent="0.3">
      <c r="O838"/>
    </row>
    <row r="839" spans="15:15" x14ac:dyDescent="0.3">
      <c r="O839"/>
    </row>
    <row r="840" spans="15:15" x14ac:dyDescent="0.3">
      <c r="O840"/>
    </row>
    <row r="841" spans="15:15" x14ac:dyDescent="0.3">
      <c r="O841"/>
    </row>
    <row r="842" spans="15:15" x14ac:dyDescent="0.3">
      <c r="O842"/>
    </row>
    <row r="843" spans="15:15" x14ac:dyDescent="0.3">
      <c r="O843"/>
    </row>
    <row r="844" spans="15:15" x14ac:dyDescent="0.3">
      <c r="O844"/>
    </row>
    <row r="845" spans="15:15" x14ac:dyDescent="0.3">
      <c r="O845"/>
    </row>
    <row r="846" spans="15:15" x14ac:dyDescent="0.3">
      <c r="O846"/>
    </row>
    <row r="847" spans="15:15" x14ac:dyDescent="0.3">
      <c r="O847"/>
    </row>
    <row r="848" spans="15:15" x14ac:dyDescent="0.3">
      <c r="O848"/>
    </row>
    <row r="849" spans="15:15" x14ac:dyDescent="0.3">
      <c r="O849"/>
    </row>
    <row r="850" spans="15:15" x14ac:dyDescent="0.3">
      <c r="O850"/>
    </row>
    <row r="851" spans="15:15" x14ac:dyDescent="0.3">
      <c r="O851"/>
    </row>
    <row r="852" spans="15:15" x14ac:dyDescent="0.3">
      <c r="O852"/>
    </row>
    <row r="853" spans="15:15" x14ac:dyDescent="0.3">
      <c r="O853"/>
    </row>
    <row r="854" spans="15:15" x14ac:dyDescent="0.3">
      <c r="O854"/>
    </row>
    <row r="855" spans="15:15" x14ac:dyDescent="0.3">
      <c r="O855"/>
    </row>
    <row r="856" spans="15:15" x14ac:dyDescent="0.3">
      <c r="O856"/>
    </row>
    <row r="857" spans="15:15" x14ac:dyDescent="0.3">
      <c r="O857"/>
    </row>
    <row r="858" spans="15:15" x14ac:dyDescent="0.3">
      <c r="O858"/>
    </row>
    <row r="859" spans="15:15" x14ac:dyDescent="0.3">
      <c r="O859"/>
    </row>
    <row r="860" spans="15:15" x14ac:dyDescent="0.3">
      <c r="O860"/>
    </row>
    <row r="861" spans="15:15" x14ac:dyDescent="0.3">
      <c r="O861"/>
    </row>
    <row r="862" spans="15:15" x14ac:dyDescent="0.3">
      <c r="O862"/>
    </row>
    <row r="863" spans="15:15" x14ac:dyDescent="0.3">
      <c r="O863"/>
    </row>
    <row r="864" spans="15:15" x14ac:dyDescent="0.3">
      <c r="O864"/>
    </row>
    <row r="865" spans="15:15" x14ac:dyDescent="0.3">
      <c r="O865"/>
    </row>
    <row r="866" spans="15:15" x14ac:dyDescent="0.3">
      <c r="O866"/>
    </row>
    <row r="867" spans="15:15" x14ac:dyDescent="0.3">
      <c r="O867"/>
    </row>
    <row r="868" spans="15:15" x14ac:dyDescent="0.3">
      <c r="O868"/>
    </row>
    <row r="869" spans="15:15" x14ac:dyDescent="0.3">
      <c r="O869"/>
    </row>
    <row r="870" spans="15:15" x14ac:dyDescent="0.3">
      <c r="O870"/>
    </row>
    <row r="871" spans="15:15" x14ac:dyDescent="0.3">
      <c r="O871"/>
    </row>
    <row r="872" spans="15:15" x14ac:dyDescent="0.3">
      <c r="O872"/>
    </row>
    <row r="873" spans="15:15" x14ac:dyDescent="0.3">
      <c r="O873"/>
    </row>
    <row r="874" spans="15:15" x14ac:dyDescent="0.3">
      <c r="O874"/>
    </row>
    <row r="875" spans="15:15" x14ac:dyDescent="0.3">
      <c r="O875"/>
    </row>
    <row r="876" spans="15:15" x14ac:dyDescent="0.3">
      <c r="O876"/>
    </row>
    <row r="877" spans="15:15" x14ac:dyDescent="0.3">
      <c r="O877"/>
    </row>
    <row r="878" spans="15:15" x14ac:dyDescent="0.3">
      <c r="O878"/>
    </row>
    <row r="879" spans="15:15" x14ac:dyDescent="0.3">
      <c r="O879"/>
    </row>
    <row r="880" spans="15:15" x14ac:dyDescent="0.3">
      <c r="O880"/>
    </row>
    <row r="881" spans="15:15" x14ac:dyDescent="0.3">
      <c r="O881"/>
    </row>
    <row r="882" spans="15:15" x14ac:dyDescent="0.3">
      <c r="O882"/>
    </row>
    <row r="883" spans="15:15" x14ac:dyDescent="0.3">
      <c r="O883"/>
    </row>
    <row r="884" spans="15:15" x14ac:dyDescent="0.3">
      <c r="O884"/>
    </row>
    <row r="885" spans="15:15" x14ac:dyDescent="0.3">
      <c r="O885"/>
    </row>
    <row r="886" spans="15:15" x14ac:dyDescent="0.3">
      <c r="O886"/>
    </row>
    <row r="887" spans="15:15" x14ac:dyDescent="0.3">
      <c r="O887"/>
    </row>
    <row r="888" spans="15:15" x14ac:dyDescent="0.3">
      <c r="O888"/>
    </row>
    <row r="889" spans="15:15" x14ac:dyDescent="0.3">
      <c r="O889"/>
    </row>
    <row r="890" spans="15:15" x14ac:dyDescent="0.3">
      <c r="O890"/>
    </row>
    <row r="891" spans="15:15" x14ac:dyDescent="0.3">
      <c r="O891"/>
    </row>
    <row r="892" spans="15:15" x14ac:dyDescent="0.3">
      <c r="O892"/>
    </row>
    <row r="893" spans="15:15" x14ac:dyDescent="0.3">
      <c r="O893"/>
    </row>
    <row r="894" spans="15:15" x14ac:dyDescent="0.3">
      <c r="O894"/>
    </row>
    <row r="895" spans="15:15" x14ac:dyDescent="0.3">
      <c r="O895"/>
    </row>
    <row r="896" spans="15:15" x14ac:dyDescent="0.3">
      <c r="O896"/>
    </row>
    <row r="897" spans="15:15" x14ac:dyDescent="0.3">
      <c r="O897"/>
    </row>
    <row r="898" spans="15:15" x14ac:dyDescent="0.3">
      <c r="O898"/>
    </row>
    <row r="899" spans="15:15" x14ac:dyDescent="0.3">
      <c r="O899"/>
    </row>
    <row r="900" spans="15:15" x14ac:dyDescent="0.3">
      <c r="O900"/>
    </row>
    <row r="901" spans="15:15" x14ac:dyDescent="0.3">
      <c r="O901"/>
    </row>
    <row r="902" spans="15:15" x14ac:dyDescent="0.3">
      <c r="O902"/>
    </row>
    <row r="903" spans="15:15" x14ac:dyDescent="0.3">
      <c r="O903"/>
    </row>
    <row r="904" spans="15:15" x14ac:dyDescent="0.3">
      <c r="O904"/>
    </row>
    <row r="905" spans="15:15" x14ac:dyDescent="0.3">
      <c r="O905"/>
    </row>
    <row r="906" spans="15:15" x14ac:dyDescent="0.3">
      <c r="O906"/>
    </row>
    <row r="907" spans="15:15" x14ac:dyDescent="0.3">
      <c r="O907"/>
    </row>
    <row r="908" spans="15:15" x14ac:dyDescent="0.3">
      <c r="O908"/>
    </row>
    <row r="909" spans="15:15" x14ac:dyDescent="0.3">
      <c r="O909"/>
    </row>
    <row r="910" spans="15:15" x14ac:dyDescent="0.3">
      <c r="O910"/>
    </row>
    <row r="911" spans="15:15" x14ac:dyDescent="0.3">
      <c r="O911"/>
    </row>
    <row r="912" spans="15:15" x14ac:dyDescent="0.3">
      <c r="O912"/>
    </row>
    <row r="913" spans="15:15" x14ac:dyDescent="0.3">
      <c r="O913"/>
    </row>
    <row r="914" spans="15:15" x14ac:dyDescent="0.3">
      <c r="O914"/>
    </row>
    <row r="915" spans="15:15" x14ac:dyDescent="0.3">
      <c r="O915"/>
    </row>
    <row r="916" spans="15:15" x14ac:dyDescent="0.3">
      <c r="O916"/>
    </row>
    <row r="917" spans="15:15" x14ac:dyDescent="0.3">
      <c r="O917"/>
    </row>
    <row r="918" spans="15:15" x14ac:dyDescent="0.3">
      <c r="O918"/>
    </row>
    <row r="919" spans="15:15" x14ac:dyDescent="0.3">
      <c r="O919"/>
    </row>
    <row r="920" spans="15:15" x14ac:dyDescent="0.3">
      <c r="O920"/>
    </row>
    <row r="921" spans="15:15" x14ac:dyDescent="0.3">
      <c r="O921"/>
    </row>
    <row r="922" spans="15:15" x14ac:dyDescent="0.3">
      <c r="O922"/>
    </row>
    <row r="923" spans="15:15" x14ac:dyDescent="0.3">
      <c r="O923"/>
    </row>
    <row r="924" spans="15:15" x14ac:dyDescent="0.3">
      <c r="O924"/>
    </row>
    <row r="925" spans="15:15" x14ac:dyDescent="0.3">
      <c r="O925"/>
    </row>
    <row r="926" spans="15:15" x14ac:dyDescent="0.3">
      <c r="O926"/>
    </row>
    <row r="927" spans="15:15" x14ac:dyDescent="0.3">
      <c r="O927"/>
    </row>
    <row r="928" spans="15:15" x14ac:dyDescent="0.3">
      <c r="O928"/>
    </row>
    <row r="929" spans="15:15" x14ac:dyDescent="0.3">
      <c r="O929"/>
    </row>
    <row r="930" spans="15:15" x14ac:dyDescent="0.3">
      <c r="O930"/>
    </row>
    <row r="931" spans="15:15" x14ac:dyDescent="0.3">
      <c r="O931"/>
    </row>
    <row r="932" spans="15:15" x14ac:dyDescent="0.3">
      <c r="O932"/>
    </row>
    <row r="933" spans="15:15" x14ac:dyDescent="0.3">
      <c r="O933"/>
    </row>
    <row r="934" spans="15:15" x14ac:dyDescent="0.3">
      <c r="O934"/>
    </row>
    <row r="935" spans="15:15" x14ac:dyDescent="0.3">
      <c r="O935"/>
    </row>
    <row r="936" spans="15:15" x14ac:dyDescent="0.3">
      <c r="O936"/>
    </row>
    <row r="937" spans="15:15" x14ac:dyDescent="0.3">
      <c r="O937"/>
    </row>
    <row r="938" spans="15:15" x14ac:dyDescent="0.3">
      <c r="O938"/>
    </row>
    <row r="939" spans="15:15" x14ac:dyDescent="0.3">
      <c r="O939"/>
    </row>
    <row r="940" spans="15:15" x14ac:dyDescent="0.3">
      <c r="O940"/>
    </row>
    <row r="941" spans="15:15" x14ac:dyDescent="0.3">
      <c r="O941"/>
    </row>
    <row r="942" spans="15:15" x14ac:dyDescent="0.3">
      <c r="O942"/>
    </row>
    <row r="943" spans="15:15" x14ac:dyDescent="0.3">
      <c r="O943"/>
    </row>
    <row r="944" spans="15:15" x14ac:dyDescent="0.3">
      <c r="O944"/>
    </row>
    <row r="945" spans="15:15" x14ac:dyDescent="0.3">
      <c r="O945"/>
    </row>
    <row r="946" spans="15:15" x14ac:dyDescent="0.3">
      <c r="O946"/>
    </row>
    <row r="947" spans="15:15" x14ac:dyDescent="0.3">
      <c r="O947"/>
    </row>
    <row r="948" spans="15:15" x14ac:dyDescent="0.3">
      <c r="O948"/>
    </row>
    <row r="949" spans="15:15" x14ac:dyDescent="0.3">
      <c r="O949"/>
    </row>
    <row r="950" spans="15:15" x14ac:dyDescent="0.3">
      <c r="O950"/>
    </row>
    <row r="951" spans="15:15" x14ac:dyDescent="0.3">
      <c r="O951"/>
    </row>
    <row r="952" spans="15:15" x14ac:dyDescent="0.3">
      <c r="O952"/>
    </row>
    <row r="953" spans="15:15" x14ac:dyDescent="0.3">
      <c r="O953"/>
    </row>
    <row r="954" spans="15:15" x14ac:dyDescent="0.3">
      <c r="O954"/>
    </row>
    <row r="955" spans="15:15" x14ac:dyDescent="0.3">
      <c r="O955"/>
    </row>
    <row r="956" spans="15:15" x14ac:dyDescent="0.3">
      <c r="O956"/>
    </row>
    <row r="957" spans="15:15" x14ac:dyDescent="0.3">
      <c r="O957"/>
    </row>
    <row r="958" spans="15:15" x14ac:dyDescent="0.3">
      <c r="O958"/>
    </row>
    <row r="959" spans="15:15" x14ac:dyDescent="0.3">
      <c r="O959"/>
    </row>
    <row r="960" spans="15:15" x14ac:dyDescent="0.3">
      <c r="O960"/>
    </row>
    <row r="961" spans="15:15" x14ac:dyDescent="0.3">
      <c r="O961"/>
    </row>
    <row r="962" spans="15:15" x14ac:dyDescent="0.3">
      <c r="O962"/>
    </row>
    <row r="963" spans="15:15" x14ac:dyDescent="0.3">
      <c r="O963"/>
    </row>
    <row r="964" spans="15:15" x14ac:dyDescent="0.3">
      <c r="O964"/>
    </row>
    <row r="965" spans="15:15" x14ac:dyDescent="0.3">
      <c r="O965"/>
    </row>
    <row r="966" spans="15:15" x14ac:dyDescent="0.3">
      <c r="O966"/>
    </row>
    <row r="967" spans="15:15" x14ac:dyDescent="0.3">
      <c r="O967"/>
    </row>
    <row r="968" spans="15:15" x14ac:dyDescent="0.3">
      <c r="O968"/>
    </row>
    <row r="969" spans="15:15" x14ac:dyDescent="0.3">
      <c r="O969"/>
    </row>
    <row r="970" spans="15:15" x14ac:dyDescent="0.3">
      <c r="O970"/>
    </row>
    <row r="971" spans="15:15" x14ac:dyDescent="0.3">
      <c r="O971"/>
    </row>
    <row r="972" spans="15:15" x14ac:dyDescent="0.3">
      <c r="O972"/>
    </row>
    <row r="973" spans="15:15" x14ac:dyDescent="0.3">
      <c r="O973"/>
    </row>
    <row r="974" spans="15:15" x14ac:dyDescent="0.3">
      <c r="O974"/>
    </row>
    <row r="975" spans="15:15" x14ac:dyDescent="0.3">
      <c r="O975"/>
    </row>
    <row r="976" spans="15:15" x14ac:dyDescent="0.3">
      <c r="O976"/>
    </row>
    <row r="977" spans="15:15" x14ac:dyDescent="0.3">
      <c r="O977"/>
    </row>
    <row r="978" spans="15:15" x14ac:dyDescent="0.3">
      <c r="O978"/>
    </row>
    <row r="979" spans="15:15" x14ac:dyDescent="0.3">
      <c r="O979"/>
    </row>
    <row r="980" spans="15:15" x14ac:dyDescent="0.3">
      <c r="O980"/>
    </row>
    <row r="981" spans="15:15" x14ac:dyDescent="0.3">
      <c r="O981"/>
    </row>
    <row r="982" spans="15:15" x14ac:dyDescent="0.3">
      <c r="O982"/>
    </row>
    <row r="983" spans="15:15" x14ac:dyDescent="0.3">
      <c r="O983"/>
    </row>
    <row r="984" spans="15:15" x14ac:dyDescent="0.3">
      <c r="O984"/>
    </row>
    <row r="985" spans="15:15" x14ac:dyDescent="0.3">
      <c r="O985"/>
    </row>
    <row r="986" spans="15:15" x14ac:dyDescent="0.3">
      <c r="O986"/>
    </row>
    <row r="987" spans="15:15" x14ac:dyDescent="0.3">
      <c r="O987"/>
    </row>
    <row r="988" spans="15:15" x14ac:dyDescent="0.3">
      <c r="O988"/>
    </row>
    <row r="989" spans="15:15" x14ac:dyDescent="0.3">
      <c r="O989"/>
    </row>
    <row r="990" spans="15:15" x14ac:dyDescent="0.3">
      <c r="O990"/>
    </row>
    <row r="991" spans="15:15" x14ac:dyDescent="0.3">
      <c r="O991"/>
    </row>
    <row r="992" spans="15:15" x14ac:dyDescent="0.3">
      <c r="O992"/>
    </row>
    <row r="993" spans="15:15" x14ac:dyDescent="0.3">
      <c r="O993"/>
    </row>
    <row r="994" spans="15:15" x14ac:dyDescent="0.3">
      <c r="O994"/>
    </row>
    <row r="995" spans="15:15" x14ac:dyDescent="0.3">
      <c r="O995"/>
    </row>
    <row r="996" spans="15:15" x14ac:dyDescent="0.3">
      <c r="O996"/>
    </row>
    <row r="997" spans="15:15" x14ac:dyDescent="0.3">
      <c r="O997"/>
    </row>
    <row r="998" spans="15:15" x14ac:dyDescent="0.3">
      <c r="O998"/>
    </row>
    <row r="999" spans="15:15" x14ac:dyDescent="0.3">
      <c r="O999"/>
    </row>
    <row r="1000" spans="15:15" x14ac:dyDescent="0.3">
      <c r="O1000"/>
    </row>
    <row r="1001" spans="15:15" x14ac:dyDescent="0.3">
      <c r="O1001"/>
    </row>
    <row r="1002" spans="15:15" x14ac:dyDescent="0.3">
      <c r="O1002"/>
    </row>
    <row r="1003" spans="15:15" x14ac:dyDescent="0.3">
      <c r="O1003"/>
    </row>
    <row r="1004" spans="15:15" x14ac:dyDescent="0.3">
      <c r="O1004"/>
    </row>
    <row r="1005" spans="15:15" x14ac:dyDescent="0.3">
      <c r="O1005"/>
    </row>
    <row r="1006" spans="15:15" x14ac:dyDescent="0.3">
      <c r="O1006"/>
    </row>
    <row r="1007" spans="15:15" x14ac:dyDescent="0.3">
      <c r="O1007"/>
    </row>
    <row r="1008" spans="15:15" x14ac:dyDescent="0.3">
      <c r="O1008"/>
    </row>
    <row r="1009" spans="15:15" x14ac:dyDescent="0.3">
      <c r="O1009"/>
    </row>
    <row r="1010" spans="15:15" x14ac:dyDescent="0.3">
      <c r="O1010"/>
    </row>
    <row r="1011" spans="15:15" x14ac:dyDescent="0.3">
      <c r="O1011"/>
    </row>
    <row r="1012" spans="15:15" x14ac:dyDescent="0.3">
      <c r="O1012"/>
    </row>
    <row r="1013" spans="15:15" x14ac:dyDescent="0.3">
      <c r="O1013"/>
    </row>
    <row r="1014" spans="15:15" x14ac:dyDescent="0.3">
      <c r="O1014"/>
    </row>
    <row r="1015" spans="15:15" x14ac:dyDescent="0.3">
      <c r="O1015"/>
    </row>
    <row r="1016" spans="15:15" x14ac:dyDescent="0.3">
      <c r="O1016"/>
    </row>
    <row r="1017" spans="15:15" x14ac:dyDescent="0.3">
      <c r="O1017"/>
    </row>
    <row r="1018" spans="15:15" x14ac:dyDescent="0.3">
      <c r="O1018"/>
    </row>
    <row r="1019" spans="15:15" x14ac:dyDescent="0.3">
      <c r="O1019"/>
    </row>
    <row r="1020" spans="15:15" x14ac:dyDescent="0.3">
      <c r="O1020"/>
    </row>
    <row r="1021" spans="15:15" x14ac:dyDescent="0.3">
      <c r="O1021"/>
    </row>
    <row r="1022" spans="15:15" x14ac:dyDescent="0.3">
      <c r="O1022"/>
    </row>
    <row r="1023" spans="15:15" x14ac:dyDescent="0.3">
      <c r="O1023"/>
    </row>
    <row r="1024" spans="15:15" x14ac:dyDescent="0.3">
      <c r="O1024"/>
    </row>
    <row r="1025" spans="15:15" x14ac:dyDescent="0.3">
      <c r="O1025"/>
    </row>
    <row r="1026" spans="15:15" x14ac:dyDescent="0.3">
      <c r="O1026"/>
    </row>
    <row r="1027" spans="15:15" x14ac:dyDescent="0.3">
      <c r="O1027"/>
    </row>
    <row r="1028" spans="15:15" x14ac:dyDescent="0.3">
      <c r="O1028"/>
    </row>
    <row r="1029" spans="15:15" x14ac:dyDescent="0.3">
      <c r="O1029"/>
    </row>
    <row r="1030" spans="15:15" x14ac:dyDescent="0.3">
      <c r="O1030"/>
    </row>
    <row r="1031" spans="15:15" x14ac:dyDescent="0.3">
      <c r="O1031"/>
    </row>
    <row r="1032" spans="15:15" x14ac:dyDescent="0.3">
      <c r="O1032"/>
    </row>
    <row r="1033" spans="15:15" x14ac:dyDescent="0.3">
      <c r="O1033"/>
    </row>
    <row r="1034" spans="15:15" x14ac:dyDescent="0.3">
      <c r="O1034"/>
    </row>
    <row r="1035" spans="15:15" x14ac:dyDescent="0.3">
      <c r="O1035"/>
    </row>
    <row r="1036" spans="15:15" x14ac:dyDescent="0.3">
      <c r="O1036"/>
    </row>
    <row r="1037" spans="15:15" x14ac:dyDescent="0.3">
      <c r="O1037"/>
    </row>
    <row r="1038" spans="15:15" x14ac:dyDescent="0.3">
      <c r="O1038"/>
    </row>
    <row r="1039" spans="15:15" x14ac:dyDescent="0.3">
      <c r="O1039"/>
    </row>
    <row r="1040" spans="15:15" x14ac:dyDescent="0.3">
      <c r="O1040"/>
    </row>
    <row r="1041" spans="15:15" x14ac:dyDescent="0.3">
      <c r="O1041"/>
    </row>
    <row r="1042" spans="15:15" x14ac:dyDescent="0.3">
      <c r="O1042"/>
    </row>
    <row r="1043" spans="15:15" x14ac:dyDescent="0.3">
      <c r="O1043"/>
    </row>
    <row r="1044" spans="15:15" x14ac:dyDescent="0.3">
      <c r="O1044"/>
    </row>
    <row r="1045" spans="15:15" x14ac:dyDescent="0.3">
      <c r="O1045"/>
    </row>
    <row r="1046" spans="15:15" x14ac:dyDescent="0.3">
      <c r="O1046"/>
    </row>
    <row r="1047" spans="15:15" x14ac:dyDescent="0.3">
      <c r="O1047"/>
    </row>
    <row r="1048" spans="15:15" x14ac:dyDescent="0.3">
      <c r="O1048"/>
    </row>
    <row r="1049" spans="15:15" x14ac:dyDescent="0.3">
      <c r="O1049"/>
    </row>
    <row r="1050" spans="15:15" x14ac:dyDescent="0.3">
      <c r="O1050"/>
    </row>
    <row r="1051" spans="15:15" x14ac:dyDescent="0.3">
      <c r="O1051"/>
    </row>
    <row r="1052" spans="15:15" x14ac:dyDescent="0.3">
      <c r="O1052"/>
    </row>
    <row r="1053" spans="15:15" x14ac:dyDescent="0.3">
      <c r="O1053"/>
    </row>
    <row r="1054" spans="15:15" x14ac:dyDescent="0.3">
      <c r="O1054"/>
    </row>
    <row r="1055" spans="15:15" x14ac:dyDescent="0.3">
      <c r="O1055"/>
    </row>
    <row r="1056" spans="15:15" x14ac:dyDescent="0.3">
      <c r="O1056"/>
    </row>
    <row r="1057" spans="15:15" x14ac:dyDescent="0.3">
      <c r="O1057"/>
    </row>
    <row r="1058" spans="15:15" x14ac:dyDescent="0.3">
      <c r="O1058"/>
    </row>
    <row r="1059" spans="15:15" x14ac:dyDescent="0.3">
      <c r="O1059"/>
    </row>
    <row r="1060" spans="15:15" x14ac:dyDescent="0.3">
      <c r="O1060"/>
    </row>
    <row r="1061" spans="15:15" x14ac:dyDescent="0.3">
      <c r="O1061"/>
    </row>
    <row r="1062" spans="15:15" x14ac:dyDescent="0.3">
      <c r="O1062"/>
    </row>
    <row r="1063" spans="15:15" x14ac:dyDescent="0.3">
      <c r="O1063"/>
    </row>
    <row r="1064" spans="15:15" x14ac:dyDescent="0.3">
      <c r="O1064"/>
    </row>
    <row r="1065" spans="15:15" x14ac:dyDescent="0.3">
      <c r="O1065"/>
    </row>
    <row r="1066" spans="15:15" x14ac:dyDescent="0.3">
      <c r="O1066"/>
    </row>
    <row r="1067" spans="15:15" x14ac:dyDescent="0.3">
      <c r="O1067"/>
    </row>
    <row r="1068" spans="15:15" x14ac:dyDescent="0.3">
      <c r="O1068"/>
    </row>
    <row r="1069" spans="15:15" x14ac:dyDescent="0.3">
      <c r="O1069"/>
    </row>
    <row r="1070" spans="15:15" x14ac:dyDescent="0.3">
      <c r="O1070"/>
    </row>
    <row r="1071" spans="15:15" x14ac:dyDescent="0.3">
      <c r="O1071"/>
    </row>
    <row r="1072" spans="15:15" x14ac:dyDescent="0.3">
      <c r="O1072"/>
    </row>
    <row r="1073" spans="15:15" x14ac:dyDescent="0.3">
      <c r="O1073"/>
    </row>
    <row r="1074" spans="15:15" x14ac:dyDescent="0.3">
      <c r="O1074"/>
    </row>
    <row r="1075" spans="15:15" x14ac:dyDescent="0.3">
      <c r="O1075"/>
    </row>
    <row r="1076" spans="15:15" x14ac:dyDescent="0.3">
      <c r="O1076"/>
    </row>
    <row r="1077" spans="15:15" x14ac:dyDescent="0.3">
      <c r="O1077"/>
    </row>
    <row r="1078" spans="15:15" x14ac:dyDescent="0.3">
      <c r="O1078"/>
    </row>
    <row r="1079" spans="15:15" x14ac:dyDescent="0.3">
      <c r="O1079"/>
    </row>
    <row r="1080" spans="15:15" x14ac:dyDescent="0.3">
      <c r="O1080"/>
    </row>
    <row r="1081" spans="15:15" x14ac:dyDescent="0.3">
      <c r="O1081"/>
    </row>
    <row r="1082" spans="15:15" x14ac:dyDescent="0.3">
      <c r="O1082"/>
    </row>
    <row r="1083" spans="15:15" x14ac:dyDescent="0.3">
      <c r="O1083"/>
    </row>
    <row r="1084" spans="15:15" x14ac:dyDescent="0.3">
      <c r="O1084"/>
    </row>
    <row r="1085" spans="15:15" x14ac:dyDescent="0.3">
      <c r="O1085"/>
    </row>
    <row r="1086" spans="15:15" x14ac:dyDescent="0.3">
      <c r="O1086"/>
    </row>
    <row r="1087" spans="15:15" x14ac:dyDescent="0.3">
      <c r="O1087"/>
    </row>
    <row r="1088" spans="15:15" x14ac:dyDescent="0.3">
      <c r="O1088"/>
    </row>
    <row r="1089" spans="15:15" x14ac:dyDescent="0.3">
      <c r="O1089"/>
    </row>
    <row r="1090" spans="15:15" x14ac:dyDescent="0.3">
      <c r="O1090"/>
    </row>
    <row r="1091" spans="15:15" x14ac:dyDescent="0.3">
      <c r="O1091"/>
    </row>
    <row r="1092" spans="15:15" x14ac:dyDescent="0.3">
      <c r="O1092"/>
    </row>
    <row r="1093" spans="15:15" x14ac:dyDescent="0.3">
      <c r="O1093"/>
    </row>
    <row r="1094" spans="15:15" x14ac:dyDescent="0.3">
      <c r="O1094"/>
    </row>
  </sheetData>
  <phoneticPr fontId="56" type="noConversion"/>
  <pageMargins left="0.7" right="0.7" top="0.75" bottom="0.75" header="0.3" footer="0.3"/>
  <drawing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39B95C-3880-402D-9996-76D74D2F6B4B}">
  <sheetPr>
    <tabColor rgb="FFFFD3C9"/>
  </sheetPr>
  <dimension ref="B1:Q592"/>
  <sheetViews>
    <sheetView showGridLines="0" workbookViewId="0"/>
  </sheetViews>
  <sheetFormatPr defaultRowHeight="14.4" x14ac:dyDescent="0.3"/>
  <cols>
    <col min="1" max="1" width="4.109375" customWidth="1"/>
    <col min="2" max="2" width="24.21875" customWidth="1"/>
    <col min="3" max="3" width="18.88671875" customWidth="1"/>
    <col min="4" max="4" width="21.21875" customWidth="1"/>
    <col min="5" max="7" width="21.88671875" customWidth="1"/>
    <col min="8" max="8" width="18.33203125" customWidth="1"/>
    <col min="9" max="9" width="18.109375" customWidth="1"/>
    <col min="10" max="12" width="12.77734375" customWidth="1"/>
    <col min="13" max="13" width="14.44140625" customWidth="1"/>
    <col min="14" max="15" width="30.44140625" customWidth="1"/>
    <col min="16" max="17" width="3.77734375" customWidth="1"/>
  </cols>
  <sheetData>
    <row r="1" spans="2:17" x14ac:dyDescent="0.3">
      <c r="C1" s="6" t="s">
        <v>7</v>
      </c>
      <c r="D1" s="31" t="str">
        <f>'Reporte KPIs'!E1</f>
        <v>57040</v>
      </c>
      <c r="E1" s="55" t="s">
        <v>0</v>
      </c>
      <c r="F1" s="55"/>
      <c r="G1" s="55" t="str">
        <f>'Reporte KPIs'!L1</f>
        <v>Centro</v>
      </c>
      <c r="H1" s="55"/>
      <c r="I1" s="55"/>
      <c r="J1" s="55"/>
      <c r="K1" s="55"/>
      <c r="L1" s="55"/>
      <c r="M1" s="55"/>
      <c r="N1" s="55"/>
      <c r="O1" s="55"/>
      <c r="P1" s="6"/>
      <c r="Q1" s="6"/>
    </row>
    <row r="2" spans="2:17" x14ac:dyDescent="0.3">
      <c r="C2" s="6" t="s">
        <v>2</v>
      </c>
      <c r="D2" s="31" t="str">
        <f>'Reporte KPIs'!E2</f>
        <v>Toyota Celaya</v>
      </c>
      <c r="E2" s="55" t="s">
        <v>1</v>
      </c>
      <c r="F2" s="55"/>
      <c r="G2" s="55" t="str">
        <f>'Reporte KPIs'!L2</f>
        <v>Celaya</v>
      </c>
      <c r="H2" s="55"/>
      <c r="I2" s="55"/>
      <c r="J2" s="55"/>
      <c r="K2" s="55"/>
      <c r="L2" s="55"/>
      <c r="M2" s="55"/>
      <c r="N2" s="55"/>
      <c r="O2" s="55"/>
      <c r="P2" s="6"/>
      <c r="Q2" s="6"/>
    </row>
    <row r="3" spans="2:17" ht="8.1" customHeight="1" x14ac:dyDescent="0.3"/>
    <row r="4" spans="2:17" ht="15.6" x14ac:dyDescent="0.3">
      <c r="B4" s="443" t="str">
        <f>'Reporte KPIs'!B4</f>
        <v>Reporte de Servicio Marzo 2022 a Febrero 2023</v>
      </c>
      <c r="C4" s="443"/>
      <c r="D4" s="443"/>
      <c r="E4" s="443"/>
      <c r="F4" s="443"/>
      <c r="G4" s="443"/>
      <c r="H4" s="443"/>
      <c r="I4" s="443"/>
      <c r="J4" s="443"/>
      <c r="K4" s="443"/>
      <c r="L4" s="443"/>
      <c r="M4" s="443"/>
      <c r="N4" s="443"/>
      <c r="O4" s="443"/>
      <c r="P4" s="443"/>
      <c r="Q4" s="443"/>
    </row>
    <row r="5" spans="2:17" ht="15.6" x14ac:dyDescent="0.3">
      <c r="B5" s="311" t="str">
        <f xml:space="preserve"> CONCATENATE("Listado Efectividad Recordatorio de Servicio - ",'Reporte KPIs'!E92,": ",'Reporte KPIs'!E94)</f>
        <v>Listado Efectividad Recordatorio de Servicio - CPUS: Agosto 2022</v>
      </c>
      <c r="C5" s="311"/>
      <c r="D5" s="311"/>
      <c r="E5" s="311"/>
      <c r="F5" s="311"/>
      <c r="G5" s="311"/>
      <c r="H5" s="311"/>
      <c r="I5" s="311"/>
      <c r="J5" s="311"/>
      <c r="K5" s="311"/>
      <c r="L5" s="311"/>
      <c r="M5" s="311"/>
      <c r="N5" s="311"/>
      <c r="O5" s="311"/>
      <c r="P5" s="311"/>
      <c r="Q5" s="311"/>
    </row>
    <row r="7" spans="2:17" x14ac:dyDescent="0.3">
      <c r="B7" s="58" t="s">
        <v>96</v>
      </c>
      <c r="C7" s="59" cm="1">
        <f t="array" ref="C7">SUMPRODUCT(1/COUNTIF(Table_EfRecordatorio1[Vin Vendido], Table_EfRecordatorio1[Vin Vendido]))</f>
        <v>580</v>
      </c>
    </row>
    <row r="8" spans="2:17" x14ac:dyDescent="0.3">
      <c r="B8" s="269" t="s">
        <v>2586</v>
      </c>
      <c r="C8" s="270">
        <f>COUNTIF(Table_EfRecordatorio1[¿Vino a Servicio?],"=SI")+COUNTIF(Table_EfRecordatorio1[¿Vino a Servicio?],"=SI, PERO NO EN EL PERIODO QUE SE LE ESPERABA")</f>
        <v>351</v>
      </c>
    </row>
    <row r="9" spans="2:17" x14ac:dyDescent="0.3">
      <c r="B9" s="278" t="s">
        <v>2585</v>
      </c>
      <c r="C9" s="279">
        <f>COUNTIF(Table_EfRecordatorio1[¿Vino a Servicio?],"=NO")</f>
        <v>201</v>
      </c>
    </row>
    <row r="10" spans="2:17" x14ac:dyDescent="0.3">
      <c r="D10" s="481" t="s">
        <v>164</v>
      </c>
    </row>
    <row r="11" spans="2:17" x14ac:dyDescent="0.3">
      <c r="D11" s="481"/>
    </row>
    <row r="12" spans="2:17" ht="28.8" customHeight="1" x14ac:dyDescent="0.3">
      <c r="B12" s="50" t="s">
        <v>172</v>
      </c>
      <c r="C12" s="50" t="s">
        <v>2148</v>
      </c>
      <c r="D12" s="50" t="s">
        <v>110</v>
      </c>
      <c r="E12" s="50" t="s">
        <v>94</v>
      </c>
      <c r="F12" s="50" t="s">
        <v>95</v>
      </c>
      <c r="G12" s="50" t="s">
        <v>89</v>
      </c>
      <c r="H12" s="53" t="s">
        <v>1825</v>
      </c>
      <c r="I12" s="50" t="s">
        <v>1826</v>
      </c>
      <c r="J12" s="50" t="s">
        <v>1370</v>
      </c>
      <c r="K12" s="50" t="s">
        <v>1953</v>
      </c>
      <c r="L12" s="50" t="s">
        <v>2080</v>
      </c>
      <c r="M12" s="50" t="s">
        <v>2465</v>
      </c>
    </row>
    <row r="13" spans="2:17" x14ac:dyDescent="0.3">
      <c r="B13" s="248" t="s">
        <v>2831</v>
      </c>
      <c r="C13" s="249" t="s">
        <v>2831</v>
      </c>
      <c r="D13" t="s">
        <v>2592</v>
      </c>
      <c r="E13" t="s">
        <v>9883</v>
      </c>
      <c r="F13" t="s">
        <v>2073</v>
      </c>
      <c r="G13" s="47" t="s">
        <v>4375</v>
      </c>
      <c r="H13" s="49">
        <v>0</v>
      </c>
      <c r="I13" s="250">
        <v>0</v>
      </c>
      <c r="J13" s="49" t="s">
        <v>2186</v>
      </c>
      <c r="K13" s="49" t="s">
        <v>9884</v>
      </c>
      <c r="L13" s="49" t="s">
        <v>254</v>
      </c>
      <c r="M13" s="49" t="s">
        <v>568</v>
      </c>
    </row>
    <row r="14" spans="2:17" x14ac:dyDescent="0.3">
      <c r="B14" s="248" t="s">
        <v>2831</v>
      </c>
      <c r="C14" s="249" t="s">
        <v>2831</v>
      </c>
      <c r="D14" t="s">
        <v>2592</v>
      </c>
      <c r="E14" t="s">
        <v>10014</v>
      </c>
      <c r="F14" t="s">
        <v>2073</v>
      </c>
      <c r="G14" s="47" t="s">
        <v>4375</v>
      </c>
      <c r="H14" s="49">
        <v>0</v>
      </c>
      <c r="I14" s="250">
        <v>0</v>
      </c>
      <c r="J14" s="49" t="s">
        <v>2186</v>
      </c>
      <c r="K14" s="49" t="s">
        <v>10015</v>
      </c>
      <c r="L14" s="49" t="s">
        <v>254</v>
      </c>
      <c r="M14" s="49" t="s">
        <v>568</v>
      </c>
    </row>
    <row r="15" spans="2:17" x14ac:dyDescent="0.3">
      <c r="B15" s="248" t="s">
        <v>2831</v>
      </c>
      <c r="C15" s="249" t="s">
        <v>2831</v>
      </c>
      <c r="D15" t="s">
        <v>2592</v>
      </c>
      <c r="E15" t="s">
        <v>5836</v>
      </c>
      <c r="F15" t="s">
        <v>2073</v>
      </c>
      <c r="G15" s="47" t="s">
        <v>4375</v>
      </c>
      <c r="H15" s="49">
        <v>0</v>
      </c>
      <c r="I15" s="250">
        <v>0</v>
      </c>
      <c r="J15" s="49" t="s">
        <v>2186</v>
      </c>
      <c r="K15" s="49" t="s">
        <v>5837</v>
      </c>
      <c r="L15" s="49" t="s">
        <v>254</v>
      </c>
      <c r="M15" s="49" t="s">
        <v>568</v>
      </c>
    </row>
    <row r="16" spans="2:17" x14ac:dyDescent="0.3">
      <c r="B16" s="248" t="s">
        <v>2831</v>
      </c>
      <c r="C16" s="249" t="s">
        <v>2831</v>
      </c>
      <c r="D16" t="s">
        <v>2592</v>
      </c>
      <c r="E16" t="s">
        <v>4420</v>
      </c>
      <c r="F16" t="s">
        <v>2072</v>
      </c>
      <c r="G16" s="47" t="s">
        <v>4375</v>
      </c>
      <c r="H16" s="49">
        <v>0</v>
      </c>
      <c r="I16" s="250">
        <v>0</v>
      </c>
      <c r="J16" s="49" t="s">
        <v>2160</v>
      </c>
      <c r="K16" s="49" t="s">
        <v>4421</v>
      </c>
      <c r="L16" s="49" t="s">
        <v>254</v>
      </c>
      <c r="M16" s="49" t="s">
        <v>568</v>
      </c>
    </row>
    <row r="17" spans="2:13" x14ac:dyDescent="0.3">
      <c r="B17" s="248" t="s">
        <v>2831</v>
      </c>
      <c r="C17" s="249" t="s">
        <v>2831</v>
      </c>
      <c r="D17" t="s">
        <v>2592</v>
      </c>
      <c r="E17" t="s">
        <v>8806</v>
      </c>
      <c r="F17" t="s">
        <v>2075</v>
      </c>
      <c r="G17" s="47" t="s">
        <v>4375</v>
      </c>
      <c r="H17" s="49">
        <v>0</v>
      </c>
      <c r="I17" s="250">
        <v>0</v>
      </c>
      <c r="J17" s="49" t="s">
        <v>2173</v>
      </c>
      <c r="K17" s="49" t="s">
        <v>8807</v>
      </c>
      <c r="L17" s="49" t="s">
        <v>254</v>
      </c>
      <c r="M17" s="49" t="s">
        <v>568</v>
      </c>
    </row>
    <row r="18" spans="2:13" x14ac:dyDescent="0.3">
      <c r="B18" s="248" t="s">
        <v>2831</v>
      </c>
      <c r="C18" s="249" t="s">
        <v>2831</v>
      </c>
      <c r="D18" t="s">
        <v>2592</v>
      </c>
      <c r="E18" t="s">
        <v>4425</v>
      </c>
      <c r="F18" t="s">
        <v>2072</v>
      </c>
      <c r="G18" s="47" t="s">
        <v>4375</v>
      </c>
      <c r="H18" s="49">
        <v>0</v>
      </c>
      <c r="I18" s="250">
        <v>0</v>
      </c>
      <c r="J18" s="49" t="s">
        <v>2160</v>
      </c>
      <c r="K18" s="49" t="s">
        <v>4426</v>
      </c>
      <c r="L18" s="49" t="s">
        <v>254</v>
      </c>
      <c r="M18" s="49" t="s">
        <v>568</v>
      </c>
    </row>
    <row r="19" spans="2:13" x14ac:dyDescent="0.3">
      <c r="B19" s="248" t="s">
        <v>2831</v>
      </c>
      <c r="C19" s="249" t="s">
        <v>2831</v>
      </c>
      <c r="D19" t="s">
        <v>2592</v>
      </c>
      <c r="E19" t="s">
        <v>6191</v>
      </c>
      <c r="F19" t="s">
        <v>2073</v>
      </c>
      <c r="G19" s="47" t="s">
        <v>4375</v>
      </c>
      <c r="H19" s="49">
        <v>0</v>
      </c>
      <c r="I19" s="250">
        <v>0</v>
      </c>
      <c r="J19" s="49" t="s">
        <v>2186</v>
      </c>
      <c r="K19" s="49" t="s">
        <v>6192</v>
      </c>
      <c r="L19" s="49" t="s">
        <v>254</v>
      </c>
      <c r="M19" s="49" t="s">
        <v>568</v>
      </c>
    </row>
    <row r="20" spans="2:13" x14ac:dyDescent="0.3">
      <c r="B20" s="248" t="s">
        <v>2831</v>
      </c>
      <c r="C20" s="249" t="s">
        <v>2831</v>
      </c>
      <c r="D20" t="s">
        <v>2592</v>
      </c>
      <c r="E20" t="s">
        <v>10395</v>
      </c>
      <c r="F20" t="s">
        <v>2075</v>
      </c>
      <c r="G20" s="47" t="s">
        <v>4375</v>
      </c>
      <c r="H20" s="49">
        <v>0</v>
      </c>
      <c r="I20" s="250">
        <v>0</v>
      </c>
      <c r="J20" s="49" t="s">
        <v>2160</v>
      </c>
      <c r="K20" s="49" t="s">
        <v>10396</v>
      </c>
      <c r="L20" s="49" t="s">
        <v>254</v>
      </c>
      <c r="M20" s="49" t="s">
        <v>568</v>
      </c>
    </row>
    <row r="21" spans="2:13" x14ac:dyDescent="0.3">
      <c r="B21" s="248" t="s">
        <v>2831</v>
      </c>
      <c r="C21" s="249" t="s">
        <v>2831</v>
      </c>
      <c r="D21" t="s">
        <v>2592</v>
      </c>
      <c r="E21" t="s">
        <v>6945</v>
      </c>
      <c r="F21" t="s">
        <v>2073</v>
      </c>
      <c r="G21" s="47" t="s">
        <v>4375</v>
      </c>
      <c r="H21" s="49">
        <v>0</v>
      </c>
      <c r="I21" s="250">
        <v>0</v>
      </c>
      <c r="J21" s="49" t="s">
        <v>2186</v>
      </c>
      <c r="K21" s="49" t="s">
        <v>6946</v>
      </c>
      <c r="L21" s="49" t="s">
        <v>254</v>
      </c>
      <c r="M21" s="49" t="s">
        <v>568</v>
      </c>
    </row>
    <row r="22" spans="2:13" x14ac:dyDescent="0.3">
      <c r="B22" s="248" t="s">
        <v>2831</v>
      </c>
      <c r="C22" s="249" t="s">
        <v>2831</v>
      </c>
      <c r="D22" t="s">
        <v>2592</v>
      </c>
      <c r="E22" t="s">
        <v>3193</v>
      </c>
      <c r="F22" t="s">
        <v>2073</v>
      </c>
      <c r="G22" s="47" t="s">
        <v>4375</v>
      </c>
      <c r="H22" s="49">
        <v>0</v>
      </c>
      <c r="I22" s="250">
        <v>0</v>
      </c>
      <c r="J22" s="49" t="s">
        <v>2160</v>
      </c>
      <c r="K22" s="49" t="s">
        <v>2941</v>
      </c>
      <c r="L22" s="49" t="s">
        <v>254</v>
      </c>
      <c r="M22" s="49" t="s">
        <v>568</v>
      </c>
    </row>
    <row r="23" spans="2:13" x14ac:dyDescent="0.3">
      <c r="B23" s="248" t="s">
        <v>2831</v>
      </c>
      <c r="C23" s="249" t="s">
        <v>2831</v>
      </c>
      <c r="D23" t="s">
        <v>2592</v>
      </c>
      <c r="E23" t="s">
        <v>8274</v>
      </c>
      <c r="F23" t="s">
        <v>2073</v>
      </c>
      <c r="G23" s="47" t="s">
        <v>4375</v>
      </c>
      <c r="H23" s="49">
        <v>0</v>
      </c>
      <c r="I23" s="250">
        <v>0</v>
      </c>
      <c r="J23" s="49" t="s">
        <v>2186</v>
      </c>
      <c r="K23" s="49" t="s">
        <v>8275</v>
      </c>
      <c r="L23" s="49" t="s">
        <v>254</v>
      </c>
      <c r="M23" s="49" t="s">
        <v>568</v>
      </c>
    </row>
    <row r="24" spans="2:13" x14ac:dyDescent="0.3">
      <c r="B24" s="248" t="s">
        <v>2831</v>
      </c>
      <c r="C24" s="249" t="s">
        <v>2831</v>
      </c>
      <c r="D24" t="s">
        <v>2592</v>
      </c>
      <c r="E24" t="s">
        <v>4460</v>
      </c>
      <c r="F24" t="s">
        <v>2072</v>
      </c>
      <c r="G24" s="47" t="s">
        <v>4375</v>
      </c>
      <c r="H24" s="49">
        <v>0</v>
      </c>
      <c r="I24" s="250">
        <v>0</v>
      </c>
      <c r="J24" s="49" t="s">
        <v>2160</v>
      </c>
      <c r="K24" s="49" t="s">
        <v>4332</v>
      </c>
      <c r="L24" s="49" t="s">
        <v>254</v>
      </c>
      <c r="M24" s="49" t="s">
        <v>568</v>
      </c>
    </row>
    <row r="25" spans="2:13" x14ac:dyDescent="0.3">
      <c r="B25" s="248" t="s">
        <v>2831</v>
      </c>
      <c r="C25" s="249" t="s">
        <v>2831</v>
      </c>
      <c r="D25" t="s">
        <v>2592</v>
      </c>
      <c r="E25" t="s">
        <v>4505</v>
      </c>
      <c r="F25" t="s">
        <v>2072</v>
      </c>
      <c r="G25" s="47" t="s">
        <v>4375</v>
      </c>
      <c r="H25" s="49">
        <v>0</v>
      </c>
      <c r="I25" s="250">
        <v>0</v>
      </c>
      <c r="J25" s="49" t="s">
        <v>2160</v>
      </c>
      <c r="K25" s="49" t="s">
        <v>4506</v>
      </c>
      <c r="L25" s="49" t="s">
        <v>254</v>
      </c>
      <c r="M25" s="49" t="s">
        <v>568</v>
      </c>
    </row>
    <row r="26" spans="2:13" x14ac:dyDescent="0.3">
      <c r="B26" s="248" t="s">
        <v>2831</v>
      </c>
      <c r="C26" s="249" t="s">
        <v>2831</v>
      </c>
      <c r="D26" t="s">
        <v>2592</v>
      </c>
      <c r="E26" t="s">
        <v>4387</v>
      </c>
      <c r="F26" t="s">
        <v>2072</v>
      </c>
      <c r="G26" s="47" t="s">
        <v>4375</v>
      </c>
      <c r="H26" s="49">
        <v>0</v>
      </c>
      <c r="I26" s="250">
        <v>0</v>
      </c>
      <c r="J26" s="49" t="s">
        <v>2160</v>
      </c>
      <c r="K26" s="49" t="s">
        <v>4388</v>
      </c>
      <c r="L26" s="49" t="s">
        <v>254</v>
      </c>
      <c r="M26" s="49" t="s">
        <v>568</v>
      </c>
    </row>
    <row r="27" spans="2:13" x14ac:dyDescent="0.3">
      <c r="B27" s="248" t="s">
        <v>2831</v>
      </c>
      <c r="C27" s="249" t="s">
        <v>2831</v>
      </c>
      <c r="D27" t="s">
        <v>2592</v>
      </c>
      <c r="E27" t="s">
        <v>4374</v>
      </c>
      <c r="F27" t="s">
        <v>2072</v>
      </c>
      <c r="G27" s="47" t="s">
        <v>4375</v>
      </c>
      <c r="H27" s="49">
        <v>0</v>
      </c>
      <c r="I27" s="250">
        <v>0</v>
      </c>
      <c r="J27" s="49" t="s">
        <v>2160</v>
      </c>
      <c r="K27" s="49" t="s">
        <v>4376</v>
      </c>
      <c r="L27" s="49" t="s">
        <v>254</v>
      </c>
      <c r="M27" s="49" t="s">
        <v>568</v>
      </c>
    </row>
    <row r="28" spans="2:13" x14ac:dyDescent="0.3">
      <c r="B28" s="248" t="s">
        <v>2831</v>
      </c>
      <c r="C28" s="249" t="s">
        <v>2831</v>
      </c>
      <c r="D28" t="s">
        <v>2592</v>
      </c>
      <c r="E28" t="s">
        <v>8876</v>
      </c>
      <c r="F28" t="s">
        <v>2075</v>
      </c>
      <c r="G28" s="47" t="s">
        <v>4375</v>
      </c>
      <c r="H28" s="49">
        <v>0</v>
      </c>
      <c r="I28" s="250">
        <v>0</v>
      </c>
      <c r="J28" s="49" t="s">
        <v>2176</v>
      </c>
      <c r="K28" s="49" t="s">
        <v>8877</v>
      </c>
      <c r="L28" s="49" t="s">
        <v>254</v>
      </c>
      <c r="M28" s="49" t="s">
        <v>568</v>
      </c>
    </row>
    <row r="29" spans="2:13" x14ac:dyDescent="0.3">
      <c r="B29" s="248" t="s">
        <v>2831</v>
      </c>
      <c r="C29" s="249" t="s">
        <v>2831</v>
      </c>
      <c r="D29" t="s">
        <v>2592</v>
      </c>
      <c r="E29" t="s">
        <v>6807</v>
      </c>
      <c r="F29" t="s">
        <v>2073</v>
      </c>
      <c r="G29" s="47" t="s">
        <v>4375</v>
      </c>
      <c r="H29" s="49">
        <v>0</v>
      </c>
      <c r="I29" s="250">
        <v>0</v>
      </c>
      <c r="J29" s="49" t="s">
        <v>2186</v>
      </c>
      <c r="K29" s="49" t="s">
        <v>6808</v>
      </c>
      <c r="L29" s="49" t="s">
        <v>254</v>
      </c>
      <c r="M29" s="49" t="s">
        <v>568</v>
      </c>
    </row>
    <row r="30" spans="2:13" x14ac:dyDescent="0.3">
      <c r="B30" s="248" t="s">
        <v>2831</v>
      </c>
      <c r="C30" s="249" t="s">
        <v>2831</v>
      </c>
      <c r="D30" t="s">
        <v>2592</v>
      </c>
      <c r="E30" t="s">
        <v>4488</v>
      </c>
      <c r="F30" t="s">
        <v>2072</v>
      </c>
      <c r="G30" s="47" t="s">
        <v>4375</v>
      </c>
      <c r="H30" s="49">
        <v>0</v>
      </c>
      <c r="I30" s="250">
        <v>0</v>
      </c>
      <c r="J30" s="49" t="s">
        <v>2176</v>
      </c>
      <c r="K30" s="49" t="s">
        <v>4489</v>
      </c>
      <c r="L30" s="49" t="s">
        <v>254</v>
      </c>
      <c r="M30" s="49" t="s">
        <v>568</v>
      </c>
    </row>
    <row r="31" spans="2:13" x14ac:dyDescent="0.3">
      <c r="B31" s="248" t="s">
        <v>2831</v>
      </c>
      <c r="C31" s="249" t="s">
        <v>2831</v>
      </c>
      <c r="D31" t="s">
        <v>2592</v>
      </c>
      <c r="E31" t="s">
        <v>4594</v>
      </c>
      <c r="F31" t="s">
        <v>2072</v>
      </c>
      <c r="G31" s="47" t="s">
        <v>4375</v>
      </c>
      <c r="H31" s="49">
        <v>0</v>
      </c>
      <c r="I31" s="250">
        <v>0</v>
      </c>
      <c r="J31" s="49" t="s">
        <v>2160</v>
      </c>
      <c r="K31" s="49" t="s">
        <v>4595</v>
      </c>
      <c r="L31" s="49" t="s">
        <v>254</v>
      </c>
      <c r="M31" s="49" t="s">
        <v>568</v>
      </c>
    </row>
    <row r="32" spans="2:13" x14ac:dyDescent="0.3">
      <c r="B32" s="248" t="s">
        <v>2831</v>
      </c>
      <c r="C32" s="249" t="s">
        <v>2831</v>
      </c>
      <c r="D32" t="s">
        <v>2592</v>
      </c>
      <c r="E32" t="s">
        <v>8193</v>
      </c>
      <c r="F32" t="s">
        <v>2073</v>
      </c>
      <c r="G32" s="47" t="s">
        <v>4375</v>
      </c>
      <c r="H32" s="49">
        <v>0</v>
      </c>
      <c r="I32" s="250">
        <v>0</v>
      </c>
      <c r="J32" s="49" t="s">
        <v>2186</v>
      </c>
      <c r="K32" s="49" t="s">
        <v>8194</v>
      </c>
      <c r="L32" s="49" t="s">
        <v>254</v>
      </c>
      <c r="M32" s="49" t="s">
        <v>568</v>
      </c>
    </row>
    <row r="33" spans="2:13" x14ac:dyDescent="0.3">
      <c r="B33" s="248" t="s">
        <v>2831</v>
      </c>
      <c r="C33" s="249" t="s">
        <v>2831</v>
      </c>
      <c r="D33" t="s">
        <v>2592</v>
      </c>
      <c r="E33" t="s">
        <v>9529</v>
      </c>
      <c r="F33" t="s">
        <v>2073</v>
      </c>
      <c r="G33" s="47" t="s">
        <v>4375</v>
      </c>
      <c r="H33" s="49">
        <v>0</v>
      </c>
      <c r="I33" s="250">
        <v>0</v>
      </c>
      <c r="J33" s="49" t="s">
        <v>2186</v>
      </c>
      <c r="K33" s="49" t="s">
        <v>9530</v>
      </c>
      <c r="L33" s="49" t="s">
        <v>254</v>
      </c>
      <c r="M33" s="49" t="s">
        <v>568</v>
      </c>
    </row>
    <row r="34" spans="2:13" x14ac:dyDescent="0.3">
      <c r="B34" s="248" t="s">
        <v>2831</v>
      </c>
      <c r="C34" s="249" t="s">
        <v>2831</v>
      </c>
      <c r="D34" t="s">
        <v>2592</v>
      </c>
      <c r="E34" t="s">
        <v>4520</v>
      </c>
      <c r="F34" t="s">
        <v>2072</v>
      </c>
      <c r="G34" s="47" t="s">
        <v>4375</v>
      </c>
      <c r="H34" s="49">
        <v>0</v>
      </c>
      <c r="I34" s="250">
        <v>0</v>
      </c>
      <c r="J34" s="49" t="s">
        <v>2160</v>
      </c>
      <c r="K34" s="49" t="s">
        <v>4388</v>
      </c>
      <c r="L34" s="49" t="s">
        <v>2147</v>
      </c>
      <c r="M34" s="49" t="s">
        <v>568</v>
      </c>
    </row>
    <row r="35" spans="2:13" x14ac:dyDescent="0.3">
      <c r="B35" s="248" t="s">
        <v>2831</v>
      </c>
      <c r="C35" s="249" t="s">
        <v>2831</v>
      </c>
      <c r="D35" t="s">
        <v>2592</v>
      </c>
      <c r="E35" t="s">
        <v>10483</v>
      </c>
      <c r="F35" t="s">
        <v>2073</v>
      </c>
      <c r="G35" s="47" t="s">
        <v>4375</v>
      </c>
      <c r="H35" s="49">
        <v>0</v>
      </c>
      <c r="I35" s="250">
        <v>0</v>
      </c>
      <c r="J35" s="49" t="s">
        <v>2186</v>
      </c>
      <c r="K35" s="49" t="s">
        <v>10484</v>
      </c>
      <c r="L35" s="49" t="s">
        <v>254</v>
      </c>
      <c r="M35" s="49" t="s">
        <v>568</v>
      </c>
    </row>
    <row r="36" spans="2:13" x14ac:dyDescent="0.3">
      <c r="B36" s="248" t="s">
        <v>2831</v>
      </c>
      <c r="C36" s="249" t="s">
        <v>2831</v>
      </c>
      <c r="D36" t="s">
        <v>2592</v>
      </c>
      <c r="E36" t="s">
        <v>3235</v>
      </c>
      <c r="F36" t="s">
        <v>2073</v>
      </c>
      <c r="G36" s="47" t="s">
        <v>4375</v>
      </c>
      <c r="H36" s="49">
        <v>0</v>
      </c>
      <c r="I36" s="250">
        <v>0</v>
      </c>
      <c r="J36" s="49" t="s">
        <v>2160</v>
      </c>
      <c r="K36" s="49" t="s">
        <v>2936</v>
      </c>
      <c r="L36" s="49" t="s">
        <v>254</v>
      </c>
      <c r="M36" s="49" t="s">
        <v>568</v>
      </c>
    </row>
    <row r="37" spans="2:13" x14ac:dyDescent="0.3">
      <c r="B37" s="248" t="s">
        <v>2831</v>
      </c>
      <c r="C37" s="249" t="s">
        <v>2831</v>
      </c>
      <c r="D37" t="s">
        <v>2592</v>
      </c>
      <c r="E37" t="s">
        <v>4673</v>
      </c>
      <c r="F37" t="s">
        <v>2072</v>
      </c>
      <c r="G37" s="47" t="s">
        <v>4375</v>
      </c>
      <c r="H37" s="49">
        <v>0</v>
      </c>
      <c r="I37" s="250">
        <v>0</v>
      </c>
      <c r="J37" s="49" t="s">
        <v>2176</v>
      </c>
      <c r="K37" s="49" t="s">
        <v>4674</v>
      </c>
      <c r="L37" s="49" t="s">
        <v>254</v>
      </c>
      <c r="M37" s="49" t="s">
        <v>568</v>
      </c>
    </row>
    <row r="38" spans="2:13" x14ac:dyDescent="0.3">
      <c r="B38" s="248" t="s">
        <v>2831</v>
      </c>
      <c r="C38" s="249" t="s">
        <v>2831</v>
      </c>
      <c r="D38" t="s">
        <v>2592</v>
      </c>
      <c r="E38" t="s">
        <v>9413</v>
      </c>
      <c r="F38" t="s">
        <v>2073</v>
      </c>
      <c r="G38" s="47" t="s">
        <v>4375</v>
      </c>
      <c r="H38" s="49">
        <v>0</v>
      </c>
      <c r="I38" s="250">
        <v>0</v>
      </c>
      <c r="J38" s="49" t="s">
        <v>2186</v>
      </c>
      <c r="K38" s="49" t="s">
        <v>9414</v>
      </c>
      <c r="L38" s="49" t="s">
        <v>254</v>
      </c>
      <c r="M38" s="49" t="s">
        <v>568</v>
      </c>
    </row>
    <row r="39" spans="2:13" x14ac:dyDescent="0.3">
      <c r="B39" s="248" t="s">
        <v>2831</v>
      </c>
      <c r="C39" s="249" t="s">
        <v>2831</v>
      </c>
      <c r="D39" t="s">
        <v>2592</v>
      </c>
      <c r="E39" t="s">
        <v>9429</v>
      </c>
      <c r="F39" t="s">
        <v>2073</v>
      </c>
      <c r="G39" s="47" t="s">
        <v>4375</v>
      </c>
      <c r="H39" s="49">
        <v>0</v>
      </c>
      <c r="I39" s="250">
        <v>0</v>
      </c>
      <c r="J39" s="49" t="s">
        <v>2186</v>
      </c>
      <c r="K39" s="49" t="s">
        <v>9430</v>
      </c>
      <c r="L39" s="49" t="s">
        <v>2147</v>
      </c>
      <c r="M39" s="49" t="s">
        <v>568</v>
      </c>
    </row>
    <row r="40" spans="2:13" x14ac:dyDescent="0.3">
      <c r="B40" s="248" t="s">
        <v>2831</v>
      </c>
      <c r="C40" s="249" t="s">
        <v>2831</v>
      </c>
      <c r="D40" t="s">
        <v>2592</v>
      </c>
      <c r="E40" t="s">
        <v>4528</v>
      </c>
      <c r="F40" t="s">
        <v>2072</v>
      </c>
      <c r="G40" s="47" t="s">
        <v>4375</v>
      </c>
      <c r="H40" s="49">
        <v>0</v>
      </c>
      <c r="I40" s="250">
        <v>0</v>
      </c>
      <c r="J40" s="49" t="s">
        <v>2160</v>
      </c>
      <c r="K40" s="49" t="s">
        <v>2936</v>
      </c>
      <c r="L40" s="49" t="s">
        <v>254</v>
      </c>
      <c r="M40" s="49" t="s">
        <v>568</v>
      </c>
    </row>
    <row r="41" spans="2:13" x14ac:dyDescent="0.3">
      <c r="B41" s="248" t="s">
        <v>2831</v>
      </c>
      <c r="C41" s="249" t="s">
        <v>2831</v>
      </c>
      <c r="D41" t="s">
        <v>2592</v>
      </c>
      <c r="E41" t="s">
        <v>9432</v>
      </c>
      <c r="F41" t="s">
        <v>2073</v>
      </c>
      <c r="G41" s="47" t="s">
        <v>4375</v>
      </c>
      <c r="H41" s="49">
        <v>0</v>
      </c>
      <c r="I41" s="250">
        <v>0</v>
      </c>
      <c r="J41" s="49" t="s">
        <v>2160</v>
      </c>
      <c r="K41" s="49" t="s">
        <v>9433</v>
      </c>
      <c r="L41" s="49" t="s">
        <v>254</v>
      </c>
      <c r="M41" s="49" t="s">
        <v>568</v>
      </c>
    </row>
    <row r="42" spans="2:13" x14ac:dyDescent="0.3">
      <c r="B42" s="248" t="s">
        <v>2831</v>
      </c>
      <c r="C42" s="249" t="s">
        <v>2831</v>
      </c>
      <c r="D42" t="s">
        <v>2592</v>
      </c>
      <c r="E42" t="s">
        <v>10553</v>
      </c>
      <c r="F42" t="s">
        <v>2073</v>
      </c>
      <c r="G42" s="47" t="s">
        <v>4375</v>
      </c>
      <c r="H42" s="49">
        <v>0</v>
      </c>
      <c r="I42" s="250">
        <v>0</v>
      </c>
      <c r="J42" s="49" t="s">
        <v>2186</v>
      </c>
      <c r="K42" s="49" t="s">
        <v>10554</v>
      </c>
      <c r="L42" s="49" t="s">
        <v>2147</v>
      </c>
      <c r="M42" s="49" t="s">
        <v>568</v>
      </c>
    </row>
    <row r="43" spans="2:13" x14ac:dyDescent="0.3">
      <c r="B43" s="248" t="s">
        <v>2831</v>
      </c>
      <c r="C43" s="249" t="s">
        <v>2831</v>
      </c>
      <c r="D43" t="s">
        <v>2592</v>
      </c>
      <c r="E43" t="s">
        <v>4670</v>
      </c>
      <c r="F43" t="s">
        <v>2072</v>
      </c>
      <c r="G43" s="47" t="s">
        <v>4375</v>
      </c>
      <c r="H43" s="49">
        <v>0</v>
      </c>
      <c r="I43" s="250">
        <v>0</v>
      </c>
      <c r="J43" s="49" t="s">
        <v>2160</v>
      </c>
      <c r="K43" s="49" t="s">
        <v>4671</v>
      </c>
      <c r="L43" s="49" t="s">
        <v>254</v>
      </c>
      <c r="M43" s="49" t="s">
        <v>568</v>
      </c>
    </row>
    <row r="44" spans="2:13" x14ac:dyDescent="0.3">
      <c r="B44" s="248" t="s">
        <v>2831</v>
      </c>
      <c r="C44" s="249" t="s">
        <v>2831</v>
      </c>
      <c r="D44" t="s">
        <v>2592</v>
      </c>
      <c r="E44" t="s">
        <v>4703</v>
      </c>
      <c r="F44" t="s">
        <v>2072</v>
      </c>
      <c r="G44" s="47" t="s">
        <v>4375</v>
      </c>
      <c r="H44" s="49">
        <v>0</v>
      </c>
      <c r="I44" s="250">
        <v>0</v>
      </c>
      <c r="J44" s="49" t="s">
        <v>2176</v>
      </c>
      <c r="K44" s="49" t="s">
        <v>4704</v>
      </c>
      <c r="L44" s="49" t="s">
        <v>2147</v>
      </c>
      <c r="M44" s="49" t="s">
        <v>568</v>
      </c>
    </row>
    <row r="45" spans="2:13" x14ac:dyDescent="0.3">
      <c r="B45" s="248" t="s">
        <v>2831</v>
      </c>
      <c r="C45" s="249" t="s">
        <v>2831</v>
      </c>
      <c r="D45" t="s">
        <v>2592</v>
      </c>
      <c r="E45" t="s">
        <v>7538</v>
      </c>
      <c r="F45" t="s">
        <v>2073</v>
      </c>
      <c r="G45" s="47" t="s">
        <v>4375</v>
      </c>
      <c r="H45" s="49">
        <v>0</v>
      </c>
      <c r="I45" s="250">
        <v>0</v>
      </c>
      <c r="J45" s="49" t="s">
        <v>2186</v>
      </c>
      <c r="K45" s="49" t="s">
        <v>7539</v>
      </c>
      <c r="L45" s="49" t="s">
        <v>2147</v>
      </c>
      <c r="M45" s="49" t="s">
        <v>568</v>
      </c>
    </row>
    <row r="46" spans="2:13" x14ac:dyDescent="0.3">
      <c r="B46" s="248" t="s">
        <v>2831</v>
      </c>
      <c r="C46" s="249" t="s">
        <v>2831</v>
      </c>
      <c r="D46" t="s">
        <v>2592</v>
      </c>
      <c r="E46" t="s">
        <v>4734</v>
      </c>
      <c r="F46" t="s">
        <v>2072</v>
      </c>
      <c r="G46" s="47" t="s">
        <v>4375</v>
      </c>
      <c r="H46" s="49">
        <v>0</v>
      </c>
      <c r="I46" s="250">
        <v>0</v>
      </c>
      <c r="J46" s="49" t="s">
        <v>1535</v>
      </c>
      <c r="K46" s="49" t="s">
        <v>1535</v>
      </c>
      <c r="L46" s="49" t="s">
        <v>254</v>
      </c>
      <c r="M46" s="49" t="s">
        <v>568</v>
      </c>
    </row>
    <row r="47" spans="2:13" x14ac:dyDescent="0.3">
      <c r="B47" s="248" t="s">
        <v>2831</v>
      </c>
      <c r="C47" s="249" t="s">
        <v>2831</v>
      </c>
      <c r="D47" t="s">
        <v>2592</v>
      </c>
      <c r="E47" t="s">
        <v>8497</v>
      </c>
      <c r="F47" t="s">
        <v>2073</v>
      </c>
      <c r="G47" s="47" t="s">
        <v>4375</v>
      </c>
      <c r="H47" s="49">
        <v>0</v>
      </c>
      <c r="I47" s="250">
        <v>0</v>
      </c>
      <c r="J47" s="49" t="s">
        <v>2186</v>
      </c>
      <c r="K47" s="49" t="s">
        <v>8498</v>
      </c>
      <c r="L47" s="49" t="s">
        <v>254</v>
      </c>
      <c r="M47" s="49" t="s">
        <v>568</v>
      </c>
    </row>
    <row r="48" spans="2:13" x14ac:dyDescent="0.3">
      <c r="B48" s="248" t="s">
        <v>2831</v>
      </c>
      <c r="C48" s="249" t="s">
        <v>2831</v>
      </c>
      <c r="D48" t="s">
        <v>2592</v>
      </c>
      <c r="E48" t="s">
        <v>9281</v>
      </c>
      <c r="F48" t="s">
        <v>2073</v>
      </c>
      <c r="G48" s="47" t="s">
        <v>4375</v>
      </c>
      <c r="H48" s="49">
        <v>0</v>
      </c>
      <c r="I48" s="250">
        <v>0</v>
      </c>
      <c r="J48" s="49" t="s">
        <v>2186</v>
      </c>
      <c r="K48" s="49" t="s">
        <v>9282</v>
      </c>
      <c r="L48" s="49" t="s">
        <v>254</v>
      </c>
      <c r="M48" s="49" t="s">
        <v>568</v>
      </c>
    </row>
    <row r="49" spans="2:13" x14ac:dyDescent="0.3">
      <c r="B49" s="248" t="s">
        <v>2831</v>
      </c>
      <c r="C49" s="249" t="s">
        <v>2831</v>
      </c>
      <c r="D49" t="s">
        <v>2592</v>
      </c>
      <c r="E49" t="s">
        <v>10163</v>
      </c>
      <c r="F49" t="s">
        <v>2073</v>
      </c>
      <c r="G49" s="47" t="s">
        <v>4375</v>
      </c>
      <c r="H49" s="49">
        <v>0</v>
      </c>
      <c r="I49" s="250">
        <v>0</v>
      </c>
      <c r="J49" s="49" t="s">
        <v>2186</v>
      </c>
      <c r="K49" s="49" t="s">
        <v>10164</v>
      </c>
      <c r="L49" s="49" t="s">
        <v>254</v>
      </c>
      <c r="M49" s="49" t="s">
        <v>568</v>
      </c>
    </row>
    <row r="50" spans="2:13" x14ac:dyDescent="0.3">
      <c r="B50" s="248" t="s">
        <v>2831</v>
      </c>
      <c r="C50" s="249" t="s">
        <v>2831</v>
      </c>
      <c r="D50" t="s">
        <v>2592</v>
      </c>
      <c r="E50" t="s">
        <v>4392</v>
      </c>
      <c r="F50" t="s">
        <v>2072</v>
      </c>
      <c r="G50" s="47" t="s">
        <v>4347</v>
      </c>
      <c r="H50" s="49">
        <v>0</v>
      </c>
      <c r="I50" s="250">
        <v>0</v>
      </c>
      <c r="J50" s="49" t="s">
        <v>2160</v>
      </c>
      <c r="K50" s="49" t="s">
        <v>4394</v>
      </c>
      <c r="L50" s="49" t="s">
        <v>254</v>
      </c>
      <c r="M50" s="49" t="s">
        <v>568</v>
      </c>
    </row>
    <row r="51" spans="2:13" x14ac:dyDescent="0.3">
      <c r="B51" s="248" t="s">
        <v>2831</v>
      </c>
      <c r="C51" s="249" t="s">
        <v>2831</v>
      </c>
      <c r="D51" t="s">
        <v>2592</v>
      </c>
      <c r="E51" t="s">
        <v>6487</v>
      </c>
      <c r="F51" t="s">
        <v>2073</v>
      </c>
      <c r="G51" s="47" t="s">
        <v>4347</v>
      </c>
      <c r="H51" s="49">
        <v>0</v>
      </c>
      <c r="I51" s="250">
        <v>0</v>
      </c>
      <c r="J51" s="49" t="s">
        <v>2186</v>
      </c>
      <c r="K51" s="49" t="s">
        <v>6488</v>
      </c>
      <c r="L51" s="49" t="s">
        <v>254</v>
      </c>
      <c r="M51" s="49" t="s">
        <v>568</v>
      </c>
    </row>
    <row r="52" spans="2:13" x14ac:dyDescent="0.3">
      <c r="B52" s="248" t="s">
        <v>2831</v>
      </c>
      <c r="C52" s="249" t="s">
        <v>2831</v>
      </c>
      <c r="D52" t="s">
        <v>2592</v>
      </c>
      <c r="E52" t="s">
        <v>5607</v>
      </c>
      <c r="F52" t="s">
        <v>2073</v>
      </c>
      <c r="G52" s="47" t="s">
        <v>4347</v>
      </c>
      <c r="H52" s="49">
        <v>0</v>
      </c>
      <c r="I52" s="250">
        <v>0</v>
      </c>
      <c r="J52" s="49" t="s">
        <v>2186</v>
      </c>
      <c r="K52" s="49" t="s">
        <v>5608</v>
      </c>
      <c r="L52" s="49" t="s">
        <v>254</v>
      </c>
      <c r="M52" s="49" t="s">
        <v>568</v>
      </c>
    </row>
    <row r="53" spans="2:13" x14ac:dyDescent="0.3">
      <c r="B53" s="248" t="s">
        <v>2831</v>
      </c>
      <c r="C53" s="249" t="s">
        <v>2831</v>
      </c>
      <c r="D53" t="s">
        <v>2592</v>
      </c>
      <c r="E53" t="s">
        <v>4345</v>
      </c>
      <c r="F53" t="s">
        <v>2072</v>
      </c>
      <c r="G53" s="47" t="s">
        <v>4347</v>
      </c>
      <c r="H53" s="49">
        <v>0</v>
      </c>
      <c r="I53" s="250">
        <v>0</v>
      </c>
      <c r="J53" s="49" t="s">
        <v>2185</v>
      </c>
      <c r="K53" s="49" t="s">
        <v>4348</v>
      </c>
      <c r="L53" s="49" t="s">
        <v>254</v>
      </c>
      <c r="M53" s="49" t="s">
        <v>568</v>
      </c>
    </row>
    <row r="54" spans="2:13" x14ac:dyDescent="0.3">
      <c r="B54" s="248" t="s">
        <v>2831</v>
      </c>
      <c r="C54" s="249" t="s">
        <v>2831</v>
      </c>
      <c r="D54" t="s">
        <v>2592</v>
      </c>
      <c r="E54" t="s">
        <v>4486</v>
      </c>
      <c r="F54" t="s">
        <v>2072</v>
      </c>
      <c r="G54" s="47" t="s">
        <v>4347</v>
      </c>
      <c r="H54" s="49">
        <v>0</v>
      </c>
      <c r="I54" s="250">
        <v>0</v>
      </c>
      <c r="J54" s="49" t="s">
        <v>2160</v>
      </c>
      <c r="K54" s="49" t="s">
        <v>4406</v>
      </c>
      <c r="L54" s="49" t="s">
        <v>254</v>
      </c>
      <c r="M54" s="49" t="s">
        <v>568</v>
      </c>
    </row>
    <row r="55" spans="2:13" x14ac:dyDescent="0.3">
      <c r="B55" s="248" t="s">
        <v>2831</v>
      </c>
      <c r="C55" s="249" t="s">
        <v>2831</v>
      </c>
      <c r="D55" t="s">
        <v>2592</v>
      </c>
      <c r="E55" t="s">
        <v>6706</v>
      </c>
      <c r="F55" t="s">
        <v>2073</v>
      </c>
      <c r="G55" s="47" t="s">
        <v>4347</v>
      </c>
      <c r="H55" s="49">
        <v>0</v>
      </c>
      <c r="I55" s="250">
        <v>0</v>
      </c>
      <c r="J55" s="49" t="s">
        <v>2186</v>
      </c>
      <c r="K55" s="49" t="s">
        <v>6707</v>
      </c>
      <c r="L55" s="49" t="s">
        <v>254</v>
      </c>
      <c r="M55" s="49" t="s">
        <v>568</v>
      </c>
    </row>
    <row r="56" spans="2:13" x14ac:dyDescent="0.3">
      <c r="B56" s="248" t="s">
        <v>2831</v>
      </c>
      <c r="C56" s="249" t="s">
        <v>2831</v>
      </c>
      <c r="D56" t="s">
        <v>2592</v>
      </c>
      <c r="E56" t="s">
        <v>4439</v>
      </c>
      <c r="F56" t="s">
        <v>2072</v>
      </c>
      <c r="G56" s="47" t="s">
        <v>4347</v>
      </c>
      <c r="H56" s="49">
        <v>0</v>
      </c>
      <c r="I56" s="250">
        <v>0</v>
      </c>
      <c r="J56" s="49" t="s">
        <v>2160</v>
      </c>
      <c r="K56" s="49" t="s">
        <v>4440</v>
      </c>
      <c r="L56" s="49" t="s">
        <v>254</v>
      </c>
      <c r="M56" s="49" t="s">
        <v>568</v>
      </c>
    </row>
    <row r="57" spans="2:13" x14ac:dyDescent="0.3">
      <c r="B57" s="248" t="s">
        <v>2831</v>
      </c>
      <c r="C57" s="249" t="s">
        <v>2831</v>
      </c>
      <c r="D57" t="s">
        <v>2592</v>
      </c>
      <c r="E57" t="s">
        <v>4536</v>
      </c>
      <c r="F57" t="s">
        <v>2072</v>
      </c>
      <c r="G57" s="47" t="s">
        <v>4347</v>
      </c>
      <c r="H57" s="49">
        <v>0</v>
      </c>
      <c r="I57" s="250">
        <v>0</v>
      </c>
      <c r="J57" s="49" t="s">
        <v>2160</v>
      </c>
      <c r="K57" s="49" t="s">
        <v>4537</v>
      </c>
      <c r="L57" s="49" t="s">
        <v>254</v>
      </c>
      <c r="M57" s="49" t="s">
        <v>568</v>
      </c>
    </row>
    <row r="58" spans="2:13" x14ac:dyDescent="0.3">
      <c r="B58" s="248" t="s">
        <v>2831</v>
      </c>
      <c r="C58" s="249" t="s">
        <v>2831</v>
      </c>
      <c r="D58" t="s">
        <v>2592</v>
      </c>
      <c r="E58" t="s">
        <v>9379</v>
      </c>
      <c r="F58" t="s">
        <v>2073</v>
      </c>
      <c r="G58" s="47" t="s">
        <v>4347</v>
      </c>
      <c r="H58" s="49">
        <v>0</v>
      </c>
      <c r="I58" s="250">
        <v>0</v>
      </c>
      <c r="J58" s="49" t="s">
        <v>2186</v>
      </c>
      <c r="K58" s="49" t="s">
        <v>9380</v>
      </c>
      <c r="L58" s="49" t="s">
        <v>254</v>
      </c>
      <c r="M58" s="49" t="s">
        <v>568</v>
      </c>
    </row>
    <row r="59" spans="2:13" x14ac:dyDescent="0.3">
      <c r="B59" s="248" t="s">
        <v>2831</v>
      </c>
      <c r="C59" s="249" t="s">
        <v>2831</v>
      </c>
      <c r="D59" t="s">
        <v>2592</v>
      </c>
      <c r="E59" t="s">
        <v>9575</v>
      </c>
      <c r="F59" t="s">
        <v>2073</v>
      </c>
      <c r="G59" s="47" t="s">
        <v>4347</v>
      </c>
      <c r="H59" s="49">
        <v>0</v>
      </c>
      <c r="I59" s="250">
        <v>0</v>
      </c>
      <c r="J59" s="49" t="s">
        <v>2186</v>
      </c>
      <c r="K59" s="49" t="s">
        <v>9576</v>
      </c>
      <c r="L59" s="49" t="s">
        <v>254</v>
      </c>
      <c r="M59" s="49" t="s">
        <v>568</v>
      </c>
    </row>
    <row r="60" spans="2:13" x14ac:dyDescent="0.3">
      <c r="B60" s="248" t="s">
        <v>2831</v>
      </c>
      <c r="C60" s="249" t="s">
        <v>2831</v>
      </c>
      <c r="D60" t="s">
        <v>2592</v>
      </c>
      <c r="E60" t="s">
        <v>8763</v>
      </c>
      <c r="F60" t="s">
        <v>2073</v>
      </c>
      <c r="G60" s="47" t="s">
        <v>4347</v>
      </c>
      <c r="H60" s="49">
        <v>0</v>
      </c>
      <c r="I60" s="250">
        <v>0</v>
      </c>
      <c r="J60" s="49" t="s">
        <v>2186</v>
      </c>
      <c r="K60" s="49" t="s">
        <v>8764</v>
      </c>
      <c r="L60" s="49" t="s">
        <v>254</v>
      </c>
      <c r="M60" s="49" t="s">
        <v>568</v>
      </c>
    </row>
    <row r="61" spans="2:13" x14ac:dyDescent="0.3">
      <c r="B61" s="248" t="s">
        <v>2831</v>
      </c>
      <c r="C61" s="249" t="s">
        <v>2831</v>
      </c>
      <c r="D61" t="s">
        <v>2592</v>
      </c>
      <c r="E61" t="s">
        <v>4611</v>
      </c>
      <c r="F61" t="s">
        <v>2072</v>
      </c>
      <c r="G61" s="47" t="s">
        <v>4347</v>
      </c>
      <c r="H61" s="49">
        <v>0</v>
      </c>
      <c r="I61" s="250">
        <v>0</v>
      </c>
      <c r="J61" s="49" t="s">
        <v>2173</v>
      </c>
      <c r="K61" s="49" t="s">
        <v>4612</v>
      </c>
      <c r="L61" s="49" t="s">
        <v>254</v>
      </c>
      <c r="M61" s="49" t="s">
        <v>568</v>
      </c>
    </row>
    <row r="62" spans="2:13" x14ac:dyDescent="0.3">
      <c r="B62" s="248" t="s">
        <v>2831</v>
      </c>
      <c r="C62" s="249" t="s">
        <v>2831</v>
      </c>
      <c r="D62" t="s">
        <v>2592</v>
      </c>
      <c r="E62" t="s">
        <v>4642</v>
      </c>
      <c r="F62" t="s">
        <v>2072</v>
      </c>
      <c r="G62" s="47" t="s">
        <v>4347</v>
      </c>
      <c r="H62" s="49">
        <v>0</v>
      </c>
      <c r="I62" s="250">
        <v>0</v>
      </c>
      <c r="J62" s="49" t="s">
        <v>2160</v>
      </c>
      <c r="K62" s="49" t="s">
        <v>4388</v>
      </c>
      <c r="L62" s="49" t="s">
        <v>254</v>
      </c>
      <c r="M62" s="49" t="s">
        <v>568</v>
      </c>
    </row>
    <row r="63" spans="2:13" x14ac:dyDescent="0.3">
      <c r="B63" s="248" t="s">
        <v>2831</v>
      </c>
      <c r="C63" s="249" t="s">
        <v>2831</v>
      </c>
      <c r="D63" t="s">
        <v>2592</v>
      </c>
      <c r="E63" t="s">
        <v>4577</v>
      </c>
      <c r="F63" t="s">
        <v>2072</v>
      </c>
      <c r="G63" s="47" t="s">
        <v>4347</v>
      </c>
      <c r="H63" s="49">
        <v>0</v>
      </c>
      <c r="I63" s="250">
        <v>0</v>
      </c>
      <c r="J63" s="49" t="s">
        <v>2160</v>
      </c>
      <c r="K63" s="49" t="s">
        <v>4578</v>
      </c>
      <c r="L63" s="49" t="s">
        <v>254</v>
      </c>
      <c r="M63" s="49" t="s">
        <v>568</v>
      </c>
    </row>
    <row r="64" spans="2:13" x14ac:dyDescent="0.3">
      <c r="B64" s="248" t="s">
        <v>2831</v>
      </c>
      <c r="C64" s="249" t="s">
        <v>2831</v>
      </c>
      <c r="D64" t="s">
        <v>2592</v>
      </c>
      <c r="E64" t="s">
        <v>4684</v>
      </c>
      <c r="F64" t="s">
        <v>2072</v>
      </c>
      <c r="G64" s="47" t="s">
        <v>4347</v>
      </c>
      <c r="H64" s="49">
        <v>0</v>
      </c>
      <c r="I64" s="250">
        <v>0</v>
      </c>
      <c r="J64" s="49" t="s">
        <v>2160</v>
      </c>
      <c r="K64" s="49" t="s">
        <v>4685</v>
      </c>
      <c r="L64" s="49" t="s">
        <v>254</v>
      </c>
      <c r="M64" s="49" t="s">
        <v>568</v>
      </c>
    </row>
    <row r="65" spans="2:13" x14ac:dyDescent="0.3">
      <c r="B65" s="248" t="s">
        <v>2831</v>
      </c>
      <c r="C65" s="249" t="s">
        <v>2831</v>
      </c>
      <c r="D65" t="s">
        <v>2592</v>
      </c>
      <c r="E65" t="s">
        <v>8551</v>
      </c>
      <c r="F65" t="s">
        <v>2073</v>
      </c>
      <c r="G65" s="47" t="s">
        <v>4347</v>
      </c>
      <c r="H65" s="49">
        <v>0</v>
      </c>
      <c r="I65" s="250">
        <v>0</v>
      </c>
      <c r="J65" s="49" t="s">
        <v>2186</v>
      </c>
      <c r="K65" s="49" t="s">
        <v>8552</v>
      </c>
      <c r="L65" s="49" t="s">
        <v>254</v>
      </c>
      <c r="M65" s="49" t="s">
        <v>568</v>
      </c>
    </row>
    <row r="66" spans="2:13" x14ac:dyDescent="0.3">
      <c r="B66" s="248" t="s">
        <v>2831</v>
      </c>
      <c r="C66" s="249" t="s">
        <v>2831</v>
      </c>
      <c r="D66" t="s">
        <v>2592</v>
      </c>
      <c r="E66" t="s">
        <v>9750</v>
      </c>
      <c r="F66" t="s">
        <v>2073</v>
      </c>
      <c r="G66" s="47" t="s">
        <v>4347</v>
      </c>
      <c r="H66" s="49">
        <v>0</v>
      </c>
      <c r="I66" s="250">
        <v>0</v>
      </c>
      <c r="J66" s="49" t="s">
        <v>2186</v>
      </c>
      <c r="K66" s="49" t="s">
        <v>9751</v>
      </c>
      <c r="L66" s="49" t="s">
        <v>2147</v>
      </c>
      <c r="M66" s="49" t="s">
        <v>568</v>
      </c>
    </row>
    <row r="67" spans="2:13" x14ac:dyDescent="0.3">
      <c r="B67" s="248" t="s">
        <v>2831</v>
      </c>
      <c r="C67" s="249" t="s">
        <v>2831</v>
      </c>
      <c r="D67" t="s">
        <v>2592</v>
      </c>
      <c r="E67" t="s">
        <v>9537</v>
      </c>
      <c r="F67" t="s">
        <v>2073</v>
      </c>
      <c r="G67" s="47" t="s">
        <v>4347</v>
      </c>
      <c r="H67" s="49">
        <v>0</v>
      </c>
      <c r="I67" s="250">
        <v>0</v>
      </c>
      <c r="J67" s="49" t="s">
        <v>2186</v>
      </c>
      <c r="K67" s="49" t="s">
        <v>9538</v>
      </c>
      <c r="L67" s="49" t="s">
        <v>254</v>
      </c>
      <c r="M67" s="49" t="s">
        <v>568</v>
      </c>
    </row>
    <row r="68" spans="2:13" x14ac:dyDescent="0.3">
      <c r="B68" s="248" t="s">
        <v>2831</v>
      </c>
      <c r="C68" s="249" t="s">
        <v>2831</v>
      </c>
      <c r="D68" t="s">
        <v>2592</v>
      </c>
      <c r="E68" t="s">
        <v>4653</v>
      </c>
      <c r="F68" t="s">
        <v>2072</v>
      </c>
      <c r="G68" s="47" t="s">
        <v>4347</v>
      </c>
      <c r="H68" s="49">
        <v>0</v>
      </c>
      <c r="I68" s="250">
        <v>0</v>
      </c>
      <c r="J68" s="49" t="s">
        <v>2160</v>
      </c>
      <c r="K68" s="49" t="s">
        <v>4655</v>
      </c>
      <c r="L68" s="49" t="s">
        <v>254</v>
      </c>
      <c r="M68" s="49" t="s">
        <v>568</v>
      </c>
    </row>
    <row r="69" spans="2:13" x14ac:dyDescent="0.3">
      <c r="B69" s="248" t="s">
        <v>2831</v>
      </c>
      <c r="C69" s="249" t="s">
        <v>2831</v>
      </c>
      <c r="D69" t="s">
        <v>2592</v>
      </c>
      <c r="E69" t="s">
        <v>4740</v>
      </c>
      <c r="F69" t="s">
        <v>2072</v>
      </c>
      <c r="G69" s="47" t="s">
        <v>4347</v>
      </c>
      <c r="H69" s="49">
        <v>0</v>
      </c>
      <c r="I69" s="250">
        <v>0</v>
      </c>
      <c r="J69" s="49" t="s">
        <v>1535</v>
      </c>
      <c r="K69" s="49" t="s">
        <v>1535</v>
      </c>
      <c r="L69" s="49" t="s">
        <v>254</v>
      </c>
      <c r="M69" s="49" t="s">
        <v>568</v>
      </c>
    </row>
    <row r="70" spans="2:13" x14ac:dyDescent="0.3">
      <c r="B70" s="248" t="s">
        <v>2831</v>
      </c>
      <c r="C70" s="249" t="s">
        <v>2831</v>
      </c>
      <c r="D70" t="s">
        <v>2592</v>
      </c>
      <c r="E70" t="s">
        <v>10065</v>
      </c>
      <c r="F70" t="s">
        <v>2073</v>
      </c>
      <c r="G70" s="47" t="s">
        <v>4347</v>
      </c>
      <c r="H70" s="49">
        <v>0</v>
      </c>
      <c r="I70" s="250">
        <v>0</v>
      </c>
      <c r="J70" s="49" t="s">
        <v>1535</v>
      </c>
      <c r="K70" s="49" t="s">
        <v>1535</v>
      </c>
      <c r="L70" s="49" t="s">
        <v>254</v>
      </c>
      <c r="M70" s="49" t="s">
        <v>568</v>
      </c>
    </row>
    <row r="71" spans="2:13" x14ac:dyDescent="0.3">
      <c r="B71" s="248" t="s">
        <v>2831</v>
      </c>
      <c r="C71" s="249" t="s">
        <v>2831</v>
      </c>
      <c r="D71" t="s">
        <v>2592</v>
      </c>
      <c r="E71" t="s">
        <v>6000</v>
      </c>
      <c r="F71" t="s">
        <v>2075</v>
      </c>
      <c r="G71" s="47" t="s">
        <v>4347</v>
      </c>
      <c r="H71" s="49">
        <v>0</v>
      </c>
      <c r="I71" s="250">
        <v>0</v>
      </c>
      <c r="J71" s="49" t="s">
        <v>2160</v>
      </c>
      <c r="K71" s="49" t="s">
        <v>4388</v>
      </c>
      <c r="L71" s="49" t="s">
        <v>254</v>
      </c>
      <c r="M71" s="49" t="s">
        <v>568</v>
      </c>
    </row>
    <row r="72" spans="2:13" x14ac:dyDescent="0.3">
      <c r="B72" s="248" t="s">
        <v>2831</v>
      </c>
      <c r="C72" s="249" t="s">
        <v>2831</v>
      </c>
      <c r="D72" t="s">
        <v>2592</v>
      </c>
      <c r="E72" t="s">
        <v>4330</v>
      </c>
      <c r="F72" t="s">
        <v>2072</v>
      </c>
      <c r="G72" s="47" t="s">
        <v>4331</v>
      </c>
      <c r="H72" s="49">
        <v>0</v>
      </c>
      <c r="I72" s="250">
        <v>0</v>
      </c>
      <c r="J72" s="49" t="s">
        <v>2160</v>
      </c>
      <c r="K72" s="49" t="s">
        <v>4332</v>
      </c>
      <c r="L72" s="49" t="s">
        <v>254</v>
      </c>
      <c r="M72" s="49" t="s">
        <v>568</v>
      </c>
    </row>
    <row r="73" spans="2:13" x14ac:dyDescent="0.3">
      <c r="B73" s="248" t="s">
        <v>2831</v>
      </c>
      <c r="C73" s="249" t="s">
        <v>2831</v>
      </c>
      <c r="D73" t="s">
        <v>2592</v>
      </c>
      <c r="E73" t="s">
        <v>4400</v>
      </c>
      <c r="F73" t="s">
        <v>2072</v>
      </c>
      <c r="G73" s="47" t="s">
        <v>4331</v>
      </c>
      <c r="H73" s="49">
        <v>0</v>
      </c>
      <c r="I73" s="250">
        <v>0</v>
      </c>
      <c r="J73" s="49" t="s">
        <v>2160</v>
      </c>
      <c r="K73" s="49" t="s">
        <v>2925</v>
      </c>
      <c r="L73" s="49" t="s">
        <v>254</v>
      </c>
      <c r="M73" s="49" t="s">
        <v>568</v>
      </c>
    </row>
    <row r="74" spans="2:13" x14ac:dyDescent="0.3">
      <c r="B74" s="248" t="s">
        <v>2831</v>
      </c>
      <c r="C74" s="249" t="s">
        <v>2831</v>
      </c>
      <c r="D74" t="s">
        <v>2592</v>
      </c>
      <c r="E74" t="s">
        <v>8783</v>
      </c>
      <c r="F74" t="s">
        <v>2073</v>
      </c>
      <c r="G74" s="47" t="s">
        <v>4331</v>
      </c>
      <c r="H74" s="49">
        <v>1</v>
      </c>
      <c r="I74" s="250">
        <v>389.49</v>
      </c>
      <c r="J74" s="49" t="s">
        <v>2186</v>
      </c>
      <c r="K74" s="49" t="s">
        <v>8784</v>
      </c>
      <c r="L74" s="49" t="s">
        <v>254</v>
      </c>
      <c r="M74" s="49" t="s">
        <v>568</v>
      </c>
    </row>
    <row r="75" spans="2:13" x14ac:dyDescent="0.3">
      <c r="B75" s="248" t="s">
        <v>2831</v>
      </c>
      <c r="C75" s="249" t="s">
        <v>2831</v>
      </c>
      <c r="D75" t="s">
        <v>2592</v>
      </c>
      <c r="E75" t="s">
        <v>7352</v>
      </c>
      <c r="F75" t="s">
        <v>2073</v>
      </c>
      <c r="G75" s="47" t="s">
        <v>4331</v>
      </c>
      <c r="H75" s="49">
        <v>0</v>
      </c>
      <c r="I75" s="250">
        <v>0</v>
      </c>
      <c r="J75" s="49" t="s">
        <v>2186</v>
      </c>
      <c r="K75" s="49" t="s">
        <v>7353</v>
      </c>
      <c r="L75" s="49" t="s">
        <v>254</v>
      </c>
      <c r="M75" s="49" t="s">
        <v>568</v>
      </c>
    </row>
    <row r="76" spans="2:13" x14ac:dyDescent="0.3">
      <c r="B76" s="248" t="s">
        <v>2831</v>
      </c>
      <c r="C76" s="249" t="s">
        <v>2831</v>
      </c>
      <c r="D76" t="s">
        <v>2592</v>
      </c>
      <c r="E76" t="s">
        <v>7663</v>
      </c>
      <c r="F76" t="s">
        <v>2073</v>
      </c>
      <c r="G76" s="47" t="s">
        <v>4331</v>
      </c>
      <c r="H76" s="49">
        <v>0</v>
      </c>
      <c r="I76" s="250">
        <v>0</v>
      </c>
      <c r="J76" s="49" t="s">
        <v>2186</v>
      </c>
      <c r="K76" s="49" t="s">
        <v>7664</v>
      </c>
      <c r="L76" s="49" t="s">
        <v>254</v>
      </c>
      <c r="M76" s="49" t="s">
        <v>568</v>
      </c>
    </row>
    <row r="77" spans="2:13" x14ac:dyDescent="0.3">
      <c r="B77" s="248" t="s">
        <v>2831</v>
      </c>
      <c r="C77" s="249" t="s">
        <v>2831</v>
      </c>
      <c r="D77" t="s">
        <v>2592</v>
      </c>
      <c r="E77" t="s">
        <v>3245</v>
      </c>
      <c r="F77" t="s">
        <v>2073</v>
      </c>
      <c r="G77" s="47" t="s">
        <v>4331</v>
      </c>
      <c r="H77" s="49">
        <v>0</v>
      </c>
      <c r="I77" s="250">
        <v>0</v>
      </c>
      <c r="J77" s="49" t="s">
        <v>2160</v>
      </c>
      <c r="K77" s="49" t="s">
        <v>2925</v>
      </c>
      <c r="L77" s="49" t="s">
        <v>2147</v>
      </c>
      <c r="M77" s="49" t="s">
        <v>568</v>
      </c>
    </row>
    <row r="78" spans="2:13" x14ac:dyDescent="0.3">
      <c r="B78" s="248" t="s">
        <v>2831</v>
      </c>
      <c r="C78" s="249" t="s">
        <v>2831</v>
      </c>
      <c r="D78" t="s">
        <v>2592</v>
      </c>
      <c r="E78" t="s">
        <v>8043</v>
      </c>
      <c r="F78" t="s">
        <v>2073</v>
      </c>
      <c r="G78" s="47" t="s">
        <v>4331</v>
      </c>
      <c r="H78" s="49">
        <v>0</v>
      </c>
      <c r="I78" s="250">
        <v>0</v>
      </c>
      <c r="J78" s="49" t="s">
        <v>2186</v>
      </c>
      <c r="K78" s="49" t="s">
        <v>8044</v>
      </c>
      <c r="L78" s="49" t="s">
        <v>254</v>
      </c>
      <c r="M78" s="49" t="s">
        <v>568</v>
      </c>
    </row>
    <row r="79" spans="2:13" x14ac:dyDescent="0.3">
      <c r="B79" s="248" t="s">
        <v>2831</v>
      </c>
      <c r="C79" s="249" t="s">
        <v>2831</v>
      </c>
      <c r="D79" t="s">
        <v>2592</v>
      </c>
      <c r="E79" t="s">
        <v>3475</v>
      </c>
      <c r="F79" t="s">
        <v>2073</v>
      </c>
      <c r="G79" s="47" t="s">
        <v>4331</v>
      </c>
      <c r="H79" s="49">
        <v>0</v>
      </c>
      <c r="I79" s="250">
        <v>0</v>
      </c>
      <c r="J79" s="49" t="s">
        <v>2186</v>
      </c>
      <c r="K79" s="49" t="s">
        <v>3476</v>
      </c>
      <c r="L79" s="49" t="s">
        <v>254</v>
      </c>
      <c r="M79" s="49" t="s">
        <v>568</v>
      </c>
    </row>
    <row r="80" spans="2:13" x14ac:dyDescent="0.3">
      <c r="B80" s="248" t="s">
        <v>2831</v>
      </c>
      <c r="C80" s="249" t="s">
        <v>2831</v>
      </c>
      <c r="D80" t="s">
        <v>2592</v>
      </c>
      <c r="E80" t="s">
        <v>7848</v>
      </c>
      <c r="F80" t="s">
        <v>2073</v>
      </c>
      <c r="G80" s="47" t="s">
        <v>4331</v>
      </c>
      <c r="H80" s="49">
        <v>0</v>
      </c>
      <c r="I80" s="250">
        <v>0</v>
      </c>
      <c r="J80" s="49" t="s">
        <v>2186</v>
      </c>
      <c r="K80" s="49" t="s">
        <v>7849</v>
      </c>
      <c r="L80" s="49" t="s">
        <v>254</v>
      </c>
      <c r="M80" s="49" t="s">
        <v>568</v>
      </c>
    </row>
    <row r="81" spans="2:13" x14ac:dyDescent="0.3">
      <c r="B81" s="248" t="s">
        <v>2831</v>
      </c>
      <c r="C81" s="249" t="s">
        <v>2831</v>
      </c>
      <c r="D81" t="s">
        <v>2592</v>
      </c>
      <c r="E81" t="s">
        <v>10423</v>
      </c>
      <c r="F81" t="s">
        <v>2075</v>
      </c>
      <c r="G81" s="47" t="s">
        <v>4331</v>
      </c>
      <c r="H81" s="49">
        <v>0</v>
      </c>
      <c r="I81" s="250">
        <v>0</v>
      </c>
      <c r="J81" s="49" t="s">
        <v>2173</v>
      </c>
      <c r="K81" s="49" t="s">
        <v>10424</v>
      </c>
      <c r="L81" s="49" t="s">
        <v>254</v>
      </c>
      <c r="M81" s="49" t="s">
        <v>568</v>
      </c>
    </row>
    <row r="82" spans="2:13" x14ac:dyDescent="0.3">
      <c r="B82" s="248" t="s">
        <v>2831</v>
      </c>
      <c r="C82" s="249" t="s">
        <v>2831</v>
      </c>
      <c r="D82" t="s">
        <v>2592</v>
      </c>
      <c r="E82" t="s">
        <v>10216</v>
      </c>
      <c r="F82" t="s">
        <v>2073</v>
      </c>
      <c r="G82" s="47" t="s">
        <v>4331</v>
      </c>
      <c r="H82" s="49">
        <v>0</v>
      </c>
      <c r="I82" s="250">
        <v>0</v>
      </c>
      <c r="J82" s="49" t="s">
        <v>2186</v>
      </c>
      <c r="K82" s="49" t="s">
        <v>10217</v>
      </c>
      <c r="L82" s="49" t="s">
        <v>254</v>
      </c>
      <c r="M82" s="49" t="s">
        <v>568</v>
      </c>
    </row>
    <row r="83" spans="2:13" x14ac:dyDescent="0.3">
      <c r="B83" s="248" t="s">
        <v>2831</v>
      </c>
      <c r="C83" s="249" t="s">
        <v>2831</v>
      </c>
      <c r="D83" t="s">
        <v>2592</v>
      </c>
      <c r="E83" t="s">
        <v>4407</v>
      </c>
      <c r="F83" t="s">
        <v>2072</v>
      </c>
      <c r="G83" s="47" t="s">
        <v>4331</v>
      </c>
      <c r="H83" s="49">
        <v>0</v>
      </c>
      <c r="I83" s="250">
        <v>0</v>
      </c>
      <c r="J83" s="49" t="s">
        <v>2160</v>
      </c>
      <c r="K83" s="49" t="s">
        <v>4408</v>
      </c>
      <c r="L83" s="49" t="s">
        <v>254</v>
      </c>
      <c r="M83" s="49" t="s">
        <v>568</v>
      </c>
    </row>
    <row r="84" spans="2:13" x14ac:dyDescent="0.3">
      <c r="B84" s="248" t="s">
        <v>2831</v>
      </c>
      <c r="C84" s="249" t="s">
        <v>2831</v>
      </c>
      <c r="D84" t="s">
        <v>2592</v>
      </c>
      <c r="E84" t="s">
        <v>9577</v>
      </c>
      <c r="F84" t="s">
        <v>2073</v>
      </c>
      <c r="G84" s="47" t="s">
        <v>4331</v>
      </c>
      <c r="H84" s="49">
        <v>0</v>
      </c>
      <c r="I84" s="250">
        <v>0</v>
      </c>
      <c r="J84" s="49" t="s">
        <v>2186</v>
      </c>
      <c r="K84" s="49" t="s">
        <v>9578</v>
      </c>
      <c r="L84" s="49" t="s">
        <v>2147</v>
      </c>
      <c r="M84" s="49" t="s">
        <v>568</v>
      </c>
    </row>
    <row r="85" spans="2:13" x14ac:dyDescent="0.3">
      <c r="B85" s="248" t="s">
        <v>2831</v>
      </c>
      <c r="C85" s="249" t="s">
        <v>2831</v>
      </c>
      <c r="D85" t="s">
        <v>2592</v>
      </c>
      <c r="E85" t="s">
        <v>4415</v>
      </c>
      <c r="F85" t="s">
        <v>2072</v>
      </c>
      <c r="G85" s="47" t="s">
        <v>4331</v>
      </c>
      <c r="H85" s="49">
        <v>0</v>
      </c>
      <c r="I85" s="250">
        <v>0</v>
      </c>
      <c r="J85" s="49" t="s">
        <v>2469</v>
      </c>
      <c r="K85" s="49" t="s">
        <v>2513</v>
      </c>
      <c r="L85" s="49" t="s">
        <v>254</v>
      </c>
      <c r="M85" s="49" t="s">
        <v>568</v>
      </c>
    </row>
    <row r="86" spans="2:13" x14ac:dyDescent="0.3">
      <c r="B86" s="248" t="s">
        <v>2831</v>
      </c>
      <c r="C86" s="249" t="s">
        <v>2831</v>
      </c>
      <c r="D86" t="s">
        <v>2592</v>
      </c>
      <c r="E86" t="s">
        <v>7358</v>
      </c>
      <c r="F86" t="s">
        <v>2075</v>
      </c>
      <c r="G86" s="47" t="s">
        <v>4331</v>
      </c>
      <c r="H86" s="49">
        <v>0</v>
      </c>
      <c r="I86" s="250">
        <v>0</v>
      </c>
      <c r="J86" s="49" t="s">
        <v>2176</v>
      </c>
      <c r="K86" s="49" t="s">
        <v>7359</v>
      </c>
      <c r="L86" s="49" t="s">
        <v>254</v>
      </c>
      <c r="M86" s="49" t="s">
        <v>568</v>
      </c>
    </row>
    <row r="87" spans="2:13" x14ac:dyDescent="0.3">
      <c r="B87" s="248" t="s">
        <v>2831</v>
      </c>
      <c r="C87" s="249" t="s">
        <v>2831</v>
      </c>
      <c r="D87" t="s">
        <v>2592</v>
      </c>
      <c r="E87" t="s">
        <v>6870</v>
      </c>
      <c r="F87" t="s">
        <v>2073</v>
      </c>
      <c r="G87" s="47" t="s">
        <v>4331</v>
      </c>
      <c r="H87" s="49">
        <v>0</v>
      </c>
      <c r="I87" s="250">
        <v>0</v>
      </c>
      <c r="J87" s="49" t="s">
        <v>2186</v>
      </c>
      <c r="K87" s="49" t="s">
        <v>6871</v>
      </c>
      <c r="L87" s="49" t="s">
        <v>254</v>
      </c>
      <c r="M87" s="49" t="s">
        <v>568</v>
      </c>
    </row>
    <row r="88" spans="2:13" x14ac:dyDescent="0.3">
      <c r="B88" s="248" t="s">
        <v>2831</v>
      </c>
      <c r="C88" s="249" t="s">
        <v>2831</v>
      </c>
      <c r="D88" t="s">
        <v>2592</v>
      </c>
      <c r="E88" t="s">
        <v>6190</v>
      </c>
      <c r="F88" t="s">
        <v>2075</v>
      </c>
      <c r="G88" s="47" t="s">
        <v>4331</v>
      </c>
      <c r="H88" s="49">
        <v>0</v>
      </c>
      <c r="I88" s="250">
        <v>0</v>
      </c>
      <c r="J88" s="49" t="s">
        <v>2160</v>
      </c>
      <c r="K88" s="49" t="s">
        <v>4634</v>
      </c>
      <c r="L88" s="49" t="s">
        <v>2147</v>
      </c>
      <c r="M88" s="49" t="s">
        <v>568</v>
      </c>
    </row>
    <row r="89" spans="2:13" x14ac:dyDescent="0.3">
      <c r="B89" s="248" t="s">
        <v>2831</v>
      </c>
      <c r="C89" s="249" t="s">
        <v>2831</v>
      </c>
      <c r="D89" t="s">
        <v>2592</v>
      </c>
      <c r="E89" t="s">
        <v>6046</v>
      </c>
      <c r="F89" t="s">
        <v>2073</v>
      </c>
      <c r="G89" s="47" t="s">
        <v>4331</v>
      </c>
      <c r="H89" s="49">
        <v>0</v>
      </c>
      <c r="I89" s="250">
        <v>0</v>
      </c>
      <c r="J89" s="49" t="s">
        <v>2186</v>
      </c>
      <c r="K89" s="49" t="s">
        <v>6047</v>
      </c>
      <c r="L89" s="49" t="s">
        <v>254</v>
      </c>
      <c r="M89" s="49" t="s">
        <v>568</v>
      </c>
    </row>
    <row r="90" spans="2:13" x14ac:dyDescent="0.3">
      <c r="B90" s="248" t="s">
        <v>2831</v>
      </c>
      <c r="C90" s="249" t="s">
        <v>2831</v>
      </c>
      <c r="D90" t="s">
        <v>2592</v>
      </c>
      <c r="E90" t="s">
        <v>4531</v>
      </c>
      <c r="F90" t="s">
        <v>2072</v>
      </c>
      <c r="G90" s="47" t="s">
        <v>4331</v>
      </c>
      <c r="H90" s="49">
        <v>0</v>
      </c>
      <c r="I90" s="250">
        <v>0</v>
      </c>
      <c r="J90" s="49" t="s">
        <v>2173</v>
      </c>
      <c r="K90" s="49" t="s">
        <v>4532</v>
      </c>
      <c r="L90" s="49" t="s">
        <v>2147</v>
      </c>
      <c r="M90" s="49" t="s">
        <v>568</v>
      </c>
    </row>
    <row r="91" spans="2:13" x14ac:dyDescent="0.3">
      <c r="B91" s="248" t="s">
        <v>2831</v>
      </c>
      <c r="C91" s="249" t="s">
        <v>2831</v>
      </c>
      <c r="D91" t="s">
        <v>2592</v>
      </c>
      <c r="E91" t="s">
        <v>8338</v>
      </c>
      <c r="F91" t="s">
        <v>2075</v>
      </c>
      <c r="G91" s="47" t="s">
        <v>4331</v>
      </c>
      <c r="H91" s="49">
        <v>0</v>
      </c>
      <c r="I91" s="250">
        <v>0</v>
      </c>
      <c r="J91" s="49" t="s">
        <v>2160</v>
      </c>
      <c r="K91" s="49" t="s">
        <v>4344</v>
      </c>
      <c r="L91" s="49" t="s">
        <v>254</v>
      </c>
      <c r="M91" s="49" t="s">
        <v>568</v>
      </c>
    </row>
    <row r="92" spans="2:13" x14ac:dyDescent="0.3">
      <c r="B92" s="248" t="s">
        <v>2831</v>
      </c>
      <c r="C92" s="249" t="s">
        <v>2831</v>
      </c>
      <c r="D92" t="s">
        <v>2592</v>
      </c>
      <c r="E92" t="s">
        <v>10599</v>
      </c>
      <c r="F92" t="s">
        <v>2075</v>
      </c>
      <c r="G92" s="47" t="s">
        <v>4331</v>
      </c>
      <c r="H92" s="49">
        <v>0</v>
      </c>
      <c r="I92" s="250">
        <v>0</v>
      </c>
      <c r="J92" s="49" t="s">
        <v>2176</v>
      </c>
      <c r="K92" s="49" t="s">
        <v>7359</v>
      </c>
      <c r="L92" s="49" t="s">
        <v>254</v>
      </c>
      <c r="M92" s="49" t="s">
        <v>568</v>
      </c>
    </row>
    <row r="93" spans="2:13" x14ac:dyDescent="0.3">
      <c r="B93" s="248" t="s">
        <v>2831</v>
      </c>
      <c r="C93" s="249" t="s">
        <v>2831</v>
      </c>
      <c r="D93" t="s">
        <v>2592</v>
      </c>
      <c r="E93" t="s">
        <v>4677</v>
      </c>
      <c r="F93" t="s">
        <v>2072</v>
      </c>
      <c r="G93" s="47" t="s">
        <v>4331</v>
      </c>
      <c r="H93" s="49">
        <v>0</v>
      </c>
      <c r="I93" s="250">
        <v>0</v>
      </c>
      <c r="J93" s="49" t="s">
        <v>2160</v>
      </c>
      <c r="K93" s="49" t="s">
        <v>4678</v>
      </c>
      <c r="L93" s="49" t="s">
        <v>254</v>
      </c>
      <c r="M93" s="49" t="s">
        <v>568</v>
      </c>
    </row>
    <row r="94" spans="2:13" x14ac:dyDescent="0.3">
      <c r="B94" s="248" t="s">
        <v>2831</v>
      </c>
      <c r="C94" s="249" t="s">
        <v>2831</v>
      </c>
      <c r="D94" t="s">
        <v>2592</v>
      </c>
      <c r="E94" t="s">
        <v>10294</v>
      </c>
      <c r="F94" t="s">
        <v>2073</v>
      </c>
      <c r="G94" s="47" t="s">
        <v>4331</v>
      </c>
      <c r="H94" s="49">
        <v>0</v>
      </c>
      <c r="I94" s="250">
        <v>0</v>
      </c>
      <c r="J94" s="49" t="s">
        <v>2186</v>
      </c>
      <c r="K94" s="49" t="s">
        <v>10295</v>
      </c>
      <c r="L94" s="49" t="s">
        <v>254</v>
      </c>
      <c r="M94" s="49" t="s">
        <v>568</v>
      </c>
    </row>
    <row r="95" spans="2:13" x14ac:dyDescent="0.3">
      <c r="B95" s="248" t="s">
        <v>2831</v>
      </c>
      <c r="C95" s="249" t="s">
        <v>2831</v>
      </c>
      <c r="D95" t="s">
        <v>2592</v>
      </c>
      <c r="E95" t="s">
        <v>8319</v>
      </c>
      <c r="F95" t="s">
        <v>2073</v>
      </c>
      <c r="G95" s="47" t="s">
        <v>4331</v>
      </c>
      <c r="H95" s="49">
        <v>0</v>
      </c>
      <c r="I95" s="250">
        <v>0</v>
      </c>
      <c r="J95" s="49" t="s">
        <v>2186</v>
      </c>
      <c r="K95" s="49" t="s">
        <v>8320</v>
      </c>
      <c r="L95" s="49" t="s">
        <v>254</v>
      </c>
      <c r="M95" s="49" t="s">
        <v>568</v>
      </c>
    </row>
    <row r="96" spans="2:13" x14ac:dyDescent="0.3">
      <c r="B96" s="248" t="s">
        <v>2831</v>
      </c>
      <c r="C96" s="249" t="s">
        <v>2831</v>
      </c>
      <c r="D96" t="s">
        <v>2592</v>
      </c>
      <c r="E96" t="s">
        <v>10563</v>
      </c>
      <c r="F96" t="s">
        <v>2073</v>
      </c>
      <c r="G96" s="47" t="s">
        <v>4331</v>
      </c>
      <c r="H96" s="49">
        <v>0</v>
      </c>
      <c r="I96" s="250">
        <v>0</v>
      </c>
      <c r="J96" s="49" t="s">
        <v>2186</v>
      </c>
      <c r="K96" s="49" t="s">
        <v>10564</v>
      </c>
      <c r="L96" s="49" t="s">
        <v>254</v>
      </c>
      <c r="M96" s="49" t="s">
        <v>568</v>
      </c>
    </row>
    <row r="97" spans="2:13" x14ac:dyDescent="0.3">
      <c r="B97" s="248" t="s">
        <v>2831</v>
      </c>
      <c r="C97" s="249" t="s">
        <v>2831</v>
      </c>
      <c r="D97" t="s">
        <v>2592</v>
      </c>
      <c r="E97" t="s">
        <v>7832</v>
      </c>
      <c r="F97" t="s">
        <v>2073</v>
      </c>
      <c r="G97" s="47" t="s">
        <v>4331</v>
      </c>
      <c r="H97" s="49">
        <v>0</v>
      </c>
      <c r="I97" s="250">
        <v>0</v>
      </c>
      <c r="J97" s="49" t="s">
        <v>2186</v>
      </c>
      <c r="K97" s="49" t="s">
        <v>7833</v>
      </c>
      <c r="L97" s="49" t="s">
        <v>254</v>
      </c>
      <c r="M97" s="49" t="s">
        <v>568</v>
      </c>
    </row>
    <row r="98" spans="2:13" x14ac:dyDescent="0.3">
      <c r="B98" s="248" t="s">
        <v>2831</v>
      </c>
      <c r="C98" s="249" t="s">
        <v>2831</v>
      </c>
      <c r="D98" t="s">
        <v>2592</v>
      </c>
      <c r="E98" t="s">
        <v>9962</v>
      </c>
      <c r="F98" t="s">
        <v>2075</v>
      </c>
      <c r="G98" s="47" t="s">
        <v>4331</v>
      </c>
      <c r="H98" s="49">
        <v>0</v>
      </c>
      <c r="I98" s="250">
        <v>0</v>
      </c>
      <c r="J98" s="49" t="s">
        <v>1535</v>
      </c>
      <c r="K98" s="49" t="s">
        <v>1535</v>
      </c>
      <c r="L98" s="49" t="s">
        <v>254</v>
      </c>
      <c r="M98" s="49" t="s">
        <v>568</v>
      </c>
    </row>
    <row r="99" spans="2:13" x14ac:dyDescent="0.3">
      <c r="B99" s="248" t="s">
        <v>2831</v>
      </c>
      <c r="C99" s="249" t="s">
        <v>2831</v>
      </c>
      <c r="D99" t="s">
        <v>2592</v>
      </c>
      <c r="E99" t="s">
        <v>9460</v>
      </c>
      <c r="F99" t="s">
        <v>2073</v>
      </c>
      <c r="G99" s="47" t="s">
        <v>4331</v>
      </c>
      <c r="H99" s="49">
        <v>0</v>
      </c>
      <c r="I99" s="250">
        <v>0</v>
      </c>
      <c r="J99" s="49" t="s">
        <v>2186</v>
      </c>
      <c r="K99" s="49" t="s">
        <v>9461</v>
      </c>
      <c r="L99" s="49" t="s">
        <v>254</v>
      </c>
      <c r="M99" s="49" t="s">
        <v>568</v>
      </c>
    </row>
    <row r="100" spans="2:13" x14ac:dyDescent="0.3">
      <c r="B100" s="248" t="s">
        <v>2831</v>
      </c>
      <c r="C100" s="249" t="s">
        <v>2831</v>
      </c>
      <c r="D100" t="s">
        <v>2592</v>
      </c>
      <c r="E100" t="s">
        <v>8624</v>
      </c>
      <c r="F100" t="s">
        <v>2073</v>
      </c>
      <c r="G100" s="47" t="s">
        <v>4331</v>
      </c>
      <c r="H100" s="49">
        <v>0</v>
      </c>
      <c r="I100" s="250">
        <v>0</v>
      </c>
      <c r="J100" s="49" t="s">
        <v>2186</v>
      </c>
      <c r="K100" s="49" t="s">
        <v>8625</v>
      </c>
      <c r="L100" s="49" t="s">
        <v>254</v>
      </c>
      <c r="M100" s="49" t="s">
        <v>568</v>
      </c>
    </row>
    <row r="101" spans="2:13" x14ac:dyDescent="0.3">
      <c r="B101" s="248" t="s">
        <v>2831</v>
      </c>
      <c r="C101" s="249" t="s">
        <v>2831</v>
      </c>
      <c r="D101" t="s">
        <v>2592</v>
      </c>
      <c r="E101" t="s">
        <v>8373</v>
      </c>
      <c r="F101" t="s">
        <v>2073</v>
      </c>
      <c r="G101" s="47" t="s">
        <v>4331</v>
      </c>
      <c r="H101" s="49">
        <v>0</v>
      </c>
      <c r="I101" s="250">
        <v>0</v>
      </c>
      <c r="J101" s="49" t="s">
        <v>2186</v>
      </c>
      <c r="K101" s="49" t="s">
        <v>8374</v>
      </c>
      <c r="L101" s="49" t="s">
        <v>254</v>
      </c>
      <c r="M101" s="49" t="s">
        <v>568</v>
      </c>
    </row>
    <row r="102" spans="2:13" x14ac:dyDescent="0.3">
      <c r="B102" s="248" t="s">
        <v>2831</v>
      </c>
      <c r="C102" s="249" t="s">
        <v>2831</v>
      </c>
      <c r="D102" t="s">
        <v>2592</v>
      </c>
      <c r="E102" t="s">
        <v>7342</v>
      </c>
      <c r="F102" t="s">
        <v>2075</v>
      </c>
      <c r="G102" s="47" t="s">
        <v>4331</v>
      </c>
      <c r="H102" s="49">
        <v>0</v>
      </c>
      <c r="I102" s="250">
        <v>0</v>
      </c>
      <c r="J102" s="49" t="s">
        <v>2160</v>
      </c>
      <c r="K102" s="49" t="s">
        <v>7343</v>
      </c>
      <c r="L102" s="49" t="s">
        <v>254</v>
      </c>
      <c r="M102" s="49" t="s">
        <v>568</v>
      </c>
    </row>
    <row r="103" spans="2:13" x14ac:dyDescent="0.3">
      <c r="B103" s="248" t="s">
        <v>2831</v>
      </c>
      <c r="C103" s="249" t="s">
        <v>2831</v>
      </c>
      <c r="D103" t="s">
        <v>2592</v>
      </c>
      <c r="E103" t="s">
        <v>8122</v>
      </c>
      <c r="F103" t="s">
        <v>2073</v>
      </c>
      <c r="G103" s="47" t="s">
        <v>4470</v>
      </c>
      <c r="H103" s="49">
        <v>0</v>
      </c>
      <c r="I103" s="250">
        <v>0</v>
      </c>
      <c r="J103" s="49" t="s">
        <v>2186</v>
      </c>
      <c r="K103" s="49" t="s">
        <v>8123</v>
      </c>
      <c r="L103" s="49" t="s">
        <v>254</v>
      </c>
      <c r="M103" s="49" t="s">
        <v>568</v>
      </c>
    </row>
    <row r="104" spans="2:13" x14ac:dyDescent="0.3">
      <c r="B104" s="248" t="s">
        <v>2831</v>
      </c>
      <c r="C104" s="249" t="s">
        <v>2831</v>
      </c>
      <c r="D104" t="s">
        <v>2592</v>
      </c>
      <c r="E104" t="s">
        <v>8634</v>
      </c>
      <c r="F104" t="s">
        <v>2073</v>
      </c>
      <c r="G104" s="47" t="s">
        <v>4470</v>
      </c>
      <c r="H104" s="49">
        <v>0</v>
      </c>
      <c r="I104" s="250">
        <v>0</v>
      </c>
      <c r="J104" s="49" t="s">
        <v>2186</v>
      </c>
      <c r="K104" s="49" t="s">
        <v>8635</v>
      </c>
      <c r="L104" s="49" t="s">
        <v>254</v>
      </c>
      <c r="M104" s="49" t="s">
        <v>568</v>
      </c>
    </row>
    <row r="105" spans="2:13" x14ac:dyDescent="0.3">
      <c r="B105" s="248" t="s">
        <v>2831</v>
      </c>
      <c r="C105" s="249" t="s">
        <v>2831</v>
      </c>
      <c r="D105" t="s">
        <v>2592</v>
      </c>
      <c r="E105" t="s">
        <v>4469</v>
      </c>
      <c r="F105" t="s">
        <v>2072</v>
      </c>
      <c r="G105" s="47" t="s">
        <v>4470</v>
      </c>
      <c r="H105" s="49">
        <v>0</v>
      </c>
      <c r="I105" s="250">
        <v>0</v>
      </c>
      <c r="J105" s="49" t="s">
        <v>2173</v>
      </c>
      <c r="K105" s="49" t="s">
        <v>4471</v>
      </c>
      <c r="L105" s="49" t="s">
        <v>254</v>
      </c>
      <c r="M105" s="49" t="s">
        <v>568</v>
      </c>
    </row>
    <row r="106" spans="2:13" x14ac:dyDescent="0.3">
      <c r="B106" s="248" t="s">
        <v>2831</v>
      </c>
      <c r="C106" s="249" t="s">
        <v>2831</v>
      </c>
      <c r="D106" t="s">
        <v>2592</v>
      </c>
      <c r="E106" t="s">
        <v>10624</v>
      </c>
      <c r="F106" t="s">
        <v>2073</v>
      </c>
      <c r="G106" s="47" t="s">
        <v>4470</v>
      </c>
      <c r="H106" s="49">
        <v>0</v>
      </c>
      <c r="I106" s="250">
        <v>0</v>
      </c>
      <c r="J106" s="49" t="s">
        <v>2186</v>
      </c>
      <c r="K106" s="49" t="s">
        <v>10625</v>
      </c>
      <c r="L106" s="49" t="s">
        <v>254</v>
      </c>
      <c r="M106" s="49" t="s">
        <v>568</v>
      </c>
    </row>
    <row r="107" spans="2:13" x14ac:dyDescent="0.3">
      <c r="B107" s="248" t="s">
        <v>2831</v>
      </c>
      <c r="C107" s="249" t="s">
        <v>2831</v>
      </c>
      <c r="D107" t="s">
        <v>2592</v>
      </c>
      <c r="E107" t="s">
        <v>9444</v>
      </c>
      <c r="F107" t="s">
        <v>2073</v>
      </c>
      <c r="G107" s="47" t="s">
        <v>4470</v>
      </c>
      <c r="H107" s="49">
        <v>0</v>
      </c>
      <c r="I107" s="250">
        <v>0</v>
      </c>
      <c r="J107" s="49" t="s">
        <v>2186</v>
      </c>
      <c r="K107" s="49" t="s">
        <v>9445</v>
      </c>
      <c r="L107" s="49" t="s">
        <v>2147</v>
      </c>
      <c r="M107" s="49" t="s">
        <v>568</v>
      </c>
    </row>
    <row r="108" spans="2:13" x14ac:dyDescent="0.3">
      <c r="B108" s="248" t="s">
        <v>2831</v>
      </c>
      <c r="C108" s="249" t="s">
        <v>2831</v>
      </c>
      <c r="D108" t="s">
        <v>2592</v>
      </c>
      <c r="E108" t="s">
        <v>7925</v>
      </c>
      <c r="F108" t="s">
        <v>2073</v>
      </c>
      <c r="G108" s="47" t="s">
        <v>4470</v>
      </c>
      <c r="H108" s="49">
        <v>0</v>
      </c>
      <c r="I108" s="250">
        <v>0</v>
      </c>
      <c r="J108" s="49" t="s">
        <v>2186</v>
      </c>
      <c r="K108" s="49" t="s">
        <v>7926</v>
      </c>
      <c r="L108" s="49" t="s">
        <v>254</v>
      </c>
      <c r="M108" s="49" t="s">
        <v>568</v>
      </c>
    </row>
    <row r="109" spans="2:13" x14ac:dyDescent="0.3">
      <c r="B109" s="248" t="s">
        <v>2831</v>
      </c>
      <c r="C109" s="249" t="s">
        <v>2831</v>
      </c>
      <c r="D109" t="s">
        <v>2592</v>
      </c>
      <c r="E109" t="s">
        <v>8221</v>
      </c>
      <c r="F109" t="s">
        <v>2073</v>
      </c>
      <c r="G109" s="47" t="s">
        <v>4470</v>
      </c>
      <c r="H109" s="49">
        <v>0</v>
      </c>
      <c r="I109" s="250">
        <v>0</v>
      </c>
      <c r="J109" s="49" t="s">
        <v>2186</v>
      </c>
      <c r="K109" s="49" t="s">
        <v>8222</v>
      </c>
      <c r="L109" s="49" t="s">
        <v>254</v>
      </c>
      <c r="M109" s="49" t="s">
        <v>568</v>
      </c>
    </row>
    <row r="110" spans="2:13" x14ac:dyDescent="0.3">
      <c r="B110" s="248" t="s">
        <v>2831</v>
      </c>
      <c r="C110" s="249" t="s">
        <v>2831</v>
      </c>
      <c r="D110" t="s">
        <v>2592</v>
      </c>
      <c r="E110" t="s">
        <v>8293</v>
      </c>
      <c r="F110" t="s">
        <v>2075</v>
      </c>
      <c r="G110" s="47" t="s">
        <v>4470</v>
      </c>
      <c r="H110" s="49">
        <v>0</v>
      </c>
      <c r="I110" s="250">
        <v>0</v>
      </c>
      <c r="J110" s="49" t="s">
        <v>2160</v>
      </c>
      <c r="K110" s="49" t="s">
        <v>8294</v>
      </c>
      <c r="L110" s="49" t="s">
        <v>254</v>
      </c>
      <c r="M110" s="49" t="s">
        <v>568</v>
      </c>
    </row>
    <row r="111" spans="2:13" x14ac:dyDescent="0.3">
      <c r="B111" s="248" t="s">
        <v>2831</v>
      </c>
      <c r="C111" s="249" t="s">
        <v>2831</v>
      </c>
      <c r="D111" t="s">
        <v>2592</v>
      </c>
      <c r="E111" t="s">
        <v>8381</v>
      </c>
      <c r="F111" t="s">
        <v>2073</v>
      </c>
      <c r="G111" s="47" t="s">
        <v>4470</v>
      </c>
      <c r="H111" s="49">
        <v>0</v>
      </c>
      <c r="I111" s="250">
        <v>0</v>
      </c>
      <c r="J111" s="49" t="s">
        <v>2186</v>
      </c>
      <c r="K111" s="49" t="s">
        <v>8382</v>
      </c>
      <c r="L111" s="49" t="s">
        <v>254</v>
      </c>
      <c r="M111" s="49" t="s">
        <v>568</v>
      </c>
    </row>
    <row r="112" spans="2:13" x14ac:dyDescent="0.3">
      <c r="B112" s="248" t="s">
        <v>2831</v>
      </c>
      <c r="C112" s="249" t="s">
        <v>2831</v>
      </c>
      <c r="D112" t="s">
        <v>2592</v>
      </c>
      <c r="E112" t="s">
        <v>4554</v>
      </c>
      <c r="F112" t="s">
        <v>2072</v>
      </c>
      <c r="G112" s="47" t="s">
        <v>4470</v>
      </c>
      <c r="H112" s="49">
        <v>0</v>
      </c>
      <c r="I112" s="250">
        <v>0</v>
      </c>
      <c r="J112" s="49" t="s">
        <v>2176</v>
      </c>
      <c r="K112" s="49" t="s">
        <v>4555</v>
      </c>
      <c r="L112" s="49" t="s">
        <v>254</v>
      </c>
      <c r="M112" s="49" t="s">
        <v>568</v>
      </c>
    </row>
    <row r="113" spans="2:13" x14ac:dyDescent="0.3">
      <c r="B113" s="248" t="s">
        <v>2831</v>
      </c>
      <c r="C113" s="249" t="s">
        <v>2831</v>
      </c>
      <c r="D113" t="s">
        <v>2592</v>
      </c>
      <c r="E113" t="s">
        <v>4538</v>
      </c>
      <c r="F113" t="s">
        <v>2072</v>
      </c>
      <c r="G113" s="47" t="s">
        <v>4470</v>
      </c>
      <c r="H113" s="49">
        <v>0</v>
      </c>
      <c r="I113" s="250">
        <v>0</v>
      </c>
      <c r="J113" s="49" t="s">
        <v>2160</v>
      </c>
      <c r="K113" s="49" t="s">
        <v>4332</v>
      </c>
      <c r="L113" s="49" t="s">
        <v>254</v>
      </c>
      <c r="M113" s="49" t="s">
        <v>568</v>
      </c>
    </row>
    <row r="114" spans="2:13" x14ac:dyDescent="0.3">
      <c r="B114" s="248" t="s">
        <v>2831</v>
      </c>
      <c r="C114" s="249" t="s">
        <v>2831</v>
      </c>
      <c r="D114" t="s">
        <v>2592</v>
      </c>
      <c r="E114" t="s">
        <v>9746</v>
      </c>
      <c r="F114" t="s">
        <v>2075</v>
      </c>
      <c r="G114" s="47" t="s">
        <v>4470</v>
      </c>
      <c r="H114" s="49">
        <v>0</v>
      </c>
      <c r="I114" s="250">
        <v>0</v>
      </c>
      <c r="J114" s="49" t="s">
        <v>2160</v>
      </c>
      <c r="K114" s="49" t="s">
        <v>9747</v>
      </c>
      <c r="L114" s="49" t="s">
        <v>2147</v>
      </c>
      <c r="M114" s="49" t="s">
        <v>568</v>
      </c>
    </row>
    <row r="115" spans="2:13" x14ac:dyDescent="0.3">
      <c r="B115" s="248" t="s">
        <v>2831</v>
      </c>
      <c r="C115" s="249" t="s">
        <v>2831</v>
      </c>
      <c r="D115" t="s">
        <v>2592</v>
      </c>
      <c r="E115" t="s">
        <v>8655</v>
      </c>
      <c r="F115" t="s">
        <v>2073</v>
      </c>
      <c r="G115" s="47" t="s">
        <v>4470</v>
      </c>
      <c r="H115" s="49">
        <v>0</v>
      </c>
      <c r="I115" s="250">
        <v>0</v>
      </c>
      <c r="J115" s="49" t="s">
        <v>2186</v>
      </c>
      <c r="K115" s="49" t="s">
        <v>8656</v>
      </c>
      <c r="L115" s="49" t="s">
        <v>254</v>
      </c>
      <c r="M115" s="49" t="s">
        <v>568</v>
      </c>
    </row>
    <row r="116" spans="2:13" x14ac:dyDescent="0.3">
      <c r="B116" s="248" t="s">
        <v>2831</v>
      </c>
      <c r="C116" s="249" t="s">
        <v>2831</v>
      </c>
      <c r="D116" t="s">
        <v>2592</v>
      </c>
      <c r="E116" t="s">
        <v>10256</v>
      </c>
      <c r="F116" t="s">
        <v>2073</v>
      </c>
      <c r="G116" s="47" t="s">
        <v>4340</v>
      </c>
      <c r="H116" s="49">
        <v>0</v>
      </c>
      <c r="I116" s="250">
        <v>0</v>
      </c>
      <c r="J116" s="49" t="s">
        <v>2186</v>
      </c>
      <c r="K116" s="49" t="s">
        <v>10257</v>
      </c>
      <c r="L116" s="49" t="s">
        <v>254</v>
      </c>
      <c r="M116" s="49" t="s">
        <v>568</v>
      </c>
    </row>
    <row r="117" spans="2:13" x14ac:dyDescent="0.3">
      <c r="B117" s="248" t="s">
        <v>2831</v>
      </c>
      <c r="C117" s="249" t="s">
        <v>2831</v>
      </c>
      <c r="D117" t="s">
        <v>2592</v>
      </c>
      <c r="E117" t="s">
        <v>7752</v>
      </c>
      <c r="F117" t="s">
        <v>2075</v>
      </c>
      <c r="G117" s="47" t="s">
        <v>4340</v>
      </c>
      <c r="H117" s="49">
        <v>0</v>
      </c>
      <c r="I117" s="250">
        <v>0</v>
      </c>
      <c r="J117" s="49" t="s">
        <v>2173</v>
      </c>
      <c r="K117" s="49" t="s">
        <v>4662</v>
      </c>
      <c r="L117" s="49" t="s">
        <v>254</v>
      </c>
      <c r="M117" s="49" t="s">
        <v>568</v>
      </c>
    </row>
    <row r="118" spans="2:13" x14ac:dyDescent="0.3">
      <c r="B118" s="248" t="s">
        <v>2831</v>
      </c>
      <c r="C118" s="249" t="s">
        <v>2831</v>
      </c>
      <c r="D118" t="s">
        <v>2592</v>
      </c>
      <c r="E118" t="s">
        <v>4451</v>
      </c>
      <c r="F118" t="s">
        <v>2072</v>
      </c>
      <c r="G118" s="47" t="s">
        <v>4340</v>
      </c>
      <c r="H118" s="49">
        <v>0</v>
      </c>
      <c r="I118" s="250">
        <v>0</v>
      </c>
      <c r="J118" s="49" t="s">
        <v>2173</v>
      </c>
      <c r="K118" s="49" t="s">
        <v>4452</v>
      </c>
      <c r="L118" s="49" t="s">
        <v>254</v>
      </c>
      <c r="M118" s="49" t="s">
        <v>568</v>
      </c>
    </row>
    <row r="119" spans="2:13" x14ac:dyDescent="0.3">
      <c r="B119" s="248" t="s">
        <v>2831</v>
      </c>
      <c r="C119" s="249" t="s">
        <v>2831</v>
      </c>
      <c r="D119" t="s">
        <v>2592</v>
      </c>
      <c r="E119" t="s">
        <v>4398</v>
      </c>
      <c r="F119" t="s">
        <v>2072</v>
      </c>
      <c r="G119" s="47" t="s">
        <v>4340</v>
      </c>
      <c r="H119" s="49">
        <v>0</v>
      </c>
      <c r="I119" s="250">
        <v>0</v>
      </c>
      <c r="J119" s="49" t="s">
        <v>2173</v>
      </c>
      <c r="K119" s="49" t="s">
        <v>4399</v>
      </c>
      <c r="L119" s="49" t="s">
        <v>254</v>
      </c>
      <c r="M119" s="49" t="s">
        <v>568</v>
      </c>
    </row>
    <row r="120" spans="2:13" x14ac:dyDescent="0.3">
      <c r="B120" s="248" t="s">
        <v>2831</v>
      </c>
      <c r="C120" s="249" t="s">
        <v>2831</v>
      </c>
      <c r="D120" t="s">
        <v>2592</v>
      </c>
      <c r="E120" t="s">
        <v>9482</v>
      </c>
      <c r="F120" t="s">
        <v>2073</v>
      </c>
      <c r="G120" s="47" t="s">
        <v>4340</v>
      </c>
      <c r="H120" s="49">
        <v>0</v>
      </c>
      <c r="I120" s="250">
        <v>0</v>
      </c>
      <c r="J120" s="49" t="s">
        <v>2186</v>
      </c>
      <c r="K120" s="49" t="s">
        <v>9483</v>
      </c>
      <c r="L120" s="49" t="s">
        <v>254</v>
      </c>
      <c r="M120" s="49" t="s">
        <v>568</v>
      </c>
    </row>
    <row r="121" spans="2:13" x14ac:dyDescent="0.3">
      <c r="B121" s="248" t="s">
        <v>2831</v>
      </c>
      <c r="C121" s="249" t="s">
        <v>2831</v>
      </c>
      <c r="D121" t="s">
        <v>2592</v>
      </c>
      <c r="E121" t="s">
        <v>4339</v>
      </c>
      <c r="F121" t="s">
        <v>2072</v>
      </c>
      <c r="G121" s="47" t="s">
        <v>4340</v>
      </c>
      <c r="H121" s="49">
        <v>0</v>
      </c>
      <c r="I121" s="250">
        <v>0</v>
      </c>
      <c r="J121" s="49" t="s">
        <v>2176</v>
      </c>
      <c r="K121" s="49" t="s">
        <v>4341</v>
      </c>
      <c r="L121" s="49" t="s">
        <v>254</v>
      </c>
      <c r="M121" s="49" t="s">
        <v>568</v>
      </c>
    </row>
    <row r="122" spans="2:13" x14ac:dyDescent="0.3">
      <c r="B122" s="248" t="s">
        <v>2831</v>
      </c>
      <c r="C122" s="249" t="s">
        <v>2831</v>
      </c>
      <c r="D122" t="s">
        <v>2592</v>
      </c>
      <c r="E122" t="s">
        <v>7893</v>
      </c>
      <c r="F122" t="s">
        <v>2073</v>
      </c>
      <c r="G122" s="47" t="s">
        <v>4340</v>
      </c>
      <c r="H122" s="49">
        <v>0</v>
      </c>
      <c r="I122" s="250">
        <v>0</v>
      </c>
      <c r="J122" s="49" t="s">
        <v>2186</v>
      </c>
      <c r="K122" s="49" t="s">
        <v>7894</v>
      </c>
      <c r="L122" s="49" t="s">
        <v>254</v>
      </c>
      <c r="M122" s="49" t="s">
        <v>568</v>
      </c>
    </row>
    <row r="123" spans="2:13" x14ac:dyDescent="0.3">
      <c r="B123" s="248" t="s">
        <v>2831</v>
      </c>
      <c r="C123" s="249" t="s">
        <v>2831</v>
      </c>
      <c r="D123" t="s">
        <v>2592</v>
      </c>
      <c r="E123" t="s">
        <v>4688</v>
      </c>
      <c r="F123" t="s">
        <v>2072</v>
      </c>
      <c r="G123" s="47" t="s">
        <v>4340</v>
      </c>
      <c r="H123" s="49">
        <v>0</v>
      </c>
      <c r="I123" s="250">
        <v>0</v>
      </c>
      <c r="J123" s="49" t="s">
        <v>2186</v>
      </c>
      <c r="K123" s="49" t="s">
        <v>4689</v>
      </c>
      <c r="L123" s="49" t="s">
        <v>254</v>
      </c>
      <c r="M123" s="49" t="s">
        <v>568</v>
      </c>
    </row>
    <row r="124" spans="2:13" x14ac:dyDescent="0.3">
      <c r="B124" s="248" t="s">
        <v>2831</v>
      </c>
      <c r="C124" s="249" t="s">
        <v>2831</v>
      </c>
      <c r="D124" t="s">
        <v>2592</v>
      </c>
      <c r="E124" t="s">
        <v>7412</v>
      </c>
      <c r="F124" t="s">
        <v>2073</v>
      </c>
      <c r="G124" s="47" t="s">
        <v>4340</v>
      </c>
      <c r="H124" s="49">
        <v>0</v>
      </c>
      <c r="I124" s="250">
        <v>0</v>
      </c>
      <c r="J124" s="49" t="s">
        <v>2186</v>
      </c>
      <c r="K124" s="49" t="s">
        <v>7413</v>
      </c>
      <c r="L124" s="49" t="s">
        <v>254</v>
      </c>
      <c r="M124" s="49" t="s">
        <v>568</v>
      </c>
    </row>
    <row r="125" spans="2:13" x14ac:dyDescent="0.3">
      <c r="B125" s="248" t="s">
        <v>2831</v>
      </c>
      <c r="C125" s="249" t="s">
        <v>2831</v>
      </c>
      <c r="D125" t="s">
        <v>2592</v>
      </c>
      <c r="E125" t="s">
        <v>10224</v>
      </c>
      <c r="F125" t="s">
        <v>2073</v>
      </c>
      <c r="G125" s="47" t="s">
        <v>4340</v>
      </c>
      <c r="H125" s="49">
        <v>0</v>
      </c>
      <c r="I125" s="250">
        <v>0</v>
      </c>
      <c r="J125" s="49" t="s">
        <v>2186</v>
      </c>
      <c r="K125" s="49" t="s">
        <v>10225</v>
      </c>
      <c r="L125" s="49" t="s">
        <v>254</v>
      </c>
      <c r="M125" s="49" t="s">
        <v>568</v>
      </c>
    </row>
    <row r="126" spans="2:13" x14ac:dyDescent="0.3">
      <c r="B126" s="248" t="s">
        <v>2831</v>
      </c>
      <c r="C126" s="249" t="s">
        <v>2831</v>
      </c>
      <c r="D126" t="s">
        <v>2592</v>
      </c>
      <c r="E126" t="s">
        <v>4640</v>
      </c>
      <c r="F126" t="s">
        <v>2072</v>
      </c>
      <c r="G126" s="47" t="s">
        <v>4340</v>
      </c>
      <c r="H126" s="49">
        <v>0</v>
      </c>
      <c r="I126" s="250">
        <v>0</v>
      </c>
      <c r="J126" s="49" t="s">
        <v>2160</v>
      </c>
      <c r="K126" s="49" t="s">
        <v>4641</v>
      </c>
      <c r="L126" s="49" t="s">
        <v>254</v>
      </c>
      <c r="M126" s="49" t="s">
        <v>568</v>
      </c>
    </row>
    <row r="127" spans="2:13" x14ac:dyDescent="0.3">
      <c r="B127" s="248" t="s">
        <v>2831</v>
      </c>
      <c r="C127" s="249" t="s">
        <v>2831</v>
      </c>
      <c r="D127" t="s">
        <v>2592</v>
      </c>
      <c r="E127" t="s">
        <v>4682</v>
      </c>
      <c r="F127" t="s">
        <v>2072</v>
      </c>
      <c r="G127" s="47" t="s">
        <v>4340</v>
      </c>
      <c r="H127" s="49">
        <v>0</v>
      </c>
      <c r="I127" s="250">
        <v>0</v>
      </c>
      <c r="J127" s="49" t="s">
        <v>2160</v>
      </c>
      <c r="K127" s="49" t="s">
        <v>4683</v>
      </c>
      <c r="L127" s="49" t="s">
        <v>254</v>
      </c>
      <c r="M127" s="49" t="s">
        <v>568</v>
      </c>
    </row>
    <row r="128" spans="2:13" x14ac:dyDescent="0.3">
      <c r="B128" s="248" t="s">
        <v>2831</v>
      </c>
      <c r="C128" s="249" t="s">
        <v>2831</v>
      </c>
      <c r="D128" t="s">
        <v>2592</v>
      </c>
      <c r="E128" t="s">
        <v>7458</v>
      </c>
      <c r="F128" t="s">
        <v>2075</v>
      </c>
      <c r="G128" s="47" t="s">
        <v>4340</v>
      </c>
      <c r="H128" s="49">
        <v>0</v>
      </c>
      <c r="I128" s="250">
        <v>0</v>
      </c>
      <c r="J128" s="49" t="s">
        <v>2160</v>
      </c>
      <c r="K128" s="49" t="s">
        <v>4388</v>
      </c>
      <c r="L128" s="49" t="s">
        <v>254</v>
      </c>
      <c r="M128" s="49" t="s">
        <v>568</v>
      </c>
    </row>
    <row r="129" spans="2:13" x14ac:dyDescent="0.3">
      <c r="B129" s="248" t="s">
        <v>2831</v>
      </c>
      <c r="C129" s="249" t="s">
        <v>2831</v>
      </c>
      <c r="D129" t="s">
        <v>2592</v>
      </c>
      <c r="E129" t="s">
        <v>5938</v>
      </c>
      <c r="F129" t="s">
        <v>2073</v>
      </c>
      <c r="G129" s="47" t="s">
        <v>4340</v>
      </c>
      <c r="H129" s="49">
        <v>0</v>
      </c>
      <c r="I129" s="250">
        <v>0</v>
      </c>
      <c r="J129" s="49" t="s">
        <v>2186</v>
      </c>
      <c r="K129" s="49" t="s">
        <v>5939</v>
      </c>
      <c r="L129" s="49" t="s">
        <v>254</v>
      </c>
      <c r="M129" s="49" t="s">
        <v>568</v>
      </c>
    </row>
    <row r="130" spans="2:13" x14ac:dyDescent="0.3">
      <c r="B130" s="248" t="s">
        <v>2831</v>
      </c>
      <c r="C130" s="249" t="s">
        <v>2831</v>
      </c>
      <c r="D130" t="s">
        <v>2592</v>
      </c>
      <c r="E130" t="s">
        <v>4601</v>
      </c>
      <c r="F130" t="s">
        <v>2072</v>
      </c>
      <c r="G130" s="47" t="s">
        <v>4340</v>
      </c>
      <c r="H130" s="49">
        <v>0</v>
      </c>
      <c r="I130" s="250">
        <v>0</v>
      </c>
      <c r="J130" s="49" t="s">
        <v>2160</v>
      </c>
      <c r="K130" s="49" t="s">
        <v>4603</v>
      </c>
      <c r="L130" s="49" t="s">
        <v>254</v>
      </c>
      <c r="M130" s="49" t="s">
        <v>568</v>
      </c>
    </row>
    <row r="131" spans="2:13" x14ac:dyDescent="0.3">
      <c r="B131" s="248" t="s">
        <v>2831</v>
      </c>
      <c r="C131" s="249" t="s">
        <v>2831</v>
      </c>
      <c r="D131" t="s">
        <v>2592</v>
      </c>
      <c r="E131" t="s">
        <v>9597</v>
      </c>
      <c r="F131" t="s">
        <v>2073</v>
      </c>
      <c r="G131" s="47" t="s">
        <v>4340</v>
      </c>
      <c r="H131" s="49">
        <v>0</v>
      </c>
      <c r="I131" s="250">
        <v>0</v>
      </c>
      <c r="J131" s="49" t="s">
        <v>2186</v>
      </c>
      <c r="K131" s="49" t="s">
        <v>9598</v>
      </c>
      <c r="L131" s="49" t="s">
        <v>254</v>
      </c>
      <c r="M131" s="49" t="s">
        <v>568</v>
      </c>
    </row>
    <row r="132" spans="2:13" x14ac:dyDescent="0.3">
      <c r="B132" s="248" t="s">
        <v>2831</v>
      </c>
      <c r="C132" s="249" t="s">
        <v>2831</v>
      </c>
      <c r="D132" t="s">
        <v>2592</v>
      </c>
      <c r="E132" t="s">
        <v>6587</v>
      </c>
      <c r="F132" t="s">
        <v>2073</v>
      </c>
      <c r="G132" s="47" t="s">
        <v>4343</v>
      </c>
      <c r="H132" s="49">
        <v>0</v>
      </c>
      <c r="I132" s="250">
        <v>0</v>
      </c>
      <c r="J132" s="49" t="s">
        <v>2186</v>
      </c>
      <c r="K132" s="49" t="s">
        <v>6589</v>
      </c>
      <c r="L132" s="49" t="s">
        <v>2147</v>
      </c>
      <c r="M132" s="49" t="s">
        <v>568</v>
      </c>
    </row>
    <row r="133" spans="2:13" x14ac:dyDescent="0.3">
      <c r="B133" s="248" t="s">
        <v>2831</v>
      </c>
      <c r="C133" s="249" t="s">
        <v>2831</v>
      </c>
      <c r="D133" t="s">
        <v>2592</v>
      </c>
      <c r="E133" t="s">
        <v>4342</v>
      </c>
      <c r="F133" t="s">
        <v>2072</v>
      </c>
      <c r="G133" s="47" t="s">
        <v>4343</v>
      </c>
      <c r="H133" s="49">
        <v>0</v>
      </c>
      <c r="I133" s="250">
        <v>0</v>
      </c>
      <c r="J133" s="49" t="s">
        <v>2160</v>
      </c>
      <c r="K133" s="49" t="s">
        <v>4344</v>
      </c>
      <c r="L133" s="49" t="s">
        <v>254</v>
      </c>
      <c r="M133" s="49" t="s">
        <v>568</v>
      </c>
    </row>
    <row r="134" spans="2:13" x14ac:dyDescent="0.3">
      <c r="B134" s="248" t="s">
        <v>2831</v>
      </c>
      <c r="C134" s="249" t="s">
        <v>2831</v>
      </c>
      <c r="D134" t="s">
        <v>2592</v>
      </c>
      <c r="E134" t="s">
        <v>9647</v>
      </c>
      <c r="F134" t="s">
        <v>2073</v>
      </c>
      <c r="G134" s="47" t="s">
        <v>4343</v>
      </c>
      <c r="H134" s="49">
        <v>0</v>
      </c>
      <c r="I134" s="250">
        <v>0</v>
      </c>
      <c r="J134" s="49" t="s">
        <v>2186</v>
      </c>
      <c r="K134" s="49" t="s">
        <v>9648</v>
      </c>
      <c r="L134" s="49" t="s">
        <v>254</v>
      </c>
      <c r="M134" s="49" t="s">
        <v>568</v>
      </c>
    </row>
    <row r="135" spans="2:13" x14ac:dyDescent="0.3">
      <c r="B135" s="248" t="s">
        <v>2831</v>
      </c>
      <c r="C135" s="249" t="s">
        <v>2831</v>
      </c>
      <c r="D135" t="s">
        <v>2592</v>
      </c>
      <c r="E135" t="s">
        <v>6497</v>
      </c>
      <c r="F135" t="s">
        <v>2073</v>
      </c>
      <c r="G135" s="47" t="s">
        <v>4343</v>
      </c>
      <c r="H135" s="49">
        <v>0</v>
      </c>
      <c r="I135" s="250">
        <v>0</v>
      </c>
      <c r="J135" s="49" t="s">
        <v>2186</v>
      </c>
      <c r="K135" s="49" t="s">
        <v>6498</v>
      </c>
      <c r="L135" s="49" t="s">
        <v>254</v>
      </c>
      <c r="M135" s="49" t="s">
        <v>568</v>
      </c>
    </row>
    <row r="136" spans="2:13" x14ac:dyDescent="0.3">
      <c r="B136" s="248" t="s">
        <v>2831</v>
      </c>
      <c r="C136" s="249" t="s">
        <v>2831</v>
      </c>
      <c r="D136" t="s">
        <v>2592</v>
      </c>
      <c r="E136" t="s">
        <v>7534</v>
      </c>
      <c r="F136" t="s">
        <v>2073</v>
      </c>
      <c r="G136" s="47" t="s">
        <v>4343</v>
      </c>
      <c r="H136" s="49">
        <v>0</v>
      </c>
      <c r="I136" s="250">
        <v>0</v>
      </c>
      <c r="J136" s="49" t="s">
        <v>2186</v>
      </c>
      <c r="K136" s="49" t="s">
        <v>7535</v>
      </c>
      <c r="L136" s="49" t="s">
        <v>254</v>
      </c>
      <c r="M136" s="49" t="s">
        <v>568</v>
      </c>
    </row>
    <row r="137" spans="2:13" x14ac:dyDescent="0.3">
      <c r="B137" s="248" t="s">
        <v>2831</v>
      </c>
      <c r="C137" s="249" t="s">
        <v>2831</v>
      </c>
      <c r="D137" t="s">
        <v>2592</v>
      </c>
      <c r="E137" t="s">
        <v>4497</v>
      </c>
      <c r="F137" t="s">
        <v>2072</v>
      </c>
      <c r="G137" s="47" t="s">
        <v>4343</v>
      </c>
      <c r="H137" s="49">
        <v>1</v>
      </c>
      <c r="I137" s="250">
        <v>389.49</v>
      </c>
      <c r="J137" s="49" t="s">
        <v>2160</v>
      </c>
      <c r="K137" s="49" t="s">
        <v>4498</v>
      </c>
      <c r="L137" s="49" t="s">
        <v>2147</v>
      </c>
      <c r="M137" s="49" t="s">
        <v>568</v>
      </c>
    </row>
    <row r="138" spans="2:13" x14ac:dyDescent="0.3">
      <c r="B138" s="248" t="s">
        <v>2831</v>
      </c>
      <c r="C138" s="249" t="s">
        <v>2831</v>
      </c>
      <c r="D138" t="s">
        <v>2592</v>
      </c>
      <c r="E138" t="s">
        <v>4441</v>
      </c>
      <c r="F138" t="s">
        <v>2072</v>
      </c>
      <c r="G138" s="47" t="s">
        <v>4343</v>
      </c>
      <c r="H138" s="49">
        <v>0</v>
      </c>
      <c r="I138" s="250">
        <v>0</v>
      </c>
      <c r="J138" s="49" t="s">
        <v>2160</v>
      </c>
      <c r="K138" s="49" t="s">
        <v>4442</v>
      </c>
      <c r="L138" s="49" t="s">
        <v>254</v>
      </c>
      <c r="M138" s="49" t="s">
        <v>568</v>
      </c>
    </row>
    <row r="139" spans="2:13" x14ac:dyDescent="0.3">
      <c r="B139" s="248" t="s">
        <v>2831</v>
      </c>
      <c r="C139" s="249" t="s">
        <v>2831</v>
      </c>
      <c r="D139" t="s">
        <v>2592</v>
      </c>
      <c r="E139" t="s">
        <v>7310</v>
      </c>
      <c r="F139" t="s">
        <v>2073</v>
      </c>
      <c r="G139" s="47" t="s">
        <v>4343</v>
      </c>
      <c r="H139" s="49">
        <v>0</v>
      </c>
      <c r="I139" s="250">
        <v>0</v>
      </c>
      <c r="J139" s="49" t="s">
        <v>2186</v>
      </c>
      <c r="K139" s="49" t="s">
        <v>7311</v>
      </c>
      <c r="L139" s="49" t="s">
        <v>254</v>
      </c>
      <c r="M139" s="49" t="s">
        <v>568</v>
      </c>
    </row>
    <row r="140" spans="2:13" x14ac:dyDescent="0.3">
      <c r="B140" s="248" t="s">
        <v>2831</v>
      </c>
      <c r="C140" s="249" t="s">
        <v>2831</v>
      </c>
      <c r="D140" t="s">
        <v>2592</v>
      </c>
      <c r="E140" t="s">
        <v>8295</v>
      </c>
      <c r="F140" t="s">
        <v>2075</v>
      </c>
      <c r="G140" s="47" t="s">
        <v>4343</v>
      </c>
      <c r="H140" s="49">
        <v>0</v>
      </c>
      <c r="I140" s="250">
        <v>0</v>
      </c>
      <c r="J140" s="49" t="s">
        <v>2173</v>
      </c>
      <c r="K140" s="49" t="s">
        <v>8296</v>
      </c>
      <c r="L140" s="49" t="s">
        <v>254</v>
      </c>
      <c r="M140" s="49" t="s">
        <v>568</v>
      </c>
    </row>
    <row r="141" spans="2:13" x14ac:dyDescent="0.3">
      <c r="B141" s="248" t="s">
        <v>2831</v>
      </c>
      <c r="C141" s="249" t="s">
        <v>2831</v>
      </c>
      <c r="D141" t="s">
        <v>2592</v>
      </c>
      <c r="E141" t="s">
        <v>6311</v>
      </c>
      <c r="F141" t="s">
        <v>2073</v>
      </c>
      <c r="G141" s="47" t="s">
        <v>4343</v>
      </c>
      <c r="H141" s="49">
        <v>0</v>
      </c>
      <c r="I141" s="250">
        <v>0</v>
      </c>
      <c r="J141" s="49" t="s">
        <v>2186</v>
      </c>
      <c r="K141" s="49" t="s">
        <v>6312</v>
      </c>
      <c r="L141" s="49" t="s">
        <v>254</v>
      </c>
      <c r="M141" s="49" t="s">
        <v>568</v>
      </c>
    </row>
    <row r="142" spans="2:13" x14ac:dyDescent="0.3">
      <c r="B142" s="248" t="s">
        <v>2831</v>
      </c>
      <c r="C142" s="249" t="s">
        <v>2831</v>
      </c>
      <c r="D142" t="s">
        <v>2592</v>
      </c>
      <c r="E142" t="s">
        <v>5821</v>
      </c>
      <c r="F142" t="s">
        <v>2073</v>
      </c>
      <c r="G142" s="47" t="s">
        <v>4343</v>
      </c>
      <c r="H142" s="49">
        <v>0</v>
      </c>
      <c r="I142" s="250">
        <v>0</v>
      </c>
      <c r="J142" s="49" t="s">
        <v>2186</v>
      </c>
      <c r="K142" s="49" t="s">
        <v>5822</v>
      </c>
      <c r="L142" s="49" t="s">
        <v>254</v>
      </c>
      <c r="M142" s="49" t="s">
        <v>568</v>
      </c>
    </row>
    <row r="143" spans="2:13" x14ac:dyDescent="0.3">
      <c r="B143" s="248" t="s">
        <v>2831</v>
      </c>
      <c r="C143" s="249" t="s">
        <v>2831</v>
      </c>
      <c r="D143" t="s">
        <v>2592</v>
      </c>
      <c r="E143" t="s">
        <v>8276</v>
      </c>
      <c r="F143" t="s">
        <v>2073</v>
      </c>
      <c r="G143" s="47" t="s">
        <v>4343</v>
      </c>
      <c r="H143" s="49">
        <v>0</v>
      </c>
      <c r="I143" s="250">
        <v>0</v>
      </c>
      <c r="J143" s="49" t="s">
        <v>2186</v>
      </c>
      <c r="K143" s="49" t="s">
        <v>8277</v>
      </c>
      <c r="L143" s="49" t="s">
        <v>254</v>
      </c>
      <c r="M143" s="49" t="s">
        <v>568</v>
      </c>
    </row>
    <row r="144" spans="2:13" x14ac:dyDescent="0.3">
      <c r="B144" s="248" t="s">
        <v>2831</v>
      </c>
      <c r="C144" s="249" t="s">
        <v>2831</v>
      </c>
      <c r="D144" t="s">
        <v>2592</v>
      </c>
      <c r="E144" t="s">
        <v>9452</v>
      </c>
      <c r="F144" t="s">
        <v>2073</v>
      </c>
      <c r="G144" s="47" t="s">
        <v>4343</v>
      </c>
      <c r="H144" s="49">
        <v>0</v>
      </c>
      <c r="I144" s="250">
        <v>0</v>
      </c>
      <c r="J144" s="49" t="s">
        <v>2186</v>
      </c>
      <c r="K144" s="49" t="s">
        <v>9453</v>
      </c>
      <c r="L144" s="49" t="s">
        <v>254</v>
      </c>
      <c r="M144" s="49" t="s">
        <v>568</v>
      </c>
    </row>
    <row r="145" spans="2:13" x14ac:dyDescent="0.3">
      <c r="B145" s="248" t="s">
        <v>2831</v>
      </c>
      <c r="C145" s="249" t="s">
        <v>2831</v>
      </c>
      <c r="D145" t="s">
        <v>2592</v>
      </c>
      <c r="E145" t="s">
        <v>4566</v>
      </c>
      <c r="F145" t="s">
        <v>2072</v>
      </c>
      <c r="G145" s="47" t="s">
        <v>4343</v>
      </c>
      <c r="H145" s="49">
        <v>0</v>
      </c>
      <c r="I145" s="250">
        <v>0</v>
      </c>
      <c r="J145" s="49" t="s">
        <v>2160</v>
      </c>
      <c r="K145" s="49" t="s">
        <v>2941</v>
      </c>
      <c r="L145" s="49" t="s">
        <v>254</v>
      </c>
      <c r="M145" s="49" t="s">
        <v>568</v>
      </c>
    </row>
    <row r="146" spans="2:13" x14ac:dyDescent="0.3">
      <c r="B146" s="248" t="s">
        <v>2831</v>
      </c>
      <c r="C146" s="249" t="s">
        <v>2831</v>
      </c>
      <c r="D146" t="s">
        <v>2592</v>
      </c>
      <c r="E146" t="s">
        <v>4613</v>
      </c>
      <c r="F146" t="s">
        <v>2072</v>
      </c>
      <c r="G146" s="47" t="s">
        <v>4343</v>
      </c>
      <c r="H146" s="49">
        <v>0</v>
      </c>
      <c r="I146" s="250">
        <v>0</v>
      </c>
      <c r="J146" s="49" t="s">
        <v>2173</v>
      </c>
      <c r="K146" s="49" t="s">
        <v>4614</v>
      </c>
      <c r="L146" s="49" t="s">
        <v>254</v>
      </c>
      <c r="M146" s="49" t="s">
        <v>568</v>
      </c>
    </row>
    <row r="147" spans="2:13" x14ac:dyDescent="0.3">
      <c r="B147" s="248" t="s">
        <v>2831</v>
      </c>
      <c r="C147" s="249" t="s">
        <v>2831</v>
      </c>
      <c r="D147" t="s">
        <v>2592</v>
      </c>
      <c r="E147" t="s">
        <v>9151</v>
      </c>
      <c r="F147" t="s">
        <v>2073</v>
      </c>
      <c r="G147" s="47" t="s">
        <v>4343</v>
      </c>
      <c r="H147" s="49">
        <v>0</v>
      </c>
      <c r="I147" s="250">
        <v>0</v>
      </c>
      <c r="J147" s="49" t="s">
        <v>2186</v>
      </c>
      <c r="K147" s="49" t="s">
        <v>9152</v>
      </c>
      <c r="L147" s="49" t="s">
        <v>254</v>
      </c>
      <c r="M147" s="49" t="s">
        <v>568</v>
      </c>
    </row>
    <row r="148" spans="2:13" x14ac:dyDescent="0.3">
      <c r="B148" s="248" t="s">
        <v>2831</v>
      </c>
      <c r="C148" s="249" t="s">
        <v>2831</v>
      </c>
      <c r="D148" t="s">
        <v>2592</v>
      </c>
      <c r="E148" t="s">
        <v>4707</v>
      </c>
      <c r="F148" t="s">
        <v>2072</v>
      </c>
      <c r="G148" s="47" t="s">
        <v>4343</v>
      </c>
      <c r="H148" s="49">
        <v>0</v>
      </c>
      <c r="I148" s="250">
        <v>0</v>
      </c>
      <c r="J148" s="49" t="s">
        <v>2160</v>
      </c>
      <c r="K148" s="49" t="s">
        <v>4708</v>
      </c>
      <c r="L148" s="49" t="s">
        <v>254</v>
      </c>
      <c r="M148" s="49" t="s">
        <v>568</v>
      </c>
    </row>
    <row r="149" spans="2:13" x14ac:dyDescent="0.3">
      <c r="B149" s="248" t="s">
        <v>2831</v>
      </c>
      <c r="C149" s="249" t="s">
        <v>2831</v>
      </c>
      <c r="D149" t="s">
        <v>2592</v>
      </c>
      <c r="E149" t="s">
        <v>8868</v>
      </c>
      <c r="F149" t="s">
        <v>2073</v>
      </c>
      <c r="G149" s="47" t="s">
        <v>4343</v>
      </c>
      <c r="H149" s="49">
        <v>0</v>
      </c>
      <c r="I149" s="250">
        <v>0</v>
      </c>
      <c r="J149" s="49" t="s">
        <v>2186</v>
      </c>
      <c r="K149" s="49" t="s">
        <v>8869</v>
      </c>
      <c r="L149" s="49" t="s">
        <v>254</v>
      </c>
      <c r="M149" s="49" t="s">
        <v>568</v>
      </c>
    </row>
    <row r="150" spans="2:13" x14ac:dyDescent="0.3">
      <c r="B150" s="248" t="s">
        <v>2831</v>
      </c>
      <c r="C150" s="249" t="s">
        <v>2831</v>
      </c>
      <c r="D150" t="s">
        <v>2592</v>
      </c>
      <c r="E150" t="s">
        <v>4619</v>
      </c>
      <c r="F150" t="s">
        <v>2072</v>
      </c>
      <c r="G150" s="47" t="s">
        <v>4343</v>
      </c>
      <c r="H150" s="49">
        <v>0</v>
      </c>
      <c r="I150" s="250">
        <v>0</v>
      </c>
      <c r="J150" s="49" t="s">
        <v>2160</v>
      </c>
      <c r="K150" s="49" t="s">
        <v>4620</v>
      </c>
      <c r="L150" s="49" t="s">
        <v>2147</v>
      </c>
      <c r="M150" s="49" t="s">
        <v>568</v>
      </c>
    </row>
    <row r="151" spans="2:13" x14ac:dyDescent="0.3">
      <c r="B151" s="248" t="s">
        <v>2831</v>
      </c>
      <c r="C151" s="249" t="s">
        <v>2831</v>
      </c>
      <c r="D151" t="s">
        <v>2592</v>
      </c>
      <c r="E151" t="s">
        <v>8916</v>
      </c>
      <c r="F151" t="s">
        <v>2073</v>
      </c>
      <c r="G151" s="47" t="s">
        <v>4343</v>
      </c>
      <c r="H151" s="49">
        <v>0</v>
      </c>
      <c r="I151" s="250">
        <v>0</v>
      </c>
      <c r="J151" s="49" t="s">
        <v>2186</v>
      </c>
      <c r="K151" s="49" t="s">
        <v>8917</v>
      </c>
      <c r="L151" s="49" t="s">
        <v>254</v>
      </c>
      <c r="M151" s="49" t="s">
        <v>568</v>
      </c>
    </row>
    <row r="152" spans="2:13" x14ac:dyDescent="0.3">
      <c r="B152" s="248" t="s">
        <v>2831</v>
      </c>
      <c r="C152" s="249" t="s">
        <v>2831</v>
      </c>
      <c r="D152" t="s">
        <v>2592</v>
      </c>
      <c r="E152" t="s">
        <v>4569</v>
      </c>
      <c r="F152" t="s">
        <v>2072</v>
      </c>
      <c r="G152" s="47" t="s">
        <v>4343</v>
      </c>
      <c r="H152" s="49">
        <v>0</v>
      </c>
      <c r="I152" s="250">
        <v>0</v>
      </c>
      <c r="J152" s="49" t="s">
        <v>2160</v>
      </c>
      <c r="K152" s="49" t="s">
        <v>4570</v>
      </c>
      <c r="L152" s="49" t="s">
        <v>254</v>
      </c>
      <c r="M152" s="49" t="s">
        <v>568</v>
      </c>
    </row>
    <row r="153" spans="2:13" x14ac:dyDescent="0.3">
      <c r="B153" s="248" t="s">
        <v>2831</v>
      </c>
      <c r="C153" s="249" t="s">
        <v>2831</v>
      </c>
      <c r="D153" t="s">
        <v>2592</v>
      </c>
      <c r="E153" t="s">
        <v>6061</v>
      </c>
      <c r="F153" t="s">
        <v>2073</v>
      </c>
      <c r="G153" s="47" t="s">
        <v>4343</v>
      </c>
      <c r="H153" s="49">
        <v>0</v>
      </c>
      <c r="I153" s="250">
        <v>0</v>
      </c>
      <c r="J153" s="49" t="s">
        <v>2186</v>
      </c>
      <c r="K153" s="49" t="s">
        <v>6062</v>
      </c>
      <c r="L153" s="49" t="s">
        <v>254</v>
      </c>
      <c r="M153" s="49" t="s">
        <v>568</v>
      </c>
    </row>
    <row r="154" spans="2:13" x14ac:dyDescent="0.3">
      <c r="B154" s="248" t="s">
        <v>2831</v>
      </c>
      <c r="C154" s="249" t="s">
        <v>2831</v>
      </c>
      <c r="D154" t="s">
        <v>2592</v>
      </c>
      <c r="E154" t="s">
        <v>8009</v>
      </c>
      <c r="F154" t="s">
        <v>2073</v>
      </c>
      <c r="G154" s="47" t="s">
        <v>4343</v>
      </c>
      <c r="H154" s="49">
        <v>0</v>
      </c>
      <c r="I154" s="250">
        <v>0</v>
      </c>
      <c r="J154" s="49" t="s">
        <v>2186</v>
      </c>
      <c r="K154" s="49" t="s">
        <v>8010</v>
      </c>
      <c r="L154" s="49" t="s">
        <v>254</v>
      </c>
      <c r="M154" s="49" t="s">
        <v>568</v>
      </c>
    </row>
    <row r="155" spans="2:13" x14ac:dyDescent="0.3">
      <c r="B155" s="248" t="s">
        <v>2831</v>
      </c>
      <c r="C155" s="249" t="s">
        <v>2831</v>
      </c>
      <c r="D155" t="s">
        <v>2592</v>
      </c>
      <c r="E155" t="s">
        <v>4624</v>
      </c>
      <c r="F155" t="s">
        <v>2072</v>
      </c>
      <c r="G155" s="47" t="s">
        <v>4343</v>
      </c>
      <c r="H155" s="49">
        <v>0</v>
      </c>
      <c r="I155" s="250">
        <v>0</v>
      </c>
      <c r="J155" s="49" t="s">
        <v>2160</v>
      </c>
      <c r="K155" s="49" t="s">
        <v>4625</v>
      </c>
      <c r="L155" s="49" t="s">
        <v>254</v>
      </c>
      <c r="M155" s="49" t="s">
        <v>568</v>
      </c>
    </row>
    <row r="156" spans="2:13" x14ac:dyDescent="0.3">
      <c r="B156" s="248" t="s">
        <v>2831</v>
      </c>
      <c r="C156" s="249" t="s">
        <v>2831</v>
      </c>
      <c r="D156" t="s">
        <v>2592</v>
      </c>
      <c r="E156" t="s">
        <v>7077</v>
      </c>
      <c r="F156" t="s">
        <v>2073</v>
      </c>
      <c r="G156" s="47" t="s">
        <v>4343</v>
      </c>
      <c r="H156" s="49">
        <v>0</v>
      </c>
      <c r="I156" s="250">
        <v>0</v>
      </c>
      <c r="J156" s="49" t="s">
        <v>2186</v>
      </c>
      <c r="K156" s="49" t="s">
        <v>7078</v>
      </c>
      <c r="L156" s="49" t="s">
        <v>254</v>
      </c>
      <c r="M156" s="49" t="s">
        <v>568</v>
      </c>
    </row>
    <row r="157" spans="2:13" x14ac:dyDescent="0.3">
      <c r="B157" s="248" t="s">
        <v>2831</v>
      </c>
      <c r="C157" s="249" t="s">
        <v>2831</v>
      </c>
      <c r="D157" t="s">
        <v>2592</v>
      </c>
      <c r="E157" t="s">
        <v>4418</v>
      </c>
      <c r="F157" t="s">
        <v>2072</v>
      </c>
      <c r="G157" s="47" t="s">
        <v>4413</v>
      </c>
      <c r="H157" s="49">
        <v>0</v>
      </c>
      <c r="I157" s="250">
        <v>0</v>
      </c>
      <c r="J157" s="49" t="s">
        <v>2173</v>
      </c>
      <c r="K157" s="49" t="s">
        <v>4419</v>
      </c>
      <c r="L157" s="49" t="s">
        <v>254</v>
      </c>
      <c r="M157" s="49" t="s">
        <v>568</v>
      </c>
    </row>
    <row r="158" spans="2:13" x14ac:dyDescent="0.3">
      <c r="B158" s="248" t="s">
        <v>2831</v>
      </c>
      <c r="C158" s="249" t="s">
        <v>2831</v>
      </c>
      <c r="D158" t="s">
        <v>2592</v>
      </c>
      <c r="E158" t="s">
        <v>8914</v>
      </c>
      <c r="F158" t="s">
        <v>2073</v>
      </c>
      <c r="G158" s="47" t="s">
        <v>4413</v>
      </c>
      <c r="H158" s="49">
        <v>0</v>
      </c>
      <c r="I158" s="250">
        <v>0</v>
      </c>
      <c r="J158" s="49" t="s">
        <v>2186</v>
      </c>
      <c r="K158" s="49" t="s">
        <v>8915</v>
      </c>
      <c r="L158" s="49" t="s">
        <v>254</v>
      </c>
      <c r="M158" s="49" t="s">
        <v>568</v>
      </c>
    </row>
    <row r="159" spans="2:13" x14ac:dyDescent="0.3">
      <c r="B159" s="248" t="s">
        <v>2831</v>
      </c>
      <c r="C159" s="249" t="s">
        <v>2831</v>
      </c>
      <c r="D159" t="s">
        <v>2592</v>
      </c>
      <c r="E159" t="s">
        <v>6268</v>
      </c>
      <c r="F159" t="s">
        <v>2073</v>
      </c>
      <c r="G159" s="47" t="s">
        <v>4413</v>
      </c>
      <c r="H159" s="49">
        <v>0</v>
      </c>
      <c r="I159" s="250">
        <v>0</v>
      </c>
      <c r="J159" s="49" t="s">
        <v>2186</v>
      </c>
      <c r="K159" s="49" t="s">
        <v>6269</v>
      </c>
      <c r="L159" s="49" t="s">
        <v>254</v>
      </c>
      <c r="M159" s="49" t="s">
        <v>568</v>
      </c>
    </row>
    <row r="160" spans="2:13" x14ac:dyDescent="0.3">
      <c r="B160" s="248" t="s">
        <v>2831</v>
      </c>
      <c r="C160" s="249" t="s">
        <v>2831</v>
      </c>
      <c r="D160" t="s">
        <v>2592</v>
      </c>
      <c r="E160" t="s">
        <v>6998</v>
      </c>
      <c r="F160" t="s">
        <v>2073</v>
      </c>
      <c r="G160" s="47" t="s">
        <v>4413</v>
      </c>
      <c r="H160" s="49">
        <v>0</v>
      </c>
      <c r="I160" s="250">
        <v>0</v>
      </c>
      <c r="J160" s="49" t="s">
        <v>2186</v>
      </c>
      <c r="K160" s="49" t="s">
        <v>6999</v>
      </c>
      <c r="L160" s="49" t="s">
        <v>254</v>
      </c>
      <c r="M160" s="49" t="s">
        <v>568</v>
      </c>
    </row>
    <row r="161" spans="2:13" x14ac:dyDescent="0.3">
      <c r="B161" s="248" t="s">
        <v>2831</v>
      </c>
      <c r="C161" s="249" t="s">
        <v>2831</v>
      </c>
      <c r="D161" t="s">
        <v>2592</v>
      </c>
      <c r="E161" t="s">
        <v>8114</v>
      </c>
      <c r="F161" t="s">
        <v>2073</v>
      </c>
      <c r="G161" s="47" t="s">
        <v>4413</v>
      </c>
      <c r="H161" s="49">
        <v>0</v>
      </c>
      <c r="I161" s="250">
        <v>0</v>
      </c>
      <c r="J161" s="49" t="s">
        <v>2186</v>
      </c>
      <c r="K161" s="49" t="s">
        <v>8115</v>
      </c>
      <c r="L161" s="49" t="s">
        <v>254</v>
      </c>
      <c r="M161" s="49" t="s">
        <v>568</v>
      </c>
    </row>
    <row r="162" spans="2:13" x14ac:dyDescent="0.3">
      <c r="B162" s="248" t="s">
        <v>2831</v>
      </c>
      <c r="C162" s="249" t="s">
        <v>2831</v>
      </c>
      <c r="D162" t="s">
        <v>2592</v>
      </c>
      <c r="E162" t="s">
        <v>4533</v>
      </c>
      <c r="F162" t="s">
        <v>2072</v>
      </c>
      <c r="G162" s="47" t="s">
        <v>4413</v>
      </c>
      <c r="H162" s="49">
        <v>0</v>
      </c>
      <c r="I162" s="250">
        <v>0</v>
      </c>
      <c r="J162" s="49" t="s">
        <v>2160</v>
      </c>
      <c r="K162" s="49" t="s">
        <v>4535</v>
      </c>
      <c r="L162" s="49" t="s">
        <v>254</v>
      </c>
      <c r="M162" s="49" t="s">
        <v>568</v>
      </c>
    </row>
    <row r="163" spans="2:13" x14ac:dyDescent="0.3">
      <c r="B163" s="248" t="s">
        <v>2831</v>
      </c>
      <c r="C163" s="249" t="s">
        <v>2831</v>
      </c>
      <c r="D163" t="s">
        <v>2592</v>
      </c>
      <c r="E163" t="s">
        <v>6811</v>
      </c>
      <c r="F163" t="s">
        <v>2073</v>
      </c>
      <c r="G163" s="47" t="s">
        <v>4413</v>
      </c>
      <c r="H163" s="49">
        <v>0</v>
      </c>
      <c r="I163" s="250">
        <v>0</v>
      </c>
      <c r="J163" s="49" t="s">
        <v>2186</v>
      </c>
      <c r="K163" s="49" t="s">
        <v>6812</v>
      </c>
      <c r="L163" s="49" t="s">
        <v>254</v>
      </c>
      <c r="M163" s="49" t="s">
        <v>568</v>
      </c>
    </row>
    <row r="164" spans="2:13" x14ac:dyDescent="0.3">
      <c r="B164" s="248" t="s">
        <v>2831</v>
      </c>
      <c r="C164" s="249" t="s">
        <v>2831</v>
      </c>
      <c r="D164" t="s">
        <v>2592</v>
      </c>
      <c r="E164" t="s">
        <v>7089</v>
      </c>
      <c r="F164" t="s">
        <v>2073</v>
      </c>
      <c r="G164" s="47" t="s">
        <v>4413</v>
      </c>
      <c r="H164" s="49">
        <v>0</v>
      </c>
      <c r="I164" s="250">
        <v>0</v>
      </c>
      <c r="J164" s="49" t="s">
        <v>2186</v>
      </c>
      <c r="K164" s="49" t="s">
        <v>7090</v>
      </c>
      <c r="L164" s="49" t="s">
        <v>254</v>
      </c>
      <c r="M164" s="49" t="s">
        <v>568</v>
      </c>
    </row>
    <row r="165" spans="2:13" x14ac:dyDescent="0.3">
      <c r="B165" s="248" t="s">
        <v>2831</v>
      </c>
      <c r="C165" s="249" t="s">
        <v>2831</v>
      </c>
      <c r="D165" t="s">
        <v>2592</v>
      </c>
      <c r="E165" t="s">
        <v>5591</v>
      </c>
      <c r="F165" t="s">
        <v>2073</v>
      </c>
      <c r="G165" s="47" t="s">
        <v>4413</v>
      </c>
      <c r="H165" s="49">
        <v>0</v>
      </c>
      <c r="I165" s="250">
        <v>0</v>
      </c>
      <c r="J165" s="49" t="s">
        <v>2186</v>
      </c>
      <c r="K165" s="49" t="s">
        <v>5592</v>
      </c>
      <c r="L165" s="49" t="s">
        <v>254</v>
      </c>
      <c r="M165" s="49" t="s">
        <v>568</v>
      </c>
    </row>
    <row r="166" spans="2:13" x14ac:dyDescent="0.3">
      <c r="B166" s="248" t="s">
        <v>2831</v>
      </c>
      <c r="C166" s="249" t="s">
        <v>2831</v>
      </c>
      <c r="D166" t="s">
        <v>2592</v>
      </c>
      <c r="E166" t="s">
        <v>8243</v>
      </c>
      <c r="F166" t="s">
        <v>2073</v>
      </c>
      <c r="G166" s="47" t="s">
        <v>4413</v>
      </c>
      <c r="H166" s="49">
        <v>0</v>
      </c>
      <c r="I166" s="250">
        <v>0</v>
      </c>
      <c r="J166" s="49" t="s">
        <v>2186</v>
      </c>
      <c r="K166" s="49" t="s">
        <v>8244</v>
      </c>
      <c r="L166" s="49" t="s">
        <v>254</v>
      </c>
      <c r="M166" s="49" t="s">
        <v>568</v>
      </c>
    </row>
    <row r="167" spans="2:13" x14ac:dyDescent="0.3">
      <c r="B167" s="248" t="s">
        <v>2831</v>
      </c>
      <c r="C167" s="249" t="s">
        <v>2831</v>
      </c>
      <c r="D167" t="s">
        <v>2592</v>
      </c>
      <c r="E167" t="s">
        <v>4412</v>
      </c>
      <c r="F167" t="s">
        <v>2072</v>
      </c>
      <c r="G167" s="47" t="s">
        <v>4413</v>
      </c>
      <c r="H167" s="49">
        <v>0</v>
      </c>
      <c r="I167" s="250">
        <v>0</v>
      </c>
      <c r="J167" s="49" t="s">
        <v>2160</v>
      </c>
      <c r="K167" s="49" t="s">
        <v>4414</v>
      </c>
      <c r="L167" s="49" t="s">
        <v>254</v>
      </c>
      <c r="M167" s="49" t="s">
        <v>568</v>
      </c>
    </row>
    <row r="168" spans="2:13" x14ac:dyDescent="0.3">
      <c r="B168" s="248" t="s">
        <v>2831</v>
      </c>
      <c r="C168" s="249" t="s">
        <v>2831</v>
      </c>
      <c r="D168" t="s">
        <v>2592</v>
      </c>
      <c r="E168" t="s">
        <v>8642</v>
      </c>
      <c r="F168" t="s">
        <v>2073</v>
      </c>
      <c r="G168" s="47" t="s">
        <v>4413</v>
      </c>
      <c r="H168" s="49">
        <v>0</v>
      </c>
      <c r="I168" s="250">
        <v>0</v>
      </c>
      <c r="J168" s="49" t="s">
        <v>2186</v>
      </c>
      <c r="K168" s="49" t="s">
        <v>8643</v>
      </c>
      <c r="L168" s="49" t="s">
        <v>254</v>
      </c>
      <c r="M168" s="49" t="s">
        <v>568</v>
      </c>
    </row>
    <row r="169" spans="2:13" x14ac:dyDescent="0.3">
      <c r="B169" s="248" t="s">
        <v>2831</v>
      </c>
      <c r="C169" s="249" t="s">
        <v>2831</v>
      </c>
      <c r="D169" t="s">
        <v>2592</v>
      </c>
      <c r="E169" t="s">
        <v>4518</v>
      </c>
      <c r="F169" t="s">
        <v>2072</v>
      </c>
      <c r="G169" s="47" t="s">
        <v>4413</v>
      </c>
      <c r="H169" s="49">
        <v>0</v>
      </c>
      <c r="I169" s="250">
        <v>0</v>
      </c>
      <c r="J169" s="49" t="s">
        <v>2160</v>
      </c>
      <c r="K169" s="49" t="s">
        <v>4519</v>
      </c>
      <c r="L169" s="49" t="s">
        <v>254</v>
      </c>
      <c r="M169" s="49" t="s">
        <v>568</v>
      </c>
    </row>
    <row r="170" spans="2:13" x14ac:dyDescent="0.3">
      <c r="B170" s="248" t="s">
        <v>2831</v>
      </c>
      <c r="C170" s="249" t="s">
        <v>2831</v>
      </c>
      <c r="D170" t="s">
        <v>2592</v>
      </c>
      <c r="E170" t="s">
        <v>4579</v>
      </c>
      <c r="F170" t="s">
        <v>2072</v>
      </c>
      <c r="G170" s="47" t="s">
        <v>4413</v>
      </c>
      <c r="H170" s="49">
        <v>0</v>
      </c>
      <c r="I170" s="250">
        <v>0</v>
      </c>
      <c r="J170" s="49" t="s">
        <v>2160</v>
      </c>
      <c r="K170" s="49" t="s">
        <v>4580</v>
      </c>
      <c r="L170" s="49" t="s">
        <v>254</v>
      </c>
      <c r="M170" s="49" t="s">
        <v>568</v>
      </c>
    </row>
    <row r="171" spans="2:13" x14ac:dyDescent="0.3">
      <c r="B171" s="248" t="s">
        <v>2831</v>
      </c>
      <c r="C171" s="249" t="s">
        <v>2831</v>
      </c>
      <c r="D171" t="s">
        <v>2592</v>
      </c>
      <c r="E171" t="s">
        <v>5744</v>
      </c>
      <c r="F171" t="s">
        <v>2073</v>
      </c>
      <c r="G171" s="47" t="s">
        <v>4413</v>
      </c>
      <c r="H171" s="49">
        <v>0</v>
      </c>
      <c r="I171" s="250">
        <v>0</v>
      </c>
      <c r="J171" s="49" t="s">
        <v>2186</v>
      </c>
      <c r="K171" s="49" t="s">
        <v>5745</v>
      </c>
      <c r="L171" s="49" t="s">
        <v>254</v>
      </c>
      <c r="M171" s="49" t="s">
        <v>568</v>
      </c>
    </row>
    <row r="172" spans="2:13" x14ac:dyDescent="0.3">
      <c r="B172" s="248" t="s">
        <v>2831</v>
      </c>
      <c r="C172" s="249" t="s">
        <v>2831</v>
      </c>
      <c r="D172" t="s">
        <v>2592</v>
      </c>
      <c r="E172" t="s">
        <v>4668</v>
      </c>
      <c r="F172" t="s">
        <v>2072</v>
      </c>
      <c r="G172" s="47" t="s">
        <v>4413</v>
      </c>
      <c r="H172" s="49">
        <v>0</v>
      </c>
      <c r="I172" s="250">
        <v>0</v>
      </c>
      <c r="J172" s="49" t="s">
        <v>2160</v>
      </c>
      <c r="K172" s="49" t="s">
        <v>4669</v>
      </c>
      <c r="L172" s="49" t="s">
        <v>254</v>
      </c>
      <c r="M172" s="49" t="s">
        <v>568</v>
      </c>
    </row>
    <row r="173" spans="2:13" x14ac:dyDescent="0.3">
      <c r="B173" s="248" t="s">
        <v>2831</v>
      </c>
      <c r="C173" s="249" t="s">
        <v>2831</v>
      </c>
      <c r="D173" t="s">
        <v>2592</v>
      </c>
      <c r="E173" t="s">
        <v>4661</v>
      </c>
      <c r="F173" t="s">
        <v>2072</v>
      </c>
      <c r="G173" s="47" t="s">
        <v>4413</v>
      </c>
      <c r="H173" s="49">
        <v>0</v>
      </c>
      <c r="I173" s="250">
        <v>0</v>
      </c>
      <c r="J173" s="49" t="s">
        <v>2173</v>
      </c>
      <c r="K173" s="49" t="s">
        <v>4662</v>
      </c>
      <c r="L173" s="49" t="s">
        <v>254</v>
      </c>
      <c r="M173" s="49" t="s">
        <v>568</v>
      </c>
    </row>
    <row r="174" spans="2:13" x14ac:dyDescent="0.3">
      <c r="B174" s="248" t="s">
        <v>2831</v>
      </c>
      <c r="C174" s="249" t="s">
        <v>2831</v>
      </c>
      <c r="D174" t="s">
        <v>2592</v>
      </c>
      <c r="E174" t="s">
        <v>4478</v>
      </c>
      <c r="F174" t="s">
        <v>2072</v>
      </c>
      <c r="G174" s="47" t="s">
        <v>4413</v>
      </c>
      <c r="H174" s="49">
        <v>0</v>
      </c>
      <c r="I174" s="250">
        <v>0</v>
      </c>
      <c r="J174" s="49" t="s">
        <v>2173</v>
      </c>
      <c r="K174" s="49" t="s">
        <v>4480</v>
      </c>
      <c r="L174" s="49" t="s">
        <v>254</v>
      </c>
      <c r="M174" s="49" t="s">
        <v>568</v>
      </c>
    </row>
    <row r="175" spans="2:13" x14ac:dyDescent="0.3">
      <c r="B175" s="248" t="s">
        <v>2831</v>
      </c>
      <c r="C175" s="249" t="s">
        <v>2831</v>
      </c>
      <c r="D175" t="s">
        <v>2592</v>
      </c>
      <c r="E175" t="s">
        <v>4588</v>
      </c>
      <c r="F175" t="s">
        <v>2072</v>
      </c>
      <c r="G175" s="47" t="s">
        <v>4413</v>
      </c>
      <c r="H175" s="49">
        <v>0</v>
      </c>
      <c r="I175" s="250">
        <v>0</v>
      </c>
      <c r="J175" s="49" t="s">
        <v>2160</v>
      </c>
      <c r="K175" s="49" t="s">
        <v>4414</v>
      </c>
      <c r="L175" s="49" t="s">
        <v>254</v>
      </c>
      <c r="M175" s="49" t="s">
        <v>568</v>
      </c>
    </row>
    <row r="176" spans="2:13" x14ac:dyDescent="0.3">
      <c r="B176" s="248" t="s">
        <v>2831</v>
      </c>
      <c r="C176" s="249" t="s">
        <v>2831</v>
      </c>
      <c r="D176" t="s">
        <v>2592</v>
      </c>
      <c r="E176" t="s">
        <v>8075</v>
      </c>
      <c r="F176" t="s">
        <v>2073</v>
      </c>
      <c r="G176" s="47" t="s">
        <v>4413</v>
      </c>
      <c r="H176" s="49">
        <v>0</v>
      </c>
      <c r="I176" s="250">
        <v>0</v>
      </c>
      <c r="J176" s="49" t="s">
        <v>2186</v>
      </c>
      <c r="K176" s="49" t="s">
        <v>8076</v>
      </c>
      <c r="L176" s="49" t="s">
        <v>254</v>
      </c>
      <c r="M176" s="49" t="s">
        <v>568</v>
      </c>
    </row>
    <row r="177" spans="2:13" x14ac:dyDescent="0.3">
      <c r="B177" s="248" t="s">
        <v>2831</v>
      </c>
      <c r="C177" s="249" t="s">
        <v>2831</v>
      </c>
      <c r="D177" t="s">
        <v>2592</v>
      </c>
      <c r="E177" t="s">
        <v>4663</v>
      </c>
      <c r="F177" t="s">
        <v>2072</v>
      </c>
      <c r="G177" s="47" t="s">
        <v>4413</v>
      </c>
      <c r="H177" s="49">
        <v>0</v>
      </c>
      <c r="I177" s="250">
        <v>0</v>
      </c>
      <c r="J177" s="49" t="s">
        <v>2160</v>
      </c>
      <c r="K177" s="49" t="s">
        <v>4665</v>
      </c>
      <c r="L177" s="49" t="s">
        <v>254</v>
      </c>
      <c r="M177" s="49" t="s">
        <v>568</v>
      </c>
    </row>
    <row r="178" spans="2:13" x14ac:dyDescent="0.3">
      <c r="B178" s="248" t="s">
        <v>2831</v>
      </c>
      <c r="C178" s="249" t="s">
        <v>2831</v>
      </c>
      <c r="D178" t="s">
        <v>2592</v>
      </c>
      <c r="E178" t="s">
        <v>4699</v>
      </c>
      <c r="F178" t="s">
        <v>2072</v>
      </c>
      <c r="G178" s="47" t="s">
        <v>4413</v>
      </c>
      <c r="H178" s="49">
        <v>0</v>
      </c>
      <c r="I178" s="250">
        <v>0</v>
      </c>
      <c r="J178" s="49" t="s">
        <v>2173</v>
      </c>
      <c r="K178" s="49" t="s">
        <v>4700</v>
      </c>
      <c r="L178" s="49" t="s">
        <v>254</v>
      </c>
      <c r="M178" s="49" t="s">
        <v>568</v>
      </c>
    </row>
    <row r="179" spans="2:13" x14ac:dyDescent="0.3">
      <c r="B179" s="248" t="s">
        <v>2831</v>
      </c>
      <c r="C179" s="249" t="s">
        <v>2831</v>
      </c>
      <c r="D179" t="s">
        <v>2592</v>
      </c>
      <c r="E179" t="s">
        <v>8185</v>
      </c>
      <c r="F179" t="s">
        <v>2073</v>
      </c>
      <c r="G179" s="47" t="s">
        <v>4413</v>
      </c>
      <c r="H179" s="49">
        <v>0</v>
      </c>
      <c r="I179" s="250">
        <v>0</v>
      </c>
      <c r="J179" s="49" t="s">
        <v>2186</v>
      </c>
      <c r="K179" s="49" t="s">
        <v>8186</v>
      </c>
      <c r="L179" s="49" t="s">
        <v>254</v>
      </c>
      <c r="M179" s="49" t="s">
        <v>568</v>
      </c>
    </row>
    <row r="180" spans="2:13" x14ac:dyDescent="0.3">
      <c r="B180" s="248" t="s">
        <v>2831</v>
      </c>
      <c r="C180" s="249" t="s">
        <v>2831</v>
      </c>
      <c r="D180" t="s">
        <v>2592</v>
      </c>
      <c r="E180" t="s">
        <v>5961</v>
      </c>
      <c r="F180" t="s">
        <v>2073</v>
      </c>
      <c r="G180" s="47" t="s">
        <v>4413</v>
      </c>
      <c r="H180" s="49">
        <v>0</v>
      </c>
      <c r="I180" s="250">
        <v>0</v>
      </c>
      <c r="J180" s="49" t="s">
        <v>2186</v>
      </c>
      <c r="K180" s="49" t="s">
        <v>5962</v>
      </c>
      <c r="L180" s="49" t="s">
        <v>254</v>
      </c>
      <c r="M180" s="49" t="s">
        <v>568</v>
      </c>
    </row>
    <row r="181" spans="2:13" x14ac:dyDescent="0.3">
      <c r="B181" s="248" t="s">
        <v>2831</v>
      </c>
      <c r="C181" s="249" t="s">
        <v>2831</v>
      </c>
      <c r="D181" t="s">
        <v>2592</v>
      </c>
      <c r="E181" t="s">
        <v>4604</v>
      </c>
      <c r="F181" t="s">
        <v>2072</v>
      </c>
      <c r="G181" s="47" t="s">
        <v>4413</v>
      </c>
      <c r="H181" s="49">
        <v>0</v>
      </c>
      <c r="I181" s="250">
        <v>0</v>
      </c>
      <c r="J181" s="49" t="s">
        <v>2173</v>
      </c>
      <c r="K181" s="49" t="s">
        <v>4605</v>
      </c>
      <c r="L181" s="49" t="s">
        <v>254</v>
      </c>
      <c r="M181" s="49" t="s">
        <v>568</v>
      </c>
    </row>
    <row r="182" spans="2:13" x14ac:dyDescent="0.3">
      <c r="B182" s="248" t="s">
        <v>2831</v>
      </c>
      <c r="C182" s="249" t="s">
        <v>2831</v>
      </c>
      <c r="D182" t="s">
        <v>2592</v>
      </c>
      <c r="E182" t="s">
        <v>10690</v>
      </c>
      <c r="F182" t="s">
        <v>2073</v>
      </c>
      <c r="G182" s="47" t="s">
        <v>4413</v>
      </c>
      <c r="H182" s="49">
        <v>0</v>
      </c>
      <c r="I182" s="250">
        <v>0</v>
      </c>
      <c r="J182" s="49" t="s">
        <v>2186</v>
      </c>
      <c r="K182" s="49" t="s">
        <v>10691</v>
      </c>
      <c r="L182" s="49" t="s">
        <v>2147</v>
      </c>
      <c r="M182" s="49" t="s">
        <v>568</v>
      </c>
    </row>
    <row r="183" spans="2:13" x14ac:dyDescent="0.3">
      <c r="B183" s="248" t="s">
        <v>2831</v>
      </c>
      <c r="C183" s="249" t="s">
        <v>2831</v>
      </c>
      <c r="D183" t="s">
        <v>2592</v>
      </c>
      <c r="E183" t="s">
        <v>4432</v>
      </c>
      <c r="F183" t="s">
        <v>2072</v>
      </c>
      <c r="G183" s="47" t="s">
        <v>4413</v>
      </c>
      <c r="H183" s="49">
        <v>0</v>
      </c>
      <c r="I183" s="250">
        <v>0</v>
      </c>
      <c r="J183" s="49" t="s">
        <v>2160</v>
      </c>
      <c r="K183" s="49" t="s">
        <v>4433</v>
      </c>
      <c r="L183" s="49" t="s">
        <v>2147</v>
      </c>
      <c r="M183" s="49" t="s">
        <v>568</v>
      </c>
    </row>
    <row r="184" spans="2:13" x14ac:dyDescent="0.3">
      <c r="B184" s="248" t="s">
        <v>2831</v>
      </c>
      <c r="C184" s="249" t="s">
        <v>2831</v>
      </c>
      <c r="D184" t="s">
        <v>2592</v>
      </c>
      <c r="E184" t="s">
        <v>10231</v>
      </c>
      <c r="F184" t="s">
        <v>2073</v>
      </c>
      <c r="G184" s="47" t="s">
        <v>4413</v>
      </c>
      <c r="H184" s="49">
        <v>0</v>
      </c>
      <c r="I184" s="250">
        <v>0</v>
      </c>
      <c r="J184" s="49" t="s">
        <v>2186</v>
      </c>
      <c r="K184" s="49" t="s">
        <v>10232</v>
      </c>
      <c r="L184" s="49" t="s">
        <v>254</v>
      </c>
      <c r="M184" s="49" t="s">
        <v>568</v>
      </c>
    </row>
    <row r="185" spans="2:13" x14ac:dyDescent="0.3">
      <c r="B185" s="248" t="s">
        <v>2831</v>
      </c>
      <c r="C185" s="249" t="s">
        <v>2831</v>
      </c>
      <c r="D185" t="s">
        <v>2592</v>
      </c>
      <c r="E185" t="s">
        <v>4349</v>
      </c>
      <c r="F185" t="s">
        <v>2072</v>
      </c>
      <c r="G185" s="47" t="s">
        <v>4351</v>
      </c>
      <c r="H185" s="49">
        <v>0</v>
      </c>
      <c r="I185" s="250">
        <v>0</v>
      </c>
      <c r="J185" s="49" t="s">
        <v>2160</v>
      </c>
      <c r="K185" s="49" t="s">
        <v>4352</v>
      </c>
      <c r="L185" s="49" t="s">
        <v>254</v>
      </c>
      <c r="M185" s="49" t="s">
        <v>568</v>
      </c>
    </row>
    <row r="186" spans="2:13" x14ac:dyDescent="0.3">
      <c r="B186" s="248" t="s">
        <v>2831</v>
      </c>
      <c r="C186" s="249" t="s">
        <v>2831</v>
      </c>
      <c r="D186" t="s">
        <v>2592</v>
      </c>
      <c r="E186" t="s">
        <v>9001</v>
      </c>
      <c r="F186" t="s">
        <v>2073</v>
      </c>
      <c r="G186" s="47" t="s">
        <v>4351</v>
      </c>
      <c r="H186" s="49">
        <v>0</v>
      </c>
      <c r="I186" s="250">
        <v>0</v>
      </c>
      <c r="J186" s="49" t="s">
        <v>2186</v>
      </c>
      <c r="K186" s="49" t="s">
        <v>9002</v>
      </c>
      <c r="L186" s="49" t="s">
        <v>254</v>
      </c>
      <c r="M186" s="49" t="s">
        <v>568</v>
      </c>
    </row>
    <row r="187" spans="2:13" x14ac:dyDescent="0.3">
      <c r="B187" s="248" t="s">
        <v>2831</v>
      </c>
      <c r="C187" s="249" t="s">
        <v>2831</v>
      </c>
      <c r="D187" t="s">
        <v>2592</v>
      </c>
      <c r="E187" t="s">
        <v>9688</v>
      </c>
      <c r="F187" t="s">
        <v>2073</v>
      </c>
      <c r="G187" s="47" t="s">
        <v>4351</v>
      </c>
      <c r="H187" s="49">
        <v>0</v>
      </c>
      <c r="I187" s="250">
        <v>0</v>
      </c>
      <c r="J187" s="49" t="s">
        <v>2186</v>
      </c>
      <c r="K187" s="49" t="s">
        <v>9689</v>
      </c>
      <c r="L187" s="49" t="s">
        <v>254</v>
      </c>
      <c r="M187" s="49" t="s">
        <v>568</v>
      </c>
    </row>
    <row r="188" spans="2:13" x14ac:dyDescent="0.3">
      <c r="B188" s="248" t="s">
        <v>2831</v>
      </c>
      <c r="C188" s="249" t="s">
        <v>2831</v>
      </c>
      <c r="D188" t="s">
        <v>2592</v>
      </c>
      <c r="E188" t="s">
        <v>8814</v>
      </c>
      <c r="F188" t="s">
        <v>2073</v>
      </c>
      <c r="G188" s="47" t="s">
        <v>4351</v>
      </c>
      <c r="H188" s="49">
        <v>0</v>
      </c>
      <c r="I188" s="250">
        <v>0</v>
      </c>
      <c r="J188" s="49" t="s">
        <v>2186</v>
      </c>
      <c r="K188" s="49" t="s">
        <v>8815</v>
      </c>
      <c r="L188" s="49" t="s">
        <v>254</v>
      </c>
      <c r="M188" s="49" t="s">
        <v>568</v>
      </c>
    </row>
    <row r="189" spans="2:13" x14ac:dyDescent="0.3">
      <c r="B189" s="248" t="s">
        <v>2831</v>
      </c>
      <c r="C189" s="249" t="s">
        <v>2831</v>
      </c>
      <c r="D189" t="s">
        <v>2592</v>
      </c>
      <c r="E189" t="s">
        <v>10630</v>
      </c>
      <c r="F189" t="s">
        <v>2073</v>
      </c>
      <c r="G189" s="47" t="s">
        <v>4351</v>
      </c>
      <c r="H189" s="49">
        <v>0</v>
      </c>
      <c r="I189" s="250">
        <v>0</v>
      </c>
      <c r="J189" s="49" t="s">
        <v>2186</v>
      </c>
      <c r="K189" s="49" t="s">
        <v>10631</v>
      </c>
      <c r="L189" s="49" t="s">
        <v>254</v>
      </c>
      <c r="M189" s="49" t="s">
        <v>568</v>
      </c>
    </row>
    <row r="190" spans="2:13" x14ac:dyDescent="0.3">
      <c r="B190" s="248" t="s">
        <v>2831</v>
      </c>
      <c r="C190" s="249" t="s">
        <v>2831</v>
      </c>
      <c r="D190" t="s">
        <v>2592</v>
      </c>
      <c r="E190" t="s">
        <v>10497</v>
      </c>
      <c r="F190" t="s">
        <v>2073</v>
      </c>
      <c r="G190" s="47" t="s">
        <v>4351</v>
      </c>
      <c r="H190" s="49">
        <v>0</v>
      </c>
      <c r="I190" s="250">
        <v>0</v>
      </c>
      <c r="J190" s="49" t="s">
        <v>2186</v>
      </c>
      <c r="K190" s="49" t="s">
        <v>10498</v>
      </c>
      <c r="L190" s="49" t="s">
        <v>254</v>
      </c>
      <c r="M190" s="49" t="s">
        <v>568</v>
      </c>
    </row>
    <row r="191" spans="2:13" x14ac:dyDescent="0.3">
      <c r="B191" s="248" t="s">
        <v>2831</v>
      </c>
      <c r="C191" s="249" t="s">
        <v>2831</v>
      </c>
      <c r="D191" t="s">
        <v>2592</v>
      </c>
      <c r="E191" t="s">
        <v>7620</v>
      </c>
      <c r="F191" t="s">
        <v>2073</v>
      </c>
      <c r="G191" s="47" t="s">
        <v>4351</v>
      </c>
      <c r="H191" s="49">
        <v>0</v>
      </c>
      <c r="I191" s="250">
        <v>0</v>
      </c>
      <c r="J191" s="49" t="s">
        <v>2160</v>
      </c>
      <c r="K191" s="49" t="s">
        <v>7621</v>
      </c>
      <c r="L191" s="49" t="s">
        <v>254</v>
      </c>
      <c r="M191" s="49" t="s">
        <v>568</v>
      </c>
    </row>
    <row r="192" spans="2:13" x14ac:dyDescent="0.3">
      <c r="B192" s="248" t="s">
        <v>2831</v>
      </c>
      <c r="C192" s="249" t="s">
        <v>2831</v>
      </c>
      <c r="D192" t="s">
        <v>2592</v>
      </c>
      <c r="E192" t="s">
        <v>7424</v>
      </c>
      <c r="F192" t="s">
        <v>2073</v>
      </c>
      <c r="G192" s="47" t="s">
        <v>4351</v>
      </c>
      <c r="H192" s="49">
        <v>0</v>
      </c>
      <c r="I192" s="250">
        <v>0</v>
      </c>
      <c r="J192" s="49" t="s">
        <v>2186</v>
      </c>
      <c r="K192" s="49" t="s">
        <v>7425</v>
      </c>
      <c r="L192" s="49" t="s">
        <v>254</v>
      </c>
      <c r="M192" s="49" t="s">
        <v>568</v>
      </c>
    </row>
    <row r="193" spans="2:13" x14ac:dyDescent="0.3">
      <c r="B193" s="248" t="s">
        <v>2831</v>
      </c>
      <c r="C193" s="249" t="s">
        <v>2831</v>
      </c>
      <c r="D193" t="s">
        <v>2592</v>
      </c>
      <c r="E193" t="s">
        <v>7976</v>
      </c>
      <c r="F193" t="s">
        <v>2073</v>
      </c>
      <c r="G193" s="47" t="s">
        <v>4351</v>
      </c>
      <c r="H193" s="49">
        <v>0</v>
      </c>
      <c r="I193" s="250">
        <v>0</v>
      </c>
      <c r="J193" s="49" t="s">
        <v>2186</v>
      </c>
      <c r="K193" s="49" t="s">
        <v>7977</v>
      </c>
      <c r="L193" s="49" t="s">
        <v>254</v>
      </c>
      <c r="M193" s="49" t="s">
        <v>568</v>
      </c>
    </row>
    <row r="194" spans="2:13" x14ac:dyDescent="0.3">
      <c r="B194" s="248" t="s">
        <v>2831</v>
      </c>
      <c r="C194" s="249" t="s">
        <v>2831</v>
      </c>
      <c r="D194" t="s">
        <v>2592</v>
      </c>
      <c r="E194" t="s">
        <v>7997</v>
      </c>
      <c r="F194" t="s">
        <v>2073</v>
      </c>
      <c r="G194" s="47" t="s">
        <v>4351</v>
      </c>
      <c r="H194" s="49">
        <v>0</v>
      </c>
      <c r="I194" s="250">
        <v>0</v>
      </c>
      <c r="J194" s="49" t="s">
        <v>2186</v>
      </c>
      <c r="K194" s="49" t="s">
        <v>7998</v>
      </c>
      <c r="L194" s="49" t="s">
        <v>254</v>
      </c>
      <c r="M194" s="49" t="s">
        <v>568</v>
      </c>
    </row>
    <row r="195" spans="2:13" x14ac:dyDescent="0.3">
      <c r="B195" s="248" t="s">
        <v>2831</v>
      </c>
      <c r="C195" s="249" t="s">
        <v>2831</v>
      </c>
      <c r="D195" t="s">
        <v>2592</v>
      </c>
      <c r="E195" t="s">
        <v>8209</v>
      </c>
      <c r="F195" t="s">
        <v>2073</v>
      </c>
      <c r="G195" s="47" t="s">
        <v>4351</v>
      </c>
      <c r="H195" s="49">
        <v>0</v>
      </c>
      <c r="I195" s="250">
        <v>0</v>
      </c>
      <c r="J195" s="49" t="s">
        <v>2186</v>
      </c>
      <c r="K195" s="49" t="s">
        <v>8210</v>
      </c>
      <c r="L195" s="49" t="s">
        <v>254</v>
      </c>
      <c r="M195" s="49" t="s">
        <v>568</v>
      </c>
    </row>
    <row r="196" spans="2:13" x14ac:dyDescent="0.3">
      <c r="B196" s="248" t="s">
        <v>2831</v>
      </c>
      <c r="C196" s="249" t="s">
        <v>2831</v>
      </c>
      <c r="D196" t="s">
        <v>2592</v>
      </c>
      <c r="E196" t="s">
        <v>9279</v>
      </c>
      <c r="F196" t="s">
        <v>2073</v>
      </c>
      <c r="G196" s="47" t="s">
        <v>4351</v>
      </c>
      <c r="H196" s="49">
        <v>0</v>
      </c>
      <c r="I196" s="250">
        <v>0</v>
      </c>
      <c r="J196" s="49" t="s">
        <v>2186</v>
      </c>
      <c r="K196" s="49" t="s">
        <v>9280</v>
      </c>
      <c r="L196" s="49" t="s">
        <v>254</v>
      </c>
      <c r="M196" s="49" t="s">
        <v>568</v>
      </c>
    </row>
    <row r="197" spans="2:13" x14ac:dyDescent="0.3">
      <c r="B197" s="248" t="s">
        <v>2831</v>
      </c>
      <c r="C197" s="249" t="s">
        <v>2831</v>
      </c>
      <c r="D197" t="s">
        <v>2592</v>
      </c>
      <c r="E197" t="s">
        <v>9217</v>
      </c>
      <c r="F197" t="s">
        <v>2073</v>
      </c>
      <c r="G197" s="47" t="s">
        <v>4351</v>
      </c>
      <c r="H197" s="49">
        <v>0</v>
      </c>
      <c r="I197" s="250">
        <v>0</v>
      </c>
      <c r="J197" s="49" t="s">
        <v>2186</v>
      </c>
      <c r="K197" s="49" t="s">
        <v>9218</v>
      </c>
      <c r="L197" s="49" t="s">
        <v>254</v>
      </c>
      <c r="M197" s="49" t="s">
        <v>568</v>
      </c>
    </row>
    <row r="198" spans="2:13" x14ac:dyDescent="0.3">
      <c r="B198" s="248" t="s">
        <v>2831</v>
      </c>
      <c r="C198" s="249" t="s">
        <v>2831</v>
      </c>
      <c r="D198" t="s">
        <v>2592</v>
      </c>
      <c r="E198" t="s">
        <v>4737</v>
      </c>
      <c r="F198" t="s">
        <v>2072</v>
      </c>
      <c r="G198" s="47" t="s">
        <v>4351</v>
      </c>
      <c r="H198" s="49">
        <v>0</v>
      </c>
      <c r="I198" s="250">
        <v>0</v>
      </c>
      <c r="J198" s="49" t="s">
        <v>1535</v>
      </c>
      <c r="K198" s="49" t="s">
        <v>1535</v>
      </c>
      <c r="L198" s="49" t="s">
        <v>254</v>
      </c>
      <c r="M198" s="49" t="s">
        <v>568</v>
      </c>
    </row>
    <row r="199" spans="2:13" x14ac:dyDescent="0.3">
      <c r="B199" s="248" t="s">
        <v>2831</v>
      </c>
      <c r="C199" s="249" t="s">
        <v>2831</v>
      </c>
      <c r="D199" t="s">
        <v>2592</v>
      </c>
      <c r="E199" t="s">
        <v>4725</v>
      </c>
      <c r="F199" t="s">
        <v>2072</v>
      </c>
      <c r="G199" s="47" t="s">
        <v>4351</v>
      </c>
      <c r="H199" s="49">
        <v>0</v>
      </c>
      <c r="I199" s="250">
        <v>0</v>
      </c>
      <c r="J199" s="49" t="s">
        <v>2160</v>
      </c>
      <c r="K199" s="49" t="s">
        <v>4726</v>
      </c>
      <c r="L199" s="49" t="s">
        <v>254</v>
      </c>
      <c r="M199" s="49" t="s">
        <v>568</v>
      </c>
    </row>
    <row r="200" spans="2:13" x14ac:dyDescent="0.3">
      <c r="B200" s="248" t="s">
        <v>2831</v>
      </c>
      <c r="C200" s="249" t="s">
        <v>2831</v>
      </c>
      <c r="D200" t="s">
        <v>2592</v>
      </c>
      <c r="E200" t="s">
        <v>4446</v>
      </c>
      <c r="F200" t="s">
        <v>2072</v>
      </c>
      <c r="G200" s="47" t="s">
        <v>4351</v>
      </c>
      <c r="H200" s="49">
        <v>1</v>
      </c>
      <c r="I200" s="250">
        <v>3332.72</v>
      </c>
      <c r="J200" s="49" t="s">
        <v>2160</v>
      </c>
      <c r="K200" s="49" t="s">
        <v>4447</v>
      </c>
      <c r="L200" s="49" t="s">
        <v>254</v>
      </c>
      <c r="M200" s="49" t="s">
        <v>568</v>
      </c>
    </row>
    <row r="201" spans="2:13" x14ac:dyDescent="0.3">
      <c r="B201" s="248" t="s">
        <v>2831</v>
      </c>
      <c r="C201" s="249" t="s">
        <v>2831</v>
      </c>
      <c r="D201" t="s">
        <v>2592</v>
      </c>
      <c r="E201" t="s">
        <v>4738</v>
      </c>
      <c r="F201" t="s">
        <v>2072</v>
      </c>
      <c r="G201" s="47" t="s">
        <v>4351</v>
      </c>
      <c r="H201" s="49">
        <v>1</v>
      </c>
      <c r="I201" s="250">
        <v>1363.76</v>
      </c>
      <c r="J201" s="49" t="s">
        <v>1535</v>
      </c>
      <c r="K201" s="49" t="s">
        <v>1535</v>
      </c>
      <c r="L201" s="49" t="s">
        <v>254</v>
      </c>
      <c r="M201" s="49" t="s">
        <v>568</v>
      </c>
    </row>
    <row r="202" spans="2:13" x14ac:dyDescent="0.3">
      <c r="B202" s="248" t="s">
        <v>2831</v>
      </c>
      <c r="C202" s="249" t="s">
        <v>2831</v>
      </c>
      <c r="D202" t="s">
        <v>2592</v>
      </c>
      <c r="E202" t="s">
        <v>6054</v>
      </c>
      <c r="F202" t="s">
        <v>2073</v>
      </c>
      <c r="G202" s="47" t="s">
        <v>4444</v>
      </c>
      <c r="H202" s="49">
        <v>0</v>
      </c>
      <c r="I202" s="250">
        <v>0</v>
      </c>
      <c r="J202" s="49" t="s">
        <v>2186</v>
      </c>
      <c r="K202" s="49" t="s">
        <v>6055</v>
      </c>
      <c r="L202" s="49" t="s">
        <v>254</v>
      </c>
      <c r="M202" s="49" t="s">
        <v>568</v>
      </c>
    </row>
    <row r="203" spans="2:13" x14ac:dyDescent="0.3">
      <c r="B203" s="248" t="s">
        <v>2831</v>
      </c>
      <c r="C203" s="249" t="s">
        <v>2831</v>
      </c>
      <c r="D203" t="s">
        <v>2592</v>
      </c>
      <c r="E203" t="s">
        <v>4443</v>
      </c>
      <c r="F203" t="s">
        <v>2072</v>
      </c>
      <c r="G203" s="47" t="s">
        <v>4444</v>
      </c>
      <c r="H203" s="49">
        <v>0</v>
      </c>
      <c r="I203" s="250">
        <v>0</v>
      </c>
      <c r="J203" s="49" t="s">
        <v>2173</v>
      </c>
      <c r="K203" s="49" t="s">
        <v>4445</v>
      </c>
      <c r="L203" s="49" t="s">
        <v>254</v>
      </c>
      <c r="M203" s="49" t="s">
        <v>568</v>
      </c>
    </row>
    <row r="204" spans="2:13" x14ac:dyDescent="0.3">
      <c r="B204" s="248" t="s">
        <v>2831</v>
      </c>
      <c r="C204" s="249" t="s">
        <v>2831</v>
      </c>
      <c r="D204" t="s">
        <v>2592</v>
      </c>
      <c r="E204" t="s">
        <v>8606</v>
      </c>
      <c r="F204" t="s">
        <v>2073</v>
      </c>
      <c r="G204" s="47" t="s">
        <v>4444</v>
      </c>
      <c r="H204" s="49">
        <v>1</v>
      </c>
      <c r="I204" s="250">
        <v>333.85</v>
      </c>
      <c r="J204" s="49" t="s">
        <v>2186</v>
      </c>
      <c r="K204" s="49" t="s">
        <v>8607</v>
      </c>
      <c r="L204" s="49" t="s">
        <v>254</v>
      </c>
      <c r="M204" s="49" t="s">
        <v>568</v>
      </c>
    </row>
    <row r="205" spans="2:13" x14ac:dyDescent="0.3">
      <c r="B205" s="248" t="s">
        <v>2831</v>
      </c>
      <c r="C205" s="249" t="s">
        <v>2831</v>
      </c>
      <c r="D205" t="s">
        <v>2592</v>
      </c>
      <c r="E205" t="s">
        <v>7917</v>
      </c>
      <c r="F205" t="s">
        <v>2073</v>
      </c>
      <c r="G205" s="47" t="s">
        <v>4444</v>
      </c>
      <c r="H205" s="49">
        <v>0</v>
      </c>
      <c r="I205" s="250">
        <v>0</v>
      </c>
      <c r="J205" s="49" t="s">
        <v>2186</v>
      </c>
      <c r="K205" s="49" t="s">
        <v>7918</v>
      </c>
      <c r="L205" s="49" t="s">
        <v>254</v>
      </c>
      <c r="M205" s="49" t="s">
        <v>568</v>
      </c>
    </row>
    <row r="206" spans="2:13" x14ac:dyDescent="0.3">
      <c r="B206" s="248" t="s">
        <v>2831</v>
      </c>
      <c r="C206" s="249" t="s">
        <v>2831</v>
      </c>
      <c r="D206" t="s">
        <v>2592</v>
      </c>
      <c r="E206" t="s">
        <v>6749</v>
      </c>
      <c r="F206" t="s">
        <v>2073</v>
      </c>
      <c r="G206" s="47" t="s">
        <v>4444</v>
      </c>
      <c r="H206" s="49">
        <v>0</v>
      </c>
      <c r="I206" s="250">
        <v>0</v>
      </c>
      <c r="J206" s="49" t="s">
        <v>2186</v>
      </c>
      <c r="K206" s="49" t="s">
        <v>6750</v>
      </c>
      <c r="L206" s="49" t="s">
        <v>254</v>
      </c>
      <c r="M206" s="49" t="s">
        <v>568</v>
      </c>
    </row>
    <row r="207" spans="2:13" x14ac:dyDescent="0.3">
      <c r="B207" s="248" t="s">
        <v>2831</v>
      </c>
      <c r="C207" s="249" t="s">
        <v>2831</v>
      </c>
      <c r="D207" t="s">
        <v>2592</v>
      </c>
      <c r="E207" t="s">
        <v>8301</v>
      </c>
      <c r="F207" t="s">
        <v>2073</v>
      </c>
      <c r="G207" s="47" t="s">
        <v>4444</v>
      </c>
      <c r="H207" s="49">
        <v>0</v>
      </c>
      <c r="I207" s="250">
        <v>0</v>
      </c>
      <c r="J207" s="49" t="s">
        <v>2186</v>
      </c>
      <c r="K207" s="49" t="s">
        <v>8302</v>
      </c>
      <c r="L207" s="49" t="s">
        <v>254</v>
      </c>
      <c r="M207" s="49" t="s">
        <v>568</v>
      </c>
    </row>
    <row r="208" spans="2:13" x14ac:dyDescent="0.3">
      <c r="B208" s="248" t="s">
        <v>2831</v>
      </c>
      <c r="C208" s="249" t="s">
        <v>2831</v>
      </c>
      <c r="D208" t="s">
        <v>2592</v>
      </c>
      <c r="E208" t="s">
        <v>9696</v>
      </c>
      <c r="F208" t="s">
        <v>2073</v>
      </c>
      <c r="G208" s="47" t="s">
        <v>4444</v>
      </c>
      <c r="H208" s="49">
        <v>0</v>
      </c>
      <c r="I208" s="250">
        <v>0</v>
      </c>
      <c r="J208" s="49" t="s">
        <v>2186</v>
      </c>
      <c r="K208" s="49" t="s">
        <v>9697</v>
      </c>
      <c r="L208" s="49" t="s">
        <v>254</v>
      </c>
      <c r="M208" s="49" t="s">
        <v>568</v>
      </c>
    </row>
    <row r="209" spans="2:13" x14ac:dyDescent="0.3">
      <c r="B209" s="248" t="s">
        <v>2831</v>
      </c>
      <c r="C209" s="249" t="s">
        <v>2831</v>
      </c>
      <c r="D209" t="s">
        <v>2592</v>
      </c>
      <c r="E209" t="s">
        <v>6687</v>
      </c>
      <c r="F209" t="s">
        <v>2073</v>
      </c>
      <c r="G209" s="47" t="s">
        <v>4444</v>
      </c>
      <c r="H209" s="49">
        <v>0</v>
      </c>
      <c r="I209" s="250">
        <v>0</v>
      </c>
      <c r="J209" s="49" t="s">
        <v>2186</v>
      </c>
      <c r="K209" s="49" t="s">
        <v>6688</v>
      </c>
      <c r="L209" s="49" t="s">
        <v>254</v>
      </c>
      <c r="M209" s="49" t="s">
        <v>568</v>
      </c>
    </row>
    <row r="210" spans="2:13" x14ac:dyDescent="0.3">
      <c r="B210" s="248" t="s">
        <v>2831</v>
      </c>
      <c r="C210" s="249" t="s">
        <v>2831</v>
      </c>
      <c r="D210" t="s">
        <v>2592</v>
      </c>
      <c r="E210" t="s">
        <v>8771</v>
      </c>
      <c r="F210" t="s">
        <v>2073</v>
      </c>
      <c r="G210" s="47" t="s">
        <v>4444</v>
      </c>
      <c r="H210" s="49">
        <v>0</v>
      </c>
      <c r="I210" s="250">
        <v>0</v>
      </c>
      <c r="J210" s="49" t="s">
        <v>2186</v>
      </c>
      <c r="K210" s="49" t="s">
        <v>8772</v>
      </c>
      <c r="L210" s="49" t="s">
        <v>254</v>
      </c>
      <c r="M210" s="49" t="s">
        <v>568</v>
      </c>
    </row>
    <row r="211" spans="2:13" x14ac:dyDescent="0.3">
      <c r="B211" s="248" t="s">
        <v>2831</v>
      </c>
      <c r="C211" s="249" t="s">
        <v>2831</v>
      </c>
      <c r="D211" t="s">
        <v>2592</v>
      </c>
      <c r="E211" t="s">
        <v>4558</v>
      </c>
      <c r="F211" t="s">
        <v>2072</v>
      </c>
      <c r="G211" s="47" t="s">
        <v>4444</v>
      </c>
      <c r="H211" s="49">
        <v>0</v>
      </c>
      <c r="I211" s="250">
        <v>0</v>
      </c>
      <c r="J211" s="49" t="s">
        <v>2173</v>
      </c>
      <c r="K211" s="49" t="s">
        <v>4559</v>
      </c>
      <c r="L211" s="49" t="s">
        <v>254</v>
      </c>
      <c r="M211" s="49" t="s">
        <v>568</v>
      </c>
    </row>
    <row r="212" spans="2:13" x14ac:dyDescent="0.3">
      <c r="B212" s="248" t="s">
        <v>2831</v>
      </c>
      <c r="C212" s="249" t="s">
        <v>2831</v>
      </c>
      <c r="D212" t="s">
        <v>2592</v>
      </c>
      <c r="E212" t="s">
        <v>4523</v>
      </c>
      <c r="F212" t="s">
        <v>2072</v>
      </c>
      <c r="G212" s="47" t="s">
        <v>4444</v>
      </c>
      <c r="H212" s="49">
        <v>0</v>
      </c>
      <c r="I212" s="250">
        <v>0</v>
      </c>
      <c r="J212" s="49" t="s">
        <v>2160</v>
      </c>
      <c r="K212" s="49" t="s">
        <v>4525</v>
      </c>
      <c r="L212" s="49" t="s">
        <v>254</v>
      </c>
      <c r="M212" s="49" t="s">
        <v>568</v>
      </c>
    </row>
    <row r="213" spans="2:13" x14ac:dyDescent="0.3">
      <c r="B213" s="248" t="s">
        <v>2831</v>
      </c>
      <c r="C213" s="249" t="s">
        <v>2831</v>
      </c>
      <c r="D213" t="s">
        <v>2592</v>
      </c>
      <c r="E213" t="s">
        <v>4521</v>
      </c>
      <c r="F213" t="s">
        <v>2072</v>
      </c>
      <c r="G213" s="47" t="s">
        <v>4444</v>
      </c>
      <c r="H213" s="49">
        <v>0</v>
      </c>
      <c r="I213" s="250">
        <v>0</v>
      </c>
      <c r="J213" s="49" t="s">
        <v>2160</v>
      </c>
      <c r="K213" s="49" t="s">
        <v>4522</v>
      </c>
      <c r="L213" s="49" t="s">
        <v>254</v>
      </c>
      <c r="M213" s="49" t="s">
        <v>568</v>
      </c>
    </row>
    <row r="214" spans="2:13" x14ac:dyDescent="0.3">
      <c r="B214" s="248" t="s">
        <v>2831</v>
      </c>
      <c r="C214" s="249" t="s">
        <v>2831</v>
      </c>
      <c r="D214" t="s">
        <v>2592</v>
      </c>
      <c r="E214" t="s">
        <v>6917</v>
      </c>
      <c r="F214" t="s">
        <v>2073</v>
      </c>
      <c r="G214" s="47" t="s">
        <v>4444</v>
      </c>
      <c r="H214" s="49">
        <v>0</v>
      </c>
      <c r="I214" s="250">
        <v>0</v>
      </c>
      <c r="J214" s="49" t="s">
        <v>2186</v>
      </c>
      <c r="K214" s="49" t="s">
        <v>6918</v>
      </c>
      <c r="L214" s="49" t="s">
        <v>254</v>
      </c>
      <c r="M214" s="49" t="s">
        <v>568</v>
      </c>
    </row>
    <row r="215" spans="2:13" x14ac:dyDescent="0.3">
      <c r="B215" s="248" t="s">
        <v>2831</v>
      </c>
      <c r="C215" s="249" t="s">
        <v>2831</v>
      </c>
      <c r="D215" t="s">
        <v>2592</v>
      </c>
      <c r="E215" t="s">
        <v>4598</v>
      </c>
      <c r="F215" t="s">
        <v>2072</v>
      </c>
      <c r="G215" s="47" t="s">
        <v>4444</v>
      </c>
      <c r="H215" s="49">
        <v>0</v>
      </c>
      <c r="I215" s="250">
        <v>0</v>
      </c>
      <c r="J215" s="49" t="s">
        <v>2160</v>
      </c>
      <c r="K215" s="49" t="s">
        <v>4600</v>
      </c>
      <c r="L215" s="49" t="s">
        <v>254</v>
      </c>
      <c r="M215" s="49" t="s">
        <v>568</v>
      </c>
    </row>
    <row r="216" spans="2:13" x14ac:dyDescent="0.3">
      <c r="B216" s="248" t="s">
        <v>2831</v>
      </c>
      <c r="C216" s="249" t="s">
        <v>2831</v>
      </c>
      <c r="D216" t="s">
        <v>2592</v>
      </c>
      <c r="E216" t="s">
        <v>4680</v>
      </c>
      <c r="F216" t="s">
        <v>2072</v>
      </c>
      <c r="G216" s="47" t="s">
        <v>4444</v>
      </c>
      <c r="H216" s="49">
        <v>0</v>
      </c>
      <c r="I216" s="250">
        <v>0</v>
      </c>
      <c r="J216" s="49" t="s">
        <v>2160</v>
      </c>
      <c r="K216" s="49" t="s">
        <v>4681</v>
      </c>
      <c r="L216" s="49" t="s">
        <v>254</v>
      </c>
      <c r="M216" s="49" t="s">
        <v>568</v>
      </c>
    </row>
    <row r="217" spans="2:13" x14ac:dyDescent="0.3">
      <c r="B217" s="248" t="s">
        <v>2831</v>
      </c>
      <c r="C217" s="249" t="s">
        <v>2831</v>
      </c>
      <c r="D217" t="s">
        <v>2592</v>
      </c>
      <c r="E217" t="s">
        <v>4705</v>
      </c>
      <c r="F217" t="s">
        <v>2072</v>
      </c>
      <c r="G217" s="47" t="s">
        <v>4444</v>
      </c>
      <c r="H217" s="49">
        <v>0</v>
      </c>
      <c r="I217" s="250">
        <v>0</v>
      </c>
      <c r="J217" s="49" t="s">
        <v>2160</v>
      </c>
      <c r="K217" s="49" t="s">
        <v>4706</v>
      </c>
      <c r="L217" s="49" t="s">
        <v>254</v>
      </c>
      <c r="M217" s="49" t="s">
        <v>568</v>
      </c>
    </row>
    <row r="218" spans="2:13" x14ac:dyDescent="0.3">
      <c r="B218" s="248" t="s">
        <v>2831</v>
      </c>
      <c r="C218" s="249" t="s">
        <v>2831</v>
      </c>
      <c r="D218" t="s">
        <v>2592</v>
      </c>
      <c r="E218" t="s">
        <v>4686</v>
      </c>
      <c r="F218" t="s">
        <v>2072</v>
      </c>
      <c r="G218" s="47" t="s">
        <v>4444</v>
      </c>
      <c r="H218" s="49">
        <v>0</v>
      </c>
      <c r="I218" s="250">
        <v>0</v>
      </c>
      <c r="J218" s="49" t="s">
        <v>2173</v>
      </c>
      <c r="K218" s="49" t="s">
        <v>4403</v>
      </c>
      <c r="L218" s="49" t="s">
        <v>254</v>
      </c>
      <c r="M218" s="49" t="s">
        <v>568</v>
      </c>
    </row>
    <row r="219" spans="2:13" x14ac:dyDescent="0.3">
      <c r="B219" s="248" t="s">
        <v>2831</v>
      </c>
      <c r="C219" s="249" t="s">
        <v>2831</v>
      </c>
      <c r="D219" t="s">
        <v>2592</v>
      </c>
      <c r="E219" t="s">
        <v>6154</v>
      </c>
      <c r="F219" t="s">
        <v>2073</v>
      </c>
      <c r="G219" s="47" t="s">
        <v>4444</v>
      </c>
      <c r="H219" s="49">
        <v>0</v>
      </c>
      <c r="I219" s="250">
        <v>0</v>
      </c>
      <c r="J219" s="49" t="s">
        <v>2186</v>
      </c>
      <c r="K219" s="49" t="s">
        <v>6155</v>
      </c>
      <c r="L219" s="49" t="s">
        <v>254</v>
      </c>
      <c r="M219" s="49" t="s">
        <v>568</v>
      </c>
    </row>
    <row r="220" spans="2:13" x14ac:dyDescent="0.3">
      <c r="B220" s="248" t="s">
        <v>2831</v>
      </c>
      <c r="C220" s="249" t="s">
        <v>2831</v>
      </c>
      <c r="D220" t="s">
        <v>2592</v>
      </c>
      <c r="E220" t="s">
        <v>10165</v>
      </c>
      <c r="F220" t="s">
        <v>2073</v>
      </c>
      <c r="G220" s="47" t="s">
        <v>4444</v>
      </c>
      <c r="H220" s="49">
        <v>0</v>
      </c>
      <c r="I220" s="250">
        <v>0</v>
      </c>
      <c r="J220" s="49" t="s">
        <v>2186</v>
      </c>
      <c r="K220" s="49" t="s">
        <v>10166</v>
      </c>
      <c r="L220" s="49" t="s">
        <v>254</v>
      </c>
      <c r="M220" s="49" t="s">
        <v>568</v>
      </c>
    </row>
    <row r="221" spans="2:13" x14ac:dyDescent="0.3">
      <c r="B221" s="248" t="s">
        <v>2831</v>
      </c>
      <c r="C221" s="249" t="s">
        <v>2831</v>
      </c>
      <c r="D221" t="s">
        <v>2592</v>
      </c>
      <c r="E221" t="s">
        <v>4633</v>
      </c>
      <c r="F221" t="s">
        <v>2072</v>
      </c>
      <c r="G221" s="47" t="s">
        <v>4444</v>
      </c>
      <c r="H221" s="49">
        <v>0</v>
      </c>
      <c r="I221" s="250">
        <v>0</v>
      </c>
      <c r="J221" s="49" t="s">
        <v>2160</v>
      </c>
      <c r="K221" s="49" t="s">
        <v>4634</v>
      </c>
      <c r="L221" s="49" t="s">
        <v>254</v>
      </c>
      <c r="M221" s="49" t="s">
        <v>568</v>
      </c>
    </row>
    <row r="222" spans="2:13" x14ac:dyDescent="0.3">
      <c r="B222" s="248" t="s">
        <v>2831</v>
      </c>
      <c r="C222" s="249" t="s">
        <v>2831</v>
      </c>
      <c r="D222" t="s">
        <v>2592</v>
      </c>
      <c r="E222" t="s">
        <v>10036</v>
      </c>
      <c r="F222" t="s">
        <v>2073</v>
      </c>
      <c r="G222" s="47" t="s">
        <v>4444</v>
      </c>
      <c r="H222" s="49">
        <v>0</v>
      </c>
      <c r="I222" s="250">
        <v>0</v>
      </c>
      <c r="J222" s="49" t="s">
        <v>1535</v>
      </c>
      <c r="K222" s="49" t="s">
        <v>1535</v>
      </c>
      <c r="L222" s="49" t="s">
        <v>254</v>
      </c>
      <c r="M222" s="49" t="s">
        <v>568</v>
      </c>
    </row>
    <row r="223" spans="2:13" x14ac:dyDescent="0.3">
      <c r="B223" s="248" t="s">
        <v>2831</v>
      </c>
      <c r="C223" s="249" t="s">
        <v>2831</v>
      </c>
      <c r="D223" t="s">
        <v>2592</v>
      </c>
      <c r="E223" t="s">
        <v>4472</v>
      </c>
      <c r="F223" t="s">
        <v>2072</v>
      </c>
      <c r="G223" s="47" t="s">
        <v>4444</v>
      </c>
      <c r="H223" s="49">
        <v>0</v>
      </c>
      <c r="I223" s="250">
        <v>0</v>
      </c>
      <c r="J223" s="49" t="s">
        <v>2160</v>
      </c>
      <c r="K223" s="49" t="s">
        <v>4473</v>
      </c>
      <c r="L223" s="49" t="s">
        <v>254</v>
      </c>
      <c r="M223" s="49" t="s">
        <v>568</v>
      </c>
    </row>
    <row r="224" spans="2:13" x14ac:dyDescent="0.3">
      <c r="B224" s="248" t="s">
        <v>2831</v>
      </c>
      <c r="C224" s="249" t="s">
        <v>2831</v>
      </c>
      <c r="D224" t="s">
        <v>2592</v>
      </c>
      <c r="E224" t="s">
        <v>9472</v>
      </c>
      <c r="F224" t="s">
        <v>2073</v>
      </c>
      <c r="G224" s="47" t="s">
        <v>4444</v>
      </c>
      <c r="H224" s="49">
        <v>0</v>
      </c>
      <c r="I224" s="250">
        <v>0</v>
      </c>
      <c r="J224" s="49" t="s">
        <v>2186</v>
      </c>
      <c r="K224" s="49" t="s">
        <v>9473</v>
      </c>
      <c r="L224" s="49" t="s">
        <v>254</v>
      </c>
      <c r="M224" s="49" t="s">
        <v>568</v>
      </c>
    </row>
    <row r="225" spans="2:13" x14ac:dyDescent="0.3">
      <c r="B225" s="248" t="s">
        <v>2831</v>
      </c>
      <c r="C225" s="249" t="s">
        <v>2831</v>
      </c>
      <c r="D225" t="s">
        <v>2592</v>
      </c>
      <c r="E225" t="s">
        <v>7418</v>
      </c>
      <c r="F225" t="s">
        <v>2073</v>
      </c>
      <c r="G225" s="47" t="s">
        <v>4378</v>
      </c>
      <c r="H225" s="49">
        <v>0</v>
      </c>
      <c r="I225" s="250">
        <v>0</v>
      </c>
      <c r="J225" s="49" t="s">
        <v>2186</v>
      </c>
      <c r="K225" s="49" t="s">
        <v>7419</v>
      </c>
      <c r="L225" s="49" t="s">
        <v>254</v>
      </c>
      <c r="M225" s="49" t="s">
        <v>568</v>
      </c>
    </row>
    <row r="226" spans="2:13" x14ac:dyDescent="0.3">
      <c r="B226" s="248" t="s">
        <v>2831</v>
      </c>
      <c r="C226" s="249" t="s">
        <v>2831</v>
      </c>
      <c r="D226" t="s">
        <v>2592</v>
      </c>
      <c r="E226" t="s">
        <v>6439</v>
      </c>
      <c r="F226" t="s">
        <v>2073</v>
      </c>
      <c r="G226" s="47" t="s">
        <v>4378</v>
      </c>
      <c r="H226" s="49">
        <v>0</v>
      </c>
      <c r="I226" s="250">
        <v>0</v>
      </c>
      <c r="J226" s="49" t="s">
        <v>2186</v>
      </c>
      <c r="K226" s="49" t="s">
        <v>6440</v>
      </c>
      <c r="L226" s="49" t="s">
        <v>254</v>
      </c>
      <c r="M226" s="49" t="s">
        <v>568</v>
      </c>
    </row>
    <row r="227" spans="2:13" x14ac:dyDescent="0.3">
      <c r="B227" s="248" t="s">
        <v>2831</v>
      </c>
      <c r="C227" s="249" t="s">
        <v>2831</v>
      </c>
      <c r="D227" t="s">
        <v>2592</v>
      </c>
      <c r="E227" t="s">
        <v>4462</v>
      </c>
      <c r="F227" t="s">
        <v>2072</v>
      </c>
      <c r="G227" s="47" t="s">
        <v>4378</v>
      </c>
      <c r="H227" s="49">
        <v>0</v>
      </c>
      <c r="I227" s="250">
        <v>0</v>
      </c>
      <c r="J227" s="49" t="s">
        <v>2160</v>
      </c>
      <c r="K227" s="49" t="s">
        <v>4414</v>
      </c>
      <c r="L227" s="49" t="s">
        <v>254</v>
      </c>
      <c r="M227" s="49" t="s">
        <v>568</v>
      </c>
    </row>
    <row r="228" spans="2:13" x14ac:dyDescent="0.3">
      <c r="B228" s="248" t="s">
        <v>2831</v>
      </c>
      <c r="C228" s="249" t="s">
        <v>2831</v>
      </c>
      <c r="D228" t="s">
        <v>2592</v>
      </c>
      <c r="E228" t="s">
        <v>4377</v>
      </c>
      <c r="F228" t="s">
        <v>2072</v>
      </c>
      <c r="G228" s="47" t="s">
        <v>4378</v>
      </c>
      <c r="H228" s="49">
        <v>0</v>
      </c>
      <c r="I228" s="250">
        <v>0</v>
      </c>
      <c r="J228" s="49" t="s">
        <v>2186</v>
      </c>
      <c r="K228" s="49" t="s">
        <v>4379</v>
      </c>
      <c r="L228" s="49" t="s">
        <v>254</v>
      </c>
      <c r="M228" s="49" t="s">
        <v>568</v>
      </c>
    </row>
    <row r="229" spans="2:13" x14ac:dyDescent="0.3">
      <c r="B229" s="248" t="s">
        <v>2831</v>
      </c>
      <c r="C229" s="249" t="s">
        <v>2831</v>
      </c>
      <c r="D229" t="s">
        <v>2592</v>
      </c>
      <c r="E229" t="s">
        <v>10519</v>
      </c>
      <c r="F229" t="s">
        <v>2073</v>
      </c>
      <c r="G229" s="47" t="s">
        <v>4378</v>
      </c>
      <c r="H229" s="49">
        <v>0</v>
      </c>
      <c r="I229" s="250">
        <v>0</v>
      </c>
      <c r="J229" s="49" t="s">
        <v>2186</v>
      </c>
      <c r="K229" s="49" t="s">
        <v>10520</v>
      </c>
      <c r="L229" s="49" t="s">
        <v>254</v>
      </c>
      <c r="M229" s="49" t="s">
        <v>568</v>
      </c>
    </row>
    <row r="230" spans="2:13" x14ac:dyDescent="0.3">
      <c r="B230" s="248" t="s">
        <v>2831</v>
      </c>
      <c r="C230" s="249" t="s">
        <v>2831</v>
      </c>
      <c r="D230" t="s">
        <v>2592</v>
      </c>
      <c r="E230" t="s">
        <v>7061</v>
      </c>
      <c r="F230" t="s">
        <v>2073</v>
      </c>
      <c r="G230" s="47" t="s">
        <v>4378</v>
      </c>
      <c r="H230" s="49">
        <v>1</v>
      </c>
      <c r="I230" s="250">
        <v>55.64</v>
      </c>
      <c r="J230" s="49" t="s">
        <v>2186</v>
      </c>
      <c r="K230" s="49" t="s">
        <v>7062</v>
      </c>
      <c r="L230" s="49" t="s">
        <v>254</v>
      </c>
      <c r="M230" s="49" t="s">
        <v>568</v>
      </c>
    </row>
    <row r="231" spans="2:13" x14ac:dyDescent="0.3">
      <c r="B231" s="248" t="s">
        <v>2831</v>
      </c>
      <c r="C231" s="249" t="s">
        <v>2831</v>
      </c>
      <c r="D231" t="s">
        <v>2592</v>
      </c>
      <c r="E231" t="s">
        <v>9077</v>
      </c>
      <c r="F231" t="s">
        <v>2073</v>
      </c>
      <c r="G231" s="47" t="s">
        <v>4378</v>
      </c>
      <c r="H231" s="49">
        <v>0</v>
      </c>
      <c r="I231" s="250">
        <v>0</v>
      </c>
      <c r="J231" s="49" t="s">
        <v>2186</v>
      </c>
      <c r="K231" s="49" t="s">
        <v>9078</v>
      </c>
      <c r="L231" s="49" t="s">
        <v>254</v>
      </c>
      <c r="M231" s="49" t="s">
        <v>568</v>
      </c>
    </row>
    <row r="232" spans="2:13" x14ac:dyDescent="0.3">
      <c r="B232" s="248" t="s">
        <v>2831</v>
      </c>
      <c r="C232" s="249" t="s">
        <v>2831</v>
      </c>
      <c r="D232" t="s">
        <v>2592</v>
      </c>
      <c r="E232" t="s">
        <v>4501</v>
      </c>
      <c r="F232" t="s">
        <v>2072</v>
      </c>
      <c r="G232" s="47" t="s">
        <v>4378</v>
      </c>
      <c r="H232" s="49">
        <v>0</v>
      </c>
      <c r="I232" s="250">
        <v>0</v>
      </c>
      <c r="J232" s="49" t="s">
        <v>2173</v>
      </c>
      <c r="K232" s="49" t="s">
        <v>4502</v>
      </c>
      <c r="L232" s="49" t="s">
        <v>254</v>
      </c>
      <c r="M232" s="49" t="s">
        <v>568</v>
      </c>
    </row>
    <row r="233" spans="2:13" x14ac:dyDescent="0.3">
      <c r="B233" s="248" t="s">
        <v>2831</v>
      </c>
      <c r="C233" s="249" t="s">
        <v>2831</v>
      </c>
      <c r="D233" t="s">
        <v>2592</v>
      </c>
      <c r="E233" t="s">
        <v>8088</v>
      </c>
      <c r="F233" t="s">
        <v>2073</v>
      </c>
      <c r="G233" s="47" t="s">
        <v>4378</v>
      </c>
      <c r="H233" s="49">
        <v>0</v>
      </c>
      <c r="I233" s="250">
        <v>0</v>
      </c>
      <c r="J233" s="49" t="s">
        <v>2186</v>
      </c>
      <c r="K233" s="49" t="s">
        <v>8089</v>
      </c>
      <c r="L233" s="49" t="s">
        <v>254</v>
      </c>
      <c r="M233" s="49" t="s">
        <v>568</v>
      </c>
    </row>
    <row r="234" spans="2:13" x14ac:dyDescent="0.3">
      <c r="B234" s="248" t="s">
        <v>2831</v>
      </c>
      <c r="C234" s="249" t="s">
        <v>2831</v>
      </c>
      <c r="D234" t="s">
        <v>2592</v>
      </c>
      <c r="E234" t="s">
        <v>4484</v>
      </c>
      <c r="F234" t="s">
        <v>2072</v>
      </c>
      <c r="G234" s="47" t="s">
        <v>4378</v>
      </c>
      <c r="H234" s="49">
        <v>0</v>
      </c>
      <c r="I234" s="250">
        <v>0</v>
      </c>
      <c r="J234" s="49" t="s">
        <v>2173</v>
      </c>
      <c r="K234" s="49" t="s">
        <v>4485</v>
      </c>
      <c r="L234" s="49" t="s">
        <v>254</v>
      </c>
      <c r="M234" s="49" t="s">
        <v>568</v>
      </c>
    </row>
    <row r="235" spans="2:13" x14ac:dyDescent="0.3">
      <c r="B235" s="248" t="s">
        <v>2831</v>
      </c>
      <c r="C235" s="249" t="s">
        <v>2831</v>
      </c>
      <c r="D235" t="s">
        <v>2592</v>
      </c>
      <c r="E235" t="s">
        <v>5526</v>
      </c>
      <c r="F235" t="s">
        <v>2073</v>
      </c>
      <c r="G235" s="47" t="s">
        <v>4378</v>
      </c>
      <c r="H235" s="49">
        <v>0</v>
      </c>
      <c r="I235" s="250">
        <v>0</v>
      </c>
      <c r="J235" s="49" t="s">
        <v>2186</v>
      </c>
      <c r="K235" s="49" t="s">
        <v>5528</v>
      </c>
      <c r="L235" s="49" t="s">
        <v>2147</v>
      </c>
      <c r="M235" s="49" t="s">
        <v>568</v>
      </c>
    </row>
    <row r="236" spans="2:13" x14ac:dyDescent="0.3">
      <c r="B236" s="248" t="s">
        <v>2831</v>
      </c>
      <c r="C236" s="249" t="s">
        <v>2831</v>
      </c>
      <c r="D236" t="s">
        <v>2592</v>
      </c>
      <c r="E236" t="s">
        <v>8713</v>
      </c>
      <c r="F236" t="s">
        <v>2073</v>
      </c>
      <c r="G236" s="47" t="s">
        <v>4378</v>
      </c>
      <c r="H236" s="49">
        <v>0</v>
      </c>
      <c r="I236" s="250">
        <v>0</v>
      </c>
      <c r="J236" s="49" t="s">
        <v>2186</v>
      </c>
      <c r="K236" s="49" t="s">
        <v>8714</v>
      </c>
      <c r="L236" s="49" t="s">
        <v>254</v>
      </c>
      <c r="M236" s="49" t="s">
        <v>568</v>
      </c>
    </row>
    <row r="237" spans="2:13" x14ac:dyDescent="0.3">
      <c r="B237" s="248" t="s">
        <v>2831</v>
      </c>
      <c r="C237" s="249" t="s">
        <v>2831</v>
      </c>
      <c r="D237" t="s">
        <v>2592</v>
      </c>
      <c r="E237" t="s">
        <v>7720</v>
      </c>
      <c r="F237" t="s">
        <v>2073</v>
      </c>
      <c r="G237" s="47" t="s">
        <v>4378</v>
      </c>
      <c r="H237" s="49">
        <v>0</v>
      </c>
      <c r="I237" s="250">
        <v>0</v>
      </c>
      <c r="J237" s="49" t="s">
        <v>2186</v>
      </c>
      <c r="K237" s="49" t="s">
        <v>7721</v>
      </c>
      <c r="L237" s="49" t="s">
        <v>2147</v>
      </c>
      <c r="M237" s="49" t="s">
        <v>568</v>
      </c>
    </row>
    <row r="238" spans="2:13" x14ac:dyDescent="0.3">
      <c r="B238" s="248" t="s">
        <v>2831</v>
      </c>
      <c r="C238" s="249" t="s">
        <v>2831</v>
      </c>
      <c r="D238" t="s">
        <v>2592</v>
      </c>
      <c r="E238" t="s">
        <v>10322</v>
      </c>
      <c r="F238" t="s">
        <v>2073</v>
      </c>
      <c r="G238" s="47" t="s">
        <v>4378</v>
      </c>
      <c r="H238" s="49">
        <v>0</v>
      </c>
      <c r="I238" s="250">
        <v>0</v>
      </c>
      <c r="J238" s="49" t="s">
        <v>2186</v>
      </c>
      <c r="K238" s="49" t="s">
        <v>10323</v>
      </c>
      <c r="L238" s="49" t="s">
        <v>2147</v>
      </c>
      <c r="M238" s="49" t="s">
        <v>568</v>
      </c>
    </row>
    <row r="239" spans="2:13" x14ac:dyDescent="0.3">
      <c r="B239" s="248" t="s">
        <v>2831</v>
      </c>
      <c r="C239" s="249" t="s">
        <v>2831</v>
      </c>
      <c r="D239" t="s">
        <v>2592</v>
      </c>
      <c r="E239" t="s">
        <v>10318</v>
      </c>
      <c r="F239" t="s">
        <v>2073</v>
      </c>
      <c r="G239" s="47" t="s">
        <v>4378</v>
      </c>
      <c r="H239" s="49">
        <v>0</v>
      </c>
      <c r="I239" s="250">
        <v>0</v>
      </c>
      <c r="J239" s="49" t="s">
        <v>2186</v>
      </c>
      <c r="K239" s="49" t="s">
        <v>10319</v>
      </c>
      <c r="L239" s="49" t="s">
        <v>254</v>
      </c>
      <c r="M239" s="49" t="s">
        <v>568</v>
      </c>
    </row>
    <row r="240" spans="2:13" x14ac:dyDescent="0.3">
      <c r="B240" s="248" t="s">
        <v>2831</v>
      </c>
      <c r="C240" s="249" t="s">
        <v>2831</v>
      </c>
      <c r="D240" t="s">
        <v>2592</v>
      </c>
      <c r="E240" t="s">
        <v>8472</v>
      </c>
      <c r="F240" t="s">
        <v>2073</v>
      </c>
      <c r="G240" s="47" t="s">
        <v>4378</v>
      </c>
      <c r="H240" s="49">
        <v>0</v>
      </c>
      <c r="I240" s="250">
        <v>0</v>
      </c>
      <c r="J240" s="49" t="s">
        <v>2186</v>
      </c>
      <c r="K240" s="49" t="s">
        <v>8473</v>
      </c>
      <c r="L240" s="49" t="s">
        <v>254</v>
      </c>
      <c r="M240" s="49" t="s">
        <v>568</v>
      </c>
    </row>
    <row r="241" spans="2:13" x14ac:dyDescent="0.3">
      <c r="B241" s="248" t="s">
        <v>2831</v>
      </c>
      <c r="C241" s="249" t="s">
        <v>2831</v>
      </c>
      <c r="D241" t="s">
        <v>2592</v>
      </c>
      <c r="E241" t="s">
        <v>8136</v>
      </c>
      <c r="F241" t="s">
        <v>2073</v>
      </c>
      <c r="G241" s="47" t="s">
        <v>4378</v>
      </c>
      <c r="H241" s="49">
        <v>0</v>
      </c>
      <c r="I241" s="250">
        <v>0</v>
      </c>
      <c r="J241" s="49" t="s">
        <v>2186</v>
      </c>
      <c r="K241" s="49" t="s">
        <v>8137</v>
      </c>
      <c r="L241" s="49" t="s">
        <v>254</v>
      </c>
      <c r="M241" s="49" t="s">
        <v>568</v>
      </c>
    </row>
    <row r="242" spans="2:13" x14ac:dyDescent="0.3">
      <c r="B242" s="248" t="s">
        <v>2831</v>
      </c>
      <c r="C242" s="249" t="s">
        <v>2831</v>
      </c>
      <c r="D242" t="s">
        <v>2592</v>
      </c>
      <c r="E242" t="s">
        <v>4621</v>
      </c>
      <c r="F242" t="s">
        <v>2072</v>
      </c>
      <c r="G242" s="47" t="s">
        <v>4378</v>
      </c>
      <c r="H242" s="49">
        <v>0</v>
      </c>
      <c r="I242" s="250">
        <v>0</v>
      </c>
      <c r="J242" s="49" t="s">
        <v>2173</v>
      </c>
      <c r="K242" s="49" t="s">
        <v>4502</v>
      </c>
      <c r="L242" s="49" t="s">
        <v>2147</v>
      </c>
      <c r="M242" s="49" t="s">
        <v>568</v>
      </c>
    </row>
    <row r="243" spans="2:13" x14ac:dyDescent="0.3">
      <c r="B243" s="248" t="s">
        <v>2831</v>
      </c>
      <c r="C243" s="249" t="s">
        <v>2831</v>
      </c>
      <c r="D243" t="s">
        <v>2592</v>
      </c>
      <c r="E243" t="s">
        <v>9401</v>
      </c>
      <c r="F243" t="s">
        <v>2073</v>
      </c>
      <c r="G243" s="47" t="s">
        <v>4378</v>
      </c>
      <c r="H243" s="49">
        <v>0</v>
      </c>
      <c r="I243" s="250">
        <v>0</v>
      </c>
      <c r="J243" s="49" t="s">
        <v>2186</v>
      </c>
      <c r="K243" s="49" t="s">
        <v>9402</v>
      </c>
      <c r="L243" s="49" t="s">
        <v>254</v>
      </c>
      <c r="M243" s="49" t="s">
        <v>568</v>
      </c>
    </row>
    <row r="244" spans="2:13" x14ac:dyDescent="0.3">
      <c r="B244" s="248" t="s">
        <v>2831</v>
      </c>
      <c r="C244" s="249" t="s">
        <v>2831</v>
      </c>
      <c r="D244" t="s">
        <v>2592</v>
      </c>
      <c r="E244" t="s">
        <v>4687</v>
      </c>
      <c r="F244" t="s">
        <v>2072</v>
      </c>
      <c r="G244" s="47" t="s">
        <v>4378</v>
      </c>
      <c r="H244" s="49">
        <v>0</v>
      </c>
      <c r="I244" s="250">
        <v>0</v>
      </c>
      <c r="J244" s="49" t="s">
        <v>2160</v>
      </c>
      <c r="K244" s="49" t="s">
        <v>2936</v>
      </c>
      <c r="L244" s="49" t="s">
        <v>254</v>
      </c>
      <c r="M244" s="49" t="s">
        <v>568</v>
      </c>
    </row>
    <row r="245" spans="2:13" x14ac:dyDescent="0.3">
      <c r="B245" s="248" t="s">
        <v>2831</v>
      </c>
      <c r="C245" s="249" t="s">
        <v>2831</v>
      </c>
      <c r="D245" t="s">
        <v>2592</v>
      </c>
      <c r="E245" t="s">
        <v>10597</v>
      </c>
      <c r="F245" t="s">
        <v>2073</v>
      </c>
      <c r="G245" s="47" t="s">
        <v>4378</v>
      </c>
      <c r="H245" s="49">
        <v>0</v>
      </c>
      <c r="I245" s="250">
        <v>0</v>
      </c>
      <c r="J245" s="49" t="s">
        <v>2186</v>
      </c>
      <c r="K245" s="49" t="s">
        <v>10598</v>
      </c>
      <c r="L245" s="49" t="s">
        <v>254</v>
      </c>
      <c r="M245" s="49" t="s">
        <v>568</v>
      </c>
    </row>
    <row r="246" spans="2:13" x14ac:dyDescent="0.3">
      <c r="B246" s="248" t="s">
        <v>2831</v>
      </c>
      <c r="C246" s="249" t="s">
        <v>2831</v>
      </c>
      <c r="D246" t="s">
        <v>2592</v>
      </c>
      <c r="E246" t="s">
        <v>6585</v>
      </c>
      <c r="F246" t="s">
        <v>2073</v>
      </c>
      <c r="G246" s="47" t="s">
        <v>4378</v>
      </c>
      <c r="H246" s="49">
        <v>0</v>
      </c>
      <c r="I246" s="250">
        <v>0</v>
      </c>
      <c r="J246" s="49" t="s">
        <v>2186</v>
      </c>
      <c r="K246" s="49" t="s">
        <v>6586</v>
      </c>
      <c r="L246" s="49" t="s">
        <v>254</v>
      </c>
      <c r="M246" s="49" t="s">
        <v>568</v>
      </c>
    </row>
    <row r="247" spans="2:13" x14ac:dyDescent="0.3">
      <c r="B247" s="248" t="s">
        <v>2831</v>
      </c>
      <c r="C247" s="249" t="s">
        <v>2831</v>
      </c>
      <c r="D247" t="s">
        <v>2592</v>
      </c>
      <c r="E247" t="s">
        <v>7860</v>
      </c>
      <c r="F247" t="s">
        <v>2073</v>
      </c>
      <c r="G247" s="47" t="s">
        <v>4582</v>
      </c>
      <c r="H247" s="49">
        <v>0</v>
      </c>
      <c r="I247" s="250">
        <v>0</v>
      </c>
      <c r="J247" s="49" t="s">
        <v>2186</v>
      </c>
      <c r="K247" s="49" t="s">
        <v>7861</v>
      </c>
      <c r="L247" s="49" t="s">
        <v>2147</v>
      </c>
      <c r="M247" s="49" t="s">
        <v>568</v>
      </c>
    </row>
    <row r="248" spans="2:13" x14ac:dyDescent="0.3">
      <c r="B248" s="248" t="s">
        <v>2831</v>
      </c>
      <c r="C248" s="249" t="s">
        <v>2831</v>
      </c>
      <c r="D248" t="s">
        <v>2592</v>
      </c>
      <c r="E248" t="s">
        <v>2980</v>
      </c>
      <c r="F248" t="s">
        <v>2073</v>
      </c>
      <c r="G248" s="47" t="s">
        <v>4582</v>
      </c>
      <c r="H248" s="49">
        <v>0</v>
      </c>
      <c r="I248" s="250">
        <v>0</v>
      </c>
      <c r="J248" s="49" t="s">
        <v>2160</v>
      </c>
      <c r="K248" s="49" t="s">
        <v>2936</v>
      </c>
      <c r="L248" s="49" t="s">
        <v>254</v>
      </c>
      <c r="M248" s="49" t="s">
        <v>568</v>
      </c>
    </row>
    <row r="249" spans="2:13" x14ac:dyDescent="0.3">
      <c r="B249" s="248" t="s">
        <v>2831</v>
      </c>
      <c r="C249" s="249" t="s">
        <v>2831</v>
      </c>
      <c r="D249" t="s">
        <v>2592</v>
      </c>
      <c r="E249" t="s">
        <v>5555</v>
      </c>
      <c r="F249" t="s">
        <v>2073</v>
      </c>
      <c r="G249" s="47" t="s">
        <v>4582</v>
      </c>
      <c r="H249" s="49">
        <v>0</v>
      </c>
      <c r="I249" s="250">
        <v>0</v>
      </c>
      <c r="J249" s="49" t="s">
        <v>2186</v>
      </c>
      <c r="K249" s="49" t="s">
        <v>5557</v>
      </c>
      <c r="L249" s="49" t="s">
        <v>254</v>
      </c>
      <c r="M249" s="49" t="s">
        <v>568</v>
      </c>
    </row>
    <row r="250" spans="2:13" x14ac:dyDescent="0.3">
      <c r="B250" s="248" t="s">
        <v>2831</v>
      </c>
      <c r="C250" s="249" t="s">
        <v>2831</v>
      </c>
      <c r="D250" t="s">
        <v>2592</v>
      </c>
      <c r="E250" t="s">
        <v>3667</v>
      </c>
      <c r="F250" t="s">
        <v>2073</v>
      </c>
      <c r="G250" s="47" t="s">
        <v>4582</v>
      </c>
      <c r="H250" s="49">
        <v>0</v>
      </c>
      <c r="I250" s="250">
        <v>0</v>
      </c>
      <c r="J250" s="49" t="s">
        <v>2186</v>
      </c>
      <c r="K250" s="49" t="s">
        <v>3668</v>
      </c>
      <c r="L250" s="49" t="s">
        <v>254</v>
      </c>
      <c r="M250" s="49" t="s">
        <v>568</v>
      </c>
    </row>
    <row r="251" spans="2:13" x14ac:dyDescent="0.3">
      <c r="B251" s="248" t="s">
        <v>2831</v>
      </c>
      <c r="C251" s="249" t="s">
        <v>2831</v>
      </c>
      <c r="D251" t="s">
        <v>2592</v>
      </c>
      <c r="E251" t="s">
        <v>8126</v>
      </c>
      <c r="F251" t="s">
        <v>2073</v>
      </c>
      <c r="G251" s="47" t="s">
        <v>4582</v>
      </c>
      <c r="H251" s="49">
        <v>0</v>
      </c>
      <c r="I251" s="250">
        <v>0</v>
      </c>
      <c r="J251" s="49" t="s">
        <v>2186</v>
      </c>
      <c r="K251" s="49" t="s">
        <v>8127</v>
      </c>
      <c r="L251" s="49" t="s">
        <v>254</v>
      </c>
      <c r="M251" s="49" t="s">
        <v>568</v>
      </c>
    </row>
    <row r="252" spans="2:13" x14ac:dyDescent="0.3">
      <c r="B252" s="248" t="s">
        <v>2831</v>
      </c>
      <c r="C252" s="249" t="s">
        <v>2831</v>
      </c>
      <c r="D252" t="s">
        <v>2592</v>
      </c>
      <c r="E252" t="s">
        <v>9760</v>
      </c>
      <c r="F252" t="s">
        <v>2073</v>
      </c>
      <c r="G252" s="47" t="s">
        <v>4582</v>
      </c>
      <c r="H252" s="49">
        <v>0</v>
      </c>
      <c r="I252" s="250">
        <v>0</v>
      </c>
      <c r="J252" s="49" t="s">
        <v>2186</v>
      </c>
      <c r="K252" s="49" t="s">
        <v>9761</v>
      </c>
      <c r="L252" s="49" t="s">
        <v>254</v>
      </c>
      <c r="M252" s="49" t="s">
        <v>568</v>
      </c>
    </row>
    <row r="253" spans="2:13" x14ac:dyDescent="0.3">
      <c r="B253" s="248" t="s">
        <v>2831</v>
      </c>
      <c r="C253" s="249" t="s">
        <v>2831</v>
      </c>
      <c r="D253" t="s">
        <v>2592</v>
      </c>
      <c r="E253" t="s">
        <v>3589</v>
      </c>
      <c r="F253" t="s">
        <v>2073</v>
      </c>
      <c r="G253" s="47" t="s">
        <v>4582</v>
      </c>
      <c r="H253" s="49">
        <v>0</v>
      </c>
      <c r="I253" s="250">
        <v>0</v>
      </c>
      <c r="J253" s="49" t="s">
        <v>2186</v>
      </c>
      <c r="K253" s="49" t="s">
        <v>3590</v>
      </c>
      <c r="L253" s="49" t="s">
        <v>254</v>
      </c>
      <c r="M253" s="49" t="s">
        <v>568</v>
      </c>
    </row>
    <row r="254" spans="2:13" x14ac:dyDescent="0.3">
      <c r="B254" s="248" t="s">
        <v>2831</v>
      </c>
      <c r="C254" s="249" t="s">
        <v>2831</v>
      </c>
      <c r="D254" t="s">
        <v>2592</v>
      </c>
      <c r="E254" t="s">
        <v>3568</v>
      </c>
      <c r="F254" t="s">
        <v>2073</v>
      </c>
      <c r="G254" s="47" t="s">
        <v>4582</v>
      </c>
      <c r="H254" s="49">
        <v>0</v>
      </c>
      <c r="I254" s="250">
        <v>0</v>
      </c>
      <c r="J254" s="49" t="s">
        <v>2186</v>
      </c>
      <c r="K254" s="49" t="s">
        <v>3569</v>
      </c>
      <c r="L254" s="49" t="s">
        <v>254</v>
      </c>
      <c r="M254" s="49" t="s">
        <v>568</v>
      </c>
    </row>
    <row r="255" spans="2:13" x14ac:dyDescent="0.3">
      <c r="B255" s="248" t="s">
        <v>2831</v>
      </c>
      <c r="C255" s="249" t="s">
        <v>2831</v>
      </c>
      <c r="D255" t="s">
        <v>2592</v>
      </c>
      <c r="E255" t="s">
        <v>4581</v>
      </c>
      <c r="F255" t="s">
        <v>2072</v>
      </c>
      <c r="G255" s="47" t="s">
        <v>4582</v>
      </c>
      <c r="H255" s="49">
        <v>0</v>
      </c>
      <c r="I255" s="250">
        <v>0</v>
      </c>
      <c r="J255" s="49" t="s">
        <v>2160</v>
      </c>
      <c r="K255" s="49" t="s">
        <v>2992</v>
      </c>
      <c r="L255" s="49" t="s">
        <v>254</v>
      </c>
      <c r="M255" s="49" t="s">
        <v>568</v>
      </c>
    </row>
    <row r="256" spans="2:13" x14ac:dyDescent="0.3">
      <c r="B256" s="248" t="s">
        <v>2831</v>
      </c>
      <c r="C256" s="249" t="s">
        <v>2831</v>
      </c>
      <c r="D256" t="s">
        <v>2592</v>
      </c>
      <c r="E256" t="s">
        <v>4650</v>
      </c>
      <c r="F256" t="s">
        <v>2072</v>
      </c>
      <c r="G256" s="47" t="s">
        <v>4582</v>
      </c>
      <c r="H256" s="49">
        <v>0</v>
      </c>
      <c r="I256" s="250">
        <v>0</v>
      </c>
      <c r="J256" s="49" t="s">
        <v>2173</v>
      </c>
      <c r="K256" s="49" t="s">
        <v>4651</v>
      </c>
      <c r="L256" s="49" t="s">
        <v>254</v>
      </c>
      <c r="M256" s="49" t="s">
        <v>568</v>
      </c>
    </row>
    <row r="257" spans="2:13" x14ac:dyDescent="0.3">
      <c r="B257" s="248" t="s">
        <v>2831</v>
      </c>
      <c r="C257" s="249" t="s">
        <v>2831</v>
      </c>
      <c r="D257" t="s">
        <v>2592</v>
      </c>
      <c r="E257" t="s">
        <v>4690</v>
      </c>
      <c r="F257" t="s">
        <v>2072</v>
      </c>
      <c r="G257" s="47" t="s">
        <v>4582</v>
      </c>
      <c r="H257" s="49">
        <v>0</v>
      </c>
      <c r="I257" s="250">
        <v>0</v>
      </c>
      <c r="J257" s="49" t="s">
        <v>2160</v>
      </c>
      <c r="K257" s="49" t="s">
        <v>4692</v>
      </c>
      <c r="L257" s="49" t="s">
        <v>254</v>
      </c>
      <c r="M257" s="49" t="s">
        <v>568</v>
      </c>
    </row>
    <row r="258" spans="2:13" x14ac:dyDescent="0.3">
      <c r="B258" s="248" t="s">
        <v>2831</v>
      </c>
      <c r="C258" s="249" t="s">
        <v>2831</v>
      </c>
      <c r="D258" t="s">
        <v>2592</v>
      </c>
      <c r="E258" t="s">
        <v>8391</v>
      </c>
      <c r="F258" t="s">
        <v>2073</v>
      </c>
      <c r="G258" s="47" t="s">
        <v>4582</v>
      </c>
      <c r="H258" s="49">
        <v>0</v>
      </c>
      <c r="I258" s="250">
        <v>0</v>
      </c>
      <c r="J258" s="49" t="s">
        <v>2186</v>
      </c>
      <c r="K258" s="49" t="s">
        <v>8392</v>
      </c>
      <c r="L258" s="49" t="s">
        <v>254</v>
      </c>
      <c r="M258" s="49" t="s">
        <v>568</v>
      </c>
    </row>
    <row r="259" spans="2:13" x14ac:dyDescent="0.3">
      <c r="B259" s="248" t="s">
        <v>2831</v>
      </c>
      <c r="C259" s="249" t="s">
        <v>2831</v>
      </c>
      <c r="D259" t="s">
        <v>2592</v>
      </c>
      <c r="E259" t="s">
        <v>5565</v>
      </c>
      <c r="F259" t="s">
        <v>2073</v>
      </c>
      <c r="G259" s="47" t="s">
        <v>4390</v>
      </c>
      <c r="H259" s="49">
        <v>0</v>
      </c>
      <c r="I259" s="250">
        <v>0</v>
      </c>
      <c r="J259" s="49" t="s">
        <v>2186</v>
      </c>
      <c r="K259" s="49" t="s">
        <v>5567</v>
      </c>
      <c r="L259" s="49" t="s">
        <v>254</v>
      </c>
      <c r="M259" s="49" t="s">
        <v>568</v>
      </c>
    </row>
    <row r="260" spans="2:13" x14ac:dyDescent="0.3">
      <c r="B260" s="248" t="s">
        <v>2831</v>
      </c>
      <c r="C260" s="249" t="s">
        <v>2831</v>
      </c>
      <c r="D260" t="s">
        <v>2592</v>
      </c>
      <c r="E260" t="s">
        <v>4389</v>
      </c>
      <c r="F260" t="s">
        <v>2072</v>
      </c>
      <c r="G260" s="47" t="s">
        <v>4390</v>
      </c>
      <c r="H260" s="49">
        <v>0</v>
      </c>
      <c r="I260" s="250">
        <v>0</v>
      </c>
      <c r="J260" s="49" t="s">
        <v>2173</v>
      </c>
      <c r="K260" s="49" t="s">
        <v>4391</v>
      </c>
      <c r="L260" s="49" t="s">
        <v>254</v>
      </c>
      <c r="M260" s="49" t="s">
        <v>568</v>
      </c>
    </row>
    <row r="261" spans="2:13" x14ac:dyDescent="0.3">
      <c r="B261" s="248" t="s">
        <v>2831</v>
      </c>
      <c r="C261" s="249" t="s">
        <v>2831</v>
      </c>
      <c r="D261" t="s">
        <v>2592</v>
      </c>
      <c r="E261" t="s">
        <v>5898</v>
      </c>
      <c r="F261" t="s">
        <v>2073</v>
      </c>
      <c r="G261" s="47" t="s">
        <v>4390</v>
      </c>
      <c r="H261" s="49">
        <v>0</v>
      </c>
      <c r="I261" s="250">
        <v>0</v>
      </c>
      <c r="J261" s="49" t="s">
        <v>2186</v>
      </c>
      <c r="K261" s="49" t="s">
        <v>5899</v>
      </c>
      <c r="L261" s="49" t="s">
        <v>254</v>
      </c>
      <c r="M261" s="49" t="s">
        <v>568</v>
      </c>
    </row>
    <row r="262" spans="2:13" x14ac:dyDescent="0.3">
      <c r="B262" s="248" t="s">
        <v>2831</v>
      </c>
      <c r="C262" s="249" t="s">
        <v>2831</v>
      </c>
      <c r="D262" t="s">
        <v>2592</v>
      </c>
      <c r="E262" t="s">
        <v>7604</v>
      </c>
      <c r="F262" t="s">
        <v>2073</v>
      </c>
      <c r="G262" s="47" t="s">
        <v>4390</v>
      </c>
      <c r="H262" s="49">
        <v>0</v>
      </c>
      <c r="I262" s="250">
        <v>0</v>
      </c>
      <c r="J262" s="49" t="s">
        <v>2186</v>
      </c>
      <c r="K262" s="49" t="s">
        <v>7605</v>
      </c>
      <c r="L262" s="49" t="s">
        <v>254</v>
      </c>
      <c r="M262" s="49" t="s">
        <v>568</v>
      </c>
    </row>
    <row r="263" spans="2:13" x14ac:dyDescent="0.3">
      <c r="B263" s="248" t="s">
        <v>2831</v>
      </c>
      <c r="C263" s="249" t="s">
        <v>2831</v>
      </c>
      <c r="D263" t="s">
        <v>2592</v>
      </c>
      <c r="E263" t="s">
        <v>4499</v>
      </c>
      <c r="F263" t="s">
        <v>2072</v>
      </c>
      <c r="G263" s="47" t="s">
        <v>4390</v>
      </c>
      <c r="H263" s="49">
        <v>0</v>
      </c>
      <c r="I263" s="250">
        <v>0</v>
      </c>
      <c r="J263" s="49" t="s">
        <v>2173</v>
      </c>
      <c r="K263" s="49" t="s">
        <v>4500</v>
      </c>
      <c r="L263" s="49" t="s">
        <v>254</v>
      </c>
      <c r="M263" s="49" t="s">
        <v>568</v>
      </c>
    </row>
    <row r="264" spans="2:13" x14ac:dyDescent="0.3">
      <c r="B264" s="248" t="s">
        <v>2831</v>
      </c>
      <c r="C264" s="249" t="s">
        <v>2831</v>
      </c>
      <c r="D264" t="s">
        <v>2592</v>
      </c>
      <c r="E264" t="s">
        <v>7669</v>
      </c>
      <c r="F264" t="s">
        <v>2073</v>
      </c>
      <c r="G264" s="47" t="s">
        <v>4390</v>
      </c>
      <c r="H264" s="49">
        <v>0</v>
      </c>
      <c r="I264" s="250">
        <v>0</v>
      </c>
      <c r="J264" s="49" t="s">
        <v>2186</v>
      </c>
      <c r="K264" s="49" t="s">
        <v>7670</v>
      </c>
      <c r="L264" s="49" t="s">
        <v>254</v>
      </c>
      <c r="M264" s="49" t="s">
        <v>568</v>
      </c>
    </row>
    <row r="265" spans="2:13" x14ac:dyDescent="0.3">
      <c r="B265" s="248" t="s">
        <v>2831</v>
      </c>
      <c r="C265" s="249" t="s">
        <v>2831</v>
      </c>
      <c r="D265" t="s">
        <v>2592</v>
      </c>
      <c r="E265" t="s">
        <v>4401</v>
      </c>
      <c r="F265" t="s">
        <v>2072</v>
      </c>
      <c r="G265" s="47" t="s">
        <v>4390</v>
      </c>
      <c r="H265" s="49">
        <v>0</v>
      </c>
      <c r="I265" s="250">
        <v>0</v>
      </c>
      <c r="J265" s="49" t="s">
        <v>2173</v>
      </c>
      <c r="K265" s="49" t="s">
        <v>4403</v>
      </c>
      <c r="L265" s="49" t="s">
        <v>254</v>
      </c>
      <c r="M265" s="49" t="s">
        <v>568</v>
      </c>
    </row>
    <row r="266" spans="2:13" x14ac:dyDescent="0.3">
      <c r="B266" s="248" t="s">
        <v>2831</v>
      </c>
      <c r="C266" s="249" t="s">
        <v>2831</v>
      </c>
      <c r="D266" t="s">
        <v>2592</v>
      </c>
      <c r="E266" t="s">
        <v>4510</v>
      </c>
      <c r="F266" t="s">
        <v>2072</v>
      </c>
      <c r="G266" s="47" t="s">
        <v>4390</v>
      </c>
      <c r="H266" s="49">
        <v>0</v>
      </c>
      <c r="I266" s="250">
        <v>0</v>
      </c>
      <c r="J266" s="49" t="s">
        <v>2173</v>
      </c>
      <c r="K266" s="49" t="s">
        <v>4511</v>
      </c>
      <c r="L266" s="49" t="s">
        <v>254</v>
      </c>
      <c r="M266" s="49" t="s">
        <v>568</v>
      </c>
    </row>
    <row r="267" spans="2:13" x14ac:dyDescent="0.3">
      <c r="B267" s="248" t="s">
        <v>2831</v>
      </c>
      <c r="C267" s="249" t="s">
        <v>2831</v>
      </c>
      <c r="D267" t="s">
        <v>2592</v>
      </c>
      <c r="E267" t="s">
        <v>4526</v>
      </c>
      <c r="F267" t="s">
        <v>2072</v>
      </c>
      <c r="G267" s="47" t="s">
        <v>4390</v>
      </c>
      <c r="H267" s="49">
        <v>0</v>
      </c>
      <c r="I267" s="250">
        <v>0</v>
      </c>
      <c r="J267" s="49" t="s">
        <v>2185</v>
      </c>
      <c r="K267" s="49" t="s">
        <v>4527</v>
      </c>
      <c r="L267" s="49" t="s">
        <v>254</v>
      </c>
      <c r="M267" s="49" t="s">
        <v>568</v>
      </c>
    </row>
    <row r="268" spans="2:13" x14ac:dyDescent="0.3">
      <c r="B268" s="248" t="s">
        <v>2831</v>
      </c>
      <c r="C268" s="249" t="s">
        <v>2831</v>
      </c>
      <c r="D268" t="s">
        <v>2592</v>
      </c>
      <c r="E268" t="s">
        <v>6247</v>
      </c>
      <c r="F268" t="s">
        <v>2073</v>
      </c>
      <c r="G268" s="47" t="s">
        <v>4390</v>
      </c>
      <c r="H268" s="49">
        <v>0</v>
      </c>
      <c r="I268" s="250">
        <v>0</v>
      </c>
      <c r="J268" s="49" t="s">
        <v>2186</v>
      </c>
      <c r="K268" s="49" t="s">
        <v>6248</v>
      </c>
      <c r="L268" s="49" t="s">
        <v>254</v>
      </c>
      <c r="M268" s="49" t="s">
        <v>568</v>
      </c>
    </row>
    <row r="269" spans="2:13" x14ac:dyDescent="0.3">
      <c r="B269" s="248" t="s">
        <v>2831</v>
      </c>
      <c r="C269" s="249" t="s">
        <v>2831</v>
      </c>
      <c r="D269" t="s">
        <v>2592</v>
      </c>
      <c r="E269" t="s">
        <v>10461</v>
      </c>
      <c r="F269" t="s">
        <v>2073</v>
      </c>
      <c r="G269" s="47" t="s">
        <v>4390</v>
      </c>
      <c r="H269" s="49">
        <v>0</v>
      </c>
      <c r="I269" s="250">
        <v>0</v>
      </c>
      <c r="J269" s="49" t="s">
        <v>2186</v>
      </c>
      <c r="K269" s="49" t="s">
        <v>10462</v>
      </c>
      <c r="L269" s="49" t="s">
        <v>254</v>
      </c>
      <c r="M269" s="49" t="s">
        <v>568</v>
      </c>
    </row>
    <row r="270" spans="2:13" x14ac:dyDescent="0.3">
      <c r="B270" s="248" t="s">
        <v>2831</v>
      </c>
      <c r="C270" s="249" t="s">
        <v>2831</v>
      </c>
      <c r="D270" t="s">
        <v>2592</v>
      </c>
      <c r="E270" t="s">
        <v>8626</v>
      </c>
      <c r="F270" t="s">
        <v>2073</v>
      </c>
      <c r="G270" s="47" t="s">
        <v>4390</v>
      </c>
      <c r="H270" s="49">
        <v>0</v>
      </c>
      <c r="I270" s="250">
        <v>0</v>
      </c>
      <c r="J270" s="49" t="s">
        <v>2186</v>
      </c>
      <c r="K270" s="49" t="s">
        <v>8627</v>
      </c>
      <c r="L270" s="49" t="s">
        <v>254</v>
      </c>
      <c r="M270" s="49" t="s">
        <v>568</v>
      </c>
    </row>
    <row r="271" spans="2:13" x14ac:dyDescent="0.3">
      <c r="B271" s="248" t="s">
        <v>2831</v>
      </c>
      <c r="C271" s="249" t="s">
        <v>2831</v>
      </c>
      <c r="D271" t="s">
        <v>2592</v>
      </c>
      <c r="E271" t="s">
        <v>4590</v>
      </c>
      <c r="F271" t="s">
        <v>2072</v>
      </c>
      <c r="G271" s="47" t="s">
        <v>4390</v>
      </c>
      <c r="H271" s="49">
        <v>0</v>
      </c>
      <c r="I271" s="250">
        <v>0</v>
      </c>
      <c r="J271" s="49" t="s">
        <v>2160</v>
      </c>
      <c r="K271" s="49" t="s">
        <v>4591</v>
      </c>
      <c r="L271" s="49" t="s">
        <v>254</v>
      </c>
      <c r="M271" s="49" t="s">
        <v>568</v>
      </c>
    </row>
    <row r="272" spans="2:13" x14ac:dyDescent="0.3">
      <c r="B272" s="248" t="s">
        <v>2831</v>
      </c>
      <c r="C272" s="249" t="s">
        <v>2831</v>
      </c>
      <c r="D272" t="s">
        <v>2592</v>
      </c>
      <c r="E272" t="s">
        <v>4626</v>
      </c>
      <c r="F272" t="s">
        <v>2072</v>
      </c>
      <c r="G272" s="47" t="s">
        <v>4390</v>
      </c>
      <c r="H272" s="49">
        <v>0</v>
      </c>
      <c r="I272" s="250">
        <v>0</v>
      </c>
      <c r="J272" s="49" t="s">
        <v>2173</v>
      </c>
      <c r="K272" s="49" t="s">
        <v>4627</v>
      </c>
      <c r="L272" s="49" t="s">
        <v>254</v>
      </c>
      <c r="M272" s="49" t="s">
        <v>568</v>
      </c>
    </row>
    <row r="273" spans="2:13" x14ac:dyDescent="0.3">
      <c r="B273" s="248" t="s">
        <v>2831</v>
      </c>
      <c r="C273" s="249" t="s">
        <v>2831</v>
      </c>
      <c r="D273" t="s">
        <v>2592</v>
      </c>
      <c r="E273" t="s">
        <v>7676</v>
      </c>
      <c r="F273" t="s">
        <v>2073</v>
      </c>
      <c r="G273" s="47" t="s">
        <v>4390</v>
      </c>
      <c r="H273" s="49">
        <v>0</v>
      </c>
      <c r="I273" s="250">
        <v>0</v>
      </c>
      <c r="J273" s="49" t="s">
        <v>2186</v>
      </c>
      <c r="K273" s="49" t="s">
        <v>7677</v>
      </c>
      <c r="L273" s="49" t="s">
        <v>254</v>
      </c>
      <c r="M273" s="49" t="s">
        <v>568</v>
      </c>
    </row>
    <row r="274" spans="2:13" x14ac:dyDescent="0.3">
      <c r="B274" s="248" t="s">
        <v>2831</v>
      </c>
      <c r="C274" s="249" t="s">
        <v>2831</v>
      </c>
      <c r="D274" t="s">
        <v>2592</v>
      </c>
      <c r="E274" t="s">
        <v>7879</v>
      </c>
      <c r="F274" t="s">
        <v>2075</v>
      </c>
      <c r="G274" s="47" t="s">
        <v>4390</v>
      </c>
      <c r="H274" s="49">
        <v>0</v>
      </c>
      <c r="I274" s="250">
        <v>0</v>
      </c>
      <c r="J274" s="49" t="s">
        <v>2176</v>
      </c>
      <c r="K274" s="49" t="s">
        <v>7880</v>
      </c>
      <c r="L274" s="49" t="s">
        <v>254</v>
      </c>
      <c r="M274" s="49" t="s">
        <v>568</v>
      </c>
    </row>
    <row r="275" spans="2:13" x14ac:dyDescent="0.3">
      <c r="B275" s="248" t="s">
        <v>2831</v>
      </c>
      <c r="C275" s="249" t="s">
        <v>2831</v>
      </c>
      <c r="D275" t="s">
        <v>2592</v>
      </c>
      <c r="E275" t="s">
        <v>7372</v>
      </c>
      <c r="F275" t="s">
        <v>2073</v>
      </c>
      <c r="G275" s="47" t="s">
        <v>4390</v>
      </c>
      <c r="H275" s="49">
        <v>0</v>
      </c>
      <c r="I275" s="250">
        <v>0</v>
      </c>
      <c r="J275" s="49" t="s">
        <v>2186</v>
      </c>
      <c r="K275" s="49" t="s">
        <v>7373</v>
      </c>
      <c r="L275" s="49" t="s">
        <v>254</v>
      </c>
      <c r="M275" s="49" t="s">
        <v>568</v>
      </c>
    </row>
    <row r="276" spans="2:13" x14ac:dyDescent="0.3">
      <c r="B276" s="248" t="s">
        <v>2831</v>
      </c>
      <c r="C276" s="249" t="s">
        <v>2831</v>
      </c>
      <c r="D276" t="s">
        <v>2592</v>
      </c>
      <c r="E276" t="s">
        <v>4713</v>
      </c>
      <c r="F276" t="s">
        <v>2072</v>
      </c>
      <c r="G276" s="47" t="s">
        <v>4390</v>
      </c>
      <c r="H276" s="49">
        <v>0</v>
      </c>
      <c r="I276" s="250">
        <v>0</v>
      </c>
      <c r="J276" s="49" t="s">
        <v>2160</v>
      </c>
      <c r="K276" s="49" t="s">
        <v>2925</v>
      </c>
      <c r="L276" s="49" t="s">
        <v>254</v>
      </c>
      <c r="M276" s="49" t="s">
        <v>568</v>
      </c>
    </row>
    <row r="277" spans="2:13" x14ac:dyDescent="0.3">
      <c r="B277" s="248" t="s">
        <v>2831</v>
      </c>
      <c r="C277" s="249" t="s">
        <v>2831</v>
      </c>
      <c r="D277" t="s">
        <v>2592</v>
      </c>
      <c r="E277" t="s">
        <v>4463</v>
      </c>
      <c r="F277" t="s">
        <v>2072</v>
      </c>
      <c r="G277" s="47" t="s">
        <v>4390</v>
      </c>
      <c r="H277" s="49">
        <v>0</v>
      </c>
      <c r="I277" s="250">
        <v>0</v>
      </c>
      <c r="J277" s="49" t="s">
        <v>2173</v>
      </c>
      <c r="K277" s="49" t="s">
        <v>4465</v>
      </c>
      <c r="L277" s="49" t="s">
        <v>254</v>
      </c>
      <c r="M277" s="49" t="s">
        <v>568</v>
      </c>
    </row>
    <row r="278" spans="2:13" x14ac:dyDescent="0.3">
      <c r="B278" s="248" t="s">
        <v>2831</v>
      </c>
      <c r="C278" s="249" t="s">
        <v>2831</v>
      </c>
      <c r="D278" t="s">
        <v>2592</v>
      </c>
      <c r="E278" t="s">
        <v>9643</v>
      </c>
      <c r="F278" t="s">
        <v>2073</v>
      </c>
      <c r="G278" s="47" t="s">
        <v>4356</v>
      </c>
      <c r="H278" s="49">
        <v>0</v>
      </c>
      <c r="I278" s="250">
        <v>0</v>
      </c>
      <c r="J278" s="49" t="s">
        <v>2186</v>
      </c>
      <c r="K278" s="49" t="s">
        <v>9644</v>
      </c>
      <c r="L278" s="49" t="s">
        <v>254</v>
      </c>
      <c r="M278" s="49" t="s">
        <v>568</v>
      </c>
    </row>
    <row r="279" spans="2:13" x14ac:dyDescent="0.3">
      <c r="B279" s="248" t="s">
        <v>2831</v>
      </c>
      <c r="C279" s="249" t="s">
        <v>2831</v>
      </c>
      <c r="D279" t="s">
        <v>2592</v>
      </c>
      <c r="E279" t="s">
        <v>4404</v>
      </c>
      <c r="F279" t="s">
        <v>2072</v>
      </c>
      <c r="G279" s="47" t="s">
        <v>4356</v>
      </c>
      <c r="H279" s="49">
        <v>0</v>
      </c>
      <c r="I279" s="250">
        <v>0</v>
      </c>
      <c r="J279" s="49" t="s">
        <v>2160</v>
      </c>
      <c r="K279" s="49" t="s">
        <v>2925</v>
      </c>
      <c r="L279" s="49" t="s">
        <v>254</v>
      </c>
      <c r="M279" s="49" t="s">
        <v>568</v>
      </c>
    </row>
    <row r="280" spans="2:13" x14ac:dyDescent="0.3">
      <c r="B280" s="248" t="s">
        <v>2831</v>
      </c>
      <c r="C280" s="249" t="s">
        <v>2831</v>
      </c>
      <c r="D280" t="s">
        <v>2592</v>
      </c>
      <c r="E280" t="s">
        <v>4355</v>
      </c>
      <c r="F280" t="s">
        <v>2072</v>
      </c>
      <c r="G280" s="47" t="s">
        <v>4356</v>
      </c>
      <c r="H280" s="49">
        <v>0</v>
      </c>
      <c r="I280" s="250">
        <v>0</v>
      </c>
      <c r="J280" s="49" t="s">
        <v>2160</v>
      </c>
      <c r="K280" s="49" t="s">
        <v>4357</v>
      </c>
      <c r="L280" s="49" t="s">
        <v>254</v>
      </c>
      <c r="M280" s="49" t="s">
        <v>568</v>
      </c>
    </row>
    <row r="281" spans="2:13" x14ac:dyDescent="0.3">
      <c r="B281" s="248" t="s">
        <v>2831</v>
      </c>
      <c r="C281" s="249" t="s">
        <v>2831</v>
      </c>
      <c r="D281" t="s">
        <v>2592</v>
      </c>
      <c r="E281" t="s">
        <v>4372</v>
      </c>
      <c r="F281" t="s">
        <v>2072</v>
      </c>
      <c r="G281" s="47" t="s">
        <v>4356</v>
      </c>
      <c r="H281" s="49">
        <v>0</v>
      </c>
      <c r="I281" s="250">
        <v>0</v>
      </c>
      <c r="J281" s="49" t="s">
        <v>2160</v>
      </c>
      <c r="K281" s="49" t="s">
        <v>4373</v>
      </c>
      <c r="L281" s="49" t="s">
        <v>254</v>
      </c>
      <c r="M281" s="49" t="s">
        <v>568</v>
      </c>
    </row>
    <row r="282" spans="2:13" x14ac:dyDescent="0.3">
      <c r="B282" s="248" t="s">
        <v>2831</v>
      </c>
      <c r="C282" s="249" t="s">
        <v>2831</v>
      </c>
      <c r="D282" t="s">
        <v>2592</v>
      </c>
      <c r="E282" t="s">
        <v>4481</v>
      </c>
      <c r="F282" t="s">
        <v>2072</v>
      </c>
      <c r="G282" s="47" t="s">
        <v>4356</v>
      </c>
      <c r="H282" s="49">
        <v>0</v>
      </c>
      <c r="I282" s="250">
        <v>0</v>
      </c>
      <c r="J282" s="49" t="s">
        <v>2160</v>
      </c>
      <c r="K282" s="49" t="s">
        <v>4482</v>
      </c>
      <c r="L282" s="49" t="s">
        <v>254</v>
      </c>
      <c r="M282" s="49" t="s">
        <v>568</v>
      </c>
    </row>
    <row r="283" spans="2:13" x14ac:dyDescent="0.3">
      <c r="B283" s="248" t="s">
        <v>2831</v>
      </c>
      <c r="C283" s="249" t="s">
        <v>2831</v>
      </c>
      <c r="D283" t="s">
        <v>2592</v>
      </c>
      <c r="E283" t="s">
        <v>4458</v>
      </c>
      <c r="F283" t="s">
        <v>2072</v>
      </c>
      <c r="G283" s="47" t="s">
        <v>4356</v>
      </c>
      <c r="H283" s="49">
        <v>0</v>
      </c>
      <c r="I283" s="250">
        <v>0</v>
      </c>
      <c r="J283" s="49" t="s">
        <v>2160</v>
      </c>
      <c r="K283" s="49" t="s">
        <v>4459</v>
      </c>
      <c r="L283" s="49" t="s">
        <v>254</v>
      </c>
      <c r="M283" s="49" t="s">
        <v>568</v>
      </c>
    </row>
    <row r="284" spans="2:13" x14ac:dyDescent="0.3">
      <c r="B284" s="248" t="s">
        <v>2831</v>
      </c>
      <c r="C284" s="249" t="s">
        <v>2831</v>
      </c>
      <c r="D284" t="s">
        <v>2592</v>
      </c>
      <c r="E284" t="s">
        <v>4542</v>
      </c>
      <c r="F284" t="s">
        <v>2072</v>
      </c>
      <c r="G284" s="47" t="s">
        <v>4356</v>
      </c>
      <c r="H284" s="49">
        <v>0</v>
      </c>
      <c r="I284" s="250">
        <v>0</v>
      </c>
      <c r="J284" s="49" t="s">
        <v>2173</v>
      </c>
      <c r="K284" s="49" t="s">
        <v>4543</v>
      </c>
      <c r="L284" s="49" t="s">
        <v>254</v>
      </c>
      <c r="M284" s="49" t="s">
        <v>568</v>
      </c>
    </row>
    <row r="285" spans="2:13" x14ac:dyDescent="0.3">
      <c r="B285" s="248" t="s">
        <v>2831</v>
      </c>
      <c r="C285" s="249" t="s">
        <v>2831</v>
      </c>
      <c r="D285" t="s">
        <v>2592</v>
      </c>
      <c r="E285" t="s">
        <v>4409</v>
      </c>
      <c r="F285" t="s">
        <v>2072</v>
      </c>
      <c r="G285" s="47" t="s">
        <v>4356</v>
      </c>
      <c r="H285" s="49">
        <v>0</v>
      </c>
      <c r="I285" s="250">
        <v>0</v>
      </c>
      <c r="J285" s="49" t="s">
        <v>2160</v>
      </c>
      <c r="K285" s="49" t="s">
        <v>4381</v>
      </c>
      <c r="L285" s="49" t="s">
        <v>254</v>
      </c>
      <c r="M285" s="49" t="s">
        <v>568</v>
      </c>
    </row>
    <row r="286" spans="2:13" x14ac:dyDescent="0.3">
      <c r="B286" s="248" t="s">
        <v>2831</v>
      </c>
      <c r="C286" s="249" t="s">
        <v>2831</v>
      </c>
      <c r="D286" t="s">
        <v>2592</v>
      </c>
      <c r="E286" t="s">
        <v>9791</v>
      </c>
      <c r="F286" t="s">
        <v>2073</v>
      </c>
      <c r="G286" s="47" t="s">
        <v>4356</v>
      </c>
      <c r="H286" s="49">
        <v>0</v>
      </c>
      <c r="I286" s="250">
        <v>0</v>
      </c>
      <c r="J286" s="49" t="s">
        <v>2186</v>
      </c>
      <c r="K286" s="49" t="s">
        <v>9792</v>
      </c>
      <c r="L286" s="49" t="s">
        <v>254</v>
      </c>
      <c r="M286" s="49" t="s">
        <v>568</v>
      </c>
    </row>
    <row r="287" spans="2:13" x14ac:dyDescent="0.3">
      <c r="B287" s="248" t="s">
        <v>2831</v>
      </c>
      <c r="C287" s="249" t="s">
        <v>2831</v>
      </c>
      <c r="D287" t="s">
        <v>2592</v>
      </c>
      <c r="E287" t="s">
        <v>4516</v>
      </c>
      <c r="F287" t="s">
        <v>2072</v>
      </c>
      <c r="G287" s="47" t="s">
        <v>4356</v>
      </c>
      <c r="H287" s="49">
        <v>0</v>
      </c>
      <c r="I287" s="250">
        <v>0</v>
      </c>
      <c r="J287" s="49" t="s">
        <v>2160</v>
      </c>
      <c r="K287" s="49" t="s">
        <v>4517</v>
      </c>
      <c r="L287" s="49" t="s">
        <v>254</v>
      </c>
      <c r="M287" s="49" t="s">
        <v>568</v>
      </c>
    </row>
    <row r="288" spans="2:13" x14ac:dyDescent="0.3">
      <c r="B288" s="248" t="s">
        <v>2831</v>
      </c>
      <c r="C288" s="249" t="s">
        <v>2831</v>
      </c>
      <c r="D288" t="s">
        <v>2592</v>
      </c>
      <c r="E288" t="s">
        <v>4574</v>
      </c>
      <c r="F288" t="s">
        <v>2072</v>
      </c>
      <c r="G288" s="47" t="s">
        <v>4356</v>
      </c>
      <c r="H288" s="49">
        <v>0</v>
      </c>
      <c r="I288" s="250">
        <v>0</v>
      </c>
      <c r="J288" s="49" t="s">
        <v>2160</v>
      </c>
      <c r="K288" s="49" t="s">
        <v>4575</v>
      </c>
      <c r="L288" s="49" t="s">
        <v>254</v>
      </c>
      <c r="M288" s="49" t="s">
        <v>568</v>
      </c>
    </row>
    <row r="289" spans="2:13" x14ac:dyDescent="0.3">
      <c r="B289" s="248" t="s">
        <v>2831</v>
      </c>
      <c r="C289" s="249" t="s">
        <v>2831</v>
      </c>
      <c r="D289" t="s">
        <v>2592</v>
      </c>
      <c r="E289" t="s">
        <v>6410</v>
      </c>
      <c r="F289" t="s">
        <v>2073</v>
      </c>
      <c r="G289" s="47" t="s">
        <v>4356</v>
      </c>
      <c r="H289" s="49">
        <v>0</v>
      </c>
      <c r="I289" s="250">
        <v>0</v>
      </c>
      <c r="J289" s="49" t="s">
        <v>2186</v>
      </c>
      <c r="K289" s="49" t="s">
        <v>6411</v>
      </c>
      <c r="L289" s="49" t="s">
        <v>254</v>
      </c>
      <c r="M289" s="49" t="s">
        <v>568</v>
      </c>
    </row>
    <row r="290" spans="2:13" x14ac:dyDescent="0.3">
      <c r="B290" s="248" t="s">
        <v>2831</v>
      </c>
      <c r="C290" s="249" t="s">
        <v>2831</v>
      </c>
      <c r="D290" t="s">
        <v>2592</v>
      </c>
      <c r="E290" t="s">
        <v>4571</v>
      </c>
      <c r="F290" t="s">
        <v>2072</v>
      </c>
      <c r="G290" s="47" t="s">
        <v>4356</v>
      </c>
      <c r="H290" s="49">
        <v>0</v>
      </c>
      <c r="I290" s="250">
        <v>0</v>
      </c>
      <c r="J290" s="49" t="s">
        <v>2160</v>
      </c>
      <c r="K290" s="49" t="s">
        <v>4573</v>
      </c>
      <c r="L290" s="49" t="s">
        <v>254</v>
      </c>
      <c r="M290" s="49" t="s">
        <v>568</v>
      </c>
    </row>
    <row r="291" spans="2:13" x14ac:dyDescent="0.3">
      <c r="B291" s="248" t="s">
        <v>2831</v>
      </c>
      <c r="C291" s="249" t="s">
        <v>2831</v>
      </c>
      <c r="D291" t="s">
        <v>2592</v>
      </c>
      <c r="E291" t="s">
        <v>4544</v>
      </c>
      <c r="F291" t="s">
        <v>2072</v>
      </c>
      <c r="G291" s="47" t="s">
        <v>4356</v>
      </c>
      <c r="H291" s="49">
        <v>0</v>
      </c>
      <c r="I291" s="250">
        <v>0</v>
      </c>
      <c r="J291" s="49" t="s">
        <v>2160</v>
      </c>
      <c r="K291" s="49" t="s">
        <v>4545</v>
      </c>
      <c r="L291" s="49" t="s">
        <v>254</v>
      </c>
      <c r="M291" s="49" t="s">
        <v>568</v>
      </c>
    </row>
    <row r="292" spans="2:13" x14ac:dyDescent="0.3">
      <c r="B292" s="248" t="s">
        <v>2831</v>
      </c>
      <c r="C292" s="249" t="s">
        <v>2831</v>
      </c>
      <c r="D292" t="s">
        <v>2592</v>
      </c>
      <c r="E292" t="s">
        <v>7469</v>
      </c>
      <c r="F292" t="s">
        <v>2073</v>
      </c>
      <c r="G292" s="47" t="s">
        <v>4356</v>
      </c>
      <c r="H292" s="49">
        <v>0</v>
      </c>
      <c r="I292" s="250">
        <v>0</v>
      </c>
      <c r="J292" s="49" t="s">
        <v>2186</v>
      </c>
      <c r="K292" s="49" t="s">
        <v>7470</v>
      </c>
      <c r="L292" s="49" t="s">
        <v>254</v>
      </c>
      <c r="M292" s="49" t="s">
        <v>568</v>
      </c>
    </row>
    <row r="293" spans="2:13" x14ac:dyDescent="0.3">
      <c r="B293" s="248" t="s">
        <v>2831</v>
      </c>
      <c r="C293" s="249" t="s">
        <v>2831</v>
      </c>
      <c r="D293" t="s">
        <v>2592</v>
      </c>
      <c r="E293" t="s">
        <v>2718</v>
      </c>
      <c r="F293" t="s">
        <v>2073</v>
      </c>
      <c r="G293" s="47" t="s">
        <v>4356</v>
      </c>
      <c r="H293" s="49">
        <v>0</v>
      </c>
      <c r="I293" s="250">
        <v>0</v>
      </c>
      <c r="J293" s="49" t="s">
        <v>2186</v>
      </c>
      <c r="K293" s="49" t="s">
        <v>8801</v>
      </c>
      <c r="L293" s="49" t="s">
        <v>254</v>
      </c>
      <c r="M293" s="49" t="s">
        <v>568</v>
      </c>
    </row>
    <row r="294" spans="2:13" x14ac:dyDescent="0.3">
      <c r="B294" s="248" t="s">
        <v>2831</v>
      </c>
      <c r="C294" s="249" t="s">
        <v>2831</v>
      </c>
      <c r="D294" t="s">
        <v>2592</v>
      </c>
      <c r="E294" t="s">
        <v>9573</v>
      </c>
      <c r="F294" t="s">
        <v>2073</v>
      </c>
      <c r="G294" s="47" t="s">
        <v>4356</v>
      </c>
      <c r="H294" s="49">
        <v>0</v>
      </c>
      <c r="I294" s="250">
        <v>0</v>
      </c>
      <c r="J294" s="49" t="s">
        <v>2186</v>
      </c>
      <c r="K294" s="49" t="s">
        <v>9574</v>
      </c>
      <c r="L294" s="49" t="s">
        <v>254</v>
      </c>
      <c r="M294" s="49" t="s">
        <v>568</v>
      </c>
    </row>
    <row r="295" spans="2:13" x14ac:dyDescent="0.3">
      <c r="B295" s="248" t="s">
        <v>2831</v>
      </c>
      <c r="C295" s="249" t="s">
        <v>2831</v>
      </c>
      <c r="D295" t="s">
        <v>2592</v>
      </c>
      <c r="E295" t="s">
        <v>4645</v>
      </c>
      <c r="F295" t="s">
        <v>2072</v>
      </c>
      <c r="G295" s="47" t="s">
        <v>4356</v>
      </c>
      <c r="H295" s="49">
        <v>0</v>
      </c>
      <c r="I295" s="250">
        <v>0</v>
      </c>
      <c r="J295" s="49" t="s">
        <v>2173</v>
      </c>
      <c r="K295" s="49" t="s">
        <v>4647</v>
      </c>
      <c r="L295" s="49" t="s">
        <v>2147</v>
      </c>
      <c r="M295" s="49" t="s">
        <v>568</v>
      </c>
    </row>
    <row r="296" spans="2:13" x14ac:dyDescent="0.3">
      <c r="B296" s="248" t="s">
        <v>2831</v>
      </c>
      <c r="C296" s="249" t="s">
        <v>2831</v>
      </c>
      <c r="D296" t="s">
        <v>2592</v>
      </c>
      <c r="E296" t="s">
        <v>4628</v>
      </c>
      <c r="F296" t="s">
        <v>2072</v>
      </c>
      <c r="G296" s="47" t="s">
        <v>4356</v>
      </c>
      <c r="H296" s="49">
        <v>0</v>
      </c>
      <c r="I296" s="250">
        <v>0</v>
      </c>
      <c r="J296" s="49" t="s">
        <v>2160</v>
      </c>
      <c r="K296" s="49" t="s">
        <v>4630</v>
      </c>
      <c r="L296" s="49" t="s">
        <v>254</v>
      </c>
      <c r="M296" s="49" t="s">
        <v>568</v>
      </c>
    </row>
    <row r="297" spans="2:13" x14ac:dyDescent="0.3">
      <c r="B297" s="248" t="s">
        <v>2831</v>
      </c>
      <c r="C297" s="249" t="s">
        <v>2831</v>
      </c>
      <c r="D297" t="s">
        <v>2592</v>
      </c>
      <c r="E297" t="s">
        <v>10306</v>
      </c>
      <c r="F297" t="s">
        <v>2073</v>
      </c>
      <c r="G297" s="47" t="s">
        <v>4356</v>
      </c>
      <c r="H297" s="49">
        <v>0</v>
      </c>
      <c r="I297" s="250">
        <v>0</v>
      </c>
      <c r="J297" s="49" t="s">
        <v>2186</v>
      </c>
      <c r="K297" s="49" t="s">
        <v>10307</v>
      </c>
      <c r="L297" s="49" t="s">
        <v>254</v>
      </c>
      <c r="M297" s="49" t="s">
        <v>568</v>
      </c>
    </row>
    <row r="298" spans="2:13" x14ac:dyDescent="0.3">
      <c r="B298" s="248" t="s">
        <v>2831</v>
      </c>
      <c r="C298" s="249" t="s">
        <v>2831</v>
      </c>
      <c r="D298" t="s">
        <v>2592</v>
      </c>
      <c r="E298" t="s">
        <v>4675</v>
      </c>
      <c r="F298" t="s">
        <v>2072</v>
      </c>
      <c r="G298" s="47" t="s">
        <v>4356</v>
      </c>
      <c r="H298" s="49">
        <v>0</v>
      </c>
      <c r="I298" s="250">
        <v>0</v>
      </c>
      <c r="J298" s="49" t="s">
        <v>2160</v>
      </c>
      <c r="K298" s="49" t="s">
        <v>4676</v>
      </c>
      <c r="L298" s="49" t="s">
        <v>254</v>
      </c>
      <c r="M298" s="49" t="s">
        <v>568</v>
      </c>
    </row>
    <row r="299" spans="2:13" x14ac:dyDescent="0.3">
      <c r="B299" s="248" t="s">
        <v>2831</v>
      </c>
      <c r="C299" s="249" t="s">
        <v>2831</v>
      </c>
      <c r="D299" t="s">
        <v>2592</v>
      </c>
      <c r="E299" t="s">
        <v>9320</v>
      </c>
      <c r="F299" t="s">
        <v>2073</v>
      </c>
      <c r="G299" s="47" t="s">
        <v>4356</v>
      </c>
      <c r="H299" s="49">
        <v>0</v>
      </c>
      <c r="I299" s="250">
        <v>0</v>
      </c>
      <c r="J299" s="49" t="s">
        <v>2186</v>
      </c>
      <c r="K299" s="49" t="s">
        <v>9321</v>
      </c>
      <c r="L299" s="49" t="s">
        <v>254</v>
      </c>
      <c r="M299" s="49" t="s">
        <v>568</v>
      </c>
    </row>
    <row r="300" spans="2:13" x14ac:dyDescent="0.3">
      <c r="B300" s="248" t="s">
        <v>2831</v>
      </c>
      <c r="C300" s="249" t="s">
        <v>2831</v>
      </c>
      <c r="D300" t="s">
        <v>2592</v>
      </c>
      <c r="E300" t="s">
        <v>4717</v>
      </c>
      <c r="F300" t="s">
        <v>2072</v>
      </c>
      <c r="G300" s="47" t="s">
        <v>4356</v>
      </c>
      <c r="H300" s="49">
        <v>0</v>
      </c>
      <c r="I300" s="250">
        <v>0</v>
      </c>
      <c r="J300" s="49" t="s">
        <v>2160</v>
      </c>
      <c r="K300" s="49" t="s">
        <v>4381</v>
      </c>
      <c r="L300" s="49" t="s">
        <v>254</v>
      </c>
      <c r="M300" s="49" t="s">
        <v>568</v>
      </c>
    </row>
    <row r="301" spans="2:13" x14ac:dyDescent="0.3">
      <c r="B301" s="248" t="s">
        <v>2831</v>
      </c>
      <c r="C301" s="249" t="s">
        <v>2831</v>
      </c>
      <c r="D301" t="s">
        <v>2592</v>
      </c>
      <c r="E301" t="s">
        <v>6768</v>
      </c>
      <c r="F301" t="s">
        <v>2073</v>
      </c>
      <c r="G301" s="47" t="s">
        <v>4356</v>
      </c>
      <c r="H301" s="49">
        <v>0</v>
      </c>
      <c r="I301" s="250">
        <v>0</v>
      </c>
      <c r="J301" s="49" t="s">
        <v>2186</v>
      </c>
      <c r="K301" s="49" t="s">
        <v>6769</v>
      </c>
      <c r="L301" s="49" t="s">
        <v>254</v>
      </c>
      <c r="M301" s="49" t="s">
        <v>568</v>
      </c>
    </row>
    <row r="302" spans="2:13" x14ac:dyDescent="0.3">
      <c r="B302" s="248" t="s">
        <v>2831</v>
      </c>
      <c r="C302" s="249" t="s">
        <v>2831</v>
      </c>
      <c r="D302" t="s">
        <v>2592</v>
      </c>
      <c r="E302" t="s">
        <v>4638</v>
      </c>
      <c r="F302" t="s">
        <v>2072</v>
      </c>
      <c r="G302" s="47" t="s">
        <v>4356</v>
      </c>
      <c r="H302" s="49">
        <v>0</v>
      </c>
      <c r="I302" s="250">
        <v>0</v>
      </c>
      <c r="J302" s="49" t="s">
        <v>2173</v>
      </c>
      <c r="K302" s="49" t="s">
        <v>4639</v>
      </c>
      <c r="L302" s="49" t="s">
        <v>254</v>
      </c>
      <c r="M302" s="49" t="s">
        <v>568</v>
      </c>
    </row>
    <row r="303" spans="2:13" x14ac:dyDescent="0.3">
      <c r="B303" s="248" t="s">
        <v>2831</v>
      </c>
      <c r="C303" s="249" t="s">
        <v>2831</v>
      </c>
      <c r="D303" t="s">
        <v>2592</v>
      </c>
      <c r="E303" t="s">
        <v>7496</v>
      </c>
      <c r="F303" t="s">
        <v>2073</v>
      </c>
      <c r="G303" s="47" t="s">
        <v>4356</v>
      </c>
      <c r="H303" s="49">
        <v>0</v>
      </c>
      <c r="I303" s="250">
        <v>0</v>
      </c>
      <c r="J303" s="49" t="s">
        <v>2186</v>
      </c>
      <c r="K303" s="49" t="s">
        <v>7497</v>
      </c>
      <c r="L303" s="49" t="s">
        <v>254</v>
      </c>
      <c r="M303" s="49" t="s">
        <v>568</v>
      </c>
    </row>
    <row r="304" spans="2:13" x14ac:dyDescent="0.3">
      <c r="B304" s="248" t="s">
        <v>2831</v>
      </c>
      <c r="C304" s="249" t="s">
        <v>2831</v>
      </c>
      <c r="D304" t="s">
        <v>2592</v>
      </c>
      <c r="E304" t="s">
        <v>4364</v>
      </c>
      <c r="F304" t="s">
        <v>2072</v>
      </c>
      <c r="G304" s="47" t="s">
        <v>4365</v>
      </c>
      <c r="H304" s="49">
        <v>0</v>
      </c>
      <c r="I304" s="250">
        <v>0</v>
      </c>
      <c r="J304" s="49" t="s">
        <v>2173</v>
      </c>
      <c r="K304" s="49" t="s">
        <v>4366</v>
      </c>
      <c r="L304" s="49" t="s">
        <v>254</v>
      </c>
      <c r="M304" s="49" t="s">
        <v>568</v>
      </c>
    </row>
    <row r="305" spans="2:13" x14ac:dyDescent="0.3">
      <c r="B305" s="248" t="s">
        <v>2831</v>
      </c>
      <c r="C305" s="249" t="s">
        <v>2831</v>
      </c>
      <c r="D305" t="s">
        <v>2592</v>
      </c>
      <c r="E305" t="s">
        <v>9533</v>
      </c>
      <c r="F305" t="s">
        <v>2073</v>
      </c>
      <c r="G305" s="47" t="s">
        <v>4365</v>
      </c>
      <c r="H305" s="49">
        <v>0</v>
      </c>
      <c r="I305" s="250">
        <v>0</v>
      </c>
      <c r="J305" s="49" t="s">
        <v>2186</v>
      </c>
      <c r="K305" s="49" t="s">
        <v>9534</v>
      </c>
      <c r="L305" s="49" t="s">
        <v>254</v>
      </c>
      <c r="M305" s="49" t="s">
        <v>568</v>
      </c>
    </row>
    <row r="306" spans="2:13" x14ac:dyDescent="0.3">
      <c r="B306" s="248" t="s">
        <v>2831</v>
      </c>
      <c r="C306" s="249" t="s">
        <v>2831</v>
      </c>
      <c r="D306" t="s">
        <v>2592</v>
      </c>
      <c r="E306" t="s">
        <v>7053</v>
      </c>
      <c r="F306" t="s">
        <v>2073</v>
      </c>
      <c r="G306" s="47" t="s">
        <v>4365</v>
      </c>
      <c r="H306" s="49">
        <v>0</v>
      </c>
      <c r="I306" s="250">
        <v>0</v>
      </c>
      <c r="J306" s="49" t="s">
        <v>2186</v>
      </c>
      <c r="K306" s="49" t="s">
        <v>7054</v>
      </c>
      <c r="L306" s="49" t="s">
        <v>254</v>
      </c>
      <c r="M306" s="49" t="s">
        <v>568</v>
      </c>
    </row>
    <row r="307" spans="2:13" x14ac:dyDescent="0.3">
      <c r="B307" s="248" t="s">
        <v>2831</v>
      </c>
      <c r="C307" s="249" t="s">
        <v>2831</v>
      </c>
      <c r="D307" t="s">
        <v>2592</v>
      </c>
      <c r="E307" t="s">
        <v>4410</v>
      </c>
      <c r="F307" t="s">
        <v>2072</v>
      </c>
      <c r="G307" s="47" t="s">
        <v>4365</v>
      </c>
      <c r="H307" s="49">
        <v>0</v>
      </c>
      <c r="I307" s="250">
        <v>0</v>
      </c>
      <c r="J307" s="49" t="s">
        <v>2186</v>
      </c>
      <c r="K307" s="49" t="s">
        <v>4411</v>
      </c>
      <c r="L307" s="49" t="s">
        <v>254</v>
      </c>
      <c r="M307" s="49" t="s">
        <v>568</v>
      </c>
    </row>
    <row r="308" spans="2:13" x14ac:dyDescent="0.3">
      <c r="B308" s="248" t="s">
        <v>2831</v>
      </c>
      <c r="C308" s="249" t="s">
        <v>2831</v>
      </c>
      <c r="D308" t="s">
        <v>2592</v>
      </c>
      <c r="E308" t="s">
        <v>5572</v>
      </c>
      <c r="F308" t="s">
        <v>2073</v>
      </c>
      <c r="G308" s="47" t="s">
        <v>4365</v>
      </c>
      <c r="H308" s="49">
        <v>0</v>
      </c>
      <c r="I308" s="250">
        <v>0</v>
      </c>
      <c r="J308" s="49" t="s">
        <v>2186</v>
      </c>
      <c r="K308" s="49" t="s">
        <v>5573</v>
      </c>
      <c r="L308" s="49" t="s">
        <v>254</v>
      </c>
      <c r="M308" s="49" t="s">
        <v>568</v>
      </c>
    </row>
    <row r="309" spans="2:13" x14ac:dyDescent="0.3">
      <c r="B309" s="248" t="s">
        <v>2831</v>
      </c>
      <c r="C309" s="249" t="s">
        <v>2831</v>
      </c>
      <c r="D309" t="s">
        <v>2592</v>
      </c>
      <c r="E309" t="s">
        <v>8884</v>
      </c>
      <c r="F309" t="s">
        <v>2073</v>
      </c>
      <c r="G309" s="47" t="s">
        <v>4365</v>
      </c>
      <c r="H309" s="49">
        <v>0</v>
      </c>
      <c r="I309" s="250">
        <v>0</v>
      </c>
      <c r="J309" s="49" t="s">
        <v>2186</v>
      </c>
      <c r="K309" s="49" t="s">
        <v>8885</v>
      </c>
      <c r="L309" s="49" t="s">
        <v>254</v>
      </c>
      <c r="M309" s="49" t="s">
        <v>568</v>
      </c>
    </row>
    <row r="310" spans="2:13" x14ac:dyDescent="0.3">
      <c r="B310" s="248" t="s">
        <v>2831</v>
      </c>
      <c r="C310" s="249" t="s">
        <v>2831</v>
      </c>
      <c r="D310" t="s">
        <v>2592</v>
      </c>
      <c r="E310" t="s">
        <v>5804</v>
      </c>
      <c r="F310" t="s">
        <v>2073</v>
      </c>
      <c r="G310" s="47" t="s">
        <v>4365</v>
      </c>
      <c r="H310" s="49">
        <v>1</v>
      </c>
      <c r="I310" s="250">
        <v>6367.51</v>
      </c>
      <c r="J310" s="49" t="s">
        <v>2160</v>
      </c>
      <c r="K310" s="49" t="s">
        <v>5805</v>
      </c>
      <c r="L310" s="49" t="s">
        <v>254</v>
      </c>
      <c r="M310" s="49" t="s">
        <v>568</v>
      </c>
    </row>
    <row r="311" spans="2:13" x14ac:dyDescent="0.3">
      <c r="B311" s="248" t="s">
        <v>2831</v>
      </c>
      <c r="C311" s="249" t="s">
        <v>2831</v>
      </c>
      <c r="D311" t="s">
        <v>2592</v>
      </c>
      <c r="E311" t="s">
        <v>7475</v>
      </c>
      <c r="F311" t="s">
        <v>2073</v>
      </c>
      <c r="G311" s="47" t="s">
        <v>4365</v>
      </c>
      <c r="H311" s="49">
        <v>0</v>
      </c>
      <c r="I311" s="250">
        <v>0</v>
      </c>
      <c r="J311" s="49" t="s">
        <v>2186</v>
      </c>
      <c r="K311" s="49" t="s">
        <v>7476</v>
      </c>
      <c r="L311" s="49" t="s">
        <v>254</v>
      </c>
      <c r="M311" s="49" t="s">
        <v>568</v>
      </c>
    </row>
    <row r="312" spans="2:13" x14ac:dyDescent="0.3">
      <c r="B312" s="248" t="s">
        <v>2831</v>
      </c>
      <c r="C312" s="249" t="s">
        <v>2831</v>
      </c>
      <c r="D312" t="s">
        <v>2592</v>
      </c>
      <c r="E312" t="s">
        <v>8907</v>
      </c>
      <c r="F312" t="s">
        <v>2073</v>
      </c>
      <c r="G312" s="47" t="s">
        <v>4365</v>
      </c>
      <c r="H312" s="49">
        <v>0</v>
      </c>
      <c r="I312" s="250">
        <v>0</v>
      </c>
      <c r="J312" s="49" t="s">
        <v>2186</v>
      </c>
      <c r="K312" s="49" t="s">
        <v>8908</v>
      </c>
      <c r="L312" s="49" t="s">
        <v>254</v>
      </c>
      <c r="M312" s="49" t="s">
        <v>568</v>
      </c>
    </row>
    <row r="313" spans="2:13" x14ac:dyDescent="0.3">
      <c r="B313" s="248" t="s">
        <v>2831</v>
      </c>
      <c r="C313" s="249" t="s">
        <v>2831</v>
      </c>
      <c r="D313" t="s">
        <v>2592</v>
      </c>
      <c r="E313" t="s">
        <v>7990</v>
      </c>
      <c r="F313" t="s">
        <v>2073</v>
      </c>
      <c r="G313" s="47" t="s">
        <v>4365</v>
      </c>
      <c r="H313" s="49">
        <v>0</v>
      </c>
      <c r="I313" s="250">
        <v>0</v>
      </c>
      <c r="J313" s="49" t="s">
        <v>2186</v>
      </c>
      <c r="K313" s="49" t="s">
        <v>7991</v>
      </c>
      <c r="L313" s="49" t="s">
        <v>254</v>
      </c>
      <c r="M313" s="49" t="s">
        <v>568</v>
      </c>
    </row>
    <row r="314" spans="2:13" x14ac:dyDescent="0.3">
      <c r="B314" s="248" t="s">
        <v>2831</v>
      </c>
      <c r="C314" s="249" t="s">
        <v>2831</v>
      </c>
      <c r="D314" t="s">
        <v>2592</v>
      </c>
      <c r="E314" t="s">
        <v>8413</v>
      </c>
      <c r="F314" t="s">
        <v>2073</v>
      </c>
      <c r="G314" s="47" t="s">
        <v>4365</v>
      </c>
      <c r="H314" s="49">
        <v>0</v>
      </c>
      <c r="I314" s="250">
        <v>0</v>
      </c>
      <c r="J314" s="49" t="s">
        <v>2186</v>
      </c>
      <c r="K314" s="49" t="s">
        <v>8414</v>
      </c>
      <c r="L314" s="49" t="s">
        <v>254</v>
      </c>
      <c r="M314" s="49" t="s">
        <v>568</v>
      </c>
    </row>
    <row r="315" spans="2:13" x14ac:dyDescent="0.3">
      <c r="B315" s="248" t="s">
        <v>2831</v>
      </c>
      <c r="C315" s="249" t="s">
        <v>2831</v>
      </c>
      <c r="D315" t="s">
        <v>2592</v>
      </c>
      <c r="E315" t="s">
        <v>9500</v>
      </c>
      <c r="F315" t="s">
        <v>2073</v>
      </c>
      <c r="G315" s="47" t="s">
        <v>4365</v>
      </c>
      <c r="H315" s="49">
        <v>0</v>
      </c>
      <c r="I315" s="250">
        <v>0</v>
      </c>
      <c r="J315" s="49" t="s">
        <v>2186</v>
      </c>
      <c r="K315" s="49" t="s">
        <v>9501</v>
      </c>
      <c r="L315" s="49" t="s">
        <v>254</v>
      </c>
      <c r="M315" s="49" t="s">
        <v>568</v>
      </c>
    </row>
    <row r="316" spans="2:13" x14ac:dyDescent="0.3">
      <c r="B316" s="248" t="s">
        <v>2831</v>
      </c>
      <c r="C316" s="249" t="s">
        <v>2831</v>
      </c>
      <c r="D316" t="s">
        <v>2592</v>
      </c>
      <c r="E316" t="s">
        <v>9073</v>
      </c>
      <c r="F316" t="s">
        <v>2073</v>
      </c>
      <c r="G316" s="47" t="s">
        <v>4365</v>
      </c>
      <c r="H316" s="49">
        <v>0</v>
      </c>
      <c r="I316" s="250">
        <v>0</v>
      </c>
      <c r="J316" s="49" t="s">
        <v>2186</v>
      </c>
      <c r="K316" s="49" t="s">
        <v>9074</v>
      </c>
      <c r="L316" s="49" t="s">
        <v>254</v>
      </c>
      <c r="M316" s="49" t="s">
        <v>568</v>
      </c>
    </row>
    <row r="317" spans="2:13" x14ac:dyDescent="0.3">
      <c r="B317" s="248" t="s">
        <v>2831</v>
      </c>
      <c r="C317" s="249" t="s">
        <v>2831</v>
      </c>
      <c r="D317" t="s">
        <v>2592</v>
      </c>
      <c r="E317" t="s">
        <v>9891</v>
      </c>
      <c r="F317" t="s">
        <v>2075</v>
      </c>
      <c r="G317" s="47" t="s">
        <v>4365</v>
      </c>
      <c r="H317" s="49">
        <v>0</v>
      </c>
      <c r="I317" s="250">
        <v>0</v>
      </c>
      <c r="J317" s="49" t="s">
        <v>2160</v>
      </c>
      <c r="K317" s="49" t="s">
        <v>9892</v>
      </c>
      <c r="L317" s="49" t="s">
        <v>254</v>
      </c>
      <c r="M317" s="49" t="s">
        <v>568</v>
      </c>
    </row>
    <row r="318" spans="2:13" x14ac:dyDescent="0.3">
      <c r="B318" s="248" t="s">
        <v>2831</v>
      </c>
      <c r="C318" s="249" t="s">
        <v>2831</v>
      </c>
      <c r="D318" t="s">
        <v>2592</v>
      </c>
      <c r="E318" t="s">
        <v>7346</v>
      </c>
      <c r="F318" t="s">
        <v>2073</v>
      </c>
      <c r="G318" s="47" t="s">
        <v>4365</v>
      </c>
      <c r="H318" s="49">
        <v>0</v>
      </c>
      <c r="I318" s="250">
        <v>0</v>
      </c>
      <c r="J318" s="49" t="s">
        <v>2186</v>
      </c>
      <c r="K318" s="49" t="s">
        <v>7347</v>
      </c>
      <c r="L318" s="49" t="s">
        <v>254</v>
      </c>
      <c r="M318" s="49" t="s">
        <v>568</v>
      </c>
    </row>
    <row r="319" spans="2:13" x14ac:dyDescent="0.3">
      <c r="B319" s="248" t="s">
        <v>2831</v>
      </c>
      <c r="C319" s="249" t="s">
        <v>2831</v>
      </c>
      <c r="D319" t="s">
        <v>2592</v>
      </c>
      <c r="E319" t="s">
        <v>9787</v>
      </c>
      <c r="F319" t="s">
        <v>2073</v>
      </c>
      <c r="G319" s="47" t="s">
        <v>4365</v>
      </c>
      <c r="H319" s="49">
        <v>0</v>
      </c>
      <c r="I319" s="250">
        <v>0</v>
      </c>
      <c r="J319" s="49" t="s">
        <v>2186</v>
      </c>
      <c r="K319" s="49" t="s">
        <v>9788</v>
      </c>
      <c r="L319" s="49" t="s">
        <v>254</v>
      </c>
      <c r="M319" s="49" t="s">
        <v>568</v>
      </c>
    </row>
    <row r="320" spans="2:13" x14ac:dyDescent="0.3">
      <c r="B320" s="248" t="s">
        <v>2831</v>
      </c>
      <c r="C320" s="249" t="s">
        <v>2831</v>
      </c>
      <c r="D320" t="s">
        <v>2592</v>
      </c>
      <c r="E320" t="s">
        <v>7109</v>
      </c>
      <c r="F320" t="s">
        <v>2073</v>
      </c>
      <c r="G320" s="47" t="s">
        <v>4365</v>
      </c>
      <c r="H320" s="49">
        <v>0</v>
      </c>
      <c r="I320" s="250">
        <v>0</v>
      </c>
      <c r="J320" s="49" t="s">
        <v>2186</v>
      </c>
      <c r="K320" s="49" t="s">
        <v>7110</v>
      </c>
      <c r="L320" s="49" t="s">
        <v>254</v>
      </c>
      <c r="M320" s="49" t="s">
        <v>568</v>
      </c>
    </row>
    <row r="321" spans="2:13" x14ac:dyDescent="0.3">
      <c r="B321" s="248" t="s">
        <v>2831</v>
      </c>
      <c r="C321" s="249" t="s">
        <v>2831</v>
      </c>
      <c r="D321" t="s">
        <v>2592</v>
      </c>
      <c r="E321" t="s">
        <v>4659</v>
      </c>
      <c r="F321" t="s">
        <v>2072</v>
      </c>
      <c r="G321" s="47" t="s">
        <v>4365</v>
      </c>
      <c r="H321" s="49">
        <v>0</v>
      </c>
      <c r="I321" s="250">
        <v>0</v>
      </c>
      <c r="J321" s="49" t="s">
        <v>2160</v>
      </c>
      <c r="K321" s="49" t="s">
        <v>4660</v>
      </c>
      <c r="L321" s="49" t="s">
        <v>254</v>
      </c>
      <c r="M321" s="49" t="s">
        <v>568</v>
      </c>
    </row>
    <row r="322" spans="2:13" x14ac:dyDescent="0.3">
      <c r="B322" s="248" t="s">
        <v>2831</v>
      </c>
      <c r="C322" s="249" t="s">
        <v>2831</v>
      </c>
      <c r="D322" t="s">
        <v>2592</v>
      </c>
      <c r="E322" t="s">
        <v>10228</v>
      </c>
      <c r="F322" t="s">
        <v>2073</v>
      </c>
      <c r="G322" s="47" t="s">
        <v>4365</v>
      </c>
      <c r="H322" s="49">
        <v>0</v>
      </c>
      <c r="I322" s="250">
        <v>0</v>
      </c>
      <c r="J322" s="49" t="s">
        <v>2186</v>
      </c>
      <c r="K322" s="49" t="s">
        <v>10229</v>
      </c>
      <c r="L322" s="49" t="s">
        <v>254</v>
      </c>
      <c r="M322" s="49" t="s">
        <v>568</v>
      </c>
    </row>
    <row r="323" spans="2:13" x14ac:dyDescent="0.3">
      <c r="B323" s="248" t="s">
        <v>2831</v>
      </c>
      <c r="C323" s="249" t="s">
        <v>2831</v>
      </c>
      <c r="D323" t="s">
        <v>2592</v>
      </c>
      <c r="E323" t="s">
        <v>4736</v>
      </c>
      <c r="F323" t="s">
        <v>2072</v>
      </c>
      <c r="G323" s="47" t="s">
        <v>4365</v>
      </c>
      <c r="H323" s="49">
        <v>0</v>
      </c>
      <c r="I323" s="250">
        <v>0</v>
      </c>
      <c r="J323" s="49" t="s">
        <v>2160</v>
      </c>
      <c r="K323" s="49" t="s">
        <v>4414</v>
      </c>
      <c r="L323" s="49" t="s">
        <v>254</v>
      </c>
      <c r="M323" s="49" t="s">
        <v>568</v>
      </c>
    </row>
    <row r="324" spans="2:13" x14ac:dyDescent="0.3">
      <c r="B324" s="248" t="s">
        <v>2831</v>
      </c>
      <c r="C324" s="249" t="s">
        <v>2831</v>
      </c>
      <c r="D324" t="s">
        <v>2592</v>
      </c>
      <c r="E324" t="s">
        <v>4643</v>
      </c>
      <c r="F324" t="s">
        <v>2072</v>
      </c>
      <c r="G324" s="47" t="s">
        <v>4365</v>
      </c>
      <c r="H324" s="49">
        <v>0</v>
      </c>
      <c r="I324" s="250">
        <v>0</v>
      </c>
      <c r="J324" s="49" t="s">
        <v>2160</v>
      </c>
      <c r="K324" s="49" t="s">
        <v>4381</v>
      </c>
      <c r="L324" s="49" t="s">
        <v>254</v>
      </c>
      <c r="M324" s="49" t="s">
        <v>568</v>
      </c>
    </row>
    <row r="325" spans="2:13" x14ac:dyDescent="0.3">
      <c r="B325" s="248" t="s">
        <v>2831</v>
      </c>
      <c r="C325" s="249" t="s">
        <v>2831</v>
      </c>
      <c r="D325" t="s">
        <v>2592</v>
      </c>
      <c r="E325" t="s">
        <v>4695</v>
      </c>
      <c r="F325" t="s">
        <v>2072</v>
      </c>
      <c r="G325" s="47" t="s">
        <v>4365</v>
      </c>
      <c r="H325" s="49">
        <v>0</v>
      </c>
      <c r="I325" s="250">
        <v>0</v>
      </c>
      <c r="J325" s="49" t="s">
        <v>2160</v>
      </c>
      <c r="K325" s="49" t="s">
        <v>4354</v>
      </c>
      <c r="L325" s="49" t="s">
        <v>254</v>
      </c>
      <c r="M325" s="49" t="s">
        <v>568</v>
      </c>
    </row>
    <row r="326" spans="2:13" x14ac:dyDescent="0.3">
      <c r="B326" s="248" t="s">
        <v>2831</v>
      </c>
      <c r="C326" s="249" t="s">
        <v>2831</v>
      </c>
      <c r="D326" t="s">
        <v>2592</v>
      </c>
      <c r="E326" t="s">
        <v>7982</v>
      </c>
      <c r="F326" t="s">
        <v>2073</v>
      </c>
      <c r="G326" s="47" t="s">
        <v>4365</v>
      </c>
      <c r="H326" s="49">
        <v>0</v>
      </c>
      <c r="I326" s="250">
        <v>0</v>
      </c>
      <c r="J326" s="49" t="s">
        <v>2186</v>
      </c>
      <c r="K326" s="49" t="s">
        <v>7983</v>
      </c>
      <c r="L326" s="49" t="s">
        <v>254</v>
      </c>
      <c r="M326" s="49" t="s">
        <v>568</v>
      </c>
    </row>
    <row r="327" spans="2:13" x14ac:dyDescent="0.3">
      <c r="B327" s="248" t="s">
        <v>2831</v>
      </c>
      <c r="C327" s="249" t="s">
        <v>2831</v>
      </c>
      <c r="D327" t="s">
        <v>2592</v>
      </c>
      <c r="E327" t="s">
        <v>4720</v>
      </c>
      <c r="F327" t="s">
        <v>2072</v>
      </c>
      <c r="G327" s="47" t="s">
        <v>4365</v>
      </c>
      <c r="H327" s="49">
        <v>0</v>
      </c>
      <c r="I327" s="250">
        <v>0</v>
      </c>
      <c r="J327" s="49" t="s">
        <v>2160</v>
      </c>
      <c r="K327" s="49" t="s">
        <v>4721</v>
      </c>
      <c r="L327" s="49" t="s">
        <v>254</v>
      </c>
      <c r="M327" s="49" t="s">
        <v>568</v>
      </c>
    </row>
    <row r="328" spans="2:13" x14ac:dyDescent="0.3">
      <c r="B328" s="248" t="s">
        <v>2831</v>
      </c>
      <c r="C328" s="249" t="s">
        <v>2831</v>
      </c>
      <c r="D328" t="s">
        <v>2592</v>
      </c>
      <c r="E328" t="s">
        <v>4715</v>
      </c>
      <c r="F328" t="s">
        <v>2072</v>
      </c>
      <c r="G328" s="47" t="s">
        <v>4365</v>
      </c>
      <c r="H328" s="49">
        <v>0</v>
      </c>
      <c r="I328" s="250">
        <v>0</v>
      </c>
      <c r="J328" s="49" t="s">
        <v>2160</v>
      </c>
      <c r="K328" s="49" t="s">
        <v>4716</v>
      </c>
      <c r="L328" s="49" t="s">
        <v>254</v>
      </c>
      <c r="M328" s="49" t="s">
        <v>568</v>
      </c>
    </row>
    <row r="329" spans="2:13" x14ac:dyDescent="0.3">
      <c r="B329" s="248" t="s">
        <v>2831</v>
      </c>
      <c r="C329" s="249" t="s">
        <v>2831</v>
      </c>
      <c r="D329" t="s">
        <v>2592</v>
      </c>
      <c r="E329" t="s">
        <v>5700</v>
      </c>
      <c r="F329" t="s">
        <v>2073</v>
      </c>
      <c r="G329" s="47" t="s">
        <v>4365</v>
      </c>
      <c r="H329" s="49">
        <v>0</v>
      </c>
      <c r="I329" s="250">
        <v>0</v>
      </c>
      <c r="J329" s="49" t="s">
        <v>2186</v>
      </c>
      <c r="K329" s="49" t="s">
        <v>5702</v>
      </c>
      <c r="L329" s="49" t="s">
        <v>254</v>
      </c>
      <c r="M329" s="49" t="s">
        <v>568</v>
      </c>
    </row>
    <row r="330" spans="2:13" x14ac:dyDescent="0.3">
      <c r="B330" s="248" t="s">
        <v>2831</v>
      </c>
      <c r="C330" s="249" t="s">
        <v>2831</v>
      </c>
      <c r="D330" t="s">
        <v>2592</v>
      </c>
      <c r="E330" t="s">
        <v>4466</v>
      </c>
      <c r="F330" t="s">
        <v>2072</v>
      </c>
      <c r="G330" s="47" t="s">
        <v>4365</v>
      </c>
      <c r="H330" s="49">
        <v>0</v>
      </c>
      <c r="I330" s="250">
        <v>0</v>
      </c>
      <c r="J330" s="49" t="s">
        <v>2160</v>
      </c>
      <c r="K330" s="49" t="s">
        <v>4468</v>
      </c>
      <c r="L330" s="49" t="s">
        <v>254</v>
      </c>
      <c r="M330" s="49" t="s">
        <v>568</v>
      </c>
    </row>
    <row r="331" spans="2:13" x14ac:dyDescent="0.3">
      <c r="B331" s="248" t="s">
        <v>2831</v>
      </c>
      <c r="C331" s="249" t="s">
        <v>2831</v>
      </c>
      <c r="D331" t="s">
        <v>2592</v>
      </c>
      <c r="E331" t="s">
        <v>7117</v>
      </c>
      <c r="F331" t="s">
        <v>2073</v>
      </c>
      <c r="G331" s="47" t="s">
        <v>4365</v>
      </c>
      <c r="H331" s="49">
        <v>0</v>
      </c>
      <c r="I331" s="250">
        <v>0</v>
      </c>
      <c r="J331" s="49" t="s">
        <v>2186</v>
      </c>
      <c r="K331" s="49" t="s">
        <v>7118</v>
      </c>
      <c r="L331" s="49" t="s">
        <v>254</v>
      </c>
      <c r="M331" s="49" t="s">
        <v>568</v>
      </c>
    </row>
    <row r="332" spans="2:13" x14ac:dyDescent="0.3">
      <c r="B332" s="248" t="s">
        <v>2831</v>
      </c>
      <c r="C332" s="249" t="s">
        <v>2831</v>
      </c>
      <c r="D332" t="s">
        <v>2592</v>
      </c>
      <c r="E332" t="s">
        <v>4739</v>
      </c>
      <c r="F332" t="s">
        <v>2072</v>
      </c>
      <c r="G332" s="47" t="s">
        <v>4365</v>
      </c>
      <c r="H332" s="49">
        <v>0</v>
      </c>
      <c r="I332" s="250">
        <v>0</v>
      </c>
      <c r="J332" s="49" t="s">
        <v>1535</v>
      </c>
      <c r="K332" s="49" t="s">
        <v>1535</v>
      </c>
      <c r="L332" s="49" t="s">
        <v>2147</v>
      </c>
      <c r="M332" s="49" t="s">
        <v>568</v>
      </c>
    </row>
    <row r="333" spans="2:13" x14ac:dyDescent="0.3">
      <c r="B333" s="248" t="s">
        <v>2831</v>
      </c>
      <c r="C333" s="249" t="s">
        <v>2831</v>
      </c>
      <c r="D333" t="s">
        <v>2592</v>
      </c>
      <c r="E333" t="s">
        <v>4427</v>
      </c>
      <c r="F333" t="s">
        <v>2072</v>
      </c>
      <c r="G333" s="47" t="s">
        <v>4371</v>
      </c>
      <c r="H333" s="49">
        <v>0</v>
      </c>
      <c r="I333" s="250">
        <v>0</v>
      </c>
      <c r="J333" s="49" t="s">
        <v>2160</v>
      </c>
      <c r="K333" s="49" t="s">
        <v>4381</v>
      </c>
      <c r="L333" s="49" t="s">
        <v>254</v>
      </c>
      <c r="M333" s="49" t="s">
        <v>568</v>
      </c>
    </row>
    <row r="334" spans="2:13" x14ac:dyDescent="0.3">
      <c r="B334" s="248" t="s">
        <v>2831</v>
      </c>
      <c r="C334" s="249" t="s">
        <v>2831</v>
      </c>
      <c r="D334" t="s">
        <v>2592</v>
      </c>
      <c r="E334" t="s">
        <v>8687</v>
      </c>
      <c r="F334" t="s">
        <v>2073</v>
      </c>
      <c r="G334" s="47" t="s">
        <v>4371</v>
      </c>
      <c r="H334" s="49">
        <v>0</v>
      </c>
      <c r="I334" s="250">
        <v>0</v>
      </c>
      <c r="J334" s="49" t="s">
        <v>2186</v>
      </c>
      <c r="K334" s="49" t="s">
        <v>8688</v>
      </c>
      <c r="L334" s="49" t="s">
        <v>254</v>
      </c>
      <c r="M334" s="49" t="s">
        <v>568</v>
      </c>
    </row>
    <row r="335" spans="2:13" x14ac:dyDescent="0.3">
      <c r="B335" s="248" t="s">
        <v>2831</v>
      </c>
      <c r="C335" s="249" t="s">
        <v>2831</v>
      </c>
      <c r="D335" t="s">
        <v>2592</v>
      </c>
      <c r="E335" t="s">
        <v>4490</v>
      </c>
      <c r="F335" t="s">
        <v>2072</v>
      </c>
      <c r="G335" s="47" t="s">
        <v>4371</v>
      </c>
      <c r="H335" s="49">
        <v>0</v>
      </c>
      <c r="I335" s="250">
        <v>0</v>
      </c>
      <c r="J335" s="49" t="s">
        <v>2160</v>
      </c>
      <c r="K335" s="49" t="s">
        <v>4491</v>
      </c>
      <c r="L335" s="49" t="s">
        <v>254</v>
      </c>
      <c r="M335" s="49" t="s">
        <v>568</v>
      </c>
    </row>
    <row r="336" spans="2:13" x14ac:dyDescent="0.3">
      <c r="B336" s="248" t="s">
        <v>2831</v>
      </c>
      <c r="C336" s="249" t="s">
        <v>2831</v>
      </c>
      <c r="D336" t="s">
        <v>2592</v>
      </c>
      <c r="E336" t="s">
        <v>7261</v>
      </c>
      <c r="F336" t="s">
        <v>2073</v>
      </c>
      <c r="G336" s="47" t="s">
        <v>4371</v>
      </c>
      <c r="H336" s="49">
        <v>0</v>
      </c>
      <c r="I336" s="250">
        <v>0</v>
      </c>
      <c r="J336" s="49" t="s">
        <v>2186</v>
      </c>
      <c r="K336" s="49" t="s">
        <v>7262</v>
      </c>
      <c r="L336" s="49" t="s">
        <v>254</v>
      </c>
      <c r="M336" s="49" t="s">
        <v>568</v>
      </c>
    </row>
    <row r="337" spans="2:13" x14ac:dyDescent="0.3">
      <c r="B337" s="248" t="s">
        <v>2831</v>
      </c>
      <c r="C337" s="249" t="s">
        <v>2831</v>
      </c>
      <c r="D337" t="s">
        <v>2592</v>
      </c>
      <c r="E337" t="s">
        <v>4434</v>
      </c>
      <c r="F337" t="s">
        <v>2072</v>
      </c>
      <c r="G337" s="47" t="s">
        <v>4371</v>
      </c>
      <c r="H337" s="49">
        <v>0</v>
      </c>
      <c r="I337" s="250">
        <v>0</v>
      </c>
      <c r="J337" s="49" t="s">
        <v>2160</v>
      </c>
      <c r="K337" s="49" t="s">
        <v>4381</v>
      </c>
      <c r="L337" s="49" t="s">
        <v>254</v>
      </c>
      <c r="M337" s="49" t="s">
        <v>568</v>
      </c>
    </row>
    <row r="338" spans="2:13" x14ac:dyDescent="0.3">
      <c r="B338" s="248" t="s">
        <v>2831</v>
      </c>
      <c r="C338" s="249" t="s">
        <v>2831</v>
      </c>
      <c r="D338" t="s">
        <v>2592</v>
      </c>
      <c r="E338" t="s">
        <v>4474</v>
      </c>
      <c r="F338" t="s">
        <v>2072</v>
      </c>
      <c r="G338" s="47" t="s">
        <v>4371</v>
      </c>
      <c r="H338" s="49">
        <v>0</v>
      </c>
      <c r="I338" s="250">
        <v>0</v>
      </c>
      <c r="J338" s="49" t="s">
        <v>2160</v>
      </c>
      <c r="K338" s="49" t="s">
        <v>4475</v>
      </c>
      <c r="L338" s="49" t="s">
        <v>254</v>
      </c>
      <c r="M338" s="49" t="s">
        <v>568</v>
      </c>
    </row>
    <row r="339" spans="2:13" x14ac:dyDescent="0.3">
      <c r="B339" s="248" t="s">
        <v>2831</v>
      </c>
      <c r="C339" s="249" t="s">
        <v>2831</v>
      </c>
      <c r="D339" t="s">
        <v>2592</v>
      </c>
      <c r="E339" t="s">
        <v>4370</v>
      </c>
      <c r="F339" t="s">
        <v>2072</v>
      </c>
      <c r="G339" s="47" t="s">
        <v>4371</v>
      </c>
      <c r="H339" s="49">
        <v>0</v>
      </c>
      <c r="I339" s="250">
        <v>0</v>
      </c>
      <c r="J339" s="49" t="s">
        <v>2160</v>
      </c>
      <c r="K339" s="49" t="s">
        <v>2941</v>
      </c>
      <c r="L339" s="49" t="s">
        <v>254</v>
      </c>
      <c r="M339" s="49" t="s">
        <v>568</v>
      </c>
    </row>
    <row r="340" spans="2:13" x14ac:dyDescent="0.3">
      <c r="B340" s="248" t="s">
        <v>2831</v>
      </c>
      <c r="C340" s="249" t="s">
        <v>2831</v>
      </c>
      <c r="D340" t="s">
        <v>2592</v>
      </c>
      <c r="E340" t="s">
        <v>4430</v>
      </c>
      <c r="F340" t="s">
        <v>2072</v>
      </c>
      <c r="G340" s="47" t="s">
        <v>4371</v>
      </c>
      <c r="H340" s="49">
        <v>0</v>
      </c>
      <c r="I340" s="250">
        <v>0</v>
      </c>
      <c r="J340" s="49" t="s">
        <v>2173</v>
      </c>
      <c r="K340" s="49" t="s">
        <v>4431</v>
      </c>
      <c r="L340" s="49" t="s">
        <v>254</v>
      </c>
      <c r="M340" s="49" t="s">
        <v>568</v>
      </c>
    </row>
    <row r="341" spans="2:13" x14ac:dyDescent="0.3">
      <c r="B341" s="248" t="s">
        <v>2831</v>
      </c>
      <c r="C341" s="249" t="s">
        <v>2831</v>
      </c>
      <c r="D341" t="s">
        <v>2592</v>
      </c>
      <c r="E341" t="s">
        <v>4549</v>
      </c>
      <c r="F341" t="s">
        <v>2072</v>
      </c>
      <c r="G341" s="47" t="s">
        <v>4371</v>
      </c>
      <c r="H341" s="49">
        <v>0</v>
      </c>
      <c r="I341" s="250">
        <v>0</v>
      </c>
      <c r="J341" s="49" t="s">
        <v>2160</v>
      </c>
      <c r="K341" s="49" t="s">
        <v>2925</v>
      </c>
      <c r="L341" s="49" t="s">
        <v>254</v>
      </c>
      <c r="M341" s="49" t="s">
        <v>568</v>
      </c>
    </row>
    <row r="342" spans="2:13" x14ac:dyDescent="0.3">
      <c r="B342" s="248" t="s">
        <v>2831</v>
      </c>
      <c r="C342" s="249" t="s">
        <v>2831</v>
      </c>
      <c r="D342" t="s">
        <v>2592</v>
      </c>
      <c r="E342" t="s">
        <v>10662</v>
      </c>
      <c r="F342" t="s">
        <v>2073</v>
      </c>
      <c r="G342" s="47" t="s">
        <v>4371</v>
      </c>
      <c r="H342" s="49">
        <v>0</v>
      </c>
      <c r="I342" s="250">
        <v>0</v>
      </c>
      <c r="J342" s="49" t="s">
        <v>2186</v>
      </c>
      <c r="K342" s="49" t="s">
        <v>10663</v>
      </c>
      <c r="L342" s="49" t="s">
        <v>254</v>
      </c>
      <c r="M342" s="49" t="s">
        <v>568</v>
      </c>
    </row>
    <row r="343" spans="2:13" x14ac:dyDescent="0.3">
      <c r="B343" s="248" t="s">
        <v>2831</v>
      </c>
      <c r="C343" s="249" t="s">
        <v>2831</v>
      </c>
      <c r="D343" t="s">
        <v>2592</v>
      </c>
      <c r="E343" t="s">
        <v>6260</v>
      </c>
      <c r="F343" t="s">
        <v>2073</v>
      </c>
      <c r="G343" s="47" t="s">
        <v>4371</v>
      </c>
      <c r="H343" s="49">
        <v>0</v>
      </c>
      <c r="I343" s="250">
        <v>0</v>
      </c>
      <c r="J343" s="49" t="s">
        <v>2186</v>
      </c>
      <c r="K343" s="49" t="s">
        <v>6261</v>
      </c>
      <c r="L343" s="49" t="s">
        <v>254</v>
      </c>
      <c r="M343" s="49" t="s">
        <v>568</v>
      </c>
    </row>
    <row r="344" spans="2:13" x14ac:dyDescent="0.3">
      <c r="B344" s="248" t="s">
        <v>2831</v>
      </c>
      <c r="C344" s="249" t="s">
        <v>2831</v>
      </c>
      <c r="D344" t="s">
        <v>2592</v>
      </c>
      <c r="E344" t="s">
        <v>4546</v>
      </c>
      <c r="F344" t="s">
        <v>2072</v>
      </c>
      <c r="G344" s="47" t="s">
        <v>4371</v>
      </c>
      <c r="H344" s="49">
        <v>0</v>
      </c>
      <c r="I344" s="250">
        <v>0</v>
      </c>
      <c r="J344" s="49" t="s">
        <v>2160</v>
      </c>
      <c r="K344" s="49" t="s">
        <v>2925</v>
      </c>
      <c r="L344" s="49" t="s">
        <v>254</v>
      </c>
      <c r="M344" s="49" t="s">
        <v>568</v>
      </c>
    </row>
    <row r="345" spans="2:13" x14ac:dyDescent="0.3">
      <c r="B345" s="248" t="s">
        <v>2831</v>
      </c>
      <c r="C345" s="249" t="s">
        <v>2831</v>
      </c>
      <c r="D345" t="s">
        <v>2592</v>
      </c>
      <c r="E345" t="s">
        <v>4121</v>
      </c>
      <c r="F345" t="s">
        <v>2073</v>
      </c>
      <c r="G345" s="47" t="s">
        <v>4371</v>
      </c>
      <c r="H345" s="49">
        <v>0</v>
      </c>
      <c r="I345" s="250">
        <v>0</v>
      </c>
      <c r="J345" s="49" t="s">
        <v>2186</v>
      </c>
      <c r="K345" s="49" t="s">
        <v>4122</v>
      </c>
      <c r="L345" s="49" t="s">
        <v>254</v>
      </c>
      <c r="M345" s="49" t="s">
        <v>568</v>
      </c>
    </row>
    <row r="346" spans="2:13" x14ac:dyDescent="0.3">
      <c r="B346" s="248" t="s">
        <v>2831</v>
      </c>
      <c r="C346" s="249" t="s">
        <v>2831</v>
      </c>
      <c r="D346" t="s">
        <v>2592</v>
      </c>
      <c r="E346" t="s">
        <v>7682</v>
      </c>
      <c r="F346" t="s">
        <v>2073</v>
      </c>
      <c r="G346" s="47" t="s">
        <v>4371</v>
      </c>
      <c r="H346" s="49">
        <v>0</v>
      </c>
      <c r="I346" s="250">
        <v>0</v>
      </c>
      <c r="J346" s="49" t="s">
        <v>2186</v>
      </c>
      <c r="K346" s="49" t="s">
        <v>7683</v>
      </c>
      <c r="L346" s="49" t="s">
        <v>2147</v>
      </c>
      <c r="M346" s="49" t="s">
        <v>568</v>
      </c>
    </row>
    <row r="347" spans="2:13" x14ac:dyDescent="0.3">
      <c r="B347" s="248" t="s">
        <v>2831</v>
      </c>
      <c r="C347" s="249" t="s">
        <v>2831</v>
      </c>
      <c r="D347" t="s">
        <v>2592</v>
      </c>
      <c r="E347" t="s">
        <v>6992</v>
      </c>
      <c r="F347" t="s">
        <v>2073</v>
      </c>
      <c r="G347" s="47" t="s">
        <v>4371</v>
      </c>
      <c r="H347" s="49">
        <v>0</v>
      </c>
      <c r="I347" s="250">
        <v>0</v>
      </c>
      <c r="J347" s="49" t="s">
        <v>2186</v>
      </c>
      <c r="K347" s="49" t="s">
        <v>6993</v>
      </c>
      <c r="L347" s="49" t="s">
        <v>254</v>
      </c>
      <c r="M347" s="49" t="s">
        <v>568</v>
      </c>
    </row>
    <row r="348" spans="2:13" x14ac:dyDescent="0.3">
      <c r="B348" s="248" t="s">
        <v>2831</v>
      </c>
      <c r="C348" s="249" t="s">
        <v>2831</v>
      </c>
      <c r="D348" t="s">
        <v>2592</v>
      </c>
      <c r="E348" t="s">
        <v>4722</v>
      </c>
      <c r="F348" t="s">
        <v>2072</v>
      </c>
      <c r="G348" s="47" t="s">
        <v>4371</v>
      </c>
      <c r="H348" s="49">
        <v>0</v>
      </c>
      <c r="I348" s="250">
        <v>0</v>
      </c>
      <c r="J348" s="49" t="s">
        <v>2186</v>
      </c>
      <c r="K348" s="49" t="s">
        <v>4724</v>
      </c>
      <c r="L348" s="49" t="s">
        <v>254</v>
      </c>
      <c r="M348" s="49" t="s">
        <v>568</v>
      </c>
    </row>
    <row r="349" spans="2:13" x14ac:dyDescent="0.3">
      <c r="B349" s="248" t="s">
        <v>2831</v>
      </c>
      <c r="C349" s="249" t="s">
        <v>2831</v>
      </c>
      <c r="D349" t="s">
        <v>2592</v>
      </c>
      <c r="E349" t="s">
        <v>7276</v>
      </c>
      <c r="F349" t="s">
        <v>2073</v>
      </c>
      <c r="G349" s="47" t="s">
        <v>4371</v>
      </c>
      <c r="H349" s="49">
        <v>0</v>
      </c>
      <c r="I349" s="250">
        <v>0</v>
      </c>
      <c r="J349" s="49" t="s">
        <v>2186</v>
      </c>
      <c r="K349" s="49" t="s">
        <v>7277</v>
      </c>
      <c r="L349" s="49" t="s">
        <v>254</v>
      </c>
      <c r="M349" s="49" t="s">
        <v>568</v>
      </c>
    </row>
    <row r="350" spans="2:13" x14ac:dyDescent="0.3">
      <c r="B350" s="248" t="s">
        <v>2831</v>
      </c>
      <c r="C350" s="249" t="s">
        <v>2831</v>
      </c>
      <c r="D350" t="s">
        <v>2592</v>
      </c>
      <c r="E350" t="s">
        <v>4658</v>
      </c>
      <c r="F350" t="s">
        <v>2072</v>
      </c>
      <c r="G350" s="47" t="s">
        <v>4371</v>
      </c>
      <c r="H350" s="49">
        <v>0</v>
      </c>
      <c r="I350" s="250">
        <v>0</v>
      </c>
      <c r="J350" s="49" t="s">
        <v>2160</v>
      </c>
      <c r="K350" s="49" t="s">
        <v>4381</v>
      </c>
      <c r="L350" s="49" t="s">
        <v>254</v>
      </c>
      <c r="M350" s="49" t="s">
        <v>568</v>
      </c>
    </row>
    <row r="351" spans="2:13" x14ac:dyDescent="0.3">
      <c r="B351" s="248" t="s">
        <v>2831</v>
      </c>
      <c r="C351" s="249" t="s">
        <v>2831</v>
      </c>
      <c r="D351" t="s">
        <v>2592</v>
      </c>
      <c r="E351" t="s">
        <v>4644</v>
      </c>
      <c r="F351" t="s">
        <v>2072</v>
      </c>
      <c r="G351" s="47" t="s">
        <v>4371</v>
      </c>
      <c r="H351" s="49">
        <v>0</v>
      </c>
      <c r="I351" s="250">
        <v>0</v>
      </c>
      <c r="J351" s="49" t="s">
        <v>2173</v>
      </c>
      <c r="K351" s="49" t="s">
        <v>4391</v>
      </c>
      <c r="L351" s="49" t="s">
        <v>254</v>
      </c>
      <c r="M351" s="49" t="s">
        <v>568</v>
      </c>
    </row>
    <row r="352" spans="2:13" x14ac:dyDescent="0.3">
      <c r="B352" s="248" t="s">
        <v>2831</v>
      </c>
      <c r="C352" s="249" t="s">
        <v>2831</v>
      </c>
      <c r="D352" t="s">
        <v>2592</v>
      </c>
      <c r="E352" t="s">
        <v>4727</v>
      </c>
      <c r="F352" t="s">
        <v>2072</v>
      </c>
      <c r="G352" s="47" t="s">
        <v>4371</v>
      </c>
      <c r="H352" s="49">
        <v>0</v>
      </c>
      <c r="I352" s="250">
        <v>0</v>
      </c>
      <c r="J352" s="49" t="s">
        <v>2160</v>
      </c>
      <c r="K352" s="49" t="s">
        <v>4728</v>
      </c>
      <c r="L352" s="49" t="s">
        <v>254</v>
      </c>
      <c r="M352" s="49" t="s">
        <v>568</v>
      </c>
    </row>
    <row r="353" spans="2:13" x14ac:dyDescent="0.3">
      <c r="B353" s="248" t="s">
        <v>2831</v>
      </c>
      <c r="C353" s="249" t="s">
        <v>2831</v>
      </c>
      <c r="D353" t="s">
        <v>2592</v>
      </c>
      <c r="E353" t="s">
        <v>8063</v>
      </c>
      <c r="F353" t="s">
        <v>2073</v>
      </c>
      <c r="G353" s="47" t="s">
        <v>4371</v>
      </c>
      <c r="H353" s="49">
        <v>0</v>
      </c>
      <c r="I353" s="250">
        <v>0</v>
      </c>
      <c r="J353" s="49" t="s">
        <v>2186</v>
      </c>
      <c r="K353" s="49" t="s">
        <v>8064</v>
      </c>
      <c r="L353" s="49" t="s">
        <v>254</v>
      </c>
      <c r="M353" s="49" t="s">
        <v>568</v>
      </c>
    </row>
    <row r="354" spans="2:13" x14ac:dyDescent="0.3">
      <c r="B354" s="248" t="s">
        <v>2831</v>
      </c>
      <c r="C354" s="249" t="s">
        <v>2831</v>
      </c>
      <c r="D354" t="s">
        <v>2592</v>
      </c>
      <c r="E354" t="s">
        <v>5895</v>
      </c>
      <c r="F354" t="s">
        <v>2073</v>
      </c>
      <c r="G354" s="47" t="s">
        <v>4371</v>
      </c>
      <c r="H354" s="49">
        <v>0</v>
      </c>
      <c r="I354" s="250">
        <v>0</v>
      </c>
      <c r="J354" s="49" t="s">
        <v>2186</v>
      </c>
      <c r="K354" s="49" t="s">
        <v>5897</v>
      </c>
      <c r="L354" s="49" t="s">
        <v>254</v>
      </c>
      <c r="M354" s="49" t="s">
        <v>568</v>
      </c>
    </row>
    <row r="355" spans="2:13" x14ac:dyDescent="0.3">
      <c r="B355" s="248" t="s">
        <v>2831</v>
      </c>
      <c r="C355" s="249" t="s">
        <v>2831</v>
      </c>
      <c r="D355" t="s">
        <v>2592</v>
      </c>
      <c r="E355" t="s">
        <v>3981</v>
      </c>
      <c r="F355" t="s">
        <v>2073</v>
      </c>
      <c r="G355" s="47" t="s">
        <v>4371</v>
      </c>
      <c r="H355" s="49">
        <v>0</v>
      </c>
      <c r="I355" s="250">
        <v>0</v>
      </c>
      <c r="J355" s="49" t="s">
        <v>2186</v>
      </c>
      <c r="K355" s="49" t="s">
        <v>3982</v>
      </c>
      <c r="L355" s="49" t="s">
        <v>254</v>
      </c>
      <c r="M355" s="49" t="s">
        <v>568</v>
      </c>
    </row>
    <row r="356" spans="2:13" x14ac:dyDescent="0.3">
      <c r="B356" s="248" t="s">
        <v>2831</v>
      </c>
      <c r="C356" s="249" t="s">
        <v>2831</v>
      </c>
      <c r="D356" t="s">
        <v>2592</v>
      </c>
      <c r="E356" t="s">
        <v>7263</v>
      </c>
      <c r="F356" t="s">
        <v>2073</v>
      </c>
      <c r="G356" s="47" t="s">
        <v>4508</v>
      </c>
      <c r="H356" s="49">
        <v>0</v>
      </c>
      <c r="I356" s="250">
        <v>0</v>
      </c>
      <c r="J356" s="49" t="s">
        <v>2186</v>
      </c>
      <c r="K356" s="49" t="s">
        <v>7264</v>
      </c>
      <c r="L356" s="49" t="s">
        <v>254</v>
      </c>
      <c r="M356" s="49" t="s">
        <v>568</v>
      </c>
    </row>
    <row r="357" spans="2:13" x14ac:dyDescent="0.3">
      <c r="B357" s="248" t="s">
        <v>2831</v>
      </c>
      <c r="C357" s="249" t="s">
        <v>2831</v>
      </c>
      <c r="D357" t="s">
        <v>2592</v>
      </c>
      <c r="E357" t="s">
        <v>4507</v>
      </c>
      <c r="F357" t="s">
        <v>2072</v>
      </c>
      <c r="G357" s="47" t="s">
        <v>4508</v>
      </c>
      <c r="H357" s="49">
        <v>0</v>
      </c>
      <c r="I357" s="250">
        <v>0</v>
      </c>
      <c r="J357" s="49" t="s">
        <v>2176</v>
      </c>
      <c r="K357" s="49" t="s">
        <v>4509</v>
      </c>
      <c r="L357" s="49" t="s">
        <v>254</v>
      </c>
      <c r="M357" s="49" t="s">
        <v>568</v>
      </c>
    </row>
    <row r="358" spans="2:13" x14ac:dyDescent="0.3">
      <c r="B358" s="248" t="s">
        <v>2831</v>
      </c>
      <c r="C358" s="249" t="s">
        <v>2831</v>
      </c>
      <c r="D358" t="s">
        <v>2592</v>
      </c>
      <c r="E358" t="s">
        <v>6786</v>
      </c>
      <c r="F358" t="s">
        <v>2073</v>
      </c>
      <c r="G358" s="47" t="s">
        <v>4508</v>
      </c>
      <c r="H358" s="49">
        <v>0</v>
      </c>
      <c r="I358" s="250">
        <v>0</v>
      </c>
      <c r="J358" s="49" t="s">
        <v>2186</v>
      </c>
      <c r="K358" s="49" t="s">
        <v>6787</v>
      </c>
      <c r="L358" s="49" t="s">
        <v>254</v>
      </c>
      <c r="M358" s="49" t="s">
        <v>568</v>
      </c>
    </row>
    <row r="359" spans="2:13" x14ac:dyDescent="0.3">
      <c r="B359" s="248" t="s">
        <v>2831</v>
      </c>
      <c r="C359" s="249" t="s">
        <v>2831</v>
      </c>
      <c r="D359" t="s">
        <v>2592</v>
      </c>
      <c r="E359" t="s">
        <v>7824</v>
      </c>
      <c r="F359" t="s">
        <v>2073</v>
      </c>
      <c r="G359" s="47" t="s">
        <v>4508</v>
      </c>
      <c r="H359" s="49">
        <v>0</v>
      </c>
      <c r="I359" s="250">
        <v>0</v>
      </c>
      <c r="J359" s="49" t="s">
        <v>2186</v>
      </c>
      <c r="K359" s="49" t="s">
        <v>7825</v>
      </c>
      <c r="L359" s="49" t="s">
        <v>2147</v>
      </c>
      <c r="M359" s="49" t="s">
        <v>568</v>
      </c>
    </row>
    <row r="360" spans="2:13" x14ac:dyDescent="0.3">
      <c r="B360" s="248" t="s">
        <v>2831</v>
      </c>
      <c r="C360" s="249" t="s">
        <v>2831</v>
      </c>
      <c r="D360" t="s">
        <v>2592</v>
      </c>
      <c r="E360" t="s">
        <v>10174</v>
      </c>
      <c r="F360" t="s">
        <v>2073</v>
      </c>
      <c r="G360" s="47" t="s">
        <v>4508</v>
      </c>
      <c r="H360" s="49">
        <v>0</v>
      </c>
      <c r="I360" s="250">
        <v>0</v>
      </c>
      <c r="J360" s="49" t="s">
        <v>2186</v>
      </c>
      <c r="K360" s="49" t="s">
        <v>10175</v>
      </c>
      <c r="L360" s="49" t="s">
        <v>254</v>
      </c>
      <c r="M360" s="49" t="s">
        <v>568</v>
      </c>
    </row>
    <row r="361" spans="2:13" x14ac:dyDescent="0.3">
      <c r="B361" s="248" t="s">
        <v>2831</v>
      </c>
      <c r="C361" s="249" t="s">
        <v>2831</v>
      </c>
      <c r="D361" t="s">
        <v>2592</v>
      </c>
      <c r="E361" t="s">
        <v>10559</v>
      </c>
      <c r="F361" t="s">
        <v>2073</v>
      </c>
      <c r="G361" s="47" t="s">
        <v>4508</v>
      </c>
      <c r="H361" s="49">
        <v>0</v>
      </c>
      <c r="I361" s="250">
        <v>0</v>
      </c>
      <c r="J361" s="49" t="s">
        <v>2186</v>
      </c>
      <c r="K361" s="49" t="s">
        <v>10560</v>
      </c>
      <c r="L361" s="49" t="s">
        <v>254</v>
      </c>
      <c r="M361" s="49" t="s">
        <v>568</v>
      </c>
    </row>
    <row r="362" spans="2:13" x14ac:dyDescent="0.3">
      <c r="B362" s="248" t="s">
        <v>2831</v>
      </c>
      <c r="C362" s="249" t="s">
        <v>2831</v>
      </c>
      <c r="D362" t="s">
        <v>2592</v>
      </c>
      <c r="E362" t="s">
        <v>7822</v>
      </c>
      <c r="F362" t="s">
        <v>2073</v>
      </c>
      <c r="G362" s="47" t="s">
        <v>4508</v>
      </c>
      <c r="H362" s="49">
        <v>0</v>
      </c>
      <c r="I362" s="250">
        <v>0</v>
      </c>
      <c r="J362" s="49" t="s">
        <v>2186</v>
      </c>
      <c r="K362" s="49" t="s">
        <v>7823</v>
      </c>
      <c r="L362" s="49" t="s">
        <v>254</v>
      </c>
      <c r="M362" s="49" t="s">
        <v>568</v>
      </c>
    </row>
    <row r="363" spans="2:13" x14ac:dyDescent="0.3">
      <c r="B363" s="248" t="s">
        <v>2831</v>
      </c>
      <c r="C363" s="249" t="s">
        <v>2831</v>
      </c>
      <c r="D363" t="s">
        <v>2592</v>
      </c>
      <c r="E363" t="s">
        <v>7887</v>
      </c>
      <c r="F363" t="s">
        <v>2073</v>
      </c>
      <c r="G363" s="47" t="s">
        <v>4508</v>
      </c>
      <c r="H363" s="49">
        <v>0</v>
      </c>
      <c r="I363" s="250">
        <v>0</v>
      </c>
      <c r="J363" s="49" t="s">
        <v>2186</v>
      </c>
      <c r="K363" s="49" t="s">
        <v>7888</v>
      </c>
      <c r="L363" s="49" t="s">
        <v>254</v>
      </c>
      <c r="M363" s="49" t="s">
        <v>568</v>
      </c>
    </row>
    <row r="364" spans="2:13" x14ac:dyDescent="0.3">
      <c r="B364" s="248" t="s">
        <v>2831</v>
      </c>
      <c r="C364" s="249" t="s">
        <v>2831</v>
      </c>
      <c r="D364" t="s">
        <v>2592</v>
      </c>
      <c r="E364" t="s">
        <v>8535</v>
      </c>
      <c r="F364" t="s">
        <v>2073</v>
      </c>
      <c r="G364" s="47" t="s">
        <v>4508</v>
      </c>
      <c r="H364" s="49">
        <v>0</v>
      </c>
      <c r="I364" s="250">
        <v>0</v>
      </c>
      <c r="J364" s="49" t="s">
        <v>2186</v>
      </c>
      <c r="K364" s="49" t="s">
        <v>8536</v>
      </c>
      <c r="L364" s="49" t="s">
        <v>254</v>
      </c>
      <c r="M364" s="49" t="s">
        <v>568</v>
      </c>
    </row>
    <row r="365" spans="2:13" x14ac:dyDescent="0.3">
      <c r="B365" s="248" t="s">
        <v>2831</v>
      </c>
      <c r="C365" s="249" t="s">
        <v>2831</v>
      </c>
      <c r="D365" t="s">
        <v>2592</v>
      </c>
      <c r="E365" t="s">
        <v>5726</v>
      </c>
      <c r="F365" t="s">
        <v>2073</v>
      </c>
      <c r="G365" s="47" t="s">
        <v>4508</v>
      </c>
      <c r="H365" s="49">
        <v>0</v>
      </c>
      <c r="I365" s="250">
        <v>0</v>
      </c>
      <c r="J365" s="49" t="s">
        <v>2186</v>
      </c>
      <c r="K365" s="49" t="s">
        <v>5727</v>
      </c>
      <c r="L365" s="49" t="s">
        <v>254</v>
      </c>
      <c r="M365" s="49" t="s">
        <v>568</v>
      </c>
    </row>
    <row r="366" spans="2:13" x14ac:dyDescent="0.3">
      <c r="B366" s="248" t="s">
        <v>2831</v>
      </c>
      <c r="C366" s="249" t="s">
        <v>2831</v>
      </c>
      <c r="D366" t="s">
        <v>2592</v>
      </c>
      <c r="E366" t="s">
        <v>4693</v>
      </c>
      <c r="F366" t="s">
        <v>2072</v>
      </c>
      <c r="G366" s="47" t="s">
        <v>4508</v>
      </c>
      <c r="H366" s="49">
        <v>0</v>
      </c>
      <c r="I366" s="250">
        <v>0</v>
      </c>
      <c r="J366" s="49" t="s">
        <v>2173</v>
      </c>
      <c r="K366" s="49" t="s">
        <v>4694</v>
      </c>
      <c r="L366" s="49" t="s">
        <v>254</v>
      </c>
      <c r="M366" s="49" t="s">
        <v>568</v>
      </c>
    </row>
    <row r="367" spans="2:13" x14ac:dyDescent="0.3">
      <c r="B367" s="248" t="s">
        <v>2831</v>
      </c>
      <c r="C367" s="249" t="s">
        <v>2831</v>
      </c>
      <c r="D367" t="s">
        <v>2592</v>
      </c>
      <c r="E367" t="s">
        <v>8191</v>
      </c>
      <c r="F367" t="s">
        <v>2073</v>
      </c>
      <c r="G367" s="47" t="s">
        <v>4508</v>
      </c>
      <c r="H367" s="49">
        <v>0</v>
      </c>
      <c r="I367" s="250">
        <v>0</v>
      </c>
      <c r="J367" s="49" t="s">
        <v>2186</v>
      </c>
      <c r="K367" s="49" t="s">
        <v>8192</v>
      </c>
      <c r="L367" s="49" t="s">
        <v>2147</v>
      </c>
      <c r="M367" s="49" t="s">
        <v>568</v>
      </c>
    </row>
    <row r="368" spans="2:13" x14ac:dyDescent="0.3">
      <c r="B368" s="248" t="s">
        <v>2831</v>
      </c>
      <c r="C368" s="249" t="s">
        <v>2831</v>
      </c>
      <c r="D368" t="s">
        <v>2592</v>
      </c>
      <c r="E368" t="s">
        <v>4711</v>
      </c>
      <c r="F368" t="s">
        <v>2072</v>
      </c>
      <c r="G368" s="47" t="s">
        <v>4508</v>
      </c>
      <c r="H368" s="49">
        <v>0</v>
      </c>
      <c r="I368" s="250">
        <v>0</v>
      </c>
      <c r="J368" s="49" t="s">
        <v>2173</v>
      </c>
      <c r="K368" s="49" t="s">
        <v>4712</v>
      </c>
      <c r="L368" s="49" t="s">
        <v>254</v>
      </c>
      <c r="M368" s="49" t="s">
        <v>568</v>
      </c>
    </row>
    <row r="369" spans="2:13" x14ac:dyDescent="0.3">
      <c r="B369" s="248" t="s">
        <v>2831</v>
      </c>
      <c r="C369" s="249" t="s">
        <v>2831</v>
      </c>
      <c r="D369" t="s">
        <v>2592</v>
      </c>
      <c r="E369" t="s">
        <v>9273</v>
      </c>
      <c r="F369" t="s">
        <v>2073</v>
      </c>
      <c r="G369" s="47" t="s">
        <v>4508</v>
      </c>
      <c r="H369" s="49">
        <v>0</v>
      </c>
      <c r="I369" s="250">
        <v>0</v>
      </c>
      <c r="J369" s="49" t="s">
        <v>2186</v>
      </c>
      <c r="K369" s="49" t="s">
        <v>9274</v>
      </c>
      <c r="L369" s="49" t="s">
        <v>254</v>
      </c>
      <c r="M369" s="49" t="s">
        <v>568</v>
      </c>
    </row>
    <row r="370" spans="2:13" x14ac:dyDescent="0.3">
      <c r="B370" s="248" t="s">
        <v>2831</v>
      </c>
      <c r="C370" s="249" t="s">
        <v>2831</v>
      </c>
      <c r="D370" t="s">
        <v>2592</v>
      </c>
      <c r="E370" t="s">
        <v>9700</v>
      </c>
      <c r="F370" t="s">
        <v>2073</v>
      </c>
      <c r="G370" s="47" t="s">
        <v>4508</v>
      </c>
      <c r="H370" s="49">
        <v>0</v>
      </c>
      <c r="I370" s="250">
        <v>0</v>
      </c>
      <c r="J370" s="49" t="s">
        <v>2186</v>
      </c>
      <c r="K370" s="49" t="s">
        <v>9701</v>
      </c>
      <c r="L370" s="49" t="s">
        <v>254</v>
      </c>
      <c r="M370" s="49" t="s">
        <v>568</v>
      </c>
    </row>
    <row r="371" spans="2:13" x14ac:dyDescent="0.3">
      <c r="B371" s="248" t="s">
        <v>2831</v>
      </c>
      <c r="C371" s="249" t="s">
        <v>2831</v>
      </c>
      <c r="D371" t="s">
        <v>2592</v>
      </c>
      <c r="E371" t="s">
        <v>7370</v>
      </c>
      <c r="F371" t="s">
        <v>2073</v>
      </c>
      <c r="G371" s="47" t="s">
        <v>4553</v>
      </c>
      <c r="H371" s="49">
        <v>0</v>
      </c>
      <c r="I371" s="250">
        <v>0</v>
      </c>
      <c r="J371" s="49" t="s">
        <v>2186</v>
      </c>
      <c r="K371" s="49" t="s">
        <v>7371</v>
      </c>
      <c r="L371" s="49" t="s">
        <v>254</v>
      </c>
      <c r="M371" s="49" t="s">
        <v>568</v>
      </c>
    </row>
    <row r="372" spans="2:13" x14ac:dyDescent="0.3">
      <c r="B372" s="248" t="s">
        <v>2831</v>
      </c>
      <c r="C372" s="249" t="s">
        <v>2831</v>
      </c>
      <c r="D372" t="s">
        <v>2592</v>
      </c>
      <c r="E372" t="s">
        <v>6294</v>
      </c>
      <c r="F372" t="s">
        <v>2073</v>
      </c>
      <c r="G372" s="47" t="s">
        <v>4553</v>
      </c>
      <c r="H372" s="49">
        <v>0</v>
      </c>
      <c r="I372" s="250">
        <v>0</v>
      </c>
      <c r="J372" s="49" t="s">
        <v>2186</v>
      </c>
      <c r="K372" s="49" t="s">
        <v>6296</v>
      </c>
      <c r="L372" s="49" t="s">
        <v>254</v>
      </c>
      <c r="M372" s="49" t="s">
        <v>568</v>
      </c>
    </row>
    <row r="373" spans="2:13" x14ac:dyDescent="0.3">
      <c r="B373" s="248" t="s">
        <v>2831</v>
      </c>
      <c r="C373" s="249" t="s">
        <v>2831</v>
      </c>
      <c r="D373" t="s">
        <v>2592</v>
      </c>
      <c r="E373" t="s">
        <v>6714</v>
      </c>
      <c r="F373" t="s">
        <v>2073</v>
      </c>
      <c r="G373" s="47" t="s">
        <v>4553</v>
      </c>
      <c r="H373" s="49">
        <v>0</v>
      </c>
      <c r="I373" s="250">
        <v>0</v>
      </c>
      <c r="J373" s="49" t="s">
        <v>2186</v>
      </c>
      <c r="K373" s="49" t="s">
        <v>6715</v>
      </c>
      <c r="L373" s="49" t="s">
        <v>2147</v>
      </c>
      <c r="M373" s="49" t="s">
        <v>568</v>
      </c>
    </row>
    <row r="374" spans="2:13" x14ac:dyDescent="0.3">
      <c r="B374" s="248" t="s">
        <v>2831</v>
      </c>
      <c r="C374" s="249" t="s">
        <v>2831</v>
      </c>
      <c r="D374" t="s">
        <v>2592</v>
      </c>
      <c r="E374" t="s">
        <v>6321</v>
      </c>
      <c r="F374" t="s">
        <v>2073</v>
      </c>
      <c r="G374" s="47" t="s">
        <v>4553</v>
      </c>
      <c r="H374" s="49">
        <v>0</v>
      </c>
      <c r="I374" s="250">
        <v>0</v>
      </c>
      <c r="J374" s="49" t="s">
        <v>2186</v>
      </c>
      <c r="K374" s="49" t="s">
        <v>6322</v>
      </c>
      <c r="L374" s="49" t="s">
        <v>254</v>
      </c>
      <c r="M374" s="49" t="s">
        <v>568</v>
      </c>
    </row>
    <row r="375" spans="2:13" x14ac:dyDescent="0.3">
      <c r="B375" s="248" t="s">
        <v>2831</v>
      </c>
      <c r="C375" s="249" t="s">
        <v>2831</v>
      </c>
      <c r="D375" t="s">
        <v>2592</v>
      </c>
      <c r="E375" t="s">
        <v>6537</v>
      </c>
      <c r="F375" t="s">
        <v>2073</v>
      </c>
      <c r="G375" s="47" t="s">
        <v>4553</v>
      </c>
      <c r="H375" s="49">
        <v>0</v>
      </c>
      <c r="I375" s="250">
        <v>0</v>
      </c>
      <c r="J375" s="49" t="s">
        <v>2186</v>
      </c>
      <c r="K375" s="49" t="s">
        <v>6538</v>
      </c>
      <c r="L375" s="49" t="s">
        <v>254</v>
      </c>
      <c r="M375" s="49" t="s">
        <v>568</v>
      </c>
    </row>
    <row r="376" spans="2:13" x14ac:dyDescent="0.3">
      <c r="B376" s="248" t="s">
        <v>2831</v>
      </c>
      <c r="C376" s="249" t="s">
        <v>2831</v>
      </c>
      <c r="D376" t="s">
        <v>2592</v>
      </c>
      <c r="E376" t="s">
        <v>8838</v>
      </c>
      <c r="F376" t="s">
        <v>2073</v>
      </c>
      <c r="G376" s="47" t="s">
        <v>4553</v>
      </c>
      <c r="H376" s="49">
        <v>0</v>
      </c>
      <c r="I376" s="250">
        <v>0</v>
      </c>
      <c r="J376" s="49" t="s">
        <v>2186</v>
      </c>
      <c r="K376" s="49" t="s">
        <v>8839</v>
      </c>
      <c r="L376" s="49" t="s">
        <v>254</v>
      </c>
      <c r="M376" s="49" t="s">
        <v>568</v>
      </c>
    </row>
    <row r="377" spans="2:13" x14ac:dyDescent="0.3">
      <c r="B377" s="248" t="s">
        <v>2831</v>
      </c>
      <c r="C377" s="249" t="s">
        <v>2831</v>
      </c>
      <c r="D377" t="s">
        <v>2592</v>
      </c>
      <c r="E377" t="s">
        <v>9581</v>
      </c>
      <c r="F377" t="s">
        <v>2073</v>
      </c>
      <c r="G377" s="47" t="s">
        <v>4553</v>
      </c>
      <c r="H377" s="49">
        <v>0</v>
      </c>
      <c r="I377" s="250">
        <v>0</v>
      </c>
      <c r="J377" s="49" t="s">
        <v>2186</v>
      </c>
      <c r="K377" s="49" t="s">
        <v>9582</v>
      </c>
      <c r="L377" s="49" t="s">
        <v>254</v>
      </c>
      <c r="M377" s="49" t="s">
        <v>568</v>
      </c>
    </row>
    <row r="378" spans="2:13" x14ac:dyDescent="0.3">
      <c r="B378" s="248" t="s">
        <v>2831</v>
      </c>
      <c r="C378" s="249" t="s">
        <v>2831</v>
      </c>
      <c r="D378" t="s">
        <v>2592</v>
      </c>
      <c r="E378" t="s">
        <v>9377</v>
      </c>
      <c r="F378" t="s">
        <v>2073</v>
      </c>
      <c r="G378" s="47" t="s">
        <v>4553</v>
      </c>
      <c r="H378" s="49">
        <v>0</v>
      </c>
      <c r="I378" s="250">
        <v>0</v>
      </c>
      <c r="J378" s="49" t="s">
        <v>2186</v>
      </c>
      <c r="K378" s="49" t="s">
        <v>9378</v>
      </c>
      <c r="L378" s="49" t="s">
        <v>254</v>
      </c>
      <c r="M378" s="49" t="s">
        <v>568</v>
      </c>
    </row>
    <row r="379" spans="2:13" x14ac:dyDescent="0.3">
      <c r="B379" s="248" t="s">
        <v>2831</v>
      </c>
      <c r="C379" s="249" t="s">
        <v>2831</v>
      </c>
      <c r="D379" t="s">
        <v>2592</v>
      </c>
      <c r="E379" t="s">
        <v>6469</v>
      </c>
      <c r="F379" t="s">
        <v>2073</v>
      </c>
      <c r="G379" s="47" t="s">
        <v>4553</v>
      </c>
      <c r="H379" s="49">
        <v>0</v>
      </c>
      <c r="I379" s="250">
        <v>0</v>
      </c>
      <c r="J379" s="49" t="s">
        <v>2186</v>
      </c>
      <c r="K379" s="49" t="s">
        <v>6470</v>
      </c>
      <c r="L379" s="49" t="s">
        <v>254</v>
      </c>
      <c r="M379" s="49" t="s">
        <v>568</v>
      </c>
    </row>
    <row r="380" spans="2:13" x14ac:dyDescent="0.3">
      <c r="B380" s="248" t="s">
        <v>2831</v>
      </c>
      <c r="C380" s="249" t="s">
        <v>2831</v>
      </c>
      <c r="D380" t="s">
        <v>2592</v>
      </c>
      <c r="E380" t="s">
        <v>8045</v>
      </c>
      <c r="F380" t="s">
        <v>2073</v>
      </c>
      <c r="G380" s="47" t="s">
        <v>4553</v>
      </c>
      <c r="H380" s="49">
        <v>0</v>
      </c>
      <c r="I380" s="250">
        <v>0</v>
      </c>
      <c r="J380" s="49" t="s">
        <v>2186</v>
      </c>
      <c r="K380" s="49" t="s">
        <v>8046</v>
      </c>
      <c r="L380" s="49" t="s">
        <v>254</v>
      </c>
      <c r="M380" s="49" t="s">
        <v>568</v>
      </c>
    </row>
    <row r="381" spans="2:13" x14ac:dyDescent="0.3">
      <c r="B381" s="248" t="s">
        <v>2831</v>
      </c>
      <c r="C381" s="249" t="s">
        <v>2831</v>
      </c>
      <c r="D381" t="s">
        <v>2592</v>
      </c>
      <c r="E381" t="s">
        <v>7290</v>
      </c>
      <c r="F381" t="s">
        <v>2073</v>
      </c>
      <c r="G381" s="47" t="s">
        <v>4553</v>
      </c>
      <c r="H381" s="49">
        <v>0</v>
      </c>
      <c r="I381" s="250">
        <v>0</v>
      </c>
      <c r="J381" s="49" t="s">
        <v>2186</v>
      </c>
      <c r="K381" s="49" t="s">
        <v>7291</v>
      </c>
      <c r="L381" s="49" t="s">
        <v>254</v>
      </c>
      <c r="M381" s="49" t="s">
        <v>568</v>
      </c>
    </row>
    <row r="382" spans="2:13" x14ac:dyDescent="0.3">
      <c r="B382" s="248" t="s">
        <v>2831</v>
      </c>
      <c r="C382" s="249" t="s">
        <v>2831</v>
      </c>
      <c r="D382" t="s">
        <v>2592</v>
      </c>
      <c r="E382" t="s">
        <v>6001</v>
      </c>
      <c r="F382" t="s">
        <v>2073</v>
      </c>
      <c r="G382" s="47" t="s">
        <v>4553</v>
      </c>
      <c r="H382" s="49">
        <v>0</v>
      </c>
      <c r="I382" s="250">
        <v>0</v>
      </c>
      <c r="J382" s="49" t="s">
        <v>2186</v>
      </c>
      <c r="K382" s="49" t="s">
        <v>6003</v>
      </c>
      <c r="L382" s="49" t="s">
        <v>254</v>
      </c>
      <c r="M382" s="49" t="s">
        <v>568</v>
      </c>
    </row>
    <row r="383" spans="2:13" x14ac:dyDescent="0.3">
      <c r="B383" s="248" t="s">
        <v>2831</v>
      </c>
      <c r="C383" s="249" t="s">
        <v>2831</v>
      </c>
      <c r="D383" t="s">
        <v>2592</v>
      </c>
      <c r="E383" t="s">
        <v>7284</v>
      </c>
      <c r="F383" t="s">
        <v>2073</v>
      </c>
      <c r="G383" s="47" t="s">
        <v>4553</v>
      </c>
      <c r="H383" s="49">
        <v>0</v>
      </c>
      <c r="I383" s="250">
        <v>0</v>
      </c>
      <c r="J383" s="49" t="s">
        <v>2186</v>
      </c>
      <c r="K383" s="49" t="s">
        <v>7285</v>
      </c>
      <c r="L383" s="49" t="s">
        <v>254</v>
      </c>
      <c r="M383" s="49" t="s">
        <v>568</v>
      </c>
    </row>
    <row r="384" spans="2:13" x14ac:dyDescent="0.3">
      <c r="B384" s="248" t="s">
        <v>2831</v>
      </c>
      <c r="C384" s="249" t="s">
        <v>2831</v>
      </c>
      <c r="D384" t="s">
        <v>2592</v>
      </c>
      <c r="E384" t="s">
        <v>4551</v>
      </c>
      <c r="F384" t="s">
        <v>2072</v>
      </c>
      <c r="G384" s="47" t="s">
        <v>4553</v>
      </c>
      <c r="H384" s="49">
        <v>0</v>
      </c>
      <c r="I384" s="250">
        <v>0</v>
      </c>
      <c r="J384" s="49" t="s">
        <v>2160</v>
      </c>
      <c r="K384" s="49" t="s">
        <v>2925</v>
      </c>
      <c r="L384" s="49" t="s">
        <v>254</v>
      </c>
      <c r="M384" s="49" t="s">
        <v>568</v>
      </c>
    </row>
    <row r="385" spans="2:13" x14ac:dyDescent="0.3">
      <c r="B385" s="248" t="s">
        <v>2831</v>
      </c>
      <c r="C385" s="249" t="s">
        <v>2831</v>
      </c>
      <c r="D385" t="s">
        <v>2592</v>
      </c>
      <c r="E385" t="s">
        <v>5992</v>
      </c>
      <c r="F385" t="s">
        <v>2073</v>
      </c>
      <c r="G385" s="47" t="s">
        <v>4553</v>
      </c>
      <c r="H385" s="49">
        <v>0</v>
      </c>
      <c r="I385" s="250">
        <v>0</v>
      </c>
      <c r="J385" s="49" t="s">
        <v>2186</v>
      </c>
      <c r="K385" s="49" t="s">
        <v>5993</v>
      </c>
      <c r="L385" s="49" t="s">
        <v>254</v>
      </c>
      <c r="M385" s="49" t="s">
        <v>568</v>
      </c>
    </row>
    <row r="386" spans="2:13" x14ac:dyDescent="0.3">
      <c r="B386" s="248" t="s">
        <v>2831</v>
      </c>
      <c r="C386" s="249" t="s">
        <v>2831</v>
      </c>
      <c r="D386" t="s">
        <v>2592</v>
      </c>
      <c r="E386" t="s">
        <v>4731</v>
      </c>
      <c r="F386" t="s">
        <v>2072</v>
      </c>
      <c r="G386" s="47" t="s">
        <v>4553</v>
      </c>
      <c r="H386" s="49">
        <v>0</v>
      </c>
      <c r="I386" s="250">
        <v>0</v>
      </c>
      <c r="J386" s="49" t="s">
        <v>2173</v>
      </c>
      <c r="K386" s="49" t="s">
        <v>4732</v>
      </c>
      <c r="L386" s="49" t="s">
        <v>254</v>
      </c>
      <c r="M386" s="49" t="s">
        <v>568</v>
      </c>
    </row>
    <row r="387" spans="2:13" x14ac:dyDescent="0.3">
      <c r="B387" s="248" t="s">
        <v>2831</v>
      </c>
      <c r="C387" s="249" t="s">
        <v>2831</v>
      </c>
      <c r="D387" t="s">
        <v>2592</v>
      </c>
      <c r="E387" t="s">
        <v>4592</v>
      </c>
      <c r="F387" t="s">
        <v>2072</v>
      </c>
      <c r="G387" s="47" t="s">
        <v>4553</v>
      </c>
      <c r="H387" s="49">
        <v>0</v>
      </c>
      <c r="I387" s="250">
        <v>0</v>
      </c>
      <c r="J387" s="49" t="s">
        <v>2160</v>
      </c>
      <c r="K387" s="49" t="s">
        <v>4593</v>
      </c>
      <c r="L387" s="49" t="s">
        <v>254</v>
      </c>
      <c r="M387" s="49" t="s">
        <v>568</v>
      </c>
    </row>
    <row r="388" spans="2:13" x14ac:dyDescent="0.3">
      <c r="B388" s="248" t="s">
        <v>2831</v>
      </c>
      <c r="C388" s="249" t="s">
        <v>2831</v>
      </c>
      <c r="D388" t="s">
        <v>2592</v>
      </c>
      <c r="E388" t="s">
        <v>9743</v>
      </c>
      <c r="F388" t="s">
        <v>2075</v>
      </c>
      <c r="G388" s="47" t="s">
        <v>4553</v>
      </c>
      <c r="H388" s="49">
        <v>0</v>
      </c>
      <c r="I388" s="250">
        <v>0</v>
      </c>
      <c r="J388" s="49" t="s">
        <v>2160</v>
      </c>
      <c r="K388" s="49" t="s">
        <v>4381</v>
      </c>
      <c r="L388" s="49" t="s">
        <v>254</v>
      </c>
      <c r="M388" s="49" t="s">
        <v>568</v>
      </c>
    </row>
    <row r="389" spans="2:13" x14ac:dyDescent="0.3">
      <c r="B389" s="248" t="s">
        <v>2831</v>
      </c>
      <c r="C389" s="249" t="s">
        <v>2831</v>
      </c>
      <c r="D389" t="s">
        <v>2592</v>
      </c>
      <c r="E389" t="s">
        <v>5904</v>
      </c>
      <c r="F389" t="s">
        <v>2073</v>
      </c>
      <c r="G389" s="47" t="s">
        <v>4553</v>
      </c>
      <c r="H389" s="49">
        <v>0</v>
      </c>
      <c r="I389" s="250">
        <v>0</v>
      </c>
      <c r="J389" s="49" t="s">
        <v>2186</v>
      </c>
      <c r="K389" s="49" t="s">
        <v>5905</v>
      </c>
      <c r="L389" s="49" t="s">
        <v>254</v>
      </c>
      <c r="M389" s="49" t="s">
        <v>568</v>
      </c>
    </row>
    <row r="390" spans="2:13" x14ac:dyDescent="0.3">
      <c r="B390" s="248" t="s">
        <v>2831</v>
      </c>
      <c r="C390" s="249" t="s">
        <v>2831</v>
      </c>
      <c r="D390" t="s">
        <v>2592</v>
      </c>
      <c r="E390" t="s">
        <v>8289</v>
      </c>
      <c r="F390" t="s">
        <v>2075</v>
      </c>
      <c r="G390" s="47" t="s">
        <v>4553</v>
      </c>
      <c r="H390" s="49">
        <v>0</v>
      </c>
      <c r="I390" s="250">
        <v>0</v>
      </c>
      <c r="J390" s="49" t="s">
        <v>2173</v>
      </c>
      <c r="K390" s="49" t="s">
        <v>8290</v>
      </c>
      <c r="L390" s="49" t="s">
        <v>254</v>
      </c>
      <c r="M390" s="49" t="s">
        <v>568</v>
      </c>
    </row>
    <row r="391" spans="2:13" x14ac:dyDescent="0.3">
      <c r="B391" s="248" t="s">
        <v>2831</v>
      </c>
      <c r="C391" s="249" t="s">
        <v>2831</v>
      </c>
      <c r="D391" t="s">
        <v>2592</v>
      </c>
      <c r="E391" t="s">
        <v>4652</v>
      </c>
      <c r="F391" t="s">
        <v>2072</v>
      </c>
      <c r="G391" s="47" t="s">
        <v>4553</v>
      </c>
      <c r="H391" s="49">
        <v>0</v>
      </c>
      <c r="I391" s="250">
        <v>0</v>
      </c>
      <c r="J391" s="49" t="s">
        <v>2160</v>
      </c>
      <c r="K391" s="49" t="s">
        <v>4381</v>
      </c>
      <c r="L391" s="49" t="s">
        <v>254</v>
      </c>
      <c r="M391" s="49" t="s">
        <v>568</v>
      </c>
    </row>
    <row r="392" spans="2:13" x14ac:dyDescent="0.3">
      <c r="B392" s="248" t="s">
        <v>2831</v>
      </c>
      <c r="C392" s="249" t="s">
        <v>2831</v>
      </c>
      <c r="D392" t="s">
        <v>2592</v>
      </c>
      <c r="E392" t="s">
        <v>9976</v>
      </c>
      <c r="F392" t="s">
        <v>2073</v>
      </c>
      <c r="G392" s="47" t="s">
        <v>4553</v>
      </c>
      <c r="H392" s="49">
        <v>0</v>
      </c>
      <c r="I392" s="250">
        <v>0</v>
      </c>
      <c r="J392" s="49" t="s">
        <v>1535</v>
      </c>
      <c r="K392" s="49" t="s">
        <v>1535</v>
      </c>
      <c r="L392" s="49" t="s">
        <v>254</v>
      </c>
      <c r="M392" s="49" t="s">
        <v>568</v>
      </c>
    </row>
    <row r="393" spans="2:13" x14ac:dyDescent="0.3">
      <c r="B393" s="248" t="s">
        <v>2831</v>
      </c>
      <c r="C393" s="249" t="s">
        <v>2831</v>
      </c>
      <c r="D393" t="s">
        <v>2592</v>
      </c>
      <c r="E393" t="s">
        <v>6079</v>
      </c>
      <c r="F393" t="s">
        <v>2073</v>
      </c>
      <c r="G393" s="47" t="s">
        <v>4553</v>
      </c>
      <c r="H393" s="49">
        <v>0</v>
      </c>
      <c r="I393" s="250">
        <v>0</v>
      </c>
      <c r="J393" s="49" t="s">
        <v>2186</v>
      </c>
      <c r="K393" s="49" t="s">
        <v>6081</v>
      </c>
      <c r="L393" s="49" t="s">
        <v>254</v>
      </c>
      <c r="M393" s="49" t="s">
        <v>568</v>
      </c>
    </row>
    <row r="394" spans="2:13" x14ac:dyDescent="0.3">
      <c r="B394" s="248" t="s">
        <v>2831</v>
      </c>
      <c r="C394" s="249" t="s">
        <v>2831</v>
      </c>
      <c r="D394" t="s">
        <v>2592</v>
      </c>
      <c r="E394" t="s">
        <v>6897</v>
      </c>
      <c r="F394" t="s">
        <v>2073</v>
      </c>
      <c r="G394" s="47" t="s">
        <v>4553</v>
      </c>
      <c r="H394" s="49">
        <v>0</v>
      </c>
      <c r="I394" s="250">
        <v>0</v>
      </c>
      <c r="J394" s="49" t="s">
        <v>2186</v>
      </c>
      <c r="K394" s="49" t="s">
        <v>6898</v>
      </c>
      <c r="L394" s="49" t="s">
        <v>254</v>
      </c>
      <c r="M394" s="49" t="s">
        <v>568</v>
      </c>
    </row>
    <row r="395" spans="2:13" x14ac:dyDescent="0.3">
      <c r="B395" s="248" t="s">
        <v>2831</v>
      </c>
      <c r="C395" s="249" t="s">
        <v>2831</v>
      </c>
      <c r="D395" t="s">
        <v>2592</v>
      </c>
      <c r="E395" t="s">
        <v>4718</v>
      </c>
      <c r="F395" t="s">
        <v>2072</v>
      </c>
      <c r="G395" s="47" t="s">
        <v>4553</v>
      </c>
      <c r="H395" s="49">
        <v>0</v>
      </c>
      <c r="I395" s="250">
        <v>0</v>
      </c>
      <c r="J395" s="49" t="s">
        <v>2160</v>
      </c>
      <c r="K395" s="49" t="s">
        <v>4719</v>
      </c>
      <c r="L395" s="49" t="s">
        <v>254</v>
      </c>
      <c r="M395" s="49" t="s">
        <v>568</v>
      </c>
    </row>
    <row r="396" spans="2:13" x14ac:dyDescent="0.3">
      <c r="B396" s="248" t="s">
        <v>2831</v>
      </c>
      <c r="C396" s="249" t="s">
        <v>2831</v>
      </c>
      <c r="D396" t="s">
        <v>2592</v>
      </c>
      <c r="E396" t="s">
        <v>4333</v>
      </c>
      <c r="F396" t="s">
        <v>2072</v>
      </c>
      <c r="G396" s="47" t="s">
        <v>4334</v>
      </c>
      <c r="H396" s="49">
        <v>0</v>
      </c>
      <c r="I396" s="250">
        <v>0</v>
      </c>
      <c r="J396" s="49" t="s">
        <v>2176</v>
      </c>
      <c r="K396" s="49" t="s">
        <v>4335</v>
      </c>
      <c r="L396" s="49" t="s">
        <v>254</v>
      </c>
      <c r="M396" s="49" t="s">
        <v>568</v>
      </c>
    </row>
    <row r="397" spans="2:13" x14ac:dyDescent="0.3">
      <c r="B397" s="248" t="s">
        <v>2831</v>
      </c>
      <c r="C397" s="249" t="s">
        <v>2831</v>
      </c>
      <c r="D397" t="s">
        <v>2592</v>
      </c>
      <c r="E397" t="s">
        <v>9383</v>
      </c>
      <c r="F397" t="s">
        <v>2073</v>
      </c>
      <c r="G397" s="47" t="s">
        <v>4334</v>
      </c>
      <c r="H397" s="49">
        <v>0</v>
      </c>
      <c r="I397" s="250">
        <v>0</v>
      </c>
      <c r="J397" s="49" t="s">
        <v>2186</v>
      </c>
      <c r="K397" s="49" t="s">
        <v>9384</v>
      </c>
      <c r="L397" s="49" t="s">
        <v>254</v>
      </c>
      <c r="M397" s="49" t="s">
        <v>568</v>
      </c>
    </row>
    <row r="398" spans="2:13" x14ac:dyDescent="0.3">
      <c r="B398" s="248" t="s">
        <v>2831</v>
      </c>
      <c r="C398" s="249" t="s">
        <v>2831</v>
      </c>
      <c r="D398" t="s">
        <v>2592</v>
      </c>
      <c r="E398" t="s">
        <v>8765</v>
      </c>
      <c r="F398" t="s">
        <v>2073</v>
      </c>
      <c r="G398" s="47" t="s">
        <v>4334</v>
      </c>
      <c r="H398" s="49">
        <v>0</v>
      </c>
      <c r="I398" s="250">
        <v>0</v>
      </c>
      <c r="J398" s="49" t="s">
        <v>2186</v>
      </c>
      <c r="K398" s="49" t="s">
        <v>8766</v>
      </c>
      <c r="L398" s="49" t="s">
        <v>2147</v>
      </c>
      <c r="M398" s="49" t="s">
        <v>568</v>
      </c>
    </row>
    <row r="399" spans="2:13" x14ac:dyDescent="0.3">
      <c r="B399" s="248" t="s">
        <v>2831</v>
      </c>
      <c r="C399" s="249" t="s">
        <v>2831</v>
      </c>
      <c r="D399" t="s">
        <v>2592</v>
      </c>
      <c r="E399" t="s">
        <v>10226</v>
      </c>
      <c r="F399" t="s">
        <v>2073</v>
      </c>
      <c r="G399" s="47" t="s">
        <v>4334</v>
      </c>
      <c r="H399" s="49">
        <v>0</v>
      </c>
      <c r="I399" s="250">
        <v>0</v>
      </c>
      <c r="J399" s="49" t="s">
        <v>2186</v>
      </c>
      <c r="K399" s="49" t="s">
        <v>10227</v>
      </c>
      <c r="L399" s="49" t="s">
        <v>254</v>
      </c>
      <c r="M399" s="49" t="s">
        <v>568</v>
      </c>
    </row>
    <row r="400" spans="2:13" x14ac:dyDescent="0.3">
      <c r="B400" s="248" t="s">
        <v>2831</v>
      </c>
      <c r="C400" s="249" t="s">
        <v>2831</v>
      </c>
      <c r="D400" t="s">
        <v>2592</v>
      </c>
      <c r="E400" t="s">
        <v>4353</v>
      </c>
      <c r="F400" t="s">
        <v>2072</v>
      </c>
      <c r="G400" s="47" t="s">
        <v>4334</v>
      </c>
      <c r="H400" s="49">
        <v>0</v>
      </c>
      <c r="I400" s="250">
        <v>0</v>
      </c>
      <c r="J400" s="49" t="s">
        <v>2160</v>
      </c>
      <c r="K400" s="49" t="s">
        <v>4354</v>
      </c>
      <c r="L400" s="49" t="s">
        <v>254</v>
      </c>
      <c r="M400" s="49" t="s">
        <v>568</v>
      </c>
    </row>
    <row r="401" spans="2:13" x14ac:dyDescent="0.3">
      <c r="B401" s="248" t="s">
        <v>2831</v>
      </c>
      <c r="C401" s="249" t="s">
        <v>2831</v>
      </c>
      <c r="D401" t="s">
        <v>2592</v>
      </c>
      <c r="E401" t="s">
        <v>7387</v>
      </c>
      <c r="F401" t="s">
        <v>2073</v>
      </c>
      <c r="G401" s="47" t="s">
        <v>4334</v>
      </c>
      <c r="H401" s="49">
        <v>0</v>
      </c>
      <c r="I401" s="250">
        <v>0</v>
      </c>
      <c r="J401" s="49" t="s">
        <v>2186</v>
      </c>
      <c r="K401" s="49" t="s">
        <v>7388</v>
      </c>
      <c r="L401" s="49" t="s">
        <v>254</v>
      </c>
      <c r="M401" s="49" t="s">
        <v>568</v>
      </c>
    </row>
    <row r="402" spans="2:13" x14ac:dyDescent="0.3">
      <c r="B402" s="248" t="s">
        <v>2831</v>
      </c>
      <c r="C402" s="249" t="s">
        <v>2831</v>
      </c>
      <c r="D402" t="s">
        <v>2592</v>
      </c>
      <c r="E402" t="s">
        <v>6229</v>
      </c>
      <c r="F402" t="s">
        <v>2073</v>
      </c>
      <c r="G402" s="47" t="s">
        <v>4334</v>
      </c>
      <c r="H402" s="49">
        <v>0</v>
      </c>
      <c r="I402" s="250">
        <v>0</v>
      </c>
      <c r="J402" s="49" t="s">
        <v>2186</v>
      </c>
      <c r="K402" s="49" t="s">
        <v>6230</v>
      </c>
      <c r="L402" s="49" t="s">
        <v>254</v>
      </c>
      <c r="M402" s="49" t="s">
        <v>568</v>
      </c>
    </row>
    <row r="403" spans="2:13" x14ac:dyDescent="0.3">
      <c r="B403" s="248" t="s">
        <v>2831</v>
      </c>
      <c r="C403" s="249" t="s">
        <v>2831</v>
      </c>
      <c r="D403" t="s">
        <v>2592</v>
      </c>
      <c r="E403" t="s">
        <v>7710</v>
      </c>
      <c r="F403" t="s">
        <v>2073</v>
      </c>
      <c r="G403" s="47" t="s">
        <v>4334</v>
      </c>
      <c r="H403" s="49">
        <v>0</v>
      </c>
      <c r="I403" s="250">
        <v>0</v>
      </c>
      <c r="J403" s="49" t="s">
        <v>2186</v>
      </c>
      <c r="K403" s="49" t="s">
        <v>7711</v>
      </c>
      <c r="L403" s="49" t="s">
        <v>254</v>
      </c>
      <c r="M403" s="49" t="s">
        <v>568</v>
      </c>
    </row>
    <row r="404" spans="2:13" x14ac:dyDescent="0.3">
      <c r="B404" s="248" t="s">
        <v>2831</v>
      </c>
      <c r="C404" s="249" t="s">
        <v>2831</v>
      </c>
      <c r="D404" t="s">
        <v>2592</v>
      </c>
      <c r="E404" t="s">
        <v>4456</v>
      </c>
      <c r="F404" t="s">
        <v>2072</v>
      </c>
      <c r="G404" s="47" t="s">
        <v>4334</v>
      </c>
      <c r="H404" s="49">
        <v>0</v>
      </c>
      <c r="I404" s="250">
        <v>0</v>
      </c>
      <c r="J404" s="49" t="s">
        <v>2173</v>
      </c>
      <c r="K404" s="49" t="s">
        <v>4457</v>
      </c>
      <c r="L404" s="49" t="s">
        <v>254</v>
      </c>
      <c r="M404" s="49" t="s">
        <v>568</v>
      </c>
    </row>
    <row r="405" spans="2:13" x14ac:dyDescent="0.3">
      <c r="B405" s="248" t="s">
        <v>2831</v>
      </c>
      <c r="C405" s="249" t="s">
        <v>2831</v>
      </c>
      <c r="D405" t="s">
        <v>2592</v>
      </c>
      <c r="E405" t="s">
        <v>7314</v>
      </c>
      <c r="F405" t="s">
        <v>2073</v>
      </c>
      <c r="G405" s="47" t="s">
        <v>4334</v>
      </c>
      <c r="H405" s="49">
        <v>0</v>
      </c>
      <c r="I405" s="250">
        <v>0</v>
      </c>
      <c r="J405" s="49" t="s">
        <v>2186</v>
      </c>
      <c r="K405" s="49" t="s">
        <v>7315</v>
      </c>
      <c r="L405" s="49" t="s">
        <v>2147</v>
      </c>
      <c r="M405" s="49" t="s">
        <v>568</v>
      </c>
    </row>
    <row r="406" spans="2:13" x14ac:dyDescent="0.3">
      <c r="B406" s="248" t="s">
        <v>2831</v>
      </c>
      <c r="C406" s="249" t="s">
        <v>2831</v>
      </c>
      <c r="D406" t="s">
        <v>2592</v>
      </c>
      <c r="E406" t="s">
        <v>6093</v>
      </c>
      <c r="F406" t="s">
        <v>2073</v>
      </c>
      <c r="G406" s="47" t="s">
        <v>4334</v>
      </c>
      <c r="H406" s="49">
        <v>0</v>
      </c>
      <c r="I406" s="250">
        <v>0</v>
      </c>
      <c r="J406" s="49" t="s">
        <v>2186</v>
      </c>
      <c r="K406" s="49" t="s">
        <v>6094</v>
      </c>
      <c r="L406" s="49" t="s">
        <v>254</v>
      </c>
      <c r="M406" s="49" t="s">
        <v>568</v>
      </c>
    </row>
    <row r="407" spans="2:13" x14ac:dyDescent="0.3">
      <c r="B407" s="248" t="s">
        <v>2831</v>
      </c>
      <c r="C407" s="249" t="s">
        <v>2831</v>
      </c>
      <c r="D407" t="s">
        <v>2592</v>
      </c>
      <c r="E407" t="s">
        <v>4550</v>
      </c>
      <c r="F407" t="s">
        <v>2072</v>
      </c>
      <c r="G407" s="47" t="s">
        <v>4334</v>
      </c>
      <c r="H407" s="49">
        <v>0</v>
      </c>
      <c r="I407" s="250">
        <v>0</v>
      </c>
      <c r="J407" s="49" t="s">
        <v>2160</v>
      </c>
      <c r="K407" s="49" t="s">
        <v>4381</v>
      </c>
      <c r="L407" s="49" t="s">
        <v>254</v>
      </c>
      <c r="M407" s="49" t="s">
        <v>568</v>
      </c>
    </row>
    <row r="408" spans="2:13" x14ac:dyDescent="0.3">
      <c r="B408" s="248" t="s">
        <v>2831</v>
      </c>
      <c r="C408" s="249" t="s">
        <v>2831</v>
      </c>
      <c r="D408" t="s">
        <v>2592</v>
      </c>
      <c r="E408" t="s">
        <v>10706</v>
      </c>
      <c r="F408" t="s">
        <v>2073</v>
      </c>
      <c r="G408" s="47" t="s">
        <v>4334</v>
      </c>
      <c r="H408" s="49">
        <v>0</v>
      </c>
      <c r="I408" s="250">
        <v>0</v>
      </c>
      <c r="J408" s="49" t="s">
        <v>2186</v>
      </c>
      <c r="K408" s="49" t="s">
        <v>10707</v>
      </c>
      <c r="L408" s="49" t="s">
        <v>254</v>
      </c>
      <c r="M408" s="49" t="s">
        <v>568</v>
      </c>
    </row>
    <row r="409" spans="2:13" x14ac:dyDescent="0.3">
      <c r="B409" s="248" t="s">
        <v>2831</v>
      </c>
      <c r="C409" s="249" t="s">
        <v>2831</v>
      </c>
      <c r="D409" t="s">
        <v>2592</v>
      </c>
      <c r="E409" t="s">
        <v>6657</v>
      </c>
      <c r="F409" t="s">
        <v>2073</v>
      </c>
      <c r="G409" s="47" t="s">
        <v>4334</v>
      </c>
      <c r="H409" s="49">
        <v>0</v>
      </c>
      <c r="I409" s="250">
        <v>0</v>
      </c>
      <c r="J409" s="49" t="s">
        <v>2186</v>
      </c>
      <c r="K409" s="49" t="s">
        <v>6658</v>
      </c>
      <c r="L409" s="49" t="s">
        <v>254</v>
      </c>
      <c r="M409" s="49" t="s">
        <v>568</v>
      </c>
    </row>
    <row r="410" spans="2:13" x14ac:dyDescent="0.3">
      <c r="B410" s="248" t="s">
        <v>2831</v>
      </c>
      <c r="C410" s="249" t="s">
        <v>2831</v>
      </c>
      <c r="D410" t="s">
        <v>2592</v>
      </c>
      <c r="E410" t="s">
        <v>4556</v>
      </c>
      <c r="F410" t="s">
        <v>2072</v>
      </c>
      <c r="G410" s="47" t="s">
        <v>4334</v>
      </c>
      <c r="H410" s="49">
        <v>0</v>
      </c>
      <c r="I410" s="250">
        <v>0</v>
      </c>
      <c r="J410" s="49" t="s">
        <v>2160</v>
      </c>
      <c r="K410" s="49" t="s">
        <v>4557</v>
      </c>
      <c r="L410" s="49" t="s">
        <v>254</v>
      </c>
      <c r="M410" s="49" t="s">
        <v>568</v>
      </c>
    </row>
    <row r="411" spans="2:13" x14ac:dyDescent="0.3">
      <c r="B411" s="248" t="s">
        <v>2831</v>
      </c>
      <c r="C411" s="249" t="s">
        <v>2831</v>
      </c>
      <c r="D411" t="s">
        <v>2592</v>
      </c>
      <c r="E411" t="s">
        <v>3252</v>
      </c>
      <c r="F411" t="s">
        <v>2073</v>
      </c>
      <c r="G411" s="47" t="s">
        <v>4334</v>
      </c>
      <c r="H411" s="49">
        <v>0</v>
      </c>
      <c r="I411" s="250">
        <v>0</v>
      </c>
      <c r="J411" s="49" t="s">
        <v>2160</v>
      </c>
      <c r="K411" s="49" t="s">
        <v>2936</v>
      </c>
      <c r="L411" s="49" t="s">
        <v>254</v>
      </c>
      <c r="M411" s="49" t="s">
        <v>3253</v>
      </c>
    </row>
    <row r="412" spans="2:13" x14ac:dyDescent="0.3">
      <c r="B412" s="248" t="s">
        <v>2831</v>
      </c>
      <c r="C412" s="249" t="s">
        <v>2831</v>
      </c>
      <c r="D412" t="s">
        <v>2592</v>
      </c>
      <c r="E412" t="s">
        <v>7328</v>
      </c>
      <c r="F412" t="s">
        <v>2073</v>
      </c>
      <c r="G412" s="47" t="s">
        <v>4334</v>
      </c>
      <c r="H412" s="49">
        <v>0</v>
      </c>
      <c r="I412" s="250">
        <v>0</v>
      </c>
      <c r="J412" s="49" t="s">
        <v>2186</v>
      </c>
      <c r="K412" s="49" t="s">
        <v>7329</v>
      </c>
      <c r="L412" s="49" t="s">
        <v>254</v>
      </c>
      <c r="M412" s="49" t="s">
        <v>568</v>
      </c>
    </row>
    <row r="413" spans="2:13" x14ac:dyDescent="0.3">
      <c r="B413" s="248" t="s">
        <v>2831</v>
      </c>
      <c r="C413" s="249" t="s">
        <v>2831</v>
      </c>
      <c r="D413" t="s">
        <v>2592</v>
      </c>
      <c r="E413" t="s">
        <v>9247</v>
      </c>
      <c r="F413" t="s">
        <v>2073</v>
      </c>
      <c r="G413" s="47" t="s">
        <v>4334</v>
      </c>
      <c r="H413" s="49">
        <v>0</v>
      </c>
      <c r="I413" s="250">
        <v>0</v>
      </c>
      <c r="J413" s="49" t="s">
        <v>2186</v>
      </c>
      <c r="K413" s="49" t="s">
        <v>9248</v>
      </c>
      <c r="L413" s="49" t="s">
        <v>254</v>
      </c>
      <c r="M413" s="49" t="s">
        <v>568</v>
      </c>
    </row>
    <row r="414" spans="2:13" x14ac:dyDescent="0.3">
      <c r="B414" s="248" t="s">
        <v>2831</v>
      </c>
      <c r="C414" s="249" t="s">
        <v>2831</v>
      </c>
      <c r="D414" t="s">
        <v>2592</v>
      </c>
      <c r="E414" t="s">
        <v>8697</v>
      </c>
      <c r="F414" t="s">
        <v>2073</v>
      </c>
      <c r="G414" s="47" t="s">
        <v>4334</v>
      </c>
      <c r="H414" s="49">
        <v>0</v>
      </c>
      <c r="I414" s="250">
        <v>0</v>
      </c>
      <c r="J414" s="49" t="s">
        <v>2186</v>
      </c>
      <c r="K414" s="49" t="s">
        <v>8698</v>
      </c>
      <c r="L414" s="49" t="s">
        <v>254</v>
      </c>
      <c r="M414" s="49" t="s">
        <v>568</v>
      </c>
    </row>
    <row r="415" spans="2:13" x14ac:dyDescent="0.3">
      <c r="B415" s="248" t="s">
        <v>2831</v>
      </c>
      <c r="C415" s="249" t="s">
        <v>2831</v>
      </c>
      <c r="D415" t="s">
        <v>2592</v>
      </c>
      <c r="E415" t="s">
        <v>6278</v>
      </c>
      <c r="F415" t="s">
        <v>2073</v>
      </c>
      <c r="G415" s="47" t="s">
        <v>4334</v>
      </c>
      <c r="H415" s="49">
        <v>0</v>
      </c>
      <c r="I415" s="250">
        <v>0</v>
      </c>
      <c r="J415" s="49" t="s">
        <v>2186</v>
      </c>
      <c r="K415" s="49" t="s">
        <v>6279</v>
      </c>
      <c r="L415" s="49" t="s">
        <v>254</v>
      </c>
      <c r="M415" s="49" t="s">
        <v>568</v>
      </c>
    </row>
    <row r="416" spans="2:13" x14ac:dyDescent="0.3">
      <c r="B416" s="248" t="s">
        <v>2831</v>
      </c>
      <c r="C416" s="249" t="s">
        <v>2831</v>
      </c>
      <c r="D416" t="s">
        <v>2592</v>
      </c>
      <c r="E416" t="s">
        <v>4679</v>
      </c>
      <c r="F416" t="s">
        <v>2072</v>
      </c>
      <c r="G416" s="47" t="s">
        <v>4334</v>
      </c>
      <c r="H416" s="49">
        <v>0</v>
      </c>
      <c r="I416" s="250">
        <v>0</v>
      </c>
      <c r="J416" s="49" t="s">
        <v>2160</v>
      </c>
      <c r="K416" s="49" t="s">
        <v>2992</v>
      </c>
      <c r="L416" s="49" t="s">
        <v>254</v>
      </c>
      <c r="M416" s="49" t="s">
        <v>568</v>
      </c>
    </row>
    <row r="417" spans="2:13" x14ac:dyDescent="0.3">
      <c r="B417" s="248" t="s">
        <v>2831</v>
      </c>
      <c r="C417" s="249" t="s">
        <v>2831</v>
      </c>
      <c r="D417" t="s">
        <v>2592</v>
      </c>
      <c r="E417" t="s">
        <v>8826</v>
      </c>
      <c r="F417" t="s">
        <v>2073</v>
      </c>
      <c r="G417" s="47" t="s">
        <v>4334</v>
      </c>
      <c r="H417" s="49">
        <v>0</v>
      </c>
      <c r="I417" s="250">
        <v>0</v>
      </c>
      <c r="J417" s="49" t="s">
        <v>2186</v>
      </c>
      <c r="K417" s="49" t="s">
        <v>8827</v>
      </c>
      <c r="L417" s="49" t="s">
        <v>254</v>
      </c>
      <c r="M417" s="49" t="s">
        <v>568</v>
      </c>
    </row>
    <row r="418" spans="2:13" x14ac:dyDescent="0.3">
      <c r="B418" s="248" t="s">
        <v>2831</v>
      </c>
      <c r="C418" s="249" t="s">
        <v>2831</v>
      </c>
      <c r="D418" t="s">
        <v>2592</v>
      </c>
      <c r="E418" t="s">
        <v>6941</v>
      </c>
      <c r="F418" t="s">
        <v>2073</v>
      </c>
      <c r="G418" s="47" t="s">
        <v>4362</v>
      </c>
      <c r="H418" s="49">
        <v>0</v>
      </c>
      <c r="I418" s="250">
        <v>0</v>
      </c>
      <c r="J418" s="49" t="s">
        <v>2186</v>
      </c>
      <c r="K418" s="49" t="s">
        <v>6942</v>
      </c>
      <c r="L418" s="49" t="s">
        <v>2147</v>
      </c>
      <c r="M418" s="49" t="s">
        <v>568</v>
      </c>
    </row>
    <row r="419" spans="2:13" x14ac:dyDescent="0.3">
      <c r="B419" s="248" t="s">
        <v>2831</v>
      </c>
      <c r="C419" s="249" t="s">
        <v>2831</v>
      </c>
      <c r="D419" t="s">
        <v>2592</v>
      </c>
      <c r="E419" t="s">
        <v>4380</v>
      </c>
      <c r="F419" t="s">
        <v>2072</v>
      </c>
      <c r="G419" s="47" t="s">
        <v>4362</v>
      </c>
      <c r="H419" s="49">
        <v>0</v>
      </c>
      <c r="I419" s="250">
        <v>0</v>
      </c>
      <c r="J419" s="49" t="s">
        <v>2160</v>
      </c>
      <c r="K419" s="49" t="s">
        <v>4381</v>
      </c>
      <c r="L419" s="49" t="s">
        <v>254</v>
      </c>
      <c r="M419" s="49" t="s">
        <v>568</v>
      </c>
    </row>
    <row r="420" spans="2:13" x14ac:dyDescent="0.3">
      <c r="B420" s="248" t="s">
        <v>2831</v>
      </c>
      <c r="C420" s="249" t="s">
        <v>2831</v>
      </c>
      <c r="D420" t="s">
        <v>2592</v>
      </c>
      <c r="E420" t="s">
        <v>6483</v>
      </c>
      <c r="F420" t="s">
        <v>2073</v>
      </c>
      <c r="G420" s="47" t="s">
        <v>4362</v>
      </c>
      <c r="H420" s="49">
        <v>0</v>
      </c>
      <c r="I420" s="250">
        <v>0</v>
      </c>
      <c r="J420" s="49" t="s">
        <v>2186</v>
      </c>
      <c r="K420" s="49" t="s">
        <v>6484</v>
      </c>
      <c r="L420" s="49" t="s">
        <v>2147</v>
      </c>
      <c r="M420" s="49" t="s">
        <v>568</v>
      </c>
    </row>
    <row r="421" spans="2:13" x14ac:dyDescent="0.3">
      <c r="B421" s="248" t="s">
        <v>2831</v>
      </c>
      <c r="C421" s="249" t="s">
        <v>2831</v>
      </c>
      <c r="D421" t="s">
        <v>2592</v>
      </c>
      <c r="E421" t="s">
        <v>7308</v>
      </c>
      <c r="F421" t="s">
        <v>2073</v>
      </c>
      <c r="G421" s="47" t="s">
        <v>4362</v>
      </c>
      <c r="H421" s="49">
        <v>0</v>
      </c>
      <c r="I421" s="250">
        <v>0</v>
      </c>
      <c r="J421" s="49" t="s">
        <v>2186</v>
      </c>
      <c r="K421" s="49" t="s">
        <v>7309</v>
      </c>
      <c r="L421" s="49" t="s">
        <v>254</v>
      </c>
      <c r="M421" s="49" t="s">
        <v>568</v>
      </c>
    </row>
    <row r="422" spans="2:13" x14ac:dyDescent="0.3">
      <c r="B422" s="248" t="s">
        <v>2831</v>
      </c>
      <c r="C422" s="249" t="s">
        <v>2831</v>
      </c>
      <c r="D422" t="s">
        <v>2592</v>
      </c>
      <c r="E422" t="s">
        <v>4405</v>
      </c>
      <c r="F422" t="s">
        <v>2072</v>
      </c>
      <c r="G422" s="47" t="s">
        <v>4362</v>
      </c>
      <c r="H422" s="49">
        <v>0</v>
      </c>
      <c r="I422" s="250">
        <v>0</v>
      </c>
      <c r="J422" s="49" t="s">
        <v>2160</v>
      </c>
      <c r="K422" s="49" t="s">
        <v>4406</v>
      </c>
      <c r="L422" s="49" t="s">
        <v>254</v>
      </c>
      <c r="M422" s="49" t="s">
        <v>568</v>
      </c>
    </row>
    <row r="423" spans="2:13" x14ac:dyDescent="0.3">
      <c r="B423" s="248" t="s">
        <v>2831</v>
      </c>
      <c r="C423" s="249" t="s">
        <v>2831</v>
      </c>
      <c r="D423" t="s">
        <v>2592</v>
      </c>
      <c r="E423" t="s">
        <v>7999</v>
      </c>
      <c r="F423" t="s">
        <v>2073</v>
      </c>
      <c r="G423" s="47" t="s">
        <v>4362</v>
      </c>
      <c r="H423" s="49">
        <v>0</v>
      </c>
      <c r="I423" s="250">
        <v>0</v>
      </c>
      <c r="J423" s="49" t="s">
        <v>2186</v>
      </c>
      <c r="K423" s="49" t="s">
        <v>8000</v>
      </c>
      <c r="L423" s="49" t="s">
        <v>254</v>
      </c>
      <c r="M423" s="49" t="s">
        <v>568</v>
      </c>
    </row>
    <row r="424" spans="2:13" x14ac:dyDescent="0.3">
      <c r="B424" s="248" t="s">
        <v>2831</v>
      </c>
      <c r="C424" s="249" t="s">
        <v>2831</v>
      </c>
      <c r="D424" t="s">
        <v>2592</v>
      </c>
      <c r="E424" t="s">
        <v>7192</v>
      </c>
      <c r="F424" t="s">
        <v>2073</v>
      </c>
      <c r="G424" s="47" t="s">
        <v>4362</v>
      </c>
      <c r="H424" s="49">
        <v>1</v>
      </c>
      <c r="I424" s="250">
        <v>222.57</v>
      </c>
      <c r="J424" s="49" t="s">
        <v>2186</v>
      </c>
      <c r="K424" s="49" t="s">
        <v>7193</v>
      </c>
      <c r="L424" s="49" t="s">
        <v>254</v>
      </c>
      <c r="M424" s="49" t="s">
        <v>568</v>
      </c>
    </row>
    <row r="425" spans="2:13" x14ac:dyDescent="0.3">
      <c r="B425" s="248" t="s">
        <v>2831</v>
      </c>
      <c r="C425" s="249" t="s">
        <v>2831</v>
      </c>
      <c r="D425" t="s">
        <v>2592</v>
      </c>
      <c r="E425" t="s">
        <v>6402</v>
      </c>
      <c r="F425" t="s">
        <v>2073</v>
      </c>
      <c r="G425" s="47" t="s">
        <v>4362</v>
      </c>
      <c r="H425" s="49">
        <v>0</v>
      </c>
      <c r="I425" s="250">
        <v>0</v>
      </c>
      <c r="J425" s="49" t="s">
        <v>2186</v>
      </c>
      <c r="K425" s="49" t="s">
        <v>6403</v>
      </c>
      <c r="L425" s="49" t="s">
        <v>254</v>
      </c>
      <c r="M425" s="49" t="s">
        <v>568</v>
      </c>
    </row>
    <row r="426" spans="2:13" x14ac:dyDescent="0.3">
      <c r="B426" s="248" t="s">
        <v>2831</v>
      </c>
      <c r="C426" s="249" t="s">
        <v>2831</v>
      </c>
      <c r="D426" t="s">
        <v>2592</v>
      </c>
      <c r="E426" t="s">
        <v>4361</v>
      </c>
      <c r="F426" t="s">
        <v>2072</v>
      </c>
      <c r="G426" s="47" t="s">
        <v>4362</v>
      </c>
      <c r="H426" s="49">
        <v>0</v>
      </c>
      <c r="I426" s="250">
        <v>0</v>
      </c>
      <c r="J426" s="49" t="s">
        <v>2160</v>
      </c>
      <c r="K426" s="49" t="s">
        <v>4363</v>
      </c>
      <c r="L426" s="49" t="s">
        <v>254</v>
      </c>
      <c r="M426" s="49" t="s">
        <v>568</v>
      </c>
    </row>
    <row r="427" spans="2:13" x14ac:dyDescent="0.3">
      <c r="B427" s="248" t="s">
        <v>2831</v>
      </c>
      <c r="C427" s="249" t="s">
        <v>2831</v>
      </c>
      <c r="D427" t="s">
        <v>2592</v>
      </c>
      <c r="E427" t="s">
        <v>10434</v>
      </c>
      <c r="F427" t="s">
        <v>2073</v>
      </c>
      <c r="G427" s="47" t="s">
        <v>4362</v>
      </c>
      <c r="H427" s="49">
        <v>0</v>
      </c>
      <c r="I427" s="250">
        <v>0</v>
      </c>
      <c r="J427" s="49" t="s">
        <v>2186</v>
      </c>
      <c r="K427" s="49" t="s">
        <v>10435</v>
      </c>
      <c r="L427" s="49" t="s">
        <v>254</v>
      </c>
      <c r="M427" s="49" t="s">
        <v>568</v>
      </c>
    </row>
    <row r="428" spans="2:13" x14ac:dyDescent="0.3">
      <c r="B428" s="248" t="s">
        <v>2831</v>
      </c>
      <c r="C428" s="249" t="s">
        <v>2831</v>
      </c>
      <c r="D428" t="s">
        <v>2592</v>
      </c>
      <c r="E428" t="s">
        <v>7646</v>
      </c>
      <c r="F428" t="s">
        <v>2073</v>
      </c>
      <c r="G428" s="47" t="s">
        <v>4362</v>
      </c>
      <c r="H428" s="49">
        <v>0</v>
      </c>
      <c r="I428" s="250">
        <v>0</v>
      </c>
      <c r="J428" s="49" t="s">
        <v>2186</v>
      </c>
      <c r="K428" s="49" t="s">
        <v>7647</v>
      </c>
      <c r="L428" s="49" t="s">
        <v>254</v>
      </c>
      <c r="M428" s="49" t="s">
        <v>568</v>
      </c>
    </row>
    <row r="429" spans="2:13" x14ac:dyDescent="0.3">
      <c r="B429" s="248" t="s">
        <v>2831</v>
      </c>
      <c r="C429" s="249" t="s">
        <v>2831</v>
      </c>
      <c r="D429" t="s">
        <v>2592</v>
      </c>
      <c r="E429" t="s">
        <v>10334</v>
      </c>
      <c r="F429" t="s">
        <v>2073</v>
      </c>
      <c r="G429" s="47" t="s">
        <v>4362</v>
      </c>
      <c r="H429" s="49">
        <v>0</v>
      </c>
      <c r="I429" s="250">
        <v>0</v>
      </c>
      <c r="J429" s="49" t="s">
        <v>2186</v>
      </c>
      <c r="K429" s="49" t="s">
        <v>10335</v>
      </c>
      <c r="L429" s="49" t="s">
        <v>254</v>
      </c>
      <c r="M429" s="49" t="s">
        <v>568</v>
      </c>
    </row>
    <row r="430" spans="2:13" x14ac:dyDescent="0.3">
      <c r="B430" s="248" t="s">
        <v>2831</v>
      </c>
      <c r="C430" s="249" t="s">
        <v>2831</v>
      </c>
      <c r="D430" t="s">
        <v>2592</v>
      </c>
      <c r="E430" t="s">
        <v>3103</v>
      </c>
      <c r="F430" t="s">
        <v>2073</v>
      </c>
      <c r="G430" s="47" t="s">
        <v>4362</v>
      </c>
      <c r="H430" s="49">
        <v>0</v>
      </c>
      <c r="I430" s="250">
        <v>0</v>
      </c>
      <c r="J430" s="49" t="s">
        <v>2160</v>
      </c>
      <c r="K430" s="49" t="s">
        <v>2925</v>
      </c>
      <c r="L430" s="49" t="s">
        <v>254</v>
      </c>
      <c r="M430" s="49" t="s">
        <v>568</v>
      </c>
    </row>
    <row r="431" spans="2:13" x14ac:dyDescent="0.3">
      <c r="B431" s="248" t="s">
        <v>2831</v>
      </c>
      <c r="C431" s="249" t="s">
        <v>2831</v>
      </c>
      <c r="D431" t="s">
        <v>2592</v>
      </c>
      <c r="E431" t="s">
        <v>8422</v>
      </c>
      <c r="F431" t="s">
        <v>2073</v>
      </c>
      <c r="G431" s="47" t="s">
        <v>4362</v>
      </c>
      <c r="H431" s="49">
        <v>0</v>
      </c>
      <c r="I431" s="250">
        <v>0</v>
      </c>
      <c r="J431" s="49" t="s">
        <v>2186</v>
      </c>
      <c r="K431" s="49" t="s">
        <v>8423</v>
      </c>
      <c r="L431" s="49" t="s">
        <v>2147</v>
      </c>
      <c r="M431" s="49" t="s">
        <v>568</v>
      </c>
    </row>
    <row r="432" spans="2:13" x14ac:dyDescent="0.3">
      <c r="B432" s="248" t="s">
        <v>2831</v>
      </c>
      <c r="C432" s="249" t="s">
        <v>2831</v>
      </c>
      <c r="D432" t="s">
        <v>2592</v>
      </c>
      <c r="E432" t="s">
        <v>4567</v>
      </c>
      <c r="F432" t="s">
        <v>2072</v>
      </c>
      <c r="G432" s="47" t="s">
        <v>4362</v>
      </c>
      <c r="H432" s="49">
        <v>0</v>
      </c>
      <c r="I432" s="250">
        <v>0</v>
      </c>
      <c r="J432" s="49" t="s">
        <v>2160</v>
      </c>
      <c r="K432" s="49" t="s">
        <v>4568</v>
      </c>
      <c r="L432" s="49" t="s">
        <v>254</v>
      </c>
      <c r="M432" s="49" t="s">
        <v>568</v>
      </c>
    </row>
    <row r="433" spans="2:13" x14ac:dyDescent="0.3">
      <c r="B433" s="248" t="s">
        <v>2831</v>
      </c>
      <c r="C433" s="249" t="s">
        <v>2831</v>
      </c>
      <c r="D433" t="s">
        <v>2592</v>
      </c>
      <c r="E433" t="s">
        <v>7047</v>
      </c>
      <c r="F433" t="s">
        <v>2073</v>
      </c>
      <c r="G433" s="47" t="s">
        <v>4362</v>
      </c>
      <c r="H433" s="49">
        <v>0</v>
      </c>
      <c r="I433" s="250">
        <v>0</v>
      </c>
      <c r="J433" s="49" t="s">
        <v>2186</v>
      </c>
      <c r="K433" s="49" t="s">
        <v>7048</v>
      </c>
      <c r="L433" s="49" t="s">
        <v>254</v>
      </c>
      <c r="M433" s="49" t="s">
        <v>568</v>
      </c>
    </row>
    <row r="434" spans="2:13" x14ac:dyDescent="0.3">
      <c r="B434" s="248" t="s">
        <v>2831</v>
      </c>
      <c r="C434" s="249" t="s">
        <v>2831</v>
      </c>
      <c r="D434" t="s">
        <v>2592</v>
      </c>
      <c r="E434" t="s">
        <v>8541</v>
      </c>
      <c r="F434" t="s">
        <v>2073</v>
      </c>
      <c r="G434" s="47" t="s">
        <v>4362</v>
      </c>
      <c r="H434" s="49">
        <v>0</v>
      </c>
      <c r="I434" s="250">
        <v>0</v>
      </c>
      <c r="J434" s="49" t="s">
        <v>2186</v>
      </c>
      <c r="K434" s="49" t="s">
        <v>8542</v>
      </c>
      <c r="L434" s="49" t="s">
        <v>254</v>
      </c>
      <c r="M434" s="49" t="s">
        <v>568</v>
      </c>
    </row>
    <row r="435" spans="2:13" x14ac:dyDescent="0.3">
      <c r="B435" s="248" t="s">
        <v>2831</v>
      </c>
      <c r="C435" s="249" t="s">
        <v>2831</v>
      </c>
      <c r="D435" t="s">
        <v>2592</v>
      </c>
      <c r="E435" t="s">
        <v>10340</v>
      </c>
      <c r="F435" t="s">
        <v>2075</v>
      </c>
      <c r="G435" s="47" t="s">
        <v>4362</v>
      </c>
      <c r="H435" s="49">
        <v>0</v>
      </c>
      <c r="I435" s="250">
        <v>0</v>
      </c>
      <c r="J435" s="49" t="s">
        <v>2160</v>
      </c>
      <c r="K435" s="49" t="s">
        <v>10341</v>
      </c>
      <c r="L435" s="49" t="s">
        <v>2147</v>
      </c>
      <c r="M435" s="49" t="s">
        <v>568</v>
      </c>
    </row>
    <row r="436" spans="2:13" x14ac:dyDescent="0.3">
      <c r="B436" s="248" t="s">
        <v>2831</v>
      </c>
      <c r="C436" s="249" t="s">
        <v>2831</v>
      </c>
      <c r="D436" t="s">
        <v>2592</v>
      </c>
      <c r="E436" t="s">
        <v>4635</v>
      </c>
      <c r="F436" t="s">
        <v>2072</v>
      </c>
      <c r="G436" s="47" t="s">
        <v>4362</v>
      </c>
      <c r="H436" s="49">
        <v>0</v>
      </c>
      <c r="I436" s="250">
        <v>0</v>
      </c>
      <c r="J436" s="49" t="s">
        <v>2160</v>
      </c>
      <c r="K436" s="49" t="s">
        <v>4637</v>
      </c>
      <c r="L436" s="49" t="s">
        <v>254</v>
      </c>
      <c r="M436" s="49" t="s">
        <v>568</v>
      </c>
    </row>
    <row r="437" spans="2:13" x14ac:dyDescent="0.3">
      <c r="B437" s="248" t="s">
        <v>2831</v>
      </c>
      <c r="C437" s="249" t="s">
        <v>2831</v>
      </c>
      <c r="D437" t="s">
        <v>2592</v>
      </c>
      <c r="E437" t="s">
        <v>7420</v>
      </c>
      <c r="F437" t="s">
        <v>2073</v>
      </c>
      <c r="G437" s="47" t="s">
        <v>4362</v>
      </c>
      <c r="H437" s="49">
        <v>0</v>
      </c>
      <c r="I437" s="250">
        <v>0</v>
      </c>
      <c r="J437" s="49" t="s">
        <v>2186</v>
      </c>
      <c r="K437" s="49" t="s">
        <v>7421</v>
      </c>
      <c r="L437" s="49" t="s">
        <v>254</v>
      </c>
      <c r="M437" s="49" t="s">
        <v>568</v>
      </c>
    </row>
    <row r="438" spans="2:13" x14ac:dyDescent="0.3">
      <c r="B438" s="248" t="s">
        <v>2831</v>
      </c>
      <c r="C438" s="249" t="s">
        <v>2831</v>
      </c>
      <c r="D438" t="s">
        <v>2592</v>
      </c>
      <c r="E438" t="s">
        <v>6287</v>
      </c>
      <c r="F438" t="s">
        <v>2073</v>
      </c>
      <c r="G438" s="47" t="s">
        <v>4362</v>
      </c>
      <c r="H438" s="49">
        <v>0</v>
      </c>
      <c r="I438" s="250">
        <v>0</v>
      </c>
      <c r="J438" s="49" t="s">
        <v>2186</v>
      </c>
      <c r="K438" s="49" t="s">
        <v>6288</v>
      </c>
      <c r="L438" s="49" t="s">
        <v>254</v>
      </c>
      <c r="M438" s="49" t="s">
        <v>568</v>
      </c>
    </row>
    <row r="439" spans="2:13" x14ac:dyDescent="0.3">
      <c r="B439" s="248" t="s">
        <v>2831</v>
      </c>
      <c r="C439" s="249" t="s">
        <v>2831</v>
      </c>
      <c r="D439" t="s">
        <v>2592</v>
      </c>
      <c r="E439" t="s">
        <v>9887</v>
      </c>
      <c r="F439" t="s">
        <v>2073</v>
      </c>
      <c r="G439" s="47" t="s">
        <v>4454</v>
      </c>
      <c r="H439" s="49">
        <v>0</v>
      </c>
      <c r="I439" s="250">
        <v>0</v>
      </c>
      <c r="J439" s="49" t="s">
        <v>2186</v>
      </c>
      <c r="K439" s="49" t="s">
        <v>9888</v>
      </c>
      <c r="L439" s="49" t="s">
        <v>254</v>
      </c>
      <c r="M439" s="49" t="s">
        <v>568</v>
      </c>
    </row>
    <row r="440" spans="2:13" x14ac:dyDescent="0.3">
      <c r="B440" s="248" t="s">
        <v>2831</v>
      </c>
      <c r="C440" s="249" t="s">
        <v>2831</v>
      </c>
      <c r="D440" t="s">
        <v>2592</v>
      </c>
      <c r="E440" t="s">
        <v>7872</v>
      </c>
      <c r="F440" t="s">
        <v>2073</v>
      </c>
      <c r="G440" s="47" t="s">
        <v>4454</v>
      </c>
      <c r="H440" s="49">
        <v>0</v>
      </c>
      <c r="I440" s="250">
        <v>0</v>
      </c>
      <c r="J440" s="49" t="s">
        <v>2186</v>
      </c>
      <c r="K440" s="49" t="s">
        <v>7873</v>
      </c>
      <c r="L440" s="49" t="s">
        <v>254</v>
      </c>
      <c r="M440" s="49" t="s">
        <v>568</v>
      </c>
    </row>
    <row r="441" spans="2:13" x14ac:dyDescent="0.3">
      <c r="B441" s="248" t="s">
        <v>2831</v>
      </c>
      <c r="C441" s="249" t="s">
        <v>2831</v>
      </c>
      <c r="D441" t="s">
        <v>2592</v>
      </c>
      <c r="E441" t="s">
        <v>4061</v>
      </c>
      <c r="F441" t="s">
        <v>2073</v>
      </c>
      <c r="G441" s="47" t="s">
        <v>4454</v>
      </c>
      <c r="H441" s="49">
        <v>0</v>
      </c>
      <c r="I441" s="250">
        <v>0</v>
      </c>
      <c r="J441" s="49" t="s">
        <v>2186</v>
      </c>
      <c r="K441" s="49" t="s">
        <v>4062</v>
      </c>
      <c r="L441" s="49" t="s">
        <v>254</v>
      </c>
      <c r="M441" s="49" t="s">
        <v>568</v>
      </c>
    </row>
    <row r="442" spans="2:13" x14ac:dyDescent="0.3">
      <c r="B442" s="248" t="s">
        <v>2831</v>
      </c>
      <c r="C442" s="249" t="s">
        <v>2831</v>
      </c>
      <c r="D442" t="s">
        <v>2592</v>
      </c>
      <c r="E442" t="s">
        <v>9115</v>
      </c>
      <c r="F442" t="s">
        <v>2073</v>
      </c>
      <c r="G442" s="47" t="s">
        <v>4454</v>
      </c>
      <c r="H442" s="49">
        <v>0</v>
      </c>
      <c r="I442" s="250">
        <v>0</v>
      </c>
      <c r="J442" s="49" t="s">
        <v>2186</v>
      </c>
      <c r="K442" s="49" t="s">
        <v>9116</v>
      </c>
      <c r="L442" s="49" t="s">
        <v>254</v>
      </c>
      <c r="M442" s="49" t="s">
        <v>568</v>
      </c>
    </row>
    <row r="443" spans="2:13" x14ac:dyDescent="0.3">
      <c r="B443" s="248" t="s">
        <v>2831</v>
      </c>
      <c r="C443" s="249" t="s">
        <v>2831</v>
      </c>
      <c r="D443" t="s">
        <v>2592</v>
      </c>
      <c r="E443" t="s">
        <v>4529</v>
      </c>
      <c r="F443" t="s">
        <v>2072</v>
      </c>
      <c r="G443" s="47" t="s">
        <v>4454</v>
      </c>
      <c r="H443" s="49">
        <v>0</v>
      </c>
      <c r="I443" s="250">
        <v>0</v>
      </c>
      <c r="J443" s="49" t="s">
        <v>2176</v>
      </c>
      <c r="K443" s="49" t="s">
        <v>4530</v>
      </c>
      <c r="L443" s="49" t="s">
        <v>254</v>
      </c>
      <c r="M443" s="49" t="s">
        <v>568</v>
      </c>
    </row>
    <row r="444" spans="2:13" x14ac:dyDescent="0.3">
      <c r="B444" s="248" t="s">
        <v>2831</v>
      </c>
      <c r="C444" s="249" t="s">
        <v>2831</v>
      </c>
      <c r="D444" t="s">
        <v>2592</v>
      </c>
      <c r="E444" t="s">
        <v>4585</v>
      </c>
      <c r="F444" t="s">
        <v>2072</v>
      </c>
      <c r="G444" s="47" t="s">
        <v>4454</v>
      </c>
      <c r="H444" s="49">
        <v>0</v>
      </c>
      <c r="I444" s="250">
        <v>0</v>
      </c>
      <c r="J444" s="49" t="s">
        <v>2160</v>
      </c>
      <c r="K444" s="49" t="s">
        <v>4455</v>
      </c>
      <c r="L444" s="49" t="s">
        <v>254</v>
      </c>
      <c r="M444" s="49" t="s">
        <v>568</v>
      </c>
    </row>
    <row r="445" spans="2:13" x14ac:dyDescent="0.3">
      <c r="B445" s="248" t="s">
        <v>2831</v>
      </c>
      <c r="C445" s="249" t="s">
        <v>2831</v>
      </c>
      <c r="D445" t="s">
        <v>2592</v>
      </c>
      <c r="E445" t="s">
        <v>10726</v>
      </c>
      <c r="F445" t="s">
        <v>2073</v>
      </c>
      <c r="G445" s="47" t="s">
        <v>4454</v>
      </c>
      <c r="H445" s="49">
        <v>0</v>
      </c>
      <c r="I445" s="250">
        <v>0</v>
      </c>
      <c r="J445" s="49" t="s">
        <v>2186</v>
      </c>
      <c r="K445" s="49" t="s">
        <v>10727</v>
      </c>
      <c r="L445" s="49" t="s">
        <v>254</v>
      </c>
      <c r="M445" s="49" t="s">
        <v>568</v>
      </c>
    </row>
    <row r="446" spans="2:13" x14ac:dyDescent="0.3">
      <c r="B446" s="248" t="s">
        <v>2831</v>
      </c>
      <c r="C446" s="249" t="s">
        <v>2831</v>
      </c>
      <c r="D446" t="s">
        <v>2592</v>
      </c>
      <c r="E446" t="s">
        <v>4453</v>
      </c>
      <c r="F446" t="s">
        <v>2072</v>
      </c>
      <c r="G446" s="47" t="s">
        <v>4454</v>
      </c>
      <c r="H446" s="49">
        <v>0</v>
      </c>
      <c r="I446" s="250">
        <v>0</v>
      </c>
      <c r="J446" s="49" t="s">
        <v>2160</v>
      </c>
      <c r="K446" s="49" t="s">
        <v>4455</v>
      </c>
      <c r="L446" s="49" t="s">
        <v>254</v>
      </c>
      <c r="M446" s="49" t="s">
        <v>568</v>
      </c>
    </row>
    <row r="447" spans="2:13" x14ac:dyDescent="0.3">
      <c r="B447" s="248" t="s">
        <v>2831</v>
      </c>
      <c r="C447" s="249" t="s">
        <v>2831</v>
      </c>
      <c r="D447" t="s">
        <v>2592</v>
      </c>
      <c r="E447" t="s">
        <v>9098</v>
      </c>
      <c r="F447" t="s">
        <v>2075</v>
      </c>
      <c r="G447" s="47" t="s">
        <v>4454</v>
      </c>
      <c r="H447" s="49">
        <v>0</v>
      </c>
      <c r="I447" s="250">
        <v>0</v>
      </c>
      <c r="J447" s="49" t="s">
        <v>2173</v>
      </c>
      <c r="K447" s="49" t="s">
        <v>4253</v>
      </c>
      <c r="L447" s="49" t="s">
        <v>254</v>
      </c>
      <c r="M447" s="49" t="s">
        <v>568</v>
      </c>
    </row>
    <row r="448" spans="2:13" x14ac:dyDescent="0.3">
      <c r="B448" s="248" t="s">
        <v>2831</v>
      </c>
      <c r="C448" s="249" t="s">
        <v>2831</v>
      </c>
      <c r="D448" t="s">
        <v>2592</v>
      </c>
      <c r="E448" t="s">
        <v>6451</v>
      </c>
      <c r="F448" t="s">
        <v>2073</v>
      </c>
      <c r="G448" s="47" t="s">
        <v>4454</v>
      </c>
      <c r="H448" s="49">
        <v>0</v>
      </c>
      <c r="I448" s="250">
        <v>0</v>
      </c>
      <c r="J448" s="49" t="s">
        <v>2186</v>
      </c>
      <c r="K448" s="49" t="s">
        <v>6452</v>
      </c>
      <c r="L448" s="49" t="s">
        <v>2147</v>
      </c>
      <c r="M448" s="49" t="s">
        <v>568</v>
      </c>
    </row>
    <row r="449" spans="2:13" x14ac:dyDescent="0.3">
      <c r="B449" s="248" t="s">
        <v>2831</v>
      </c>
      <c r="C449" s="249" t="s">
        <v>2831</v>
      </c>
      <c r="D449" t="s">
        <v>2592</v>
      </c>
      <c r="E449" t="s">
        <v>4476</v>
      </c>
      <c r="F449" t="s">
        <v>2072</v>
      </c>
      <c r="G449" s="47" t="s">
        <v>4454</v>
      </c>
      <c r="H449" s="49">
        <v>0</v>
      </c>
      <c r="I449" s="250">
        <v>0</v>
      </c>
      <c r="J449" s="49" t="s">
        <v>2173</v>
      </c>
      <c r="K449" s="49" t="s">
        <v>4477</v>
      </c>
      <c r="L449" s="49" t="s">
        <v>254</v>
      </c>
      <c r="M449" s="49" t="s">
        <v>568</v>
      </c>
    </row>
    <row r="450" spans="2:13" x14ac:dyDescent="0.3">
      <c r="B450" s="248" t="s">
        <v>2831</v>
      </c>
      <c r="C450" s="249" t="s">
        <v>2831</v>
      </c>
      <c r="D450" t="s">
        <v>2592</v>
      </c>
      <c r="E450" t="s">
        <v>8401</v>
      </c>
      <c r="F450" t="s">
        <v>2073</v>
      </c>
      <c r="G450" s="47" t="s">
        <v>4454</v>
      </c>
      <c r="H450" s="49">
        <v>0</v>
      </c>
      <c r="I450" s="250">
        <v>0</v>
      </c>
      <c r="J450" s="49" t="s">
        <v>2186</v>
      </c>
      <c r="K450" s="49" t="s">
        <v>8402</v>
      </c>
      <c r="L450" s="49" t="s">
        <v>2147</v>
      </c>
      <c r="M450" s="49" t="s">
        <v>568</v>
      </c>
    </row>
    <row r="451" spans="2:13" x14ac:dyDescent="0.3">
      <c r="B451" s="248" t="s">
        <v>2831</v>
      </c>
      <c r="C451" s="249" t="s">
        <v>2831</v>
      </c>
      <c r="D451" t="s">
        <v>2592</v>
      </c>
      <c r="E451" t="s">
        <v>4563</v>
      </c>
      <c r="F451" t="s">
        <v>2072</v>
      </c>
      <c r="G451" s="47" t="s">
        <v>4454</v>
      </c>
      <c r="H451" s="49">
        <v>0</v>
      </c>
      <c r="I451" s="250">
        <v>0</v>
      </c>
      <c r="J451" s="49" t="s">
        <v>2160</v>
      </c>
      <c r="K451" s="49" t="s">
        <v>4565</v>
      </c>
      <c r="L451" s="49" t="s">
        <v>254</v>
      </c>
      <c r="M451" s="49" t="s">
        <v>568</v>
      </c>
    </row>
    <row r="452" spans="2:13" x14ac:dyDescent="0.3">
      <c r="B452" s="248" t="s">
        <v>2831</v>
      </c>
      <c r="C452" s="249" t="s">
        <v>2831</v>
      </c>
      <c r="D452" t="s">
        <v>2592</v>
      </c>
      <c r="E452" t="s">
        <v>7852</v>
      </c>
      <c r="F452" t="s">
        <v>2073</v>
      </c>
      <c r="G452" s="47" t="s">
        <v>4454</v>
      </c>
      <c r="H452" s="49">
        <v>0</v>
      </c>
      <c r="I452" s="250">
        <v>0</v>
      </c>
      <c r="J452" s="49" t="s">
        <v>2186</v>
      </c>
      <c r="K452" s="49" t="s">
        <v>7853</v>
      </c>
      <c r="L452" s="49" t="s">
        <v>254</v>
      </c>
      <c r="M452" s="49" t="s">
        <v>568</v>
      </c>
    </row>
    <row r="453" spans="2:13" x14ac:dyDescent="0.3">
      <c r="B453" s="248" t="s">
        <v>2831</v>
      </c>
      <c r="C453" s="249" t="s">
        <v>2831</v>
      </c>
      <c r="D453" t="s">
        <v>2592</v>
      </c>
      <c r="E453" t="s">
        <v>5617</v>
      </c>
      <c r="F453" t="s">
        <v>2073</v>
      </c>
      <c r="G453" s="47" t="s">
        <v>4454</v>
      </c>
      <c r="H453" s="49">
        <v>0</v>
      </c>
      <c r="I453" s="250">
        <v>0</v>
      </c>
      <c r="J453" s="49" t="s">
        <v>2186</v>
      </c>
      <c r="K453" s="49" t="s">
        <v>5618</v>
      </c>
      <c r="L453" s="49" t="s">
        <v>254</v>
      </c>
      <c r="M453" s="49" t="s">
        <v>568</v>
      </c>
    </row>
    <row r="454" spans="2:13" x14ac:dyDescent="0.3">
      <c r="B454" s="248" t="s">
        <v>2831</v>
      </c>
      <c r="C454" s="249" t="s">
        <v>2831</v>
      </c>
      <c r="D454" t="s">
        <v>2592</v>
      </c>
      <c r="E454" t="s">
        <v>4648</v>
      </c>
      <c r="F454" t="s">
        <v>2072</v>
      </c>
      <c r="G454" s="47" t="s">
        <v>4454</v>
      </c>
      <c r="H454" s="49">
        <v>0</v>
      </c>
      <c r="I454" s="250">
        <v>0</v>
      </c>
      <c r="J454" s="49" t="s">
        <v>2173</v>
      </c>
      <c r="K454" s="49" t="s">
        <v>4477</v>
      </c>
      <c r="L454" s="49" t="s">
        <v>254</v>
      </c>
      <c r="M454" s="49" t="s">
        <v>568</v>
      </c>
    </row>
    <row r="455" spans="2:13" x14ac:dyDescent="0.3">
      <c r="B455" s="248" t="s">
        <v>2831</v>
      </c>
      <c r="C455" s="249" t="s">
        <v>2831</v>
      </c>
      <c r="D455" t="s">
        <v>2592</v>
      </c>
      <c r="E455" t="s">
        <v>8476</v>
      </c>
      <c r="F455" t="s">
        <v>2075</v>
      </c>
      <c r="G455" s="47" t="s">
        <v>4454</v>
      </c>
      <c r="H455" s="49">
        <v>0</v>
      </c>
      <c r="I455" s="250">
        <v>0</v>
      </c>
      <c r="J455" s="49" t="s">
        <v>2160</v>
      </c>
      <c r="K455" s="49" t="s">
        <v>8477</v>
      </c>
      <c r="L455" s="49" t="s">
        <v>254</v>
      </c>
      <c r="M455" s="49" t="s">
        <v>568</v>
      </c>
    </row>
    <row r="456" spans="2:13" x14ac:dyDescent="0.3">
      <c r="B456" s="248" t="s">
        <v>2831</v>
      </c>
      <c r="C456" s="249" t="s">
        <v>2831</v>
      </c>
      <c r="D456" t="s">
        <v>2592</v>
      </c>
      <c r="E456" t="s">
        <v>8071</v>
      </c>
      <c r="F456" t="s">
        <v>2073</v>
      </c>
      <c r="G456" s="47" t="s">
        <v>4454</v>
      </c>
      <c r="H456" s="49">
        <v>0</v>
      </c>
      <c r="I456" s="250">
        <v>0</v>
      </c>
      <c r="J456" s="49" t="s">
        <v>2186</v>
      </c>
      <c r="K456" s="49" t="s">
        <v>8072</v>
      </c>
      <c r="L456" s="49" t="s">
        <v>254</v>
      </c>
      <c r="M456" s="49" t="s">
        <v>568</v>
      </c>
    </row>
    <row r="457" spans="2:13" x14ac:dyDescent="0.3">
      <c r="B457" s="248" t="s">
        <v>2831</v>
      </c>
      <c r="C457" s="249" t="s">
        <v>2831</v>
      </c>
      <c r="D457" t="s">
        <v>2592</v>
      </c>
      <c r="E457" t="s">
        <v>4729</v>
      </c>
      <c r="F457" t="s">
        <v>2072</v>
      </c>
      <c r="G457" s="47" t="s">
        <v>4454</v>
      </c>
      <c r="H457" s="49">
        <v>0</v>
      </c>
      <c r="I457" s="250">
        <v>0</v>
      </c>
      <c r="J457" s="49" t="s">
        <v>2176</v>
      </c>
      <c r="K457" s="49" t="s">
        <v>4730</v>
      </c>
      <c r="L457" s="49" t="s">
        <v>254</v>
      </c>
      <c r="M457" s="49" t="s">
        <v>568</v>
      </c>
    </row>
    <row r="458" spans="2:13" x14ac:dyDescent="0.3">
      <c r="B458" s="248" t="s">
        <v>2831</v>
      </c>
      <c r="C458" s="249" t="s">
        <v>2831</v>
      </c>
      <c r="D458" t="s">
        <v>2592</v>
      </c>
      <c r="E458" t="s">
        <v>8860</v>
      </c>
      <c r="F458" t="s">
        <v>2073</v>
      </c>
      <c r="G458" s="47" t="s">
        <v>4454</v>
      </c>
      <c r="H458" s="49">
        <v>0</v>
      </c>
      <c r="I458" s="250">
        <v>0</v>
      </c>
      <c r="J458" s="49" t="s">
        <v>2186</v>
      </c>
      <c r="K458" s="49" t="s">
        <v>8861</v>
      </c>
      <c r="L458" s="49" t="s">
        <v>254</v>
      </c>
      <c r="M458" s="49" t="s">
        <v>568</v>
      </c>
    </row>
    <row r="459" spans="2:13" x14ac:dyDescent="0.3">
      <c r="B459" s="248" t="s">
        <v>2831</v>
      </c>
      <c r="C459" s="249" t="s">
        <v>2831</v>
      </c>
      <c r="D459" t="s">
        <v>2592</v>
      </c>
      <c r="E459" t="s">
        <v>8272</v>
      </c>
      <c r="F459" t="s">
        <v>2073</v>
      </c>
      <c r="G459" s="47" t="s">
        <v>4454</v>
      </c>
      <c r="H459" s="49">
        <v>0</v>
      </c>
      <c r="I459" s="250">
        <v>0</v>
      </c>
      <c r="J459" s="49" t="s">
        <v>2186</v>
      </c>
      <c r="K459" s="49" t="s">
        <v>8273</v>
      </c>
      <c r="L459" s="49" t="s">
        <v>254</v>
      </c>
      <c r="M459" s="49" t="s">
        <v>568</v>
      </c>
    </row>
    <row r="460" spans="2:13" x14ac:dyDescent="0.3">
      <c r="B460" s="248" t="s">
        <v>2831</v>
      </c>
      <c r="C460" s="249" t="s">
        <v>2831</v>
      </c>
      <c r="D460" t="s">
        <v>2592</v>
      </c>
      <c r="E460" t="s">
        <v>10252</v>
      </c>
      <c r="F460" t="s">
        <v>2073</v>
      </c>
      <c r="G460" s="47" t="s">
        <v>4454</v>
      </c>
      <c r="H460" s="49">
        <v>0</v>
      </c>
      <c r="I460" s="250">
        <v>0</v>
      </c>
      <c r="J460" s="49" t="s">
        <v>2186</v>
      </c>
      <c r="K460" s="49" t="s">
        <v>10253</v>
      </c>
      <c r="L460" s="49" t="s">
        <v>254</v>
      </c>
      <c r="M460" s="49" t="s">
        <v>568</v>
      </c>
    </row>
    <row r="461" spans="2:13" x14ac:dyDescent="0.3">
      <c r="B461" s="248" t="s">
        <v>2831</v>
      </c>
      <c r="C461" s="249" t="s">
        <v>2831</v>
      </c>
      <c r="D461" t="s">
        <v>2592</v>
      </c>
      <c r="E461" t="s">
        <v>4617</v>
      </c>
      <c r="F461" t="s">
        <v>2072</v>
      </c>
      <c r="G461" s="47" t="s">
        <v>4454</v>
      </c>
      <c r="H461" s="49">
        <v>0</v>
      </c>
      <c r="I461" s="250">
        <v>0</v>
      </c>
      <c r="J461" s="49" t="s">
        <v>2176</v>
      </c>
      <c r="K461" s="49" t="s">
        <v>4618</v>
      </c>
      <c r="L461" s="49" t="s">
        <v>254</v>
      </c>
      <c r="M461" s="49" t="s">
        <v>568</v>
      </c>
    </row>
    <row r="462" spans="2:13" x14ac:dyDescent="0.3">
      <c r="B462" s="248" t="s">
        <v>2831</v>
      </c>
      <c r="C462" s="249" t="s">
        <v>2831</v>
      </c>
      <c r="D462" t="s">
        <v>2592</v>
      </c>
      <c r="E462" t="s">
        <v>4733</v>
      </c>
      <c r="F462" t="s">
        <v>2072</v>
      </c>
      <c r="G462" s="47" t="s">
        <v>4454</v>
      </c>
      <c r="H462" s="49">
        <v>0</v>
      </c>
      <c r="I462" s="250">
        <v>0</v>
      </c>
      <c r="J462" s="49" t="s">
        <v>2173</v>
      </c>
      <c r="K462" s="49" t="s">
        <v>4477</v>
      </c>
      <c r="L462" s="49" t="s">
        <v>254</v>
      </c>
      <c r="M462" s="49" t="s">
        <v>568</v>
      </c>
    </row>
    <row r="463" spans="2:13" x14ac:dyDescent="0.3">
      <c r="B463" s="248" t="s">
        <v>2831</v>
      </c>
      <c r="C463" s="249" t="s">
        <v>2831</v>
      </c>
      <c r="D463" t="s">
        <v>2592</v>
      </c>
      <c r="E463" t="s">
        <v>4492</v>
      </c>
      <c r="F463" t="s">
        <v>2072</v>
      </c>
      <c r="G463" s="47" t="s">
        <v>4454</v>
      </c>
      <c r="H463" s="49">
        <v>0</v>
      </c>
      <c r="I463" s="250">
        <v>0</v>
      </c>
      <c r="J463" s="49" t="s">
        <v>2160</v>
      </c>
      <c r="K463" s="49" t="s">
        <v>2925</v>
      </c>
      <c r="L463" s="49" t="s">
        <v>254</v>
      </c>
      <c r="M463" s="49" t="s">
        <v>568</v>
      </c>
    </row>
    <row r="464" spans="2:13" x14ac:dyDescent="0.3">
      <c r="B464" s="248" t="s">
        <v>2831</v>
      </c>
      <c r="C464" s="249" t="s">
        <v>2831</v>
      </c>
      <c r="D464" t="s">
        <v>2592</v>
      </c>
      <c r="E464" t="s">
        <v>6303</v>
      </c>
      <c r="F464" t="s">
        <v>2073</v>
      </c>
      <c r="G464" s="47" t="s">
        <v>4454</v>
      </c>
      <c r="H464" s="49">
        <v>0</v>
      </c>
      <c r="I464" s="250">
        <v>0</v>
      </c>
      <c r="J464" s="49" t="s">
        <v>2186</v>
      </c>
      <c r="K464" s="49" t="s">
        <v>6304</v>
      </c>
      <c r="L464" s="49" t="s">
        <v>254</v>
      </c>
      <c r="M464" s="49" t="s">
        <v>568</v>
      </c>
    </row>
    <row r="465" spans="2:13" x14ac:dyDescent="0.3">
      <c r="B465" s="248" t="s">
        <v>2831</v>
      </c>
      <c r="C465" s="249" t="s">
        <v>2831</v>
      </c>
      <c r="D465" t="s">
        <v>2592</v>
      </c>
      <c r="E465" t="s">
        <v>6292</v>
      </c>
      <c r="F465" t="s">
        <v>2073</v>
      </c>
      <c r="G465" s="47" t="s">
        <v>4383</v>
      </c>
      <c r="H465" s="49">
        <v>0</v>
      </c>
      <c r="I465" s="250">
        <v>0</v>
      </c>
      <c r="J465" s="49" t="s">
        <v>2186</v>
      </c>
      <c r="K465" s="49" t="s">
        <v>6293</v>
      </c>
      <c r="L465" s="49" t="s">
        <v>254</v>
      </c>
      <c r="M465" s="49" t="s">
        <v>568</v>
      </c>
    </row>
    <row r="466" spans="2:13" x14ac:dyDescent="0.3">
      <c r="B466" s="248" t="s">
        <v>2831</v>
      </c>
      <c r="C466" s="249" t="s">
        <v>2831</v>
      </c>
      <c r="D466" t="s">
        <v>2592</v>
      </c>
      <c r="E466" t="s">
        <v>4382</v>
      </c>
      <c r="F466" t="s">
        <v>2072</v>
      </c>
      <c r="G466" s="47" t="s">
        <v>4383</v>
      </c>
      <c r="H466" s="49">
        <v>0</v>
      </c>
      <c r="I466" s="250">
        <v>0</v>
      </c>
      <c r="J466" s="49" t="s">
        <v>2160</v>
      </c>
      <c r="K466" s="49" t="s">
        <v>4384</v>
      </c>
      <c r="L466" s="49" t="s">
        <v>254</v>
      </c>
      <c r="M466" s="49" t="s">
        <v>568</v>
      </c>
    </row>
    <row r="467" spans="2:13" x14ac:dyDescent="0.3">
      <c r="B467" s="248" t="s">
        <v>2831</v>
      </c>
      <c r="C467" s="249" t="s">
        <v>2831</v>
      </c>
      <c r="D467" t="s">
        <v>2592</v>
      </c>
      <c r="E467" t="s">
        <v>4483</v>
      </c>
      <c r="F467" t="s">
        <v>2072</v>
      </c>
      <c r="G467" s="47" t="s">
        <v>4383</v>
      </c>
      <c r="H467" s="49">
        <v>0</v>
      </c>
      <c r="I467" s="250">
        <v>0</v>
      </c>
      <c r="J467" s="49" t="s">
        <v>2173</v>
      </c>
      <c r="K467" s="49" t="s">
        <v>4477</v>
      </c>
      <c r="L467" s="49" t="s">
        <v>254</v>
      </c>
      <c r="M467" s="49" t="s">
        <v>568</v>
      </c>
    </row>
    <row r="468" spans="2:13" x14ac:dyDescent="0.3">
      <c r="B468" s="248" t="s">
        <v>2831</v>
      </c>
      <c r="C468" s="249" t="s">
        <v>2831</v>
      </c>
      <c r="D468" t="s">
        <v>2592</v>
      </c>
      <c r="E468" t="s">
        <v>4397</v>
      </c>
      <c r="F468" t="s">
        <v>2072</v>
      </c>
      <c r="G468" s="47" t="s">
        <v>4383</v>
      </c>
      <c r="H468" s="49">
        <v>0</v>
      </c>
      <c r="I468" s="250">
        <v>0</v>
      </c>
      <c r="J468" s="49" t="s">
        <v>2160</v>
      </c>
      <c r="K468" s="49" t="s">
        <v>2925</v>
      </c>
      <c r="L468" s="49" t="s">
        <v>254</v>
      </c>
      <c r="M468" s="49" t="s">
        <v>568</v>
      </c>
    </row>
    <row r="469" spans="2:13" x14ac:dyDescent="0.3">
      <c r="B469" s="248" t="s">
        <v>2831</v>
      </c>
      <c r="C469" s="249" t="s">
        <v>2831</v>
      </c>
      <c r="D469" t="s">
        <v>2592</v>
      </c>
      <c r="E469" t="s">
        <v>7085</v>
      </c>
      <c r="F469" t="s">
        <v>2073</v>
      </c>
      <c r="G469" s="47" t="s">
        <v>4383</v>
      </c>
      <c r="H469" s="49">
        <v>0</v>
      </c>
      <c r="I469" s="250">
        <v>0</v>
      </c>
      <c r="J469" s="49" t="s">
        <v>2186</v>
      </c>
      <c r="K469" s="49" t="s">
        <v>7086</v>
      </c>
      <c r="L469" s="49" t="s">
        <v>254</v>
      </c>
      <c r="M469" s="49" t="s">
        <v>568</v>
      </c>
    </row>
    <row r="470" spans="2:13" x14ac:dyDescent="0.3">
      <c r="B470" s="248" t="s">
        <v>2831</v>
      </c>
      <c r="C470" s="249" t="s">
        <v>2831</v>
      </c>
      <c r="D470" t="s">
        <v>2592</v>
      </c>
      <c r="E470" t="s">
        <v>4385</v>
      </c>
      <c r="F470" t="s">
        <v>2072</v>
      </c>
      <c r="G470" s="47" t="s">
        <v>4383</v>
      </c>
      <c r="H470" s="49">
        <v>0</v>
      </c>
      <c r="I470" s="250">
        <v>0</v>
      </c>
      <c r="J470" s="49" t="s">
        <v>2173</v>
      </c>
      <c r="K470" s="49" t="s">
        <v>4386</v>
      </c>
      <c r="L470" s="49" t="s">
        <v>254</v>
      </c>
      <c r="M470" s="49" t="s">
        <v>568</v>
      </c>
    </row>
    <row r="471" spans="2:13" x14ac:dyDescent="0.3">
      <c r="B471" s="248" t="s">
        <v>2831</v>
      </c>
      <c r="C471" s="249" t="s">
        <v>2831</v>
      </c>
      <c r="D471" t="s">
        <v>2592</v>
      </c>
      <c r="E471" t="s">
        <v>10459</v>
      </c>
      <c r="F471" t="s">
        <v>2073</v>
      </c>
      <c r="G471" s="47" t="s">
        <v>4383</v>
      </c>
      <c r="H471" s="49">
        <v>0</v>
      </c>
      <c r="I471" s="250">
        <v>0</v>
      </c>
      <c r="J471" s="49" t="s">
        <v>2186</v>
      </c>
      <c r="K471" s="49" t="s">
        <v>10460</v>
      </c>
      <c r="L471" s="49" t="s">
        <v>254</v>
      </c>
      <c r="M471" s="49" t="s">
        <v>568</v>
      </c>
    </row>
    <row r="472" spans="2:13" x14ac:dyDescent="0.3">
      <c r="B472" s="248" t="s">
        <v>2831</v>
      </c>
      <c r="C472" s="249" t="s">
        <v>2831</v>
      </c>
      <c r="D472" t="s">
        <v>2592</v>
      </c>
      <c r="E472" t="s">
        <v>6374</v>
      </c>
      <c r="F472" t="s">
        <v>2075</v>
      </c>
      <c r="G472" s="47" t="s">
        <v>4383</v>
      </c>
      <c r="H472" s="49">
        <v>0</v>
      </c>
      <c r="I472" s="250">
        <v>0</v>
      </c>
      <c r="J472" s="49" t="s">
        <v>2160</v>
      </c>
      <c r="K472" s="49" t="s">
        <v>4381</v>
      </c>
      <c r="L472" s="49" t="s">
        <v>254</v>
      </c>
      <c r="M472" s="49" t="s">
        <v>568</v>
      </c>
    </row>
    <row r="473" spans="2:13" x14ac:dyDescent="0.3">
      <c r="B473" s="248" t="s">
        <v>2831</v>
      </c>
      <c r="C473" s="249" t="s">
        <v>2831</v>
      </c>
      <c r="D473" t="s">
        <v>2592</v>
      </c>
      <c r="E473" t="s">
        <v>8249</v>
      </c>
      <c r="F473" t="s">
        <v>2073</v>
      </c>
      <c r="G473" s="47" t="s">
        <v>4383</v>
      </c>
      <c r="H473" s="49">
        <v>0</v>
      </c>
      <c r="I473" s="250">
        <v>0</v>
      </c>
      <c r="J473" s="49" t="s">
        <v>2186</v>
      </c>
      <c r="K473" s="49" t="s">
        <v>8250</v>
      </c>
      <c r="L473" s="49" t="s">
        <v>254</v>
      </c>
      <c r="M473" s="49" t="s">
        <v>568</v>
      </c>
    </row>
    <row r="474" spans="2:13" x14ac:dyDescent="0.3">
      <c r="B474" s="248" t="s">
        <v>2831</v>
      </c>
      <c r="C474" s="249" t="s">
        <v>2831</v>
      </c>
      <c r="D474" t="s">
        <v>2592</v>
      </c>
      <c r="E474" t="s">
        <v>4615</v>
      </c>
      <c r="F474" t="s">
        <v>2072</v>
      </c>
      <c r="G474" s="47" t="s">
        <v>4383</v>
      </c>
      <c r="H474" s="49">
        <v>0</v>
      </c>
      <c r="I474" s="250">
        <v>0</v>
      </c>
      <c r="J474" s="49" t="s">
        <v>2186</v>
      </c>
      <c r="K474" s="49" t="s">
        <v>4616</v>
      </c>
      <c r="L474" s="49" t="s">
        <v>254</v>
      </c>
      <c r="M474" s="49" t="s">
        <v>568</v>
      </c>
    </row>
    <row r="475" spans="2:13" x14ac:dyDescent="0.3">
      <c r="B475" s="248" t="s">
        <v>2831</v>
      </c>
      <c r="C475" s="249" t="s">
        <v>2831</v>
      </c>
      <c r="D475" t="s">
        <v>2592</v>
      </c>
      <c r="E475" t="s">
        <v>4672</v>
      </c>
      <c r="F475" t="s">
        <v>2072</v>
      </c>
      <c r="G475" s="47" t="s">
        <v>4383</v>
      </c>
      <c r="H475" s="49">
        <v>0</v>
      </c>
      <c r="I475" s="250">
        <v>0</v>
      </c>
      <c r="J475" s="49" t="s">
        <v>2160</v>
      </c>
      <c r="K475" s="49" t="s">
        <v>4445</v>
      </c>
      <c r="L475" s="49" t="s">
        <v>254</v>
      </c>
      <c r="M475" s="49" t="s">
        <v>568</v>
      </c>
    </row>
    <row r="476" spans="2:13" x14ac:dyDescent="0.3">
      <c r="B476" s="248" t="s">
        <v>2831</v>
      </c>
      <c r="C476" s="249" t="s">
        <v>2831</v>
      </c>
      <c r="D476" t="s">
        <v>2592</v>
      </c>
      <c r="E476" t="s">
        <v>4540</v>
      </c>
      <c r="F476" t="s">
        <v>2072</v>
      </c>
      <c r="G476" s="47" t="s">
        <v>4383</v>
      </c>
      <c r="H476" s="49">
        <v>0</v>
      </c>
      <c r="I476" s="250">
        <v>0</v>
      </c>
      <c r="J476" s="49" t="s">
        <v>2173</v>
      </c>
      <c r="K476" s="49" t="s">
        <v>4541</v>
      </c>
      <c r="L476" s="49" t="s">
        <v>254</v>
      </c>
      <c r="M476" s="49" t="s">
        <v>568</v>
      </c>
    </row>
    <row r="477" spans="2:13" x14ac:dyDescent="0.3">
      <c r="B477" s="248" t="s">
        <v>2831</v>
      </c>
      <c r="C477" s="249" t="s">
        <v>2831</v>
      </c>
      <c r="D477" t="s">
        <v>2592</v>
      </c>
      <c r="E477" t="s">
        <v>10336</v>
      </c>
      <c r="F477" t="s">
        <v>2073</v>
      </c>
      <c r="G477" s="47" t="s">
        <v>4383</v>
      </c>
      <c r="H477" s="49">
        <v>0</v>
      </c>
      <c r="I477" s="250">
        <v>0</v>
      </c>
      <c r="J477" s="49" t="s">
        <v>2186</v>
      </c>
      <c r="K477" s="49" t="s">
        <v>10337</v>
      </c>
      <c r="L477" s="49" t="s">
        <v>254</v>
      </c>
      <c r="M477" s="49" t="s">
        <v>568</v>
      </c>
    </row>
    <row r="478" spans="2:13" x14ac:dyDescent="0.3">
      <c r="B478" s="248" t="s">
        <v>2831</v>
      </c>
      <c r="C478" s="249" t="s">
        <v>2831</v>
      </c>
      <c r="D478" t="s">
        <v>2592</v>
      </c>
      <c r="E478" t="s">
        <v>10588</v>
      </c>
      <c r="F478" t="s">
        <v>2073</v>
      </c>
      <c r="G478" s="47" t="s">
        <v>4383</v>
      </c>
      <c r="H478" s="49">
        <v>0</v>
      </c>
      <c r="I478" s="250">
        <v>0</v>
      </c>
      <c r="J478" s="49" t="s">
        <v>2186</v>
      </c>
      <c r="K478" s="49" t="s">
        <v>10589</v>
      </c>
      <c r="L478" s="49" t="s">
        <v>254</v>
      </c>
      <c r="M478" s="49" t="s">
        <v>568</v>
      </c>
    </row>
    <row r="479" spans="2:13" x14ac:dyDescent="0.3">
      <c r="B479" s="248" t="s">
        <v>2831</v>
      </c>
      <c r="C479" s="249" t="s">
        <v>2831</v>
      </c>
      <c r="D479" t="s">
        <v>2592</v>
      </c>
      <c r="E479" t="s">
        <v>5809</v>
      </c>
      <c r="F479" t="s">
        <v>2073</v>
      </c>
      <c r="G479" s="47" t="s">
        <v>4383</v>
      </c>
      <c r="H479" s="49">
        <v>0</v>
      </c>
      <c r="I479" s="250">
        <v>0</v>
      </c>
      <c r="J479" s="49" t="s">
        <v>2186</v>
      </c>
      <c r="K479" s="49" t="s">
        <v>5811</v>
      </c>
      <c r="L479" s="49" t="s">
        <v>254</v>
      </c>
      <c r="M479" s="49" t="s">
        <v>568</v>
      </c>
    </row>
    <row r="480" spans="2:13" x14ac:dyDescent="0.3">
      <c r="B480" s="248" t="s">
        <v>2831</v>
      </c>
      <c r="C480" s="249" t="s">
        <v>2831</v>
      </c>
      <c r="D480" t="s">
        <v>2592</v>
      </c>
      <c r="E480" t="s">
        <v>7667</v>
      </c>
      <c r="F480" t="s">
        <v>2073</v>
      </c>
      <c r="G480" s="47" t="s">
        <v>4383</v>
      </c>
      <c r="H480" s="49">
        <v>0</v>
      </c>
      <c r="I480" s="250">
        <v>0</v>
      </c>
      <c r="J480" s="49" t="s">
        <v>2186</v>
      </c>
      <c r="K480" s="49" t="s">
        <v>7668</v>
      </c>
      <c r="L480" s="49" t="s">
        <v>254</v>
      </c>
      <c r="M480" s="49" t="s">
        <v>568</v>
      </c>
    </row>
    <row r="481" spans="2:13" x14ac:dyDescent="0.3">
      <c r="B481" s="248" t="s">
        <v>2831</v>
      </c>
      <c r="C481" s="249" t="s">
        <v>2831</v>
      </c>
      <c r="D481" t="s">
        <v>2592</v>
      </c>
      <c r="E481" t="s">
        <v>6880</v>
      </c>
      <c r="F481" t="s">
        <v>2073</v>
      </c>
      <c r="G481" s="47" t="s">
        <v>4383</v>
      </c>
      <c r="H481" s="49">
        <v>0</v>
      </c>
      <c r="I481" s="250">
        <v>0</v>
      </c>
      <c r="J481" s="49" t="s">
        <v>2186</v>
      </c>
      <c r="K481" s="49" t="s">
        <v>6881</v>
      </c>
      <c r="L481" s="49" t="s">
        <v>254</v>
      </c>
      <c r="M481" s="49" t="s">
        <v>568</v>
      </c>
    </row>
    <row r="482" spans="2:13" x14ac:dyDescent="0.3">
      <c r="B482" s="248" t="s">
        <v>2831</v>
      </c>
      <c r="C482" s="249" t="s">
        <v>2831</v>
      </c>
      <c r="D482" t="s">
        <v>2592</v>
      </c>
      <c r="E482" t="s">
        <v>10752</v>
      </c>
      <c r="F482" t="s">
        <v>2073</v>
      </c>
      <c r="G482" s="47" t="s">
        <v>4383</v>
      </c>
      <c r="H482" s="49">
        <v>0</v>
      </c>
      <c r="I482" s="250">
        <v>0</v>
      </c>
      <c r="J482" s="49" t="s">
        <v>2186</v>
      </c>
      <c r="K482" s="49" t="s">
        <v>10753</v>
      </c>
      <c r="L482" s="49" t="s">
        <v>254</v>
      </c>
      <c r="M482" s="49" t="s">
        <v>568</v>
      </c>
    </row>
    <row r="483" spans="2:13" x14ac:dyDescent="0.3">
      <c r="B483" s="248" t="s">
        <v>2831</v>
      </c>
      <c r="C483" s="249" t="s">
        <v>2831</v>
      </c>
      <c r="D483" t="s">
        <v>2592</v>
      </c>
      <c r="E483" t="s">
        <v>5784</v>
      </c>
      <c r="F483" t="s">
        <v>2073</v>
      </c>
      <c r="G483" s="47" t="s">
        <v>4383</v>
      </c>
      <c r="H483" s="49">
        <v>0</v>
      </c>
      <c r="I483" s="250">
        <v>0</v>
      </c>
      <c r="J483" s="49" t="s">
        <v>2186</v>
      </c>
      <c r="K483" s="49" t="s">
        <v>5785</v>
      </c>
      <c r="L483" s="49" t="s">
        <v>254</v>
      </c>
      <c r="M483" s="49" t="s">
        <v>568</v>
      </c>
    </row>
    <row r="484" spans="2:13" x14ac:dyDescent="0.3">
      <c r="B484" s="248" t="s">
        <v>2831</v>
      </c>
      <c r="C484" s="249" t="s">
        <v>2831</v>
      </c>
      <c r="D484" t="s">
        <v>2592</v>
      </c>
      <c r="E484" t="s">
        <v>5638</v>
      </c>
      <c r="F484" t="s">
        <v>2073</v>
      </c>
      <c r="G484" s="47" t="s">
        <v>4383</v>
      </c>
      <c r="H484" s="49">
        <v>0</v>
      </c>
      <c r="I484" s="250">
        <v>0</v>
      </c>
      <c r="J484" s="49" t="s">
        <v>2186</v>
      </c>
      <c r="K484" s="49" t="s">
        <v>5640</v>
      </c>
      <c r="L484" s="49" t="s">
        <v>254</v>
      </c>
      <c r="M484" s="49" t="s">
        <v>568</v>
      </c>
    </row>
    <row r="485" spans="2:13" x14ac:dyDescent="0.3">
      <c r="B485" s="248" t="s">
        <v>2831</v>
      </c>
      <c r="C485" s="249" t="s">
        <v>2831</v>
      </c>
      <c r="D485" t="s">
        <v>2592</v>
      </c>
      <c r="E485" t="s">
        <v>10704</v>
      </c>
      <c r="F485" t="s">
        <v>2073</v>
      </c>
      <c r="G485" s="47" t="s">
        <v>4561</v>
      </c>
      <c r="H485" s="49">
        <v>0</v>
      </c>
      <c r="I485" s="250">
        <v>0</v>
      </c>
      <c r="J485" s="49" t="s">
        <v>2186</v>
      </c>
      <c r="K485" s="49" t="s">
        <v>10705</v>
      </c>
      <c r="L485" s="49" t="s">
        <v>254</v>
      </c>
      <c r="M485" s="49" t="s">
        <v>568</v>
      </c>
    </row>
    <row r="486" spans="2:13" x14ac:dyDescent="0.3">
      <c r="B486" s="248" t="s">
        <v>2831</v>
      </c>
      <c r="C486" s="249" t="s">
        <v>2831</v>
      </c>
      <c r="D486" t="s">
        <v>2592</v>
      </c>
      <c r="E486" t="s">
        <v>6529</v>
      </c>
      <c r="F486" t="s">
        <v>2073</v>
      </c>
      <c r="G486" s="47" t="s">
        <v>4561</v>
      </c>
      <c r="H486" s="49">
        <v>0</v>
      </c>
      <c r="I486" s="250">
        <v>0</v>
      </c>
      <c r="J486" s="49" t="s">
        <v>2186</v>
      </c>
      <c r="K486" s="49" t="s">
        <v>6530</v>
      </c>
      <c r="L486" s="49" t="s">
        <v>254</v>
      </c>
      <c r="M486" s="49" t="s">
        <v>568</v>
      </c>
    </row>
    <row r="487" spans="2:13" x14ac:dyDescent="0.3">
      <c r="B487" s="248" t="s">
        <v>2831</v>
      </c>
      <c r="C487" s="249" t="s">
        <v>2831</v>
      </c>
      <c r="D487" t="s">
        <v>2592</v>
      </c>
      <c r="E487" t="s">
        <v>8529</v>
      </c>
      <c r="F487" t="s">
        <v>2073</v>
      </c>
      <c r="G487" s="47" t="s">
        <v>4561</v>
      </c>
      <c r="H487" s="49">
        <v>0</v>
      </c>
      <c r="I487" s="250">
        <v>0</v>
      </c>
      <c r="J487" s="49" t="s">
        <v>2186</v>
      </c>
      <c r="K487" s="49" t="s">
        <v>8530</v>
      </c>
      <c r="L487" s="49" t="s">
        <v>254</v>
      </c>
      <c r="M487" s="49" t="s">
        <v>568</v>
      </c>
    </row>
    <row r="488" spans="2:13" x14ac:dyDescent="0.3">
      <c r="B488" s="248" t="s">
        <v>2831</v>
      </c>
      <c r="C488" s="249" t="s">
        <v>2831</v>
      </c>
      <c r="D488" t="s">
        <v>2592</v>
      </c>
      <c r="E488" t="s">
        <v>9718</v>
      </c>
      <c r="F488" t="s">
        <v>2073</v>
      </c>
      <c r="G488" s="47" t="s">
        <v>4561</v>
      </c>
      <c r="H488" s="49">
        <v>0</v>
      </c>
      <c r="I488" s="250">
        <v>0</v>
      </c>
      <c r="J488" s="49" t="s">
        <v>2186</v>
      </c>
      <c r="K488" s="49" t="s">
        <v>9719</v>
      </c>
      <c r="L488" s="49" t="s">
        <v>254</v>
      </c>
      <c r="M488" s="49" t="s">
        <v>568</v>
      </c>
    </row>
    <row r="489" spans="2:13" x14ac:dyDescent="0.3">
      <c r="B489" s="248" t="s">
        <v>2831</v>
      </c>
      <c r="C489" s="249" t="s">
        <v>2831</v>
      </c>
      <c r="D489" t="s">
        <v>2592</v>
      </c>
      <c r="E489" t="s">
        <v>4606</v>
      </c>
      <c r="F489" t="s">
        <v>2072</v>
      </c>
      <c r="G489" s="47" t="s">
        <v>4561</v>
      </c>
      <c r="H489" s="49">
        <v>0</v>
      </c>
      <c r="I489" s="250">
        <v>0</v>
      </c>
      <c r="J489" s="49" t="s">
        <v>2173</v>
      </c>
      <c r="K489" s="49" t="s">
        <v>4607</v>
      </c>
      <c r="L489" s="49" t="s">
        <v>2147</v>
      </c>
      <c r="M489" s="49" t="s">
        <v>568</v>
      </c>
    </row>
    <row r="490" spans="2:13" x14ac:dyDescent="0.3">
      <c r="B490" s="248" t="s">
        <v>2831</v>
      </c>
      <c r="C490" s="249" t="s">
        <v>2831</v>
      </c>
      <c r="D490" t="s">
        <v>2592</v>
      </c>
      <c r="E490" t="s">
        <v>10420</v>
      </c>
      <c r="F490" t="s">
        <v>2073</v>
      </c>
      <c r="G490" s="47" t="s">
        <v>4561</v>
      </c>
      <c r="H490" s="49">
        <v>0</v>
      </c>
      <c r="I490" s="250">
        <v>0</v>
      </c>
      <c r="J490" s="49" t="s">
        <v>2186</v>
      </c>
      <c r="K490" s="49" t="s">
        <v>10421</v>
      </c>
      <c r="L490" s="49" t="s">
        <v>254</v>
      </c>
      <c r="M490" s="49" t="s">
        <v>568</v>
      </c>
    </row>
    <row r="491" spans="2:13" x14ac:dyDescent="0.3">
      <c r="B491" s="248" t="s">
        <v>2831</v>
      </c>
      <c r="C491" s="249" t="s">
        <v>2831</v>
      </c>
      <c r="D491" t="s">
        <v>2592</v>
      </c>
      <c r="E491" t="s">
        <v>5806</v>
      </c>
      <c r="F491" t="s">
        <v>2073</v>
      </c>
      <c r="G491" s="47" t="s">
        <v>4561</v>
      </c>
      <c r="H491" s="49">
        <v>0</v>
      </c>
      <c r="I491" s="250">
        <v>0</v>
      </c>
      <c r="J491" s="49" t="s">
        <v>2186</v>
      </c>
      <c r="K491" s="49" t="s">
        <v>5808</v>
      </c>
      <c r="L491" s="49" t="s">
        <v>254</v>
      </c>
      <c r="M491" s="49" t="s">
        <v>568</v>
      </c>
    </row>
    <row r="492" spans="2:13" x14ac:dyDescent="0.3">
      <c r="B492" s="248" t="s">
        <v>2831</v>
      </c>
      <c r="C492" s="249" t="s">
        <v>2831</v>
      </c>
      <c r="D492" t="s">
        <v>2592</v>
      </c>
      <c r="E492" t="s">
        <v>4560</v>
      </c>
      <c r="F492" t="s">
        <v>2072</v>
      </c>
      <c r="G492" s="47" t="s">
        <v>4561</v>
      </c>
      <c r="H492" s="49">
        <v>0</v>
      </c>
      <c r="I492" s="250">
        <v>0</v>
      </c>
      <c r="J492" s="49" t="s">
        <v>2186</v>
      </c>
      <c r="K492" s="49" t="s">
        <v>4562</v>
      </c>
      <c r="L492" s="49" t="s">
        <v>254</v>
      </c>
      <c r="M492" s="49" t="s">
        <v>568</v>
      </c>
    </row>
    <row r="493" spans="2:13" x14ac:dyDescent="0.3">
      <c r="B493" s="248" t="s">
        <v>2831</v>
      </c>
      <c r="C493" s="249" t="s">
        <v>2831</v>
      </c>
      <c r="D493" t="s">
        <v>2592</v>
      </c>
      <c r="E493" t="s">
        <v>9716</v>
      </c>
      <c r="F493" t="s">
        <v>2073</v>
      </c>
      <c r="G493" s="47" t="s">
        <v>4561</v>
      </c>
      <c r="H493" s="49">
        <v>0</v>
      </c>
      <c r="I493" s="250">
        <v>0</v>
      </c>
      <c r="J493" s="49" t="s">
        <v>2186</v>
      </c>
      <c r="K493" s="49" t="s">
        <v>9717</v>
      </c>
      <c r="L493" s="49" t="s">
        <v>254</v>
      </c>
      <c r="M493" s="49" t="s">
        <v>568</v>
      </c>
    </row>
    <row r="494" spans="2:13" x14ac:dyDescent="0.3">
      <c r="B494" s="248" t="s">
        <v>2831</v>
      </c>
      <c r="C494" s="249" t="s">
        <v>2831</v>
      </c>
      <c r="D494" t="s">
        <v>2592</v>
      </c>
      <c r="E494" t="s">
        <v>7115</v>
      </c>
      <c r="F494" t="s">
        <v>2073</v>
      </c>
      <c r="G494" s="47" t="s">
        <v>4561</v>
      </c>
      <c r="H494" s="49">
        <v>0</v>
      </c>
      <c r="I494" s="250">
        <v>0</v>
      </c>
      <c r="J494" s="49" t="s">
        <v>2186</v>
      </c>
      <c r="K494" s="49" t="s">
        <v>7116</v>
      </c>
      <c r="L494" s="49" t="s">
        <v>254</v>
      </c>
      <c r="M494" s="49" t="s">
        <v>568</v>
      </c>
    </row>
    <row r="495" spans="2:13" x14ac:dyDescent="0.3">
      <c r="B495" s="248" t="s">
        <v>2831</v>
      </c>
      <c r="C495" s="249" t="s">
        <v>2831</v>
      </c>
      <c r="D495" t="s">
        <v>2592</v>
      </c>
      <c r="E495" t="s">
        <v>4610</v>
      </c>
      <c r="F495" t="s">
        <v>2072</v>
      </c>
      <c r="G495" s="47" t="s">
        <v>4561</v>
      </c>
      <c r="H495" s="49">
        <v>0</v>
      </c>
      <c r="I495" s="250">
        <v>0</v>
      </c>
      <c r="J495" s="49" t="s">
        <v>2160</v>
      </c>
      <c r="K495" s="49" t="s">
        <v>4332</v>
      </c>
      <c r="L495" s="49" t="s">
        <v>254</v>
      </c>
      <c r="M495" s="49" t="s">
        <v>568</v>
      </c>
    </row>
    <row r="496" spans="2:13" x14ac:dyDescent="0.3">
      <c r="B496" s="248" t="s">
        <v>2831</v>
      </c>
      <c r="C496" s="249" t="s">
        <v>2831</v>
      </c>
      <c r="D496" t="s">
        <v>2592</v>
      </c>
      <c r="E496" t="s">
        <v>6195</v>
      </c>
      <c r="F496" t="s">
        <v>2073</v>
      </c>
      <c r="G496" s="47" t="s">
        <v>4561</v>
      </c>
      <c r="H496" s="49">
        <v>0</v>
      </c>
      <c r="I496" s="250">
        <v>0</v>
      </c>
      <c r="J496" s="49" t="s">
        <v>2186</v>
      </c>
      <c r="K496" s="49" t="s">
        <v>6197</v>
      </c>
      <c r="L496" s="49" t="s">
        <v>254</v>
      </c>
      <c r="M496" s="49" t="s">
        <v>568</v>
      </c>
    </row>
    <row r="497" spans="2:13" x14ac:dyDescent="0.3">
      <c r="B497" s="248" t="s">
        <v>2831</v>
      </c>
      <c r="C497" s="249" t="s">
        <v>2831</v>
      </c>
      <c r="D497" t="s">
        <v>2592</v>
      </c>
      <c r="E497" t="s">
        <v>7596</v>
      </c>
      <c r="F497" t="s">
        <v>2073</v>
      </c>
      <c r="G497" s="47" t="s">
        <v>4561</v>
      </c>
      <c r="H497" s="49">
        <v>0</v>
      </c>
      <c r="I497" s="250">
        <v>0</v>
      </c>
      <c r="J497" s="49" t="s">
        <v>2186</v>
      </c>
      <c r="K497" s="49" t="s">
        <v>7597</v>
      </c>
      <c r="L497" s="49" t="s">
        <v>2147</v>
      </c>
      <c r="M497" s="49" t="s">
        <v>568</v>
      </c>
    </row>
    <row r="498" spans="2:13" x14ac:dyDescent="0.3">
      <c r="B498" s="248" t="s">
        <v>2831</v>
      </c>
      <c r="C498" s="249" t="s">
        <v>2831</v>
      </c>
      <c r="D498" t="s">
        <v>2592</v>
      </c>
      <c r="E498" t="s">
        <v>9207</v>
      </c>
      <c r="F498" t="s">
        <v>2073</v>
      </c>
      <c r="G498" s="47" t="s">
        <v>4561</v>
      </c>
      <c r="H498" s="49">
        <v>0</v>
      </c>
      <c r="I498" s="250">
        <v>0</v>
      </c>
      <c r="J498" s="49" t="s">
        <v>2186</v>
      </c>
      <c r="K498" s="49" t="s">
        <v>9208</v>
      </c>
      <c r="L498" s="49" t="s">
        <v>254</v>
      </c>
      <c r="M498" s="49" t="s">
        <v>568</v>
      </c>
    </row>
    <row r="499" spans="2:13" x14ac:dyDescent="0.3">
      <c r="B499" s="248" t="s">
        <v>2831</v>
      </c>
      <c r="C499" s="249" t="s">
        <v>2831</v>
      </c>
      <c r="D499" t="s">
        <v>2592</v>
      </c>
      <c r="E499" t="s">
        <v>9677</v>
      </c>
      <c r="F499" t="s">
        <v>2073</v>
      </c>
      <c r="G499" s="47" t="s">
        <v>4359</v>
      </c>
      <c r="H499" s="49">
        <v>0</v>
      </c>
      <c r="I499" s="250">
        <v>0</v>
      </c>
      <c r="J499" s="49" t="s">
        <v>2186</v>
      </c>
      <c r="K499" s="49" t="s">
        <v>9678</v>
      </c>
      <c r="L499" s="49" t="s">
        <v>254</v>
      </c>
      <c r="M499" s="49" t="s">
        <v>568</v>
      </c>
    </row>
    <row r="500" spans="2:13" x14ac:dyDescent="0.3">
      <c r="B500" s="248" t="s">
        <v>2831</v>
      </c>
      <c r="C500" s="249" t="s">
        <v>2831</v>
      </c>
      <c r="D500" t="s">
        <v>2592</v>
      </c>
      <c r="E500" t="s">
        <v>4358</v>
      </c>
      <c r="F500" t="s">
        <v>2072</v>
      </c>
      <c r="G500" s="47" t="s">
        <v>4359</v>
      </c>
      <c r="H500" s="49">
        <v>0</v>
      </c>
      <c r="I500" s="250">
        <v>0</v>
      </c>
      <c r="J500" s="49" t="s">
        <v>2173</v>
      </c>
      <c r="K500" s="49" t="s">
        <v>4360</v>
      </c>
      <c r="L500" s="49" t="s">
        <v>254</v>
      </c>
      <c r="M500" s="49" t="s">
        <v>568</v>
      </c>
    </row>
    <row r="501" spans="2:13" x14ac:dyDescent="0.3">
      <c r="B501" s="248" t="s">
        <v>2831</v>
      </c>
      <c r="C501" s="249" t="s">
        <v>2831</v>
      </c>
      <c r="D501" t="s">
        <v>2592</v>
      </c>
      <c r="E501" t="s">
        <v>4395</v>
      </c>
      <c r="F501" t="s">
        <v>2072</v>
      </c>
      <c r="G501" s="47" t="s">
        <v>4359</v>
      </c>
      <c r="H501" s="49">
        <v>0</v>
      </c>
      <c r="I501" s="250">
        <v>0</v>
      </c>
      <c r="J501" s="49" t="s">
        <v>2160</v>
      </c>
      <c r="K501" s="49" t="s">
        <v>4396</v>
      </c>
      <c r="L501" s="49" t="s">
        <v>254</v>
      </c>
      <c r="M501" s="49" t="s">
        <v>568</v>
      </c>
    </row>
    <row r="502" spans="2:13" x14ac:dyDescent="0.3">
      <c r="B502" s="248" t="s">
        <v>2831</v>
      </c>
      <c r="C502" s="249" t="s">
        <v>2831</v>
      </c>
      <c r="D502" t="s">
        <v>2592</v>
      </c>
      <c r="E502" t="s">
        <v>3661</v>
      </c>
      <c r="F502" t="s">
        <v>2073</v>
      </c>
      <c r="G502" s="47" t="s">
        <v>4359</v>
      </c>
      <c r="H502" s="49">
        <v>0</v>
      </c>
      <c r="I502" s="250">
        <v>0</v>
      </c>
      <c r="J502" s="49" t="s">
        <v>2186</v>
      </c>
      <c r="K502" s="49" t="s">
        <v>3663</v>
      </c>
      <c r="L502" s="49" t="s">
        <v>254</v>
      </c>
      <c r="M502" s="49" t="s">
        <v>568</v>
      </c>
    </row>
    <row r="503" spans="2:13" x14ac:dyDescent="0.3">
      <c r="B503" s="248" t="s">
        <v>2831</v>
      </c>
      <c r="C503" s="249" t="s">
        <v>2831</v>
      </c>
      <c r="D503" t="s">
        <v>2592</v>
      </c>
      <c r="E503" t="s">
        <v>8336</v>
      </c>
      <c r="F503" t="s">
        <v>2075</v>
      </c>
      <c r="G503" s="47" t="s">
        <v>4359</v>
      </c>
      <c r="H503" s="49">
        <v>0</v>
      </c>
      <c r="I503" s="250">
        <v>0</v>
      </c>
      <c r="J503" s="49" t="s">
        <v>2173</v>
      </c>
      <c r="K503" s="49" t="s">
        <v>8337</v>
      </c>
      <c r="L503" s="49" t="s">
        <v>254</v>
      </c>
      <c r="M503" s="49" t="s">
        <v>568</v>
      </c>
    </row>
    <row r="504" spans="2:13" x14ac:dyDescent="0.3">
      <c r="B504" s="248" t="s">
        <v>2831</v>
      </c>
      <c r="C504" s="249" t="s">
        <v>2831</v>
      </c>
      <c r="D504" t="s">
        <v>2592</v>
      </c>
      <c r="E504" t="s">
        <v>8436</v>
      </c>
      <c r="F504" t="s">
        <v>2073</v>
      </c>
      <c r="G504" s="47" t="s">
        <v>4359</v>
      </c>
      <c r="H504" s="49">
        <v>0</v>
      </c>
      <c r="I504" s="250">
        <v>0</v>
      </c>
      <c r="J504" s="49" t="s">
        <v>2186</v>
      </c>
      <c r="K504" s="49" t="s">
        <v>8437</v>
      </c>
      <c r="L504" s="49" t="s">
        <v>254</v>
      </c>
      <c r="M504" s="49" t="s">
        <v>568</v>
      </c>
    </row>
    <row r="505" spans="2:13" x14ac:dyDescent="0.3">
      <c r="B505" s="248" t="s">
        <v>2831</v>
      </c>
      <c r="C505" s="249" t="s">
        <v>2831</v>
      </c>
      <c r="D505" t="s">
        <v>2592</v>
      </c>
      <c r="E505" t="s">
        <v>4437</v>
      </c>
      <c r="F505" t="s">
        <v>2072</v>
      </c>
      <c r="G505" s="47" t="s">
        <v>4359</v>
      </c>
      <c r="H505" s="49">
        <v>0</v>
      </c>
      <c r="I505" s="250">
        <v>0</v>
      </c>
      <c r="J505" s="49" t="s">
        <v>2160</v>
      </c>
      <c r="K505" s="49" t="s">
        <v>4438</v>
      </c>
      <c r="L505" s="49" t="s">
        <v>254</v>
      </c>
      <c r="M505" s="49" t="s">
        <v>568</v>
      </c>
    </row>
    <row r="506" spans="2:13" x14ac:dyDescent="0.3">
      <c r="B506" s="248" t="s">
        <v>2831</v>
      </c>
      <c r="C506" s="249" t="s">
        <v>2831</v>
      </c>
      <c r="D506" t="s">
        <v>2592</v>
      </c>
      <c r="E506" t="s">
        <v>4495</v>
      </c>
      <c r="F506" t="s">
        <v>2072</v>
      </c>
      <c r="G506" s="47" t="s">
        <v>4359</v>
      </c>
      <c r="H506" s="49">
        <v>0</v>
      </c>
      <c r="I506" s="250">
        <v>0</v>
      </c>
      <c r="J506" s="49" t="s">
        <v>2176</v>
      </c>
      <c r="K506" s="49" t="s">
        <v>4496</v>
      </c>
      <c r="L506" s="49" t="s">
        <v>254</v>
      </c>
      <c r="M506" s="49" t="s">
        <v>568</v>
      </c>
    </row>
    <row r="507" spans="2:13" x14ac:dyDescent="0.3">
      <c r="B507" s="248" t="s">
        <v>2831</v>
      </c>
      <c r="C507" s="249" t="s">
        <v>2831</v>
      </c>
      <c r="D507" t="s">
        <v>2592</v>
      </c>
      <c r="E507" t="s">
        <v>10192</v>
      </c>
      <c r="F507" t="s">
        <v>2073</v>
      </c>
      <c r="G507" s="47" t="s">
        <v>4359</v>
      </c>
      <c r="H507" s="49">
        <v>0</v>
      </c>
      <c r="I507" s="250">
        <v>0</v>
      </c>
      <c r="J507" s="49" t="s">
        <v>2160</v>
      </c>
      <c r="K507" s="49" t="s">
        <v>10193</v>
      </c>
      <c r="L507" s="49" t="s">
        <v>254</v>
      </c>
      <c r="M507" s="49" t="s">
        <v>568</v>
      </c>
    </row>
    <row r="508" spans="2:13" x14ac:dyDescent="0.3">
      <c r="B508" s="248" t="s">
        <v>2831</v>
      </c>
      <c r="C508" s="249" t="s">
        <v>2831</v>
      </c>
      <c r="D508" t="s">
        <v>2592</v>
      </c>
      <c r="E508" t="s">
        <v>9817</v>
      </c>
      <c r="F508" t="s">
        <v>2073</v>
      </c>
      <c r="G508" s="47" t="s">
        <v>4359</v>
      </c>
      <c r="H508" s="49">
        <v>0</v>
      </c>
      <c r="I508" s="250">
        <v>0</v>
      </c>
      <c r="J508" s="49" t="s">
        <v>2186</v>
      </c>
      <c r="K508" s="49" t="s">
        <v>9818</v>
      </c>
      <c r="L508" s="49" t="s">
        <v>254</v>
      </c>
      <c r="M508" s="49" t="s">
        <v>568</v>
      </c>
    </row>
    <row r="509" spans="2:13" x14ac:dyDescent="0.3">
      <c r="B509" s="248" t="s">
        <v>2831</v>
      </c>
      <c r="C509" s="249" t="s">
        <v>2831</v>
      </c>
      <c r="D509" t="s">
        <v>2592</v>
      </c>
      <c r="E509" t="s">
        <v>8482</v>
      </c>
      <c r="F509" t="s">
        <v>2073</v>
      </c>
      <c r="G509" s="47" t="s">
        <v>4359</v>
      </c>
      <c r="H509" s="49">
        <v>0</v>
      </c>
      <c r="I509" s="250">
        <v>0</v>
      </c>
      <c r="J509" s="49" t="s">
        <v>2186</v>
      </c>
      <c r="K509" s="49" t="s">
        <v>8483</v>
      </c>
      <c r="L509" s="49" t="s">
        <v>254</v>
      </c>
      <c r="M509" s="49" t="s">
        <v>568</v>
      </c>
    </row>
    <row r="510" spans="2:13" x14ac:dyDescent="0.3">
      <c r="B510" s="248" t="s">
        <v>2831</v>
      </c>
      <c r="C510" s="249" t="s">
        <v>2831</v>
      </c>
      <c r="D510" t="s">
        <v>2592</v>
      </c>
      <c r="E510" t="s">
        <v>7540</v>
      </c>
      <c r="F510" t="s">
        <v>2073</v>
      </c>
      <c r="G510" s="47" t="s">
        <v>4359</v>
      </c>
      <c r="H510" s="49">
        <v>0</v>
      </c>
      <c r="I510" s="250">
        <v>0</v>
      </c>
      <c r="J510" s="49" t="s">
        <v>2186</v>
      </c>
      <c r="K510" s="49" t="s">
        <v>7541</v>
      </c>
      <c r="L510" s="49" t="s">
        <v>254</v>
      </c>
      <c r="M510" s="49" t="s">
        <v>568</v>
      </c>
    </row>
    <row r="511" spans="2:13" x14ac:dyDescent="0.3">
      <c r="B511" s="248" t="s">
        <v>2831</v>
      </c>
      <c r="C511" s="249" t="s">
        <v>2831</v>
      </c>
      <c r="D511" t="s">
        <v>2592</v>
      </c>
      <c r="E511" t="s">
        <v>8628</v>
      </c>
      <c r="F511" t="s">
        <v>2073</v>
      </c>
      <c r="G511" s="47" t="s">
        <v>4359</v>
      </c>
      <c r="H511" s="49">
        <v>0</v>
      </c>
      <c r="I511" s="250">
        <v>0</v>
      </c>
      <c r="J511" s="49" t="s">
        <v>2186</v>
      </c>
      <c r="K511" s="49" t="s">
        <v>8629</v>
      </c>
      <c r="L511" s="49" t="s">
        <v>254</v>
      </c>
      <c r="M511" s="49" t="s">
        <v>568</v>
      </c>
    </row>
    <row r="512" spans="2:13" x14ac:dyDescent="0.3">
      <c r="B512" s="248" t="s">
        <v>2831</v>
      </c>
      <c r="C512" s="249" t="s">
        <v>2831</v>
      </c>
      <c r="D512" t="s">
        <v>2592</v>
      </c>
      <c r="E512" t="s">
        <v>8973</v>
      </c>
      <c r="F512" t="s">
        <v>2073</v>
      </c>
      <c r="G512" s="47" t="s">
        <v>4359</v>
      </c>
      <c r="H512" s="49">
        <v>0</v>
      </c>
      <c r="I512" s="250">
        <v>0</v>
      </c>
      <c r="J512" s="49" t="s">
        <v>2186</v>
      </c>
      <c r="K512" s="49" t="s">
        <v>8974</v>
      </c>
      <c r="L512" s="49" t="s">
        <v>254</v>
      </c>
      <c r="M512" s="49" t="s">
        <v>568</v>
      </c>
    </row>
    <row r="513" spans="2:13" x14ac:dyDescent="0.3">
      <c r="B513" s="248" t="s">
        <v>2831</v>
      </c>
      <c r="C513" s="249" t="s">
        <v>2831</v>
      </c>
      <c r="D513" t="s">
        <v>2592</v>
      </c>
      <c r="E513" t="s">
        <v>4512</v>
      </c>
      <c r="F513" t="s">
        <v>2072</v>
      </c>
      <c r="G513" s="47" t="s">
        <v>4359</v>
      </c>
      <c r="H513" s="49">
        <v>0</v>
      </c>
      <c r="I513" s="250">
        <v>0</v>
      </c>
      <c r="J513" s="49" t="s">
        <v>2176</v>
      </c>
      <c r="K513" s="49" t="s">
        <v>4513</v>
      </c>
      <c r="L513" s="49" t="s">
        <v>254</v>
      </c>
      <c r="M513" s="49" t="s">
        <v>568</v>
      </c>
    </row>
    <row r="514" spans="2:13" x14ac:dyDescent="0.3">
      <c r="B514" s="248" t="s">
        <v>2831</v>
      </c>
      <c r="C514" s="249" t="s">
        <v>2831</v>
      </c>
      <c r="D514" t="s">
        <v>2592</v>
      </c>
      <c r="E514" t="s">
        <v>5454</v>
      </c>
      <c r="F514" t="s">
        <v>2073</v>
      </c>
      <c r="G514" s="47" t="s">
        <v>4359</v>
      </c>
      <c r="H514" s="49">
        <v>0</v>
      </c>
      <c r="I514" s="250">
        <v>0</v>
      </c>
      <c r="J514" s="49" t="s">
        <v>2186</v>
      </c>
      <c r="K514" s="49" t="s">
        <v>5456</v>
      </c>
      <c r="L514" s="49" t="s">
        <v>254</v>
      </c>
      <c r="M514" s="49" t="s">
        <v>568</v>
      </c>
    </row>
    <row r="515" spans="2:13" x14ac:dyDescent="0.3">
      <c r="B515" s="248" t="s">
        <v>2831</v>
      </c>
      <c r="C515" s="249" t="s">
        <v>2831</v>
      </c>
      <c r="D515" t="s">
        <v>2592</v>
      </c>
      <c r="E515" t="s">
        <v>7366</v>
      </c>
      <c r="F515" t="s">
        <v>2073</v>
      </c>
      <c r="G515" s="47" t="s">
        <v>4359</v>
      </c>
      <c r="H515" s="49">
        <v>0</v>
      </c>
      <c r="I515" s="250">
        <v>0</v>
      </c>
      <c r="J515" s="49" t="s">
        <v>2186</v>
      </c>
      <c r="K515" s="49" t="s">
        <v>7367</v>
      </c>
      <c r="L515" s="49" t="s">
        <v>254</v>
      </c>
      <c r="M515" s="49" t="s">
        <v>568</v>
      </c>
    </row>
    <row r="516" spans="2:13" x14ac:dyDescent="0.3">
      <c r="B516" s="248" t="s">
        <v>2831</v>
      </c>
      <c r="C516" s="249" t="s">
        <v>2831</v>
      </c>
      <c r="D516" t="s">
        <v>2592</v>
      </c>
      <c r="E516" t="s">
        <v>10501</v>
      </c>
      <c r="F516" t="s">
        <v>2073</v>
      </c>
      <c r="G516" s="47" t="s">
        <v>4359</v>
      </c>
      <c r="H516" s="49">
        <v>0</v>
      </c>
      <c r="I516" s="250">
        <v>0</v>
      </c>
      <c r="J516" s="49" t="s">
        <v>2186</v>
      </c>
      <c r="K516" s="49" t="s">
        <v>10502</v>
      </c>
      <c r="L516" s="49" t="s">
        <v>254</v>
      </c>
      <c r="M516" s="49" t="s">
        <v>568</v>
      </c>
    </row>
    <row r="517" spans="2:13" x14ac:dyDescent="0.3">
      <c r="B517" s="248" t="s">
        <v>2831</v>
      </c>
      <c r="C517" s="249" t="s">
        <v>2831</v>
      </c>
      <c r="D517" t="s">
        <v>2592</v>
      </c>
      <c r="E517" t="s">
        <v>4547</v>
      </c>
      <c r="F517" t="s">
        <v>2072</v>
      </c>
      <c r="G517" s="47" t="s">
        <v>4359</v>
      </c>
      <c r="H517" s="49">
        <v>0</v>
      </c>
      <c r="I517" s="250">
        <v>0</v>
      </c>
      <c r="J517" s="49" t="s">
        <v>2173</v>
      </c>
      <c r="K517" s="49" t="s">
        <v>4548</v>
      </c>
      <c r="L517" s="49" t="s">
        <v>254</v>
      </c>
      <c r="M517" s="49" t="s">
        <v>568</v>
      </c>
    </row>
    <row r="518" spans="2:13" x14ac:dyDescent="0.3">
      <c r="B518" s="248" t="s">
        <v>2831</v>
      </c>
      <c r="C518" s="249" t="s">
        <v>2831</v>
      </c>
      <c r="D518" t="s">
        <v>2592</v>
      </c>
      <c r="E518" t="s">
        <v>6695</v>
      </c>
      <c r="F518" t="s">
        <v>2073</v>
      </c>
      <c r="G518" s="47" t="s">
        <v>4359</v>
      </c>
      <c r="H518" s="49">
        <v>0</v>
      </c>
      <c r="I518" s="250">
        <v>0</v>
      </c>
      <c r="J518" s="49" t="s">
        <v>2186</v>
      </c>
      <c r="K518" s="49" t="s">
        <v>6696</v>
      </c>
      <c r="L518" s="49" t="s">
        <v>254</v>
      </c>
      <c r="M518" s="49" t="s">
        <v>568</v>
      </c>
    </row>
    <row r="519" spans="2:13" x14ac:dyDescent="0.3">
      <c r="B519" s="248" t="s">
        <v>2831</v>
      </c>
      <c r="C519" s="249" t="s">
        <v>2831</v>
      </c>
      <c r="D519" t="s">
        <v>2592</v>
      </c>
      <c r="E519" t="s">
        <v>6647</v>
      </c>
      <c r="F519" t="s">
        <v>2073</v>
      </c>
      <c r="G519" s="47" t="s">
        <v>4359</v>
      </c>
      <c r="H519" s="49">
        <v>0</v>
      </c>
      <c r="I519" s="250">
        <v>0</v>
      </c>
      <c r="J519" s="49" t="s">
        <v>2186</v>
      </c>
      <c r="K519" s="49" t="s">
        <v>6648</v>
      </c>
      <c r="L519" s="49" t="s">
        <v>254</v>
      </c>
      <c r="M519" s="49" t="s">
        <v>568</v>
      </c>
    </row>
    <row r="520" spans="2:13" x14ac:dyDescent="0.3">
      <c r="B520" s="248" t="s">
        <v>2831</v>
      </c>
      <c r="C520" s="249" t="s">
        <v>2831</v>
      </c>
      <c r="D520" t="s">
        <v>2592</v>
      </c>
      <c r="E520" t="s">
        <v>8037</v>
      </c>
      <c r="F520" t="s">
        <v>2073</v>
      </c>
      <c r="G520" s="47" t="s">
        <v>4359</v>
      </c>
      <c r="H520" s="49">
        <v>0</v>
      </c>
      <c r="I520" s="250">
        <v>0</v>
      </c>
      <c r="J520" s="49" t="s">
        <v>2186</v>
      </c>
      <c r="K520" s="49" t="s">
        <v>8038</v>
      </c>
      <c r="L520" s="49" t="s">
        <v>254</v>
      </c>
      <c r="M520" s="49" t="s">
        <v>568</v>
      </c>
    </row>
    <row r="521" spans="2:13" x14ac:dyDescent="0.3">
      <c r="B521" s="248" t="s">
        <v>2831</v>
      </c>
      <c r="C521" s="249" t="s">
        <v>2831</v>
      </c>
      <c r="D521" t="s">
        <v>2592</v>
      </c>
      <c r="E521" t="s">
        <v>7834</v>
      </c>
      <c r="F521" t="s">
        <v>2073</v>
      </c>
      <c r="G521" s="47" t="s">
        <v>4359</v>
      </c>
      <c r="H521" s="49">
        <v>0</v>
      </c>
      <c r="I521" s="250">
        <v>0</v>
      </c>
      <c r="J521" s="49" t="s">
        <v>2186</v>
      </c>
      <c r="K521" s="49" t="s">
        <v>7835</v>
      </c>
      <c r="L521" s="49" t="s">
        <v>254</v>
      </c>
      <c r="M521" s="49" t="s">
        <v>568</v>
      </c>
    </row>
    <row r="522" spans="2:13" x14ac:dyDescent="0.3">
      <c r="B522" s="248" t="s">
        <v>2831</v>
      </c>
      <c r="C522" s="249" t="s">
        <v>2831</v>
      </c>
      <c r="D522" t="s">
        <v>2592</v>
      </c>
      <c r="E522" t="s">
        <v>6570</v>
      </c>
      <c r="F522" t="s">
        <v>2073</v>
      </c>
      <c r="G522" s="47" t="s">
        <v>4359</v>
      </c>
      <c r="H522" s="49">
        <v>0</v>
      </c>
      <c r="I522" s="250">
        <v>0</v>
      </c>
      <c r="J522" s="49" t="s">
        <v>2186</v>
      </c>
      <c r="K522" s="49" t="s">
        <v>6571</v>
      </c>
      <c r="L522" s="49" t="s">
        <v>254</v>
      </c>
      <c r="M522" s="49" t="s">
        <v>568</v>
      </c>
    </row>
    <row r="523" spans="2:13" x14ac:dyDescent="0.3">
      <c r="B523" s="248" t="s">
        <v>2831</v>
      </c>
      <c r="C523" s="249" t="s">
        <v>2831</v>
      </c>
      <c r="D523" t="s">
        <v>2592</v>
      </c>
      <c r="E523" t="s">
        <v>4608</v>
      </c>
      <c r="F523" t="s">
        <v>2072</v>
      </c>
      <c r="G523" s="47" t="s">
        <v>4359</v>
      </c>
      <c r="H523" s="49">
        <v>0</v>
      </c>
      <c r="I523" s="250">
        <v>0</v>
      </c>
      <c r="J523" s="49" t="s">
        <v>2173</v>
      </c>
      <c r="K523" s="49" t="s">
        <v>4609</v>
      </c>
      <c r="L523" s="49" t="s">
        <v>254</v>
      </c>
      <c r="M523" s="49" t="s">
        <v>568</v>
      </c>
    </row>
    <row r="524" spans="2:13" x14ac:dyDescent="0.3">
      <c r="B524" s="248" t="s">
        <v>2831</v>
      </c>
      <c r="C524" s="249" t="s">
        <v>2831</v>
      </c>
      <c r="D524" t="s">
        <v>2592</v>
      </c>
      <c r="E524" t="s">
        <v>8725</v>
      </c>
      <c r="F524" t="s">
        <v>2073</v>
      </c>
      <c r="G524" s="47" t="s">
        <v>4337</v>
      </c>
      <c r="H524" s="49">
        <v>0</v>
      </c>
      <c r="I524" s="250">
        <v>0</v>
      </c>
      <c r="J524" s="49" t="s">
        <v>2186</v>
      </c>
      <c r="K524" s="49" t="s">
        <v>8726</v>
      </c>
      <c r="L524" s="49" t="s">
        <v>254</v>
      </c>
      <c r="M524" s="49" t="s">
        <v>568</v>
      </c>
    </row>
    <row r="525" spans="2:13" x14ac:dyDescent="0.3">
      <c r="B525" s="248" t="s">
        <v>2831</v>
      </c>
      <c r="C525" s="249" t="s">
        <v>2831</v>
      </c>
      <c r="D525" t="s">
        <v>2592</v>
      </c>
      <c r="E525" t="s">
        <v>6819</v>
      </c>
      <c r="F525" t="s">
        <v>2073</v>
      </c>
      <c r="G525" s="47" t="s">
        <v>4337</v>
      </c>
      <c r="H525" s="49">
        <v>0</v>
      </c>
      <c r="I525" s="250">
        <v>0</v>
      </c>
      <c r="J525" s="49" t="s">
        <v>2186</v>
      </c>
      <c r="K525" s="49" t="s">
        <v>6820</v>
      </c>
      <c r="L525" s="49" t="s">
        <v>2147</v>
      </c>
      <c r="M525" s="49" t="s">
        <v>568</v>
      </c>
    </row>
    <row r="526" spans="2:13" x14ac:dyDescent="0.3">
      <c r="B526" s="248" t="s">
        <v>2831</v>
      </c>
      <c r="C526" s="249" t="s">
        <v>2831</v>
      </c>
      <c r="D526" t="s">
        <v>2592</v>
      </c>
      <c r="E526" t="s">
        <v>4336</v>
      </c>
      <c r="F526" t="s">
        <v>2072</v>
      </c>
      <c r="G526" s="47" t="s">
        <v>4337</v>
      </c>
      <c r="H526" s="49">
        <v>0</v>
      </c>
      <c r="I526" s="250">
        <v>0</v>
      </c>
      <c r="J526" s="49" t="s">
        <v>2173</v>
      </c>
      <c r="K526" s="49" t="s">
        <v>4338</v>
      </c>
      <c r="L526" s="49" t="s">
        <v>254</v>
      </c>
      <c r="M526" s="49" t="s">
        <v>568</v>
      </c>
    </row>
    <row r="527" spans="2:13" x14ac:dyDescent="0.3">
      <c r="B527" s="248" t="s">
        <v>2831</v>
      </c>
      <c r="C527" s="249" t="s">
        <v>2831</v>
      </c>
      <c r="D527" t="s">
        <v>2592</v>
      </c>
      <c r="E527" t="s">
        <v>4416</v>
      </c>
      <c r="F527" t="s">
        <v>2072</v>
      </c>
      <c r="G527" s="47" t="s">
        <v>4337</v>
      </c>
      <c r="H527" s="49">
        <v>0</v>
      </c>
      <c r="I527" s="250">
        <v>0</v>
      </c>
      <c r="J527" s="49" t="s">
        <v>2173</v>
      </c>
      <c r="K527" s="49" t="s">
        <v>4417</v>
      </c>
      <c r="L527" s="49" t="s">
        <v>254</v>
      </c>
      <c r="M527" s="49" t="s">
        <v>568</v>
      </c>
    </row>
    <row r="528" spans="2:13" x14ac:dyDescent="0.3">
      <c r="B528" s="248" t="s">
        <v>2831</v>
      </c>
      <c r="C528" s="249" t="s">
        <v>2831</v>
      </c>
      <c r="D528" t="s">
        <v>2592</v>
      </c>
      <c r="E528" t="s">
        <v>6732</v>
      </c>
      <c r="F528" t="s">
        <v>2073</v>
      </c>
      <c r="G528" s="47" t="s">
        <v>4337</v>
      </c>
      <c r="H528" s="49">
        <v>0</v>
      </c>
      <c r="I528" s="250">
        <v>0</v>
      </c>
      <c r="J528" s="49" t="s">
        <v>2186</v>
      </c>
      <c r="K528" s="49" t="s">
        <v>6733</v>
      </c>
      <c r="L528" s="49" t="s">
        <v>254</v>
      </c>
      <c r="M528" s="49" t="s">
        <v>568</v>
      </c>
    </row>
    <row r="529" spans="2:13" x14ac:dyDescent="0.3">
      <c r="B529" s="248" t="s">
        <v>2831</v>
      </c>
      <c r="C529" s="249" t="s">
        <v>2831</v>
      </c>
      <c r="D529" t="s">
        <v>2592</v>
      </c>
      <c r="E529" t="s">
        <v>3841</v>
      </c>
      <c r="F529" t="s">
        <v>2073</v>
      </c>
      <c r="G529" s="47" t="s">
        <v>4337</v>
      </c>
      <c r="H529" s="49">
        <v>0</v>
      </c>
      <c r="I529" s="250">
        <v>0</v>
      </c>
      <c r="J529" s="49" t="s">
        <v>2186</v>
      </c>
      <c r="K529" s="49" t="s">
        <v>3843</v>
      </c>
      <c r="L529" s="49" t="s">
        <v>254</v>
      </c>
      <c r="M529" s="49" t="s">
        <v>568</v>
      </c>
    </row>
    <row r="530" spans="2:13" x14ac:dyDescent="0.3">
      <c r="B530" s="248" t="s">
        <v>2831</v>
      </c>
      <c r="C530" s="249" t="s">
        <v>2831</v>
      </c>
      <c r="D530" t="s">
        <v>2592</v>
      </c>
      <c r="E530" t="s">
        <v>8051</v>
      </c>
      <c r="F530" t="s">
        <v>2073</v>
      </c>
      <c r="G530" s="47" t="s">
        <v>4337</v>
      </c>
      <c r="H530" s="49">
        <v>0</v>
      </c>
      <c r="I530" s="250">
        <v>0</v>
      </c>
      <c r="J530" s="49" t="s">
        <v>2186</v>
      </c>
      <c r="K530" s="49" t="s">
        <v>8052</v>
      </c>
      <c r="L530" s="49" t="s">
        <v>254</v>
      </c>
      <c r="M530" s="49" t="s">
        <v>568</v>
      </c>
    </row>
    <row r="531" spans="2:13" x14ac:dyDescent="0.3">
      <c r="B531" s="248" t="s">
        <v>2831</v>
      </c>
      <c r="C531" s="249" t="s">
        <v>2831</v>
      </c>
      <c r="D531" t="s">
        <v>2592</v>
      </c>
      <c r="E531" t="s">
        <v>4576</v>
      </c>
      <c r="F531" t="s">
        <v>2072</v>
      </c>
      <c r="G531" s="47" t="s">
        <v>4337</v>
      </c>
      <c r="H531" s="49">
        <v>0</v>
      </c>
      <c r="I531" s="250">
        <v>0</v>
      </c>
      <c r="J531" s="49" t="s">
        <v>2160</v>
      </c>
      <c r="K531" s="49" t="s">
        <v>2925</v>
      </c>
      <c r="L531" s="49" t="s">
        <v>254</v>
      </c>
      <c r="M531" s="49" t="s">
        <v>568</v>
      </c>
    </row>
    <row r="532" spans="2:13" x14ac:dyDescent="0.3">
      <c r="B532" s="248" t="s">
        <v>2831</v>
      </c>
      <c r="C532" s="249" t="s">
        <v>2831</v>
      </c>
      <c r="D532" t="s">
        <v>2592</v>
      </c>
      <c r="E532" t="s">
        <v>10489</v>
      </c>
      <c r="F532" t="s">
        <v>2073</v>
      </c>
      <c r="G532" s="47" t="s">
        <v>4337</v>
      </c>
      <c r="H532" s="49">
        <v>0</v>
      </c>
      <c r="I532" s="250">
        <v>0</v>
      </c>
      <c r="J532" s="49" t="s">
        <v>2186</v>
      </c>
      <c r="K532" s="49" t="s">
        <v>10490</v>
      </c>
      <c r="L532" s="49" t="s">
        <v>254</v>
      </c>
      <c r="M532" s="49" t="s">
        <v>568</v>
      </c>
    </row>
    <row r="533" spans="2:13" x14ac:dyDescent="0.3">
      <c r="B533" s="248" t="s">
        <v>2831</v>
      </c>
      <c r="C533" s="249" t="s">
        <v>2831</v>
      </c>
      <c r="D533" t="s">
        <v>2592</v>
      </c>
      <c r="E533" t="s">
        <v>4428</v>
      </c>
      <c r="F533" t="s">
        <v>2072</v>
      </c>
      <c r="G533" s="47" t="s">
        <v>4337</v>
      </c>
      <c r="H533" s="49">
        <v>0</v>
      </c>
      <c r="I533" s="250">
        <v>0</v>
      </c>
      <c r="J533" s="49" t="s">
        <v>2185</v>
      </c>
      <c r="K533" s="49" t="s">
        <v>4429</v>
      </c>
      <c r="L533" s="49" t="s">
        <v>2147</v>
      </c>
      <c r="M533" s="49" t="s">
        <v>568</v>
      </c>
    </row>
    <row r="534" spans="2:13" x14ac:dyDescent="0.3">
      <c r="B534" s="248" t="s">
        <v>2831</v>
      </c>
      <c r="C534" s="249" t="s">
        <v>2831</v>
      </c>
      <c r="D534" t="s">
        <v>2592</v>
      </c>
      <c r="E534" t="s">
        <v>9267</v>
      </c>
      <c r="F534" t="s">
        <v>2073</v>
      </c>
      <c r="G534" s="47" t="s">
        <v>4337</v>
      </c>
      <c r="H534" s="49">
        <v>0</v>
      </c>
      <c r="I534" s="250">
        <v>0</v>
      </c>
      <c r="J534" s="49" t="s">
        <v>2186</v>
      </c>
      <c r="K534" s="49" t="s">
        <v>9268</v>
      </c>
      <c r="L534" s="49" t="s">
        <v>254</v>
      </c>
      <c r="M534" s="49" t="s">
        <v>568</v>
      </c>
    </row>
    <row r="535" spans="2:13" x14ac:dyDescent="0.3">
      <c r="B535" s="248" t="s">
        <v>2831</v>
      </c>
      <c r="C535" s="249" t="s">
        <v>2831</v>
      </c>
      <c r="D535" t="s">
        <v>2592</v>
      </c>
      <c r="E535" t="s">
        <v>4631</v>
      </c>
      <c r="F535" t="s">
        <v>2072</v>
      </c>
      <c r="G535" s="47" t="s">
        <v>4337</v>
      </c>
      <c r="H535" s="49">
        <v>0</v>
      </c>
      <c r="I535" s="250">
        <v>0</v>
      </c>
      <c r="J535" s="49" t="s">
        <v>2173</v>
      </c>
      <c r="K535" s="49" t="s">
        <v>4632</v>
      </c>
      <c r="L535" s="49" t="s">
        <v>254</v>
      </c>
      <c r="M535" s="49" t="s">
        <v>568</v>
      </c>
    </row>
    <row r="536" spans="2:13" x14ac:dyDescent="0.3">
      <c r="B536" s="248" t="s">
        <v>2831</v>
      </c>
      <c r="C536" s="249" t="s">
        <v>2831</v>
      </c>
      <c r="D536" t="s">
        <v>2592</v>
      </c>
      <c r="E536" t="s">
        <v>4701</v>
      </c>
      <c r="F536" t="s">
        <v>2072</v>
      </c>
      <c r="G536" s="47" t="s">
        <v>4337</v>
      </c>
      <c r="H536" s="49">
        <v>0</v>
      </c>
      <c r="I536" s="250">
        <v>0</v>
      </c>
      <c r="J536" s="49" t="s">
        <v>2160</v>
      </c>
      <c r="K536" s="49" t="s">
        <v>4702</v>
      </c>
      <c r="L536" s="49" t="s">
        <v>254</v>
      </c>
      <c r="M536" s="49" t="s">
        <v>568</v>
      </c>
    </row>
    <row r="537" spans="2:13" x14ac:dyDescent="0.3">
      <c r="B537" s="248" t="s">
        <v>2831</v>
      </c>
      <c r="C537" s="249" t="s">
        <v>2831</v>
      </c>
      <c r="D537" t="s">
        <v>2592</v>
      </c>
      <c r="E537" t="s">
        <v>4666</v>
      </c>
      <c r="F537" t="s">
        <v>2072</v>
      </c>
      <c r="G537" s="47" t="s">
        <v>4337</v>
      </c>
      <c r="H537" s="49">
        <v>0</v>
      </c>
      <c r="I537" s="250">
        <v>0</v>
      </c>
      <c r="J537" s="49" t="s">
        <v>2173</v>
      </c>
      <c r="K537" s="49" t="s">
        <v>4667</v>
      </c>
      <c r="L537" s="49" t="s">
        <v>254</v>
      </c>
      <c r="M537" s="49" t="s">
        <v>568</v>
      </c>
    </row>
    <row r="538" spans="2:13" x14ac:dyDescent="0.3">
      <c r="B538" s="248" t="s">
        <v>2831</v>
      </c>
      <c r="C538" s="249" t="s">
        <v>2831</v>
      </c>
      <c r="D538" t="s">
        <v>2592</v>
      </c>
      <c r="E538" t="s">
        <v>8618</v>
      </c>
      <c r="F538" t="s">
        <v>2073</v>
      </c>
      <c r="G538" s="47" t="s">
        <v>4337</v>
      </c>
      <c r="H538" s="49">
        <v>0</v>
      </c>
      <c r="I538" s="250">
        <v>0</v>
      </c>
      <c r="J538" s="49" t="s">
        <v>2186</v>
      </c>
      <c r="K538" s="49" t="s">
        <v>8619</v>
      </c>
      <c r="L538" s="49" t="s">
        <v>254</v>
      </c>
      <c r="M538" s="49" t="s">
        <v>568</v>
      </c>
    </row>
    <row r="539" spans="2:13" x14ac:dyDescent="0.3">
      <c r="B539" s="248" t="s">
        <v>2831</v>
      </c>
      <c r="C539" s="249" t="s">
        <v>2831</v>
      </c>
      <c r="D539" t="s">
        <v>2592</v>
      </c>
      <c r="E539" t="s">
        <v>7974</v>
      </c>
      <c r="F539" t="s">
        <v>2073</v>
      </c>
      <c r="G539" s="47" t="s">
        <v>4337</v>
      </c>
      <c r="H539" s="49">
        <v>0</v>
      </c>
      <c r="I539" s="250">
        <v>0</v>
      </c>
      <c r="J539" s="49" t="s">
        <v>2186</v>
      </c>
      <c r="K539" s="49" t="s">
        <v>7975</v>
      </c>
      <c r="L539" s="49" t="s">
        <v>254</v>
      </c>
      <c r="M539" s="49" t="s">
        <v>568</v>
      </c>
    </row>
    <row r="540" spans="2:13" x14ac:dyDescent="0.3">
      <c r="B540" s="248" t="s">
        <v>2831</v>
      </c>
      <c r="C540" s="249" t="s">
        <v>2831</v>
      </c>
      <c r="D540" t="s">
        <v>2592</v>
      </c>
      <c r="E540" t="s">
        <v>3229</v>
      </c>
      <c r="F540" t="s">
        <v>2073</v>
      </c>
      <c r="G540" s="47" t="s">
        <v>4337</v>
      </c>
      <c r="H540" s="49">
        <v>0</v>
      </c>
      <c r="I540" s="250">
        <v>0</v>
      </c>
      <c r="J540" s="49" t="s">
        <v>2160</v>
      </c>
      <c r="K540" s="49" t="s">
        <v>2936</v>
      </c>
      <c r="L540" s="49" t="s">
        <v>254</v>
      </c>
      <c r="M540" s="49" t="s">
        <v>568</v>
      </c>
    </row>
    <row r="541" spans="2:13" x14ac:dyDescent="0.3">
      <c r="B541" s="248" t="s">
        <v>2831</v>
      </c>
      <c r="C541" s="249" t="s">
        <v>2831</v>
      </c>
      <c r="D541" t="s">
        <v>2592</v>
      </c>
      <c r="E541" t="s">
        <v>8019</v>
      </c>
      <c r="F541" t="s">
        <v>2073</v>
      </c>
      <c r="G541" s="47" t="s">
        <v>4337</v>
      </c>
      <c r="H541" s="49">
        <v>0</v>
      </c>
      <c r="I541" s="250">
        <v>0</v>
      </c>
      <c r="J541" s="49" t="s">
        <v>2186</v>
      </c>
      <c r="K541" s="49" t="s">
        <v>8020</v>
      </c>
      <c r="L541" s="49" t="s">
        <v>254</v>
      </c>
      <c r="M541" s="49" t="s">
        <v>568</v>
      </c>
    </row>
    <row r="542" spans="2:13" x14ac:dyDescent="0.3">
      <c r="B542" s="248" t="s">
        <v>2831</v>
      </c>
      <c r="C542" s="249" t="s">
        <v>2831</v>
      </c>
      <c r="D542" t="s">
        <v>2592</v>
      </c>
      <c r="E542" t="s">
        <v>9109</v>
      </c>
      <c r="F542" t="s">
        <v>2073</v>
      </c>
      <c r="G542" s="47" t="s">
        <v>4337</v>
      </c>
      <c r="H542" s="49">
        <v>0</v>
      </c>
      <c r="I542" s="250">
        <v>0</v>
      </c>
      <c r="J542" s="49" t="s">
        <v>2186</v>
      </c>
      <c r="K542" s="49" t="s">
        <v>9110</v>
      </c>
      <c r="L542" s="49" t="s">
        <v>254</v>
      </c>
      <c r="M542" s="49" t="s">
        <v>568</v>
      </c>
    </row>
    <row r="543" spans="2:13" x14ac:dyDescent="0.3">
      <c r="B543" s="248" t="s">
        <v>2831</v>
      </c>
      <c r="C543" s="249" t="s">
        <v>2831</v>
      </c>
      <c r="D543" t="s">
        <v>2592</v>
      </c>
      <c r="E543" t="s">
        <v>7552</v>
      </c>
      <c r="F543" t="s">
        <v>2073</v>
      </c>
      <c r="G543" s="47" t="s">
        <v>4337</v>
      </c>
      <c r="H543" s="49">
        <v>0</v>
      </c>
      <c r="I543" s="250">
        <v>0</v>
      </c>
      <c r="J543" s="49" t="s">
        <v>2186</v>
      </c>
      <c r="K543" s="49" t="s">
        <v>7553</v>
      </c>
      <c r="L543" s="49" t="s">
        <v>254</v>
      </c>
      <c r="M543" s="49" t="s">
        <v>568</v>
      </c>
    </row>
    <row r="544" spans="2:13" x14ac:dyDescent="0.3">
      <c r="B544" s="248" t="s">
        <v>2831</v>
      </c>
      <c r="C544" s="249" t="s">
        <v>2831</v>
      </c>
      <c r="D544" t="s">
        <v>2592</v>
      </c>
      <c r="E544" t="s">
        <v>10620</v>
      </c>
      <c r="F544" t="s">
        <v>2073</v>
      </c>
      <c r="G544" s="47" t="s">
        <v>4337</v>
      </c>
      <c r="H544" s="49">
        <v>0</v>
      </c>
      <c r="I544" s="250">
        <v>0</v>
      </c>
      <c r="J544" s="49" t="s">
        <v>2186</v>
      </c>
      <c r="K544" s="49" t="s">
        <v>10621</v>
      </c>
      <c r="L544" s="49" t="s">
        <v>254</v>
      </c>
      <c r="M544" s="49" t="s">
        <v>568</v>
      </c>
    </row>
    <row r="545" spans="2:13" x14ac:dyDescent="0.3">
      <c r="B545" s="248" t="s">
        <v>2831</v>
      </c>
      <c r="C545" s="249" t="s">
        <v>2831</v>
      </c>
      <c r="D545" t="s">
        <v>2592</v>
      </c>
      <c r="E545" t="s">
        <v>8573</v>
      </c>
      <c r="F545" t="s">
        <v>2073</v>
      </c>
      <c r="G545" s="47" t="s">
        <v>4337</v>
      </c>
      <c r="H545" s="49">
        <v>0</v>
      </c>
      <c r="I545" s="250">
        <v>0</v>
      </c>
      <c r="J545" s="49" t="s">
        <v>2186</v>
      </c>
      <c r="K545" s="49" t="s">
        <v>8574</v>
      </c>
      <c r="L545" s="49" t="s">
        <v>254</v>
      </c>
      <c r="M545" s="49" t="s">
        <v>568</v>
      </c>
    </row>
    <row r="546" spans="2:13" x14ac:dyDescent="0.3">
      <c r="B546" s="248" t="s">
        <v>2831</v>
      </c>
      <c r="C546" s="249" t="s">
        <v>2831</v>
      </c>
      <c r="D546" t="s">
        <v>2592</v>
      </c>
      <c r="E546" t="s">
        <v>7938</v>
      </c>
      <c r="F546" t="s">
        <v>2073</v>
      </c>
      <c r="G546" s="47" t="s">
        <v>4337</v>
      </c>
      <c r="H546" s="49">
        <v>0</v>
      </c>
      <c r="I546" s="250">
        <v>0</v>
      </c>
      <c r="J546" s="49" t="s">
        <v>2186</v>
      </c>
      <c r="K546" s="49" t="s">
        <v>7939</v>
      </c>
      <c r="L546" s="49" t="s">
        <v>254</v>
      </c>
      <c r="M546" s="49" t="s">
        <v>568</v>
      </c>
    </row>
    <row r="547" spans="2:13" x14ac:dyDescent="0.3">
      <c r="B547" s="248" t="s">
        <v>2831</v>
      </c>
      <c r="C547" s="249" t="s">
        <v>2831</v>
      </c>
      <c r="D547" t="s">
        <v>2592</v>
      </c>
      <c r="E547" t="s">
        <v>5883</v>
      </c>
      <c r="F547" t="s">
        <v>2073</v>
      </c>
      <c r="G547" s="47" t="s">
        <v>4337</v>
      </c>
      <c r="H547" s="49">
        <v>0</v>
      </c>
      <c r="I547" s="250">
        <v>0</v>
      </c>
      <c r="J547" s="49" t="s">
        <v>2186</v>
      </c>
      <c r="K547" s="49" t="s">
        <v>5884</v>
      </c>
      <c r="L547" s="49" t="s">
        <v>254</v>
      </c>
      <c r="M547" s="49" t="s">
        <v>568</v>
      </c>
    </row>
    <row r="548" spans="2:13" x14ac:dyDescent="0.3">
      <c r="B548" s="248" t="s">
        <v>2831</v>
      </c>
      <c r="C548" s="249" t="s">
        <v>2831</v>
      </c>
      <c r="D548" t="s">
        <v>2592</v>
      </c>
      <c r="E548" t="s">
        <v>9579</v>
      </c>
      <c r="F548" t="s">
        <v>2073</v>
      </c>
      <c r="G548" s="47" t="s">
        <v>4337</v>
      </c>
      <c r="H548" s="49">
        <v>0</v>
      </c>
      <c r="I548" s="250">
        <v>0</v>
      </c>
      <c r="J548" s="49" t="s">
        <v>2186</v>
      </c>
      <c r="K548" s="49" t="s">
        <v>9580</v>
      </c>
      <c r="L548" s="49" t="s">
        <v>254</v>
      </c>
      <c r="M548" s="49" t="s">
        <v>568</v>
      </c>
    </row>
    <row r="549" spans="2:13" x14ac:dyDescent="0.3">
      <c r="B549" s="248" t="s">
        <v>2831</v>
      </c>
      <c r="C549" s="249" t="s">
        <v>2831</v>
      </c>
      <c r="D549" t="s">
        <v>2592</v>
      </c>
      <c r="E549" t="s">
        <v>7306</v>
      </c>
      <c r="F549" t="s">
        <v>2073</v>
      </c>
      <c r="G549" s="47" t="s">
        <v>4337</v>
      </c>
      <c r="H549" s="49">
        <v>0</v>
      </c>
      <c r="I549" s="250">
        <v>0</v>
      </c>
      <c r="J549" s="49" t="s">
        <v>2186</v>
      </c>
      <c r="K549" s="49" t="s">
        <v>7307</v>
      </c>
      <c r="L549" s="49" t="s">
        <v>254</v>
      </c>
      <c r="M549" s="49" t="s">
        <v>568</v>
      </c>
    </row>
    <row r="550" spans="2:13" x14ac:dyDescent="0.3">
      <c r="B550" s="248" t="s">
        <v>2831</v>
      </c>
      <c r="C550" s="249" t="s">
        <v>2831</v>
      </c>
      <c r="D550" t="s">
        <v>2592</v>
      </c>
      <c r="E550" t="s">
        <v>7354</v>
      </c>
      <c r="F550" t="s">
        <v>2073</v>
      </c>
      <c r="G550" s="47" t="s">
        <v>4449</v>
      </c>
      <c r="H550" s="49">
        <v>0</v>
      </c>
      <c r="I550" s="250">
        <v>0</v>
      </c>
      <c r="J550" s="49" t="s">
        <v>2186</v>
      </c>
      <c r="K550" s="49" t="s">
        <v>7355</v>
      </c>
      <c r="L550" s="49" t="s">
        <v>254</v>
      </c>
      <c r="M550" s="49" t="s">
        <v>568</v>
      </c>
    </row>
    <row r="551" spans="2:13" x14ac:dyDescent="0.3">
      <c r="B551" s="248" t="s">
        <v>2831</v>
      </c>
      <c r="C551" s="249" t="s">
        <v>2831</v>
      </c>
      <c r="D551" t="s">
        <v>2592</v>
      </c>
      <c r="E551" t="s">
        <v>8531</v>
      </c>
      <c r="F551" t="s">
        <v>2073</v>
      </c>
      <c r="G551" s="47" t="s">
        <v>4449</v>
      </c>
      <c r="H551" s="49">
        <v>0</v>
      </c>
      <c r="I551" s="250">
        <v>0</v>
      </c>
      <c r="J551" s="49" t="s">
        <v>2186</v>
      </c>
      <c r="K551" s="49" t="s">
        <v>8532</v>
      </c>
      <c r="L551" s="49" t="s">
        <v>2147</v>
      </c>
      <c r="M551" s="49" t="s">
        <v>568</v>
      </c>
    </row>
    <row r="552" spans="2:13" x14ac:dyDescent="0.3">
      <c r="B552" s="248" t="s">
        <v>2831</v>
      </c>
      <c r="C552" s="249" t="s">
        <v>2831</v>
      </c>
      <c r="D552" t="s">
        <v>2592</v>
      </c>
      <c r="E552" t="s">
        <v>4514</v>
      </c>
      <c r="F552" t="s">
        <v>2072</v>
      </c>
      <c r="G552" s="47" t="s">
        <v>4449</v>
      </c>
      <c r="H552" s="49">
        <v>0</v>
      </c>
      <c r="I552" s="250">
        <v>0</v>
      </c>
      <c r="J552" s="49" t="s">
        <v>2173</v>
      </c>
      <c r="K552" s="49" t="s">
        <v>4515</v>
      </c>
      <c r="L552" s="49" t="s">
        <v>254</v>
      </c>
      <c r="M552" s="49" t="s">
        <v>568</v>
      </c>
    </row>
    <row r="553" spans="2:13" x14ac:dyDescent="0.3">
      <c r="B553" s="248" t="s">
        <v>2831</v>
      </c>
      <c r="C553" s="249" t="s">
        <v>2831</v>
      </c>
      <c r="D553" t="s">
        <v>2592</v>
      </c>
      <c r="E553" t="s">
        <v>4448</v>
      </c>
      <c r="F553" t="s">
        <v>2072</v>
      </c>
      <c r="G553" s="47" t="s">
        <v>4449</v>
      </c>
      <c r="H553" s="49">
        <v>0</v>
      </c>
      <c r="I553" s="250">
        <v>0</v>
      </c>
      <c r="J553" s="49" t="s">
        <v>2160</v>
      </c>
      <c r="K553" s="49" t="s">
        <v>4450</v>
      </c>
      <c r="L553" s="49" t="s">
        <v>254</v>
      </c>
      <c r="M553" s="49" t="s">
        <v>568</v>
      </c>
    </row>
    <row r="554" spans="2:13" x14ac:dyDescent="0.3">
      <c r="B554" s="248" t="s">
        <v>2831</v>
      </c>
      <c r="C554" s="249" t="s">
        <v>2831</v>
      </c>
      <c r="D554" t="s">
        <v>2592</v>
      </c>
      <c r="E554" t="s">
        <v>6923</v>
      </c>
      <c r="F554" t="s">
        <v>2073</v>
      </c>
      <c r="G554" s="47" t="s">
        <v>4449</v>
      </c>
      <c r="H554" s="49">
        <v>0</v>
      </c>
      <c r="I554" s="250">
        <v>0</v>
      </c>
      <c r="J554" s="49" t="s">
        <v>2186</v>
      </c>
      <c r="K554" s="49" t="s">
        <v>6924</v>
      </c>
      <c r="L554" s="49" t="s">
        <v>254</v>
      </c>
      <c r="M554" s="49" t="s">
        <v>568</v>
      </c>
    </row>
    <row r="555" spans="2:13" x14ac:dyDescent="0.3">
      <c r="B555" s="248" t="s">
        <v>2831</v>
      </c>
      <c r="C555" s="249" t="s">
        <v>2831</v>
      </c>
      <c r="D555" t="s">
        <v>2592</v>
      </c>
      <c r="E555" t="s">
        <v>6579</v>
      </c>
      <c r="F555" t="s">
        <v>2073</v>
      </c>
      <c r="G555" s="47" t="s">
        <v>4449</v>
      </c>
      <c r="H555" s="49">
        <v>0</v>
      </c>
      <c r="I555" s="250">
        <v>0</v>
      </c>
      <c r="J555" s="49" t="s">
        <v>2186</v>
      </c>
      <c r="K555" s="49" t="s">
        <v>6580</v>
      </c>
      <c r="L555" s="49" t="s">
        <v>254</v>
      </c>
      <c r="M555" s="49" t="s">
        <v>568</v>
      </c>
    </row>
    <row r="556" spans="2:13" x14ac:dyDescent="0.3">
      <c r="B556" s="248" t="s">
        <v>2831</v>
      </c>
      <c r="C556" s="249" t="s">
        <v>2831</v>
      </c>
      <c r="D556" t="s">
        <v>2592</v>
      </c>
      <c r="E556" t="s">
        <v>9161</v>
      </c>
      <c r="F556" t="s">
        <v>2073</v>
      </c>
      <c r="G556" s="47" t="s">
        <v>4449</v>
      </c>
      <c r="H556" s="49">
        <v>0</v>
      </c>
      <c r="I556" s="250">
        <v>0</v>
      </c>
      <c r="J556" s="49" t="s">
        <v>2186</v>
      </c>
      <c r="K556" s="49" t="s">
        <v>9162</v>
      </c>
      <c r="L556" s="49" t="s">
        <v>2147</v>
      </c>
      <c r="M556" s="49" t="s">
        <v>568</v>
      </c>
    </row>
    <row r="557" spans="2:13" x14ac:dyDescent="0.3">
      <c r="B557" s="248" t="s">
        <v>2831</v>
      </c>
      <c r="C557" s="249" t="s">
        <v>2831</v>
      </c>
      <c r="D557" t="s">
        <v>2592</v>
      </c>
      <c r="E557" t="s">
        <v>4622</v>
      </c>
      <c r="F557" t="s">
        <v>2072</v>
      </c>
      <c r="G557" s="47" t="s">
        <v>4449</v>
      </c>
      <c r="H557" s="49">
        <v>0</v>
      </c>
      <c r="I557" s="250">
        <v>0</v>
      </c>
      <c r="J557" s="49" t="s">
        <v>2173</v>
      </c>
      <c r="K557" s="49" t="s">
        <v>4623</v>
      </c>
      <c r="L557" s="49" t="s">
        <v>254</v>
      </c>
      <c r="M557" s="49" t="s">
        <v>568</v>
      </c>
    </row>
    <row r="558" spans="2:13" x14ac:dyDescent="0.3">
      <c r="B558" s="248" t="s">
        <v>2831</v>
      </c>
      <c r="C558" s="249" t="s">
        <v>2831</v>
      </c>
      <c r="D558" t="s">
        <v>2592</v>
      </c>
      <c r="E558" t="s">
        <v>9551</v>
      </c>
      <c r="F558" t="s">
        <v>2073</v>
      </c>
      <c r="G558" s="47" t="s">
        <v>4449</v>
      </c>
      <c r="H558" s="49">
        <v>0</v>
      </c>
      <c r="I558" s="250">
        <v>0</v>
      </c>
      <c r="J558" s="49" t="s">
        <v>2186</v>
      </c>
      <c r="K558" s="49" t="s">
        <v>9552</v>
      </c>
      <c r="L558" s="49" t="s">
        <v>2147</v>
      </c>
      <c r="M558" s="49" t="s">
        <v>568</v>
      </c>
    </row>
    <row r="559" spans="2:13" x14ac:dyDescent="0.3">
      <c r="B559" s="248" t="s">
        <v>2831</v>
      </c>
      <c r="C559" s="249" t="s">
        <v>2831</v>
      </c>
      <c r="D559" t="s">
        <v>2592</v>
      </c>
      <c r="E559" t="s">
        <v>4586</v>
      </c>
      <c r="F559" t="s">
        <v>2072</v>
      </c>
      <c r="G559" s="47" t="s">
        <v>4449</v>
      </c>
      <c r="H559" s="49">
        <v>0</v>
      </c>
      <c r="I559" s="250">
        <v>0</v>
      </c>
      <c r="J559" s="49" t="s">
        <v>2173</v>
      </c>
      <c r="K559" s="49" t="s">
        <v>4587</v>
      </c>
      <c r="L559" s="49" t="s">
        <v>254</v>
      </c>
      <c r="M559" s="49" t="s">
        <v>568</v>
      </c>
    </row>
    <row r="560" spans="2:13" x14ac:dyDescent="0.3">
      <c r="B560" s="248" t="s">
        <v>2831</v>
      </c>
      <c r="C560" s="249" t="s">
        <v>2831</v>
      </c>
      <c r="D560" t="s">
        <v>2592</v>
      </c>
      <c r="E560" t="s">
        <v>6120</v>
      </c>
      <c r="F560" t="s">
        <v>2073</v>
      </c>
      <c r="G560" s="47" t="s">
        <v>4449</v>
      </c>
      <c r="H560" s="49">
        <v>0</v>
      </c>
      <c r="I560" s="250">
        <v>0</v>
      </c>
      <c r="J560" s="49" t="s">
        <v>2186</v>
      </c>
      <c r="K560" s="49" t="s">
        <v>6121</v>
      </c>
      <c r="L560" s="49" t="s">
        <v>254</v>
      </c>
      <c r="M560" s="49" t="s">
        <v>568</v>
      </c>
    </row>
    <row r="561" spans="2:13" x14ac:dyDescent="0.3">
      <c r="B561" s="248" t="s">
        <v>2831</v>
      </c>
      <c r="C561" s="249" t="s">
        <v>2831</v>
      </c>
      <c r="D561" t="s">
        <v>2592</v>
      </c>
      <c r="E561" t="s">
        <v>9605</v>
      </c>
      <c r="F561" t="s">
        <v>2073</v>
      </c>
      <c r="G561" s="47" t="s">
        <v>4449</v>
      </c>
      <c r="H561" s="49">
        <v>0</v>
      </c>
      <c r="I561" s="250">
        <v>0</v>
      </c>
      <c r="J561" s="49" t="s">
        <v>2186</v>
      </c>
      <c r="K561" s="49" t="s">
        <v>9606</v>
      </c>
      <c r="L561" s="49" t="s">
        <v>254</v>
      </c>
      <c r="M561" s="49" t="s">
        <v>568</v>
      </c>
    </row>
    <row r="562" spans="2:13" x14ac:dyDescent="0.3">
      <c r="B562" s="248" t="s">
        <v>2831</v>
      </c>
      <c r="C562" s="249" t="s">
        <v>2831</v>
      </c>
      <c r="D562" t="s">
        <v>2592</v>
      </c>
      <c r="E562" t="s">
        <v>10218</v>
      </c>
      <c r="F562" t="s">
        <v>2073</v>
      </c>
      <c r="G562" s="47" t="s">
        <v>4449</v>
      </c>
      <c r="H562" s="49">
        <v>0</v>
      </c>
      <c r="I562" s="250">
        <v>0</v>
      </c>
      <c r="J562" s="49" t="s">
        <v>2186</v>
      </c>
      <c r="K562" s="49" t="s">
        <v>10219</v>
      </c>
      <c r="L562" s="49" t="s">
        <v>254</v>
      </c>
      <c r="M562" s="49" t="s">
        <v>568</v>
      </c>
    </row>
    <row r="563" spans="2:13" x14ac:dyDescent="0.3">
      <c r="B563" s="248" t="s">
        <v>2831</v>
      </c>
      <c r="C563" s="249" t="s">
        <v>2831</v>
      </c>
      <c r="D563" t="s">
        <v>2592</v>
      </c>
      <c r="E563" t="s">
        <v>8878</v>
      </c>
      <c r="F563" t="s">
        <v>2073</v>
      </c>
      <c r="G563" s="47" t="s">
        <v>4449</v>
      </c>
      <c r="H563" s="49">
        <v>0</v>
      </c>
      <c r="I563" s="250">
        <v>0</v>
      </c>
      <c r="J563" s="49" t="s">
        <v>2186</v>
      </c>
      <c r="K563" s="49" t="s">
        <v>8879</v>
      </c>
      <c r="L563" s="49" t="s">
        <v>254</v>
      </c>
      <c r="M563" s="49" t="s">
        <v>568</v>
      </c>
    </row>
    <row r="564" spans="2:13" x14ac:dyDescent="0.3">
      <c r="B564" s="248" t="s">
        <v>2831</v>
      </c>
      <c r="C564" s="249" t="s">
        <v>2831</v>
      </c>
      <c r="D564" t="s">
        <v>2592</v>
      </c>
      <c r="E564" t="s">
        <v>6179</v>
      </c>
      <c r="F564" t="s">
        <v>2073</v>
      </c>
      <c r="G564" s="47" t="s">
        <v>4449</v>
      </c>
      <c r="H564" s="49">
        <v>0</v>
      </c>
      <c r="I564" s="250">
        <v>0</v>
      </c>
      <c r="J564" s="49" t="s">
        <v>2186</v>
      </c>
      <c r="K564" s="49" t="s">
        <v>6180</v>
      </c>
      <c r="L564" s="49" t="s">
        <v>254</v>
      </c>
      <c r="M564" s="49" t="s">
        <v>568</v>
      </c>
    </row>
    <row r="565" spans="2:13" x14ac:dyDescent="0.3">
      <c r="B565" s="248" t="s">
        <v>2831</v>
      </c>
      <c r="C565" s="249" t="s">
        <v>2831</v>
      </c>
      <c r="D565" t="s">
        <v>2592</v>
      </c>
      <c r="E565" t="s">
        <v>5647</v>
      </c>
      <c r="F565" t="s">
        <v>2073</v>
      </c>
      <c r="G565" s="47" t="s">
        <v>4449</v>
      </c>
      <c r="H565" s="49">
        <v>0</v>
      </c>
      <c r="I565" s="250">
        <v>0</v>
      </c>
      <c r="J565" s="49" t="s">
        <v>2186</v>
      </c>
      <c r="K565" s="49" t="s">
        <v>5648</v>
      </c>
      <c r="L565" s="49" t="s">
        <v>254</v>
      </c>
      <c r="M565" s="49" t="s">
        <v>568</v>
      </c>
    </row>
    <row r="566" spans="2:13" x14ac:dyDescent="0.3">
      <c r="B566" s="248" t="s">
        <v>2831</v>
      </c>
      <c r="C566" s="249" t="s">
        <v>2831</v>
      </c>
      <c r="D566" t="s">
        <v>2592</v>
      </c>
      <c r="E566" t="s">
        <v>4709</v>
      </c>
      <c r="F566" t="s">
        <v>2072</v>
      </c>
      <c r="G566" s="47" t="s">
        <v>4449</v>
      </c>
      <c r="H566" s="49">
        <v>0</v>
      </c>
      <c r="I566" s="250">
        <v>0</v>
      </c>
      <c r="J566" s="49" t="s">
        <v>2173</v>
      </c>
      <c r="K566" s="49" t="s">
        <v>4710</v>
      </c>
      <c r="L566" s="49" t="s">
        <v>254</v>
      </c>
      <c r="M566" s="49" t="s">
        <v>568</v>
      </c>
    </row>
    <row r="567" spans="2:13" x14ac:dyDescent="0.3">
      <c r="B567" s="248" t="s">
        <v>2831</v>
      </c>
      <c r="C567" s="249" t="s">
        <v>2831</v>
      </c>
      <c r="D567" t="s">
        <v>2592</v>
      </c>
      <c r="E567" t="s">
        <v>4422</v>
      </c>
      <c r="F567" t="s">
        <v>2072</v>
      </c>
      <c r="G567" s="47" t="s">
        <v>4423</v>
      </c>
      <c r="H567" s="49">
        <v>0</v>
      </c>
      <c r="I567" s="250">
        <v>0</v>
      </c>
      <c r="J567" s="49" t="s">
        <v>2160</v>
      </c>
      <c r="K567" s="49" t="s">
        <v>4424</v>
      </c>
      <c r="L567" s="49" t="s">
        <v>254</v>
      </c>
      <c r="M567" s="49" t="s">
        <v>568</v>
      </c>
    </row>
    <row r="568" spans="2:13" x14ac:dyDescent="0.3">
      <c r="B568" s="248" t="s">
        <v>2831</v>
      </c>
      <c r="C568" s="249" t="s">
        <v>2831</v>
      </c>
      <c r="D568" t="s">
        <v>2592</v>
      </c>
      <c r="E568" t="s">
        <v>10577</v>
      </c>
      <c r="F568" t="s">
        <v>2073</v>
      </c>
      <c r="G568" s="47" t="s">
        <v>4423</v>
      </c>
      <c r="H568" s="49">
        <v>0</v>
      </c>
      <c r="I568" s="250">
        <v>0</v>
      </c>
      <c r="J568" s="49" t="s">
        <v>2186</v>
      </c>
      <c r="K568" s="49" t="s">
        <v>10578</v>
      </c>
      <c r="L568" s="49" t="s">
        <v>254</v>
      </c>
      <c r="M568" s="49" t="s">
        <v>568</v>
      </c>
    </row>
    <row r="569" spans="2:13" x14ac:dyDescent="0.3">
      <c r="B569" s="248" t="s">
        <v>2831</v>
      </c>
      <c r="C569" s="249" t="s">
        <v>2831</v>
      </c>
      <c r="D569" t="s">
        <v>2592</v>
      </c>
      <c r="E569" t="s">
        <v>9431</v>
      </c>
      <c r="F569" t="s">
        <v>2075</v>
      </c>
      <c r="G569" s="47" t="s">
        <v>4423</v>
      </c>
      <c r="H569" s="49">
        <v>0</v>
      </c>
      <c r="I569" s="250">
        <v>0</v>
      </c>
      <c r="J569" s="49" t="s">
        <v>2160</v>
      </c>
      <c r="K569" s="49" t="s">
        <v>4381</v>
      </c>
      <c r="L569" s="49" t="s">
        <v>254</v>
      </c>
      <c r="M569" s="49" t="s">
        <v>568</v>
      </c>
    </row>
    <row r="570" spans="2:13" x14ac:dyDescent="0.3">
      <c r="B570" s="248" t="s">
        <v>2831</v>
      </c>
      <c r="C570" s="249" t="s">
        <v>2831</v>
      </c>
      <c r="D570" t="s">
        <v>2592</v>
      </c>
      <c r="E570" t="s">
        <v>3777</v>
      </c>
      <c r="F570" t="s">
        <v>2073</v>
      </c>
      <c r="G570" s="47" t="s">
        <v>4423</v>
      </c>
      <c r="H570" s="49">
        <v>0</v>
      </c>
      <c r="I570" s="250">
        <v>0</v>
      </c>
      <c r="J570" s="49" t="s">
        <v>2186</v>
      </c>
      <c r="K570" s="49" t="s">
        <v>3778</v>
      </c>
      <c r="L570" s="49" t="s">
        <v>254</v>
      </c>
      <c r="M570" s="49" t="s">
        <v>568</v>
      </c>
    </row>
    <row r="571" spans="2:13" x14ac:dyDescent="0.3">
      <c r="B571" s="248" t="s">
        <v>2831</v>
      </c>
      <c r="C571" s="249" t="s">
        <v>2831</v>
      </c>
      <c r="D571" t="s">
        <v>2592</v>
      </c>
      <c r="E571" t="s">
        <v>8313</v>
      </c>
      <c r="F571" t="s">
        <v>2075</v>
      </c>
      <c r="G571" s="47" t="s">
        <v>4423</v>
      </c>
      <c r="H571" s="49">
        <v>0</v>
      </c>
      <c r="I571" s="250">
        <v>0</v>
      </c>
      <c r="J571" s="49" t="s">
        <v>2160</v>
      </c>
      <c r="K571" s="49" t="s">
        <v>8314</v>
      </c>
      <c r="L571" s="49" t="s">
        <v>254</v>
      </c>
      <c r="M571" s="49" t="s">
        <v>568</v>
      </c>
    </row>
    <row r="572" spans="2:13" x14ac:dyDescent="0.3">
      <c r="B572" s="248" t="s">
        <v>2831</v>
      </c>
      <c r="C572" s="249" t="s">
        <v>2831</v>
      </c>
      <c r="D572" t="s">
        <v>2592</v>
      </c>
      <c r="E572" t="s">
        <v>4435</v>
      </c>
      <c r="F572" t="s">
        <v>2072</v>
      </c>
      <c r="G572" s="47" t="s">
        <v>4423</v>
      </c>
      <c r="H572" s="49">
        <v>0</v>
      </c>
      <c r="I572" s="250">
        <v>0</v>
      </c>
      <c r="J572" s="49" t="s">
        <v>2173</v>
      </c>
      <c r="K572" s="49" t="s">
        <v>4436</v>
      </c>
      <c r="L572" s="49" t="s">
        <v>254</v>
      </c>
      <c r="M572" s="49" t="s">
        <v>568</v>
      </c>
    </row>
    <row r="573" spans="2:13" x14ac:dyDescent="0.3">
      <c r="B573" s="248" t="s">
        <v>2831</v>
      </c>
      <c r="C573" s="249" t="s">
        <v>2831</v>
      </c>
      <c r="D573" t="s">
        <v>2592</v>
      </c>
      <c r="E573" t="s">
        <v>6126</v>
      </c>
      <c r="F573" t="s">
        <v>2075</v>
      </c>
      <c r="G573" s="47" t="s">
        <v>4423</v>
      </c>
      <c r="H573" s="49">
        <v>0</v>
      </c>
      <c r="I573" s="250">
        <v>0</v>
      </c>
      <c r="J573" s="49" t="s">
        <v>2160</v>
      </c>
      <c r="K573" s="49" t="s">
        <v>6127</v>
      </c>
      <c r="L573" s="49" t="s">
        <v>254</v>
      </c>
      <c r="M573" s="49" t="s">
        <v>568</v>
      </c>
    </row>
    <row r="574" spans="2:13" x14ac:dyDescent="0.3">
      <c r="B574" s="248" t="s">
        <v>2831</v>
      </c>
      <c r="C574" s="249" t="s">
        <v>2831</v>
      </c>
      <c r="D574" t="s">
        <v>2592</v>
      </c>
      <c r="E574" t="s">
        <v>4596</v>
      </c>
      <c r="F574" t="s">
        <v>2072</v>
      </c>
      <c r="G574" s="47" t="s">
        <v>4423</v>
      </c>
      <c r="H574" s="49">
        <v>0</v>
      </c>
      <c r="I574" s="250">
        <v>0</v>
      </c>
      <c r="J574" s="49" t="s">
        <v>2173</v>
      </c>
      <c r="K574" s="49" t="s">
        <v>4597</v>
      </c>
      <c r="L574" s="49" t="s">
        <v>254</v>
      </c>
      <c r="M574" s="49" t="s">
        <v>568</v>
      </c>
    </row>
    <row r="575" spans="2:13" x14ac:dyDescent="0.3">
      <c r="B575" s="248" t="s">
        <v>2831</v>
      </c>
      <c r="C575" s="249" t="s">
        <v>2831</v>
      </c>
      <c r="D575" t="s">
        <v>2592</v>
      </c>
      <c r="E575" t="s">
        <v>5750</v>
      </c>
      <c r="F575" t="s">
        <v>2073</v>
      </c>
      <c r="G575" s="47" t="s">
        <v>4423</v>
      </c>
      <c r="H575" s="49">
        <v>0</v>
      </c>
      <c r="I575" s="250">
        <v>0</v>
      </c>
      <c r="J575" s="49" t="s">
        <v>2186</v>
      </c>
      <c r="K575" s="49" t="s">
        <v>5752</v>
      </c>
      <c r="L575" s="49" t="s">
        <v>254</v>
      </c>
      <c r="M575" s="49" t="s">
        <v>568</v>
      </c>
    </row>
    <row r="576" spans="2:13" x14ac:dyDescent="0.3">
      <c r="B576" s="248" t="s">
        <v>2831</v>
      </c>
      <c r="C576" s="249" t="s">
        <v>2831</v>
      </c>
      <c r="D576" t="s">
        <v>2592</v>
      </c>
      <c r="E576" t="s">
        <v>6474</v>
      </c>
      <c r="F576" t="s">
        <v>2073</v>
      </c>
      <c r="G576" s="47" t="s">
        <v>4423</v>
      </c>
      <c r="H576" s="49">
        <v>0</v>
      </c>
      <c r="I576" s="250">
        <v>0</v>
      </c>
      <c r="J576" s="49" t="s">
        <v>2186</v>
      </c>
      <c r="K576" s="49" t="s">
        <v>6475</v>
      </c>
      <c r="L576" s="49" t="s">
        <v>2147</v>
      </c>
      <c r="M576" s="49" t="s">
        <v>568</v>
      </c>
    </row>
    <row r="577" spans="2:13" x14ac:dyDescent="0.3">
      <c r="B577" s="248" t="s">
        <v>2831</v>
      </c>
      <c r="C577" s="249" t="s">
        <v>2831</v>
      </c>
      <c r="D577" t="s">
        <v>2592</v>
      </c>
      <c r="E577" t="s">
        <v>4656</v>
      </c>
      <c r="F577" t="s">
        <v>2072</v>
      </c>
      <c r="G577" s="47" t="s">
        <v>4423</v>
      </c>
      <c r="H577" s="49">
        <v>0</v>
      </c>
      <c r="I577" s="250">
        <v>0</v>
      </c>
      <c r="J577" s="49" t="s">
        <v>2160</v>
      </c>
      <c r="K577" s="49" t="s">
        <v>4657</v>
      </c>
      <c r="L577" s="49" t="s">
        <v>254</v>
      </c>
      <c r="M577" s="49" t="s">
        <v>568</v>
      </c>
    </row>
    <row r="578" spans="2:13" x14ac:dyDescent="0.3">
      <c r="B578" s="248" t="s">
        <v>2831</v>
      </c>
      <c r="C578" s="249" t="s">
        <v>2831</v>
      </c>
      <c r="D578" t="s">
        <v>2592</v>
      </c>
      <c r="E578" t="s">
        <v>7586</v>
      </c>
      <c r="F578" t="s">
        <v>2073</v>
      </c>
      <c r="G578" s="47" t="s">
        <v>4423</v>
      </c>
      <c r="H578" s="49">
        <v>0</v>
      </c>
      <c r="I578" s="250">
        <v>0</v>
      </c>
      <c r="J578" s="49" t="s">
        <v>2186</v>
      </c>
      <c r="K578" s="49" t="s">
        <v>7587</v>
      </c>
      <c r="L578" s="49" t="s">
        <v>2147</v>
      </c>
      <c r="M578" s="49" t="s">
        <v>568</v>
      </c>
    </row>
    <row r="579" spans="2:13" x14ac:dyDescent="0.3">
      <c r="B579" s="248" t="s">
        <v>2831</v>
      </c>
      <c r="C579" s="249" t="s">
        <v>2831</v>
      </c>
      <c r="D579" t="s">
        <v>2592</v>
      </c>
      <c r="E579" t="s">
        <v>8781</v>
      </c>
      <c r="F579" t="s">
        <v>2073</v>
      </c>
      <c r="G579" s="47" t="s">
        <v>4423</v>
      </c>
      <c r="H579" s="49">
        <v>0</v>
      </c>
      <c r="I579" s="250">
        <v>0</v>
      </c>
      <c r="J579" s="49" t="s">
        <v>2186</v>
      </c>
      <c r="K579" s="49" t="s">
        <v>8782</v>
      </c>
      <c r="L579" s="49" t="s">
        <v>254</v>
      </c>
      <c r="M579" s="49" t="s">
        <v>568</v>
      </c>
    </row>
    <row r="580" spans="2:13" x14ac:dyDescent="0.3">
      <c r="B580" s="248" t="s">
        <v>2831</v>
      </c>
      <c r="C580" s="249" t="s">
        <v>2831</v>
      </c>
      <c r="D580" t="s">
        <v>2592</v>
      </c>
      <c r="E580" t="s">
        <v>4493</v>
      </c>
      <c r="F580" t="s">
        <v>2072</v>
      </c>
      <c r="G580" s="47" t="s">
        <v>4423</v>
      </c>
      <c r="H580" s="49">
        <v>0</v>
      </c>
      <c r="I580" s="250">
        <v>0</v>
      </c>
      <c r="J580" s="49" t="s">
        <v>2160</v>
      </c>
      <c r="K580" s="49" t="s">
        <v>4494</v>
      </c>
      <c r="L580" s="49" t="s">
        <v>254</v>
      </c>
      <c r="M580" s="49" t="s">
        <v>568</v>
      </c>
    </row>
    <row r="581" spans="2:13" x14ac:dyDescent="0.3">
      <c r="B581" s="248" t="s">
        <v>2831</v>
      </c>
      <c r="C581" s="249" t="s">
        <v>2831</v>
      </c>
      <c r="D581" t="s">
        <v>2592</v>
      </c>
      <c r="E581" t="s">
        <v>7680</v>
      </c>
      <c r="F581" t="s">
        <v>2073</v>
      </c>
      <c r="G581" s="47" t="s">
        <v>4423</v>
      </c>
      <c r="H581" s="49">
        <v>0</v>
      </c>
      <c r="I581" s="250">
        <v>0</v>
      </c>
      <c r="J581" s="49" t="s">
        <v>2186</v>
      </c>
      <c r="K581" s="49" t="s">
        <v>7681</v>
      </c>
      <c r="L581" s="49" t="s">
        <v>254</v>
      </c>
      <c r="M581" s="49" t="s">
        <v>568</v>
      </c>
    </row>
    <row r="582" spans="2:13" x14ac:dyDescent="0.3">
      <c r="B582" s="248" t="s">
        <v>2831</v>
      </c>
      <c r="C582" s="249" t="s">
        <v>2831</v>
      </c>
      <c r="D582" t="s">
        <v>2592</v>
      </c>
      <c r="E582" t="s">
        <v>5967</v>
      </c>
      <c r="F582" t="s">
        <v>2073</v>
      </c>
      <c r="G582" s="47" t="s">
        <v>4368</v>
      </c>
      <c r="H582" s="49">
        <v>0</v>
      </c>
      <c r="I582" s="250">
        <v>0</v>
      </c>
      <c r="J582" s="49" t="s">
        <v>2186</v>
      </c>
      <c r="K582" s="49" t="s">
        <v>5968</v>
      </c>
      <c r="L582" s="49" t="s">
        <v>254</v>
      </c>
      <c r="M582" s="49" t="s">
        <v>568</v>
      </c>
    </row>
    <row r="583" spans="2:13" x14ac:dyDescent="0.3">
      <c r="B583" s="248" t="s">
        <v>2831</v>
      </c>
      <c r="C583" s="249" t="s">
        <v>2831</v>
      </c>
      <c r="D583" t="s">
        <v>2592</v>
      </c>
      <c r="E583" t="s">
        <v>4367</v>
      </c>
      <c r="F583" t="s">
        <v>2072</v>
      </c>
      <c r="G583" s="47" t="s">
        <v>4368</v>
      </c>
      <c r="H583" s="49">
        <v>0</v>
      </c>
      <c r="I583" s="250">
        <v>0</v>
      </c>
      <c r="J583" s="49" t="s">
        <v>2160</v>
      </c>
      <c r="K583" s="49" t="s">
        <v>4369</v>
      </c>
      <c r="L583" s="49" t="s">
        <v>254</v>
      </c>
      <c r="M583" s="49" t="s">
        <v>568</v>
      </c>
    </row>
    <row r="584" spans="2:13" x14ac:dyDescent="0.3">
      <c r="B584" s="248" t="s">
        <v>2831</v>
      </c>
      <c r="C584" s="249" t="s">
        <v>2831</v>
      </c>
      <c r="D584" t="s">
        <v>2592</v>
      </c>
      <c r="E584" t="s">
        <v>4503</v>
      </c>
      <c r="F584" t="s">
        <v>2072</v>
      </c>
      <c r="G584" s="47" t="s">
        <v>4368</v>
      </c>
      <c r="H584" s="49">
        <v>0</v>
      </c>
      <c r="I584" s="250">
        <v>0</v>
      </c>
      <c r="J584" s="49" t="s">
        <v>2160</v>
      </c>
      <c r="K584" s="49" t="s">
        <v>4504</v>
      </c>
      <c r="L584" s="49" t="s">
        <v>2147</v>
      </c>
      <c r="M584" s="49" t="s">
        <v>568</v>
      </c>
    </row>
    <row r="585" spans="2:13" x14ac:dyDescent="0.3">
      <c r="B585" s="248" t="s">
        <v>2831</v>
      </c>
      <c r="C585" s="249" t="s">
        <v>2831</v>
      </c>
      <c r="D585" t="s">
        <v>2592</v>
      </c>
      <c r="E585" t="s">
        <v>6183</v>
      </c>
      <c r="F585" t="s">
        <v>2073</v>
      </c>
      <c r="G585" s="47" t="s">
        <v>4368</v>
      </c>
      <c r="H585" s="49">
        <v>0</v>
      </c>
      <c r="I585" s="250">
        <v>0</v>
      </c>
      <c r="J585" s="49" t="s">
        <v>2186</v>
      </c>
      <c r="K585" s="49" t="s">
        <v>6184</v>
      </c>
      <c r="L585" s="49" t="s">
        <v>254</v>
      </c>
      <c r="M585" s="49" t="s">
        <v>568</v>
      </c>
    </row>
    <row r="586" spans="2:13" x14ac:dyDescent="0.3">
      <c r="B586" s="248" t="s">
        <v>2831</v>
      </c>
      <c r="C586" s="249" t="s">
        <v>2831</v>
      </c>
      <c r="D586" t="s">
        <v>2592</v>
      </c>
      <c r="E586" t="s">
        <v>6225</v>
      </c>
      <c r="F586" t="s">
        <v>2073</v>
      </c>
      <c r="G586" s="47" t="s">
        <v>4368</v>
      </c>
      <c r="H586" s="49">
        <v>0</v>
      </c>
      <c r="I586" s="250">
        <v>0</v>
      </c>
      <c r="J586" s="49" t="s">
        <v>2186</v>
      </c>
      <c r="K586" s="49" t="s">
        <v>6226</v>
      </c>
      <c r="L586" s="49" t="s">
        <v>254</v>
      </c>
      <c r="M586" s="49" t="s">
        <v>568</v>
      </c>
    </row>
    <row r="587" spans="2:13" x14ac:dyDescent="0.3">
      <c r="B587" s="248" t="s">
        <v>2831</v>
      </c>
      <c r="C587" s="249" t="s">
        <v>2831</v>
      </c>
      <c r="D587" t="s">
        <v>2592</v>
      </c>
      <c r="E587" t="s">
        <v>7570</v>
      </c>
      <c r="F587" t="s">
        <v>2073</v>
      </c>
      <c r="G587" s="47" t="s">
        <v>4368</v>
      </c>
      <c r="H587" s="49">
        <v>0</v>
      </c>
      <c r="I587" s="250">
        <v>0</v>
      </c>
      <c r="J587" s="49" t="s">
        <v>2186</v>
      </c>
      <c r="K587" s="49" t="s">
        <v>7571</v>
      </c>
      <c r="L587" s="49" t="s">
        <v>254</v>
      </c>
      <c r="M587" s="49" t="s">
        <v>568</v>
      </c>
    </row>
    <row r="588" spans="2:13" x14ac:dyDescent="0.3">
      <c r="B588" s="248" t="s">
        <v>2831</v>
      </c>
      <c r="C588" s="249" t="s">
        <v>2831</v>
      </c>
      <c r="D588" t="s">
        <v>2592</v>
      </c>
      <c r="E588" t="s">
        <v>6780</v>
      </c>
      <c r="F588" t="s">
        <v>2073</v>
      </c>
      <c r="G588" s="47" t="s">
        <v>4368</v>
      </c>
      <c r="H588" s="49">
        <v>0</v>
      </c>
      <c r="I588" s="250">
        <v>0</v>
      </c>
      <c r="J588" s="49" t="s">
        <v>2186</v>
      </c>
      <c r="K588" s="49" t="s">
        <v>6781</v>
      </c>
      <c r="L588" s="49" t="s">
        <v>254</v>
      </c>
      <c r="M588" s="49" t="s">
        <v>568</v>
      </c>
    </row>
    <row r="589" spans="2:13" x14ac:dyDescent="0.3">
      <c r="B589" s="248" t="s">
        <v>2831</v>
      </c>
      <c r="C589" s="249" t="s">
        <v>2831</v>
      </c>
      <c r="D589" t="s">
        <v>2592</v>
      </c>
      <c r="E589" t="s">
        <v>4583</v>
      </c>
      <c r="F589" t="s">
        <v>2072</v>
      </c>
      <c r="G589" s="47" t="s">
        <v>4368</v>
      </c>
      <c r="H589" s="49">
        <v>0</v>
      </c>
      <c r="I589" s="250">
        <v>0</v>
      </c>
      <c r="J589" s="49" t="s">
        <v>2173</v>
      </c>
      <c r="K589" s="49" t="s">
        <v>4584</v>
      </c>
      <c r="L589" s="49" t="s">
        <v>2147</v>
      </c>
      <c r="M589" s="49" t="s">
        <v>568</v>
      </c>
    </row>
    <row r="590" spans="2:13" x14ac:dyDescent="0.3">
      <c r="B590" s="248" t="s">
        <v>2831</v>
      </c>
      <c r="C590" s="249" t="s">
        <v>2831</v>
      </c>
      <c r="D590" t="s">
        <v>2592</v>
      </c>
      <c r="E590" t="s">
        <v>9369</v>
      </c>
      <c r="F590" t="s">
        <v>2073</v>
      </c>
      <c r="G590" s="47" t="s">
        <v>4368</v>
      </c>
      <c r="H590" s="49">
        <v>0</v>
      </c>
      <c r="I590" s="250">
        <v>0</v>
      </c>
      <c r="J590" s="49" t="s">
        <v>2186</v>
      </c>
      <c r="K590" s="49" t="s">
        <v>9370</v>
      </c>
      <c r="L590" s="49" t="s">
        <v>254</v>
      </c>
      <c r="M590" s="49" t="s">
        <v>568</v>
      </c>
    </row>
    <row r="591" spans="2:13" x14ac:dyDescent="0.3">
      <c r="B591" s="248" t="s">
        <v>2831</v>
      </c>
      <c r="C591" s="249" t="s">
        <v>2831</v>
      </c>
      <c r="D591" t="s">
        <v>2592</v>
      </c>
      <c r="E591" t="s">
        <v>10495</v>
      </c>
      <c r="F591" t="s">
        <v>2073</v>
      </c>
      <c r="G591" s="47" t="s">
        <v>4368</v>
      </c>
      <c r="H591" s="49">
        <v>0</v>
      </c>
      <c r="I591" s="250">
        <v>0</v>
      </c>
      <c r="J591" s="49" t="s">
        <v>2186</v>
      </c>
      <c r="K591" s="49" t="s">
        <v>10496</v>
      </c>
      <c r="L591" s="49" t="s">
        <v>254</v>
      </c>
      <c r="M591" s="49" t="s">
        <v>568</v>
      </c>
    </row>
    <row r="592" spans="2:13" x14ac:dyDescent="0.3">
      <c r="B592" s="248" t="s">
        <v>2831</v>
      </c>
      <c r="C592" s="249" t="s">
        <v>2831</v>
      </c>
      <c r="D592" t="s">
        <v>2592</v>
      </c>
      <c r="E592" t="s">
        <v>4697</v>
      </c>
      <c r="F592" t="s">
        <v>2072</v>
      </c>
      <c r="G592" s="47" t="s">
        <v>4368</v>
      </c>
      <c r="H592" s="49">
        <v>0</v>
      </c>
      <c r="I592" s="250">
        <v>0</v>
      </c>
      <c r="J592" s="49" t="s">
        <v>2173</v>
      </c>
      <c r="K592" s="49" t="s">
        <v>4698</v>
      </c>
      <c r="L592" s="49" t="s">
        <v>254</v>
      </c>
      <c r="M592" s="49" t="s">
        <v>568</v>
      </c>
    </row>
  </sheetData>
  <sheetProtection sort="0"/>
  <mergeCells count="3">
    <mergeCell ref="B4:Q4"/>
    <mergeCell ref="B5:Q5"/>
    <mergeCell ref="D10:D11"/>
  </mergeCells>
  <phoneticPr fontId="56" type="noConversion"/>
  <pageMargins left="0.7" right="0.7" top="0.75" bottom="0.75" header="0.3" footer="0.3"/>
  <pageSetup orientation="portrait" horizontalDpi="300" verticalDpi="300" r:id="rId1"/>
  <drawing r:id="rId2"/>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6D0A68-802C-4CF3-AC43-C99AF3F9DE21}">
  <dimension ref="B1:R756"/>
  <sheetViews>
    <sheetView showGridLines="0" workbookViewId="0">
      <selection activeCell="B8" sqref="B8:L5111"/>
    </sheetView>
  </sheetViews>
  <sheetFormatPr defaultRowHeight="14.4" x14ac:dyDescent="0.3"/>
  <cols>
    <col min="1" max="1" width="1.6640625" customWidth="1"/>
    <col min="2" max="2" width="14.44140625" bestFit="1" customWidth="1"/>
    <col min="3" max="3" width="20.33203125" bestFit="1" customWidth="1"/>
    <col min="4" max="4" width="18" customWidth="1"/>
    <col min="5" max="5" width="22" customWidth="1"/>
    <col min="6" max="6" width="15.33203125" customWidth="1"/>
    <col min="7" max="8" width="17.44140625" customWidth="1"/>
    <col min="9" max="11" width="12.77734375" customWidth="1"/>
    <col min="12" max="12" width="14.88671875" customWidth="1"/>
    <col min="13" max="13" width="15.77734375" customWidth="1"/>
    <col min="14" max="16" width="19" customWidth="1"/>
    <col min="17" max="17" width="25.77734375" bestFit="1" customWidth="1"/>
    <col min="18" max="18" width="53.109375" bestFit="1" customWidth="1"/>
    <col min="19" max="19" width="16.21875" bestFit="1" customWidth="1"/>
    <col min="20" max="20" width="25.77734375" bestFit="1" customWidth="1"/>
    <col min="21" max="21" width="80.88671875" bestFit="1" customWidth="1"/>
    <col min="22" max="22" width="32" bestFit="1" customWidth="1"/>
  </cols>
  <sheetData>
    <row r="1" spans="2:18" x14ac:dyDescent="0.3">
      <c r="C1" s="6" t="s">
        <v>7</v>
      </c>
      <c r="D1" s="31" t="str">
        <f>'Reporte KPIs'!E1</f>
        <v>57040</v>
      </c>
      <c r="E1" s="55" t="s">
        <v>0</v>
      </c>
      <c r="F1" s="55" t="str">
        <f>'Reporte KPIs'!L1</f>
        <v>Centro</v>
      </c>
      <c r="G1" s="55"/>
      <c r="H1" s="55"/>
      <c r="I1" s="55"/>
      <c r="J1" s="55"/>
      <c r="K1" s="55"/>
      <c r="L1" s="55"/>
      <c r="M1" s="55"/>
      <c r="N1" s="55"/>
      <c r="O1" s="55"/>
      <c r="P1" s="55"/>
      <c r="Q1" s="6"/>
      <c r="R1" s="6"/>
    </row>
    <row r="2" spans="2:18" x14ac:dyDescent="0.3">
      <c r="C2" s="6" t="s">
        <v>2</v>
      </c>
      <c r="D2" s="31" t="str">
        <f>'Reporte KPIs'!E2</f>
        <v>Toyota Celaya</v>
      </c>
      <c r="E2" s="55" t="s">
        <v>1</v>
      </c>
      <c r="F2" s="55" t="str">
        <f>'Reporte KPIs'!L2</f>
        <v>Celaya</v>
      </c>
      <c r="G2" s="55"/>
      <c r="H2" s="55"/>
      <c r="I2" s="55"/>
      <c r="J2" s="55"/>
      <c r="K2" s="55"/>
      <c r="L2" s="55"/>
      <c r="M2" s="55"/>
      <c r="N2" s="55"/>
      <c r="O2" s="55"/>
      <c r="P2" s="55"/>
      <c r="Q2" s="6"/>
      <c r="R2" s="6"/>
    </row>
    <row r="4" spans="2:18" ht="15.6" x14ac:dyDescent="0.3">
      <c r="B4" s="443" t="str">
        <f>'Reporte KPIs'!B4</f>
        <v>Reporte de Servicio Marzo 2022 a Febrero 2023</v>
      </c>
      <c r="C4" s="443"/>
      <c r="D4" s="443"/>
      <c r="E4" s="443"/>
      <c r="F4" s="443"/>
      <c r="G4" s="443"/>
      <c r="H4" s="443"/>
      <c r="I4" s="443"/>
      <c r="J4" s="443"/>
      <c r="K4" s="443"/>
      <c r="L4" s="443"/>
      <c r="M4" s="443"/>
      <c r="N4" s="443"/>
      <c r="O4" s="443"/>
      <c r="P4" s="443"/>
      <c r="Q4" s="443"/>
      <c r="R4" s="443"/>
    </row>
    <row r="5" spans="2:18" ht="15.6" x14ac:dyDescent="0.3">
      <c r="B5" s="311" t="s">
        <v>214</v>
      </c>
      <c r="C5" s="311"/>
      <c r="D5" s="311"/>
      <c r="E5" s="311"/>
      <c r="F5" s="311"/>
      <c r="G5" s="311"/>
      <c r="H5" s="311"/>
      <c r="I5" s="311"/>
      <c r="J5" s="311"/>
      <c r="K5" s="311"/>
      <c r="L5" s="311"/>
      <c r="M5" s="311"/>
      <c r="N5" s="311"/>
      <c r="O5" s="311"/>
      <c r="P5" s="311"/>
      <c r="Q5" s="311"/>
      <c r="R5" s="311"/>
    </row>
    <row r="8" spans="2:18" ht="43.2" x14ac:dyDescent="0.3">
      <c r="B8" s="50" t="s">
        <v>212</v>
      </c>
      <c r="C8" s="50" t="s">
        <v>211</v>
      </c>
      <c r="D8" s="50" t="s">
        <v>89</v>
      </c>
      <c r="E8" s="50" t="s">
        <v>209</v>
      </c>
      <c r="F8" s="50" t="s">
        <v>213</v>
      </c>
      <c r="G8" s="50" t="s">
        <v>1825</v>
      </c>
      <c r="H8" s="50" t="s">
        <v>1826</v>
      </c>
      <c r="I8" s="50" t="s">
        <v>1370</v>
      </c>
      <c r="J8" s="50" t="s">
        <v>1953</v>
      </c>
      <c r="K8" s="50" t="s">
        <v>2080</v>
      </c>
      <c r="L8" s="50" t="s">
        <v>2465</v>
      </c>
    </row>
    <row r="9" spans="2:18" x14ac:dyDescent="0.3">
      <c r="B9" t="s">
        <v>2831</v>
      </c>
      <c r="C9" t="s">
        <v>2831</v>
      </c>
      <c r="D9" s="47">
        <v>44819</v>
      </c>
      <c r="E9" t="s">
        <v>2923</v>
      </c>
      <c r="F9">
        <v>5</v>
      </c>
      <c r="G9">
        <v>0</v>
      </c>
      <c r="H9">
        <v>0</v>
      </c>
      <c r="I9" t="s">
        <v>2160</v>
      </c>
      <c r="J9" t="s">
        <v>2925</v>
      </c>
      <c r="K9" t="s">
        <v>254</v>
      </c>
      <c r="L9" t="s">
        <v>568</v>
      </c>
    </row>
    <row r="10" spans="2:18" x14ac:dyDescent="0.3">
      <c r="B10" t="s">
        <v>2831</v>
      </c>
      <c r="C10" t="s">
        <v>2831</v>
      </c>
      <c r="D10" s="47">
        <v>44827</v>
      </c>
      <c r="E10" t="s">
        <v>2926</v>
      </c>
      <c r="F10">
        <v>5</v>
      </c>
      <c r="G10">
        <v>0</v>
      </c>
      <c r="H10">
        <v>0</v>
      </c>
      <c r="I10" t="s">
        <v>2160</v>
      </c>
      <c r="J10" t="s">
        <v>2925</v>
      </c>
      <c r="K10" t="s">
        <v>254</v>
      </c>
      <c r="L10" t="s">
        <v>568</v>
      </c>
    </row>
    <row r="11" spans="2:18" x14ac:dyDescent="0.3">
      <c r="B11" t="s">
        <v>2831</v>
      </c>
      <c r="C11" t="s">
        <v>2831</v>
      </c>
      <c r="D11" s="47">
        <v>44806</v>
      </c>
      <c r="E11" t="s">
        <v>2928</v>
      </c>
      <c r="F11">
        <v>5</v>
      </c>
      <c r="G11">
        <v>0</v>
      </c>
      <c r="H11">
        <v>0</v>
      </c>
      <c r="I11" t="s">
        <v>2160</v>
      </c>
      <c r="J11" t="s">
        <v>2925</v>
      </c>
      <c r="K11" t="s">
        <v>254</v>
      </c>
      <c r="L11" t="s">
        <v>568</v>
      </c>
    </row>
    <row r="12" spans="2:18" x14ac:dyDescent="0.3">
      <c r="B12" t="s">
        <v>2831</v>
      </c>
      <c r="C12" t="s">
        <v>2831</v>
      </c>
      <c r="D12" s="47">
        <v>44824</v>
      </c>
      <c r="E12" t="s">
        <v>2930</v>
      </c>
      <c r="F12">
        <v>5</v>
      </c>
      <c r="G12">
        <v>0</v>
      </c>
      <c r="H12">
        <v>0</v>
      </c>
      <c r="I12" t="s">
        <v>2160</v>
      </c>
      <c r="J12" t="s">
        <v>2925</v>
      </c>
      <c r="K12" t="s">
        <v>254</v>
      </c>
      <c r="L12" t="s">
        <v>568</v>
      </c>
    </row>
    <row r="13" spans="2:18" x14ac:dyDescent="0.3">
      <c r="B13" t="s">
        <v>2831</v>
      </c>
      <c r="C13" t="s">
        <v>2831</v>
      </c>
      <c r="D13" s="47">
        <v>44823</v>
      </c>
      <c r="E13" t="s">
        <v>2932</v>
      </c>
      <c r="F13">
        <v>5</v>
      </c>
      <c r="G13">
        <v>0</v>
      </c>
      <c r="H13">
        <v>0</v>
      </c>
      <c r="I13" t="s">
        <v>2160</v>
      </c>
      <c r="J13" t="s">
        <v>2925</v>
      </c>
      <c r="K13" t="s">
        <v>254</v>
      </c>
      <c r="L13" t="s">
        <v>568</v>
      </c>
    </row>
    <row r="14" spans="2:18" x14ac:dyDescent="0.3">
      <c r="B14" t="s">
        <v>2831</v>
      </c>
      <c r="C14" t="s">
        <v>2831</v>
      </c>
      <c r="D14" s="47">
        <v>44832</v>
      </c>
      <c r="E14" t="s">
        <v>2934</v>
      </c>
      <c r="F14">
        <v>5</v>
      </c>
      <c r="G14">
        <v>0</v>
      </c>
      <c r="H14">
        <v>0</v>
      </c>
      <c r="I14" t="s">
        <v>2160</v>
      </c>
      <c r="J14" t="s">
        <v>2936</v>
      </c>
      <c r="K14" t="s">
        <v>254</v>
      </c>
      <c r="L14" t="s">
        <v>568</v>
      </c>
    </row>
    <row r="15" spans="2:18" x14ac:dyDescent="0.3">
      <c r="B15" t="s">
        <v>2831</v>
      </c>
      <c r="C15" t="s">
        <v>2831</v>
      </c>
      <c r="D15" s="47">
        <v>44833</v>
      </c>
      <c r="E15" t="s">
        <v>2937</v>
      </c>
      <c r="F15">
        <v>5</v>
      </c>
      <c r="G15">
        <v>0</v>
      </c>
      <c r="H15">
        <v>0</v>
      </c>
      <c r="I15" t="s">
        <v>2160</v>
      </c>
      <c r="J15" t="s">
        <v>2925</v>
      </c>
      <c r="K15" t="s">
        <v>254</v>
      </c>
      <c r="L15" t="s">
        <v>568</v>
      </c>
    </row>
    <row r="16" spans="2:18" x14ac:dyDescent="0.3">
      <c r="B16" t="s">
        <v>2831</v>
      </c>
      <c r="C16" t="s">
        <v>2831</v>
      </c>
      <c r="D16" s="47">
        <v>44814</v>
      </c>
      <c r="E16" t="s">
        <v>2939</v>
      </c>
      <c r="F16">
        <v>5</v>
      </c>
      <c r="G16">
        <v>0</v>
      </c>
      <c r="H16">
        <v>0</v>
      </c>
      <c r="I16" t="s">
        <v>2160</v>
      </c>
      <c r="J16" t="s">
        <v>2941</v>
      </c>
      <c r="K16" t="s">
        <v>254</v>
      </c>
      <c r="L16" t="s">
        <v>568</v>
      </c>
    </row>
    <row r="17" spans="2:12" x14ac:dyDescent="0.3">
      <c r="B17" t="s">
        <v>2831</v>
      </c>
      <c r="C17" t="s">
        <v>2831</v>
      </c>
      <c r="D17" s="47">
        <v>44834</v>
      </c>
      <c r="E17" t="s">
        <v>2942</v>
      </c>
      <c r="F17">
        <v>5</v>
      </c>
      <c r="G17">
        <v>0</v>
      </c>
      <c r="H17">
        <v>0</v>
      </c>
      <c r="I17" t="s">
        <v>2160</v>
      </c>
      <c r="J17" t="s">
        <v>2925</v>
      </c>
      <c r="K17" t="s">
        <v>254</v>
      </c>
      <c r="L17" t="s">
        <v>568</v>
      </c>
    </row>
    <row r="18" spans="2:12" x14ac:dyDescent="0.3">
      <c r="B18" t="s">
        <v>2831</v>
      </c>
      <c r="C18" t="s">
        <v>2831</v>
      </c>
      <c r="D18" s="47">
        <v>44817</v>
      </c>
      <c r="E18" t="s">
        <v>2944</v>
      </c>
      <c r="F18">
        <v>5</v>
      </c>
      <c r="G18">
        <v>0</v>
      </c>
      <c r="H18">
        <v>0</v>
      </c>
      <c r="I18" t="s">
        <v>2160</v>
      </c>
      <c r="J18" t="s">
        <v>2936</v>
      </c>
      <c r="K18" t="s">
        <v>254</v>
      </c>
      <c r="L18" t="s">
        <v>568</v>
      </c>
    </row>
    <row r="19" spans="2:12" x14ac:dyDescent="0.3">
      <c r="B19" t="s">
        <v>2831</v>
      </c>
      <c r="C19" t="s">
        <v>2831</v>
      </c>
      <c r="D19" s="47">
        <v>44805</v>
      </c>
      <c r="E19" t="s">
        <v>2946</v>
      </c>
      <c r="F19">
        <v>5</v>
      </c>
      <c r="G19">
        <v>0</v>
      </c>
      <c r="H19">
        <v>0</v>
      </c>
      <c r="I19" t="s">
        <v>2160</v>
      </c>
      <c r="J19" t="s">
        <v>2948</v>
      </c>
      <c r="K19" t="s">
        <v>254</v>
      </c>
      <c r="L19" t="s">
        <v>568</v>
      </c>
    </row>
    <row r="20" spans="2:12" x14ac:dyDescent="0.3">
      <c r="B20" t="s">
        <v>2831</v>
      </c>
      <c r="C20" t="s">
        <v>2831</v>
      </c>
      <c r="D20" s="47">
        <v>44819</v>
      </c>
      <c r="E20" t="s">
        <v>2952</v>
      </c>
      <c r="F20">
        <v>5</v>
      </c>
      <c r="G20">
        <v>0</v>
      </c>
      <c r="H20">
        <v>0</v>
      </c>
      <c r="I20" t="s">
        <v>2160</v>
      </c>
      <c r="J20" t="s">
        <v>2925</v>
      </c>
      <c r="K20" t="s">
        <v>254</v>
      </c>
      <c r="L20" t="s">
        <v>568</v>
      </c>
    </row>
    <row r="21" spans="2:12" x14ac:dyDescent="0.3">
      <c r="B21" t="s">
        <v>2831</v>
      </c>
      <c r="C21" t="s">
        <v>2831</v>
      </c>
      <c r="D21" s="47">
        <v>44813</v>
      </c>
      <c r="E21" t="s">
        <v>2949</v>
      </c>
      <c r="F21">
        <v>5</v>
      </c>
      <c r="G21">
        <v>0</v>
      </c>
      <c r="H21">
        <v>0</v>
      </c>
      <c r="I21" t="s">
        <v>2160</v>
      </c>
      <c r="J21" t="s">
        <v>2951</v>
      </c>
      <c r="K21" t="s">
        <v>254</v>
      </c>
      <c r="L21" t="s">
        <v>568</v>
      </c>
    </row>
    <row r="22" spans="2:12" x14ac:dyDescent="0.3">
      <c r="B22" t="s">
        <v>2831</v>
      </c>
      <c r="C22" t="s">
        <v>2831</v>
      </c>
      <c r="D22" s="47">
        <v>44826</v>
      </c>
      <c r="E22" t="s">
        <v>2953</v>
      </c>
      <c r="F22">
        <v>5</v>
      </c>
      <c r="G22">
        <v>0</v>
      </c>
      <c r="H22">
        <v>0</v>
      </c>
      <c r="I22" t="s">
        <v>2160</v>
      </c>
      <c r="J22" t="s">
        <v>2925</v>
      </c>
      <c r="K22" t="s">
        <v>254</v>
      </c>
      <c r="L22" t="s">
        <v>568</v>
      </c>
    </row>
    <row r="23" spans="2:12" x14ac:dyDescent="0.3">
      <c r="B23" t="s">
        <v>2831</v>
      </c>
      <c r="C23" t="s">
        <v>2831</v>
      </c>
      <c r="D23" s="47">
        <v>44828</v>
      </c>
      <c r="E23" t="s">
        <v>2955</v>
      </c>
      <c r="F23">
        <v>5</v>
      </c>
      <c r="G23">
        <v>0</v>
      </c>
      <c r="H23">
        <v>0</v>
      </c>
      <c r="I23" t="s">
        <v>2160</v>
      </c>
      <c r="J23" t="s">
        <v>2925</v>
      </c>
      <c r="K23" t="s">
        <v>254</v>
      </c>
      <c r="L23" t="s">
        <v>568</v>
      </c>
    </row>
    <row r="24" spans="2:12" x14ac:dyDescent="0.3">
      <c r="B24" t="s">
        <v>2831</v>
      </c>
      <c r="C24" t="s">
        <v>2831</v>
      </c>
      <c r="D24" s="47">
        <v>44806</v>
      </c>
      <c r="E24" t="s">
        <v>2957</v>
      </c>
      <c r="F24">
        <v>5</v>
      </c>
      <c r="G24">
        <v>0</v>
      </c>
      <c r="H24">
        <v>0</v>
      </c>
      <c r="I24" t="s">
        <v>2160</v>
      </c>
      <c r="J24" t="s">
        <v>2941</v>
      </c>
      <c r="K24" t="s">
        <v>254</v>
      </c>
      <c r="L24" t="s">
        <v>568</v>
      </c>
    </row>
    <row r="25" spans="2:12" x14ac:dyDescent="0.3">
      <c r="B25" t="s">
        <v>2831</v>
      </c>
      <c r="C25" t="s">
        <v>2831</v>
      </c>
      <c r="D25" s="47">
        <v>44814</v>
      </c>
      <c r="E25" t="s">
        <v>2959</v>
      </c>
      <c r="F25">
        <v>5</v>
      </c>
      <c r="G25">
        <v>0</v>
      </c>
      <c r="H25">
        <v>0</v>
      </c>
      <c r="I25" t="s">
        <v>2160</v>
      </c>
      <c r="J25" t="s">
        <v>2936</v>
      </c>
      <c r="K25" t="s">
        <v>254</v>
      </c>
      <c r="L25" t="s">
        <v>568</v>
      </c>
    </row>
    <row r="26" spans="2:12" x14ac:dyDescent="0.3">
      <c r="B26" t="s">
        <v>2831</v>
      </c>
      <c r="C26" t="s">
        <v>2831</v>
      </c>
      <c r="D26" s="47">
        <v>44813</v>
      </c>
      <c r="E26" t="s">
        <v>2960</v>
      </c>
      <c r="F26">
        <v>5</v>
      </c>
      <c r="G26">
        <v>0</v>
      </c>
      <c r="H26">
        <v>0</v>
      </c>
      <c r="I26" t="s">
        <v>2160</v>
      </c>
      <c r="J26" t="s">
        <v>2936</v>
      </c>
      <c r="K26" t="s">
        <v>254</v>
      </c>
      <c r="L26" t="s">
        <v>568</v>
      </c>
    </row>
    <row r="27" spans="2:12" x14ac:dyDescent="0.3">
      <c r="B27" t="s">
        <v>2831</v>
      </c>
      <c r="C27" t="s">
        <v>2831</v>
      </c>
      <c r="D27" s="47">
        <v>44834</v>
      </c>
      <c r="E27" t="s">
        <v>2961</v>
      </c>
      <c r="F27">
        <v>5</v>
      </c>
      <c r="G27">
        <v>0</v>
      </c>
      <c r="H27">
        <v>0</v>
      </c>
      <c r="I27" t="s">
        <v>2160</v>
      </c>
      <c r="J27" t="s">
        <v>2925</v>
      </c>
      <c r="K27" t="s">
        <v>254</v>
      </c>
      <c r="L27" t="s">
        <v>568</v>
      </c>
    </row>
    <row r="28" spans="2:12" x14ac:dyDescent="0.3">
      <c r="B28" t="s">
        <v>2831</v>
      </c>
      <c r="C28" t="s">
        <v>2831</v>
      </c>
      <c r="D28" s="47">
        <v>44823</v>
      </c>
      <c r="E28" t="s">
        <v>2962</v>
      </c>
      <c r="F28">
        <v>5</v>
      </c>
      <c r="G28">
        <v>0</v>
      </c>
      <c r="H28">
        <v>0</v>
      </c>
      <c r="I28" t="s">
        <v>2160</v>
      </c>
      <c r="J28" t="s">
        <v>2925</v>
      </c>
      <c r="K28" t="s">
        <v>254</v>
      </c>
      <c r="L28" t="s">
        <v>568</v>
      </c>
    </row>
    <row r="29" spans="2:12" x14ac:dyDescent="0.3">
      <c r="B29" t="s">
        <v>2831</v>
      </c>
      <c r="C29" t="s">
        <v>2831</v>
      </c>
      <c r="D29" s="47">
        <v>44809</v>
      </c>
      <c r="E29" t="s">
        <v>2967</v>
      </c>
      <c r="F29">
        <v>5</v>
      </c>
      <c r="G29">
        <v>0</v>
      </c>
      <c r="H29">
        <v>0</v>
      </c>
      <c r="I29" t="s">
        <v>2160</v>
      </c>
      <c r="J29" t="s">
        <v>2925</v>
      </c>
      <c r="K29" t="s">
        <v>254</v>
      </c>
      <c r="L29" t="s">
        <v>568</v>
      </c>
    </row>
    <row r="30" spans="2:12" x14ac:dyDescent="0.3">
      <c r="B30" t="s">
        <v>2831</v>
      </c>
      <c r="C30" t="s">
        <v>2831</v>
      </c>
      <c r="D30" s="47">
        <v>44817</v>
      </c>
      <c r="E30" t="s">
        <v>2963</v>
      </c>
      <c r="F30">
        <v>5</v>
      </c>
      <c r="G30">
        <v>0</v>
      </c>
      <c r="H30">
        <v>0</v>
      </c>
      <c r="I30" t="s">
        <v>2160</v>
      </c>
      <c r="J30" t="s">
        <v>2936</v>
      </c>
      <c r="K30" t="s">
        <v>254</v>
      </c>
      <c r="L30" t="s">
        <v>568</v>
      </c>
    </row>
    <row r="31" spans="2:12" x14ac:dyDescent="0.3">
      <c r="B31" t="s">
        <v>2831</v>
      </c>
      <c r="C31" t="s">
        <v>2831</v>
      </c>
      <c r="D31" s="47">
        <v>44810</v>
      </c>
      <c r="E31" t="s">
        <v>2964</v>
      </c>
      <c r="F31">
        <v>5</v>
      </c>
      <c r="G31">
        <v>0</v>
      </c>
      <c r="H31">
        <v>0</v>
      </c>
      <c r="I31" t="s">
        <v>2160</v>
      </c>
      <c r="J31" t="s">
        <v>2936</v>
      </c>
      <c r="K31" t="s">
        <v>254</v>
      </c>
      <c r="L31" t="s">
        <v>568</v>
      </c>
    </row>
    <row r="32" spans="2:12" x14ac:dyDescent="0.3">
      <c r="B32" t="s">
        <v>2831</v>
      </c>
      <c r="C32" t="s">
        <v>2831</v>
      </c>
      <c r="D32" s="47">
        <v>44828</v>
      </c>
      <c r="E32" t="s">
        <v>2969</v>
      </c>
      <c r="F32">
        <v>5</v>
      </c>
      <c r="G32">
        <v>0</v>
      </c>
      <c r="H32">
        <v>0</v>
      </c>
      <c r="I32" t="s">
        <v>2160</v>
      </c>
      <c r="J32" t="s">
        <v>2941</v>
      </c>
      <c r="K32" t="s">
        <v>254</v>
      </c>
      <c r="L32" t="s">
        <v>568</v>
      </c>
    </row>
    <row r="33" spans="2:12" x14ac:dyDescent="0.3">
      <c r="B33" t="s">
        <v>2831</v>
      </c>
      <c r="C33" t="s">
        <v>2831</v>
      </c>
      <c r="D33" s="47">
        <v>44814</v>
      </c>
      <c r="E33" t="s">
        <v>2970</v>
      </c>
      <c r="F33">
        <v>5</v>
      </c>
      <c r="G33">
        <v>0</v>
      </c>
      <c r="H33">
        <v>0</v>
      </c>
      <c r="I33" t="s">
        <v>2160</v>
      </c>
      <c r="J33" t="s">
        <v>2971</v>
      </c>
      <c r="K33" t="s">
        <v>254</v>
      </c>
      <c r="L33" t="s">
        <v>568</v>
      </c>
    </row>
    <row r="34" spans="2:12" x14ac:dyDescent="0.3">
      <c r="B34" t="s">
        <v>2831</v>
      </c>
      <c r="C34" t="s">
        <v>2831</v>
      </c>
      <c r="D34" s="47">
        <v>44821</v>
      </c>
      <c r="E34" t="s">
        <v>2972</v>
      </c>
      <c r="F34">
        <v>5</v>
      </c>
      <c r="G34">
        <v>0</v>
      </c>
      <c r="H34">
        <v>0</v>
      </c>
      <c r="I34" t="s">
        <v>2160</v>
      </c>
      <c r="J34" t="s">
        <v>2925</v>
      </c>
      <c r="K34" t="s">
        <v>254</v>
      </c>
      <c r="L34" t="s">
        <v>568</v>
      </c>
    </row>
    <row r="35" spans="2:12" x14ac:dyDescent="0.3">
      <c r="B35" t="s">
        <v>2831</v>
      </c>
      <c r="C35" t="s">
        <v>2831</v>
      </c>
      <c r="D35" s="47">
        <v>44814</v>
      </c>
      <c r="E35" t="s">
        <v>2974</v>
      </c>
      <c r="F35">
        <v>5</v>
      </c>
      <c r="G35">
        <v>0</v>
      </c>
      <c r="H35">
        <v>0</v>
      </c>
      <c r="I35" t="s">
        <v>2160</v>
      </c>
      <c r="J35" t="s">
        <v>2936</v>
      </c>
      <c r="K35" t="s">
        <v>254</v>
      </c>
      <c r="L35" t="s">
        <v>568</v>
      </c>
    </row>
    <row r="36" spans="2:12" x14ac:dyDescent="0.3">
      <c r="B36" t="s">
        <v>2831</v>
      </c>
      <c r="C36" t="s">
        <v>2831</v>
      </c>
      <c r="D36" s="47">
        <v>44828</v>
      </c>
      <c r="E36" t="s">
        <v>2975</v>
      </c>
      <c r="F36">
        <v>5</v>
      </c>
      <c r="G36">
        <v>0</v>
      </c>
      <c r="H36">
        <v>0</v>
      </c>
      <c r="I36" t="s">
        <v>2160</v>
      </c>
      <c r="J36" t="s">
        <v>2925</v>
      </c>
      <c r="K36" t="s">
        <v>254</v>
      </c>
      <c r="L36" t="s">
        <v>568</v>
      </c>
    </row>
    <row r="37" spans="2:12" x14ac:dyDescent="0.3">
      <c r="B37" t="s">
        <v>2831</v>
      </c>
      <c r="C37" t="s">
        <v>2831</v>
      </c>
      <c r="D37" s="47">
        <v>44830</v>
      </c>
      <c r="E37" t="s">
        <v>2976</v>
      </c>
      <c r="F37">
        <v>5</v>
      </c>
      <c r="G37">
        <v>0</v>
      </c>
      <c r="H37">
        <v>0</v>
      </c>
      <c r="I37" t="s">
        <v>2160</v>
      </c>
      <c r="J37" t="s">
        <v>2936</v>
      </c>
      <c r="K37" t="s">
        <v>254</v>
      </c>
      <c r="L37" t="s">
        <v>568</v>
      </c>
    </row>
    <row r="38" spans="2:12" x14ac:dyDescent="0.3">
      <c r="B38" t="s">
        <v>2831</v>
      </c>
      <c r="C38" t="s">
        <v>2831</v>
      </c>
      <c r="D38" s="47">
        <v>44813</v>
      </c>
      <c r="E38" t="s">
        <v>2978</v>
      </c>
      <c r="F38">
        <v>5</v>
      </c>
      <c r="G38">
        <v>0</v>
      </c>
      <c r="H38">
        <v>0</v>
      </c>
      <c r="I38" t="s">
        <v>1535</v>
      </c>
      <c r="J38" t="s">
        <v>1535</v>
      </c>
      <c r="K38" t="s">
        <v>254</v>
      </c>
      <c r="L38" t="s">
        <v>568</v>
      </c>
    </row>
    <row r="39" spans="2:12" x14ac:dyDescent="0.3">
      <c r="B39" t="s">
        <v>2831</v>
      </c>
      <c r="C39" t="s">
        <v>2831</v>
      </c>
      <c r="D39" s="47">
        <v>44818</v>
      </c>
      <c r="E39" t="s">
        <v>2980</v>
      </c>
      <c r="F39">
        <v>5</v>
      </c>
      <c r="G39">
        <v>0</v>
      </c>
      <c r="H39">
        <v>0</v>
      </c>
      <c r="I39" t="s">
        <v>2160</v>
      </c>
      <c r="J39" t="s">
        <v>2936</v>
      </c>
      <c r="K39" t="s">
        <v>254</v>
      </c>
      <c r="L39" t="s">
        <v>568</v>
      </c>
    </row>
    <row r="40" spans="2:12" x14ac:dyDescent="0.3">
      <c r="B40" t="s">
        <v>2831</v>
      </c>
      <c r="C40" t="s">
        <v>2831</v>
      </c>
      <c r="D40" s="47">
        <v>44813</v>
      </c>
      <c r="E40" t="s">
        <v>2982</v>
      </c>
      <c r="F40">
        <v>5</v>
      </c>
      <c r="G40">
        <v>0</v>
      </c>
      <c r="H40">
        <v>0</v>
      </c>
      <c r="I40" t="s">
        <v>2186</v>
      </c>
      <c r="J40" t="s">
        <v>2983</v>
      </c>
      <c r="K40" t="s">
        <v>254</v>
      </c>
      <c r="L40" t="s">
        <v>568</v>
      </c>
    </row>
    <row r="41" spans="2:12" x14ac:dyDescent="0.3">
      <c r="B41" t="s">
        <v>2831</v>
      </c>
      <c r="C41" t="s">
        <v>2831</v>
      </c>
      <c r="D41" s="47">
        <v>44818</v>
      </c>
      <c r="E41" t="s">
        <v>2984</v>
      </c>
      <c r="F41">
        <v>5</v>
      </c>
      <c r="G41">
        <v>0</v>
      </c>
      <c r="H41">
        <v>0</v>
      </c>
      <c r="I41" t="s">
        <v>2160</v>
      </c>
      <c r="J41" t="s">
        <v>2925</v>
      </c>
      <c r="K41" t="s">
        <v>254</v>
      </c>
      <c r="L41" t="s">
        <v>568</v>
      </c>
    </row>
    <row r="42" spans="2:12" x14ac:dyDescent="0.3">
      <c r="B42" t="s">
        <v>2831</v>
      </c>
      <c r="C42" t="s">
        <v>2831</v>
      </c>
      <c r="D42" s="47">
        <v>44832</v>
      </c>
      <c r="E42" t="s">
        <v>2985</v>
      </c>
      <c r="F42">
        <v>5</v>
      </c>
      <c r="G42">
        <v>0</v>
      </c>
      <c r="H42">
        <v>0</v>
      </c>
      <c r="I42" t="s">
        <v>2160</v>
      </c>
      <c r="J42" t="s">
        <v>2936</v>
      </c>
      <c r="K42" t="s">
        <v>254</v>
      </c>
      <c r="L42" t="s">
        <v>568</v>
      </c>
    </row>
    <row r="43" spans="2:12" x14ac:dyDescent="0.3">
      <c r="B43" t="s">
        <v>2831</v>
      </c>
      <c r="C43" t="s">
        <v>2831</v>
      </c>
      <c r="D43" s="47">
        <v>44814</v>
      </c>
      <c r="E43" t="s">
        <v>2986</v>
      </c>
      <c r="F43">
        <v>5</v>
      </c>
      <c r="G43">
        <v>0</v>
      </c>
      <c r="H43">
        <v>0</v>
      </c>
      <c r="I43" t="s">
        <v>2160</v>
      </c>
      <c r="J43" t="s">
        <v>2925</v>
      </c>
      <c r="K43" t="s">
        <v>254</v>
      </c>
      <c r="L43" t="s">
        <v>568</v>
      </c>
    </row>
    <row r="44" spans="2:12" x14ac:dyDescent="0.3">
      <c r="B44" t="s">
        <v>2831</v>
      </c>
      <c r="C44" t="s">
        <v>2831</v>
      </c>
      <c r="D44" s="47">
        <v>44821</v>
      </c>
      <c r="E44" t="s">
        <v>2987</v>
      </c>
      <c r="F44">
        <v>5</v>
      </c>
      <c r="G44">
        <v>0</v>
      </c>
      <c r="H44">
        <v>0</v>
      </c>
      <c r="I44" t="s">
        <v>2160</v>
      </c>
      <c r="J44" t="s">
        <v>2925</v>
      </c>
      <c r="K44" t="s">
        <v>254</v>
      </c>
      <c r="L44" t="s">
        <v>568</v>
      </c>
    </row>
    <row r="45" spans="2:12" x14ac:dyDescent="0.3">
      <c r="B45" t="s">
        <v>2831</v>
      </c>
      <c r="C45" t="s">
        <v>2831</v>
      </c>
      <c r="D45" s="47">
        <v>44814</v>
      </c>
      <c r="E45" t="s">
        <v>2988</v>
      </c>
      <c r="F45">
        <v>5</v>
      </c>
      <c r="G45">
        <v>0</v>
      </c>
      <c r="H45">
        <v>0</v>
      </c>
      <c r="I45" t="s">
        <v>2160</v>
      </c>
      <c r="J45" t="s">
        <v>2936</v>
      </c>
      <c r="K45" t="s">
        <v>254</v>
      </c>
      <c r="L45" t="s">
        <v>568</v>
      </c>
    </row>
    <row r="46" spans="2:12" x14ac:dyDescent="0.3">
      <c r="B46" t="s">
        <v>2831</v>
      </c>
      <c r="C46" t="s">
        <v>2831</v>
      </c>
      <c r="D46" s="47">
        <v>44819</v>
      </c>
      <c r="E46" t="s">
        <v>2989</v>
      </c>
      <c r="F46">
        <v>5</v>
      </c>
      <c r="G46">
        <v>0</v>
      </c>
      <c r="H46">
        <v>0</v>
      </c>
      <c r="I46" t="s">
        <v>2160</v>
      </c>
      <c r="J46" t="s">
        <v>2941</v>
      </c>
      <c r="K46" t="s">
        <v>254</v>
      </c>
      <c r="L46" t="s">
        <v>568</v>
      </c>
    </row>
    <row r="47" spans="2:12" x14ac:dyDescent="0.3">
      <c r="B47" t="s">
        <v>2831</v>
      </c>
      <c r="C47" t="s">
        <v>2831</v>
      </c>
      <c r="D47" s="47">
        <v>44811</v>
      </c>
      <c r="E47" t="s">
        <v>2990</v>
      </c>
      <c r="F47">
        <v>5</v>
      </c>
      <c r="G47">
        <v>0</v>
      </c>
      <c r="H47">
        <v>0</v>
      </c>
      <c r="I47" t="s">
        <v>2160</v>
      </c>
      <c r="J47" t="s">
        <v>2992</v>
      </c>
      <c r="K47" t="s">
        <v>254</v>
      </c>
      <c r="L47" t="s">
        <v>568</v>
      </c>
    </row>
    <row r="48" spans="2:12" x14ac:dyDescent="0.3">
      <c r="B48" t="s">
        <v>2831</v>
      </c>
      <c r="C48" t="s">
        <v>2831</v>
      </c>
      <c r="D48" s="47">
        <v>44831</v>
      </c>
      <c r="E48" t="s">
        <v>2993</v>
      </c>
      <c r="F48">
        <v>5</v>
      </c>
      <c r="G48">
        <v>0</v>
      </c>
      <c r="H48">
        <v>0</v>
      </c>
      <c r="I48" t="s">
        <v>2160</v>
      </c>
      <c r="J48" t="s">
        <v>2925</v>
      </c>
      <c r="K48" t="s">
        <v>254</v>
      </c>
      <c r="L48" t="s">
        <v>568</v>
      </c>
    </row>
    <row r="49" spans="2:12" x14ac:dyDescent="0.3">
      <c r="B49" t="s">
        <v>2831</v>
      </c>
      <c r="C49" t="s">
        <v>2831</v>
      </c>
      <c r="D49" s="47">
        <v>44828</v>
      </c>
      <c r="E49" t="s">
        <v>2995</v>
      </c>
      <c r="F49">
        <v>5</v>
      </c>
      <c r="G49">
        <v>0</v>
      </c>
      <c r="H49">
        <v>0</v>
      </c>
      <c r="I49" t="s">
        <v>2160</v>
      </c>
      <c r="J49" t="s">
        <v>2925</v>
      </c>
      <c r="K49" t="s">
        <v>254</v>
      </c>
      <c r="L49" t="s">
        <v>568</v>
      </c>
    </row>
    <row r="50" spans="2:12" x14ac:dyDescent="0.3">
      <c r="B50" t="s">
        <v>2831</v>
      </c>
      <c r="C50" t="s">
        <v>2831</v>
      </c>
      <c r="D50" s="47">
        <v>44823</v>
      </c>
      <c r="E50" t="s">
        <v>2996</v>
      </c>
      <c r="F50">
        <v>5</v>
      </c>
      <c r="G50">
        <v>0</v>
      </c>
      <c r="H50">
        <v>0</v>
      </c>
      <c r="I50" t="s">
        <v>2160</v>
      </c>
      <c r="J50" t="s">
        <v>2936</v>
      </c>
      <c r="K50" t="s">
        <v>254</v>
      </c>
      <c r="L50" t="s">
        <v>568</v>
      </c>
    </row>
    <row r="51" spans="2:12" x14ac:dyDescent="0.3">
      <c r="B51" t="s">
        <v>2831</v>
      </c>
      <c r="C51" t="s">
        <v>2831</v>
      </c>
      <c r="D51" s="47">
        <v>44828</v>
      </c>
      <c r="E51" t="s">
        <v>2998</v>
      </c>
      <c r="F51">
        <v>5</v>
      </c>
      <c r="G51">
        <v>0</v>
      </c>
      <c r="H51">
        <v>0</v>
      </c>
      <c r="I51" t="s">
        <v>2160</v>
      </c>
      <c r="J51" t="s">
        <v>2999</v>
      </c>
      <c r="K51" t="s">
        <v>254</v>
      </c>
      <c r="L51" t="s">
        <v>568</v>
      </c>
    </row>
    <row r="52" spans="2:12" x14ac:dyDescent="0.3">
      <c r="B52" t="s">
        <v>2831</v>
      </c>
      <c r="C52" t="s">
        <v>2831</v>
      </c>
      <c r="D52" s="47">
        <v>44813</v>
      </c>
      <c r="E52" t="s">
        <v>3000</v>
      </c>
      <c r="F52">
        <v>5</v>
      </c>
      <c r="G52">
        <v>0</v>
      </c>
      <c r="H52">
        <v>0</v>
      </c>
      <c r="I52" t="s">
        <v>2160</v>
      </c>
      <c r="J52" t="s">
        <v>2925</v>
      </c>
      <c r="K52" t="s">
        <v>254</v>
      </c>
      <c r="L52" t="s">
        <v>568</v>
      </c>
    </row>
    <row r="53" spans="2:12" x14ac:dyDescent="0.3">
      <c r="B53" t="s">
        <v>2831</v>
      </c>
      <c r="C53" t="s">
        <v>2831</v>
      </c>
      <c r="D53" s="47">
        <v>44817</v>
      </c>
      <c r="E53" t="s">
        <v>3001</v>
      </c>
      <c r="F53">
        <v>5</v>
      </c>
      <c r="G53">
        <v>0</v>
      </c>
      <c r="H53">
        <v>0</v>
      </c>
      <c r="I53" t="s">
        <v>2160</v>
      </c>
      <c r="J53" t="s">
        <v>2941</v>
      </c>
      <c r="K53" t="s">
        <v>254</v>
      </c>
      <c r="L53" t="s">
        <v>568</v>
      </c>
    </row>
    <row r="54" spans="2:12" x14ac:dyDescent="0.3">
      <c r="B54" t="s">
        <v>2831</v>
      </c>
      <c r="C54" t="s">
        <v>2831</v>
      </c>
      <c r="D54" s="47">
        <v>44812</v>
      </c>
      <c r="E54" t="s">
        <v>3003</v>
      </c>
      <c r="F54">
        <v>5</v>
      </c>
      <c r="G54">
        <v>0</v>
      </c>
      <c r="H54">
        <v>0</v>
      </c>
      <c r="I54" t="s">
        <v>2160</v>
      </c>
      <c r="J54" t="s">
        <v>2936</v>
      </c>
      <c r="K54" t="s">
        <v>254</v>
      </c>
      <c r="L54" t="s">
        <v>568</v>
      </c>
    </row>
    <row r="55" spans="2:12" x14ac:dyDescent="0.3">
      <c r="B55" t="s">
        <v>2831</v>
      </c>
      <c r="C55" t="s">
        <v>2831</v>
      </c>
      <c r="D55" s="47">
        <v>44812</v>
      </c>
      <c r="E55" t="s">
        <v>3011</v>
      </c>
      <c r="F55">
        <v>5</v>
      </c>
      <c r="G55">
        <v>0</v>
      </c>
      <c r="H55">
        <v>0</v>
      </c>
      <c r="I55" t="s">
        <v>2160</v>
      </c>
      <c r="J55" t="s">
        <v>2925</v>
      </c>
      <c r="K55" t="s">
        <v>254</v>
      </c>
      <c r="L55" t="s">
        <v>568</v>
      </c>
    </row>
    <row r="56" spans="2:12" x14ac:dyDescent="0.3">
      <c r="B56" t="s">
        <v>2831</v>
      </c>
      <c r="C56" t="s">
        <v>2831</v>
      </c>
      <c r="D56" s="47">
        <v>44832</v>
      </c>
      <c r="E56" t="s">
        <v>3012</v>
      </c>
      <c r="F56">
        <v>5</v>
      </c>
      <c r="G56">
        <v>0</v>
      </c>
      <c r="H56">
        <v>0</v>
      </c>
      <c r="I56" t="s">
        <v>2160</v>
      </c>
      <c r="J56" t="s">
        <v>2936</v>
      </c>
      <c r="K56" t="s">
        <v>254</v>
      </c>
      <c r="L56" t="s">
        <v>568</v>
      </c>
    </row>
    <row r="57" spans="2:12" x14ac:dyDescent="0.3">
      <c r="B57" t="s">
        <v>2831</v>
      </c>
      <c r="C57" t="s">
        <v>2831</v>
      </c>
      <c r="D57" s="47">
        <v>44833</v>
      </c>
      <c r="E57" t="s">
        <v>3005</v>
      </c>
      <c r="F57">
        <v>5</v>
      </c>
      <c r="G57">
        <v>0</v>
      </c>
      <c r="H57">
        <v>0</v>
      </c>
      <c r="I57" t="s">
        <v>2160</v>
      </c>
      <c r="J57" t="s">
        <v>2925</v>
      </c>
      <c r="K57" t="s">
        <v>254</v>
      </c>
      <c r="L57" t="s">
        <v>568</v>
      </c>
    </row>
    <row r="58" spans="2:12" x14ac:dyDescent="0.3">
      <c r="B58" t="s">
        <v>2831</v>
      </c>
      <c r="C58" t="s">
        <v>2831</v>
      </c>
      <c r="D58" s="47">
        <v>44828</v>
      </c>
      <c r="E58" t="s">
        <v>3006</v>
      </c>
      <c r="F58">
        <v>5</v>
      </c>
      <c r="G58">
        <v>0</v>
      </c>
      <c r="H58">
        <v>0</v>
      </c>
      <c r="I58" t="s">
        <v>2160</v>
      </c>
      <c r="J58" t="s">
        <v>3007</v>
      </c>
      <c r="K58" t="s">
        <v>254</v>
      </c>
      <c r="L58" t="s">
        <v>568</v>
      </c>
    </row>
    <row r="59" spans="2:12" x14ac:dyDescent="0.3">
      <c r="B59" t="s">
        <v>2831</v>
      </c>
      <c r="C59" t="s">
        <v>2831</v>
      </c>
      <c r="D59" s="47">
        <v>44832</v>
      </c>
      <c r="E59" t="s">
        <v>3008</v>
      </c>
      <c r="F59">
        <v>5</v>
      </c>
      <c r="G59">
        <v>0</v>
      </c>
      <c r="H59">
        <v>0</v>
      </c>
      <c r="I59" t="s">
        <v>2173</v>
      </c>
      <c r="J59" t="s">
        <v>3010</v>
      </c>
      <c r="K59" t="s">
        <v>254</v>
      </c>
      <c r="L59" t="s">
        <v>568</v>
      </c>
    </row>
    <row r="60" spans="2:12" x14ac:dyDescent="0.3">
      <c r="B60" t="s">
        <v>2831</v>
      </c>
      <c r="C60" t="s">
        <v>2831</v>
      </c>
      <c r="D60" s="47">
        <v>44830</v>
      </c>
      <c r="E60" t="s">
        <v>3013</v>
      </c>
      <c r="F60">
        <v>5</v>
      </c>
      <c r="G60">
        <v>0</v>
      </c>
      <c r="H60">
        <v>0</v>
      </c>
      <c r="I60" t="s">
        <v>2160</v>
      </c>
      <c r="J60" t="s">
        <v>2941</v>
      </c>
      <c r="K60" t="s">
        <v>254</v>
      </c>
      <c r="L60" t="s">
        <v>568</v>
      </c>
    </row>
    <row r="61" spans="2:12" x14ac:dyDescent="0.3">
      <c r="B61" t="s">
        <v>2831</v>
      </c>
      <c r="C61" t="s">
        <v>2831</v>
      </c>
      <c r="D61" s="47">
        <v>44823</v>
      </c>
      <c r="E61" t="s">
        <v>3014</v>
      </c>
      <c r="F61">
        <v>5</v>
      </c>
      <c r="G61">
        <v>0</v>
      </c>
      <c r="H61">
        <v>0</v>
      </c>
      <c r="I61" t="s">
        <v>2160</v>
      </c>
      <c r="J61" t="s">
        <v>2936</v>
      </c>
      <c r="K61" t="s">
        <v>254</v>
      </c>
      <c r="L61" t="s">
        <v>568</v>
      </c>
    </row>
    <row r="62" spans="2:12" x14ac:dyDescent="0.3">
      <c r="B62" t="s">
        <v>2831</v>
      </c>
      <c r="C62" t="s">
        <v>2831</v>
      </c>
      <c r="D62" s="47">
        <v>44809</v>
      </c>
      <c r="E62" t="s">
        <v>3015</v>
      </c>
      <c r="F62">
        <v>5</v>
      </c>
      <c r="G62">
        <v>0</v>
      </c>
      <c r="H62">
        <v>0</v>
      </c>
      <c r="I62" t="s">
        <v>2160</v>
      </c>
      <c r="J62" t="s">
        <v>2925</v>
      </c>
      <c r="K62" t="s">
        <v>254</v>
      </c>
      <c r="L62" t="s">
        <v>568</v>
      </c>
    </row>
    <row r="63" spans="2:12" x14ac:dyDescent="0.3">
      <c r="B63" t="s">
        <v>2831</v>
      </c>
      <c r="C63" t="s">
        <v>2831</v>
      </c>
      <c r="D63" s="47">
        <v>44825</v>
      </c>
      <c r="E63" t="s">
        <v>3016</v>
      </c>
      <c r="F63">
        <v>5</v>
      </c>
      <c r="G63">
        <v>0</v>
      </c>
      <c r="H63">
        <v>0</v>
      </c>
      <c r="I63" t="s">
        <v>2160</v>
      </c>
      <c r="J63" t="s">
        <v>2936</v>
      </c>
      <c r="K63" t="s">
        <v>254</v>
      </c>
      <c r="L63" t="s">
        <v>568</v>
      </c>
    </row>
    <row r="64" spans="2:12" x14ac:dyDescent="0.3">
      <c r="B64" t="s">
        <v>2831</v>
      </c>
      <c r="C64" t="s">
        <v>2831</v>
      </c>
      <c r="D64" s="47">
        <v>44824</v>
      </c>
      <c r="E64" t="s">
        <v>3018</v>
      </c>
      <c r="F64">
        <v>5</v>
      </c>
      <c r="G64">
        <v>0</v>
      </c>
      <c r="H64">
        <v>0</v>
      </c>
      <c r="I64" t="s">
        <v>2160</v>
      </c>
      <c r="J64" t="s">
        <v>2925</v>
      </c>
      <c r="K64" t="s">
        <v>254</v>
      </c>
      <c r="L64" t="s">
        <v>568</v>
      </c>
    </row>
    <row r="65" spans="2:12" x14ac:dyDescent="0.3">
      <c r="B65" t="s">
        <v>2831</v>
      </c>
      <c r="C65" t="s">
        <v>2831</v>
      </c>
      <c r="D65" s="47">
        <v>44826</v>
      </c>
      <c r="E65" t="s">
        <v>3019</v>
      </c>
      <c r="F65">
        <v>5</v>
      </c>
      <c r="G65">
        <v>0</v>
      </c>
      <c r="H65">
        <v>0</v>
      </c>
      <c r="I65" t="s">
        <v>2160</v>
      </c>
      <c r="J65" t="s">
        <v>2999</v>
      </c>
      <c r="K65" t="s">
        <v>254</v>
      </c>
      <c r="L65" t="s">
        <v>568</v>
      </c>
    </row>
    <row r="66" spans="2:12" x14ac:dyDescent="0.3">
      <c r="B66" t="s">
        <v>2831</v>
      </c>
      <c r="C66" t="s">
        <v>2831</v>
      </c>
      <c r="D66" s="47">
        <v>44809</v>
      </c>
      <c r="E66" t="s">
        <v>3021</v>
      </c>
      <c r="F66">
        <v>5</v>
      </c>
      <c r="G66">
        <v>0</v>
      </c>
      <c r="H66">
        <v>0</v>
      </c>
      <c r="I66" t="s">
        <v>2160</v>
      </c>
      <c r="J66" t="s">
        <v>3023</v>
      </c>
      <c r="K66" t="s">
        <v>254</v>
      </c>
      <c r="L66" t="s">
        <v>568</v>
      </c>
    </row>
    <row r="67" spans="2:12" x14ac:dyDescent="0.3">
      <c r="B67" t="s">
        <v>2831</v>
      </c>
      <c r="C67" t="s">
        <v>2831</v>
      </c>
      <c r="D67" s="47">
        <v>44807</v>
      </c>
      <c r="E67" t="s">
        <v>3024</v>
      </c>
      <c r="F67">
        <v>5</v>
      </c>
      <c r="G67">
        <v>0</v>
      </c>
      <c r="H67">
        <v>0</v>
      </c>
      <c r="I67" t="s">
        <v>2160</v>
      </c>
      <c r="J67" t="s">
        <v>3026</v>
      </c>
      <c r="K67" t="s">
        <v>254</v>
      </c>
      <c r="L67" t="s">
        <v>568</v>
      </c>
    </row>
    <row r="68" spans="2:12" x14ac:dyDescent="0.3">
      <c r="B68" t="s">
        <v>2831</v>
      </c>
      <c r="C68" t="s">
        <v>2831</v>
      </c>
      <c r="D68" s="47">
        <v>44810</v>
      </c>
      <c r="E68" t="s">
        <v>3027</v>
      </c>
      <c r="F68">
        <v>5</v>
      </c>
      <c r="G68">
        <v>0</v>
      </c>
      <c r="H68">
        <v>0</v>
      </c>
      <c r="I68" t="s">
        <v>2160</v>
      </c>
      <c r="J68" t="s">
        <v>2925</v>
      </c>
      <c r="K68" t="s">
        <v>254</v>
      </c>
      <c r="L68" t="s">
        <v>568</v>
      </c>
    </row>
    <row r="69" spans="2:12" x14ac:dyDescent="0.3">
      <c r="B69" t="s">
        <v>2831</v>
      </c>
      <c r="C69" t="s">
        <v>2831</v>
      </c>
      <c r="D69" s="47">
        <v>44814</v>
      </c>
      <c r="E69" t="s">
        <v>3020</v>
      </c>
      <c r="F69">
        <v>5</v>
      </c>
      <c r="G69">
        <v>0</v>
      </c>
      <c r="H69">
        <v>0</v>
      </c>
      <c r="I69" t="s">
        <v>2160</v>
      </c>
      <c r="J69" t="s">
        <v>2925</v>
      </c>
      <c r="K69" t="s">
        <v>2147</v>
      </c>
      <c r="L69" t="s">
        <v>568</v>
      </c>
    </row>
    <row r="70" spans="2:12" x14ac:dyDescent="0.3">
      <c r="B70" t="s">
        <v>2831</v>
      </c>
      <c r="C70" t="s">
        <v>2831</v>
      </c>
      <c r="D70" s="47">
        <v>44813</v>
      </c>
      <c r="E70" t="s">
        <v>3028</v>
      </c>
      <c r="F70">
        <v>5</v>
      </c>
      <c r="G70">
        <v>0</v>
      </c>
      <c r="H70">
        <v>0</v>
      </c>
      <c r="I70" t="s">
        <v>2160</v>
      </c>
      <c r="J70" t="s">
        <v>2941</v>
      </c>
      <c r="K70" t="s">
        <v>254</v>
      </c>
      <c r="L70" t="s">
        <v>568</v>
      </c>
    </row>
    <row r="71" spans="2:12" x14ac:dyDescent="0.3">
      <c r="B71" t="s">
        <v>2831</v>
      </c>
      <c r="C71" t="s">
        <v>2831</v>
      </c>
      <c r="D71" s="47">
        <v>44818</v>
      </c>
      <c r="E71" t="s">
        <v>3029</v>
      </c>
      <c r="F71">
        <v>5</v>
      </c>
      <c r="G71">
        <v>0</v>
      </c>
      <c r="H71">
        <v>0</v>
      </c>
      <c r="I71" t="s">
        <v>2186</v>
      </c>
      <c r="J71" t="s">
        <v>3030</v>
      </c>
      <c r="K71" t="s">
        <v>254</v>
      </c>
      <c r="L71" t="s">
        <v>568</v>
      </c>
    </row>
    <row r="72" spans="2:12" x14ac:dyDescent="0.3">
      <c r="B72" t="s">
        <v>2831</v>
      </c>
      <c r="C72" t="s">
        <v>2831</v>
      </c>
      <c r="D72" s="47">
        <v>44813</v>
      </c>
      <c r="E72" t="s">
        <v>3031</v>
      </c>
      <c r="F72">
        <v>5</v>
      </c>
      <c r="G72">
        <v>0</v>
      </c>
      <c r="H72">
        <v>0</v>
      </c>
      <c r="I72" t="s">
        <v>2160</v>
      </c>
      <c r="J72" t="s">
        <v>2936</v>
      </c>
      <c r="K72" t="s">
        <v>254</v>
      </c>
      <c r="L72" t="s">
        <v>568</v>
      </c>
    </row>
    <row r="73" spans="2:12" x14ac:dyDescent="0.3">
      <c r="B73" t="s">
        <v>2831</v>
      </c>
      <c r="C73" t="s">
        <v>2831</v>
      </c>
      <c r="D73" s="47">
        <v>44825</v>
      </c>
      <c r="E73" t="s">
        <v>3033</v>
      </c>
      <c r="F73">
        <v>5</v>
      </c>
      <c r="G73">
        <v>0</v>
      </c>
      <c r="H73">
        <v>0</v>
      </c>
      <c r="I73" t="s">
        <v>2160</v>
      </c>
      <c r="J73" t="s">
        <v>2925</v>
      </c>
      <c r="K73" t="s">
        <v>254</v>
      </c>
      <c r="L73" t="s">
        <v>568</v>
      </c>
    </row>
    <row r="74" spans="2:12" x14ac:dyDescent="0.3">
      <c r="B74" t="s">
        <v>2831</v>
      </c>
      <c r="C74" t="s">
        <v>2831</v>
      </c>
      <c r="D74" s="47">
        <v>44826</v>
      </c>
      <c r="E74" t="s">
        <v>3035</v>
      </c>
      <c r="F74">
        <v>5</v>
      </c>
      <c r="G74">
        <v>0</v>
      </c>
      <c r="H74">
        <v>0</v>
      </c>
      <c r="I74" t="s">
        <v>2160</v>
      </c>
      <c r="J74" t="s">
        <v>2925</v>
      </c>
      <c r="K74" t="s">
        <v>254</v>
      </c>
      <c r="L74" t="s">
        <v>568</v>
      </c>
    </row>
    <row r="75" spans="2:12" x14ac:dyDescent="0.3">
      <c r="B75" t="s">
        <v>2831</v>
      </c>
      <c r="C75" t="s">
        <v>2831</v>
      </c>
      <c r="D75" s="47">
        <v>44818</v>
      </c>
      <c r="E75" t="s">
        <v>3032</v>
      </c>
      <c r="F75">
        <v>5</v>
      </c>
      <c r="G75">
        <v>0</v>
      </c>
      <c r="H75">
        <v>0</v>
      </c>
      <c r="I75" t="s">
        <v>2173</v>
      </c>
      <c r="J75" t="s">
        <v>3010</v>
      </c>
      <c r="K75" t="s">
        <v>254</v>
      </c>
      <c r="L75" t="s">
        <v>568</v>
      </c>
    </row>
    <row r="76" spans="2:12" x14ac:dyDescent="0.3">
      <c r="B76" t="s">
        <v>2831</v>
      </c>
      <c r="C76" t="s">
        <v>2831</v>
      </c>
      <c r="D76" s="47">
        <v>44816</v>
      </c>
      <c r="E76" t="s">
        <v>3036</v>
      </c>
      <c r="F76">
        <v>5</v>
      </c>
      <c r="G76">
        <v>0</v>
      </c>
      <c r="H76">
        <v>0</v>
      </c>
      <c r="I76" t="s">
        <v>2160</v>
      </c>
      <c r="J76" t="s">
        <v>2925</v>
      </c>
      <c r="K76" t="s">
        <v>254</v>
      </c>
      <c r="L76" t="s">
        <v>568</v>
      </c>
    </row>
    <row r="77" spans="2:12" x14ac:dyDescent="0.3">
      <c r="B77" t="s">
        <v>2831</v>
      </c>
      <c r="C77" t="s">
        <v>2831</v>
      </c>
      <c r="D77" s="47">
        <v>44813</v>
      </c>
      <c r="E77" t="s">
        <v>3038</v>
      </c>
      <c r="F77">
        <v>5</v>
      </c>
      <c r="G77">
        <v>0</v>
      </c>
      <c r="H77">
        <v>0</v>
      </c>
      <c r="I77" t="s">
        <v>2160</v>
      </c>
      <c r="J77" t="s">
        <v>2936</v>
      </c>
      <c r="K77" t="s">
        <v>254</v>
      </c>
      <c r="L77" t="s">
        <v>568</v>
      </c>
    </row>
    <row r="78" spans="2:12" x14ac:dyDescent="0.3">
      <c r="B78" t="s">
        <v>2831</v>
      </c>
      <c r="C78" t="s">
        <v>2831</v>
      </c>
      <c r="D78" s="47">
        <v>44812</v>
      </c>
      <c r="E78" t="s">
        <v>3039</v>
      </c>
      <c r="F78">
        <v>5</v>
      </c>
      <c r="G78">
        <v>0</v>
      </c>
      <c r="H78">
        <v>0</v>
      </c>
      <c r="I78" t="s">
        <v>2160</v>
      </c>
      <c r="J78" t="s">
        <v>2925</v>
      </c>
      <c r="K78" t="s">
        <v>254</v>
      </c>
      <c r="L78" t="s">
        <v>568</v>
      </c>
    </row>
    <row r="79" spans="2:12" x14ac:dyDescent="0.3">
      <c r="B79" t="s">
        <v>2831</v>
      </c>
      <c r="C79" t="s">
        <v>2831</v>
      </c>
      <c r="D79" s="47">
        <v>44821</v>
      </c>
      <c r="E79" t="s">
        <v>3040</v>
      </c>
      <c r="F79">
        <v>5</v>
      </c>
      <c r="G79">
        <v>0</v>
      </c>
      <c r="H79">
        <v>0</v>
      </c>
      <c r="I79" t="s">
        <v>2160</v>
      </c>
      <c r="J79" t="s">
        <v>2936</v>
      </c>
      <c r="K79" t="s">
        <v>254</v>
      </c>
      <c r="L79" t="s">
        <v>568</v>
      </c>
    </row>
    <row r="80" spans="2:12" x14ac:dyDescent="0.3">
      <c r="B80" t="s">
        <v>2831</v>
      </c>
      <c r="C80" t="s">
        <v>2831</v>
      </c>
      <c r="D80" s="47">
        <v>44823</v>
      </c>
      <c r="E80" t="s">
        <v>3041</v>
      </c>
      <c r="F80">
        <v>5</v>
      </c>
      <c r="G80">
        <v>0</v>
      </c>
      <c r="H80">
        <v>0</v>
      </c>
      <c r="I80" t="s">
        <v>2160</v>
      </c>
      <c r="J80" t="s">
        <v>2925</v>
      </c>
      <c r="K80" t="s">
        <v>254</v>
      </c>
      <c r="L80" t="s">
        <v>568</v>
      </c>
    </row>
    <row r="81" spans="2:12" x14ac:dyDescent="0.3">
      <c r="B81" t="s">
        <v>2831</v>
      </c>
      <c r="C81" t="s">
        <v>2831</v>
      </c>
      <c r="D81" s="47">
        <v>44807</v>
      </c>
      <c r="E81" t="s">
        <v>3046</v>
      </c>
      <c r="F81">
        <v>5</v>
      </c>
      <c r="G81">
        <v>0</v>
      </c>
      <c r="H81">
        <v>0</v>
      </c>
      <c r="I81" t="s">
        <v>2160</v>
      </c>
      <c r="J81" t="s">
        <v>2936</v>
      </c>
      <c r="K81" t="s">
        <v>254</v>
      </c>
      <c r="L81" t="s">
        <v>568</v>
      </c>
    </row>
    <row r="82" spans="2:12" x14ac:dyDescent="0.3">
      <c r="B82" t="s">
        <v>2831</v>
      </c>
      <c r="C82" t="s">
        <v>2831</v>
      </c>
      <c r="D82" s="47">
        <v>44806</v>
      </c>
      <c r="E82" t="s">
        <v>3042</v>
      </c>
      <c r="F82">
        <v>5</v>
      </c>
      <c r="G82">
        <v>0</v>
      </c>
      <c r="H82">
        <v>0</v>
      </c>
      <c r="I82" t="s">
        <v>2160</v>
      </c>
      <c r="J82" t="s">
        <v>2925</v>
      </c>
      <c r="K82" t="s">
        <v>254</v>
      </c>
      <c r="L82" t="s">
        <v>568</v>
      </c>
    </row>
    <row r="83" spans="2:12" x14ac:dyDescent="0.3">
      <c r="B83" t="s">
        <v>2831</v>
      </c>
      <c r="C83" t="s">
        <v>2831</v>
      </c>
      <c r="D83" s="47">
        <v>44830</v>
      </c>
      <c r="E83" t="s">
        <v>3043</v>
      </c>
      <c r="F83">
        <v>5</v>
      </c>
      <c r="G83">
        <v>0</v>
      </c>
      <c r="H83">
        <v>0</v>
      </c>
      <c r="I83" t="s">
        <v>2160</v>
      </c>
      <c r="J83" t="s">
        <v>2936</v>
      </c>
      <c r="K83" t="s">
        <v>254</v>
      </c>
      <c r="L83" t="s">
        <v>568</v>
      </c>
    </row>
    <row r="84" spans="2:12" x14ac:dyDescent="0.3">
      <c r="B84" t="s">
        <v>2831</v>
      </c>
      <c r="C84" t="s">
        <v>2831</v>
      </c>
      <c r="D84" s="47">
        <v>44833</v>
      </c>
      <c r="E84" t="s">
        <v>3044</v>
      </c>
      <c r="F84">
        <v>5</v>
      </c>
      <c r="G84">
        <v>0</v>
      </c>
      <c r="H84">
        <v>0</v>
      </c>
      <c r="I84" t="s">
        <v>2160</v>
      </c>
      <c r="J84" t="s">
        <v>2941</v>
      </c>
      <c r="K84" t="s">
        <v>2147</v>
      </c>
      <c r="L84" t="s">
        <v>568</v>
      </c>
    </row>
    <row r="85" spans="2:12" x14ac:dyDescent="0.3">
      <c r="B85" t="s">
        <v>2831</v>
      </c>
      <c r="C85" t="s">
        <v>2831</v>
      </c>
      <c r="D85" s="47">
        <v>44828</v>
      </c>
      <c r="E85" t="s">
        <v>3045</v>
      </c>
      <c r="F85">
        <v>5</v>
      </c>
      <c r="G85">
        <v>0</v>
      </c>
      <c r="H85">
        <v>0</v>
      </c>
      <c r="I85" t="s">
        <v>2160</v>
      </c>
      <c r="J85" t="s">
        <v>2925</v>
      </c>
      <c r="K85" t="s">
        <v>254</v>
      </c>
      <c r="L85" t="s">
        <v>568</v>
      </c>
    </row>
    <row r="86" spans="2:12" x14ac:dyDescent="0.3">
      <c r="B86" t="s">
        <v>2831</v>
      </c>
      <c r="C86" t="s">
        <v>2831</v>
      </c>
      <c r="D86" s="47">
        <v>44809</v>
      </c>
      <c r="E86" t="s">
        <v>3048</v>
      </c>
      <c r="F86">
        <v>5</v>
      </c>
      <c r="G86">
        <v>0</v>
      </c>
      <c r="H86">
        <v>0</v>
      </c>
      <c r="I86" t="s">
        <v>2160</v>
      </c>
      <c r="J86" t="s">
        <v>2925</v>
      </c>
      <c r="K86" t="s">
        <v>254</v>
      </c>
      <c r="L86" t="s">
        <v>568</v>
      </c>
    </row>
    <row r="87" spans="2:12" x14ac:dyDescent="0.3">
      <c r="B87" t="s">
        <v>2831</v>
      </c>
      <c r="C87" t="s">
        <v>2831</v>
      </c>
      <c r="D87" s="47">
        <v>44811</v>
      </c>
      <c r="E87" t="s">
        <v>3049</v>
      </c>
      <c r="F87">
        <v>5</v>
      </c>
      <c r="G87">
        <v>0</v>
      </c>
      <c r="H87">
        <v>0</v>
      </c>
      <c r="I87" t="s">
        <v>2160</v>
      </c>
      <c r="J87" t="s">
        <v>3050</v>
      </c>
      <c r="K87" t="s">
        <v>254</v>
      </c>
      <c r="L87" t="s">
        <v>568</v>
      </c>
    </row>
    <row r="88" spans="2:12" x14ac:dyDescent="0.3">
      <c r="B88" t="s">
        <v>2831</v>
      </c>
      <c r="C88" t="s">
        <v>2831</v>
      </c>
      <c r="D88" s="47">
        <v>44809</v>
      </c>
      <c r="E88" t="s">
        <v>3051</v>
      </c>
      <c r="F88">
        <v>5</v>
      </c>
      <c r="G88">
        <v>0</v>
      </c>
      <c r="H88">
        <v>0</v>
      </c>
      <c r="I88" t="s">
        <v>2160</v>
      </c>
      <c r="J88" t="s">
        <v>2936</v>
      </c>
      <c r="K88" t="s">
        <v>254</v>
      </c>
      <c r="L88" t="s">
        <v>568</v>
      </c>
    </row>
    <row r="89" spans="2:12" x14ac:dyDescent="0.3">
      <c r="B89" t="s">
        <v>2831</v>
      </c>
      <c r="C89" t="s">
        <v>2831</v>
      </c>
      <c r="D89" s="47">
        <v>44830</v>
      </c>
      <c r="E89" t="s">
        <v>3052</v>
      </c>
      <c r="F89">
        <v>5</v>
      </c>
      <c r="G89">
        <v>0</v>
      </c>
      <c r="H89">
        <v>0</v>
      </c>
      <c r="I89" t="s">
        <v>2160</v>
      </c>
      <c r="J89" t="s">
        <v>2936</v>
      </c>
      <c r="K89" t="s">
        <v>254</v>
      </c>
      <c r="L89" t="s">
        <v>568</v>
      </c>
    </row>
    <row r="90" spans="2:12" x14ac:dyDescent="0.3">
      <c r="B90" t="s">
        <v>2831</v>
      </c>
      <c r="C90" t="s">
        <v>2831</v>
      </c>
      <c r="D90" s="47">
        <v>44805</v>
      </c>
      <c r="E90" t="s">
        <v>3053</v>
      </c>
      <c r="F90">
        <v>5</v>
      </c>
      <c r="G90">
        <v>0</v>
      </c>
      <c r="H90">
        <v>0</v>
      </c>
      <c r="I90" t="s">
        <v>2173</v>
      </c>
      <c r="J90" t="s">
        <v>3054</v>
      </c>
      <c r="K90" t="s">
        <v>254</v>
      </c>
      <c r="L90" t="s">
        <v>568</v>
      </c>
    </row>
    <row r="91" spans="2:12" x14ac:dyDescent="0.3">
      <c r="B91" t="s">
        <v>2831</v>
      </c>
      <c r="C91" t="s">
        <v>2831</v>
      </c>
      <c r="D91" s="47">
        <v>44813</v>
      </c>
      <c r="E91" t="s">
        <v>3055</v>
      </c>
      <c r="F91">
        <v>5</v>
      </c>
      <c r="G91">
        <v>0</v>
      </c>
      <c r="H91">
        <v>0</v>
      </c>
      <c r="I91" t="s">
        <v>2160</v>
      </c>
      <c r="J91" t="s">
        <v>2925</v>
      </c>
      <c r="K91" t="s">
        <v>254</v>
      </c>
      <c r="L91" t="s">
        <v>568</v>
      </c>
    </row>
    <row r="92" spans="2:12" x14ac:dyDescent="0.3">
      <c r="B92" t="s">
        <v>2831</v>
      </c>
      <c r="C92" t="s">
        <v>2831</v>
      </c>
      <c r="D92" s="47">
        <v>44817</v>
      </c>
      <c r="E92" t="s">
        <v>3056</v>
      </c>
      <c r="F92">
        <v>5</v>
      </c>
      <c r="G92">
        <v>0</v>
      </c>
      <c r="H92">
        <v>0</v>
      </c>
      <c r="I92" t="s">
        <v>2160</v>
      </c>
      <c r="J92" t="s">
        <v>2941</v>
      </c>
      <c r="K92" t="s">
        <v>254</v>
      </c>
      <c r="L92" t="s">
        <v>568</v>
      </c>
    </row>
    <row r="93" spans="2:12" x14ac:dyDescent="0.3">
      <c r="B93" t="s">
        <v>2831</v>
      </c>
      <c r="C93" t="s">
        <v>2831</v>
      </c>
      <c r="D93" s="47">
        <v>44811</v>
      </c>
      <c r="E93" t="s">
        <v>3057</v>
      </c>
      <c r="F93">
        <v>5</v>
      </c>
      <c r="G93">
        <v>0</v>
      </c>
      <c r="H93">
        <v>0</v>
      </c>
      <c r="I93" t="s">
        <v>2160</v>
      </c>
      <c r="J93" t="s">
        <v>2936</v>
      </c>
      <c r="K93" t="s">
        <v>254</v>
      </c>
      <c r="L93" t="s">
        <v>568</v>
      </c>
    </row>
    <row r="94" spans="2:12" x14ac:dyDescent="0.3">
      <c r="B94" t="s">
        <v>2831</v>
      </c>
      <c r="C94" t="s">
        <v>2831</v>
      </c>
      <c r="D94" s="47">
        <v>44812</v>
      </c>
      <c r="E94" t="s">
        <v>3058</v>
      </c>
      <c r="F94">
        <v>5</v>
      </c>
      <c r="G94">
        <v>0</v>
      </c>
      <c r="H94">
        <v>0</v>
      </c>
      <c r="I94" t="s">
        <v>2160</v>
      </c>
      <c r="J94" t="s">
        <v>2941</v>
      </c>
      <c r="K94" t="s">
        <v>254</v>
      </c>
      <c r="L94" t="s">
        <v>568</v>
      </c>
    </row>
    <row r="95" spans="2:12" x14ac:dyDescent="0.3">
      <c r="B95" t="s">
        <v>2831</v>
      </c>
      <c r="C95" t="s">
        <v>2831</v>
      </c>
      <c r="D95" s="47">
        <v>44818</v>
      </c>
      <c r="E95" t="s">
        <v>3063</v>
      </c>
      <c r="F95">
        <v>5</v>
      </c>
      <c r="G95">
        <v>0</v>
      </c>
      <c r="H95">
        <v>0</v>
      </c>
      <c r="I95" t="s">
        <v>2160</v>
      </c>
      <c r="J95" t="s">
        <v>2941</v>
      </c>
      <c r="K95" t="s">
        <v>254</v>
      </c>
      <c r="L95" t="s">
        <v>568</v>
      </c>
    </row>
    <row r="96" spans="2:12" x14ac:dyDescent="0.3">
      <c r="B96" t="s">
        <v>2831</v>
      </c>
      <c r="C96" t="s">
        <v>2831</v>
      </c>
      <c r="D96" s="47">
        <v>44818</v>
      </c>
      <c r="E96" t="s">
        <v>3065</v>
      </c>
      <c r="F96">
        <v>5</v>
      </c>
      <c r="G96">
        <v>0</v>
      </c>
      <c r="H96">
        <v>0</v>
      </c>
      <c r="I96" t="s">
        <v>2160</v>
      </c>
      <c r="J96" t="s">
        <v>2925</v>
      </c>
      <c r="K96" t="s">
        <v>254</v>
      </c>
      <c r="L96" t="s">
        <v>568</v>
      </c>
    </row>
    <row r="97" spans="2:12" x14ac:dyDescent="0.3">
      <c r="B97" t="s">
        <v>2831</v>
      </c>
      <c r="C97" t="s">
        <v>2831</v>
      </c>
      <c r="D97" s="47">
        <v>44831</v>
      </c>
      <c r="E97" t="s">
        <v>3059</v>
      </c>
      <c r="F97">
        <v>5</v>
      </c>
      <c r="G97">
        <v>0</v>
      </c>
      <c r="H97">
        <v>0</v>
      </c>
      <c r="I97" t="s">
        <v>2160</v>
      </c>
      <c r="J97" t="s">
        <v>2925</v>
      </c>
      <c r="K97" t="s">
        <v>254</v>
      </c>
      <c r="L97" t="s">
        <v>568</v>
      </c>
    </row>
    <row r="98" spans="2:12" x14ac:dyDescent="0.3">
      <c r="B98" t="s">
        <v>2831</v>
      </c>
      <c r="C98" t="s">
        <v>2831</v>
      </c>
      <c r="D98" s="47">
        <v>44825</v>
      </c>
      <c r="E98" t="s">
        <v>3060</v>
      </c>
      <c r="F98">
        <v>5</v>
      </c>
      <c r="G98">
        <v>0</v>
      </c>
      <c r="H98">
        <v>0</v>
      </c>
      <c r="I98" t="s">
        <v>2160</v>
      </c>
      <c r="J98" t="s">
        <v>2999</v>
      </c>
      <c r="K98" t="s">
        <v>254</v>
      </c>
      <c r="L98" t="s">
        <v>568</v>
      </c>
    </row>
    <row r="99" spans="2:12" x14ac:dyDescent="0.3">
      <c r="B99" t="s">
        <v>2831</v>
      </c>
      <c r="C99" t="s">
        <v>2831</v>
      </c>
      <c r="D99" s="47">
        <v>44813</v>
      </c>
      <c r="E99" t="s">
        <v>3062</v>
      </c>
      <c r="F99">
        <v>5</v>
      </c>
      <c r="G99">
        <v>0</v>
      </c>
      <c r="H99">
        <v>0</v>
      </c>
      <c r="I99" t="s">
        <v>2160</v>
      </c>
      <c r="J99" t="s">
        <v>2992</v>
      </c>
      <c r="K99" t="s">
        <v>254</v>
      </c>
      <c r="L99" t="s">
        <v>568</v>
      </c>
    </row>
    <row r="100" spans="2:12" x14ac:dyDescent="0.3">
      <c r="B100" t="s">
        <v>2831</v>
      </c>
      <c r="C100" t="s">
        <v>2831</v>
      </c>
      <c r="D100" s="47">
        <v>44823</v>
      </c>
      <c r="E100" t="s">
        <v>3066</v>
      </c>
      <c r="F100">
        <v>5</v>
      </c>
      <c r="G100">
        <v>0</v>
      </c>
      <c r="H100">
        <v>0</v>
      </c>
      <c r="I100" t="s">
        <v>2160</v>
      </c>
      <c r="J100" t="s">
        <v>2992</v>
      </c>
      <c r="K100" t="s">
        <v>254</v>
      </c>
      <c r="L100" t="s">
        <v>568</v>
      </c>
    </row>
    <row r="101" spans="2:12" x14ac:dyDescent="0.3">
      <c r="B101" t="s">
        <v>2831</v>
      </c>
      <c r="C101" t="s">
        <v>2831</v>
      </c>
      <c r="D101" s="47">
        <v>44827</v>
      </c>
      <c r="E101" t="s">
        <v>3067</v>
      </c>
      <c r="F101">
        <v>5</v>
      </c>
      <c r="G101">
        <v>0</v>
      </c>
      <c r="H101">
        <v>0</v>
      </c>
      <c r="I101" t="s">
        <v>2160</v>
      </c>
      <c r="J101" t="s">
        <v>2925</v>
      </c>
      <c r="K101" t="s">
        <v>254</v>
      </c>
      <c r="L101" t="s">
        <v>568</v>
      </c>
    </row>
    <row r="102" spans="2:12" x14ac:dyDescent="0.3">
      <c r="B102" t="s">
        <v>2831</v>
      </c>
      <c r="C102" t="s">
        <v>2831</v>
      </c>
      <c r="D102" s="47">
        <v>44813</v>
      </c>
      <c r="E102" t="s">
        <v>3068</v>
      </c>
      <c r="F102">
        <v>5</v>
      </c>
      <c r="G102">
        <v>0</v>
      </c>
      <c r="H102">
        <v>0</v>
      </c>
      <c r="I102" t="s">
        <v>2173</v>
      </c>
      <c r="J102" t="s">
        <v>3070</v>
      </c>
      <c r="K102" t="s">
        <v>2147</v>
      </c>
      <c r="L102" t="s">
        <v>568</v>
      </c>
    </row>
    <row r="103" spans="2:12" x14ac:dyDescent="0.3">
      <c r="B103" t="s">
        <v>2831</v>
      </c>
      <c r="C103" t="s">
        <v>2831</v>
      </c>
      <c r="D103" s="47">
        <v>44831</v>
      </c>
      <c r="E103" t="s">
        <v>3071</v>
      </c>
      <c r="F103">
        <v>5</v>
      </c>
      <c r="G103">
        <v>0</v>
      </c>
      <c r="H103">
        <v>0</v>
      </c>
      <c r="I103" t="s">
        <v>2160</v>
      </c>
      <c r="J103" t="s">
        <v>2936</v>
      </c>
      <c r="K103" t="s">
        <v>254</v>
      </c>
      <c r="L103" t="s">
        <v>568</v>
      </c>
    </row>
    <row r="104" spans="2:12" x14ac:dyDescent="0.3">
      <c r="B104" t="s">
        <v>2831</v>
      </c>
      <c r="C104" t="s">
        <v>2831</v>
      </c>
      <c r="D104" s="47">
        <v>44832</v>
      </c>
      <c r="E104" t="s">
        <v>3073</v>
      </c>
      <c r="F104">
        <v>5</v>
      </c>
      <c r="G104">
        <v>0</v>
      </c>
      <c r="H104">
        <v>0</v>
      </c>
      <c r="I104" t="s">
        <v>2160</v>
      </c>
      <c r="J104" t="s">
        <v>2936</v>
      </c>
      <c r="K104" t="s">
        <v>254</v>
      </c>
      <c r="L104" t="s">
        <v>568</v>
      </c>
    </row>
    <row r="105" spans="2:12" x14ac:dyDescent="0.3">
      <c r="B105" t="s">
        <v>2831</v>
      </c>
      <c r="C105" t="s">
        <v>2831</v>
      </c>
      <c r="D105" s="47">
        <v>44811</v>
      </c>
      <c r="E105" t="s">
        <v>3074</v>
      </c>
      <c r="F105">
        <v>5</v>
      </c>
      <c r="G105">
        <v>0</v>
      </c>
      <c r="H105">
        <v>0</v>
      </c>
      <c r="I105" t="s">
        <v>2160</v>
      </c>
      <c r="J105" t="s">
        <v>2936</v>
      </c>
      <c r="K105" t="s">
        <v>254</v>
      </c>
      <c r="L105" t="s">
        <v>568</v>
      </c>
    </row>
    <row r="106" spans="2:12" x14ac:dyDescent="0.3">
      <c r="B106" t="s">
        <v>2831</v>
      </c>
      <c r="C106" t="s">
        <v>2831</v>
      </c>
      <c r="D106" s="47">
        <v>44832</v>
      </c>
      <c r="E106" t="s">
        <v>3075</v>
      </c>
      <c r="F106">
        <v>5</v>
      </c>
      <c r="G106">
        <v>0</v>
      </c>
      <c r="H106">
        <v>0</v>
      </c>
      <c r="I106" t="s">
        <v>2160</v>
      </c>
      <c r="J106" t="s">
        <v>2941</v>
      </c>
      <c r="K106" t="s">
        <v>254</v>
      </c>
      <c r="L106" t="s">
        <v>568</v>
      </c>
    </row>
    <row r="107" spans="2:12" x14ac:dyDescent="0.3">
      <c r="B107" t="s">
        <v>2831</v>
      </c>
      <c r="C107" t="s">
        <v>2831</v>
      </c>
      <c r="D107" s="47">
        <v>44833</v>
      </c>
      <c r="E107" t="s">
        <v>3076</v>
      </c>
      <c r="F107">
        <v>5</v>
      </c>
      <c r="G107">
        <v>0</v>
      </c>
      <c r="H107">
        <v>0</v>
      </c>
      <c r="I107" t="s">
        <v>2160</v>
      </c>
      <c r="J107" t="s">
        <v>2936</v>
      </c>
      <c r="K107" t="s">
        <v>254</v>
      </c>
      <c r="L107" t="s">
        <v>568</v>
      </c>
    </row>
    <row r="108" spans="2:12" x14ac:dyDescent="0.3">
      <c r="B108" t="s">
        <v>2831</v>
      </c>
      <c r="C108" t="s">
        <v>2831</v>
      </c>
      <c r="D108" s="47">
        <v>44830</v>
      </c>
      <c r="E108" t="s">
        <v>3077</v>
      </c>
      <c r="F108">
        <v>5</v>
      </c>
      <c r="G108">
        <v>0</v>
      </c>
      <c r="H108">
        <v>0</v>
      </c>
      <c r="I108" t="s">
        <v>1535</v>
      </c>
      <c r="J108" t="s">
        <v>1535</v>
      </c>
      <c r="K108" t="s">
        <v>254</v>
      </c>
      <c r="L108" t="s">
        <v>568</v>
      </c>
    </row>
    <row r="109" spans="2:12" x14ac:dyDescent="0.3">
      <c r="B109" t="s">
        <v>2831</v>
      </c>
      <c r="C109" t="s">
        <v>2831</v>
      </c>
      <c r="D109" s="47">
        <v>44830</v>
      </c>
      <c r="E109" t="s">
        <v>3078</v>
      </c>
      <c r="F109">
        <v>5</v>
      </c>
      <c r="G109">
        <v>0</v>
      </c>
      <c r="H109">
        <v>0</v>
      </c>
      <c r="I109" t="s">
        <v>2160</v>
      </c>
      <c r="J109" t="s">
        <v>2999</v>
      </c>
      <c r="K109" t="s">
        <v>254</v>
      </c>
      <c r="L109" t="s">
        <v>568</v>
      </c>
    </row>
    <row r="110" spans="2:12" x14ac:dyDescent="0.3">
      <c r="B110" t="s">
        <v>2831</v>
      </c>
      <c r="C110" t="s">
        <v>2831</v>
      </c>
      <c r="D110" s="47">
        <v>44806</v>
      </c>
      <c r="E110" t="s">
        <v>3081</v>
      </c>
      <c r="F110">
        <v>5</v>
      </c>
      <c r="G110">
        <v>0</v>
      </c>
      <c r="H110">
        <v>0</v>
      </c>
      <c r="I110" t="s">
        <v>2160</v>
      </c>
      <c r="J110" t="s">
        <v>2941</v>
      </c>
      <c r="K110" t="s">
        <v>254</v>
      </c>
      <c r="L110" t="s">
        <v>568</v>
      </c>
    </row>
    <row r="111" spans="2:12" x14ac:dyDescent="0.3">
      <c r="B111" t="s">
        <v>2831</v>
      </c>
      <c r="C111" t="s">
        <v>2831</v>
      </c>
      <c r="D111" s="47">
        <v>44806</v>
      </c>
      <c r="E111" t="s">
        <v>3082</v>
      </c>
      <c r="F111">
        <v>5</v>
      </c>
      <c r="G111">
        <v>0</v>
      </c>
      <c r="H111">
        <v>0</v>
      </c>
      <c r="I111" t="s">
        <v>2186</v>
      </c>
      <c r="J111" t="s">
        <v>3083</v>
      </c>
      <c r="K111" t="s">
        <v>254</v>
      </c>
      <c r="L111" t="s">
        <v>568</v>
      </c>
    </row>
    <row r="112" spans="2:12" x14ac:dyDescent="0.3">
      <c r="B112" t="s">
        <v>2831</v>
      </c>
      <c r="C112" t="s">
        <v>2831</v>
      </c>
      <c r="D112" s="47">
        <v>44824</v>
      </c>
      <c r="E112" t="s">
        <v>3084</v>
      </c>
      <c r="F112">
        <v>5</v>
      </c>
      <c r="G112">
        <v>0</v>
      </c>
      <c r="H112">
        <v>0</v>
      </c>
      <c r="I112" t="s">
        <v>2160</v>
      </c>
      <c r="J112" t="s">
        <v>2936</v>
      </c>
      <c r="K112" t="s">
        <v>254</v>
      </c>
      <c r="L112" t="s">
        <v>568</v>
      </c>
    </row>
    <row r="113" spans="2:12" x14ac:dyDescent="0.3">
      <c r="B113" t="s">
        <v>2831</v>
      </c>
      <c r="C113" t="s">
        <v>2831</v>
      </c>
      <c r="D113" s="47">
        <v>44826</v>
      </c>
      <c r="E113" t="s">
        <v>3085</v>
      </c>
      <c r="F113">
        <v>5</v>
      </c>
      <c r="G113">
        <v>0</v>
      </c>
      <c r="H113">
        <v>0</v>
      </c>
      <c r="I113" t="s">
        <v>2160</v>
      </c>
      <c r="J113" t="s">
        <v>2941</v>
      </c>
      <c r="K113" t="s">
        <v>254</v>
      </c>
      <c r="L113" t="s">
        <v>568</v>
      </c>
    </row>
    <row r="114" spans="2:12" x14ac:dyDescent="0.3">
      <c r="B114" t="s">
        <v>2831</v>
      </c>
      <c r="C114" t="s">
        <v>2831</v>
      </c>
      <c r="D114" s="47">
        <v>44833</v>
      </c>
      <c r="E114" t="s">
        <v>3079</v>
      </c>
      <c r="F114">
        <v>5</v>
      </c>
      <c r="G114">
        <v>0</v>
      </c>
      <c r="H114">
        <v>0</v>
      </c>
      <c r="I114" t="s">
        <v>2160</v>
      </c>
      <c r="J114" t="s">
        <v>2925</v>
      </c>
      <c r="K114" t="s">
        <v>254</v>
      </c>
      <c r="L114" t="s">
        <v>568</v>
      </c>
    </row>
    <row r="115" spans="2:12" x14ac:dyDescent="0.3">
      <c r="B115" t="s">
        <v>2831</v>
      </c>
      <c r="C115" t="s">
        <v>2831</v>
      </c>
      <c r="D115" s="47">
        <v>44807</v>
      </c>
      <c r="E115" t="s">
        <v>3080</v>
      </c>
      <c r="F115">
        <v>5</v>
      </c>
      <c r="G115">
        <v>0</v>
      </c>
      <c r="H115">
        <v>0</v>
      </c>
      <c r="I115" t="s">
        <v>2160</v>
      </c>
      <c r="J115" t="s">
        <v>2925</v>
      </c>
      <c r="K115" t="s">
        <v>254</v>
      </c>
      <c r="L115" t="s">
        <v>568</v>
      </c>
    </row>
    <row r="116" spans="2:12" x14ac:dyDescent="0.3">
      <c r="B116" t="s">
        <v>2831</v>
      </c>
      <c r="C116" t="s">
        <v>2831</v>
      </c>
      <c r="D116" s="47">
        <v>44824</v>
      </c>
      <c r="E116" t="s">
        <v>3086</v>
      </c>
      <c r="F116">
        <v>5</v>
      </c>
      <c r="G116">
        <v>0</v>
      </c>
      <c r="H116">
        <v>0</v>
      </c>
      <c r="I116" t="s">
        <v>2160</v>
      </c>
      <c r="J116" t="s">
        <v>2941</v>
      </c>
      <c r="K116" t="s">
        <v>254</v>
      </c>
      <c r="L116" t="s">
        <v>568</v>
      </c>
    </row>
    <row r="117" spans="2:12" x14ac:dyDescent="0.3">
      <c r="B117" t="s">
        <v>2831</v>
      </c>
      <c r="C117" t="s">
        <v>2831</v>
      </c>
      <c r="D117" s="47">
        <v>44817</v>
      </c>
      <c r="E117" t="s">
        <v>3087</v>
      </c>
      <c r="F117">
        <v>5</v>
      </c>
      <c r="G117">
        <v>0</v>
      </c>
      <c r="H117">
        <v>0</v>
      </c>
      <c r="I117" t="s">
        <v>2160</v>
      </c>
      <c r="J117" t="s">
        <v>2936</v>
      </c>
      <c r="K117" t="s">
        <v>254</v>
      </c>
      <c r="L117" t="s">
        <v>568</v>
      </c>
    </row>
    <row r="118" spans="2:12" x14ac:dyDescent="0.3">
      <c r="B118" t="s">
        <v>2831</v>
      </c>
      <c r="C118" t="s">
        <v>2831</v>
      </c>
      <c r="D118" s="47">
        <v>44825</v>
      </c>
      <c r="E118" t="s">
        <v>3088</v>
      </c>
      <c r="F118">
        <v>5</v>
      </c>
      <c r="G118">
        <v>0</v>
      </c>
      <c r="H118">
        <v>0</v>
      </c>
      <c r="I118" t="s">
        <v>2160</v>
      </c>
      <c r="J118" t="s">
        <v>2936</v>
      </c>
      <c r="K118" t="s">
        <v>254</v>
      </c>
      <c r="L118" t="s">
        <v>568</v>
      </c>
    </row>
    <row r="119" spans="2:12" x14ac:dyDescent="0.3">
      <c r="B119" t="s">
        <v>2831</v>
      </c>
      <c r="C119" t="s">
        <v>2831</v>
      </c>
      <c r="D119" s="47">
        <v>44813</v>
      </c>
      <c r="E119" t="s">
        <v>3090</v>
      </c>
      <c r="F119">
        <v>5</v>
      </c>
      <c r="G119">
        <v>0</v>
      </c>
      <c r="H119">
        <v>0</v>
      </c>
      <c r="I119" t="s">
        <v>2160</v>
      </c>
      <c r="J119" t="s">
        <v>2925</v>
      </c>
      <c r="K119" t="s">
        <v>254</v>
      </c>
      <c r="L119" t="s">
        <v>568</v>
      </c>
    </row>
    <row r="120" spans="2:12" x14ac:dyDescent="0.3">
      <c r="B120" t="s">
        <v>2831</v>
      </c>
      <c r="C120" t="s">
        <v>2831</v>
      </c>
      <c r="D120" s="47">
        <v>44832</v>
      </c>
      <c r="E120" t="s">
        <v>3091</v>
      </c>
      <c r="F120">
        <v>5</v>
      </c>
      <c r="G120">
        <v>0</v>
      </c>
      <c r="H120">
        <v>0</v>
      </c>
      <c r="I120" t="s">
        <v>2160</v>
      </c>
      <c r="J120" t="s">
        <v>2925</v>
      </c>
      <c r="K120" t="s">
        <v>254</v>
      </c>
      <c r="L120" t="s">
        <v>568</v>
      </c>
    </row>
    <row r="121" spans="2:12" x14ac:dyDescent="0.3">
      <c r="B121" t="s">
        <v>2831</v>
      </c>
      <c r="C121" t="s">
        <v>2831</v>
      </c>
      <c r="D121" s="47">
        <v>44805</v>
      </c>
      <c r="E121" t="s">
        <v>3092</v>
      </c>
      <c r="F121">
        <v>5</v>
      </c>
      <c r="G121">
        <v>0</v>
      </c>
      <c r="H121">
        <v>0</v>
      </c>
      <c r="I121" t="s">
        <v>2160</v>
      </c>
      <c r="J121" t="s">
        <v>3093</v>
      </c>
      <c r="K121" t="s">
        <v>254</v>
      </c>
      <c r="L121" t="s">
        <v>568</v>
      </c>
    </row>
    <row r="122" spans="2:12" x14ac:dyDescent="0.3">
      <c r="B122" t="s">
        <v>2831</v>
      </c>
      <c r="C122" t="s">
        <v>2831</v>
      </c>
      <c r="D122" s="47">
        <v>44812</v>
      </c>
      <c r="E122" t="s">
        <v>3094</v>
      </c>
      <c r="F122">
        <v>5</v>
      </c>
      <c r="G122">
        <v>0</v>
      </c>
      <c r="H122">
        <v>0</v>
      </c>
      <c r="I122" t="s">
        <v>2160</v>
      </c>
      <c r="J122" t="s">
        <v>2992</v>
      </c>
      <c r="K122" t="s">
        <v>254</v>
      </c>
      <c r="L122" t="s">
        <v>568</v>
      </c>
    </row>
    <row r="123" spans="2:12" x14ac:dyDescent="0.3">
      <c r="B123" t="s">
        <v>2831</v>
      </c>
      <c r="C123" t="s">
        <v>2831</v>
      </c>
      <c r="D123" s="47">
        <v>44832</v>
      </c>
      <c r="E123" t="s">
        <v>3095</v>
      </c>
      <c r="F123">
        <v>5</v>
      </c>
      <c r="G123">
        <v>0</v>
      </c>
      <c r="H123">
        <v>0</v>
      </c>
      <c r="I123" t="s">
        <v>2160</v>
      </c>
      <c r="J123" t="s">
        <v>2941</v>
      </c>
      <c r="K123" t="s">
        <v>254</v>
      </c>
      <c r="L123" t="s">
        <v>568</v>
      </c>
    </row>
    <row r="124" spans="2:12" x14ac:dyDescent="0.3">
      <c r="B124" t="s">
        <v>2831</v>
      </c>
      <c r="C124" t="s">
        <v>2831</v>
      </c>
      <c r="D124" s="47">
        <v>44818</v>
      </c>
      <c r="E124" t="s">
        <v>3121</v>
      </c>
      <c r="F124">
        <v>5</v>
      </c>
      <c r="G124">
        <v>0</v>
      </c>
      <c r="H124">
        <v>0</v>
      </c>
      <c r="I124" t="s">
        <v>2160</v>
      </c>
      <c r="J124" t="s">
        <v>2925</v>
      </c>
      <c r="K124" t="s">
        <v>254</v>
      </c>
      <c r="L124" t="s">
        <v>568</v>
      </c>
    </row>
    <row r="125" spans="2:12" x14ac:dyDescent="0.3">
      <c r="B125" t="s">
        <v>2831</v>
      </c>
      <c r="C125" t="s">
        <v>2831</v>
      </c>
      <c r="D125" s="47">
        <v>44813</v>
      </c>
      <c r="E125" t="s">
        <v>3096</v>
      </c>
      <c r="F125">
        <v>5</v>
      </c>
      <c r="G125">
        <v>0</v>
      </c>
      <c r="H125">
        <v>0</v>
      </c>
      <c r="I125" t="s">
        <v>2160</v>
      </c>
      <c r="J125" t="s">
        <v>3097</v>
      </c>
      <c r="K125" t="s">
        <v>254</v>
      </c>
      <c r="L125" t="s">
        <v>568</v>
      </c>
    </row>
    <row r="126" spans="2:12" x14ac:dyDescent="0.3">
      <c r="B126" t="s">
        <v>2831</v>
      </c>
      <c r="C126" t="s">
        <v>2831</v>
      </c>
      <c r="D126" s="47">
        <v>44830</v>
      </c>
      <c r="E126" t="s">
        <v>3098</v>
      </c>
      <c r="F126">
        <v>5</v>
      </c>
      <c r="G126">
        <v>0</v>
      </c>
      <c r="H126">
        <v>0</v>
      </c>
      <c r="I126" t="s">
        <v>2160</v>
      </c>
      <c r="J126" t="s">
        <v>2936</v>
      </c>
      <c r="K126" t="s">
        <v>254</v>
      </c>
      <c r="L126" t="s">
        <v>568</v>
      </c>
    </row>
    <row r="127" spans="2:12" x14ac:dyDescent="0.3">
      <c r="B127" t="s">
        <v>2831</v>
      </c>
      <c r="C127" t="s">
        <v>2831</v>
      </c>
      <c r="D127" s="47">
        <v>44811</v>
      </c>
      <c r="E127" t="s">
        <v>3099</v>
      </c>
      <c r="F127">
        <v>5</v>
      </c>
      <c r="G127">
        <v>0</v>
      </c>
      <c r="H127">
        <v>0</v>
      </c>
      <c r="I127" t="s">
        <v>2160</v>
      </c>
      <c r="J127" t="s">
        <v>2925</v>
      </c>
      <c r="K127" t="s">
        <v>2147</v>
      </c>
      <c r="L127" t="s">
        <v>568</v>
      </c>
    </row>
    <row r="128" spans="2:12" x14ac:dyDescent="0.3">
      <c r="B128" t="s">
        <v>2831</v>
      </c>
      <c r="C128" t="s">
        <v>2831</v>
      </c>
      <c r="D128" s="47">
        <v>44832</v>
      </c>
      <c r="E128" t="s">
        <v>3100</v>
      </c>
      <c r="F128">
        <v>5</v>
      </c>
      <c r="G128">
        <v>0</v>
      </c>
      <c r="H128">
        <v>0</v>
      </c>
      <c r="I128" t="s">
        <v>2160</v>
      </c>
      <c r="J128" t="s">
        <v>2992</v>
      </c>
      <c r="K128" t="s">
        <v>254</v>
      </c>
      <c r="L128" t="s">
        <v>568</v>
      </c>
    </row>
    <row r="129" spans="2:12" x14ac:dyDescent="0.3">
      <c r="B129" t="s">
        <v>2831</v>
      </c>
      <c r="C129" t="s">
        <v>2831</v>
      </c>
      <c r="D129" s="47">
        <v>44810</v>
      </c>
      <c r="E129" t="s">
        <v>3102</v>
      </c>
      <c r="F129">
        <v>5</v>
      </c>
      <c r="G129">
        <v>0</v>
      </c>
      <c r="H129">
        <v>0</v>
      </c>
      <c r="I129" t="s">
        <v>2160</v>
      </c>
      <c r="J129" t="s">
        <v>2992</v>
      </c>
      <c r="K129" t="s">
        <v>254</v>
      </c>
      <c r="L129" t="s">
        <v>568</v>
      </c>
    </row>
    <row r="130" spans="2:12" x14ac:dyDescent="0.3">
      <c r="B130" t="s">
        <v>2831</v>
      </c>
      <c r="C130" t="s">
        <v>2831</v>
      </c>
      <c r="D130" s="47">
        <v>44834</v>
      </c>
      <c r="E130" t="s">
        <v>3103</v>
      </c>
      <c r="F130">
        <v>5</v>
      </c>
      <c r="G130">
        <v>0</v>
      </c>
      <c r="H130">
        <v>0</v>
      </c>
      <c r="I130" t="s">
        <v>2160</v>
      </c>
      <c r="J130" t="s">
        <v>2925</v>
      </c>
      <c r="K130" t="s">
        <v>254</v>
      </c>
      <c r="L130" t="s">
        <v>568</v>
      </c>
    </row>
    <row r="131" spans="2:12" x14ac:dyDescent="0.3">
      <c r="B131" t="s">
        <v>2831</v>
      </c>
      <c r="C131" t="s">
        <v>2831</v>
      </c>
      <c r="D131" s="47">
        <v>44832</v>
      </c>
      <c r="E131" t="s">
        <v>3104</v>
      </c>
      <c r="F131">
        <v>5</v>
      </c>
      <c r="G131">
        <v>0</v>
      </c>
      <c r="H131">
        <v>0</v>
      </c>
      <c r="I131" t="s">
        <v>2160</v>
      </c>
      <c r="J131" t="s">
        <v>2925</v>
      </c>
      <c r="K131" t="s">
        <v>254</v>
      </c>
      <c r="L131" t="s">
        <v>568</v>
      </c>
    </row>
    <row r="132" spans="2:12" x14ac:dyDescent="0.3">
      <c r="B132" t="s">
        <v>2831</v>
      </c>
      <c r="C132" t="s">
        <v>2831</v>
      </c>
      <c r="D132" s="47">
        <v>44817</v>
      </c>
      <c r="E132" t="s">
        <v>3106</v>
      </c>
      <c r="F132">
        <v>5</v>
      </c>
      <c r="G132">
        <v>0</v>
      </c>
      <c r="H132">
        <v>0</v>
      </c>
      <c r="I132" t="s">
        <v>2160</v>
      </c>
      <c r="J132" t="s">
        <v>2925</v>
      </c>
      <c r="K132" t="s">
        <v>254</v>
      </c>
      <c r="L132" t="s">
        <v>568</v>
      </c>
    </row>
    <row r="133" spans="2:12" x14ac:dyDescent="0.3">
      <c r="B133" t="s">
        <v>2831</v>
      </c>
      <c r="C133" t="s">
        <v>2831</v>
      </c>
      <c r="D133" s="47">
        <v>44810</v>
      </c>
      <c r="E133" t="s">
        <v>3108</v>
      </c>
      <c r="F133">
        <v>5</v>
      </c>
      <c r="G133">
        <v>0</v>
      </c>
      <c r="H133">
        <v>0</v>
      </c>
      <c r="I133" t="s">
        <v>2160</v>
      </c>
      <c r="J133" t="s">
        <v>2936</v>
      </c>
      <c r="K133" t="s">
        <v>254</v>
      </c>
      <c r="L133" t="s">
        <v>568</v>
      </c>
    </row>
    <row r="134" spans="2:12" x14ac:dyDescent="0.3">
      <c r="B134" t="s">
        <v>2831</v>
      </c>
      <c r="C134" t="s">
        <v>2831</v>
      </c>
      <c r="D134" s="47">
        <v>44830</v>
      </c>
      <c r="E134" t="s">
        <v>3109</v>
      </c>
      <c r="F134">
        <v>5</v>
      </c>
      <c r="G134">
        <v>0</v>
      </c>
      <c r="H134">
        <v>0</v>
      </c>
      <c r="I134" t="s">
        <v>2160</v>
      </c>
      <c r="J134" t="s">
        <v>2925</v>
      </c>
      <c r="K134" t="s">
        <v>254</v>
      </c>
      <c r="L134" t="s">
        <v>568</v>
      </c>
    </row>
    <row r="135" spans="2:12" x14ac:dyDescent="0.3">
      <c r="B135" t="s">
        <v>2831</v>
      </c>
      <c r="C135" t="s">
        <v>2831</v>
      </c>
      <c r="D135" s="47">
        <v>44828</v>
      </c>
      <c r="E135" t="s">
        <v>3110</v>
      </c>
      <c r="F135">
        <v>5</v>
      </c>
      <c r="G135">
        <v>0</v>
      </c>
      <c r="H135">
        <v>0</v>
      </c>
      <c r="I135" t="s">
        <v>2160</v>
      </c>
      <c r="J135" t="s">
        <v>2941</v>
      </c>
      <c r="K135" t="s">
        <v>254</v>
      </c>
      <c r="L135" t="s">
        <v>568</v>
      </c>
    </row>
    <row r="136" spans="2:12" x14ac:dyDescent="0.3">
      <c r="B136" t="s">
        <v>2831</v>
      </c>
      <c r="C136" t="s">
        <v>2831</v>
      </c>
      <c r="D136" s="47">
        <v>44810</v>
      </c>
      <c r="E136" t="s">
        <v>3111</v>
      </c>
      <c r="F136">
        <v>5</v>
      </c>
      <c r="G136">
        <v>0</v>
      </c>
      <c r="H136">
        <v>0</v>
      </c>
      <c r="I136" t="s">
        <v>2160</v>
      </c>
      <c r="J136" t="s">
        <v>2925</v>
      </c>
      <c r="K136" t="s">
        <v>254</v>
      </c>
      <c r="L136" t="s">
        <v>568</v>
      </c>
    </row>
    <row r="137" spans="2:12" x14ac:dyDescent="0.3">
      <c r="B137" t="s">
        <v>2831</v>
      </c>
      <c r="C137" t="s">
        <v>2831</v>
      </c>
      <c r="D137" s="47">
        <v>44805</v>
      </c>
      <c r="E137" t="s">
        <v>3112</v>
      </c>
      <c r="F137">
        <v>5</v>
      </c>
      <c r="G137">
        <v>0</v>
      </c>
      <c r="H137">
        <v>0</v>
      </c>
      <c r="I137" t="s">
        <v>2160</v>
      </c>
      <c r="J137" t="s">
        <v>3114</v>
      </c>
      <c r="K137" t="s">
        <v>254</v>
      </c>
      <c r="L137" t="s">
        <v>568</v>
      </c>
    </row>
    <row r="138" spans="2:12" x14ac:dyDescent="0.3">
      <c r="B138" t="s">
        <v>2831</v>
      </c>
      <c r="C138" t="s">
        <v>2831</v>
      </c>
      <c r="D138" s="47">
        <v>44823</v>
      </c>
      <c r="E138" t="s">
        <v>3123</v>
      </c>
      <c r="F138">
        <v>5</v>
      </c>
      <c r="G138">
        <v>0</v>
      </c>
      <c r="H138">
        <v>0</v>
      </c>
      <c r="I138" t="s">
        <v>2160</v>
      </c>
      <c r="J138" t="s">
        <v>2936</v>
      </c>
      <c r="K138" t="s">
        <v>254</v>
      </c>
      <c r="L138" t="s">
        <v>568</v>
      </c>
    </row>
    <row r="139" spans="2:12" x14ac:dyDescent="0.3">
      <c r="B139" t="s">
        <v>2831</v>
      </c>
      <c r="C139" t="s">
        <v>2831</v>
      </c>
      <c r="D139" s="47">
        <v>44830</v>
      </c>
      <c r="E139" t="s">
        <v>3115</v>
      </c>
      <c r="F139">
        <v>5</v>
      </c>
      <c r="G139">
        <v>0</v>
      </c>
      <c r="H139">
        <v>0</v>
      </c>
      <c r="I139" t="s">
        <v>2160</v>
      </c>
      <c r="J139" t="s">
        <v>2941</v>
      </c>
      <c r="K139" t="s">
        <v>254</v>
      </c>
      <c r="L139" t="s">
        <v>568</v>
      </c>
    </row>
    <row r="140" spans="2:12" x14ac:dyDescent="0.3">
      <c r="B140" t="s">
        <v>2831</v>
      </c>
      <c r="C140" t="s">
        <v>2831</v>
      </c>
      <c r="D140" s="47">
        <v>44834</v>
      </c>
      <c r="E140" t="s">
        <v>3116</v>
      </c>
      <c r="F140">
        <v>5</v>
      </c>
      <c r="G140">
        <v>0</v>
      </c>
      <c r="H140">
        <v>0</v>
      </c>
      <c r="I140" t="s">
        <v>2160</v>
      </c>
      <c r="J140" t="s">
        <v>2936</v>
      </c>
      <c r="K140" t="s">
        <v>254</v>
      </c>
      <c r="L140" t="s">
        <v>568</v>
      </c>
    </row>
    <row r="141" spans="2:12" x14ac:dyDescent="0.3">
      <c r="B141" t="s">
        <v>2831</v>
      </c>
      <c r="C141" t="s">
        <v>2831</v>
      </c>
      <c r="D141" s="47">
        <v>44813</v>
      </c>
      <c r="E141" t="s">
        <v>3118</v>
      </c>
      <c r="F141">
        <v>5</v>
      </c>
      <c r="G141">
        <v>0</v>
      </c>
      <c r="H141">
        <v>0</v>
      </c>
      <c r="I141" t="s">
        <v>2160</v>
      </c>
      <c r="J141" t="s">
        <v>2992</v>
      </c>
      <c r="K141" t="s">
        <v>254</v>
      </c>
      <c r="L141" t="s">
        <v>568</v>
      </c>
    </row>
    <row r="142" spans="2:12" x14ac:dyDescent="0.3">
      <c r="B142" t="s">
        <v>2831</v>
      </c>
      <c r="C142" t="s">
        <v>2831</v>
      </c>
      <c r="D142" s="47">
        <v>44816</v>
      </c>
      <c r="E142" t="s">
        <v>3119</v>
      </c>
      <c r="F142">
        <v>5</v>
      </c>
      <c r="G142">
        <v>0</v>
      </c>
      <c r="H142">
        <v>0</v>
      </c>
      <c r="I142" t="s">
        <v>2160</v>
      </c>
      <c r="J142" t="s">
        <v>2936</v>
      </c>
      <c r="K142" t="s">
        <v>254</v>
      </c>
      <c r="L142" t="s">
        <v>568</v>
      </c>
    </row>
    <row r="143" spans="2:12" x14ac:dyDescent="0.3">
      <c r="B143" t="s">
        <v>2831</v>
      </c>
      <c r="C143" t="s">
        <v>2831</v>
      </c>
      <c r="D143" s="47">
        <v>44831</v>
      </c>
      <c r="E143" t="s">
        <v>3120</v>
      </c>
      <c r="F143">
        <v>5</v>
      </c>
      <c r="G143">
        <v>0</v>
      </c>
      <c r="H143">
        <v>0</v>
      </c>
      <c r="I143" t="s">
        <v>2160</v>
      </c>
      <c r="J143" t="s">
        <v>2992</v>
      </c>
      <c r="K143" t="s">
        <v>254</v>
      </c>
      <c r="L143" t="s">
        <v>568</v>
      </c>
    </row>
    <row r="144" spans="2:12" x14ac:dyDescent="0.3">
      <c r="B144" t="s">
        <v>2831</v>
      </c>
      <c r="C144" t="s">
        <v>2831</v>
      </c>
      <c r="D144" s="47">
        <v>44830</v>
      </c>
      <c r="E144" t="s">
        <v>3124</v>
      </c>
      <c r="F144">
        <v>5</v>
      </c>
      <c r="G144">
        <v>0</v>
      </c>
      <c r="H144">
        <v>0</v>
      </c>
      <c r="I144" t="s">
        <v>2160</v>
      </c>
      <c r="J144" t="s">
        <v>2925</v>
      </c>
      <c r="K144" t="s">
        <v>254</v>
      </c>
      <c r="L144" t="s">
        <v>568</v>
      </c>
    </row>
    <row r="145" spans="2:12" x14ac:dyDescent="0.3">
      <c r="B145" t="s">
        <v>2831</v>
      </c>
      <c r="C145" t="s">
        <v>2831</v>
      </c>
      <c r="D145" s="47">
        <v>44814</v>
      </c>
      <c r="E145" t="s">
        <v>3125</v>
      </c>
      <c r="F145">
        <v>5</v>
      </c>
      <c r="G145">
        <v>0</v>
      </c>
      <c r="H145">
        <v>0</v>
      </c>
      <c r="I145" t="s">
        <v>2160</v>
      </c>
      <c r="J145" t="s">
        <v>2925</v>
      </c>
      <c r="K145" t="s">
        <v>254</v>
      </c>
      <c r="L145" t="s">
        <v>568</v>
      </c>
    </row>
    <row r="146" spans="2:12" x14ac:dyDescent="0.3">
      <c r="B146" t="s">
        <v>2831</v>
      </c>
      <c r="C146" t="s">
        <v>2831</v>
      </c>
      <c r="D146" s="47">
        <v>44827</v>
      </c>
      <c r="E146" t="s">
        <v>3129</v>
      </c>
      <c r="F146">
        <v>5</v>
      </c>
      <c r="G146">
        <v>0</v>
      </c>
      <c r="H146">
        <v>0</v>
      </c>
      <c r="I146" t="s">
        <v>2160</v>
      </c>
      <c r="J146" t="s">
        <v>2925</v>
      </c>
      <c r="K146" t="s">
        <v>254</v>
      </c>
      <c r="L146" t="s">
        <v>568</v>
      </c>
    </row>
    <row r="147" spans="2:12" x14ac:dyDescent="0.3">
      <c r="B147" t="s">
        <v>2831</v>
      </c>
      <c r="C147" t="s">
        <v>2831</v>
      </c>
      <c r="D147" s="47">
        <v>44832</v>
      </c>
      <c r="E147" t="s">
        <v>3130</v>
      </c>
      <c r="F147">
        <v>5</v>
      </c>
      <c r="G147">
        <v>0</v>
      </c>
      <c r="H147">
        <v>0</v>
      </c>
      <c r="I147" t="s">
        <v>2160</v>
      </c>
      <c r="J147" t="s">
        <v>2925</v>
      </c>
      <c r="K147" t="s">
        <v>2147</v>
      </c>
      <c r="L147" t="s">
        <v>568</v>
      </c>
    </row>
    <row r="148" spans="2:12" x14ac:dyDescent="0.3">
      <c r="B148" t="s">
        <v>2831</v>
      </c>
      <c r="C148" t="s">
        <v>2831</v>
      </c>
      <c r="D148" s="47">
        <v>44830</v>
      </c>
      <c r="E148" t="s">
        <v>3131</v>
      </c>
      <c r="F148">
        <v>5</v>
      </c>
      <c r="G148">
        <v>0</v>
      </c>
      <c r="H148">
        <v>0</v>
      </c>
      <c r="I148" t="s">
        <v>2160</v>
      </c>
      <c r="J148" t="s">
        <v>2925</v>
      </c>
      <c r="K148" t="s">
        <v>254</v>
      </c>
      <c r="L148" t="s">
        <v>568</v>
      </c>
    </row>
    <row r="149" spans="2:12" x14ac:dyDescent="0.3">
      <c r="B149" t="s">
        <v>2831</v>
      </c>
      <c r="C149" t="s">
        <v>2831</v>
      </c>
      <c r="D149" s="47">
        <v>44827</v>
      </c>
      <c r="E149" t="s">
        <v>3126</v>
      </c>
      <c r="F149">
        <v>5</v>
      </c>
      <c r="G149">
        <v>0</v>
      </c>
      <c r="H149">
        <v>0</v>
      </c>
      <c r="I149" t="s">
        <v>2160</v>
      </c>
      <c r="J149" t="s">
        <v>2925</v>
      </c>
      <c r="K149" t="s">
        <v>254</v>
      </c>
      <c r="L149" t="s">
        <v>568</v>
      </c>
    </row>
    <row r="150" spans="2:12" x14ac:dyDescent="0.3">
      <c r="B150" t="s">
        <v>2831</v>
      </c>
      <c r="C150" t="s">
        <v>2831</v>
      </c>
      <c r="D150" s="47">
        <v>44805</v>
      </c>
      <c r="E150" t="s">
        <v>3127</v>
      </c>
      <c r="F150">
        <v>5</v>
      </c>
      <c r="G150">
        <v>0</v>
      </c>
      <c r="H150">
        <v>0</v>
      </c>
      <c r="I150" t="s">
        <v>2160</v>
      </c>
      <c r="J150" t="s">
        <v>2936</v>
      </c>
      <c r="K150" t="s">
        <v>254</v>
      </c>
      <c r="L150" t="s">
        <v>568</v>
      </c>
    </row>
    <row r="151" spans="2:12" x14ac:dyDescent="0.3">
      <c r="B151" t="s">
        <v>2831</v>
      </c>
      <c r="C151" t="s">
        <v>2831</v>
      </c>
      <c r="D151" s="47">
        <v>44811</v>
      </c>
      <c r="E151" t="s">
        <v>3128</v>
      </c>
      <c r="F151">
        <v>5</v>
      </c>
      <c r="G151">
        <v>0</v>
      </c>
      <c r="H151">
        <v>0</v>
      </c>
      <c r="I151" t="s">
        <v>2160</v>
      </c>
      <c r="J151" t="s">
        <v>2925</v>
      </c>
      <c r="K151" t="s">
        <v>254</v>
      </c>
      <c r="L151" t="s">
        <v>568</v>
      </c>
    </row>
    <row r="152" spans="2:12" x14ac:dyDescent="0.3">
      <c r="B152" t="s">
        <v>2831</v>
      </c>
      <c r="C152" t="s">
        <v>2831</v>
      </c>
      <c r="D152" s="47">
        <v>44812</v>
      </c>
      <c r="E152" t="s">
        <v>3132</v>
      </c>
      <c r="F152">
        <v>5</v>
      </c>
      <c r="G152">
        <v>0</v>
      </c>
      <c r="H152">
        <v>0</v>
      </c>
      <c r="I152" t="s">
        <v>2160</v>
      </c>
      <c r="J152" t="s">
        <v>2936</v>
      </c>
      <c r="K152" t="s">
        <v>254</v>
      </c>
      <c r="L152" t="s">
        <v>568</v>
      </c>
    </row>
    <row r="153" spans="2:12" x14ac:dyDescent="0.3">
      <c r="B153" t="s">
        <v>2831</v>
      </c>
      <c r="C153" t="s">
        <v>2831</v>
      </c>
      <c r="D153" s="47">
        <v>44807</v>
      </c>
      <c r="E153" t="s">
        <v>3133</v>
      </c>
      <c r="F153">
        <v>5</v>
      </c>
      <c r="G153">
        <v>0</v>
      </c>
      <c r="H153">
        <v>0</v>
      </c>
      <c r="I153" t="s">
        <v>2160</v>
      </c>
      <c r="J153" t="s">
        <v>2936</v>
      </c>
      <c r="K153" t="s">
        <v>254</v>
      </c>
      <c r="L153" t="s">
        <v>568</v>
      </c>
    </row>
    <row r="154" spans="2:12" x14ac:dyDescent="0.3">
      <c r="B154" t="s">
        <v>2831</v>
      </c>
      <c r="C154" t="s">
        <v>2831</v>
      </c>
      <c r="D154" s="47">
        <v>44818</v>
      </c>
      <c r="E154" t="s">
        <v>3134</v>
      </c>
      <c r="F154">
        <v>5</v>
      </c>
      <c r="G154">
        <v>0</v>
      </c>
      <c r="H154">
        <v>0</v>
      </c>
      <c r="I154" t="s">
        <v>2160</v>
      </c>
      <c r="J154" t="s">
        <v>2925</v>
      </c>
      <c r="K154" t="s">
        <v>2147</v>
      </c>
      <c r="L154" t="s">
        <v>568</v>
      </c>
    </row>
    <row r="155" spans="2:12" x14ac:dyDescent="0.3">
      <c r="B155" t="s">
        <v>2831</v>
      </c>
      <c r="C155" t="s">
        <v>2831</v>
      </c>
      <c r="D155" s="47">
        <v>44826</v>
      </c>
      <c r="E155" t="s">
        <v>3136</v>
      </c>
      <c r="F155">
        <v>5</v>
      </c>
      <c r="G155">
        <v>0</v>
      </c>
      <c r="H155">
        <v>0</v>
      </c>
      <c r="I155" t="s">
        <v>2160</v>
      </c>
      <c r="J155" t="s">
        <v>2925</v>
      </c>
      <c r="K155" t="s">
        <v>254</v>
      </c>
      <c r="L155" t="s">
        <v>568</v>
      </c>
    </row>
    <row r="156" spans="2:12" x14ac:dyDescent="0.3">
      <c r="B156" t="s">
        <v>2831</v>
      </c>
      <c r="C156" t="s">
        <v>2831</v>
      </c>
      <c r="D156" s="47">
        <v>44810</v>
      </c>
      <c r="E156" t="s">
        <v>3137</v>
      </c>
      <c r="F156">
        <v>5</v>
      </c>
      <c r="G156">
        <v>0</v>
      </c>
      <c r="H156">
        <v>0</v>
      </c>
      <c r="I156" t="s">
        <v>2160</v>
      </c>
      <c r="J156" t="s">
        <v>2941</v>
      </c>
      <c r="K156" t="s">
        <v>254</v>
      </c>
      <c r="L156" t="s">
        <v>568</v>
      </c>
    </row>
    <row r="157" spans="2:12" x14ac:dyDescent="0.3">
      <c r="B157" t="s">
        <v>2831</v>
      </c>
      <c r="C157" t="s">
        <v>2831</v>
      </c>
      <c r="D157" s="47">
        <v>44828</v>
      </c>
      <c r="E157" t="s">
        <v>3138</v>
      </c>
      <c r="F157">
        <v>5</v>
      </c>
      <c r="G157">
        <v>0</v>
      </c>
      <c r="H157">
        <v>0</v>
      </c>
      <c r="I157" t="s">
        <v>2160</v>
      </c>
      <c r="J157" t="s">
        <v>2925</v>
      </c>
      <c r="K157" t="s">
        <v>254</v>
      </c>
      <c r="L157" t="s">
        <v>568</v>
      </c>
    </row>
    <row r="158" spans="2:12" x14ac:dyDescent="0.3">
      <c r="B158" t="s">
        <v>2831</v>
      </c>
      <c r="C158" t="s">
        <v>2831</v>
      </c>
      <c r="D158" s="47">
        <v>44810</v>
      </c>
      <c r="E158" t="s">
        <v>3139</v>
      </c>
      <c r="F158">
        <v>5</v>
      </c>
      <c r="G158">
        <v>0</v>
      </c>
      <c r="H158">
        <v>0</v>
      </c>
      <c r="I158" t="s">
        <v>2160</v>
      </c>
      <c r="J158" t="s">
        <v>2941</v>
      </c>
      <c r="K158" t="s">
        <v>254</v>
      </c>
      <c r="L158" t="s">
        <v>568</v>
      </c>
    </row>
    <row r="159" spans="2:12" x14ac:dyDescent="0.3">
      <c r="B159" t="s">
        <v>2831</v>
      </c>
      <c r="C159" t="s">
        <v>2831</v>
      </c>
      <c r="D159" s="47">
        <v>44805</v>
      </c>
      <c r="E159" t="s">
        <v>3140</v>
      </c>
      <c r="F159">
        <v>5</v>
      </c>
      <c r="G159">
        <v>0</v>
      </c>
      <c r="H159">
        <v>0</v>
      </c>
      <c r="I159" t="s">
        <v>2160</v>
      </c>
      <c r="J159" t="s">
        <v>3141</v>
      </c>
      <c r="K159" t="s">
        <v>254</v>
      </c>
      <c r="L159" t="s">
        <v>568</v>
      </c>
    </row>
    <row r="160" spans="2:12" x14ac:dyDescent="0.3">
      <c r="B160" t="s">
        <v>2831</v>
      </c>
      <c r="C160" t="s">
        <v>2831</v>
      </c>
      <c r="D160" s="47">
        <v>44833</v>
      </c>
      <c r="E160" t="s">
        <v>3142</v>
      </c>
      <c r="F160">
        <v>5</v>
      </c>
      <c r="G160">
        <v>0</v>
      </c>
      <c r="H160">
        <v>0</v>
      </c>
      <c r="I160" t="s">
        <v>2160</v>
      </c>
      <c r="J160" t="s">
        <v>2925</v>
      </c>
      <c r="K160" t="s">
        <v>254</v>
      </c>
      <c r="L160" t="s">
        <v>568</v>
      </c>
    </row>
    <row r="161" spans="2:12" x14ac:dyDescent="0.3">
      <c r="B161" t="s">
        <v>2831</v>
      </c>
      <c r="C161" t="s">
        <v>2831</v>
      </c>
      <c r="D161" s="47">
        <v>44832</v>
      </c>
      <c r="E161" t="s">
        <v>3143</v>
      </c>
      <c r="F161">
        <v>5</v>
      </c>
      <c r="G161">
        <v>0</v>
      </c>
      <c r="H161">
        <v>0</v>
      </c>
      <c r="I161" t="s">
        <v>2160</v>
      </c>
      <c r="J161" t="s">
        <v>2936</v>
      </c>
      <c r="K161" t="s">
        <v>254</v>
      </c>
      <c r="L161" t="s">
        <v>568</v>
      </c>
    </row>
    <row r="162" spans="2:12" x14ac:dyDescent="0.3">
      <c r="B162" t="s">
        <v>2831</v>
      </c>
      <c r="C162" t="s">
        <v>2831</v>
      </c>
      <c r="D162" s="47">
        <v>44807</v>
      </c>
      <c r="E162" t="s">
        <v>3144</v>
      </c>
      <c r="F162">
        <v>5</v>
      </c>
      <c r="G162">
        <v>0</v>
      </c>
      <c r="H162">
        <v>0</v>
      </c>
      <c r="I162" t="s">
        <v>2160</v>
      </c>
      <c r="J162" t="s">
        <v>2925</v>
      </c>
      <c r="K162" t="s">
        <v>254</v>
      </c>
      <c r="L162" t="s">
        <v>568</v>
      </c>
    </row>
    <row r="163" spans="2:12" x14ac:dyDescent="0.3">
      <c r="B163" t="s">
        <v>2831</v>
      </c>
      <c r="C163" t="s">
        <v>2831</v>
      </c>
      <c r="D163" s="47">
        <v>44824</v>
      </c>
      <c r="E163" t="s">
        <v>3145</v>
      </c>
      <c r="F163">
        <v>5</v>
      </c>
      <c r="G163">
        <v>0</v>
      </c>
      <c r="H163">
        <v>0</v>
      </c>
      <c r="I163" t="s">
        <v>2160</v>
      </c>
      <c r="J163" t="s">
        <v>2999</v>
      </c>
      <c r="K163" t="s">
        <v>254</v>
      </c>
      <c r="L163" t="s">
        <v>568</v>
      </c>
    </row>
    <row r="164" spans="2:12" x14ac:dyDescent="0.3">
      <c r="B164" t="s">
        <v>2831</v>
      </c>
      <c r="C164" t="s">
        <v>2831</v>
      </c>
      <c r="D164" s="47">
        <v>44834</v>
      </c>
      <c r="E164" t="s">
        <v>3146</v>
      </c>
      <c r="F164">
        <v>5</v>
      </c>
      <c r="G164">
        <v>0</v>
      </c>
      <c r="H164">
        <v>0</v>
      </c>
      <c r="I164" t="s">
        <v>2160</v>
      </c>
      <c r="J164" t="s">
        <v>2925</v>
      </c>
      <c r="K164" t="s">
        <v>254</v>
      </c>
      <c r="L164" t="s">
        <v>568</v>
      </c>
    </row>
    <row r="165" spans="2:12" x14ac:dyDescent="0.3">
      <c r="B165" t="s">
        <v>2831</v>
      </c>
      <c r="C165" t="s">
        <v>2831</v>
      </c>
      <c r="D165" s="47">
        <v>44810</v>
      </c>
      <c r="E165" t="s">
        <v>3147</v>
      </c>
      <c r="F165">
        <v>5</v>
      </c>
      <c r="G165">
        <v>0</v>
      </c>
      <c r="H165">
        <v>0</v>
      </c>
      <c r="I165" t="s">
        <v>2160</v>
      </c>
      <c r="J165" t="s">
        <v>2992</v>
      </c>
      <c r="K165" t="s">
        <v>254</v>
      </c>
      <c r="L165" t="s">
        <v>568</v>
      </c>
    </row>
    <row r="166" spans="2:12" x14ac:dyDescent="0.3">
      <c r="B166" t="s">
        <v>2831</v>
      </c>
      <c r="C166" t="s">
        <v>2831</v>
      </c>
      <c r="D166" s="47">
        <v>44834</v>
      </c>
      <c r="E166" t="s">
        <v>3148</v>
      </c>
      <c r="F166">
        <v>5</v>
      </c>
      <c r="G166">
        <v>0</v>
      </c>
      <c r="H166">
        <v>0</v>
      </c>
      <c r="I166" t="s">
        <v>2160</v>
      </c>
      <c r="J166" t="s">
        <v>2971</v>
      </c>
      <c r="K166" t="s">
        <v>254</v>
      </c>
      <c r="L166" t="s">
        <v>568</v>
      </c>
    </row>
    <row r="167" spans="2:12" x14ac:dyDescent="0.3">
      <c r="B167" t="s">
        <v>2831</v>
      </c>
      <c r="C167" t="s">
        <v>2831</v>
      </c>
      <c r="D167" s="47">
        <v>44812</v>
      </c>
      <c r="E167" t="s">
        <v>3150</v>
      </c>
      <c r="F167">
        <v>5</v>
      </c>
      <c r="G167">
        <v>0</v>
      </c>
      <c r="H167">
        <v>0</v>
      </c>
      <c r="I167" t="s">
        <v>2160</v>
      </c>
      <c r="J167" t="s">
        <v>2936</v>
      </c>
      <c r="K167" t="s">
        <v>254</v>
      </c>
      <c r="L167" t="s">
        <v>568</v>
      </c>
    </row>
    <row r="168" spans="2:12" x14ac:dyDescent="0.3">
      <c r="B168" t="s">
        <v>2831</v>
      </c>
      <c r="C168" t="s">
        <v>2831</v>
      </c>
      <c r="D168" s="47">
        <v>44814</v>
      </c>
      <c r="E168" t="s">
        <v>3152</v>
      </c>
      <c r="F168">
        <v>5</v>
      </c>
      <c r="G168">
        <v>0</v>
      </c>
      <c r="H168">
        <v>0</v>
      </c>
      <c r="I168" t="s">
        <v>2160</v>
      </c>
      <c r="J168" t="s">
        <v>2936</v>
      </c>
      <c r="K168" t="s">
        <v>2147</v>
      </c>
      <c r="L168" t="s">
        <v>568</v>
      </c>
    </row>
    <row r="169" spans="2:12" x14ac:dyDescent="0.3">
      <c r="B169" t="s">
        <v>2831</v>
      </c>
      <c r="C169" t="s">
        <v>2831</v>
      </c>
      <c r="D169" s="47">
        <v>44812</v>
      </c>
      <c r="E169" t="s">
        <v>3153</v>
      </c>
      <c r="F169">
        <v>5</v>
      </c>
      <c r="G169">
        <v>0</v>
      </c>
      <c r="H169">
        <v>0</v>
      </c>
      <c r="I169" t="s">
        <v>2160</v>
      </c>
      <c r="J169" t="s">
        <v>2941</v>
      </c>
      <c r="K169" t="s">
        <v>254</v>
      </c>
      <c r="L169" t="s">
        <v>568</v>
      </c>
    </row>
    <row r="170" spans="2:12" x14ac:dyDescent="0.3">
      <c r="B170" t="s">
        <v>2831</v>
      </c>
      <c r="C170" t="s">
        <v>2831</v>
      </c>
      <c r="D170" s="47">
        <v>44825</v>
      </c>
      <c r="E170" t="s">
        <v>3154</v>
      </c>
      <c r="F170">
        <v>5</v>
      </c>
      <c r="G170">
        <v>0</v>
      </c>
      <c r="H170">
        <v>0</v>
      </c>
      <c r="I170" t="s">
        <v>2160</v>
      </c>
      <c r="J170" t="s">
        <v>2936</v>
      </c>
      <c r="K170" t="s">
        <v>254</v>
      </c>
      <c r="L170" t="s">
        <v>568</v>
      </c>
    </row>
    <row r="171" spans="2:12" x14ac:dyDescent="0.3">
      <c r="B171" t="s">
        <v>2831</v>
      </c>
      <c r="C171" t="s">
        <v>2831</v>
      </c>
      <c r="D171" s="47">
        <v>44818</v>
      </c>
      <c r="E171" t="s">
        <v>3155</v>
      </c>
      <c r="F171">
        <v>5</v>
      </c>
      <c r="G171">
        <v>0</v>
      </c>
      <c r="H171">
        <v>0</v>
      </c>
      <c r="I171" t="s">
        <v>2160</v>
      </c>
      <c r="J171" t="s">
        <v>2925</v>
      </c>
      <c r="K171" t="s">
        <v>254</v>
      </c>
      <c r="L171" t="s">
        <v>568</v>
      </c>
    </row>
    <row r="172" spans="2:12" x14ac:dyDescent="0.3">
      <c r="B172" t="s">
        <v>2831</v>
      </c>
      <c r="C172" t="s">
        <v>2831</v>
      </c>
      <c r="D172" s="47">
        <v>44810</v>
      </c>
      <c r="E172" t="s">
        <v>3156</v>
      </c>
      <c r="F172">
        <v>5</v>
      </c>
      <c r="G172">
        <v>0</v>
      </c>
      <c r="H172">
        <v>0</v>
      </c>
      <c r="I172" t="s">
        <v>2160</v>
      </c>
      <c r="J172" t="s">
        <v>2941</v>
      </c>
      <c r="K172" t="s">
        <v>254</v>
      </c>
      <c r="L172" t="s">
        <v>568</v>
      </c>
    </row>
    <row r="173" spans="2:12" x14ac:dyDescent="0.3">
      <c r="B173" t="s">
        <v>2831</v>
      </c>
      <c r="C173" t="s">
        <v>2831</v>
      </c>
      <c r="D173" s="47">
        <v>44824</v>
      </c>
      <c r="E173" t="s">
        <v>3158</v>
      </c>
      <c r="F173">
        <v>5</v>
      </c>
      <c r="G173">
        <v>0</v>
      </c>
      <c r="H173">
        <v>0</v>
      </c>
      <c r="I173" t="s">
        <v>2160</v>
      </c>
      <c r="J173" t="s">
        <v>2999</v>
      </c>
      <c r="K173" t="s">
        <v>254</v>
      </c>
      <c r="L173" t="s">
        <v>568</v>
      </c>
    </row>
    <row r="174" spans="2:12" x14ac:dyDescent="0.3">
      <c r="B174" t="s">
        <v>2831</v>
      </c>
      <c r="C174" t="s">
        <v>2831</v>
      </c>
      <c r="D174" s="47">
        <v>44832</v>
      </c>
      <c r="E174" t="s">
        <v>3159</v>
      </c>
      <c r="F174">
        <v>5</v>
      </c>
      <c r="G174">
        <v>0</v>
      </c>
      <c r="H174">
        <v>0</v>
      </c>
      <c r="I174" t="s">
        <v>2160</v>
      </c>
      <c r="J174" t="s">
        <v>2925</v>
      </c>
      <c r="K174" t="s">
        <v>254</v>
      </c>
      <c r="L174" t="s">
        <v>568</v>
      </c>
    </row>
    <row r="175" spans="2:12" x14ac:dyDescent="0.3">
      <c r="B175" t="s">
        <v>2831</v>
      </c>
      <c r="C175" t="s">
        <v>2831</v>
      </c>
      <c r="D175" s="47">
        <v>44826</v>
      </c>
      <c r="E175" t="s">
        <v>3177</v>
      </c>
      <c r="F175">
        <v>5</v>
      </c>
      <c r="G175">
        <v>0</v>
      </c>
      <c r="H175">
        <v>0</v>
      </c>
      <c r="I175" t="s">
        <v>2160</v>
      </c>
      <c r="J175" t="s">
        <v>2925</v>
      </c>
      <c r="K175" t="s">
        <v>254</v>
      </c>
      <c r="L175" t="s">
        <v>568</v>
      </c>
    </row>
    <row r="176" spans="2:12" x14ac:dyDescent="0.3">
      <c r="B176" t="s">
        <v>2831</v>
      </c>
      <c r="C176" t="s">
        <v>2831</v>
      </c>
      <c r="D176" s="47">
        <v>44832</v>
      </c>
      <c r="E176" t="s">
        <v>3178</v>
      </c>
      <c r="F176">
        <v>5</v>
      </c>
      <c r="G176">
        <v>0</v>
      </c>
      <c r="H176">
        <v>0</v>
      </c>
      <c r="I176" t="s">
        <v>2160</v>
      </c>
      <c r="J176" t="s">
        <v>2936</v>
      </c>
      <c r="K176" t="s">
        <v>254</v>
      </c>
      <c r="L176" t="s">
        <v>568</v>
      </c>
    </row>
    <row r="177" spans="2:12" x14ac:dyDescent="0.3">
      <c r="B177" t="s">
        <v>2831</v>
      </c>
      <c r="C177" t="s">
        <v>2831</v>
      </c>
      <c r="D177" s="47">
        <v>44809</v>
      </c>
      <c r="E177" t="s">
        <v>3161</v>
      </c>
      <c r="F177">
        <v>5</v>
      </c>
      <c r="G177">
        <v>0</v>
      </c>
      <c r="H177">
        <v>0</v>
      </c>
      <c r="I177" t="s">
        <v>2160</v>
      </c>
      <c r="J177" t="s">
        <v>2992</v>
      </c>
      <c r="K177" t="s">
        <v>254</v>
      </c>
      <c r="L177" t="s">
        <v>568</v>
      </c>
    </row>
    <row r="178" spans="2:12" x14ac:dyDescent="0.3">
      <c r="B178" t="s">
        <v>2831</v>
      </c>
      <c r="C178" t="s">
        <v>2831</v>
      </c>
      <c r="D178" s="47">
        <v>44814</v>
      </c>
      <c r="E178" t="s">
        <v>3163</v>
      </c>
      <c r="F178">
        <v>5</v>
      </c>
      <c r="G178">
        <v>0</v>
      </c>
      <c r="H178">
        <v>0</v>
      </c>
      <c r="I178" t="s">
        <v>2160</v>
      </c>
      <c r="J178" t="s">
        <v>2941</v>
      </c>
      <c r="K178" t="s">
        <v>254</v>
      </c>
      <c r="L178" t="s">
        <v>568</v>
      </c>
    </row>
    <row r="179" spans="2:12" x14ac:dyDescent="0.3">
      <c r="B179" t="s">
        <v>2831</v>
      </c>
      <c r="C179" t="s">
        <v>2831</v>
      </c>
      <c r="D179" s="47">
        <v>44830</v>
      </c>
      <c r="E179" t="s">
        <v>3164</v>
      </c>
      <c r="F179">
        <v>5</v>
      </c>
      <c r="G179">
        <v>0</v>
      </c>
      <c r="H179">
        <v>0</v>
      </c>
      <c r="I179" t="s">
        <v>2160</v>
      </c>
      <c r="J179" t="s">
        <v>2936</v>
      </c>
      <c r="K179" t="s">
        <v>254</v>
      </c>
      <c r="L179" t="s">
        <v>568</v>
      </c>
    </row>
    <row r="180" spans="2:12" x14ac:dyDescent="0.3">
      <c r="B180" t="s">
        <v>2831</v>
      </c>
      <c r="C180" t="s">
        <v>2831</v>
      </c>
      <c r="D180" s="47">
        <v>44828</v>
      </c>
      <c r="E180" t="s">
        <v>3165</v>
      </c>
      <c r="F180">
        <v>5</v>
      </c>
      <c r="G180">
        <v>0</v>
      </c>
      <c r="H180">
        <v>0</v>
      </c>
      <c r="I180" t="s">
        <v>2160</v>
      </c>
      <c r="J180" t="s">
        <v>2941</v>
      </c>
      <c r="K180" t="s">
        <v>254</v>
      </c>
      <c r="L180" t="s">
        <v>568</v>
      </c>
    </row>
    <row r="181" spans="2:12" x14ac:dyDescent="0.3">
      <c r="B181" t="s">
        <v>2831</v>
      </c>
      <c r="C181" t="s">
        <v>2831</v>
      </c>
      <c r="D181" s="47">
        <v>44816</v>
      </c>
      <c r="E181" t="s">
        <v>3166</v>
      </c>
      <c r="F181">
        <v>5</v>
      </c>
      <c r="G181">
        <v>0</v>
      </c>
      <c r="H181">
        <v>0</v>
      </c>
      <c r="I181" t="s">
        <v>2160</v>
      </c>
      <c r="J181" t="s">
        <v>2941</v>
      </c>
      <c r="K181" t="s">
        <v>254</v>
      </c>
      <c r="L181" t="s">
        <v>568</v>
      </c>
    </row>
    <row r="182" spans="2:12" x14ac:dyDescent="0.3">
      <c r="B182" t="s">
        <v>2831</v>
      </c>
      <c r="C182" t="s">
        <v>2831</v>
      </c>
      <c r="D182" s="47">
        <v>44811</v>
      </c>
      <c r="E182" t="s">
        <v>3168</v>
      </c>
      <c r="F182">
        <v>5</v>
      </c>
      <c r="G182">
        <v>0</v>
      </c>
      <c r="H182">
        <v>0</v>
      </c>
      <c r="I182" t="s">
        <v>2160</v>
      </c>
      <c r="J182" t="s">
        <v>2992</v>
      </c>
      <c r="K182" t="s">
        <v>254</v>
      </c>
      <c r="L182" t="s">
        <v>568</v>
      </c>
    </row>
    <row r="183" spans="2:12" x14ac:dyDescent="0.3">
      <c r="B183" t="s">
        <v>2831</v>
      </c>
      <c r="C183" t="s">
        <v>2831</v>
      </c>
      <c r="D183" s="47">
        <v>44821</v>
      </c>
      <c r="E183" t="s">
        <v>3169</v>
      </c>
      <c r="F183">
        <v>5</v>
      </c>
      <c r="G183">
        <v>0</v>
      </c>
      <c r="H183">
        <v>0</v>
      </c>
      <c r="I183" t="s">
        <v>2160</v>
      </c>
      <c r="J183" t="s">
        <v>2941</v>
      </c>
      <c r="K183" t="s">
        <v>254</v>
      </c>
      <c r="L183" t="s">
        <v>568</v>
      </c>
    </row>
    <row r="184" spans="2:12" x14ac:dyDescent="0.3">
      <c r="B184" t="s">
        <v>2831</v>
      </c>
      <c r="C184" t="s">
        <v>2831</v>
      </c>
      <c r="D184" s="47">
        <v>44819</v>
      </c>
      <c r="E184" t="s">
        <v>3171</v>
      </c>
      <c r="F184">
        <v>5</v>
      </c>
      <c r="G184">
        <v>0</v>
      </c>
      <c r="H184">
        <v>0</v>
      </c>
      <c r="I184" t="s">
        <v>2160</v>
      </c>
      <c r="J184" t="s">
        <v>2941</v>
      </c>
      <c r="K184" t="s">
        <v>254</v>
      </c>
      <c r="L184" t="s">
        <v>568</v>
      </c>
    </row>
    <row r="185" spans="2:12" x14ac:dyDescent="0.3">
      <c r="B185" t="s">
        <v>2831</v>
      </c>
      <c r="C185" t="s">
        <v>2831</v>
      </c>
      <c r="D185" s="47">
        <v>44824</v>
      </c>
      <c r="E185" t="s">
        <v>3172</v>
      </c>
      <c r="F185">
        <v>5</v>
      </c>
      <c r="G185">
        <v>0</v>
      </c>
      <c r="H185">
        <v>0</v>
      </c>
      <c r="I185" t="s">
        <v>2160</v>
      </c>
      <c r="J185" t="s">
        <v>2941</v>
      </c>
      <c r="K185" t="s">
        <v>254</v>
      </c>
      <c r="L185" t="s">
        <v>568</v>
      </c>
    </row>
    <row r="186" spans="2:12" x14ac:dyDescent="0.3">
      <c r="B186" t="s">
        <v>2831</v>
      </c>
      <c r="C186" t="s">
        <v>2831</v>
      </c>
      <c r="D186" s="47">
        <v>44819</v>
      </c>
      <c r="E186" t="s">
        <v>3173</v>
      </c>
      <c r="F186">
        <v>5</v>
      </c>
      <c r="G186">
        <v>0</v>
      </c>
      <c r="H186">
        <v>0</v>
      </c>
      <c r="I186" t="s">
        <v>2160</v>
      </c>
      <c r="J186" t="s">
        <v>2925</v>
      </c>
      <c r="K186" t="s">
        <v>254</v>
      </c>
      <c r="L186" t="s">
        <v>568</v>
      </c>
    </row>
    <row r="187" spans="2:12" x14ac:dyDescent="0.3">
      <c r="B187" t="s">
        <v>2831</v>
      </c>
      <c r="C187" t="s">
        <v>2831</v>
      </c>
      <c r="D187" s="47">
        <v>44818</v>
      </c>
      <c r="E187" t="s">
        <v>3175</v>
      </c>
      <c r="F187">
        <v>5</v>
      </c>
      <c r="G187">
        <v>0</v>
      </c>
      <c r="H187">
        <v>0</v>
      </c>
      <c r="I187" t="s">
        <v>2160</v>
      </c>
      <c r="J187" t="s">
        <v>2925</v>
      </c>
      <c r="K187" t="s">
        <v>254</v>
      </c>
      <c r="L187" t="s">
        <v>568</v>
      </c>
    </row>
    <row r="188" spans="2:12" x14ac:dyDescent="0.3">
      <c r="B188" t="s">
        <v>2831</v>
      </c>
      <c r="C188" t="s">
        <v>2831</v>
      </c>
      <c r="D188" s="47">
        <v>44825</v>
      </c>
      <c r="E188" t="s">
        <v>3176</v>
      </c>
      <c r="F188">
        <v>5</v>
      </c>
      <c r="G188">
        <v>0</v>
      </c>
      <c r="H188">
        <v>0</v>
      </c>
      <c r="I188" t="s">
        <v>2160</v>
      </c>
      <c r="J188" t="s">
        <v>2936</v>
      </c>
      <c r="K188" t="s">
        <v>254</v>
      </c>
      <c r="L188" t="s">
        <v>568</v>
      </c>
    </row>
    <row r="189" spans="2:12" x14ac:dyDescent="0.3">
      <c r="B189" t="s">
        <v>2831</v>
      </c>
      <c r="C189" t="s">
        <v>2831</v>
      </c>
      <c r="D189" s="47">
        <v>44807</v>
      </c>
      <c r="E189" t="s">
        <v>3179</v>
      </c>
      <c r="F189">
        <v>5</v>
      </c>
      <c r="G189">
        <v>0</v>
      </c>
      <c r="H189">
        <v>0</v>
      </c>
      <c r="I189" t="s">
        <v>2160</v>
      </c>
      <c r="J189" t="s">
        <v>2925</v>
      </c>
      <c r="K189" t="s">
        <v>2147</v>
      </c>
      <c r="L189" t="s">
        <v>568</v>
      </c>
    </row>
    <row r="190" spans="2:12" x14ac:dyDescent="0.3">
      <c r="B190" t="s">
        <v>2831</v>
      </c>
      <c r="C190" t="s">
        <v>2831</v>
      </c>
      <c r="D190" s="47">
        <v>44811</v>
      </c>
      <c r="E190" t="s">
        <v>3180</v>
      </c>
      <c r="F190">
        <v>5</v>
      </c>
      <c r="G190">
        <v>0</v>
      </c>
      <c r="H190">
        <v>0</v>
      </c>
      <c r="I190" t="s">
        <v>2160</v>
      </c>
      <c r="J190" t="s">
        <v>2925</v>
      </c>
      <c r="K190" t="s">
        <v>254</v>
      </c>
      <c r="L190" t="s">
        <v>568</v>
      </c>
    </row>
    <row r="191" spans="2:12" x14ac:dyDescent="0.3">
      <c r="B191" t="s">
        <v>2831</v>
      </c>
      <c r="C191" t="s">
        <v>2831</v>
      </c>
      <c r="D191" s="47">
        <v>44825</v>
      </c>
      <c r="E191" t="s">
        <v>3182</v>
      </c>
      <c r="F191">
        <v>5</v>
      </c>
      <c r="G191">
        <v>0</v>
      </c>
      <c r="H191">
        <v>0</v>
      </c>
      <c r="I191" t="s">
        <v>2160</v>
      </c>
      <c r="J191" t="s">
        <v>2925</v>
      </c>
      <c r="K191" t="s">
        <v>254</v>
      </c>
      <c r="L191" t="s">
        <v>568</v>
      </c>
    </row>
    <row r="192" spans="2:12" x14ac:dyDescent="0.3">
      <c r="B192" t="s">
        <v>2831</v>
      </c>
      <c r="C192" t="s">
        <v>2831</v>
      </c>
      <c r="D192" s="47">
        <v>44821</v>
      </c>
      <c r="E192" t="s">
        <v>3183</v>
      </c>
      <c r="F192">
        <v>5</v>
      </c>
      <c r="G192">
        <v>0</v>
      </c>
      <c r="H192">
        <v>0</v>
      </c>
      <c r="I192" t="s">
        <v>2160</v>
      </c>
      <c r="J192" t="s">
        <v>2936</v>
      </c>
      <c r="K192" t="s">
        <v>2147</v>
      </c>
      <c r="L192" t="s">
        <v>568</v>
      </c>
    </row>
    <row r="193" spans="2:12" x14ac:dyDescent="0.3">
      <c r="B193" t="s">
        <v>2831</v>
      </c>
      <c r="C193" t="s">
        <v>2831</v>
      </c>
      <c r="D193" s="47">
        <v>44821</v>
      </c>
      <c r="E193" t="s">
        <v>3184</v>
      </c>
      <c r="F193">
        <v>5</v>
      </c>
      <c r="G193">
        <v>0</v>
      </c>
      <c r="H193">
        <v>0</v>
      </c>
      <c r="I193" t="s">
        <v>2160</v>
      </c>
      <c r="J193" t="s">
        <v>2925</v>
      </c>
      <c r="K193" t="s">
        <v>254</v>
      </c>
      <c r="L193" t="s">
        <v>568</v>
      </c>
    </row>
    <row r="194" spans="2:12" x14ac:dyDescent="0.3">
      <c r="B194" t="s">
        <v>2831</v>
      </c>
      <c r="C194" t="s">
        <v>2831</v>
      </c>
      <c r="D194" s="47">
        <v>44805</v>
      </c>
      <c r="E194" t="s">
        <v>3185</v>
      </c>
      <c r="F194">
        <v>5</v>
      </c>
      <c r="G194">
        <v>0</v>
      </c>
      <c r="H194">
        <v>0</v>
      </c>
      <c r="I194" t="s">
        <v>2160</v>
      </c>
      <c r="J194" t="s">
        <v>2936</v>
      </c>
      <c r="K194" t="s">
        <v>254</v>
      </c>
      <c r="L194" t="s">
        <v>568</v>
      </c>
    </row>
    <row r="195" spans="2:12" x14ac:dyDescent="0.3">
      <c r="B195" t="s">
        <v>2831</v>
      </c>
      <c r="C195" t="s">
        <v>2831</v>
      </c>
      <c r="D195" s="47">
        <v>44813</v>
      </c>
      <c r="E195" t="s">
        <v>3186</v>
      </c>
      <c r="F195">
        <v>5</v>
      </c>
      <c r="G195">
        <v>0</v>
      </c>
      <c r="H195">
        <v>0</v>
      </c>
      <c r="I195" t="s">
        <v>2160</v>
      </c>
      <c r="J195" t="s">
        <v>2941</v>
      </c>
      <c r="K195" t="s">
        <v>254</v>
      </c>
      <c r="L195" t="s">
        <v>568</v>
      </c>
    </row>
    <row r="196" spans="2:12" x14ac:dyDescent="0.3">
      <c r="B196" t="s">
        <v>2831</v>
      </c>
      <c r="C196" t="s">
        <v>2831</v>
      </c>
      <c r="D196" s="47">
        <v>44810</v>
      </c>
      <c r="E196" t="s">
        <v>3187</v>
      </c>
      <c r="F196">
        <v>5</v>
      </c>
      <c r="G196">
        <v>0</v>
      </c>
      <c r="H196">
        <v>0</v>
      </c>
      <c r="I196" t="s">
        <v>2160</v>
      </c>
      <c r="J196" t="s">
        <v>2992</v>
      </c>
      <c r="K196" t="s">
        <v>254</v>
      </c>
      <c r="L196" t="s">
        <v>568</v>
      </c>
    </row>
    <row r="197" spans="2:12" x14ac:dyDescent="0.3">
      <c r="B197" t="s">
        <v>2831</v>
      </c>
      <c r="C197" t="s">
        <v>2831</v>
      </c>
      <c r="D197" s="47">
        <v>44819</v>
      </c>
      <c r="E197" t="s">
        <v>3189</v>
      </c>
      <c r="F197">
        <v>5</v>
      </c>
      <c r="G197">
        <v>0</v>
      </c>
      <c r="H197">
        <v>0</v>
      </c>
      <c r="I197" t="s">
        <v>2160</v>
      </c>
      <c r="J197" t="s">
        <v>2936</v>
      </c>
      <c r="K197" t="s">
        <v>254</v>
      </c>
      <c r="L197" t="s">
        <v>568</v>
      </c>
    </row>
    <row r="198" spans="2:12" x14ac:dyDescent="0.3">
      <c r="B198" t="s">
        <v>2831</v>
      </c>
      <c r="C198" t="s">
        <v>2831</v>
      </c>
      <c r="D198" s="47">
        <v>44828</v>
      </c>
      <c r="E198" t="s">
        <v>3191</v>
      </c>
      <c r="F198">
        <v>5</v>
      </c>
      <c r="G198">
        <v>0</v>
      </c>
      <c r="H198">
        <v>0</v>
      </c>
      <c r="I198" t="s">
        <v>2160</v>
      </c>
      <c r="J198" t="s">
        <v>2971</v>
      </c>
      <c r="K198" t="s">
        <v>254</v>
      </c>
      <c r="L198" t="s">
        <v>568</v>
      </c>
    </row>
    <row r="199" spans="2:12" x14ac:dyDescent="0.3">
      <c r="B199" t="s">
        <v>2831</v>
      </c>
      <c r="C199" t="s">
        <v>2831</v>
      </c>
      <c r="D199" s="47">
        <v>44811</v>
      </c>
      <c r="E199" t="s">
        <v>3192</v>
      </c>
      <c r="F199">
        <v>5</v>
      </c>
      <c r="G199">
        <v>0</v>
      </c>
      <c r="H199">
        <v>0</v>
      </c>
      <c r="I199" t="s">
        <v>2160</v>
      </c>
      <c r="J199" t="s">
        <v>2936</v>
      </c>
      <c r="K199" t="s">
        <v>254</v>
      </c>
      <c r="L199" t="s">
        <v>568</v>
      </c>
    </row>
    <row r="200" spans="2:12" x14ac:dyDescent="0.3">
      <c r="B200" t="s">
        <v>2831</v>
      </c>
      <c r="C200" t="s">
        <v>2831</v>
      </c>
      <c r="D200" s="47">
        <v>44811</v>
      </c>
      <c r="E200" t="s">
        <v>3193</v>
      </c>
      <c r="F200">
        <v>5</v>
      </c>
      <c r="G200">
        <v>0</v>
      </c>
      <c r="H200">
        <v>0</v>
      </c>
      <c r="I200" t="s">
        <v>2160</v>
      </c>
      <c r="J200" t="s">
        <v>2941</v>
      </c>
      <c r="K200" t="s">
        <v>254</v>
      </c>
      <c r="L200" t="s">
        <v>568</v>
      </c>
    </row>
    <row r="201" spans="2:12" x14ac:dyDescent="0.3">
      <c r="B201" t="s">
        <v>2831</v>
      </c>
      <c r="C201" t="s">
        <v>2831</v>
      </c>
      <c r="D201" s="47">
        <v>44812</v>
      </c>
      <c r="E201" t="s">
        <v>3194</v>
      </c>
      <c r="F201">
        <v>5</v>
      </c>
      <c r="G201">
        <v>0</v>
      </c>
      <c r="H201">
        <v>0</v>
      </c>
      <c r="I201" t="s">
        <v>2160</v>
      </c>
      <c r="J201" t="s">
        <v>2936</v>
      </c>
      <c r="K201" t="s">
        <v>254</v>
      </c>
      <c r="L201" t="s">
        <v>568</v>
      </c>
    </row>
    <row r="202" spans="2:12" x14ac:dyDescent="0.3">
      <c r="B202" t="s">
        <v>2831</v>
      </c>
      <c r="C202" t="s">
        <v>2831</v>
      </c>
      <c r="D202" s="47">
        <v>44823</v>
      </c>
      <c r="E202" t="s">
        <v>3196</v>
      </c>
      <c r="F202">
        <v>5</v>
      </c>
      <c r="G202">
        <v>0</v>
      </c>
      <c r="H202">
        <v>0</v>
      </c>
      <c r="I202" t="s">
        <v>2160</v>
      </c>
      <c r="J202" t="s">
        <v>2941</v>
      </c>
      <c r="K202" t="s">
        <v>254</v>
      </c>
      <c r="L202" t="s">
        <v>568</v>
      </c>
    </row>
    <row r="203" spans="2:12" x14ac:dyDescent="0.3">
      <c r="B203" t="s">
        <v>2831</v>
      </c>
      <c r="C203" t="s">
        <v>2831</v>
      </c>
      <c r="D203" s="47">
        <v>44833</v>
      </c>
      <c r="E203" t="s">
        <v>3198</v>
      </c>
      <c r="F203">
        <v>5</v>
      </c>
      <c r="G203">
        <v>0</v>
      </c>
      <c r="H203">
        <v>0</v>
      </c>
      <c r="I203" t="s">
        <v>2160</v>
      </c>
      <c r="J203" t="s">
        <v>2925</v>
      </c>
      <c r="K203" t="s">
        <v>254</v>
      </c>
      <c r="L203" t="s">
        <v>568</v>
      </c>
    </row>
    <row r="204" spans="2:12" x14ac:dyDescent="0.3">
      <c r="B204" t="s">
        <v>2831</v>
      </c>
      <c r="C204" t="s">
        <v>2831</v>
      </c>
      <c r="D204" s="47">
        <v>44823</v>
      </c>
      <c r="E204" t="s">
        <v>3199</v>
      </c>
      <c r="F204">
        <v>5</v>
      </c>
      <c r="G204">
        <v>0</v>
      </c>
      <c r="H204">
        <v>0</v>
      </c>
      <c r="I204" t="s">
        <v>2160</v>
      </c>
      <c r="J204" t="s">
        <v>2936</v>
      </c>
      <c r="K204" t="s">
        <v>2147</v>
      </c>
      <c r="L204" t="s">
        <v>568</v>
      </c>
    </row>
    <row r="205" spans="2:12" x14ac:dyDescent="0.3">
      <c r="B205" t="s">
        <v>2831</v>
      </c>
      <c r="C205" t="s">
        <v>2831</v>
      </c>
      <c r="D205" s="47">
        <v>44826</v>
      </c>
      <c r="E205" t="s">
        <v>3200</v>
      </c>
      <c r="F205">
        <v>5</v>
      </c>
      <c r="G205">
        <v>0</v>
      </c>
      <c r="H205">
        <v>0</v>
      </c>
      <c r="I205" t="s">
        <v>2160</v>
      </c>
      <c r="J205" t="s">
        <v>2925</v>
      </c>
      <c r="K205" t="s">
        <v>254</v>
      </c>
      <c r="L205" t="s">
        <v>568</v>
      </c>
    </row>
    <row r="206" spans="2:12" x14ac:dyDescent="0.3">
      <c r="B206" t="s">
        <v>2831</v>
      </c>
      <c r="C206" t="s">
        <v>2831</v>
      </c>
      <c r="D206" s="47">
        <v>44814</v>
      </c>
      <c r="E206" t="s">
        <v>3201</v>
      </c>
      <c r="F206">
        <v>5</v>
      </c>
      <c r="G206">
        <v>0</v>
      </c>
      <c r="H206">
        <v>0</v>
      </c>
      <c r="I206" t="s">
        <v>2160</v>
      </c>
      <c r="J206" t="s">
        <v>2936</v>
      </c>
      <c r="K206" t="s">
        <v>254</v>
      </c>
      <c r="L206" t="s">
        <v>568</v>
      </c>
    </row>
    <row r="207" spans="2:12" x14ac:dyDescent="0.3">
      <c r="B207" t="s">
        <v>2831</v>
      </c>
      <c r="C207" t="s">
        <v>2831</v>
      </c>
      <c r="D207" s="47">
        <v>44833</v>
      </c>
      <c r="E207" t="s">
        <v>3202</v>
      </c>
      <c r="F207">
        <v>5</v>
      </c>
      <c r="G207">
        <v>0</v>
      </c>
      <c r="H207">
        <v>0</v>
      </c>
      <c r="I207" t="s">
        <v>2160</v>
      </c>
      <c r="J207" t="s">
        <v>2925</v>
      </c>
      <c r="K207" t="s">
        <v>254</v>
      </c>
      <c r="L207" t="s">
        <v>568</v>
      </c>
    </row>
    <row r="208" spans="2:12" x14ac:dyDescent="0.3">
      <c r="B208" t="s">
        <v>2831</v>
      </c>
      <c r="C208" t="s">
        <v>2831</v>
      </c>
      <c r="D208" s="47">
        <v>44834</v>
      </c>
      <c r="E208" t="s">
        <v>3203</v>
      </c>
      <c r="F208">
        <v>5</v>
      </c>
      <c r="G208">
        <v>0</v>
      </c>
      <c r="H208">
        <v>0</v>
      </c>
      <c r="I208" t="s">
        <v>2160</v>
      </c>
      <c r="J208" t="s">
        <v>2941</v>
      </c>
      <c r="K208" t="s">
        <v>254</v>
      </c>
      <c r="L208" t="s">
        <v>568</v>
      </c>
    </row>
    <row r="209" spans="2:12" x14ac:dyDescent="0.3">
      <c r="B209" t="s">
        <v>2831</v>
      </c>
      <c r="C209" t="s">
        <v>2831</v>
      </c>
      <c r="D209" s="47">
        <v>44810</v>
      </c>
      <c r="E209" t="s">
        <v>3204</v>
      </c>
      <c r="F209">
        <v>5</v>
      </c>
      <c r="G209">
        <v>0</v>
      </c>
      <c r="H209">
        <v>0</v>
      </c>
      <c r="I209" t="s">
        <v>2160</v>
      </c>
      <c r="J209" t="s">
        <v>2936</v>
      </c>
      <c r="K209" t="s">
        <v>254</v>
      </c>
      <c r="L209" t="s">
        <v>568</v>
      </c>
    </row>
    <row r="210" spans="2:12" x14ac:dyDescent="0.3">
      <c r="B210" t="s">
        <v>2831</v>
      </c>
      <c r="C210" t="s">
        <v>2831</v>
      </c>
      <c r="D210" s="47">
        <v>44818</v>
      </c>
      <c r="E210" t="s">
        <v>3206</v>
      </c>
      <c r="F210">
        <v>5</v>
      </c>
      <c r="G210">
        <v>0</v>
      </c>
      <c r="H210">
        <v>0</v>
      </c>
      <c r="I210" t="s">
        <v>2160</v>
      </c>
      <c r="J210" t="s">
        <v>2941</v>
      </c>
      <c r="K210" t="s">
        <v>2147</v>
      </c>
      <c r="L210" t="s">
        <v>568</v>
      </c>
    </row>
    <row r="211" spans="2:12" x14ac:dyDescent="0.3">
      <c r="B211" t="s">
        <v>2831</v>
      </c>
      <c r="C211" t="s">
        <v>2831</v>
      </c>
      <c r="D211" s="47">
        <v>44826</v>
      </c>
      <c r="E211" t="s">
        <v>3207</v>
      </c>
      <c r="F211">
        <v>5</v>
      </c>
      <c r="G211">
        <v>0</v>
      </c>
      <c r="H211">
        <v>0</v>
      </c>
      <c r="I211" t="s">
        <v>2160</v>
      </c>
      <c r="J211" t="s">
        <v>2936</v>
      </c>
      <c r="K211" t="s">
        <v>254</v>
      </c>
      <c r="L211" t="s">
        <v>568</v>
      </c>
    </row>
    <row r="212" spans="2:12" x14ac:dyDescent="0.3">
      <c r="B212" t="s">
        <v>2831</v>
      </c>
      <c r="C212" t="s">
        <v>2831</v>
      </c>
      <c r="D212" s="47">
        <v>44813</v>
      </c>
      <c r="E212" t="s">
        <v>3208</v>
      </c>
      <c r="F212">
        <v>5</v>
      </c>
      <c r="G212">
        <v>0</v>
      </c>
      <c r="H212">
        <v>0</v>
      </c>
      <c r="I212" t="s">
        <v>2160</v>
      </c>
      <c r="J212" t="s">
        <v>2941</v>
      </c>
      <c r="K212" t="s">
        <v>254</v>
      </c>
      <c r="L212" t="s">
        <v>568</v>
      </c>
    </row>
    <row r="213" spans="2:12" x14ac:dyDescent="0.3">
      <c r="B213" t="s">
        <v>2831</v>
      </c>
      <c r="C213" t="s">
        <v>2831</v>
      </c>
      <c r="D213" s="47">
        <v>44805</v>
      </c>
      <c r="E213" t="s">
        <v>3209</v>
      </c>
      <c r="F213">
        <v>5</v>
      </c>
      <c r="G213">
        <v>0</v>
      </c>
      <c r="H213">
        <v>0</v>
      </c>
      <c r="I213" t="s">
        <v>2160</v>
      </c>
      <c r="J213" t="s">
        <v>2941</v>
      </c>
      <c r="K213" t="s">
        <v>2147</v>
      </c>
      <c r="L213" t="s">
        <v>568</v>
      </c>
    </row>
    <row r="214" spans="2:12" x14ac:dyDescent="0.3">
      <c r="B214" t="s">
        <v>2831</v>
      </c>
      <c r="C214" t="s">
        <v>2831</v>
      </c>
      <c r="D214" s="47">
        <v>44833</v>
      </c>
      <c r="E214" t="s">
        <v>3210</v>
      </c>
      <c r="F214">
        <v>5</v>
      </c>
      <c r="G214">
        <v>0</v>
      </c>
      <c r="H214">
        <v>0</v>
      </c>
      <c r="I214" t="s">
        <v>2160</v>
      </c>
      <c r="J214" t="s">
        <v>2925</v>
      </c>
      <c r="K214" t="s">
        <v>254</v>
      </c>
      <c r="L214" t="s">
        <v>568</v>
      </c>
    </row>
    <row r="215" spans="2:12" x14ac:dyDescent="0.3">
      <c r="B215" t="s">
        <v>2831</v>
      </c>
      <c r="C215" t="s">
        <v>2831</v>
      </c>
      <c r="D215" s="47">
        <v>44827</v>
      </c>
      <c r="E215" t="s">
        <v>3211</v>
      </c>
      <c r="F215">
        <v>5</v>
      </c>
      <c r="G215">
        <v>0</v>
      </c>
      <c r="H215">
        <v>0</v>
      </c>
      <c r="I215" t="s">
        <v>2160</v>
      </c>
      <c r="J215" t="s">
        <v>2925</v>
      </c>
      <c r="K215" t="s">
        <v>254</v>
      </c>
      <c r="L215" t="s">
        <v>568</v>
      </c>
    </row>
    <row r="216" spans="2:12" x14ac:dyDescent="0.3">
      <c r="B216" t="s">
        <v>2831</v>
      </c>
      <c r="C216" t="s">
        <v>2831</v>
      </c>
      <c r="D216" s="47">
        <v>44834</v>
      </c>
      <c r="E216" t="s">
        <v>3229</v>
      </c>
      <c r="F216">
        <v>5</v>
      </c>
      <c r="G216">
        <v>0</v>
      </c>
      <c r="H216">
        <v>0</v>
      </c>
      <c r="I216" t="s">
        <v>2160</v>
      </c>
      <c r="J216" t="s">
        <v>2936</v>
      </c>
      <c r="K216" t="s">
        <v>254</v>
      </c>
      <c r="L216" t="s">
        <v>568</v>
      </c>
    </row>
    <row r="217" spans="2:12" x14ac:dyDescent="0.3">
      <c r="B217" t="s">
        <v>2831</v>
      </c>
      <c r="C217" t="s">
        <v>2831</v>
      </c>
      <c r="D217" s="47">
        <v>44810</v>
      </c>
      <c r="E217" t="s">
        <v>3212</v>
      </c>
      <c r="F217">
        <v>5</v>
      </c>
      <c r="G217">
        <v>0</v>
      </c>
      <c r="H217">
        <v>0</v>
      </c>
      <c r="I217" t="s">
        <v>2160</v>
      </c>
      <c r="J217" t="s">
        <v>2936</v>
      </c>
      <c r="K217" t="s">
        <v>254</v>
      </c>
      <c r="L217" t="s">
        <v>568</v>
      </c>
    </row>
    <row r="218" spans="2:12" x14ac:dyDescent="0.3">
      <c r="B218" t="s">
        <v>2831</v>
      </c>
      <c r="C218" t="s">
        <v>2831</v>
      </c>
      <c r="D218" s="47">
        <v>44834</v>
      </c>
      <c r="E218" t="s">
        <v>3213</v>
      </c>
      <c r="F218">
        <v>5</v>
      </c>
      <c r="G218">
        <v>0</v>
      </c>
      <c r="H218">
        <v>0</v>
      </c>
      <c r="I218" t="s">
        <v>2160</v>
      </c>
      <c r="J218" t="s">
        <v>2925</v>
      </c>
      <c r="K218" t="s">
        <v>254</v>
      </c>
      <c r="L218" t="s">
        <v>568</v>
      </c>
    </row>
    <row r="219" spans="2:12" x14ac:dyDescent="0.3">
      <c r="B219" t="s">
        <v>2831</v>
      </c>
      <c r="C219" t="s">
        <v>2831</v>
      </c>
      <c r="D219" s="47">
        <v>44810</v>
      </c>
      <c r="E219" t="s">
        <v>3214</v>
      </c>
      <c r="F219">
        <v>5</v>
      </c>
      <c r="G219">
        <v>0</v>
      </c>
      <c r="H219">
        <v>0</v>
      </c>
      <c r="I219" t="s">
        <v>2160</v>
      </c>
      <c r="J219" t="s">
        <v>2925</v>
      </c>
      <c r="K219" t="s">
        <v>254</v>
      </c>
      <c r="L219" t="s">
        <v>568</v>
      </c>
    </row>
    <row r="220" spans="2:12" x14ac:dyDescent="0.3">
      <c r="B220" t="s">
        <v>2831</v>
      </c>
      <c r="C220" t="s">
        <v>2831</v>
      </c>
      <c r="D220" s="47">
        <v>44832</v>
      </c>
      <c r="E220" t="s">
        <v>3215</v>
      </c>
      <c r="F220">
        <v>5</v>
      </c>
      <c r="G220">
        <v>0</v>
      </c>
      <c r="H220">
        <v>0</v>
      </c>
      <c r="I220" t="s">
        <v>2160</v>
      </c>
      <c r="J220" t="s">
        <v>2925</v>
      </c>
      <c r="K220" t="s">
        <v>254</v>
      </c>
      <c r="L220" t="s">
        <v>568</v>
      </c>
    </row>
    <row r="221" spans="2:12" x14ac:dyDescent="0.3">
      <c r="B221" t="s">
        <v>2831</v>
      </c>
      <c r="C221" t="s">
        <v>2831</v>
      </c>
      <c r="D221" s="47">
        <v>44833</v>
      </c>
      <c r="E221" t="s">
        <v>3216</v>
      </c>
      <c r="F221">
        <v>5</v>
      </c>
      <c r="G221">
        <v>0</v>
      </c>
      <c r="H221">
        <v>0</v>
      </c>
      <c r="I221" t="s">
        <v>2160</v>
      </c>
      <c r="J221" t="s">
        <v>2925</v>
      </c>
      <c r="K221" t="s">
        <v>254</v>
      </c>
      <c r="L221" t="s">
        <v>568</v>
      </c>
    </row>
    <row r="222" spans="2:12" x14ac:dyDescent="0.3">
      <c r="B222" t="s">
        <v>2831</v>
      </c>
      <c r="C222" t="s">
        <v>2831</v>
      </c>
      <c r="D222" s="47">
        <v>44805</v>
      </c>
      <c r="E222" t="s">
        <v>3217</v>
      </c>
      <c r="F222">
        <v>5</v>
      </c>
      <c r="G222">
        <v>0</v>
      </c>
      <c r="H222">
        <v>0</v>
      </c>
      <c r="I222" t="s">
        <v>2160</v>
      </c>
      <c r="J222" t="s">
        <v>2941</v>
      </c>
      <c r="K222" t="s">
        <v>254</v>
      </c>
      <c r="L222" t="s">
        <v>568</v>
      </c>
    </row>
    <row r="223" spans="2:12" x14ac:dyDescent="0.3">
      <c r="B223" t="s">
        <v>2831</v>
      </c>
      <c r="C223" t="s">
        <v>2831</v>
      </c>
      <c r="D223" s="47">
        <v>44812</v>
      </c>
      <c r="E223" t="s">
        <v>3218</v>
      </c>
      <c r="F223">
        <v>5</v>
      </c>
      <c r="G223">
        <v>0</v>
      </c>
      <c r="H223">
        <v>0</v>
      </c>
      <c r="I223" t="s">
        <v>2160</v>
      </c>
      <c r="J223" t="s">
        <v>2941</v>
      </c>
      <c r="K223" t="s">
        <v>254</v>
      </c>
      <c r="L223" t="s">
        <v>568</v>
      </c>
    </row>
    <row r="224" spans="2:12" x14ac:dyDescent="0.3">
      <c r="B224" t="s">
        <v>2831</v>
      </c>
      <c r="C224" t="s">
        <v>2831</v>
      </c>
      <c r="D224" s="47">
        <v>44809</v>
      </c>
      <c r="E224" t="s">
        <v>3219</v>
      </c>
      <c r="F224">
        <v>5</v>
      </c>
      <c r="G224">
        <v>0</v>
      </c>
      <c r="H224">
        <v>0</v>
      </c>
      <c r="I224" t="s">
        <v>2160</v>
      </c>
      <c r="J224" t="s">
        <v>2941</v>
      </c>
      <c r="K224" t="s">
        <v>254</v>
      </c>
      <c r="L224" t="s">
        <v>568</v>
      </c>
    </row>
    <row r="225" spans="2:12" x14ac:dyDescent="0.3">
      <c r="B225" t="s">
        <v>2831</v>
      </c>
      <c r="C225" t="s">
        <v>2831</v>
      </c>
      <c r="D225" s="47">
        <v>44819</v>
      </c>
      <c r="E225" t="s">
        <v>3220</v>
      </c>
      <c r="F225">
        <v>5</v>
      </c>
      <c r="G225">
        <v>0</v>
      </c>
      <c r="H225">
        <v>0</v>
      </c>
      <c r="I225" t="s">
        <v>2160</v>
      </c>
      <c r="J225" t="s">
        <v>2925</v>
      </c>
      <c r="K225" t="s">
        <v>254</v>
      </c>
      <c r="L225" t="s">
        <v>568</v>
      </c>
    </row>
    <row r="226" spans="2:12" x14ac:dyDescent="0.3">
      <c r="B226" t="s">
        <v>2831</v>
      </c>
      <c r="C226" t="s">
        <v>2831</v>
      </c>
      <c r="D226" s="47">
        <v>44818</v>
      </c>
      <c r="E226" t="s">
        <v>3222</v>
      </c>
      <c r="F226">
        <v>5</v>
      </c>
      <c r="G226">
        <v>0</v>
      </c>
      <c r="H226">
        <v>0</v>
      </c>
      <c r="I226" t="s">
        <v>2160</v>
      </c>
      <c r="J226" t="s">
        <v>2925</v>
      </c>
      <c r="K226" t="s">
        <v>254</v>
      </c>
      <c r="L226" t="s">
        <v>568</v>
      </c>
    </row>
    <row r="227" spans="2:12" x14ac:dyDescent="0.3">
      <c r="B227" t="s">
        <v>2831</v>
      </c>
      <c r="C227" t="s">
        <v>2831</v>
      </c>
      <c r="D227" s="47">
        <v>44826</v>
      </c>
      <c r="E227" t="s">
        <v>3225</v>
      </c>
      <c r="F227">
        <v>5</v>
      </c>
      <c r="G227">
        <v>0</v>
      </c>
      <c r="H227">
        <v>0</v>
      </c>
      <c r="I227" t="s">
        <v>2160</v>
      </c>
      <c r="J227" t="s">
        <v>2925</v>
      </c>
      <c r="K227" t="s">
        <v>254</v>
      </c>
      <c r="L227" t="s">
        <v>568</v>
      </c>
    </row>
    <row r="228" spans="2:12" x14ac:dyDescent="0.3">
      <c r="B228" t="s">
        <v>2831</v>
      </c>
      <c r="C228" t="s">
        <v>2831</v>
      </c>
      <c r="D228" s="47">
        <v>44823</v>
      </c>
      <c r="E228" t="s">
        <v>3226</v>
      </c>
      <c r="F228">
        <v>5</v>
      </c>
      <c r="G228">
        <v>0</v>
      </c>
      <c r="H228">
        <v>0</v>
      </c>
      <c r="I228" t="s">
        <v>2160</v>
      </c>
      <c r="J228" t="s">
        <v>2925</v>
      </c>
      <c r="K228" t="s">
        <v>254</v>
      </c>
      <c r="L228" t="s">
        <v>568</v>
      </c>
    </row>
    <row r="229" spans="2:12" x14ac:dyDescent="0.3">
      <c r="B229" t="s">
        <v>2831</v>
      </c>
      <c r="C229" t="s">
        <v>2831</v>
      </c>
      <c r="D229" s="47">
        <v>44811</v>
      </c>
      <c r="E229" t="s">
        <v>3227</v>
      </c>
      <c r="F229">
        <v>5</v>
      </c>
      <c r="G229">
        <v>0</v>
      </c>
      <c r="H229">
        <v>0</v>
      </c>
      <c r="I229" t="s">
        <v>2160</v>
      </c>
      <c r="J229" t="s">
        <v>2992</v>
      </c>
      <c r="K229" t="s">
        <v>2147</v>
      </c>
      <c r="L229" t="s">
        <v>568</v>
      </c>
    </row>
    <row r="230" spans="2:12" x14ac:dyDescent="0.3">
      <c r="B230" t="s">
        <v>2831</v>
      </c>
      <c r="C230" t="s">
        <v>2831</v>
      </c>
      <c r="D230" s="47">
        <v>44814</v>
      </c>
      <c r="E230" t="s">
        <v>3228</v>
      </c>
      <c r="F230">
        <v>5</v>
      </c>
      <c r="G230">
        <v>0</v>
      </c>
      <c r="H230">
        <v>0</v>
      </c>
      <c r="I230" t="s">
        <v>2160</v>
      </c>
      <c r="J230" t="s">
        <v>2941</v>
      </c>
      <c r="K230" t="s">
        <v>2147</v>
      </c>
      <c r="L230" t="s">
        <v>568</v>
      </c>
    </row>
    <row r="231" spans="2:12" x14ac:dyDescent="0.3">
      <c r="B231" t="s">
        <v>2831</v>
      </c>
      <c r="C231" t="s">
        <v>2831</v>
      </c>
      <c r="D231" s="47">
        <v>44825</v>
      </c>
      <c r="E231" t="s">
        <v>3230</v>
      </c>
      <c r="F231">
        <v>5</v>
      </c>
      <c r="G231">
        <v>0</v>
      </c>
      <c r="H231">
        <v>0</v>
      </c>
      <c r="I231" t="s">
        <v>2160</v>
      </c>
      <c r="J231" t="s">
        <v>2925</v>
      </c>
      <c r="K231" t="s">
        <v>2147</v>
      </c>
      <c r="L231" t="s">
        <v>568</v>
      </c>
    </row>
    <row r="232" spans="2:12" x14ac:dyDescent="0.3">
      <c r="B232" t="s">
        <v>2831</v>
      </c>
      <c r="C232" t="s">
        <v>2831</v>
      </c>
      <c r="D232" s="47">
        <v>44830</v>
      </c>
      <c r="E232" t="s">
        <v>3244</v>
      </c>
      <c r="F232">
        <v>5</v>
      </c>
      <c r="G232">
        <v>0</v>
      </c>
      <c r="H232">
        <v>0</v>
      </c>
      <c r="I232" t="s">
        <v>2160</v>
      </c>
      <c r="J232" t="s">
        <v>2936</v>
      </c>
      <c r="K232" t="s">
        <v>254</v>
      </c>
      <c r="L232" t="s">
        <v>568</v>
      </c>
    </row>
    <row r="233" spans="2:12" x14ac:dyDescent="0.3">
      <c r="B233" t="s">
        <v>2831</v>
      </c>
      <c r="C233" t="s">
        <v>2831</v>
      </c>
      <c r="D233" s="47">
        <v>44821</v>
      </c>
      <c r="E233" t="s">
        <v>3231</v>
      </c>
      <c r="F233">
        <v>5</v>
      </c>
      <c r="G233">
        <v>0</v>
      </c>
      <c r="H233">
        <v>0</v>
      </c>
      <c r="I233" t="s">
        <v>2160</v>
      </c>
      <c r="J233" t="s">
        <v>2941</v>
      </c>
      <c r="K233" t="s">
        <v>254</v>
      </c>
      <c r="L233" t="s">
        <v>568</v>
      </c>
    </row>
    <row r="234" spans="2:12" x14ac:dyDescent="0.3">
      <c r="B234" t="s">
        <v>2831</v>
      </c>
      <c r="C234" t="s">
        <v>2831</v>
      </c>
      <c r="D234" s="47">
        <v>44831</v>
      </c>
      <c r="E234" t="s">
        <v>3232</v>
      </c>
      <c r="F234">
        <v>5</v>
      </c>
      <c r="G234">
        <v>0</v>
      </c>
      <c r="H234">
        <v>0</v>
      </c>
      <c r="I234" t="s">
        <v>2160</v>
      </c>
      <c r="J234" t="s">
        <v>2936</v>
      </c>
      <c r="K234" t="s">
        <v>254</v>
      </c>
      <c r="L234" t="s">
        <v>568</v>
      </c>
    </row>
    <row r="235" spans="2:12" x14ac:dyDescent="0.3">
      <c r="B235" t="s">
        <v>2831</v>
      </c>
      <c r="C235" t="s">
        <v>2831</v>
      </c>
      <c r="D235" s="47">
        <v>44823</v>
      </c>
      <c r="E235" t="s">
        <v>3234</v>
      </c>
      <c r="F235">
        <v>5</v>
      </c>
      <c r="G235">
        <v>0</v>
      </c>
      <c r="H235">
        <v>0</v>
      </c>
      <c r="I235" t="s">
        <v>2160</v>
      </c>
      <c r="J235" t="s">
        <v>2925</v>
      </c>
      <c r="K235" t="s">
        <v>254</v>
      </c>
      <c r="L235" t="s">
        <v>568</v>
      </c>
    </row>
    <row r="236" spans="2:12" x14ac:dyDescent="0.3">
      <c r="B236" t="s">
        <v>2831</v>
      </c>
      <c r="C236" t="s">
        <v>2831</v>
      </c>
      <c r="D236" s="47">
        <v>44817</v>
      </c>
      <c r="E236" t="s">
        <v>3235</v>
      </c>
      <c r="F236">
        <v>5</v>
      </c>
      <c r="G236">
        <v>0</v>
      </c>
      <c r="H236">
        <v>0</v>
      </c>
      <c r="I236" t="s">
        <v>2160</v>
      </c>
      <c r="J236" t="s">
        <v>2936</v>
      </c>
      <c r="K236" t="s">
        <v>254</v>
      </c>
      <c r="L236" t="s">
        <v>568</v>
      </c>
    </row>
    <row r="237" spans="2:12" x14ac:dyDescent="0.3">
      <c r="B237" t="s">
        <v>2831</v>
      </c>
      <c r="C237" t="s">
        <v>2831</v>
      </c>
      <c r="D237" s="47">
        <v>44832</v>
      </c>
      <c r="E237" t="s">
        <v>3245</v>
      </c>
      <c r="F237">
        <v>5</v>
      </c>
      <c r="G237">
        <v>0</v>
      </c>
      <c r="H237">
        <v>0</v>
      </c>
      <c r="I237" t="s">
        <v>2160</v>
      </c>
      <c r="J237" t="s">
        <v>2925</v>
      </c>
      <c r="K237" t="s">
        <v>2147</v>
      </c>
      <c r="L237" t="s">
        <v>568</v>
      </c>
    </row>
    <row r="238" spans="2:12" x14ac:dyDescent="0.3">
      <c r="B238" t="s">
        <v>2831</v>
      </c>
      <c r="C238" t="s">
        <v>2831</v>
      </c>
      <c r="D238" s="47">
        <v>44817</v>
      </c>
      <c r="E238" t="s">
        <v>3247</v>
      </c>
      <c r="F238">
        <v>5</v>
      </c>
      <c r="G238">
        <v>0</v>
      </c>
      <c r="H238">
        <v>0</v>
      </c>
      <c r="I238" t="s">
        <v>2160</v>
      </c>
      <c r="J238" t="s">
        <v>2936</v>
      </c>
      <c r="K238" t="s">
        <v>254</v>
      </c>
      <c r="L238" t="s">
        <v>568</v>
      </c>
    </row>
    <row r="239" spans="2:12" x14ac:dyDescent="0.3">
      <c r="B239" t="s">
        <v>2831</v>
      </c>
      <c r="C239" t="s">
        <v>2831</v>
      </c>
      <c r="D239" s="47">
        <v>44828</v>
      </c>
      <c r="E239" t="s">
        <v>3236</v>
      </c>
      <c r="F239">
        <v>5</v>
      </c>
      <c r="G239">
        <v>0</v>
      </c>
      <c r="H239">
        <v>0</v>
      </c>
      <c r="I239" t="s">
        <v>2160</v>
      </c>
      <c r="J239" t="s">
        <v>2941</v>
      </c>
      <c r="K239" t="s">
        <v>254</v>
      </c>
      <c r="L239" t="s">
        <v>568</v>
      </c>
    </row>
    <row r="240" spans="2:12" x14ac:dyDescent="0.3">
      <c r="B240" t="s">
        <v>2831</v>
      </c>
      <c r="C240" t="s">
        <v>2831</v>
      </c>
      <c r="D240" s="47">
        <v>44825</v>
      </c>
      <c r="E240" t="s">
        <v>3237</v>
      </c>
      <c r="F240">
        <v>5</v>
      </c>
      <c r="G240">
        <v>0</v>
      </c>
      <c r="H240">
        <v>0</v>
      </c>
      <c r="I240" t="s">
        <v>2160</v>
      </c>
      <c r="J240" t="s">
        <v>2936</v>
      </c>
      <c r="K240" t="s">
        <v>254</v>
      </c>
      <c r="L240" t="s">
        <v>568</v>
      </c>
    </row>
    <row r="241" spans="2:12" x14ac:dyDescent="0.3">
      <c r="B241" t="s">
        <v>2831</v>
      </c>
      <c r="C241" t="s">
        <v>2831</v>
      </c>
      <c r="D241" s="47">
        <v>44832</v>
      </c>
      <c r="E241" t="s">
        <v>3239</v>
      </c>
      <c r="F241">
        <v>5</v>
      </c>
      <c r="G241">
        <v>0</v>
      </c>
      <c r="H241">
        <v>0</v>
      </c>
      <c r="I241" t="s">
        <v>2160</v>
      </c>
      <c r="J241" t="s">
        <v>2925</v>
      </c>
      <c r="K241" t="s">
        <v>254</v>
      </c>
      <c r="L241" t="s">
        <v>568</v>
      </c>
    </row>
    <row r="242" spans="2:12" x14ac:dyDescent="0.3">
      <c r="B242" t="s">
        <v>2831</v>
      </c>
      <c r="C242" t="s">
        <v>2831</v>
      </c>
      <c r="D242" s="47">
        <v>44834</v>
      </c>
      <c r="E242" t="s">
        <v>3240</v>
      </c>
      <c r="F242">
        <v>5</v>
      </c>
      <c r="G242">
        <v>0</v>
      </c>
      <c r="H242">
        <v>0</v>
      </c>
      <c r="I242" t="s">
        <v>2160</v>
      </c>
      <c r="J242" t="s">
        <v>2941</v>
      </c>
      <c r="K242" t="s">
        <v>254</v>
      </c>
      <c r="L242" t="s">
        <v>568</v>
      </c>
    </row>
    <row r="243" spans="2:12" x14ac:dyDescent="0.3">
      <c r="B243" t="s">
        <v>2831</v>
      </c>
      <c r="C243" t="s">
        <v>2831</v>
      </c>
      <c r="D243" s="47">
        <v>44834</v>
      </c>
      <c r="E243" t="s">
        <v>3241</v>
      </c>
      <c r="F243">
        <v>5</v>
      </c>
      <c r="G243">
        <v>0</v>
      </c>
      <c r="H243">
        <v>0</v>
      </c>
      <c r="I243" t="s">
        <v>2160</v>
      </c>
      <c r="J243" t="s">
        <v>2936</v>
      </c>
      <c r="K243" t="s">
        <v>254</v>
      </c>
      <c r="L243" t="s">
        <v>568</v>
      </c>
    </row>
    <row r="244" spans="2:12" x14ac:dyDescent="0.3">
      <c r="B244" t="s">
        <v>2831</v>
      </c>
      <c r="C244" t="s">
        <v>2831</v>
      </c>
      <c r="D244" s="47">
        <v>44809</v>
      </c>
      <c r="E244" t="s">
        <v>3242</v>
      </c>
      <c r="F244">
        <v>5</v>
      </c>
      <c r="G244">
        <v>0</v>
      </c>
      <c r="H244">
        <v>0</v>
      </c>
      <c r="I244" t="s">
        <v>2160</v>
      </c>
      <c r="J244" t="s">
        <v>2941</v>
      </c>
      <c r="K244" t="s">
        <v>254</v>
      </c>
      <c r="L244" t="s">
        <v>568</v>
      </c>
    </row>
    <row r="245" spans="2:12" x14ac:dyDescent="0.3">
      <c r="B245" t="s">
        <v>2831</v>
      </c>
      <c r="C245" t="s">
        <v>2831</v>
      </c>
      <c r="D245" s="47">
        <v>44824</v>
      </c>
      <c r="E245" t="s">
        <v>3243</v>
      </c>
      <c r="F245">
        <v>5</v>
      </c>
      <c r="G245">
        <v>0</v>
      </c>
      <c r="H245">
        <v>0</v>
      </c>
      <c r="I245" t="s">
        <v>2160</v>
      </c>
      <c r="J245" t="s">
        <v>2936</v>
      </c>
      <c r="K245" t="s">
        <v>254</v>
      </c>
      <c r="L245" t="s">
        <v>568</v>
      </c>
    </row>
    <row r="246" spans="2:12" x14ac:dyDescent="0.3">
      <c r="B246" t="s">
        <v>2831</v>
      </c>
      <c r="C246" t="s">
        <v>2831</v>
      </c>
      <c r="D246" s="47">
        <v>44831</v>
      </c>
      <c r="E246" t="s">
        <v>3248</v>
      </c>
      <c r="F246">
        <v>5</v>
      </c>
      <c r="G246">
        <v>0</v>
      </c>
      <c r="H246">
        <v>0</v>
      </c>
      <c r="I246" t="s">
        <v>2160</v>
      </c>
      <c r="J246" t="s">
        <v>2941</v>
      </c>
      <c r="K246" t="s">
        <v>254</v>
      </c>
      <c r="L246" t="s">
        <v>568</v>
      </c>
    </row>
    <row r="247" spans="2:12" x14ac:dyDescent="0.3">
      <c r="B247" t="s">
        <v>2831</v>
      </c>
      <c r="C247" t="s">
        <v>2831</v>
      </c>
      <c r="D247" s="47">
        <v>44832</v>
      </c>
      <c r="E247" t="s">
        <v>3249</v>
      </c>
      <c r="F247">
        <v>5</v>
      </c>
      <c r="G247">
        <v>0</v>
      </c>
      <c r="H247">
        <v>0</v>
      </c>
      <c r="I247" t="s">
        <v>2160</v>
      </c>
      <c r="J247" t="s">
        <v>2925</v>
      </c>
      <c r="K247" t="s">
        <v>2147</v>
      </c>
      <c r="L247" t="s">
        <v>568</v>
      </c>
    </row>
    <row r="248" spans="2:12" x14ac:dyDescent="0.3">
      <c r="B248" t="s">
        <v>2831</v>
      </c>
      <c r="C248" t="s">
        <v>2831</v>
      </c>
      <c r="D248" s="47">
        <v>44830</v>
      </c>
      <c r="E248" t="s">
        <v>3250</v>
      </c>
      <c r="F248">
        <v>5</v>
      </c>
      <c r="G248">
        <v>0</v>
      </c>
      <c r="H248">
        <v>0</v>
      </c>
      <c r="I248" t="s">
        <v>1535</v>
      </c>
      <c r="J248" t="s">
        <v>1535</v>
      </c>
      <c r="K248" t="s">
        <v>254</v>
      </c>
      <c r="L248" t="s">
        <v>568</v>
      </c>
    </row>
    <row r="249" spans="2:12" x14ac:dyDescent="0.3">
      <c r="B249" t="s">
        <v>2831</v>
      </c>
      <c r="C249" t="s">
        <v>2831</v>
      </c>
      <c r="D249" s="47">
        <v>44825</v>
      </c>
      <c r="E249" t="s">
        <v>3251</v>
      </c>
      <c r="F249">
        <v>5</v>
      </c>
      <c r="G249">
        <v>0</v>
      </c>
      <c r="H249">
        <v>0</v>
      </c>
      <c r="I249" t="s">
        <v>2160</v>
      </c>
      <c r="J249" t="s">
        <v>2925</v>
      </c>
      <c r="K249" t="s">
        <v>254</v>
      </c>
      <c r="L249" t="s">
        <v>568</v>
      </c>
    </row>
    <row r="250" spans="2:12" x14ac:dyDescent="0.3">
      <c r="B250" t="s">
        <v>2831</v>
      </c>
      <c r="C250" t="s">
        <v>2831</v>
      </c>
      <c r="D250" s="47">
        <v>44828</v>
      </c>
      <c r="E250" t="s">
        <v>3252</v>
      </c>
      <c r="F250">
        <v>5</v>
      </c>
      <c r="G250">
        <v>0</v>
      </c>
      <c r="H250">
        <v>0</v>
      </c>
      <c r="I250" t="s">
        <v>2160</v>
      </c>
      <c r="J250" t="s">
        <v>2936</v>
      </c>
      <c r="K250" t="s">
        <v>254</v>
      </c>
      <c r="L250" t="s">
        <v>3253</v>
      </c>
    </row>
    <row r="251" spans="2:12" x14ac:dyDescent="0.3">
      <c r="B251" t="s">
        <v>2831</v>
      </c>
      <c r="C251" t="s">
        <v>2831</v>
      </c>
      <c r="D251" s="47">
        <v>44833</v>
      </c>
      <c r="E251" t="s">
        <v>3254</v>
      </c>
      <c r="F251">
        <v>5</v>
      </c>
      <c r="G251">
        <v>0</v>
      </c>
      <c r="H251">
        <v>0</v>
      </c>
      <c r="I251" t="s">
        <v>2160</v>
      </c>
      <c r="J251" t="s">
        <v>2925</v>
      </c>
      <c r="K251" t="s">
        <v>254</v>
      </c>
      <c r="L251" t="s">
        <v>568</v>
      </c>
    </row>
    <row r="252" spans="2:12" x14ac:dyDescent="0.3">
      <c r="B252" t="s">
        <v>2831</v>
      </c>
      <c r="C252" t="s">
        <v>2831</v>
      </c>
      <c r="D252" s="47">
        <v>44812</v>
      </c>
      <c r="E252" t="s">
        <v>3255</v>
      </c>
      <c r="F252">
        <v>5</v>
      </c>
      <c r="G252">
        <v>0</v>
      </c>
      <c r="H252">
        <v>0</v>
      </c>
      <c r="I252" t="s">
        <v>2160</v>
      </c>
      <c r="J252" t="s">
        <v>2992</v>
      </c>
      <c r="K252" t="s">
        <v>254</v>
      </c>
      <c r="L252" t="s">
        <v>568</v>
      </c>
    </row>
    <row r="253" spans="2:12" x14ac:dyDescent="0.3">
      <c r="B253" t="s">
        <v>2831</v>
      </c>
      <c r="C253" t="s">
        <v>2831</v>
      </c>
      <c r="D253" s="47">
        <v>44811</v>
      </c>
      <c r="E253" t="s">
        <v>3260</v>
      </c>
      <c r="F253">
        <v>5</v>
      </c>
      <c r="G253">
        <v>0</v>
      </c>
      <c r="H253">
        <v>0</v>
      </c>
      <c r="I253" t="s">
        <v>2160</v>
      </c>
      <c r="J253" t="s">
        <v>2992</v>
      </c>
      <c r="K253" t="s">
        <v>254</v>
      </c>
      <c r="L253" t="s">
        <v>568</v>
      </c>
    </row>
    <row r="254" spans="2:12" x14ac:dyDescent="0.3">
      <c r="B254" t="s">
        <v>2831</v>
      </c>
      <c r="C254" t="s">
        <v>2831</v>
      </c>
      <c r="D254" s="47">
        <v>44834</v>
      </c>
      <c r="E254" t="s">
        <v>3256</v>
      </c>
      <c r="F254">
        <v>5</v>
      </c>
      <c r="G254">
        <v>0</v>
      </c>
      <c r="H254">
        <v>0</v>
      </c>
      <c r="I254" t="s">
        <v>2160</v>
      </c>
      <c r="J254" t="s">
        <v>2941</v>
      </c>
      <c r="K254" t="s">
        <v>254</v>
      </c>
      <c r="L254" t="s">
        <v>568</v>
      </c>
    </row>
    <row r="255" spans="2:12" x14ac:dyDescent="0.3">
      <c r="B255" t="s">
        <v>2831</v>
      </c>
      <c r="C255" t="s">
        <v>2831</v>
      </c>
      <c r="D255" s="47">
        <v>44833</v>
      </c>
      <c r="E255" t="s">
        <v>3257</v>
      </c>
      <c r="F255">
        <v>5</v>
      </c>
      <c r="G255">
        <v>0</v>
      </c>
      <c r="H255">
        <v>0</v>
      </c>
      <c r="I255" t="s">
        <v>1535</v>
      </c>
      <c r="J255" t="s">
        <v>1535</v>
      </c>
      <c r="K255" t="s">
        <v>254</v>
      </c>
      <c r="L255" t="s">
        <v>568</v>
      </c>
    </row>
    <row r="256" spans="2:12" x14ac:dyDescent="0.3">
      <c r="B256" t="s">
        <v>2831</v>
      </c>
      <c r="C256" t="s">
        <v>2831</v>
      </c>
      <c r="D256" s="47">
        <v>44818</v>
      </c>
      <c r="E256" t="s">
        <v>3258</v>
      </c>
      <c r="F256">
        <v>5</v>
      </c>
      <c r="G256">
        <v>0</v>
      </c>
      <c r="H256">
        <v>0</v>
      </c>
      <c r="I256" t="s">
        <v>2160</v>
      </c>
      <c r="J256" t="s">
        <v>2941</v>
      </c>
      <c r="K256" t="s">
        <v>254</v>
      </c>
      <c r="L256" t="s">
        <v>568</v>
      </c>
    </row>
    <row r="257" spans="2:12" x14ac:dyDescent="0.3">
      <c r="B257" t="s">
        <v>2831</v>
      </c>
      <c r="C257" t="s">
        <v>2831</v>
      </c>
      <c r="D257" s="47">
        <v>44817</v>
      </c>
      <c r="E257" t="s">
        <v>3259</v>
      </c>
      <c r="F257">
        <v>5</v>
      </c>
      <c r="G257">
        <v>0</v>
      </c>
      <c r="H257">
        <v>0</v>
      </c>
      <c r="I257" t="s">
        <v>2160</v>
      </c>
      <c r="J257" t="s">
        <v>2936</v>
      </c>
      <c r="K257" t="s">
        <v>254</v>
      </c>
      <c r="L257" t="s">
        <v>568</v>
      </c>
    </row>
    <row r="258" spans="2:12" x14ac:dyDescent="0.3">
      <c r="B258" t="s">
        <v>2831</v>
      </c>
      <c r="C258" t="s">
        <v>2831</v>
      </c>
      <c r="D258" s="47">
        <v>44812</v>
      </c>
      <c r="E258" t="s">
        <v>3261</v>
      </c>
      <c r="F258">
        <v>5</v>
      </c>
      <c r="G258">
        <v>0</v>
      </c>
      <c r="H258">
        <v>0</v>
      </c>
      <c r="I258" t="s">
        <v>2160</v>
      </c>
      <c r="J258" t="s">
        <v>2992</v>
      </c>
      <c r="K258" t="s">
        <v>254</v>
      </c>
      <c r="L258" t="s">
        <v>568</v>
      </c>
    </row>
    <row r="259" spans="2:12" x14ac:dyDescent="0.3">
      <c r="B259" t="s">
        <v>2831</v>
      </c>
      <c r="C259" t="s">
        <v>2831</v>
      </c>
      <c r="D259" s="47">
        <v>44831</v>
      </c>
      <c r="E259" t="s">
        <v>3263</v>
      </c>
      <c r="F259">
        <v>5</v>
      </c>
      <c r="G259">
        <v>0</v>
      </c>
      <c r="H259">
        <v>0</v>
      </c>
      <c r="I259" t="s">
        <v>2160</v>
      </c>
      <c r="J259" t="s">
        <v>2999</v>
      </c>
      <c r="K259" t="s">
        <v>254</v>
      </c>
      <c r="L259" t="s">
        <v>568</v>
      </c>
    </row>
    <row r="260" spans="2:12" x14ac:dyDescent="0.3">
      <c r="B260" t="s">
        <v>2831</v>
      </c>
      <c r="C260" t="s">
        <v>2831</v>
      </c>
      <c r="D260" s="47">
        <v>44831</v>
      </c>
      <c r="E260" t="s">
        <v>3267</v>
      </c>
      <c r="F260">
        <v>5</v>
      </c>
      <c r="G260">
        <v>0</v>
      </c>
      <c r="H260">
        <v>0</v>
      </c>
      <c r="I260" t="s">
        <v>2160</v>
      </c>
      <c r="J260" t="s">
        <v>2936</v>
      </c>
      <c r="K260" t="s">
        <v>254</v>
      </c>
      <c r="L260" t="s">
        <v>568</v>
      </c>
    </row>
    <row r="261" spans="2:12" x14ac:dyDescent="0.3">
      <c r="B261" t="s">
        <v>2831</v>
      </c>
      <c r="C261" t="s">
        <v>2831</v>
      </c>
      <c r="D261" s="47">
        <v>44828</v>
      </c>
      <c r="E261" t="s">
        <v>3264</v>
      </c>
      <c r="F261">
        <v>5</v>
      </c>
      <c r="G261">
        <v>0</v>
      </c>
      <c r="H261">
        <v>0</v>
      </c>
      <c r="I261" t="s">
        <v>2160</v>
      </c>
      <c r="J261" t="s">
        <v>2925</v>
      </c>
      <c r="K261" t="s">
        <v>254</v>
      </c>
      <c r="L261" t="s">
        <v>568</v>
      </c>
    </row>
    <row r="262" spans="2:12" x14ac:dyDescent="0.3">
      <c r="B262" t="s">
        <v>2831</v>
      </c>
      <c r="C262" t="s">
        <v>2831</v>
      </c>
      <c r="D262" s="47">
        <v>44831</v>
      </c>
      <c r="E262" t="s">
        <v>3265</v>
      </c>
      <c r="F262">
        <v>5</v>
      </c>
      <c r="G262">
        <v>0</v>
      </c>
      <c r="H262">
        <v>0</v>
      </c>
      <c r="I262" t="s">
        <v>2160</v>
      </c>
      <c r="J262" t="s">
        <v>2925</v>
      </c>
      <c r="K262" t="s">
        <v>2147</v>
      </c>
      <c r="L262" t="s">
        <v>568</v>
      </c>
    </row>
    <row r="263" spans="2:12" x14ac:dyDescent="0.3">
      <c r="B263" t="s">
        <v>2831</v>
      </c>
      <c r="C263" t="s">
        <v>2831</v>
      </c>
      <c r="D263" s="47">
        <v>44811</v>
      </c>
      <c r="E263" t="s">
        <v>3266</v>
      </c>
      <c r="F263">
        <v>5</v>
      </c>
      <c r="G263">
        <v>0</v>
      </c>
      <c r="H263">
        <v>0</v>
      </c>
      <c r="I263" t="s">
        <v>2160</v>
      </c>
      <c r="J263" t="s">
        <v>2936</v>
      </c>
      <c r="K263" t="s">
        <v>254</v>
      </c>
      <c r="L263" t="s">
        <v>568</v>
      </c>
    </row>
    <row r="264" spans="2:12" x14ac:dyDescent="0.3">
      <c r="B264" t="s">
        <v>2831</v>
      </c>
      <c r="C264" t="s">
        <v>2831</v>
      </c>
      <c r="D264" s="47">
        <v>44824</v>
      </c>
      <c r="E264" t="s">
        <v>3268</v>
      </c>
      <c r="F264">
        <v>5</v>
      </c>
      <c r="G264">
        <v>0</v>
      </c>
      <c r="H264">
        <v>0</v>
      </c>
      <c r="I264" t="s">
        <v>2160</v>
      </c>
      <c r="J264" t="s">
        <v>2941</v>
      </c>
      <c r="K264" t="s">
        <v>2147</v>
      </c>
      <c r="L264" t="s">
        <v>568</v>
      </c>
    </row>
    <row r="265" spans="2:12" x14ac:dyDescent="0.3">
      <c r="B265" t="s">
        <v>2831</v>
      </c>
      <c r="C265" t="s">
        <v>2831</v>
      </c>
      <c r="D265" s="47">
        <v>44811</v>
      </c>
      <c r="E265" t="s">
        <v>3269</v>
      </c>
      <c r="F265">
        <v>5</v>
      </c>
      <c r="G265">
        <v>0</v>
      </c>
      <c r="H265">
        <v>0</v>
      </c>
      <c r="I265" t="s">
        <v>2160</v>
      </c>
      <c r="J265" t="s">
        <v>2936</v>
      </c>
      <c r="K265" t="s">
        <v>2147</v>
      </c>
      <c r="L265" t="s">
        <v>568</v>
      </c>
    </row>
    <row r="266" spans="2:12" x14ac:dyDescent="0.3">
      <c r="B266" t="s">
        <v>2831</v>
      </c>
      <c r="C266" t="s">
        <v>2831</v>
      </c>
      <c r="D266" s="47">
        <v>44823</v>
      </c>
      <c r="E266" t="s">
        <v>3270</v>
      </c>
      <c r="F266">
        <v>5</v>
      </c>
      <c r="G266">
        <v>0</v>
      </c>
      <c r="H266">
        <v>0</v>
      </c>
      <c r="I266" t="s">
        <v>2160</v>
      </c>
      <c r="J266" t="s">
        <v>2925</v>
      </c>
      <c r="K266" t="s">
        <v>254</v>
      </c>
      <c r="L266" t="s">
        <v>568</v>
      </c>
    </row>
    <row r="267" spans="2:12" x14ac:dyDescent="0.3">
      <c r="B267" t="s">
        <v>2831</v>
      </c>
      <c r="C267" t="s">
        <v>2831</v>
      </c>
      <c r="D267" s="47">
        <v>44824</v>
      </c>
      <c r="E267" t="s">
        <v>2753</v>
      </c>
      <c r="F267">
        <v>5</v>
      </c>
      <c r="G267">
        <v>0</v>
      </c>
      <c r="H267">
        <v>0</v>
      </c>
      <c r="I267" t="s">
        <v>2160</v>
      </c>
      <c r="J267" t="s">
        <v>2992</v>
      </c>
      <c r="K267" t="s">
        <v>254</v>
      </c>
      <c r="L267" t="s">
        <v>568</v>
      </c>
    </row>
    <row r="268" spans="2:12" x14ac:dyDescent="0.3">
      <c r="B268" t="s">
        <v>2831</v>
      </c>
      <c r="C268" t="s">
        <v>2831</v>
      </c>
      <c r="D268" s="47">
        <v>44832</v>
      </c>
      <c r="E268" t="s">
        <v>3276</v>
      </c>
      <c r="F268">
        <v>5</v>
      </c>
      <c r="G268">
        <v>0</v>
      </c>
      <c r="H268">
        <v>0</v>
      </c>
      <c r="I268" t="s">
        <v>2160</v>
      </c>
      <c r="J268" t="s">
        <v>2925</v>
      </c>
      <c r="K268" t="s">
        <v>254</v>
      </c>
      <c r="L268" t="s">
        <v>568</v>
      </c>
    </row>
    <row r="269" spans="2:12" x14ac:dyDescent="0.3">
      <c r="B269" t="s">
        <v>2831</v>
      </c>
      <c r="C269" t="s">
        <v>2831</v>
      </c>
      <c r="D269" s="47">
        <v>44827</v>
      </c>
      <c r="E269" t="s">
        <v>3272</v>
      </c>
      <c r="F269">
        <v>5</v>
      </c>
      <c r="G269">
        <v>0</v>
      </c>
      <c r="H269">
        <v>0</v>
      </c>
      <c r="I269" t="s">
        <v>2160</v>
      </c>
      <c r="J269" t="s">
        <v>2936</v>
      </c>
      <c r="K269" t="s">
        <v>254</v>
      </c>
      <c r="L269" t="s">
        <v>568</v>
      </c>
    </row>
    <row r="270" spans="2:12" x14ac:dyDescent="0.3">
      <c r="B270" t="s">
        <v>2831</v>
      </c>
      <c r="C270" t="s">
        <v>2831</v>
      </c>
      <c r="D270" s="47">
        <v>44831</v>
      </c>
      <c r="E270" t="s">
        <v>3273</v>
      </c>
      <c r="F270">
        <v>5</v>
      </c>
      <c r="G270">
        <v>0</v>
      </c>
      <c r="H270">
        <v>0</v>
      </c>
      <c r="I270" t="s">
        <v>2160</v>
      </c>
      <c r="J270" t="s">
        <v>2936</v>
      </c>
      <c r="K270" t="s">
        <v>254</v>
      </c>
      <c r="L270" t="s">
        <v>568</v>
      </c>
    </row>
    <row r="271" spans="2:12" x14ac:dyDescent="0.3">
      <c r="B271" t="s">
        <v>2831</v>
      </c>
      <c r="C271" t="s">
        <v>2831</v>
      </c>
      <c r="D271" s="47">
        <v>44817</v>
      </c>
      <c r="E271" t="s">
        <v>3275</v>
      </c>
      <c r="F271">
        <v>5</v>
      </c>
      <c r="G271">
        <v>0</v>
      </c>
      <c r="H271">
        <v>0</v>
      </c>
      <c r="I271" t="s">
        <v>2160</v>
      </c>
      <c r="J271" t="s">
        <v>2936</v>
      </c>
      <c r="K271" t="s">
        <v>254</v>
      </c>
      <c r="L271" t="s">
        <v>568</v>
      </c>
    </row>
    <row r="272" spans="2:12" x14ac:dyDescent="0.3">
      <c r="B272" t="s">
        <v>2831</v>
      </c>
      <c r="C272" t="s">
        <v>2831</v>
      </c>
      <c r="D272" s="47">
        <v>44831</v>
      </c>
      <c r="E272" t="s">
        <v>3277</v>
      </c>
      <c r="F272">
        <v>5</v>
      </c>
      <c r="G272">
        <v>0</v>
      </c>
      <c r="H272">
        <v>0</v>
      </c>
      <c r="I272" t="s">
        <v>2160</v>
      </c>
      <c r="J272" t="s">
        <v>2925</v>
      </c>
      <c r="K272" t="s">
        <v>2147</v>
      </c>
      <c r="L272" t="s">
        <v>568</v>
      </c>
    </row>
    <row r="273" spans="2:12" x14ac:dyDescent="0.3">
      <c r="B273" t="s">
        <v>2831</v>
      </c>
      <c r="C273" t="s">
        <v>2831</v>
      </c>
      <c r="D273" s="47">
        <v>44832</v>
      </c>
      <c r="E273" t="s">
        <v>3278</v>
      </c>
      <c r="F273">
        <v>5</v>
      </c>
      <c r="G273">
        <v>0</v>
      </c>
      <c r="H273">
        <v>0</v>
      </c>
      <c r="I273" t="s">
        <v>2176</v>
      </c>
      <c r="J273" t="s">
        <v>3280</v>
      </c>
      <c r="K273" t="s">
        <v>254</v>
      </c>
      <c r="L273" t="s">
        <v>568</v>
      </c>
    </row>
    <row r="274" spans="2:12" x14ac:dyDescent="0.3">
      <c r="B274" t="s">
        <v>2831</v>
      </c>
      <c r="C274" t="s">
        <v>2831</v>
      </c>
      <c r="D274" s="47">
        <v>44826</v>
      </c>
      <c r="E274" t="s">
        <v>3281</v>
      </c>
      <c r="F274">
        <v>5</v>
      </c>
      <c r="G274">
        <v>0</v>
      </c>
      <c r="H274">
        <v>0</v>
      </c>
      <c r="I274" t="s">
        <v>2160</v>
      </c>
      <c r="J274" t="s">
        <v>2925</v>
      </c>
      <c r="K274" t="s">
        <v>254</v>
      </c>
      <c r="L274" t="s">
        <v>568</v>
      </c>
    </row>
    <row r="275" spans="2:12" x14ac:dyDescent="0.3">
      <c r="B275" t="s">
        <v>2831</v>
      </c>
      <c r="C275" t="s">
        <v>2831</v>
      </c>
      <c r="D275" s="47">
        <v>44824</v>
      </c>
      <c r="E275" t="s">
        <v>3283</v>
      </c>
      <c r="F275">
        <v>5</v>
      </c>
      <c r="G275">
        <v>0</v>
      </c>
      <c r="H275">
        <v>0</v>
      </c>
      <c r="I275" t="s">
        <v>2160</v>
      </c>
      <c r="J275" t="s">
        <v>2971</v>
      </c>
      <c r="K275" t="s">
        <v>254</v>
      </c>
      <c r="L275" t="s">
        <v>568</v>
      </c>
    </row>
    <row r="276" spans="2:12" x14ac:dyDescent="0.3">
      <c r="B276" t="s">
        <v>2831</v>
      </c>
      <c r="C276" t="s">
        <v>2831</v>
      </c>
      <c r="D276" s="47">
        <v>44832</v>
      </c>
      <c r="E276" t="s">
        <v>3284</v>
      </c>
      <c r="F276">
        <v>5</v>
      </c>
      <c r="G276">
        <v>0</v>
      </c>
      <c r="H276">
        <v>0</v>
      </c>
      <c r="I276" t="s">
        <v>2160</v>
      </c>
      <c r="J276" t="s">
        <v>2925</v>
      </c>
      <c r="K276" t="s">
        <v>254</v>
      </c>
      <c r="L276" t="s">
        <v>568</v>
      </c>
    </row>
    <row r="277" spans="2:12" x14ac:dyDescent="0.3">
      <c r="B277" t="s">
        <v>2831</v>
      </c>
      <c r="C277" t="s">
        <v>2831</v>
      </c>
      <c r="D277" s="47">
        <v>44832</v>
      </c>
      <c r="E277" t="s">
        <v>3285</v>
      </c>
      <c r="F277">
        <v>5</v>
      </c>
      <c r="G277">
        <v>0</v>
      </c>
      <c r="H277">
        <v>0</v>
      </c>
      <c r="I277" t="s">
        <v>2160</v>
      </c>
      <c r="J277" t="s">
        <v>2925</v>
      </c>
      <c r="K277" t="s">
        <v>254</v>
      </c>
      <c r="L277" t="s">
        <v>568</v>
      </c>
    </row>
    <row r="278" spans="2:12" x14ac:dyDescent="0.3">
      <c r="B278" t="s">
        <v>2831</v>
      </c>
      <c r="C278" t="s">
        <v>2831</v>
      </c>
      <c r="D278" s="47">
        <v>44818</v>
      </c>
      <c r="E278" t="s">
        <v>3287</v>
      </c>
      <c r="F278">
        <v>5</v>
      </c>
      <c r="G278">
        <v>0</v>
      </c>
      <c r="H278">
        <v>0</v>
      </c>
      <c r="I278" t="s">
        <v>2160</v>
      </c>
      <c r="J278" t="s">
        <v>2925</v>
      </c>
      <c r="K278" t="s">
        <v>254</v>
      </c>
      <c r="L278" t="s">
        <v>568</v>
      </c>
    </row>
    <row r="279" spans="2:12" x14ac:dyDescent="0.3">
      <c r="B279" t="s">
        <v>2831</v>
      </c>
      <c r="C279" t="s">
        <v>2831</v>
      </c>
      <c r="D279" s="47">
        <v>44830</v>
      </c>
      <c r="E279" t="s">
        <v>3289</v>
      </c>
      <c r="F279">
        <v>5</v>
      </c>
      <c r="G279">
        <v>0</v>
      </c>
      <c r="H279">
        <v>0</v>
      </c>
      <c r="I279" t="s">
        <v>2160</v>
      </c>
      <c r="J279" t="s">
        <v>2925</v>
      </c>
      <c r="K279" t="s">
        <v>2147</v>
      </c>
      <c r="L279" t="s">
        <v>568</v>
      </c>
    </row>
    <row r="280" spans="2:12" x14ac:dyDescent="0.3">
      <c r="B280" t="s">
        <v>2831</v>
      </c>
      <c r="C280" t="s">
        <v>2831</v>
      </c>
      <c r="D280" s="47">
        <v>44826</v>
      </c>
      <c r="E280" t="s">
        <v>3290</v>
      </c>
      <c r="F280">
        <v>5</v>
      </c>
      <c r="G280">
        <v>0</v>
      </c>
      <c r="H280">
        <v>0</v>
      </c>
      <c r="I280" t="s">
        <v>2160</v>
      </c>
      <c r="J280" t="s">
        <v>2941</v>
      </c>
      <c r="K280" t="s">
        <v>254</v>
      </c>
      <c r="L280" t="s">
        <v>568</v>
      </c>
    </row>
    <row r="281" spans="2:12" x14ac:dyDescent="0.3">
      <c r="B281" t="s">
        <v>2831</v>
      </c>
      <c r="C281" t="s">
        <v>2831</v>
      </c>
      <c r="D281" s="47">
        <v>44810</v>
      </c>
      <c r="E281" t="s">
        <v>3291</v>
      </c>
      <c r="F281">
        <v>5</v>
      </c>
      <c r="G281">
        <v>0</v>
      </c>
      <c r="H281">
        <v>0</v>
      </c>
      <c r="I281" t="s">
        <v>2160</v>
      </c>
      <c r="J281" t="s">
        <v>2992</v>
      </c>
      <c r="K281" t="s">
        <v>254</v>
      </c>
      <c r="L281" t="s">
        <v>568</v>
      </c>
    </row>
    <row r="282" spans="2:12" x14ac:dyDescent="0.3">
      <c r="B282" t="s">
        <v>2831</v>
      </c>
      <c r="C282" t="s">
        <v>2831</v>
      </c>
      <c r="D282" s="47">
        <v>44828</v>
      </c>
      <c r="E282" t="s">
        <v>3292</v>
      </c>
      <c r="F282">
        <v>5</v>
      </c>
      <c r="G282">
        <v>0</v>
      </c>
      <c r="H282">
        <v>0</v>
      </c>
      <c r="I282" t="s">
        <v>2160</v>
      </c>
      <c r="J282" t="s">
        <v>2936</v>
      </c>
      <c r="K282" t="s">
        <v>254</v>
      </c>
      <c r="L282" t="s">
        <v>568</v>
      </c>
    </row>
    <row r="283" spans="2:12" x14ac:dyDescent="0.3">
      <c r="B283" t="s">
        <v>2831</v>
      </c>
      <c r="C283" t="s">
        <v>2831</v>
      </c>
      <c r="D283" s="47">
        <v>44810</v>
      </c>
      <c r="E283" t="s">
        <v>3293</v>
      </c>
      <c r="F283">
        <v>5</v>
      </c>
      <c r="G283">
        <v>0</v>
      </c>
      <c r="H283">
        <v>0</v>
      </c>
      <c r="I283" t="s">
        <v>2160</v>
      </c>
      <c r="J283" t="s">
        <v>2941</v>
      </c>
      <c r="K283" t="s">
        <v>254</v>
      </c>
      <c r="L283" t="s">
        <v>568</v>
      </c>
    </row>
    <row r="284" spans="2:12" x14ac:dyDescent="0.3">
      <c r="B284" t="s">
        <v>2831</v>
      </c>
      <c r="C284" t="s">
        <v>2831</v>
      </c>
      <c r="D284" s="47">
        <v>44834</v>
      </c>
      <c r="E284" t="s">
        <v>3295</v>
      </c>
      <c r="F284">
        <v>5</v>
      </c>
      <c r="G284">
        <v>0</v>
      </c>
      <c r="H284">
        <v>0</v>
      </c>
      <c r="I284" t="s">
        <v>2160</v>
      </c>
      <c r="J284" t="s">
        <v>2941</v>
      </c>
      <c r="K284" t="s">
        <v>254</v>
      </c>
      <c r="L284" t="s">
        <v>568</v>
      </c>
    </row>
    <row r="285" spans="2:12" x14ac:dyDescent="0.3">
      <c r="B285" t="s">
        <v>2831</v>
      </c>
      <c r="C285" t="s">
        <v>2831</v>
      </c>
      <c r="D285" s="47">
        <v>44806</v>
      </c>
      <c r="E285" t="s">
        <v>3296</v>
      </c>
      <c r="F285">
        <v>5</v>
      </c>
      <c r="G285">
        <v>0</v>
      </c>
      <c r="H285">
        <v>0</v>
      </c>
      <c r="I285" t="s">
        <v>2173</v>
      </c>
      <c r="J285" t="s">
        <v>3298</v>
      </c>
      <c r="K285" t="s">
        <v>2147</v>
      </c>
      <c r="L285" t="s">
        <v>568</v>
      </c>
    </row>
    <row r="286" spans="2:12" x14ac:dyDescent="0.3">
      <c r="B286" t="s">
        <v>2831</v>
      </c>
      <c r="C286" t="s">
        <v>2831</v>
      </c>
      <c r="D286" s="47">
        <v>44826</v>
      </c>
      <c r="E286" t="s">
        <v>3299</v>
      </c>
      <c r="F286">
        <v>5</v>
      </c>
      <c r="G286">
        <v>0</v>
      </c>
      <c r="H286">
        <v>0</v>
      </c>
      <c r="I286" t="s">
        <v>2160</v>
      </c>
      <c r="J286" t="s">
        <v>2925</v>
      </c>
      <c r="K286" t="s">
        <v>254</v>
      </c>
      <c r="L286" t="s">
        <v>568</v>
      </c>
    </row>
    <row r="287" spans="2:12" x14ac:dyDescent="0.3">
      <c r="B287" t="s">
        <v>2831</v>
      </c>
      <c r="C287" t="s">
        <v>2831</v>
      </c>
      <c r="D287" s="47">
        <v>44828</v>
      </c>
      <c r="E287" t="s">
        <v>3300</v>
      </c>
      <c r="F287">
        <v>5</v>
      </c>
      <c r="G287">
        <v>0</v>
      </c>
      <c r="H287">
        <v>0</v>
      </c>
      <c r="I287" t="s">
        <v>2160</v>
      </c>
      <c r="J287" t="s">
        <v>2925</v>
      </c>
      <c r="K287" t="s">
        <v>254</v>
      </c>
      <c r="L287" t="s">
        <v>568</v>
      </c>
    </row>
    <row r="288" spans="2:12" x14ac:dyDescent="0.3">
      <c r="B288" t="s">
        <v>2831</v>
      </c>
      <c r="C288" t="s">
        <v>2831</v>
      </c>
      <c r="D288" s="47">
        <v>44831</v>
      </c>
      <c r="E288" t="s">
        <v>3301</v>
      </c>
      <c r="F288">
        <v>5</v>
      </c>
      <c r="G288">
        <v>0</v>
      </c>
      <c r="H288">
        <v>0</v>
      </c>
      <c r="I288" t="s">
        <v>2160</v>
      </c>
      <c r="J288" t="s">
        <v>2925</v>
      </c>
      <c r="K288" t="s">
        <v>254</v>
      </c>
      <c r="L288" t="s">
        <v>568</v>
      </c>
    </row>
    <row r="289" spans="2:12" x14ac:dyDescent="0.3">
      <c r="B289" t="s">
        <v>2831</v>
      </c>
      <c r="C289" t="s">
        <v>2831</v>
      </c>
      <c r="D289" s="47">
        <v>44833</v>
      </c>
      <c r="E289" t="s">
        <v>3309</v>
      </c>
      <c r="F289">
        <v>5</v>
      </c>
      <c r="G289">
        <v>0</v>
      </c>
      <c r="H289">
        <v>0</v>
      </c>
      <c r="I289" t="s">
        <v>2160</v>
      </c>
      <c r="J289" t="s">
        <v>2936</v>
      </c>
      <c r="K289" t="s">
        <v>254</v>
      </c>
      <c r="L289" t="s">
        <v>568</v>
      </c>
    </row>
    <row r="290" spans="2:12" x14ac:dyDescent="0.3">
      <c r="B290" t="s">
        <v>2831</v>
      </c>
      <c r="C290" t="s">
        <v>2831</v>
      </c>
      <c r="D290" s="47">
        <v>44805</v>
      </c>
      <c r="E290" t="s">
        <v>3302</v>
      </c>
      <c r="F290">
        <v>5</v>
      </c>
      <c r="G290">
        <v>0</v>
      </c>
      <c r="H290">
        <v>0</v>
      </c>
      <c r="I290" t="s">
        <v>2160</v>
      </c>
      <c r="J290" t="s">
        <v>2936</v>
      </c>
      <c r="K290" t="s">
        <v>254</v>
      </c>
      <c r="L290" t="s">
        <v>568</v>
      </c>
    </row>
    <row r="291" spans="2:12" x14ac:dyDescent="0.3">
      <c r="B291" t="s">
        <v>2831</v>
      </c>
      <c r="C291" t="s">
        <v>2831</v>
      </c>
      <c r="D291" s="47">
        <v>44832</v>
      </c>
      <c r="E291" t="s">
        <v>3303</v>
      </c>
      <c r="F291">
        <v>5</v>
      </c>
      <c r="G291">
        <v>0</v>
      </c>
      <c r="H291">
        <v>0</v>
      </c>
      <c r="I291" t="s">
        <v>2160</v>
      </c>
      <c r="J291" t="s">
        <v>2925</v>
      </c>
      <c r="K291" t="s">
        <v>254</v>
      </c>
      <c r="L291" t="s">
        <v>568</v>
      </c>
    </row>
    <row r="292" spans="2:12" x14ac:dyDescent="0.3">
      <c r="B292" t="s">
        <v>2831</v>
      </c>
      <c r="C292" t="s">
        <v>2831</v>
      </c>
      <c r="D292" s="47">
        <v>44831</v>
      </c>
      <c r="E292" t="s">
        <v>3304</v>
      </c>
      <c r="F292">
        <v>5</v>
      </c>
      <c r="G292">
        <v>0</v>
      </c>
      <c r="H292">
        <v>0</v>
      </c>
      <c r="I292" t="s">
        <v>2160</v>
      </c>
      <c r="J292" t="s">
        <v>2925</v>
      </c>
      <c r="K292" t="s">
        <v>254</v>
      </c>
      <c r="L292" t="s">
        <v>568</v>
      </c>
    </row>
    <row r="293" spans="2:12" x14ac:dyDescent="0.3">
      <c r="B293" t="s">
        <v>2831</v>
      </c>
      <c r="C293" t="s">
        <v>2831</v>
      </c>
      <c r="D293" s="47">
        <v>44826</v>
      </c>
      <c r="E293" t="s">
        <v>3305</v>
      </c>
      <c r="F293">
        <v>5</v>
      </c>
      <c r="G293">
        <v>0</v>
      </c>
      <c r="H293">
        <v>0</v>
      </c>
      <c r="I293" t="s">
        <v>2160</v>
      </c>
      <c r="J293" t="s">
        <v>2925</v>
      </c>
      <c r="K293" t="s">
        <v>254</v>
      </c>
      <c r="L293" t="s">
        <v>568</v>
      </c>
    </row>
    <row r="294" spans="2:12" x14ac:dyDescent="0.3">
      <c r="B294" t="s">
        <v>2831</v>
      </c>
      <c r="C294" t="s">
        <v>2831</v>
      </c>
      <c r="D294" s="47">
        <v>44828</v>
      </c>
      <c r="E294" t="s">
        <v>3306</v>
      </c>
      <c r="F294">
        <v>5</v>
      </c>
      <c r="G294">
        <v>0</v>
      </c>
      <c r="H294">
        <v>0</v>
      </c>
      <c r="I294" t="s">
        <v>2160</v>
      </c>
      <c r="J294" t="s">
        <v>2936</v>
      </c>
      <c r="K294" t="s">
        <v>254</v>
      </c>
      <c r="L294" t="s">
        <v>568</v>
      </c>
    </row>
    <row r="295" spans="2:12" x14ac:dyDescent="0.3">
      <c r="B295" t="s">
        <v>2831</v>
      </c>
      <c r="C295" t="s">
        <v>2831</v>
      </c>
      <c r="D295" s="47">
        <v>44823</v>
      </c>
      <c r="E295" t="s">
        <v>3307</v>
      </c>
      <c r="F295">
        <v>5</v>
      </c>
      <c r="G295">
        <v>0</v>
      </c>
      <c r="H295">
        <v>0</v>
      </c>
      <c r="I295" t="s">
        <v>2160</v>
      </c>
      <c r="J295" t="s">
        <v>2936</v>
      </c>
      <c r="K295" t="s">
        <v>254</v>
      </c>
      <c r="L295" t="s">
        <v>568</v>
      </c>
    </row>
    <row r="296" spans="2:12" x14ac:dyDescent="0.3">
      <c r="B296" t="s">
        <v>2831</v>
      </c>
      <c r="C296" t="s">
        <v>2831</v>
      </c>
      <c r="D296" s="47">
        <v>44812</v>
      </c>
      <c r="E296" t="s">
        <v>3310</v>
      </c>
      <c r="F296">
        <v>5</v>
      </c>
      <c r="G296">
        <v>0</v>
      </c>
      <c r="H296">
        <v>0</v>
      </c>
      <c r="I296" t="s">
        <v>2160</v>
      </c>
      <c r="J296" t="s">
        <v>2925</v>
      </c>
      <c r="K296" t="s">
        <v>254</v>
      </c>
      <c r="L296" t="s">
        <v>568</v>
      </c>
    </row>
    <row r="297" spans="2:12" x14ac:dyDescent="0.3">
      <c r="B297" t="s">
        <v>2831</v>
      </c>
      <c r="C297" t="s">
        <v>2831</v>
      </c>
      <c r="D297" s="47">
        <v>44830</v>
      </c>
      <c r="E297" t="s">
        <v>3311</v>
      </c>
      <c r="F297">
        <v>5</v>
      </c>
      <c r="G297">
        <v>0</v>
      </c>
      <c r="H297">
        <v>0</v>
      </c>
      <c r="I297" t="s">
        <v>2160</v>
      </c>
      <c r="J297" t="s">
        <v>2925</v>
      </c>
      <c r="K297" t="s">
        <v>254</v>
      </c>
      <c r="L297" t="s">
        <v>568</v>
      </c>
    </row>
    <row r="298" spans="2:12" x14ac:dyDescent="0.3">
      <c r="B298" t="s">
        <v>2831</v>
      </c>
      <c r="C298" t="s">
        <v>2831</v>
      </c>
      <c r="D298" s="47">
        <v>44809</v>
      </c>
      <c r="E298" t="s">
        <v>3312</v>
      </c>
      <c r="F298">
        <v>5</v>
      </c>
      <c r="G298">
        <v>0</v>
      </c>
      <c r="H298">
        <v>0</v>
      </c>
      <c r="I298" t="s">
        <v>2160</v>
      </c>
      <c r="J298" t="s">
        <v>2925</v>
      </c>
      <c r="K298" t="s">
        <v>254</v>
      </c>
      <c r="L298" t="s">
        <v>568</v>
      </c>
    </row>
    <row r="299" spans="2:12" x14ac:dyDescent="0.3">
      <c r="B299" t="s">
        <v>2831</v>
      </c>
      <c r="C299" t="s">
        <v>2831</v>
      </c>
      <c r="D299" s="47">
        <v>44834</v>
      </c>
      <c r="E299" t="s">
        <v>3313</v>
      </c>
      <c r="F299">
        <v>5</v>
      </c>
      <c r="G299">
        <v>0</v>
      </c>
      <c r="H299">
        <v>0</v>
      </c>
      <c r="I299" t="s">
        <v>2160</v>
      </c>
      <c r="J299" t="s">
        <v>2936</v>
      </c>
      <c r="K299" t="s">
        <v>254</v>
      </c>
      <c r="L299" t="s">
        <v>568</v>
      </c>
    </row>
    <row r="300" spans="2:12" x14ac:dyDescent="0.3">
      <c r="B300" t="s">
        <v>2831</v>
      </c>
      <c r="C300" t="s">
        <v>2831</v>
      </c>
      <c r="D300" s="47">
        <v>44816</v>
      </c>
      <c r="E300" t="s">
        <v>3314</v>
      </c>
      <c r="F300">
        <v>5</v>
      </c>
      <c r="G300">
        <v>0</v>
      </c>
      <c r="H300">
        <v>0</v>
      </c>
      <c r="I300" t="s">
        <v>2160</v>
      </c>
      <c r="J300" t="s">
        <v>2925</v>
      </c>
      <c r="K300" t="s">
        <v>254</v>
      </c>
      <c r="L300" t="s">
        <v>568</v>
      </c>
    </row>
    <row r="301" spans="2:12" x14ac:dyDescent="0.3">
      <c r="B301" t="s">
        <v>2831</v>
      </c>
      <c r="C301" t="s">
        <v>2831</v>
      </c>
      <c r="D301" s="47">
        <v>44830</v>
      </c>
      <c r="E301" t="s">
        <v>3315</v>
      </c>
      <c r="F301">
        <v>5</v>
      </c>
      <c r="G301">
        <v>0</v>
      </c>
      <c r="H301">
        <v>0</v>
      </c>
      <c r="I301" t="s">
        <v>2160</v>
      </c>
      <c r="J301" t="s">
        <v>2925</v>
      </c>
      <c r="K301" t="s">
        <v>254</v>
      </c>
      <c r="L301" t="s">
        <v>568</v>
      </c>
    </row>
    <row r="302" spans="2:12" x14ac:dyDescent="0.3">
      <c r="B302" t="s">
        <v>2831</v>
      </c>
      <c r="C302" t="s">
        <v>2831</v>
      </c>
      <c r="D302" s="47">
        <v>44807</v>
      </c>
      <c r="E302" t="s">
        <v>3316</v>
      </c>
      <c r="F302">
        <v>5</v>
      </c>
      <c r="G302">
        <v>0</v>
      </c>
      <c r="H302">
        <v>0</v>
      </c>
      <c r="I302" t="s">
        <v>2160</v>
      </c>
      <c r="J302" t="s">
        <v>2936</v>
      </c>
      <c r="K302" t="s">
        <v>254</v>
      </c>
      <c r="L302" t="s">
        <v>568</v>
      </c>
    </row>
    <row r="303" spans="2:12" x14ac:dyDescent="0.3">
      <c r="B303" t="s">
        <v>2831</v>
      </c>
      <c r="C303" t="s">
        <v>2831</v>
      </c>
      <c r="D303" s="47">
        <v>44831</v>
      </c>
      <c r="E303" t="s">
        <v>3317</v>
      </c>
      <c r="F303">
        <v>5</v>
      </c>
      <c r="G303">
        <v>0</v>
      </c>
      <c r="H303">
        <v>0</v>
      </c>
      <c r="I303" t="s">
        <v>2160</v>
      </c>
      <c r="J303" t="s">
        <v>2925</v>
      </c>
      <c r="K303" t="s">
        <v>254</v>
      </c>
      <c r="L303" t="s">
        <v>568</v>
      </c>
    </row>
    <row r="304" spans="2:12" x14ac:dyDescent="0.3">
      <c r="B304" t="s">
        <v>2831</v>
      </c>
      <c r="C304" t="s">
        <v>2831</v>
      </c>
      <c r="D304" s="47">
        <v>44813</v>
      </c>
      <c r="E304" t="s">
        <v>3319</v>
      </c>
      <c r="F304">
        <v>5</v>
      </c>
      <c r="G304">
        <v>0</v>
      </c>
      <c r="H304">
        <v>0</v>
      </c>
      <c r="I304" t="s">
        <v>2160</v>
      </c>
      <c r="J304" t="s">
        <v>2936</v>
      </c>
      <c r="K304" t="s">
        <v>254</v>
      </c>
      <c r="L304" t="s">
        <v>568</v>
      </c>
    </row>
    <row r="305" spans="2:12" x14ac:dyDescent="0.3">
      <c r="B305" t="s">
        <v>2831</v>
      </c>
      <c r="C305" t="s">
        <v>2831</v>
      </c>
      <c r="D305" s="47">
        <v>44811</v>
      </c>
      <c r="E305" t="s">
        <v>3320</v>
      </c>
      <c r="F305">
        <v>5</v>
      </c>
      <c r="G305">
        <v>0</v>
      </c>
      <c r="H305">
        <v>0</v>
      </c>
      <c r="I305" t="s">
        <v>2160</v>
      </c>
      <c r="J305" t="s">
        <v>2925</v>
      </c>
      <c r="K305" t="s">
        <v>254</v>
      </c>
      <c r="L305" t="s">
        <v>568</v>
      </c>
    </row>
    <row r="306" spans="2:12" x14ac:dyDescent="0.3">
      <c r="B306" t="s">
        <v>2831</v>
      </c>
      <c r="C306" t="s">
        <v>2831</v>
      </c>
      <c r="D306" s="47">
        <v>44811</v>
      </c>
      <c r="E306" t="s">
        <v>3321</v>
      </c>
      <c r="F306">
        <v>5</v>
      </c>
      <c r="G306">
        <v>0</v>
      </c>
      <c r="H306">
        <v>0</v>
      </c>
      <c r="I306" t="s">
        <v>2160</v>
      </c>
      <c r="J306" t="s">
        <v>2936</v>
      </c>
      <c r="K306" t="s">
        <v>2147</v>
      </c>
      <c r="L306" t="s">
        <v>568</v>
      </c>
    </row>
    <row r="307" spans="2:12" x14ac:dyDescent="0.3">
      <c r="B307" t="s">
        <v>2831</v>
      </c>
      <c r="C307" t="s">
        <v>2831</v>
      </c>
      <c r="D307" s="47">
        <v>44821</v>
      </c>
      <c r="E307" t="s">
        <v>3322</v>
      </c>
      <c r="F307">
        <v>5</v>
      </c>
      <c r="G307">
        <v>0</v>
      </c>
      <c r="H307">
        <v>0</v>
      </c>
      <c r="I307" t="s">
        <v>2160</v>
      </c>
      <c r="J307" t="s">
        <v>2936</v>
      </c>
      <c r="K307" t="s">
        <v>254</v>
      </c>
      <c r="L307" t="s">
        <v>568</v>
      </c>
    </row>
    <row r="308" spans="2:12" x14ac:dyDescent="0.3">
      <c r="B308" t="s">
        <v>2831</v>
      </c>
      <c r="C308" t="s">
        <v>2831</v>
      </c>
      <c r="D308" s="47">
        <v>44831</v>
      </c>
      <c r="E308" t="s">
        <v>3327</v>
      </c>
      <c r="F308">
        <v>5</v>
      </c>
      <c r="G308">
        <v>0</v>
      </c>
      <c r="H308">
        <v>0</v>
      </c>
      <c r="I308" t="s">
        <v>2160</v>
      </c>
      <c r="J308" t="s">
        <v>2941</v>
      </c>
      <c r="K308" t="s">
        <v>254</v>
      </c>
      <c r="L308" t="s">
        <v>568</v>
      </c>
    </row>
    <row r="309" spans="2:12" x14ac:dyDescent="0.3">
      <c r="B309" t="s">
        <v>2831</v>
      </c>
      <c r="C309" t="s">
        <v>2831</v>
      </c>
      <c r="D309" s="47">
        <v>44834</v>
      </c>
      <c r="E309" t="s">
        <v>3328</v>
      </c>
      <c r="F309">
        <v>5</v>
      </c>
      <c r="G309">
        <v>0</v>
      </c>
      <c r="H309">
        <v>0</v>
      </c>
      <c r="I309" t="s">
        <v>2160</v>
      </c>
      <c r="J309" t="s">
        <v>2925</v>
      </c>
      <c r="K309" t="s">
        <v>254</v>
      </c>
      <c r="L309" t="s">
        <v>568</v>
      </c>
    </row>
    <row r="310" spans="2:12" x14ac:dyDescent="0.3">
      <c r="B310" t="s">
        <v>2831</v>
      </c>
      <c r="C310" t="s">
        <v>2831</v>
      </c>
      <c r="D310" s="47">
        <v>44806</v>
      </c>
      <c r="E310" t="s">
        <v>3323</v>
      </c>
      <c r="F310">
        <v>5</v>
      </c>
      <c r="G310">
        <v>0</v>
      </c>
      <c r="H310">
        <v>0</v>
      </c>
      <c r="I310" t="s">
        <v>2160</v>
      </c>
      <c r="J310" t="s">
        <v>3324</v>
      </c>
      <c r="K310" t="s">
        <v>254</v>
      </c>
      <c r="L310" t="s">
        <v>568</v>
      </c>
    </row>
    <row r="311" spans="2:12" x14ac:dyDescent="0.3">
      <c r="B311" t="s">
        <v>2831</v>
      </c>
      <c r="C311" t="s">
        <v>2831</v>
      </c>
      <c r="D311" s="47">
        <v>44806</v>
      </c>
      <c r="E311" t="s">
        <v>3325</v>
      </c>
      <c r="F311">
        <v>5</v>
      </c>
      <c r="G311">
        <v>0</v>
      </c>
      <c r="H311">
        <v>0</v>
      </c>
      <c r="I311" t="s">
        <v>2160</v>
      </c>
      <c r="J311" t="s">
        <v>2936</v>
      </c>
      <c r="K311" t="s">
        <v>254</v>
      </c>
      <c r="L311" t="s">
        <v>568</v>
      </c>
    </row>
    <row r="312" spans="2:12" x14ac:dyDescent="0.3">
      <c r="B312" t="s">
        <v>2831</v>
      </c>
      <c r="C312" t="s">
        <v>2831</v>
      </c>
      <c r="D312" s="47">
        <v>44811</v>
      </c>
      <c r="E312" t="s">
        <v>3326</v>
      </c>
      <c r="F312">
        <v>5</v>
      </c>
      <c r="G312">
        <v>0</v>
      </c>
      <c r="H312">
        <v>0</v>
      </c>
      <c r="I312" t="s">
        <v>2160</v>
      </c>
      <c r="J312" t="s">
        <v>2992</v>
      </c>
      <c r="K312" t="s">
        <v>254</v>
      </c>
      <c r="L312" t="s">
        <v>568</v>
      </c>
    </row>
    <row r="313" spans="2:12" x14ac:dyDescent="0.3">
      <c r="B313" t="s">
        <v>2831</v>
      </c>
      <c r="C313" t="s">
        <v>2831</v>
      </c>
      <c r="D313" s="47">
        <v>44814</v>
      </c>
      <c r="E313" t="s">
        <v>3329</v>
      </c>
      <c r="F313">
        <v>5</v>
      </c>
      <c r="G313">
        <v>0</v>
      </c>
      <c r="H313">
        <v>0</v>
      </c>
      <c r="I313" t="s">
        <v>2160</v>
      </c>
      <c r="J313" t="s">
        <v>2941</v>
      </c>
      <c r="K313" t="s">
        <v>254</v>
      </c>
      <c r="L313" t="s">
        <v>568</v>
      </c>
    </row>
    <row r="314" spans="2:12" x14ac:dyDescent="0.3">
      <c r="B314" t="s">
        <v>2831</v>
      </c>
      <c r="C314" t="s">
        <v>2831</v>
      </c>
      <c r="D314" s="47">
        <v>44806</v>
      </c>
      <c r="E314" t="s">
        <v>3330</v>
      </c>
      <c r="F314">
        <v>5</v>
      </c>
      <c r="G314">
        <v>0</v>
      </c>
      <c r="H314">
        <v>0</v>
      </c>
      <c r="I314" t="s">
        <v>2160</v>
      </c>
      <c r="J314" t="s">
        <v>2936</v>
      </c>
      <c r="K314" t="s">
        <v>254</v>
      </c>
      <c r="L314" t="s">
        <v>568</v>
      </c>
    </row>
    <row r="315" spans="2:12" x14ac:dyDescent="0.3">
      <c r="B315" t="s">
        <v>2831</v>
      </c>
      <c r="C315" t="s">
        <v>2831</v>
      </c>
      <c r="D315" s="47">
        <v>44827</v>
      </c>
      <c r="E315" t="s">
        <v>3331</v>
      </c>
      <c r="F315">
        <v>5</v>
      </c>
      <c r="G315">
        <v>0</v>
      </c>
      <c r="H315">
        <v>0</v>
      </c>
      <c r="I315" t="s">
        <v>2160</v>
      </c>
      <c r="J315" t="s">
        <v>2941</v>
      </c>
      <c r="K315" t="s">
        <v>254</v>
      </c>
      <c r="L315" t="s">
        <v>568</v>
      </c>
    </row>
    <row r="316" spans="2:12" x14ac:dyDescent="0.3">
      <c r="B316" t="s">
        <v>2831</v>
      </c>
      <c r="C316" t="s">
        <v>2831</v>
      </c>
      <c r="D316" s="47">
        <v>44824</v>
      </c>
      <c r="E316" t="s">
        <v>3332</v>
      </c>
      <c r="F316">
        <v>5</v>
      </c>
      <c r="G316">
        <v>0</v>
      </c>
      <c r="H316">
        <v>0</v>
      </c>
      <c r="I316" t="s">
        <v>2160</v>
      </c>
      <c r="J316" t="s">
        <v>3333</v>
      </c>
      <c r="K316" t="s">
        <v>254</v>
      </c>
      <c r="L316" t="s">
        <v>568</v>
      </c>
    </row>
    <row r="317" spans="2:12" x14ac:dyDescent="0.3">
      <c r="B317" t="s">
        <v>2831</v>
      </c>
      <c r="C317" t="s">
        <v>2831</v>
      </c>
      <c r="D317" s="47">
        <v>44827</v>
      </c>
      <c r="E317" t="s">
        <v>3334</v>
      </c>
      <c r="F317">
        <v>5</v>
      </c>
      <c r="G317">
        <v>0</v>
      </c>
      <c r="H317">
        <v>0</v>
      </c>
      <c r="I317" t="s">
        <v>2160</v>
      </c>
      <c r="J317" t="s">
        <v>2941</v>
      </c>
      <c r="K317" t="s">
        <v>2147</v>
      </c>
      <c r="L317" t="s">
        <v>568</v>
      </c>
    </row>
    <row r="318" spans="2:12" x14ac:dyDescent="0.3">
      <c r="B318" t="s">
        <v>2831</v>
      </c>
      <c r="C318" t="s">
        <v>2831</v>
      </c>
      <c r="D318" s="47">
        <v>44807</v>
      </c>
      <c r="E318" t="s">
        <v>3335</v>
      </c>
      <c r="F318">
        <v>5</v>
      </c>
      <c r="G318">
        <v>0</v>
      </c>
      <c r="H318">
        <v>0</v>
      </c>
      <c r="I318" t="s">
        <v>2160</v>
      </c>
      <c r="J318" t="s">
        <v>2925</v>
      </c>
      <c r="K318" t="s">
        <v>254</v>
      </c>
      <c r="L318" t="s">
        <v>568</v>
      </c>
    </row>
    <row r="319" spans="2:12" x14ac:dyDescent="0.3">
      <c r="B319" t="s">
        <v>2831</v>
      </c>
      <c r="C319" t="s">
        <v>2831</v>
      </c>
      <c r="D319" s="47">
        <v>44812</v>
      </c>
      <c r="E319" t="s">
        <v>3336</v>
      </c>
      <c r="F319">
        <v>5</v>
      </c>
      <c r="G319">
        <v>0</v>
      </c>
      <c r="H319">
        <v>0</v>
      </c>
      <c r="I319" t="s">
        <v>2160</v>
      </c>
      <c r="J319" t="s">
        <v>2992</v>
      </c>
      <c r="K319" t="s">
        <v>254</v>
      </c>
      <c r="L319" t="s">
        <v>568</v>
      </c>
    </row>
    <row r="320" spans="2:12" x14ac:dyDescent="0.3">
      <c r="B320" t="s">
        <v>2831</v>
      </c>
      <c r="C320" t="s">
        <v>2831</v>
      </c>
      <c r="D320" s="47">
        <v>44830</v>
      </c>
      <c r="E320" t="s">
        <v>3337</v>
      </c>
      <c r="F320">
        <v>5</v>
      </c>
      <c r="G320">
        <v>0</v>
      </c>
      <c r="H320">
        <v>0</v>
      </c>
      <c r="I320" t="s">
        <v>2160</v>
      </c>
      <c r="J320" t="s">
        <v>2925</v>
      </c>
      <c r="K320" t="s">
        <v>254</v>
      </c>
      <c r="L320" t="s">
        <v>568</v>
      </c>
    </row>
    <row r="321" spans="2:12" x14ac:dyDescent="0.3">
      <c r="B321" t="s">
        <v>2831</v>
      </c>
      <c r="C321" t="s">
        <v>2831</v>
      </c>
      <c r="D321" s="47">
        <v>44809</v>
      </c>
      <c r="E321" t="s">
        <v>3338</v>
      </c>
      <c r="F321">
        <v>5</v>
      </c>
      <c r="G321">
        <v>0</v>
      </c>
      <c r="H321">
        <v>0</v>
      </c>
      <c r="I321" t="s">
        <v>2160</v>
      </c>
      <c r="J321" t="s">
        <v>2925</v>
      </c>
      <c r="K321" t="s">
        <v>254</v>
      </c>
      <c r="L321" t="s">
        <v>568</v>
      </c>
    </row>
    <row r="322" spans="2:12" x14ac:dyDescent="0.3">
      <c r="B322" t="s">
        <v>2831</v>
      </c>
      <c r="C322" t="s">
        <v>2831</v>
      </c>
      <c r="D322" s="47">
        <v>44805</v>
      </c>
      <c r="E322" t="s">
        <v>3339</v>
      </c>
      <c r="F322">
        <v>5</v>
      </c>
      <c r="G322">
        <v>0</v>
      </c>
      <c r="H322">
        <v>0</v>
      </c>
      <c r="I322" t="s">
        <v>2160</v>
      </c>
      <c r="J322" t="s">
        <v>2936</v>
      </c>
      <c r="K322" t="s">
        <v>254</v>
      </c>
      <c r="L322" t="s">
        <v>568</v>
      </c>
    </row>
    <row r="323" spans="2:12" x14ac:dyDescent="0.3">
      <c r="B323" t="s">
        <v>2831</v>
      </c>
      <c r="C323" t="s">
        <v>2831</v>
      </c>
      <c r="D323" s="47">
        <v>44811</v>
      </c>
      <c r="E323" t="s">
        <v>3340</v>
      </c>
      <c r="F323">
        <v>5</v>
      </c>
      <c r="G323">
        <v>0</v>
      </c>
      <c r="H323">
        <v>0</v>
      </c>
      <c r="I323" t="s">
        <v>2160</v>
      </c>
      <c r="J323" t="s">
        <v>2936</v>
      </c>
      <c r="K323" t="s">
        <v>254</v>
      </c>
      <c r="L323" t="s">
        <v>568</v>
      </c>
    </row>
    <row r="324" spans="2:12" x14ac:dyDescent="0.3">
      <c r="B324" t="s">
        <v>2831</v>
      </c>
      <c r="C324" t="s">
        <v>2831</v>
      </c>
      <c r="D324" s="47">
        <v>44827</v>
      </c>
      <c r="E324" t="s">
        <v>3341</v>
      </c>
      <c r="F324">
        <v>5</v>
      </c>
      <c r="G324">
        <v>0</v>
      </c>
      <c r="H324">
        <v>0</v>
      </c>
      <c r="I324" t="s">
        <v>2160</v>
      </c>
      <c r="J324" t="s">
        <v>2999</v>
      </c>
      <c r="K324" t="s">
        <v>254</v>
      </c>
      <c r="L324" t="s">
        <v>568</v>
      </c>
    </row>
    <row r="325" spans="2:12" x14ac:dyDescent="0.3">
      <c r="B325" t="s">
        <v>2831</v>
      </c>
      <c r="C325" t="s">
        <v>2831</v>
      </c>
      <c r="D325" s="47">
        <v>44813</v>
      </c>
      <c r="E325" t="s">
        <v>3345</v>
      </c>
      <c r="F325">
        <v>5</v>
      </c>
      <c r="G325">
        <v>0</v>
      </c>
      <c r="H325">
        <v>0</v>
      </c>
      <c r="I325" t="s">
        <v>2160</v>
      </c>
      <c r="J325" t="s">
        <v>2941</v>
      </c>
      <c r="K325" t="s">
        <v>254</v>
      </c>
      <c r="L325" t="s">
        <v>568</v>
      </c>
    </row>
    <row r="326" spans="2:12" x14ac:dyDescent="0.3">
      <c r="B326" t="s">
        <v>2831</v>
      </c>
      <c r="C326" t="s">
        <v>2831</v>
      </c>
      <c r="D326" s="47">
        <v>44825</v>
      </c>
      <c r="E326" t="s">
        <v>3346</v>
      </c>
      <c r="F326">
        <v>5</v>
      </c>
      <c r="G326">
        <v>0</v>
      </c>
      <c r="H326">
        <v>0</v>
      </c>
      <c r="I326" t="s">
        <v>2160</v>
      </c>
      <c r="J326" t="s">
        <v>2925</v>
      </c>
      <c r="K326" t="s">
        <v>254</v>
      </c>
      <c r="L326" t="s">
        <v>568</v>
      </c>
    </row>
    <row r="327" spans="2:12" x14ac:dyDescent="0.3">
      <c r="B327" t="s">
        <v>2831</v>
      </c>
      <c r="C327" t="s">
        <v>2831</v>
      </c>
      <c r="D327" s="47">
        <v>44811</v>
      </c>
      <c r="E327" t="s">
        <v>3342</v>
      </c>
      <c r="F327">
        <v>5</v>
      </c>
      <c r="G327">
        <v>0</v>
      </c>
      <c r="H327">
        <v>0</v>
      </c>
      <c r="I327" t="s">
        <v>2160</v>
      </c>
      <c r="J327" t="s">
        <v>2936</v>
      </c>
      <c r="K327" t="s">
        <v>254</v>
      </c>
      <c r="L327" t="s">
        <v>568</v>
      </c>
    </row>
    <row r="328" spans="2:12" x14ac:dyDescent="0.3">
      <c r="B328" t="s">
        <v>2831</v>
      </c>
      <c r="C328" t="s">
        <v>2831</v>
      </c>
      <c r="D328" s="47">
        <v>44817</v>
      </c>
      <c r="E328" t="s">
        <v>3343</v>
      </c>
      <c r="F328">
        <v>5</v>
      </c>
      <c r="G328">
        <v>0</v>
      </c>
      <c r="H328">
        <v>0</v>
      </c>
      <c r="I328" t="s">
        <v>2160</v>
      </c>
      <c r="J328" t="s">
        <v>2936</v>
      </c>
      <c r="K328" t="s">
        <v>254</v>
      </c>
      <c r="L328" t="s">
        <v>568</v>
      </c>
    </row>
    <row r="329" spans="2:12" x14ac:dyDescent="0.3">
      <c r="B329" t="s">
        <v>2831</v>
      </c>
      <c r="C329" t="s">
        <v>2831</v>
      </c>
      <c r="D329" s="47">
        <v>44833</v>
      </c>
      <c r="E329" t="s">
        <v>3348</v>
      </c>
      <c r="F329">
        <v>5</v>
      </c>
      <c r="G329">
        <v>0</v>
      </c>
      <c r="H329">
        <v>0</v>
      </c>
      <c r="I329" t="s">
        <v>2160</v>
      </c>
      <c r="J329" t="s">
        <v>2971</v>
      </c>
      <c r="K329" t="s">
        <v>254</v>
      </c>
      <c r="L329" t="s">
        <v>568</v>
      </c>
    </row>
    <row r="330" spans="2:12" x14ac:dyDescent="0.3">
      <c r="B330" t="s">
        <v>2831</v>
      </c>
      <c r="C330" t="s">
        <v>2831</v>
      </c>
      <c r="D330" s="47">
        <v>44812</v>
      </c>
      <c r="E330" t="s">
        <v>3349</v>
      </c>
      <c r="F330">
        <v>5</v>
      </c>
      <c r="G330">
        <v>0</v>
      </c>
      <c r="H330">
        <v>0</v>
      </c>
      <c r="I330" t="s">
        <v>2160</v>
      </c>
      <c r="J330" t="s">
        <v>2925</v>
      </c>
      <c r="K330" t="s">
        <v>254</v>
      </c>
      <c r="L330" t="s">
        <v>568</v>
      </c>
    </row>
    <row r="331" spans="2:12" x14ac:dyDescent="0.3">
      <c r="B331" t="s">
        <v>2831</v>
      </c>
      <c r="C331" t="s">
        <v>2831</v>
      </c>
      <c r="D331" s="47">
        <v>44819</v>
      </c>
      <c r="E331" t="s">
        <v>3350</v>
      </c>
      <c r="F331">
        <v>5</v>
      </c>
      <c r="G331">
        <v>0</v>
      </c>
      <c r="H331">
        <v>0</v>
      </c>
      <c r="I331" t="s">
        <v>2160</v>
      </c>
      <c r="J331" t="s">
        <v>2941</v>
      </c>
      <c r="K331" t="s">
        <v>254</v>
      </c>
      <c r="L331" t="s">
        <v>568</v>
      </c>
    </row>
    <row r="332" spans="2:12" x14ac:dyDescent="0.3">
      <c r="B332" t="s">
        <v>2831</v>
      </c>
      <c r="C332" t="s">
        <v>2831</v>
      </c>
      <c r="D332" s="47">
        <v>44825</v>
      </c>
      <c r="E332" t="s">
        <v>3352</v>
      </c>
      <c r="F332">
        <v>5</v>
      </c>
      <c r="G332">
        <v>0</v>
      </c>
      <c r="H332">
        <v>0</v>
      </c>
      <c r="I332" t="s">
        <v>2160</v>
      </c>
      <c r="J332" t="s">
        <v>2925</v>
      </c>
      <c r="K332" t="s">
        <v>254</v>
      </c>
      <c r="L332" t="s">
        <v>568</v>
      </c>
    </row>
    <row r="333" spans="2:12" x14ac:dyDescent="0.3">
      <c r="B333" t="s">
        <v>2831</v>
      </c>
      <c r="C333" t="s">
        <v>2831</v>
      </c>
      <c r="D333" s="47">
        <v>44821</v>
      </c>
      <c r="E333" t="s">
        <v>3353</v>
      </c>
      <c r="F333">
        <v>5</v>
      </c>
      <c r="G333">
        <v>0</v>
      </c>
      <c r="H333">
        <v>0</v>
      </c>
      <c r="I333" t="s">
        <v>2160</v>
      </c>
      <c r="J333" t="s">
        <v>2941</v>
      </c>
      <c r="K333" t="s">
        <v>254</v>
      </c>
      <c r="L333" t="s">
        <v>568</v>
      </c>
    </row>
    <row r="334" spans="2:12" x14ac:dyDescent="0.3">
      <c r="B334" t="s">
        <v>2831</v>
      </c>
      <c r="C334" t="s">
        <v>2831</v>
      </c>
      <c r="D334" s="47">
        <v>44818</v>
      </c>
      <c r="E334" t="s">
        <v>3224</v>
      </c>
      <c r="F334">
        <v>5</v>
      </c>
      <c r="G334">
        <v>0</v>
      </c>
      <c r="H334">
        <v>0</v>
      </c>
      <c r="I334" t="s">
        <v>2160</v>
      </c>
      <c r="J334" t="s">
        <v>2925</v>
      </c>
      <c r="K334" t="s">
        <v>254</v>
      </c>
      <c r="L334" t="s">
        <v>568</v>
      </c>
    </row>
    <row r="335" spans="2:12" x14ac:dyDescent="0.3">
      <c r="B335" t="s">
        <v>2831</v>
      </c>
      <c r="C335" t="s">
        <v>2831</v>
      </c>
      <c r="D335" s="47">
        <v>44862</v>
      </c>
      <c r="E335" t="s">
        <v>4223</v>
      </c>
      <c r="F335">
        <v>4</v>
      </c>
      <c r="G335">
        <v>0</v>
      </c>
      <c r="H335">
        <v>0</v>
      </c>
      <c r="I335" t="s">
        <v>2186</v>
      </c>
      <c r="J335" t="s">
        <v>4224</v>
      </c>
      <c r="K335" t="s">
        <v>254</v>
      </c>
      <c r="L335" t="s">
        <v>568</v>
      </c>
    </row>
    <row r="336" spans="2:12" x14ac:dyDescent="0.3">
      <c r="B336" t="s">
        <v>2831</v>
      </c>
      <c r="C336" t="s">
        <v>2831</v>
      </c>
      <c r="D336" s="47">
        <v>44859</v>
      </c>
      <c r="E336" t="s">
        <v>4225</v>
      </c>
      <c r="F336">
        <v>4</v>
      </c>
      <c r="G336">
        <v>0</v>
      </c>
      <c r="H336">
        <v>0</v>
      </c>
      <c r="I336" t="s">
        <v>1535</v>
      </c>
      <c r="J336" t="s">
        <v>1535</v>
      </c>
      <c r="K336" t="s">
        <v>254</v>
      </c>
      <c r="L336" t="s">
        <v>568</v>
      </c>
    </row>
    <row r="337" spans="2:12" x14ac:dyDescent="0.3">
      <c r="B337" t="s">
        <v>2831</v>
      </c>
      <c r="C337" t="s">
        <v>2831</v>
      </c>
      <c r="D337" s="47">
        <v>44845</v>
      </c>
      <c r="E337" t="s">
        <v>4226</v>
      </c>
      <c r="F337">
        <v>4</v>
      </c>
      <c r="G337">
        <v>0</v>
      </c>
      <c r="H337">
        <v>0</v>
      </c>
      <c r="I337" t="s">
        <v>2186</v>
      </c>
      <c r="J337" t="s">
        <v>4228</v>
      </c>
      <c r="K337" t="s">
        <v>254</v>
      </c>
      <c r="L337" t="s">
        <v>568</v>
      </c>
    </row>
    <row r="338" spans="2:12" x14ac:dyDescent="0.3">
      <c r="B338" t="s">
        <v>2831</v>
      </c>
      <c r="C338" t="s">
        <v>2831</v>
      </c>
      <c r="D338" s="47">
        <v>44856</v>
      </c>
      <c r="E338" t="s">
        <v>4221</v>
      </c>
      <c r="F338">
        <v>4</v>
      </c>
      <c r="G338">
        <v>0</v>
      </c>
      <c r="H338">
        <v>0</v>
      </c>
      <c r="I338" t="s">
        <v>2186</v>
      </c>
      <c r="J338" t="s">
        <v>4222</v>
      </c>
      <c r="K338" t="s">
        <v>254</v>
      </c>
      <c r="L338" t="s">
        <v>568</v>
      </c>
    </row>
    <row r="339" spans="2:12" x14ac:dyDescent="0.3">
      <c r="B339" t="s">
        <v>2831</v>
      </c>
      <c r="C339" t="s">
        <v>2831</v>
      </c>
      <c r="D339" s="47">
        <v>44848</v>
      </c>
      <c r="E339" t="s">
        <v>4215</v>
      </c>
      <c r="F339">
        <v>4</v>
      </c>
      <c r="G339">
        <v>0</v>
      </c>
      <c r="H339">
        <v>0</v>
      </c>
      <c r="I339" t="s">
        <v>2186</v>
      </c>
      <c r="J339" t="s">
        <v>4216</v>
      </c>
      <c r="K339" t="s">
        <v>254</v>
      </c>
      <c r="L339" t="s">
        <v>568</v>
      </c>
    </row>
    <row r="340" spans="2:12" x14ac:dyDescent="0.3">
      <c r="B340" t="s">
        <v>2831</v>
      </c>
      <c r="C340" t="s">
        <v>2831</v>
      </c>
      <c r="D340" s="47">
        <v>44858</v>
      </c>
      <c r="E340" t="s">
        <v>4217</v>
      </c>
      <c r="F340">
        <v>4</v>
      </c>
      <c r="G340">
        <v>0</v>
      </c>
      <c r="H340">
        <v>0</v>
      </c>
      <c r="I340" t="s">
        <v>2186</v>
      </c>
      <c r="J340" t="s">
        <v>4218</v>
      </c>
      <c r="K340" t="s">
        <v>254</v>
      </c>
      <c r="L340" t="s">
        <v>568</v>
      </c>
    </row>
    <row r="341" spans="2:12" x14ac:dyDescent="0.3">
      <c r="B341" t="s">
        <v>2831</v>
      </c>
      <c r="C341" t="s">
        <v>2831</v>
      </c>
      <c r="D341" s="47">
        <v>44849</v>
      </c>
      <c r="E341" t="s">
        <v>4219</v>
      </c>
      <c r="F341">
        <v>4</v>
      </c>
      <c r="G341">
        <v>0</v>
      </c>
      <c r="H341">
        <v>0</v>
      </c>
      <c r="I341" t="s">
        <v>2186</v>
      </c>
      <c r="J341" t="s">
        <v>4220</v>
      </c>
      <c r="K341" t="s">
        <v>254</v>
      </c>
      <c r="L341" t="s">
        <v>568</v>
      </c>
    </row>
    <row r="342" spans="2:12" x14ac:dyDescent="0.3">
      <c r="B342" t="s">
        <v>2831</v>
      </c>
      <c r="C342" t="s">
        <v>2831</v>
      </c>
      <c r="D342" s="47">
        <v>44859</v>
      </c>
      <c r="E342" t="s">
        <v>4211</v>
      </c>
      <c r="F342">
        <v>4</v>
      </c>
      <c r="G342">
        <v>0</v>
      </c>
      <c r="H342">
        <v>0</v>
      </c>
      <c r="I342" t="s">
        <v>2186</v>
      </c>
      <c r="J342" t="s">
        <v>4212</v>
      </c>
      <c r="K342" t="s">
        <v>2147</v>
      </c>
      <c r="L342" t="s">
        <v>568</v>
      </c>
    </row>
    <row r="343" spans="2:12" x14ac:dyDescent="0.3">
      <c r="B343" t="s">
        <v>2831</v>
      </c>
      <c r="C343" t="s">
        <v>2831</v>
      </c>
      <c r="D343" s="47">
        <v>44841</v>
      </c>
      <c r="E343" t="s">
        <v>4213</v>
      </c>
      <c r="F343">
        <v>4</v>
      </c>
      <c r="G343">
        <v>0</v>
      </c>
      <c r="H343">
        <v>0</v>
      </c>
      <c r="I343" t="s">
        <v>2186</v>
      </c>
      <c r="J343" t="s">
        <v>4214</v>
      </c>
      <c r="K343" t="s">
        <v>254</v>
      </c>
      <c r="L343" t="s">
        <v>568</v>
      </c>
    </row>
    <row r="344" spans="2:12" x14ac:dyDescent="0.3">
      <c r="B344" t="s">
        <v>2831</v>
      </c>
      <c r="C344" t="s">
        <v>2831</v>
      </c>
      <c r="D344" s="47">
        <v>44841</v>
      </c>
      <c r="E344" t="s">
        <v>4209</v>
      </c>
      <c r="F344">
        <v>4</v>
      </c>
      <c r="G344">
        <v>0</v>
      </c>
      <c r="H344">
        <v>0</v>
      </c>
      <c r="I344" t="s">
        <v>2186</v>
      </c>
      <c r="J344" t="s">
        <v>4210</v>
      </c>
      <c r="K344" t="s">
        <v>2147</v>
      </c>
      <c r="L344" t="s">
        <v>568</v>
      </c>
    </row>
    <row r="345" spans="2:12" x14ac:dyDescent="0.3">
      <c r="B345" t="s">
        <v>2831</v>
      </c>
      <c r="C345" t="s">
        <v>2831</v>
      </c>
      <c r="D345" s="47">
        <v>44858</v>
      </c>
      <c r="E345" t="s">
        <v>4197</v>
      </c>
      <c r="F345">
        <v>4</v>
      </c>
      <c r="G345">
        <v>0</v>
      </c>
      <c r="H345">
        <v>0</v>
      </c>
      <c r="I345" t="s">
        <v>1535</v>
      </c>
      <c r="J345" t="s">
        <v>1535</v>
      </c>
      <c r="K345" t="s">
        <v>254</v>
      </c>
      <c r="L345" t="s">
        <v>568</v>
      </c>
    </row>
    <row r="346" spans="2:12" x14ac:dyDescent="0.3">
      <c r="B346" t="s">
        <v>2831</v>
      </c>
      <c r="C346" t="s">
        <v>2831</v>
      </c>
      <c r="D346" s="47">
        <v>44837</v>
      </c>
      <c r="E346" t="s">
        <v>4198</v>
      </c>
      <c r="F346">
        <v>4</v>
      </c>
      <c r="G346">
        <v>0</v>
      </c>
      <c r="H346">
        <v>0</v>
      </c>
      <c r="I346" t="s">
        <v>2186</v>
      </c>
      <c r="J346" t="s">
        <v>4200</v>
      </c>
      <c r="K346" t="s">
        <v>2147</v>
      </c>
      <c r="L346" t="s">
        <v>568</v>
      </c>
    </row>
    <row r="347" spans="2:12" x14ac:dyDescent="0.3">
      <c r="B347" t="s">
        <v>2831</v>
      </c>
      <c r="C347" t="s">
        <v>2831</v>
      </c>
      <c r="D347" s="47">
        <v>44853</v>
      </c>
      <c r="E347" t="s">
        <v>4201</v>
      </c>
      <c r="F347">
        <v>4</v>
      </c>
      <c r="G347">
        <v>0</v>
      </c>
      <c r="H347">
        <v>0</v>
      </c>
      <c r="I347" t="s">
        <v>2186</v>
      </c>
      <c r="J347" t="s">
        <v>4202</v>
      </c>
      <c r="K347" t="s">
        <v>254</v>
      </c>
      <c r="L347" t="s">
        <v>568</v>
      </c>
    </row>
    <row r="348" spans="2:12" x14ac:dyDescent="0.3">
      <c r="B348" t="s">
        <v>2831</v>
      </c>
      <c r="C348" t="s">
        <v>2831</v>
      </c>
      <c r="D348" s="47">
        <v>44865</v>
      </c>
      <c r="E348" t="s">
        <v>4203</v>
      </c>
      <c r="F348">
        <v>4</v>
      </c>
      <c r="G348">
        <v>0</v>
      </c>
      <c r="H348">
        <v>0</v>
      </c>
      <c r="I348" t="s">
        <v>2186</v>
      </c>
      <c r="J348" t="s">
        <v>4205</v>
      </c>
      <c r="K348" t="s">
        <v>254</v>
      </c>
      <c r="L348" t="s">
        <v>568</v>
      </c>
    </row>
    <row r="349" spans="2:12" x14ac:dyDescent="0.3">
      <c r="B349" t="s">
        <v>2831</v>
      </c>
      <c r="C349" t="s">
        <v>2831</v>
      </c>
      <c r="D349" s="47">
        <v>44865</v>
      </c>
      <c r="E349" t="s">
        <v>4206</v>
      </c>
      <c r="F349">
        <v>4</v>
      </c>
      <c r="G349">
        <v>1</v>
      </c>
      <c r="H349">
        <v>4602.93</v>
      </c>
      <c r="I349" t="s">
        <v>1535</v>
      </c>
      <c r="J349" t="s">
        <v>1535</v>
      </c>
      <c r="K349" t="s">
        <v>254</v>
      </c>
      <c r="L349" t="s">
        <v>568</v>
      </c>
    </row>
    <row r="350" spans="2:12" x14ac:dyDescent="0.3">
      <c r="B350" t="s">
        <v>2831</v>
      </c>
      <c r="C350" t="s">
        <v>2831</v>
      </c>
      <c r="D350" s="47">
        <v>44839</v>
      </c>
      <c r="E350" t="s">
        <v>4207</v>
      </c>
      <c r="F350">
        <v>4</v>
      </c>
      <c r="G350">
        <v>0</v>
      </c>
      <c r="H350">
        <v>0</v>
      </c>
      <c r="I350" t="s">
        <v>2186</v>
      </c>
      <c r="J350" t="s">
        <v>4208</v>
      </c>
      <c r="K350" t="s">
        <v>254</v>
      </c>
      <c r="L350" t="s">
        <v>568</v>
      </c>
    </row>
    <row r="351" spans="2:12" x14ac:dyDescent="0.3">
      <c r="B351" t="s">
        <v>2831</v>
      </c>
      <c r="C351" t="s">
        <v>2831</v>
      </c>
      <c r="D351" s="47">
        <v>44840</v>
      </c>
      <c r="E351" t="s">
        <v>4195</v>
      </c>
      <c r="F351">
        <v>4</v>
      </c>
      <c r="G351">
        <v>0</v>
      </c>
      <c r="H351">
        <v>0</v>
      </c>
      <c r="I351" t="s">
        <v>2186</v>
      </c>
      <c r="J351" t="s">
        <v>4196</v>
      </c>
      <c r="K351" t="s">
        <v>254</v>
      </c>
      <c r="L351" t="s">
        <v>568</v>
      </c>
    </row>
    <row r="352" spans="2:12" x14ac:dyDescent="0.3">
      <c r="B352" t="s">
        <v>2831</v>
      </c>
      <c r="C352" t="s">
        <v>2831</v>
      </c>
      <c r="D352" s="47">
        <v>44860</v>
      </c>
      <c r="E352" t="s">
        <v>4188</v>
      </c>
      <c r="F352">
        <v>4</v>
      </c>
      <c r="G352">
        <v>0</v>
      </c>
      <c r="H352">
        <v>0</v>
      </c>
      <c r="I352" t="s">
        <v>2186</v>
      </c>
      <c r="J352" t="s">
        <v>4189</v>
      </c>
      <c r="K352" t="s">
        <v>254</v>
      </c>
      <c r="L352" t="s">
        <v>568</v>
      </c>
    </row>
    <row r="353" spans="2:12" x14ac:dyDescent="0.3">
      <c r="B353" t="s">
        <v>2831</v>
      </c>
      <c r="C353" t="s">
        <v>2831</v>
      </c>
      <c r="D353" s="47">
        <v>44848</v>
      </c>
      <c r="E353" t="s">
        <v>4190</v>
      </c>
      <c r="F353">
        <v>4</v>
      </c>
      <c r="G353">
        <v>0</v>
      </c>
      <c r="H353">
        <v>0</v>
      </c>
      <c r="I353" t="s">
        <v>2186</v>
      </c>
      <c r="J353" t="s">
        <v>4192</v>
      </c>
      <c r="K353" t="s">
        <v>254</v>
      </c>
      <c r="L353" t="s">
        <v>568</v>
      </c>
    </row>
    <row r="354" spans="2:12" x14ac:dyDescent="0.3">
      <c r="B354" t="s">
        <v>2831</v>
      </c>
      <c r="C354" t="s">
        <v>2831</v>
      </c>
      <c r="D354" s="47">
        <v>44844</v>
      </c>
      <c r="E354" t="s">
        <v>4193</v>
      </c>
      <c r="F354">
        <v>4</v>
      </c>
      <c r="G354">
        <v>0</v>
      </c>
      <c r="H354">
        <v>0</v>
      </c>
      <c r="I354" t="s">
        <v>2186</v>
      </c>
      <c r="J354" t="s">
        <v>4194</v>
      </c>
      <c r="K354" t="s">
        <v>254</v>
      </c>
      <c r="L354" t="s">
        <v>568</v>
      </c>
    </row>
    <row r="355" spans="2:12" x14ac:dyDescent="0.3">
      <c r="B355" t="s">
        <v>2831</v>
      </c>
      <c r="C355" t="s">
        <v>2831</v>
      </c>
      <c r="D355" s="47">
        <v>44847</v>
      </c>
      <c r="E355" t="s">
        <v>4174</v>
      </c>
      <c r="F355">
        <v>4</v>
      </c>
      <c r="G355">
        <v>0</v>
      </c>
      <c r="H355">
        <v>0</v>
      </c>
      <c r="I355" t="s">
        <v>2186</v>
      </c>
      <c r="J355" t="s">
        <v>4175</v>
      </c>
      <c r="K355" t="s">
        <v>254</v>
      </c>
      <c r="L355" t="s">
        <v>568</v>
      </c>
    </row>
    <row r="356" spans="2:12" x14ac:dyDescent="0.3">
      <c r="B356" t="s">
        <v>2831</v>
      </c>
      <c r="C356" t="s">
        <v>2831</v>
      </c>
      <c r="D356" s="47">
        <v>44842</v>
      </c>
      <c r="E356" t="s">
        <v>4176</v>
      </c>
      <c r="F356">
        <v>4</v>
      </c>
      <c r="G356">
        <v>0</v>
      </c>
      <c r="H356">
        <v>0</v>
      </c>
      <c r="I356" t="s">
        <v>2186</v>
      </c>
      <c r="J356" t="s">
        <v>4177</v>
      </c>
      <c r="K356" t="s">
        <v>254</v>
      </c>
      <c r="L356" t="s">
        <v>568</v>
      </c>
    </row>
    <row r="357" spans="2:12" x14ac:dyDescent="0.3">
      <c r="B357" t="s">
        <v>2831</v>
      </c>
      <c r="C357" t="s">
        <v>2831</v>
      </c>
      <c r="D357" s="47">
        <v>44838</v>
      </c>
      <c r="E357" t="s">
        <v>4178</v>
      </c>
      <c r="F357">
        <v>4</v>
      </c>
      <c r="G357">
        <v>0</v>
      </c>
      <c r="H357">
        <v>0</v>
      </c>
      <c r="I357" t="s">
        <v>2186</v>
      </c>
      <c r="J357" t="s">
        <v>4179</v>
      </c>
      <c r="K357" t="s">
        <v>254</v>
      </c>
      <c r="L357" t="s">
        <v>568</v>
      </c>
    </row>
    <row r="358" spans="2:12" x14ac:dyDescent="0.3">
      <c r="B358" t="s">
        <v>2831</v>
      </c>
      <c r="C358" t="s">
        <v>2831</v>
      </c>
      <c r="D358" s="47">
        <v>44846</v>
      </c>
      <c r="E358" t="s">
        <v>4180</v>
      </c>
      <c r="F358">
        <v>4</v>
      </c>
      <c r="G358">
        <v>0</v>
      </c>
      <c r="H358">
        <v>0</v>
      </c>
      <c r="I358" t="s">
        <v>1535</v>
      </c>
      <c r="J358" t="s">
        <v>1535</v>
      </c>
      <c r="K358" t="s">
        <v>254</v>
      </c>
      <c r="L358" t="s">
        <v>568</v>
      </c>
    </row>
    <row r="359" spans="2:12" x14ac:dyDescent="0.3">
      <c r="B359" t="s">
        <v>2831</v>
      </c>
      <c r="C359" t="s">
        <v>2831</v>
      </c>
      <c r="D359" s="47">
        <v>44838</v>
      </c>
      <c r="E359" t="s">
        <v>4181</v>
      </c>
      <c r="F359">
        <v>4</v>
      </c>
      <c r="G359">
        <v>0</v>
      </c>
      <c r="H359">
        <v>0</v>
      </c>
      <c r="I359" t="s">
        <v>2186</v>
      </c>
      <c r="J359" t="s">
        <v>4183</v>
      </c>
      <c r="K359" t="s">
        <v>254</v>
      </c>
      <c r="L359" t="s">
        <v>568</v>
      </c>
    </row>
    <row r="360" spans="2:12" x14ac:dyDescent="0.3">
      <c r="B360" t="s">
        <v>2831</v>
      </c>
      <c r="C360" t="s">
        <v>2831</v>
      </c>
      <c r="D360" s="47">
        <v>44849</v>
      </c>
      <c r="E360" t="s">
        <v>4184</v>
      </c>
      <c r="F360">
        <v>4</v>
      </c>
      <c r="G360">
        <v>0</v>
      </c>
      <c r="H360">
        <v>0</v>
      </c>
      <c r="I360" t="s">
        <v>2186</v>
      </c>
      <c r="J360" t="s">
        <v>4185</v>
      </c>
      <c r="K360" t="s">
        <v>254</v>
      </c>
      <c r="L360" t="s">
        <v>568</v>
      </c>
    </row>
    <row r="361" spans="2:12" x14ac:dyDescent="0.3">
      <c r="B361" t="s">
        <v>2831</v>
      </c>
      <c r="C361" t="s">
        <v>2831</v>
      </c>
      <c r="D361" s="47">
        <v>44841</v>
      </c>
      <c r="E361" t="s">
        <v>4186</v>
      </c>
      <c r="F361">
        <v>4</v>
      </c>
      <c r="G361">
        <v>0</v>
      </c>
      <c r="H361">
        <v>0</v>
      </c>
      <c r="I361" t="s">
        <v>2186</v>
      </c>
      <c r="J361" t="s">
        <v>4187</v>
      </c>
      <c r="K361" t="s">
        <v>254</v>
      </c>
      <c r="L361" t="s">
        <v>568</v>
      </c>
    </row>
    <row r="362" spans="2:12" x14ac:dyDescent="0.3">
      <c r="B362" t="s">
        <v>2831</v>
      </c>
      <c r="C362" t="s">
        <v>2831</v>
      </c>
      <c r="D362" s="47">
        <v>44847</v>
      </c>
      <c r="E362" t="s">
        <v>4173</v>
      </c>
      <c r="F362">
        <v>4</v>
      </c>
      <c r="G362">
        <v>0</v>
      </c>
      <c r="H362">
        <v>0</v>
      </c>
      <c r="I362" t="s">
        <v>1535</v>
      </c>
      <c r="J362" t="s">
        <v>1535</v>
      </c>
      <c r="K362" t="s">
        <v>254</v>
      </c>
      <c r="L362" t="s">
        <v>568</v>
      </c>
    </row>
    <row r="363" spans="2:12" x14ac:dyDescent="0.3">
      <c r="B363" t="s">
        <v>2831</v>
      </c>
      <c r="C363" t="s">
        <v>2831</v>
      </c>
      <c r="D363" s="47">
        <v>44854</v>
      </c>
      <c r="E363" t="s">
        <v>4170</v>
      </c>
      <c r="F363">
        <v>4</v>
      </c>
      <c r="G363">
        <v>0</v>
      </c>
      <c r="H363">
        <v>0</v>
      </c>
      <c r="I363" t="s">
        <v>1535</v>
      </c>
      <c r="J363" t="s">
        <v>1535</v>
      </c>
      <c r="K363" t="s">
        <v>254</v>
      </c>
      <c r="L363" t="s">
        <v>568</v>
      </c>
    </row>
    <row r="364" spans="2:12" x14ac:dyDescent="0.3">
      <c r="B364" t="s">
        <v>2831</v>
      </c>
      <c r="C364" t="s">
        <v>2831</v>
      </c>
      <c r="D364" s="47">
        <v>44859</v>
      </c>
      <c r="E364" t="s">
        <v>4171</v>
      </c>
      <c r="F364">
        <v>4</v>
      </c>
      <c r="G364">
        <v>0</v>
      </c>
      <c r="H364">
        <v>0</v>
      </c>
      <c r="I364" t="s">
        <v>2186</v>
      </c>
      <c r="J364" t="s">
        <v>4172</v>
      </c>
      <c r="K364" t="s">
        <v>254</v>
      </c>
      <c r="L364" t="s">
        <v>568</v>
      </c>
    </row>
    <row r="365" spans="2:12" x14ac:dyDescent="0.3">
      <c r="B365" t="s">
        <v>2831</v>
      </c>
      <c r="C365" t="s">
        <v>2831</v>
      </c>
      <c r="D365" s="47">
        <v>44849</v>
      </c>
      <c r="E365" t="s">
        <v>4161</v>
      </c>
      <c r="F365">
        <v>4</v>
      </c>
      <c r="G365">
        <v>0</v>
      </c>
      <c r="H365">
        <v>0</v>
      </c>
      <c r="I365" t="s">
        <v>2186</v>
      </c>
      <c r="J365" t="s">
        <v>4163</v>
      </c>
      <c r="K365" t="s">
        <v>254</v>
      </c>
      <c r="L365" t="s">
        <v>568</v>
      </c>
    </row>
    <row r="366" spans="2:12" x14ac:dyDescent="0.3">
      <c r="B366" t="s">
        <v>2831</v>
      </c>
      <c r="C366" t="s">
        <v>2831</v>
      </c>
      <c r="D366" s="47">
        <v>44841</v>
      </c>
      <c r="E366" t="s">
        <v>4164</v>
      </c>
      <c r="F366">
        <v>4</v>
      </c>
      <c r="G366">
        <v>0</v>
      </c>
      <c r="H366">
        <v>0</v>
      </c>
      <c r="I366" t="s">
        <v>2186</v>
      </c>
      <c r="J366" t="s">
        <v>4165</v>
      </c>
      <c r="K366" t="s">
        <v>254</v>
      </c>
      <c r="L366" t="s">
        <v>568</v>
      </c>
    </row>
    <row r="367" spans="2:12" x14ac:dyDescent="0.3">
      <c r="B367" t="s">
        <v>2831</v>
      </c>
      <c r="C367" t="s">
        <v>2831</v>
      </c>
      <c r="D367" s="47">
        <v>44844</v>
      </c>
      <c r="E367" t="s">
        <v>4166</v>
      </c>
      <c r="F367">
        <v>4</v>
      </c>
      <c r="G367">
        <v>0</v>
      </c>
      <c r="H367">
        <v>0</v>
      </c>
      <c r="I367" t="s">
        <v>2186</v>
      </c>
      <c r="J367" t="s">
        <v>4167</v>
      </c>
      <c r="K367" t="s">
        <v>2147</v>
      </c>
      <c r="L367" t="s">
        <v>568</v>
      </c>
    </row>
    <row r="368" spans="2:12" x14ac:dyDescent="0.3">
      <c r="B368" t="s">
        <v>2831</v>
      </c>
      <c r="C368" t="s">
        <v>2831</v>
      </c>
      <c r="D368" s="47">
        <v>44852</v>
      </c>
      <c r="E368" t="s">
        <v>4168</v>
      </c>
      <c r="F368">
        <v>4</v>
      </c>
      <c r="G368">
        <v>0</v>
      </c>
      <c r="H368">
        <v>0</v>
      </c>
      <c r="I368" t="s">
        <v>2186</v>
      </c>
      <c r="J368" t="s">
        <v>4169</v>
      </c>
      <c r="K368" t="s">
        <v>254</v>
      </c>
      <c r="L368" t="s">
        <v>568</v>
      </c>
    </row>
    <row r="369" spans="2:12" x14ac:dyDescent="0.3">
      <c r="B369" t="s">
        <v>2831</v>
      </c>
      <c r="C369" t="s">
        <v>2831</v>
      </c>
      <c r="D369" s="47">
        <v>44859</v>
      </c>
      <c r="E369" t="s">
        <v>4159</v>
      </c>
      <c r="F369">
        <v>4</v>
      </c>
      <c r="G369">
        <v>0</v>
      </c>
      <c r="H369">
        <v>0</v>
      </c>
      <c r="I369" t="s">
        <v>2186</v>
      </c>
      <c r="J369" t="s">
        <v>4160</v>
      </c>
      <c r="K369" t="s">
        <v>2147</v>
      </c>
      <c r="L369" t="s">
        <v>568</v>
      </c>
    </row>
    <row r="370" spans="2:12" x14ac:dyDescent="0.3">
      <c r="B370" t="s">
        <v>2831</v>
      </c>
      <c r="C370" t="s">
        <v>2831</v>
      </c>
      <c r="D370" s="47">
        <v>44865</v>
      </c>
      <c r="E370" t="s">
        <v>4157</v>
      </c>
      <c r="F370">
        <v>4</v>
      </c>
      <c r="G370">
        <v>0</v>
      </c>
      <c r="H370">
        <v>0</v>
      </c>
      <c r="I370" t="s">
        <v>2186</v>
      </c>
      <c r="J370" t="s">
        <v>4158</v>
      </c>
      <c r="K370" t="s">
        <v>254</v>
      </c>
      <c r="L370" t="s">
        <v>568</v>
      </c>
    </row>
    <row r="371" spans="2:12" x14ac:dyDescent="0.3">
      <c r="B371" t="s">
        <v>2831</v>
      </c>
      <c r="C371" t="s">
        <v>2831</v>
      </c>
      <c r="D371" s="47">
        <v>44862</v>
      </c>
      <c r="E371" t="s">
        <v>4155</v>
      </c>
      <c r="F371">
        <v>4</v>
      </c>
      <c r="G371">
        <v>0</v>
      </c>
      <c r="H371">
        <v>0</v>
      </c>
      <c r="I371" t="s">
        <v>2186</v>
      </c>
      <c r="J371" t="s">
        <v>4156</v>
      </c>
      <c r="K371" t="s">
        <v>254</v>
      </c>
      <c r="L371" t="s">
        <v>568</v>
      </c>
    </row>
    <row r="372" spans="2:12" x14ac:dyDescent="0.3">
      <c r="B372" t="s">
        <v>2831</v>
      </c>
      <c r="C372" t="s">
        <v>2831</v>
      </c>
      <c r="D372" s="47">
        <v>44848</v>
      </c>
      <c r="E372" t="s">
        <v>4150</v>
      </c>
      <c r="F372">
        <v>4</v>
      </c>
      <c r="G372">
        <v>0</v>
      </c>
      <c r="H372">
        <v>0</v>
      </c>
      <c r="I372" t="s">
        <v>2186</v>
      </c>
      <c r="J372" t="s">
        <v>4152</v>
      </c>
      <c r="K372" t="s">
        <v>254</v>
      </c>
      <c r="L372" t="s">
        <v>568</v>
      </c>
    </row>
    <row r="373" spans="2:12" x14ac:dyDescent="0.3">
      <c r="B373" t="s">
        <v>2831</v>
      </c>
      <c r="C373" t="s">
        <v>2831</v>
      </c>
      <c r="D373" s="47">
        <v>44846</v>
      </c>
      <c r="E373" t="s">
        <v>4153</v>
      </c>
      <c r="F373">
        <v>4</v>
      </c>
      <c r="G373">
        <v>0</v>
      </c>
      <c r="H373">
        <v>0</v>
      </c>
      <c r="I373" t="s">
        <v>2186</v>
      </c>
      <c r="J373" t="s">
        <v>4154</v>
      </c>
      <c r="K373" t="s">
        <v>254</v>
      </c>
      <c r="L373" t="s">
        <v>568</v>
      </c>
    </row>
    <row r="374" spans="2:12" x14ac:dyDescent="0.3">
      <c r="B374" t="s">
        <v>2831</v>
      </c>
      <c r="C374" t="s">
        <v>2831</v>
      </c>
      <c r="D374" s="47">
        <v>44859</v>
      </c>
      <c r="E374" t="s">
        <v>4148</v>
      </c>
      <c r="F374">
        <v>4</v>
      </c>
      <c r="G374">
        <v>0</v>
      </c>
      <c r="H374">
        <v>0</v>
      </c>
      <c r="I374" t="s">
        <v>2160</v>
      </c>
      <c r="J374" t="s">
        <v>4149</v>
      </c>
      <c r="K374" t="s">
        <v>254</v>
      </c>
      <c r="L374" t="s">
        <v>568</v>
      </c>
    </row>
    <row r="375" spans="2:12" x14ac:dyDescent="0.3">
      <c r="B375" t="s">
        <v>2831</v>
      </c>
      <c r="C375" t="s">
        <v>2831</v>
      </c>
      <c r="D375" s="47">
        <v>44861</v>
      </c>
      <c r="E375" t="s">
        <v>4144</v>
      </c>
      <c r="F375">
        <v>4</v>
      </c>
      <c r="G375">
        <v>0</v>
      </c>
      <c r="H375">
        <v>0</v>
      </c>
      <c r="I375" t="s">
        <v>2186</v>
      </c>
      <c r="J375" t="s">
        <v>4145</v>
      </c>
      <c r="K375" t="s">
        <v>254</v>
      </c>
      <c r="L375" t="s">
        <v>568</v>
      </c>
    </row>
    <row r="376" spans="2:12" x14ac:dyDescent="0.3">
      <c r="B376" t="s">
        <v>2831</v>
      </c>
      <c r="C376" t="s">
        <v>2831</v>
      </c>
      <c r="D376" s="47">
        <v>44851</v>
      </c>
      <c r="E376" t="s">
        <v>4146</v>
      </c>
      <c r="F376">
        <v>4</v>
      </c>
      <c r="G376">
        <v>0</v>
      </c>
      <c r="H376">
        <v>0</v>
      </c>
      <c r="I376" t="s">
        <v>2186</v>
      </c>
      <c r="J376" t="s">
        <v>4147</v>
      </c>
      <c r="K376" t="s">
        <v>254</v>
      </c>
      <c r="L376" t="s">
        <v>568</v>
      </c>
    </row>
    <row r="377" spans="2:12" x14ac:dyDescent="0.3">
      <c r="B377" t="s">
        <v>2831</v>
      </c>
      <c r="C377" t="s">
        <v>2831</v>
      </c>
      <c r="D377" s="47">
        <v>44837</v>
      </c>
      <c r="E377" t="s">
        <v>4142</v>
      </c>
      <c r="F377">
        <v>4</v>
      </c>
      <c r="G377">
        <v>0</v>
      </c>
      <c r="H377">
        <v>0</v>
      </c>
      <c r="I377" t="s">
        <v>2186</v>
      </c>
      <c r="J377" t="s">
        <v>4143</v>
      </c>
      <c r="K377" t="s">
        <v>254</v>
      </c>
      <c r="L377" t="s">
        <v>568</v>
      </c>
    </row>
    <row r="378" spans="2:12" x14ac:dyDescent="0.3">
      <c r="B378" t="s">
        <v>2831</v>
      </c>
      <c r="C378" t="s">
        <v>2831</v>
      </c>
      <c r="D378" s="47">
        <v>44862</v>
      </c>
      <c r="E378" t="s">
        <v>4140</v>
      </c>
      <c r="F378">
        <v>4</v>
      </c>
      <c r="G378">
        <v>0</v>
      </c>
      <c r="H378">
        <v>0</v>
      </c>
      <c r="I378" t="s">
        <v>2186</v>
      </c>
      <c r="J378" t="s">
        <v>4141</v>
      </c>
      <c r="K378" t="s">
        <v>2147</v>
      </c>
      <c r="L378" t="s">
        <v>568</v>
      </c>
    </row>
    <row r="379" spans="2:12" x14ac:dyDescent="0.3">
      <c r="B379" t="s">
        <v>2831</v>
      </c>
      <c r="C379" t="s">
        <v>2831</v>
      </c>
      <c r="D379" s="47">
        <v>44837</v>
      </c>
      <c r="E379" t="s">
        <v>4139</v>
      </c>
      <c r="F379">
        <v>4</v>
      </c>
      <c r="G379">
        <v>0</v>
      </c>
      <c r="H379">
        <v>0</v>
      </c>
      <c r="I379" t="s">
        <v>2160</v>
      </c>
      <c r="J379" t="s">
        <v>2971</v>
      </c>
      <c r="K379" t="s">
        <v>2147</v>
      </c>
      <c r="L379" t="s">
        <v>568</v>
      </c>
    </row>
    <row r="380" spans="2:12" x14ac:dyDescent="0.3">
      <c r="B380" t="s">
        <v>2831</v>
      </c>
      <c r="C380" t="s">
        <v>2831</v>
      </c>
      <c r="D380" s="47">
        <v>44863</v>
      </c>
      <c r="E380" t="s">
        <v>4134</v>
      </c>
      <c r="F380">
        <v>4</v>
      </c>
      <c r="G380">
        <v>0</v>
      </c>
      <c r="H380">
        <v>0</v>
      </c>
      <c r="I380" t="s">
        <v>2186</v>
      </c>
      <c r="J380" t="s">
        <v>4135</v>
      </c>
      <c r="K380" t="s">
        <v>2147</v>
      </c>
      <c r="L380" t="s">
        <v>568</v>
      </c>
    </row>
    <row r="381" spans="2:12" x14ac:dyDescent="0.3">
      <c r="B381" t="s">
        <v>2831</v>
      </c>
      <c r="C381" t="s">
        <v>2831</v>
      </c>
      <c r="D381" s="47">
        <v>44848</v>
      </c>
      <c r="E381" t="s">
        <v>4136</v>
      </c>
      <c r="F381">
        <v>4</v>
      </c>
      <c r="G381">
        <v>0</v>
      </c>
      <c r="H381">
        <v>0</v>
      </c>
      <c r="I381" t="s">
        <v>2186</v>
      </c>
      <c r="J381" t="s">
        <v>4138</v>
      </c>
      <c r="K381" t="s">
        <v>254</v>
      </c>
      <c r="L381" t="s">
        <v>568</v>
      </c>
    </row>
    <row r="382" spans="2:12" x14ac:dyDescent="0.3">
      <c r="B382" t="s">
        <v>2831</v>
      </c>
      <c r="C382" t="s">
        <v>2831</v>
      </c>
      <c r="D382" s="47">
        <v>44847</v>
      </c>
      <c r="E382" t="s">
        <v>4128</v>
      </c>
      <c r="F382">
        <v>4</v>
      </c>
      <c r="G382">
        <v>0</v>
      </c>
      <c r="H382">
        <v>0</v>
      </c>
      <c r="I382" t="s">
        <v>2186</v>
      </c>
      <c r="J382" t="s">
        <v>4129</v>
      </c>
      <c r="K382" t="s">
        <v>254</v>
      </c>
      <c r="L382" t="s">
        <v>568</v>
      </c>
    </row>
    <row r="383" spans="2:12" x14ac:dyDescent="0.3">
      <c r="B383" t="s">
        <v>2831</v>
      </c>
      <c r="C383" t="s">
        <v>2831</v>
      </c>
      <c r="D383" s="47">
        <v>44848</v>
      </c>
      <c r="E383" t="s">
        <v>4130</v>
      </c>
      <c r="F383">
        <v>4</v>
      </c>
      <c r="G383">
        <v>0</v>
      </c>
      <c r="H383">
        <v>0</v>
      </c>
      <c r="I383" t="s">
        <v>2186</v>
      </c>
      <c r="J383" t="s">
        <v>4131</v>
      </c>
      <c r="K383" t="s">
        <v>254</v>
      </c>
      <c r="L383" t="s">
        <v>568</v>
      </c>
    </row>
    <row r="384" spans="2:12" x14ac:dyDescent="0.3">
      <c r="B384" t="s">
        <v>2831</v>
      </c>
      <c r="C384" t="s">
        <v>2831</v>
      </c>
      <c r="D384" s="47">
        <v>44861</v>
      </c>
      <c r="E384" t="s">
        <v>4132</v>
      </c>
      <c r="F384">
        <v>4</v>
      </c>
      <c r="G384">
        <v>0</v>
      </c>
      <c r="H384">
        <v>0</v>
      </c>
      <c r="I384" t="s">
        <v>2186</v>
      </c>
      <c r="J384" t="s">
        <v>4133</v>
      </c>
      <c r="K384" t="s">
        <v>254</v>
      </c>
      <c r="L384" t="s">
        <v>568</v>
      </c>
    </row>
    <row r="385" spans="2:12" x14ac:dyDescent="0.3">
      <c r="B385" t="s">
        <v>2831</v>
      </c>
      <c r="C385" t="s">
        <v>2831</v>
      </c>
      <c r="D385" s="47">
        <v>44835</v>
      </c>
      <c r="E385" t="s">
        <v>4121</v>
      </c>
      <c r="F385">
        <v>4</v>
      </c>
      <c r="G385">
        <v>0</v>
      </c>
      <c r="H385">
        <v>0</v>
      </c>
      <c r="I385" t="s">
        <v>2186</v>
      </c>
      <c r="J385" t="s">
        <v>4122</v>
      </c>
      <c r="K385" t="s">
        <v>254</v>
      </c>
      <c r="L385" t="s">
        <v>568</v>
      </c>
    </row>
    <row r="386" spans="2:12" x14ac:dyDescent="0.3">
      <c r="B386" t="s">
        <v>2831</v>
      </c>
      <c r="C386" t="s">
        <v>2831</v>
      </c>
      <c r="D386" s="47">
        <v>44839</v>
      </c>
      <c r="E386" t="s">
        <v>4123</v>
      </c>
      <c r="F386">
        <v>4</v>
      </c>
      <c r="G386">
        <v>0</v>
      </c>
      <c r="H386">
        <v>0</v>
      </c>
      <c r="I386" t="s">
        <v>2186</v>
      </c>
      <c r="J386" t="s">
        <v>4124</v>
      </c>
      <c r="K386" t="s">
        <v>254</v>
      </c>
      <c r="L386" t="s">
        <v>568</v>
      </c>
    </row>
    <row r="387" spans="2:12" x14ac:dyDescent="0.3">
      <c r="B387" t="s">
        <v>2831</v>
      </c>
      <c r="C387" t="s">
        <v>2831</v>
      </c>
      <c r="D387" s="47">
        <v>44851</v>
      </c>
      <c r="E387" t="s">
        <v>4125</v>
      </c>
      <c r="F387">
        <v>4</v>
      </c>
      <c r="G387">
        <v>0</v>
      </c>
      <c r="H387">
        <v>0</v>
      </c>
      <c r="I387" t="s">
        <v>1535</v>
      </c>
      <c r="J387" t="s">
        <v>1535</v>
      </c>
      <c r="K387" t="s">
        <v>254</v>
      </c>
      <c r="L387" t="s">
        <v>568</v>
      </c>
    </row>
    <row r="388" spans="2:12" x14ac:dyDescent="0.3">
      <c r="B388" t="s">
        <v>2831</v>
      </c>
      <c r="C388" t="s">
        <v>2831</v>
      </c>
      <c r="D388" s="47">
        <v>44841</v>
      </c>
      <c r="E388" t="s">
        <v>4126</v>
      </c>
      <c r="F388">
        <v>4</v>
      </c>
      <c r="G388">
        <v>0</v>
      </c>
      <c r="H388">
        <v>0</v>
      </c>
      <c r="I388" t="s">
        <v>2186</v>
      </c>
      <c r="J388" t="s">
        <v>4127</v>
      </c>
      <c r="K388" t="s">
        <v>254</v>
      </c>
      <c r="L388" t="s">
        <v>568</v>
      </c>
    </row>
    <row r="389" spans="2:12" x14ac:dyDescent="0.3">
      <c r="B389" t="s">
        <v>2831</v>
      </c>
      <c r="C389" t="s">
        <v>2831</v>
      </c>
      <c r="D389" s="47">
        <v>44837</v>
      </c>
      <c r="E389" t="s">
        <v>4115</v>
      </c>
      <c r="F389">
        <v>4</v>
      </c>
      <c r="G389">
        <v>0</v>
      </c>
      <c r="H389">
        <v>0</v>
      </c>
      <c r="I389" t="s">
        <v>2186</v>
      </c>
      <c r="J389" t="s">
        <v>4116</v>
      </c>
      <c r="K389" t="s">
        <v>254</v>
      </c>
      <c r="L389" t="s">
        <v>568</v>
      </c>
    </row>
    <row r="390" spans="2:12" x14ac:dyDescent="0.3">
      <c r="B390" t="s">
        <v>2831</v>
      </c>
      <c r="C390" t="s">
        <v>2831</v>
      </c>
      <c r="D390" s="47">
        <v>44863</v>
      </c>
      <c r="E390" t="s">
        <v>4117</v>
      </c>
      <c r="F390">
        <v>4</v>
      </c>
      <c r="G390">
        <v>0</v>
      </c>
      <c r="H390">
        <v>0</v>
      </c>
      <c r="I390" t="s">
        <v>2186</v>
      </c>
      <c r="J390" t="s">
        <v>4118</v>
      </c>
      <c r="K390" t="s">
        <v>254</v>
      </c>
      <c r="L390" t="s">
        <v>568</v>
      </c>
    </row>
    <row r="391" spans="2:12" x14ac:dyDescent="0.3">
      <c r="B391" t="s">
        <v>2831</v>
      </c>
      <c r="C391" t="s">
        <v>2831</v>
      </c>
      <c r="D391" s="47">
        <v>44856</v>
      </c>
      <c r="E391" t="s">
        <v>4119</v>
      </c>
      <c r="F391">
        <v>4</v>
      </c>
      <c r="G391">
        <v>0</v>
      </c>
      <c r="H391">
        <v>0</v>
      </c>
      <c r="I391" t="s">
        <v>2186</v>
      </c>
      <c r="J391" t="s">
        <v>4120</v>
      </c>
      <c r="K391" t="s">
        <v>254</v>
      </c>
      <c r="L391" t="s">
        <v>568</v>
      </c>
    </row>
    <row r="392" spans="2:12" x14ac:dyDescent="0.3">
      <c r="B392" t="s">
        <v>2831</v>
      </c>
      <c r="C392" t="s">
        <v>2831</v>
      </c>
      <c r="D392" s="47">
        <v>44854</v>
      </c>
      <c r="E392" t="s">
        <v>4092</v>
      </c>
      <c r="F392">
        <v>4</v>
      </c>
      <c r="G392">
        <v>0</v>
      </c>
      <c r="H392">
        <v>0</v>
      </c>
      <c r="I392" t="s">
        <v>2186</v>
      </c>
      <c r="J392" t="s">
        <v>4093</v>
      </c>
      <c r="K392" t="s">
        <v>2147</v>
      </c>
      <c r="L392" t="s">
        <v>568</v>
      </c>
    </row>
    <row r="393" spans="2:12" x14ac:dyDescent="0.3">
      <c r="B393" t="s">
        <v>2831</v>
      </c>
      <c r="C393" t="s">
        <v>2831</v>
      </c>
      <c r="D393" s="47">
        <v>44858</v>
      </c>
      <c r="E393" t="s">
        <v>4094</v>
      </c>
      <c r="F393">
        <v>4</v>
      </c>
      <c r="G393">
        <v>0</v>
      </c>
      <c r="H393">
        <v>0</v>
      </c>
      <c r="I393" t="s">
        <v>2186</v>
      </c>
      <c r="J393" t="s">
        <v>4095</v>
      </c>
      <c r="K393" t="s">
        <v>254</v>
      </c>
      <c r="L393" t="s">
        <v>568</v>
      </c>
    </row>
    <row r="394" spans="2:12" x14ac:dyDescent="0.3">
      <c r="B394" t="s">
        <v>2831</v>
      </c>
      <c r="C394" t="s">
        <v>2831</v>
      </c>
      <c r="D394" s="47">
        <v>44842</v>
      </c>
      <c r="E394" t="s">
        <v>4096</v>
      </c>
      <c r="F394">
        <v>4</v>
      </c>
      <c r="G394">
        <v>1</v>
      </c>
      <c r="H394">
        <v>989.11</v>
      </c>
      <c r="I394" t="s">
        <v>1535</v>
      </c>
      <c r="J394" t="s">
        <v>1535</v>
      </c>
      <c r="K394" t="s">
        <v>254</v>
      </c>
      <c r="L394" t="s">
        <v>568</v>
      </c>
    </row>
    <row r="395" spans="2:12" x14ac:dyDescent="0.3">
      <c r="B395" t="s">
        <v>2831</v>
      </c>
      <c r="C395" t="s">
        <v>2831</v>
      </c>
      <c r="D395" s="47">
        <v>44840</v>
      </c>
      <c r="E395" t="s">
        <v>4097</v>
      </c>
      <c r="F395">
        <v>4</v>
      </c>
      <c r="G395">
        <v>0</v>
      </c>
      <c r="H395">
        <v>0</v>
      </c>
      <c r="I395" t="s">
        <v>2186</v>
      </c>
      <c r="J395" t="s">
        <v>4098</v>
      </c>
      <c r="K395" t="s">
        <v>254</v>
      </c>
      <c r="L395" t="s">
        <v>568</v>
      </c>
    </row>
    <row r="396" spans="2:12" x14ac:dyDescent="0.3">
      <c r="B396" t="s">
        <v>2831</v>
      </c>
      <c r="C396" t="s">
        <v>2831</v>
      </c>
      <c r="D396" s="47">
        <v>44846</v>
      </c>
      <c r="E396" t="s">
        <v>4099</v>
      </c>
      <c r="F396">
        <v>4</v>
      </c>
      <c r="G396">
        <v>0</v>
      </c>
      <c r="H396">
        <v>0</v>
      </c>
      <c r="I396" t="s">
        <v>1535</v>
      </c>
      <c r="J396" t="s">
        <v>1535</v>
      </c>
      <c r="K396" t="s">
        <v>254</v>
      </c>
      <c r="L396" t="s">
        <v>568</v>
      </c>
    </row>
    <row r="397" spans="2:12" x14ac:dyDescent="0.3">
      <c r="B397" t="s">
        <v>2831</v>
      </c>
      <c r="C397" t="s">
        <v>2831</v>
      </c>
      <c r="D397" s="47">
        <v>44841</v>
      </c>
      <c r="E397" t="s">
        <v>4100</v>
      </c>
      <c r="F397">
        <v>4</v>
      </c>
      <c r="G397">
        <v>0</v>
      </c>
      <c r="H397">
        <v>0</v>
      </c>
      <c r="I397" t="s">
        <v>2186</v>
      </c>
      <c r="J397" t="s">
        <v>4101</v>
      </c>
      <c r="K397" t="s">
        <v>254</v>
      </c>
      <c r="L397" t="s">
        <v>568</v>
      </c>
    </row>
    <row r="398" spans="2:12" x14ac:dyDescent="0.3">
      <c r="B398" t="s">
        <v>2831</v>
      </c>
      <c r="C398" t="s">
        <v>2831</v>
      </c>
      <c r="D398" s="47">
        <v>44855</v>
      </c>
      <c r="E398" t="s">
        <v>4102</v>
      </c>
      <c r="F398">
        <v>4</v>
      </c>
      <c r="G398">
        <v>0</v>
      </c>
      <c r="H398">
        <v>0</v>
      </c>
      <c r="I398" t="s">
        <v>2186</v>
      </c>
      <c r="J398" t="s">
        <v>4104</v>
      </c>
      <c r="K398" t="s">
        <v>254</v>
      </c>
      <c r="L398" t="s">
        <v>568</v>
      </c>
    </row>
    <row r="399" spans="2:12" x14ac:dyDescent="0.3">
      <c r="B399" t="s">
        <v>2831</v>
      </c>
      <c r="C399" t="s">
        <v>2831</v>
      </c>
      <c r="D399" s="47">
        <v>44854</v>
      </c>
      <c r="E399" t="s">
        <v>4105</v>
      </c>
      <c r="F399">
        <v>4</v>
      </c>
      <c r="G399">
        <v>0</v>
      </c>
      <c r="H399">
        <v>0</v>
      </c>
      <c r="I399" t="s">
        <v>2186</v>
      </c>
      <c r="J399" t="s">
        <v>4106</v>
      </c>
      <c r="K399" t="s">
        <v>254</v>
      </c>
      <c r="L399" t="s">
        <v>568</v>
      </c>
    </row>
    <row r="400" spans="2:12" x14ac:dyDescent="0.3">
      <c r="B400" t="s">
        <v>2831</v>
      </c>
      <c r="C400" t="s">
        <v>2831</v>
      </c>
      <c r="D400" s="47">
        <v>44855</v>
      </c>
      <c r="E400" t="s">
        <v>4107</v>
      </c>
      <c r="F400">
        <v>4</v>
      </c>
      <c r="G400">
        <v>0</v>
      </c>
      <c r="H400">
        <v>0</v>
      </c>
      <c r="I400" t="s">
        <v>2186</v>
      </c>
      <c r="J400" t="s">
        <v>4108</v>
      </c>
      <c r="K400" t="s">
        <v>254</v>
      </c>
      <c r="L400" t="s">
        <v>568</v>
      </c>
    </row>
    <row r="401" spans="2:12" x14ac:dyDescent="0.3">
      <c r="B401" t="s">
        <v>2831</v>
      </c>
      <c r="C401" t="s">
        <v>2831</v>
      </c>
      <c r="D401" s="47">
        <v>44861</v>
      </c>
      <c r="E401" t="s">
        <v>4109</v>
      </c>
      <c r="F401">
        <v>4</v>
      </c>
      <c r="G401">
        <v>0</v>
      </c>
      <c r="H401">
        <v>0</v>
      </c>
      <c r="I401" t="s">
        <v>2186</v>
      </c>
      <c r="J401" t="s">
        <v>4110</v>
      </c>
      <c r="K401" t="s">
        <v>254</v>
      </c>
      <c r="L401" t="s">
        <v>568</v>
      </c>
    </row>
    <row r="402" spans="2:12" x14ac:dyDescent="0.3">
      <c r="B402" t="s">
        <v>2831</v>
      </c>
      <c r="C402" t="s">
        <v>2831</v>
      </c>
      <c r="D402" s="47">
        <v>44847</v>
      </c>
      <c r="E402" t="s">
        <v>4111</v>
      </c>
      <c r="F402">
        <v>4</v>
      </c>
      <c r="G402">
        <v>0</v>
      </c>
      <c r="H402">
        <v>0</v>
      </c>
      <c r="I402" t="s">
        <v>2186</v>
      </c>
      <c r="J402" t="s">
        <v>4112</v>
      </c>
      <c r="K402" t="s">
        <v>254</v>
      </c>
      <c r="L402" t="s">
        <v>568</v>
      </c>
    </row>
    <row r="403" spans="2:12" x14ac:dyDescent="0.3">
      <c r="B403" t="s">
        <v>2831</v>
      </c>
      <c r="C403" t="s">
        <v>2831</v>
      </c>
      <c r="D403" s="47">
        <v>44839</v>
      </c>
      <c r="E403" t="s">
        <v>4113</v>
      </c>
      <c r="F403">
        <v>4</v>
      </c>
      <c r="G403">
        <v>0</v>
      </c>
      <c r="H403">
        <v>0</v>
      </c>
      <c r="I403" t="s">
        <v>2186</v>
      </c>
      <c r="J403" t="s">
        <v>4114</v>
      </c>
      <c r="K403" t="s">
        <v>254</v>
      </c>
      <c r="L403" t="s">
        <v>568</v>
      </c>
    </row>
    <row r="404" spans="2:12" x14ac:dyDescent="0.3">
      <c r="B404" t="s">
        <v>2831</v>
      </c>
      <c r="C404" t="s">
        <v>2831</v>
      </c>
      <c r="D404" s="47">
        <v>44840</v>
      </c>
      <c r="E404" t="s">
        <v>4087</v>
      </c>
      <c r="F404">
        <v>4</v>
      </c>
      <c r="G404">
        <v>0</v>
      </c>
      <c r="H404">
        <v>0</v>
      </c>
      <c r="I404" t="s">
        <v>2186</v>
      </c>
      <c r="J404" t="s">
        <v>4088</v>
      </c>
      <c r="K404" t="s">
        <v>254</v>
      </c>
      <c r="L404" t="s">
        <v>568</v>
      </c>
    </row>
    <row r="405" spans="2:12" x14ac:dyDescent="0.3">
      <c r="B405" t="s">
        <v>2831</v>
      </c>
      <c r="C405" t="s">
        <v>2831</v>
      </c>
      <c r="D405" s="47">
        <v>44846</v>
      </c>
      <c r="E405" t="s">
        <v>4089</v>
      </c>
      <c r="F405">
        <v>4</v>
      </c>
      <c r="G405">
        <v>0</v>
      </c>
      <c r="H405">
        <v>0</v>
      </c>
      <c r="I405" t="s">
        <v>2186</v>
      </c>
      <c r="J405" t="s">
        <v>4090</v>
      </c>
      <c r="K405" t="s">
        <v>254</v>
      </c>
      <c r="L405" t="s">
        <v>568</v>
      </c>
    </row>
    <row r="406" spans="2:12" x14ac:dyDescent="0.3">
      <c r="B406" t="s">
        <v>2831</v>
      </c>
      <c r="C406" t="s">
        <v>2831</v>
      </c>
      <c r="D406" s="47">
        <v>44848</v>
      </c>
      <c r="E406" t="s">
        <v>4091</v>
      </c>
      <c r="F406">
        <v>4</v>
      </c>
      <c r="G406">
        <v>0</v>
      </c>
      <c r="H406">
        <v>0</v>
      </c>
      <c r="I406" t="s">
        <v>1535</v>
      </c>
      <c r="J406" t="s">
        <v>1535</v>
      </c>
      <c r="K406" t="s">
        <v>254</v>
      </c>
      <c r="L406" t="s">
        <v>568</v>
      </c>
    </row>
    <row r="407" spans="2:12" x14ac:dyDescent="0.3">
      <c r="B407" t="s">
        <v>2831</v>
      </c>
      <c r="C407" t="s">
        <v>2831</v>
      </c>
      <c r="D407" s="47">
        <v>44847</v>
      </c>
      <c r="E407" t="s">
        <v>4070</v>
      </c>
      <c r="F407">
        <v>4</v>
      </c>
      <c r="G407">
        <v>0</v>
      </c>
      <c r="H407">
        <v>0</v>
      </c>
      <c r="I407" t="s">
        <v>2186</v>
      </c>
      <c r="J407" t="s">
        <v>4071</v>
      </c>
      <c r="K407" t="s">
        <v>254</v>
      </c>
      <c r="L407" t="s">
        <v>568</v>
      </c>
    </row>
    <row r="408" spans="2:12" x14ac:dyDescent="0.3">
      <c r="B408" t="s">
        <v>2831</v>
      </c>
      <c r="C408" t="s">
        <v>2831</v>
      </c>
      <c r="D408" s="47">
        <v>44841</v>
      </c>
      <c r="E408" t="s">
        <v>4072</v>
      </c>
      <c r="F408">
        <v>4</v>
      </c>
      <c r="G408">
        <v>0</v>
      </c>
      <c r="H408">
        <v>0</v>
      </c>
      <c r="I408" t="s">
        <v>2186</v>
      </c>
      <c r="J408" t="s">
        <v>4073</v>
      </c>
      <c r="K408" t="s">
        <v>254</v>
      </c>
      <c r="L408" t="s">
        <v>568</v>
      </c>
    </row>
    <row r="409" spans="2:12" x14ac:dyDescent="0.3">
      <c r="B409" t="s">
        <v>2831</v>
      </c>
      <c r="C409" t="s">
        <v>2831</v>
      </c>
      <c r="D409" s="47">
        <v>44846</v>
      </c>
      <c r="E409" t="s">
        <v>4074</v>
      </c>
      <c r="F409">
        <v>4</v>
      </c>
      <c r="G409">
        <v>0</v>
      </c>
      <c r="H409">
        <v>0</v>
      </c>
      <c r="I409" t="s">
        <v>2186</v>
      </c>
      <c r="J409" t="s">
        <v>4075</v>
      </c>
      <c r="K409" t="s">
        <v>254</v>
      </c>
      <c r="L409" t="s">
        <v>568</v>
      </c>
    </row>
    <row r="410" spans="2:12" x14ac:dyDescent="0.3">
      <c r="B410" t="s">
        <v>2831</v>
      </c>
      <c r="C410" t="s">
        <v>2831</v>
      </c>
      <c r="D410" s="47">
        <v>44840</v>
      </c>
      <c r="E410" t="s">
        <v>4076</v>
      </c>
      <c r="F410">
        <v>4</v>
      </c>
      <c r="G410">
        <v>0</v>
      </c>
      <c r="H410">
        <v>0</v>
      </c>
      <c r="I410" t="s">
        <v>2186</v>
      </c>
      <c r="J410" t="s">
        <v>4077</v>
      </c>
      <c r="K410" t="s">
        <v>254</v>
      </c>
      <c r="L410" t="s">
        <v>568</v>
      </c>
    </row>
    <row r="411" spans="2:12" x14ac:dyDescent="0.3">
      <c r="B411" t="s">
        <v>2831</v>
      </c>
      <c r="C411" t="s">
        <v>2831</v>
      </c>
      <c r="D411" s="47">
        <v>44863</v>
      </c>
      <c r="E411" t="s">
        <v>4078</v>
      </c>
      <c r="F411">
        <v>4</v>
      </c>
      <c r="G411">
        <v>0</v>
      </c>
      <c r="H411">
        <v>0</v>
      </c>
      <c r="I411" t="s">
        <v>2186</v>
      </c>
      <c r="J411" t="s">
        <v>4079</v>
      </c>
      <c r="K411" t="s">
        <v>254</v>
      </c>
      <c r="L411" t="s">
        <v>568</v>
      </c>
    </row>
    <row r="412" spans="2:12" x14ac:dyDescent="0.3">
      <c r="B412" t="s">
        <v>2831</v>
      </c>
      <c r="C412" t="s">
        <v>2831</v>
      </c>
      <c r="D412" s="47">
        <v>44835</v>
      </c>
      <c r="E412" t="s">
        <v>4080</v>
      </c>
      <c r="F412">
        <v>4</v>
      </c>
      <c r="G412">
        <v>0</v>
      </c>
      <c r="H412">
        <v>0</v>
      </c>
      <c r="I412" t="s">
        <v>2186</v>
      </c>
      <c r="J412" t="s">
        <v>4082</v>
      </c>
      <c r="K412" t="s">
        <v>254</v>
      </c>
      <c r="L412" t="s">
        <v>568</v>
      </c>
    </row>
    <row r="413" spans="2:12" x14ac:dyDescent="0.3">
      <c r="B413" t="s">
        <v>2831</v>
      </c>
      <c r="C413" t="s">
        <v>2831</v>
      </c>
      <c r="D413" s="47">
        <v>44858</v>
      </c>
      <c r="E413" t="s">
        <v>4083</v>
      </c>
      <c r="F413">
        <v>4</v>
      </c>
      <c r="G413">
        <v>0</v>
      </c>
      <c r="H413">
        <v>0</v>
      </c>
      <c r="I413" t="s">
        <v>2186</v>
      </c>
      <c r="J413" t="s">
        <v>4084</v>
      </c>
      <c r="K413" t="s">
        <v>254</v>
      </c>
      <c r="L413" t="s">
        <v>568</v>
      </c>
    </row>
    <row r="414" spans="2:12" x14ac:dyDescent="0.3">
      <c r="B414" t="s">
        <v>2831</v>
      </c>
      <c r="C414" t="s">
        <v>2831</v>
      </c>
      <c r="D414" s="47">
        <v>44846</v>
      </c>
      <c r="E414" t="s">
        <v>4085</v>
      </c>
      <c r="F414">
        <v>4</v>
      </c>
      <c r="G414">
        <v>0</v>
      </c>
      <c r="H414">
        <v>0</v>
      </c>
      <c r="I414" t="s">
        <v>2186</v>
      </c>
      <c r="J414" t="s">
        <v>4086</v>
      </c>
      <c r="K414" t="s">
        <v>254</v>
      </c>
      <c r="L414" t="s">
        <v>568</v>
      </c>
    </row>
    <row r="415" spans="2:12" x14ac:dyDescent="0.3">
      <c r="B415" t="s">
        <v>2831</v>
      </c>
      <c r="C415" t="s">
        <v>2831</v>
      </c>
      <c r="D415" s="47">
        <v>44861</v>
      </c>
      <c r="E415" t="s">
        <v>4061</v>
      </c>
      <c r="F415">
        <v>4</v>
      </c>
      <c r="G415">
        <v>0</v>
      </c>
      <c r="H415">
        <v>0</v>
      </c>
      <c r="I415" t="s">
        <v>2186</v>
      </c>
      <c r="J415" t="s">
        <v>4062</v>
      </c>
      <c r="K415" t="s">
        <v>254</v>
      </c>
      <c r="L415" t="s">
        <v>568</v>
      </c>
    </row>
    <row r="416" spans="2:12" x14ac:dyDescent="0.3">
      <c r="B416" t="s">
        <v>2831</v>
      </c>
      <c r="C416" t="s">
        <v>2831</v>
      </c>
      <c r="D416" s="47">
        <v>44859</v>
      </c>
      <c r="E416" t="s">
        <v>4063</v>
      </c>
      <c r="F416">
        <v>4</v>
      </c>
      <c r="G416">
        <v>0</v>
      </c>
      <c r="H416">
        <v>0</v>
      </c>
      <c r="I416" t="s">
        <v>2186</v>
      </c>
      <c r="J416" t="s">
        <v>4064</v>
      </c>
      <c r="K416" t="s">
        <v>254</v>
      </c>
      <c r="L416" t="s">
        <v>568</v>
      </c>
    </row>
    <row r="417" spans="2:12" x14ac:dyDescent="0.3">
      <c r="B417" t="s">
        <v>2831</v>
      </c>
      <c r="C417" t="s">
        <v>2831</v>
      </c>
      <c r="D417" s="47">
        <v>44846</v>
      </c>
      <c r="E417" t="s">
        <v>4065</v>
      </c>
      <c r="F417">
        <v>4</v>
      </c>
      <c r="G417">
        <v>0</v>
      </c>
      <c r="H417">
        <v>0</v>
      </c>
      <c r="I417" t="s">
        <v>1535</v>
      </c>
      <c r="J417" t="s">
        <v>1535</v>
      </c>
      <c r="K417" t="s">
        <v>254</v>
      </c>
      <c r="L417" t="s">
        <v>568</v>
      </c>
    </row>
    <row r="418" spans="2:12" x14ac:dyDescent="0.3">
      <c r="B418" t="s">
        <v>2831</v>
      </c>
      <c r="C418" t="s">
        <v>2831</v>
      </c>
      <c r="D418" s="47">
        <v>44846</v>
      </c>
      <c r="E418" t="s">
        <v>4066</v>
      </c>
      <c r="F418">
        <v>4</v>
      </c>
      <c r="G418">
        <v>0</v>
      </c>
      <c r="H418">
        <v>0</v>
      </c>
      <c r="I418" t="s">
        <v>2186</v>
      </c>
      <c r="J418" t="s">
        <v>4067</v>
      </c>
      <c r="K418" t="s">
        <v>254</v>
      </c>
      <c r="L418" t="s">
        <v>568</v>
      </c>
    </row>
    <row r="419" spans="2:12" x14ac:dyDescent="0.3">
      <c r="B419" t="s">
        <v>2831</v>
      </c>
      <c r="C419" t="s">
        <v>2831</v>
      </c>
      <c r="D419" s="47">
        <v>44835</v>
      </c>
      <c r="E419" t="s">
        <v>4068</v>
      </c>
      <c r="F419">
        <v>4</v>
      </c>
      <c r="G419">
        <v>0</v>
      </c>
      <c r="H419">
        <v>0</v>
      </c>
      <c r="I419" t="s">
        <v>2186</v>
      </c>
      <c r="J419" t="s">
        <v>4069</v>
      </c>
      <c r="K419" t="s">
        <v>254</v>
      </c>
      <c r="L419" t="s">
        <v>568</v>
      </c>
    </row>
    <row r="420" spans="2:12" x14ac:dyDescent="0.3">
      <c r="B420" t="s">
        <v>2831</v>
      </c>
      <c r="C420" t="s">
        <v>2831</v>
      </c>
      <c r="D420" s="47">
        <v>44863</v>
      </c>
      <c r="E420" t="s">
        <v>4059</v>
      </c>
      <c r="F420">
        <v>4</v>
      </c>
      <c r="G420">
        <v>0</v>
      </c>
      <c r="H420">
        <v>0</v>
      </c>
      <c r="I420" t="s">
        <v>2186</v>
      </c>
      <c r="J420" t="s">
        <v>4060</v>
      </c>
      <c r="K420" t="s">
        <v>254</v>
      </c>
      <c r="L420" t="s">
        <v>568</v>
      </c>
    </row>
    <row r="421" spans="2:12" x14ac:dyDescent="0.3">
      <c r="B421" t="s">
        <v>2831</v>
      </c>
      <c r="C421" t="s">
        <v>2831</v>
      </c>
      <c r="D421" s="47">
        <v>44865</v>
      </c>
      <c r="E421" t="s">
        <v>4057</v>
      </c>
      <c r="F421">
        <v>4</v>
      </c>
      <c r="G421">
        <v>0</v>
      </c>
      <c r="H421">
        <v>0</v>
      </c>
      <c r="I421" t="s">
        <v>2160</v>
      </c>
      <c r="J421" t="s">
        <v>4058</v>
      </c>
      <c r="K421" t="s">
        <v>2147</v>
      </c>
      <c r="L421" t="s">
        <v>568</v>
      </c>
    </row>
    <row r="422" spans="2:12" x14ac:dyDescent="0.3">
      <c r="B422" t="s">
        <v>2831</v>
      </c>
      <c r="C422" t="s">
        <v>2831</v>
      </c>
      <c r="D422" s="47">
        <v>44861</v>
      </c>
      <c r="E422" t="s">
        <v>4036</v>
      </c>
      <c r="F422">
        <v>4</v>
      </c>
      <c r="G422">
        <v>0</v>
      </c>
      <c r="H422">
        <v>0</v>
      </c>
      <c r="I422" t="s">
        <v>2186</v>
      </c>
      <c r="J422" t="s">
        <v>4037</v>
      </c>
      <c r="K422" t="s">
        <v>254</v>
      </c>
      <c r="L422" t="s">
        <v>568</v>
      </c>
    </row>
    <row r="423" spans="2:12" x14ac:dyDescent="0.3">
      <c r="B423" t="s">
        <v>2831</v>
      </c>
      <c r="C423" t="s">
        <v>2831</v>
      </c>
      <c r="D423" s="47">
        <v>44838</v>
      </c>
      <c r="E423" t="s">
        <v>4038</v>
      </c>
      <c r="F423">
        <v>4</v>
      </c>
      <c r="G423">
        <v>0</v>
      </c>
      <c r="H423">
        <v>0</v>
      </c>
      <c r="I423" t="s">
        <v>2186</v>
      </c>
      <c r="J423" t="s">
        <v>4039</v>
      </c>
      <c r="K423" t="s">
        <v>254</v>
      </c>
      <c r="L423" t="s">
        <v>568</v>
      </c>
    </row>
    <row r="424" spans="2:12" x14ac:dyDescent="0.3">
      <c r="B424" t="s">
        <v>2831</v>
      </c>
      <c r="C424" t="s">
        <v>2831</v>
      </c>
      <c r="D424" s="47">
        <v>44853</v>
      </c>
      <c r="E424" t="s">
        <v>4040</v>
      </c>
      <c r="F424">
        <v>4</v>
      </c>
      <c r="G424">
        <v>0</v>
      </c>
      <c r="H424">
        <v>0</v>
      </c>
      <c r="I424" t="s">
        <v>2186</v>
      </c>
      <c r="J424" t="s">
        <v>4041</v>
      </c>
      <c r="K424" t="s">
        <v>254</v>
      </c>
      <c r="L424" t="s">
        <v>568</v>
      </c>
    </row>
    <row r="425" spans="2:12" x14ac:dyDescent="0.3">
      <c r="B425" t="s">
        <v>2831</v>
      </c>
      <c r="C425" t="s">
        <v>2831</v>
      </c>
      <c r="D425" s="47">
        <v>44865</v>
      </c>
      <c r="E425" t="s">
        <v>4042</v>
      </c>
      <c r="F425">
        <v>4</v>
      </c>
      <c r="G425">
        <v>0</v>
      </c>
      <c r="H425">
        <v>0</v>
      </c>
      <c r="I425" t="s">
        <v>2186</v>
      </c>
      <c r="J425" t="s">
        <v>4043</v>
      </c>
      <c r="K425" t="s">
        <v>254</v>
      </c>
      <c r="L425" t="s">
        <v>568</v>
      </c>
    </row>
    <row r="426" spans="2:12" x14ac:dyDescent="0.3">
      <c r="B426" t="s">
        <v>2831</v>
      </c>
      <c r="C426" t="s">
        <v>2831</v>
      </c>
      <c r="D426" s="47">
        <v>44848</v>
      </c>
      <c r="E426" t="s">
        <v>4044</v>
      </c>
      <c r="F426">
        <v>4</v>
      </c>
      <c r="G426">
        <v>0</v>
      </c>
      <c r="H426">
        <v>0</v>
      </c>
      <c r="I426" t="s">
        <v>2186</v>
      </c>
      <c r="J426" t="s">
        <v>4045</v>
      </c>
      <c r="K426" t="s">
        <v>254</v>
      </c>
      <c r="L426" t="s">
        <v>568</v>
      </c>
    </row>
    <row r="427" spans="2:12" x14ac:dyDescent="0.3">
      <c r="B427" t="s">
        <v>2831</v>
      </c>
      <c r="C427" t="s">
        <v>2831</v>
      </c>
      <c r="D427" s="47">
        <v>44837</v>
      </c>
      <c r="E427" t="s">
        <v>4046</v>
      </c>
      <c r="F427">
        <v>4</v>
      </c>
      <c r="G427">
        <v>0</v>
      </c>
      <c r="H427">
        <v>0</v>
      </c>
      <c r="I427" t="s">
        <v>2160</v>
      </c>
      <c r="J427" t="s">
        <v>3939</v>
      </c>
      <c r="K427" t="s">
        <v>254</v>
      </c>
      <c r="L427" t="s">
        <v>568</v>
      </c>
    </row>
    <row r="428" spans="2:12" x14ac:dyDescent="0.3">
      <c r="B428" t="s">
        <v>2831</v>
      </c>
      <c r="C428" t="s">
        <v>2831</v>
      </c>
      <c r="D428" s="47">
        <v>44840</v>
      </c>
      <c r="E428" t="s">
        <v>4047</v>
      </c>
      <c r="F428">
        <v>4</v>
      </c>
      <c r="G428">
        <v>0</v>
      </c>
      <c r="H428">
        <v>0</v>
      </c>
      <c r="I428" t="s">
        <v>2186</v>
      </c>
      <c r="J428" t="s">
        <v>4048</v>
      </c>
      <c r="K428" t="s">
        <v>254</v>
      </c>
      <c r="L428" t="s">
        <v>568</v>
      </c>
    </row>
    <row r="429" spans="2:12" x14ac:dyDescent="0.3">
      <c r="B429" t="s">
        <v>2831</v>
      </c>
      <c r="C429" t="s">
        <v>2831</v>
      </c>
      <c r="D429" s="47">
        <v>44842</v>
      </c>
      <c r="E429" t="s">
        <v>4049</v>
      </c>
      <c r="F429">
        <v>4</v>
      </c>
      <c r="G429">
        <v>0</v>
      </c>
      <c r="H429">
        <v>0</v>
      </c>
      <c r="I429" t="s">
        <v>2186</v>
      </c>
      <c r="J429" t="s">
        <v>4050</v>
      </c>
      <c r="K429" t="s">
        <v>254</v>
      </c>
      <c r="L429" t="s">
        <v>568</v>
      </c>
    </row>
    <row r="430" spans="2:12" x14ac:dyDescent="0.3">
      <c r="B430" t="s">
        <v>2831</v>
      </c>
      <c r="C430" t="s">
        <v>2831</v>
      </c>
      <c r="D430" s="47">
        <v>44845</v>
      </c>
      <c r="E430" t="s">
        <v>4051</v>
      </c>
      <c r="F430">
        <v>4</v>
      </c>
      <c r="G430">
        <v>0</v>
      </c>
      <c r="H430">
        <v>0</v>
      </c>
      <c r="I430" t="s">
        <v>1535</v>
      </c>
      <c r="J430" t="s">
        <v>1535</v>
      </c>
      <c r="K430" t="s">
        <v>254</v>
      </c>
      <c r="L430" t="s">
        <v>568</v>
      </c>
    </row>
    <row r="431" spans="2:12" x14ac:dyDescent="0.3">
      <c r="B431" t="s">
        <v>2831</v>
      </c>
      <c r="C431" t="s">
        <v>2831</v>
      </c>
      <c r="D431" s="47">
        <v>44849</v>
      </c>
      <c r="E431" t="s">
        <v>4053</v>
      </c>
      <c r="F431">
        <v>4</v>
      </c>
      <c r="G431">
        <v>0</v>
      </c>
      <c r="H431">
        <v>0</v>
      </c>
      <c r="I431" t="s">
        <v>2176</v>
      </c>
      <c r="J431" t="s">
        <v>4054</v>
      </c>
      <c r="K431" t="s">
        <v>254</v>
      </c>
      <c r="L431" t="s">
        <v>568</v>
      </c>
    </row>
    <row r="432" spans="2:12" x14ac:dyDescent="0.3">
      <c r="B432" t="s">
        <v>2831</v>
      </c>
      <c r="C432" t="s">
        <v>2831</v>
      </c>
      <c r="D432" s="47">
        <v>44859</v>
      </c>
      <c r="E432" t="s">
        <v>4055</v>
      </c>
      <c r="F432">
        <v>4</v>
      </c>
      <c r="G432">
        <v>0</v>
      </c>
      <c r="H432">
        <v>0</v>
      </c>
      <c r="I432" t="s">
        <v>2186</v>
      </c>
      <c r="J432" t="s">
        <v>4056</v>
      </c>
      <c r="K432" t="s">
        <v>254</v>
      </c>
      <c r="L432" t="s">
        <v>568</v>
      </c>
    </row>
    <row r="433" spans="2:12" x14ac:dyDescent="0.3">
      <c r="B433" t="s">
        <v>2831</v>
      </c>
      <c r="C433" t="s">
        <v>2831</v>
      </c>
      <c r="D433" s="47">
        <v>44861</v>
      </c>
      <c r="E433" t="s">
        <v>4034</v>
      </c>
      <c r="F433">
        <v>4</v>
      </c>
      <c r="G433">
        <v>0</v>
      </c>
      <c r="H433">
        <v>0</v>
      </c>
      <c r="I433" t="s">
        <v>2186</v>
      </c>
      <c r="J433" t="s">
        <v>4035</v>
      </c>
      <c r="K433" t="s">
        <v>254</v>
      </c>
      <c r="L433" t="s">
        <v>568</v>
      </c>
    </row>
    <row r="434" spans="2:12" x14ac:dyDescent="0.3">
      <c r="B434" t="s">
        <v>2831</v>
      </c>
      <c r="C434" t="s">
        <v>2831</v>
      </c>
      <c r="D434" s="47">
        <v>44840</v>
      </c>
      <c r="E434" t="s">
        <v>4027</v>
      </c>
      <c r="F434">
        <v>4</v>
      </c>
      <c r="G434">
        <v>0</v>
      </c>
      <c r="H434">
        <v>0</v>
      </c>
      <c r="I434" t="s">
        <v>2186</v>
      </c>
      <c r="J434" t="s">
        <v>4028</v>
      </c>
      <c r="K434" t="s">
        <v>254</v>
      </c>
      <c r="L434" t="s">
        <v>568</v>
      </c>
    </row>
    <row r="435" spans="2:12" x14ac:dyDescent="0.3">
      <c r="B435" t="s">
        <v>2831</v>
      </c>
      <c r="C435" t="s">
        <v>2831</v>
      </c>
      <c r="D435" s="47">
        <v>44847</v>
      </c>
      <c r="E435" t="s">
        <v>4029</v>
      </c>
      <c r="F435">
        <v>4</v>
      </c>
      <c r="G435">
        <v>0</v>
      </c>
      <c r="H435">
        <v>0</v>
      </c>
      <c r="I435" t="s">
        <v>2186</v>
      </c>
      <c r="J435" t="s">
        <v>4030</v>
      </c>
      <c r="K435" t="s">
        <v>254</v>
      </c>
      <c r="L435" t="s">
        <v>568</v>
      </c>
    </row>
    <row r="436" spans="2:12" x14ac:dyDescent="0.3">
      <c r="B436" t="s">
        <v>2831</v>
      </c>
      <c r="C436" t="s">
        <v>2831</v>
      </c>
      <c r="D436" s="47">
        <v>44849</v>
      </c>
      <c r="E436" t="s">
        <v>4031</v>
      </c>
      <c r="F436">
        <v>4</v>
      </c>
      <c r="G436">
        <v>0</v>
      </c>
      <c r="H436">
        <v>0</v>
      </c>
      <c r="I436" t="s">
        <v>2186</v>
      </c>
      <c r="J436" t="s">
        <v>4032</v>
      </c>
      <c r="K436" t="s">
        <v>254</v>
      </c>
      <c r="L436" t="s">
        <v>568</v>
      </c>
    </row>
    <row r="437" spans="2:12" x14ac:dyDescent="0.3">
      <c r="B437" t="s">
        <v>2831</v>
      </c>
      <c r="C437" t="s">
        <v>2831</v>
      </c>
      <c r="D437" s="47">
        <v>44844</v>
      </c>
      <c r="E437" t="s">
        <v>4033</v>
      </c>
      <c r="F437">
        <v>4</v>
      </c>
      <c r="G437">
        <v>0</v>
      </c>
      <c r="H437">
        <v>0</v>
      </c>
      <c r="I437" t="s">
        <v>1535</v>
      </c>
      <c r="J437" t="s">
        <v>1535</v>
      </c>
      <c r="K437" t="s">
        <v>254</v>
      </c>
      <c r="L437" t="s">
        <v>568</v>
      </c>
    </row>
    <row r="438" spans="2:12" x14ac:dyDescent="0.3">
      <c r="B438" t="s">
        <v>2831</v>
      </c>
      <c r="C438" t="s">
        <v>2831</v>
      </c>
      <c r="D438" s="47">
        <v>44841</v>
      </c>
      <c r="E438" t="s">
        <v>4023</v>
      </c>
      <c r="F438">
        <v>4</v>
      </c>
      <c r="G438">
        <v>0</v>
      </c>
      <c r="H438">
        <v>0</v>
      </c>
      <c r="I438" t="s">
        <v>1535</v>
      </c>
      <c r="J438" t="s">
        <v>1535</v>
      </c>
      <c r="K438" t="s">
        <v>254</v>
      </c>
      <c r="L438" t="s">
        <v>568</v>
      </c>
    </row>
    <row r="439" spans="2:12" x14ac:dyDescent="0.3">
      <c r="B439" t="s">
        <v>2831</v>
      </c>
      <c r="C439" t="s">
        <v>2831</v>
      </c>
      <c r="D439" s="47">
        <v>44837</v>
      </c>
      <c r="E439" t="s">
        <v>4025</v>
      </c>
      <c r="F439">
        <v>4</v>
      </c>
      <c r="G439">
        <v>0</v>
      </c>
      <c r="H439">
        <v>0</v>
      </c>
      <c r="I439" t="s">
        <v>2186</v>
      </c>
      <c r="J439" t="s">
        <v>4026</v>
      </c>
      <c r="K439" t="s">
        <v>254</v>
      </c>
      <c r="L439" t="s">
        <v>568</v>
      </c>
    </row>
    <row r="440" spans="2:12" x14ac:dyDescent="0.3">
      <c r="B440" t="s">
        <v>2831</v>
      </c>
      <c r="C440" t="s">
        <v>2831</v>
      </c>
      <c r="D440" s="47">
        <v>44861</v>
      </c>
      <c r="E440" t="s">
        <v>4017</v>
      </c>
      <c r="F440">
        <v>4</v>
      </c>
      <c r="G440">
        <v>0</v>
      </c>
      <c r="H440">
        <v>0</v>
      </c>
      <c r="I440" t="s">
        <v>2186</v>
      </c>
      <c r="J440" t="s">
        <v>4018</v>
      </c>
      <c r="K440" t="s">
        <v>2147</v>
      </c>
      <c r="L440" t="s">
        <v>568</v>
      </c>
    </row>
    <row r="441" spans="2:12" x14ac:dyDescent="0.3">
      <c r="B441" t="s">
        <v>2831</v>
      </c>
      <c r="C441" t="s">
        <v>2831</v>
      </c>
      <c r="D441" s="47">
        <v>44858</v>
      </c>
      <c r="E441" t="s">
        <v>4019</v>
      </c>
      <c r="F441">
        <v>4</v>
      </c>
      <c r="G441">
        <v>0</v>
      </c>
      <c r="H441">
        <v>0</v>
      </c>
      <c r="I441" t="s">
        <v>2186</v>
      </c>
      <c r="J441" t="s">
        <v>4020</v>
      </c>
      <c r="K441" t="s">
        <v>254</v>
      </c>
      <c r="L441" t="s">
        <v>568</v>
      </c>
    </row>
    <row r="442" spans="2:12" x14ac:dyDescent="0.3">
      <c r="B442" t="s">
        <v>2831</v>
      </c>
      <c r="C442" t="s">
        <v>2831</v>
      </c>
      <c r="D442" s="47">
        <v>44840</v>
      </c>
      <c r="E442" t="s">
        <v>4021</v>
      </c>
      <c r="F442">
        <v>4</v>
      </c>
      <c r="G442">
        <v>0</v>
      </c>
      <c r="H442">
        <v>0</v>
      </c>
      <c r="I442" t="s">
        <v>2186</v>
      </c>
      <c r="J442" t="s">
        <v>4022</v>
      </c>
      <c r="K442" t="s">
        <v>254</v>
      </c>
      <c r="L442" t="s">
        <v>568</v>
      </c>
    </row>
    <row r="443" spans="2:12" x14ac:dyDescent="0.3">
      <c r="B443" t="s">
        <v>2831</v>
      </c>
      <c r="C443" t="s">
        <v>2831</v>
      </c>
      <c r="D443" s="47">
        <v>44860</v>
      </c>
      <c r="E443" t="s">
        <v>4015</v>
      </c>
      <c r="F443">
        <v>4</v>
      </c>
      <c r="G443">
        <v>0</v>
      </c>
      <c r="H443">
        <v>0</v>
      </c>
      <c r="I443" t="s">
        <v>2186</v>
      </c>
      <c r="J443" t="s">
        <v>4016</v>
      </c>
      <c r="K443" t="s">
        <v>254</v>
      </c>
      <c r="L443" t="s">
        <v>568</v>
      </c>
    </row>
    <row r="444" spans="2:12" x14ac:dyDescent="0.3">
      <c r="B444" t="s">
        <v>2831</v>
      </c>
      <c r="C444" t="s">
        <v>2831</v>
      </c>
      <c r="D444" s="47">
        <v>44847</v>
      </c>
      <c r="E444" t="s">
        <v>4010</v>
      </c>
      <c r="F444">
        <v>4</v>
      </c>
      <c r="G444">
        <v>0</v>
      </c>
      <c r="H444">
        <v>0</v>
      </c>
      <c r="I444" t="s">
        <v>2186</v>
      </c>
      <c r="J444" t="s">
        <v>4012</v>
      </c>
      <c r="K444" t="s">
        <v>254</v>
      </c>
      <c r="L444" t="s">
        <v>568</v>
      </c>
    </row>
    <row r="445" spans="2:12" x14ac:dyDescent="0.3">
      <c r="B445" t="s">
        <v>2831</v>
      </c>
      <c r="C445" t="s">
        <v>2831</v>
      </c>
      <c r="D445" s="47">
        <v>44845</v>
      </c>
      <c r="E445" t="s">
        <v>4013</v>
      </c>
      <c r="F445">
        <v>4</v>
      </c>
      <c r="G445">
        <v>0</v>
      </c>
      <c r="H445">
        <v>0</v>
      </c>
      <c r="I445" t="s">
        <v>2186</v>
      </c>
      <c r="J445" t="s">
        <v>4014</v>
      </c>
      <c r="K445" t="s">
        <v>254</v>
      </c>
      <c r="L445" t="s">
        <v>568</v>
      </c>
    </row>
    <row r="446" spans="2:12" x14ac:dyDescent="0.3">
      <c r="B446" t="s">
        <v>2831</v>
      </c>
      <c r="C446" t="s">
        <v>2831</v>
      </c>
      <c r="D446" s="47">
        <v>44860</v>
      </c>
      <c r="E446" t="s">
        <v>3994</v>
      </c>
      <c r="F446">
        <v>4</v>
      </c>
      <c r="G446">
        <v>0</v>
      </c>
      <c r="H446">
        <v>0</v>
      </c>
      <c r="I446" t="s">
        <v>1535</v>
      </c>
      <c r="J446" t="s">
        <v>1535</v>
      </c>
      <c r="K446" t="s">
        <v>254</v>
      </c>
      <c r="L446" t="s">
        <v>568</v>
      </c>
    </row>
    <row r="447" spans="2:12" x14ac:dyDescent="0.3">
      <c r="B447" t="s">
        <v>2831</v>
      </c>
      <c r="C447" t="s">
        <v>2831</v>
      </c>
      <c r="D447" s="47">
        <v>44854</v>
      </c>
      <c r="E447" t="s">
        <v>4006</v>
      </c>
      <c r="F447">
        <v>4</v>
      </c>
      <c r="G447">
        <v>0</v>
      </c>
      <c r="H447">
        <v>0</v>
      </c>
      <c r="I447" t="s">
        <v>2186</v>
      </c>
      <c r="J447" t="s">
        <v>4007</v>
      </c>
      <c r="K447" t="s">
        <v>254</v>
      </c>
      <c r="L447" t="s">
        <v>568</v>
      </c>
    </row>
    <row r="448" spans="2:12" x14ac:dyDescent="0.3">
      <c r="B448" t="s">
        <v>2831</v>
      </c>
      <c r="C448" t="s">
        <v>2831</v>
      </c>
      <c r="D448" s="47">
        <v>44842</v>
      </c>
      <c r="E448" t="s">
        <v>4008</v>
      </c>
      <c r="F448">
        <v>4</v>
      </c>
      <c r="G448">
        <v>0</v>
      </c>
      <c r="H448">
        <v>0</v>
      </c>
      <c r="I448" t="s">
        <v>2186</v>
      </c>
      <c r="J448" t="s">
        <v>4009</v>
      </c>
      <c r="K448" t="s">
        <v>254</v>
      </c>
      <c r="L448" t="s">
        <v>568</v>
      </c>
    </row>
    <row r="449" spans="2:12" x14ac:dyDescent="0.3">
      <c r="B449" t="s">
        <v>2831</v>
      </c>
      <c r="C449" t="s">
        <v>2831</v>
      </c>
      <c r="D449" s="47">
        <v>44848</v>
      </c>
      <c r="E449" t="s">
        <v>3995</v>
      </c>
      <c r="F449">
        <v>4</v>
      </c>
      <c r="G449">
        <v>0</v>
      </c>
      <c r="H449">
        <v>0</v>
      </c>
      <c r="I449" t="s">
        <v>2186</v>
      </c>
      <c r="J449" t="s">
        <v>3997</v>
      </c>
      <c r="K449" t="s">
        <v>254</v>
      </c>
      <c r="L449" t="s">
        <v>568</v>
      </c>
    </row>
    <row r="450" spans="2:12" x14ac:dyDescent="0.3">
      <c r="B450" t="s">
        <v>2831</v>
      </c>
      <c r="C450" t="s">
        <v>2831</v>
      </c>
      <c r="D450" s="47">
        <v>44853</v>
      </c>
      <c r="E450" t="s">
        <v>3998</v>
      </c>
      <c r="F450">
        <v>4</v>
      </c>
      <c r="G450">
        <v>0</v>
      </c>
      <c r="H450">
        <v>0</v>
      </c>
      <c r="I450" t="s">
        <v>2186</v>
      </c>
      <c r="J450" t="s">
        <v>3999</v>
      </c>
      <c r="K450" t="s">
        <v>2147</v>
      </c>
      <c r="L450" t="s">
        <v>568</v>
      </c>
    </row>
    <row r="451" spans="2:12" x14ac:dyDescent="0.3">
      <c r="B451" t="s">
        <v>2831</v>
      </c>
      <c r="C451" t="s">
        <v>2831</v>
      </c>
      <c r="D451" s="47">
        <v>44859</v>
      </c>
      <c r="E451" t="s">
        <v>4000</v>
      </c>
      <c r="F451">
        <v>4</v>
      </c>
      <c r="G451">
        <v>0</v>
      </c>
      <c r="H451">
        <v>0</v>
      </c>
      <c r="I451" t="s">
        <v>2186</v>
      </c>
      <c r="J451" t="s">
        <v>4001</v>
      </c>
      <c r="K451" t="s">
        <v>254</v>
      </c>
      <c r="L451" t="s">
        <v>568</v>
      </c>
    </row>
    <row r="452" spans="2:12" x14ac:dyDescent="0.3">
      <c r="B452" t="s">
        <v>2831</v>
      </c>
      <c r="C452" t="s">
        <v>2831</v>
      </c>
      <c r="D452" s="47">
        <v>44839</v>
      </c>
      <c r="E452" t="s">
        <v>4002</v>
      </c>
      <c r="F452">
        <v>4</v>
      </c>
      <c r="G452">
        <v>0</v>
      </c>
      <c r="H452">
        <v>0</v>
      </c>
      <c r="I452" t="s">
        <v>2186</v>
      </c>
      <c r="J452" t="s">
        <v>4003</v>
      </c>
      <c r="K452" t="s">
        <v>2147</v>
      </c>
      <c r="L452" t="s">
        <v>568</v>
      </c>
    </row>
    <row r="453" spans="2:12" x14ac:dyDescent="0.3">
      <c r="B453" t="s">
        <v>2831</v>
      </c>
      <c r="C453" t="s">
        <v>2831</v>
      </c>
      <c r="D453" s="47">
        <v>44861</v>
      </c>
      <c r="E453" t="s">
        <v>4004</v>
      </c>
      <c r="F453">
        <v>4</v>
      </c>
      <c r="G453">
        <v>0</v>
      </c>
      <c r="H453">
        <v>0</v>
      </c>
      <c r="I453" t="s">
        <v>2186</v>
      </c>
      <c r="J453" t="s">
        <v>4005</v>
      </c>
      <c r="K453" t="s">
        <v>254</v>
      </c>
      <c r="L453" t="s">
        <v>568</v>
      </c>
    </row>
    <row r="454" spans="2:12" x14ac:dyDescent="0.3">
      <c r="B454" t="s">
        <v>2831</v>
      </c>
      <c r="C454" t="s">
        <v>2831</v>
      </c>
      <c r="D454" s="47">
        <v>44865</v>
      </c>
      <c r="E454" t="s">
        <v>3993</v>
      </c>
      <c r="F454">
        <v>4</v>
      </c>
      <c r="G454">
        <v>0</v>
      </c>
      <c r="H454">
        <v>0</v>
      </c>
      <c r="I454" t="s">
        <v>1535</v>
      </c>
      <c r="J454" t="s">
        <v>1535</v>
      </c>
      <c r="K454" t="s">
        <v>254</v>
      </c>
      <c r="L454" t="s">
        <v>568</v>
      </c>
    </row>
    <row r="455" spans="2:12" x14ac:dyDescent="0.3">
      <c r="B455" t="s">
        <v>2831</v>
      </c>
      <c r="C455" t="s">
        <v>2831</v>
      </c>
      <c r="D455" s="47">
        <v>44838</v>
      </c>
      <c r="E455" t="s">
        <v>3989</v>
      </c>
      <c r="F455">
        <v>4</v>
      </c>
      <c r="G455">
        <v>0</v>
      </c>
      <c r="H455">
        <v>0</v>
      </c>
      <c r="I455" t="s">
        <v>2186</v>
      </c>
      <c r="J455" t="s">
        <v>3990</v>
      </c>
      <c r="K455" t="s">
        <v>254</v>
      </c>
      <c r="L455" t="s">
        <v>568</v>
      </c>
    </row>
    <row r="456" spans="2:12" x14ac:dyDescent="0.3">
      <c r="B456" t="s">
        <v>2831</v>
      </c>
      <c r="C456" t="s">
        <v>2831</v>
      </c>
      <c r="D456" s="47">
        <v>44865</v>
      </c>
      <c r="E456" t="s">
        <v>3991</v>
      </c>
      <c r="F456">
        <v>4</v>
      </c>
      <c r="G456">
        <v>0</v>
      </c>
      <c r="H456">
        <v>0</v>
      </c>
      <c r="I456" t="s">
        <v>2186</v>
      </c>
      <c r="J456" t="s">
        <v>3992</v>
      </c>
      <c r="K456" t="s">
        <v>254</v>
      </c>
      <c r="L456" t="s">
        <v>568</v>
      </c>
    </row>
    <row r="457" spans="2:12" x14ac:dyDescent="0.3">
      <c r="B457" t="s">
        <v>2831</v>
      </c>
      <c r="C457" t="s">
        <v>2831</v>
      </c>
      <c r="D457" s="47">
        <v>44862</v>
      </c>
      <c r="E457" t="s">
        <v>3985</v>
      </c>
      <c r="F457">
        <v>4</v>
      </c>
      <c r="G457">
        <v>0</v>
      </c>
      <c r="H457">
        <v>0</v>
      </c>
      <c r="I457" t="s">
        <v>2160</v>
      </c>
      <c r="J457" t="s">
        <v>3023</v>
      </c>
      <c r="K457" t="s">
        <v>254</v>
      </c>
      <c r="L457" t="s">
        <v>568</v>
      </c>
    </row>
    <row r="458" spans="2:12" x14ac:dyDescent="0.3">
      <c r="B458" t="s">
        <v>2831</v>
      </c>
      <c r="C458" t="s">
        <v>2831</v>
      </c>
      <c r="D458" s="47">
        <v>44839</v>
      </c>
      <c r="E458" t="s">
        <v>3986</v>
      </c>
      <c r="F458">
        <v>4</v>
      </c>
      <c r="G458">
        <v>0</v>
      </c>
      <c r="H458">
        <v>0</v>
      </c>
      <c r="I458" t="s">
        <v>2186</v>
      </c>
      <c r="J458" t="s">
        <v>3988</v>
      </c>
      <c r="K458" t="s">
        <v>254</v>
      </c>
      <c r="L458" t="s">
        <v>568</v>
      </c>
    </row>
    <row r="459" spans="2:12" x14ac:dyDescent="0.3">
      <c r="B459" t="s">
        <v>2831</v>
      </c>
      <c r="C459" t="s">
        <v>2831</v>
      </c>
      <c r="D459" s="47">
        <v>44858</v>
      </c>
      <c r="E459" t="s">
        <v>3983</v>
      </c>
      <c r="F459">
        <v>4</v>
      </c>
      <c r="G459">
        <v>0</v>
      </c>
      <c r="H459">
        <v>0</v>
      </c>
      <c r="I459" t="s">
        <v>2186</v>
      </c>
      <c r="J459" t="s">
        <v>3984</v>
      </c>
      <c r="K459" t="s">
        <v>254</v>
      </c>
      <c r="L459" t="s">
        <v>568</v>
      </c>
    </row>
    <row r="460" spans="2:12" x14ac:dyDescent="0.3">
      <c r="B460" t="s">
        <v>2831</v>
      </c>
      <c r="C460" t="s">
        <v>2831</v>
      </c>
      <c r="D460" s="47">
        <v>44845</v>
      </c>
      <c r="E460" t="s">
        <v>3975</v>
      </c>
      <c r="F460">
        <v>4</v>
      </c>
      <c r="G460">
        <v>0</v>
      </c>
      <c r="H460">
        <v>0</v>
      </c>
      <c r="I460" t="s">
        <v>2186</v>
      </c>
      <c r="J460" t="s">
        <v>3976</v>
      </c>
      <c r="K460" t="s">
        <v>254</v>
      </c>
      <c r="L460" t="s">
        <v>568</v>
      </c>
    </row>
    <row r="461" spans="2:12" x14ac:dyDescent="0.3">
      <c r="B461" t="s">
        <v>2831</v>
      </c>
      <c r="C461" t="s">
        <v>2831</v>
      </c>
      <c r="D461" s="47">
        <v>44853</v>
      </c>
      <c r="E461" t="s">
        <v>3977</v>
      </c>
      <c r="F461">
        <v>4</v>
      </c>
      <c r="G461">
        <v>0</v>
      </c>
      <c r="H461">
        <v>0</v>
      </c>
      <c r="I461" t="s">
        <v>2186</v>
      </c>
      <c r="J461" t="s">
        <v>3978</v>
      </c>
      <c r="K461" t="s">
        <v>254</v>
      </c>
      <c r="L461" t="s">
        <v>568</v>
      </c>
    </row>
    <row r="462" spans="2:12" x14ac:dyDescent="0.3">
      <c r="B462" t="s">
        <v>2831</v>
      </c>
      <c r="C462" t="s">
        <v>2831</v>
      </c>
      <c r="D462" s="47">
        <v>44847</v>
      </c>
      <c r="E462" t="s">
        <v>3979</v>
      </c>
      <c r="F462">
        <v>4</v>
      </c>
      <c r="G462">
        <v>0</v>
      </c>
      <c r="H462">
        <v>0</v>
      </c>
      <c r="I462" t="s">
        <v>2186</v>
      </c>
      <c r="J462" t="s">
        <v>3980</v>
      </c>
      <c r="K462" t="s">
        <v>254</v>
      </c>
      <c r="L462" t="s">
        <v>568</v>
      </c>
    </row>
    <row r="463" spans="2:12" x14ac:dyDescent="0.3">
      <c r="B463" t="s">
        <v>2831</v>
      </c>
      <c r="C463" t="s">
        <v>2831</v>
      </c>
      <c r="D463" s="47">
        <v>44852</v>
      </c>
      <c r="E463" t="s">
        <v>3981</v>
      </c>
      <c r="F463">
        <v>4</v>
      </c>
      <c r="G463">
        <v>0</v>
      </c>
      <c r="H463">
        <v>0</v>
      </c>
      <c r="I463" t="s">
        <v>2186</v>
      </c>
      <c r="J463" t="s">
        <v>3982</v>
      </c>
      <c r="K463" t="s">
        <v>254</v>
      </c>
      <c r="L463" t="s">
        <v>568</v>
      </c>
    </row>
    <row r="464" spans="2:12" x14ac:dyDescent="0.3">
      <c r="B464" t="s">
        <v>2831</v>
      </c>
      <c r="C464" t="s">
        <v>2831</v>
      </c>
      <c r="D464" s="47">
        <v>44839</v>
      </c>
      <c r="E464" t="s">
        <v>3971</v>
      </c>
      <c r="F464">
        <v>4</v>
      </c>
      <c r="G464">
        <v>0</v>
      </c>
      <c r="H464">
        <v>0</v>
      </c>
      <c r="I464" t="s">
        <v>2186</v>
      </c>
      <c r="J464" t="s">
        <v>3972</v>
      </c>
      <c r="K464" t="s">
        <v>254</v>
      </c>
      <c r="L464" t="s">
        <v>568</v>
      </c>
    </row>
    <row r="465" spans="2:12" x14ac:dyDescent="0.3">
      <c r="B465" t="s">
        <v>2831</v>
      </c>
      <c r="C465" t="s">
        <v>2831</v>
      </c>
      <c r="D465" s="47">
        <v>44853</v>
      </c>
      <c r="E465" t="s">
        <v>3973</v>
      </c>
      <c r="F465">
        <v>4</v>
      </c>
      <c r="G465">
        <v>0</v>
      </c>
      <c r="H465">
        <v>0</v>
      </c>
      <c r="I465" t="s">
        <v>2186</v>
      </c>
      <c r="J465" t="s">
        <v>3974</v>
      </c>
      <c r="K465" t="s">
        <v>254</v>
      </c>
      <c r="L465" t="s">
        <v>568</v>
      </c>
    </row>
    <row r="466" spans="2:12" x14ac:dyDescent="0.3">
      <c r="B466" t="s">
        <v>2831</v>
      </c>
      <c r="C466" t="s">
        <v>2831</v>
      </c>
      <c r="D466" s="47">
        <v>44839</v>
      </c>
      <c r="E466" t="s">
        <v>3970</v>
      </c>
      <c r="F466">
        <v>4</v>
      </c>
      <c r="G466">
        <v>0</v>
      </c>
      <c r="H466">
        <v>0</v>
      </c>
      <c r="I466" t="s">
        <v>1535</v>
      </c>
      <c r="J466" t="s">
        <v>1535</v>
      </c>
      <c r="K466" t="s">
        <v>254</v>
      </c>
      <c r="L466" t="s">
        <v>568</v>
      </c>
    </row>
    <row r="467" spans="2:12" x14ac:dyDescent="0.3">
      <c r="B467" t="s">
        <v>2831</v>
      </c>
      <c r="C467" t="s">
        <v>2831</v>
      </c>
      <c r="D467" s="47">
        <v>44860</v>
      </c>
      <c r="E467" t="s">
        <v>3963</v>
      </c>
      <c r="F467">
        <v>4</v>
      </c>
      <c r="G467">
        <v>0</v>
      </c>
      <c r="H467">
        <v>0</v>
      </c>
      <c r="I467" t="s">
        <v>2186</v>
      </c>
      <c r="J467" t="s">
        <v>3965</v>
      </c>
      <c r="K467" t="s">
        <v>254</v>
      </c>
      <c r="L467" t="s">
        <v>568</v>
      </c>
    </row>
    <row r="468" spans="2:12" x14ac:dyDescent="0.3">
      <c r="B468" t="s">
        <v>2831</v>
      </c>
      <c r="C468" t="s">
        <v>2831</v>
      </c>
      <c r="D468" s="47">
        <v>44841</v>
      </c>
      <c r="E468" t="s">
        <v>3966</v>
      </c>
      <c r="F468">
        <v>4</v>
      </c>
      <c r="G468">
        <v>0</v>
      </c>
      <c r="H468">
        <v>0</v>
      </c>
      <c r="I468" t="s">
        <v>2186</v>
      </c>
      <c r="J468" t="s">
        <v>3967</v>
      </c>
      <c r="K468" t="s">
        <v>254</v>
      </c>
      <c r="L468" t="s">
        <v>568</v>
      </c>
    </row>
    <row r="469" spans="2:12" x14ac:dyDescent="0.3">
      <c r="B469" t="s">
        <v>2831</v>
      </c>
      <c r="C469" t="s">
        <v>2831</v>
      </c>
      <c r="D469" s="47">
        <v>44858</v>
      </c>
      <c r="E469" t="s">
        <v>3968</v>
      </c>
      <c r="F469">
        <v>4</v>
      </c>
      <c r="G469">
        <v>0</v>
      </c>
      <c r="H469">
        <v>0</v>
      </c>
      <c r="I469" t="s">
        <v>2186</v>
      </c>
      <c r="J469" t="s">
        <v>3969</v>
      </c>
      <c r="K469" t="s">
        <v>254</v>
      </c>
      <c r="L469" t="s">
        <v>568</v>
      </c>
    </row>
    <row r="470" spans="2:12" x14ac:dyDescent="0.3">
      <c r="B470" t="s">
        <v>2831</v>
      </c>
      <c r="C470" t="s">
        <v>2831</v>
      </c>
      <c r="D470" s="47">
        <v>44846</v>
      </c>
      <c r="E470" t="s">
        <v>3962</v>
      </c>
      <c r="F470">
        <v>4</v>
      </c>
      <c r="G470">
        <v>0</v>
      </c>
      <c r="H470">
        <v>0</v>
      </c>
      <c r="I470" t="s">
        <v>1535</v>
      </c>
      <c r="J470" t="s">
        <v>1535</v>
      </c>
      <c r="K470" t="s">
        <v>254</v>
      </c>
      <c r="L470" t="s">
        <v>568</v>
      </c>
    </row>
    <row r="471" spans="2:12" x14ac:dyDescent="0.3">
      <c r="B471" t="s">
        <v>2831</v>
      </c>
      <c r="C471" t="s">
        <v>2831</v>
      </c>
      <c r="D471" s="47">
        <v>44846</v>
      </c>
      <c r="E471" t="s">
        <v>3960</v>
      </c>
      <c r="F471">
        <v>4</v>
      </c>
      <c r="G471">
        <v>1</v>
      </c>
      <c r="H471">
        <v>4602.93</v>
      </c>
      <c r="I471" t="s">
        <v>1535</v>
      </c>
      <c r="J471" t="s">
        <v>1535</v>
      </c>
      <c r="K471" t="s">
        <v>254</v>
      </c>
      <c r="L471" t="s">
        <v>568</v>
      </c>
    </row>
    <row r="472" spans="2:12" x14ac:dyDescent="0.3">
      <c r="B472" t="s">
        <v>2831</v>
      </c>
      <c r="C472" t="s">
        <v>2831</v>
      </c>
      <c r="D472" s="47">
        <v>44860</v>
      </c>
      <c r="E472" t="s">
        <v>3961</v>
      </c>
      <c r="F472">
        <v>4</v>
      </c>
      <c r="G472">
        <v>0</v>
      </c>
      <c r="H472">
        <v>0</v>
      </c>
      <c r="I472" t="s">
        <v>1535</v>
      </c>
      <c r="J472" t="s">
        <v>1535</v>
      </c>
      <c r="K472" t="s">
        <v>254</v>
      </c>
      <c r="L472" t="s">
        <v>568</v>
      </c>
    </row>
    <row r="473" spans="2:12" x14ac:dyDescent="0.3">
      <c r="B473" t="s">
        <v>2831</v>
      </c>
      <c r="C473" t="s">
        <v>2831</v>
      </c>
      <c r="D473" s="47">
        <v>44861</v>
      </c>
      <c r="E473" t="s">
        <v>3951</v>
      </c>
      <c r="F473">
        <v>4</v>
      </c>
      <c r="G473">
        <v>0</v>
      </c>
      <c r="H473">
        <v>0</v>
      </c>
      <c r="I473" t="s">
        <v>2186</v>
      </c>
      <c r="J473" t="s">
        <v>3952</v>
      </c>
      <c r="K473" t="s">
        <v>254</v>
      </c>
      <c r="L473" t="s">
        <v>568</v>
      </c>
    </row>
    <row r="474" spans="2:12" x14ac:dyDescent="0.3">
      <c r="B474" t="s">
        <v>2831</v>
      </c>
      <c r="C474" t="s">
        <v>2831</v>
      </c>
      <c r="D474" s="47">
        <v>44848</v>
      </c>
      <c r="E474" t="s">
        <v>3953</v>
      </c>
      <c r="F474">
        <v>4</v>
      </c>
      <c r="G474">
        <v>0</v>
      </c>
      <c r="H474">
        <v>0</v>
      </c>
      <c r="I474" t="s">
        <v>2186</v>
      </c>
      <c r="J474" t="s">
        <v>3954</v>
      </c>
      <c r="K474" t="s">
        <v>254</v>
      </c>
      <c r="L474" t="s">
        <v>568</v>
      </c>
    </row>
    <row r="475" spans="2:12" x14ac:dyDescent="0.3">
      <c r="B475" t="s">
        <v>2831</v>
      </c>
      <c r="C475" t="s">
        <v>2831</v>
      </c>
      <c r="D475" s="47">
        <v>44846</v>
      </c>
      <c r="E475" t="s">
        <v>3955</v>
      </c>
      <c r="F475">
        <v>4</v>
      </c>
      <c r="G475">
        <v>0</v>
      </c>
      <c r="H475">
        <v>0</v>
      </c>
      <c r="I475" t="s">
        <v>2186</v>
      </c>
      <c r="J475" t="s">
        <v>3957</v>
      </c>
      <c r="K475" t="s">
        <v>254</v>
      </c>
      <c r="L475" t="s">
        <v>568</v>
      </c>
    </row>
    <row r="476" spans="2:12" x14ac:dyDescent="0.3">
      <c r="B476" t="s">
        <v>2831</v>
      </c>
      <c r="C476" t="s">
        <v>2831</v>
      </c>
      <c r="D476" s="47">
        <v>44854</v>
      </c>
      <c r="E476" t="s">
        <v>3958</v>
      </c>
      <c r="F476">
        <v>4</v>
      </c>
      <c r="G476">
        <v>0</v>
      </c>
      <c r="H476">
        <v>0</v>
      </c>
      <c r="I476" t="s">
        <v>2186</v>
      </c>
      <c r="J476" t="s">
        <v>3959</v>
      </c>
      <c r="K476" t="s">
        <v>254</v>
      </c>
      <c r="L476" t="s">
        <v>568</v>
      </c>
    </row>
    <row r="477" spans="2:12" x14ac:dyDescent="0.3">
      <c r="B477" t="s">
        <v>2831</v>
      </c>
      <c r="C477" t="s">
        <v>2831</v>
      </c>
      <c r="D477" s="47">
        <v>44842</v>
      </c>
      <c r="E477" t="s">
        <v>3949</v>
      </c>
      <c r="F477">
        <v>4</v>
      </c>
      <c r="G477">
        <v>0</v>
      </c>
      <c r="H477">
        <v>0</v>
      </c>
      <c r="I477" t="s">
        <v>2186</v>
      </c>
      <c r="J477" t="s">
        <v>3950</v>
      </c>
      <c r="K477" t="s">
        <v>254</v>
      </c>
      <c r="L477" t="s">
        <v>568</v>
      </c>
    </row>
    <row r="478" spans="2:12" x14ac:dyDescent="0.3">
      <c r="B478" t="s">
        <v>2831</v>
      </c>
      <c r="C478" t="s">
        <v>2831</v>
      </c>
      <c r="D478" s="47">
        <v>44849</v>
      </c>
      <c r="E478" t="s">
        <v>3945</v>
      </c>
      <c r="F478">
        <v>4</v>
      </c>
      <c r="G478">
        <v>0</v>
      </c>
      <c r="H478">
        <v>0</v>
      </c>
      <c r="I478" t="s">
        <v>2186</v>
      </c>
      <c r="J478" t="s">
        <v>3946</v>
      </c>
      <c r="K478" t="s">
        <v>254</v>
      </c>
      <c r="L478" t="s">
        <v>568</v>
      </c>
    </row>
    <row r="479" spans="2:12" x14ac:dyDescent="0.3">
      <c r="B479" t="s">
        <v>2831</v>
      </c>
      <c r="C479" t="s">
        <v>2831</v>
      </c>
      <c r="D479" s="47">
        <v>44858</v>
      </c>
      <c r="E479" t="s">
        <v>3947</v>
      </c>
      <c r="F479">
        <v>4</v>
      </c>
      <c r="G479">
        <v>0</v>
      </c>
      <c r="H479">
        <v>0</v>
      </c>
      <c r="I479" t="s">
        <v>2186</v>
      </c>
      <c r="J479" t="s">
        <v>3948</v>
      </c>
      <c r="K479" t="s">
        <v>254</v>
      </c>
      <c r="L479" t="s">
        <v>568</v>
      </c>
    </row>
    <row r="480" spans="2:12" x14ac:dyDescent="0.3">
      <c r="B480" t="s">
        <v>2831</v>
      </c>
      <c r="C480" t="s">
        <v>2831</v>
      </c>
      <c r="D480" s="47">
        <v>44849</v>
      </c>
      <c r="E480" t="s">
        <v>3926</v>
      </c>
      <c r="F480">
        <v>4</v>
      </c>
      <c r="G480">
        <v>0</v>
      </c>
      <c r="H480">
        <v>0</v>
      </c>
      <c r="I480" t="s">
        <v>2186</v>
      </c>
      <c r="J480" t="s">
        <v>3927</v>
      </c>
      <c r="K480" t="s">
        <v>254</v>
      </c>
      <c r="L480" t="s">
        <v>568</v>
      </c>
    </row>
    <row r="481" spans="2:12" x14ac:dyDescent="0.3">
      <c r="B481" t="s">
        <v>2831</v>
      </c>
      <c r="C481" t="s">
        <v>2831</v>
      </c>
      <c r="D481" s="47">
        <v>44838</v>
      </c>
      <c r="E481" t="s">
        <v>3928</v>
      </c>
      <c r="F481">
        <v>4</v>
      </c>
      <c r="G481">
        <v>0</v>
      </c>
      <c r="H481">
        <v>0</v>
      </c>
      <c r="I481" t="s">
        <v>2186</v>
      </c>
      <c r="J481" t="s">
        <v>3929</v>
      </c>
      <c r="K481" t="s">
        <v>254</v>
      </c>
      <c r="L481" t="s">
        <v>568</v>
      </c>
    </row>
    <row r="482" spans="2:12" x14ac:dyDescent="0.3">
      <c r="B482" t="s">
        <v>2831</v>
      </c>
      <c r="C482" t="s">
        <v>2831</v>
      </c>
      <c r="D482" s="47">
        <v>44856</v>
      </c>
      <c r="E482" t="s">
        <v>3923</v>
      </c>
      <c r="F482">
        <v>4</v>
      </c>
      <c r="G482">
        <v>0</v>
      </c>
      <c r="H482">
        <v>0</v>
      </c>
      <c r="I482" t="s">
        <v>2186</v>
      </c>
      <c r="J482" t="s">
        <v>3924</v>
      </c>
      <c r="K482" t="s">
        <v>254</v>
      </c>
      <c r="L482" t="s">
        <v>568</v>
      </c>
    </row>
    <row r="483" spans="2:12" x14ac:dyDescent="0.3">
      <c r="B483" t="s">
        <v>2831</v>
      </c>
      <c r="C483" t="s">
        <v>2831</v>
      </c>
      <c r="D483" s="47">
        <v>44839</v>
      </c>
      <c r="E483" t="s">
        <v>3925</v>
      </c>
      <c r="F483">
        <v>4</v>
      </c>
      <c r="G483">
        <v>0</v>
      </c>
      <c r="H483">
        <v>0</v>
      </c>
      <c r="I483" t="s">
        <v>1535</v>
      </c>
      <c r="J483" t="s">
        <v>1535</v>
      </c>
      <c r="K483" t="s">
        <v>254</v>
      </c>
      <c r="L483" t="s">
        <v>568</v>
      </c>
    </row>
    <row r="484" spans="2:12" x14ac:dyDescent="0.3">
      <c r="B484" t="s">
        <v>2831</v>
      </c>
      <c r="C484" t="s">
        <v>2831</v>
      </c>
      <c r="D484" s="47">
        <v>44837</v>
      </c>
      <c r="E484" t="s">
        <v>3930</v>
      </c>
      <c r="F484">
        <v>4</v>
      </c>
      <c r="G484">
        <v>0</v>
      </c>
      <c r="H484">
        <v>0</v>
      </c>
      <c r="I484" t="s">
        <v>2186</v>
      </c>
      <c r="J484" t="s">
        <v>3931</v>
      </c>
      <c r="K484" t="s">
        <v>254</v>
      </c>
      <c r="L484" t="s">
        <v>568</v>
      </c>
    </row>
    <row r="485" spans="2:12" x14ac:dyDescent="0.3">
      <c r="B485" t="s">
        <v>2831</v>
      </c>
      <c r="C485" t="s">
        <v>2831</v>
      </c>
      <c r="D485" s="47">
        <v>44847</v>
      </c>
      <c r="E485" t="s">
        <v>3932</v>
      </c>
      <c r="F485">
        <v>4</v>
      </c>
      <c r="G485">
        <v>0</v>
      </c>
      <c r="H485">
        <v>0</v>
      </c>
      <c r="I485" t="s">
        <v>2186</v>
      </c>
      <c r="J485" t="s">
        <v>3933</v>
      </c>
      <c r="K485" t="s">
        <v>254</v>
      </c>
      <c r="L485" t="s">
        <v>568</v>
      </c>
    </row>
    <row r="486" spans="2:12" x14ac:dyDescent="0.3">
      <c r="B486" t="s">
        <v>2831</v>
      </c>
      <c r="C486" t="s">
        <v>2831</v>
      </c>
      <c r="D486" s="47">
        <v>44859</v>
      </c>
      <c r="E486" t="s">
        <v>3934</v>
      </c>
      <c r="F486">
        <v>4</v>
      </c>
      <c r="G486">
        <v>0</v>
      </c>
      <c r="H486">
        <v>0</v>
      </c>
      <c r="I486" t="s">
        <v>2186</v>
      </c>
      <c r="J486" t="s">
        <v>3935</v>
      </c>
      <c r="K486" t="s">
        <v>254</v>
      </c>
      <c r="L486" t="s">
        <v>568</v>
      </c>
    </row>
    <row r="487" spans="2:12" x14ac:dyDescent="0.3">
      <c r="B487" t="s">
        <v>2831</v>
      </c>
      <c r="C487" t="s">
        <v>2831</v>
      </c>
      <c r="D487" s="47">
        <v>44842</v>
      </c>
      <c r="E487" t="s">
        <v>3936</v>
      </c>
      <c r="F487">
        <v>4</v>
      </c>
      <c r="G487">
        <v>0</v>
      </c>
      <c r="H487">
        <v>0</v>
      </c>
      <c r="I487" t="s">
        <v>2186</v>
      </c>
      <c r="J487" t="s">
        <v>3937</v>
      </c>
      <c r="K487" t="s">
        <v>254</v>
      </c>
      <c r="L487" t="s">
        <v>568</v>
      </c>
    </row>
    <row r="488" spans="2:12" x14ac:dyDescent="0.3">
      <c r="B488" t="s">
        <v>2831</v>
      </c>
      <c r="C488" t="s">
        <v>2831</v>
      </c>
      <c r="D488" s="47">
        <v>44840</v>
      </c>
      <c r="E488" t="s">
        <v>3938</v>
      </c>
      <c r="F488">
        <v>4</v>
      </c>
      <c r="G488">
        <v>0</v>
      </c>
      <c r="H488">
        <v>0</v>
      </c>
      <c r="I488" t="s">
        <v>2160</v>
      </c>
      <c r="J488" t="s">
        <v>3939</v>
      </c>
      <c r="K488" t="s">
        <v>254</v>
      </c>
      <c r="L488" t="s">
        <v>568</v>
      </c>
    </row>
    <row r="489" spans="2:12" x14ac:dyDescent="0.3">
      <c r="B489" t="s">
        <v>2831</v>
      </c>
      <c r="C489" t="s">
        <v>2831</v>
      </c>
      <c r="D489" s="47">
        <v>44856</v>
      </c>
      <c r="E489" t="s">
        <v>3940</v>
      </c>
      <c r="F489">
        <v>4</v>
      </c>
      <c r="G489">
        <v>0</v>
      </c>
      <c r="H489">
        <v>0</v>
      </c>
      <c r="I489" t="s">
        <v>2160</v>
      </c>
      <c r="J489" t="s">
        <v>3941</v>
      </c>
      <c r="K489" t="s">
        <v>254</v>
      </c>
      <c r="L489" t="s">
        <v>568</v>
      </c>
    </row>
    <row r="490" spans="2:12" x14ac:dyDescent="0.3">
      <c r="B490" t="s">
        <v>2831</v>
      </c>
      <c r="C490" t="s">
        <v>2831</v>
      </c>
      <c r="D490" s="47">
        <v>44865</v>
      </c>
      <c r="E490" t="s">
        <v>3942</v>
      </c>
      <c r="F490">
        <v>4</v>
      </c>
      <c r="G490">
        <v>0</v>
      </c>
      <c r="H490">
        <v>0</v>
      </c>
      <c r="I490" t="s">
        <v>1535</v>
      </c>
      <c r="J490" t="s">
        <v>1535</v>
      </c>
      <c r="K490" t="s">
        <v>254</v>
      </c>
      <c r="L490" t="s">
        <v>568</v>
      </c>
    </row>
    <row r="491" spans="2:12" x14ac:dyDescent="0.3">
      <c r="B491" t="s">
        <v>2831</v>
      </c>
      <c r="C491" t="s">
        <v>2831</v>
      </c>
      <c r="D491" s="47">
        <v>44841</v>
      </c>
      <c r="E491" t="s">
        <v>3943</v>
      </c>
      <c r="F491">
        <v>4</v>
      </c>
      <c r="G491">
        <v>0</v>
      </c>
      <c r="H491">
        <v>0</v>
      </c>
      <c r="I491" t="s">
        <v>2186</v>
      </c>
      <c r="J491" t="s">
        <v>3944</v>
      </c>
      <c r="K491" t="s">
        <v>254</v>
      </c>
      <c r="L491" t="s">
        <v>568</v>
      </c>
    </row>
    <row r="492" spans="2:12" x14ac:dyDescent="0.3">
      <c r="B492" t="s">
        <v>2831</v>
      </c>
      <c r="C492" t="s">
        <v>2831</v>
      </c>
      <c r="D492" s="47">
        <v>44856</v>
      </c>
      <c r="E492" t="s">
        <v>3920</v>
      </c>
      <c r="F492">
        <v>4</v>
      </c>
      <c r="G492">
        <v>0</v>
      </c>
      <c r="H492">
        <v>0</v>
      </c>
      <c r="I492" t="s">
        <v>1535</v>
      </c>
      <c r="J492" t="s">
        <v>1535</v>
      </c>
      <c r="K492" t="s">
        <v>254</v>
      </c>
      <c r="L492" t="s">
        <v>568</v>
      </c>
    </row>
    <row r="493" spans="2:12" x14ac:dyDescent="0.3">
      <c r="B493" t="s">
        <v>2831</v>
      </c>
      <c r="C493" t="s">
        <v>2831</v>
      </c>
      <c r="D493" s="47">
        <v>44853</v>
      </c>
      <c r="E493" t="s">
        <v>3921</v>
      </c>
      <c r="F493">
        <v>4</v>
      </c>
      <c r="G493">
        <v>0</v>
      </c>
      <c r="H493">
        <v>0</v>
      </c>
      <c r="I493" t="s">
        <v>2186</v>
      </c>
      <c r="J493" t="s">
        <v>3922</v>
      </c>
      <c r="K493" t="s">
        <v>254</v>
      </c>
      <c r="L493" t="s">
        <v>568</v>
      </c>
    </row>
    <row r="494" spans="2:12" x14ac:dyDescent="0.3">
      <c r="B494" t="s">
        <v>2831</v>
      </c>
      <c r="C494" t="s">
        <v>2831</v>
      </c>
      <c r="D494" s="47">
        <v>44837</v>
      </c>
      <c r="E494" t="s">
        <v>3918</v>
      </c>
      <c r="F494">
        <v>4</v>
      </c>
      <c r="G494">
        <v>0</v>
      </c>
      <c r="H494">
        <v>0</v>
      </c>
      <c r="I494" t="s">
        <v>2186</v>
      </c>
      <c r="J494" t="s">
        <v>3919</v>
      </c>
      <c r="K494" t="s">
        <v>254</v>
      </c>
      <c r="L494" t="s">
        <v>568</v>
      </c>
    </row>
    <row r="495" spans="2:12" x14ac:dyDescent="0.3">
      <c r="B495" t="s">
        <v>2831</v>
      </c>
      <c r="C495" t="s">
        <v>2831</v>
      </c>
      <c r="D495" s="47">
        <v>44851</v>
      </c>
      <c r="E495" t="s">
        <v>3916</v>
      </c>
      <c r="F495">
        <v>4</v>
      </c>
      <c r="G495">
        <v>0</v>
      </c>
      <c r="H495">
        <v>0</v>
      </c>
      <c r="I495" t="s">
        <v>2186</v>
      </c>
      <c r="J495" t="s">
        <v>3917</v>
      </c>
      <c r="K495" t="s">
        <v>254</v>
      </c>
      <c r="L495" t="s">
        <v>568</v>
      </c>
    </row>
    <row r="496" spans="2:12" x14ac:dyDescent="0.3">
      <c r="B496" t="s">
        <v>2831</v>
      </c>
      <c r="C496" t="s">
        <v>2831</v>
      </c>
      <c r="D496" s="47">
        <v>44860</v>
      </c>
      <c r="E496" t="s">
        <v>3915</v>
      </c>
      <c r="F496">
        <v>4</v>
      </c>
      <c r="G496">
        <v>0</v>
      </c>
      <c r="H496">
        <v>0</v>
      </c>
      <c r="I496" t="s">
        <v>1535</v>
      </c>
      <c r="J496" t="s">
        <v>1535</v>
      </c>
      <c r="K496" t="s">
        <v>254</v>
      </c>
      <c r="L496" t="s">
        <v>568</v>
      </c>
    </row>
    <row r="497" spans="2:12" x14ac:dyDescent="0.3">
      <c r="B497" t="s">
        <v>2831</v>
      </c>
      <c r="C497" t="s">
        <v>2831</v>
      </c>
      <c r="D497" s="47">
        <v>44856</v>
      </c>
      <c r="E497" t="s">
        <v>3872</v>
      </c>
      <c r="F497">
        <v>4</v>
      </c>
      <c r="G497">
        <v>0</v>
      </c>
      <c r="H497">
        <v>0</v>
      </c>
      <c r="I497" t="s">
        <v>2186</v>
      </c>
      <c r="J497" t="s">
        <v>3873</v>
      </c>
      <c r="K497" t="s">
        <v>254</v>
      </c>
      <c r="L497" t="s">
        <v>568</v>
      </c>
    </row>
    <row r="498" spans="2:12" x14ac:dyDescent="0.3">
      <c r="B498" t="s">
        <v>2831</v>
      </c>
      <c r="C498" t="s">
        <v>2831</v>
      </c>
      <c r="D498" s="47">
        <v>44851</v>
      </c>
      <c r="E498" t="s">
        <v>3906</v>
      </c>
      <c r="F498">
        <v>4</v>
      </c>
      <c r="G498">
        <v>0</v>
      </c>
      <c r="H498">
        <v>0</v>
      </c>
      <c r="I498" t="s">
        <v>2186</v>
      </c>
      <c r="J498" t="s">
        <v>3907</v>
      </c>
      <c r="K498" t="s">
        <v>2147</v>
      </c>
      <c r="L498" t="s">
        <v>568</v>
      </c>
    </row>
    <row r="499" spans="2:12" x14ac:dyDescent="0.3">
      <c r="B499" t="s">
        <v>2831</v>
      </c>
      <c r="C499" t="s">
        <v>2831</v>
      </c>
      <c r="D499" s="47">
        <v>44840</v>
      </c>
      <c r="E499" t="s">
        <v>3908</v>
      </c>
      <c r="F499">
        <v>4</v>
      </c>
      <c r="G499">
        <v>0</v>
      </c>
      <c r="H499">
        <v>0</v>
      </c>
      <c r="I499" t="s">
        <v>2186</v>
      </c>
      <c r="J499" t="s">
        <v>3910</v>
      </c>
      <c r="K499" t="s">
        <v>254</v>
      </c>
      <c r="L499" t="s">
        <v>568</v>
      </c>
    </row>
    <row r="500" spans="2:12" x14ac:dyDescent="0.3">
      <c r="B500" t="s">
        <v>2831</v>
      </c>
      <c r="C500" t="s">
        <v>2831</v>
      </c>
      <c r="D500" s="47">
        <v>44858</v>
      </c>
      <c r="E500" t="s">
        <v>3911</v>
      </c>
      <c r="F500">
        <v>4</v>
      </c>
      <c r="G500">
        <v>0</v>
      </c>
      <c r="H500">
        <v>0</v>
      </c>
      <c r="I500" t="s">
        <v>2186</v>
      </c>
      <c r="J500" t="s">
        <v>3912</v>
      </c>
      <c r="K500" t="s">
        <v>2147</v>
      </c>
      <c r="L500" t="s">
        <v>568</v>
      </c>
    </row>
    <row r="501" spans="2:12" x14ac:dyDescent="0.3">
      <c r="B501" t="s">
        <v>2831</v>
      </c>
      <c r="C501" t="s">
        <v>2831</v>
      </c>
      <c r="D501" s="47">
        <v>44860</v>
      </c>
      <c r="E501" t="s">
        <v>3913</v>
      </c>
      <c r="F501">
        <v>4</v>
      </c>
      <c r="G501">
        <v>0</v>
      </c>
      <c r="H501">
        <v>0</v>
      </c>
      <c r="I501" t="s">
        <v>2186</v>
      </c>
      <c r="J501" t="s">
        <v>3914</v>
      </c>
      <c r="K501" t="s">
        <v>2147</v>
      </c>
      <c r="L501" t="s">
        <v>568</v>
      </c>
    </row>
    <row r="502" spans="2:12" x14ac:dyDescent="0.3">
      <c r="B502" t="s">
        <v>2831</v>
      </c>
      <c r="C502" t="s">
        <v>2831</v>
      </c>
      <c r="D502" s="47">
        <v>44859</v>
      </c>
      <c r="E502" t="s">
        <v>3903</v>
      </c>
      <c r="F502">
        <v>4</v>
      </c>
      <c r="G502">
        <v>0</v>
      </c>
      <c r="H502">
        <v>0</v>
      </c>
      <c r="I502" t="s">
        <v>2186</v>
      </c>
      <c r="J502" t="s">
        <v>3904</v>
      </c>
      <c r="K502" t="s">
        <v>254</v>
      </c>
      <c r="L502" t="s">
        <v>568</v>
      </c>
    </row>
    <row r="503" spans="2:12" x14ac:dyDescent="0.3">
      <c r="B503" t="s">
        <v>2831</v>
      </c>
      <c r="C503" t="s">
        <v>2831</v>
      </c>
      <c r="D503" s="47">
        <v>44846</v>
      </c>
      <c r="E503" t="s">
        <v>3905</v>
      </c>
      <c r="F503">
        <v>4</v>
      </c>
      <c r="G503">
        <v>0</v>
      </c>
      <c r="H503">
        <v>0</v>
      </c>
      <c r="I503" t="s">
        <v>1535</v>
      </c>
      <c r="J503" t="s">
        <v>1535</v>
      </c>
      <c r="K503" t="s">
        <v>254</v>
      </c>
      <c r="L503" t="s">
        <v>568</v>
      </c>
    </row>
    <row r="504" spans="2:12" x14ac:dyDescent="0.3">
      <c r="B504" t="s">
        <v>2831</v>
      </c>
      <c r="C504" t="s">
        <v>2831</v>
      </c>
      <c r="D504" s="47">
        <v>44860</v>
      </c>
      <c r="E504" t="s">
        <v>3888</v>
      </c>
      <c r="F504">
        <v>4</v>
      </c>
      <c r="G504">
        <v>0</v>
      </c>
      <c r="H504">
        <v>0</v>
      </c>
      <c r="I504" t="s">
        <v>2186</v>
      </c>
      <c r="J504" t="s">
        <v>3889</v>
      </c>
      <c r="K504" t="s">
        <v>254</v>
      </c>
      <c r="L504" t="s">
        <v>568</v>
      </c>
    </row>
    <row r="505" spans="2:12" x14ac:dyDescent="0.3">
      <c r="B505" t="s">
        <v>2831</v>
      </c>
      <c r="C505" t="s">
        <v>2831</v>
      </c>
      <c r="D505" s="47">
        <v>44845</v>
      </c>
      <c r="E505" t="s">
        <v>3890</v>
      </c>
      <c r="F505">
        <v>4</v>
      </c>
      <c r="G505">
        <v>0</v>
      </c>
      <c r="H505">
        <v>0</v>
      </c>
      <c r="I505" t="s">
        <v>1535</v>
      </c>
      <c r="J505" t="s">
        <v>1535</v>
      </c>
      <c r="K505" t="s">
        <v>254</v>
      </c>
      <c r="L505" t="s">
        <v>568</v>
      </c>
    </row>
    <row r="506" spans="2:12" x14ac:dyDescent="0.3">
      <c r="B506" t="s">
        <v>2831</v>
      </c>
      <c r="C506" t="s">
        <v>2831</v>
      </c>
      <c r="D506" s="47">
        <v>44846</v>
      </c>
      <c r="E506" t="s">
        <v>3891</v>
      </c>
      <c r="F506">
        <v>4</v>
      </c>
      <c r="G506">
        <v>0</v>
      </c>
      <c r="H506">
        <v>0</v>
      </c>
      <c r="I506" t="s">
        <v>2186</v>
      </c>
      <c r="J506" t="s">
        <v>3892</v>
      </c>
      <c r="K506" t="s">
        <v>254</v>
      </c>
      <c r="L506" t="s">
        <v>568</v>
      </c>
    </row>
    <row r="507" spans="2:12" x14ac:dyDescent="0.3">
      <c r="B507" t="s">
        <v>2831</v>
      </c>
      <c r="C507" t="s">
        <v>2831</v>
      </c>
      <c r="D507" s="47">
        <v>44853</v>
      </c>
      <c r="E507" t="s">
        <v>3893</v>
      </c>
      <c r="F507">
        <v>4</v>
      </c>
      <c r="G507">
        <v>0</v>
      </c>
      <c r="H507">
        <v>0</v>
      </c>
      <c r="I507" t="s">
        <v>2186</v>
      </c>
      <c r="J507" t="s">
        <v>3894</v>
      </c>
      <c r="K507" t="s">
        <v>254</v>
      </c>
      <c r="L507" t="s">
        <v>568</v>
      </c>
    </row>
    <row r="508" spans="2:12" x14ac:dyDescent="0.3">
      <c r="B508" t="s">
        <v>2831</v>
      </c>
      <c r="C508" t="s">
        <v>2831</v>
      </c>
      <c r="D508" s="47">
        <v>44851</v>
      </c>
      <c r="E508" t="s">
        <v>3895</v>
      </c>
      <c r="F508">
        <v>4</v>
      </c>
      <c r="G508">
        <v>0</v>
      </c>
      <c r="H508">
        <v>0</v>
      </c>
      <c r="I508" t="s">
        <v>1535</v>
      </c>
      <c r="J508" t="s">
        <v>1535</v>
      </c>
      <c r="K508" t="s">
        <v>254</v>
      </c>
      <c r="L508" t="s">
        <v>568</v>
      </c>
    </row>
    <row r="509" spans="2:12" x14ac:dyDescent="0.3">
      <c r="B509" t="s">
        <v>2831</v>
      </c>
      <c r="C509" t="s">
        <v>2831</v>
      </c>
      <c r="D509" s="47">
        <v>44848</v>
      </c>
      <c r="E509" t="s">
        <v>3897</v>
      </c>
      <c r="F509">
        <v>4</v>
      </c>
      <c r="G509">
        <v>0</v>
      </c>
      <c r="H509">
        <v>0</v>
      </c>
      <c r="I509" t="s">
        <v>2186</v>
      </c>
      <c r="J509" t="s">
        <v>3898</v>
      </c>
      <c r="K509" t="s">
        <v>2147</v>
      </c>
      <c r="L509" t="s">
        <v>568</v>
      </c>
    </row>
    <row r="510" spans="2:12" x14ac:dyDescent="0.3">
      <c r="B510" t="s">
        <v>2831</v>
      </c>
      <c r="C510" t="s">
        <v>2831</v>
      </c>
      <c r="D510" s="47">
        <v>44854</v>
      </c>
      <c r="E510" t="s">
        <v>3899</v>
      </c>
      <c r="F510">
        <v>4</v>
      </c>
      <c r="G510">
        <v>1</v>
      </c>
      <c r="H510">
        <v>389.49</v>
      </c>
      <c r="I510" t="s">
        <v>2186</v>
      </c>
      <c r="J510" t="s">
        <v>3900</v>
      </c>
      <c r="K510" t="s">
        <v>254</v>
      </c>
      <c r="L510" t="s">
        <v>568</v>
      </c>
    </row>
    <row r="511" spans="2:12" x14ac:dyDescent="0.3">
      <c r="B511" t="s">
        <v>2831</v>
      </c>
      <c r="C511" t="s">
        <v>2831</v>
      </c>
      <c r="D511" s="47">
        <v>44840</v>
      </c>
      <c r="E511" t="s">
        <v>3901</v>
      </c>
      <c r="F511">
        <v>4</v>
      </c>
      <c r="G511">
        <v>0</v>
      </c>
      <c r="H511">
        <v>0</v>
      </c>
      <c r="I511" t="s">
        <v>2186</v>
      </c>
      <c r="J511" t="s">
        <v>3902</v>
      </c>
      <c r="K511" t="s">
        <v>254</v>
      </c>
      <c r="L511" t="s">
        <v>568</v>
      </c>
    </row>
    <row r="512" spans="2:12" x14ac:dyDescent="0.3">
      <c r="B512" t="s">
        <v>2831</v>
      </c>
      <c r="C512" t="s">
        <v>2831</v>
      </c>
      <c r="D512" s="47">
        <v>44854</v>
      </c>
      <c r="E512" t="s">
        <v>3886</v>
      </c>
      <c r="F512">
        <v>4</v>
      </c>
      <c r="G512">
        <v>0</v>
      </c>
      <c r="H512">
        <v>0</v>
      </c>
      <c r="I512" t="s">
        <v>2186</v>
      </c>
      <c r="J512" t="s">
        <v>3887</v>
      </c>
      <c r="K512" t="s">
        <v>254</v>
      </c>
      <c r="L512" t="s">
        <v>568</v>
      </c>
    </row>
    <row r="513" spans="2:12" x14ac:dyDescent="0.3">
      <c r="B513" t="s">
        <v>2831</v>
      </c>
      <c r="C513" t="s">
        <v>2831</v>
      </c>
      <c r="D513" s="47">
        <v>44846</v>
      </c>
      <c r="E513" t="s">
        <v>3879</v>
      </c>
      <c r="F513">
        <v>4</v>
      </c>
      <c r="G513">
        <v>0</v>
      </c>
      <c r="H513">
        <v>0</v>
      </c>
      <c r="I513" t="s">
        <v>2186</v>
      </c>
      <c r="J513" t="s">
        <v>3881</v>
      </c>
      <c r="K513" t="s">
        <v>254</v>
      </c>
      <c r="L513" t="s">
        <v>568</v>
      </c>
    </row>
    <row r="514" spans="2:12" x14ac:dyDescent="0.3">
      <c r="B514" t="s">
        <v>2831</v>
      </c>
      <c r="C514" t="s">
        <v>2831</v>
      </c>
      <c r="D514" s="47">
        <v>44848</v>
      </c>
      <c r="E514" t="s">
        <v>3882</v>
      </c>
      <c r="F514">
        <v>4</v>
      </c>
      <c r="G514">
        <v>0</v>
      </c>
      <c r="H514">
        <v>0</v>
      </c>
      <c r="I514" t="s">
        <v>2186</v>
      </c>
      <c r="J514" t="s">
        <v>3883</v>
      </c>
      <c r="K514" t="s">
        <v>254</v>
      </c>
      <c r="L514" t="s">
        <v>568</v>
      </c>
    </row>
    <row r="515" spans="2:12" x14ac:dyDescent="0.3">
      <c r="B515" t="s">
        <v>2831</v>
      </c>
      <c r="C515" t="s">
        <v>2831</v>
      </c>
      <c r="D515" s="47">
        <v>44839</v>
      </c>
      <c r="E515" t="s">
        <v>3884</v>
      </c>
      <c r="F515">
        <v>4</v>
      </c>
      <c r="G515">
        <v>0</v>
      </c>
      <c r="H515">
        <v>0</v>
      </c>
      <c r="I515" t="s">
        <v>2185</v>
      </c>
      <c r="J515" t="s">
        <v>3885</v>
      </c>
      <c r="K515" t="s">
        <v>254</v>
      </c>
      <c r="L515" t="s">
        <v>568</v>
      </c>
    </row>
    <row r="516" spans="2:12" x14ac:dyDescent="0.3">
      <c r="B516" t="s">
        <v>2831</v>
      </c>
      <c r="C516" t="s">
        <v>2831</v>
      </c>
      <c r="D516" s="47">
        <v>44844</v>
      </c>
      <c r="E516" t="s">
        <v>3870</v>
      </c>
      <c r="F516">
        <v>4</v>
      </c>
      <c r="G516">
        <v>0</v>
      </c>
      <c r="H516">
        <v>0</v>
      </c>
      <c r="I516" t="s">
        <v>2186</v>
      </c>
      <c r="J516" t="s">
        <v>3871</v>
      </c>
      <c r="K516" t="s">
        <v>254</v>
      </c>
      <c r="L516" t="s">
        <v>568</v>
      </c>
    </row>
    <row r="517" spans="2:12" x14ac:dyDescent="0.3">
      <c r="B517" t="s">
        <v>2831</v>
      </c>
      <c r="C517" t="s">
        <v>2831</v>
      </c>
      <c r="D517" s="47">
        <v>44863</v>
      </c>
      <c r="E517" t="s">
        <v>3874</v>
      </c>
      <c r="F517">
        <v>4</v>
      </c>
      <c r="G517">
        <v>0</v>
      </c>
      <c r="H517">
        <v>0</v>
      </c>
      <c r="I517" t="s">
        <v>2186</v>
      </c>
      <c r="J517" t="s">
        <v>3875</v>
      </c>
      <c r="K517" t="s">
        <v>254</v>
      </c>
      <c r="L517" t="s">
        <v>568</v>
      </c>
    </row>
    <row r="518" spans="2:12" x14ac:dyDescent="0.3">
      <c r="B518" t="s">
        <v>2831</v>
      </c>
      <c r="C518" t="s">
        <v>2831</v>
      </c>
      <c r="D518" s="47">
        <v>44856</v>
      </c>
      <c r="E518" t="s">
        <v>3876</v>
      </c>
      <c r="F518">
        <v>4</v>
      </c>
      <c r="G518">
        <v>0</v>
      </c>
      <c r="H518">
        <v>0</v>
      </c>
      <c r="I518" t="s">
        <v>2186</v>
      </c>
      <c r="J518" t="s">
        <v>3877</v>
      </c>
      <c r="K518" t="s">
        <v>254</v>
      </c>
      <c r="L518" t="s">
        <v>568</v>
      </c>
    </row>
    <row r="519" spans="2:12" x14ac:dyDescent="0.3">
      <c r="B519" t="s">
        <v>2831</v>
      </c>
      <c r="C519" t="s">
        <v>2831</v>
      </c>
      <c r="D519" s="47">
        <v>44856</v>
      </c>
      <c r="E519" t="s">
        <v>3878</v>
      </c>
      <c r="F519">
        <v>4</v>
      </c>
      <c r="G519">
        <v>0</v>
      </c>
      <c r="H519">
        <v>0</v>
      </c>
      <c r="I519" t="s">
        <v>1535</v>
      </c>
      <c r="J519" t="s">
        <v>1535</v>
      </c>
      <c r="K519" t="s">
        <v>254</v>
      </c>
      <c r="L519" t="s">
        <v>568</v>
      </c>
    </row>
    <row r="520" spans="2:12" x14ac:dyDescent="0.3">
      <c r="B520" t="s">
        <v>2831</v>
      </c>
      <c r="C520" t="s">
        <v>2831</v>
      </c>
      <c r="D520" s="47">
        <v>44848</v>
      </c>
      <c r="E520" t="s">
        <v>3868</v>
      </c>
      <c r="F520">
        <v>4</v>
      </c>
      <c r="G520">
        <v>0</v>
      </c>
      <c r="H520">
        <v>0</v>
      </c>
      <c r="I520" t="s">
        <v>2186</v>
      </c>
      <c r="J520" t="s">
        <v>3869</v>
      </c>
      <c r="K520" t="s">
        <v>2147</v>
      </c>
      <c r="L520" t="s">
        <v>568</v>
      </c>
    </row>
    <row r="521" spans="2:12" x14ac:dyDescent="0.3">
      <c r="B521" t="s">
        <v>2831</v>
      </c>
      <c r="C521" t="s">
        <v>2831</v>
      </c>
      <c r="D521" s="47">
        <v>44845</v>
      </c>
      <c r="E521" t="s">
        <v>3864</v>
      </c>
      <c r="F521">
        <v>4</v>
      </c>
      <c r="G521">
        <v>0</v>
      </c>
      <c r="H521">
        <v>0</v>
      </c>
      <c r="I521" t="s">
        <v>2186</v>
      </c>
      <c r="J521" t="s">
        <v>3865</v>
      </c>
      <c r="K521" t="s">
        <v>254</v>
      </c>
      <c r="L521" t="s">
        <v>568</v>
      </c>
    </row>
    <row r="522" spans="2:12" x14ac:dyDescent="0.3">
      <c r="B522" t="s">
        <v>2831</v>
      </c>
      <c r="C522" t="s">
        <v>2831</v>
      </c>
      <c r="D522" s="47">
        <v>44860</v>
      </c>
      <c r="E522" t="s">
        <v>3866</v>
      </c>
      <c r="F522">
        <v>4</v>
      </c>
      <c r="G522">
        <v>0</v>
      </c>
      <c r="H522">
        <v>0</v>
      </c>
      <c r="I522" t="s">
        <v>2186</v>
      </c>
      <c r="J522" t="s">
        <v>3867</v>
      </c>
      <c r="K522" t="s">
        <v>254</v>
      </c>
      <c r="L522" t="s">
        <v>568</v>
      </c>
    </row>
    <row r="523" spans="2:12" x14ac:dyDescent="0.3">
      <c r="B523" t="s">
        <v>2831</v>
      </c>
      <c r="C523" t="s">
        <v>2831</v>
      </c>
      <c r="D523" s="47">
        <v>44860</v>
      </c>
      <c r="E523" t="s">
        <v>3823</v>
      </c>
      <c r="F523">
        <v>4</v>
      </c>
      <c r="G523">
        <v>0</v>
      </c>
      <c r="H523">
        <v>0</v>
      </c>
      <c r="I523" t="s">
        <v>2186</v>
      </c>
      <c r="J523" t="s">
        <v>3824</v>
      </c>
      <c r="K523" t="s">
        <v>2147</v>
      </c>
      <c r="L523" t="s">
        <v>568</v>
      </c>
    </row>
    <row r="524" spans="2:12" x14ac:dyDescent="0.3">
      <c r="B524" t="s">
        <v>2831</v>
      </c>
      <c r="C524" t="s">
        <v>2831</v>
      </c>
      <c r="D524" s="47">
        <v>44858</v>
      </c>
      <c r="E524" t="s">
        <v>3825</v>
      </c>
      <c r="F524">
        <v>4</v>
      </c>
      <c r="G524">
        <v>0</v>
      </c>
      <c r="H524">
        <v>0</v>
      </c>
      <c r="I524" t="s">
        <v>2186</v>
      </c>
      <c r="J524" t="s">
        <v>3826</v>
      </c>
      <c r="K524" t="s">
        <v>254</v>
      </c>
      <c r="L524" t="s">
        <v>568</v>
      </c>
    </row>
    <row r="525" spans="2:12" x14ac:dyDescent="0.3">
      <c r="B525" t="s">
        <v>2831</v>
      </c>
      <c r="C525" t="s">
        <v>2831</v>
      </c>
      <c r="D525" s="47">
        <v>44863</v>
      </c>
      <c r="E525" t="s">
        <v>3827</v>
      </c>
      <c r="F525">
        <v>4</v>
      </c>
      <c r="G525">
        <v>0</v>
      </c>
      <c r="H525">
        <v>0</v>
      </c>
      <c r="I525" t="s">
        <v>2186</v>
      </c>
      <c r="J525" t="s">
        <v>3829</v>
      </c>
      <c r="K525" t="s">
        <v>254</v>
      </c>
      <c r="L525" t="s">
        <v>568</v>
      </c>
    </row>
    <row r="526" spans="2:12" x14ac:dyDescent="0.3">
      <c r="B526" t="s">
        <v>2831</v>
      </c>
      <c r="C526" t="s">
        <v>2831</v>
      </c>
      <c r="D526" s="47">
        <v>44838</v>
      </c>
      <c r="E526" t="s">
        <v>3817</v>
      </c>
      <c r="F526">
        <v>4</v>
      </c>
      <c r="G526">
        <v>0</v>
      </c>
      <c r="H526">
        <v>0</v>
      </c>
      <c r="I526" t="s">
        <v>2160</v>
      </c>
      <c r="J526" t="s">
        <v>3818</v>
      </c>
      <c r="K526" t="s">
        <v>254</v>
      </c>
      <c r="L526" t="s">
        <v>568</v>
      </c>
    </row>
    <row r="527" spans="2:12" x14ac:dyDescent="0.3">
      <c r="B527" t="s">
        <v>2831</v>
      </c>
      <c r="C527" t="s">
        <v>2831</v>
      </c>
      <c r="D527" s="47">
        <v>44842</v>
      </c>
      <c r="E527" t="s">
        <v>3819</v>
      </c>
      <c r="F527">
        <v>4</v>
      </c>
      <c r="G527">
        <v>0</v>
      </c>
      <c r="H527">
        <v>0</v>
      </c>
      <c r="I527" t="s">
        <v>2160</v>
      </c>
      <c r="J527" t="s">
        <v>3820</v>
      </c>
      <c r="K527" t="s">
        <v>254</v>
      </c>
      <c r="L527" t="s">
        <v>568</v>
      </c>
    </row>
    <row r="528" spans="2:12" x14ac:dyDescent="0.3">
      <c r="B528" t="s">
        <v>2831</v>
      </c>
      <c r="C528" t="s">
        <v>2831</v>
      </c>
      <c r="D528" s="47">
        <v>44861</v>
      </c>
      <c r="E528" t="s">
        <v>3821</v>
      </c>
      <c r="F528">
        <v>4</v>
      </c>
      <c r="G528">
        <v>0</v>
      </c>
      <c r="H528">
        <v>0</v>
      </c>
      <c r="I528" t="s">
        <v>2186</v>
      </c>
      <c r="J528" t="s">
        <v>3822</v>
      </c>
      <c r="K528" t="s">
        <v>254</v>
      </c>
      <c r="L528" t="s">
        <v>568</v>
      </c>
    </row>
    <row r="529" spans="2:12" x14ac:dyDescent="0.3">
      <c r="B529" t="s">
        <v>2831</v>
      </c>
      <c r="C529" t="s">
        <v>2831</v>
      </c>
      <c r="D529" s="47">
        <v>44846</v>
      </c>
      <c r="E529" t="s">
        <v>3830</v>
      </c>
      <c r="F529">
        <v>4</v>
      </c>
      <c r="G529">
        <v>0</v>
      </c>
      <c r="H529">
        <v>0</v>
      </c>
      <c r="I529" t="s">
        <v>2186</v>
      </c>
      <c r="J529" t="s">
        <v>3831</v>
      </c>
      <c r="K529" t="s">
        <v>2147</v>
      </c>
      <c r="L529" t="s">
        <v>568</v>
      </c>
    </row>
    <row r="530" spans="2:12" x14ac:dyDescent="0.3">
      <c r="B530" t="s">
        <v>2831</v>
      </c>
      <c r="C530" t="s">
        <v>2831</v>
      </c>
      <c r="D530" s="47">
        <v>44841</v>
      </c>
      <c r="E530" t="s">
        <v>3832</v>
      </c>
      <c r="F530">
        <v>4</v>
      </c>
      <c r="G530">
        <v>0</v>
      </c>
      <c r="H530">
        <v>0</v>
      </c>
      <c r="I530" t="s">
        <v>2186</v>
      </c>
      <c r="J530" t="s">
        <v>3834</v>
      </c>
      <c r="K530" t="s">
        <v>254</v>
      </c>
      <c r="L530" t="s">
        <v>568</v>
      </c>
    </row>
    <row r="531" spans="2:12" x14ac:dyDescent="0.3">
      <c r="B531" t="s">
        <v>2831</v>
      </c>
      <c r="C531" t="s">
        <v>2831</v>
      </c>
      <c r="D531" s="47">
        <v>44858</v>
      </c>
      <c r="E531" t="s">
        <v>3835</v>
      </c>
      <c r="F531">
        <v>4</v>
      </c>
      <c r="G531">
        <v>0</v>
      </c>
      <c r="H531">
        <v>0</v>
      </c>
      <c r="I531" t="s">
        <v>2186</v>
      </c>
      <c r="J531" t="s">
        <v>3837</v>
      </c>
      <c r="K531" t="s">
        <v>254</v>
      </c>
      <c r="L531" t="s">
        <v>568</v>
      </c>
    </row>
    <row r="532" spans="2:12" x14ac:dyDescent="0.3">
      <c r="B532" t="s">
        <v>2831</v>
      </c>
      <c r="C532" t="s">
        <v>2831</v>
      </c>
      <c r="D532" s="47">
        <v>44846</v>
      </c>
      <c r="E532" t="s">
        <v>3838</v>
      </c>
      <c r="F532">
        <v>4</v>
      </c>
      <c r="G532">
        <v>0</v>
      </c>
      <c r="H532">
        <v>0</v>
      </c>
      <c r="I532" t="s">
        <v>2186</v>
      </c>
      <c r="J532" t="s">
        <v>3839</v>
      </c>
      <c r="K532" t="s">
        <v>254</v>
      </c>
      <c r="L532" t="s">
        <v>568</v>
      </c>
    </row>
    <row r="533" spans="2:12" x14ac:dyDescent="0.3">
      <c r="B533" t="s">
        <v>2831</v>
      </c>
      <c r="C533" t="s">
        <v>2831</v>
      </c>
      <c r="D533" s="47">
        <v>44845</v>
      </c>
      <c r="E533" t="s">
        <v>3840</v>
      </c>
      <c r="F533">
        <v>4</v>
      </c>
      <c r="G533">
        <v>0</v>
      </c>
      <c r="H533">
        <v>0</v>
      </c>
      <c r="I533" t="s">
        <v>1535</v>
      </c>
      <c r="J533" t="s">
        <v>1535</v>
      </c>
      <c r="K533" t="s">
        <v>254</v>
      </c>
      <c r="L533" t="s">
        <v>568</v>
      </c>
    </row>
    <row r="534" spans="2:12" x14ac:dyDescent="0.3">
      <c r="B534" t="s">
        <v>2831</v>
      </c>
      <c r="C534" t="s">
        <v>2831</v>
      </c>
      <c r="D534" s="47">
        <v>44860</v>
      </c>
      <c r="E534" t="s">
        <v>3841</v>
      </c>
      <c r="F534">
        <v>4</v>
      </c>
      <c r="G534">
        <v>0</v>
      </c>
      <c r="H534">
        <v>0</v>
      </c>
      <c r="I534" t="s">
        <v>2186</v>
      </c>
      <c r="J534" t="s">
        <v>3843</v>
      </c>
      <c r="K534" t="s">
        <v>254</v>
      </c>
      <c r="L534" t="s">
        <v>568</v>
      </c>
    </row>
    <row r="535" spans="2:12" x14ac:dyDescent="0.3">
      <c r="B535" t="s">
        <v>2831</v>
      </c>
      <c r="C535" t="s">
        <v>2831</v>
      </c>
      <c r="D535" s="47">
        <v>44853</v>
      </c>
      <c r="E535" t="s">
        <v>3844</v>
      </c>
      <c r="F535">
        <v>4</v>
      </c>
      <c r="G535">
        <v>0</v>
      </c>
      <c r="H535">
        <v>0</v>
      </c>
      <c r="I535" t="s">
        <v>2186</v>
      </c>
      <c r="J535" t="s">
        <v>3845</v>
      </c>
      <c r="K535" t="s">
        <v>254</v>
      </c>
      <c r="L535" t="s">
        <v>568</v>
      </c>
    </row>
    <row r="536" spans="2:12" x14ac:dyDescent="0.3">
      <c r="B536" t="s">
        <v>2831</v>
      </c>
      <c r="C536" t="s">
        <v>2831</v>
      </c>
      <c r="D536" s="47">
        <v>44859</v>
      </c>
      <c r="E536" t="s">
        <v>3846</v>
      </c>
      <c r="F536">
        <v>4</v>
      </c>
      <c r="G536">
        <v>0</v>
      </c>
      <c r="H536">
        <v>0</v>
      </c>
      <c r="I536" t="s">
        <v>2173</v>
      </c>
      <c r="J536" t="s">
        <v>3847</v>
      </c>
      <c r="K536" t="s">
        <v>254</v>
      </c>
      <c r="L536" t="s">
        <v>568</v>
      </c>
    </row>
    <row r="537" spans="2:12" x14ac:dyDescent="0.3">
      <c r="B537" t="s">
        <v>2831</v>
      </c>
      <c r="C537" t="s">
        <v>2831</v>
      </c>
      <c r="D537" s="47">
        <v>44845</v>
      </c>
      <c r="E537" t="s">
        <v>3848</v>
      </c>
      <c r="F537">
        <v>4</v>
      </c>
      <c r="G537">
        <v>0</v>
      </c>
      <c r="H537">
        <v>0</v>
      </c>
      <c r="I537" t="s">
        <v>1535</v>
      </c>
      <c r="J537" t="s">
        <v>1535</v>
      </c>
      <c r="K537" t="s">
        <v>254</v>
      </c>
      <c r="L537" t="s">
        <v>568</v>
      </c>
    </row>
    <row r="538" spans="2:12" x14ac:dyDescent="0.3">
      <c r="B538" t="s">
        <v>2831</v>
      </c>
      <c r="C538" t="s">
        <v>2831</v>
      </c>
      <c r="D538" s="47">
        <v>44865</v>
      </c>
      <c r="E538" t="s">
        <v>3850</v>
      </c>
      <c r="F538">
        <v>4</v>
      </c>
      <c r="G538">
        <v>0</v>
      </c>
      <c r="H538">
        <v>0</v>
      </c>
      <c r="I538" t="s">
        <v>2186</v>
      </c>
      <c r="J538" t="s">
        <v>3851</v>
      </c>
      <c r="K538" t="s">
        <v>254</v>
      </c>
      <c r="L538" t="s">
        <v>568</v>
      </c>
    </row>
    <row r="539" spans="2:12" x14ac:dyDescent="0.3">
      <c r="B539" t="s">
        <v>2831</v>
      </c>
      <c r="C539" t="s">
        <v>2831</v>
      </c>
      <c r="D539" s="47">
        <v>44841</v>
      </c>
      <c r="E539" t="s">
        <v>3852</v>
      </c>
      <c r="F539">
        <v>4</v>
      </c>
      <c r="G539">
        <v>0</v>
      </c>
      <c r="H539">
        <v>0</v>
      </c>
      <c r="I539" t="s">
        <v>2186</v>
      </c>
      <c r="J539" t="s">
        <v>3853</v>
      </c>
      <c r="K539" t="s">
        <v>254</v>
      </c>
      <c r="L539" t="s">
        <v>568</v>
      </c>
    </row>
    <row r="540" spans="2:12" x14ac:dyDescent="0.3">
      <c r="B540" t="s">
        <v>2831</v>
      </c>
      <c r="C540" t="s">
        <v>2831</v>
      </c>
      <c r="D540" s="47">
        <v>44862</v>
      </c>
      <c r="E540" t="s">
        <v>3854</v>
      </c>
      <c r="F540">
        <v>4</v>
      </c>
      <c r="G540">
        <v>0</v>
      </c>
      <c r="H540">
        <v>0</v>
      </c>
      <c r="I540" t="s">
        <v>2186</v>
      </c>
      <c r="J540" t="s">
        <v>3855</v>
      </c>
      <c r="K540" t="s">
        <v>254</v>
      </c>
      <c r="L540" t="s">
        <v>568</v>
      </c>
    </row>
    <row r="541" spans="2:12" x14ac:dyDescent="0.3">
      <c r="B541" t="s">
        <v>2831</v>
      </c>
      <c r="C541" t="s">
        <v>2831</v>
      </c>
      <c r="D541" s="47">
        <v>44863</v>
      </c>
      <c r="E541" t="s">
        <v>3856</v>
      </c>
      <c r="F541">
        <v>4</v>
      </c>
      <c r="G541">
        <v>0</v>
      </c>
      <c r="H541">
        <v>0</v>
      </c>
      <c r="I541" t="s">
        <v>2186</v>
      </c>
      <c r="J541" t="s">
        <v>3857</v>
      </c>
      <c r="K541" t="s">
        <v>254</v>
      </c>
      <c r="L541" t="s">
        <v>568</v>
      </c>
    </row>
    <row r="542" spans="2:12" x14ac:dyDescent="0.3">
      <c r="B542" t="s">
        <v>2831</v>
      </c>
      <c r="C542" t="s">
        <v>2831</v>
      </c>
      <c r="D542" s="47">
        <v>44855</v>
      </c>
      <c r="E542" t="s">
        <v>3858</v>
      </c>
      <c r="F542">
        <v>4</v>
      </c>
      <c r="G542">
        <v>0</v>
      </c>
      <c r="H542">
        <v>0</v>
      </c>
      <c r="I542" t="s">
        <v>2186</v>
      </c>
      <c r="J542" t="s">
        <v>3859</v>
      </c>
      <c r="K542" t="s">
        <v>254</v>
      </c>
      <c r="L542" t="s">
        <v>568</v>
      </c>
    </row>
    <row r="543" spans="2:12" x14ac:dyDescent="0.3">
      <c r="B543" t="s">
        <v>2831</v>
      </c>
      <c r="C543" t="s">
        <v>2831</v>
      </c>
      <c r="D543" s="47">
        <v>44855</v>
      </c>
      <c r="E543" t="s">
        <v>3860</v>
      </c>
      <c r="F543">
        <v>4</v>
      </c>
      <c r="G543">
        <v>0</v>
      </c>
      <c r="H543">
        <v>0</v>
      </c>
      <c r="I543" t="s">
        <v>2186</v>
      </c>
      <c r="J543" t="s">
        <v>3861</v>
      </c>
      <c r="K543" t="s">
        <v>254</v>
      </c>
      <c r="L543" t="s">
        <v>568</v>
      </c>
    </row>
    <row r="544" spans="2:12" x14ac:dyDescent="0.3">
      <c r="B544" t="s">
        <v>2831</v>
      </c>
      <c r="C544" t="s">
        <v>2831</v>
      </c>
      <c r="D544" s="47">
        <v>44860</v>
      </c>
      <c r="E544" t="s">
        <v>3862</v>
      </c>
      <c r="F544">
        <v>4</v>
      </c>
      <c r="G544">
        <v>0</v>
      </c>
      <c r="H544">
        <v>0</v>
      </c>
      <c r="I544" t="s">
        <v>2186</v>
      </c>
      <c r="J544" t="s">
        <v>3863</v>
      </c>
      <c r="K544" t="s">
        <v>254</v>
      </c>
      <c r="L544" t="s">
        <v>568</v>
      </c>
    </row>
    <row r="545" spans="2:12" x14ac:dyDescent="0.3">
      <c r="B545" t="s">
        <v>2831</v>
      </c>
      <c r="C545" t="s">
        <v>2831</v>
      </c>
      <c r="D545" s="47">
        <v>44858</v>
      </c>
      <c r="E545" t="s">
        <v>3815</v>
      </c>
      <c r="F545">
        <v>4</v>
      </c>
      <c r="G545">
        <v>0</v>
      </c>
      <c r="H545">
        <v>0</v>
      </c>
      <c r="I545" t="s">
        <v>2186</v>
      </c>
      <c r="J545" t="s">
        <v>3816</v>
      </c>
      <c r="K545" t="s">
        <v>254</v>
      </c>
      <c r="L545" t="s">
        <v>568</v>
      </c>
    </row>
    <row r="546" spans="2:12" x14ac:dyDescent="0.3">
      <c r="B546" t="s">
        <v>2831</v>
      </c>
      <c r="C546" t="s">
        <v>2831</v>
      </c>
      <c r="D546" s="47">
        <v>44848</v>
      </c>
      <c r="E546" t="s">
        <v>3811</v>
      </c>
      <c r="F546">
        <v>4</v>
      </c>
      <c r="G546">
        <v>0</v>
      </c>
      <c r="H546">
        <v>0</v>
      </c>
      <c r="I546" t="s">
        <v>2186</v>
      </c>
      <c r="J546" t="s">
        <v>3812</v>
      </c>
      <c r="K546" t="s">
        <v>254</v>
      </c>
      <c r="L546" t="s">
        <v>568</v>
      </c>
    </row>
    <row r="547" spans="2:12" x14ac:dyDescent="0.3">
      <c r="B547" t="s">
        <v>2831</v>
      </c>
      <c r="C547" t="s">
        <v>2831</v>
      </c>
      <c r="D547" s="47">
        <v>44865</v>
      </c>
      <c r="E547" t="s">
        <v>3813</v>
      </c>
      <c r="F547">
        <v>4</v>
      </c>
      <c r="G547">
        <v>0</v>
      </c>
      <c r="H547">
        <v>0</v>
      </c>
      <c r="I547" t="s">
        <v>2186</v>
      </c>
      <c r="J547" t="s">
        <v>3814</v>
      </c>
      <c r="K547" t="s">
        <v>254</v>
      </c>
      <c r="L547" t="s">
        <v>568</v>
      </c>
    </row>
    <row r="548" spans="2:12" x14ac:dyDescent="0.3">
      <c r="B548" t="s">
        <v>2831</v>
      </c>
      <c r="C548" t="s">
        <v>2831</v>
      </c>
      <c r="D548" s="47">
        <v>44837</v>
      </c>
      <c r="E548" t="s">
        <v>3804</v>
      </c>
      <c r="F548">
        <v>4</v>
      </c>
      <c r="G548">
        <v>0</v>
      </c>
      <c r="H548">
        <v>0</v>
      </c>
      <c r="I548" t="s">
        <v>2186</v>
      </c>
      <c r="J548" t="s">
        <v>3805</v>
      </c>
      <c r="K548" t="s">
        <v>2147</v>
      </c>
      <c r="L548" t="s">
        <v>568</v>
      </c>
    </row>
    <row r="549" spans="2:12" x14ac:dyDescent="0.3">
      <c r="B549" t="s">
        <v>2831</v>
      </c>
      <c r="C549" t="s">
        <v>2831</v>
      </c>
      <c r="D549" s="47">
        <v>44842</v>
      </c>
      <c r="E549" t="s">
        <v>3806</v>
      </c>
      <c r="F549">
        <v>4</v>
      </c>
      <c r="G549">
        <v>0</v>
      </c>
      <c r="H549">
        <v>0</v>
      </c>
      <c r="I549" t="s">
        <v>2186</v>
      </c>
      <c r="J549" t="s">
        <v>3808</v>
      </c>
      <c r="K549" t="s">
        <v>254</v>
      </c>
      <c r="L549" t="s">
        <v>568</v>
      </c>
    </row>
    <row r="550" spans="2:12" x14ac:dyDescent="0.3">
      <c r="B550" t="s">
        <v>2831</v>
      </c>
      <c r="C550" t="s">
        <v>2831</v>
      </c>
      <c r="D550" s="47">
        <v>44837</v>
      </c>
      <c r="E550" t="s">
        <v>3809</v>
      </c>
      <c r="F550">
        <v>4</v>
      </c>
      <c r="G550">
        <v>0</v>
      </c>
      <c r="H550">
        <v>0</v>
      </c>
      <c r="I550" t="s">
        <v>2186</v>
      </c>
      <c r="J550" t="s">
        <v>3810</v>
      </c>
      <c r="K550" t="s">
        <v>254</v>
      </c>
      <c r="L550" t="s">
        <v>568</v>
      </c>
    </row>
    <row r="551" spans="2:12" x14ac:dyDescent="0.3">
      <c r="B551" t="s">
        <v>2831</v>
      </c>
      <c r="C551" t="s">
        <v>2831</v>
      </c>
      <c r="D551" s="47">
        <v>44847</v>
      </c>
      <c r="E551" t="s">
        <v>3797</v>
      </c>
      <c r="F551">
        <v>4</v>
      </c>
      <c r="G551">
        <v>0</v>
      </c>
      <c r="H551">
        <v>0</v>
      </c>
      <c r="I551" t="s">
        <v>2186</v>
      </c>
      <c r="J551" t="s">
        <v>3798</v>
      </c>
      <c r="K551" t="s">
        <v>254</v>
      </c>
      <c r="L551" t="s">
        <v>568</v>
      </c>
    </row>
    <row r="552" spans="2:12" x14ac:dyDescent="0.3">
      <c r="B552" t="s">
        <v>2831</v>
      </c>
      <c r="C552" t="s">
        <v>2831</v>
      </c>
      <c r="D552" s="47">
        <v>44858</v>
      </c>
      <c r="E552" t="s">
        <v>3799</v>
      </c>
      <c r="F552">
        <v>4</v>
      </c>
      <c r="G552">
        <v>0</v>
      </c>
      <c r="H552">
        <v>0</v>
      </c>
      <c r="I552" t="s">
        <v>2186</v>
      </c>
      <c r="J552" t="s">
        <v>3800</v>
      </c>
      <c r="K552" t="s">
        <v>254</v>
      </c>
      <c r="L552" t="s">
        <v>568</v>
      </c>
    </row>
    <row r="553" spans="2:12" x14ac:dyDescent="0.3">
      <c r="B553" t="s">
        <v>2831</v>
      </c>
      <c r="C553" t="s">
        <v>2831</v>
      </c>
      <c r="D553" s="47">
        <v>44862</v>
      </c>
      <c r="E553" t="s">
        <v>3801</v>
      </c>
      <c r="F553">
        <v>4</v>
      </c>
      <c r="G553">
        <v>0</v>
      </c>
      <c r="H553">
        <v>0</v>
      </c>
      <c r="I553" t="s">
        <v>2186</v>
      </c>
      <c r="J553" t="s">
        <v>3803</v>
      </c>
      <c r="K553" t="s">
        <v>254</v>
      </c>
      <c r="L553" t="s">
        <v>568</v>
      </c>
    </row>
    <row r="554" spans="2:12" x14ac:dyDescent="0.3">
      <c r="B554" t="s">
        <v>2831</v>
      </c>
      <c r="C554" t="s">
        <v>2831</v>
      </c>
      <c r="D554" s="47">
        <v>44849</v>
      </c>
      <c r="E554" t="s">
        <v>3790</v>
      </c>
      <c r="F554">
        <v>4</v>
      </c>
      <c r="G554">
        <v>0</v>
      </c>
      <c r="H554">
        <v>0</v>
      </c>
      <c r="I554" t="s">
        <v>2186</v>
      </c>
      <c r="J554" t="s">
        <v>3791</v>
      </c>
      <c r="K554" t="s">
        <v>254</v>
      </c>
      <c r="L554" t="s">
        <v>568</v>
      </c>
    </row>
    <row r="555" spans="2:12" x14ac:dyDescent="0.3">
      <c r="B555" t="s">
        <v>2831</v>
      </c>
      <c r="C555" t="s">
        <v>2831</v>
      </c>
      <c r="D555" s="47">
        <v>44835</v>
      </c>
      <c r="E555" t="s">
        <v>3792</v>
      </c>
      <c r="F555">
        <v>4</v>
      </c>
      <c r="G555">
        <v>0</v>
      </c>
      <c r="H555">
        <v>0</v>
      </c>
      <c r="I555" t="s">
        <v>2186</v>
      </c>
      <c r="J555" t="s">
        <v>3793</v>
      </c>
      <c r="K555" t="s">
        <v>254</v>
      </c>
      <c r="L555" t="s">
        <v>568</v>
      </c>
    </row>
    <row r="556" spans="2:12" x14ac:dyDescent="0.3">
      <c r="B556" t="s">
        <v>2831</v>
      </c>
      <c r="C556" t="s">
        <v>2831</v>
      </c>
      <c r="D556" s="47">
        <v>44856</v>
      </c>
      <c r="E556" t="s">
        <v>3794</v>
      </c>
      <c r="F556">
        <v>4</v>
      </c>
      <c r="G556">
        <v>0</v>
      </c>
      <c r="H556">
        <v>0</v>
      </c>
      <c r="I556" t="s">
        <v>2186</v>
      </c>
      <c r="J556" t="s">
        <v>3795</v>
      </c>
      <c r="K556" t="s">
        <v>254</v>
      </c>
      <c r="L556" t="s">
        <v>568</v>
      </c>
    </row>
    <row r="557" spans="2:12" x14ac:dyDescent="0.3">
      <c r="B557" t="s">
        <v>2831</v>
      </c>
      <c r="C557" t="s">
        <v>2831</v>
      </c>
      <c r="D557" s="47">
        <v>44862</v>
      </c>
      <c r="E557" t="s">
        <v>3796</v>
      </c>
      <c r="F557">
        <v>4</v>
      </c>
      <c r="G557">
        <v>0</v>
      </c>
      <c r="H557">
        <v>0</v>
      </c>
      <c r="I557" t="s">
        <v>1535</v>
      </c>
      <c r="J557" t="s">
        <v>1535</v>
      </c>
      <c r="K557" t="s">
        <v>2147</v>
      </c>
      <c r="L557" t="s">
        <v>568</v>
      </c>
    </row>
    <row r="558" spans="2:12" x14ac:dyDescent="0.3">
      <c r="B558" t="s">
        <v>2831</v>
      </c>
      <c r="C558" t="s">
        <v>2831</v>
      </c>
      <c r="D558" s="47">
        <v>44839</v>
      </c>
      <c r="E558" t="s">
        <v>3783</v>
      </c>
      <c r="F558">
        <v>4</v>
      </c>
      <c r="G558">
        <v>0</v>
      </c>
      <c r="H558">
        <v>0</v>
      </c>
      <c r="I558" t="s">
        <v>2186</v>
      </c>
      <c r="J558" t="s">
        <v>3784</v>
      </c>
      <c r="K558" t="s">
        <v>254</v>
      </c>
      <c r="L558" t="s">
        <v>568</v>
      </c>
    </row>
    <row r="559" spans="2:12" x14ac:dyDescent="0.3">
      <c r="B559" t="s">
        <v>2831</v>
      </c>
      <c r="C559" t="s">
        <v>2831</v>
      </c>
      <c r="D559" s="47">
        <v>44847</v>
      </c>
      <c r="E559" t="s">
        <v>3785</v>
      </c>
      <c r="F559">
        <v>4</v>
      </c>
      <c r="G559">
        <v>0</v>
      </c>
      <c r="H559">
        <v>0</v>
      </c>
      <c r="I559" t="s">
        <v>2186</v>
      </c>
      <c r="J559" t="s">
        <v>3786</v>
      </c>
      <c r="K559" t="s">
        <v>254</v>
      </c>
      <c r="L559" t="s">
        <v>568</v>
      </c>
    </row>
    <row r="560" spans="2:12" x14ac:dyDescent="0.3">
      <c r="B560" t="s">
        <v>2831</v>
      </c>
      <c r="C560" t="s">
        <v>2831</v>
      </c>
      <c r="D560" s="47">
        <v>44859</v>
      </c>
      <c r="E560" t="s">
        <v>3787</v>
      </c>
      <c r="F560">
        <v>4</v>
      </c>
      <c r="G560">
        <v>0</v>
      </c>
      <c r="H560">
        <v>0</v>
      </c>
      <c r="I560" t="s">
        <v>2186</v>
      </c>
      <c r="J560" t="s">
        <v>3789</v>
      </c>
      <c r="K560" t="s">
        <v>254</v>
      </c>
      <c r="L560" t="s">
        <v>568</v>
      </c>
    </row>
    <row r="561" spans="2:12" x14ac:dyDescent="0.3">
      <c r="B561" t="s">
        <v>2831</v>
      </c>
      <c r="C561" t="s">
        <v>2831</v>
      </c>
      <c r="D561" s="47">
        <v>44845</v>
      </c>
      <c r="E561" t="s">
        <v>3777</v>
      </c>
      <c r="F561">
        <v>4</v>
      </c>
      <c r="G561">
        <v>0</v>
      </c>
      <c r="H561">
        <v>0</v>
      </c>
      <c r="I561" t="s">
        <v>2186</v>
      </c>
      <c r="J561" t="s">
        <v>3778</v>
      </c>
      <c r="K561" t="s">
        <v>254</v>
      </c>
      <c r="L561" t="s">
        <v>568</v>
      </c>
    </row>
    <row r="562" spans="2:12" x14ac:dyDescent="0.3">
      <c r="B562" t="s">
        <v>2831</v>
      </c>
      <c r="C562" t="s">
        <v>2831</v>
      </c>
      <c r="D562" s="47">
        <v>44851</v>
      </c>
      <c r="E562" t="s">
        <v>3779</v>
      </c>
      <c r="F562">
        <v>4</v>
      </c>
      <c r="G562">
        <v>0</v>
      </c>
      <c r="H562">
        <v>0</v>
      </c>
      <c r="I562" t="s">
        <v>1535</v>
      </c>
      <c r="J562" t="s">
        <v>1535</v>
      </c>
      <c r="K562" t="s">
        <v>254</v>
      </c>
      <c r="L562" t="s">
        <v>568</v>
      </c>
    </row>
    <row r="563" spans="2:12" x14ac:dyDescent="0.3">
      <c r="B563" t="s">
        <v>2831</v>
      </c>
      <c r="C563" t="s">
        <v>2831</v>
      </c>
      <c r="D563" s="47">
        <v>44847</v>
      </c>
      <c r="E563" t="s">
        <v>3780</v>
      </c>
      <c r="F563">
        <v>4</v>
      </c>
      <c r="G563">
        <v>0</v>
      </c>
      <c r="H563">
        <v>0</v>
      </c>
      <c r="I563" t="s">
        <v>2186</v>
      </c>
      <c r="J563" t="s">
        <v>3782</v>
      </c>
      <c r="K563" t="s">
        <v>254</v>
      </c>
      <c r="L563" t="s">
        <v>568</v>
      </c>
    </row>
    <row r="564" spans="2:12" x14ac:dyDescent="0.3">
      <c r="B564" t="s">
        <v>2831</v>
      </c>
      <c r="C564" t="s">
        <v>2831</v>
      </c>
      <c r="D564" s="47">
        <v>44835</v>
      </c>
      <c r="E564" t="s">
        <v>3776</v>
      </c>
      <c r="F564">
        <v>4</v>
      </c>
      <c r="G564">
        <v>0</v>
      </c>
      <c r="H564">
        <v>0</v>
      </c>
      <c r="I564" t="s">
        <v>1535</v>
      </c>
      <c r="J564" t="s">
        <v>1535</v>
      </c>
      <c r="K564" t="s">
        <v>254</v>
      </c>
      <c r="L564" t="s">
        <v>568</v>
      </c>
    </row>
    <row r="565" spans="2:12" x14ac:dyDescent="0.3">
      <c r="B565" t="s">
        <v>2831</v>
      </c>
      <c r="C565" t="s">
        <v>2831</v>
      </c>
      <c r="D565" s="47">
        <v>44863</v>
      </c>
      <c r="E565" t="s">
        <v>3766</v>
      </c>
      <c r="F565">
        <v>4</v>
      </c>
      <c r="G565">
        <v>0</v>
      </c>
      <c r="H565">
        <v>0</v>
      </c>
      <c r="I565" t="s">
        <v>2186</v>
      </c>
      <c r="J565" t="s">
        <v>3767</v>
      </c>
      <c r="K565" t="s">
        <v>254</v>
      </c>
      <c r="L565" t="s">
        <v>568</v>
      </c>
    </row>
    <row r="566" spans="2:12" x14ac:dyDescent="0.3">
      <c r="B566" t="s">
        <v>2831</v>
      </c>
      <c r="C566" t="s">
        <v>2831</v>
      </c>
      <c r="D566" s="47">
        <v>44840</v>
      </c>
      <c r="E566" t="s">
        <v>3768</v>
      </c>
      <c r="F566">
        <v>4</v>
      </c>
      <c r="G566">
        <v>0</v>
      </c>
      <c r="H566">
        <v>0</v>
      </c>
      <c r="I566" t="s">
        <v>2186</v>
      </c>
      <c r="J566" t="s">
        <v>3769</v>
      </c>
      <c r="K566" t="s">
        <v>254</v>
      </c>
      <c r="L566" t="s">
        <v>568</v>
      </c>
    </row>
    <row r="567" spans="2:12" x14ac:dyDescent="0.3">
      <c r="B567" t="s">
        <v>2831</v>
      </c>
      <c r="C567" t="s">
        <v>2831</v>
      </c>
      <c r="D567" s="47">
        <v>44861</v>
      </c>
      <c r="E567" t="s">
        <v>3770</v>
      </c>
      <c r="F567">
        <v>4</v>
      </c>
      <c r="G567">
        <v>0</v>
      </c>
      <c r="H567">
        <v>0</v>
      </c>
      <c r="I567" t="s">
        <v>2186</v>
      </c>
      <c r="J567" t="s">
        <v>3771</v>
      </c>
      <c r="K567" t="s">
        <v>254</v>
      </c>
      <c r="L567" t="s">
        <v>568</v>
      </c>
    </row>
    <row r="568" spans="2:12" x14ac:dyDescent="0.3">
      <c r="B568" t="s">
        <v>2831</v>
      </c>
      <c r="C568" t="s">
        <v>2831</v>
      </c>
      <c r="D568" s="47">
        <v>44861</v>
      </c>
      <c r="E568" t="s">
        <v>3772</v>
      </c>
      <c r="F568">
        <v>4</v>
      </c>
      <c r="G568">
        <v>0</v>
      </c>
      <c r="H568">
        <v>0</v>
      </c>
      <c r="I568" t="s">
        <v>2186</v>
      </c>
      <c r="J568" t="s">
        <v>3773</v>
      </c>
      <c r="K568" t="s">
        <v>254</v>
      </c>
      <c r="L568" t="s">
        <v>568</v>
      </c>
    </row>
    <row r="569" spans="2:12" x14ac:dyDescent="0.3">
      <c r="B569" t="s">
        <v>2831</v>
      </c>
      <c r="C569" t="s">
        <v>2831</v>
      </c>
      <c r="D569" s="47">
        <v>44840</v>
      </c>
      <c r="E569" t="s">
        <v>3774</v>
      </c>
      <c r="F569">
        <v>4</v>
      </c>
      <c r="G569">
        <v>0</v>
      </c>
      <c r="H569">
        <v>0</v>
      </c>
      <c r="I569" t="s">
        <v>2186</v>
      </c>
      <c r="J569" t="s">
        <v>3775</v>
      </c>
      <c r="K569" t="s">
        <v>254</v>
      </c>
      <c r="L569" t="s">
        <v>568</v>
      </c>
    </row>
    <row r="570" spans="2:12" x14ac:dyDescent="0.3">
      <c r="B570" t="s">
        <v>2831</v>
      </c>
      <c r="C570" t="s">
        <v>2831</v>
      </c>
      <c r="D570" s="47">
        <v>44846</v>
      </c>
      <c r="E570" t="s">
        <v>3759</v>
      </c>
      <c r="F570">
        <v>4</v>
      </c>
      <c r="G570">
        <v>0</v>
      </c>
      <c r="H570">
        <v>0</v>
      </c>
      <c r="I570" t="s">
        <v>2186</v>
      </c>
      <c r="J570" t="s">
        <v>3760</v>
      </c>
      <c r="K570" t="s">
        <v>254</v>
      </c>
      <c r="L570" t="s">
        <v>568</v>
      </c>
    </row>
    <row r="571" spans="2:12" x14ac:dyDescent="0.3">
      <c r="B571" t="s">
        <v>2831</v>
      </c>
      <c r="C571" t="s">
        <v>2831</v>
      </c>
      <c r="D571" s="47">
        <v>44848</v>
      </c>
      <c r="E571" t="s">
        <v>3761</v>
      </c>
      <c r="F571">
        <v>4</v>
      </c>
      <c r="G571">
        <v>0</v>
      </c>
      <c r="H571">
        <v>0</v>
      </c>
      <c r="I571" t="s">
        <v>2186</v>
      </c>
      <c r="J571" t="s">
        <v>3763</v>
      </c>
      <c r="K571" t="s">
        <v>254</v>
      </c>
      <c r="L571" t="s">
        <v>568</v>
      </c>
    </row>
    <row r="572" spans="2:12" x14ac:dyDescent="0.3">
      <c r="B572" t="s">
        <v>2831</v>
      </c>
      <c r="C572" t="s">
        <v>2831</v>
      </c>
      <c r="D572" s="47">
        <v>44853</v>
      </c>
      <c r="E572" t="s">
        <v>3764</v>
      </c>
      <c r="F572">
        <v>4</v>
      </c>
      <c r="G572">
        <v>0</v>
      </c>
      <c r="H572">
        <v>0</v>
      </c>
      <c r="I572" t="s">
        <v>2186</v>
      </c>
      <c r="J572" t="s">
        <v>3765</v>
      </c>
      <c r="K572" t="s">
        <v>254</v>
      </c>
      <c r="L572" t="s">
        <v>568</v>
      </c>
    </row>
    <row r="573" spans="2:12" x14ac:dyDescent="0.3">
      <c r="B573" t="s">
        <v>2831</v>
      </c>
      <c r="C573" t="s">
        <v>2831</v>
      </c>
      <c r="D573" s="47">
        <v>44862</v>
      </c>
      <c r="E573" t="s">
        <v>3740</v>
      </c>
      <c r="F573">
        <v>4</v>
      </c>
      <c r="G573">
        <v>0</v>
      </c>
      <c r="H573">
        <v>0</v>
      </c>
      <c r="I573" t="s">
        <v>2186</v>
      </c>
      <c r="J573" t="s">
        <v>3741</v>
      </c>
      <c r="K573" t="s">
        <v>254</v>
      </c>
      <c r="L573" t="s">
        <v>568</v>
      </c>
    </row>
    <row r="574" spans="2:12" x14ac:dyDescent="0.3">
      <c r="B574" t="s">
        <v>2831</v>
      </c>
      <c r="C574" t="s">
        <v>2831</v>
      </c>
      <c r="D574" s="47">
        <v>44856</v>
      </c>
      <c r="E574" t="s">
        <v>3756</v>
      </c>
      <c r="F574">
        <v>4</v>
      </c>
      <c r="G574">
        <v>0</v>
      </c>
      <c r="H574">
        <v>0</v>
      </c>
      <c r="I574" t="s">
        <v>2186</v>
      </c>
      <c r="J574" t="s">
        <v>3758</v>
      </c>
      <c r="K574" t="s">
        <v>254</v>
      </c>
      <c r="L574" t="s">
        <v>568</v>
      </c>
    </row>
    <row r="575" spans="2:12" x14ac:dyDescent="0.3">
      <c r="B575" t="s">
        <v>2831</v>
      </c>
      <c r="C575" t="s">
        <v>2831</v>
      </c>
      <c r="D575" s="47">
        <v>44841</v>
      </c>
      <c r="E575" t="s">
        <v>3750</v>
      </c>
      <c r="F575">
        <v>4</v>
      </c>
      <c r="G575">
        <v>0</v>
      </c>
      <c r="H575">
        <v>0</v>
      </c>
      <c r="I575" t="s">
        <v>2186</v>
      </c>
      <c r="J575" t="s">
        <v>3752</v>
      </c>
      <c r="K575" t="s">
        <v>254</v>
      </c>
      <c r="L575" t="s">
        <v>568</v>
      </c>
    </row>
    <row r="576" spans="2:12" x14ac:dyDescent="0.3">
      <c r="B576" t="s">
        <v>2831</v>
      </c>
      <c r="C576" t="s">
        <v>2831</v>
      </c>
      <c r="D576" s="47">
        <v>44839</v>
      </c>
      <c r="E576" t="s">
        <v>3753</v>
      </c>
      <c r="F576">
        <v>4</v>
      </c>
      <c r="G576">
        <v>0</v>
      </c>
      <c r="H576">
        <v>0</v>
      </c>
      <c r="I576" t="s">
        <v>2186</v>
      </c>
      <c r="J576" t="s">
        <v>3755</v>
      </c>
      <c r="K576" t="s">
        <v>254</v>
      </c>
      <c r="L576" t="s">
        <v>568</v>
      </c>
    </row>
    <row r="577" spans="2:12" x14ac:dyDescent="0.3">
      <c r="B577" t="s">
        <v>2831</v>
      </c>
      <c r="C577" t="s">
        <v>2831</v>
      </c>
      <c r="D577" s="47">
        <v>44851</v>
      </c>
      <c r="E577" t="s">
        <v>3742</v>
      </c>
      <c r="F577">
        <v>4</v>
      </c>
      <c r="G577">
        <v>0</v>
      </c>
      <c r="H577">
        <v>0</v>
      </c>
      <c r="I577" t="s">
        <v>2186</v>
      </c>
      <c r="J577" t="s">
        <v>3743</v>
      </c>
      <c r="K577" t="s">
        <v>254</v>
      </c>
      <c r="L577" t="s">
        <v>568</v>
      </c>
    </row>
    <row r="578" spans="2:12" x14ac:dyDescent="0.3">
      <c r="B578" t="s">
        <v>2831</v>
      </c>
      <c r="C578" t="s">
        <v>2831</v>
      </c>
      <c r="D578" s="47">
        <v>44860</v>
      </c>
      <c r="E578" t="s">
        <v>3744</v>
      </c>
      <c r="F578">
        <v>4</v>
      </c>
      <c r="G578">
        <v>0</v>
      </c>
      <c r="H578">
        <v>0</v>
      </c>
      <c r="I578" t="s">
        <v>2186</v>
      </c>
      <c r="J578" t="s">
        <v>3745</v>
      </c>
      <c r="K578" t="s">
        <v>254</v>
      </c>
      <c r="L578" t="s">
        <v>568</v>
      </c>
    </row>
    <row r="579" spans="2:12" x14ac:dyDescent="0.3">
      <c r="B579" t="s">
        <v>2831</v>
      </c>
      <c r="C579" t="s">
        <v>2831</v>
      </c>
      <c r="D579" s="47">
        <v>44848</v>
      </c>
      <c r="E579" t="s">
        <v>3746</v>
      </c>
      <c r="F579">
        <v>4</v>
      </c>
      <c r="G579">
        <v>0</v>
      </c>
      <c r="H579">
        <v>0</v>
      </c>
      <c r="I579" t="s">
        <v>2186</v>
      </c>
      <c r="J579" t="s">
        <v>3747</v>
      </c>
      <c r="K579" t="s">
        <v>254</v>
      </c>
      <c r="L579" t="s">
        <v>568</v>
      </c>
    </row>
    <row r="580" spans="2:12" x14ac:dyDescent="0.3">
      <c r="B580" t="s">
        <v>2831</v>
      </c>
      <c r="C580" t="s">
        <v>2831</v>
      </c>
      <c r="D580" s="47">
        <v>44854</v>
      </c>
      <c r="E580" t="s">
        <v>3748</v>
      </c>
      <c r="F580">
        <v>4</v>
      </c>
      <c r="G580">
        <v>0</v>
      </c>
      <c r="H580">
        <v>0</v>
      </c>
      <c r="I580" t="s">
        <v>2186</v>
      </c>
      <c r="J580" t="s">
        <v>3749</v>
      </c>
      <c r="K580" t="s">
        <v>254</v>
      </c>
      <c r="L580" t="s">
        <v>568</v>
      </c>
    </row>
    <row r="581" spans="2:12" x14ac:dyDescent="0.3">
      <c r="B581" t="s">
        <v>2831</v>
      </c>
      <c r="C581" t="s">
        <v>2831</v>
      </c>
      <c r="D581" s="47">
        <v>44860</v>
      </c>
      <c r="E581" t="s">
        <v>3738</v>
      </c>
      <c r="F581">
        <v>4</v>
      </c>
      <c r="G581">
        <v>0</v>
      </c>
      <c r="H581">
        <v>0</v>
      </c>
      <c r="I581" t="s">
        <v>2173</v>
      </c>
      <c r="J581" t="s">
        <v>3739</v>
      </c>
      <c r="K581" t="s">
        <v>254</v>
      </c>
      <c r="L581" t="s">
        <v>568</v>
      </c>
    </row>
    <row r="582" spans="2:12" x14ac:dyDescent="0.3">
      <c r="B582" t="s">
        <v>2831</v>
      </c>
      <c r="C582" t="s">
        <v>2831</v>
      </c>
      <c r="D582" s="47">
        <v>44859</v>
      </c>
      <c r="E582" t="s">
        <v>3731</v>
      </c>
      <c r="F582">
        <v>4</v>
      </c>
      <c r="G582">
        <v>0</v>
      </c>
      <c r="H582">
        <v>0</v>
      </c>
      <c r="I582" t="s">
        <v>2186</v>
      </c>
      <c r="J582" t="s">
        <v>3732</v>
      </c>
      <c r="K582" t="s">
        <v>254</v>
      </c>
      <c r="L582" t="s">
        <v>568</v>
      </c>
    </row>
    <row r="583" spans="2:12" x14ac:dyDescent="0.3">
      <c r="B583" t="s">
        <v>2831</v>
      </c>
      <c r="C583" t="s">
        <v>2831</v>
      </c>
      <c r="D583" s="47">
        <v>44846</v>
      </c>
      <c r="E583" t="s">
        <v>3733</v>
      </c>
      <c r="F583">
        <v>4</v>
      </c>
      <c r="G583">
        <v>0</v>
      </c>
      <c r="H583">
        <v>0</v>
      </c>
      <c r="I583" t="s">
        <v>2176</v>
      </c>
      <c r="J583" t="s">
        <v>3734</v>
      </c>
      <c r="K583" t="s">
        <v>254</v>
      </c>
      <c r="L583" t="s">
        <v>568</v>
      </c>
    </row>
    <row r="584" spans="2:12" x14ac:dyDescent="0.3">
      <c r="B584" t="s">
        <v>2831</v>
      </c>
      <c r="C584" t="s">
        <v>2831</v>
      </c>
      <c r="D584" s="47">
        <v>44839</v>
      </c>
      <c r="E584" t="s">
        <v>3735</v>
      </c>
      <c r="F584">
        <v>4</v>
      </c>
      <c r="G584">
        <v>0</v>
      </c>
      <c r="H584">
        <v>0</v>
      </c>
      <c r="I584" t="s">
        <v>2186</v>
      </c>
      <c r="J584" t="s">
        <v>3737</v>
      </c>
      <c r="K584" t="s">
        <v>254</v>
      </c>
      <c r="L584" t="s">
        <v>568</v>
      </c>
    </row>
    <row r="585" spans="2:12" x14ac:dyDescent="0.3">
      <c r="B585" t="s">
        <v>2831</v>
      </c>
      <c r="C585" t="s">
        <v>2831</v>
      </c>
      <c r="D585" s="47">
        <v>44849</v>
      </c>
      <c r="E585" t="s">
        <v>3723</v>
      </c>
      <c r="F585">
        <v>4</v>
      </c>
      <c r="G585">
        <v>0</v>
      </c>
      <c r="H585">
        <v>0</v>
      </c>
      <c r="I585" t="s">
        <v>2186</v>
      </c>
      <c r="J585" t="s">
        <v>3724</v>
      </c>
      <c r="K585" t="s">
        <v>254</v>
      </c>
      <c r="L585" t="s">
        <v>568</v>
      </c>
    </row>
    <row r="586" spans="2:12" x14ac:dyDescent="0.3">
      <c r="B586" t="s">
        <v>2831</v>
      </c>
      <c r="C586" t="s">
        <v>2831</v>
      </c>
      <c r="D586" s="47">
        <v>44863</v>
      </c>
      <c r="E586" t="s">
        <v>3725</v>
      </c>
      <c r="F586">
        <v>4</v>
      </c>
      <c r="G586">
        <v>0</v>
      </c>
      <c r="H586">
        <v>0</v>
      </c>
      <c r="I586" t="s">
        <v>2186</v>
      </c>
      <c r="J586" t="s">
        <v>3726</v>
      </c>
      <c r="K586" t="s">
        <v>2147</v>
      </c>
      <c r="L586" t="s">
        <v>568</v>
      </c>
    </row>
    <row r="587" spans="2:12" x14ac:dyDescent="0.3">
      <c r="B587" t="s">
        <v>2831</v>
      </c>
      <c r="C587" t="s">
        <v>2831</v>
      </c>
      <c r="D587" s="47">
        <v>44842</v>
      </c>
      <c r="E587" t="s">
        <v>3727</v>
      </c>
      <c r="F587">
        <v>4</v>
      </c>
      <c r="G587">
        <v>0</v>
      </c>
      <c r="H587">
        <v>0</v>
      </c>
      <c r="I587" t="s">
        <v>2186</v>
      </c>
      <c r="J587" t="s">
        <v>3728</v>
      </c>
      <c r="K587" t="s">
        <v>254</v>
      </c>
      <c r="L587" t="s">
        <v>568</v>
      </c>
    </row>
    <row r="588" spans="2:12" x14ac:dyDescent="0.3">
      <c r="B588" t="s">
        <v>2831</v>
      </c>
      <c r="C588" t="s">
        <v>2831</v>
      </c>
      <c r="D588" s="47">
        <v>44852</v>
      </c>
      <c r="E588" t="s">
        <v>3729</v>
      </c>
      <c r="F588">
        <v>4</v>
      </c>
      <c r="G588">
        <v>0</v>
      </c>
      <c r="H588">
        <v>0</v>
      </c>
      <c r="I588" t="s">
        <v>2186</v>
      </c>
      <c r="J588" t="s">
        <v>3730</v>
      </c>
      <c r="K588" t="s">
        <v>254</v>
      </c>
      <c r="L588" t="s">
        <v>568</v>
      </c>
    </row>
    <row r="589" spans="2:12" x14ac:dyDescent="0.3">
      <c r="B589" t="s">
        <v>2831</v>
      </c>
      <c r="C589" t="s">
        <v>2831</v>
      </c>
      <c r="D589" s="47">
        <v>44851</v>
      </c>
      <c r="E589" t="s">
        <v>3719</v>
      </c>
      <c r="F589">
        <v>4</v>
      </c>
      <c r="G589">
        <v>0</v>
      </c>
      <c r="H589">
        <v>0</v>
      </c>
      <c r="I589" t="s">
        <v>2186</v>
      </c>
      <c r="J589" t="s">
        <v>3720</v>
      </c>
      <c r="K589" t="s">
        <v>254</v>
      </c>
      <c r="L589" t="s">
        <v>568</v>
      </c>
    </row>
    <row r="590" spans="2:12" x14ac:dyDescent="0.3">
      <c r="B590" t="s">
        <v>2831</v>
      </c>
      <c r="C590" t="s">
        <v>2831</v>
      </c>
      <c r="D590" s="47">
        <v>44848</v>
      </c>
      <c r="E590" t="s">
        <v>3721</v>
      </c>
      <c r="F590">
        <v>4</v>
      </c>
      <c r="G590">
        <v>0</v>
      </c>
      <c r="H590">
        <v>0</v>
      </c>
      <c r="I590" t="s">
        <v>2186</v>
      </c>
      <c r="J590" t="s">
        <v>3722</v>
      </c>
      <c r="K590" t="s">
        <v>254</v>
      </c>
      <c r="L590" t="s">
        <v>568</v>
      </c>
    </row>
    <row r="591" spans="2:12" x14ac:dyDescent="0.3">
      <c r="B591" t="s">
        <v>2831</v>
      </c>
      <c r="C591" t="s">
        <v>2831</v>
      </c>
      <c r="D591" s="47">
        <v>44859</v>
      </c>
      <c r="E591" t="s">
        <v>3715</v>
      </c>
      <c r="F591">
        <v>4</v>
      </c>
      <c r="G591">
        <v>0</v>
      </c>
      <c r="H591">
        <v>0</v>
      </c>
      <c r="I591" t="s">
        <v>2186</v>
      </c>
      <c r="J591" t="s">
        <v>3716</v>
      </c>
      <c r="K591" t="s">
        <v>254</v>
      </c>
      <c r="L591" t="s">
        <v>568</v>
      </c>
    </row>
    <row r="592" spans="2:12" x14ac:dyDescent="0.3">
      <c r="B592" t="s">
        <v>2831</v>
      </c>
      <c r="C592" t="s">
        <v>2831</v>
      </c>
      <c r="D592" s="47">
        <v>44853</v>
      </c>
      <c r="E592" t="s">
        <v>3717</v>
      </c>
      <c r="F592">
        <v>4</v>
      </c>
      <c r="G592">
        <v>0</v>
      </c>
      <c r="H592">
        <v>0</v>
      </c>
      <c r="I592" t="s">
        <v>2186</v>
      </c>
      <c r="J592" t="s">
        <v>3718</v>
      </c>
      <c r="K592" t="s">
        <v>2147</v>
      </c>
      <c r="L592" t="s">
        <v>568</v>
      </c>
    </row>
    <row r="593" spans="2:12" x14ac:dyDescent="0.3">
      <c r="B593" t="s">
        <v>2831</v>
      </c>
      <c r="C593" t="s">
        <v>2831</v>
      </c>
      <c r="D593" s="47">
        <v>44847</v>
      </c>
      <c r="E593" t="s">
        <v>3712</v>
      </c>
      <c r="F593">
        <v>4</v>
      </c>
      <c r="G593">
        <v>0</v>
      </c>
      <c r="H593">
        <v>0</v>
      </c>
      <c r="I593" t="s">
        <v>2186</v>
      </c>
      <c r="J593" t="s">
        <v>3714</v>
      </c>
      <c r="K593" t="s">
        <v>2147</v>
      </c>
      <c r="L593" t="s">
        <v>568</v>
      </c>
    </row>
    <row r="594" spans="2:12" x14ac:dyDescent="0.3">
      <c r="B594" t="s">
        <v>2831</v>
      </c>
      <c r="C594" t="s">
        <v>2831</v>
      </c>
      <c r="D594" s="47">
        <v>44848</v>
      </c>
      <c r="E594" t="s">
        <v>3710</v>
      </c>
      <c r="F594">
        <v>4</v>
      </c>
      <c r="G594">
        <v>0</v>
      </c>
      <c r="H594">
        <v>0</v>
      </c>
      <c r="I594" t="s">
        <v>2186</v>
      </c>
      <c r="J594" t="s">
        <v>3711</v>
      </c>
      <c r="K594" t="s">
        <v>254</v>
      </c>
      <c r="L594" t="s">
        <v>568</v>
      </c>
    </row>
    <row r="595" spans="2:12" x14ac:dyDescent="0.3">
      <c r="B595" t="s">
        <v>2831</v>
      </c>
      <c r="C595" t="s">
        <v>2831</v>
      </c>
      <c r="D595" s="47">
        <v>44838</v>
      </c>
      <c r="E595" t="s">
        <v>3683</v>
      </c>
      <c r="F595">
        <v>4</v>
      </c>
      <c r="G595">
        <v>0</v>
      </c>
      <c r="H595">
        <v>0</v>
      </c>
      <c r="I595" t="s">
        <v>2186</v>
      </c>
      <c r="J595" t="s">
        <v>3685</v>
      </c>
      <c r="K595" t="s">
        <v>254</v>
      </c>
      <c r="L595" t="s">
        <v>568</v>
      </c>
    </row>
    <row r="596" spans="2:12" x14ac:dyDescent="0.3">
      <c r="B596" t="s">
        <v>2831</v>
      </c>
      <c r="C596" t="s">
        <v>2831</v>
      </c>
      <c r="D596" s="47">
        <v>44852</v>
      </c>
      <c r="E596" t="s">
        <v>3686</v>
      </c>
      <c r="F596">
        <v>4</v>
      </c>
      <c r="G596">
        <v>0</v>
      </c>
      <c r="H596">
        <v>0</v>
      </c>
      <c r="I596" t="s">
        <v>1535</v>
      </c>
      <c r="J596" t="s">
        <v>1535</v>
      </c>
      <c r="K596" t="s">
        <v>254</v>
      </c>
      <c r="L596" t="s">
        <v>568</v>
      </c>
    </row>
    <row r="597" spans="2:12" x14ac:dyDescent="0.3">
      <c r="B597" t="s">
        <v>2831</v>
      </c>
      <c r="C597" t="s">
        <v>2831</v>
      </c>
      <c r="D597" s="47">
        <v>44838</v>
      </c>
      <c r="E597" t="s">
        <v>3687</v>
      </c>
      <c r="F597">
        <v>4</v>
      </c>
      <c r="G597">
        <v>0</v>
      </c>
      <c r="H597">
        <v>0</v>
      </c>
      <c r="I597" t="s">
        <v>2186</v>
      </c>
      <c r="J597" t="s">
        <v>3688</v>
      </c>
      <c r="K597" t="s">
        <v>254</v>
      </c>
      <c r="L597" t="s">
        <v>568</v>
      </c>
    </row>
    <row r="598" spans="2:12" x14ac:dyDescent="0.3">
      <c r="B598" t="s">
        <v>2831</v>
      </c>
      <c r="C598" t="s">
        <v>2831</v>
      </c>
      <c r="D598" s="47">
        <v>44858</v>
      </c>
      <c r="E598" t="s">
        <v>3689</v>
      </c>
      <c r="F598">
        <v>4</v>
      </c>
      <c r="G598">
        <v>0</v>
      </c>
      <c r="H598">
        <v>0</v>
      </c>
      <c r="I598" t="s">
        <v>2186</v>
      </c>
      <c r="J598" t="s">
        <v>3691</v>
      </c>
      <c r="K598" t="s">
        <v>254</v>
      </c>
      <c r="L598" t="s">
        <v>568</v>
      </c>
    </row>
    <row r="599" spans="2:12" x14ac:dyDescent="0.3">
      <c r="B599" t="s">
        <v>2831</v>
      </c>
      <c r="C599" t="s">
        <v>2831</v>
      </c>
      <c r="D599" s="47">
        <v>44853</v>
      </c>
      <c r="E599" t="s">
        <v>3692</v>
      </c>
      <c r="F599">
        <v>4</v>
      </c>
      <c r="G599">
        <v>0</v>
      </c>
      <c r="H599">
        <v>0</v>
      </c>
      <c r="I599" t="s">
        <v>2186</v>
      </c>
      <c r="J599" t="s">
        <v>3693</v>
      </c>
      <c r="K599" t="s">
        <v>254</v>
      </c>
      <c r="L599" t="s">
        <v>568</v>
      </c>
    </row>
    <row r="600" spans="2:12" x14ac:dyDescent="0.3">
      <c r="B600" t="s">
        <v>2831</v>
      </c>
      <c r="C600" t="s">
        <v>2831</v>
      </c>
      <c r="D600" s="47">
        <v>44838</v>
      </c>
      <c r="E600" t="s">
        <v>3694</v>
      </c>
      <c r="F600">
        <v>4</v>
      </c>
      <c r="G600">
        <v>0</v>
      </c>
      <c r="H600">
        <v>0</v>
      </c>
      <c r="I600" t="s">
        <v>2186</v>
      </c>
      <c r="J600" t="s">
        <v>3696</v>
      </c>
      <c r="K600" t="s">
        <v>254</v>
      </c>
      <c r="L600" t="s">
        <v>568</v>
      </c>
    </row>
    <row r="601" spans="2:12" x14ac:dyDescent="0.3">
      <c r="B601" t="s">
        <v>2831</v>
      </c>
      <c r="C601" t="s">
        <v>2831</v>
      </c>
      <c r="D601" s="47">
        <v>44860</v>
      </c>
      <c r="E601" t="s">
        <v>3697</v>
      </c>
      <c r="F601">
        <v>4</v>
      </c>
      <c r="G601">
        <v>0</v>
      </c>
      <c r="H601">
        <v>0</v>
      </c>
      <c r="I601" t="s">
        <v>2176</v>
      </c>
      <c r="J601" t="s">
        <v>3698</v>
      </c>
      <c r="K601" t="s">
        <v>254</v>
      </c>
      <c r="L601" t="s">
        <v>568</v>
      </c>
    </row>
    <row r="602" spans="2:12" x14ac:dyDescent="0.3">
      <c r="B602" t="s">
        <v>2831</v>
      </c>
      <c r="C602" t="s">
        <v>2831</v>
      </c>
      <c r="D602" s="47">
        <v>44858</v>
      </c>
      <c r="E602" t="s">
        <v>3699</v>
      </c>
      <c r="F602">
        <v>4</v>
      </c>
      <c r="G602">
        <v>0</v>
      </c>
      <c r="H602">
        <v>0</v>
      </c>
      <c r="I602" t="s">
        <v>2186</v>
      </c>
      <c r="J602" t="s">
        <v>3700</v>
      </c>
      <c r="K602" t="s">
        <v>254</v>
      </c>
      <c r="L602" t="s">
        <v>568</v>
      </c>
    </row>
    <row r="603" spans="2:12" x14ac:dyDescent="0.3">
      <c r="B603" t="s">
        <v>2831</v>
      </c>
      <c r="C603" t="s">
        <v>2831</v>
      </c>
      <c r="D603" s="47">
        <v>44863</v>
      </c>
      <c r="E603" t="s">
        <v>3701</v>
      </c>
      <c r="F603">
        <v>4</v>
      </c>
      <c r="G603">
        <v>0</v>
      </c>
      <c r="H603">
        <v>0</v>
      </c>
      <c r="I603" t="s">
        <v>2186</v>
      </c>
      <c r="J603" t="s">
        <v>3702</v>
      </c>
      <c r="K603" t="s">
        <v>254</v>
      </c>
      <c r="L603" t="s">
        <v>568</v>
      </c>
    </row>
    <row r="604" spans="2:12" x14ac:dyDescent="0.3">
      <c r="B604" t="s">
        <v>2831</v>
      </c>
      <c r="C604" t="s">
        <v>2831</v>
      </c>
      <c r="D604" s="47">
        <v>44846</v>
      </c>
      <c r="E604" t="s">
        <v>3703</v>
      </c>
      <c r="F604">
        <v>4</v>
      </c>
      <c r="G604">
        <v>0</v>
      </c>
      <c r="H604">
        <v>0</v>
      </c>
      <c r="I604" t="s">
        <v>2186</v>
      </c>
      <c r="J604" t="s">
        <v>3705</v>
      </c>
      <c r="K604" t="s">
        <v>254</v>
      </c>
      <c r="L604" t="s">
        <v>568</v>
      </c>
    </row>
    <row r="605" spans="2:12" x14ac:dyDescent="0.3">
      <c r="B605" t="s">
        <v>2831</v>
      </c>
      <c r="C605" t="s">
        <v>2831</v>
      </c>
      <c r="D605" s="47">
        <v>44837</v>
      </c>
      <c r="E605" t="s">
        <v>3706</v>
      </c>
      <c r="F605">
        <v>4</v>
      </c>
      <c r="G605">
        <v>0</v>
      </c>
      <c r="H605">
        <v>0</v>
      </c>
      <c r="I605" t="s">
        <v>2186</v>
      </c>
      <c r="J605" t="s">
        <v>3707</v>
      </c>
      <c r="K605" t="s">
        <v>254</v>
      </c>
      <c r="L605" t="s">
        <v>568</v>
      </c>
    </row>
    <row r="606" spans="2:12" x14ac:dyDescent="0.3">
      <c r="B606" t="s">
        <v>2831</v>
      </c>
      <c r="C606" t="s">
        <v>2831</v>
      </c>
      <c r="D606" s="47">
        <v>44854</v>
      </c>
      <c r="E606" t="s">
        <v>3708</v>
      </c>
      <c r="F606">
        <v>4</v>
      </c>
      <c r="G606">
        <v>0</v>
      </c>
      <c r="H606">
        <v>0</v>
      </c>
      <c r="I606" t="s">
        <v>1535</v>
      </c>
      <c r="J606" t="s">
        <v>1535</v>
      </c>
      <c r="K606" t="s">
        <v>254</v>
      </c>
      <c r="L606" t="s">
        <v>568</v>
      </c>
    </row>
    <row r="607" spans="2:12" x14ac:dyDescent="0.3">
      <c r="B607" t="s">
        <v>2831</v>
      </c>
      <c r="C607" t="s">
        <v>2831</v>
      </c>
      <c r="D607" s="47">
        <v>44863</v>
      </c>
      <c r="E607" t="s">
        <v>3681</v>
      </c>
      <c r="F607">
        <v>4</v>
      </c>
      <c r="G607">
        <v>0</v>
      </c>
      <c r="H607">
        <v>0</v>
      </c>
      <c r="I607" t="s">
        <v>2186</v>
      </c>
      <c r="J607" t="s">
        <v>3682</v>
      </c>
      <c r="K607" t="s">
        <v>254</v>
      </c>
      <c r="L607" t="s">
        <v>568</v>
      </c>
    </row>
    <row r="608" spans="2:12" x14ac:dyDescent="0.3">
      <c r="B608" t="s">
        <v>2831</v>
      </c>
      <c r="C608" t="s">
        <v>2831</v>
      </c>
      <c r="D608" s="47">
        <v>44837</v>
      </c>
      <c r="E608" t="s">
        <v>3669</v>
      </c>
      <c r="F608">
        <v>4</v>
      </c>
      <c r="G608">
        <v>0</v>
      </c>
      <c r="H608">
        <v>0</v>
      </c>
      <c r="I608" t="s">
        <v>2186</v>
      </c>
      <c r="J608" t="s">
        <v>3670</v>
      </c>
      <c r="K608" t="s">
        <v>254</v>
      </c>
      <c r="L608" t="s">
        <v>568</v>
      </c>
    </row>
    <row r="609" spans="2:12" x14ac:dyDescent="0.3">
      <c r="B609" t="s">
        <v>2831</v>
      </c>
      <c r="C609" t="s">
        <v>2831</v>
      </c>
      <c r="D609" s="47">
        <v>44856</v>
      </c>
      <c r="E609" t="s">
        <v>3671</v>
      </c>
      <c r="F609">
        <v>4</v>
      </c>
      <c r="G609">
        <v>0</v>
      </c>
      <c r="H609">
        <v>0</v>
      </c>
      <c r="I609" t="s">
        <v>2186</v>
      </c>
      <c r="J609" t="s">
        <v>3672</v>
      </c>
      <c r="K609" t="s">
        <v>254</v>
      </c>
      <c r="L609" t="s">
        <v>568</v>
      </c>
    </row>
    <row r="610" spans="2:12" x14ac:dyDescent="0.3">
      <c r="B610" t="s">
        <v>2831</v>
      </c>
      <c r="C610" t="s">
        <v>2831</v>
      </c>
      <c r="D610" s="47">
        <v>44841</v>
      </c>
      <c r="E610" t="s">
        <v>3673</v>
      </c>
      <c r="F610">
        <v>4</v>
      </c>
      <c r="G610">
        <v>0</v>
      </c>
      <c r="H610">
        <v>0</v>
      </c>
      <c r="I610" t="s">
        <v>2186</v>
      </c>
      <c r="J610" t="s">
        <v>3674</v>
      </c>
      <c r="K610" t="s">
        <v>254</v>
      </c>
      <c r="L610" t="s">
        <v>568</v>
      </c>
    </row>
    <row r="611" spans="2:12" x14ac:dyDescent="0.3">
      <c r="B611" t="s">
        <v>2831</v>
      </c>
      <c r="C611" t="s">
        <v>2831</v>
      </c>
      <c r="D611" s="47">
        <v>44865</v>
      </c>
      <c r="E611" t="s">
        <v>3675</v>
      </c>
      <c r="F611">
        <v>4</v>
      </c>
      <c r="G611">
        <v>0</v>
      </c>
      <c r="H611">
        <v>0</v>
      </c>
      <c r="I611" t="s">
        <v>2186</v>
      </c>
      <c r="J611" t="s">
        <v>3676</v>
      </c>
      <c r="K611" t="s">
        <v>254</v>
      </c>
      <c r="L611" t="s">
        <v>568</v>
      </c>
    </row>
    <row r="612" spans="2:12" x14ac:dyDescent="0.3">
      <c r="B612" t="s">
        <v>2831</v>
      </c>
      <c r="C612" t="s">
        <v>2831</v>
      </c>
      <c r="D612" s="47">
        <v>44849</v>
      </c>
      <c r="E612" t="s">
        <v>3677</v>
      </c>
      <c r="F612">
        <v>4</v>
      </c>
      <c r="G612">
        <v>0</v>
      </c>
      <c r="H612">
        <v>0</v>
      </c>
      <c r="I612" t="s">
        <v>2186</v>
      </c>
      <c r="J612" t="s">
        <v>3678</v>
      </c>
      <c r="K612" t="s">
        <v>254</v>
      </c>
      <c r="L612" t="s">
        <v>568</v>
      </c>
    </row>
    <row r="613" spans="2:12" x14ac:dyDescent="0.3">
      <c r="B613" t="s">
        <v>2831</v>
      </c>
      <c r="C613" t="s">
        <v>2831</v>
      </c>
      <c r="D613" s="47">
        <v>44855</v>
      </c>
      <c r="E613" t="s">
        <v>3679</v>
      </c>
      <c r="F613">
        <v>4</v>
      </c>
      <c r="G613">
        <v>0</v>
      </c>
      <c r="H613">
        <v>0</v>
      </c>
      <c r="I613" t="s">
        <v>2186</v>
      </c>
      <c r="J613" t="s">
        <v>3680</v>
      </c>
      <c r="K613" t="s">
        <v>254</v>
      </c>
      <c r="L613" t="s">
        <v>568</v>
      </c>
    </row>
    <row r="614" spans="2:12" x14ac:dyDescent="0.3">
      <c r="B614" t="s">
        <v>2831</v>
      </c>
      <c r="C614" t="s">
        <v>2831</v>
      </c>
      <c r="D614" s="47">
        <v>44862</v>
      </c>
      <c r="E614" t="s">
        <v>3666</v>
      </c>
      <c r="F614">
        <v>4</v>
      </c>
      <c r="G614">
        <v>0</v>
      </c>
      <c r="H614">
        <v>0</v>
      </c>
      <c r="I614" t="s">
        <v>1535</v>
      </c>
      <c r="J614" t="s">
        <v>1535</v>
      </c>
      <c r="K614" t="s">
        <v>254</v>
      </c>
      <c r="L614" t="s">
        <v>568</v>
      </c>
    </row>
    <row r="615" spans="2:12" x14ac:dyDescent="0.3">
      <c r="B615" t="s">
        <v>2831</v>
      </c>
      <c r="C615" t="s">
        <v>2831</v>
      </c>
      <c r="D615" s="47">
        <v>44838</v>
      </c>
      <c r="E615" t="s">
        <v>3667</v>
      </c>
      <c r="F615">
        <v>4</v>
      </c>
      <c r="G615">
        <v>0</v>
      </c>
      <c r="H615">
        <v>0</v>
      </c>
      <c r="I615" t="s">
        <v>2186</v>
      </c>
      <c r="J615" t="s">
        <v>3668</v>
      </c>
      <c r="K615" t="s">
        <v>254</v>
      </c>
      <c r="L615" t="s">
        <v>568</v>
      </c>
    </row>
    <row r="616" spans="2:12" x14ac:dyDescent="0.3">
      <c r="B616" t="s">
        <v>2831</v>
      </c>
      <c r="C616" t="s">
        <v>2831</v>
      </c>
      <c r="D616" s="47">
        <v>44858</v>
      </c>
      <c r="E616" t="s">
        <v>3661</v>
      </c>
      <c r="F616">
        <v>4</v>
      </c>
      <c r="G616">
        <v>0</v>
      </c>
      <c r="H616">
        <v>0</v>
      </c>
      <c r="I616" t="s">
        <v>2186</v>
      </c>
      <c r="J616" t="s">
        <v>3663</v>
      </c>
      <c r="K616" t="s">
        <v>254</v>
      </c>
      <c r="L616" t="s">
        <v>568</v>
      </c>
    </row>
    <row r="617" spans="2:12" x14ac:dyDescent="0.3">
      <c r="B617" t="s">
        <v>2831</v>
      </c>
      <c r="C617" t="s">
        <v>2831</v>
      </c>
      <c r="D617" s="47">
        <v>44838</v>
      </c>
      <c r="E617" t="s">
        <v>3664</v>
      </c>
      <c r="F617">
        <v>4</v>
      </c>
      <c r="G617">
        <v>0</v>
      </c>
      <c r="H617">
        <v>0</v>
      </c>
      <c r="I617" t="s">
        <v>1535</v>
      </c>
      <c r="J617" t="s">
        <v>1535</v>
      </c>
      <c r="K617" t="s">
        <v>254</v>
      </c>
      <c r="L617" t="s">
        <v>568</v>
      </c>
    </row>
    <row r="618" spans="2:12" x14ac:dyDescent="0.3">
      <c r="B618" t="s">
        <v>2831</v>
      </c>
      <c r="C618" t="s">
        <v>2831</v>
      </c>
      <c r="D618" s="47">
        <v>44837</v>
      </c>
      <c r="E618" t="s">
        <v>3665</v>
      </c>
      <c r="F618">
        <v>4</v>
      </c>
      <c r="G618">
        <v>0</v>
      </c>
      <c r="H618">
        <v>0</v>
      </c>
      <c r="I618" t="s">
        <v>1535</v>
      </c>
      <c r="J618" t="s">
        <v>1535</v>
      </c>
      <c r="K618" t="s">
        <v>254</v>
      </c>
      <c r="L618" t="s">
        <v>568</v>
      </c>
    </row>
    <row r="619" spans="2:12" x14ac:dyDescent="0.3">
      <c r="B619" t="s">
        <v>2831</v>
      </c>
      <c r="C619" t="s">
        <v>2831</v>
      </c>
      <c r="D619" s="47">
        <v>44844</v>
      </c>
      <c r="E619" t="s">
        <v>3654</v>
      </c>
      <c r="F619">
        <v>4</v>
      </c>
      <c r="G619">
        <v>0</v>
      </c>
      <c r="H619">
        <v>0</v>
      </c>
      <c r="I619" t="s">
        <v>2186</v>
      </c>
      <c r="J619" t="s">
        <v>3656</v>
      </c>
      <c r="K619" t="s">
        <v>254</v>
      </c>
      <c r="L619" t="s">
        <v>568</v>
      </c>
    </row>
    <row r="620" spans="2:12" x14ac:dyDescent="0.3">
      <c r="B620" t="s">
        <v>2831</v>
      </c>
      <c r="C620" t="s">
        <v>2831</v>
      </c>
      <c r="D620" s="47">
        <v>44858</v>
      </c>
      <c r="E620" t="s">
        <v>3657</v>
      </c>
      <c r="F620">
        <v>4</v>
      </c>
      <c r="G620">
        <v>0</v>
      </c>
      <c r="H620">
        <v>0</v>
      </c>
      <c r="I620" t="s">
        <v>2186</v>
      </c>
      <c r="J620" t="s">
        <v>3658</v>
      </c>
      <c r="K620" t="s">
        <v>2147</v>
      </c>
      <c r="L620" t="s">
        <v>568</v>
      </c>
    </row>
    <row r="621" spans="2:12" x14ac:dyDescent="0.3">
      <c r="B621" t="s">
        <v>2831</v>
      </c>
      <c r="C621" t="s">
        <v>2831</v>
      </c>
      <c r="D621" s="47">
        <v>44865</v>
      </c>
      <c r="E621" t="s">
        <v>3659</v>
      </c>
      <c r="F621">
        <v>4</v>
      </c>
      <c r="G621">
        <v>0</v>
      </c>
      <c r="H621">
        <v>0</v>
      </c>
      <c r="I621" t="s">
        <v>1535</v>
      </c>
      <c r="J621" t="s">
        <v>1535</v>
      </c>
      <c r="K621" t="s">
        <v>254</v>
      </c>
      <c r="L621" t="s">
        <v>568</v>
      </c>
    </row>
    <row r="622" spans="2:12" x14ac:dyDescent="0.3">
      <c r="B622" t="s">
        <v>2831</v>
      </c>
      <c r="C622" t="s">
        <v>2831</v>
      </c>
      <c r="D622" s="47">
        <v>44846</v>
      </c>
      <c r="E622" t="s">
        <v>3660</v>
      </c>
      <c r="F622">
        <v>4</v>
      </c>
      <c r="G622">
        <v>0</v>
      </c>
      <c r="H622">
        <v>0</v>
      </c>
      <c r="I622" t="s">
        <v>1535</v>
      </c>
      <c r="J622" t="s">
        <v>1535</v>
      </c>
      <c r="K622" t="s">
        <v>254</v>
      </c>
      <c r="L622" t="s">
        <v>568</v>
      </c>
    </row>
    <row r="623" spans="2:12" x14ac:dyDescent="0.3">
      <c r="B623" t="s">
        <v>2831</v>
      </c>
      <c r="C623" t="s">
        <v>2831</v>
      </c>
      <c r="D623" s="47">
        <v>44846</v>
      </c>
      <c r="E623" t="s">
        <v>3647</v>
      </c>
      <c r="F623">
        <v>4</v>
      </c>
      <c r="G623">
        <v>0</v>
      </c>
      <c r="H623">
        <v>0</v>
      </c>
      <c r="I623" t="s">
        <v>2160</v>
      </c>
      <c r="J623" t="s">
        <v>2925</v>
      </c>
      <c r="K623" t="s">
        <v>254</v>
      </c>
      <c r="L623" t="s">
        <v>568</v>
      </c>
    </row>
    <row r="624" spans="2:12" x14ac:dyDescent="0.3">
      <c r="B624" t="s">
        <v>2831</v>
      </c>
      <c r="C624" t="s">
        <v>2831</v>
      </c>
      <c r="D624" s="47">
        <v>44838</v>
      </c>
      <c r="E624" t="s">
        <v>3648</v>
      </c>
      <c r="F624">
        <v>4</v>
      </c>
      <c r="G624">
        <v>0</v>
      </c>
      <c r="H624">
        <v>0</v>
      </c>
      <c r="I624" t="s">
        <v>2186</v>
      </c>
      <c r="J624" t="s">
        <v>3649</v>
      </c>
      <c r="K624" t="s">
        <v>254</v>
      </c>
      <c r="L624" t="s">
        <v>568</v>
      </c>
    </row>
    <row r="625" spans="2:12" x14ac:dyDescent="0.3">
      <c r="B625" t="s">
        <v>2831</v>
      </c>
      <c r="C625" t="s">
        <v>2831</v>
      </c>
      <c r="D625" s="47">
        <v>44858</v>
      </c>
      <c r="E625" t="s">
        <v>3650</v>
      </c>
      <c r="F625">
        <v>4</v>
      </c>
      <c r="G625">
        <v>0</v>
      </c>
      <c r="H625">
        <v>0</v>
      </c>
      <c r="I625" t="s">
        <v>2160</v>
      </c>
      <c r="J625" t="s">
        <v>3651</v>
      </c>
      <c r="K625" t="s">
        <v>254</v>
      </c>
      <c r="L625" t="s">
        <v>568</v>
      </c>
    </row>
    <row r="626" spans="2:12" x14ac:dyDescent="0.3">
      <c r="B626" t="s">
        <v>2831</v>
      </c>
      <c r="C626" t="s">
        <v>2831</v>
      </c>
      <c r="D626" s="47">
        <v>44847</v>
      </c>
      <c r="E626" t="s">
        <v>3652</v>
      </c>
      <c r="F626">
        <v>4</v>
      </c>
      <c r="G626">
        <v>0</v>
      </c>
      <c r="H626">
        <v>0</v>
      </c>
      <c r="I626" t="s">
        <v>2186</v>
      </c>
      <c r="J626" t="s">
        <v>3653</v>
      </c>
      <c r="K626" t="s">
        <v>254</v>
      </c>
      <c r="L626" t="s">
        <v>568</v>
      </c>
    </row>
    <row r="627" spans="2:12" x14ac:dyDescent="0.3">
      <c r="B627" t="s">
        <v>2831</v>
      </c>
      <c r="C627" t="s">
        <v>2831</v>
      </c>
      <c r="D627" s="47">
        <v>44845</v>
      </c>
      <c r="E627" t="s">
        <v>3644</v>
      </c>
      <c r="F627">
        <v>4</v>
      </c>
      <c r="G627">
        <v>0</v>
      </c>
      <c r="H627">
        <v>0</v>
      </c>
      <c r="I627" t="s">
        <v>1535</v>
      </c>
      <c r="J627" t="s">
        <v>1535</v>
      </c>
      <c r="K627" t="s">
        <v>254</v>
      </c>
      <c r="L627" t="s">
        <v>568</v>
      </c>
    </row>
    <row r="628" spans="2:12" x14ac:dyDescent="0.3">
      <c r="B628" t="s">
        <v>2831</v>
      </c>
      <c r="C628" t="s">
        <v>2831</v>
      </c>
      <c r="D628" s="47">
        <v>44861</v>
      </c>
      <c r="E628" t="s">
        <v>3645</v>
      </c>
      <c r="F628">
        <v>4</v>
      </c>
      <c r="G628">
        <v>0</v>
      </c>
      <c r="H628">
        <v>0</v>
      </c>
      <c r="I628" t="s">
        <v>2186</v>
      </c>
      <c r="J628" t="s">
        <v>3646</v>
      </c>
      <c r="K628" t="s">
        <v>254</v>
      </c>
      <c r="L628" t="s">
        <v>568</v>
      </c>
    </row>
    <row r="629" spans="2:12" x14ac:dyDescent="0.3">
      <c r="B629" t="s">
        <v>2831</v>
      </c>
      <c r="C629" t="s">
        <v>2831</v>
      </c>
      <c r="D629" s="47">
        <v>44841</v>
      </c>
      <c r="E629" t="s">
        <v>3639</v>
      </c>
      <c r="F629">
        <v>4</v>
      </c>
      <c r="G629">
        <v>0</v>
      </c>
      <c r="H629">
        <v>0</v>
      </c>
      <c r="I629" t="s">
        <v>2186</v>
      </c>
      <c r="J629" t="s">
        <v>3640</v>
      </c>
      <c r="K629" t="s">
        <v>254</v>
      </c>
      <c r="L629" t="s">
        <v>568</v>
      </c>
    </row>
    <row r="630" spans="2:12" x14ac:dyDescent="0.3">
      <c r="B630" t="s">
        <v>2831</v>
      </c>
      <c r="C630" t="s">
        <v>2831</v>
      </c>
      <c r="D630" s="47">
        <v>44865</v>
      </c>
      <c r="E630" t="s">
        <v>3641</v>
      </c>
      <c r="F630">
        <v>4</v>
      </c>
      <c r="G630">
        <v>0</v>
      </c>
      <c r="H630">
        <v>0</v>
      </c>
      <c r="I630" t="s">
        <v>2160</v>
      </c>
      <c r="J630" t="s">
        <v>3643</v>
      </c>
      <c r="K630" t="s">
        <v>254</v>
      </c>
      <c r="L630" t="s">
        <v>568</v>
      </c>
    </row>
    <row r="631" spans="2:12" x14ac:dyDescent="0.3">
      <c r="B631" t="s">
        <v>2831</v>
      </c>
      <c r="C631" t="s">
        <v>2831</v>
      </c>
      <c r="D631" s="47">
        <v>44858</v>
      </c>
      <c r="E631" t="s">
        <v>3565</v>
      </c>
      <c r="F631">
        <v>4</v>
      </c>
      <c r="G631">
        <v>0</v>
      </c>
      <c r="H631">
        <v>0</v>
      </c>
      <c r="I631" t="s">
        <v>2186</v>
      </c>
      <c r="J631" t="s">
        <v>3567</v>
      </c>
      <c r="K631" t="s">
        <v>254</v>
      </c>
      <c r="L631" t="s">
        <v>568</v>
      </c>
    </row>
    <row r="632" spans="2:12" x14ac:dyDescent="0.3">
      <c r="B632" t="s">
        <v>2831</v>
      </c>
      <c r="C632" t="s">
        <v>2831</v>
      </c>
      <c r="D632" s="47">
        <v>44852</v>
      </c>
      <c r="E632" t="s">
        <v>3632</v>
      </c>
      <c r="F632">
        <v>4</v>
      </c>
      <c r="G632">
        <v>0</v>
      </c>
      <c r="H632">
        <v>0</v>
      </c>
      <c r="I632" t="s">
        <v>2186</v>
      </c>
      <c r="J632" t="s">
        <v>3633</v>
      </c>
      <c r="K632" t="s">
        <v>254</v>
      </c>
      <c r="L632" t="s">
        <v>568</v>
      </c>
    </row>
    <row r="633" spans="2:12" x14ac:dyDescent="0.3">
      <c r="B633" t="s">
        <v>2831</v>
      </c>
      <c r="C633" t="s">
        <v>2831</v>
      </c>
      <c r="D633" s="47">
        <v>44840</v>
      </c>
      <c r="E633" t="s">
        <v>3634</v>
      </c>
      <c r="F633">
        <v>4</v>
      </c>
      <c r="G633">
        <v>0</v>
      </c>
      <c r="H633">
        <v>0</v>
      </c>
      <c r="I633" t="s">
        <v>2186</v>
      </c>
      <c r="J633" t="s">
        <v>3636</v>
      </c>
      <c r="K633" t="s">
        <v>254</v>
      </c>
      <c r="L633" t="s">
        <v>568</v>
      </c>
    </row>
    <row r="634" spans="2:12" x14ac:dyDescent="0.3">
      <c r="B634" t="s">
        <v>2831</v>
      </c>
      <c r="C634" t="s">
        <v>2831</v>
      </c>
      <c r="D634" s="47">
        <v>44842</v>
      </c>
      <c r="E634" t="s">
        <v>3637</v>
      </c>
      <c r="F634">
        <v>4</v>
      </c>
      <c r="G634">
        <v>0</v>
      </c>
      <c r="H634">
        <v>0</v>
      </c>
      <c r="I634" t="s">
        <v>2186</v>
      </c>
      <c r="J634" t="s">
        <v>3638</v>
      </c>
      <c r="K634" t="s">
        <v>2147</v>
      </c>
      <c r="L634" t="s">
        <v>568</v>
      </c>
    </row>
    <row r="635" spans="2:12" x14ac:dyDescent="0.3">
      <c r="B635" t="s">
        <v>2831</v>
      </c>
      <c r="C635" t="s">
        <v>2831</v>
      </c>
      <c r="D635" s="47">
        <v>44859</v>
      </c>
      <c r="E635" t="s">
        <v>3625</v>
      </c>
      <c r="F635">
        <v>4</v>
      </c>
      <c r="G635">
        <v>0</v>
      </c>
      <c r="H635">
        <v>0</v>
      </c>
      <c r="I635" t="s">
        <v>2186</v>
      </c>
      <c r="J635" t="s">
        <v>3626</v>
      </c>
      <c r="K635" t="s">
        <v>254</v>
      </c>
      <c r="L635" t="s">
        <v>568</v>
      </c>
    </row>
    <row r="636" spans="2:12" x14ac:dyDescent="0.3">
      <c r="B636" t="s">
        <v>2831</v>
      </c>
      <c r="C636" t="s">
        <v>2831</v>
      </c>
      <c r="D636" s="47">
        <v>44859</v>
      </c>
      <c r="E636" t="s">
        <v>3627</v>
      </c>
      <c r="F636">
        <v>4</v>
      </c>
      <c r="G636">
        <v>0</v>
      </c>
      <c r="H636">
        <v>0</v>
      </c>
      <c r="I636" t="s">
        <v>2186</v>
      </c>
      <c r="J636" t="s">
        <v>3628</v>
      </c>
      <c r="K636" t="s">
        <v>254</v>
      </c>
      <c r="L636" t="s">
        <v>568</v>
      </c>
    </row>
    <row r="637" spans="2:12" x14ac:dyDescent="0.3">
      <c r="B637" t="s">
        <v>2831</v>
      </c>
      <c r="C637" t="s">
        <v>2831</v>
      </c>
      <c r="D637" s="47">
        <v>44852</v>
      </c>
      <c r="E637" t="s">
        <v>3629</v>
      </c>
      <c r="F637">
        <v>4</v>
      </c>
      <c r="G637">
        <v>0</v>
      </c>
      <c r="H637">
        <v>0</v>
      </c>
      <c r="I637" t="s">
        <v>2186</v>
      </c>
      <c r="J637" t="s">
        <v>3631</v>
      </c>
      <c r="K637" t="s">
        <v>254</v>
      </c>
      <c r="L637" t="s">
        <v>568</v>
      </c>
    </row>
    <row r="638" spans="2:12" x14ac:dyDescent="0.3">
      <c r="B638" t="s">
        <v>2831</v>
      </c>
      <c r="C638" t="s">
        <v>2831</v>
      </c>
      <c r="D638" s="47">
        <v>44855</v>
      </c>
      <c r="E638" t="s">
        <v>3621</v>
      </c>
      <c r="F638">
        <v>4</v>
      </c>
      <c r="G638">
        <v>0</v>
      </c>
      <c r="H638">
        <v>0</v>
      </c>
      <c r="I638" t="s">
        <v>2160</v>
      </c>
      <c r="J638" t="s">
        <v>3622</v>
      </c>
      <c r="K638" t="s">
        <v>254</v>
      </c>
      <c r="L638" t="s">
        <v>568</v>
      </c>
    </row>
    <row r="639" spans="2:12" x14ac:dyDescent="0.3">
      <c r="B639" t="s">
        <v>2831</v>
      </c>
      <c r="C639" t="s">
        <v>2831</v>
      </c>
      <c r="D639" s="47">
        <v>44853</v>
      </c>
      <c r="E639" t="s">
        <v>3623</v>
      </c>
      <c r="F639">
        <v>4</v>
      </c>
      <c r="G639">
        <v>0</v>
      </c>
      <c r="H639">
        <v>0</v>
      </c>
      <c r="I639" t="s">
        <v>2186</v>
      </c>
      <c r="J639" t="s">
        <v>3624</v>
      </c>
      <c r="K639" t="s">
        <v>254</v>
      </c>
      <c r="L639" t="s">
        <v>568</v>
      </c>
    </row>
    <row r="640" spans="2:12" x14ac:dyDescent="0.3">
      <c r="B640" t="s">
        <v>2831</v>
      </c>
      <c r="C640" t="s">
        <v>2831</v>
      </c>
      <c r="D640" s="47">
        <v>44835</v>
      </c>
      <c r="E640" t="s">
        <v>3616</v>
      </c>
      <c r="F640">
        <v>4</v>
      </c>
      <c r="G640">
        <v>0</v>
      </c>
      <c r="H640">
        <v>0</v>
      </c>
      <c r="I640" t="s">
        <v>2186</v>
      </c>
      <c r="J640" t="s">
        <v>3617</v>
      </c>
      <c r="K640" t="s">
        <v>254</v>
      </c>
      <c r="L640" t="s">
        <v>568</v>
      </c>
    </row>
    <row r="641" spans="2:12" x14ac:dyDescent="0.3">
      <c r="B641" t="s">
        <v>2831</v>
      </c>
      <c r="C641" t="s">
        <v>2831</v>
      </c>
      <c r="D641" s="47">
        <v>44852</v>
      </c>
      <c r="E641" t="s">
        <v>3618</v>
      </c>
      <c r="F641">
        <v>4</v>
      </c>
      <c r="G641">
        <v>0</v>
      </c>
      <c r="H641">
        <v>0</v>
      </c>
      <c r="I641" t="s">
        <v>2186</v>
      </c>
      <c r="J641" t="s">
        <v>3620</v>
      </c>
      <c r="K641" t="s">
        <v>254</v>
      </c>
      <c r="L641" t="s">
        <v>568</v>
      </c>
    </row>
    <row r="642" spans="2:12" x14ac:dyDescent="0.3">
      <c r="B642" t="s">
        <v>2831</v>
      </c>
      <c r="C642" t="s">
        <v>2831</v>
      </c>
      <c r="D642" s="47">
        <v>44865</v>
      </c>
      <c r="E642" t="s">
        <v>3610</v>
      </c>
      <c r="F642">
        <v>4</v>
      </c>
      <c r="G642">
        <v>0</v>
      </c>
      <c r="H642">
        <v>0</v>
      </c>
      <c r="I642" t="s">
        <v>2186</v>
      </c>
      <c r="J642" t="s">
        <v>3611</v>
      </c>
      <c r="K642" t="s">
        <v>2147</v>
      </c>
      <c r="L642" t="s">
        <v>568</v>
      </c>
    </row>
    <row r="643" spans="2:12" x14ac:dyDescent="0.3">
      <c r="B643" t="s">
        <v>2831</v>
      </c>
      <c r="C643" t="s">
        <v>2831</v>
      </c>
      <c r="D643" s="47">
        <v>44859</v>
      </c>
      <c r="E643" t="s">
        <v>3612</v>
      </c>
      <c r="F643">
        <v>4</v>
      </c>
      <c r="G643">
        <v>0</v>
      </c>
      <c r="H643">
        <v>0</v>
      </c>
      <c r="I643" t="s">
        <v>2186</v>
      </c>
      <c r="J643" t="s">
        <v>3613</v>
      </c>
      <c r="K643" t="s">
        <v>2147</v>
      </c>
      <c r="L643" t="s">
        <v>568</v>
      </c>
    </row>
    <row r="644" spans="2:12" x14ac:dyDescent="0.3">
      <c r="B644" t="s">
        <v>2831</v>
      </c>
      <c r="C644" t="s">
        <v>2831</v>
      </c>
      <c r="D644" s="47">
        <v>44856</v>
      </c>
      <c r="E644" t="s">
        <v>3614</v>
      </c>
      <c r="F644">
        <v>4</v>
      </c>
      <c r="G644">
        <v>0</v>
      </c>
      <c r="H644">
        <v>0</v>
      </c>
      <c r="I644" t="s">
        <v>2186</v>
      </c>
      <c r="J644" t="s">
        <v>3615</v>
      </c>
      <c r="K644" t="s">
        <v>254</v>
      </c>
      <c r="L644" t="s">
        <v>568</v>
      </c>
    </row>
    <row r="645" spans="2:12" x14ac:dyDescent="0.3">
      <c r="B645" t="s">
        <v>2831</v>
      </c>
      <c r="C645" t="s">
        <v>2831</v>
      </c>
      <c r="D645" s="47">
        <v>44854</v>
      </c>
      <c r="E645" t="s">
        <v>3602</v>
      </c>
      <c r="F645">
        <v>4</v>
      </c>
      <c r="G645">
        <v>0</v>
      </c>
      <c r="H645">
        <v>0</v>
      </c>
      <c r="I645" t="s">
        <v>1535</v>
      </c>
      <c r="J645" t="s">
        <v>1535</v>
      </c>
      <c r="K645" t="s">
        <v>254</v>
      </c>
      <c r="L645" t="s">
        <v>568</v>
      </c>
    </row>
    <row r="646" spans="2:12" x14ac:dyDescent="0.3">
      <c r="B646" t="s">
        <v>2831</v>
      </c>
      <c r="C646" t="s">
        <v>2831</v>
      </c>
      <c r="D646" s="47">
        <v>44853</v>
      </c>
      <c r="E646" t="s">
        <v>3603</v>
      </c>
      <c r="F646">
        <v>4</v>
      </c>
      <c r="G646">
        <v>0</v>
      </c>
      <c r="H646">
        <v>0</v>
      </c>
      <c r="I646" t="s">
        <v>2186</v>
      </c>
      <c r="J646" t="s">
        <v>3605</v>
      </c>
      <c r="K646" t="s">
        <v>254</v>
      </c>
      <c r="L646" t="s">
        <v>568</v>
      </c>
    </row>
    <row r="647" spans="2:12" x14ac:dyDescent="0.3">
      <c r="B647" t="s">
        <v>2831</v>
      </c>
      <c r="C647" t="s">
        <v>2831</v>
      </c>
      <c r="D647" s="47">
        <v>44859</v>
      </c>
      <c r="E647" t="s">
        <v>3606</v>
      </c>
      <c r="F647">
        <v>4</v>
      </c>
      <c r="G647">
        <v>0</v>
      </c>
      <c r="H647">
        <v>0</v>
      </c>
      <c r="I647" t="s">
        <v>2186</v>
      </c>
      <c r="J647" t="s">
        <v>3607</v>
      </c>
      <c r="K647" t="s">
        <v>254</v>
      </c>
      <c r="L647" t="s">
        <v>568</v>
      </c>
    </row>
    <row r="648" spans="2:12" x14ac:dyDescent="0.3">
      <c r="B648" t="s">
        <v>2831</v>
      </c>
      <c r="C648" t="s">
        <v>2831</v>
      </c>
      <c r="D648" s="47">
        <v>44860</v>
      </c>
      <c r="E648" t="s">
        <v>3608</v>
      </c>
      <c r="F648">
        <v>4</v>
      </c>
      <c r="G648">
        <v>0</v>
      </c>
      <c r="H648">
        <v>0</v>
      </c>
      <c r="I648" t="s">
        <v>1535</v>
      </c>
      <c r="J648" t="s">
        <v>1535</v>
      </c>
      <c r="K648" t="s">
        <v>254</v>
      </c>
      <c r="L648" t="s">
        <v>568</v>
      </c>
    </row>
    <row r="649" spans="2:12" x14ac:dyDescent="0.3">
      <c r="B649" t="s">
        <v>2831</v>
      </c>
      <c r="C649" t="s">
        <v>2831</v>
      </c>
      <c r="D649" s="47">
        <v>44835</v>
      </c>
      <c r="E649" t="s">
        <v>3572</v>
      </c>
      <c r="F649">
        <v>4</v>
      </c>
      <c r="G649">
        <v>0</v>
      </c>
      <c r="H649">
        <v>0</v>
      </c>
      <c r="I649" t="s">
        <v>2186</v>
      </c>
      <c r="J649" t="s">
        <v>3573</v>
      </c>
      <c r="K649" t="s">
        <v>254</v>
      </c>
      <c r="L649" t="s">
        <v>568</v>
      </c>
    </row>
    <row r="650" spans="2:12" x14ac:dyDescent="0.3">
      <c r="B650" t="s">
        <v>2831</v>
      </c>
      <c r="C650" t="s">
        <v>2831</v>
      </c>
      <c r="D650" s="47">
        <v>44865</v>
      </c>
      <c r="E650" t="s">
        <v>3574</v>
      </c>
      <c r="F650">
        <v>4</v>
      </c>
      <c r="G650">
        <v>0</v>
      </c>
      <c r="H650">
        <v>0</v>
      </c>
      <c r="I650" t="s">
        <v>2186</v>
      </c>
      <c r="J650" t="s">
        <v>3575</v>
      </c>
      <c r="K650" t="s">
        <v>254</v>
      </c>
      <c r="L650" t="s">
        <v>568</v>
      </c>
    </row>
    <row r="651" spans="2:12" x14ac:dyDescent="0.3">
      <c r="B651" t="s">
        <v>2831</v>
      </c>
      <c r="C651" t="s">
        <v>2831</v>
      </c>
      <c r="D651" s="47">
        <v>44835</v>
      </c>
      <c r="E651" t="s">
        <v>3576</v>
      </c>
      <c r="F651">
        <v>4</v>
      </c>
      <c r="G651">
        <v>0</v>
      </c>
      <c r="H651">
        <v>0</v>
      </c>
      <c r="I651" t="s">
        <v>2186</v>
      </c>
      <c r="J651" t="s">
        <v>3577</v>
      </c>
      <c r="K651" t="s">
        <v>254</v>
      </c>
      <c r="L651" t="s">
        <v>568</v>
      </c>
    </row>
    <row r="652" spans="2:12" x14ac:dyDescent="0.3">
      <c r="B652" t="s">
        <v>2831</v>
      </c>
      <c r="C652" t="s">
        <v>2831</v>
      </c>
      <c r="D652" s="47">
        <v>44865</v>
      </c>
      <c r="E652" t="s">
        <v>3578</v>
      </c>
      <c r="F652">
        <v>4</v>
      </c>
      <c r="G652">
        <v>0</v>
      </c>
      <c r="H652">
        <v>0</v>
      </c>
      <c r="I652" t="s">
        <v>1535</v>
      </c>
      <c r="J652" t="s">
        <v>1535</v>
      </c>
      <c r="K652" t="s">
        <v>254</v>
      </c>
      <c r="L652" t="s">
        <v>568</v>
      </c>
    </row>
    <row r="653" spans="2:12" x14ac:dyDescent="0.3">
      <c r="B653" t="s">
        <v>2831</v>
      </c>
      <c r="C653" t="s">
        <v>2831</v>
      </c>
      <c r="D653" s="47">
        <v>44839</v>
      </c>
      <c r="E653" t="s">
        <v>3568</v>
      </c>
      <c r="F653">
        <v>4</v>
      </c>
      <c r="G653">
        <v>0</v>
      </c>
      <c r="H653">
        <v>0</v>
      </c>
      <c r="I653" t="s">
        <v>2186</v>
      </c>
      <c r="J653" t="s">
        <v>3569</v>
      </c>
      <c r="K653" t="s">
        <v>254</v>
      </c>
      <c r="L653" t="s">
        <v>568</v>
      </c>
    </row>
    <row r="654" spans="2:12" x14ac:dyDescent="0.3">
      <c r="B654" t="s">
        <v>2831</v>
      </c>
      <c r="C654" t="s">
        <v>2831</v>
      </c>
      <c r="D654" s="47">
        <v>44865</v>
      </c>
      <c r="E654" t="s">
        <v>3570</v>
      </c>
      <c r="F654">
        <v>4</v>
      </c>
      <c r="G654">
        <v>0</v>
      </c>
      <c r="H654">
        <v>0</v>
      </c>
      <c r="I654" t="s">
        <v>2186</v>
      </c>
      <c r="J654" t="s">
        <v>3571</v>
      </c>
      <c r="K654" t="s">
        <v>2147</v>
      </c>
      <c r="L654" t="s">
        <v>568</v>
      </c>
    </row>
    <row r="655" spans="2:12" x14ac:dyDescent="0.3">
      <c r="B655" t="s">
        <v>2831</v>
      </c>
      <c r="C655" t="s">
        <v>2831</v>
      </c>
      <c r="D655" s="47">
        <v>44849</v>
      </c>
      <c r="E655" t="s">
        <v>3563</v>
      </c>
      <c r="F655">
        <v>4</v>
      </c>
      <c r="G655">
        <v>0</v>
      </c>
      <c r="H655">
        <v>0</v>
      </c>
      <c r="I655" t="s">
        <v>2186</v>
      </c>
      <c r="J655" t="s">
        <v>3564</v>
      </c>
      <c r="K655" t="s">
        <v>254</v>
      </c>
      <c r="L655" t="s">
        <v>568</v>
      </c>
    </row>
    <row r="656" spans="2:12" x14ac:dyDescent="0.3">
      <c r="B656" t="s">
        <v>2831</v>
      </c>
      <c r="C656" t="s">
        <v>2831</v>
      </c>
      <c r="D656" s="47">
        <v>44854</v>
      </c>
      <c r="E656" t="s">
        <v>3553</v>
      </c>
      <c r="F656">
        <v>4</v>
      </c>
      <c r="G656">
        <v>0</v>
      </c>
      <c r="H656">
        <v>0</v>
      </c>
      <c r="I656" t="s">
        <v>2186</v>
      </c>
      <c r="J656" t="s">
        <v>3554</v>
      </c>
      <c r="K656" t="s">
        <v>254</v>
      </c>
      <c r="L656" t="s">
        <v>568</v>
      </c>
    </row>
    <row r="657" spans="2:12" x14ac:dyDescent="0.3">
      <c r="B657" t="s">
        <v>2831</v>
      </c>
      <c r="C657" t="s">
        <v>2831</v>
      </c>
      <c r="D657" s="47">
        <v>44862</v>
      </c>
      <c r="E657" t="s">
        <v>3559</v>
      </c>
      <c r="F657">
        <v>4</v>
      </c>
      <c r="G657">
        <v>0</v>
      </c>
      <c r="H657">
        <v>0</v>
      </c>
      <c r="I657" t="s">
        <v>2186</v>
      </c>
      <c r="J657" t="s">
        <v>3560</v>
      </c>
      <c r="K657" t="s">
        <v>254</v>
      </c>
      <c r="L657" t="s">
        <v>568</v>
      </c>
    </row>
    <row r="658" spans="2:12" x14ac:dyDescent="0.3">
      <c r="B658" t="s">
        <v>2831</v>
      </c>
      <c r="C658" t="s">
        <v>2831</v>
      </c>
      <c r="D658" s="47">
        <v>44845</v>
      </c>
      <c r="E658" t="s">
        <v>3561</v>
      </c>
      <c r="F658">
        <v>4</v>
      </c>
      <c r="G658">
        <v>0</v>
      </c>
      <c r="H658">
        <v>0</v>
      </c>
      <c r="I658" t="s">
        <v>2186</v>
      </c>
      <c r="J658" t="s">
        <v>3562</v>
      </c>
      <c r="K658" t="s">
        <v>254</v>
      </c>
      <c r="L658" t="s">
        <v>568</v>
      </c>
    </row>
    <row r="659" spans="2:12" x14ac:dyDescent="0.3">
      <c r="B659" t="s">
        <v>2831</v>
      </c>
      <c r="C659" t="s">
        <v>2831</v>
      </c>
      <c r="D659" s="47">
        <v>44846</v>
      </c>
      <c r="E659" t="s">
        <v>3552</v>
      </c>
      <c r="F659">
        <v>4</v>
      </c>
      <c r="G659">
        <v>0</v>
      </c>
      <c r="H659">
        <v>0</v>
      </c>
      <c r="I659" t="s">
        <v>1535</v>
      </c>
      <c r="J659" t="s">
        <v>1535</v>
      </c>
      <c r="K659" t="s">
        <v>254</v>
      </c>
      <c r="L659" t="s">
        <v>568</v>
      </c>
    </row>
    <row r="660" spans="2:12" x14ac:dyDescent="0.3">
      <c r="B660" t="s">
        <v>2831</v>
      </c>
      <c r="C660" t="s">
        <v>2831</v>
      </c>
      <c r="D660" s="47">
        <v>44848</v>
      </c>
      <c r="E660" t="s">
        <v>3550</v>
      </c>
      <c r="F660">
        <v>4</v>
      </c>
      <c r="G660">
        <v>0</v>
      </c>
      <c r="H660">
        <v>0</v>
      </c>
      <c r="I660" t="s">
        <v>2186</v>
      </c>
      <c r="J660" t="s">
        <v>3551</v>
      </c>
      <c r="K660" t="s">
        <v>254</v>
      </c>
      <c r="L660" t="s">
        <v>568</v>
      </c>
    </row>
    <row r="661" spans="2:12" x14ac:dyDescent="0.3">
      <c r="B661" t="s">
        <v>2831</v>
      </c>
      <c r="C661" t="s">
        <v>2831</v>
      </c>
      <c r="D661" s="47">
        <v>44847</v>
      </c>
      <c r="E661" t="s">
        <v>3555</v>
      </c>
      <c r="F661">
        <v>4</v>
      </c>
      <c r="G661">
        <v>0</v>
      </c>
      <c r="H661">
        <v>0</v>
      </c>
      <c r="I661" t="s">
        <v>2186</v>
      </c>
      <c r="J661" t="s">
        <v>3556</v>
      </c>
      <c r="K661" t="s">
        <v>254</v>
      </c>
      <c r="L661" t="s">
        <v>568</v>
      </c>
    </row>
    <row r="662" spans="2:12" x14ac:dyDescent="0.3">
      <c r="B662" t="s">
        <v>2831</v>
      </c>
      <c r="C662" t="s">
        <v>2831</v>
      </c>
      <c r="D662" s="47">
        <v>44847</v>
      </c>
      <c r="E662" t="s">
        <v>3557</v>
      </c>
      <c r="F662">
        <v>4</v>
      </c>
      <c r="G662">
        <v>0</v>
      </c>
      <c r="H662">
        <v>0</v>
      </c>
      <c r="I662" t="s">
        <v>2186</v>
      </c>
      <c r="J662" t="s">
        <v>3558</v>
      </c>
      <c r="K662" t="s">
        <v>254</v>
      </c>
      <c r="L662" t="s">
        <v>568</v>
      </c>
    </row>
    <row r="663" spans="2:12" x14ac:dyDescent="0.3">
      <c r="B663" t="s">
        <v>2831</v>
      </c>
      <c r="C663" t="s">
        <v>2831</v>
      </c>
      <c r="D663" s="47">
        <v>44842</v>
      </c>
      <c r="E663" t="s">
        <v>3548</v>
      </c>
      <c r="F663">
        <v>4</v>
      </c>
      <c r="G663">
        <v>0</v>
      </c>
      <c r="H663">
        <v>0</v>
      </c>
      <c r="I663" t="s">
        <v>2186</v>
      </c>
      <c r="J663" t="s">
        <v>3549</v>
      </c>
      <c r="K663" t="s">
        <v>254</v>
      </c>
      <c r="L663" t="s">
        <v>568</v>
      </c>
    </row>
    <row r="664" spans="2:12" x14ac:dyDescent="0.3">
      <c r="B664" t="s">
        <v>2831</v>
      </c>
      <c r="C664" t="s">
        <v>2831</v>
      </c>
      <c r="D664" s="47">
        <v>44842</v>
      </c>
      <c r="E664" t="s">
        <v>3546</v>
      </c>
      <c r="F664">
        <v>4</v>
      </c>
      <c r="G664">
        <v>0</v>
      </c>
      <c r="H664">
        <v>0</v>
      </c>
      <c r="I664" t="s">
        <v>2186</v>
      </c>
      <c r="J664" t="s">
        <v>3547</v>
      </c>
      <c r="K664" t="s">
        <v>254</v>
      </c>
      <c r="L664" t="s">
        <v>568</v>
      </c>
    </row>
    <row r="665" spans="2:12" x14ac:dyDescent="0.3">
      <c r="B665" t="s">
        <v>2831</v>
      </c>
      <c r="C665" t="s">
        <v>2831</v>
      </c>
      <c r="D665" s="47">
        <v>44837</v>
      </c>
      <c r="E665" t="s">
        <v>3544</v>
      </c>
      <c r="F665">
        <v>4</v>
      </c>
      <c r="G665">
        <v>0</v>
      </c>
      <c r="H665">
        <v>0</v>
      </c>
      <c r="I665" t="s">
        <v>2186</v>
      </c>
      <c r="J665" t="s">
        <v>3545</v>
      </c>
      <c r="K665" t="s">
        <v>254</v>
      </c>
      <c r="L665" t="s">
        <v>568</v>
      </c>
    </row>
    <row r="666" spans="2:12" x14ac:dyDescent="0.3">
      <c r="B666" t="s">
        <v>2831</v>
      </c>
      <c r="C666" t="s">
        <v>2831</v>
      </c>
      <c r="D666" s="47">
        <v>44862</v>
      </c>
      <c r="E666" t="s">
        <v>3540</v>
      </c>
      <c r="F666">
        <v>4</v>
      </c>
      <c r="G666">
        <v>0</v>
      </c>
      <c r="H666">
        <v>0</v>
      </c>
      <c r="I666" t="s">
        <v>2160</v>
      </c>
      <c r="J666" t="s">
        <v>3541</v>
      </c>
      <c r="K666" t="s">
        <v>254</v>
      </c>
      <c r="L666" t="s">
        <v>568</v>
      </c>
    </row>
    <row r="667" spans="2:12" x14ac:dyDescent="0.3">
      <c r="B667" t="s">
        <v>2831</v>
      </c>
      <c r="C667" t="s">
        <v>2831</v>
      </c>
      <c r="D667" s="47">
        <v>44862</v>
      </c>
      <c r="E667" t="s">
        <v>3542</v>
      </c>
      <c r="F667">
        <v>4</v>
      </c>
      <c r="G667">
        <v>0</v>
      </c>
      <c r="H667">
        <v>0</v>
      </c>
      <c r="I667" t="s">
        <v>2186</v>
      </c>
      <c r="J667" t="s">
        <v>3543</v>
      </c>
      <c r="K667" t="s">
        <v>254</v>
      </c>
      <c r="L667" t="s">
        <v>568</v>
      </c>
    </row>
    <row r="668" spans="2:12" x14ac:dyDescent="0.3">
      <c r="B668" t="s">
        <v>2831</v>
      </c>
      <c r="C668" t="s">
        <v>2831</v>
      </c>
      <c r="D668" s="47">
        <v>44855</v>
      </c>
      <c r="E668" t="s">
        <v>3534</v>
      </c>
      <c r="F668">
        <v>4</v>
      </c>
      <c r="G668">
        <v>0</v>
      </c>
      <c r="H668">
        <v>0</v>
      </c>
      <c r="I668" t="s">
        <v>2186</v>
      </c>
      <c r="J668" t="s">
        <v>3535</v>
      </c>
      <c r="K668" t="s">
        <v>254</v>
      </c>
      <c r="L668" t="s">
        <v>568</v>
      </c>
    </row>
    <row r="669" spans="2:12" x14ac:dyDescent="0.3">
      <c r="B669" t="s">
        <v>2831</v>
      </c>
      <c r="C669" t="s">
        <v>2831</v>
      </c>
      <c r="D669" s="47">
        <v>44863</v>
      </c>
      <c r="E669" t="s">
        <v>3536</v>
      </c>
      <c r="F669">
        <v>4</v>
      </c>
      <c r="G669">
        <v>0</v>
      </c>
      <c r="H669">
        <v>0</v>
      </c>
      <c r="I669" t="s">
        <v>2186</v>
      </c>
      <c r="J669" t="s">
        <v>3537</v>
      </c>
      <c r="K669" t="s">
        <v>254</v>
      </c>
      <c r="L669" t="s">
        <v>568</v>
      </c>
    </row>
    <row r="670" spans="2:12" x14ac:dyDescent="0.3">
      <c r="B670" t="s">
        <v>2831</v>
      </c>
      <c r="C670" t="s">
        <v>2831</v>
      </c>
      <c r="D670" s="47">
        <v>44851</v>
      </c>
      <c r="E670" t="s">
        <v>3538</v>
      </c>
      <c r="F670">
        <v>4</v>
      </c>
      <c r="G670">
        <v>0</v>
      </c>
      <c r="H670">
        <v>0</v>
      </c>
      <c r="I670" t="s">
        <v>2186</v>
      </c>
      <c r="J670" t="s">
        <v>3539</v>
      </c>
      <c r="K670" t="s">
        <v>254</v>
      </c>
      <c r="L670" t="s">
        <v>568</v>
      </c>
    </row>
    <row r="671" spans="2:12" x14ac:dyDescent="0.3">
      <c r="B671" t="s">
        <v>2831</v>
      </c>
      <c r="C671" t="s">
        <v>2831</v>
      </c>
      <c r="D671" s="47">
        <v>44847</v>
      </c>
      <c r="E671" t="s">
        <v>3531</v>
      </c>
      <c r="F671">
        <v>4</v>
      </c>
      <c r="G671">
        <v>0</v>
      </c>
      <c r="H671">
        <v>0</v>
      </c>
      <c r="I671" t="s">
        <v>2186</v>
      </c>
      <c r="J671" t="s">
        <v>3533</v>
      </c>
      <c r="K671" t="s">
        <v>254</v>
      </c>
      <c r="L671" t="s">
        <v>568</v>
      </c>
    </row>
    <row r="672" spans="2:12" x14ac:dyDescent="0.3">
      <c r="B672" t="s">
        <v>2831</v>
      </c>
      <c r="C672" t="s">
        <v>2831</v>
      </c>
      <c r="D672" s="47">
        <v>44849</v>
      </c>
      <c r="E672" t="s">
        <v>3526</v>
      </c>
      <c r="F672">
        <v>4</v>
      </c>
      <c r="G672">
        <v>1</v>
      </c>
      <c r="H672">
        <v>333.85</v>
      </c>
      <c r="I672" t="s">
        <v>1535</v>
      </c>
      <c r="J672" t="s">
        <v>1535</v>
      </c>
      <c r="K672" t="s">
        <v>254</v>
      </c>
      <c r="L672" t="s">
        <v>568</v>
      </c>
    </row>
    <row r="673" spans="2:12" x14ac:dyDescent="0.3">
      <c r="B673" t="s">
        <v>2831</v>
      </c>
      <c r="C673" t="s">
        <v>2831</v>
      </c>
      <c r="D673" s="47">
        <v>44837</v>
      </c>
      <c r="E673" t="s">
        <v>3527</v>
      </c>
      <c r="F673">
        <v>4</v>
      </c>
      <c r="G673">
        <v>0</v>
      </c>
      <c r="H673">
        <v>0</v>
      </c>
      <c r="I673" t="s">
        <v>2186</v>
      </c>
      <c r="J673" t="s">
        <v>3528</v>
      </c>
      <c r="K673" t="s">
        <v>254</v>
      </c>
      <c r="L673" t="s">
        <v>568</v>
      </c>
    </row>
    <row r="674" spans="2:12" x14ac:dyDescent="0.3">
      <c r="B674" t="s">
        <v>2831</v>
      </c>
      <c r="C674" t="s">
        <v>2831</v>
      </c>
      <c r="D674" s="47">
        <v>44845</v>
      </c>
      <c r="E674" t="s">
        <v>3529</v>
      </c>
      <c r="F674">
        <v>4</v>
      </c>
      <c r="G674">
        <v>0</v>
      </c>
      <c r="H674">
        <v>0</v>
      </c>
      <c r="I674" t="s">
        <v>2160</v>
      </c>
      <c r="J674" t="s">
        <v>3530</v>
      </c>
      <c r="K674" t="s">
        <v>254</v>
      </c>
      <c r="L674" t="s">
        <v>568</v>
      </c>
    </row>
    <row r="675" spans="2:12" x14ac:dyDescent="0.3">
      <c r="B675" t="s">
        <v>2831</v>
      </c>
      <c r="C675" t="s">
        <v>2831</v>
      </c>
      <c r="D675" s="47">
        <v>44854</v>
      </c>
      <c r="E675" t="s">
        <v>3524</v>
      </c>
      <c r="F675">
        <v>4</v>
      </c>
      <c r="G675">
        <v>0</v>
      </c>
      <c r="H675">
        <v>0</v>
      </c>
      <c r="I675" t="s">
        <v>2186</v>
      </c>
      <c r="J675" t="s">
        <v>3525</v>
      </c>
      <c r="K675" t="s">
        <v>254</v>
      </c>
      <c r="L675" t="s">
        <v>568</v>
      </c>
    </row>
    <row r="676" spans="2:12" x14ac:dyDescent="0.3">
      <c r="B676" t="s">
        <v>2831</v>
      </c>
      <c r="C676" t="s">
        <v>2831</v>
      </c>
      <c r="D676" s="47">
        <v>44845</v>
      </c>
      <c r="E676" t="s">
        <v>3520</v>
      </c>
      <c r="F676">
        <v>4</v>
      </c>
      <c r="G676">
        <v>0</v>
      </c>
      <c r="H676">
        <v>0</v>
      </c>
      <c r="I676" t="s">
        <v>2176</v>
      </c>
      <c r="J676" t="s">
        <v>3521</v>
      </c>
      <c r="K676" t="s">
        <v>254</v>
      </c>
      <c r="L676" t="s">
        <v>568</v>
      </c>
    </row>
    <row r="677" spans="2:12" x14ac:dyDescent="0.3">
      <c r="B677" t="s">
        <v>2831</v>
      </c>
      <c r="C677" t="s">
        <v>2831</v>
      </c>
      <c r="D677" s="47">
        <v>44863</v>
      </c>
      <c r="E677" t="s">
        <v>3522</v>
      </c>
      <c r="F677">
        <v>4</v>
      </c>
      <c r="G677">
        <v>0</v>
      </c>
      <c r="H677">
        <v>0</v>
      </c>
      <c r="I677" t="s">
        <v>2173</v>
      </c>
      <c r="J677" t="s">
        <v>3523</v>
      </c>
      <c r="K677" t="s">
        <v>254</v>
      </c>
      <c r="L677" t="s">
        <v>568</v>
      </c>
    </row>
    <row r="678" spans="2:12" x14ac:dyDescent="0.3">
      <c r="B678" t="s">
        <v>2831</v>
      </c>
      <c r="C678" t="s">
        <v>2831</v>
      </c>
      <c r="D678" s="47">
        <v>44853</v>
      </c>
      <c r="E678" t="s">
        <v>3516</v>
      </c>
      <c r="F678">
        <v>4</v>
      </c>
      <c r="G678">
        <v>0</v>
      </c>
      <c r="H678">
        <v>0</v>
      </c>
      <c r="I678" t="s">
        <v>2186</v>
      </c>
      <c r="J678" t="s">
        <v>3517</v>
      </c>
      <c r="K678" t="s">
        <v>254</v>
      </c>
      <c r="L678" t="s">
        <v>568</v>
      </c>
    </row>
    <row r="679" spans="2:12" x14ac:dyDescent="0.3">
      <c r="B679" t="s">
        <v>2831</v>
      </c>
      <c r="C679" t="s">
        <v>2831</v>
      </c>
      <c r="D679" s="47">
        <v>44842</v>
      </c>
      <c r="E679" t="s">
        <v>3518</v>
      </c>
      <c r="F679">
        <v>4</v>
      </c>
      <c r="G679">
        <v>0</v>
      </c>
      <c r="H679">
        <v>0</v>
      </c>
      <c r="I679" t="s">
        <v>2186</v>
      </c>
      <c r="J679" t="s">
        <v>3519</v>
      </c>
      <c r="K679" t="s">
        <v>254</v>
      </c>
      <c r="L679" t="s">
        <v>568</v>
      </c>
    </row>
    <row r="680" spans="2:12" x14ac:dyDescent="0.3">
      <c r="B680" t="s">
        <v>2831</v>
      </c>
      <c r="C680" t="s">
        <v>2831</v>
      </c>
      <c r="D680" s="47">
        <v>44846</v>
      </c>
      <c r="E680" t="s">
        <v>3508</v>
      </c>
      <c r="F680">
        <v>4</v>
      </c>
      <c r="G680">
        <v>0</v>
      </c>
      <c r="H680">
        <v>0</v>
      </c>
      <c r="I680" t="s">
        <v>2186</v>
      </c>
      <c r="J680" t="s">
        <v>3510</v>
      </c>
      <c r="K680" t="s">
        <v>254</v>
      </c>
      <c r="L680" t="s">
        <v>568</v>
      </c>
    </row>
    <row r="681" spans="2:12" x14ac:dyDescent="0.3">
      <c r="B681" t="s">
        <v>2831</v>
      </c>
      <c r="C681" t="s">
        <v>2831</v>
      </c>
      <c r="D681" s="47">
        <v>44854</v>
      </c>
      <c r="E681" t="s">
        <v>3511</v>
      </c>
      <c r="F681">
        <v>4</v>
      </c>
      <c r="G681">
        <v>0</v>
      </c>
      <c r="H681">
        <v>0</v>
      </c>
      <c r="I681" t="s">
        <v>2186</v>
      </c>
      <c r="J681" t="s">
        <v>3513</v>
      </c>
      <c r="K681" t="s">
        <v>254</v>
      </c>
      <c r="L681" t="s">
        <v>568</v>
      </c>
    </row>
    <row r="682" spans="2:12" x14ac:dyDescent="0.3">
      <c r="B682" t="s">
        <v>2831</v>
      </c>
      <c r="C682" t="s">
        <v>2831</v>
      </c>
      <c r="D682" s="47">
        <v>44848</v>
      </c>
      <c r="E682" t="s">
        <v>3514</v>
      </c>
      <c r="F682">
        <v>4</v>
      </c>
      <c r="G682">
        <v>0</v>
      </c>
      <c r="H682">
        <v>0</v>
      </c>
      <c r="I682" t="s">
        <v>2186</v>
      </c>
      <c r="J682" t="s">
        <v>3515</v>
      </c>
      <c r="K682" t="s">
        <v>254</v>
      </c>
      <c r="L682" t="s">
        <v>568</v>
      </c>
    </row>
    <row r="683" spans="2:12" x14ac:dyDescent="0.3">
      <c r="B683" t="s">
        <v>2831</v>
      </c>
      <c r="C683" t="s">
        <v>2831</v>
      </c>
      <c r="D683" s="47">
        <v>44849</v>
      </c>
      <c r="E683" t="s">
        <v>3502</v>
      </c>
      <c r="F683">
        <v>4</v>
      </c>
      <c r="G683">
        <v>0</v>
      </c>
      <c r="H683">
        <v>0</v>
      </c>
      <c r="I683" t="s">
        <v>2186</v>
      </c>
      <c r="J683" t="s">
        <v>3503</v>
      </c>
      <c r="K683" t="s">
        <v>254</v>
      </c>
      <c r="L683" t="s">
        <v>568</v>
      </c>
    </row>
    <row r="684" spans="2:12" x14ac:dyDescent="0.3">
      <c r="B684" t="s">
        <v>2831</v>
      </c>
      <c r="C684" t="s">
        <v>2831</v>
      </c>
      <c r="D684" s="47">
        <v>44841</v>
      </c>
      <c r="E684" t="s">
        <v>3504</v>
      </c>
      <c r="F684">
        <v>4</v>
      </c>
      <c r="G684">
        <v>0</v>
      </c>
      <c r="H684">
        <v>0</v>
      </c>
      <c r="I684" t="s">
        <v>2160</v>
      </c>
      <c r="J684" t="s">
        <v>3505</v>
      </c>
      <c r="K684" t="s">
        <v>254</v>
      </c>
      <c r="L684" t="s">
        <v>568</v>
      </c>
    </row>
    <row r="685" spans="2:12" x14ac:dyDescent="0.3">
      <c r="B685" t="s">
        <v>2831</v>
      </c>
      <c r="C685" t="s">
        <v>2831</v>
      </c>
      <c r="D685" s="47">
        <v>44849</v>
      </c>
      <c r="E685" t="s">
        <v>3506</v>
      </c>
      <c r="F685">
        <v>4</v>
      </c>
      <c r="G685">
        <v>0</v>
      </c>
      <c r="H685">
        <v>0</v>
      </c>
      <c r="I685" t="s">
        <v>2186</v>
      </c>
      <c r="J685" t="s">
        <v>3507</v>
      </c>
      <c r="K685" t="s">
        <v>254</v>
      </c>
      <c r="L685" t="s">
        <v>568</v>
      </c>
    </row>
    <row r="686" spans="2:12" x14ac:dyDescent="0.3">
      <c r="B686" t="s">
        <v>2831</v>
      </c>
      <c r="C686" t="s">
        <v>2831</v>
      </c>
      <c r="D686" s="47">
        <v>44846</v>
      </c>
      <c r="E686" t="s">
        <v>3499</v>
      </c>
      <c r="F686">
        <v>4</v>
      </c>
      <c r="G686">
        <v>0</v>
      </c>
      <c r="H686">
        <v>0</v>
      </c>
      <c r="I686" t="s">
        <v>1535</v>
      </c>
      <c r="J686" t="s">
        <v>1535</v>
      </c>
      <c r="K686" t="s">
        <v>254</v>
      </c>
      <c r="L686" t="s">
        <v>568</v>
      </c>
    </row>
    <row r="687" spans="2:12" x14ac:dyDescent="0.3">
      <c r="B687" t="s">
        <v>2831</v>
      </c>
      <c r="C687" t="s">
        <v>2831</v>
      </c>
      <c r="D687" s="47">
        <v>44856</v>
      </c>
      <c r="E687" t="s">
        <v>3500</v>
      </c>
      <c r="F687">
        <v>4</v>
      </c>
      <c r="G687">
        <v>0</v>
      </c>
      <c r="H687">
        <v>0</v>
      </c>
      <c r="I687" t="s">
        <v>2186</v>
      </c>
      <c r="J687" t="s">
        <v>3501</v>
      </c>
      <c r="K687" t="s">
        <v>254</v>
      </c>
      <c r="L687" t="s">
        <v>568</v>
      </c>
    </row>
    <row r="688" spans="2:12" x14ac:dyDescent="0.3">
      <c r="B688" t="s">
        <v>2831</v>
      </c>
      <c r="C688" t="s">
        <v>2831</v>
      </c>
      <c r="D688" s="47">
        <v>44865</v>
      </c>
      <c r="E688" t="s">
        <v>3497</v>
      </c>
      <c r="F688">
        <v>4</v>
      </c>
      <c r="G688">
        <v>0</v>
      </c>
      <c r="H688">
        <v>0</v>
      </c>
      <c r="I688" t="s">
        <v>2186</v>
      </c>
      <c r="J688" t="s">
        <v>3498</v>
      </c>
      <c r="K688" t="s">
        <v>2147</v>
      </c>
      <c r="L688" t="s">
        <v>568</v>
      </c>
    </row>
    <row r="689" spans="2:12" x14ac:dyDescent="0.3">
      <c r="B689" t="s">
        <v>2831</v>
      </c>
      <c r="C689" t="s">
        <v>2831</v>
      </c>
      <c r="D689" s="47">
        <v>44849</v>
      </c>
      <c r="E689" t="s">
        <v>3491</v>
      </c>
      <c r="F689">
        <v>4</v>
      </c>
      <c r="G689">
        <v>0</v>
      </c>
      <c r="H689">
        <v>0</v>
      </c>
      <c r="I689" t="s">
        <v>2186</v>
      </c>
      <c r="J689" t="s">
        <v>3492</v>
      </c>
      <c r="K689" t="s">
        <v>254</v>
      </c>
      <c r="L689" t="s">
        <v>568</v>
      </c>
    </row>
    <row r="690" spans="2:12" x14ac:dyDescent="0.3">
      <c r="B690" t="s">
        <v>2831</v>
      </c>
      <c r="C690" t="s">
        <v>2831</v>
      </c>
      <c r="D690" s="47">
        <v>44853</v>
      </c>
      <c r="E690" t="s">
        <v>3493</v>
      </c>
      <c r="F690">
        <v>4</v>
      </c>
      <c r="G690">
        <v>0</v>
      </c>
      <c r="H690">
        <v>0</v>
      </c>
      <c r="I690" t="s">
        <v>2186</v>
      </c>
      <c r="J690" t="s">
        <v>3496</v>
      </c>
      <c r="K690" t="s">
        <v>254</v>
      </c>
      <c r="L690" t="s">
        <v>568</v>
      </c>
    </row>
    <row r="691" spans="2:12" x14ac:dyDescent="0.3">
      <c r="B691" t="s">
        <v>2831</v>
      </c>
      <c r="C691" t="s">
        <v>2831</v>
      </c>
      <c r="D691" s="47">
        <v>44865</v>
      </c>
      <c r="E691" t="s">
        <v>3489</v>
      </c>
      <c r="F691">
        <v>4</v>
      </c>
      <c r="G691">
        <v>0</v>
      </c>
      <c r="H691">
        <v>0</v>
      </c>
      <c r="I691" t="s">
        <v>2186</v>
      </c>
      <c r="J691" t="s">
        <v>3490</v>
      </c>
      <c r="K691" t="s">
        <v>254</v>
      </c>
      <c r="L691" t="s">
        <v>568</v>
      </c>
    </row>
    <row r="692" spans="2:12" x14ac:dyDescent="0.3">
      <c r="B692" t="s">
        <v>2831</v>
      </c>
      <c r="C692" t="s">
        <v>2831</v>
      </c>
      <c r="D692" s="47">
        <v>44849</v>
      </c>
      <c r="E692" t="s">
        <v>3487</v>
      </c>
      <c r="F692">
        <v>4</v>
      </c>
      <c r="G692">
        <v>0</v>
      </c>
      <c r="H692">
        <v>0</v>
      </c>
      <c r="I692" t="s">
        <v>2186</v>
      </c>
      <c r="J692" t="s">
        <v>3488</v>
      </c>
      <c r="K692" t="s">
        <v>254</v>
      </c>
      <c r="L692" t="s">
        <v>568</v>
      </c>
    </row>
    <row r="693" spans="2:12" x14ac:dyDescent="0.3">
      <c r="B693" t="s">
        <v>2831</v>
      </c>
      <c r="C693" t="s">
        <v>2831</v>
      </c>
      <c r="D693" s="47">
        <v>44845</v>
      </c>
      <c r="E693" t="s">
        <v>3483</v>
      </c>
      <c r="F693">
        <v>4</v>
      </c>
      <c r="G693">
        <v>0</v>
      </c>
      <c r="H693">
        <v>0</v>
      </c>
      <c r="I693" t="s">
        <v>2186</v>
      </c>
      <c r="J693" t="s">
        <v>3484</v>
      </c>
      <c r="K693" t="s">
        <v>254</v>
      </c>
      <c r="L693" t="s">
        <v>568</v>
      </c>
    </row>
    <row r="694" spans="2:12" x14ac:dyDescent="0.3">
      <c r="B694" t="s">
        <v>2831</v>
      </c>
      <c r="C694" t="s">
        <v>2831</v>
      </c>
      <c r="D694" s="47">
        <v>44846</v>
      </c>
      <c r="E694" t="s">
        <v>3485</v>
      </c>
      <c r="F694">
        <v>4</v>
      </c>
      <c r="G694">
        <v>0</v>
      </c>
      <c r="H694">
        <v>0</v>
      </c>
      <c r="I694" t="s">
        <v>2186</v>
      </c>
      <c r="J694" t="s">
        <v>3486</v>
      </c>
      <c r="K694" t="s">
        <v>254</v>
      </c>
      <c r="L694" t="s">
        <v>568</v>
      </c>
    </row>
    <row r="695" spans="2:12" x14ac:dyDescent="0.3">
      <c r="B695" t="s">
        <v>2831</v>
      </c>
      <c r="C695" t="s">
        <v>2831</v>
      </c>
      <c r="D695" s="47">
        <v>44844</v>
      </c>
      <c r="E695" t="s">
        <v>3480</v>
      </c>
      <c r="F695">
        <v>4</v>
      </c>
      <c r="G695">
        <v>0</v>
      </c>
      <c r="H695">
        <v>0</v>
      </c>
      <c r="I695" t="s">
        <v>2186</v>
      </c>
      <c r="J695" t="s">
        <v>3482</v>
      </c>
      <c r="K695" t="s">
        <v>254</v>
      </c>
      <c r="L695" t="s">
        <v>568</v>
      </c>
    </row>
    <row r="696" spans="2:12" x14ac:dyDescent="0.3">
      <c r="B696" t="s">
        <v>2831</v>
      </c>
      <c r="C696" t="s">
        <v>2831</v>
      </c>
      <c r="D696" s="47">
        <v>44854</v>
      </c>
      <c r="E696" t="s">
        <v>3477</v>
      </c>
      <c r="F696">
        <v>4</v>
      </c>
      <c r="G696">
        <v>0</v>
      </c>
      <c r="H696">
        <v>0</v>
      </c>
      <c r="I696" t="s">
        <v>2186</v>
      </c>
      <c r="J696" t="s">
        <v>3479</v>
      </c>
      <c r="K696" t="s">
        <v>254</v>
      </c>
      <c r="L696" t="s">
        <v>568</v>
      </c>
    </row>
    <row r="697" spans="2:12" x14ac:dyDescent="0.3">
      <c r="B697" t="s">
        <v>2831</v>
      </c>
      <c r="C697" t="s">
        <v>2831</v>
      </c>
      <c r="D697" s="47">
        <v>44848</v>
      </c>
      <c r="E697" t="s">
        <v>3475</v>
      </c>
      <c r="F697">
        <v>4</v>
      </c>
      <c r="G697">
        <v>0</v>
      </c>
      <c r="H697">
        <v>0</v>
      </c>
      <c r="I697" t="s">
        <v>2186</v>
      </c>
      <c r="J697" t="s">
        <v>3476</v>
      </c>
      <c r="K697" t="s">
        <v>254</v>
      </c>
      <c r="L697" t="s">
        <v>568</v>
      </c>
    </row>
    <row r="698" spans="2:12" x14ac:dyDescent="0.3">
      <c r="B698" t="s">
        <v>2831</v>
      </c>
      <c r="C698" t="s">
        <v>2831</v>
      </c>
      <c r="D698" s="47">
        <v>44856</v>
      </c>
      <c r="E698" t="s">
        <v>3468</v>
      </c>
      <c r="F698">
        <v>4</v>
      </c>
      <c r="G698">
        <v>0</v>
      </c>
      <c r="H698">
        <v>0</v>
      </c>
      <c r="I698" t="s">
        <v>2186</v>
      </c>
      <c r="J698" t="s">
        <v>3469</v>
      </c>
      <c r="K698" t="s">
        <v>254</v>
      </c>
      <c r="L698" t="s">
        <v>568</v>
      </c>
    </row>
    <row r="699" spans="2:12" x14ac:dyDescent="0.3">
      <c r="B699" t="s">
        <v>2831</v>
      </c>
      <c r="C699" t="s">
        <v>2831</v>
      </c>
      <c r="D699" s="47">
        <v>44854</v>
      </c>
      <c r="E699" t="s">
        <v>3470</v>
      </c>
      <c r="F699">
        <v>4</v>
      </c>
      <c r="G699">
        <v>0</v>
      </c>
      <c r="H699">
        <v>0</v>
      </c>
      <c r="I699" t="s">
        <v>2186</v>
      </c>
      <c r="J699" t="s">
        <v>3471</v>
      </c>
      <c r="K699" t="s">
        <v>254</v>
      </c>
      <c r="L699" t="s">
        <v>568</v>
      </c>
    </row>
    <row r="700" spans="2:12" x14ac:dyDescent="0.3">
      <c r="B700" t="s">
        <v>2831</v>
      </c>
      <c r="C700" t="s">
        <v>2831</v>
      </c>
      <c r="D700" s="47">
        <v>44845</v>
      </c>
      <c r="E700" t="s">
        <v>3472</v>
      </c>
      <c r="F700">
        <v>4</v>
      </c>
      <c r="G700">
        <v>0</v>
      </c>
      <c r="H700">
        <v>0</v>
      </c>
      <c r="I700" t="s">
        <v>2186</v>
      </c>
      <c r="J700" t="s">
        <v>3474</v>
      </c>
      <c r="K700" t="s">
        <v>254</v>
      </c>
      <c r="L700" t="s">
        <v>568</v>
      </c>
    </row>
    <row r="701" spans="2:12" x14ac:dyDescent="0.3">
      <c r="B701" t="s">
        <v>2831</v>
      </c>
      <c r="C701" t="s">
        <v>2831</v>
      </c>
      <c r="D701" s="47">
        <v>44848</v>
      </c>
      <c r="E701" t="s">
        <v>3451</v>
      </c>
      <c r="F701">
        <v>4</v>
      </c>
      <c r="G701">
        <v>0</v>
      </c>
      <c r="H701">
        <v>0</v>
      </c>
      <c r="I701" t="s">
        <v>2186</v>
      </c>
      <c r="J701" t="s">
        <v>3454</v>
      </c>
      <c r="K701" t="s">
        <v>254</v>
      </c>
      <c r="L701" t="s">
        <v>568</v>
      </c>
    </row>
    <row r="702" spans="2:12" x14ac:dyDescent="0.3">
      <c r="B702" t="s">
        <v>2831</v>
      </c>
      <c r="C702" t="s">
        <v>2831</v>
      </c>
      <c r="D702" s="47">
        <v>44855</v>
      </c>
      <c r="E702" t="s">
        <v>3457</v>
      </c>
      <c r="F702">
        <v>4</v>
      </c>
      <c r="G702">
        <v>0</v>
      </c>
      <c r="H702">
        <v>0</v>
      </c>
      <c r="I702" t="s">
        <v>2186</v>
      </c>
      <c r="J702" t="s">
        <v>3458</v>
      </c>
      <c r="K702" t="s">
        <v>254</v>
      </c>
      <c r="L702" t="s">
        <v>568</v>
      </c>
    </row>
    <row r="703" spans="2:12" x14ac:dyDescent="0.3">
      <c r="B703" t="s">
        <v>2831</v>
      </c>
      <c r="C703" t="s">
        <v>2831</v>
      </c>
      <c r="D703" s="47">
        <v>44856</v>
      </c>
      <c r="E703" t="s">
        <v>3459</v>
      </c>
      <c r="F703">
        <v>4</v>
      </c>
      <c r="G703">
        <v>0</v>
      </c>
      <c r="H703">
        <v>0</v>
      </c>
      <c r="I703" t="s">
        <v>1535</v>
      </c>
      <c r="J703" t="s">
        <v>1535</v>
      </c>
      <c r="K703" t="s">
        <v>254</v>
      </c>
      <c r="L703" t="s">
        <v>568</v>
      </c>
    </row>
    <row r="704" spans="2:12" x14ac:dyDescent="0.3">
      <c r="B704" t="s">
        <v>2831</v>
      </c>
      <c r="C704" t="s">
        <v>2831</v>
      </c>
      <c r="D704" s="47">
        <v>44859</v>
      </c>
      <c r="E704" t="s">
        <v>3460</v>
      </c>
      <c r="F704">
        <v>4</v>
      </c>
      <c r="G704">
        <v>0</v>
      </c>
      <c r="H704">
        <v>0</v>
      </c>
      <c r="I704" t="s">
        <v>2186</v>
      </c>
      <c r="J704" t="s">
        <v>3461</v>
      </c>
      <c r="K704" t="s">
        <v>2147</v>
      </c>
      <c r="L704" t="s">
        <v>568</v>
      </c>
    </row>
    <row r="705" spans="2:12" x14ac:dyDescent="0.3">
      <c r="B705" t="s">
        <v>2831</v>
      </c>
      <c r="C705" t="s">
        <v>2831</v>
      </c>
      <c r="D705" s="47">
        <v>44862</v>
      </c>
      <c r="E705" t="s">
        <v>3462</v>
      </c>
      <c r="F705">
        <v>4</v>
      </c>
      <c r="G705">
        <v>0</v>
      </c>
      <c r="H705">
        <v>0</v>
      </c>
      <c r="I705" t="s">
        <v>2186</v>
      </c>
      <c r="J705" t="s">
        <v>3463</v>
      </c>
      <c r="K705" t="s">
        <v>254</v>
      </c>
      <c r="L705" t="s">
        <v>568</v>
      </c>
    </row>
    <row r="706" spans="2:12" x14ac:dyDescent="0.3">
      <c r="B706" t="s">
        <v>2831</v>
      </c>
      <c r="C706" t="s">
        <v>2831</v>
      </c>
      <c r="D706" s="47">
        <v>44851</v>
      </c>
      <c r="E706" t="s">
        <v>3464</v>
      </c>
      <c r="F706">
        <v>4</v>
      </c>
      <c r="G706">
        <v>0</v>
      </c>
      <c r="H706">
        <v>0</v>
      </c>
      <c r="I706" t="s">
        <v>2186</v>
      </c>
      <c r="J706" t="s">
        <v>3467</v>
      </c>
      <c r="K706" t="s">
        <v>254</v>
      </c>
      <c r="L706" t="s">
        <v>568</v>
      </c>
    </row>
    <row r="707" spans="2:12" x14ac:dyDescent="0.3">
      <c r="B707" t="s">
        <v>2831</v>
      </c>
      <c r="C707" t="s">
        <v>2831</v>
      </c>
      <c r="D707" s="47">
        <v>44855</v>
      </c>
      <c r="E707" t="s">
        <v>3455</v>
      </c>
      <c r="F707">
        <v>4</v>
      </c>
      <c r="G707">
        <v>0</v>
      </c>
      <c r="H707">
        <v>0</v>
      </c>
      <c r="I707" t="s">
        <v>2186</v>
      </c>
      <c r="J707" t="s">
        <v>3456</v>
      </c>
      <c r="K707" t="s">
        <v>254</v>
      </c>
      <c r="L707" t="s">
        <v>568</v>
      </c>
    </row>
    <row r="708" spans="2:12" x14ac:dyDescent="0.3">
      <c r="B708" t="s">
        <v>2831</v>
      </c>
      <c r="C708" t="s">
        <v>2831</v>
      </c>
      <c r="D708" s="47">
        <v>44859</v>
      </c>
      <c r="E708" t="s">
        <v>3449</v>
      </c>
      <c r="F708">
        <v>4</v>
      </c>
      <c r="G708">
        <v>0</v>
      </c>
      <c r="H708">
        <v>0</v>
      </c>
      <c r="I708" t="s">
        <v>2186</v>
      </c>
      <c r="J708" t="s">
        <v>3450</v>
      </c>
      <c r="K708" t="s">
        <v>254</v>
      </c>
      <c r="L708" t="s">
        <v>568</v>
      </c>
    </row>
    <row r="709" spans="2:12" x14ac:dyDescent="0.3">
      <c r="B709" t="s">
        <v>2831</v>
      </c>
      <c r="C709" t="s">
        <v>2831</v>
      </c>
      <c r="D709" s="47">
        <v>44846</v>
      </c>
      <c r="E709" t="s">
        <v>3439</v>
      </c>
      <c r="F709">
        <v>4</v>
      </c>
      <c r="G709">
        <v>0</v>
      </c>
      <c r="H709">
        <v>0</v>
      </c>
      <c r="I709" t="s">
        <v>1535</v>
      </c>
      <c r="J709" t="s">
        <v>1535</v>
      </c>
      <c r="K709" t="s">
        <v>254</v>
      </c>
      <c r="L709" t="s">
        <v>568</v>
      </c>
    </row>
    <row r="710" spans="2:12" x14ac:dyDescent="0.3">
      <c r="B710" t="s">
        <v>2831</v>
      </c>
      <c r="C710" t="s">
        <v>2831</v>
      </c>
      <c r="D710" s="47">
        <v>44863</v>
      </c>
      <c r="E710" t="s">
        <v>3440</v>
      </c>
      <c r="F710">
        <v>4</v>
      </c>
      <c r="G710">
        <v>0</v>
      </c>
      <c r="H710">
        <v>0</v>
      </c>
      <c r="I710" t="s">
        <v>2186</v>
      </c>
      <c r="J710" t="s">
        <v>3441</v>
      </c>
      <c r="K710" t="s">
        <v>254</v>
      </c>
      <c r="L710" t="s">
        <v>568</v>
      </c>
    </row>
    <row r="711" spans="2:12" x14ac:dyDescent="0.3">
      <c r="B711" t="s">
        <v>2831</v>
      </c>
      <c r="C711" t="s">
        <v>2831</v>
      </c>
      <c r="D711" s="47">
        <v>44844</v>
      </c>
      <c r="E711" t="s">
        <v>3442</v>
      </c>
      <c r="F711">
        <v>4</v>
      </c>
      <c r="G711">
        <v>0</v>
      </c>
      <c r="H711">
        <v>0</v>
      </c>
      <c r="I711" t="s">
        <v>2160</v>
      </c>
      <c r="J711" t="s">
        <v>3444</v>
      </c>
      <c r="K711" t="s">
        <v>254</v>
      </c>
      <c r="L711" t="s">
        <v>568</v>
      </c>
    </row>
    <row r="712" spans="2:12" x14ac:dyDescent="0.3">
      <c r="B712" t="s">
        <v>2831</v>
      </c>
      <c r="C712" t="s">
        <v>2831</v>
      </c>
      <c r="D712" s="47">
        <v>44862</v>
      </c>
      <c r="E712" t="s">
        <v>3445</v>
      </c>
      <c r="F712">
        <v>4</v>
      </c>
      <c r="G712">
        <v>2</v>
      </c>
      <c r="H712">
        <v>4116.49</v>
      </c>
      <c r="I712" t="s">
        <v>1535</v>
      </c>
      <c r="J712" t="s">
        <v>1535</v>
      </c>
      <c r="K712" t="s">
        <v>254</v>
      </c>
      <c r="L712" t="s">
        <v>568</v>
      </c>
    </row>
    <row r="713" spans="2:12" x14ac:dyDescent="0.3">
      <c r="B713" t="s">
        <v>2831</v>
      </c>
      <c r="C713" t="s">
        <v>2831</v>
      </c>
      <c r="D713" s="47">
        <v>44865</v>
      </c>
      <c r="E713" t="s">
        <v>3446</v>
      </c>
      <c r="F713">
        <v>4</v>
      </c>
      <c r="G713">
        <v>0</v>
      </c>
      <c r="H713">
        <v>0</v>
      </c>
      <c r="I713" t="s">
        <v>1535</v>
      </c>
      <c r="J713" t="s">
        <v>1535</v>
      </c>
      <c r="K713" t="s">
        <v>254</v>
      </c>
      <c r="L713" t="s">
        <v>568</v>
      </c>
    </row>
    <row r="714" spans="2:12" x14ac:dyDescent="0.3">
      <c r="B714" t="s">
        <v>2831</v>
      </c>
      <c r="C714" t="s">
        <v>2831</v>
      </c>
      <c r="D714" s="47">
        <v>44859</v>
      </c>
      <c r="E714" t="s">
        <v>3447</v>
      </c>
      <c r="F714">
        <v>4</v>
      </c>
      <c r="G714">
        <v>0</v>
      </c>
      <c r="H714">
        <v>0</v>
      </c>
      <c r="I714" t="s">
        <v>1535</v>
      </c>
      <c r="J714" t="s">
        <v>1535</v>
      </c>
      <c r="K714" t="s">
        <v>254</v>
      </c>
      <c r="L714" t="s">
        <v>568</v>
      </c>
    </row>
    <row r="715" spans="2:12" x14ac:dyDescent="0.3">
      <c r="B715" t="s">
        <v>2831</v>
      </c>
      <c r="C715" t="s">
        <v>2831</v>
      </c>
      <c r="D715" s="47">
        <v>44861</v>
      </c>
      <c r="E715" t="s">
        <v>3436</v>
      </c>
      <c r="F715">
        <v>4</v>
      </c>
      <c r="G715">
        <v>0</v>
      </c>
      <c r="H715">
        <v>0</v>
      </c>
      <c r="I715" t="s">
        <v>2186</v>
      </c>
      <c r="J715" t="s">
        <v>3438</v>
      </c>
      <c r="K715" t="s">
        <v>254</v>
      </c>
      <c r="L715" t="s">
        <v>568</v>
      </c>
    </row>
    <row r="716" spans="2:12" x14ac:dyDescent="0.3">
      <c r="B716" t="s">
        <v>2831</v>
      </c>
      <c r="C716" t="s">
        <v>2831</v>
      </c>
      <c r="D716" s="47">
        <v>44835</v>
      </c>
      <c r="E716" t="s">
        <v>3434</v>
      </c>
      <c r="F716">
        <v>4</v>
      </c>
      <c r="G716">
        <v>0</v>
      </c>
      <c r="H716">
        <v>0</v>
      </c>
      <c r="I716" t="s">
        <v>2186</v>
      </c>
      <c r="J716" t="s">
        <v>3435</v>
      </c>
      <c r="K716" t="s">
        <v>254</v>
      </c>
      <c r="L716" t="s">
        <v>568</v>
      </c>
    </row>
    <row r="717" spans="2:12" x14ac:dyDescent="0.3">
      <c r="B717" t="s">
        <v>2831</v>
      </c>
      <c r="C717" t="s">
        <v>2831</v>
      </c>
      <c r="D717" s="47">
        <v>44858</v>
      </c>
      <c r="E717" t="s">
        <v>3432</v>
      </c>
      <c r="F717">
        <v>4</v>
      </c>
      <c r="G717">
        <v>0</v>
      </c>
      <c r="H717">
        <v>0</v>
      </c>
      <c r="I717" t="s">
        <v>2186</v>
      </c>
      <c r="J717" t="s">
        <v>3433</v>
      </c>
      <c r="K717" t="s">
        <v>254</v>
      </c>
      <c r="L717" t="s">
        <v>568</v>
      </c>
    </row>
    <row r="718" spans="2:12" x14ac:dyDescent="0.3">
      <c r="B718" t="s">
        <v>2831</v>
      </c>
      <c r="C718" t="s">
        <v>2831</v>
      </c>
      <c r="D718" s="47">
        <v>44842</v>
      </c>
      <c r="E718" t="s">
        <v>3430</v>
      </c>
      <c r="F718">
        <v>4</v>
      </c>
      <c r="G718">
        <v>0</v>
      </c>
      <c r="H718">
        <v>0</v>
      </c>
      <c r="I718" t="s">
        <v>2186</v>
      </c>
      <c r="J718" t="s">
        <v>3431</v>
      </c>
      <c r="K718" t="s">
        <v>2147</v>
      </c>
      <c r="L718" t="s">
        <v>568</v>
      </c>
    </row>
    <row r="719" spans="2:12" x14ac:dyDescent="0.3">
      <c r="B719" t="s">
        <v>2831</v>
      </c>
      <c r="C719" t="s">
        <v>2831</v>
      </c>
      <c r="D719" s="47">
        <v>44839</v>
      </c>
      <c r="E719" t="s">
        <v>3427</v>
      </c>
      <c r="F719">
        <v>4</v>
      </c>
      <c r="G719">
        <v>0</v>
      </c>
      <c r="H719">
        <v>0</v>
      </c>
      <c r="I719" t="s">
        <v>2186</v>
      </c>
      <c r="J719" t="s">
        <v>3429</v>
      </c>
      <c r="K719" t="s">
        <v>254</v>
      </c>
      <c r="L719" t="s">
        <v>568</v>
      </c>
    </row>
    <row r="720" spans="2:12" x14ac:dyDescent="0.3">
      <c r="B720" t="s">
        <v>2831</v>
      </c>
      <c r="C720" t="s">
        <v>2831</v>
      </c>
      <c r="D720" s="47">
        <v>44855</v>
      </c>
      <c r="E720" t="s">
        <v>3425</v>
      </c>
      <c r="F720">
        <v>4</v>
      </c>
      <c r="G720">
        <v>0</v>
      </c>
      <c r="H720">
        <v>0</v>
      </c>
      <c r="I720" t="s">
        <v>2186</v>
      </c>
      <c r="J720" t="s">
        <v>3426</v>
      </c>
      <c r="K720" t="s">
        <v>254</v>
      </c>
      <c r="L720" t="s">
        <v>568</v>
      </c>
    </row>
    <row r="721" spans="2:12" x14ac:dyDescent="0.3">
      <c r="B721" t="s">
        <v>2831</v>
      </c>
      <c r="C721" t="s">
        <v>2831</v>
      </c>
      <c r="D721" s="47">
        <v>44854</v>
      </c>
      <c r="E721" t="s">
        <v>3420</v>
      </c>
      <c r="F721">
        <v>4</v>
      </c>
      <c r="G721">
        <v>0</v>
      </c>
      <c r="H721">
        <v>0</v>
      </c>
      <c r="I721" t="s">
        <v>1535</v>
      </c>
      <c r="J721" t="s">
        <v>1535</v>
      </c>
      <c r="K721" t="s">
        <v>254</v>
      </c>
      <c r="L721" t="s">
        <v>568</v>
      </c>
    </row>
    <row r="722" spans="2:12" x14ac:dyDescent="0.3">
      <c r="B722" t="s">
        <v>2831</v>
      </c>
      <c r="C722" t="s">
        <v>2831</v>
      </c>
      <c r="D722" s="47">
        <v>44846</v>
      </c>
      <c r="E722" t="s">
        <v>3423</v>
      </c>
      <c r="F722">
        <v>4</v>
      </c>
      <c r="G722">
        <v>0</v>
      </c>
      <c r="H722">
        <v>0</v>
      </c>
      <c r="I722" t="s">
        <v>2186</v>
      </c>
      <c r="J722" t="s">
        <v>3424</v>
      </c>
      <c r="K722" t="s">
        <v>254</v>
      </c>
      <c r="L722" t="s">
        <v>568</v>
      </c>
    </row>
    <row r="723" spans="2:12" x14ac:dyDescent="0.3">
      <c r="B723" t="s">
        <v>2831</v>
      </c>
      <c r="C723" t="s">
        <v>2831</v>
      </c>
      <c r="D723" s="47">
        <v>44863</v>
      </c>
      <c r="E723" t="s">
        <v>3418</v>
      </c>
      <c r="F723">
        <v>4</v>
      </c>
      <c r="G723">
        <v>0</v>
      </c>
      <c r="H723">
        <v>0</v>
      </c>
      <c r="I723" t="s">
        <v>2160</v>
      </c>
      <c r="J723" t="s">
        <v>3419</v>
      </c>
      <c r="K723" t="s">
        <v>254</v>
      </c>
      <c r="L723" t="s">
        <v>568</v>
      </c>
    </row>
    <row r="724" spans="2:12" x14ac:dyDescent="0.3">
      <c r="B724" t="s">
        <v>2831</v>
      </c>
      <c r="C724" t="s">
        <v>2831</v>
      </c>
      <c r="D724" s="47">
        <v>44846</v>
      </c>
      <c r="E724" t="s">
        <v>3410</v>
      </c>
      <c r="F724">
        <v>4</v>
      </c>
      <c r="G724">
        <v>0</v>
      </c>
      <c r="H724">
        <v>0</v>
      </c>
      <c r="I724" t="s">
        <v>2186</v>
      </c>
      <c r="J724" t="s">
        <v>3412</v>
      </c>
      <c r="K724" t="s">
        <v>254</v>
      </c>
      <c r="L724" t="s">
        <v>568</v>
      </c>
    </row>
    <row r="725" spans="2:12" x14ac:dyDescent="0.3">
      <c r="B725" t="s">
        <v>2831</v>
      </c>
      <c r="C725" t="s">
        <v>2831</v>
      </c>
      <c r="D725" s="47">
        <v>44863</v>
      </c>
      <c r="E725" t="s">
        <v>3413</v>
      </c>
      <c r="F725">
        <v>4</v>
      </c>
      <c r="G725">
        <v>0</v>
      </c>
      <c r="H725">
        <v>0</v>
      </c>
      <c r="I725" t="s">
        <v>2186</v>
      </c>
      <c r="J725" t="s">
        <v>3414</v>
      </c>
      <c r="K725" t="s">
        <v>254</v>
      </c>
      <c r="L725" t="s">
        <v>568</v>
      </c>
    </row>
    <row r="726" spans="2:12" x14ac:dyDescent="0.3">
      <c r="B726" t="s">
        <v>2831</v>
      </c>
      <c r="C726" t="s">
        <v>2831</v>
      </c>
      <c r="D726" s="47">
        <v>44839</v>
      </c>
      <c r="E726" t="s">
        <v>3415</v>
      </c>
      <c r="F726">
        <v>4</v>
      </c>
      <c r="G726">
        <v>0</v>
      </c>
      <c r="H726">
        <v>0</v>
      </c>
      <c r="I726" t="s">
        <v>2186</v>
      </c>
      <c r="J726" t="s">
        <v>3417</v>
      </c>
      <c r="K726" t="s">
        <v>254</v>
      </c>
      <c r="L726" t="s">
        <v>568</v>
      </c>
    </row>
    <row r="727" spans="2:12" x14ac:dyDescent="0.3">
      <c r="B727" t="s">
        <v>2831</v>
      </c>
      <c r="C727" t="s">
        <v>2831</v>
      </c>
      <c r="D727" s="47">
        <v>44856</v>
      </c>
      <c r="E727" t="s">
        <v>3397</v>
      </c>
      <c r="F727">
        <v>4</v>
      </c>
      <c r="G727">
        <v>0</v>
      </c>
      <c r="H727">
        <v>0</v>
      </c>
      <c r="I727" t="s">
        <v>2186</v>
      </c>
      <c r="J727" t="s">
        <v>3399</v>
      </c>
      <c r="K727" t="s">
        <v>254</v>
      </c>
      <c r="L727" t="s">
        <v>568</v>
      </c>
    </row>
    <row r="728" spans="2:12" x14ac:dyDescent="0.3">
      <c r="B728" t="s">
        <v>2831</v>
      </c>
      <c r="C728" t="s">
        <v>2831</v>
      </c>
      <c r="D728" s="47">
        <v>44855</v>
      </c>
      <c r="E728" t="s">
        <v>3400</v>
      </c>
      <c r="F728">
        <v>4</v>
      </c>
      <c r="G728">
        <v>0</v>
      </c>
      <c r="H728">
        <v>0</v>
      </c>
      <c r="I728" t="s">
        <v>2186</v>
      </c>
      <c r="J728" t="s">
        <v>3402</v>
      </c>
      <c r="K728" t="s">
        <v>2147</v>
      </c>
      <c r="L728" t="s">
        <v>568</v>
      </c>
    </row>
    <row r="729" spans="2:12" x14ac:dyDescent="0.3">
      <c r="B729" t="s">
        <v>2831</v>
      </c>
      <c r="C729" t="s">
        <v>2831</v>
      </c>
      <c r="D729" s="47">
        <v>44842</v>
      </c>
      <c r="E729" t="s">
        <v>3403</v>
      </c>
      <c r="F729">
        <v>4</v>
      </c>
      <c r="G729">
        <v>0</v>
      </c>
      <c r="H729">
        <v>0</v>
      </c>
      <c r="I729" t="s">
        <v>2186</v>
      </c>
      <c r="J729" t="s">
        <v>3405</v>
      </c>
      <c r="K729" t="s">
        <v>254</v>
      </c>
      <c r="L729" t="s">
        <v>568</v>
      </c>
    </row>
    <row r="730" spans="2:12" x14ac:dyDescent="0.3">
      <c r="B730" t="s">
        <v>2831</v>
      </c>
      <c r="C730" t="s">
        <v>2831</v>
      </c>
      <c r="D730" s="47">
        <v>44863</v>
      </c>
      <c r="E730" t="s">
        <v>3406</v>
      </c>
      <c r="F730">
        <v>4</v>
      </c>
      <c r="G730">
        <v>0</v>
      </c>
      <c r="H730">
        <v>0</v>
      </c>
      <c r="I730" t="s">
        <v>2186</v>
      </c>
      <c r="J730" t="s">
        <v>3407</v>
      </c>
      <c r="K730" t="s">
        <v>254</v>
      </c>
      <c r="L730" t="s">
        <v>568</v>
      </c>
    </row>
    <row r="731" spans="2:12" x14ac:dyDescent="0.3">
      <c r="B731" t="s">
        <v>2831</v>
      </c>
      <c r="C731" t="s">
        <v>2831</v>
      </c>
      <c r="D731" s="47">
        <v>44865</v>
      </c>
      <c r="E731" t="s">
        <v>3408</v>
      </c>
      <c r="F731">
        <v>4</v>
      </c>
      <c r="G731">
        <v>0</v>
      </c>
      <c r="H731">
        <v>0</v>
      </c>
      <c r="I731" t="s">
        <v>2160</v>
      </c>
      <c r="J731" t="s">
        <v>3409</v>
      </c>
      <c r="K731" t="s">
        <v>254</v>
      </c>
      <c r="L731" t="s">
        <v>568</v>
      </c>
    </row>
    <row r="732" spans="2:12" x14ac:dyDescent="0.3">
      <c r="B732" t="s">
        <v>2831</v>
      </c>
      <c r="C732" t="s">
        <v>2831</v>
      </c>
      <c r="D732" s="47">
        <v>44838</v>
      </c>
      <c r="E732" t="s">
        <v>3393</v>
      </c>
      <c r="F732">
        <v>4</v>
      </c>
      <c r="G732">
        <v>0</v>
      </c>
      <c r="H732">
        <v>0</v>
      </c>
      <c r="I732" t="s">
        <v>2186</v>
      </c>
      <c r="J732" t="s">
        <v>3396</v>
      </c>
      <c r="K732" t="s">
        <v>254</v>
      </c>
      <c r="L732" t="s">
        <v>568</v>
      </c>
    </row>
    <row r="733" spans="2:12" x14ac:dyDescent="0.3">
      <c r="B733" t="s">
        <v>2831</v>
      </c>
      <c r="C733" t="s">
        <v>2831</v>
      </c>
      <c r="D733" s="47">
        <v>44837</v>
      </c>
      <c r="E733" t="s">
        <v>3388</v>
      </c>
      <c r="F733">
        <v>4</v>
      </c>
      <c r="G733">
        <v>0</v>
      </c>
      <c r="H733">
        <v>0</v>
      </c>
      <c r="I733" t="s">
        <v>2186</v>
      </c>
      <c r="J733" t="s">
        <v>3390</v>
      </c>
      <c r="K733" t="s">
        <v>254</v>
      </c>
      <c r="L733" t="s">
        <v>568</v>
      </c>
    </row>
    <row r="734" spans="2:12" x14ac:dyDescent="0.3">
      <c r="B734" t="s">
        <v>2831</v>
      </c>
      <c r="C734" t="s">
        <v>2831</v>
      </c>
      <c r="D734" s="47">
        <v>44861</v>
      </c>
      <c r="E734" t="s">
        <v>3391</v>
      </c>
      <c r="F734">
        <v>4</v>
      </c>
      <c r="G734">
        <v>0</v>
      </c>
      <c r="H734">
        <v>0</v>
      </c>
      <c r="I734" t="s">
        <v>1535</v>
      </c>
      <c r="J734" t="s">
        <v>1535</v>
      </c>
      <c r="K734" t="s">
        <v>254</v>
      </c>
      <c r="L734" t="s">
        <v>568</v>
      </c>
    </row>
    <row r="735" spans="2:12" x14ac:dyDescent="0.3">
      <c r="B735" t="s">
        <v>2831</v>
      </c>
      <c r="C735" t="s">
        <v>2831</v>
      </c>
      <c r="D735" s="47">
        <v>44858</v>
      </c>
      <c r="E735" t="s">
        <v>3385</v>
      </c>
      <c r="F735">
        <v>4</v>
      </c>
      <c r="G735">
        <v>0</v>
      </c>
      <c r="H735">
        <v>0</v>
      </c>
      <c r="I735" t="s">
        <v>2186</v>
      </c>
      <c r="J735" t="s">
        <v>3387</v>
      </c>
      <c r="K735" t="s">
        <v>254</v>
      </c>
      <c r="L735" t="s">
        <v>568</v>
      </c>
    </row>
    <row r="736" spans="2:12" x14ac:dyDescent="0.3">
      <c r="B736" t="s">
        <v>2831</v>
      </c>
      <c r="C736" t="s">
        <v>2831</v>
      </c>
      <c r="D736" s="47">
        <v>44849</v>
      </c>
      <c r="E736" t="s">
        <v>3366</v>
      </c>
      <c r="F736">
        <v>4</v>
      </c>
      <c r="G736">
        <v>0</v>
      </c>
      <c r="H736">
        <v>0</v>
      </c>
      <c r="I736" t="s">
        <v>2160</v>
      </c>
      <c r="J736" t="s">
        <v>3367</v>
      </c>
      <c r="K736" t="s">
        <v>254</v>
      </c>
      <c r="L736" t="s">
        <v>568</v>
      </c>
    </row>
    <row r="737" spans="2:12" x14ac:dyDescent="0.3">
      <c r="B737" t="s">
        <v>2831</v>
      </c>
      <c r="C737" t="s">
        <v>2831</v>
      </c>
      <c r="D737" s="47">
        <v>44863</v>
      </c>
      <c r="E737" t="s">
        <v>3368</v>
      </c>
      <c r="F737">
        <v>4</v>
      </c>
      <c r="G737">
        <v>0</v>
      </c>
      <c r="H737">
        <v>0</v>
      </c>
      <c r="I737" t="s">
        <v>2186</v>
      </c>
      <c r="J737" t="s">
        <v>3370</v>
      </c>
      <c r="K737" t="s">
        <v>254</v>
      </c>
      <c r="L737" t="s">
        <v>568</v>
      </c>
    </row>
    <row r="738" spans="2:12" x14ac:dyDescent="0.3">
      <c r="B738" t="s">
        <v>2831</v>
      </c>
      <c r="C738" t="s">
        <v>2831</v>
      </c>
      <c r="D738" s="47">
        <v>44865</v>
      </c>
      <c r="E738" t="s">
        <v>3371</v>
      </c>
      <c r="F738">
        <v>4</v>
      </c>
      <c r="G738">
        <v>0</v>
      </c>
      <c r="H738">
        <v>0</v>
      </c>
      <c r="I738" t="s">
        <v>2186</v>
      </c>
      <c r="J738" t="s">
        <v>3373</v>
      </c>
      <c r="K738" t="s">
        <v>254</v>
      </c>
      <c r="L738" t="s">
        <v>568</v>
      </c>
    </row>
    <row r="739" spans="2:12" x14ac:dyDescent="0.3">
      <c r="B739" t="s">
        <v>2831</v>
      </c>
      <c r="C739" t="s">
        <v>2831</v>
      </c>
      <c r="D739" s="47">
        <v>44841</v>
      </c>
      <c r="E739" t="s">
        <v>3374</v>
      </c>
      <c r="F739">
        <v>4</v>
      </c>
      <c r="G739">
        <v>0</v>
      </c>
      <c r="H739">
        <v>0</v>
      </c>
      <c r="I739" t="s">
        <v>2173</v>
      </c>
      <c r="J739" t="s">
        <v>3376</v>
      </c>
      <c r="K739" t="s">
        <v>254</v>
      </c>
      <c r="L739" t="s">
        <v>568</v>
      </c>
    </row>
    <row r="740" spans="2:12" x14ac:dyDescent="0.3">
      <c r="B740" t="s">
        <v>2831</v>
      </c>
      <c r="C740" t="s">
        <v>2831</v>
      </c>
      <c r="D740" s="47">
        <v>44862</v>
      </c>
      <c r="E740" t="s">
        <v>3377</v>
      </c>
      <c r="F740">
        <v>4</v>
      </c>
      <c r="G740">
        <v>0</v>
      </c>
      <c r="H740">
        <v>0</v>
      </c>
      <c r="I740" t="s">
        <v>2186</v>
      </c>
      <c r="J740" t="s">
        <v>3379</v>
      </c>
      <c r="K740" t="s">
        <v>254</v>
      </c>
      <c r="L740" t="s">
        <v>568</v>
      </c>
    </row>
    <row r="741" spans="2:12" x14ac:dyDescent="0.3">
      <c r="B741" t="s">
        <v>2831</v>
      </c>
      <c r="C741" t="s">
        <v>2831</v>
      </c>
      <c r="D741" s="47">
        <v>44849</v>
      </c>
      <c r="E741" t="s">
        <v>3380</v>
      </c>
      <c r="F741">
        <v>4</v>
      </c>
      <c r="G741">
        <v>0</v>
      </c>
      <c r="H741">
        <v>0</v>
      </c>
      <c r="I741" t="s">
        <v>2186</v>
      </c>
      <c r="J741" t="s">
        <v>3382</v>
      </c>
      <c r="K741" t="s">
        <v>254</v>
      </c>
      <c r="L741" t="s">
        <v>568</v>
      </c>
    </row>
    <row r="742" spans="2:12" x14ac:dyDescent="0.3">
      <c r="B742" t="s">
        <v>2831</v>
      </c>
      <c r="C742" t="s">
        <v>2831</v>
      </c>
      <c r="D742" s="47">
        <v>44860</v>
      </c>
      <c r="E742" t="s">
        <v>3383</v>
      </c>
      <c r="F742">
        <v>4</v>
      </c>
      <c r="G742">
        <v>0</v>
      </c>
      <c r="H742">
        <v>0</v>
      </c>
      <c r="I742" t="s">
        <v>2186</v>
      </c>
      <c r="J742" t="s">
        <v>3384</v>
      </c>
      <c r="K742" t="s">
        <v>254</v>
      </c>
      <c r="L742" t="s">
        <v>568</v>
      </c>
    </row>
    <row r="743" spans="2:12" x14ac:dyDescent="0.3">
      <c r="B743" t="s">
        <v>2831</v>
      </c>
      <c r="C743" t="s">
        <v>2831</v>
      </c>
      <c r="D743" s="47">
        <v>44860</v>
      </c>
      <c r="E743" t="s">
        <v>3362</v>
      </c>
      <c r="F743">
        <v>4</v>
      </c>
      <c r="G743">
        <v>0</v>
      </c>
      <c r="H743">
        <v>0</v>
      </c>
      <c r="I743" t="s">
        <v>2186</v>
      </c>
      <c r="J743" t="s">
        <v>3365</v>
      </c>
      <c r="K743" t="s">
        <v>254</v>
      </c>
      <c r="L743" t="s">
        <v>568</v>
      </c>
    </row>
    <row r="744" spans="2:12" x14ac:dyDescent="0.3">
      <c r="B744" t="s">
        <v>2831</v>
      </c>
      <c r="C744" t="s">
        <v>2831</v>
      </c>
      <c r="D744" s="47">
        <v>44835</v>
      </c>
      <c r="E744" t="s">
        <v>3358</v>
      </c>
      <c r="F744">
        <v>4</v>
      </c>
      <c r="G744">
        <v>0</v>
      </c>
      <c r="H744">
        <v>0</v>
      </c>
      <c r="I744" t="s">
        <v>2186</v>
      </c>
      <c r="J744" t="s">
        <v>3361</v>
      </c>
      <c r="K744" t="s">
        <v>254</v>
      </c>
      <c r="L744" t="s">
        <v>568</v>
      </c>
    </row>
    <row r="745" spans="2:12" x14ac:dyDescent="0.3">
      <c r="B745" t="s">
        <v>2831</v>
      </c>
      <c r="C745" t="s">
        <v>2831</v>
      </c>
      <c r="D745" s="47">
        <v>44849</v>
      </c>
      <c r="E745" t="s">
        <v>3355</v>
      </c>
      <c r="F745">
        <v>4</v>
      </c>
      <c r="G745">
        <v>0</v>
      </c>
      <c r="H745">
        <v>0</v>
      </c>
      <c r="I745" t="s">
        <v>2186</v>
      </c>
      <c r="J745" t="s">
        <v>3357</v>
      </c>
      <c r="K745" t="s">
        <v>254</v>
      </c>
      <c r="L745" t="s">
        <v>568</v>
      </c>
    </row>
    <row r="746" spans="2:12" x14ac:dyDescent="0.3">
      <c r="B746" t="s">
        <v>2831</v>
      </c>
      <c r="C746" t="s">
        <v>2831</v>
      </c>
      <c r="D746" s="47">
        <v>44854</v>
      </c>
      <c r="E746" t="s">
        <v>3579</v>
      </c>
      <c r="F746">
        <v>4</v>
      </c>
      <c r="G746">
        <v>0</v>
      </c>
      <c r="H746">
        <v>0</v>
      </c>
      <c r="I746" t="s">
        <v>2186</v>
      </c>
      <c r="J746" t="s">
        <v>3580</v>
      </c>
      <c r="K746" t="s">
        <v>2147</v>
      </c>
      <c r="L746" t="s">
        <v>568</v>
      </c>
    </row>
    <row r="747" spans="2:12" x14ac:dyDescent="0.3">
      <c r="B747" t="s">
        <v>2831</v>
      </c>
      <c r="C747" t="s">
        <v>2831</v>
      </c>
      <c r="D747" s="47">
        <v>44844</v>
      </c>
      <c r="E747" t="s">
        <v>3581</v>
      </c>
      <c r="F747">
        <v>4</v>
      </c>
      <c r="G747">
        <v>0</v>
      </c>
      <c r="H747">
        <v>0</v>
      </c>
      <c r="I747" t="s">
        <v>2186</v>
      </c>
      <c r="J747" t="s">
        <v>3582</v>
      </c>
      <c r="K747" t="s">
        <v>254</v>
      </c>
      <c r="L747" t="s">
        <v>568</v>
      </c>
    </row>
    <row r="748" spans="2:12" x14ac:dyDescent="0.3">
      <c r="B748" t="s">
        <v>2831</v>
      </c>
      <c r="C748" t="s">
        <v>2831</v>
      </c>
      <c r="D748" s="47">
        <v>44863</v>
      </c>
      <c r="E748" t="s">
        <v>3583</v>
      </c>
      <c r="F748">
        <v>4</v>
      </c>
      <c r="G748">
        <v>0</v>
      </c>
      <c r="H748">
        <v>0</v>
      </c>
      <c r="I748" t="s">
        <v>2186</v>
      </c>
      <c r="J748" t="s">
        <v>3584</v>
      </c>
      <c r="K748" t="s">
        <v>254</v>
      </c>
      <c r="L748" t="s">
        <v>568</v>
      </c>
    </row>
    <row r="749" spans="2:12" x14ac:dyDescent="0.3">
      <c r="B749" t="s">
        <v>2831</v>
      </c>
      <c r="C749" t="s">
        <v>2831</v>
      </c>
      <c r="D749" s="47">
        <v>44844</v>
      </c>
      <c r="E749" t="s">
        <v>3585</v>
      </c>
      <c r="F749">
        <v>4</v>
      </c>
      <c r="G749">
        <v>0</v>
      </c>
      <c r="H749">
        <v>0</v>
      </c>
      <c r="I749" t="s">
        <v>2186</v>
      </c>
      <c r="J749" t="s">
        <v>3586</v>
      </c>
      <c r="K749" t="s">
        <v>254</v>
      </c>
      <c r="L749" t="s">
        <v>568</v>
      </c>
    </row>
    <row r="750" spans="2:12" x14ac:dyDescent="0.3">
      <c r="B750" t="s">
        <v>2831</v>
      </c>
      <c r="C750" t="s">
        <v>2831</v>
      </c>
      <c r="D750" s="47">
        <v>44860</v>
      </c>
      <c r="E750" t="s">
        <v>3587</v>
      </c>
      <c r="F750">
        <v>4</v>
      </c>
      <c r="G750">
        <v>0</v>
      </c>
      <c r="H750">
        <v>0</v>
      </c>
      <c r="I750" t="s">
        <v>2186</v>
      </c>
      <c r="J750" t="s">
        <v>3588</v>
      </c>
      <c r="K750" t="s">
        <v>254</v>
      </c>
      <c r="L750" t="s">
        <v>568</v>
      </c>
    </row>
    <row r="751" spans="2:12" x14ac:dyDescent="0.3">
      <c r="B751" t="s">
        <v>2831</v>
      </c>
      <c r="C751" t="s">
        <v>2831</v>
      </c>
      <c r="D751" s="47">
        <v>44838</v>
      </c>
      <c r="E751" t="s">
        <v>3589</v>
      </c>
      <c r="F751">
        <v>4</v>
      </c>
      <c r="G751">
        <v>0</v>
      </c>
      <c r="H751">
        <v>0</v>
      </c>
      <c r="I751" t="s">
        <v>2186</v>
      </c>
      <c r="J751" t="s">
        <v>3590</v>
      </c>
      <c r="K751" t="s">
        <v>254</v>
      </c>
      <c r="L751" t="s">
        <v>568</v>
      </c>
    </row>
    <row r="752" spans="2:12" x14ac:dyDescent="0.3">
      <c r="B752" t="s">
        <v>2831</v>
      </c>
      <c r="C752" t="s">
        <v>2831</v>
      </c>
      <c r="D752" s="47">
        <v>44856</v>
      </c>
      <c r="E752" t="s">
        <v>3591</v>
      </c>
      <c r="F752">
        <v>4</v>
      </c>
      <c r="G752">
        <v>0</v>
      </c>
      <c r="H752">
        <v>0</v>
      </c>
      <c r="I752" t="s">
        <v>2186</v>
      </c>
      <c r="J752" t="s">
        <v>3592</v>
      </c>
      <c r="K752" t="s">
        <v>254</v>
      </c>
      <c r="L752" t="s">
        <v>568</v>
      </c>
    </row>
    <row r="753" spans="2:12" x14ac:dyDescent="0.3">
      <c r="B753" t="s">
        <v>2831</v>
      </c>
      <c r="C753" t="s">
        <v>2831</v>
      </c>
      <c r="D753" s="47">
        <v>44849</v>
      </c>
      <c r="E753" t="s">
        <v>3593</v>
      </c>
      <c r="F753">
        <v>4</v>
      </c>
      <c r="G753">
        <v>0</v>
      </c>
      <c r="H753">
        <v>0</v>
      </c>
      <c r="I753" t="s">
        <v>2186</v>
      </c>
      <c r="J753" t="s">
        <v>3594</v>
      </c>
      <c r="K753" t="s">
        <v>254</v>
      </c>
      <c r="L753" t="s">
        <v>568</v>
      </c>
    </row>
    <row r="754" spans="2:12" x14ac:dyDescent="0.3">
      <c r="B754" t="s">
        <v>2831</v>
      </c>
      <c r="C754" t="s">
        <v>2831</v>
      </c>
      <c r="D754" s="47">
        <v>44851</v>
      </c>
      <c r="E754" t="s">
        <v>3595</v>
      </c>
      <c r="F754">
        <v>4</v>
      </c>
      <c r="G754">
        <v>0</v>
      </c>
      <c r="H754">
        <v>0</v>
      </c>
      <c r="I754" t="s">
        <v>2186</v>
      </c>
      <c r="J754" t="s">
        <v>3596</v>
      </c>
      <c r="K754" t="s">
        <v>254</v>
      </c>
      <c r="L754" t="s">
        <v>568</v>
      </c>
    </row>
    <row r="755" spans="2:12" x14ac:dyDescent="0.3">
      <c r="B755" t="s">
        <v>2831</v>
      </c>
      <c r="C755" t="s">
        <v>2831</v>
      </c>
      <c r="D755" s="47">
        <v>44854</v>
      </c>
      <c r="E755" t="s">
        <v>3597</v>
      </c>
      <c r="F755">
        <v>4</v>
      </c>
      <c r="G755">
        <v>0</v>
      </c>
      <c r="H755">
        <v>0</v>
      </c>
      <c r="I755" t="s">
        <v>2186</v>
      </c>
      <c r="J755" t="s">
        <v>3599</v>
      </c>
      <c r="K755" t="s">
        <v>254</v>
      </c>
      <c r="L755" t="s">
        <v>568</v>
      </c>
    </row>
    <row r="756" spans="2:12" x14ac:dyDescent="0.3">
      <c r="B756" t="s">
        <v>2831</v>
      </c>
      <c r="C756" t="s">
        <v>2831</v>
      </c>
      <c r="D756" s="47">
        <v>44835</v>
      </c>
      <c r="E756" t="s">
        <v>3600</v>
      </c>
      <c r="F756">
        <v>4</v>
      </c>
      <c r="G756">
        <v>0</v>
      </c>
      <c r="H756">
        <v>0</v>
      </c>
      <c r="I756" t="s">
        <v>2186</v>
      </c>
      <c r="J756" t="s">
        <v>3601</v>
      </c>
      <c r="K756" t="s">
        <v>254</v>
      </c>
      <c r="L756" t="s">
        <v>568</v>
      </c>
    </row>
  </sheetData>
  <mergeCells count="2">
    <mergeCell ref="B4:R4"/>
    <mergeCell ref="B5:R5"/>
  </mergeCells>
  <phoneticPr fontId="56" type="noConversion"/>
  <pageMargins left="0.7" right="0.7" top="0.75" bottom="0.75" header="0.3" footer="0.3"/>
  <pageSetup paperSize="9" orientation="portrait" r:id="rId1"/>
  <drawing r:id="rId2"/>
  <tableParts count="1">
    <tablePart r:id="rId3"/>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387089-9A56-4ABB-AFA3-F44DB54CC87C}">
  <dimension ref="B1:M63"/>
  <sheetViews>
    <sheetView showGridLines="0" zoomScaleNormal="100" workbookViewId="0">
      <selection activeCell="C1" sqref="C1"/>
    </sheetView>
  </sheetViews>
  <sheetFormatPr defaultColWidth="9.109375" defaultRowHeight="14.4" x14ac:dyDescent="0.3"/>
  <cols>
    <col min="1" max="1" width="1.6640625" customWidth="1"/>
    <col min="2" max="2" width="18" customWidth="1"/>
    <col min="3" max="3" width="23.33203125" style="47" customWidth="1"/>
    <col min="4" max="4" width="24.33203125" style="47" customWidth="1"/>
    <col min="5" max="7" width="18.109375" style="64" customWidth="1"/>
    <col min="8" max="8" width="24.6640625" style="64" customWidth="1"/>
    <col min="9" max="10" width="12.77734375" style="64" customWidth="1"/>
    <col min="11" max="11" width="14.88671875" style="64" customWidth="1"/>
    <col min="12" max="13" width="5.77734375" customWidth="1"/>
  </cols>
  <sheetData>
    <row r="1" spans="2:13" x14ac:dyDescent="0.3">
      <c r="C1" s="6" t="s">
        <v>7</v>
      </c>
      <c r="D1" s="31" t="str">
        <f>'Reporte KPIs'!E1</f>
        <v>57040</v>
      </c>
      <c r="E1" s="63" t="s">
        <v>0</v>
      </c>
      <c r="F1" s="63" t="str">
        <f>'Reporte KPIs'!L1</f>
        <v>Centro</v>
      </c>
      <c r="G1" s="63"/>
      <c r="H1" s="63"/>
      <c r="I1" s="63"/>
      <c r="J1" s="6"/>
      <c r="K1" s="6"/>
    </row>
    <row r="2" spans="2:13" x14ac:dyDescent="0.3">
      <c r="C2" s="6" t="s">
        <v>2</v>
      </c>
      <c r="D2" s="31" t="str">
        <f>'Reporte KPIs'!E2</f>
        <v>Toyota Celaya</v>
      </c>
      <c r="E2" s="63" t="s">
        <v>1</v>
      </c>
      <c r="F2" s="63" t="str">
        <f>'Reporte KPIs'!L2</f>
        <v>Celaya</v>
      </c>
      <c r="G2" s="63"/>
      <c r="H2" s="63"/>
      <c r="I2" s="63"/>
      <c r="J2" s="6"/>
      <c r="K2" s="6"/>
    </row>
    <row r="3" spans="2:13" ht="8.1" customHeight="1" x14ac:dyDescent="0.3">
      <c r="C3"/>
      <c r="D3"/>
    </row>
    <row r="4" spans="2:13" ht="15.6" x14ac:dyDescent="0.3">
      <c r="B4" s="443" t="str">
        <f>'Reporte KPIs'!B4</f>
        <v>Reporte de Servicio Marzo 2022 a Febrero 2023</v>
      </c>
      <c r="C4" s="443"/>
      <c r="D4" s="443"/>
      <c r="E4" s="443"/>
      <c r="F4" s="443"/>
      <c r="G4" s="443"/>
      <c r="H4" s="443"/>
      <c r="I4" s="443"/>
      <c r="J4" s="443"/>
      <c r="K4" s="443"/>
      <c r="L4" s="443"/>
      <c r="M4" s="443"/>
    </row>
    <row r="5" spans="2:13" ht="15.6" x14ac:dyDescent="0.3">
      <c r="B5" s="311" t="str">
        <f xml:space="preserve"> CONCATENATE("Listado Primer Servicio - ",'Reporte KPIs'!E74,": ",'Reporte KPIs'!E77)</f>
        <v>Listado Primer Servicio - Mes Venta: Julio 2022</v>
      </c>
      <c r="C5" s="311"/>
      <c r="D5" s="311"/>
      <c r="E5" s="311"/>
      <c r="F5" s="311"/>
      <c r="G5" s="311"/>
      <c r="H5" s="311"/>
      <c r="I5" s="311"/>
      <c r="J5" s="311"/>
      <c r="K5" s="311"/>
      <c r="L5" s="311"/>
      <c r="M5" s="311"/>
    </row>
    <row r="6" spans="2:13" ht="4.8" customHeight="1" x14ac:dyDescent="0.3">
      <c r="B6" s="4"/>
      <c r="C6" s="4"/>
      <c r="D6" s="4"/>
      <c r="E6" s="69"/>
      <c r="F6" s="69"/>
      <c r="G6" s="69"/>
      <c r="H6" s="69"/>
      <c r="I6" s="69"/>
      <c r="J6" s="69"/>
      <c r="K6" s="69"/>
      <c r="L6" s="4"/>
      <c r="M6" s="4"/>
    </row>
    <row r="7" spans="2:13" x14ac:dyDescent="0.3">
      <c r="B7" s="255" t="s">
        <v>96</v>
      </c>
      <c r="C7" s="59">
        <f>COUNTA(Table_TasaPrimerServicio2[Mes Venta])</f>
        <v>51</v>
      </c>
      <c r="D7"/>
    </row>
    <row r="8" spans="2:13" ht="14.4" customHeight="1" x14ac:dyDescent="0.3">
      <c r="B8" s="276" t="s">
        <v>97</v>
      </c>
      <c r="C8" s="270">
        <f>COUNTIF(Table_TasaPrimerServicio2[¿Vino a Servicio?],"=SI")+COUNTIF(Table_TasaPrimerServicio2[¿Vino a Servicio?],"=SI, POSTERIOR AL PERIODO")</f>
        <v>25</v>
      </c>
      <c r="D8"/>
    </row>
    <row r="9" spans="2:13" ht="14.4" customHeight="1" x14ac:dyDescent="0.3">
      <c r="B9" s="276" t="s">
        <v>2584</v>
      </c>
      <c r="C9" s="270">
        <f>COUNTIF(Table_TasaPrimerServicio2[¿Vino a Servicio?],"=SI, con otro distribuidor")+COUNTIF(Table_TasaPrimerServicio2[¿Vino a Servicio?],"=SI, POSTERIOR AL PERIODO y con otro Distr.")</f>
        <v>13</v>
      </c>
      <c r="D9"/>
    </row>
    <row r="10" spans="2:13" ht="14.4" customHeight="1" x14ac:dyDescent="0.3">
      <c r="B10" s="277" t="s">
        <v>2585</v>
      </c>
      <c r="C10" s="271">
        <f>COUNTIF(Table_TasaPrimerServicio2[¿Vino a Servicio?],"=No")</f>
        <v>13</v>
      </c>
      <c r="D10"/>
    </row>
    <row r="11" spans="2:13" x14ac:dyDescent="0.3">
      <c r="C11" s="54"/>
      <c r="D11"/>
      <c r="E11" s="54"/>
      <c r="F11" s="192"/>
      <c r="G11" s="192"/>
      <c r="H11" s="192"/>
      <c r="I11" s="192"/>
      <c r="J11" s="192"/>
      <c r="K11" s="192"/>
    </row>
    <row r="12" spans="2:13" ht="43.2" x14ac:dyDescent="0.3">
      <c r="B12" s="67" t="s">
        <v>46</v>
      </c>
      <c r="C12" s="68" t="s">
        <v>94</v>
      </c>
      <c r="D12" s="68" t="s">
        <v>95</v>
      </c>
      <c r="E12" s="67" t="s">
        <v>89</v>
      </c>
      <c r="F12" s="67" t="s">
        <v>1825</v>
      </c>
      <c r="G12" s="67" t="s">
        <v>1826</v>
      </c>
      <c r="H12" s="67" t="s">
        <v>1370</v>
      </c>
      <c r="I12" s="67" t="s">
        <v>1953</v>
      </c>
      <c r="J12" s="67" t="s">
        <v>2080</v>
      </c>
      <c r="K12" s="67" t="s">
        <v>2465</v>
      </c>
    </row>
    <row r="13" spans="2:13" x14ac:dyDescent="0.3">
      <c r="B13" t="s">
        <v>2835</v>
      </c>
      <c r="C13" s="47" t="s">
        <v>5420</v>
      </c>
      <c r="D13" s="66" t="s">
        <v>2072</v>
      </c>
      <c r="E13" s="64" t="s">
        <v>254</v>
      </c>
      <c r="F13" s="64">
        <v>0</v>
      </c>
      <c r="G13" s="64">
        <v>0</v>
      </c>
      <c r="H13" s="64" t="s">
        <v>2160</v>
      </c>
      <c r="I13" s="64" t="s">
        <v>5422</v>
      </c>
      <c r="J13" s="64" t="s">
        <v>254</v>
      </c>
      <c r="K13" s="64" t="s">
        <v>568</v>
      </c>
    </row>
    <row r="14" spans="2:13" x14ac:dyDescent="0.3">
      <c r="B14" t="s">
        <v>2835</v>
      </c>
      <c r="C14" s="47" t="s">
        <v>5413</v>
      </c>
      <c r="D14" s="66" t="s">
        <v>2072</v>
      </c>
      <c r="E14" s="64" t="s">
        <v>254</v>
      </c>
      <c r="F14" s="64">
        <v>0</v>
      </c>
      <c r="G14" s="64">
        <v>0</v>
      </c>
      <c r="H14" s="64" t="s">
        <v>2173</v>
      </c>
      <c r="I14" s="64" t="s">
        <v>5414</v>
      </c>
      <c r="J14" s="64" t="s">
        <v>254</v>
      </c>
      <c r="K14" s="64" t="s">
        <v>568</v>
      </c>
    </row>
    <row r="15" spans="2:13" x14ac:dyDescent="0.3">
      <c r="B15" t="s">
        <v>2835</v>
      </c>
      <c r="C15" s="47" t="s">
        <v>5417</v>
      </c>
      <c r="D15" s="66" t="s">
        <v>2072</v>
      </c>
      <c r="E15" s="64" t="s">
        <v>254</v>
      </c>
      <c r="F15" s="64">
        <v>0</v>
      </c>
      <c r="G15" s="64">
        <v>0</v>
      </c>
      <c r="H15" s="64" t="s">
        <v>2160</v>
      </c>
      <c r="I15" s="64" t="s">
        <v>5419</v>
      </c>
      <c r="J15" s="64" t="s">
        <v>254</v>
      </c>
      <c r="K15" s="64" t="s">
        <v>568</v>
      </c>
    </row>
    <row r="16" spans="2:13" x14ac:dyDescent="0.3">
      <c r="B16" t="s">
        <v>2835</v>
      </c>
      <c r="C16" s="47" t="s">
        <v>5407</v>
      </c>
      <c r="D16" s="66" t="s">
        <v>2072</v>
      </c>
      <c r="E16" s="64" t="s">
        <v>254</v>
      </c>
      <c r="F16" s="64">
        <v>0</v>
      </c>
      <c r="G16" s="64">
        <v>0</v>
      </c>
      <c r="H16" s="64" t="s">
        <v>2173</v>
      </c>
      <c r="I16" s="64" t="s">
        <v>5408</v>
      </c>
      <c r="J16" s="64" t="s">
        <v>254</v>
      </c>
      <c r="K16" s="64" t="s">
        <v>568</v>
      </c>
    </row>
    <row r="17" spans="2:11" x14ac:dyDescent="0.3">
      <c r="B17" t="s">
        <v>2835</v>
      </c>
      <c r="C17" s="47" t="s">
        <v>5409</v>
      </c>
      <c r="D17" s="66" t="s">
        <v>2072</v>
      </c>
      <c r="E17" s="64" t="s">
        <v>254</v>
      </c>
      <c r="F17" s="64">
        <v>0</v>
      </c>
      <c r="G17" s="64">
        <v>0</v>
      </c>
      <c r="H17" s="64" t="s">
        <v>2176</v>
      </c>
      <c r="I17" s="64" t="s">
        <v>5410</v>
      </c>
      <c r="J17" s="64" t="s">
        <v>254</v>
      </c>
      <c r="K17" s="64" t="s">
        <v>568</v>
      </c>
    </row>
    <row r="18" spans="2:11" x14ac:dyDescent="0.3">
      <c r="B18" t="s">
        <v>2835</v>
      </c>
      <c r="C18" s="47" t="s">
        <v>5415</v>
      </c>
      <c r="D18" s="66" t="s">
        <v>2072</v>
      </c>
      <c r="E18" s="64" t="s">
        <v>254</v>
      </c>
      <c r="F18" s="64">
        <v>0</v>
      </c>
      <c r="G18" s="64">
        <v>0</v>
      </c>
      <c r="H18" s="64" t="s">
        <v>2173</v>
      </c>
      <c r="I18" s="64" t="s">
        <v>5416</v>
      </c>
      <c r="J18" s="64" t="s">
        <v>254</v>
      </c>
      <c r="K18" s="64" t="s">
        <v>568</v>
      </c>
    </row>
    <row r="19" spans="2:11" x14ac:dyDescent="0.3">
      <c r="B19" t="s">
        <v>2835</v>
      </c>
      <c r="C19" s="47" t="s">
        <v>5405</v>
      </c>
      <c r="D19" s="66" t="s">
        <v>2072</v>
      </c>
      <c r="E19" s="64" t="s">
        <v>254</v>
      </c>
      <c r="F19" s="64">
        <v>0</v>
      </c>
      <c r="G19" s="64">
        <v>0</v>
      </c>
      <c r="H19" s="64" t="s">
        <v>2160</v>
      </c>
      <c r="I19" s="64" t="s">
        <v>5406</v>
      </c>
      <c r="J19" s="64" t="s">
        <v>254</v>
      </c>
      <c r="K19" s="64" t="s">
        <v>568</v>
      </c>
    </row>
    <row r="20" spans="2:11" x14ac:dyDescent="0.3">
      <c r="B20" t="s">
        <v>2835</v>
      </c>
      <c r="C20" s="47" t="s">
        <v>5403</v>
      </c>
      <c r="D20" s="66" t="s">
        <v>2072</v>
      </c>
      <c r="E20" s="64" t="s">
        <v>254</v>
      </c>
      <c r="F20" s="64">
        <v>0</v>
      </c>
      <c r="G20" s="64">
        <v>0</v>
      </c>
      <c r="H20" s="64" t="s">
        <v>2176</v>
      </c>
      <c r="I20" s="64" t="s">
        <v>5404</v>
      </c>
      <c r="J20" s="64" t="s">
        <v>254</v>
      </c>
      <c r="K20" s="64" t="s">
        <v>568</v>
      </c>
    </row>
    <row r="21" spans="2:11" x14ac:dyDescent="0.3">
      <c r="B21" t="s">
        <v>2835</v>
      </c>
      <c r="C21" s="47" t="s">
        <v>5411</v>
      </c>
      <c r="D21" s="66" t="s">
        <v>2072</v>
      </c>
      <c r="E21" s="64" t="s">
        <v>254</v>
      </c>
      <c r="F21" s="64">
        <v>0</v>
      </c>
      <c r="G21" s="64">
        <v>0</v>
      </c>
      <c r="H21" s="64" t="s">
        <v>2186</v>
      </c>
      <c r="I21" s="64" t="s">
        <v>5412</v>
      </c>
      <c r="J21" s="64" t="s">
        <v>2147</v>
      </c>
      <c r="K21" s="64" t="s">
        <v>568</v>
      </c>
    </row>
    <row r="22" spans="2:11" x14ac:dyDescent="0.3">
      <c r="B22" t="s">
        <v>2835</v>
      </c>
      <c r="C22" s="47" t="s">
        <v>5428</v>
      </c>
      <c r="D22" s="66" t="s">
        <v>2072</v>
      </c>
      <c r="E22" s="64" t="s">
        <v>254</v>
      </c>
      <c r="F22" s="64">
        <v>0</v>
      </c>
      <c r="G22" s="64">
        <v>0</v>
      </c>
      <c r="H22" s="64" t="s">
        <v>2173</v>
      </c>
      <c r="I22" s="64" t="s">
        <v>5430</v>
      </c>
      <c r="J22" s="64" t="s">
        <v>2147</v>
      </c>
      <c r="K22" s="64" t="s">
        <v>568</v>
      </c>
    </row>
    <row r="23" spans="2:11" x14ac:dyDescent="0.3">
      <c r="B23" t="s">
        <v>2835</v>
      </c>
      <c r="C23" s="47" t="s">
        <v>5423</v>
      </c>
      <c r="D23" s="66" t="s">
        <v>2072</v>
      </c>
      <c r="E23" s="64" t="s">
        <v>254</v>
      </c>
      <c r="F23" s="64">
        <v>0</v>
      </c>
      <c r="G23" s="64">
        <v>0</v>
      </c>
      <c r="H23" s="64" t="s">
        <v>2176</v>
      </c>
      <c r="I23" s="64" t="s">
        <v>5425</v>
      </c>
      <c r="J23" s="64" t="s">
        <v>254</v>
      </c>
      <c r="K23" s="64" t="s">
        <v>568</v>
      </c>
    </row>
    <row r="24" spans="2:11" x14ac:dyDescent="0.3">
      <c r="B24" t="s">
        <v>2835</v>
      </c>
      <c r="C24" s="47" t="s">
        <v>5426</v>
      </c>
      <c r="D24" s="66" t="s">
        <v>2072</v>
      </c>
      <c r="E24" s="64" t="s">
        <v>254</v>
      </c>
      <c r="F24" s="64">
        <v>0</v>
      </c>
      <c r="G24" s="64">
        <v>0</v>
      </c>
      <c r="H24" s="64" t="s">
        <v>2173</v>
      </c>
      <c r="I24" s="64" t="s">
        <v>5427</v>
      </c>
      <c r="J24" s="64" t="s">
        <v>254</v>
      </c>
      <c r="K24" s="64" t="s">
        <v>568</v>
      </c>
    </row>
    <row r="25" spans="2:11" x14ac:dyDescent="0.3">
      <c r="B25" t="s">
        <v>2835</v>
      </c>
      <c r="C25" s="47" t="s">
        <v>5431</v>
      </c>
      <c r="D25" s="66" t="s">
        <v>2072</v>
      </c>
      <c r="E25" s="64" t="s">
        <v>254</v>
      </c>
      <c r="F25" s="64">
        <v>0</v>
      </c>
      <c r="G25" s="64">
        <v>0</v>
      </c>
      <c r="H25" s="64" t="s">
        <v>2173</v>
      </c>
      <c r="I25" s="64" t="s">
        <v>5432</v>
      </c>
      <c r="J25" s="64" t="s">
        <v>254</v>
      </c>
      <c r="K25" s="64" t="s">
        <v>568</v>
      </c>
    </row>
    <row r="26" spans="2:11" x14ac:dyDescent="0.3">
      <c r="B26" t="s">
        <v>2835</v>
      </c>
      <c r="C26" s="47" t="s">
        <v>7854</v>
      </c>
      <c r="D26" s="66" t="s">
        <v>2073</v>
      </c>
      <c r="E26" s="64" t="s">
        <v>6186</v>
      </c>
      <c r="F26" s="64">
        <v>0</v>
      </c>
      <c r="G26" s="64">
        <v>0</v>
      </c>
      <c r="H26" s="64" t="s">
        <v>2186</v>
      </c>
      <c r="I26" s="64" t="s">
        <v>7855</v>
      </c>
      <c r="J26" s="64" t="s">
        <v>2147</v>
      </c>
      <c r="K26" s="64" t="s">
        <v>568</v>
      </c>
    </row>
    <row r="27" spans="2:11" x14ac:dyDescent="0.3">
      <c r="B27" t="s">
        <v>2835</v>
      </c>
      <c r="C27" s="47" t="s">
        <v>7225</v>
      </c>
      <c r="D27" s="66" t="s">
        <v>2077</v>
      </c>
      <c r="E27" s="64" t="s">
        <v>6252</v>
      </c>
      <c r="F27" s="64">
        <v>0</v>
      </c>
      <c r="G27" s="64">
        <v>0</v>
      </c>
      <c r="H27" s="64" t="s">
        <v>2186</v>
      </c>
      <c r="I27" s="64" t="s">
        <v>7226</v>
      </c>
      <c r="J27" s="64" t="s">
        <v>254</v>
      </c>
      <c r="K27" s="64" t="s">
        <v>568</v>
      </c>
    </row>
    <row r="28" spans="2:11" x14ac:dyDescent="0.3">
      <c r="B28" t="s">
        <v>2835</v>
      </c>
      <c r="C28" s="47" t="s">
        <v>10233</v>
      </c>
      <c r="D28" s="66" t="s">
        <v>2077</v>
      </c>
      <c r="E28" s="64" t="s">
        <v>6002</v>
      </c>
      <c r="F28" s="64">
        <v>0</v>
      </c>
      <c r="G28" s="64">
        <v>0</v>
      </c>
      <c r="H28" s="64" t="s">
        <v>2186</v>
      </c>
      <c r="I28" s="64" t="s">
        <v>10234</v>
      </c>
      <c r="J28" s="64" t="s">
        <v>254</v>
      </c>
      <c r="K28" s="64" t="s">
        <v>568</v>
      </c>
    </row>
    <row r="29" spans="2:11" x14ac:dyDescent="0.3">
      <c r="B29" t="s">
        <v>2835</v>
      </c>
      <c r="C29" s="47" t="s">
        <v>6813</v>
      </c>
      <c r="D29" s="66" t="s">
        <v>2077</v>
      </c>
      <c r="E29" s="64" t="s">
        <v>6196</v>
      </c>
      <c r="F29" s="64">
        <v>0</v>
      </c>
      <c r="G29" s="64">
        <v>0</v>
      </c>
      <c r="H29" s="64" t="s">
        <v>2186</v>
      </c>
      <c r="I29" s="64" t="s">
        <v>6814</v>
      </c>
      <c r="J29" s="64" t="s">
        <v>2147</v>
      </c>
      <c r="K29" s="64" t="s">
        <v>568</v>
      </c>
    </row>
    <row r="30" spans="2:11" x14ac:dyDescent="0.3">
      <c r="B30" t="s">
        <v>2835</v>
      </c>
      <c r="C30" s="47" t="s">
        <v>11109</v>
      </c>
      <c r="D30" s="66" t="s">
        <v>2374</v>
      </c>
      <c r="E30" s="64" t="s">
        <v>6290</v>
      </c>
      <c r="F30" s="64">
        <v>0</v>
      </c>
      <c r="G30" s="64">
        <v>0</v>
      </c>
      <c r="H30" s="64" t="s">
        <v>2160</v>
      </c>
      <c r="I30" s="64" t="s">
        <v>11110</v>
      </c>
      <c r="J30" s="64" t="s">
        <v>2147</v>
      </c>
      <c r="K30" s="64" t="s">
        <v>568</v>
      </c>
    </row>
    <row r="31" spans="2:11" x14ac:dyDescent="0.3">
      <c r="B31" t="s">
        <v>2835</v>
      </c>
      <c r="C31" s="47" t="s">
        <v>11107</v>
      </c>
      <c r="D31" s="66" t="s">
        <v>2374</v>
      </c>
      <c r="E31" s="64" t="s">
        <v>5978</v>
      </c>
      <c r="F31" s="64">
        <v>0</v>
      </c>
      <c r="G31" s="64">
        <v>0</v>
      </c>
      <c r="H31" s="64" t="s">
        <v>2173</v>
      </c>
      <c r="I31" s="64" t="s">
        <v>11108</v>
      </c>
      <c r="J31" s="64" t="s">
        <v>254</v>
      </c>
      <c r="K31" s="64" t="s">
        <v>568</v>
      </c>
    </row>
    <row r="32" spans="2:11" x14ac:dyDescent="0.3">
      <c r="B32" t="s">
        <v>2835</v>
      </c>
      <c r="C32" s="47" t="s">
        <v>9657</v>
      </c>
      <c r="D32" s="66" t="s">
        <v>2073</v>
      </c>
      <c r="E32" s="64" t="s">
        <v>5516</v>
      </c>
      <c r="F32" s="64">
        <v>0</v>
      </c>
      <c r="G32" s="64">
        <v>0</v>
      </c>
      <c r="H32" s="64" t="s">
        <v>2186</v>
      </c>
      <c r="I32" s="64" t="s">
        <v>9658</v>
      </c>
      <c r="J32" s="64" t="s">
        <v>254</v>
      </c>
      <c r="K32" s="64" t="s">
        <v>568</v>
      </c>
    </row>
    <row r="33" spans="2:11" x14ac:dyDescent="0.3">
      <c r="B33" t="s">
        <v>2835</v>
      </c>
      <c r="C33" s="47" t="s">
        <v>9175</v>
      </c>
      <c r="D33" s="66" t="s">
        <v>2073</v>
      </c>
      <c r="E33" s="64" t="s">
        <v>5516</v>
      </c>
      <c r="F33" s="64">
        <v>0</v>
      </c>
      <c r="G33" s="64">
        <v>0</v>
      </c>
      <c r="H33" s="64" t="s">
        <v>2186</v>
      </c>
      <c r="I33" s="64" t="s">
        <v>9176</v>
      </c>
      <c r="J33" s="64" t="s">
        <v>254</v>
      </c>
      <c r="K33" s="64" t="s">
        <v>568</v>
      </c>
    </row>
    <row r="34" spans="2:11" x14ac:dyDescent="0.3">
      <c r="B34" t="s">
        <v>2835</v>
      </c>
      <c r="C34" s="47" t="s">
        <v>5515</v>
      </c>
      <c r="D34" s="66" t="s">
        <v>2073</v>
      </c>
      <c r="E34" s="64" t="s">
        <v>5516</v>
      </c>
      <c r="F34" s="64">
        <v>0</v>
      </c>
      <c r="G34" s="64">
        <v>0</v>
      </c>
      <c r="H34" s="64" t="s">
        <v>2186</v>
      </c>
      <c r="I34" s="64" t="s">
        <v>5517</v>
      </c>
      <c r="J34" s="64" t="s">
        <v>254</v>
      </c>
      <c r="K34" s="64" t="s">
        <v>568</v>
      </c>
    </row>
    <row r="35" spans="2:11" x14ac:dyDescent="0.3">
      <c r="B35" t="s">
        <v>2835</v>
      </c>
      <c r="C35" s="47" t="s">
        <v>9195</v>
      </c>
      <c r="D35" s="66" t="s">
        <v>2073</v>
      </c>
      <c r="E35" s="64" t="s">
        <v>5455</v>
      </c>
      <c r="F35" s="64">
        <v>0</v>
      </c>
      <c r="G35" s="64">
        <v>0</v>
      </c>
      <c r="H35" s="64" t="s">
        <v>2186</v>
      </c>
      <c r="I35" s="64" t="s">
        <v>9196</v>
      </c>
      <c r="J35" s="64" t="s">
        <v>254</v>
      </c>
      <c r="K35" s="64" t="s">
        <v>568</v>
      </c>
    </row>
    <row r="36" spans="2:11" x14ac:dyDescent="0.3">
      <c r="B36" t="s">
        <v>2835</v>
      </c>
      <c r="C36" s="47" t="s">
        <v>6012</v>
      </c>
      <c r="D36" s="66" t="s">
        <v>2073</v>
      </c>
      <c r="E36" s="64" t="s">
        <v>5541</v>
      </c>
      <c r="F36" s="64">
        <v>0</v>
      </c>
      <c r="G36" s="64">
        <v>0</v>
      </c>
      <c r="H36" s="64" t="s">
        <v>2186</v>
      </c>
      <c r="I36" s="64" t="s">
        <v>6013</v>
      </c>
      <c r="J36" s="64" t="s">
        <v>254</v>
      </c>
      <c r="K36" s="64" t="s">
        <v>568</v>
      </c>
    </row>
    <row r="37" spans="2:11" x14ac:dyDescent="0.3">
      <c r="B37" t="s">
        <v>2835</v>
      </c>
      <c r="C37" s="47" t="s">
        <v>6227</v>
      </c>
      <c r="D37" s="66" t="s">
        <v>2073</v>
      </c>
      <c r="E37" s="64" t="s">
        <v>5541</v>
      </c>
      <c r="F37" s="64">
        <v>0</v>
      </c>
      <c r="G37" s="64">
        <v>0</v>
      </c>
      <c r="H37" s="64" t="s">
        <v>2186</v>
      </c>
      <c r="I37" s="64" t="s">
        <v>6228</v>
      </c>
      <c r="J37" s="64" t="s">
        <v>254</v>
      </c>
      <c r="K37" s="64" t="s">
        <v>568</v>
      </c>
    </row>
    <row r="38" spans="2:11" x14ac:dyDescent="0.3">
      <c r="B38" t="s">
        <v>2835</v>
      </c>
      <c r="C38" s="47" t="s">
        <v>11126</v>
      </c>
      <c r="D38" s="66" t="s">
        <v>2074</v>
      </c>
      <c r="E38" s="64" t="s">
        <v>5541</v>
      </c>
      <c r="F38" s="64">
        <v>0</v>
      </c>
      <c r="G38" s="64">
        <v>0</v>
      </c>
      <c r="H38" s="64" t="s">
        <v>2160</v>
      </c>
      <c r="I38" s="64" t="s">
        <v>11127</v>
      </c>
      <c r="J38" s="64" t="s">
        <v>254</v>
      </c>
      <c r="K38" s="64" t="s">
        <v>568</v>
      </c>
    </row>
    <row r="39" spans="2:11" x14ac:dyDescent="0.3">
      <c r="B39" t="s">
        <v>2835</v>
      </c>
      <c r="C39" s="47" t="s">
        <v>9290</v>
      </c>
      <c r="D39" s="66" t="s">
        <v>2073</v>
      </c>
      <c r="E39" s="64" t="s">
        <v>5524</v>
      </c>
      <c r="F39" s="64">
        <v>0</v>
      </c>
      <c r="G39" s="64">
        <v>0</v>
      </c>
      <c r="H39" s="64" t="s">
        <v>2186</v>
      </c>
      <c r="I39" s="64" t="s">
        <v>9291</v>
      </c>
      <c r="J39" s="64" t="s">
        <v>2147</v>
      </c>
      <c r="K39" s="64" t="s">
        <v>568</v>
      </c>
    </row>
    <row r="40" spans="2:11" x14ac:dyDescent="0.3">
      <c r="B40" t="s">
        <v>2835</v>
      </c>
      <c r="C40" s="47" t="s">
        <v>11106</v>
      </c>
      <c r="D40" s="66" t="s">
        <v>2074</v>
      </c>
      <c r="E40" s="64" t="s">
        <v>5674</v>
      </c>
      <c r="F40" s="64">
        <v>0</v>
      </c>
      <c r="G40" s="64">
        <v>0</v>
      </c>
      <c r="H40" s="64" t="s">
        <v>2160</v>
      </c>
      <c r="I40" s="64" t="s">
        <v>2936</v>
      </c>
      <c r="J40" s="64" t="s">
        <v>254</v>
      </c>
      <c r="K40" s="64" t="s">
        <v>568</v>
      </c>
    </row>
    <row r="41" spans="2:11" x14ac:dyDescent="0.3">
      <c r="B41" t="s">
        <v>2835</v>
      </c>
      <c r="C41" s="47" t="s">
        <v>11112</v>
      </c>
      <c r="D41" s="66" t="s">
        <v>2074</v>
      </c>
      <c r="E41" s="64" t="s">
        <v>5674</v>
      </c>
      <c r="F41" s="64">
        <v>0</v>
      </c>
      <c r="G41" s="64">
        <v>0</v>
      </c>
      <c r="H41" s="64" t="s">
        <v>2176</v>
      </c>
      <c r="I41" s="64" t="s">
        <v>11113</v>
      </c>
      <c r="J41" s="64" t="s">
        <v>254</v>
      </c>
      <c r="K41" s="64" t="s">
        <v>568</v>
      </c>
    </row>
    <row r="42" spans="2:11" x14ac:dyDescent="0.3">
      <c r="B42" t="s">
        <v>2835</v>
      </c>
      <c r="C42" s="47" t="s">
        <v>7471</v>
      </c>
      <c r="D42" s="66" t="s">
        <v>2073</v>
      </c>
      <c r="E42" s="64" t="s">
        <v>5582</v>
      </c>
      <c r="F42" s="64">
        <v>0</v>
      </c>
      <c r="G42" s="64">
        <v>0</v>
      </c>
      <c r="H42" s="64" t="s">
        <v>2186</v>
      </c>
      <c r="I42" s="64" t="s">
        <v>7472</v>
      </c>
      <c r="J42" s="64" t="s">
        <v>254</v>
      </c>
      <c r="K42" s="64" t="s">
        <v>568</v>
      </c>
    </row>
    <row r="43" spans="2:11" x14ac:dyDescent="0.3">
      <c r="B43" t="s">
        <v>2835</v>
      </c>
      <c r="C43" s="47" t="s">
        <v>11124</v>
      </c>
      <c r="D43" s="66" t="s">
        <v>2074</v>
      </c>
      <c r="E43" s="64" t="s">
        <v>5582</v>
      </c>
      <c r="F43" s="64">
        <v>0</v>
      </c>
      <c r="G43" s="64">
        <v>0</v>
      </c>
      <c r="H43" s="64" t="s">
        <v>2176</v>
      </c>
      <c r="I43" s="64" t="s">
        <v>11125</v>
      </c>
      <c r="J43" s="64" t="s">
        <v>254</v>
      </c>
      <c r="K43" s="64" t="s">
        <v>568</v>
      </c>
    </row>
    <row r="44" spans="2:11" x14ac:dyDescent="0.3">
      <c r="B44" t="s">
        <v>2835</v>
      </c>
      <c r="C44" s="47" t="s">
        <v>11116</v>
      </c>
      <c r="D44" s="66" t="s">
        <v>2074</v>
      </c>
      <c r="E44" s="64" t="s">
        <v>5530</v>
      </c>
      <c r="F44" s="64">
        <v>0</v>
      </c>
      <c r="G44" s="64">
        <v>0</v>
      </c>
      <c r="H44" s="64" t="s">
        <v>2160</v>
      </c>
      <c r="I44" s="64" t="s">
        <v>11117</v>
      </c>
      <c r="J44" s="64" t="s">
        <v>254</v>
      </c>
      <c r="K44" s="64" t="s">
        <v>568</v>
      </c>
    </row>
    <row r="45" spans="2:11" x14ac:dyDescent="0.3">
      <c r="B45" t="s">
        <v>2835</v>
      </c>
      <c r="C45" s="47" t="s">
        <v>6158</v>
      </c>
      <c r="D45" s="66" t="s">
        <v>2073</v>
      </c>
      <c r="E45" s="64" t="s">
        <v>5492</v>
      </c>
      <c r="F45" s="64">
        <v>0</v>
      </c>
      <c r="G45" s="64">
        <v>0</v>
      </c>
      <c r="H45" s="64" t="s">
        <v>2186</v>
      </c>
      <c r="I45" s="64" t="s">
        <v>6159</v>
      </c>
      <c r="J45" s="64" t="s">
        <v>254</v>
      </c>
      <c r="K45" s="64" t="s">
        <v>568</v>
      </c>
    </row>
    <row r="46" spans="2:11" x14ac:dyDescent="0.3">
      <c r="B46" t="s">
        <v>2835</v>
      </c>
      <c r="C46" s="47" t="s">
        <v>7057</v>
      </c>
      <c r="D46" s="66" t="s">
        <v>2073</v>
      </c>
      <c r="E46" s="64" t="s">
        <v>5492</v>
      </c>
      <c r="F46" s="64">
        <v>0</v>
      </c>
      <c r="G46" s="64">
        <v>0</v>
      </c>
      <c r="H46" s="64" t="s">
        <v>2186</v>
      </c>
      <c r="I46" s="64" t="s">
        <v>7058</v>
      </c>
      <c r="J46" s="64" t="s">
        <v>254</v>
      </c>
      <c r="K46" s="64" t="s">
        <v>568</v>
      </c>
    </row>
    <row r="47" spans="2:11" x14ac:dyDescent="0.3">
      <c r="B47" t="s">
        <v>2835</v>
      </c>
      <c r="C47" s="47" t="s">
        <v>6097</v>
      </c>
      <c r="D47" s="66" t="s">
        <v>2073</v>
      </c>
      <c r="E47" s="64" t="s">
        <v>5527</v>
      </c>
      <c r="F47" s="64">
        <v>0</v>
      </c>
      <c r="G47" s="64">
        <v>0</v>
      </c>
      <c r="H47" s="64" t="s">
        <v>2186</v>
      </c>
      <c r="I47" s="64" t="s">
        <v>6098</v>
      </c>
      <c r="J47" s="64" t="s">
        <v>2147</v>
      </c>
      <c r="K47" s="64" t="s">
        <v>568</v>
      </c>
    </row>
    <row r="48" spans="2:11" x14ac:dyDescent="0.3">
      <c r="B48" t="s">
        <v>2835</v>
      </c>
      <c r="C48" s="47" t="s">
        <v>10692</v>
      </c>
      <c r="D48" s="66" t="s">
        <v>2073</v>
      </c>
      <c r="E48" s="64" t="s">
        <v>5751</v>
      </c>
      <c r="F48" s="64">
        <v>0</v>
      </c>
      <c r="G48" s="64">
        <v>0</v>
      </c>
      <c r="H48" s="64" t="s">
        <v>2186</v>
      </c>
      <c r="I48" s="64" t="s">
        <v>10693</v>
      </c>
      <c r="J48" s="64" t="s">
        <v>2147</v>
      </c>
      <c r="K48" s="64" t="s">
        <v>568</v>
      </c>
    </row>
    <row r="49" spans="2:11" x14ac:dyDescent="0.3">
      <c r="B49" t="s">
        <v>2835</v>
      </c>
      <c r="C49" s="47" t="s">
        <v>11122</v>
      </c>
      <c r="D49" s="66" t="s">
        <v>2074</v>
      </c>
      <c r="E49" s="64" t="s">
        <v>5664</v>
      </c>
      <c r="F49" s="64">
        <v>0</v>
      </c>
      <c r="G49" s="64">
        <v>0</v>
      </c>
      <c r="H49" s="64" t="s">
        <v>2176</v>
      </c>
      <c r="I49" s="64" t="s">
        <v>11123</v>
      </c>
      <c r="J49" s="64" t="s">
        <v>254</v>
      </c>
      <c r="K49" s="64" t="s">
        <v>568</v>
      </c>
    </row>
    <row r="50" spans="2:11" x14ac:dyDescent="0.3">
      <c r="B50" t="s">
        <v>2835</v>
      </c>
      <c r="C50" s="47" t="s">
        <v>6661</v>
      </c>
      <c r="D50" s="66" t="s">
        <v>2073</v>
      </c>
      <c r="E50" s="64" t="s">
        <v>5497</v>
      </c>
      <c r="F50" s="64">
        <v>0</v>
      </c>
      <c r="G50" s="64">
        <v>0</v>
      </c>
      <c r="H50" s="64" t="s">
        <v>2186</v>
      </c>
      <c r="I50" s="64" t="s">
        <v>6662</v>
      </c>
      <c r="J50" s="64" t="s">
        <v>2147</v>
      </c>
      <c r="K50" s="64" t="s">
        <v>568</v>
      </c>
    </row>
    <row r="51" spans="2:11" x14ac:dyDescent="0.3">
      <c r="B51" t="s">
        <v>2835</v>
      </c>
      <c r="C51" s="47" t="s">
        <v>7885</v>
      </c>
      <c r="D51" s="66" t="s">
        <v>2073</v>
      </c>
      <c r="E51" s="64" t="s">
        <v>5686</v>
      </c>
      <c r="F51" s="64">
        <v>0</v>
      </c>
      <c r="G51" s="64">
        <v>0</v>
      </c>
      <c r="H51" s="64" t="s">
        <v>2186</v>
      </c>
      <c r="I51" s="64" t="s">
        <v>7886</v>
      </c>
      <c r="J51" s="64" t="s">
        <v>254</v>
      </c>
      <c r="K51" s="64" t="s">
        <v>568</v>
      </c>
    </row>
    <row r="52" spans="2:11" x14ac:dyDescent="0.3">
      <c r="B52" t="s">
        <v>2835</v>
      </c>
      <c r="C52" s="47" t="s">
        <v>9589</v>
      </c>
      <c r="D52" s="66" t="s">
        <v>2073</v>
      </c>
      <c r="E52" s="64" t="s">
        <v>5472</v>
      </c>
      <c r="F52" s="64">
        <v>0</v>
      </c>
      <c r="G52" s="64">
        <v>0</v>
      </c>
      <c r="H52" s="64" t="s">
        <v>2186</v>
      </c>
      <c r="I52" s="64" t="s">
        <v>9590</v>
      </c>
      <c r="J52" s="64" t="s">
        <v>254</v>
      </c>
      <c r="K52" s="64" t="s">
        <v>568</v>
      </c>
    </row>
    <row r="53" spans="2:11" x14ac:dyDescent="0.3">
      <c r="B53" t="s">
        <v>2835</v>
      </c>
      <c r="C53" s="47" t="s">
        <v>8899</v>
      </c>
      <c r="D53" s="66" t="s">
        <v>2073</v>
      </c>
      <c r="E53" s="64" t="s">
        <v>5639</v>
      </c>
      <c r="F53" s="64">
        <v>0</v>
      </c>
      <c r="G53" s="64">
        <v>0</v>
      </c>
      <c r="H53" s="64" t="s">
        <v>2186</v>
      </c>
      <c r="I53" s="64" t="s">
        <v>8900</v>
      </c>
      <c r="J53" s="64" t="s">
        <v>2147</v>
      </c>
      <c r="K53" s="64" t="s">
        <v>568</v>
      </c>
    </row>
    <row r="54" spans="2:11" x14ac:dyDescent="0.3">
      <c r="B54" t="s">
        <v>2835</v>
      </c>
      <c r="C54" s="47" t="s">
        <v>11121</v>
      </c>
      <c r="D54" s="66" t="s">
        <v>2074</v>
      </c>
      <c r="E54" s="64" t="s">
        <v>5639</v>
      </c>
      <c r="F54" s="64">
        <v>0</v>
      </c>
      <c r="G54" s="64">
        <v>0</v>
      </c>
      <c r="H54" s="64" t="s">
        <v>2160</v>
      </c>
      <c r="I54" s="64" t="s">
        <v>2941</v>
      </c>
      <c r="J54" s="64" t="s">
        <v>254</v>
      </c>
      <c r="K54" s="64" t="s">
        <v>568</v>
      </c>
    </row>
    <row r="55" spans="2:11" x14ac:dyDescent="0.3">
      <c r="B55" t="s">
        <v>2835</v>
      </c>
      <c r="C55" s="47" t="s">
        <v>11119</v>
      </c>
      <c r="D55" s="66" t="s">
        <v>2074</v>
      </c>
      <c r="E55" s="64" t="s">
        <v>5711</v>
      </c>
      <c r="F55" s="64">
        <v>0</v>
      </c>
      <c r="G55" s="64">
        <v>0</v>
      </c>
      <c r="H55" s="64" t="s">
        <v>2160</v>
      </c>
      <c r="I55" s="64" t="s">
        <v>11120</v>
      </c>
      <c r="J55" s="64" t="s">
        <v>254</v>
      </c>
      <c r="K55" s="64" t="s">
        <v>568</v>
      </c>
    </row>
    <row r="56" spans="2:11" x14ac:dyDescent="0.3">
      <c r="B56" t="s">
        <v>2835</v>
      </c>
      <c r="C56" s="47" t="s">
        <v>8583</v>
      </c>
      <c r="D56" s="66" t="s">
        <v>2073</v>
      </c>
      <c r="E56" s="64" t="s">
        <v>5622</v>
      </c>
      <c r="F56" s="64">
        <v>0</v>
      </c>
      <c r="G56" s="64">
        <v>0</v>
      </c>
      <c r="H56" s="64" t="s">
        <v>2186</v>
      </c>
      <c r="I56" s="64" t="s">
        <v>8584</v>
      </c>
      <c r="J56" s="64" t="s">
        <v>254</v>
      </c>
      <c r="K56" s="64" t="s">
        <v>568</v>
      </c>
    </row>
    <row r="57" spans="2:11" x14ac:dyDescent="0.3">
      <c r="B57" t="s">
        <v>2835</v>
      </c>
      <c r="C57" s="47" t="s">
        <v>6743</v>
      </c>
      <c r="D57" s="66" t="s">
        <v>2073</v>
      </c>
      <c r="E57" s="64" t="s">
        <v>5458</v>
      </c>
      <c r="F57" s="64">
        <v>0</v>
      </c>
      <c r="G57" s="64">
        <v>0</v>
      </c>
      <c r="H57" s="64" t="s">
        <v>2186</v>
      </c>
      <c r="I57" s="64" t="s">
        <v>6744</v>
      </c>
      <c r="J57" s="64" t="s">
        <v>254</v>
      </c>
      <c r="K57" s="64" t="s">
        <v>568</v>
      </c>
    </row>
    <row r="58" spans="2:11" x14ac:dyDescent="0.3">
      <c r="B58" t="s">
        <v>2835</v>
      </c>
      <c r="C58" s="47" t="s">
        <v>11114</v>
      </c>
      <c r="D58" s="66" t="s">
        <v>2074</v>
      </c>
      <c r="E58" s="64" t="s">
        <v>5486</v>
      </c>
      <c r="F58" s="64">
        <v>0</v>
      </c>
      <c r="G58" s="64">
        <v>0</v>
      </c>
      <c r="H58" s="64" t="s">
        <v>2160</v>
      </c>
      <c r="I58" s="64" t="s">
        <v>11115</v>
      </c>
      <c r="J58" s="64" t="s">
        <v>254</v>
      </c>
      <c r="K58" s="64" t="s">
        <v>568</v>
      </c>
    </row>
    <row r="59" spans="2:11" x14ac:dyDescent="0.3">
      <c r="B59" t="s">
        <v>2835</v>
      </c>
      <c r="C59" s="47" t="s">
        <v>5735</v>
      </c>
      <c r="D59" s="66" t="s">
        <v>2073</v>
      </c>
      <c r="E59" s="64" t="s">
        <v>5683</v>
      </c>
      <c r="F59" s="64">
        <v>0</v>
      </c>
      <c r="G59" s="64">
        <v>0</v>
      </c>
      <c r="H59" s="64" t="s">
        <v>2186</v>
      </c>
      <c r="I59" s="64" t="s">
        <v>5736</v>
      </c>
      <c r="J59" s="64" t="s">
        <v>254</v>
      </c>
      <c r="K59" s="64" t="s">
        <v>568</v>
      </c>
    </row>
    <row r="60" spans="2:11" x14ac:dyDescent="0.3">
      <c r="B60" t="s">
        <v>2835</v>
      </c>
      <c r="C60" s="47" t="s">
        <v>8446</v>
      </c>
      <c r="D60" s="66" t="s">
        <v>2073</v>
      </c>
      <c r="E60" s="64" t="s">
        <v>6615</v>
      </c>
      <c r="F60" s="64">
        <v>0</v>
      </c>
      <c r="G60" s="64">
        <v>0</v>
      </c>
      <c r="H60" s="64" t="s">
        <v>2186</v>
      </c>
      <c r="I60" s="64" t="s">
        <v>8447</v>
      </c>
      <c r="J60" s="64" t="s">
        <v>254</v>
      </c>
      <c r="K60" s="64" t="s">
        <v>568</v>
      </c>
    </row>
    <row r="61" spans="2:11" x14ac:dyDescent="0.3">
      <c r="B61" t="s">
        <v>2835</v>
      </c>
      <c r="C61" s="47" t="s">
        <v>8731</v>
      </c>
      <c r="D61" s="66" t="s">
        <v>2073</v>
      </c>
      <c r="E61" s="64" t="s">
        <v>6472</v>
      </c>
      <c r="F61" s="64">
        <v>0</v>
      </c>
      <c r="G61" s="64">
        <v>0</v>
      </c>
      <c r="H61" s="64" t="s">
        <v>2186</v>
      </c>
      <c r="I61" s="64" t="s">
        <v>8732</v>
      </c>
      <c r="J61" s="64" t="s">
        <v>254</v>
      </c>
      <c r="K61" s="64" t="s">
        <v>568</v>
      </c>
    </row>
    <row r="62" spans="2:11" x14ac:dyDescent="0.3">
      <c r="B62" t="s">
        <v>2835</v>
      </c>
      <c r="C62" s="47" t="s">
        <v>11111</v>
      </c>
      <c r="D62" s="66" t="s">
        <v>2074</v>
      </c>
      <c r="E62" s="64" t="s">
        <v>6472</v>
      </c>
      <c r="F62" s="64">
        <v>0</v>
      </c>
      <c r="G62" s="64">
        <v>0</v>
      </c>
      <c r="H62" s="64" t="s">
        <v>1535</v>
      </c>
      <c r="I62" s="64" t="s">
        <v>1535</v>
      </c>
      <c r="J62" s="64" t="s">
        <v>254</v>
      </c>
      <c r="K62" s="64" t="s">
        <v>568</v>
      </c>
    </row>
    <row r="63" spans="2:11" x14ac:dyDescent="0.3">
      <c r="B63" t="s">
        <v>2835</v>
      </c>
      <c r="C63" s="47" t="s">
        <v>11118</v>
      </c>
      <c r="D63" s="66" t="s">
        <v>2074</v>
      </c>
      <c r="E63" s="64" t="s">
        <v>3422</v>
      </c>
      <c r="F63" s="64">
        <v>0</v>
      </c>
      <c r="G63" s="64">
        <v>0</v>
      </c>
      <c r="H63" s="64" t="s">
        <v>1535</v>
      </c>
      <c r="I63" s="64" t="s">
        <v>1535</v>
      </c>
      <c r="J63" s="64" t="s">
        <v>254</v>
      </c>
      <c r="K63" s="64" t="s">
        <v>568</v>
      </c>
    </row>
  </sheetData>
  <sheetProtection sort="0"/>
  <mergeCells count="2">
    <mergeCell ref="B4:M4"/>
    <mergeCell ref="B5:M5"/>
  </mergeCells>
  <phoneticPr fontId="56" type="noConversion"/>
  <pageMargins left="0.7" right="0.7" top="0.75" bottom="0.75" header="0.3" footer="0.3"/>
  <pageSetup orientation="portrait" r:id="rId1"/>
  <headerFooter>
    <oddHeader>&amp;L&amp;9&amp;K01+049Reporte de Servicio Toyota</oddHeader>
  </headerFooter>
  <drawing r:id="rId2"/>
  <tableParts count="1">
    <tablePart r:id="rId3"/>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1D716E-340B-423A-AFF2-3DBDF89B8648}">
  <sheetPr>
    <tabColor rgb="FFFFD3C9"/>
  </sheetPr>
  <dimension ref="B1:O610"/>
  <sheetViews>
    <sheetView showGridLines="0" workbookViewId="0"/>
  </sheetViews>
  <sheetFormatPr defaultRowHeight="14.4" x14ac:dyDescent="0.3"/>
  <cols>
    <col min="1" max="1" width="4.109375" customWidth="1"/>
    <col min="2" max="2" width="18.77734375" customWidth="1"/>
    <col min="3" max="3" width="18.88671875" customWidth="1"/>
    <col min="4" max="4" width="21.21875" customWidth="1"/>
    <col min="5" max="5" width="25" customWidth="1"/>
    <col min="6" max="12" width="12.77734375" customWidth="1"/>
    <col min="13" max="13" width="16" customWidth="1"/>
  </cols>
  <sheetData>
    <row r="1" spans="2:15" x14ac:dyDescent="0.3">
      <c r="C1" s="6" t="s">
        <v>7</v>
      </c>
      <c r="D1" s="31" t="str">
        <f>'Reporte KPIs'!E1</f>
        <v>57040</v>
      </c>
      <c r="E1" s="55" t="s">
        <v>0</v>
      </c>
      <c r="F1" s="55"/>
      <c r="G1" s="55"/>
      <c r="H1" s="55"/>
      <c r="I1" s="6" t="str">
        <f>'Reporte KPIs'!L1</f>
        <v>Centro</v>
      </c>
      <c r="J1" s="6"/>
    </row>
    <row r="2" spans="2:15" x14ac:dyDescent="0.3">
      <c r="C2" s="6" t="s">
        <v>2</v>
      </c>
      <c r="D2" s="31" t="str">
        <f>'Reporte KPIs'!E2</f>
        <v>Toyota Celaya</v>
      </c>
      <c r="E2" s="55" t="s">
        <v>1</v>
      </c>
      <c r="F2" s="55"/>
      <c r="G2" s="55"/>
      <c r="H2" s="55"/>
      <c r="I2" s="6" t="str">
        <f>'Reporte KPIs'!L2</f>
        <v>Celaya</v>
      </c>
      <c r="J2" s="6"/>
    </row>
    <row r="3" spans="2:15" ht="8.1" customHeight="1" x14ac:dyDescent="0.3"/>
    <row r="4" spans="2:15" ht="15.6" x14ac:dyDescent="0.3">
      <c r="B4" s="443" t="str">
        <f>'Reporte KPIs'!B4</f>
        <v>Reporte de Servicio Marzo 2022 a Febrero 2023</v>
      </c>
      <c r="C4" s="443"/>
      <c r="D4" s="443"/>
      <c r="E4" s="443"/>
      <c r="F4" s="443"/>
      <c r="G4" s="443"/>
      <c r="H4" s="443"/>
      <c r="I4" s="443"/>
      <c r="J4" s="443"/>
      <c r="K4" s="443"/>
      <c r="L4" s="443"/>
      <c r="M4" s="443"/>
      <c r="N4" s="443"/>
      <c r="O4" s="443"/>
    </row>
    <row r="5" spans="2:15" ht="15.6" x14ac:dyDescent="0.3">
      <c r="B5" s="311" t="str">
        <f xml:space="preserve"> CONCATENATE("Listado Efectividad Recordatorio de Servicio - ",'Reporte KPIs'!E92,": ",'Reporte KPIs'!E95)</f>
        <v>Listado Efectividad Recordatorio de Servicio - CPUS: Julio 2022</v>
      </c>
      <c r="C5" s="311"/>
      <c r="D5" s="311"/>
      <c r="E5" s="311"/>
      <c r="F5" s="311"/>
      <c r="G5" s="311"/>
      <c r="H5" s="311"/>
      <c r="I5" s="311"/>
      <c r="J5" s="311"/>
      <c r="K5" s="311"/>
      <c r="L5" s="311"/>
      <c r="M5" s="311"/>
      <c r="N5" s="311"/>
      <c r="O5" s="311"/>
    </row>
    <row r="7" spans="2:15" x14ac:dyDescent="0.3">
      <c r="B7" s="58" t="s">
        <v>96</v>
      </c>
      <c r="C7" s="59" cm="1">
        <f t="array" ref="C7">SUMPRODUCT(1/COUNTIF(Table_EfRecordatorio2[Vin Vendido], Table_EfRecordatorio2[Vin Vendido]))</f>
        <v>598</v>
      </c>
    </row>
    <row r="8" spans="2:15" x14ac:dyDescent="0.3">
      <c r="B8" s="269" t="s">
        <v>2586</v>
      </c>
      <c r="C8" s="270">
        <f>COUNTIF(Table_EfRecordatorio2[¿Vino a Servicio?],"=SI")+COUNTIF(Table_EfRecordatorio2[¿Vino a Servicio?],"=SI, PERO NO EN EL PERIODO QUE SE LE ESPERABA")</f>
        <v>415</v>
      </c>
    </row>
    <row r="9" spans="2:15" x14ac:dyDescent="0.3">
      <c r="B9" s="278" t="s">
        <v>2585</v>
      </c>
      <c r="C9" s="279">
        <f>COUNTIF(Table_EfRecordatorio2[¿Vino a Servicio?],"=NO")</f>
        <v>165</v>
      </c>
    </row>
    <row r="10" spans="2:15" x14ac:dyDescent="0.3">
      <c r="D10" s="481" t="s">
        <v>164</v>
      </c>
    </row>
    <row r="11" spans="2:15" x14ac:dyDescent="0.3">
      <c r="D11" s="481"/>
    </row>
    <row r="12" spans="2:15" ht="43.2" x14ac:dyDescent="0.3">
      <c r="B12" s="50" t="s">
        <v>172</v>
      </c>
      <c r="C12" s="50" t="s">
        <v>2148</v>
      </c>
      <c r="D12" s="50" t="s">
        <v>110</v>
      </c>
      <c r="E12" s="50" t="s">
        <v>94</v>
      </c>
      <c r="F12" s="50" t="s">
        <v>95</v>
      </c>
      <c r="G12" s="50" t="s">
        <v>89</v>
      </c>
      <c r="H12" s="50" t="s">
        <v>1825</v>
      </c>
      <c r="I12" s="50" t="s">
        <v>1826</v>
      </c>
      <c r="J12" s="50" t="s">
        <v>1370</v>
      </c>
      <c r="K12" s="50" t="s">
        <v>1953</v>
      </c>
      <c r="L12" s="50" t="s">
        <v>2080</v>
      </c>
      <c r="M12" s="50" t="s">
        <v>2465</v>
      </c>
    </row>
    <row r="13" spans="2:15" x14ac:dyDescent="0.3">
      <c r="B13" s="248" t="s">
        <v>2831</v>
      </c>
      <c r="C13" s="248" t="s">
        <v>2831</v>
      </c>
      <c r="D13" t="s">
        <v>2835</v>
      </c>
      <c r="E13" t="s">
        <v>5064</v>
      </c>
      <c r="F13" t="s">
        <v>2072</v>
      </c>
      <c r="G13" s="47" t="s">
        <v>2717</v>
      </c>
      <c r="H13" s="49">
        <v>0</v>
      </c>
      <c r="I13" s="250">
        <v>0</v>
      </c>
      <c r="J13" s="49" t="s">
        <v>2160</v>
      </c>
      <c r="K13" s="49" t="s">
        <v>4899</v>
      </c>
      <c r="L13" s="49" t="s">
        <v>254</v>
      </c>
      <c r="M13" s="49" t="s">
        <v>568</v>
      </c>
    </row>
    <row r="14" spans="2:15" x14ac:dyDescent="0.3">
      <c r="B14" s="248" t="s">
        <v>2831</v>
      </c>
      <c r="C14" s="248" t="s">
        <v>2831</v>
      </c>
      <c r="D14" t="s">
        <v>2835</v>
      </c>
      <c r="E14" t="s">
        <v>5759</v>
      </c>
      <c r="F14" t="s">
        <v>2073</v>
      </c>
      <c r="G14" s="47" t="s">
        <v>2717</v>
      </c>
      <c r="H14" s="49">
        <v>0</v>
      </c>
      <c r="I14" s="250">
        <v>0</v>
      </c>
      <c r="J14" s="49" t="s">
        <v>2186</v>
      </c>
      <c r="K14" s="49" t="s">
        <v>5760</v>
      </c>
      <c r="L14" s="49" t="s">
        <v>254</v>
      </c>
      <c r="M14" s="49" t="s">
        <v>568</v>
      </c>
    </row>
    <row r="15" spans="2:15" x14ac:dyDescent="0.3">
      <c r="B15" s="248" t="s">
        <v>2831</v>
      </c>
      <c r="C15" s="248" t="s">
        <v>2831</v>
      </c>
      <c r="D15" t="s">
        <v>2835</v>
      </c>
      <c r="E15" t="s">
        <v>7606</v>
      </c>
      <c r="F15" t="s">
        <v>2078</v>
      </c>
      <c r="G15" s="47" t="s">
        <v>2717</v>
      </c>
      <c r="H15" s="49">
        <v>0</v>
      </c>
      <c r="I15" s="250">
        <v>0</v>
      </c>
      <c r="J15" s="49" t="s">
        <v>2186</v>
      </c>
      <c r="K15" s="49" t="s">
        <v>7607</v>
      </c>
      <c r="L15" s="49" t="s">
        <v>2147</v>
      </c>
      <c r="M15" s="49" t="s">
        <v>568</v>
      </c>
    </row>
    <row r="16" spans="2:15" x14ac:dyDescent="0.3">
      <c r="B16" s="248" t="s">
        <v>2831</v>
      </c>
      <c r="C16" s="248" t="s">
        <v>2831</v>
      </c>
      <c r="D16" t="s">
        <v>2835</v>
      </c>
      <c r="E16" t="s">
        <v>4980</v>
      </c>
      <c r="F16" t="s">
        <v>2072</v>
      </c>
      <c r="G16" s="47" t="s">
        <v>2717</v>
      </c>
      <c r="H16" s="49">
        <v>0</v>
      </c>
      <c r="I16" s="250">
        <v>0</v>
      </c>
      <c r="J16" s="49" t="s">
        <v>2160</v>
      </c>
      <c r="K16" s="49" t="s">
        <v>4847</v>
      </c>
      <c r="L16" s="49" t="s">
        <v>254</v>
      </c>
      <c r="M16" s="49" t="s">
        <v>568</v>
      </c>
    </row>
    <row r="17" spans="2:13" x14ac:dyDescent="0.3">
      <c r="B17" s="248" t="s">
        <v>2831</v>
      </c>
      <c r="C17" s="248" t="s">
        <v>2831</v>
      </c>
      <c r="D17" t="s">
        <v>2835</v>
      </c>
      <c r="E17" t="s">
        <v>5576</v>
      </c>
      <c r="F17" t="s">
        <v>2073</v>
      </c>
      <c r="G17" s="47" t="s">
        <v>2717</v>
      </c>
      <c r="H17" s="49">
        <v>0</v>
      </c>
      <c r="I17" s="250">
        <v>0</v>
      </c>
      <c r="J17" s="49" t="s">
        <v>2186</v>
      </c>
      <c r="K17" s="49" t="s">
        <v>5578</v>
      </c>
      <c r="L17" s="49" t="s">
        <v>2147</v>
      </c>
      <c r="M17" s="49" t="s">
        <v>568</v>
      </c>
    </row>
    <row r="18" spans="2:13" x14ac:dyDescent="0.3">
      <c r="B18" s="248" t="s">
        <v>2831</v>
      </c>
      <c r="C18" s="248" t="s">
        <v>2831</v>
      </c>
      <c r="D18" t="s">
        <v>2835</v>
      </c>
      <c r="E18" t="s">
        <v>10254</v>
      </c>
      <c r="F18" t="s">
        <v>2073</v>
      </c>
      <c r="G18" s="47" t="s">
        <v>2717</v>
      </c>
      <c r="H18" s="49">
        <v>0</v>
      </c>
      <c r="I18" s="250">
        <v>0</v>
      </c>
      <c r="J18" s="49" t="s">
        <v>2186</v>
      </c>
      <c r="K18" s="49" t="s">
        <v>10255</v>
      </c>
      <c r="L18" s="49" t="s">
        <v>2147</v>
      </c>
      <c r="M18" s="49" t="s">
        <v>568</v>
      </c>
    </row>
    <row r="19" spans="2:13" x14ac:dyDescent="0.3">
      <c r="B19" s="248" t="s">
        <v>2831</v>
      </c>
      <c r="C19" s="248" t="s">
        <v>2831</v>
      </c>
      <c r="D19" t="s">
        <v>2835</v>
      </c>
      <c r="E19" t="s">
        <v>7426</v>
      </c>
      <c r="F19" t="s">
        <v>2078</v>
      </c>
      <c r="G19" s="47" t="s">
        <v>2717</v>
      </c>
      <c r="H19" s="49">
        <v>0</v>
      </c>
      <c r="I19" s="250">
        <v>0</v>
      </c>
      <c r="J19" s="49" t="s">
        <v>2186</v>
      </c>
      <c r="K19" s="49" t="s">
        <v>7427</v>
      </c>
      <c r="L19" s="49" t="s">
        <v>254</v>
      </c>
      <c r="M19" s="49" t="s">
        <v>568</v>
      </c>
    </row>
    <row r="20" spans="2:13" x14ac:dyDescent="0.3">
      <c r="B20" s="248" t="s">
        <v>2831</v>
      </c>
      <c r="C20" s="248" t="s">
        <v>2831</v>
      </c>
      <c r="D20" t="s">
        <v>2835</v>
      </c>
      <c r="E20" t="s">
        <v>7512</v>
      </c>
      <c r="F20" t="s">
        <v>2073</v>
      </c>
      <c r="G20" s="47" t="s">
        <v>2717</v>
      </c>
      <c r="H20" s="49">
        <v>0</v>
      </c>
      <c r="I20" s="250">
        <v>0</v>
      </c>
      <c r="J20" s="49" t="s">
        <v>2186</v>
      </c>
      <c r="K20" s="49" t="s">
        <v>7513</v>
      </c>
      <c r="L20" s="49" t="s">
        <v>254</v>
      </c>
      <c r="M20" s="49" t="s">
        <v>568</v>
      </c>
    </row>
    <row r="21" spans="2:13" x14ac:dyDescent="0.3">
      <c r="B21" s="248" t="s">
        <v>2831</v>
      </c>
      <c r="C21" s="248" t="s">
        <v>2831</v>
      </c>
      <c r="D21" t="s">
        <v>2835</v>
      </c>
      <c r="E21" t="s">
        <v>6331</v>
      </c>
      <c r="F21" t="s">
        <v>2073</v>
      </c>
      <c r="G21" s="47" t="s">
        <v>2717</v>
      </c>
      <c r="H21" s="49">
        <v>0</v>
      </c>
      <c r="I21" s="250">
        <v>0</v>
      </c>
      <c r="J21" s="49" t="s">
        <v>2186</v>
      </c>
      <c r="K21" s="49" t="s">
        <v>6332</v>
      </c>
      <c r="L21" s="49" t="s">
        <v>254</v>
      </c>
      <c r="M21" s="49" t="s">
        <v>568</v>
      </c>
    </row>
    <row r="22" spans="2:13" x14ac:dyDescent="0.3">
      <c r="B22" s="248" t="s">
        <v>2831</v>
      </c>
      <c r="C22" s="248" t="s">
        <v>2831</v>
      </c>
      <c r="D22" t="s">
        <v>2835</v>
      </c>
      <c r="E22" t="s">
        <v>6354</v>
      </c>
      <c r="F22" t="s">
        <v>2073</v>
      </c>
      <c r="G22" s="47" t="s">
        <v>2717</v>
      </c>
      <c r="H22" s="49">
        <v>0</v>
      </c>
      <c r="I22" s="250">
        <v>0</v>
      </c>
      <c r="J22" s="49" t="s">
        <v>2186</v>
      </c>
      <c r="K22" s="49" t="s">
        <v>6355</v>
      </c>
      <c r="L22" s="49" t="s">
        <v>254</v>
      </c>
      <c r="M22" s="49" t="s">
        <v>568</v>
      </c>
    </row>
    <row r="23" spans="2:13" x14ac:dyDescent="0.3">
      <c r="B23" s="248" t="s">
        <v>2831</v>
      </c>
      <c r="C23" s="248" t="s">
        <v>2831</v>
      </c>
      <c r="D23" t="s">
        <v>2835</v>
      </c>
      <c r="E23" t="s">
        <v>7150</v>
      </c>
      <c r="F23" t="s">
        <v>2073</v>
      </c>
      <c r="G23" s="47" t="s">
        <v>2717</v>
      </c>
      <c r="H23" s="49">
        <v>0</v>
      </c>
      <c r="I23" s="250">
        <v>0</v>
      </c>
      <c r="J23" s="49" t="s">
        <v>2186</v>
      </c>
      <c r="K23" s="49" t="s">
        <v>7151</v>
      </c>
      <c r="L23" s="49" t="s">
        <v>254</v>
      </c>
      <c r="M23" s="49" t="s">
        <v>568</v>
      </c>
    </row>
    <row r="24" spans="2:13" x14ac:dyDescent="0.3">
      <c r="B24" s="248" t="s">
        <v>2831</v>
      </c>
      <c r="C24" s="248" t="s">
        <v>2831</v>
      </c>
      <c r="D24" t="s">
        <v>2835</v>
      </c>
      <c r="E24" t="s">
        <v>7866</v>
      </c>
      <c r="F24" t="s">
        <v>2073</v>
      </c>
      <c r="G24" s="47" t="s">
        <v>2717</v>
      </c>
      <c r="H24" s="49">
        <v>0</v>
      </c>
      <c r="I24" s="250">
        <v>0</v>
      </c>
      <c r="J24" s="49" t="s">
        <v>2186</v>
      </c>
      <c r="K24" s="49" t="s">
        <v>7867</v>
      </c>
      <c r="L24" s="49" t="s">
        <v>254</v>
      </c>
      <c r="M24" s="49" t="s">
        <v>568</v>
      </c>
    </row>
    <row r="25" spans="2:13" x14ac:dyDescent="0.3">
      <c r="B25" s="248" t="s">
        <v>2831</v>
      </c>
      <c r="C25" s="248" t="s">
        <v>2831</v>
      </c>
      <c r="D25" t="s">
        <v>2835</v>
      </c>
      <c r="E25" t="s">
        <v>9215</v>
      </c>
      <c r="F25" t="s">
        <v>2073</v>
      </c>
      <c r="G25" s="47" t="s">
        <v>2717</v>
      </c>
      <c r="H25" s="49">
        <v>0</v>
      </c>
      <c r="I25" s="250">
        <v>0</v>
      </c>
      <c r="J25" s="49" t="s">
        <v>2186</v>
      </c>
      <c r="K25" s="49" t="s">
        <v>9216</v>
      </c>
      <c r="L25" s="49" t="s">
        <v>254</v>
      </c>
      <c r="M25" s="49" t="s">
        <v>568</v>
      </c>
    </row>
    <row r="26" spans="2:13" x14ac:dyDescent="0.3">
      <c r="B26" s="248" t="s">
        <v>2831</v>
      </c>
      <c r="C26" s="248" t="s">
        <v>2831</v>
      </c>
      <c r="D26" t="s">
        <v>2835</v>
      </c>
      <c r="E26" t="s">
        <v>6335</v>
      </c>
      <c r="F26" t="s">
        <v>2078</v>
      </c>
      <c r="G26" s="47" t="s">
        <v>2717</v>
      </c>
      <c r="H26" s="49">
        <v>0</v>
      </c>
      <c r="I26" s="250">
        <v>0</v>
      </c>
      <c r="J26" s="49" t="s">
        <v>2186</v>
      </c>
      <c r="K26" s="49" t="s">
        <v>6336</v>
      </c>
      <c r="L26" s="49" t="s">
        <v>254</v>
      </c>
      <c r="M26" s="49" t="s">
        <v>568</v>
      </c>
    </row>
    <row r="27" spans="2:13" x14ac:dyDescent="0.3">
      <c r="B27" s="248" t="s">
        <v>2831</v>
      </c>
      <c r="C27" s="248" t="s">
        <v>2831</v>
      </c>
      <c r="D27" t="s">
        <v>2835</v>
      </c>
      <c r="E27" t="s">
        <v>7714</v>
      </c>
      <c r="F27" t="s">
        <v>2073</v>
      </c>
      <c r="G27" s="47" t="s">
        <v>2717</v>
      </c>
      <c r="H27" s="49">
        <v>0</v>
      </c>
      <c r="I27" s="250">
        <v>0</v>
      </c>
      <c r="J27" s="49" t="s">
        <v>2186</v>
      </c>
      <c r="K27" s="49" t="s">
        <v>7715</v>
      </c>
      <c r="L27" s="49" t="s">
        <v>254</v>
      </c>
      <c r="M27" s="49" t="s">
        <v>568</v>
      </c>
    </row>
    <row r="28" spans="2:13" x14ac:dyDescent="0.3">
      <c r="B28" s="248" t="s">
        <v>2831</v>
      </c>
      <c r="C28" s="248" t="s">
        <v>2831</v>
      </c>
      <c r="D28" t="s">
        <v>2835</v>
      </c>
      <c r="E28" t="s">
        <v>4777</v>
      </c>
      <c r="F28" t="s">
        <v>2072</v>
      </c>
      <c r="G28" s="47" t="s">
        <v>2717</v>
      </c>
      <c r="H28" s="49">
        <v>0</v>
      </c>
      <c r="I28" s="250">
        <v>0</v>
      </c>
      <c r="J28" s="49" t="s">
        <v>2160</v>
      </c>
      <c r="K28" s="49" t="s">
        <v>4779</v>
      </c>
      <c r="L28" s="49" t="s">
        <v>254</v>
      </c>
      <c r="M28" s="49" t="s">
        <v>568</v>
      </c>
    </row>
    <row r="29" spans="2:13" x14ac:dyDescent="0.3">
      <c r="B29" s="248" t="s">
        <v>2831</v>
      </c>
      <c r="C29" s="248" t="s">
        <v>2831</v>
      </c>
      <c r="D29" t="s">
        <v>2835</v>
      </c>
      <c r="E29" t="s">
        <v>6862</v>
      </c>
      <c r="F29" t="s">
        <v>2073</v>
      </c>
      <c r="G29" s="47" t="s">
        <v>2717</v>
      </c>
      <c r="H29" s="49">
        <v>0</v>
      </c>
      <c r="I29" s="250">
        <v>0</v>
      </c>
      <c r="J29" s="49" t="s">
        <v>2186</v>
      </c>
      <c r="K29" s="49" t="s">
        <v>6863</v>
      </c>
      <c r="L29" s="49" t="s">
        <v>254</v>
      </c>
      <c r="M29" s="49" t="s">
        <v>568</v>
      </c>
    </row>
    <row r="30" spans="2:13" x14ac:dyDescent="0.3">
      <c r="B30" s="248" t="s">
        <v>2831</v>
      </c>
      <c r="C30" s="248" t="s">
        <v>2831</v>
      </c>
      <c r="D30" t="s">
        <v>2835</v>
      </c>
      <c r="E30" t="s">
        <v>9143</v>
      </c>
      <c r="F30" t="s">
        <v>2073</v>
      </c>
      <c r="G30" s="47" t="s">
        <v>2717</v>
      </c>
      <c r="H30" s="49">
        <v>0</v>
      </c>
      <c r="I30" s="250">
        <v>0</v>
      </c>
      <c r="J30" s="49" t="s">
        <v>2185</v>
      </c>
      <c r="K30" s="49" t="s">
        <v>9144</v>
      </c>
      <c r="L30" s="49" t="s">
        <v>254</v>
      </c>
      <c r="M30" s="49" t="s">
        <v>568</v>
      </c>
    </row>
    <row r="31" spans="2:13" x14ac:dyDescent="0.3">
      <c r="B31" s="248" t="s">
        <v>2831</v>
      </c>
      <c r="C31" s="248" t="s">
        <v>2831</v>
      </c>
      <c r="D31" t="s">
        <v>2835</v>
      </c>
      <c r="E31" t="s">
        <v>6821</v>
      </c>
      <c r="F31" t="s">
        <v>2073</v>
      </c>
      <c r="G31" s="47" t="s">
        <v>2717</v>
      </c>
      <c r="H31" s="49">
        <v>0</v>
      </c>
      <c r="I31" s="250">
        <v>0</v>
      </c>
      <c r="J31" s="49" t="s">
        <v>2186</v>
      </c>
      <c r="K31" s="49" t="s">
        <v>6822</v>
      </c>
      <c r="L31" s="49" t="s">
        <v>254</v>
      </c>
      <c r="M31" s="49" t="s">
        <v>568</v>
      </c>
    </row>
    <row r="32" spans="2:13" x14ac:dyDescent="0.3">
      <c r="B32" s="248" t="s">
        <v>2831</v>
      </c>
      <c r="C32" s="248" t="s">
        <v>2831</v>
      </c>
      <c r="D32" t="s">
        <v>2835</v>
      </c>
      <c r="E32" t="s">
        <v>10014</v>
      </c>
      <c r="F32" t="s">
        <v>2073</v>
      </c>
      <c r="G32" s="47" t="s">
        <v>2631</v>
      </c>
      <c r="H32" s="49">
        <v>0</v>
      </c>
      <c r="I32" s="250">
        <v>0</v>
      </c>
      <c r="J32" s="49" t="s">
        <v>2186</v>
      </c>
      <c r="K32" s="49" t="s">
        <v>10015</v>
      </c>
      <c r="L32" s="49" t="s">
        <v>254</v>
      </c>
      <c r="M32" s="49" t="s">
        <v>568</v>
      </c>
    </row>
    <row r="33" spans="2:13" x14ac:dyDescent="0.3">
      <c r="B33" s="248" t="s">
        <v>2831</v>
      </c>
      <c r="C33" s="248" t="s">
        <v>2831</v>
      </c>
      <c r="D33" t="s">
        <v>2835</v>
      </c>
      <c r="E33" t="s">
        <v>5061</v>
      </c>
      <c r="F33" t="s">
        <v>2072</v>
      </c>
      <c r="G33" s="47" t="s">
        <v>2631</v>
      </c>
      <c r="H33" s="49">
        <v>0</v>
      </c>
      <c r="I33" s="250">
        <v>0</v>
      </c>
      <c r="J33" s="49" t="s">
        <v>2160</v>
      </c>
      <c r="K33" s="49" t="s">
        <v>5062</v>
      </c>
      <c r="L33" s="49" t="s">
        <v>254</v>
      </c>
      <c r="M33" s="49" t="s">
        <v>568</v>
      </c>
    </row>
    <row r="34" spans="2:13" x14ac:dyDescent="0.3">
      <c r="B34" s="248" t="s">
        <v>2831</v>
      </c>
      <c r="C34" s="248" t="s">
        <v>2831</v>
      </c>
      <c r="D34" t="s">
        <v>2835</v>
      </c>
      <c r="E34" t="s">
        <v>5753</v>
      </c>
      <c r="F34" t="s">
        <v>2075</v>
      </c>
      <c r="G34" s="47" t="s">
        <v>2631</v>
      </c>
      <c r="H34" s="49">
        <v>0</v>
      </c>
      <c r="I34" s="250">
        <v>0</v>
      </c>
      <c r="J34" s="49" t="s">
        <v>2173</v>
      </c>
      <c r="K34" s="49" t="s">
        <v>5754</v>
      </c>
      <c r="L34" s="49" t="s">
        <v>254</v>
      </c>
      <c r="M34" s="49" t="s">
        <v>568</v>
      </c>
    </row>
    <row r="35" spans="2:13" x14ac:dyDescent="0.3">
      <c r="B35" s="248" t="s">
        <v>2831</v>
      </c>
      <c r="C35" s="248" t="s">
        <v>2831</v>
      </c>
      <c r="D35" t="s">
        <v>2835</v>
      </c>
      <c r="E35" t="s">
        <v>8213</v>
      </c>
      <c r="F35" t="s">
        <v>2073</v>
      </c>
      <c r="G35" s="47" t="s">
        <v>2631</v>
      </c>
      <c r="H35" s="49">
        <v>0</v>
      </c>
      <c r="I35" s="250">
        <v>0</v>
      </c>
      <c r="J35" s="49" t="s">
        <v>2186</v>
      </c>
      <c r="K35" s="49" t="s">
        <v>8214</v>
      </c>
      <c r="L35" s="49" t="s">
        <v>254</v>
      </c>
      <c r="M35" s="49" t="s">
        <v>568</v>
      </c>
    </row>
    <row r="36" spans="2:13" x14ac:dyDescent="0.3">
      <c r="B36" s="248" t="s">
        <v>2831</v>
      </c>
      <c r="C36" s="248" t="s">
        <v>2831</v>
      </c>
      <c r="D36" t="s">
        <v>2835</v>
      </c>
      <c r="E36" t="s">
        <v>4920</v>
      </c>
      <c r="F36" t="s">
        <v>2072</v>
      </c>
      <c r="G36" s="47" t="s">
        <v>2631</v>
      </c>
      <c r="H36" s="49">
        <v>0</v>
      </c>
      <c r="I36" s="250">
        <v>0</v>
      </c>
      <c r="J36" s="49" t="s">
        <v>2160</v>
      </c>
      <c r="K36" s="49" t="s">
        <v>4921</v>
      </c>
      <c r="L36" s="49" t="s">
        <v>254</v>
      </c>
      <c r="M36" s="49" t="s">
        <v>568</v>
      </c>
    </row>
    <row r="37" spans="2:13" x14ac:dyDescent="0.3">
      <c r="B37" s="248" t="s">
        <v>2831</v>
      </c>
      <c r="C37" s="248" t="s">
        <v>2831</v>
      </c>
      <c r="D37" t="s">
        <v>2835</v>
      </c>
      <c r="E37" t="s">
        <v>5033</v>
      </c>
      <c r="F37" t="s">
        <v>2072</v>
      </c>
      <c r="G37" s="47" t="s">
        <v>2631</v>
      </c>
      <c r="H37" s="49">
        <v>0</v>
      </c>
      <c r="I37" s="250">
        <v>0</v>
      </c>
      <c r="J37" s="49" t="s">
        <v>2160</v>
      </c>
      <c r="K37" s="49" t="s">
        <v>5034</v>
      </c>
      <c r="L37" s="49" t="s">
        <v>254</v>
      </c>
      <c r="M37" s="49" t="s">
        <v>568</v>
      </c>
    </row>
    <row r="38" spans="2:13" x14ac:dyDescent="0.3">
      <c r="B38" s="248" t="s">
        <v>2831</v>
      </c>
      <c r="C38" s="248" t="s">
        <v>2831</v>
      </c>
      <c r="D38" t="s">
        <v>2835</v>
      </c>
      <c r="E38" t="s">
        <v>3610</v>
      </c>
      <c r="F38" t="s">
        <v>2073</v>
      </c>
      <c r="G38" s="47" t="s">
        <v>2631</v>
      </c>
      <c r="H38" s="49">
        <v>0</v>
      </c>
      <c r="I38" s="250">
        <v>0</v>
      </c>
      <c r="J38" s="49" t="s">
        <v>2186</v>
      </c>
      <c r="K38" s="49" t="s">
        <v>3611</v>
      </c>
      <c r="L38" s="49" t="s">
        <v>2147</v>
      </c>
      <c r="M38" s="49" t="s">
        <v>568</v>
      </c>
    </row>
    <row r="39" spans="2:13" x14ac:dyDescent="0.3">
      <c r="B39" s="248" t="s">
        <v>2831</v>
      </c>
      <c r="C39" s="248" t="s">
        <v>2831</v>
      </c>
      <c r="D39" t="s">
        <v>2835</v>
      </c>
      <c r="E39" t="s">
        <v>5065</v>
      </c>
      <c r="F39" t="s">
        <v>2072</v>
      </c>
      <c r="G39" s="47" t="s">
        <v>2631</v>
      </c>
      <c r="H39" s="49">
        <v>0</v>
      </c>
      <c r="I39" s="250">
        <v>0</v>
      </c>
      <c r="J39" s="49" t="s">
        <v>2160</v>
      </c>
      <c r="K39" s="49" t="s">
        <v>4847</v>
      </c>
      <c r="L39" s="49" t="s">
        <v>254</v>
      </c>
      <c r="M39" s="49" t="s">
        <v>568</v>
      </c>
    </row>
    <row r="40" spans="2:13" x14ac:dyDescent="0.3">
      <c r="B40" s="248" t="s">
        <v>2831</v>
      </c>
      <c r="C40" s="248" t="s">
        <v>2831</v>
      </c>
      <c r="D40" t="s">
        <v>2835</v>
      </c>
      <c r="E40" t="s">
        <v>10310</v>
      </c>
      <c r="F40" t="s">
        <v>2073</v>
      </c>
      <c r="G40" s="47" t="s">
        <v>2631</v>
      </c>
      <c r="H40" s="49">
        <v>0</v>
      </c>
      <c r="I40" s="250">
        <v>0</v>
      </c>
      <c r="J40" s="49" t="s">
        <v>2186</v>
      </c>
      <c r="K40" s="49" t="s">
        <v>10311</v>
      </c>
      <c r="L40" s="49" t="s">
        <v>254</v>
      </c>
      <c r="M40" s="49" t="s">
        <v>568</v>
      </c>
    </row>
    <row r="41" spans="2:13" x14ac:dyDescent="0.3">
      <c r="B41" s="248" t="s">
        <v>2831</v>
      </c>
      <c r="C41" s="248" t="s">
        <v>2831</v>
      </c>
      <c r="D41" t="s">
        <v>2835</v>
      </c>
      <c r="E41" t="s">
        <v>10296</v>
      </c>
      <c r="F41" t="s">
        <v>2073</v>
      </c>
      <c r="G41" s="47" t="s">
        <v>2631</v>
      </c>
      <c r="H41" s="49">
        <v>0</v>
      </c>
      <c r="I41" s="250">
        <v>0</v>
      </c>
      <c r="J41" s="49" t="s">
        <v>2186</v>
      </c>
      <c r="K41" s="49" t="s">
        <v>10297</v>
      </c>
      <c r="L41" s="49" t="s">
        <v>254</v>
      </c>
      <c r="M41" s="49" t="s">
        <v>568</v>
      </c>
    </row>
    <row r="42" spans="2:13" x14ac:dyDescent="0.3">
      <c r="B42" s="248" t="s">
        <v>2831</v>
      </c>
      <c r="C42" s="248" t="s">
        <v>2831</v>
      </c>
      <c r="D42" t="s">
        <v>2835</v>
      </c>
      <c r="E42" t="s">
        <v>7069</v>
      </c>
      <c r="F42" t="s">
        <v>2073</v>
      </c>
      <c r="G42" s="47" t="s">
        <v>2631</v>
      </c>
      <c r="H42" s="49">
        <v>0</v>
      </c>
      <c r="I42" s="250">
        <v>0</v>
      </c>
      <c r="J42" s="49" t="s">
        <v>2186</v>
      </c>
      <c r="K42" s="49" t="s">
        <v>7070</v>
      </c>
      <c r="L42" s="49" t="s">
        <v>2147</v>
      </c>
      <c r="M42" s="49" t="s">
        <v>568</v>
      </c>
    </row>
    <row r="43" spans="2:13" x14ac:dyDescent="0.3">
      <c r="B43" s="248" t="s">
        <v>2831</v>
      </c>
      <c r="C43" s="248" t="s">
        <v>2831</v>
      </c>
      <c r="D43" t="s">
        <v>2835</v>
      </c>
      <c r="E43" t="s">
        <v>5069</v>
      </c>
      <c r="F43" t="s">
        <v>2072</v>
      </c>
      <c r="G43" s="47" t="s">
        <v>2631</v>
      </c>
      <c r="H43" s="49">
        <v>0</v>
      </c>
      <c r="I43" s="250">
        <v>0</v>
      </c>
      <c r="J43" s="49" t="s">
        <v>2173</v>
      </c>
      <c r="K43" s="49" t="s">
        <v>5070</v>
      </c>
      <c r="L43" s="49" t="s">
        <v>254</v>
      </c>
      <c r="M43" s="49" t="s">
        <v>568</v>
      </c>
    </row>
    <row r="44" spans="2:13" x14ac:dyDescent="0.3">
      <c r="B44" s="248" t="s">
        <v>2831</v>
      </c>
      <c r="C44" s="248" t="s">
        <v>2831</v>
      </c>
      <c r="D44" t="s">
        <v>2835</v>
      </c>
      <c r="E44" t="s">
        <v>6970</v>
      </c>
      <c r="F44" t="s">
        <v>2078</v>
      </c>
      <c r="G44" s="47" t="s">
        <v>2631</v>
      </c>
      <c r="H44" s="49">
        <v>0</v>
      </c>
      <c r="I44" s="250">
        <v>0</v>
      </c>
      <c r="J44" s="49" t="s">
        <v>2186</v>
      </c>
      <c r="K44" s="49" t="s">
        <v>6971</v>
      </c>
      <c r="L44" s="49" t="s">
        <v>254</v>
      </c>
      <c r="M44" s="49" t="s">
        <v>568</v>
      </c>
    </row>
    <row r="45" spans="2:13" x14ac:dyDescent="0.3">
      <c r="B45" s="248" t="s">
        <v>2831</v>
      </c>
      <c r="C45" s="248" t="s">
        <v>2831</v>
      </c>
      <c r="D45" t="s">
        <v>2835</v>
      </c>
      <c r="E45" t="s">
        <v>5523</v>
      </c>
      <c r="F45" t="s">
        <v>2073</v>
      </c>
      <c r="G45" s="47" t="s">
        <v>2631</v>
      </c>
      <c r="H45" s="49">
        <v>0</v>
      </c>
      <c r="I45" s="250">
        <v>0</v>
      </c>
      <c r="J45" s="49" t="s">
        <v>2186</v>
      </c>
      <c r="K45" s="49" t="s">
        <v>5525</v>
      </c>
      <c r="L45" s="49" t="s">
        <v>254</v>
      </c>
      <c r="M45" s="49" t="s">
        <v>568</v>
      </c>
    </row>
    <row r="46" spans="2:13" x14ac:dyDescent="0.3">
      <c r="B46" s="248" t="s">
        <v>2831</v>
      </c>
      <c r="C46" s="248" t="s">
        <v>2831</v>
      </c>
      <c r="D46" t="s">
        <v>2835</v>
      </c>
      <c r="E46" t="s">
        <v>5049</v>
      </c>
      <c r="F46" t="s">
        <v>2072</v>
      </c>
      <c r="G46" s="47" t="s">
        <v>2631</v>
      </c>
      <c r="H46" s="49">
        <v>0</v>
      </c>
      <c r="I46" s="250">
        <v>0</v>
      </c>
      <c r="J46" s="49" t="s">
        <v>2176</v>
      </c>
      <c r="K46" s="49" t="s">
        <v>5050</v>
      </c>
      <c r="L46" s="49" t="s">
        <v>254</v>
      </c>
      <c r="M46" s="49" t="s">
        <v>568</v>
      </c>
    </row>
    <row r="47" spans="2:13" x14ac:dyDescent="0.3">
      <c r="B47" s="248" t="s">
        <v>2831</v>
      </c>
      <c r="C47" s="248" t="s">
        <v>2831</v>
      </c>
      <c r="D47" t="s">
        <v>2835</v>
      </c>
      <c r="E47" t="s">
        <v>8387</v>
      </c>
      <c r="F47" t="s">
        <v>2073</v>
      </c>
      <c r="G47" s="47" t="s">
        <v>2631</v>
      </c>
      <c r="H47" s="49">
        <v>0</v>
      </c>
      <c r="I47" s="250">
        <v>0</v>
      </c>
      <c r="J47" s="49" t="s">
        <v>2186</v>
      </c>
      <c r="K47" s="49" t="s">
        <v>8388</v>
      </c>
      <c r="L47" s="49" t="s">
        <v>254</v>
      </c>
      <c r="M47" s="49" t="s">
        <v>568</v>
      </c>
    </row>
    <row r="48" spans="2:13" x14ac:dyDescent="0.3">
      <c r="B48" s="248" t="s">
        <v>2831</v>
      </c>
      <c r="C48" s="248" t="s">
        <v>2831</v>
      </c>
      <c r="D48" t="s">
        <v>2835</v>
      </c>
      <c r="E48" t="s">
        <v>4835</v>
      </c>
      <c r="F48" t="s">
        <v>2072</v>
      </c>
      <c r="G48" s="47" t="s">
        <v>2631</v>
      </c>
      <c r="H48" s="49">
        <v>0</v>
      </c>
      <c r="I48" s="250">
        <v>0</v>
      </c>
      <c r="J48" s="49" t="s">
        <v>2160</v>
      </c>
      <c r="K48" s="49" t="s">
        <v>4836</v>
      </c>
      <c r="L48" s="49" t="s">
        <v>254</v>
      </c>
      <c r="M48" s="49" t="s">
        <v>568</v>
      </c>
    </row>
    <row r="49" spans="2:13" x14ac:dyDescent="0.3">
      <c r="B49" s="248" t="s">
        <v>2831</v>
      </c>
      <c r="C49" s="248" t="s">
        <v>2831</v>
      </c>
      <c r="D49" t="s">
        <v>2835</v>
      </c>
      <c r="E49" t="s">
        <v>4799</v>
      </c>
      <c r="F49" t="s">
        <v>2072</v>
      </c>
      <c r="G49" s="47" t="s">
        <v>2631</v>
      </c>
      <c r="H49" s="49">
        <v>0</v>
      </c>
      <c r="I49" s="250">
        <v>0</v>
      </c>
      <c r="J49" s="49" t="s">
        <v>2160</v>
      </c>
      <c r="K49" s="49" t="s">
        <v>4800</v>
      </c>
      <c r="L49" s="49" t="s">
        <v>254</v>
      </c>
      <c r="M49" s="49" t="s">
        <v>568</v>
      </c>
    </row>
    <row r="50" spans="2:13" x14ac:dyDescent="0.3">
      <c r="B50" s="248" t="s">
        <v>2831</v>
      </c>
      <c r="C50" s="248" t="s">
        <v>2831</v>
      </c>
      <c r="D50" t="s">
        <v>2835</v>
      </c>
      <c r="E50" t="s">
        <v>5869</v>
      </c>
      <c r="F50" t="s">
        <v>2073</v>
      </c>
      <c r="G50" s="47" t="s">
        <v>2631</v>
      </c>
      <c r="H50" s="49">
        <v>0</v>
      </c>
      <c r="I50" s="250">
        <v>0</v>
      </c>
      <c r="J50" s="49" t="s">
        <v>2186</v>
      </c>
      <c r="K50" s="49" t="s">
        <v>5871</v>
      </c>
      <c r="L50" s="49" t="s">
        <v>254</v>
      </c>
      <c r="M50" s="49" t="s">
        <v>568</v>
      </c>
    </row>
    <row r="51" spans="2:13" x14ac:dyDescent="0.3">
      <c r="B51" s="248" t="s">
        <v>2831</v>
      </c>
      <c r="C51" s="248" t="s">
        <v>2831</v>
      </c>
      <c r="D51" t="s">
        <v>2835</v>
      </c>
      <c r="E51" t="s">
        <v>8918</v>
      </c>
      <c r="F51" t="s">
        <v>2073</v>
      </c>
      <c r="G51" s="47" t="s">
        <v>2631</v>
      </c>
      <c r="H51" s="49">
        <v>0</v>
      </c>
      <c r="I51" s="250">
        <v>0</v>
      </c>
      <c r="J51" s="49" t="s">
        <v>2186</v>
      </c>
      <c r="K51" s="49" t="s">
        <v>8919</v>
      </c>
      <c r="L51" s="49" t="s">
        <v>254</v>
      </c>
      <c r="M51" s="49" t="s">
        <v>568</v>
      </c>
    </row>
    <row r="52" spans="2:13" x14ac:dyDescent="0.3">
      <c r="B52" s="248" t="s">
        <v>2831</v>
      </c>
      <c r="C52" s="248" t="s">
        <v>2831</v>
      </c>
      <c r="D52" t="s">
        <v>2835</v>
      </c>
      <c r="E52" t="s">
        <v>8059</v>
      </c>
      <c r="F52" t="s">
        <v>2078</v>
      </c>
      <c r="G52" s="47" t="s">
        <v>2631</v>
      </c>
      <c r="H52" s="49">
        <v>0</v>
      </c>
      <c r="I52" s="250">
        <v>0</v>
      </c>
      <c r="J52" s="49" t="s">
        <v>2186</v>
      </c>
      <c r="K52" s="49" t="s">
        <v>8060</v>
      </c>
      <c r="L52" s="49" t="s">
        <v>254</v>
      </c>
      <c r="M52" s="49" t="s">
        <v>568</v>
      </c>
    </row>
    <row r="53" spans="2:13" x14ac:dyDescent="0.3">
      <c r="B53" s="248" t="s">
        <v>2831</v>
      </c>
      <c r="C53" s="248" t="s">
        <v>2831</v>
      </c>
      <c r="D53" t="s">
        <v>2835</v>
      </c>
      <c r="E53" t="s">
        <v>6177</v>
      </c>
      <c r="F53" t="s">
        <v>2073</v>
      </c>
      <c r="G53" s="47" t="s">
        <v>2631</v>
      </c>
      <c r="H53" s="49">
        <v>0</v>
      </c>
      <c r="I53" s="250">
        <v>0</v>
      </c>
      <c r="J53" s="49" t="s">
        <v>2186</v>
      </c>
      <c r="K53" s="49" t="s">
        <v>6178</v>
      </c>
      <c r="L53" s="49" t="s">
        <v>254</v>
      </c>
      <c r="M53" s="49" t="s">
        <v>568</v>
      </c>
    </row>
    <row r="54" spans="2:13" x14ac:dyDescent="0.3">
      <c r="B54" s="248" t="s">
        <v>2831</v>
      </c>
      <c r="C54" s="248" t="s">
        <v>2831</v>
      </c>
      <c r="D54" t="s">
        <v>2835</v>
      </c>
      <c r="E54" t="s">
        <v>4880</v>
      </c>
      <c r="F54" t="s">
        <v>2072</v>
      </c>
      <c r="G54" s="47" t="s">
        <v>2631</v>
      </c>
      <c r="H54" s="49">
        <v>0</v>
      </c>
      <c r="I54" s="250">
        <v>0</v>
      </c>
      <c r="J54" s="49" t="s">
        <v>2160</v>
      </c>
      <c r="K54" s="49" t="s">
        <v>4882</v>
      </c>
      <c r="L54" s="49" t="s">
        <v>254</v>
      </c>
      <c r="M54" s="49" t="s">
        <v>568</v>
      </c>
    </row>
    <row r="55" spans="2:13" x14ac:dyDescent="0.3">
      <c r="B55" s="248" t="s">
        <v>2831</v>
      </c>
      <c r="C55" s="248" t="s">
        <v>2831</v>
      </c>
      <c r="D55" t="s">
        <v>2835</v>
      </c>
      <c r="E55" t="s">
        <v>9450</v>
      </c>
      <c r="F55" t="s">
        <v>2078</v>
      </c>
      <c r="G55" s="47" t="s">
        <v>2631</v>
      </c>
      <c r="H55" s="49">
        <v>0</v>
      </c>
      <c r="I55" s="250">
        <v>0</v>
      </c>
      <c r="J55" s="49" t="s">
        <v>2186</v>
      </c>
      <c r="K55" s="49" t="s">
        <v>9451</v>
      </c>
      <c r="L55" s="49" t="s">
        <v>254</v>
      </c>
      <c r="M55" s="49" t="s">
        <v>568</v>
      </c>
    </row>
    <row r="56" spans="2:13" x14ac:dyDescent="0.3">
      <c r="B56" s="248" t="s">
        <v>2831</v>
      </c>
      <c r="C56" s="248" t="s">
        <v>2831</v>
      </c>
      <c r="D56" t="s">
        <v>2835</v>
      </c>
      <c r="E56" t="s">
        <v>7782</v>
      </c>
      <c r="F56" t="s">
        <v>2073</v>
      </c>
      <c r="G56" s="47" t="s">
        <v>2631</v>
      </c>
      <c r="H56" s="49">
        <v>0</v>
      </c>
      <c r="I56" s="250">
        <v>0</v>
      </c>
      <c r="J56" s="49" t="s">
        <v>2186</v>
      </c>
      <c r="K56" s="49" t="s">
        <v>7783</v>
      </c>
      <c r="L56" s="49" t="s">
        <v>254</v>
      </c>
      <c r="M56" s="49" t="s">
        <v>568</v>
      </c>
    </row>
    <row r="57" spans="2:13" x14ac:dyDescent="0.3">
      <c r="B57" s="248" t="s">
        <v>2831</v>
      </c>
      <c r="C57" s="248" t="s">
        <v>2831</v>
      </c>
      <c r="D57" t="s">
        <v>2835</v>
      </c>
      <c r="E57" t="s">
        <v>9739</v>
      </c>
      <c r="F57" t="s">
        <v>2073</v>
      </c>
      <c r="G57" s="47" t="s">
        <v>2631</v>
      </c>
      <c r="H57" s="49">
        <v>0</v>
      </c>
      <c r="I57" s="250">
        <v>0</v>
      </c>
      <c r="J57" s="49" t="s">
        <v>2186</v>
      </c>
      <c r="K57" s="49" t="s">
        <v>9740</v>
      </c>
      <c r="L57" s="49" t="s">
        <v>254</v>
      </c>
      <c r="M57" s="49" t="s">
        <v>568</v>
      </c>
    </row>
    <row r="58" spans="2:13" x14ac:dyDescent="0.3">
      <c r="B58" s="248" t="s">
        <v>2831</v>
      </c>
      <c r="C58" s="248" t="s">
        <v>2831</v>
      </c>
      <c r="D58" t="s">
        <v>2835</v>
      </c>
      <c r="E58" t="s">
        <v>6075</v>
      </c>
      <c r="F58" t="s">
        <v>2073</v>
      </c>
      <c r="G58" s="47" t="s">
        <v>2631</v>
      </c>
      <c r="H58" s="49">
        <v>0</v>
      </c>
      <c r="I58" s="250">
        <v>0</v>
      </c>
      <c r="J58" s="49" t="s">
        <v>2186</v>
      </c>
      <c r="K58" s="49" t="s">
        <v>6076</v>
      </c>
      <c r="L58" s="49" t="s">
        <v>254</v>
      </c>
      <c r="M58" s="49" t="s">
        <v>568</v>
      </c>
    </row>
    <row r="59" spans="2:13" x14ac:dyDescent="0.3">
      <c r="B59" s="248" t="s">
        <v>2831</v>
      </c>
      <c r="C59" s="248" t="s">
        <v>2831</v>
      </c>
      <c r="D59" t="s">
        <v>2835</v>
      </c>
      <c r="E59" t="s">
        <v>4857</v>
      </c>
      <c r="F59" t="s">
        <v>2072</v>
      </c>
      <c r="G59" s="47" t="s">
        <v>2631</v>
      </c>
      <c r="H59" s="49">
        <v>0</v>
      </c>
      <c r="I59" s="250">
        <v>0</v>
      </c>
      <c r="J59" s="49" t="s">
        <v>2160</v>
      </c>
      <c r="K59" s="49" t="s">
        <v>4858</v>
      </c>
      <c r="L59" s="49" t="s">
        <v>2147</v>
      </c>
      <c r="M59" s="49" t="s">
        <v>568</v>
      </c>
    </row>
    <row r="60" spans="2:13" x14ac:dyDescent="0.3">
      <c r="B60" s="248" t="s">
        <v>2831</v>
      </c>
      <c r="C60" s="248" t="s">
        <v>2831</v>
      </c>
      <c r="D60" t="s">
        <v>2835</v>
      </c>
      <c r="E60" t="s">
        <v>9163</v>
      </c>
      <c r="F60" t="s">
        <v>2073</v>
      </c>
      <c r="G60" s="47" t="s">
        <v>2631</v>
      </c>
      <c r="H60" s="49">
        <v>0</v>
      </c>
      <c r="I60" s="250">
        <v>0</v>
      </c>
      <c r="J60" s="49" t="s">
        <v>2186</v>
      </c>
      <c r="K60" s="49" t="s">
        <v>9164</v>
      </c>
      <c r="L60" s="49" t="s">
        <v>2147</v>
      </c>
      <c r="M60" s="49" t="s">
        <v>568</v>
      </c>
    </row>
    <row r="61" spans="2:13" x14ac:dyDescent="0.3">
      <c r="B61" s="248" t="s">
        <v>2831</v>
      </c>
      <c r="C61" s="248" t="s">
        <v>2831</v>
      </c>
      <c r="D61" t="s">
        <v>2835</v>
      </c>
      <c r="E61" t="s">
        <v>9649</v>
      </c>
      <c r="F61" t="s">
        <v>2073</v>
      </c>
      <c r="G61" s="47" t="s">
        <v>2631</v>
      </c>
      <c r="H61" s="49">
        <v>0</v>
      </c>
      <c r="I61" s="250">
        <v>0</v>
      </c>
      <c r="J61" s="49" t="s">
        <v>2186</v>
      </c>
      <c r="K61" s="49" t="s">
        <v>9650</v>
      </c>
      <c r="L61" s="49" t="s">
        <v>254</v>
      </c>
      <c r="M61" s="49" t="s">
        <v>568</v>
      </c>
    </row>
    <row r="62" spans="2:13" x14ac:dyDescent="0.3">
      <c r="B62" s="248" t="s">
        <v>2831</v>
      </c>
      <c r="C62" s="248" t="s">
        <v>2831</v>
      </c>
      <c r="D62" t="s">
        <v>2835</v>
      </c>
      <c r="E62" t="s">
        <v>5918</v>
      </c>
      <c r="F62" t="s">
        <v>2075</v>
      </c>
      <c r="G62" s="47" t="s">
        <v>2631</v>
      </c>
      <c r="H62" s="49">
        <v>0</v>
      </c>
      <c r="I62" s="250">
        <v>0</v>
      </c>
      <c r="J62" s="49" t="s">
        <v>2173</v>
      </c>
      <c r="K62" s="49" t="s">
        <v>5919</v>
      </c>
      <c r="L62" s="49" t="s">
        <v>254</v>
      </c>
      <c r="M62" s="49" t="s">
        <v>568</v>
      </c>
    </row>
    <row r="63" spans="2:13" x14ac:dyDescent="0.3">
      <c r="B63" s="248" t="s">
        <v>2831</v>
      </c>
      <c r="C63" s="248" t="s">
        <v>2831</v>
      </c>
      <c r="D63" t="s">
        <v>2835</v>
      </c>
      <c r="E63" t="s">
        <v>9345</v>
      </c>
      <c r="F63" t="s">
        <v>2073</v>
      </c>
      <c r="G63" s="47" t="s">
        <v>2631</v>
      </c>
      <c r="H63" s="49">
        <v>0</v>
      </c>
      <c r="I63" s="250">
        <v>0</v>
      </c>
      <c r="J63" s="49" t="s">
        <v>2186</v>
      </c>
      <c r="K63" s="49" t="s">
        <v>9346</v>
      </c>
      <c r="L63" s="49" t="s">
        <v>254</v>
      </c>
      <c r="M63" s="49" t="s">
        <v>568</v>
      </c>
    </row>
    <row r="64" spans="2:13" x14ac:dyDescent="0.3">
      <c r="B64" s="248" t="s">
        <v>2831</v>
      </c>
      <c r="C64" s="248" t="s">
        <v>2831</v>
      </c>
      <c r="D64" t="s">
        <v>2835</v>
      </c>
      <c r="E64" t="s">
        <v>9318</v>
      </c>
      <c r="F64" t="s">
        <v>2073</v>
      </c>
      <c r="G64" s="47" t="s">
        <v>2631</v>
      </c>
      <c r="H64" s="49">
        <v>0</v>
      </c>
      <c r="I64" s="250">
        <v>0</v>
      </c>
      <c r="J64" s="49" t="s">
        <v>2186</v>
      </c>
      <c r="K64" s="49" t="s">
        <v>9319</v>
      </c>
      <c r="L64" s="49" t="s">
        <v>254</v>
      </c>
      <c r="M64" s="49" t="s">
        <v>568</v>
      </c>
    </row>
    <row r="65" spans="2:13" x14ac:dyDescent="0.3">
      <c r="B65" s="248" t="s">
        <v>2831</v>
      </c>
      <c r="C65" s="248" t="s">
        <v>2831</v>
      </c>
      <c r="D65" t="s">
        <v>2835</v>
      </c>
      <c r="E65" t="s">
        <v>10046</v>
      </c>
      <c r="F65" t="s">
        <v>2075</v>
      </c>
      <c r="G65" s="47" t="s">
        <v>2631</v>
      </c>
      <c r="H65" s="49">
        <v>0</v>
      </c>
      <c r="I65" s="250">
        <v>0</v>
      </c>
      <c r="J65" s="49" t="s">
        <v>1535</v>
      </c>
      <c r="K65" s="49" t="s">
        <v>1535</v>
      </c>
      <c r="L65" s="49" t="s">
        <v>254</v>
      </c>
      <c r="M65" s="49" t="s">
        <v>568</v>
      </c>
    </row>
    <row r="66" spans="2:13" x14ac:dyDescent="0.3">
      <c r="B66" s="248" t="s">
        <v>2831</v>
      </c>
      <c r="C66" s="248" t="s">
        <v>2831</v>
      </c>
      <c r="D66" t="s">
        <v>2835</v>
      </c>
      <c r="E66" t="s">
        <v>7494</v>
      </c>
      <c r="F66" t="s">
        <v>2073</v>
      </c>
      <c r="G66" s="47" t="s">
        <v>2658</v>
      </c>
      <c r="H66" s="49">
        <v>0</v>
      </c>
      <c r="I66" s="250">
        <v>0</v>
      </c>
      <c r="J66" s="49" t="s">
        <v>2186</v>
      </c>
      <c r="K66" s="49" t="s">
        <v>7495</v>
      </c>
      <c r="L66" s="49" t="s">
        <v>254</v>
      </c>
      <c r="M66" s="49" t="s">
        <v>568</v>
      </c>
    </row>
    <row r="67" spans="2:13" x14ac:dyDescent="0.3">
      <c r="B67" s="248" t="s">
        <v>2831</v>
      </c>
      <c r="C67" s="248" t="s">
        <v>2831</v>
      </c>
      <c r="D67" t="s">
        <v>2835</v>
      </c>
      <c r="E67" t="s">
        <v>7007</v>
      </c>
      <c r="F67" t="s">
        <v>2073</v>
      </c>
      <c r="G67" s="47" t="s">
        <v>2658</v>
      </c>
      <c r="H67" s="49">
        <v>0</v>
      </c>
      <c r="I67" s="250">
        <v>0</v>
      </c>
      <c r="J67" s="49" t="s">
        <v>2186</v>
      </c>
      <c r="K67" s="49" t="s">
        <v>7008</v>
      </c>
      <c r="L67" s="49" t="s">
        <v>254</v>
      </c>
      <c r="M67" s="49" t="s">
        <v>568</v>
      </c>
    </row>
    <row r="68" spans="2:13" x14ac:dyDescent="0.3">
      <c r="B68" s="248" t="s">
        <v>2831</v>
      </c>
      <c r="C68" s="248" t="s">
        <v>2831</v>
      </c>
      <c r="D68" t="s">
        <v>2835</v>
      </c>
      <c r="E68" t="s">
        <v>5022</v>
      </c>
      <c r="F68" t="s">
        <v>2072</v>
      </c>
      <c r="G68" s="47" t="s">
        <v>2658</v>
      </c>
      <c r="H68" s="49">
        <v>0</v>
      </c>
      <c r="I68" s="250">
        <v>0</v>
      </c>
      <c r="J68" s="49" t="s">
        <v>2173</v>
      </c>
      <c r="K68" s="49" t="s">
        <v>5023</v>
      </c>
      <c r="L68" s="49" t="s">
        <v>254</v>
      </c>
      <c r="M68" s="49" t="s">
        <v>568</v>
      </c>
    </row>
    <row r="69" spans="2:13" x14ac:dyDescent="0.3">
      <c r="B69" s="248" t="s">
        <v>2831</v>
      </c>
      <c r="C69" s="248" t="s">
        <v>2831</v>
      </c>
      <c r="D69" t="s">
        <v>2835</v>
      </c>
      <c r="E69" t="s">
        <v>4906</v>
      </c>
      <c r="F69" t="s">
        <v>2072</v>
      </c>
      <c r="G69" s="47" t="s">
        <v>2658</v>
      </c>
      <c r="H69" s="49">
        <v>0</v>
      </c>
      <c r="I69" s="250">
        <v>0</v>
      </c>
      <c r="J69" s="49" t="s">
        <v>2160</v>
      </c>
      <c r="K69" s="49" t="s">
        <v>4907</v>
      </c>
      <c r="L69" s="49" t="s">
        <v>254</v>
      </c>
      <c r="M69" s="49" t="s">
        <v>568</v>
      </c>
    </row>
    <row r="70" spans="2:13" x14ac:dyDescent="0.3">
      <c r="B70" s="248" t="s">
        <v>2831</v>
      </c>
      <c r="C70" s="248" t="s">
        <v>2831</v>
      </c>
      <c r="D70" t="s">
        <v>2835</v>
      </c>
      <c r="E70" t="s">
        <v>8434</v>
      </c>
      <c r="F70" t="s">
        <v>2078</v>
      </c>
      <c r="G70" s="47" t="s">
        <v>2658</v>
      </c>
      <c r="H70" s="49">
        <v>0</v>
      </c>
      <c r="I70" s="250">
        <v>0</v>
      </c>
      <c r="J70" s="49" t="s">
        <v>2186</v>
      </c>
      <c r="K70" s="49" t="s">
        <v>8435</v>
      </c>
      <c r="L70" s="49" t="s">
        <v>254</v>
      </c>
      <c r="M70" s="49" t="s">
        <v>568</v>
      </c>
    </row>
    <row r="71" spans="2:13" x14ac:dyDescent="0.3">
      <c r="B71" s="248" t="s">
        <v>2831</v>
      </c>
      <c r="C71" s="248" t="s">
        <v>2831</v>
      </c>
      <c r="D71" t="s">
        <v>2835</v>
      </c>
      <c r="E71" t="s">
        <v>4922</v>
      </c>
      <c r="F71" t="s">
        <v>2072</v>
      </c>
      <c r="G71" s="47" t="s">
        <v>2658</v>
      </c>
      <c r="H71" s="49">
        <v>0</v>
      </c>
      <c r="I71" s="250">
        <v>0</v>
      </c>
      <c r="J71" s="49" t="s">
        <v>2160</v>
      </c>
      <c r="K71" s="49" t="s">
        <v>4923</v>
      </c>
      <c r="L71" s="49" t="s">
        <v>254</v>
      </c>
      <c r="M71" s="49" t="s">
        <v>568</v>
      </c>
    </row>
    <row r="72" spans="2:13" x14ac:dyDescent="0.3">
      <c r="B72" s="248" t="s">
        <v>2831</v>
      </c>
      <c r="C72" s="248" t="s">
        <v>2831</v>
      </c>
      <c r="D72" t="s">
        <v>2835</v>
      </c>
      <c r="E72" t="s">
        <v>9446</v>
      </c>
      <c r="F72" t="s">
        <v>2073</v>
      </c>
      <c r="G72" s="47" t="s">
        <v>2658</v>
      </c>
      <c r="H72" s="49">
        <v>0</v>
      </c>
      <c r="I72" s="250">
        <v>0</v>
      </c>
      <c r="J72" s="49" t="s">
        <v>2186</v>
      </c>
      <c r="K72" s="49" t="s">
        <v>9447</v>
      </c>
      <c r="L72" s="49" t="s">
        <v>254</v>
      </c>
      <c r="M72" s="49" t="s">
        <v>568</v>
      </c>
    </row>
    <row r="73" spans="2:13" x14ac:dyDescent="0.3">
      <c r="B73" s="248" t="s">
        <v>2831</v>
      </c>
      <c r="C73" s="248" t="s">
        <v>2831</v>
      </c>
      <c r="D73" t="s">
        <v>2835</v>
      </c>
      <c r="E73" t="s">
        <v>4841</v>
      </c>
      <c r="F73" t="s">
        <v>2072</v>
      </c>
      <c r="G73" s="47" t="s">
        <v>2658</v>
      </c>
      <c r="H73" s="49">
        <v>0</v>
      </c>
      <c r="I73" s="250">
        <v>0</v>
      </c>
      <c r="J73" s="49" t="s">
        <v>2173</v>
      </c>
      <c r="K73" s="49" t="s">
        <v>4842</v>
      </c>
      <c r="L73" s="49" t="s">
        <v>254</v>
      </c>
      <c r="M73" s="49" t="s">
        <v>568</v>
      </c>
    </row>
    <row r="74" spans="2:13" x14ac:dyDescent="0.3">
      <c r="B74" s="248" t="s">
        <v>2831</v>
      </c>
      <c r="C74" s="248" t="s">
        <v>2831</v>
      </c>
      <c r="D74" t="s">
        <v>2835</v>
      </c>
      <c r="E74" t="s">
        <v>7656</v>
      </c>
      <c r="F74" t="s">
        <v>2078</v>
      </c>
      <c r="G74" s="47" t="s">
        <v>2658</v>
      </c>
      <c r="H74" s="49">
        <v>0</v>
      </c>
      <c r="I74" s="250">
        <v>0</v>
      </c>
      <c r="J74" s="49" t="s">
        <v>2186</v>
      </c>
      <c r="K74" s="49" t="s">
        <v>7657</v>
      </c>
      <c r="L74" s="49" t="s">
        <v>254</v>
      </c>
      <c r="M74" s="49" t="s">
        <v>568</v>
      </c>
    </row>
    <row r="75" spans="2:13" x14ac:dyDescent="0.3">
      <c r="B75" s="248" t="s">
        <v>2831</v>
      </c>
      <c r="C75" s="248" t="s">
        <v>2831</v>
      </c>
      <c r="D75" t="s">
        <v>2835</v>
      </c>
      <c r="E75" t="s">
        <v>5676</v>
      </c>
      <c r="F75" t="s">
        <v>2073</v>
      </c>
      <c r="G75" s="47" t="s">
        <v>2658</v>
      </c>
      <c r="H75" s="49">
        <v>0</v>
      </c>
      <c r="I75" s="250">
        <v>0</v>
      </c>
      <c r="J75" s="49" t="s">
        <v>2186</v>
      </c>
      <c r="K75" s="49" t="s">
        <v>5677</v>
      </c>
      <c r="L75" s="49" t="s">
        <v>2147</v>
      </c>
      <c r="M75" s="49" t="s">
        <v>568</v>
      </c>
    </row>
    <row r="76" spans="2:13" x14ac:dyDescent="0.3">
      <c r="B76" s="248" t="s">
        <v>2831</v>
      </c>
      <c r="C76" s="248" t="s">
        <v>2831</v>
      </c>
      <c r="D76" t="s">
        <v>2835</v>
      </c>
      <c r="E76" t="s">
        <v>4784</v>
      </c>
      <c r="F76" t="s">
        <v>2072</v>
      </c>
      <c r="G76" s="47" t="s">
        <v>2658</v>
      </c>
      <c r="H76" s="49">
        <v>0</v>
      </c>
      <c r="I76" s="250">
        <v>0</v>
      </c>
      <c r="J76" s="49" t="s">
        <v>2160</v>
      </c>
      <c r="K76" s="49" t="s">
        <v>4785</v>
      </c>
      <c r="L76" s="49" t="s">
        <v>254</v>
      </c>
      <c r="M76" s="49" t="s">
        <v>568</v>
      </c>
    </row>
    <row r="77" spans="2:13" x14ac:dyDescent="0.3">
      <c r="B77" s="248" t="s">
        <v>2831</v>
      </c>
      <c r="C77" s="248" t="s">
        <v>2831</v>
      </c>
      <c r="D77" t="s">
        <v>2835</v>
      </c>
      <c r="E77" t="s">
        <v>9241</v>
      </c>
      <c r="F77" t="s">
        <v>2073</v>
      </c>
      <c r="G77" s="47" t="s">
        <v>2658</v>
      </c>
      <c r="H77" s="49">
        <v>0</v>
      </c>
      <c r="I77" s="250">
        <v>0</v>
      </c>
      <c r="J77" s="49" t="s">
        <v>2186</v>
      </c>
      <c r="K77" s="49" t="s">
        <v>9242</v>
      </c>
      <c r="L77" s="49" t="s">
        <v>254</v>
      </c>
      <c r="M77" s="49" t="s">
        <v>568</v>
      </c>
    </row>
    <row r="78" spans="2:13" x14ac:dyDescent="0.3">
      <c r="B78" s="248" t="s">
        <v>2831</v>
      </c>
      <c r="C78" s="248" t="s">
        <v>2831</v>
      </c>
      <c r="D78" t="s">
        <v>2835</v>
      </c>
      <c r="E78" t="s">
        <v>8741</v>
      </c>
      <c r="F78" t="s">
        <v>2078</v>
      </c>
      <c r="G78" s="47" t="s">
        <v>2658</v>
      </c>
      <c r="H78" s="49">
        <v>0</v>
      </c>
      <c r="I78" s="250">
        <v>0</v>
      </c>
      <c r="J78" s="49" t="s">
        <v>2186</v>
      </c>
      <c r="K78" s="49" t="s">
        <v>8742</v>
      </c>
      <c r="L78" s="49" t="s">
        <v>254</v>
      </c>
      <c r="M78" s="49" t="s">
        <v>568</v>
      </c>
    </row>
    <row r="79" spans="2:13" x14ac:dyDescent="0.3">
      <c r="B79" s="248" t="s">
        <v>2831</v>
      </c>
      <c r="C79" s="248" t="s">
        <v>2831</v>
      </c>
      <c r="D79" t="s">
        <v>2835</v>
      </c>
      <c r="E79" t="s">
        <v>6387</v>
      </c>
      <c r="F79" t="s">
        <v>2073</v>
      </c>
      <c r="G79" s="47" t="s">
        <v>2658</v>
      </c>
      <c r="H79" s="49">
        <v>0</v>
      </c>
      <c r="I79" s="250">
        <v>0</v>
      </c>
      <c r="J79" s="49" t="s">
        <v>2186</v>
      </c>
      <c r="K79" s="49" t="s">
        <v>6388</v>
      </c>
      <c r="L79" s="49" t="s">
        <v>254</v>
      </c>
      <c r="M79" s="49" t="s">
        <v>568</v>
      </c>
    </row>
    <row r="80" spans="2:13" x14ac:dyDescent="0.3">
      <c r="B80" s="248" t="s">
        <v>2831</v>
      </c>
      <c r="C80" s="248" t="s">
        <v>2831</v>
      </c>
      <c r="D80" t="s">
        <v>2835</v>
      </c>
      <c r="E80" t="s">
        <v>6006</v>
      </c>
      <c r="F80" t="s">
        <v>2073</v>
      </c>
      <c r="G80" s="47" t="s">
        <v>2658</v>
      </c>
      <c r="H80" s="49">
        <v>0</v>
      </c>
      <c r="I80" s="250">
        <v>0</v>
      </c>
      <c r="J80" s="49" t="s">
        <v>2186</v>
      </c>
      <c r="K80" s="49" t="s">
        <v>6007</v>
      </c>
      <c r="L80" s="49" t="s">
        <v>2147</v>
      </c>
      <c r="M80" s="49" t="s">
        <v>568</v>
      </c>
    </row>
    <row r="81" spans="2:13" x14ac:dyDescent="0.3">
      <c r="B81" s="248" t="s">
        <v>2831</v>
      </c>
      <c r="C81" s="248" t="s">
        <v>2831</v>
      </c>
      <c r="D81" t="s">
        <v>2835</v>
      </c>
      <c r="E81" t="s">
        <v>7702</v>
      </c>
      <c r="F81" t="s">
        <v>2073</v>
      </c>
      <c r="G81" s="47" t="s">
        <v>2658</v>
      </c>
      <c r="H81" s="49">
        <v>0</v>
      </c>
      <c r="I81" s="250">
        <v>0</v>
      </c>
      <c r="J81" s="49" t="s">
        <v>2186</v>
      </c>
      <c r="K81" s="49" t="s">
        <v>7703</v>
      </c>
      <c r="L81" s="49" t="s">
        <v>254</v>
      </c>
      <c r="M81" s="49" t="s">
        <v>568</v>
      </c>
    </row>
    <row r="82" spans="2:13" x14ac:dyDescent="0.3">
      <c r="B82" s="248" t="s">
        <v>2831</v>
      </c>
      <c r="C82" s="248" t="s">
        <v>2831</v>
      </c>
      <c r="D82" t="s">
        <v>2835</v>
      </c>
      <c r="E82" t="s">
        <v>6086</v>
      </c>
      <c r="F82" t="s">
        <v>2073</v>
      </c>
      <c r="G82" s="47" t="s">
        <v>2658</v>
      </c>
      <c r="H82" s="49">
        <v>0</v>
      </c>
      <c r="I82" s="250">
        <v>0</v>
      </c>
      <c r="J82" s="49" t="s">
        <v>2186</v>
      </c>
      <c r="K82" s="49" t="s">
        <v>6088</v>
      </c>
      <c r="L82" s="49" t="s">
        <v>254</v>
      </c>
      <c r="M82" s="49" t="s">
        <v>568</v>
      </c>
    </row>
    <row r="83" spans="2:13" x14ac:dyDescent="0.3">
      <c r="B83" s="248" t="s">
        <v>2831</v>
      </c>
      <c r="C83" s="248" t="s">
        <v>2831</v>
      </c>
      <c r="D83" t="s">
        <v>2835</v>
      </c>
      <c r="E83" t="s">
        <v>6339</v>
      </c>
      <c r="F83" t="s">
        <v>2073</v>
      </c>
      <c r="G83" s="47" t="s">
        <v>2658</v>
      </c>
      <c r="H83" s="49">
        <v>0</v>
      </c>
      <c r="I83" s="250">
        <v>0</v>
      </c>
      <c r="J83" s="49" t="s">
        <v>2186</v>
      </c>
      <c r="K83" s="49" t="s">
        <v>6340</v>
      </c>
      <c r="L83" s="49" t="s">
        <v>254</v>
      </c>
      <c r="M83" s="49" t="s">
        <v>568</v>
      </c>
    </row>
    <row r="84" spans="2:13" x14ac:dyDescent="0.3">
      <c r="B84" s="248" t="s">
        <v>2831</v>
      </c>
      <c r="C84" s="248" t="s">
        <v>2831</v>
      </c>
      <c r="D84" t="s">
        <v>2835</v>
      </c>
      <c r="E84" t="s">
        <v>4833</v>
      </c>
      <c r="F84" t="s">
        <v>2072</v>
      </c>
      <c r="G84" s="47" t="s">
        <v>2658</v>
      </c>
      <c r="H84" s="49">
        <v>0</v>
      </c>
      <c r="I84" s="250">
        <v>0</v>
      </c>
      <c r="J84" s="49" t="s">
        <v>2160</v>
      </c>
      <c r="K84" s="49" t="s">
        <v>4795</v>
      </c>
      <c r="L84" s="49" t="s">
        <v>254</v>
      </c>
      <c r="M84" s="49" t="s">
        <v>568</v>
      </c>
    </row>
    <row r="85" spans="2:13" x14ac:dyDescent="0.3">
      <c r="B85" s="248" t="s">
        <v>2831</v>
      </c>
      <c r="C85" s="248" t="s">
        <v>2831</v>
      </c>
      <c r="D85" t="s">
        <v>2835</v>
      </c>
      <c r="E85" t="s">
        <v>8448</v>
      </c>
      <c r="F85" t="s">
        <v>2073</v>
      </c>
      <c r="G85" s="47" t="s">
        <v>2658</v>
      </c>
      <c r="H85" s="49">
        <v>0</v>
      </c>
      <c r="I85" s="250">
        <v>0</v>
      </c>
      <c r="J85" s="49" t="s">
        <v>2186</v>
      </c>
      <c r="K85" s="49" t="s">
        <v>8449</v>
      </c>
      <c r="L85" s="49" t="s">
        <v>254</v>
      </c>
      <c r="M85" s="49" t="s">
        <v>568</v>
      </c>
    </row>
    <row r="86" spans="2:13" x14ac:dyDescent="0.3">
      <c r="B86" s="248" t="s">
        <v>2831</v>
      </c>
      <c r="C86" s="248" t="s">
        <v>2831</v>
      </c>
      <c r="D86" t="s">
        <v>2835</v>
      </c>
      <c r="E86" t="s">
        <v>8102</v>
      </c>
      <c r="F86" t="s">
        <v>2073</v>
      </c>
      <c r="G86" s="47" t="s">
        <v>2629</v>
      </c>
      <c r="H86" s="49">
        <v>0</v>
      </c>
      <c r="I86" s="250">
        <v>0</v>
      </c>
      <c r="J86" s="49" t="s">
        <v>2186</v>
      </c>
      <c r="K86" s="49" t="s">
        <v>8103</v>
      </c>
      <c r="L86" s="49" t="s">
        <v>254</v>
      </c>
      <c r="M86" s="49" t="s">
        <v>568</v>
      </c>
    </row>
    <row r="87" spans="2:13" x14ac:dyDescent="0.3">
      <c r="B87" s="248" t="s">
        <v>2831</v>
      </c>
      <c r="C87" s="248" t="s">
        <v>2831</v>
      </c>
      <c r="D87" t="s">
        <v>2835</v>
      </c>
      <c r="E87" t="s">
        <v>7172</v>
      </c>
      <c r="F87" t="s">
        <v>2078</v>
      </c>
      <c r="G87" s="47" t="s">
        <v>2629</v>
      </c>
      <c r="H87" s="49">
        <v>0</v>
      </c>
      <c r="I87" s="250">
        <v>0</v>
      </c>
      <c r="J87" s="49" t="s">
        <v>2186</v>
      </c>
      <c r="K87" s="49" t="s">
        <v>7173</v>
      </c>
      <c r="L87" s="49" t="s">
        <v>254</v>
      </c>
      <c r="M87" s="49" t="s">
        <v>568</v>
      </c>
    </row>
    <row r="88" spans="2:13" x14ac:dyDescent="0.3">
      <c r="B88" s="248" t="s">
        <v>2831</v>
      </c>
      <c r="C88" s="248" t="s">
        <v>2831</v>
      </c>
      <c r="D88" t="s">
        <v>2835</v>
      </c>
      <c r="E88" t="s">
        <v>5611</v>
      </c>
      <c r="F88" t="s">
        <v>2073</v>
      </c>
      <c r="G88" s="47" t="s">
        <v>2629</v>
      </c>
      <c r="H88" s="49">
        <v>0</v>
      </c>
      <c r="I88" s="250">
        <v>0</v>
      </c>
      <c r="J88" s="49" t="s">
        <v>2186</v>
      </c>
      <c r="K88" s="49" t="s">
        <v>5612</v>
      </c>
      <c r="L88" s="49" t="s">
        <v>254</v>
      </c>
      <c r="M88" s="49" t="s">
        <v>568</v>
      </c>
    </row>
    <row r="89" spans="2:13" x14ac:dyDescent="0.3">
      <c r="B89" s="248" t="s">
        <v>2831</v>
      </c>
      <c r="C89" s="248" t="s">
        <v>2831</v>
      </c>
      <c r="D89" t="s">
        <v>2835</v>
      </c>
      <c r="E89" t="s">
        <v>8991</v>
      </c>
      <c r="F89" t="s">
        <v>2073</v>
      </c>
      <c r="G89" s="47" t="s">
        <v>2629</v>
      </c>
      <c r="H89" s="49">
        <v>0</v>
      </c>
      <c r="I89" s="250">
        <v>0</v>
      </c>
      <c r="J89" s="49" t="s">
        <v>2186</v>
      </c>
      <c r="K89" s="49" t="s">
        <v>8992</v>
      </c>
      <c r="L89" s="49" t="s">
        <v>254</v>
      </c>
      <c r="M89" s="49" t="s">
        <v>568</v>
      </c>
    </row>
    <row r="90" spans="2:13" x14ac:dyDescent="0.3">
      <c r="B90" s="248" t="s">
        <v>2831</v>
      </c>
      <c r="C90" s="248" t="s">
        <v>2831</v>
      </c>
      <c r="D90" t="s">
        <v>2835</v>
      </c>
      <c r="E90" t="s">
        <v>8599</v>
      </c>
      <c r="F90" t="s">
        <v>2073</v>
      </c>
      <c r="G90" s="47" t="s">
        <v>2629</v>
      </c>
      <c r="H90" s="49">
        <v>0</v>
      </c>
      <c r="I90" s="250">
        <v>0</v>
      </c>
      <c r="J90" s="49" t="s">
        <v>2160</v>
      </c>
      <c r="K90" s="49" t="s">
        <v>2941</v>
      </c>
      <c r="L90" s="49" t="s">
        <v>254</v>
      </c>
      <c r="M90" s="49" t="s">
        <v>568</v>
      </c>
    </row>
    <row r="91" spans="2:13" x14ac:dyDescent="0.3">
      <c r="B91" s="248" t="s">
        <v>2831</v>
      </c>
      <c r="C91" s="248" t="s">
        <v>2831</v>
      </c>
      <c r="D91" t="s">
        <v>2835</v>
      </c>
      <c r="E91" t="s">
        <v>4432</v>
      </c>
      <c r="F91" t="s">
        <v>2073</v>
      </c>
      <c r="G91" s="47" t="s">
        <v>2629</v>
      </c>
      <c r="H91" s="49">
        <v>0</v>
      </c>
      <c r="I91" s="250">
        <v>0</v>
      </c>
      <c r="J91" s="49" t="s">
        <v>2160</v>
      </c>
      <c r="K91" s="49" t="s">
        <v>4433</v>
      </c>
      <c r="L91" s="49" t="s">
        <v>2147</v>
      </c>
      <c r="M91" s="49" t="s">
        <v>568</v>
      </c>
    </row>
    <row r="92" spans="2:13" x14ac:dyDescent="0.3">
      <c r="B92" s="248" t="s">
        <v>2831</v>
      </c>
      <c r="C92" s="248" t="s">
        <v>2831</v>
      </c>
      <c r="D92" t="s">
        <v>2835</v>
      </c>
      <c r="E92" t="s">
        <v>4109</v>
      </c>
      <c r="F92" t="s">
        <v>2073</v>
      </c>
      <c r="G92" s="47" t="s">
        <v>2629</v>
      </c>
      <c r="H92" s="49">
        <v>0</v>
      </c>
      <c r="I92" s="250">
        <v>0</v>
      </c>
      <c r="J92" s="49" t="s">
        <v>2186</v>
      </c>
      <c r="K92" s="49" t="s">
        <v>4110</v>
      </c>
      <c r="L92" s="49" t="s">
        <v>254</v>
      </c>
      <c r="M92" s="49" t="s">
        <v>568</v>
      </c>
    </row>
    <row r="93" spans="2:13" x14ac:dyDescent="0.3">
      <c r="B93" s="248" t="s">
        <v>2831</v>
      </c>
      <c r="C93" s="248" t="s">
        <v>2831</v>
      </c>
      <c r="D93" t="s">
        <v>2835</v>
      </c>
      <c r="E93" t="s">
        <v>10674</v>
      </c>
      <c r="F93" t="s">
        <v>2073</v>
      </c>
      <c r="G93" s="47" t="s">
        <v>2629</v>
      </c>
      <c r="H93" s="49">
        <v>0</v>
      </c>
      <c r="I93" s="250">
        <v>0</v>
      </c>
      <c r="J93" s="49" t="s">
        <v>2186</v>
      </c>
      <c r="K93" s="49" t="s">
        <v>10675</v>
      </c>
      <c r="L93" s="49" t="s">
        <v>254</v>
      </c>
      <c r="M93" s="49" t="s">
        <v>568</v>
      </c>
    </row>
    <row r="94" spans="2:13" x14ac:dyDescent="0.3">
      <c r="B94" s="248" t="s">
        <v>2831</v>
      </c>
      <c r="C94" s="248" t="s">
        <v>2831</v>
      </c>
      <c r="D94" t="s">
        <v>2835</v>
      </c>
      <c r="E94" t="s">
        <v>5545</v>
      </c>
      <c r="F94" t="s">
        <v>2073</v>
      </c>
      <c r="G94" s="47" t="s">
        <v>2629</v>
      </c>
      <c r="H94" s="49">
        <v>0</v>
      </c>
      <c r="I94" s="250">
        <v>0</v>
      </c>
      <c r="J94" s="49" t="s">
        <v>2186</v>
      </c>
      <c r="K94" s="49" t="s">
        <v>5547</v>
      </c>
      <c r="L94" s="49" t="s">
        <v>254</v>
      </c>
      <c r="M94" s="49" t="s">
        <v>568</v>
      </c>
    </row>
    <row r="95" spans="2:13" x14ac:dyDescent="0.3">
      <c r="B95" s="248" t="s">
        <v>2831</v>
      </c>
      <c r="C95" s="248" t="s">
        <v>2831</v>
      </c>
      <c r="D95" t="s">
        <v>2835</v>
      </c>
      <c r="E95" t="s">
        <v>5059</v>
      </c>
      <c r="F95" t="s">
        <v>2072</v>
      </c>
      <c r="G95" s="47" t="s">
        <v>2629</v>
      </c>
      <c r="H95" s="49">
        <v>0</v>
      </c>
      <c r="I95" s="250">
        <v>0</v>
      </c>
      <c r="J95" s="49" t="s">
        <v>2160</v>
      </c>
      <c r="K95" s="49" t="s">
        <v>5060</v>
      </c>
      <c r="L95" s="49" t="s">
        <v>2147</v>
      </c>
      <c r="M95" s="49" t="s">
        <v>568</v>
      </c>
    </row>
    <row r="96" spans="2:13" x14ac:dyDescent="0.3">
      <c r="B96" s="248" t="s">
        <v>2831</v>
      </c>
      <c r="C96" s="248" t="s">
        <v>2831</v>
      </c>
      <c r="D96" t="s">
        <v>2835</v>
      </c>
      <c r="E96" t="s">
        <v>4908</v>
      </c>
      <c r="F96" t="s">
        <v>2072</v>
      </c>
      <c r="G96" s="47" t="s">
        <v>2629</v>
      </c>
      <c r="H96" s="49">
        <v>0</v>
      </c>
      <c r="I96" s="250">
        <v>0</v>
      </c>
      <c r="J96" s="49" t="s">
        <v>2160</v>
      </c>
      <c r="K96" s="49" t="s">
        <v>4909</v>
      </c>
      <c r="L96" s="49" t="s">
        <v>254</v>
      </c>
      <c r="M96" s="49" t="s">
        <v>568</v>
      </c>
    </row>
    <row r="97" spans="2:13" x14ac:dyDescent="0.3">
      <c r="B97" s="248" t="s">
        <v>2831</v>
      </c>
      <c r="C97" s="248" t="s">
        <v>2831</v>
      </c>
      <c r="D97" t="s">
        <v>2835</v>
      </c>
      <c r="E97" t="s">
        <v>4780</v>
      </c>
      <c r="F97" t="s">
        <v>2072</v>
      </c>
      <c r="G97" s="47" t="s">
        <v>2629</v>
      </c>
      <c r="H97" s="49">
        <v>0</v>
      </c>
      <c r="I97" s="250">
        <v>0</v>
      </c>
      <c r="J97" s="49" t="s">
        <v>2160</v>
      </c>
      <c r="K97" s="49" t="s">
        <v>4781</v>
      </c>
      <c r="L97" s="49" t="s">
        <v>254</v>
      </c>
      <c r="M97" s="49" t="s">
        <v>568</v>
      </c>
    </row>
    <row r="98" spans="2:13" x14ac:dyDescent="0.3">
      <c r="B98" s="248" t="s">
        <v>2831</v>
      </c>
      <c r="C98" s="248" t="s">
        <v>2831</v>
      </c>
      <c r="D98" t="s">
        <v>2835</v>
      </c>
      <c r="E98" t="s">
        <v>3899</v>
      </c>
      <c r="F98" t="s">
        <v>2073</v>
      </c>
      <c r="G98" s="47" t="s">
        <v>2629</v>
      </c>
      <c r="H98" s="49">
        <v>1</v>
      </c>
      <c r="I98" s="250">
        <v>389.49</v>
      </c>
      <c r="J98" s="49" t="s">
        <v>2186</v>
      </c>
      <c r="K98" s="49" t="s">
        <v>3900</v>
      </c>
      <c r="L98" s="49" t="s">
        <v>254</v>
      </c>
      <c r="M98" s="49" t="s">
        <v>568</v>
      </c>
    </row>
    <row r="99" spans="2:13" x14ac:dyDescent="0.3">
      <c r="B99" s="248" t="s">
        <v>2831</v>
      </c>
      <c r="C99" s="248" t="s">
        <v>2831</v>
      </c>
      <c r="D99" t="s">
        <v>2835</v>
      </c>
      <c r="E99" t="s">
        <v>4888</v>
      </c>
      <c r="F99" t="s">
        <v>2072</v>
      </c>
      <c r="G99" s="47" t="s">
        <v>2629</v>
      </c>
      <c r="H99" s="49">
        <v>0</v>
      </c>
      <c r="I99" s="250">
        <v>0</v>
      </c>
      <c r="J99" s="49" t="s">
        <v>2160</v>
      </c>
      <c r="K99" s="49" t="s">
        <v>4889</v>
      </c>
      <c r="L99" s="49" t="s">
        <v>254</v>
      </c>
      <c r="M99" s="49" t="s">
        <v>568</v>
      </c>
    </row>
    <row r="100" spans="2:13" x14ac:dyDescent="0.3">
      <c r="B100" s="248" t="s">
        <v>2831</v>
      </c>
      <c r="C100" s="248" t="s">
        <v>2831</v>
      </c>
      <c r="D100" t="s">
        <v>2835</v>
      </c>
      <c r="E100" t="s">
        <v>7393</v>
      </c>
      <c r="F100" t="s">
        <v>2073</v>
      </c>
      <c r="G100" s="47" t="s">
        <v>2629</v>
      </c>
      <c r="H100" s="49">
        <v>0</v>
      </c>
      <c r="I100" s="250">
        <v>0</v>
      </c>
      <c r="J100" s="49" t="s">
        <v>2186</v>
      </c>
      <c r="K100" s="49" t="s">
        <v>7394</v>
      </c>
      <c r="L100" s="49" t="s">
        <v>254</v>
      </c>
      <c r="M100" s="49" t="s">
        <v>568</v>
      </c>
    </row>
    <row r="101" spans="2:13" x14ac:dyDescent="0.3">
      <c r="B101" s="248" t="s">
        <v>2831</v>
      </c>
      <c r="C101" s="248" t="s">
        <v>2831</v>
      </c>
      <c r="D101" t="s">
        <v>2835</v>
      </c>
      <c r="E101" t="s">
        <v>4846</v>
      </c>
      <c r="F101" t="s">
        <v>2072</v>
      </c>
      <c r="G101" s="47" t="s">
        <v>2629</v>
      </c>
      <c r="H101" s="49">
        <v>0</v>
      </c>
      <c r="I101" s="250">
        <v>0</v>
      </c>
      <c r="J101" s="49" t="s">
        <v>2160</v>
      </c>
      <c r="K101" s="49" t="s">
        <v>4847</v>
      </c>
      <c r="L101" s="49" t="s">
        <v>254</v>
      </c>
      <c r="M101" s="49" t="s">
        <v>568</v>
      </c>
    </row>
    <row r="102" spans="2:13" x14ac:dyDescent="0.3">
      <c r="B102" s="248" t="s">
        <v>2831</v>
      </c>
      <c r="C102" s="248" t="s">
        <v>2831</v>
      </c>
      <c r="D102" t="s">
        <v>2835</v>
      </c>
      <c r="E102" t="s">
        <v>6903</v>
      </c>
      <c r="F102" t="s">
        <v>2075</v>
      </c>
      <c r="G102" s="47" t="s">
        <v>2629</v>
      </c>
      <c r="H102" s="49">
        <v>0</v>
      </c>
      <c r="I102" s="250">
        <v>0</v>
      </c>
      <c r="J102" s="49" t="s">
        <v>2160</v>
      </c>
      <c r="K102" s="49" t="s">
        <v>6904</v>
      </c>
      <c r="L102" s="49" t="s">
        <v>254</v>
      </c>
      <c r="M102" s="49" t="s">
        <v>568</v>
      </c>
    </row>
    <row r="103" spans="2:13" x14ac:dyDescent="0.3">
      <c r="B103" s="248" t="s">
        <v>2831</v>
      </c>
      <c r="C103" s="248" t="s">
        <v>2831</v>
      </c>
      <c r="D103" t="s">
        <v>2835</v>
      </c>
      <c r="E103" t="s">
        <v>3995</v>
      </c>
      <c r="F103" t="s">
        <v>2073</v>
      </c>
      <c r="G103" s="47" t="s">
        <v>2629</v>
      </c>
      <c r="H103" s="49">
        <v>0</v>
      </c>
      <c r="I103" s="250">
        <v>0</v>
      </c>
      <c r="J103" s="49" t="s">
        <v>2186</v>
      </c>
      <c r="K103" s="49" t="s">
        <v>3997</v>
      </c>
      <c r="L103" s="49" t="s">
        <v>254</v>
      </c>
      <c r="M103" s="49" t="s">
        <v>568</v>
      </c>
    </row>
    <row r="104" spans="2:13" x14ac:dyDescent="0.3">
      <c r="B104" s="248" t="s">
        <v>2831</v>
      </c>
      <c r="C104" s="248" t="s">
        <v>2831</v>
      </c>
      <c r="D104" t="s">
        <v>2835</v>
      </c>
      <c r="E104" t="s">
        <v>4886</v>
      </c>
      <c r="F104" t="s">
        <v>2072</v>
      </c>
      <c r="G104" s="47" t="s">
        <v>2629</v>
      </c>
      <c r="H104" s="49">
        <v>0</v>
      </c>
      <c r="I104" s="250">
        <v>0</v>
      </c>
      <c r="J104" s="49" t="s">
        <v>2160</v>
      </c>
      <c r="K104" s="49" t="s">
        <v>4887</v>
      </c>
      <c r="L104" s="49" t="s">
        <v>254</v>
      </c>
      <c r="M104" s="49" t="s">
        <v>568</v>
      </c>
    </row>
    <row r="105" spans="2:13" x14ac:dyDescent="0.3">
      <c r="B105" s="248" t="s">
        <v>2831</v>
      </c>
      <c r="C105" s="248" t="s">
        <v>2831</v>
      </c>
      <c r="D105" t="s">
        <v>2835</v>
      </c>
      <c r="E105" t="s">
        <v>7362</v>
      </c>
      <c r="F105" t="s">
        <v>2073</v>
      </c>
      <c r="G105" s="47" t="s">
        <v>2629</v>
      </c>
      <c r="H105" s="49">
        <v>0</v>
      </c>
      <c r="I105" s="250">
        <v>0</v>
      </c>
      <c r="J105" s="49" t="s">
        <v>2186</v>
      </c>
      <c r="K105" s="49" t="s">
        <v>7363</v>
      </c>
      <c r="L105" s="49" t="s">
        <v>254</v>
      </c>
      <c r="M105" s="49" t="s">
        <v>568</v>
      </c>
    </row>
    <row r="106" spans="2:13" x14ac:dyDescent="0.3">
      <c r="B106" s="248" t="s">
        <v>2831</v>
      </c>
      <c r="C106" s="248" t="s">
        <v>2831</v>
      </c>
      <c r="D106" t="s">
        <v>2835</v>
      </c>
      <c r="E106" t="s">
        <v>6455</v>
      </c>
      <c r="F106" t="s">
        <v>2078</v>
      </c>
      <c r="G106" s="47" t="s">
        <v>2629</v>
      </c>
      <c r="H106" s="49">
        <v>0</v>
      </c>
      <c r="I106" s="250">
        <v>0</v>
      </c>
      <c r="J106" s="49" t="s">
        <v>2186</v>
      </c>
      <c r="K106" s="49" t="s">
        <v>6456</v>
      </c>
      <c r="L106" s="49" t="s">
        <v>254</v>
      </c>
      <c r="M106" s="49" t="s">
        <v>568</v>
      </c>
    </row>
    <row r="107" spans="2:13" x14ac:dyDescent="0.3">
      <c r="B107" s="248" t="s">
        <v>2831</v>
      </c>
      <c r="C107" s="248" t="s">
        <v>2831</v>
      </c>
      <c r="D107" t="s">
        <v>2835</v>
      </c>
      <c r="E107" t="s">
        <v>8822</v>
      </c>
      <c r="F107" t="s">
        <v>2073</v>
      </c>
      <c r="G107" s="47" t="s">
        <v>2629</v>
      </c>
      <c r="H107" s="49">
        <v>0</v>
      </c>
      <c r="I107" s="250">
        <v>0</v>
      </c>
      <c r="J107" s="49" t="s">
        <v>2186</v>
      </c>
      <c r="K107" s="49" t="s">
        <v>8823</v>
      </c>
      <c r="L107" s="49" t="s">
        <v>254</v>
      </c>
      <c r="M107" s="49" t="s">
        <v>568</v>
      </c>
    </row>
    <row r="108" spans="2:13" x14ac:dyDescent="0.3">
      <c r="B108" s="248" t="s">
        <v>2831</v>
      </c>
      <c r="C108" s="248" t="s">
        <v>2831</v>
      </c>
      <c r="D108" t="s">
        <v>2835</v>
      </c>
      <c r="E108" t="s">
        <v>4738</v>
      </c>
      <c r="F108" t="s">
        <v>2073</v>
      </c>
      <c r="G108" s="47" t="s">
        <v>2629</v>
      </c>
      <c r="H108" s="49">
        <v>1</v>
      </c>
      <c r="I108" s="250">
        <v>1363.76</v>
      </c>
      <c r="J108" s="49" t="s">
        <v>1535</v>
      </c>
      <c r="K108" s="49" t="s">
        <v>1535</v>
      </c>
      <c r="L108" s="49" t="s">
        <v>254</v>
      </c>
      <c r="M108" s="49" t="s">
        <v>568</v>
      </c>
    </row>
    <row r="109" spans="2:13" x14ac:dyDescent="0.3">
      <c r="B109" s="248" t="s">
        <v>2831</v>
      </c>
      <c r="C109" s="248" t="s">
        <v>2831</v>
      </c>
      <c r="D109" t="s">
        <v>2835</v>
      </c>
      <c r="E109" t="s">
        <v>6736</v>
      </c>
      <c r="F109" t="s">
        <v>2073</v>
      </c>
      <c r="G109" s="47" t="s">
        <v>2623</v>
      </c>
      <c r="H109" s="49">
        <v>0</v>
      </c>
      <c r="I109" s="250">
        <v>0</v>
      </c>
      <c r="J109" s="49" t="s">
        <v>2186</v>
      </c>
      <c r="K109" s="49" t="s">
        <v>6737</v>
      </c>
      <c r="L109" s="49" t="s">
        <v>254</v>
      </c>
      <c r="M109" s="49" t="s">
        <v>568</v>
      </c>
    </row>
    <row r="110" spans="2:13" x14ac:dyDescent="0.3">
      <c r="B110" s="248" t="s">
        <v>2831</v>
      </c>
      <c r="C110" s="248" t="s">
        <v>2831</v>
      </c>
      <c r="D110" t="s">
        <v>2835</v>
      </c>
      <c r="E110" t="s">
        <v>10529</v>
      </c>
      <c r="F110" t="s">
        <v>2073</v>
      </c>
      <c r="G110" s="47" t="s">
        <v>2623</v>
      </c>
      <c r="H110" s="49">
        <v>0</v>
      </c>
      <c r="I110" s="250">
        <v>0</v>
      </c>
      <c r="J110" s="49" t="s">
        <v>2186</v>
      </c>
      <c r="K110" s="49" t="s">
        <v>10530</v>
      </c>
      <c r="L110" s="49" t="s">
        <v>254</v>
      </c>
      <c r="M110" s="49" t="s">
        <v>568</v>
      </c>
    </row>
    <row r="111" spans="2:13" x14ac:dyDescent="0.3">
      <c r="B111" s="248" t="s">
        <v>2831</v>
      </c>
      <c r="C111" s="248" t="s">
        <v>2831</v>
      </c>
      <c r="D111" t="s">
        <v>2835</v>
      </c>
      <c r="E111" t="s">
        <v>10167</v>
      </c>
      <c r="F111" t="s">
        <v>2073</v>
      </c>
      <c r="G111" s="47" t="s">
        <v>2623</v>
      </c>
      <c r="H111" s="49">
        <v>0</v>
      </c>
      <c r="I111" s="250">
        <v>0</v>
      </c>
      <c r="J111" s="49" t="s">
        <v>2186</v>
      </c>
      <c r="K111" s="49" t="s">
        <v>10168</v>
      </c>
      <c r="L111" s="49" t="s">
        <v>254</v>
      </c>
      <c r="M111" s="49" t="s">
        <v>568</v>
      </c>
    </row>
    <row r="112" spans="2:13" x14ac:dyDescent="0.3">
      <c r="B112" s="248" t="s">
        <v>2831</v>
      </c>
      <c r="C112" s="248" t="s">
        <v>2831</v>
      </c>
      <c r="D112" t="s">
        <v>2835</v>
      </c>
      <c r="E112" t="s">
        <v>6631</v>
      </c>
      <c r="F112" t="s">
        <v>2073</v>
      </c>
      <c r="G112" s="47" t="s">
        <v>2623</v>
      </c>
      <c r="H112" s="49">
        <v>0</v>
      </c>
      <c r="I112" s="250">
        <v>0</v>
      </c>
      <c r="J112" s="49" t="s">
        <v>2186</v>
      </c>
      <c r="K112" s="49" t="s">
        <v>6632</v>
      </c>
      <c r="L112" s="49" t="s">
        <v>254</v>
      </c>
      <c r="M112" s="49" t="s">
        <v>568</v>
      </c>
    </row>
    <row r="113" spans="2:13" x14ac:dyDescent="0.3">
      <c r="B113" s="248" t="s">
        <v>2831</v>
      </c>
      <c r="C113" s="248" t="s">
        <v>2831</v>
      </c>
      <c r="D113" t="s">
        <v>2835</v>
      </c>
      <c r="E113" t="s">
        <v>5045</v>
      </c>
      <c r="F113" t="s">
        <v>2072</v>
      </c>
      <c r="G113" s="47" t="s">
        <v>2623</v>
      </c>
      <c r="H113" s="49">
        <v>0</v>
      </c>
      <c r="I113" s="250">
        <v>0</v>
      </c>
      <c r="J113" s="49" t="s">
        <v>2160</v>
      </c>
      <c r="K113" s="49" t="s">
        <v>2936</v>
      </c>
      <c r="L113" s="49" t="s">
        <v>254</v>
      </c>
      <c r="M113" s="49" t="s">
        <v>568</v>
      </c>
    </row>
    <row r="114" spans="2:13" x14ac:dyDescent="0.3">
      <c r="B114" s="248" t="s">
        <v>2831</v>
      </c>
      <c r="C114" s="248" t="s">
        <v>2831</v>
      </c>
      <c r="D114" t="s">
        <v>2835</v>
      </c>
      <c r="E114" t="s">
        <v>5881</v>
      </c>
      <c r="F114" t="s">
        <v>2073</v>
      </c>
      <c r="G114" s="47" t="s">
        <v>2623</v>
      </c>
      <c r="H114" s="49">
        <v>0</v>
      </c>
      <c r="I114" s="250">
        <v>0</v>
      </c>
      <c r="J114" s="49" t="s">
        <v>2186</v>
      </c>
      <c r="K114" s="49" t="s">
        <v>5882</v>
      </c>
      <c r="L114" s="49" t="s">
        <v>254</v>
      </c>
      <c r="M114" s="49" t="s">
        <v>568</v>
      </c>
    </row>
    <row r="115" spans="2:13" x14ac:dyDescent="0.3">
      <c r="B115" s="248" t="s">
        <v>2831</v>
      </c>
      <c r="C115" s="248" t="s">
        <v>2831</v>
      </c>
      <c r="D115" t="s">
        <v>2835</v>
      </c>
      <c r="E115" t="s">
        <v>8691</v>
      </c>
      <c r="F115" t="s">
        <v>2073</v>
      </c>
      <c r="G115" s="47" t="s">
        <v>2623</v>
      </c>
      <c r="H115" s="49">
        <v>0</v>
      </c>
      <c r="I115" s="250">
        <v>0</v>
      </c>
      <c r="J115" s="49" t="s">
        <v>2186</v>
      </c>
      <c r="K115" s="49" t="s">
        <v>8692</v>
      </c>
      <c r="L115" s="49" t="s">
        <v>254</v>
      </c>
      <c r="M115" s="49" t="s">
        <v>568</v>
      </c>
    </row>
    <row r="116" spans="2:13" x14ac:dyDescent="0.3">
      <c r="B116" s="248" t="s">
        <v>2831</v>
      </c>
      <c r="C116" s="248" t="s">
        <v>2831</v>
      </c>
      <c r="D116" t="s">
        <v>2835</v>
      </c>
      <c r="E116" t="s">
        <v>8549</v>
      </c>
      <c r="F116" t="s">
        <v>2073</v>
      </c>
      <c r="G116" s="47" t="s">
        <v>2623</v>
      </c>
      <c r="H116" s="49">
        <v>0</v>
      </c>
      <c r="I116" s="250">
        <v>0</v>
      </c>
      <c r="J116" s="49" t="s">
        <v>2186</v>
      </c>
      <c r="K116" s="49" t="s">
        <v>8550</v>
      </c>
      <c r="L116" s="49" t="s">
        <v>254</v>
      </c>
      <c r="M116" s="49" t="s">
        <v>568</v>
      </c>
    </row>
    <row r="117" spans="2:13" x14ac:dyDescent="0.3">
      <c r="B117" s="248" t="s">
        <v>2831</v>
      </c>
      <c r="C117" s="248" t="s">
        <v>2831</v>
      </c>
      <c r="D117" t="s">
        <v>2835</v>
      </c>
      <c r="E117" t="s">
        <v>4927</v>
      </c>
      <c r="F117" t="s">
        <v>2072</v>
      </c>
      <c r="G117" s="47" t="s">
        <v>2623</v>
      </c>
      <c r="H117" s="49">
        <v>0</v>
      </c>
      <c r="I117" s="250">
        <v>0</v>
      </c>
      <c r="J117" s="49" t="s">
        <v>2160</v>
      </c>
      <c r="K117" s="49" t="s">
        <v>4928</v>
      </c>
      <c r="L117" s="49" t="s">
        <v>254</v>
      </c>
      <c r="M117" s="49" t="s">
        <v>568</v>
      </c>
    </row>
    <row r="118" spans="2:13" x14ac:dyDescent="0.3">
      <c r="B118" s="248" t="s">
        <v>2831</v>
      </c>
      <c r="C118" s="248" t="s">
        <v>2831</v>
      </c>
      <c r="D118" t="s">
        <v>2835</v>
      </c>
      <c r="E118" t="s">
        <v>5066</v>
      </c>
      <c r="F118" t="s">
        <v>2072</v>
      </c>
      <c r="G118" s="47" t="s">
        <v>2623</v>
      </c>
      <c r="H118" s="49">
        <v>0</v>
      </c>
      <c r="I118" s="250">
        <v>0</v>
      </c>
      <c r="J118" s="49" t="s">
        <v>2160</v>
      </c>
      <c r="K118" s="49" t="s">
        <v>5068</v>
      </c>
      <c r="L118" s="49" t="s">
        <v>254</v>
      </c>
      <c r="M118" s="49" t="s">
        <v>568</v>
      </c>
    </row>
    <row r="119" spans="2:13" x14ac:dyDescent="0.3">
      <c r="B119" s="248" t="s">
        <v>2831</v>
      </c>
      <c r="C119" s="248" t="s">
        <v>2831</v>
      </c>
      <c r="D119" t="s">
        <v>2835</v>
      </c>
      <c r="E119" t="s">
        <v>8783</v>
      </c>
      <c r="F119" t="s">
        <v>2073</v>
      </c>
      <c r="G119" s="47" t="s">
        <v>2623</v>
      </c>
      <c r="H119" s="49">
        <v>1</v>
      </c>
      <c r="I119" s="250">
        <v>389.49</v>
      </c>
      <c r="J119" s="49" t="s">
        <v>2186</v>
      </c>
      <c r="K119" s="49" t="s">
        <v>8784</v>
      </c>
      <c r="L119" s="49" t="s">
        <v>254</v>
      </c>
      <c r="M119" s="49" t="s">
        <v>568</v>
      </c>
    </row>
    <row r="120" spans="2:13" x14ac:dyDescent="0.3">
      <c r="B120" s="248" t="s">
        <v>2831</v>
      </c>
      <c r="C120" s="248" t="s">
        <v>2831</v>
      </c>
      <c r="D120" t="s">
        <v>2835</v>
      </c>
      <c r="E120" t="s">
        <v>6965</v>
      </c>
      <c r="F120" t="s">
        <v>2075</v>
      </c>
      <c r="G120" s="47" t="s">
        <v>2623</v>
      </c>
      <c r="H120" s="49">
        <v>0</v>
      </c>
      <c r="I120" s="250">
        <v>0</v>
      </c>
      <c r="J120" s="49" t="s">
        <v>2176</v>
      </c>
      <c r="K120" s="49" t="s">
        <v>5058</v>
      </c>
      <c r="L120" s="49" t="s">
        <v>254</v>
      </c>
      <c r="M120" s="49" t="s">
        <v>568</v>
      </c>
    </row>
    <row r="121" spans="2:13" x14ac:dyDescent="0.3">
      <c r="B121" s="248" t="s">
        <v>2831</v>
      </c>
      <c r="C121" s="248" t="s">
        <v>2831</v>
      </c>
      <c r="D121" t="s">
        <v>2835</v>
      </c>
      <c r="E121" t="s">
        <v>4972</v>
      </c>
      <c r="F121" t="s">
        <v>2072</v>
      </c>
      <c r="G121" s="47" t="s">
        <v>2623</v>
      </c>
      <c r="H121" s="49">
        <v>0</v>
      </c>
      <c r="I121" s="250">
        <v>0</v>
      </c>
      <c r="J121" s="49" t="s">
        <v>2160</v>
      </c>
      <c r="K121" s="49" t="s">
        <v>3939</v>
      </c>
      <c r="L121" s="49" t="s">
        <v>254</v>
      </c>
      <c r="M121" s="49" t="s">
        <v>568</v>
      </c>
    </row>
    <row r="122" spans="2:13" x14ac:dyDescent="0.3">
      <c r="B122" s="248" t="s">
        <v>2831</v>
      </c>
      <c r="C122" s="248" t="s">
        <v>2831</v>
      </c>
      <c r="D122" t="s">
        <v>2835</v>
      </c>
      <c r="E122" t="s">
        <v>4940</v>
      </c>
      <c r="F122" t="s">
        <v>2072</v>
      </c>
      <c r="G122" s="47" t="s">
        <v>2623</v>
      </c>
      <c r="H122" s="49">
        <v>0</v>
      </c>
      <c r="I122" s="250">
        <v>0</v>
      </c>
      <c r="J122" s="49" t="s">
        <v>2176</v>
      </c>
      <c r="K122" s="49" t="s">
        <v>4941</v>
      </c>
      <c r="L122" s="49" t="s">
        <v>254</v>
      </c>
      <c r="M122" s="49" t="s">
        <v>568</v>
      </c>
    </row>
    <row r="123" spans="2:13" x14ac:dyDescent="0.3">
      <c r="B123" s="248" t="s">
        <v>2831</v>
      </c>
      <c r="C123" s="248" t="s">
        <v>2831</v>
      </c>
      <c r="D123" t="s">
        <v>2835</v>
      </c>
      <c r="E123" t="s">
        <v>3835</v>
      </c>
      <c r="F123" t="s">
        <v>2073</v>
      </c>
      <c r="G123" s="47" t="s">
        <v>2623</v>
      </c>
      <c r="H123" s="49">
        <v>0</v>
      </c>
      <c r="I123" s="250">
        <v>0</v>
      </c>
      <c r="J123" s="49" t="s">
        <v>2186</v>
      </c>
      <c r="K123" s="49" t="s">
        <v>3837</v>
      </c>
      <c r="L123" s="49" t="s">
        <v>254</v>
      </c>
      <c r="M123" s="49" t="s">
        <v>568</v>
      </c>
    </row>
    <row r="124" spans="2:13" x14ac:dyDescent="0.3">
      <c r="B124" s="248" t="s">
        <v>2831</v>
      </c>
      <c r="C124" s="248" t="s">
        <v>2831</v>
      </c>
      <c r="D124" t="s">
        <v>2835</v>
      </c>
      <c r="E124" t="s">
        <v>5994</v>
      </c>
      <c r="F124" t="s">
        <v>2073</v>
      </c>
      <c r="G124" s="47" t="s">
        <v>2623</v>
      </c>
      <c r="H124" s="49">
        <v>0</v>
      </c>
      <c r="I124" s="250">
        <v>0</v>
      </c>
      <c r="J124" s="49" t="s">
        <v>2186</v>
      </c>
      <c r="K124" s="49" t="s">
        <v>5995</v>
      </c>
      <c r="L124" s="49" t="s">
        <v>254</v>
      </c>
      <c r="M124" s="49" t="s">
        <v>568</v>
      </c>
    </row>
    <row r="125" spans="2:13" x14ac:dyDescent="0.3">
      <c r="B125" s="248" t="s">
        <v>2831</v>
      </c>
      <c r="C125" s="248" t="s">
        <v>2831</v>
      </c>
      <c r="D125" t="s">
        <v>2835</v>
      </c>
      <c r="E125" t="s">
        <v>9121</v>
      </c>
      <c r="F125" t="s">
        <v>2073</v>
      </c>
      <c r="G125" s="47" t="s">
        <v>2623</v>
      </c>
      <c r="H125" s="49">
        <v>0</v>
      </c>
      <c r="I125" s="250">
        <v>0</v>
      </c>
      <c r="J125" s="49" t="s">
        <v>2186</v>
      </c>
      <c r="K125" s="49" t="s">
        <v>9122</v>
      </c>
      <c r="L125" s="49" t="s">
        <v>2147</v>
      </c>
      <c r="M125" s="49" t="s">
        <v>568</v>
      </c>
    </row>
    <row r="126" spans="2:13" x14ac:dyDescent="0.3">
      <c r="B126" s="248" t="s">
        <v>2831</v>
      </c>
      <c r="C126" s="248" t="s">
        <v>2831</v>
      </c>
      <c r="D126" t="s">
        <v>2835</v>
      </c>
      <c r="E126" t="s">
        <v>4982</v>
      </c>
      <c r="F126" t="s">
        <v>2072</v>
      </c>
      <c r="G126" s="47" t="s">
        <v>2623</v>
      </c>
      <c r="H126" s="49">
        <v>0</v>
      </c>
      <c r="I126" s="250">
        <v>0</v>
      </c>
      <c r="J126" s="49" t="s">
        <v>2160</v>
      </c>
      <c r="K126" s="49" t="s">
        <v>4983</v>
      </c>
      <c r="L126" s="49" t="s">
        <v>254</v>
      </c>
      <c r="M126" s="49" t="s">
        <v>568</v>
      </c>
    </row>
    <row r="127" spans="2:13" x14ac:dyDescent="0.3">
      <c r="B127" s="248" t="s">
        <v>2831</v>
      </c>
      <c r="C127" s="248" t="s">
        <v>2831</v>
      </c>
      <c r="D127" t="s">
        <v>2835</v>
      </c>
      <c r="E127" t="s">
        <v>9911</v>
      </c>
      <c r="F127" t="s">
        <v>2073</v>
      </c>
      <c r="G127" s="47" t="s">
        <v>2623</v>
      </c>
      <c r="H127" s="49">
        <v>0</v>
      </c>
      <c r="I127" s="250">
        <v>0</v>
      </c>
      <c r="J127" s="49" t="s">
        <v>2186</v>
      </c>
      <c r="K127" s="49" t="s">
        <v>9912</v>
      </c>
      <c r="L127" s="49" t="s">
        <v>2147</v>
      </c>
      <c r="M127" s="49" t="s">
        <v>568</v>
      </c>
    </row>
    <row r="128" spans="2:13" x14ac:dyDescent="0.3">
      <c r="B128" s="248" t="s">
        <v>2831</v>
      </c>
      <c r="C128" s="248" t="s">
        <v>2831</v>
      </c>
      <c r="D128" t="s">
        <v>2835</v>
      </c>
      <c r="E128" t="s">
        <v>5924</v>
      </c>
      <c r="F128" t="s">
        <v>2073</v>
      </c>
      <c r="G128" s="47" t="s">
        <v>2623</v>
      </c>
      <c r="H128" s="49">
        <v>0</v>
      </c>
      <c r="I128" s="250">
        <v>0</v>
      </c>
      <c r="J128" s="49" t="s">
        <v>2186</v>
      </c>
      <c r="K128" s="49" t="s">
        <v>5925</v>
      </c>
      <c r="L128" s="49" t="s">
        <v>2147</v>
      </c>
      <c r="M128" s="49" t="s">
        <v>568</v>
      </c>
    </row>
    <row r="129" spans="2:13" x14ac:dyDescent="0.3">
      <c r="B129" s="248" t="s">
        <v>2831</v>
      </c>
      <c r="C129" s="248" t="s">
        <v>2831</v>
      </c>
      <c r="D129" t="s">
        <v>2835</v>
      </c>
      <c r="E129" t="s">
        <v>5008</v>
      </c>
      <c r="F129" t="s">
        <v>2072</v>
      </c>
      <c r="G129" s="47" t="s">
        <v>2623</v>
      </c>
      <c r="H129" s="49">
        <v>1</v>
      </c>
      <c r="I129" s="250">
        <v>1218.06</v>
      </c>
      <c r="J129" s="49" t="s">
        <v>2173</v>
      </c>
      <c r="K129" s="49" t="s">
        <v>5009</v>
      </c>
      <c r="L129" s="49" t="s">
        <v>254</v>
      </c>
      <c r="M129" s="49" t="s">
        <v>568</v>
      </c>
    </row>
    <row r="130" spans="2:13" x14ac:dyDescent="0.3">
      <c r="B130" s="248" t="s">
        <v>2831</v>
      </c>
      <c r="C130" s="248" t="s">
        <v>2831</v>
      </c>
      <c r="D130" t="s">
        <v>2835</v>
      </c>
      <c r="E130" t="s">
        <v>4474</v>
      </c>
      <c r="F130" t="s">
        <v>2073</v>
      </c>
      <c r="G130" s="47" t="s">
        <v>2623</v>
      </c>
      <c r="H130" s="49">
        <v>0</v>
      </c>
      <c r="I130" s="250">
        <v>0</v>
      </c>
      <c r="J130" s="49" t="s">
        <v>2160</v>
      </c>
      <c r="K130" s="49" t="s">
        <v>4475</v>
      </c>
      <c r="L130" s="49" t="s">
        <v>254</v>
      </c>
      <c r="M130" s="49" t="s">
        <v>568</v>
      </c>
    </row>
    <row r="131" spans="2:13" x14ac:dyDescent="0.3">
      <c r="B131" s="248" t="s">
        <v>2831</v>
      </c>
      <c r="C131" s="248" t="s">
        <v>2831</v>
      </c>
      <c r="D131" t="s">
        <v>2835</v>
      </c>
      <c r="E131" t="s">
        <v>8897</v>
      </c>
      <c r="F131" t="s">
        <v>2073</v>
      </c>
      <c r="G131" s="47" t="s">
        <v>2623</v>
      </c>
      <c r="H131" s="49">
        <v>0</v>
      </c>
      <c r="I131" s="250">
        <v>0</v>
      </c>
      <c r="J131" s="49" t="s">
        <v>2186</v>
      </c>
      <c r="K131" s="49" t="s">
        <v>8898</v>
      </c>
      <c r="L131" s="49" t="s">
        <v>2147</v>
      </c>
      <c r="M131" s="49" t="s">
        <v>568</v>
      </c>
    </row>
    <row r="132" spans="2:13" x14ac:dyDescent="0.3">
      <c r="B132" s="248" t="s">
        <v>2831</v>
      </c>
      <c r="C132" s="248" t="s">
        <v>2831</v>
      </c>
      <c r="D132" t="s">
        <v>2835</v>
      </c>
      <c r="E132" t="s">
        <v>4824</v>
      </c>
      <c r="F132" t="s">
        <v>2072</v>
      </c>
      <c r="G132" s="47" t="s">
        <v>2623</v>
      </c>
      <c r="H132" s="49">
        <v>1</v>
      </c>
      <c r="I132" s="250">
        <v>4897.24</v>
      </c>
      <c r="J132" s="49" t="s">
        <v>2160</v>
      </c>
      <c r="K132" s="49" t="s">
        <v>4825</v>
      </c>
      <c r="L132" s="49" t="s">
        <v>254</v>
      </c>
      <c r="M132" s="49" t="s">
        <v>568</v>
      </c>
    </row>
    <row r="133" spans="2:13" x14ac:dyDescent="0.3">
      <c r="B133" s="248" t="s">
        <v>2831</v>
      </c>
      <c r="C133" s="248" t="s">
        <v>2831</v>
      </c>
      <c r="D133" t="s">
        <v>2835</v>
      </c>
      <c r="E133" t="s">
        <v>9667</v>
      </c>
      <c r="F133" t="s">
        <v>2073</v>
      </c>
      <c r="G133" s="47" t="s">
        <v>2623</v>
      </c>
      <c r="H133" s="49">
        <v>0</v>
      </c>
      <c r="I133" s="250">
        <v>0</v>
      </c>
      <c r="J133" s="49" t="s">
        <v>2186</v>
      </c>
      <c r="K133" s="49" t="s">
        <v>9668</v>
      </c>
      <c r="L133" s="49" t="s">
        <v>254</v>
      </c>
      <c r="M133" s="49" t="s">
        <v>568</v>
      </c>
    </row>
    <row r="134" spans="2:13" x14ac:dyDescent="0.3">
      <c r="B134" s="248" t="s">
        <v>2831</v>
      </c>
      <c r="C134" s="248" t="s">
        <v>2831</v>
      </c>
      <c r="D134" t="s">
        <v>2835</v>
      </c>
      <c r="E134" t="s">
        <v>4766</v>
      </c>
      <c r="F134" t="s">
        <v>2072</v>
      </c>
      <c r="G134" s="47" t="s">
        <v>2623</v>
      </c>
      <c r="H134" s="49">
        <v>0</v>
      </c>
      <c r="I134" s="250">
        <v>0</v>
      </c>
      <c r="J134" s="49" t="s">
        <v>2186</v>
      </c>
      <c r="K134" s="49" t="s">
        <v>4767</v>
      </c>
      <c r="L134" s="49" t="s">
        <v>254</v>
      </c>
      <c r="M134" s="49" t="s">
        <v>568</v>
      </c>
    </row>
    <row r="135" spans="2:13" x14ac:dyDescent="0.3">
      <c r="B135" s="248" t="s">
        <v>2831</v>
      </c>
      <c r="C135" s="248" t="s">
        <v>2831</v>
      </c>
      <c r="D135" t="s">
        <v>2835</v>
      </c>
      <c r="E135" t="s">
        <v>9462</v>
      </c>
      <c r="F135" t="s">
        <v>2078</v>
      </c>
      <c r="G135" s="47" t="s">
        <v>2623</v>
      </c>
      <c r="H135" s="49">
        <v>0</v>
      </c>
      <c r="I135" s="250">
        <v>0</v>
      </c>
      <c r="J135" s="49" t="s">
        <v>2186</v>
      </c>
      <c r="K135" s="49" t="s">
        <v>9463</v>
      </c>
      <c r="L135" s="49" t="s">
        <v>254</v>
      </c>
      <c r="M135" s="49" t="s">
        <v>568</v>
      </c>
    </row>
    <row r="136" spans="2:13" x14ac:dyDescent="0.3">
      <c r="B136" s="248" t="s">
        <v>2831</v>
      </c>
      <c r="C136" s="248" t="s">
        <v>2831</v>
      </c>
      <c r="D136" t="s">
        <v>2835</v>
      </c>
      <c r="E136" t="s">
        <v>4790</v>
      </c>
      <c r="F136" t="s">
        <v>2072</v>
      </c>
      <c r="G136" s="47" t="s">
        <v>2623</v>
      </c>
      <c r="H136" s="49">
        <v>0</v>
      </c>
      <c r="I136" s="250">
        <v>0</v>
      </c>
      <c r="J136" s="49" t="s">
        <v>2160</v>
      </c>
      <c r="K136" s="49" t="s">
        <v>4791</v>
      </c>
      <c r="L136" s="49" t="s">
        <v>254</v>
      </c>
      <c r="M136" s="49" t="s">
        <v>568</v>
      </c>
    </row>
    <row r="137" spans="2:13" x14ac:dyDescent="0.3">
      <c r="B137" s="248" t="s">
        <v>2831</v>
      </c>
      <c r="C137" s="248" t="s">
        <v>2831</v>
      </c>
      <c r="D137" t="s">
        <v>2835</v>
      </c>
      <c r="E137" t="s">
        <v>4912</v>
      </c>
      <c r="F137" t="s">
        <v>2072</v>
      </c>
      <c r="G137" s="47" t="s">
        <v>2623</v>
      </c>
      <c r="H137" s="49">
        <v>0</v>
      </c>
      <c r="I137" s="250">
        <v>0</v>
      </c>
      <c r="J137" s="49" t="s">
        <v>2160</v>
      </c>
      <c r="K137" s="49" t="s">
        <v>4899</v>
      </c>
      <c r="L137" s="49" t="s">
        <v>254</v>
      </c>
      <c r="M137" s="49" t="s">
        <v>568</v>
      </c>
    </row>
    <row r="138" spans="2:13" x14ac:dyDescent="0.3">
      <c r="B138" s="248" t="s">
        <v>2831</v>
      </c>
      <c r="C138" s="248" t="s">
        <v>2831</v>
      </c>
      <c r="D138" t="s">
        <v>2835</v>
      </c>
      <c r="E138" t="s">
        <v>6858</v>
      </c>
      <c r="F138" t="s">
        <v>2073</v>
      </c>
      <c r="G138" s="47" t="s">
        <v>2623</v>
      </c>
      <c r="H138" s="49">
        <v>0</v>
      </c>
      <c r="I138" s="250">
        <v>0</v>
      </c>
      <c r="J138" s="49" t="s">
        <v>2186</v>
      </c>
      <c r="K138" s="49" t="s">
        <v>6859</v>
      </c>
      <c r="L138" s="49" t="s">
        <v>254</v>
      </c>
      <c r="M138" s="49" t="s">
        <v>568</v>
      </c>
    </row>
    <row r="139" spans="2:13" x14ac:dyDescent="0.3">
      <c r="B139" s="248" t="s">
        <v>2831</v>
      </c>
      <c r="C139" s="248" t="s">
        <v>2831</v>
      </c>
      <c r="D139" t="s">
        <v>2835</v>
      </c>
      <c r="E139" t="s">
        <v>4749</v>
      </c>
      <c r="F139" t="s">
        <v>2072</v>
      </c>
      <c r="G139" s="47" t="s">
        <v>2623</v>
      </c>
      <c r="H139" s="49">
        <v>0</v>
      </c>
      <c r="I139" s="250">
        <v>0</v>
      </c>
      <c r="J139" s="49" t="s">
        <v>2160</v>
      </c>
      <c r="K139" s="49" t="s">
        <v>4750</v>
      </c>
      <c r="L139" s="49" t="s">
        <v>254</v>
      </c>
      <c r="M139" s="49" t="s">
        <v>568</v>
      </c>
    </row>
    <row r="140" spans="2:13" x14ac:dyDescent="0.3">
      <c r="B140" s="248" t="s">
        <v>2831</v>
      </c>
      <c r="C140" s="248" t="s">
        <v>2831</v>
      </c>
      <c r="D140" t="s">
        <v>2835</v>
      </c>
      <c r="E140" t="s">
        <v>9541</v>
      </c>
      <c r="F140" t="s">
        <v>2073</v>
      </c>
      <c r="G140" s="47" t="s">
        <v>2623</v>
      </c>
      <c r="H140" s="49">
        <v>0</v>
      </c>
      <c r="I140" s="250">
        <v>0</v>
      </c>
      <c r="J140" s="49" t="s">
        <v>2186</v>
      </c>
      <c r="K140" s="49" t="s">
        <v>9542</v>
      </c>
      <c r="L140" s="49" t="s">
        <v>254</v>
      </c>
      <c r="M140" s="49" t="s">
        <v>568</v>
      </c>
    </row>
    <row r="141" spans="2:13" x14ac:dyDescent="0.3">
      <c r="B141" s="248" t="s">
        <v>2831</v>
      </c>
      <c r="C141" s="248" t="s">
        <v>2831</v>
      </c>
      <c r="D141" t="s">
        <v>2835</v>
      </c>
      <c r="E141" t="s">
        <v>9092</v>
      </c>
      <c r="F141" t="s">
        <v>2073</v>
      </c>
      <c r="G141" s="47" t="s">
        <v>2623</v>
      </c>
      <c r="H141" s="49">
        <v>0</v>
      </c>
      <c r="I141" s="250">
        <v>0</v>
      </c>
      <c r="J141" s="49" t="s">
        <v>2186</v>
      </c>
      <c r="K141" s="49" t="s">
        <v>9093</v>
      </c>
      <c r="L141" s="49" t="s">
        <v>254</v>
      </c>
      <c r="M141" s="49" t="s">
        <v>568</v>
      </c>
    </row>
    <row r="142" spans="2:13" x14ac:dyDescent="0.3">
      <c r="B142" s="248" t="s">
        <v>2831</v>
      </c>
      <c r="C142" s="248" t="s">
        <v>2831</v>
      </c>
      <c r="D142" t="s">
        <v>2835</v>
      </c>
      <c r="E142" t="s">
        <v>8880</v>
      </c>
      <c r="F142" t="s">
        <v>2073</v>
      </c>
      <c r="G142" s="47" t="s">
        <v>2623</v>
      </c>
      <c r="H142" s="49">
        <v>0</v>
      </c>
      <c r="I142" s="250">
        <v>0</v>
      </c>
      <c r="J142" s="49" t="s">
        <v>2186</v>
      </c>
      <c r="K142" s="49" t="s">
        <v>8881</v>
      </c>
      <c r="L142" s="49" t="s">
        <v>254</v>
      </c>
      <c r="M142" s="49" t="s">
        <v>568</v>
      </c>
    </row>
    <row r="143" spans="2:13" x14ac:dyDescent="0.3">
      <c r="B143" s="248" t="s">
        <v>2831</v>
      </c>
      <c r="C143" s="248" t="s">
        <v>2831</v>
      </c>
      <c r="D143" t="s">
        <v>2835</v>
      </c>
      <c r="E143" t="s">
        <v>4768</v>
      </c>
      <c r="F143" t="s">
        <v>2072</v>
      </c>
      <c r="G143" s="47" t="s">
        <v>2623</v>
      </c>
      <c r="H143" s="49">
        <v>0</v>
      </c>
      <c r="I143" s="250">
        <v>0</v>
      </c>
      <c r="J143" s="49" t="s">
        <v>2176</v>
      </c>
      <c r="K143" s="49" t="s">
        <v>4769</v>
      </c>
      <c r="L143" s="49" t="s">
        <v>254</v>
      </c>
      <c r="M143" s="49" t="s">
        <v>568</v>
      </c>
    </row>
    <row r="144" spans="2:13" x14ac:dyDescent="0.3">
      <c r="B144" s="248" t="s">
        <v>2831</v>
      </c>
      <c r="C144" s="248" t="s">
        <v>2831</v>
      </c>
      <c r="D144" t="s">
        <v>2835</v>
      </c>
      <c r="E144" t="s">
        <v>6400</v>
      </c>
      <c r="F144" t="s">
        <v>2078</v>
      </c>
      <c r="G144" s="47" t="s">
        <v>2623</v>
      </c>
      <c r="H144" s="49">
        <v>0</v>
      </c>
      <c r="I144" s="250">
        <v>0</v>
      </c>
      <c r="J144" s="49" t="s">
        <v>2186</v>
      </c>
      <c r="K144" s="49" t="s">
        <v>6401</v>
      </c>
      <c r="L144" s="49" t="s">
        <v>254</v>
      </c>
      <c r="M144" s="49" t="s">
        <v>568</v>
      </c>
    </row>
    <row r="145" spans="2:13" x14ac:dyDescent="0.3">
      <c r="B145" s="248" t="s">
        <v>2831</v>
      </c>
      <c r="C145" s="248" t="s">
        <v>2831</v>
      </c>
      <c r="D145" t="s">
        <v>2835</v>
      </c>
      <c r="E145" t="s">
        <v>7893</v>
      </c>
      <c r="F145" t="s">
        <v>2073</v>
      </c>
      <c r="G145" s="47" t="s">
        <v>2661</v>
      </c>
      <c r="H145" s="49">
        <v>0</v>
      </c>
      <c r="I145" s="250">
        <v>0</v>
      </c>
      <c r="J145" s="49" t="s">
        <v>2186</v>
      </c>
      <c r="K145" s="49" t="s">
        <v>7894</v>
      </c>
      <c r="L145" s="49" t="s">
        <v>254</v>
      </c>
      <c r="M145" s="49" t="s">
        <v>568</v>
      </c>
    </row>
    <row r="146" spans="2:13" x14ac:dyDescent="0.3">
      <c r="B146" s="248" t="s">
        <v>2831</v>
      </c>
      <c r="C146" s="248" t="s">
        <v>2831</v>
      </c>
      <c r="D146" t="s">
        <v>2835</v>
      </c>
      <c r="E146" t="s">
        <v>5026</v>
      </c>
      <c r="F146" t="s">
        <v>2072</v>
      </c>
      <c r="G146" s="47" t="s">
        <v>2661</v>
      </c>
      <c r="H146" s="49">
        <v>0</v>
      </c>
      <c r="I146" s="250">
        <v>0</v>
      </c>
      <c r="J146" s="49" t="s">
        <v>2160</v>
      </c>
      <c r="K146" s="49" t="s">
        <v>5028</v>
      </c>
      <c r="L146" s="49" t="s">
        <v>254</v>
      </c>
      <c r="M146" s="49" t="s">
        <v>568</v>
      </c>
    </row>
    <row r="147" spans="2:13" x14ac:dyDescent="0.3">
      <c r="B147" s="248" t="s">
        <v>2831</v>
      </c>
      <c r="C147" s="248" t="s">
        <v>2831</v>
      </c>
      <c r="D147" t="s">
        <v>2835</v>
      </c>
      <c r="E147" t="s">
        <v>6215</v>
      </c>
      <c r="F147" t="s">
        <v>2073</v>
      </c>
      <c r="G147" s="47" t="s">
        <v>2661</v>
      </c>
      <c r="H147" s="49">
        <v>0</v>
      </c>
      <c r="I147" s="250">
        <v>0</v>
      </c>
      <c r="J147" s="49" t="s">
        <v>2186</v>
      </c>
      <c r="K147" s="49" t="s">
        <v>6216</v>
      </c>
      <c r="L147" s="49" t="s">
        <v>254</v>
      </c>
      <c r="M147" s="49" t="s">
        <v>568</v>
      </c>
    </row>
    <row r="148" spans="2:13" x14ac:dyDescent="0.3">
      <c r="B148" s="248" t="s">
        <v>2831</v>
      </c>
      <c r="C148" s="248" t="s">
        <v>2831</v>
      </c>
      <c r="D148" t="s">
        <v>2835</v>
      </c>
      <c r="E148" t="s">
        <v>7956</v>
      </c>
      <c r="F148" t="s">
        <v>2073</v>
      </c>
      <c r="G148" s="47" t="s">
        <v>2661</v>
      </c>
      <c r="H148" s="49">
        <v>0</v>
      </c>
      <c r="I148" s="250">
        <v>0</v>
      </c>
      <c r="J148" s="49" t="s">
        <v>2186</v>
      </c>
      <c r="K148" s="49" t="s">
        <v>7957</v>
      </c>
      <c r="L148" s="49" t="s">
        <v>254</v>
      </c>
      <c r="M148" s="49" t="s">
        <v>568</v>
      </c>
    </row>
    <row r="149" spans="2:13" x14ac:dyDescent="0.3">
      <c r="B149" s="248" t="s">
        <v>2831</v>
      </c>
      <c r="C149" s="248" t="s">
        <v>2831</v>
      </c>
      <c r="D149" t="s">
        <v>2835</v>
      </c>
      <c r="E149" t="s">
        <v>5057</v>
      </c>
      <c r="F149" t="s">
        <v>2072</v>
      </c>
      <c r="G149" s="47" t="s">
        <v>2661</v>
      </c>
      <c r="H149" s="49">
        <v>0</v>
      </c>
      <c r="I149" s="250">
        <v>0</v>
      </c>
      <c r="J149" s="49" t="s">
        <v>2176</v>
      </c>
      <c r="K149" s="49" t="s">
        <v>5058</v>
      </c>
      <c r="L149" s="49" t="s">
        <v>254</v>
      </c>
      <c r="M149" s="49" t="s">
        <v>568</v>
      </c>
    </row>
    <row r="150" spans="2:13" x14ac:dyDescent="0.3">
      <c r="B150" s="248" t="s">
        <v>2831</v>
      </c>
      <c r="C150" s="248" t="s">
        <v>2831</v>
      </c>
      <c r="D150" t="s">
        <v>2835</v>
      </c>
      <c r="E150" t="s">
        <v>7524</v>
      </c>
      <c r="F150" t="s">
        <v>2073</v>
      </c>
      <c r="G150" s="47" t="s">
        <v>2661</v>
      </c>
      <c r="H150" s="49">
        <v>0</v>
      </c>
      <c r="I150" s="250">
        <v>0</v>
      </c>
      <c r="J150" s="49" t="s">
        <v>2186</v>
      </c>
      <c r="K150" s="49" t="s">
        <v>7525</v>
      </c>
      <c r="L150" s="49" t="s">
        <v>254</v>
      </c>
      <c r="M150" s="49" t="s">
        <v>568</v>
      </c>
    </row>
    <row r="151" spans="2:13" x14ac:dyDescent="0.3">
      <c r="B151" s="248" t="s">
        <v>2831</v>
      </c>
      <c r="C151" s="248" t="s">
        <v>2831</v>
      </c>
      <c r="D151" t="s">
        <v>2835</v>
      </c>
      <c r="E151" t="s">
        <v>5018</v>
      </c>
      <c r="F151" t="s">
        <v>2072</v>
      </c>
      <c r="G151" s="47" t="s">
        <v>2661</v>
      </c>
      <c r="H151" s="49">
        <v>0</v>
      </c>
      <c r="I151" s="250">
        <v>0</v>
      </c>
      <c r="J151" s="49" t="s">
        <v>2160</v>
      </c>
      <c r="K151" s="49" t="s">
        <v>5019</v>
      </c>
      <c r="L151" s="49" t="s">
        <v>254</v>
      </c>
      <c r="M151" s="49" t="s">
        <v>568</v>
      </c>
    </row>
    <row r="152" spans="2:13" x14ac:dyDescent="0.3">
      <c r="B152" s="248" t="s">
        <v>2831</v>
      </c>
      <c r="C152" s="248" t="s">
        <v>2831</v>
      </c>
      <c r="D152" t="s">
        <v>2835</v>
      </c>
      <c r="E152" t="s">
        <v>9436</v>
      </c>
      <c r="F152" t="s">
        <v>2073</v>
      </c>
      <c r="G152" s="47" t="s">
        <v>2661</v>
      </c>
      <c r="H152" s="49">
        <v>0</v>
      </c>
      <c r="I152" s="250">
        <v>0</v>
      </c>
      <c r="J152" s="49" t="s">
        <v>2186</v>
      </c>
      <c r="K152" s="49" t="s">
        <v>9437</v>
      </c>
      <c r="L152" s="49" t="s">
        <v>2147</v>
      </c>
      <c r="M152" s="49" t="s">
        <v>568</v>
      </c>
    </row>
    <row r="153" spans="2:13" x14ac:dyDescent="0.3">
      <c r="B153" s="248" t="s">
        <v>2831</v>
      </c>
      <c r="C153" s="248" t="s">
        <v>2831</v>
      </c>
      <c r="D153" t="s">
        <v>2835</v>
      </c>
      <c r="E153" t="s">
        <v>4890</v>
      </c>
      <c r="F153" t="s">
        <v>2072</v>
      </c>
      <c r="G153" s="47" t="s">
        <v>2661</v>
      </c>
      <c r="H153" s="49">
        <v>0</v>
      </c>
      <c r="I153" s="250">
        <v>0</v>
      </c>
      <c r="J153" s="49" t="s">
        <v>2160</v>
      </c>
      <c r="K153" s="49" t="s">
        <v>4891</v>
      </c>
      <c r="L153" s="49" t="s">
        <v>254</v>
      </c>
      <c r="M153" s="49" t="s">
        <v>568</v>
      </c>
    </row>
    <row r="154" spans="2:13" x14ac:dyDescent="0.3">
      <c r="B154" s="248" t="s">
        <v>2831</v>
      </c>
      <c r="C154" s="248" t="s">
        <v>2831</v>
      </c>
      <c r="D154" t="s">
        <v>2835</v>
      </c>
      <c r="E154" t="s">
        <v>9712</v>
      </c>
      <c r="F154" t="s">
        <v>2073</v>
      </c>
      <c r="G154" s="47" t="s">
        <v>2661</v>
      </c>
      <c r="H154" s="49">
        <v>0</v>
      </c>
      <c r="I154" s="250">
        <v>0</v>
      </c>
      <c r="J154" s="49" t="s">
        <v>2186</v>
      </c>
      <c r="K154" s="49" t="s">
        <v>9713</v>
      </c>
      <c r="L154" s="49" t="s">
        <v>254</v>
      </c>
      <c r="M154" s="49" t="s">
        <v>568</v>
      </c>
    </row>
    <row r="155" spans="2:13" x14ac:dyDescent="0.3">
      <c r="B155" s="248" t="s">
        <v>2831</v>
      </c>
      <c r="C155" s="248" t="s">
        <v>2831</v>
      </c>
      <c r="D155" t="s">
        <v>2835</v>
      </c>
      <c r="E155" t="s">
        <v>8667</v>
      </c>
      <c r="F155" t="s">
        <v>2073</v>
      </c>
      <c r="G155" s="47" t="s">
        <v>2661</v>
      </c>
      <c r="H155" s="49">
        <v>0</v>
      </c>
      <c r="I155" s="250">
        <v>0</v>
      </c>
      <c r="J155" s="49" t="s">
        <v>2186</v>
      </c>
      <c r="K155" s="49" t="s">
        <v>8668</v>
      </c>
      <c r="L155" s="49" t="s">
        <v>254</v>
      </c>
      <c r="M155" s="49" t="s">
        <v>568</v>
      </c>
    </row>
    <row r="156" spans="2:13" x14ac:dyDescent="0.3">
      <c r="B156" s="248" t="s">
        <v>2831</v>
      </c>
      <c r="C156" s="248" t="s">
        <v>2831</v>
      </c>
      <c r="D156" t="s">
        <v>2835</v>
      </c>
      <c r="E156" t="s">
        <v>9813</v>
      </c>
      <c r="F156" t="s">
        <v>2078</v>
      </c>
      <c r="G156" s="47" t="s">
        <v>2661</v>
      </c>
      <c r="H156" s="49">
        <v>0</v>
      </c>
      <c r="I156" s="250">
        <v>0</v>
      </c>
      <c r="J156" s="49" t="s">
        <v>2186</v>
      </c>
      <c r="K156" s="49" t="s">
        <v>9814</v>
      </c>
      <c r="L156" s="49" t="s">
        <v>254</v>
      </c>
      <c r="M156" s="49" t="s">
        <v>568</v>
      </c>
    </row>
    <row r="157" spans="2:13" x14ac:dyDescent="0.3">
      <c r="B157" s="248" t="s">
        <v>2831</v>
      </c>
      <c r="C157" s="248" t="s">
        <v>2831</v>
      </c>
      <c r="D157" t="s">
        <v>2835</v>
      </c>
      <c r="E157" t="s">
        <v>5947</v>
      </c>
      <c r="F157" t="s">
        <v>2073</v>
      </c>
      <c r="G157" s="47" t="s">
        <v>2661</v>
      </c>
      <c r="H157" s="49">
        <v>0</v>
      </c>
      <c r="I157" s="250">
        <v>0</v>
      </c>
      <c r="J157" s="49" t="s">
        <v>2186</v>
      </c>
      <c r="K157" s="49" t="s">
        <v>5948</v>
      </c>
      <c r="L157" s="49" t="s">
        <v>254</v>
      </c>
      <c r="M157" s="49" t="s">
        <v>568</v>
      </c>
    </row>
    <row r="158" spans="2:13" x14ac:dyDescent="0.3">
      <c r="B158" s="248" t="s">
        <v>2831</v>
      </c>
      <c r="C158" s="248" t="s">
        <v>2831</v>
      </c>
      <c r="D158" t="s">
        <v>2835</v>
      </c>
      <c r="E158" t="s">
        <v>7401</v>
      </c>
      <c r="F158" t="s">
        <v>2073</v>
      </c>
      <c r="G158" s="47" t="s">
        <v>2661</v>
      </c>
      <c r="H158" s="49">
        <v>0</v>
      </c>
      <c r="I158" s="250">
        <v>0</v>
      </c>
      <c r="J158" s="49" t="s">
        <v>2186</v>
      </c>
      <c r="K158" s="49" t="s">
        <v>7402</v>
      </c>
      <c r="L158" s="49" t="s">
        <v>254</v>
      </c>
      <c r="M158" s="49" t="s">
        <v>568</v>
      </c>
    </row>
    <row r="159" spans="2:13" x14ac:dyDescent="0.3">
      <c r="B159" s="248" t="s">
        <v>2831</v>
      </c>
      <c r="C159" s="248" t="s">
        <v>2831</v>
      </c>
      <c r="D159" t="s">
        <v>2835</v>
      </c>
      <c r="E159" t="s">
        <v>4830</v>
      </c>
      <c r="F159" t="s">
        <v>2072</v>
      </c>
      <c r="G159" s="47" t="s">
        <v>2661</v>
      </c>
      <c r="H159" s="49">
        <v>0</v>
      </c>
      <c r="I159" s="250">
        <v>0</v>
      </c>
      <c r="J159" s="49" t="s">
        <v>2176</v>
      </c>
      <c r="K159" s="49" t="s">
        <v>4832</v>
      </c>
      <c r="L159" s="49" t="s">
        <v>254</v>
      </c>
      <c r="M159" s="49" t="s">
        <v>568</v>
      </c>
    </row>
    <row r="160" spans="2:13" x14ac:dyDescent="0.3">
      <c r="B160" s="248" t="s">
        <v>2831</v>
      </c>
      <c r="C160" s="248" t="s">
        <v>2831</v>
      </c>
      <c r="D160" t="s">
        <v>2835</v>
      </c>
      <c r="E160" t="s">
        <v>6541</v>
      </c>
      <c r="F160" t="s">
        <v>2073</v>
      </c>
      <c r="G160" s="47" t="s">
        <v>2661</v>
      </c>
      <c r="H160" s="49">
        <v>0</v>
      </c>
      <c r="I160" s="250">
        <v>0</v>
      </c>
      <c r="J160" s="49" t="s">
        <v>2186</v>
      </c>
      <c r="K160" s="49" t="s">
        <v>6542</v>
      </c>
      <c r="L160" s="49" t="s">
        <v>254</v>
      </c>
      <c r="M160" s="49" t="s">
        <v>6543</v>
      </c>
    </row>
    <row r="161" spans="2:13" x14ac:dyDescent="0.3">
      <c r="B161" s="248" t="s">
        <v>2831</v>
      </c>
      <c r="C161" s="248" t="s">
        <v>2831</v>
      </c>
      <c r="D161" t="s">
        <v>2835</v>
      </c>
      <c r="E161" t="s">
        <v>7755</v>
      </c>
      <c r="F161" t="s">
        <v>2076</v>
      </c>
      <c r="G161" s="47" t="s">
        <v>2661</v>
      </c>
      <c r="H161" s="49">
        <v>0</v>
      </c>
      <c r="I161" s="250">
        <v>0</v>
      </c>
      <c r="J161" s="49" t="s">
        <v>2176</v>
      </c>
      <c r="K161" s="49" t="s">
        <v>7756</v>
      </c>
      <c r="L161" s="49" t="s">
        <v>254</v>
      </c>
      <c r="M161" s="49" t="s">
        <v>568</v>
      </c>
    </row>
    <row r="162" spans="2:13" x14ac:dyDescent="0.3">
      <c r="B162" s="248" t="s">
        <v>2831</v>
      </c>
      <c r="C162" s="248" t="s">
        <v>2831</v>
      </c>
      <c r="D162" t="s">
        <v>2835</v>
      </c>
      <c r="E162" t="s">
        <v>4826</v>
      </c>
      <c r="F162" t="s">
        <v>2072</v>
      </c>
      <c r="G162" s="47" t="s">
        <v>2661</v>
      </c>
      <c r="H162" s="49">
        <v>0</v>
      </c>
      <c r="I162" s="250">
        <v>0</v>
      </c>
      <c r="J162" s="49" t="s">
        <v>2186</v>
      </c>
      <c r="K162" s="49" t="s">
        <v>4827</v>
      </c>
      <c r="L162" s="49" t="s">
        <v>254</v>
      </c>
      <c r="M162" s="49" t="s">
        <v>568</v>
      </c>
    </row>
    <row r="163" spans="2:13" x14ac:dyDescent="0.3">
      <c r="B163" s="248" t="s">
        <v>2831</v>
      </c>
      <c r="C163" s="248" t="s">
        <v>2831</v>
      </c>
      <c r="D163" t="s">
        <v>2835</v>
      </c>
      <c r="E163" t="s">
        <v>4742</v>
      </c>
      <c r="F163" t="s">
        <v>2072</v>
      </c>
      <c r="G163" s="47" t="s">
        <v>2661</v>
      </c>
      <c r="H163" s="49">
        <v>0</v>
      </c>
      <c r="I163" s="250">
        <v>0</v>
      </c>
      <c r="J163" s="49" t="s">
        <v>1535</v>
      </c>
      <c r="K163" s="49" t="s">
        <v>1535</v>
      </c>
      <c r="L163" s="49" t="s">
        <v>2147</v>
      </c>
      <c r="M163" s="49" t="s">
        <v>568</v>
      </c>
    </row>
    <row r="164" spans="2:13" x14ac:dyDescent="0.3">
      <c r="B164" s="248" t="s">
        <v>2831</v>
      </c>
      <c r="C164" s="248" t="s">
        <v>2831</v>
      </c>
      <c r="D164" t="s">
        <v>2835</v>
      </c>
      <c r="E164" t="s">
        <v>10565</v>
      </c>
      <c r="F164" t="s">
        <v>2078</v>
      </c>
      <c r="G164" s="47" t="s">
        <v>2661</v>
      </c>
      <c r="H164" s="49">
        <v>0</v>
      </c>
      <c r="I164" s="250">
        <v>0</v>
      </c>
      <c r="J164" s="49" t="s">
        <v>2186</v>
      </c>
      <c r="K164" s="49" t="s">
        <v>10566</v>
      </c>
      <c r="L164" s="49" t="s">
        <v>254</v>
      </c>
      <c r="M164" s="49" t="s">
        <v>568</v>
      </c>
    </row>
    <row r="165" spans="2:13" x14ac:dyDescent="0.3">
      <c r="B165" s="248" t="s">
        <v>2831</v>
      </c>
      <c r="C165" s="248" t="s">
        <v>2831</v>
      </c>
      <c r="D165" t="s">
        <v>2835</v>
      </c>
      <c r="E165" t="s">
        <v>9155</v>
      </c>
      <c r="F165" t="s">
        <v>2073</v>
      </c>
      <c r="G165" s="47" t="s">
        <v>2661</v>
      </c>
      <c r="H165" s="49">
        <v>0</v>
      </c>
      <c r="I165" s="250">
        <v>0</v>
      </c>
      <c r="J165" s="49" t="s">
        <v>2186</v>
      </c>
      <c r="K165" s="49" t="s">
        <v>9156</v>
      </c>
      <c r="L165" s="49" t="s">
        <v>254</v>
      </c>
      <c r="M165" s="49" t="s">
        <v>568</v>
      </c>
    </row>
    <row r="166" spans="2:13" x14ac:dyDescent="0.3">
      <c r="B166" s="248" t="s">
        <v>2831</v>
      </c>
      <c r="C166" s="248" t="s">
        <v>2831</v>
      </c>
      <c r="D166" t="s">
        <v>2835</v>
      </c>
      <c r="E166" t="s">
        <v>8416</v>
      </c>
      <c r="F166" t="s">
        <v>2073</v>
      </c>
      <c r="G166" s="47" t="s">
        <v>2661</v>
      </c>
      <c r="H166" s="49">
        <v>0</v>
      </c>
      <c r="I166" s="250">
        <v>0</v>
      </c>
      <c r="J166" s="49" t="s">
        <v>2186</v>
      </c>
      <c r="K166" s="49" t="s">
        <v>8417</v>
      </c>
      <c r="L166" s="49" t="s">
        <v>254</v>
      </c>
      <c r="M166" s="49" t="s">
        <v>568</v>
      </c>
    </row>
    <row r="167" spans="2:13" x14ac:dyDescent="0.3">
      <c r="B167" s="248" t="s">
        <v>2831</v>
      </c>
      <c r="C167" s="248" t="s">
        <v>2831</v>
      </c>
      <c r="D167" t="s">
        <v>2835</v>
      </c>
      <c r="E167" t="s">
        <v>9478</v>
      </c>
      <c r="F167" t="s">
        <v>2073</v>
      </c>
      <c r="G167" s="47" t="s">
        <v>2661</v>
      </c>
      <c r="H167" s="49">
        <v>0</v>
      </c>
      <c r="I167" s="250">
        <v>0</v>
      </c>
      <c r="J167" s="49" t="s">
        <v>2186</v>
      </c>
      <c r="K167" s="49" t="s">
        <v>9479</v>
      </c>
      <c r="L167" s="49" t="s">
        <v>254</v>
      </c>
      <c r="M167" s="49" t="s">
        <v>568</v>
      </c>
    </row>
    <row r="168" spans="2:13" x14ac:dyDescent="0.3">
      <c r="B168" s="248" t="s">
        <v>2831</v>
      </c>
      <c r="C168" s="248" t="s">
        <v>2831</v>
      </c>
      <c r="D168" t="s">
        <v>2835</v>
      </c>
      <c r="E168" t="s">
        <v>9082</v>
      </c>
      <c r="F168" t="s">
        <v>2073</v>
      </c>
      <c r="G168" s="47" t="s">
        <v>2661</v>
      </c>
      <c r="H168" s="49">
        <v>0</v>
      </c>
      <c r="I168" s="250">
        <v>0</v>
      </c>
      <c r="J168" s="49" t="s">
        <v>2186</v>
      </c>
      <c r="K168" s="49" t="s">
        <v>9083</v>
      </c>
      <c r="L168" s="49" t="s">
        <v>2147</v>
      </c>
      <c r="M168" s="49" t="s">
        <v>568</v>
      </c>
    </row>
    <row r="169" spans="2:13" x14ac:dyDescent="0.3">
      <c r="B169" s="248" t="s">
        <v>2831</v>
      </c>
      <c r="C169" s="248" t="s">
        <v>2831</v>
      </c>
      <c r="D169" t="s">
        <v>2835</v>
      </c>
      <c r="E169" t="s">
        <v>5071</v>
      </c>
      <c r="F169" t="s">
        <v>2072</v>
      </c>
      <c r="G169" s="47" t="s">
        <v>2657</v>
      </c>
      <c r="H169" s="49">
        <v>0</v>
      </c>
      <c r="I169" s="250">
        <v>0</v>
      </c>
      <c r="J169" s="49" t="s">
        <v>2176</v>
      </c>
      <c r="K169" s="49" t="s">
        <v>5002</v>
      </c>
      <c r="L169" s="49" t="s">
        <v>254</v>
      </c>
      <c r="M169" s="49" t="s">
        <v>568</v>
      </c>
    </row>
    <row r="170" spans="2:13" x14ac:dyDescent="0.3">
      <c r="B170" s="248" t="s">
        <v>2831</v>
      </c>
      <c r="C170" s="248" t="s">
        <v>2831</v>
      </c>
      <c r="D170" t="s">
        <v>2835</v>
      </c>
      <c r="E170" t="s">
        <v>6213</v>
      </c>
      <c r="F170" t="s">
        <v>2073</v>
      </c>
      <c r="G170" s="47" t="s">
        <v>2657</v>
      </c>
      <c r="H170" s="49">
        <v>0</v>
      </c>
      <c r="I170" s="250">
        <v>0</v>
      </c>
      <c r="J170" s="49" t="s">
        <v>2186</v>
      </c>
      <c r="K170" s="49" t="s">
        <v>6214</v>
      </c>
      <c r="L170" s="49" t="s">
        <v>254</v>
      </c>
      <c r="M170" s="49" t="s">
        <v>568</v>
      </c>
    </row>
    <row r="171" spans="2:13" x14ac:dyDescent="0.3">
      <c r="B171" s="248" t="s">
        <v>2831</v>
      </c>
      <c r="C171" s="248" t="s">
        <v>2831</v>
      </c>
      <c r="D171" t="s">
        <v>2835</v>
      </c>
      <c r="E171" t="s">
        <v>5010</v>
      </c>
      <c r="F171" t="s">
        <v>2072</v>
      </c>
      <c r="G171" s="47" t="s">
        <v>2657</v>
      </c>
      <c r="H171" s="49">
        <v>1</v>
      </c>
      <c r="I171" s="250">
        <v>716.32</v>
      </c>
      <c r="J171" s="49" t="s">
        <v>2160</v>
      </c>
      <c r="K171" s="49" t="s">
        <v>5012</v>
      </c>
      <c r="L171" s="49" t="s">
        <v>254</v>
      </c>
      <c r="M171" s="49" t="s">
        <v>568</v>
      </c>
    </row>
    <row r="172" spans="2:13" x14ac:dyDescent="0.3">
      <c r="B172" s="248" t="s">
        <v>2831</v>
      </c>
      <c r="C172" s="248" t="s">
        <v>2831</v>
      </c>
      <c r="D172" t="s">
        <v>2835</v>
      </c>
      <c r="E172" t="s">
        <v>10660</v>
      </c>
      <c r="F172" t="s">
        <v>2078</v>
      </c>
      <c r="G172" s="47" t="s">
        <v>2657</v>
      </c>
      <c r="H172" s="49">
        <v>0</v>
      </c>
      <c r="I172" s="250">
        <v>0</v>
      </c>
      <c r="J172" s="49" t="s">
        <v>2186</v>
      </c>
      <c r="K172" s="49" t="s">
        <v>10661</v>
      </c>
      <c r="L172" s="49" t="s">
        <v>254</v>
      </c>
      <c r="M172" s="49" t="s">
        <v>568</v>
      </c>
    </row>
    <row r="173" spans="2:13" x14ac:dyDescent="0.3">
      <c r="B173" s="248" t="s">
        <v>2831</v>
      </c>
      <c r="C173" s="248" t="s">
        <v>2831</v>
      </c>
      <c r="D173" t="s">
        <v>2835</v>
      </c>
      <c r="E173" t="s">
        <v>10614</v>
      </c>
      <c r="F173" t="s">
        <v>2073</v>
      </c>
      <c r="G173" s="47" t="s">
        <v>2657</v>
      </c>
      <c r="H173" s="49">
        <v>0</v>
      </c>
      <c r="I173" s="250">
        <v>0</v>
      </c>
      <c r="J173" s="49" t="s">
        <v>2186</v>
      </c>
      <c r="K173" s="49" t="s">
        <v>10615</v>
      </c>
      <c r="L173" s="49" t="s">
        <v>254</v>
      </c>
      <c r="M173" s="49" t="s">
        <v>568</v>
      </c>
    </row>
    <row r="174" spans="2:13" x14ac:dyDescent="0.3">
      <c r="B174" s="248" t="s">
        <v>2831</v>
      </c>
      <c r="C174" s="248" t="s">
        <v>2831</v>
      </c>
      <c r="D174" t="s">
        <v>2835</v>
      </c>
      <c r="E174" t="s">
        <v>4904</v>
      </c>
      <c r="F174" t="s">
        <v>2072</v>
      </c>
      <c r="G174" s="47" t="s">
        <v>2657</v>
      </c>
      <c r="H174" s="49">
        <v>0</v>
      </c>
      <c r="I174" s="250">
        <v>0</v>
      </c>
      <c r="J174" s="49" t="s">
        <v>2160</v>
      </c>
      <c r="K174" s="49" t="s">
        <v>4905</v>
      </c>
      <c r="L174" s="49" t="s">
        <v>254</v>
      </c>
      <c r="M174" s="49" t="s">
        <v>568</v>
      </c>
    </row>
    <row r="175" spans="2:13" x14ac:dyDescent="0.3">
      <c r="B175" s="248" t="s">
        <v>2831</v>
      </c>
      <c r="C175" s="248" t="s">
        <v>2831</v>
      </c>
      <c r="D175" t="s">
        <v>2835</v>
      </c>
      <c r="E175" t="s">
        <v>5053</v>
      </c>
      <c r="F175" t="s">
        <v>2072</v>
      </c>
      <c r="G175" s="47" t="s">
        <v>2657</v>
      </c>
      <c r="H175" s="49">
        <v>0</v>
      </c>
      <c r="I175" s="250">
        <v>0</v>
      </c>
      <c r="J175" s="49" t="s">
        <v>2160</v>
      </c>
      <c r="K175" s="49" t="s">
        <v>5054</v>
      </c>
      <c r="L175" s="49" t="s">
        <v>254</v>
      </c>
      <c r="M175" s="49" t="s">
        <v>568</v>
      </c>
    </row>
    <row r="176" spans="2:13" x14ac:dyDescent="0.3">
      <c r="B176" s="248" t="s">
        <v>2831</v>
      </c>
      <c r="C176" s="248" t="s">
        <v>2831</v>
      </c>
      <c r="D176" t="s">
        <v>2835</v>
      </c>
      <c r="E176" t="s">
        <v>6911</v>
      </c>
      <c r="F176" t="s">
        <v>2073</v>
      </c>
      <c r="G176" s="47" t="s">
        <v>2657</v>
      </c>
      <c r="H176" s="49">
        <v>0</v>
      </c>
      <c r="I176" s="250">
        <v>0</v>
      </c>
      <c r="J176" s="49" t="s">
        <v>2186</v>
      </c>
      <c r="K176" s="49" t="s">
        <v>6912</v>
      </c>
      <c r="L176" s="49" t="s">
        <v>254</v>
      </c>
      <c r="M176" s="49" t="s">
        <v>568</v>
      </c>
    </row>
    <row r="177" spans="2:13" x14ac:dyDescent="0.3">
      <c r="B177" s="248" t="s">
        <v>2831</v>
      </c>
      <c r="C177" s="248" t="s">
        <v>2831</v>
      </c>
      <c r="D177" t="s">
        <v>2835</v>
      </c>
      <c r="E177" t="s">
        <v>5051</v>
      </c>
      <c r="F177" t="s">
        <v>2072</v>
      </c>
      <c r="G177" s="47" t="s">
        <v>2657</v>
      </c>
      <c r="H177" s="49">
        <v>0</v>
      </c>
      <c r="I177" s="250">
        <v>0</v>
      </c>
      <c r="J177" s="49" t="s">
        <v>2176</v>
      </c>
      <c r="K177" s="49" t="s">
        <v>5052</v>
      </c>
      <c r="L177" s="49" t="s">
        <v>254</v>
      </c>
      <c r="M177" s="49" t="s">
        <v>568</v>
      </c>
    </row>
    <row r="178" spans="2:13" x14ac:dyDescent="0.3">
      <c r="B178" s="248" t="s">
        <v>2831</v>
      </c>
      <c r="C178" s="248" t="s">
        <v>2831</v>
      </c>
      <c r="D178" t="s">
        <v>2835</v>
      </c>
      <c r="E178" t="s">
        <v>4942</v>
      </c>
      <c r="F178" t="s">
        <v>2072</v>
      </c>
      <c r="G178" s="47" t="s">
        <v>2657</v>
      </c>
      <c r="H178" s="49">
        <v>0</v>
      </c>
      <c r="I178" s="250">
        <v>0</v>
      </c>
      <c r="J178" s="49" t="s">
        <v>2173</v>
      </c>
      <c r="K178" s="49" t="s">
        <v>4943</v>
      </c>
      <c r="L178" s="49" t="s">
        <v>254</v>
      </c>
      <c r="M178" s="49" t="s">
        <v>568</v>
      </c>
    </row>
    <row r="179" spans="2:13" x14ac:dyDescent="0.3">
      <c r="B179" s="248" t="s">
        <v>2831</v>
      </c>
      <c r="C179" s="248" t="s">
        <v>2831</v>
      </c>
      <c r="D179" t="s">
        <v>2835</v>
      </c>
      <c r="E179" t="s">
        <v>4608</v>
      </c>
      <c r="F179" t="s">
        <v>2073</v>
      </c>
      <c r="G179" s="47" t="s">
        <v>2657</v>
      </c>
      <c r="H179" s="49">
        <v>0</v>
      </c>
      <c r="I179" s="250">
        <v>0</v>
      </c>
      <c r="J179" s="49" t="s">
        <v>2173</v>
      </c>
      <c r="K179" s="49" t="s">
        <v>4609</v>
      </c>
      <c r="L179" s="49" t="s">
        <v>254</v>
      </c>
      <c r="M179" s="49" t="s">
        <v>568</v>
      </c>
    </row>
    <row r="180" spans="2:13" x14ac:dyDescent="0.3">
      <c r="B180" s="248" t="s">
        <v>2831</v>
      </c>
      <c r="C180" s="248" t="s">
        <v>2831</v>
      </c>
      <c r="D180" t="s">
        <v>2835</v>
      </c>
      <c r="E180" t="s">
        <v>4878</v>
      </c>
      <c r="F180" t="s">
        <v>2072</v>
      </c>
      <c r="G180" s="47" t="s">
        <v>2657</v>
      </c>
      <c r="H180" s="49">
        <v>0</v>
      </c>
      <c r="I180" s="250">
        <v>0</v>
      </c>
      <c r="J180" s="49" t="s">
        <v>2160</v>
      </c>
      <c r="K180" s="49" t="s">
        <v>4879</v>
      </c>
      <c r="L180" s="49" t="s">
        <v>254</v>
      </c>
      <c r="M180" s="49" t="s">
        <v>568</v>
      </c>
    </row>
    <row r="181" spans="2:13" x14ac:dyDescent="0.3">
      <c r="B181" s="248" t="s">
        <v>2831</v>
      </c>
      <c r="C181" s="248" t="s">
        <v>2831</v>
      </c>
      <c r="D181" t="s">
        <v>2835</v>
      </c>
      <c r="E181" t="s">
        <v>6790</v>
      </c>
      <c r="F181" t="s">
        <v>2078</v>
      </c>
      <c r="G181" s="47" t="s">
        <v>2657</v>
      </c>
      <c r="H181" s="49">
        <v>0</v>
      </c>
      <c r="I181" s="250">
        <v>0</v>
      </c>
      <c r="J181" s="49" t="s">
        <v>2186</v>
      </c>
      <c r="K181" s="49" t="s">
        <v>6791</v>
      </c>
      <c r="L181" s="49" t="s">
        <v>254</v>
      </c>
      <c r="M181" s="49" t="s">
        <v>568</v>
      </c>
    </row>
    <row r="182" spans="2:13" x14ac:dyDescent="0.3">
      <c r="B182" s="248" t="s">
        <v>2831</v>
      </c>
      <c r="C182" s="248" t="s">
        <v>2831</v>
      </c>
      <c r="D182" t="s">
        <v>2835</v>
      </c>
      <c r="E182" t="s">
        <v>4747</v>
      </c>
      <c r="F182" t="s">
        <v>2072</v>
      </c>
      <c r="G182" s="47" t="s">
        <v>2657</v>
      </c>
      <c r="H182" s="49">
        <v>0</v>
      </c>
      <c r="I182" s="250">
        <v>0</v>
      </c>
      <c r="J182" s="49" t="s">
        <v>2173</v>
      </c>
      <c r="K182" s="49" t="s">
        <v>4748</v>
      </c>
      <c r="L182" s="49" t="s">
        <v>254</v>
      </c>
      <c r="M182" s="49" t="s">
        <v>568</v>
      </c>
    </row>
    <row r="183" spans="2:13" x14ac:dyDescent="0.3">
      <c r="B183" s="248" t="s">
        <v>2831</v>
      </c>
      <c r="C183" s="248" t="s">
        <v>2831</v>
      </c>
      <c r="D183" t="s">
        <v>2835</v>
      </c>
      <c r="E183" t="s">
        <v>4915</v>
      </c>
      <c r="F183" t="s">
        <v>2072</v>
      </c>
      <c r="G183" s="47" t="s">
        <v>2657</v>
      </c>
      <c r="H183" s="49">
        <v>0</v>
      </c>
      <c r="I183" s="250">
        <v>0</v>
      </c>
      <c r="J183" s="49" t="s">
        <v>2160</v>
      </c>
      <c r="K183" s="49" t="s">
        <v>4916</v>
      </c>
      <c r="L183" s="49" t="s">
        <v>254</v>
      </c>
      <c r="M183" s="49" t="s">
        <v>568</v>
      </c>
    </row>
    <row r="184" spans="2:13" x14ac:dyDescent="0.3">
      <c r="B184" s="248" t="s">
        <v>2831</v>
      </c>
      <c r="C184" s="248" t="s">
        <v>2831</v>
      </c>
      <c r="D184" t="s">
        <v>2835</v>
      </c>
      <c r="E184" t="s">
        <v>7942</v>
      </c>
      <c r="F184" t="s">
        <v>2073</v>
      </c>
      <c r="G184" s="47" t="s">
        <v>2657</v>
      </c>
      <c r="H184" s="49">
        <v>0</v>
      </c>
      <c r="I184" s="250">
        <v>0</v>
      </c>
      <c r="J184" s="49" t="s">
        <v>2186</v>
      </c>
      <c r="K184" s="49" t="s">
        <v>7943</v>
      </c>
      <c r="L184" s="49" t="s">
        <v>254</v>
      </c>
      <c r="M184" s="49" t="s">
        <v>568</v>
      </c>
    </row>
    <row r="185" spans="2:13" x14ac:dyDescent="0.3">
      <c r="B185" s="248" t="s">
        <v>2831</v>
      </c>
      <c r="C185" s="248" t="s">
        <v>2831</v>
      </c>
      <c r="D185" t="s">
        <v>2835</v>
      </c>
      <c r="E185" t="s">
        <v>9225</v>
      </c>
      <c r="F185" t="s">
        <v>2073</v>
      </c>
      <c r="G185" s="47" t="s">
        <v>2657</v>
      </c>
      <c r="H185" s="49">
        <v>0</v>
      </c>
      <c r="I185" s="250">
        <v>0</v>
      </c>
      <c r="J185" s="49" t="s">
        <v>2186</v>
      </c>
      <c r="K185" s="49" t="s">
        <v>9226</v>
      </c>
      <c r="L185" s="49" t="s">
        <v>2147</v>
      </c>
      <c r="M185" s="49" t="s">
        <v>568</v>
      </c>
    </row>
    <row r="186" spans="2:13" x14ac:dyDescent="0.3">
      <c r="B186" s="248" t="s">
        <v>2831</v>
      </c>
      <c r="C186" s="248" t="s">
        <v>2831</v>
      </c>
      <c r="D186" t="s">
        <v>2835</v>
      </c>
      <c r="E186" t="s">
        <v>10220</v>
      </c>
      <c r="F186" t="s">
        <v>2078</v>
      </c>
      <c r="G186" s="47" t="s">
        <v>2657</v>
      </c>
      <c r="H186" s="49">
        <v>0</v>
      </c>
      <c r="I186" s="250">
        <v>0</v>
      </c>
      <c r="J186" s="49" t="s">
        <v>2186</v>
      </c>
      <c r="K186" s="49" t="s">
        <v>10221</v>
      </c>
      <c r="L186" s="49" t="s">
        <v>254</v>
      </c>
      <c r="M186" s="49" t="s">
        <v>568</v>
      </c>
    </row>
    <row r="187" spans="2:13" x14ac:dyDescent="0.3">
      <c r="B187" s="248" t="s">
        <v>2831</v>
      </c>
      <c r="C187" s="248" t="s">
        <v>2831</v>
      </c>
      <c r="D187" t="s">
        <v>2835</v>
      </c>
      <c r="E187" t="s">
        <v>9213</v>
      </c>
      <c r="F187" t="s">
        <v>2073</v>
      </c>
      <c r="G187" s="47" t="s">
        <v>2657</v>
      </c>
      <c r="H187" s="49">
        <v>0</v>
      </c>
      <c r="I187" s="250">
        <v>0</v>
      </c>
      <c r="J187" s="49" t="s">
        <v>2186</v>
      </c>
      <c r="K187" s="49" t="s">
        <v>9214</v>
      </c>
      <c r="L187" s="49" t="s">
        <v>254</v>
      </c>
      <c r="M187" s="49" t="s">
        <v>568</v>
      </c>
    </row>
    <row r="188" spans="2:13" x14ac:dyDescent="0.3">
      <c r="B188" s="248" t="s">
        <v>2831</v>
      </c>
      <c r="C188" s="248" t="s">
        <v>2831</v>
      </c>
      <c r="D188" t="s">
        <v>2835</v>
      </c>
      <c r="E188" t="s">
        <v>10242</v>
      </c>
      <c r="F188" t="s">
        <v>2076</v>
      </c>
      <c r="G188" s="47" t="s">
        <v>2657</v>
      </c>
      <c r="H188" s="49">
        <v>0</v>
      </c>
      <c r="I188" s="250">
        <v>0</v>
      </c>
      <c r="J188" s="49" t="s">
        <v>2160</v>
      </c>
      <c r="K188" s="49" t="s">
        <v>10243</v>
      </c>
      <c r="L188" s="49" t="s">
        <v>254</v>
      </c>
      <c r="M188" s="49" t="s">
        <v>568</v>
      </c>
    </row>
    <row r="189" spans="2:13" x14ac:dyDescent="0.3">
      <c r="B189" s="248" t="s">
        <v>2831</v>
      </c>
      <c r="C189" s="248" t="s">
        <v>2831</v>
      </c>
      <c r="D189" t="s">
        <v>2835</v>
      </c>
      <c r="E189" t="s">
        <v>8468</v>
      </c>
      <c r="F189" t="s">
        <v>2073</v>
      </c>
      <c r="G189" s="47" t="s">
        <v>2657</v>
      </c>
      <c r="H189" s="49">
        <v>0</v>
      </c>
      <c r="I189" s="250">
        <v>0</v>
      </c>
      <c r="J189" s="49" t="s">
        <v>2186</v>
      </c>
      <c r="K189" s="49" t="s">
        <v>8469</v>
      </c>
      <c r="L189" s="49" t="s">
        <v>254</v>
      </c>
      <c r="M189" s="49" t="s">
        <v>568</v>
      </c>
    </row>
    <row r="190" spans="2:13" x14ac:dyDescent="0.3">
      <c r="B190" s="248" t="s">
        <v>2831</v>
      </c>
      <c r="C190" s="248" t="s">
        <v>2831</v>
      </c>
      <c r="D190" t="s">
        <v>2835</v>
      </c>
      <c r="E190" t="s">
        <v>2998</v>
      </c>
      <c r="F190" t="s">
        <v>2073</v>
      </c>
      <c r="G190" s="47" t="s">
        <v>2657</v>
      </c>
      <c r="H190" s="49">
        <v>0</v>
      </c>
      <c r="I190" s="250">
        <v>0</v>
      </c>
      <c r="J190" s="49" t="s">
        <v>2160</v>
      </c>
      <c r="K190" s="49" t="s">
        <v>2999</v>
      </c>
      <c r="L190" s="49" t="s">
        <v>254</v>
      </c>
      <c r="M190" s="49" t="s">
        <v>568</v>
      </c>
    </row>
    <row r="191" spans="2:13" x14ac:dyDescent="0.3">
      <c r="B191" s="248" t="s">
        <v>2831</v>
      </c>
      <c r="C191" s="248" t="s">
        <v>2831</v>
      </c>
      <c r="D191" t="s">
        <v>2835</v>
      </c>
      <c r="E191" t="s">
        <v>9249</v>
      </c>
      <c r="F191" t="s">
        <v>2073</v>
      </c>
      <c r="G191" s="47" t="s">
        <v>2657</v>
      </c>
      <c r="H191" s="49">
        <v>0</v>
      </c>
      <c r="I191" s="250">
        <v>0</v>
      </c>
      <c r="J191" s="49" t="s">
        <v>2186</v>
      </c>
      <c r="K191" s="49" t="s">
        <v>9250</v>
      </c>
      <c r="L191" s="49" t="s">
        <v>254</v>
      </c>
      <c r="M191" s="49" t="s">
        <v>568</v>
      </c>
    </row>
    <row r="192" spans="2:13" x14ac:dyDescent="0.3">
      <c r="B192" s="248" t="s">
        <v>2831</v>
      </c>
      <c r="C192" s="248" t="s">
        <v>2831</v>
      </c>
      <c r="D192" t="s">
        <v>2835</v>
      </c>
      <c r="E192" t="s">
        <v>7436</v>
      </c>
      <c r="F192" t="s">
        <v>2073</v>
      </c>
      <c r="G192" s="47" t="s">
        <v>2657</v>
      </c>
      <c r="H192" s="49">
        <v>0</v>
      </c>
      <c r="I192" s="250">
        <v>0</v>
      </c>
      <c r="J192" s="49" t="s">
        <v>2186</v>
      </c>
      <c r="K192" s="49" t="s">
        <v>7437</v>
      </c>
      <c r="L192" s="49" t="s">
        <v>254</v>
      </c>
      <c r="M192" s="49" t="s">
        <v>568</v>
      </c>
    </row>
    <row r="193" spans="2:13" x14ac:dyDescent="0.3">
      <c r="B193" s="248" t="s">
        <v>2831</v>
      </c>
      <c r="C193" s="248" t="s">
        <v>2831</v>
      </c>
      <c r="D193" t="s">
        <v>2835</v>
      </c>
      <c r="E193" t="s">
        <v>6358</v>
      </c>
      <c r="F193" t="s">
        <v>2073</v>
      </c>
      <c r="G193" s="47" t="s">
        <v>2657</v>
      </c>
      <c r="H193" s="49">
        <v>0</v>
      </c>
      <c r="I193" s="250">
        <v>0</v>
      </c>
      <c r="J193" s="49" t="s">
        <v>2186</v>
      </c>
      <c r="K193" s="49" t="s">
        <v>6359</v>
      </c>
      <c r="L193" s="49" t="s">
        <v>254</v>
      </c>
      <c r="M193" s="49" t="s">
        <v>568</v>
      </c>
    </row>
    <row r="194" spans="2:13" x14ac:dyDescent="0.3">
      <c r="B194" s="248" t="s">
        <v>2831</v>
      </c>
      <c r="C194" s="248" t="s">
        <v>2831</v>
      </c>
      <c r="D194" t="s">
        <v>2835</v>
      </c>
      <c r="E194" t="s">
        <v>5977</v>
      </c>
      <c r="F194" t="s">
        <v>2073</v>
      </c>
      <c r="G194" s="47" t="s">
        <v>2682</v>
      </c>
      <c r="H194" s="49">
        <v>0</v>
      </c>
      <c r="I194" s="250">
        <v>0</v>
      </c>
      <c r="J194" s="49" t="s">
        <v>2186</v>
      </c>
      <c r="K194" s="49" t="s">
        <v>5979</v>
      </c>
      <c r="L194" s="49" t="s">
        <v>254</v>
      </c>
      <c r="M194" s="49" t="s">
        <v>568</v>
      </c>
    </row>
    <row r="195" spans="2:13" x14ac:dyDescent="0.3">
      <c r="B195" s="248" t="s">
        <v>2831</v>
      </c>
      <c r="C195" s="248" t="s">
        <v>2831</v>
      </c>
      <c r="D195" t="s">
        <v>2835</v>
      </c>
      <c r="E195" t="s">
        <v>5691</v>
      </c>
      <c r="F195" t="s">
        <v>2073</v>
      </c>
      <c r="G195" s="47" t="s">
        <v>2682</v>
      </c>
      <c r="H195" s="49">
        <v>0</v>
      </c>
      <c r="I195" s="250">
        <v>0</v>
      </c>
      <c r="J195" s="49" t="s">
        <v>2186</v>
      </c>
      <c r="K195" s="49" t="s">
        <v>5692</v>
      </c>
      <c r="L195" s="49" t="s">
        <v>254</v>
      </c>
      <c r="M195" s="49" t="s">
        <v>568</v>
      </c>
    </row>
    <row r="196" spans="2:13" x14ac:dyDescent="0.3">
      <c r="B196" s="248" t="s">
        <v>2831</v>
      </c>
      <c r="C196" s="248" t="s">
        <v>2831</v>
      </c>
      <c r="D196" t="s">
        <v>2835</v>
      </c>
      <c r="E196" t="s">
        <v>6866</v>
      </c>
      <c r="F196" t="s">
        <v>2073</v>
      </c>
      <c r="G196" s="47" t="s">
        <v>2682</v>
      </c>
      <c r="H196" s="49">
        <v>0</v>
      </c>
      <c r="I196" s="250">
        <v>0</v>
      </c>
      <c r="J196" s="49" t="s">
        <v>2186</v>
      </c>
      <c r="K196" s="49" t="s">
        <v>6867</v>
      </c>
      <c r="L196" s="49" t="s">
        <v>254</v>
      </c>
      <c r="M196" s="49" t="s">
        <v>568</v>
      </c>
    </row>
    <row r="197" spans="2:13" x14ac:dyDescent="0.3">
      <c r="B197" s="248" t="s">
        <v>2831</v>
      </c>
      <c r="C197" s="248" t="s">
        <v>2831</v>
      </c>
      <c r="D197" t="s">
        <v>2835</v>
      </c>
      <c r="E197" t="s">
        <v>5076</v>
      </c>
      <c r="F197" t="s">
        <v>2072</v>
      </c>
      <c r="G197" s="47" t="s">
        <v>2682</v>
      </c>
      <c r="H197" s="49">
        <v>0</v>
      </c>
      <c r="I197" s="250">
        <v>0</v>
      </c>
      <c r="J197" s="49" t="s">
        <v>2173</v>
      </c>
      <c r="K197" s="49" t="s">
        <v>5077</v>
      </c>
      <c r="L197" s="49" t="s">
        <v>254</v>
      </c>
      <c r="M197" s="49" t="s">
        <v>568</v>
      </c>
    </row>
    <row r="198" spans="2:13" x14ac:dyDescent="0.3">
      <c r="B198" s="248" t="s">
        <v>2831</v>
      </c>
      <c r="C198" s="248" t="s">
        <v>2831</v>
      </c>
      <c r="D198" t="s">
        <v>2835</v>
      </c>
      <c r="E198" t="s">
        <v>5651</v>
      </c>
      <c r="F198" t="s">
        <v>2073</v>
      </c>
      <c r="G198" s="47" t="s">
        <v>2682</v>
      </c>
      <c r="H198" s="49">
        <v>0</v>
      </c>
      <c r="I198" s="250">
        <v>0</v>
      </c>
      <c r="J198" s="49" t="s">
        <v>2186</v>
      </c>
      <c r="K198" s="49" t="s">
        <v>5653</v>
      </c>
      <c r="L198" s="49" t="s">
        <v>254</v>
      </c>
      <c r="M198" s="49" t="s">
        <v>568</v>
      </c>
    </row>
    <row r="199" spans="2:13" x14ac:dyDescent="0.3">
      <c r="B199" s="248" t="s">
        <v>2831</v>
      </c>
      <c r="C199" s="248" t="s">
        <v>2831</v>
      </c>
      <c r="D199" t="s">
        <v>2835</v>
      </c>
      <c r="E199" t="s">
        <v>8385</v>
      </c>
      <c r="F199" t="s">
        <v>2078</v>
      </c>
      <c r="G199" s="47" t="s">
        <v>2682</v>
      </c>
      <c r="H199" s="49">
        <v>0</v>
      </c>
      <c r="I199" s="250">
        <v>0</v>
      </c>
      <c r="J199" s="49" t="s">
        <v>2186</v>
      </c>
      <c r="K199" s="49" t="s">
        <v>8386</v>
      </c>
      <c r="L199" s="49" t="s">
        <v>254</v>
      </c>
      <c r="M199" s="49" t="s">
        <v>568</v>
      </c>
    </row>
    <row r="200" spans="2:13" x14ac:dyDescent="0.3">
      <c r="B200" s="248" t="s">
        <v>2831</v>
      </c>
      <c r="C200" s="248" t="s">
        <v>2831</v>
      </c>
      <c r="D200" t="s">
        <v>2835</v>
      </c>
      <c r="E200" t="s">
        <v>8407</v>
      </c>
      <c r="F200" t="s">
        <v>2073</v>
      </c>
      <c r="G200" s="47" t="s">
        <v>2682</v>
      </c>
      <c r="H200" s="49">
        <v>0</v>
      </c>
      <c r="I200" s="250">
        <v>0</v>
      </c>
      <c r="J200" s="49" t="s">
        <v>2186</v>
      </c>
      <c r="K200" s="49" t="s">
        <v>8408</v>
      </c>
      <c r="L200" s="49" t="s">
        <v>254</v>
      </c>
      <c r="M200" s="49" t="s">
        <v>568</v>
      </c>
    </row>
    <row r="201" spans="2:13" x14ac:dyDescent="0.3">
      <c r="B201" s="248" t="s">
        <v>2831</v>
      </c>
      <c r="C201" s="248" t="s">
        <v>2831</v>
      </c>
      <c r="D201" t="s">
        <v>2835</v>
      </c>
      <c r="E201" t="s">
        <v>4933</v>
      </c>
      <c r="F201" t="s">
        <v>2072</v>
      </c>
      <c r="G201" s="47" t="s">
        <v>2682</v>
      </c>
      <c r="H201" s="49">
        <v>0</v>
      </c>
      <c r="I201" s="250">
        <v>0</v>
      </c>
      <c r="J201" s="49" t="s">
        <v>2160</v>
      </c>
      <c r="K201" s="49" t="s">
        <v>4934</v>
      </c>
      <c r="L201" s="49" t="s">
        <v>254</v>
      </c>
      <c r="M201" s="49" t="s">
        <v>568</v>
      </c>
    </row>
    <row r="202" spans="2:13" x14ac:dyDescent="0.3">
      <c r="B202" s="248" t="s">
        <v>2831</v>
      </c>
      <c r="C202" s="248" t="s">
        <v>2831</v>
      </c>
      <c r="D202" t="s">
        <v>2835</v>
      </c>
      <c r="E202" t="s">
        <v>5039</v>
      </c>
      <c r="F202" t="s">
        <v>2072</v>
      </c>
      <c r="G202" s="47" t="s">
        <v>2682</v>
      </c>
      <c r="H202" s="49">
        <v>0</v>
      </c>
      <c r="I202" s="250">
        <v>0</v>
      </c>
      <c r="J202" s="49" t="s">
        <v>2160</v>
      </c>
      <c r="K202" s="49" t="s">
        <v>5040</v>
      </c>
      <c r="L202" s="49" t="s">
        <v>254</v>
      </c>
      <c r="M202" s="49" t="s">
        <v>568</v>
      </c>
    </row>
    <row r="203" spans="2:13" x14ac:dyDescent="0.3">
      <c r="B203" s="248" t="s">
        <v>2831</v>
      </c>
      <c r="C203" s="248" t="s">
        <v>2831</v>
      </c>
      <c r="D203" t="s">
        <v>2835</v>
      </c>
      <c r="E203" t="s">
        <v>4181</v>
      </c>
      <c r="F203" t="s">
        <v>2073</v>
      </c>
      <c r="G203" s="47" t="s">
        <v>2682</v>
      </c>
      <c r="H203" s="49">
        <v>0</v>
      </c>
      <c r="I203" s="250">
        <v>0</v>
      </c>
      <c r="J203" s="49" t="s">
        <v>2186</v>
      </c>
      <c r="K203" s="49" t="s">
        <v>4183</v>
      </c>
      <c r="L203" s="49" t="s">
        <v>254</v>
      </c>
      <c r="M203" s="49" t="s">
        <v>568</v>
      </c>
    </row>
    <row r="204" spans="2:13" x14ac:dyDescent="0.3">
      <c r="B204" s="248" t="s">
        <v>2831</v>
      </c>
      <c r="C204" s="248" t="s">
        <v>2831</v>
      </c>
      <c r="D204" t="s">
        <v>2835</v>
      </c>
      <c r="E204" t="s">
        <v>4594</v>
      </c>
      <c r="F204" t="s">
        <v>2073</v>
      </c>
      <c r="G204" s="47" t="s">
        <v>2682</v>
      </c>
      <c r="H204" s="49">
        <v>0</v>
      </c>
      <c r="I204" s="250">
        <v>0</v>
      </c>
      <c r="J204" s="49" t="s">
        <v>2160</v>
      </c>
      <c r="K204" s="49" t="s">
        <v>4595</v>
      </c>
      <c r="L204" s="49" t="s">
        <v>254</v>
      </c>
      <c r="M204" s="49" t="s">
        <v>568</v>
      </c>
    </row>
    <row r="205" spans="2:13" x14ac:dyDescent="0.3">
      <c r="B205" s="248" t="s">
        <v>2831</v>
      </c>
      <c r="C205" s="248" t="s">
        <v>2831</v>
      </c>
      <c r="D205" t="s">
        <v>2835</v>
      </c>
      <c r="E205" t="s">
        <v>5889</v>
      </c>
      <c r="F205" t="s">
        <v>2073</v>
      </c>
      <c r="G205" s="47" t="s">
        <v>2682</v>
      </c>
      <c r="H205" s="49">
        <v>0</v>
      </c>
      <c r="I205" s="250">
        <v>0</v>
      </c>
      <c r="J205" s="49" t="s">
        <v>2186</v>
      </c>
      <c r="K205" s="49" t="s">
        <v>5890</v>
      </c>
      <c r="L205" s="49" t="s">
        <v>254</v>
      </c>
      <c r="M205" s="49" t="s">
        <v>568</v>
      </c>
    </row>
    <row r="206" spans="2:13" x14ac:dyDescent="0.3">
      <c r="B206" s="248" t="s">
        <v>2831</v>
      </c>
      <c r="C206" s="248" t="s">
        <v>2831</v>
      </c>
      <c r="D206" t="s">
        <v>2835</v>
      </c>
      <c r="E206" t="s">
        <v>4810</v>
      </c>
      <c r="F206" t="s">
        <v>2072</v>
      </c>
      <c r="G206" s="47" t="s">
        <v>2682</v>
      </c>
      <c r="H206" s="49">
        <v>0</v>
      </c>
      <c r="I206" s="250">
        <v>0</v>
      </c>
      <c r="J206" s="49" t="s">
        <v>2160</v>
      </c>
      <c r="K206" s="49" t="s">
        <v>4811</v>
      </c>
      <c r="L206" s="49" t="s">
        <v>254</v>
      </c>
      <c r="M206" s="49" t="s">
        <v>568</v>
      </c>
    </row>
    <row r="207" spans="2:13" x14ac:dyDescent="0.3">
      <c r="B207" s="248" t="s">
        <v>2831</v>
      </c>
      <c r="C207" s="248" t="s">
        <v>2831</v>
      </c>
      <c r="D207" t="s">
        <v>2835</v>
      </c>
      <c r="E207" t="s">
        <v>7744</v>
      </c>
      <c r="F207" t="s">
        <v>2073</v>
      </c>
      <c r="G207" s="47" t="s">
        <v>2682</v>
      </c>
      <c r="H207" s="49">
        <v>0</v>
      </c>
      <c r="I207" s="250">
        <v>0</v>
      </c>
      <c r="J207" s="49" t="s">
        <v>2186</v>
      </c>
      <c r="K207" s="49" t="s">
        <v>7745</v>
      </c>
      <c r="L207" s="49" t="s">
        <v>254</v>
      </c>
      <c r="M207" s="49" t="s">
        <v>568</v>
      </c>
    </row>
    <row r="208" spans="2:13" x14ac:dyDescent="0.3">
      <c r="B208" s="248" t="s">
        <v>2831</v>
      </c>
      <c r="C208" s="248" t="s">
        <v>2831</v>
      </c>
      <c r="D208" t="s">
        <v>2835</v>
      </c>
      <c r="E208" t="s">
        <v>7364</v>
      </c>
      <c r="F208" t="s">
        <v>2073</v>
      </c>
      <c r="G208" s="47" t="s">
        <v>2682</v>
      </c>
      <c r="H208" s="49">
        <v>0</v>
      </c>
      <c r="I208" s="250">
        <v>0</v>
      </c>
      <c r="J208" s="49" t="s">
        <v>2186</v>
      </c>
      <c r="K208" s="49" t="s">
        <v>7365</v>
      </c>
      <c r="L208" s="49" t="s">
        <v>254</v>
      </c>
      <c r="M208" s="49" t="s">
        <v>568</v>
      </c>
    </row>
    <row r="209" spans="2:13" x14ac:dyDescent="0.3">
      <c r="B209" s="248" t="s">
        <v>2831</v>
      </c>
      <c r="C209" s="248" t="s">
        <v>2831</v>
      </c>
      <c r="D209" t="s">
        <v>2835</v>
      </c>
      <c r="E209" t="s">
        <v>6700</v>
      </c>
      <c r="F209" t="s">
        <v>2073</v>
      </c>
      <c r="G209" s="47" t="s">
        <v>2682</v>
      </c>
      <c r="H209" s="49">
        <v>0</v>
      </c>
      <c r="I209" s="250">
        <v>0</v>
      </c>
      <c r="J209" s="49" t="s">
        <v>2186</v>
      </c>
      <c r="K209" s="49" t="s">
        <v>6701</v>
      </c>
      <c r="L209" s="49" t="s">
        <v>254</v>
      </c>
      <c r="M209" s="49" t="s">
        <v>568</v>
      </c>
    </row>
    <row r="210" spans="2:13" x14ac:dyDescent="0.3">
      <c r="B210" s="248" t="s">
        <v>2831</v>
      </c>
      <c r="C210" s="248" t="s">
        <v>2831</v>
      </c>
      <c r="D210" t="s">
        <v>2835</v>
      </c>
      <c r="E210" t="s">
        <v>9762</v>
      </c>
      <c r="F210" t="s">
        <v>2073</v>
      </c>
      <c r="G210" s="47" t="s">
        <v>2682</v>
      </c>
      <c r="H210" s="49">
        <v>0</v>
      </c>
      <c r="I210" s="250">
        <v>0</v>
      </c>
      <c r="J210" s="49" t="s">
        <v>2186</v>
      </c>
      <c r="K210" s="49" t="s">
        <v>9763</v>
      </c>
      <c r="L210" s="49" t="s">
        <v>254</v>
      </c>
      <c r="M210" s="49" t="s">
        <v>568</v>
      </c>
    </row>
    <row r="211" spans="2:13" x14ac:dyDescent="0.3">
      <c r="B211" s="248" t="s">
        <v>2831</v>
      </c>
      <c r="C211" s="248" t="s">
        <v>2831</v>
      </c>
      <c r="D211" t="s">
        <v>2835</v>
      </c>
      <c r="E211" t="s">
        <v>6415</v>
      </c>
      <c r="F211" t="s">
        <v>2073</v>
      </c>
      <c r="G211" s="47" t="s">
        <v>2682</v>
      </c>
      <c r="H211" s="49">
        <v>0</v>
      </c>
      <c r="I211" s="250">
        <v>0</v>
      </c>
      <c r="J211" s="49" t="s">
        <v>2186</v>
      </c>
      <c r="K211" s="49" t="s">
        <v>6416</v>
      </c>
      <c r="L211" s="49" t="s">
        <v>2147</v>
      </c>
      <c r="M211" s="49" t="s">
        <v>568</v>
      </c>
    </row>
    <row r="212" spans="2:13" x14ac:dyDescent="0.3">
      <c r="B212" s="248" t="s">
        <v>2831</v>
      </c>
      <c r="C212" s="248" t="s">
        <v>2831</v>
      </c>
      <c r="D212" t="s">
        <v>2835</v>
      </c>
      <c r="E212" t="s">
        <v>4755</v>
      </c>
      <c r="F212" t="s">
        <v>2072</v>
      </c>
      <c r="G212" s="47" t="s">
        <v>2682</v>
      </c>
      <c r="H212" s="49">
        <v>0</v>
      </c>
      <c r="I212" s="250">
        <v>0</v>
      </c>
      <c r="J212" s="49" t="s">
        <v>2176</v>
      </c>
      <c r="K212" s="49" t="s">
        <v>4757</v>
      </c>
      <c r="L212" s="49" t="s">
        <v>254</v>
      </c>
      <c r="M212" s="49" t="s">
        <v>568</v>
      </c>
    </row>
    <row r="213" spans="2:13" x14ac:dyDescent="0.3">
      <c r="B213" s="248" t="s">
        <v>2831</v>
      </c>
      <c r="C213" s="248" t="s">
        <v>2831</v>
      </c>
      <c r="D213" t="s">
        <v>2835</v>
      </c>
      <c r="E213" t="s">
        <v>4744</v>
      </c>
      <c r="F213" t="s">
        <v>2072</v>
      </c>
      <c r="G213" s="47" t="s">
        <v>2682</v>
      </c>
      <c r="H213" s="49">
        <v>0</v>
      </c>
      <c r="I213" s="250">
        <v>0</v>
      </c>
      <c r="J213" s="49" t="s">
        <v>2160</v>
      </c>
      <c r="K213" s="49" t="s">
        <v>4746</v>
      </c>
      <c r="L213" s="49" t="s">
        <v>254</v>
      </c>
      <c r="M213" s="49" t="s">
        <v>568</v>
      </c>
    </row>
    <row r="214" spans="2:13" x14ac:dyDescent="0.3">
      <c r="B214" s="248" t="s">
        <v>2831</v>
      </c>
      <c r="C214" s="248" t="s">
        <v>2831</v>
      </c>
      <c r="D214" t="s">
        <v>2835</v>
      </c>
      <c r="E214" t="s">
        <v>5063</v>
      </c>
      <c r="F214" t="s">
        <v>2072</v>
      </c>
      <c r="G214" s="47" t="s">
        <v>2621</v>
      </c>
      <c r="H214" s="49">
        <v>0</v>
      </c>
      <c r="I214" s="250">
        <v>0</v>
      </c>
      <c r="J214" s="49" t="s">
        <v>2160</v>
      </c>
      <c r="K214" s="49" t="s">
        <v>4406</v>
      </c>
      <c r="L214" s="49" t="s">
        <v>254</v>
      </c>
      <c r="M214" s="49" t="s">
        <v>568</v>
      </c>
    </row>
    <row r="215" spans="2:13" x14ac:dyDescent="0.3">
      <c r="B215" s="248" t="s">
        <v>2831</v>
      </c>
      <c r="C215" s="248" t="s">
        <v>2831</v>
      </c>
      <c r="D215" t="s">
        <v>2835</v>
      </c>
      <c r="E215" t="s">
        <v>5621</v>
      </c>
      <c r="F215" t="s">
        <v>2073</v>
      </c>
      <c r="G215" s="47" t="s">
        <v>2621</v>
      </c>
      <c r="H215" s="49">
        <v>0</v>
      </c>
      <c r="I215" s="250">
        <v>0</v>
      </c>
      <c r="J215" s="49" t="s">
        <v>2186</v>
      </c>
      <c r="K215" s="49" t="s">
        <v>5623</v>
      </c>
      <c r="L215" s="49" t="s">
        <v>254</v>
      </c>
      <c r="M215" s="49" t="s">
        <v>568</v>
      </c>
    </row>
    <row r="216" spans="2:13" x14ac:dyDescent="0.3">
      <c r="B216" s="248" t="s">
        <v>2831</v>
      </c>
      <c r="C216" s="248" t="s">
        <v>2831</v>
      </c>
      <c r="D216" t="s">
        <v>2835</v>
      </c>
      <c r="E216" t="s">
        <v>5864</v>
      </c>
      <c r="F216" t="s">
        <v>2073</v>
      </c>
      <c r="G216" s="47" t="s">
        <v>2621</v>
      </c>
      <c r="H216" s="49">
        <v>0</v>
      </c>
      <c r="I216" s="250">
        <v>0</v>
      </c>
      <c r="J216" s="49" t="s">
        <v>2186</v>
      </c>
      <c r="K216" s="49" t="s">
        <v>5865</v>
      </c>
      <c r="L216" s="49" t="s">
        <v>254</v>
      </c>
      <c r="M216" s="49" t="s">
        <v>568</v>
      </c>
    </row>
    <row r="217" spans="2:13" x14ac:dyDescent="0.3">
      <c r="B217" s="248" t="s">
        <v>2831</v>
      </c>
      <c r="C217" s="248" t="s">
        <v>2831</v>
      </c>
      <c r="D217" t="s">
        <v>2835</v>
      </c>
      <c r="E217" t="s">
        <v>5072</v>
      </c>
      <c r="F217" t="s">
        <v>2072</v>
      </c>
      <c r="G217" s="47" t="s">
        <v>2621</v>
      </c>
      <c r="H217" s="49">
        <v>0</v>
      </c>
      <c r="I217" s="250">
        <v>0</v>
      </c>
      <c r="J217" s="49" t="s">
        <v>2160</v>
      </c>
      <c r="K217" s="49" t="s">
        <v>5073</v>
      </c>
      <c r="L217" s="49" t="s">
        <v>254</v>
      </c>
      <c r="M217" s="49" t="s">
        <v>568</v>
      </c>
    </row>
    <row r="218" spans="2:13" x14ac:dyDescent="0.3">
      <c r="B218" s="248" t="s">
        <v>2831</v>
      </c>
      <c r="C218" s="248" t="s">
        <v>2831</v>
      </c>
      <c r="D218" t="s">
        <v>2835</v>
      </c>
      <c r="E218" t="s">
        <v>6128</v>
      </c>
      <c r="F218" t="s">
        <v>2073</v>
      </c>
      <c r="G218" s="47" t="s">
        <v>2621</v>
      </c>
      <c r="H218" s="49">
        <v>0</v>
      </c>
      <c r="I218" s="250">
        <v>0</v>
      </c>
      <c r="J218" s="49" t="s">
        <v>2186</v>
      </c>
      <c r="K218" s="49" t="s">
        <v>6129</v>
      </c>
      <c r="L218" s="49" t="s">
        <v>254</v>
      </c>
      <c r="M218" s="49" t="s">
        <v>568</v>
      </c>
    </row>
    <row r="219" spans="2:13" x14ac:dyDescent="0.3">
      <c r="B219" s="248" t="s">
        <v>2831</v>
      </c>
      <c r="C219" s="248" t="s">
        <v>2831</v>
      </c>
      <c r="D219" t="s">
        <v>2835</v>
      </c>
      <c r="E219" t="s">
        <v>4948</v>
      </c>
      <c r="F219" t="s">
        <v>2072</v>
      </c>
      <c r="G219" s="47" t="s">
        <v>2621</v>
      </c>
      <c r="H219" s="49">
        <v>0</v>
      </c>
      <c r="I219" s="250">
        <v>0</v>
      </c>
      <c r="J219" s="49" t="s">
        <v>2160</v>
      </c>
      <c r="K219" s="49" t="s">
        <v>4949</v>
      </c>
      <c r="L219" s="49" t="s">
        <v>254</v>
      </c>
      <c r="M219" s="49" t="s">
        <v>568</v>
      </c>
    </row>
    <row r="220" spans="2:13" x14ac:dyDescent="0.3">
      <c r="B220" s="248" t="s">
        <v>2831</v>
      </c>
      <c r="C220" s="248" t="s">
        <v>2831</v>
      </c>
      <c r="D220" t="s">
        <v>2835</v>
      </c>
      <c r="E220" t="s">
        <v>10485</v>
      </c>
      <c r="F220" t="s">
        <v>2078</v>
      </c>
      <c r="G220" s="47" t="s">
        <v>2621</v>
      </c>
      <c r="H220" s="49">
        <v>0</v>
      </c>
      <c r="I220" s="250">
        <v>0</v>
      </c>
      <c r="J220" s="49" t="s">
        <v>2186</v>
      </c>
      <c r="K220" s="49" t="s">
        <v>10486</v>
      </c>
      <c r="L220" s="49" t="s">
        <v>254</v>
      </c>
      <c r="M220" s="49" t="s">
        <v>568</v>
      </c>
    </row>
    <row r="221" spans="2:13" x14ac:dyDescent="0.3">
      <c r="B221" s="248" t="s">
        <v>2831</v>
      </c>
      <c r="C221" s="248" t="s">
        <v>2831</v>
      </c>
      <c r="D221" t="s">
        <v>2835</v>
      </c>
      <c r="E221" t="s">
        <v>4861</v>
      </c>
      <c r="F221" t="s">
        <v>2072</v>
      </c>
      <c r="G221" s="47" t="s">
        <v>2621</v>
      </c>
      <c r="H221" s="49">
        <v>0</v>
      </c>
      <c r="I221" s="250">
        <v>0</v>
      </c>
      <c r="J221" s="49" t="s">
        <v>2160</v>
      </c>
      <c r="K221" s="49" t="s">
        <v>4862</v>
      </c>
      <c r="L221" s="49" t="s">
        <v>254</v>
      </c>
      <c r="M221" s="49" t="s">
        <v>568</v>
      </c>
    </row>
    <row r="222" spans="2:13" x14ac:dyDescent="0.3">
      <c r="B222" s="248" t="s">
        <v>2831</v>
      </c>
      <c r="C222" s="248" t="s">
        <v>2831</v>
      </c>
      <c r="D222" t="s">
        <v>2835</v>
      </c>
      <c r="E222" t="s">
        <v>7344</v>
      </c>
      <c r="F222" t="s">
        <v>2073</v>
      </c>
      <c r="G222" s="47" t="s">
        <v>2621</v>
      </c>
      <c r="H222" s="49">
        <v>0</v>
      </c>
      <c r="I222" s="250">
        <v>0</v>
      </c>
      <c r="J222" s="49" t="s">
        <v>2186</v>
      </c>
      <c r="K222" s="49" t="s">
        <v>7345</v>
      </c>
      <c r="L222" s="49" t="s">
        <v>254</v>
      </c>
      <c r="M222" s="49" t="s">
        <v>568</v>
      </c>
    </row>
    <row r="223" spans="2:13" x14ac:dyDescent="0.3">
      <c r="B223" s="248" t="s">
        <v>2831</v>
      </c>
      <c r="C223" s="248" t="s">
        <v>2831</v>
      </c>
      <c r="D223" t="s">
        <v>2835</v>
      </c>
      <c r="E223" t="s">
        <v>9265</v>
      </c>
      <c r="F223" t="s">
        <v>2073</v>
      </c>
      <c r="G223" s="47" t="s">
        <v>2621</v>
      </c>
      <c r="H223" s="49">
        <v>0</v>
      </c>
      <c r="I223" s="250">
        <v>0</v>
      </c>
      <c r="J223" s="49" t="s">
        <v>2186</v>
      </c>
      <c r="K223" s="49" t="s">
        <v>9266</v>
      </c>
      <c r="L223" s="49" t="s">
        <v>254</v>
      </c>
      <c r="M223" s="49" t="s">
        <v>568</v>
      </c>
    </row>
    <row r="224" spans="2:13" x14ac:dyDescent="0.3">
      <c r="B224" s="248" t="s">
        <v>2831</v>
      </c>
      <c r="C224" s="248" t="s">
        <v>2831</v>
      </c>
      <c r="D224" t="s">
        <v>2835</v>
      </c>
      <c r="E224" t="s">
        <v>8638</v>
      </c>
      <c r="F224" t="s">
        <v>2073</v>
      </c>
      <c r="G224" s="47" t="s">
        <v>2621</v>
      </c>
      <c r="H224" s="49">
        <v>0</v>
      </c>
      <c r="I224" s="250">
        <v>0</v>
      </c>
      <c r="J224" s="49" t="s">
        <v>2186</v>
      </c>
      <c r="K224" s="49" t="s">
        <v>8639</v>
      </c>
      <c r="L224" s="49" t="s">
        <v>254</v>
      </c>
      <c r="M224" s="49" t="s">
        <v>568</v>
      </c>
    </row>
    <row r="225" spans="2:13" x14ac:dyDescent="0.3">
      <c r="B225" s="248" t="s">
        <v>2831</v>
      </c>
      <c r="C225" s="248" t="s">
        <v>2831</v>
      </c>
      <c r="D225" t="s">
        <v>2835</v>
      </c>
      <c r="E225" t="s">
        <v>5842</v>
      </c>
      <c r="F225" t="s">
        <v>2073</v>
      </c>
      <c r="G225" s="47" t="s">
        <v>2621</v>
      </c>
      <c r="H225" s="49">
        <v>0</v>
      </c>
      <c r="I225" s="250">
        <v>0</v>
      </c>
      <c r="J225" s="49" t="s">
        <v>2186</v>
      </c>
      <c r="K225" s="49" t="s">
        <v>5843</v>
      </c>
      <c r="L225" s="49" t="s">
        <v>254</v>
      </c>
      <c r="M225" s="49" t="s">
        <v>568</v>
      </c>
    </row>
    <row r="226" spans="2:13" x14ac:dyDescent="0.3">
      <c r="B226" s="248" t="s">
        <v>2831</v>
      </c>
      <c r="C226" s="248" t="s">
        <v>2831</v>
      </c>
      <c r="D226" t="s">
        <v>2835</v>
      </c>
      <c r="E226" t="s">
        <v>3242</v>
      </c>
      <c r="F226" t="s">
        <v>2073</v>
      </c>
      <c r="G226" s="47" t="s">
        <v>2621</v>
      </c>
      <c r="H226" s="49">
        <v>0</v>
      </c>
      <c r="I226" s="250">
        <v>0</v>
      </c>
      <c r="J226" s="49" t="s">
        <v>2160</v>
      </c>
      <c r="K226" s="49" t="s">
        <v>2941</v>
      </c>
      <c r="L226" s="49" t="s">
        <v>254</v>
      </c>
      <c r="M226" s="49" t="s">
        <v>568</v>
      </c>
    </row>
    <row r="227" spans="2:13" x14ac:dyDescent="0.3">
      <c r="B227" s="248" t="s">
        <v>2831</v>
      </c>
      <c r="C227" s="248" t="s">
        <v>2831</v>
      </c>
      <c r="D227" t="s">
        <v>2835</v>
      </c>
      <c r="E227" t="s">
        <v>7626</v>
      </c>
      <c r="F227" t="s">
        <v>2073</v>
      </c>
      <c r="G227" s="47" t="s">
        <v>2621</v>
      </c>
      <c r="H227" s="49">
        <v>0</v>
      </c>
      <c r="I227" s="250">
        <v>0</v>
      </c>
      <c r="J227" s="49" t="s">
        <v>2186</v>
      </c>
      <c r="K227" s="49" t="s">
        <v>7627</v>
      </c>
      <c r="L227" s="49" t="s">
        <v>254</v>
      </c>
      <c r="M227" s="49" t="s">
        <v>568</v>
      </c>
    </row>
    <row r="228" spans="2:13" x14ac:dyDescent="0.3">
      <c r="B228" s="248" t="s">
        <v>2831</v>
      </c>
      <c r="C228" s="248" t="s">
        <v>2831</v>
      </c>
      <c r="D228" t="s">
        <v>2835</v>
      </c>
      <c r="E228" t="s">
        <v>4796</v>
      </c>
      <c r="F228" t="s">
        <v>2072</v>
      </c>
      <c r="G228" s="47" t="s">
        <v>2621</v>
      </c>
      <c r="H228" s="49">
        <v>0</v>
      </c>
      <c r="I228" s="250">
        <v>0</v>
      </c>
      <c r="J228" s="49" t="s">
        <v>2160</v>
      </c>
      <c r="K228" s="49" t="s">
        <v>3023</v>
      </c>
      <c r="L228" s="49" t="s">
        <v>254</v>
      </c>
      <c r="M228" s="49" t="s">
        <v>568</v>
      </c>
    </row>
    <row r="229" spans="2:13" x14ac:dyDescent="0.3">
      <c r="B229" s="248" t="s">
        <v>2831</v>
      </c>
      <c r="C229" s="248" t="s">
        <v>2831</v>
      </c>
      <c r="D229" t="s">
        <v>2835</v>
      </c>
      <c r="E229" t="s">
        <v>10654</v>
      </c>
      <c r="F229" t="s">
        <v>2073</v>
      </c>
      <c r="G229" s="47" t="s">
        <v>2621</v>
      </c>
      <c r="H229" s="49">
        <v>0</v>
      </c>
      <c r="I229" s="250">
        <v>0</v>
      </c>
      <c r="J229" s="49" t="s">
        <v>2186</v>
      </c>
      <c r="K229" s="49" t="s">
        <v>10655</v>
      </c>
      <c r="L229" s="49" t="s">
        <v>254</v>
      </c>
      <c r="M229" s="49" t="s">
        <v>568</v>
      </c>
    </row>
    <row r="230" spans="2:13" x14ac:dyDescent="0.3">
      <c r="B230" s="248" t="s">
        <v>2831</v>
      </c>
      <c r="C230" s="248" t="s">
        <v>2831</v>
      </c>
      <c r="D230" t="s">
        <v>2835</v>
      </c>
      <c r="E230" t="s">
        <v>6135</v>
      </c>
      <c r="F230" t="s">
        <v>2073</v>
      </c>
      <c r="G230" s="47" t="s">
        <v>2621</v>
      </c>
      <c r="H230" s="49">
        <v>0</v>
      </c>
      <c r="I230" s="250">
        <v>0</v>
      </c>
      <c r="J230" s="49" t="s">
        <v>2186</v>
      </c>
      <c r="K230" s="49" t="s">
        <v>6136</v>
      </c>
      <c r="L230" s="49" t="s">
        <v>254</v>
      </c>
      <c r="M230" s="49" t="s">
        <v>568</v>
      </c>
    </row>
    <row r="231" spans="2:13" x14ac:dyDescent="0.3">
      <c r="B231" s="248" t="s">
        <v>2831</v>
      </c>
      <c r="C231" s="248" t="s">
        <v>2831</v>
      </c>
      <c r="D231" t="s">
        <v>2835</v>
      </c>
      <c r="E231" t="s">
        <v>7266</v>
      </c>
      <c r="F231" t="s">
        <v>2078</v>
      </c>
      <c r="G231" s="47" t="s">
        <v>2621</v>
      </c>
      <c r="H231" s="49">
        <v>0</v>
      </c>
      <c r="I231" s="250">
        <v>0</v>
      </c>
      <c r="J231" s="49" t="s">
        <v>2186</v>
      </c>
      <c r="K231" s="49" t="s">
        <v>7267</v>
      </c>
      <c r="L231" s="49" t="s">
        <v>254</v>
      </c>
      <c r="M231" s="49" t="s">
        <v>568</v>
      </c>
    </row>
    <row r="232" spans="2:13" x14ac:dyDescent="0.3">
      <c r="B232" s="248" t="s">
        <v>2831</v>
      </c>
      <c r="C232" s="248" t="s">
        <v>2831</v>
      </c>
      <c r="D232" t="s">
        <v>2835</v>
      </c>
      <c r="E232" t="s">
        <v>9752</v>
      </c>
      <c r="F232" t="s">
        <v>2073</v>
      </c>
      <c r="G232" s="47" t="s">
        <v>2621</v>
      </c>
      <c r="H232" s="49">
        <v>0</v>
      </c>
      <c r="I232" s="250">
        <v>0</v>
      </c>
      <c r="J232" s="49" t="s">
        <v>2186</v>
      </c>
      <c r="K232" s="49" t="s">
        <v>9753</v>
      </c>
      <c r="L232" s="49" t="s">
        <v>254</v>
      </c>
      <c r="M232" s="49" t="s">
        <v>568</v>
      </c>
    </row>
    <row r="233" spans="2:13" x14ac:dyDescent="0.3">
      <c r="B233" s="248" t="s">
        <v>2831</v>
      </c>
      <c r="C233" s="248" t="s">
        <v>2831</v>
      </c>
      <c r="D233" t="s">
        <v>2835</v>
      </c>
      <c r="E233" t="s">
        <v>4788</v>
      </c>
      <c r="F233" t="s">
        <v>2072</v>
      </c>
      <c r="G233" s="47" t="s">
        <v>2621</v>
      </c>
      <c r="H233" s="49">
        <v>0</v>
      </c>
      <c r="I233" s="250">
        <v>0</v>
      </c>
      <c r="J233" s="49" t="s">
        <v>2173</v>
      </c>
      <c r="K233" s="49" t="s">
        <v>4789</v>
      </c>
      <c r="L233" s="49" t="s">
        <v>254</v>
      </c>
      <c r="M233" s="49" t="s">
        <v>568</v>
      </c>
    </row>
    <row r="234" spans="2:13" x14ac:dyDescent="0.3">
      <c r="B234" s="248" t="s">
        <v>2831</v>
      </c>
      <c r="C234" s="248" t="s">
        <v>2831</v>
      </c>
      <c r="D234" t="s">
        <v>2835</v>
      </c>
      <c r="E234" t="s">
        <v>6493</v>
      </c>
      <c r="F234" t="s">
        <v>2073</v>
      </c>
      <c r="G234" s="47" t="s">
        <v>2621</v>
      </c>
      <c r="H234" s="49">
        <v>0</v>
      </c>
      <c r="I234" s="250">
        <v>0</v>
      </c>
      <c r="J234" s="49" t="s">
        <v>2186</v>
      </c>
      <c r="K234" s="49" t="s">
        <v>6494</v>
      </c>
      <c r="L234" s="49" t="s">
        <v>254</v>
      </c>
      <c r="M234" s="49" t="s">
        <v>568</v>
      </c>
    </row>
    <row r="235" spans="2:13" x14ac:dyDescent="0.3">
      <c r="B235" s="248" t="s">
        <v>2831</v>
      </c>
      <c r="C235" s="248" t="s">
        <v>2831</v>
      </c>
      <c r="D235" t="s">
        <v>2835</v>
      </c>
      <c r="E235" t="s">
        <v>3252</v>
      </c>
      <c r="F235" t="s">
        <v>2073</v>
      </c>
      <c r="G235" s="47" t="s">
        <v>2621</v>
      </c>
      <c r="H235" s="49">
        <v>0</v>
      </c>
      <c r="I235" s="250">
        <v>0</v>
      </c>
      <c r="J235" s="49" t="s">
        <v>2160</v>
      </c>
      <c r="K235" s="49" t="s">
        <v>2936</v>
      </c>
      <c r="L235" s="49" t="s">
        <v>254</v>
      </c>
      <c r="M235" s="49" t="s">
        <v>3253</v>
      </c>
    </row>
    <row r="236" spans="2:13" x14ac:dyDescent="0.3">
      <c r="B236" s="248" t="s">
        <v>2831</v>
      </c>
      <c r="C236" s="248" t="s">
        <v>2831</v>
      </c>
      <c r="D236" t="s">
        <v>2835</v>
      </c>
      <c r="E236" t="s">
        <v>5024</v>
      </c>
      <c r="F236" t="s">
        <v>2072</v>
      </c>
      <c r="G236" s="47" t="s">
        <v>2652</v>
      </c>
      <c r="H236" s="49">
        <v>0</v>
      </c>
      <c r="I236" s="250">
        <v>0</v>
      </c>
      <c r="J236" s="49" t="s">
        <v>2160</v>
      </c>
      <c r="K236" s="49" t="s">
        <v>5025</v>
      </c>
      <c r="L236" s="49" t="s">
        <v>254</v>
      </c>
      <c r="M236" s="49" t="s">
        <v>568</v>
      </c>
    </row>
    <row r="237" spans="2:13" x14ac:dyDescent="0.3">
      <c r="B237" s="248" t="s">
        <v>2831</v>
      </c>
      <c r="C237" s="248" t="s">
        <v>2831</v>
      </c>
      <c r="D237" t="s">
        <v>2835</v>
      </c>
      <c r="E237" t="s">
        <v>4990</v>
      </c>
      <c r="F237" t="s">
        <v>2072</v>
      </c>
      <c r="G237" s="47" t="s">
        <v>2652</v>
      </c>
      <c r="H237" s="49">
        <v>0</v>
      </c>
      <c r="I237" s="250">
        <v>0</v>
      </c>
      <c r="J237" s="49" t="s">
        <v>2160</v>
      </c>
      <c r="K237" s="49" t="s">
        <v>4991</v>
      </c>
      <c r="L237" s="49" t="s">
        <v>254</v>
      </c>
      <c r="M237" s="49" t="s">
        <v>568</v>
      </c>
    </row>
    <row r="238" spans="2:13" x14ac:dyDescent="0.3">
      <c r="B238" s="248" t="s">
        <v>2831</v>
      </c>
      <c r="C238" s="248" t="s">
        <v>2831</v>
      </c>
      <c r="D238" t="s">
        <v>2835</v>
      </c>
      <c r="E238" t="s">
        <v>4956</v>
      </c>
      <c r="F238" t="s">
        <v>2072</v>
      </c>
      <c r="G238" s="47" t="s">
        <v>2652</v>
      </c>
      <c r="H238" s="49">
        <v>0</v>
      </c>
      <c r="I238" s="250">
        <v>0</v>
      </c>
      <c r="J238" s="49" t="s">
        <v>2185</v>
      </c>
      <c r="K238" s="49" t="s">
        <v>4957</v>
      </c>
      <c r="L238" s="49" t="s">
        <v>254</v>
      </c>
      <c r="M238" s="49" t="s">
        <v>568</v>
      </c>
    </row>
    <row r="239" spans="2:13" x14ac:dyDescent="0.3">
      <c r="B239" s="248" t="s">
        <v>2831</v>
      </c>
      <c r="C239" s="248" t="s">
        <v>2831</v>
      </c>
      <c r="D239" t="s">
        <v>2835</v>
      </c>
      <c r="E239" t="s">
        <v>7530</v>
      </c>
      <c r="F239" t="s">
        <v>2073</v>
      </c>
      <c r="G239" s="47" t="s">
        <v>2652</v>
      </c>
      <c r="H239" s="49">
        <v>0</v>
      </c>
      <c r="I239" s="250">
        <v>0</v>
      </c>
      <c r="J239" s="49" t="s">
        <v>2186</v>
      </c>
      <c r="K239" s="49" t="s">
        <v>7531</v>
      </c>
      <c r="L239" s="49" t="s">
        <v>254</v>
      </c>
      <c r="M239" s="49" t="s">
        <v>568</v>
      </c>
    </row>
    <row r="240" spans="2:13" x14ac:dyDescent="0.3">
      <c r="B240" s="248" t="s">
        <v>2831</v>
      </c>
      <c r="C240" s="248" t="s">
        <v>2831</v>
      </c>
      <c r="D240" t="s">
        <v>2835</v>
      </c>
      <c r="E240" t="s">
        <v>8418</v>
      </c>
      <c r="F240" t="s">
        <v>2073</v>
      </c>
      <c r="G240" s="47" t="s">
        <v>2652</v>
      </c>
      <c r="H240" s="49">
        <v>0</v>
      </c>
      <c r="I240" s="250">
        <v>0</v>
      </c>
      <c r="J240" s="49" t="s">
        <v>2186</v>
      </c>
      <c r="K240" s="49" t="s">
        <v>8419</v>
      </c>
      <c r="L240" s="49" t="s">
        <v>254</v>
      </c>
      <c r="M240" s="49" t="s">
        <v>568</v>
      </c>
    </row>
    <row r="241" spans="2:13" x14ac:dyDescent="0.3">
      <c r="B241" s="248" t="s">
        <v>2831</v>
      </c>
      <c r="C241" s="248" t="s">
        <v>2831</v>
      </c>
      <c r="D241" t="s">
        <v>2835</v>
      </c>
      <c r="E241" t="s">
        <v>6893</v>
      </c>
      <c r="F241" t="s">
        <v>2073</v>
      </c>
      <c r="G241" s="47" t="s">
        <v>2652</v>
      </c>
      <c r="H241" s="49">
        <v>0</v>
      </c>
      <c r="I241" s="250">
        <v>0</v>
      </c>
      <c r="J241" s="49" t="s">
        <v>2186</v>
      </c>
      <c r="K241" s="49" t="s">
        <v>6894</v>
      </c>
      <c r="L241" s="49" t="s">
        <v>254</v>
      </c>
      <c r="M241" s="49" t="s">
        <v>568</v>
      </c>
    </row>
    <row r="242" spans="2:13" x14ac:dyDescent="0.3">
      <c r="B242" s="248" t="s">
        <v>2831</v>
      </c>
      <c r="C242" s="248" t="s">
        <v>2831</v>
      </c>
      <c r="D242" t="s">
        <v>2835</v>
      </c>
      <c r="E242" t="s">
        <v>6639</v>
      </c>
      <c r="F242" t="s">
        <v>2073</v>
      </c>
      <c r="G242" s="47" t="s">
        <v>2652</v>
      </c>
      <c r="H242" s="49">
        <v>0</v>
      </c>
      <c r="I242" s="250">
        <v>0</v>
      </c>
      <c r="J242" s="49" t="s">
        <v>2186</v>
      </c>
      <c r="K242" s="49" t="s">
        <v>6640</v>
      </c>
      <c r="L242" s="49" t="s">
        <v>254</v>
      </c>
      <c r="M242" s="49" t="s">
        <v>568</v>
      </c>
    </row>
    <row r="243" spans="2:13" x14ac:dyDescent="0.3">
      <c r="B243" s="248" t="s">
        <v>2831</v>
      </c>
      <c r="C243" s="248" t="s">
        <v>2831</v>
      </c>
      <c r="D243" t="s">
        <v>2835</v>
      </c>
      <c r="E243" t="s">
        <v>5005</v>
      </c>
      <c r="F243" t="s">
        <v>2072</v>
      </c>
      <c r="G243" s="47" t="s">
        <v>2652</v>
      </c>
      <c r="H243" s="49">
        <v>0</v>
      </c>
      <c r="I243" s="250">
        <v>0</v>
      </c>
      <c r="J243" s="49" t="s">
        <v>2160</v>
      </c>
      <c r="K243" s="49" t="s">
        <v>4856</v>
      </c>
      <c r="L243" s="49" t="s">
        <v>254</v>
      </c>
      <c r="M243" s="49" t="s">
        <v>568</v>
      </c>
    </row>
    <row r="244" spans="2:13" x14ac:dyDescent="0.3">
      <c r="B244" s="248" t="s">
        <v>2831</v>
      </c>
      <c r="C244" s="248" t="s">
        <v>2831</v>
      </c>
      <c r="D244" t="s">
        <v>2835</v>
      </c>
      <c r="E244" t="s">
        <v>5885</v>
      </c>
      <c r="F244" t="s">
        <v>2073</v>
      </c>
      <c r="G244" s="47" t="s">
        <v>2652</v>
      </c>
      <c r="H244" s="49">
        <v>0</v>
      </c>
      <c r="I244" s="250">
        <v>0</v>
      </c>
      <c r="J244" s="49" t="s">
        <v>2186</v>
      </c>
      <c r="K244" s="49" t="s">
        <v>5886</v>
      </c>
      <c r="L244" s="49" t="s">
        <v>254</v>
      </c>
      <c r="M244" s="49" t="s">
        <v>568</v>
      </c>
    </row>
    <row r="245" spans="2:13" x14ac:dyDescent="0.3">
      <c r="B245" s="248" t="s">
        <v>2831</v>
      </c>
      <c r="C245" s="248" t="s">
        <v>2831</v>
      </c>
      <c r="D245" t="s">
        <v>2835</v>
      </c>
      <c r="E245" t="s">
        <v>4968</v>
      </c>
      <c r="F245" t="s">
        <v>2072</v>
      </c>
      <c r="G245" s="47" t="s">
        <v>2652</v>
      </c>
      <c r="H245" s="49">
        <v>0</v>
      </c>
      <c r="I245" s="250">
        <v>0</v>
      </c>
      <c r="J245" s="49" t="s">
        <v>2160</v>
      </c>
      <c r="K245" s="49" t="s">
        <v>4969</v>
      </c>
      <c r="L245" s="49" t="s">
        <v>254</v>
      </c>
      <c r="M245" s="49" t="s">
        <v>568</v>
      </c>
    </row>
    <row r="246" spans="2:13" x14ac:dyDescent="0.3">
      <c r="B246" s="248" t="s">
        <v>2831</v>
      </c>
      <c r="C246" s="248" t="s">
        <v>2831</v>
      </c>
      <c r="D246" t="s">
        <v>2835</v>
      </c>
      <c r="E246" t="s">
        <v>9235</v>
      </c>
      <c r="F246" t="s">
        <v>2073</v>
      </c>
      <c r="G246" s="47" t="s">
        <v>2652</v>
      </c>
      <c r="H246" s="49">
        <v>0</v>
      </c>
      <c r="I246" s="250">
        <v>0</v>
      </c>
      <c r="J246" s="49" t="s">
        <v>2186</v>
      </c>
      <c r="K246" s="49" t="s">
        <v>9236</v>
      </c>
      <c r="L246" s="49" t="s">
        <v>254</v>
      </c>
      <c r="M246" s="49" t="s">
        <v>568</v>
      </c>
    </row>
    <row r="247" spans="2:13" x14ac:dyDescent="0.3">
      <c r="B247" s="248" t="s">
        <v>2831</v>
      </c>
      <c r="C247" s="248" t="s">
        <v>2831</v>
      </c>
      <c r="D247" t="s">
        <v>2835</v>
      </c>
      <c r="E247" t="s">
        <v>3667</v>
      </c>
      <c r="F247" t="s">
        <v>2073</v>
      </c>
      <c r="G247" s="47" t="s">
        <v>2652</v>
      </c>
      <c r="H247" s="49">
        <v>0</v>
      </c>
      <c r="I247" s="250">
        <v>0</v>
      </c>
      <c r="J247" s="49" t="s">
        <v>2186</v>
      </c>
      <c r="K247" s="49" t="s">
        <v>3668</v>
      </c>
      <c r="L247" s="49" t="s">
        <v>254</v>
      </c>
      <c r="M247" s="49" t="s">
        <v>568</v>
      </c>
    </row>
    <row r="248" spans="2:13" x14ac:dyDescent="0.3">
      <c r="B248" s="248" t="s">
        <v>2831</v>
      </c>
      <c r="C248" s="248" t="s">
        <v>2831</v>
      </c>
      <c r="D248" t="s">
        <v>2835</v>
      </c>
      <c r="E248" t="s">
        <v>8940</v>
      </c>
      <c r="F248" t="s">
        <v>2073</v>
      </c>
      <c r="G248" s="47" t="s">
        <v>2652</v>
      </c>
      <c r="H248" s="49">
        <v>0</v>
      </c>
      <c r="I248" s="250">
        <v>0</v>
      </c>
      <c r="J248" s="49" t="s">
        <v>2186</v>
      </c>
      <c r="K248" s="49" t="s">
        <v>4726</v>
      </c>
      <c r="L248" s="49" t="s">
        <v>254</v>
      </c>
      <c r="M248" s="49" t="s">
        <v>568</v>
      </c>
    </row>
    <row r="249" spans="2:13" x14ac:dyDescent="0.3">
      <c r="B249" s="248" t="s">
        <v>2831</v>
      </c>
      <c r="C249" s="248" t="s">
        <v>2831</v>
      </c>
      <c r="D249" t="s">
        <v>2835</v>
      </c>
      <c r="E249" t="s">
        <v>8381</v>
      </c>
      <c r="F249" t="s">
        <v>2073</v>
      </c>
      <c r="G249" s="47" t="s">
        <v>2652</v>
      </c>
      <c r="H249" s="49">
        <v>0</v>
      </c>
      <c r="I249" s="250">
        <v>0</v>
      </c>
      <c r="J249" s="49" t="s">
        <v>2186</v>
      </c>
      <c r="K249" s="49" t="s">
        <v>8382</v>
      </c>
      <c r="L249" s="49" t="s">
        <v>254</v>
      </c>
      <c r="M249" s="49" t="s">
        <v>568</v>
      </c>
    </row>
    <row r="250" spans="2:13" x14ac:dyDescent="0.3">
      <c r="B250" s="248" t="s">
        <v>2831</v>
      </c>
      <c r="C250" s="248" t="s">
        <v>2831</v>
      </c>
      <c r="D250" t="s">
        <v>2835</v>
      </c>
      <c r="E250" t="s">
        <v>6487</v>
      </c>
      <c r="F250" t="s">
        <v>2073</v>
      </c>
      <c r="G250" s="47" t="s">
        <v>2652</v>
      </c>
      <c r="H250" s="49">
        <v>0</v>
      </c>
      <c r="I250" s="250">
        <v>0</v>
      </c>
      <c r="J250" s="49" t="s">
        <v>2186</v>
      </c>
      <c r="K250" s="49" t="s">
        <v>6488</v>
      </c>
      <c r="L250" s="49" t="s">
        <v>254</v>
      </c>
      <c r="M250" s="49" t="s">
        <v>568</v>
      </c>
    </row>
    <row r="251" spans="2:13" x14ac:dyDescent="0.3">
      <c r="B251" s="248" t="s">
        <v>2831</v>
      </c>
      <c r="C251" s="248" t="s">
        <v>2831</v>
      </c>
      <c r="D251" t="s">
        <v>2835</v>
      </c>
      <c r="E251" t="s">
        <v>10714</v>
      </c>
      <c r="F251" t="s">
        <v>2073</v>
      </c>
      <c r="G251" s="47" t="s">
        <v>2652</v>
      </c>
      <c r="H251" s="49">
        <v>0</v>
      </c>
      <c r="I251" s="250">
        <v>0</v>
      </c>
      <c r="J251" s="49" t="s">
        <v>2186</v>
      </c>
      <c r="K251" s="49" t="s">
        <v>10715</v>
      </c>
      <c r="L251" s="49" t="s">
        <v>254</v>
      </c>
      <c r="M251" s="49" t="s">
        <v>568</v>
      </c>
    </row>
    <row r="252" spans="2:13" x14ac:dyDescent="0.3">
      <c r="B252" s="248" t="s">
        <v>2831</v>
      </c>
      <c r="C252" s="248" t="s">
        <v>2831</v>
      </c>
      <c r="D252" t="s">
        <v>2835</v>
      </c>
      <c r="E252" t="s">
        <v>3568</v>
      </c>
      <c r="F252" t="s">
        <v>2073</v>
      </c>
      <c r="G252" s="47" t="s">
        <v>2652</v>
      </c>
      <c r="H252" s="49">
        <v>0</v>
      </c>
      <c r="I252" s="250">
        <v>0</v>
      </c>
      <c r="J252" s="49" t="s">
        <v>2186</v>
      </c>
      <c r="K252" s="49" t="s">
        <v>3569</v>
      </c>
      <c r="L252" s="49" t="s">
        <v>254</v>
      </c>
      <c r="M252" s="49" t="s">
        <v>568</v>
      </c>
    </row>
    <row r="253" spans="2:13" x14ac:dyDescent="0.3">
      <c r="B253" s="248" t="s">
        <v>2831</v>
      </c>
      <c r="C253" s="248" t="s">
        <v>2831</v>
      </c>
      <c r="D253" t="s">
        <v>2835</v>
      </c>
      <c r="E253" t="s">
        <v>9625</v>
      </c>
      <c r="F253" t="s">
        <v>2073</v>
      </c>
      <c r="G253" s="47" t="s">
        <v>2652</v>
      </c>
      <c r="H253" s="49">
        <v>0</v>
      </c>
      <c r="I253" s="250">
        <v>0</v>
      </c>
      <c r="J253" s="49" t="s">
        <v>2186</v>
      </c>
      <c r="K253" s="49" t="s">
        <v>9626</v>
      </c>
      <c r="L253" s="49" t="s">
        <v>254</v>
      </c>
      <c r="M253" s="49" t="s">
        <v>568</v>
      </c>
    </row>
    <row r="254" spans="2:13" x14ac:dyDescent="0.3">
      <c r="B254" s="248" t="s">
        <v>2831</v>
      </c>
      <c r="C254" s="248" t="s">
        <v>2831</v>
      </c>
      <c r="D254" t="s">
        <v>2835</v>
      </c>
      <c r="E254" t="s">
        <v>4814</v>
      </c>
      <c r="F254" t="s">
        <v>2072</v>
      </c>
      <c r="G254" s="47" t="s">
        <v>2652</v>
      </c>
      <c r="H254" s="49">
        <v>0</v>
      </c>
      <c r="I254" s="250">
        <v>0</v>
      </c>
      <c r="J254" s="49" t="s">
        <v>2160</v>
      </c>
      <c r="K254" s="49" t="s">
        <v>4816</v>
      </c>
      <c r="L254" s="49" t="s">
        <v>254</v>
      </c>
      <c r="M254" s="49" t="s">
        <v>568</v>
      </c>
    </row>
    <row r="255" spans="2:13" x14ac:dyDescent="0.3">
      <c r="B255" s="248" t="s">
        <v>2831</v>
      </c>
      <c r="C255" s="248" t="s">
        <v>2831</v>
      </c>
      <c r="D255" t="s">
        <v>2835</v>
      </c>
      <c r="E255" t="s">
        <v>6323</v>
      </c>
      <c r="F255" t="s">
        <v>2073</v>
      </c>
      <c r="G255" s="47" t="s">
        <v>2652</v>
      </c>
      <c r="H255" s="49">
        <v>0</v>
      </c>
      <c r="I255" s="250">
        <v>0</v>
      </c>
      <c r="J255" s="49" t="s">
        <v>2186</v>
      </c>
      <c r="K255" s="49" t="s">
        <v>6324</v>
      </c>
      <c r="L255" s="49" t="s">
        <v>2147</v>
      </c>
      <c r="M255" s="49" t="s">
        <v>568</v>
      </c>
    </row>
    <row r="256" spans="2:13" x14ac:dyDescent="0.3">
      <c r="B256" s="248" t="s">
        <v>2831</v>
      </c>
      <c r="C256" s="248" t="s">
        <v>2831</v>
      </c>
      <c r="D256" t="s">
        <v>2835</v>
      </c>
      <c r="E256" t="s">
        <v>10531</v>
      </c>
      <c r="F256" t="s">
        <v>2075</v>
      </c>
      <c r="G256" s="47" t="s">
        <v>2652</v>
      </c>
      <c r="H256" s="49">
        <v>0</v>
      </c>
      <c r="I256" s="250">
        <v>0</v>
      </c>
      <c r="J256" s="49" t="s">
        <v>2160</v>
      </c>
      <c r="K256" s="49" t="s">
        <v>10532</v>
      </c>
      <c r="L256" s="49" t="s">
        <v>254</v>
      </c>
      <c r="M256" s="49" t="s">
        <v>568</v>
      </c>
    </row>
    <row r="257" spans="2:13" x14ac:dyDescent="0.3">
      <c r="B257" s="248" t="s">
        <v>2831</v>
      </c>
      <c r="C257" s="248" t="s">
        <v>2831</v>
      </c>
      <c r="D257" t="s">
        <v>2835</v>
      </c>
      <c r="E257" t="s">
        <v>4874</v>
      </c>
      <c r="F257" t="s">
        <v>2072</v>
      </c>
      <c r="G257" s="47" t="s">
        <v>2652</v>
      </c>
      <c r="H257" s="49">
        <v>0</v>
      </c>
      <c r="I257" s="250">
        <v>0</v>
      </c>
      <c r="J257" s="49" t="s">
        <v>2173</v>
      </c>
      <c r="K257" s="49" t="s">
        <v>4875</v>
      </c>
      <c r="L257" s="49" t="s">
        <v>254</v>
      </c>
      <c r="M257" s="49" t="s">
        <v>568</v>
      </c>
    </row>
    <row r="258" spans="2:13" x14ac:dyDescent="0.3">
      <c r="B258" s="248" t="s">
        <v>2831</v>
      </c>
      <c r="C258" s="248" t="s">
        <v>2831</v>
      </c>
      <c r="D258" t="s">
        <v>2835</v>
      </c>
      <c r="E258" t="s">
        <v>8259</v>
      </c>
      <c r="F258" t="s">
        <v>2078</v>
      </c>
      <c r="G258" s="47" t="s">
        <v>2652</v>
      </c>
      <c r="H258" s="49">
        <v>0</v>
      </c>
      <c r="I258" s="250">
        <v>0</v>
      </c>
      <c r="J258" s="49" t="s">
        <v>2186</v>
      </c>
      <c r="K258" s="49" t="s">
        <v>8260</v>
      </c>
      <c r="L258" s="49" t="s">
        <v>254</v>
      </c>
      <c r="M258" s="49" t="s">
        <v>568</v>
      </c>
    </row>
    <row r="259" spans="2:13" x14ac:dyDescent="0.3">
      <c r="B259" s="248" t="s">
        <v>2831</v>
      </c>
      <c r="C259" s="248" t="s">
        <v>2831</v>
      </c>
      <c r="D259" t="s">
        <v>2835</v>
      </c>
      <c r="E259" t="s">
        <v>7378</v>
      </c>
      <c r="F259" t="s">
        <v>2078</v>
      </c>
      <c r="G259" s="47" t="s">
        <v>2652</v>
      </c>
      <c r="H259" s="49">
        <v>0</v>
      </c>
      <c r="I259" s="250">
        <v>0</v>
      </c>
      <c r="J259" s="49" t="s">
        <v>2186</v>
      </c>
      <c r="K259" s="49" t="s">
        <v>7379</v>
      </c>
      <c r="L259" s="49" t="s">
        <v>254</v>
      </c>
      <c r="M259" s="49" t="s">
        <v>568</v>
      </c>
    </row>
    <row r="260" spans="2:13" x14ac:dyDescent="0.3">
      <c r="B260" s="248" t="s">
        <v>2831</v>
      </c>
      <c r="C260" s="248" t="s">
        <v>2831</v>
      </c>
      <c r="D260" t="s">
        <v>2835</v>
      </c>
      <c r="E260" t="s">
        <v>9442</v>
      </c>
      <c r="F260" t="s">
        <v>2078</v>
      </c>
      <c r="G260" s="47" t="s">
        <v>2652</v>
      </c>
      <c r="H260" s="49">
        <v>0</v>
      </c>
      <c r="I260" s="250">
        <v>0</v>
      </c>
      <c r="J260" s="49" t="s">
        <v>2186</v>
      </c>
      <c r="K260" s="49" t="s">
        <v>9443</v>
      </c>
      <c r="L260" s="49" t="s">
        <v>254</v>
      </c>
      <c r="M260" s="49" t="s">
        <v>568</v>
      </c>
    </row>
    <row r="261" spans="2:13" x14ac:dyDescent="0.3">
      <c r="B261" s="248" t="s">
        <v>2831</v>
      </c>
      <c r="C261" s="248" t="s">
        <v>2831</v>
      </c>
      <c r="D261" t="s">
        <v>2835</v>
      </c>
      <c r="E261" t="s">
        <v>9937</v>
      </c>
      <c r="F261" t="s">
        <v>2073</v>
      </c>
      <c r="G261" s="47" t="s">
        <v>2652</v>
      </c>
      <c r="H261" s="49">
        <v>0</v>
      </c>
      <c r="I261" s="250">
        <v>0</v>
      </c>
      <c r="J261" s="49" t="s">
        <v>1535</v>
      </c>
      <c r="K261" s="49" t="s">
        <v>1535</v>
      </c>
      <c r="L261" s="49" t="s">
        <v>254</v>
      </c>
      <c r="M261" s="49" t="s">
        <v>568</v>
      </c>
    </row>
    <row r="262" spans="2:13" x14ac:dyDescent="0.3">
      <c r="B262" s="248" t="s">
        <v>2831</v>
      </c>
      <c r="C262" s="248" t="s">
        <v>2831</v>
      </c>
      <c r="D262" t="s">
        <v>2835</v>
      </c>
      <c r="E262" t="s">
        <v>9151</v>
      </c>
      <c r="F262" t="s">
        <v>2073</v>
      </c>
      <c r="G262" s="47" t="s">
        <v>2652</v>
      </c>
      <c r="H262" s="49">
        <v>0</v>
      </c>
      <c r="I262" s="250">
        <v>0</v>
      </c>
      <c r="J262" s="49" t="s">
        <v>2186</v>
      </c>
      <c r="K262" s="49" t="s">
        <v>9152</v>
      </c>
      <c r="L262" s="49" t="s">
        <v>254</v>
      </c>
      <c r="M262" s="49" t="s">
        <v>568</v>
      </c>
    </row>
    <row r="263" spans="2:13" x14ac:dyDescent="0.3">
      <c r="B263" s="248" t="s">
        <v>2831</v>
      </c>
      <c r="C263" s="248" t="s">
        <v>2831</v>
      </c>
      <c r="D263" t="s">
        <v>2835</v>
      </c>
      <c r="E263" t="s">
        <v>8916</v>
      </c>
      <c r="F263" t="s">
        <v>2073</v>
      </c>
      <c r="G263" s="47" t="s">
        <v>2652</v>
      </c>
      <c r="H263" s="49">
        <v>0</v>
      </c>
      <c r="I263" s="250">
        <v>0</v>
      </c>
      <c r="J263" s="49" t="s">
        <v>2186</v>
      </c>
      <c r="K263" s="49" t="s">
        <v>8917</v>
      </c>
      <c r="L263" s="49" t="s">
        <v>254</v>
      </c>
      <c r="M263" s="49" t="s">
        <v>568</v>
      </c>
    </row>
    <row r="264" spans="2:13" x14ac:dyDescent="0.3">
      <c r="B264" s="248" t="s">
        <v>2831</v>
      </c>
      <c r="C264" s="248" t="s">
        <v>2831</v>
      </c>
      <c r="D264" t="s">
        <v>2835</v>
      </c>
      <c r="E264" t="s">
        <v>6289</v>
      </c>
      <c r="F264" t="s">
        <v>2073</v>
      </c>
      <c r="G264" s="47" t="s">
        <v>2652</v>
      </c>
      <c r="H264" s="49">
        <v>0</v>
      </c>
      <c r="I264" s="250">
        <v>0</v>
      </c>
      <c r="J264" s="49" t="s">
        <v>2186</v>
      </c>
      <c r="K264" s="49" t="s">
        <v>6291</v>
      </c>
      <c r="L264" s="49" t="s">
        <v>254</v>
      </c>
      <c r="M264" s="49" t="s">
        <v>568</v>
      </c>
    </row>
    <row r="265" spans="2:13" x14ac:dyDescent="0.3">
      <c r="B265" s="248" t="s">
        <v>2831</v>
      </c>
      <c r="C265" s="248" t="s">
        <v>2831</v>
      </c>
      <c r="D265" t="s">
        <v>2835</v>
      </c>
      <c r="E265" t="s">
        <v>4883</v>
      </c>
      <c r="F265" t="s">
        <v>2072</v>
      </c>
      <c r="G265" s="47" t="s">
        <v>2652</v>
      </c>
      <c r="H265" s="49">
        <v>0</v>
      </c>
      <c r="I265" s="250">
        <v>0</v>
      </c>
      <c r="J265" s="49" t="s">
        <v>2160</v>
      </c>
      <c r="K265" s="49" t="s">
        <v>4885</v>
      </c>
      <c r="L265" s="49" t="s">
        <v>254</v>
      </c>
      <c r="M265" s="49" t="s">
        <v>568</v>
      </c>
    </row>
    <row r="266" spans="2:13" x14ac:dyDescent="0.3">
      <c r="B266" s="248" t="s">
        <v>2831</v>
      </c>
      <c r="C266" s="248" t="s">
        <v>2831</v>
      </c>
      <c r="D266" t="s">
        <v>2835</v>
      </c>
      <c r="E266" t="s">
        <v>9239</v>
      </c>
      <c r="F266" t="s">
        <v>2073</v>
      </c>
      <c r="G266" s="47" t="s">
        <v>2652</v>
      </c>
      <c r="H266" s="49">
        <v>0</v>
      </c>
      <c r="I266" s="250">
        <v>0</v>
      </c>
      <c r="J266" s="49" t="s">
        <v>2186</v>
      </c>
      <c r="K266" s="49" t="s">
        <v>9240</v>
      </c>
      <c r="L266" s="49" t="s">
        <v>254</v>
      </c>
      <c r="M266" s="49" t="s">
        <v>568</v>
      </c>
    </row>
    <row r="267" spans="2:13" x14ac:dyDescent="0.3">
      <c r="B267" s="248" t="s">
        <v>2831</v>
      </c>
      <c r="C267" s="248" t="s">
        <v>2831</v>
      </c>
      <c r="D267" t="s">
        <v>2835</v>
      </c>
      <c r="E267" t="s">
        <v>9209</v>
      </c>
      <c r="F267" t="s">
        <v>2073</v>
      </c>
      <c r="G267" s="47" t="s">
        <v>2652</v>
      </c>
      <c r="H267" s="49">
        <v>0</v>
      </c>
      <c r="I267" s="250">
        <v>0</v>
      </c>
      <c r="J267" s="49" t="s">
        <v>2186</v>
      </c>
      <c r="K267" s="49" t="s">
        <v>9210</v>
      </c>
      <c r="L267" s="49" t="s">
        <v>254</v>
      </c>
      <c r="M267" s="49" t="s">
        <v>568</v>
      </c>
    </row>
    <row r="268" spans="2:13" x14ac:dyDescent="0.3">
      <c r="B268" s="248" t="s">
        <v>2831</v>
      </c>
      <c r="C268" s="248" t="s">
        <v>2831</v>
      </c>
      <c r="D268" t="s">
        <v>2835</v>
      </c>
      <c r="E268" t="s">
        <v>7490</v>
      </c>
      <c r="F268" t="s">
        <v>2073</v>
      </c>
      <c r="G268" s="47" t="s">
        <v>2652</v>
      </c>
      <c r="H268" s="49">
        <v>0</v>
      </c>
      <c r="I268" s="250">
        <v>0</v>
      </c>
      <c r="J268" s="49" t="s">
        <v>2186</v>
      </c>
      <c r="K268" s="49" t="s">
        <v>7491</v>
      </c>
      <c r="L268" s="49" t="s">
        <v>254</v>
      </c>
      <c r="M268" s="49" t="s">
        <v>568</v>
      </c>
    </row>
    <row r="269" spans="2:13" x14ac:dyDescent="0.3">
      <c r="B269" s="248" t="s">
        <v>2831</v>
      </c>
      <c r="C269" s="248" t="s">
        <v>2831</v>
      </c>
      <c r="D269" t="s">
        <v>2835</v>
      </c>
      <c r="E269" t="s">
        <v>4764</v>
      </c>
      <c r="F269" t="s">
        <v>2072</v>
      </c>
      <c r="G269" s="47" t="s">
        <v>2652</v>
      </c>
      <c r="H269" s="49">
        <v>0</v>
      </c>
      <c r="I269" s="250">
        <v>0</v>
      </c>
      <c r="J269" s="49" t="s">
        <v>2160</v>
      </c>
      <c r="K269" s="49" t="s">
        <v>4765</v>
      </c>
      <c r="L269" s="49" t="s">
        <v>254</v>
      </c>
      <c r="M269" s="49" t="s">
        <v>568</v>
      </c>
    </row>
    <row r="270" spans="2:13" x14ac:dyDescent="0.3">
      <c r="B270" s="248" t="s">
        <v>2831</v>
      </c>
      <c r="C270" s="248" t="s">
        <v>2831</v>
      </c>
      <c r="D270" t="s">
        <v>2835</v>
      </c>
      <c r="E270" t="s">
        <v>6614</v>
      </c>
      <c r="F270" t="s">
        <v>2073</v>
      </c>
      <c r="G270" s="47" t="s">
        <v>2689</v>
      </c>
      <c r="H270" s="49">
        <v>0</v>
      </c>
      <c r="I270" s="250">
        <v>0</v>
      </c>
      <c r="J270" s="49" t="s">
        <v>2186</v>
      </c>
      <c r="K270" s="49" t="s">
        <v>6616</v>
      </c>
      <c r="L270" s="49" t="s">
        <v>254</v>
      </c>
      <c r="M270" s="49" t="s">
        <v>568</v>
      </c>
    </row>
    <row r="271" spans="2:13" x14ac:dyDescent="0.3">
      <c r="B271" s="248" t="s">
        <v>2831</v>
      </c>
      <c r="C271" s="248" t="s">
        <v>2831</v>
      </c>
      <c r="D271" t="s">
        <v>2835</v>
      </c>
      <c r="E271" t="s">
        <v>5035</v>
      </c>
      <c r="F271" t="s">
        <v>2072</v>
      </c>
      <c r="G271" s="47" t="s">
        <v>2689</v>
      </c>
      <c r="H271" s="49">
        <v>0</v>
      </c>
      <c r="I271" s="250">
        <v>0</v>
      </c>
      <c r="J271" s="49" t="s">
        <v>2160</v>
      </c>
      <c r="K271" s="49" t="s">
        <v>5036</v>
      </c>
      <c r="L271" s="49" t="s">
        <v>254</v>
      </c>
      <c r="M271" s="49" t="s">
        <v>568</v>
      </c>
    </row>
    <row r="272" spans="2:13" x14ac:dyDescent="0.3">
      <c r="B272" s="248" t="s">
        <v>2831</v>
      </c>
      <c r="C272" s="248" t="s">
        <v>2831</v>
      </c>
      <c r="D272" t="s">
        <v>2835</v>
      </c>
      <c r="E272" t="s">
        <v>4964</v>
      </c>
      <c r="F272" t="s">
        <v>2072</v>
      </c>
      <c r="G272" s="47" t="s">
        <v>2689</v>
      </c>
      <c r="H272" s="49">
        <v>0</v>
      </c>
      <c r="I272" s="250">
        <v>0</v>
      </c>
      <c r="J272" s="49" t="s">
        <v>2160</v>
      </c>
      <c r="K272" s="49" t="s">
        <v>4965</v>
      </c>
      <c r="L272" s="49" t="s">
        <v>254</v>
      </c>
      <c r="M272" s="49" t="s">
        <v>568</v>
      </c>
    </row>
    <row r="273" spans="2:13" x14ac:dyDescent="0.3">
      <c r="B273" s="248" t="s">
        <v>2831</v>
      </c>
      <c r="C273" s="248" t="s">
        <v>2831</v>
      </c>
      <c r="D273" t="s">
        <v>2835</v>
      </c>
      <c r="E273" t="s">
        <v>8261</v>
      </c>
      <c r="F273" t="s">
        <v>2078</v>
      </c>
      <c r="G273" s="47" t="s">
        <v>2689</v>
      </c>
      <c r="H273" s="49">
        <v>0</v>
      </c>
      <c r="I273" s="250">
        <v>0</v>
      </c>
      <c r="J273" s="49" t="s">
        <v>2186</v>
      </c>
      <c r="K273" s="49" t="s">
        <v>8262</v>
      </c>
      <c r="L273" s="49" t="s">
        <v>254</v>
      </c>
      <c r="M273" s="49" t="s">
        <v>568</v>
      </c>
    </row>
    <row r="274" spans="2:13" x14ac:dyDescent="0.3">
      <c r="B274" s="248" t="s">
        <v>2831</v>
      </c>
      <c r="C274" s="248" t="s">
        <v>2831</v>
      </c>
      <c r="D274" t="s">
        <v>2835</v>
      </c>
      <c r="E274" t="s">
        <v>5031</v>
      </c>
      <c r="F274" t="s">
        <v>2072</v>
      </c>
      <c r="G274" s="47" t="s">
        <v>2689</v>
      </c>
      <c r="H274" s="49">
        <v>0</v>
      </c>
      <c r="I274" s="250">
        <v>0</v>
      </c>
      <c r="J274" s="49" t="s">
        <v>2160</v>
      </c>
      <c r="K274" s="49" t="s">
        <v>2936</v>
      </c>
      <c r="L274" s="49" t="s">
        <v>254</v>
      </c>
      <c r="M274" s="49" t="s">
        <v>568</v>
      </c>
    </row>
    <row r="275" spans="2:13" x14ac:dyDescent="0.3">
      <c r="B275" s="248" t="s">
        <v>2831</v>
      </c>
      <c r="C275" s="248" t="s">
        <v>2831</v>
      </c>
      <c r="D275" t="s">
        <v>2835</v>
      </c>
      <c r="E275" t="s">
        <v>6352</v>
      </c>
      <c r="F275" t="s">
        <v>2073</v>
      </c>
      <c r="G275" s="47" t="s">
        <v>2689</v>
      </c>
      <c r="H275" s="49">
        <v>0</v>
      </c>
      <c r="I275" s="250">
        <v>0</v>
      </c>
      <c r="J275" s="49" t="s">
        <v>2186</v>
      </c>
      <c r="K275" s="49" t="s">
        <v>6353</v>
      </c>
      <c r="L275" s="49" t="s">
        <v>254</v>
      </c>
      <c r="M275" s="49" t="s">
        <v>568</v>
      </c>
    </row>
    <row r="276" spans="2:13" x14ac:dyDescent="0.3">
      <c r="B276" s="248" t="s">
        <v>2831</v>
      </c>
      <c r="C276" s="248" t="s">
        <v>2831</v>
      </c>
      <c r="D276" t="s">
        <v>2835</v>
      </c>
      <c r="E276" t="s">
        <v>9024</v>
      </c>
      <c r="F276" t="s">
        <v>2073</v>
      </c>
      <c r="G276" s="47" t="s">
        <v>2689</v>
      </c>
      <c r="H276" s="49">
        <v>0</v>
      </c>
      <c r="I276" s="250">
        <v>0</v>
      </c>
      <c r="J276" s="49" t="s">
        <v>2186</v>
      </c>
      <c r="K276" s="49" t="s">
        <v>9025</v>
      </c>
      <c r="L276" s="49" t="s">
        <v>254</v>
      </c>
      <c r="M276" s="49" t="s">
        <v>568</v>
      </c>
    </row>
    <row r="277" spans="2:13" x14ac:dyDescent="0.3">
      <c r="B277" s="248" t="s">
        <v>2831</v>
      </c>
      <c r="C277" s="248" t="s">
        <v>2831</v>
      </c>
      <c r="D277" t="s">
        <v>2835</v>
      </c>
      <c r="E277" t="s">
        <v>4946</v>
      </c>
      <c r="F277" t="s">
        <v>2072</v>
      </c>
      <c r="G277" s="47" t="s">
        <v>2689</v>
      </c>
      <c r="H277" s="49">
        <v>0</v>
      </c>
      <c r="I277" s="250">
        <v>0</v>
      </c>
      <c r="J277" s="49" t="s">
        <v>2160</v>
      </c>
      <c r="K277" s="49" t="s">
        <v>4947</v>
      </c>
      <c r="L277" s="49" t="s">
        <v>254</v>
      </c>
      <c r="M277" s="49" t="s">
        <v>568</v>
      </c>
    </row>
    <row r="278" spans="2:13" x14ac:dyDescent="0.3">
      <c r="B278" s="248" t="s">
        <v>2831</v>
      </c>
      <c r="C278" s="248" t="s">
        <v>2831</v>
      </c>
      <c r="D278" t="s">
        <v>2835</v>
      </c>
      <c r="E278" t="s">
        <v>5078</v>
      </c>
      <c r="F278" t="s">
        <v>2072</v>
      </c>
      <c r="G278" s="47" t="s">
        <v>2689</v>
      </c>
      <c r="H278" s="49">
        <v>0</v>
      </c>
      <c r="I278" s="250">
        <v>0</v>
      </c>
      <c r="J278" s="49" t="s">
        <v>2160</v>
      </c>
      <c r="K278" s="49" t="s">
        <v>5080</v>
      </c>
      <c r="L278" s="49" t="s">
        <v>254</v>
      </c>
      <c r="M278" s="49" t="s">
        <v>568</v>
      </c>
    </row>
    <row r="279" spans="2:13" x14ac:dyDescent="0.3">
      <c r="B279" s="248" t="s">
        <v>2831</v>
      </c>
      <c r="C279" s="248" t="s">
        <v>2831</v>
      </c>
      <c r="D279" t="s">
        <v>2835</v>
      </c>
      <c r="E279" t="s">
        <v>6137</v>
      </c>
      <c r="F279" t="s">
        <v>2073</v>
      </c>
      <c r="G279" s="47" t="s">
        <v>2689</v>
      </c>
      <c r="H279" s="49">
        <v>0</v>
      </c>
      <c r="I279" s="250">
        <v>0</v>
      </c>
      <c r="J279" s="49" t="s">
        <v>2186</v>
      </c>
      <c r="K279" s="49" t="s">
        <v>6138</v>
      </c>
      <c r="L279" s="49" t="s">
        <v>254</v>
      </c>
      <c r="M279" s="49" t="s">
        <v>568</v>
      </c>
    </row>
    <row r="280" spans="2:13" x14ac:dyDescent="0.3">
      <c r="B280" s="248" t="s">
        <v>2831</v>
      </c>
      <c r="C280" s="248" t="s">
        <v>2831</v>
      </c>
      <c r="D280" t="s">
        <v>2835</v>
      </c>
      <c r="E280" t="s">
        <v>3332</v>
      </c>
      <c r="F280" t="s">
        <v>2073</v>
      </c>
      <c r="G280" s="47" t="s">
        <v>2689</v>
      </c>
      <c r="H280" s="49">
        <v>0</v>
      </c>
      <c r="I280" s="250">
        <v>0</v>
      </c>
      <c r="J280" s="49" t="s">
        <v>2160</v>
      </c>
      <c r="K280" s="49" t="s">
        <v>3333</v>
      </c>
      <c r="L280" s="49" t="s">
        <v>254</v>
      </c>
      <c r="M280" s="49" t="s">
        <v>568</v>
      </c>
    </row>
    <row r="281" spans="2:13" x14ac:dyDescent="0.3">
      <c r="B281" s="248" t="s">
        <v>2831</v>
      </c>
      <c r="C281" s="248" t="s">
        <v>2831</v>
      </c>
      <c r="D281" t="s">
        <v>2835</v>
      </c>
      <c r="E281" t="s">
        <v>4839</v>
      </c>
      <c r="F281" t="s">
        <v>2072</v>
      </c>
      <c r="G281" s="47" t="s">
        <v>2689</v>
      </c>
      <c r="H281" s="49">
        <v>0</v>
      </c>
      <c r="I281" s="250">
        <v>0</v>
      </c>
      <c r="J281" s="49" t="s">
        <v>2160</v>
      </c>
      <c r="K281" s="49" t="s">
        <v>4840</v>
      </c>
      <c r="L281" s="49" t="s">
        <v>254</v>
      </c>
      <c r="M281" s="49" t="s">
        <v>568</v>
      </c>
    </row>
    <row r="282" spans="2:13" x14ac:dyDescent="0.3">
      <c r="B282" s="248" t="s">
        <v>2831</v>
      </c>
      <c r="C282" s="248" t="s">
        <v>2831</v>
      </c>
      <c r="D282" t="s">
        <v>2835</v>
      </c>
      <c r="E282" t="s">
        <v>9357</v>
      </c>
      <c r="F282" t="s">
        <v>2073</v>
      </c>
      <c r="G282" s="47" t="s">
        <v>2689</v>
      </c>
      <c r="H282" s="49">
        <v>0</v>
      </c>
      <c r="I282" s="250">
        <v>0</v>
      </c>
      <c r="J282" s="49" t="s">
        <v>2186</v>
      </c>
      <c r="K282" s="49" t="s">
        <v>9358</v>
      </c>
      <c r="L282" s="49" t="s">
        <v>254</v>
      </c>
      <c r="M282" s="49" t="s">
        <v>568</v>
      </c>
    </row>
    <row r="283" spans="2:13" x14ac:dyDescent="0.3">
      <c r="B283" s="248" t="s">
        <v>2831</v>
      </c>
      <c r="C283" s="248" t="s">
        <v>2831</v>
      </c>
      <c r="D283" t="s">
        <v>2835</v>
      </c>
      <c r="E283" t="s">
        <v>5876</v>
      </c>
      <c r="F283" t="s">
        <v>2078</v>
      </c>
      <c r="G283" s="47" t="s">
        <v>2689</v>
      </c>
      <c r="H283" s="49">
        <v>0</v>
      </c>
      <c r="I283" s="250">
        <v>0</v>
      </c>
      <c r="J283" s="49" t="s">
        <v>2186</v>
      </c>
      <c r="K283" s="49" t="s">
        <v>5878</v>
      </c>
      <c r="L283" s="49" t="s">
        <v>254</v>
      </c>
      <c r="M283" s="49" t="s">
        <v>568</v>
      </c>
    </row>
    <row r="284" spans="2:13" x14ac:dyDescent="0.3">
      <c r="B284" s="248" t="s">
        <v>2831</v>
      </c>
      <c r="C284" s="248" t="s">
        <v>2831</v>
      </c>
      <c r="D284" t="s">
        <v>2835</v>
      </c>
      <c r="E284" t="s">
        <v>9526</v>
      </c>
      <c r="F284" t="s">
        <v>2073</v>
      </c>
      <c r="G284" s="47" t="s">
        <v>2689</v>
      </c>
      <c r="H284" s="49">
        <v>0</v>
      </c>
      <c r="I284" s="250">
        <v>0</v>
      </c>
      <c r="J284" s="49" t="s">
        <v>2186</v>
      </c>
      <c r="K284" s="49" t="s">
        <v>8382</v>
      </c>
      <c r="L284" s="49" t="s">
        <v>254</v>
      </c>
      <c r="M284" s="49" t="s">
        <v>568</v>
      </c>
    </row>
    <row r="285" spans="2:13" x14ac:dyDescent="0.3">
      <c r="B285" s="248" t="s">
        <v>2831</v>
      </c>
      <c r="C285" s="248" t="s">
        <v>2831</v>
      </c>
      <c r="D285" t="s">
        <v>2835</v>
      </c>
      <c r="E285" t="s">
        <v>9197</v>
      </c>
      <c r="F285" t="s">
        <v>2073</v>
      </c>
      <c r="G285" s="47" t="s">
        <v>2689</v>
      </c>
      <c r="H285" s="49">
        <v>0</v>
      </c>
      <c r="I285" s="250">
        <v>0</v>
      </c>
      <c r="J285" s="49" t="s">
        <v>2186</v>
      </c>
      <c r="K285" s="49" t="s">
        <v>9198</v>
      </c>
      <c r="L285" s="49" t="s">
        <v>254</v>
      </c>
      <c r="M285" s="49" t="s">
        <v>568</v>
      </c>
    </row>
    <row r="286" spans="2:13" x14ac:dyDescent="0.3">
      <c r="B286" s="248" t="s">
        <v>2831</v>
      </c>
      <c r="C286" s="248" t="s">
        <v>2831</v>
      </c>
      <c r="D286" t="s">
        <v>2835</v>
      </c>
      <c r="E286" t="s">
        <v>6042</v>
      </c>
      <c r="F286" t="s">
        <v>2073</v>
      </c>
      <c r="G286" s="47" t="s">
        <v>2689</v>
      </c>
      <c r="H286" s="49">
        <v>0</v>
      </c>
      <c r="I286" s="250">
        <v>0</v>
      </c>
      <c r="J286" s="49" t="s">
        <v>2186</v>
      </c>
      <c r="K286" s="49" t="s">
        <v>6043</v>
      </c>
      <c r="L286" s="49" t="s">
        <v>2147</v>
      </c>
      <c r="M286" s="49" t="s">
        <v>568</v>
      </c>
    </row>
    <row r="287" spans="2:13" x14ac:dyDescent="0.3">
      <c r="B287" s="248" t="s">
        <v>2831</v>
      </c>
      <c r="C287" s="248" t="s">
        <v>2831</v>
      </c>
      <c r="D287" t="s">
        <v>2835</v>
      </c>
      <c r="E287" t="s">
        <v>4770</v>
      </c>
      <c r="F287" t="s">
        <v>2072</v>
      </c>
      <c r="G287" s="47" t="s">
        <v>2689</v>
      </c>
      <c r="H287" s="49">
        <v>0</v>
      </c>
      <c r="I287" s="250">
        <v>0</v>
      </c>
      <c r="J287" s="49" t="s">
        <v>2173</v>
      </c>
      <c r="K287" s="49" t="s">
        <v>4771</v>
      </c>
      <c r="L287" s="49" t="s">
        <v>254</v>
      </c>
      <c r="M287" s="49" t="s">
        <v>568</v>
      </c>
    </row>
    <row r="288" spans="2:13" x14ac:dyDescent="0.3">
      <c r="B288" s="248" t="s">
        <v>2831</v>
      </c>
      <c r="C288" s="248" t="s">
        <v>2831</v>
      </c>
      <c r="D288" t="s">
        <v>2835</v>
      </c>
      <c r="E288" t="s">
        <v>9283</v>
      </c>
      <c r="F288" t="s">
        <v>2075</v>
      </c>
      <c r="G288" s="47" t="s">
        <v>2689</v>
      </c>
      <c r="H288" s="49">
        <v>0</v>
      </c>
      <c r="I288" s="250">
        <v>0</v>
      </c>
      <c r="J288" s="49" t="s">
        <v>2160</v>
      </c>
      <c r="K288" s="49" t="s">
        <v>2971</v>
      </c>
      <c r="L288" s="49" t="s">
        <v>2147</v>
      </c>
      <c r="M288" s="49" t="s">
        <v>568</v>
      </c>
    </row>
    <row r="289" spans="2:13" x14ac:dyDescent="0.3">
      <c r="B289" s="248" t="s">
        <v>2831</v>
      </c>
      <c r="C289" s="248" t="s">
        <v>2831</v>
      </c>
      <c r="D289" t="s">
        <v>2835</v>
      </c>
      <c r="E289" t="s">
        <v>8181</v>
      </c>
      <c r="F289" t="s">
        <v>2078</v>
      </c>
      <c r="G289" s="47" t="s">
        <v>2689</v>
      </c>
      <c r="H289" s="49">
        <v>0</v>
      </c>
      <c r="I289" s="250">
        <v>0</v>
      </c>
      <c r="J289" s="49" t="s">
        <v>2186</v>
      </c>
      <c r="K289" s="49" t="s">
        <v>8182</v>
      </c>
      <c r="L289" s="49" t="s">
        <v>254</v>
      </c>
      <c r="M289" s="49" t="s">
        <v>568</v>
      </c>
    </row>
    <row r="290" spans="2:13" x14ac:dyDescent="0.3">
      <c r="B290" s="248" t="s">
        <v>2831</v>
      </c>
      <c r="C290" s="248" t="s">
        <v>2831</v>
      </c>
      <c r="D290" t="s">
        <v>2835</v>
      </c>
      <c r="E290" t="s">
        <v>9737</v>
      </c>
      <c r="F290" t="s">
        <v>2073</v>
      </c>
      <c r="G290" s="47" t="s">
        <v>2689</v>
      </c>
      <c r="H290" s="49">
        <v>0</v>
      </c>
      <c r="I290" s="250">
        <v>0</v>
      </c>
      <c r="J290" s="49" t="s">
        <v>2186</v>
      </c>
      <c r="K290" s="49" t="s">
        <v>9738</v>
      </c>
      <c r="L290" s="49" t="s">
        <v>254</v>
      </c>
      <c r="M290" s="49" t="s">
        <v>568</v>
      </c>
    </row>
    <row r="291" spans="2:13" x14ac:dyDescent="0.3">
      <c r="B291" s="248" t="s">
        <v>2831</v>
      </c>
      <c r="C291" s="248" t="s">
        <v>2831</v>
      </c>
      <c r="D291" t="s">
        <v>2835</v>
      </c>
      <c r="E291" t="s">
        <v>7788</v>
      </c>
      <c r="F291" t="s">
        <v>2078</v>
      </c>
      <c r="G291" s="47" t="s">
        <v>2689</v>
      </c>
      <c r="H291" s="49">
        <v>0</v>
      </c>
      <c r="I291" s="250">
        <v>0</v>
      </c>
      <c r="J291" s="49" t="s">
        <v>2186</v>
      </c>
      <c r="K291" s="49" t="s">
        <v>7789</v>
      </c>
      <c r="L291" s="49" t="s">
        <v>254</v>
      </c>
      <c r="M291" s="49" t="s">
        <v>568</v>
      </c>
    </row>
    <row r="292" spans="2:13" x14ac:dyDescent="0.3">
      <c r="B292" s="248" t="s">
        <v>2831</v>
      </c>
      <c r="C292" s="248" t="s">
        <v>2831</v>
      </c>
      <c r="D292" t="s">
        <v>2835</v>
      </c>
      <c r="E292" t="s">
        <v>5609</v>
      </c>
      <c r="F292" t="s">
        <v>2073</v>
      </c>
      <c r="G292" s="47" t="s">
        <v>2689</v>
      </c>
      <c r="H292" s="49">
        <v>0</v>
      </c>
      <c r="I292" s="250">
        <v>0</v>
      </c>
      <c r="J292" s="49" t="s">
        <v>2186</v>
      </c>
      <c r="K292" s="49" t="s">
        <v>5610</v>
      </c>
      <c r="L292" s="49" t="s">
        <v>2147</v>
      </c>
      <c r="M292" s="49" t="s">
        <v>568</v>
      </c>
    </row>
    <row r="293" spans="2:13" x14ac:dyDescent="0.3">
      <c r="B293" s="248" t="s">
        <v>2831</v>
      </c>
      <c r="C293" s="248" t="s">
        <v>2831</v>
      </c>
      <c r="D293" t="s">
        <v>2835</v>
      </c>
      <c r="E293" t="s">
        <v>10481</v>
      </c>
      <c r="F293" t="s">
        <v>2078</v>
      </c>
      <c r="G293" s="47" t="s">
        <v>2689</v>
      </c>
      <c r="H293" s="49">
        <v>0</v>
      </c>
      <c r="I293" s="250">
        <v>0</v>
      </c>
      <c r="J293" s="49" t="s">
        <v>2186</v>
      </c>
      <c r="K293" s="49" t="s">
        <v>10482</v>
      </c>
      <c r="L293" s="49" t="s">
        <v>254</v>
      </c>
      <c r="M293" s="49" t="s">
        <v>568</v>
      </c>
    </row>
    <row r="294" spans="2:13" x14ac:dyDescent="0.3">
      <c r="B294" s="248" t="s">
        <v>2831</v>
      </c>
      <c r="C294" s="248" t="s">
        <v>2831</v>
      </c>
      <c r="D294" t="s">
        <v>2835</v>
      </c>
      <c r="E294" t="s">
        <v>8910</v>
      </c>
      <c r="F294" t="s">
        <v>2073</v>
      </c>
      <c r="G294" s="47" t="s">
        <v>2667</v>
      </c>
      <c r="H294" s="49">
        <v>0</v>
      </c>
      <c r="I294" s="250">
        <v>0</v>
      </c>
      <c r="J294" s="49" t="s">
        <v>2186</v>
      </c>
      <c r="K294" s="49" t="s">
        <v>8911</v>
      </c>
      <c r="L294" s="49" t="s">
        <v>254</v>
      </c>
      <c r="M294" s="49" t="s">
        <v>568</v>
      </c>
    </row>
    <row r="295" spans="2:13" x14ac:dyDescent="0.3">
      <c r="B295" s="248" t="s">
        <v>2831</v>
      </c>
      <c r="C295" s="248" t="s">
        <v>2831</v>
      </c>
      <c r="D295" t="s">
        <v>2835</v>
      </c>
      <c r="E295" t="s">
        <v>6535</v>
      </c>
      <c r="F295" t="s">
        <v>2078</v>
      </c>
      <c r="G295" s="47" t="s">
        <v>2667</v>
      </c>
      <c r="H295" s="49">
        <v>0</v>
      </c>
      <c r="I295" s="250">
        <v>0</v>
      </c>
      <c r="J295" s="49" t="s">
        <v>2186</v>
      </c>
      <c r="K295" s="49" t="s">
        <v>6536</v>
      </c>
      <c r="L295" s="49" t="s">
        <v>254</v>
      </c>
      <c r="M295" s="49" t="s">
        <v>568</v>
      </c>
    </row>
    <row r="296" spans="2:13" x14ac:dyDescent="0.3">
      <c r="B296" s="248" t="s">
        <v>2831</v>
      </c>
      <c r="C296" s="248" t="s">
        <v>2831</v>
      </c>
      <c r="D296" t="s">
        <v>2835</v>
      </c>
      <c r="E296" t="s">
        <v>4994</v>
      </c>
      <c r="F296" t="s">
        <v>2072</v>
      </c>
      <c r="G296" s="47" t="s">
        <v>2667</v>
      </c>
      <c r="H296" s="49">
        <v>0</v>
      </c>
      <c r="I296" s="250">
        <v>0</v>
      </c>
      <c r="J296" s="49" t="s">
        <v>2173</v>
      </c>
      <c r="K296" s="49" t="s">
        <v>4996</v>
      </c>
      <c r="L296" s="49" t="s">
        <v>254</v>
      </c>
      <c r="M296" s="49" t="s">
        <v>568</v>
      </c>
    </row>
    <row r="297" spans="2:13" x14ac:dyDescent="0.3">
      <c r="B297" s="248" t="s">
        <v>2831</v>
      </c>
      <c r="C297" s="248" t="s">
        <v>2831</v>
      </c>
      <c r="D297" t="s">
        <v>2835</v>
      </c>
      <c r="E297" t="s">
        <v>5769</v>
      </c>
      <c r="F297" t="s">
        <v>2073</v>
      </c>
      <c r="G297" s="47" t="s">
        <v>2667</v>
      </c>
      <c r="H297" s="49">
        <v>0</v>
      </c>
      <c r="I297" s="250">
        <v>0</v>
      </c>
      <c r="J297" s="49" t="s">
        <v>2186</v>
      </c>
      <c r="K297" s="49" t="s">
        <v>5770</v>
      </c>
      <c r="L297" s="49" t="s">
        <v>254</v>
      </c>
      <c r="M297" s="49" t="s">
        <v>568</v>
      </c>
    </row>
    <row r="298" spans="2:13" x14ac:dyDescent="0.3">
      <c r="B298" s="248" t="s">
        <v>2831</v>
      </c>
      <c r="C298" s="248" t="s">
        <v>2831</v>
      </c>
      <c r="D298" t="s">
        <v>2835</v>
      </c>
      <c r="E298" t="s">
        <v>3866</v>
      </c>
      <c r="F298" t="s">
        <v>2073</v>
      </c>
      <c r="G298" s="47" t="s">
        <v>2667</v>
      </c>
      <c r="H298" s="49">
        <v>0</v>
      </c>
      <c r="I298" s="250">
        <v>0</v>
      </c>
      <c r="J298" s="49" t="s">
        <v>2186</v>
      </c>
      <c r="K298" s="49" t="s">
        <v>3867</v>
      </c>
      <c r="L298" s="49" t="s">
        <v>254</v>
      </c>
      <c r="M298" s="49" t="s">
        <v>568</v>
      </c>
    </row>
    <row r="299" spans="2:13" x14ac:dyDescent="0.3">
      <c r="B299" s="248" t="s">
        <v>2831</v>
      </c>
      <c r="C299" s="248" t="s">
        <v>2831</v>
      </c>
      <c r="D299" t="s">
        <v>2835</v>
      </c>
      <c r="E299" t="s">
        <v>7860</v>
      </c>
      <c r="F299" t="s">
        <v>2073</v>
      </c>
      <c r="G299" s="47" t="s">
        <v>2667</v>
      </c>
      <c r="H299" s="49">
        <v>0</v>
      </c>
      <c r="I299" s="250">
        <v>0</v>
      </c>
      <c r="J299" s="49" t="s">
        <v>2186</v>
      </c>
      <c r="K299" s="49" t="s">
        <v>7861</v>
      </c>
      <c r="L299" s="49" t="s">
        <v>2147</v>
      </c>
      <c r="M299" s="49" t="s">
        <v>568</v>
      </c>
    </row>
    <row r="300" spans="2:13" x14ac:dyDescent="0.3">
      <c r="B300" s="248" t="s">
        <v>2831</v>
      </c>
      <c r="C300" s="248" t="s">
        <v>2831</v>
      </c>
      <c r="D300" t="s">
        <v>2835</v>
      </c>
      <c r="E300" t="s">
        <v>6048</v>
      </c>
      <c r="F300" t="s">
        <v>2073</v>
      </c>
      <c r="G300" s="47" t="s">
        <v>2667</v>
      </c>
      <c r="H300" s="49">
        <v>0</v>
      </c>
      <c r="I300" s="250">
        <v>0</v>
      </c>
      <c r="J300" s="49" t="s">
        <v>2186</v>
      </c>
      <c r="K300" s="49" t="s">
        <v>6049</v>
      </c>
      <c r="L300" s="49" t="s">
        <v>2147</v>
      </c>
      <c r="M300" s="49" t="s">
        <v>568</v>
      </c>
    </row>
    <row r="301" spans="2:13" x14ac:dyDescent="0.3">
      <c r="B301" s="248" t="s">
        <v>2831</v>
      </c>
      <c r="C301" s="248" t="s">
        <v>2831</v>
      </c>
      <c r="D301" t="s">
        <v>2835</v>
      </c>
      <c r="E301" t="s">
        <v>6283</v>
      </c>
      <c r="F301" t="s">
        <v>2073</v>
      </c>
      <c r="G301" s="47" t="s">
        <v>2667</v>
      </c>
      <c r="H301" s="49">
        <v>0</v>
      </c>
      <c r="I301" s="250">
        <v>0</v>
      </c>
      <c r="J301" s="49" t="s">
        <v>2186</v>
      </c>
      <c r="K301" s="49" t="s">
        <v>6284</v>
      </c>
      <c r="L301" s="49" t="s">
        <v>254</v>
      </c>
      <c r="M301" s="49" t="s">
        <v>568</v>
      </c>
    </row>
    <row r="302" spans="2:13" x14ac:dyDescent="0.3">
      <c r="B302" s="248" t="s">
        <v>2831</v>
      </c>
      <c r="C302" s="248" t="s">
        <v>2831</v>
      </c>
      <c r="D302" t="s">
        <v>2835</v>
      </c>
      <c r="E302" t="s">
        <v>4931</v>
      </c>
      <c r="F302" t="s">
        <v>2072</v>
      </c>
      <c r="G302" s="47" t="s">
        <v>2667</v>
      </c>
      <c r="H302" s="49">
        <v>0</v>
      </c>
      <c r="I302" s="250">
        <v>0</v>
      </c>
      <c r="J302" s="49" t="s">
        <v>2160</v>
      </c>
      <c r="K302" s="49" t="s">
        <v>4932</v>
      </c>
      <c r="L302" s="49" t="s">
        <v>254</v>
      </c>
      <c r="M302" s="49" t="s">
        <v>568</v>
      </c>
    </row>
    <row r="303" spans="2:13" x14ac:dyDescent="0.3">
      <c r="B303" s="248" t="s">
        <v>2831</v>
      </c>
      <c r="C303" s="248" t="s">
        <v>2831</v>
      </c>
      <c r="D303" t="s">
        <v>2835</v>
      </c>
      <c r="E303" t="s">
        <v>10734</v>
      </c>
      <c r="F303" t="s">
        <v>2073</v>
      </c>
      <c r="G303" s="47" t="s">
        <v>2667</v>
      </c>
      <c r="H303" s="49">
        <v>0</v>
      </c>
      <c r="I303" s="250">
        <v>0</v>
      </c>
      <c r="J303" s="49" t="s">
        <v>2186</v>
      </c>
      <c r="K303" s="49" t="s">
        <v>10735</v>
      </c>
      <c r="L303" s="49" t="s">
        <v>254</v>
      </c>
      <c r="M303" s="49" t="s">
        <v>568</v>
      </c>
    </row>
    <row r="304" spans="2:13" x14ac:dyDescent="0.3">
      <c r="B304" s="248" t="s">
        <v>2831</v>
      </c>
      <c r="C304" s="248" t="s">
        <v>2831</v>
      </c>
      <c r="D304" t="s">
        <v>2835</v>
      </c>
      <c r="E304" t="s">
        <v>6054</v>
      </c>
      <c r="F304" t="s">
        <v>2073</v>
      </c>
      <c r="G304" s="47" t="s">
        <v>2667</v>
      </c>
      <c r="H304" s="49">
        <v>0</v>
      </c>
      <c r="I304" s="250">
        <v>0</v>
      </c>
      <c r="J304" s="49" t="s">
        <v>2186</v>
      </c>
      <c r="K304" s="49" t="s">
        <v>6055</v>
      </c>
      <c r="L304" s="49" t="s">
        <v>254</v>
      </c>
      <c r="M304" s="49" t="s">
        <v>568</v>
      </c>
    </row>
    <row r="305" spans="2:13" x14ac:dyDescent="0.3">
      <c r="B305" s="248" t="s">
        <v>2831</v>
      </c>
      <c r="C305" s="248" t="s">
        <v>2831</v>
      </c>
      <c r="D305" t="s">
        <v>2835</v>
      </c>
      <c r="E305" t="s">
        <v>4984</v>
      </c>
      <c r="F305" t="s">
        <v>2072</v>
      </c>
      <c r="G305" s="47" t="s">
        <v>2667</v>
      </c>
      <c r="H305" s="49">
        <v>0</v>
      </c>
      <c r="I305" s="250">
        <v>0</v>
      </c>
      <c r="J305" s="49" t="s">
        <v>2160</v>
      </c>
      <c r="K305" s="49" t="s">
        <v>4985</v>
      </c>
      <c r="L305" s="49" t="s">
        <v>254</v>
      </c>
      <c r="M305" s="49" t="s">
        <v>568</v>
      </c>
    </row>
    <row r="306" spans="2:13" x14ac:dyDescent="0.3">
      <c r="B306" s="248" t="s">
        <v>2831</v>
      </c>
      <c r="C306" s="248" t="s">
        <v>2831</v>
      </c>
      <c r="D306" t="s">
        <v>2835</v>
      </c>
      <c r="E306" t="s">
        <v>10628</v>
      </c>
      <c r="F306" t="s">
        <v>2073</v>
      </c>
      <c r="G306" s="47" t="s">
        <v>2667</v>
      </c>
      <c r="H306" s="49">
        <v>0</v>
      </c>
      <c r="I306" s="250">
        <v>0</v>
      </c>
      <c r="J306" s="49" t="s">
        <v>2186</v>
      </c>
      <c r="K306" s="49" t="s">
        <v>10629</v>
      </c>
      <c r="L306" s="49" t="s">
        <v>2147</v>
      </c>
      <c r="M306" s="49" t="s">
        <v>568</v>
      </c>
    </row>
    <row r="307" spans="2:13" x14ac:dyDescent="0.3">
      <c r="B307" s="248" t="s">
        <v>2831</v>
      </c>
      <c r="C307" s="248" t="s">
        <v>2831</v>
      </c>
      <c r="D307" t="s">
        <v>2835</v>
      </c>
      <c r="E307" t="s">
        <v>8295</v>
      </c>
      <c r="F307" t="s">
        <v>2073</v>
      </c>
      <c r="G307" s="47" t="s">
        <v>2667</v>
      </c>
      <c r="H307" s="49">
        <v>0</v>
      </c>
      <c r="I307" s="250">
        <v>0</v>
      </c>
      <c r="J307" s="49" t="s">
        <v>2173</v>
      </c>
      <c r="K307" s="49" t="s">
        <v>8296</v>
      </c>
      <c r="L307" s="49" t="s">
        <v>254</v>
      </c>
      <c r="M307" s="49" t="s">
        <v>568</v>
      </c>
    </row>
    <row r="308" spans="2:13" x14ac:dyDescent="0.3">
      <c r="B308" s="248" t="s">
        <v>2831</v>
      </c>
      <c r="C308" s="248" t="s">
        <v>2831</v>
      </c>
      <c r="D308" t="s">
        <v>2835</v>
      </c>
      <c r="E308" t="s">
        <v>4843</v>
      </c>
      <c r="F308" t="s">
        <v>2072</v>
      </c>
      <c r="G308" s="47" t="s">
        <v>2667</v>
      </c>
      <c r="H308" s="49">
        <v>0</v>
      </c>
      <c r="I308" s="250">
        <v>0</v>
      </c>
      <c r="J308" s="49" t="s">
        <v>2160</v>
      </c>
      <c r="K308" s="49" t="s">
        <v>4845</v>
      </c>
      <c r="L308" s="49" t="s">
        <v>254</v>
      </c>
      <c r="M308" s="49" t="s">
        <v>568</v>
      </c>
    </row>
    <row r="309" spans="2:13" x14ac:dyDescent="0.3">
      <c r="B309" s="248" t="s">
        <v>2831</v>
      </c>
      <c r="C309" s="248" t="s">
        <v>2831</v>
      </c>
      <c r="D309" t="s">
        <v>2835</v>
      </c>
      <c r="E309" t="s">
        <v>9205</v>
      </c>
      <c r="F309" t="s">
        <v>2073</v>
      </c>
      <c r="G309" s="47" t="s">
        <v>2667</v>
      </c>
      <c r="H309" s="49">
        <v>0</v>
      </c>
      <c r="I309" s="250">
        <v>0</v>
      </c>
      <c r="J309" s="49" t="s">
        <v>2186</v>
      </c>
      <c r="K309" s="49" t="s">
        <v>9206</v>
      </c>
      <c r="L309" s="49" t="s">
        <v>254</v>
      </c>
      <c r="M309" s="49" t="s">
        <v>568</v>
      </c>
    </row>
    <row r="310" spans="2:13" x14ac:dyDescent="0.3">
      <c r="B310" s="248" t="s">
        <v>2831</v>
      </c>
      <c r="C310" s="248" t="s">
        <v>2831</v>
      </c>
      <c r="D310" t="s">
        <v>2835</v>
      </c>
      <c r="E310" t="s">
        <v>4900</v>
      </c>
      <c r="F310" t="s">
        <v>2072</v>
      </c>
      <c r="G310" s="47" t="s">
        <v>2667</v>
      </c>
      <c r="H310" s="49">
        <v>0</v>
      </c>
      <c r="I310" s="250">
        <v>0</v>
      </c>
      <c r="J310" s="49" t="s">
        <v>2160</v>
      </c>
      <c r="K310" s="49" t="s">
        <v>4901</v>
      </c>
      <c r="L310" s="49" t="s">
        <v>254</v>
      </c>
      <c r="M310" s="49" t="s">
        <v>568</v>
      </c>
    </row>
    <row r="311" spans="2:13" x14ac:dyDescent="0.3">
      <c r="B311" s="248" t="s">
        <v>2831</v>
      </c>
      <c r="C311" s="248" t="s">
        <v>2831</v>
      </c>
      <c r="D311" t="s">
        <v>2835</v>
      </c>
      <c r="E311" t="s">
        <v>8438</v>
      </c>
      <c r="F311" t="s">
        <v>2073</v>
      </c>
      <c r="G311" s="47" t="s">
        <v>2667</v>
      </c>
      <c r="H311" s="49">
        <v>0</v>
      </c>
      <c r="I311" s="250">
        <v>0</v>
      </c>
      <c r="J311" s="49" t="s">
        <v>2186</v>
      </c>
      <c r="K311" s="49" t="s">
        <v>8439</v>
      </c>
      <c r="L311" s="49" t="s">
        <v>254</v>
      </c>
      <c r="M311" s="49" t="s">
        <v>568</v>
      </c>
    </row>
    <row r="312" spans="2:13" x14ac:dyDescent="0.3">
      <c r="B312" s="248" t="s">
        <v>2831</v>
      </c>
      <c r="C312" s="248" t="s">
        <v>2831</v>
      </c>
      <c r="D312" t="s">
        <v>2835</v>
      </c>
      <c r="E312" t="s">
        <v>8767</v>
      </c>
      <c r="F312" t="s">
        <v>2073</v>
      </c>
      <c r="G312" s="47" t="s">
        <v>2667</v>
      </c>
      <c r="H312" s="49">
        <v>0</v>
      </c>
      <c r="I312" s="250">
        <v>0</v>
      </c>
      <c r="J312" s="49" t="s">
        <v>2186</v>
      </c>
      <c r="K312" s="49" t="s">
        <v>8768</v>
      </c>
      <c r="L312" s="49" t="s">
        <v>254</v>
      </c>
      <c r="M312" s="49" t="s">
        <v>568</v>
      </c>
    </row>
    <row r="313" spans="2:13" x14ac:dyDescent="0.3">
      <c r="B313" s="248" t="s">
        <v>2831</v>
      </c>
      <c r="C313" s="248" t="s">
        <v>2831</v>
      </c>
      <c r="D313" t="s">
        <v>2835</v>
      </c>
      <c r="E313" t="s">
        <v>10586</v>
      </c>
      <c r="F313" t="s">
        <v>2073</v>
      </c>
      <c r="G313" s="47" t="s">
        <v>2667</v>
      </c>
      <c r="H313" s="49">
        <v>0</v>
      </c>
      <c r="I313" s="250">
        <v>0</v>
      </c>
      <c r="J313" s="49" t="s">
        <v>2186</v>
      </c>
      <c r="K313" s="49" t="s">
        <v>10587</v>
      </c>
      <c r="L313" s="49" t="s">
        <v>254</v>
      </c>
      <c r="M313" s="49" t="s">
        <v>568</v>
      </c>
    </row>
    <row r="314" spans="2:13" x14ac:dyDescent="0.3">
      <c r="B314" s="248" t="s">
        <v>2831</v>
      </c>
      <c r="C314" s="248" t="s">
        <v>2831</v>
      </c>
      <c r="D314" t="s">
        <v>2835</v>
      </c>
      <c r="E314" t="s">
        <v>8749</v>
      </c>
      <c r="F314" t="s">
        <v>2073</v>
      </c>
      <c r="G314" s="47" t="s">
        <v>2667</v>
      </c>
      <c r="H314" s="49">
        <v>0</v>
      </c>
      <c r="I314" s="250">
        <v>0</v>
      </c>
      <c r="J314" s="49" t="s">
        <v>2186</v>
      </c>
      <c r="K314" s="49" t="s">
        <v>8750</v>
      </c>
      <c r="L314" s="49" t="s">
        <v>254</v>
      </c>
      <c r="M314" s="49" t="s">
        <v>568</v>
      </c>
    </row>
    <row r="315" spans="2:13" x14ac:dyDescent="0.3">
      <c r="B315" s="248" t="s">
        <v>2831</v>
      </c>
      <c r="C315" s="248" t="s">
        <v>2831</v>
      </c>
      <c r="D315" t="s">
        <v>2835</v>
      </c>
      <c r="E315" t="s">
        <v>4863</v>
      </c>
      <c r="F315" t="s">
        <v>2072</v>
      </c>
      <c r="G315" s="47" t="s">
        <v>2667</v>
      </c>
      <c r="H315" s="49">
        <v>0</v>
      </c>
      <c r="I315" s="250">
        <v>0</v>
      </c>
      <c r="J315" s="49" t="s">
        <v>2160</v>
      </c>
      <c r="K315" s="49" t="s">
        <v>4865</v>
      </c>
      <c r="L315" s="49" t="s">
        <v>254</v>
      </c>
      <c r="M315" s="49" t="s">
        <v>568</v>
      </c>
    </row>
    <row r="316" spans="2:13" x14ac:dyDescent="0.3">
      <c r="B316" s="248" t="s">
        <v>2831</v>
      </c>
      <c r="C316" s="248" t="s">
        <v>2831</v>
      </c>
      <c r="D316" t="s">
        <v>2835</v>
      </c>
      <c r="E316" t="s">
        <v>9821</v>
      </c>
      <c r="F316" t="s">
        <v>2073</v>
      </c>
      <c r="G316" s="47" t="s">
        <v>2667</v>
      </c>
      <c r="H316" s="49">
        <v>0</v>
      </c>
      <c r="I316" s="250">
        <v>0</v>
      </c>
      <c r="J316" s="49" t="s">
        <v>2186</v>
      </c>
      <c r="K316" s="49" t="s">
        <v>9822</v>
      </c>
      <c r="L316" s="49" t="s">
        <v>254</v>
      </c>
      <c r="M316" s="49" t="s">
        <v>568</v>
      </c>
    </row>
    <row r="317" spans="2:13" x14ac:dyDescent="0.3">
      <c r="B317" s="248" t="s">
        <v>2831</v>
      </c>
      <c r="C317" s="248" t="s">
        <v>2831</v>
      </c>
      <c r="D317" t="s">
        <v>2835</v>
      </c>
      <c r="E317" t="s">
        <v>10742</v>
      </c>
      <c r="F317" t="s">
        <v>2073</v>
      </c>
      <c r="G317" s="47" t="s">
        <v>2667</v>
      </c>
      <c r="H317" s="49">
        <v>0</v>
      </c>
      <c r="I317" s="250">
        <v>0</v>
      </c>
      <c r="J317" s="49" t="s">
        <v>2186</v>
      </c>
      <c r="K317" s="49" t="s">
        <v>10743</v>
      </c>
      <c r="L317" s="49" t="s">
        <v>254</v>
      </c>
      <c r="M317" s="49" t="s">
        <v>568</v>
      </c>
    </row>
    <row r="318" spans="2:13" x14ac:dyDescent="0.3">
      <c r="B318" s="248" t="s">
        <v>2831</v>
      </c>
      <c r="C318" s="248" t="s">
        <v>2831</v>
      </c>
      <c r="D318" t="s">
        <v>2835</v>
      </c>
      <c r="E318" t="s">
        <v>7528</v>
      </c>
      <c r="F318" t="s">
        <v>2073</v>
      </c>
      <c r="G318" s="47" t="s">
        <v>2667</v>
      </c>
      <c r="H318" s="49">
        <v>0</v>
      </c>
      <c r="I318" s="250">
        <v>0</v>
      </c>
      <c r="J318" s="49" t="s">
        <v>2186</v>
      </c>
      <c r="K318" s="49" t="s">
        <v>7529</v>
      </c>
      <c r="L318" s="49" t="s">
        <v>254</v>
      </c>
      <c r="M318" s="49" t="s">
        <v>568</v>
      </c>
    </row>
    <row r="319" spans="2:13" x14ac:dyDescent="0.3">
      <c r="B319" s="248" t="s">
        <v>2831</v>
      </c>
      <c r="C319" s="248" t="s">
        <v>2831</v>
      </c>
      <c r="D319" t="s">
        <v>2835</v>
      </c>
      <c r="E319" t="s">
        <v>5861</v>
      </c>
      <c r="F319" t="s">
        <v>2073</v>
      </c>
      <c r="G319" s="47" t="s">
        <v>2610</v>
      </c>
      <c r="H319" s="49">
        <v>0</v>
      </c>
      <c r="I319" s="250">
        <v>0</v>
      </c>
      <c r="J319" s="49" t="s">
        <v>2186</v>
      </c>
      <c r="K319" s="49" t="s">
        <v>5863</v>
      </c>
      <c r="L319" s="49" t="s">
        <v>254</v>
      </c>
      <c r="M319" s="49" t="s">
        <v>568</v>
      </c>
    </row>
    <row r="320" spans="2:13" x14ac:dyDescent="0.3">
      <c r="B320" s="248" t="s">
        <v>2831</v>
      </c>
      <c r="C320" s="248" t="s">
        <v>2831</v>
      </c>
      <c r="D320" t="s">
        <v>2835</v>
      </c>
      <c r="E320" t="s">
        <v>4966</v>
      </c>
      <c r="F320" t="s">
        <v>2072</v>
      </c>
      <c r="G320" s="47" t="s">
        <v>2610</v>
      </c>
      <c r="H320" s="49">
        <v>0</v>
      </c>
      <c r="I320" s="250">
        <v>0</v>
      </c>
      <c r="J320" s="49" t="s">
        <v>2160</v>
      </c>
      <c r="K320" s="49" t="s">
        <v>4967</v>
      </c>
      <c r="L320" s="49" t="s">
        <v>254</v>
      </c>
      <c r="M320" s="49" t="s">
        <v>568</v>
      </c>
    </row>
    <row r="321" spans="2:13" x14ac:dyDescent="0.3">
      <c r="B321" s="248" t="s">
        <v>2831</v>
      </c>
      <c r="C321" s="248" t="s">
        <v>2831</v>
      </c>
      <c r="D321" t="s">
        <v>2835</v>
      </c>
      <c r="E321" t="s">
        <v>7176</v>
      </c>
      <c r="F321" t="s">
        <v>2073</v>
      </c>
      <c r="G321" s="47" t="s">
        <v>2610</v>
      </c>
      <c r="H321" s="49">
        <v>0</v>
      </c>
      <c r="I321" s="250">
        <v>0</v>
      </c>
      <c r="J321" s="49" t="s">
        <v>2186</v>
      </c>
      <c r="K321" s="49" t="s">
        <v>7177</v>
      </c>
      <c r="L321" s="49" t="s">
        <v>254</v>
      </c>
      <c r="M321" s="49" t="s">
        <v>568</v>
      </c>
    </row>
    <row r="322" spans="2:13" x14ac:dyDescent="0.3">
      <c r="B322" s="248" t="s">
        <v>2831</v>
      </c>
      <c r="C322" s="248" t="s">
        <v>2831</v>
      </c>
      <c r="D322" t="s">
        <v>2835</v>
      </c>
      <c r="E322" t="s">
        <v>5733</v>
      </c>
      <c r="F322" t="s">
        <v>2073</v>
      </c>
      <c r="G322" s="47" t="s">
        <v>2610</v>
      </c>
      <c r="H322" s="49">
        <v>0</v>
      </c>
      <c r="I322" s="250">
        <v>0</v>
      </c>
      <c r="J322" s="49" t="s">
        <v>2186</v>
      </c>
      <c r="K322" s="49" t="s">
        <v>5734</v>
      </c>
      <c r="L322" s="49" t="s">
        <v>2147</v>
      </c>
      <c r="M322" s="49" t="s">
        <v>568</v>
      </c>
    </row>
    <row r="323" spans="2:13" x14ac:dyDescent="0.3">
      <c r="B323" s="248" t="s">
        <v>2831</v>
      </c>
      <c r="C323" s="248" t="s">
        <v>2831</v>
      </c>
      <c r="D323" t="s">
        <v>2835</v>
      </c>
      <c r="E323" t="s">
        <v>9052</v>
      </c>
      <c r="F323" t="s">
        <v>2073</v>
      </c>
      <c r="G323" s="47" t="s">
        <v>2610</v>
      </c>
      <c r="H323" s="49">
        <v>0</v>
      </c>
      <c r="I323" s="250">
        <v>0</v>
      </c>
      <c r="J323" s="49" t="s">
        <v>2186</v>
      </c>
      <c r="K323" s="49" t="s">
        <v>9053</v>
      </c>
      <c r="L323" s="49" t="s">
        <v>2147</v>
      </c>
      <c r="M323" s="49" t="s">
        <v>568</v>
      </c>
    </row>
    <row r="324" spans="2:13" x14ac:dyDescent="0.3">
      <c r="B324" s="248" t="s">
        <v>2831</v>
      </c>
      <c r="C324" s="248" t="s">
        <v>2831</v>
      </c>
      <c r="D324" t="s">
        <v>2835</v>
      </c>
      <c r="E324" t="s">
        <v>4944</v>
      </c>
      <c r="F324" t="s">
        <v>2072</v>
      </c>
      <c r="G324" s="47" t="s">
        <v>2610</v>
      </c>
      <c r="H324" s="49">
        <v>0</v>
      </c>
      <c r="I324" s="250">
        <v>0</v>
      </c>
      <c r="J324" s="49" t="s">
        <v>2186</v>
      </c>
      <c r="K324" s="49" t="s">
        <v>4945</v>
      </c>
      <c r="L324" s="49" t="s">
        <v>254</v>
      </c>
      <c r="M324" s="49" t="s">
        <v>568</v>
      </c>
    </row>
    <row r="325" spans="2:13" x14ac:dyDescent="0.3">
      <c r="B325" s="248" t="s">
        <v>2831</v>
      </c>
      <c r="C325" s="248" t="s">
        <v>2831</v>
      </c>
      <c r="D325" t="s">
        <v>2835</v>
      </c>
      <c r="E325" t="s">
        <v>8307</v>
      </c>
      <c r="F325" t="s">
        <v>2078</v>
      </c>
      <c r="G325" s="47" t="s">
        <v>2610</v>
      </c>
      <c r="H325" s="49">
        <v>0</v>
      </c>
      <c r="I325" s="250">
        <v>0</v>
      </c>
      <c r="J325" s="49" t="s">
        <v>2186</v>
      </c>
      <c r="K325" s="49" t="s">
        <v>8308</v>
      </c>
      <c r="L325" s="49" t="s">
        <v>2147</v>
      </c>
      <c r="M325" s="49" t="s">
        <v>568</v>
      </c>
    </row>
    <row r="326" spans="2:13" x14ac:dyDescent="0.3">
      <c r="B326" s="248" t="s">
        <v>2831</v>
      </c>
      <c r="C326" s="248" t="s">
        <v>2831</v>
      </c>
      <c r="D326" t="s">
        <v>2835</v>
      </c>
      <c r="E326" t="s">
        <v>4935</v>
      </c>
      <c r="F326" t="s">
        <v>2072</v>
      </c>
      <c r="G326" s="47" t="s">
        <v>2610</v>
      </c>
      <c r="H326" s="49">
        <v>0</v>
      </c>
      <c r="I326" s="250">
        <v>0</v>
      </c>
      <c r="J326" s="49" t="s">
        <v>2160</v>
      </c>
      <c r="K326" s="49" t="s">
        <v>4936</v>
      </c>
      <c r="L326" s="49" t="s">
        <v>254</v>
      </c>
      <c r="M326" s="49" t="s">
        <v>568</v>
      </c>
    </row>
    <row r="327" spans="2:13" x14ac:dyDescent="0.3">
      <c r="B327" s="248" t="s">
        <v>2831</v>
      </c>
      <c r="C327" s="248" t="s">
        <v>2831</v>
      </c>
      <c r="D327" t="s">
        <v>2835</v>
      </c>
      <c r="E327" t="s">
        <v>5074</v>
      </c>
      <c r="F327" t="s">
        <v>2072</v>
      </c>
      <c r="G327" s="47" t="s">
        <v>2610</v>
      </c>
      <c r="H327" s="49">
        <v>0</v>
      </c>
      <c r="I327" s="250">
        <v>0</v>
      </c>
      <c r="J327" s="49" t="s">
        <v>2160</v>
      </c>
      <c r="K327" s="49" t="s">
        <v>5075</v>
      </c>
      <c r="L327" s="49" t="s">
        <v>254</v>
      </c>
      <c r="M327" s="49" t="s">
        <v>568</v>
      </c>
    </row>
    <row r="328" spans="2:13" x14ac:dyDescent="0.3">
      <c r="B328" s="248" t="s">
        <v>2831</v>
      </c>
      <c r="C328" s="248" t="s">
        <v>2831</v>
      </c>
      <c r="D328" t="s">
        <v>2835</v>
      </c>
      <c r="E328" t="s">
        <v>5627</v>
      </c>
      <c r="F328" t="s">
        <v>2073</v>
      </c>
      <c r="G328" s="47" t="s">
        <v>2610</v>
      </c>
      <c r="H328" s="49">
        <v>0</v>
      </c>
      <c r="I328" s="250">
        <v>0</v>
      </c>
      <c r="J328" s="49" t="s">
        <v>2186</v>
      </c>
      <c r="K328" s="49" t="s">
        <v>5628</v>
      </c>
      <c r="L328" s="49" t="s">
        <v>254</v>
      </c>
      <c r="M328" s="49" t="s">
        <v>568</v>
      </c>
    </row>
    <row r="329" spans="2:13" x14ac:dyDescent="0.3">
      <c r="B329" s="248" t="s">
        <v>2831</v>
      </c>
      <c r="C329" s="248" t="s">
        <v>2831</v>
      </c>
      <c r="D329" t="s">
        <v>2835</v>
      </c>
      <c r="E329" t="s">
        <v>9480</v>
      </c>
      <c r="F329" t="s">
        <v>2073</v>
      </c>
      <c r="G329" s="47" t="s">
        <v>2610</v>
      </c>
      <c r="H329" s="49">
        <v>0</v>
      </c>
      <c r="I329" s="250">
        <v>0</v>
      </c>
      <c r="J329" s="49" t="s">
        <v>2186</v>
      </c>
      <c r="K329" s="49" t="s">
        <v>9481</v>
      </c>
      <c r="L329" s="49" t="s">
        <v>254</v>
      </c>
      <c r="M329" s="49" t="s">
        <v>568</v>
      </c>
    </row>
    <row r="330" spans="2:13" x14ac:dyDescent="0.3">
      <c r="B330" s="248" t="s">
        <v>2831</v>
      </c>
      <c r="C330" s="248" t="s">
        <v>2831</v>
      </c>
      <c r="D330" t="s">
        <v>2835</v>
      </c>
      <c r="E330" t="s">
        <v>4870</v>
      </c>
      <c r="F330" t="s">
        <v>2072</v>
      </c>
      <c r="G330" s="47" t="s">
        <v>2610</v>
      </c>
      <c r="H330" s="49">
        <v>0</v>
      </c>
      <c r="I330" s="250">
        <v>0</v>
      </c>
      <c r="J330" s="49" t="s">
        <v>2173</v>
      </c>
      <c r="K330" s="49" t="s">
        <v>4871</v>
      </c>
      <c r="L330" s="49" t="s">
        <v>2147</v>
      </c>
      <c r="M330" s="49" t="s">
        <v>568</v>
      </c>
    </row>
    <row r="331" spans="2:13" x14ac:dyDescent="0.3">
      <c r="B331" s="248" t="s">
        <v>2831</v>
      </c>
      <c r="C331" s="248" t="s">
        <v>2831</v>
      </c>
      <c r="D331" t="s">
        <v>2835</v>
      </c>
      <c r="E331" t="s">
        <v>4896</v>
      </c>
      <c r="F331" t="s">
        <v>2072</v>
      </c>
      <c r="G331" s="47" t="s">
        <v>2610</v>
      </c>
      <c r="H331" s="49">
        <v>0</v>
      </c>
      <c r="I331" s="250">
        <v>0</v>
      </c>
      <c r="J331" s="49" t="s">
        <v>2173</v>
      </c>
      <c r="K331" s="49" t="s">
        <v>4897</v>
      </c>
      <c r="L331" s="49" t="s">
        <v>254</v>
      </c>
      <c r="M331" s="49" t="s">
        <v>568</v>
      </c>
    </row>
    <row r="332" spans="2:13" x14ac:dyDescent="0.3">
      <c r="B332" s="248" t="s">
        <v>2831</v>
      </c>
      <c r="C332" s="248" t="s">
        <v>2831</v>
      </c>
      <c r="D332" t="s">
        <v>2835</v>
      </c>
      <c r="E332" t="s">
        <v>10559</v>
      </c>
      <c r="F332" t="s">
        <v>2073</v>
      </c>
      <c r="G332" s="47" t="s">
        <v>2610</v>
      </c>
      <c r="H332" s="49">
        <v>0</v>
      </c>
      <c r="I332" s="250">
        <v>0</v>
      </c>
      <c r="J332" s="49" t="s">
        <v>2186</v>
      </c>
      <c r="K332" s="49" t="s">
        <v>10560</v>
      </c>
      <c r="L332" s="49" t="s">
        <v>254</v>
      </c>
      <c r="M332" s="49" t="s">
        <v>568</v>
      </c>
    </row>
    <row r="333" spans="2:13" x14ac:dyDescent="0.3">
      <c r="B333" s="248" t="s">
        <v>2831</v>
      </c>
      <c r="C333" s="248" t="s">
        <v>2831</v>
      </c>
      <c r="D333" t="s">
        <v>2835</v>
      </c>
      <c r="E333" t="s">
        <v>7720</v>
      </c>
      <c r="F333" t="s">
        <v>2073</v>
      </c>
      <c r="G333" s="47" t="s">
        <v>2610</v>
      </c>
      <c r="H333" s="49">
        <v>0</v>
      </c>
      <c r="I333" s="250">
        <v>0</v>
      </c>
      <c r="J333" s="49" t="s">
        <v>2186</v>
      </c>
      <c r="K333" s="49" t="s">
        <v>7721</v>
      </c>
      <c r="L333" s="49" t="s">
        <v>2147</v>
      </c>
      <c r="M333" s="49" t="s">
        <v>568</v>
      </c>
    </row>
    <row r="334" spans="2:13" x14ac:dyDescent="0.3">
      <c r="B334" s="248" t="s">
        <v>2831</v>
      </c>
      <c r="C334" s="248" t="s">
        <v>2831</v>
      </c>
      <c r="D334" t="s">
        <v>2835</v>
      </c>
      <c r="E334" t="s">
        <v>7330</v>
      </c>
      <c r="F334" t="s">
        <v>2073</v>
      </c>
      <c r="G334" s="47" t="s">
        <v>2610</v>
      </c>
      <c r="H334" s="49">
        <v>0</v>
      </c>
      <c r="I334" s="250">
        <v>0</v>
      </c>
      <c r="J334" s="49" t="s">
        <v>2186</v>
      </c>
      <c r="K334" s="49" t="s">
        <v>7331</v>
      </c>
      <c r="L334" s="49" t="s">
        <v>254</v>
      </c>
      <c r="M334" s="49" t="s">
        <v>568</v>
      </c>
    </row>
    <row r="335" spans="2:13" x14ac:dyDescent="0.3">
      <c r="B335" s="248" t="s">
        <v>2831</v>
      </c>
      <c r="C335" s="248" t="s">
        <v>2831</v>
      </c>
      <c r="D335" t="s">
        <v>2835</v>
      </c>
      <c r="E335" t="s">
        <v>9069</v>
      </c>
      <c r="F335" t="s">
        <v>2073</v>
      </c>
      <c r="G335" s="47" t="s">
        <v>2610</v>
      </c>
      <c r="H335" s="49">
        <v>0</v>
      </c>
      <c r="I335" s="250">
        <v>0</v>
      </c>
      <c r="J335" s="49" t="s">
        <v>2186</v>
      </c>
      <c r="K335" s="49" t="s">
        <v>9070</v>
      </c>
      <c r="L335" s="49" t="s">
        <v>254</v>
      </c>
      <c r="M335" s="49" t="s">
        <v>568</v>
      </c>
    </row>
    <row r="336" spans="2:13" x14ac:dyDescent="0.3">
      <c r="B336" s="248" t="s">
        <v>2831</v>
      </c>
      <c r="C336" s="248" t="s">
        <v>2831</v>
      </c>
      <c r="D336" t="s">
        <v>2835</v>
      </c>
      <c r="E336" t="s">
        <v>6710</v>
      </c>
      <c r="F336" t="s">
        <v>2073</v>
      </c>
      <c r="G336" s="47" t="s">
        <v>2610</v>
      </c>
      <c r="H336" s="49">
        <v>0</v>
      </c>
      <c r="I336" s="250">
        <v>0</v>
      </c>
      <c r="J336" s="49" t="s">
        <v>2186</v>
      </c>
      <c r="K336" s="49" t="s">
        <v>6711</v>
      </c>
      <c r="L336" s="49" t="s">
        <v>254</v>
      </c>
      <c r="M336" s="49" t="s">
        <v>568</v>
      </c>
    </row>
    <row r="337" spans="2:13" x14ac:dyDescent="0.3">
      <c r="B337" s="248" t="s">
        <v>2831</v>
      </c>
      <c r="C337" s="248" t="s">
        <v>2831</v>
      </c>
      <c r="D337" t="s">
        <v>2835</v>
      </c>
      <c r="E337" t="s">
        <v>9187</v>
      </c>
      <c r="F337" t="s">
        <v>2073</v>
      </c>
      <c r="G337" s="47" t="s">
        <v>2610</v>
      </c>
      <c r="H337" s="49">
        <v>0</v>
      </c>
      <c r="I337" s="250">
        <v>0</v>
      </c>
      <c r="J337" s="49" t="s">
        <v>2186</v>
      </c>
      <c r="K337" s="49" t="s">
        <v>9188</v>
      </c>
      <c r="L337" s="49" t="s">
        <v>254</v>
      </c>
      <c r="M337" s="49" t="s">
        <v>568</v>
      </c>
    </row>
    <row r="338" spans="2:13" x14ac:dyDescent="0.3">
      <c r="B338" s="248" t="s">
        <v>2831</v>
      </c>
      <c r="C338" s="248" t="s">
        <v>2831</v>
      </c>
      <c r="D338" t="s">
        <v>2835</v>
      </c>
      <c r="E338" t="s">
        <v>6110</v>
      </c>
      <c r="F338" t="s">
        <v>2073</v>
      </c>
      <c r="G338" s="47" t="s">
        <v>2640</v>
      </c>
      <c r="H338" s="49">
        <v>0</v>
      </c>
      <c r="I338" s="250">
        <v>0</v>
      </c>
      <c r="J338" s="49" t="s">
        <v>2186</v>
      </c>
      <c r="K338" s="49" t="s">
        <v>6111</v>
      </c>
      <c r="L338" s="49" t="s">
        <v>254</v>
      </c>
      <c r="M338" s="49" t="s">
        <v>568</v>
      </c>
    </row>
    <row r="339" spans="2:13" x14ac:dyDescent="0.3">
      <c r="B339" s="248" t="s">
        <v>2831</v>
      </c>
      <c r="C339" s="248" t="s">
        <v>2831</v>
      </c>
      <c r="D339" t="s">
        <v>2835</v>
      </c>
      <c r="E339" t="s">
        <v>4962</v>
      </c>
      <c r="F339" t="s">
        <v>2072</v>
      </c>
      <c r="G339" s="47" t="s">
        <v>2640</v>
      </c>
      <c r="H339" s="49">
        <v>0</v>
      </c>
      <c r="I339" s="250">
        <v>0</v>
      </c>
      <c r="J339" s="49" t="s">
        <v>2186</v>
      </c>
      <c r="K339" s="49" t="s">
        <v>4963</v>
      </c>
      <c r="L339" s="49" t="s">
        <v>254</v>
      </c>
      <c r="M339" s="49" t="s">
        <v>568</v>
      </c>
    </row>
    <row r="340" spans="2:13" x14ac:dyDescent="0.3">
      <c r="B340" s="248" t="s">
        <v>2831</v>
      </c>
      <c r="C340" s="248" t="s">
        <v>2831</v>
      </c>
      <c r="D340" t="s">
        <v>2835</v>
      </c>
      <c r="E340" t="s">
        <v>5046</v>
      </c>
      <c r="F340" t="s">
        <v>2072</v>
      </c>
      <c r="G340" s="47" t="s">
        <v>2640</v>
      </c>
      <c r="H340" s="49">
        <v>0</v>
      </c>
      <c r="I340" s="250">
        <v>0</v>
      </c>
      <c r="J340" s="49" t="s">
        <v>2160</v>
      </c>
      <c r="K340" s="49" t="s">
        <v>5048</v>
      </c>
      <c r="L340" s="49" t="s">
        <v>254</v>
      </c>
      <c r="M340" s="49" t="s">
        <v>568</v>
      </c>
    </row>
    <row r="341" spans="2:13" x14ac:dyDescent="0.3">
      <c r="B341" s="248" t="s">
        <v>2831</v>
      </c>
      <c r="C341" s="248" t="s">
        <v>2831</v>
      </c>
      <c r="D341" t="s">
        <v>2835</v>
      </c>
      <c r="E341" t="s">
        <v>6629</v>
      </c>
      <c r="F341" t="s">
        <v>2073</v>
      </c>
      <c r="G341" s="47" t="s">
        <v>2640</v>
      </c>
      <c r="H341" s="49">
        <v>0</v>
      </c>
      <c r="I341" s="250">
        <v>0</v>
      </c>
      <c r="J341" s="49" t="s">
        <v>2186</v>
      </c>
      <c r="K341" s="49" t="s">
        <v>6630</v>
      </c>
      <c r="L341" s="49" t="s">
        <v>254</v>
      </c>
      <c r="M341" s="49" t="s">
        <v>568</v>
      </c>
    </row>
    <row r="342" spans="2:13" x14ac:dyDescent="0.3">
      <c r="B342" s="248" t="s">
        <v>2831</v>
      </c>
      <c r="C342" s="248" t="s">
        <v>2831</v>
      </c>
      <c r="D342" t="s">
        <v>2835</v>
      </c>
      <c r="E342" t="s">
        <v>3597</v>
      </c>
      <c r="F342" t="s">
        <v>2073</v>
      </c>
      <c r="G342" s="47" t="s">
        <v>2640</v>
      </c>
      <c r="H342" s="49">
        <v>0</v>
      </c>
      <c r="I342" s="250">
        <v>0</v>
      </c>
      <c r="J342" s="49" t="s">
        <v>2186</v>
      </c>
      <c r="K342" s="49" t="s">
        <v>3599</v>
      </c>
      <c r="L342" s="49" t="s">
        <v>254</v>
      </c>
      <c r="M342" s="49" t="s">
        <v>568</v>
      </c>
    </row>
    <row r="343" spans="2:13" x14ac:dyDescent="0.3">
      <c r="B343" s="248" t="s">
        <v>2831</v>
      </c>
      <c r="C343" s="248" t="s">
        <v>2831</v>
      </c>
      <c r="D343" t="s">
        <v>2835</v>
      </c>
      <c r="E343" t="s">
        <v>9490</v>
      </c>
      <c r="F343" t="s">
        <v>2073</v>
      </c>
      <c r="G343" s="47" t="s">
        <v>2640</v>
      </c>
      <c r="H343" s="49">
        <v>0</v>
      </c>
      <c r="I343" s="250">
        <v>0</v>
      </c>
      <c r="J343" s="49" t="s">
        <v>2186</v>
      </c>
      <c r="K343" s="49" t="s">
        <v>9491</v>
      </c>
      <c r="L343" s="49" t="s">
        <v>2147</v>
      </c>
      <c r="M343" s="49" t="s">
        <v>568</v>
      </c>
    </row>
    <row r="344" spans="2:13" x14ac:dyDescent="0.3">
      <c r="B344" s="248" t="s">
        <v>2831</v>
      </c>
      <c r="C344" s="248" t="s">
        <v>2831</v>
      </c>
      <c r="D344" t="s">
        <v>2835</v>
      </c>
      <c r="E344" t="s">
        <v>4917</v>
      </c>
      <c r="F344" t="s">
        <v>2072</v>
      </c>
      <c r="G344" s="47" t="s">
        <v>2640</v>
      </c>
      <c r="H344" s="49">
        <v>0</v>
      </c>
      <c r="I344" s="250">
        <v>0</v>
      </c>
      <c r="J344" s="49" t="s">
        <v>2173</v>
      </c>
      <c r="K344" s="49" t="s">
        <v>4919</v>
      </c>
      <c r="L344" s="49" t="s">
        <v>254</v>
      </c>
      <c r="M344" s="49" t="s">
        <v>568</v>
      </c>
    </row>
    <row r="345" spans="2:13" x14ac:dyDescent="0.3">
      <c r="B345" s="248" t="s">
        <v>2831</v>
      </c>
      <c r="C345" s="248" t="s">
        <v>2831</v>
      </c>
      <c r="D345" t="s">
        <v>2835</v>
      </c>
      <c r="E345" t="s">
        <v>9022</v>
      </c>
      <c r="F345" t="s">
        <v>2073</v>
      </c>
      <c r="G345" s="47" t="s">
        <v>2640</v>
      </c>
      <c r="H345" s="49">
        <v>0</v>
      </c>
      <c r="I345" s="250">
        <v>0</v>
      </c>
      <c r="J345" s="49" t="s">
        <v>2186</v>
      </c>
      <c r="K345" s="49" t="s">
        <v>9023</v>
      </c>
      <c r="L345" s="49" t="s">
        <v>254</v>
      </c>
      <c r="M345" s="49" t="s">
        <v>568</v>
      </c>
    </row>
    <row r="346" spans="2:13" x14ac:dyDescent="0.3">
      <c r="B346" s="248" t="s">
        <v>2831</v>
      </c>
      <c r="C346" s="248" t="s">
        <v>2831</v>
      </c>
      <c r="D346" t="s">
        <v>2835</v>
      </c>
      <c r="E346" t="s">
        <v>6462</v>
      </c>
      <c r="F346" t="s">
        <v>2073</v>
      </c>
      <c r="G346" s="47" t="s">
        <v>2640</v>
      </c>
      <c r="H346" s="49">
        <v>0</v>
      </c>
      <c r="I346" s="250">
        <v>0</v>
      </c>
      <c r="J346" s="49" t="s">
        <v>2186</v>
      </c>
      <c r="K346" s="49" t="s">
        <v>6463</v>
      </c>
      <c r="L346" s="49" t="s">
        <v>254</v>
      </c>
      <c r="M346" s="49" t="s">
        <v>568</v>
      </c>
    </row>
    <row r="347" spans="2:13" x14ac:dyDescent="0.3">
      <c r="B347" s="248" t="s">
        <v>2831</v>
      </c>
      <c r="C347" s="248" t="s">
        <v>2831</v>
      </c>
      <c r="D347" t="s">
        <v>2835</v>
      </c>
      <c r="E347" t="s">
        <v>5013</v>
      </c>
      <c r="F347" t="s">
        <v>2072</v>
      </c>
      <c r="G347" s="47" t="s">
        <v>2640</v>
      </c>
      <c r="H347" s="49">
        <v>0</v>
      </c>
      <c r="I347" s="250">
        <v>0</v>
      </c>
      <c r="J347" s="49" t="s">
        <v>2173</v>
      </c>
      <c r="K347" s="49" t="s">
        <v>5014</v>
      </c>
      <c r="L347" s="49" t="s">
        <v>254</v>
      </c>
      <c r="M347" s="49" t="s">
        <v>568</v>
      </c>
    </row>
    <row r="348" spans="2:13" x14ac:dyDescent="0.3">
      <c r="B348" s="248" t="s">
        <v>2831</v>
      </c>
      <c r="C348" s="248" t="s">
        <v>2831</v>
      </c>
      <c r="D348" t="s">
        <v>2835</v>
      </c>
      <c r="E348" t="s">
        <v>4937</v>
      </c>
      <c r="F348" t="s">
        <v>2072</v>
      </c>
      <c r="G348" s="47" t="s">
        <v>2640</v>
      </c>
      <c r="H348" s="49">
        <v>0</v>
      </c>
      <c r="I348" s="250">
        <v>0</v>
      </c>
      <c r="J348" s="49" t="s">
        <v>2160</v>
      </c>
      <c r="K348" s="49" t="s">
        <v>4939</v>
      </c>
      <c r="L348" s="49" t="s">
        <v>254</v>
      </c>
      <c r="M348" s="49" t="s">
        <v>568</v>
      </c>
    </row>
    <row r="349" spans="2:13" x14ac:dyDescent="0.3">
      <c r="B349" s="248" t="s">
        <v>2831</v>
      </c>
      <c r="C349" s="248" t="s">
        <v>2831</v>
      </c>
      <c r="D349" t="s">
        <v>2835</v>
      </c>
      <c r="E349" t="s">
        <v>4894</v>
      </c>
      <c r="F349" t="s">
        <v>2072</v>
      </c>
      <c r="G349" s="47" t="s">
        <v>2640</v>
      </c>
      <c r="H349" s="49">
        <v>0</v>
      </c>
      <c r="I349" s="250">
        <v>0</v>
      </c>
      <c r="J349" s="49" t="s">
        <v>2173</v>
      </c>
      <c r="K349" s="49" t="s">
        <v>4895</v>
      </c>
      <c r="L349" s="49" t="s">
        <v>254</v>
      </c>
      <c r="M349" s="49" t="s">
        <v>568</v>
      </c>
    </row>
    <row r="350" spans="2:13" x14ac:dyDescent="0.3">
      <c r="B350" s="248" t="s">
        <v>2831</v>
      </c>
      <c r="C350" s="248" t="s">
        <v>2831</v>
      </c>
      <c r="D350" t="s">
        <v>2835</v>
      </c>
      <c r="E350" t="s">
        <v>7416</v>
      </c>
      <c r="F350" t="s">
        <v>2073</v>
      </c>
      <c r="G350" s="47" t="s">
        <v>2640</v>
      </c>
      <c r="H350" s="49">
        <v>0</v>
      </c>
      <c r="I350" s="250">
        <v>0</v>
      </c>
      <c r="J350" s="49" t="s">
        <v>2186</v>
      </c>
      <c r="K350" s="49" t="s">
        <v>7417</v>
      </c>
      <c r="L350" s="49" t="s">
        <v>254</v>
      </c>
      <c r="M350" s="49" t="s">
        <v>568</v>
      </c>
    </row>
    <row r="351" spans="2:13" x14ac:dyDescent="0.3">
      <c r="B351" s="248" t="s">
        <v>2831</v>
      </c>
      <c r="C351" s="248" t="s">
        <v>2831</v>
      </c>
      <c r="D351" t="s">
        <v>2835</v>
      </c>
      <c r="E351" t="s">
        <v>6350</v>
      </c>
      <c r="F351" t="s">
        <v>2073</v>
      </c>
      <c r="G351" s="47" t="s">
        <v>2640</v>
      </c>
      <c r="H351" s="49">
        <v>0</v>
      </c>
      <c r="I351" s="250">
        <v>0</v>
      </c>
      <c r="J351" s="49" t="s">
        <v>2186</v>
      </c>
      <c r="K351" s="49" t="s">
        <v>6351</v>
      </c>
      <c r="L351" s="49" t="s">
        <v>254</v>
      </c>
      <c r="M351" s="49" t="s">
        <v>568</v>
      </c>
    </row>
    <row r="352" spans="2:13" x14ac:dyDescent="0.3">
      <c r="B352" s="248" t="s">
        <v>2831</v>
      </c>
      <c r="C352" s="248" t="s">
        <v>2831</v>
      </c>
      <c r="D352" t="s">
        <v>2835</v>
      </c>
      <c r="E352" t="s">
        <v>6481</v>
      </c>
      <c r="F352" t="s">
        <v>2073</v>
      </c>
      <c r="G352" s="47" t="s">
        <v>2640</v>
      </c>
      <c r="H352" s="49">
        <v>0</v>
      </c>
      <c r="I352" s="250">
        <v>0</v>
      </c>
      <c r="J352" s="49" t="s">
        <v>2186</v>
      </c>
      <c r="K352" s="49" t="s">
        <v>6482</v>
      </c>
      <c r="L352" s="49" t="s">
        <v>254</v>
      </c>
      <c r="M352" s="49" t="s">
        <v>568</v>
      </c>
    </row>
    <row r="353" spans="2:13" x14ac:dyDescent="0.3">
      <c r="B353" s="248" t="s">
        <v>2831</v>
      </c>
      <c r="C353" s="248" t="s">
        <v>2831</v>
      </c>
      <c r="D353" t="s">
        <v>2835</v>
      </c>
      <c r="E353" t="s">
        <v>4855</v>
      </c>
      <c r="F353" t="s">
        <v>2072</v>
      </c>
      <c r="G353" s="47" t="s">
        <v>2640</v>
      </c>
      <c r="H353" s="49">
        <v>0</v>
      </c>
      <c r="I353" s="250">
        <v>0</v>
      </c>
      <c r="J353" s="49" t="s">
        <v>2160</v>
      </c>
      <c r="K353" s="49" t="s">
        <v>4856</v>
      </c>
      <c r="L353" s="49" t="s">
        <v>254</v>
      </c>
      <c r="M353" s="49" t="s">
        <v>568</v>
      </c>
    </row>
    <row r="354" spans="2:13" x14ac:dyDescent="0.3">
      <c r="B354" s="248" t="s">
        <v>2831</v>
      </c>
      <c r="C354" s="248" t="s">
        <v>2831</v>
      </c>
      <c r="D354" t="s">
        <v>2835</v>
      </c>
      <c r="E354" t="s">
        <v>8753</v>
      </c>
      <c r="F354" t="s">
        <v>2073</v>
      </c>
      <c r="G354" s="47" t="s">
        <v>2640</v>
      </c>
      <c r="H354" s="49">
        <v>0</v>
      </c>
      <c r="I354" s="250">
        <v>0</v>
      </c>
      <c r="J354" s="49" t="s">
        <v>2186</v>
      </c>
      <c r="K354" s="49" t="s">
        <v>8754</v>
      </c>
      <c r="L354" s="49" t="s">
        <v>254</v>
      </c>
      <c r="M354" s="49" t="s">
        <v>568</v>
      </c>
    </row>
    <row r="355" spans="2:13" x14ac:dyDescent="0.3">
      <c r="B355" s="248" t="s">
        <v>2831</v>
      </c>
      <c r="C355" s="248" t="s">
        <v>2831</v>
      </c>
      <c r="D355" t="s">
        <v>2835</v>
      </c>
      <c r="E355" t="s">
        <v>6955</v>
      </c>
      <c r="F355" t="s">
        <v>2073</v>
      </c>
      <c r="G355" s="47" t="s">
        <v>2640</v>
      </c>
      <c r="H355" s="49">
        <v>0</v>
      </c>
      <c r="I355" s="250">
        <v>0</v>
      </c>
      <c r="J355" s="49" t="s">
        <v>2186</v>
      </c>
      <c r="K355" s="49" t="s">
        <v>6956</v>
      </c>
      <c r="L355" s="49" t="s">
        <v>254</v>
      </c>
      <c r="M355" s="49" t="s">
        <v>568</v>
      </c>
    </row>
    <row r="356" spans="2:13" x14ac:dyDescent="0.3">
      <c r="B356" s="248" t="s">
        <v>2831</v>
      </c>
      <c r="C356" s="248" t="s">
        <v>2831</v>
      </c>
      <c r="D356" t="s">
        <v>2835</v>
      </c>
      <c r="E356" t="s">
        <v>10354</v>
      </c>
      <c r="F356" t="s">
        <v>2078</v>
      </c>
      <c r="G356" s="47" t="s">
        <v>2640</v>
      </c>
      <c r="H356" s="49">
        <v>0</v>
      </c>
      <c r="I356" s="250">
        <v>0</v>
      </c>
      <c r="J356" s="49" t="s">
        <v>2186</v>
      </c>
      <c r="K356" s="49" t="s">
        <v>10355</v>
      </c>
      <c r="L356" s="49" t="s">
        <v>254</v>
      </c>
      <c r="M356" s="49" t="s">
        <v>568</v>
      </c>
    </row>
    <row r="357" spans="2:13" x14ac:dyDescent="0.3">
      <c r="B357" s="248" t="s">
        <v>2831</v>
      </c>
      <c r="C357" s="248" t="s">
        <v>2831</v>
      </c>
      <c r="D357" t="s">
        <v>2835</v>
      </c>
      <c r="E357" t="s">
        <v>6406</v>
      </c>
      <c r="F357" t="s">
        <v>2073</v>
      </c>
      <c r="G357" s="47" t="s">
        <v>2640</v>
      </c>
      <c r="H357" s="49">
        <v>0</v>
      </c>
      <c r="I357" s="250">
        <v>0</v>
      </c>
      <c r="J357" s="49" t="s">
        <v>2186</v>
      </c>
      <c r="K357" s="49" t="s">
        <v>6407</v>
      </c>
      <c r="L357" s="49" t="s">
        <v>254</v>
      </c>
      <c r="M357" s="49" t="s">
        <v>568</v>
      </c>
    </row>
    <row r="358" spans="2:13" x14ac:dyDescent="0.3">
      <c r="B358" s="248" t="s">
        <v>2831</v>
      </c>
      <c r="C358" s="248" t="s">
        <v>2831</v>
      </c>
      <c r="D358" t="s">
        <v>2835</v>
      </c>
      <c r="E358" t="s">
        <v>5605</v>
      </c>
      <c r="F358" t="s">
        <v>2075</v>
      </c>
      <c r="G358" s="47" t="s">
        <v>2640</v>
      </c>
      <c r="H358" s="49">
        <v>0</v>
      </c>
      <c r="I358" s="250">
        <v>0</v>
      </c>
      <c r="J358" s="49" t="s">
        <v>2160</v>
      </c>
      <c r="K358" s="49" t="s">
        <v>5606</v>
      </c>
      <c r="L358" s="49" t="s">
        <v>254</v>
      </c>
      <c r="M358" s="49" t="s">
        <v>568</v>
      </c>
    </row>
    <row r="359" spans="2:13" x14ac:dyDescent="0.3">
      <c r="B359" s="248" t="s">
        <v>2831</v>
      </c>
      <c r="C359" s="248" t="s">
        <v>2831</v>
      </c>
      <c r="D359" t="s">
        <v>2835</v>
      </c>
      <c r="E359" t="s">
        <v>4743</v>
      </c>
      <c r="F359" t="s">
        <v>2072</v>
      </c>
      <c r="G359" s="47" t="s">
        <v>2640</v>
      </c>
      <c r="H359" s="49">
        <v>0</v>
      </c>
      <c r="I359" s="250">
        <v>0</v>
      </c>
      <c r="J359" s="49" t="s">
        <v>1535</v>
      </c>
      <c r="K359" s="49" t="s">
        <v>1535</v>
      </c>
      <c r="L359" s="49" t="s">
        <v>254</v>
      </c>
      <c r="M359" s="49" t="s">
        <v>568</v>
      </c>
    </row>
    <row r="360" spans="2:13" x14ac:dyDescent="0.3">
      <c r="B360" s="248" t="s">
        <v>2831</v>
      </c>
      <c r="C360" s="248" t="s">
        <v>2831</v>
      </c>
      <c r="D360" t="s">
        <v>2835</v>
      </c>
      <c r="E360" t="s">
        <v>9859</v>
      </c>
      <c r="F360" t="s">
        <v>2073</v>
      </c>
      <c r="G360" s="47" t="s">
        <v>2708</v>
      </c>
      <c r="H360" s="49">
        <v>0</v>
      </c>
      <c r="I360" s="250">
        <v>0</v>
      </c>
      <c r="J360" s="49" t="s">
        <v>2186</v>
      </c>
      <c r="K360" s="49" t="s">
        <v>9860</v>
      </c>
      <c r="L360" s="49" t="s">
        <v>2147</v>
      </c>
      <c r="M360" s="49" t="s">
        <v>568</v>
      </c>
    </row>
    <row r="361" spans="2:13" x14ac:dyDescent="0.3">
      <c r="B361" s="248" t="s">
        <v>2831</v>
      </c>
      <c r="C361" s="248" t="s">
        <v>2831</v>
      </c>
      <c r="D361" t="s">
        <v>2835</v>
      </c>
      <c r="E361" t="s">
        <v>5055</v>
      </c>
      <c r="F361" t="s">
        <v>2072</v>
      </c>
      <c r="G361" s="47" t="s">
        <v>2708</v>
      </c>
      <c r="H361" s="49">
        <v>0</v>
      </c>
      <c r="I361" s="250">
        <v>0</v>
      </c>
      <c r="J361" s="49" t="s">
        <v>2160</v>
      </c>
      <c r="K361" s="49" t="s">
        <v>5056</v>
      </c>
      <c r="L361" s="49" t="s">
        <v>254</v>
      </c>
      <c r="M361" s="49" t="s">
        <v>568</v>
      </c>
    </row>
    <row r="362" spans="2:13" x14ac:dyDescent="0.3">
      <c r="B362" s="248" t="s">
        <v>2831</v>
      </c>
      <c r="C362" s="248" t="s">
        <v>2831</v>
      </c>
      <c r="D362" t="s">
        <v>2835</v>
      </c>
      <c r="E362" t="s">
        <v>10684</v>
      </c>
      <c r="F362" t="s">
        <v>2073</v>
      </c>
      <c r="G362" s="47" t="s">
        <v>2708</v>
      </c>
      <c r="H362" s="49">
        <v>0</v>
      </c>
      <c r="I362" s="250">
        <v>0</v>
      </c>
      <c r="J362" s="49" t="s">
        <v>2186</v>
      </c>
      <c r="K362" s="49" t="s">
        <v>10685</v>
      </c>
      <c r="L362" s="49" t="s">
        <v>254</v>
      </c>
      <c r="M362" s="49" t="s">
        <v>568</v>
      </c>
    </row>
    <row r="363" spans="2:13" x14ac:dyDescent="0.3">
      <c r="B363" s="248" t="s">
        <v>2831</v>
      </c>
      <c r="C363" s="248" t="s">
        <v>2831</v>
      </c>
      <c r="D363" t="s">
        <v>2835</v>
      </c>
      <c r="E363" t="s">
        <v>8138</v>
      </c>
      <c r="F363" t="s">
        <v>2073</v>
      </c>
      <c r="G363" s="47" t="s">
        <v>2708</v>
      </c>
      <c r="H363" s="49">
        <v>0</v>
      </c>
      <c r="I363" s="250">
        <v>0</v>
      </c>
      <c r="J363" s="49" t="s">
        <v>2186</v>
      </c>
      <c r="K363" s="49" t="s">
        <v>8139</v>
      </c>
      <c r="L363" s="49" t="s">
        <v>254</v>
      </c>
      <c r="M363" s="49" t="s">
        <v>568</v>
      </c>
    </row>
    <row r="364" spans="2:13" x14ac:dyDescent="0.3">
      <c r="B364" s="248" t="s">
        <v>2831</v>
      </c>
      <c r="C364" s="248" t="s">
        <v>2831</v>
      </c>
      <c r="D364" t="s">
        <v>2835</v>
      </c>
      <c r="E364" t="s">
        <v>8711</v>
      </c>
      <c r="F364" t="s">
        <v>2078</v>
      </c>
      <c r="G364" s="47" t="s">
        <v>2708</v>
      </c>
      <c r="H364" s="49">
        <v>0</v>
      </c>
      <c r="I364" s="250">
        <v>0</v>
      </c>
      <c r="J364" s="49" t="s">
        <v>2186</v>
      </c>
      <c r="K364" s="49" t="s">
        <v>8712</v>
      </c>
      <c r="L364" s="49" t="s">
        <v>254</v>
      </c>
      <c r="M364" s="49" t="s">
        <v>568</v>
      </c>
    </row>
    <row r="365" spans="2:13" x14ac:dyDescent="0.3">
      <c r="B365" s="248" t="s">
        <v>2831</v>
      </c>
      <c r="C365" s="248" t="s">
        <v>2831</v>
      </c>
      <c r="D365" t="s">
        <v>2835</v>
      </c>
      <c r="E365" t="s">
        <v>4973</v>
      </c>
      <c r="F365" t="s">
        <v>2072</v>
      </c>
      <c r="G365" s="47" t="s">
        <v>2708</v>
      </c>
      <c r="H365" s="49">
        <v>0</v>
      </c>
      <c r="I365" s="250">
        <v>0</v>
      </c>
      <c r="J365" s="49" t="s">
        <v>2176</v>
      </c>
      <c r="K365" s="49" t="s">
        <v>4974</v>
      </c>
      <c r="L365" s="49" t="s">
        <v>254</v>
      </c>
      <c r="M365" s="49" t="s">
        <v>568</v>
      </c>
    </row>
    <row r="366" spans="2:13" x14ac:dyDescent="0.3">
      <c r="B366" s="248" t="s">
        <v>2831</v>
      </c>
      <c r="C366" s="248" t="s">
        <v>2831</v>
      </c>
      <c r="D366" t="s">
        <v>2835</v>
      </c>
      <c r="E366" t="s">
        <v>7410</v>
      </c>
      <c r="F366" t="s">
        <v>2073</v>
      </c>
      <c r="G366" s="47" t="s">
        <v>2708</v>
      </c>
      <c r="H366" s="49">
        <v>0</v>
      </c>
      <c r="I366" s="250">
        <v>0</v>
      </c>
      <c r="J366" s="49" t="s">
        <v>2186</v>
      </c>
      <c r="K366" s="49" t="s">
        <v>7411</v>
      </c>
      <c r="L366" s="49" t="s">
        <v>254</v>
      </c>
      <c r="M366" s="49" t="s">
        <v>568</v>
      </c>
    </row>
    <row r="367" spans="2:13" x14ac:dyDescent="0.3">
      <c r="B367" s="248" t="s">
        <v>2831</v>
      </c>
      <c r="C367" s="248" t="s">
        <v>2831</v>
      </c>
      <c r="D367" t="s">
        <v>2835</v>
      </c>
      <c r="E367" t="s">
        <v>6114</v>
      </c>
      <c r="F367" t="s">
        <v>2073</v>
      </c>
      <c r="G367" s="47" t="s">
        <v>2708</v>
      </c>
      <c r="H367" s="49">
        <v>0</v>
      </c>
      <c r="I367" s="250">
        <v>0</v>
      </c>
      <c r="J367" s="49" t="s">
        <v>2186</v>
      </c>
      <c r="K367" s="49" t="s">
        <v>6115</v>
      </c>
      <c r="L367" s="49" t="s">
        <v>254</v>
      </c>
      <c r="M367" s="49" t="s">
        <v>568</v>
      </c>
    </row>
    <row r="368" spans="2:13" x14ac:dyDescent="0.3">
      <c r="B368" s="248" t="s">
        <v>2831</v>
      </c>
      <c r="C368" s="248" t="s">
        <v>2831</v>
      </c>
      <c r="D368" t="s">
        <v>2835</v>
      </c>
      <c r="E368" t="s">
        <v>6521</v>
      </c>
      <c r="F368" t="s">
        <v>2078</v>
      </c>
      <c r="G368" s="47" t="s">
        <v>2708</v>
      </c>
      <c r="H368" s="49">
        <v>0</v>
      </c>
      <c r="I368" s="250">
        <v>0</v>
      </c>
      <c r="J368" s="49" t="s">
        <v>2186</v>
      </c>
      <c r="K368" s="49" t="s">
        <v>6522</v>
      </c>
      <c r="L368" s="49" t="s">
        <v>254</v>
      </c>
      <c r="M368" s="49" t="s">
        <v>568</v>
      </c>
    </row>
    <row r="369" spans="2:13" x14ac:dyDescent="0.3">
      <c r="B369" s="248" t="s">
        <v>2831</v>
      </c>
      <c r="C369" s="248" t="s">
        <v>2831</v>
      </c>
      <c r="D369" t="s">
        <v>2835</v>
      </c>
      <c r="E369" t="s">
        <v>3187</v>
      </c>
      <c r="F369" t="s">
        <v>2073</v>
      </c>
      <c r="G369" s="47" t="s">
        <v>2708</v>
      </c>
      <c r="H369" s="49">
        <v>0</v>
      </c>
      <c r="I369" s="250">
        <v>0</v>
      </c>
      <c r="J369" s="49" t="s">
        <v>2160</v>
      </c>
      <c r="K369" s="49" t="s">
        <v>2992</v>
      </c>
      <c r="L369" s="49" t="s">
        <v>254</v>
      </c>
      <c r="M369" s="49" t="s">
        <v>568</v>
      </c>
    </row>
    <row r="370" spans="2:13" x14ac:dyDescent="0.3">
      <c r="B370" s="248" t="s">
        <v>2831</v>
      </c>
      <c r="C370" s="248" t="s">
        <v>2831</v>
      </c>
      <c r="D370" t="s">
        <v>2835</v>
      </c>
      <c r="E370" t="s">
        <v>4848</v>
      </c>
      <c r="F370" t="s">
        <v>2072</v>
      </c>
      <c r="G370" s="47" t="s">
        <v>2708</v>
      </c>
      <c r="H370" s="49">
        <v>0</v>
      </c>
      <c r="I370" s="250">
        <v>0</v>
      </c>
      <c r="J370" s="49" t="s">
        <v>2176</v>
      </c>
      <c r="K370" s="49" t="s">
        <v>4850</v>
      </c>
      <c r="L370" s="49" t="s">
        <v>254</v>
      </c>
      <c r="M370" s="49" t="s">
        <v>568</v>
      </c>
    </row>
    <row r="371" spans="2:13" x14ac:dyDescent="0.3">
      <c r="B371" s="248" t="s">
        <v>2831</v>
      </c>
      <c r="C371" s="248" t="s">
        <v>2831</v>
      </c>
      <c r="D371" t="s">
        <v>2835</v>
      </c>
      <c r="E371" t="s">
        <v>9692</v>
      </c>
      <c r="F371" t="s">
        <v>2073</v>
      </c>
      <c r="G371" s="47" t="s">
        <v>2708</v>
      </c>
      <c r="H371" s="49">
        <v>0</v>
      </c>
      <c r="I371" s="250">
        <v>0</v>
      </c>
      <c r="J371" s="49" t="s">
        <v>2186</v>
      </c>
      <c r="K371" s="49" t="s">
        <v>9693</v>
      </c>
      <c r="L371" s="49" t="s">
        <v>254</v>
      </c>
      <c r="M371" s="49" t="s">
        <v>568</v>
      </c>
    </row>
    <row r="372" spans="2:13" x14ac:dyDescent="0.3">
      <c r="B372" s="248" t="s">
        <v>2831</v>
      </c>
      <c r="C372" s="248" t="s">
        <v>2831</v>
      </c>
      <c r="D372" t="s">
        <v>2835</v>
      </c>
      <c r="E372" t="s">
        <v>4872</v>
      </c>
      <c r="F372" t="s">
        <v>2072</v>
      </c>
      <c r="G372" s="47" t="s">
        <v>2708</v>
      </c>
      <c r="H372" s="49">
        <v>0</v>
      </c>
      <c r="I372" s="250">
        <v>0</v>
      </c>
      <c r="J372" s="49" t="s">
        <v>2160</v>
      </c>
      <c r="K372" s="49" t="s">
        <v>4873</v>
      </c>
      <c r="L372" s="49" t="s">
        <v>254</v>
      </c>
      <c r="M372" s="49" t="s">
        <v>568</v>
      </c>
    </row>
    <row r="373" spans="2:13" x14ac:dyDescent="0.3">
      <c r="B373" s="248" t="s">
        <v>2831</v>
      </c>
      <c r="C373" s="248" t="s">
        <v>2831</v>
      </c>
      <c r="D373" t="s">
        <v>2835</v>
      </c>
      <c r="E373" t="s">
        <v>9171</v>
      </c>
      <c r="F373" t="s">
        <v>2073</v>
      </c>
      <c r="G373" s="47" t="s">
        <v>2708</v>
      </c>
      <c r="H373" s="49">
        <v>0</v>
      </c>
      <c r="I373" s="250">
        <v>0</v>
      </c>
      <c r="J373" s="49" t="s">
        <v>2186</v>
      </c>
      <c r="K373" s="49" t="s">
        <v>9172</v>
      </c>
      <c r="L373" s="49" t="s">
        <v>254</v>
      </c>
      <c r="M373" s="49" t="s">
        <v>568</v>
      </c>
    </row>
    <row r="374" spans="2:13" x14ac:dyDescent="0.3">
      <c r="B374" s="248" t="s">
        <v>2831</v>
      </c>
      <c r="C374" s="248" t="s">
        <v>2831</v>
      </c>
      <c r="D374" t="s">
        <v>2835</v>
      </c>
      <c r="E374" t="s">
        <v>8559</v>
      </c>
      <c r="F374" t="s">
        <v>2073</v>
      </c>
      <c r="G374" s="47" t="s">
        <v>2708</v>
      </c>
      <c r="H374" s="49">
        <v>0</v>
      </c>
      <c r="I374" s="250">
        <v>0</v>
      </c>
      <c r="J374" s="49" t="s">
        <v>2186</v>
      </c>
      <c r="K374" s="49" t="s">
        <v>8560</v>
      </c>
      <c r="L374" s="49" t="s">
        <v>254</v>
      </c>
      <c r="M374" s="49" t="s">
        <v>568</v>
      </c>
    </row>
    <row r="375" spans="2:13" x14ac:dyDescent="0.3">
      <c r="B375" s="248" t="s">
        <v>2831</v>
      </c>
      <c r="C375" s="248" t="s">
        <v>2831</v>
      </c>
      <c r="D375" t="s">
        <v>2835</v>
      </c>
      <c r="E375" t="s">
        <v>9720</v>
      </c>
      <c r="F375" t="s">
        <v>2073</v>
      </c>
      <c r="G375" s="47" t="s">
        <v>2708</v>
      </c>
      <c r="H375" s="49">
        <v>0</v>
      </c>
      <c r="I375" s="250">
        <v>0</v>
      </c>
      <c r="J375" s="49" t="s">
        <v>2186</v>
      </c>
      <c r="K375" s="49" t="s">
        <v>9721</v>
      </c>
      <c r="L375" s="49" t="s">
        <v>254</v>
      </c>
      <c r="M375" s="49" t="s">
        <v>568</v>
      </c>
    </row>
    <row r="376" spans="2:13" x14ac:dyDescent="0.3">
      <c r="B376" s="248" t="s">
        <v>2831</v>
      </c>
      <c r="C376" s="248" t="s">
        <v>2831</v>
      </c>
      <c r="D376" t="s">
        <v>2835</v>
      </c>
      <c r="E376" t="s">
        <v>4868</v>
      </c>
      <c r="F376" t="s">
        <v>2072</v>
      </c>
      <c r="G376" s="47" t="s">
        <v>2708</v>
      </c>
      <c r="H376" s="49">
        <v>0</v>
      </c>
      <c r="I376" s="250">
        <v>0</v>
      </c>
      <c r="J376" s="49" t="s">
        <v>2160</v>
      </c>
      <c r="K376" s="49" t="s">
        <v>4869</v>
      </c>
      <c r="L376" s="49" t="s">
        <v>254</v>
      </c>
      <c r="M376" s="49" t="s">
        <v>568</v>
      </c>
    </row>
    <row r="377" spans="2:13" x14ac:dyDescent="0.3">
      <c r="B377" s="248" t="s">
        <v>2831</v>
      </c>
      <c r="C377" s="248" t="s">
        <v>2831</v>
      </c>
      <c r="D377" t="s">
        <v>2835</v>
      </c>
      <c r="E377" t="s">
        <v>10740</v>
      </c>
      <c r="F377" t="s">
        <v>2073</v>
      </c>
      <c r="G377" s="47" t="s">
        <v>2708</v>
      </c>
      <c r="H377" s="49">
        <v>0</v>
      </c>
      <c r="I377" s="250">
        <v>0</v>
      </c>
      <c r="J377" s="49" t="s">
        <v>2186</v>
      </c>
      <c r="K377" s="49" t="s">
        <v>10741</v>
      </c>
      <c r="L377" s="49" t="s">
        <v>254</v>
      </c>
      <c r="M377" s="49" t="s">
        <v>568</v>
      </c>
    </row>
    <row r="378" spans="2:13" x14ac:dyDescent="0.3">
      <c r="B378" s="248" t="s">
        <v>2831</v>
      </c>
      <c r="C378" s="248" t="s">
        <v>2831</v>
      </c>
      <c r="D378" t="s">
        <v>2835</v>
      </c>
      <c r="E378" t="s">
        <v>4803</v>
      </c>
      <c r="F378" t="s">
        <v>2072</v>
      </c>
      <c r="G378" s="47" t="s">
        <v>2708</v>
      </c>
      <c r="H378" s="49">
        <v>0</v>
      </c>
      <c r="I378" s="250">
        <v>0</v>
      </c>
      <c r="J378" s="49" t="s">
        <v>2176</v>
      </c>
      <c r="K378" s="49" t="s">
        <v>4804</v>
      </c>
      <c r="L378" s="49" t="s">
        <v>254</v>
      </c>
      <c r="M378" s="49" t="s">
        <v>568</v>
      </c>
    </row>
    <row r="379" spans="2:13" x14ac:dyDescent="0.3">
      <c r="B379" s="248" t="s">
        <v>2831</v>
      </c>
      <c r="C379" s="248" t="s">
        <v>2831</v>
      </c>
      <c r="D379" t="s">
        <v>2835</v>
      </c>
      <c r="E379" t="s">
        <v>10616</v>
      </c>
      <c r="F379" t="s">
        <v>2073</v>
      </c>
      <c r="G379" s="47" t="s">
        <v>2708</v>
      </c>
      <c r="H379" s="49">
        <v>0</v>
      </c>
      <c r="I379" s="250">
        <v>0</v>
      </c>
      <c r="J379" s="49" t="s">
        <v>2186</v>
      </c>
      <c r="K379" s="49" t="s">
        <v>10617</v>
      </c>
      <c r="L379" s="49" t="s">
        <v>254</v>
      </c>
      <c r="M379" s="49" t="s">
        <v>568</v>
      </c>
    </row>
    <row r="380" spans="2:13" x14ac:dyDescent="0.3">
      <c r="B380" s="248" t="s">
        <v>2831</v>
      </c>
      <c r="C380" s="248" t="s">
        <v>2831</v>
      </c>
      <c r="D380" t="s">
        <v>2835</v>
      </c>
      <c r="E380" t="s">
        <v>10280</v>
      </c>
      <c r="F380" t="s">
        <v>2073</v>
      </c>
      <c r="G380" s="47" t="s">
        <v>2708</v>
      </c>
      <c r="H380" s="49">
        <v>0</v>
      </c>
      <c r="I380" s="250">
        <v>0</v>
      </c>
      <c r="J380" s="49" t="s">
        <v>2186</v>
      </c>
      <c r="K380" s="49" t="s">
        <v>10281</v>
      </c>
      <c r="L380" s="49" t="s">
        <v>254</v>
      </c>
      <c r="M380" s="49" t="s">
        <v>568</v>
      </c>
    </row>
    <row r="381" spans="2:13" x14ac:dyDescent="0.3">
      <c r="B381" s="248" t="s">
        <v>2831</v>
      </c>
      <c r="C381" s="248" t="s">
        <v>2831</v>
      </c>
      <c r="D381" t="s">
        <v>2835</v>
      </c>
      <c r="E381" t="s">
        <v>4782</v>
      </c>
      <c r="F381" t="s">
        <v>2072</v>
      </c>
      <c r="G381" s="47" t="s">
        <v>2708</v>
      </c>
      <c r="H381" s="49">
        <v>0</v>
      </c>
      <c r="I381" s="250">
        <v>0</v>
      </c>
      <c r="J381" s="49" t="s">
        <v>2160</v>
      </c>
      <c r="K381" s="49" t="s">
        <v>4783</v>
      </c>
      <c r="L381" s="49" t="s">
        <v>254</v>
      </c>
      <c r="M381" s="49" t="s">
        <v>568</v>
      </c>
    </row>
    <row r="382" spans="2:13" x14ac:dyDescent="0.3">
      <c r="B382" s="248" t="s">
        <v>2831</v>
      </c>
      <c r="C382" s="248" t="s">
        <v>2831</v>
      </c>
      <c r="D382" t="s">
        <v>2835</v>
      </c>
      <c r="E382" t="s">
        <v>6231</v>
      </c>
      <c r="F382" t="s">
        <v>2073</v>
      </c>
      <c r="G382" s="47" t="s">
        <v>2708</v>
      </c>
      <c r="H382" s="49">
        <v>0</v>
      </c>
      <c r="I382" s="250">
        <v>0</v>
      </c>
      <c r="J382" s="49" t="s">
        <v>2186</v>
      </c>
      <c r="K382" s="49" t="s">
        <v>6232</v>
      </c>
      <c r="L382" s="49" t="s">
        <v>2147</v>
      </c>
      <c r="M382" s="49" t="s">
        <v>568</v>
      </c>
    </row>
    <row r="383" spans="2:13" x14ac:dyDescent="0.3">
      <c r="B383" s="248" t="s">
        <v>2831</v>
      </c>
      <c r="C383" s="248" t="s">
        <v>2831</v>
      </c>
      <c r="D383" t="s">
        <v>2835</v>
      </c>
      <c r="E383" t="s">
        <v>9631</v>
      </c>
      <c r="F383" t="s">
        <v>2073</v>
      </c>
      <c r="G383" s="47" t="s">
        <v>2708</v>
      </c>
      <c r="H383" s="49">
        <v>0</v>
      </c>
      <c r="I383" s="250">
        <v>0</v>
      </c>
      <c r="J383" s="49" t="s">
        <v>2186</v>
      </c>
      <c r="K383" s="49" t="s">
        <v>9632</v>
      </c>
      <c r="L383" s="49" t="s">
        <v>254</v>
      </c>
      <c r="M383" s="49" t="s">
        <v>568</v>
      </c>
    </row>
    <row r="384" spans="2:13" x14ac:dyDescent="0.3">
      <c r="B384" s="248" t="s">
        <v>2831</v>
      </c>
      <c r="C384" s="248" t="s">
        <v>2831</v>
      </c>
      <c r="D384" t="s">
        <v>2835</v>
      </c>
      <c r="E384" t="s">
        <v>6069</v>
      </c>
      <c r="F384" t="s">
        <v>2073</v>
      </c>
      <c r="G384" s="47" t="s">
        <v>2695</v>
      </c>
      <c r="H384" s="49">
        <v>0</v>
      </c>
      <c r="I384" s="250">
        <v>0</v>
      </c>
      <c r="J384" s="49" t="s">
        <v>2186</v>
      </c>
      <c r="K384" s="49" t="s">
        <v>6070</v>
      </c>
      <c r="L384" s="49" t="s">
        <v>254</v>
      </c>
      <c r="M384" s="49" t="s">
        <v>568</v>
      </c>
    </row>
    <row r="385" spans="2:13" x14ac:dyDescent="0.3">
      <c r="B385" s="248" t="s">
        <v>2831</v>
      </c>
      <c r="C385" s="248" t="s">
        <v>2831</v>
      </c>
      <c r="D385" t="s">
        <v>2835</v>
      </c>
      <c r="E385" t="s">
        <v>6095</v>
      </c>
      <c r="F385" t="s">
        <v>2075</v>
      </c>
      <c r="G385" s="47" t="s">
        <v>2695</v>
      </c>
      <c r="H385" s="49">
        <v>0</v>
      </c>
      <c r="I385" s="250">
        <v>0</v>
      </c>
      <c r="J385" s="49" t="s">
        <v>2160</v>
      </c>
      <c r="K385" s="49" t="s">
        <v>6096</v>
      </c>
      <c r="L385" s="49" t="s">
        <v>254</v>
      </c>
      <c r="M385" s="49" t="s">
        <v>568</v>
      </c>
    </row>
    <row r="386" spans="2:13" x14ac:dyDescent="0.3">
      <c r="B386" s="248" t="s">
        <v>2831</v>
      </c>
      <c r="C386" s="248" t="s">
        <v>2831</v>
      </c>
      <c r="D386" t="s">
        <v>2835</v>
      </c>
      <c r="E386" t="s">
        <v>6633</v>
      </c>
      <c r="F386" t="s">
        <v>2073</v>
      </c>
      <c r="G386" s="47" t="s">
        <v>2695</v>
      </c>
      <c r="H386" s="49">
        <v>0</v>
      </c>
      <c r="I386" s="250">
        <v>0</v>
      </c>
      <c r="J386" s="49" t="s">
        <v>2186</v>
      </c>
      <c r="K386" s="49" t="s">
        <v>6634</v>
      </c>
      <c r="L386" s="49" t="s">
        <v>254</v>
      </c>
      <c r="M386" s="49" t="s">
        <v>568</v>
      </c>
    </row>
    <row r="387" spans="2:13" x14ac:dyDescent="0.3">
      <c r="B387" s="248" t="s">
        <v>2831</v>
      </c>
      <c r="C387" s="248" t="s">
        <v>2831</v>
      </c>
      <c r="D387" t="s">
        <v>2835</v>
      </c>
      <c r="E387" t="s">
        <v>8975</v>
      </c>
      <c r="F387" t="s">
        <v>2073</v>
      </c>
      <c r="G387" s="47" t="s">
        <v>2695</v>
      </c>
      <c r="H387" s="49">
        <v>0</v>
      </c>
      <c r="I387" s="250">
        <v>0</v>
      </c>
      <c r="J387" s="49" t="s">
        <v>2186</v>
      </c>
      <c r="K387" s="49" t="s">
        <v>8976</v>
      </c>
      <c r="L387" s="49" t="s">
        <v>254</v>
      </c>
      <c r="M387" s="49" t="s">
        <v>568</v>
      </c>
    </row>
    <row r="388" spans="2:13" x14ac:dyDescent="0.3">
      <c r="B388" s="248" t="s">
        <v>2831</v>
      </c>
      <c r="C388" s="248" t="s">
        <v>2831</v>
      </c>
      <c r="D388" t="s">
        <v>2835</v>
      </c>
      <c r="E388" t="s">
        <v>6708</v>
      </c>
      <c r="F388" t="s">
        <v>2073</v>
      </c>
      <c r="G388" s="47" t="s">
        <v>2695</v>
      </c>
      <c r="H388" s="49">
        <v>0</v>
      </c>
      <c r="I388" s="250">
        <v>0</v>
      </c>
      <c r="J388" s="49" t="s">
        <v>2186</v>
      </c>
      <c r="K388" s="49" t="s">
        <v>6709</v>
      </c>
      <c r="L388" s="49" t="s">
        <v>254</v>
      </c>
      <c r="M388" s="49" t="s">
        <v>568</v>
      </c>
    </row>
    <row r="389" spans="2:13" x14ac:dyDescent="0.3">
      <c r="B389" s="248" t="s">
        <v>2831</v>
      </c>
      <c r="C389" s="248" t="s">
        <v>2831</v>
      </c>
      <c r="D389" t="s">
        <v>2835</v>
      </c>
      <c r="E389" t="s">
        <v>6685</v>
      </c>
      <c r="F389" t="s">
        <v>2073</v>
      </c>
      <c r="G389" s="47" t="s">
        <v>2695</v>
      </c>
      <c r="H389" s="49">
        <v>0</v>
      </c>
      <c r="I389" s="250">
        <v>0</v>
      </c>
      <c r="J389" s="49" t="s">
        <v>2186</v>
      </c>
      <c r="K389" s="49" t="s">
        <v>6686</v>
      </c>
      <c r="L389" s="49" t="s">
        <v>254</v>
      </c>
      <c r="M389" s="49" t="s">
        <v>568</v>
      </c>
    </row>
    <row r="390" spans="2:13" x14ac:dyDescent="0.3">
      <c r="B390" s="248" t="s">
        <v>2831</v>
      </c>
      <c r="C390" s="248" t="s">
        <v>2831</v>
      </c>
      <c r="D390" t="s">
        <v>2835</v>
      </c>
      <c r="E390" t="s">
        <v>5866</v>
      </c>
      <c r="F390" t="s">
        <v>2073</v>
      </c>
      <c r="G390" s="47" t="s">
        <v>2695</v>
      </c>
      <c r="H390" s="49">
        <v>0</v>
      </c>
      <c r="I390" s="250">
        <v>0</v>
      </c>
      <c r="J390" s="49" t="s">
        <v>2186</v>
      </c>
      <c r="K390" s="49" t="s">
        <v>5868</v>
      </c>
      <c r="L390" s="49" t="s">
        <v>254</v>
      </c>
      <c r="M390" s="49" t="s">
        <v>568</v>
      </c>
    </row>
    <row r="391" spans="2:13" x14ac:dyDescent="0.3">
      <c r="B391" s="248" t="s">
        <v>2831</v>
      </c>
      <c r="C391" s="248" t="s">
        <v>2831</v>
      </c>
      <c r="D391" t="s">
        <v>2835</v>
      </c>
      <c r="E391" t="s">
        <v>5037</v>
      </c>
      <c r="F391" t="s">
        <v>2072</v>
      </c>
      <c r="G391" s="47" t="s">
        <v>2695</v>
      </c>
      <c r="H391" s="49">
        <v>0</v>
      </c>
      <c r="I391" s="250">
        <v>0</v>
      </c>
      <c r="J391" s="49" t="s">
        <v>2160</v>
      </c>
      <c r="K391" s="49" t="s">
        <v>5038</v>
      </c>
      <c r="L391" s="49" t="s">
        <v>254</v>
      </c>
      <c r="M391" s="49" t="s">
        <v>568</v>
      </c>
    </row>
    <row r="392" spans="2:13" x14ac:dyDescent="0.3">
      <c r="B392" s="248" t="s">
        <v>2831</v>
      </c>
      <c r="C392" s="248" t="s">
        <v>2831</v>
      </c>
      <c r="D392" t="s">
        <v>2835</v>
      </c>
      <c r="E392" t="s">
        <v>9627</v>
      </c>
      <c r="F392" t="s">
        <v>2073</v>
      </c>
      <c r="G392" s="47" t="s">
        <v>2695</v>
      </c>
      <c r="H392" s="49">
        <v>0</v>
      </c>
      <c r="I392" s="250">
        <v>0</v>
      </c>
      <c r="J392" s="49" t="s">
        <v>2186</v>
      </c>
      <c r="K392" s="49" t="s">
        <v>9628</v>
      </c>
      <c r="L392" s="49" t="s">
        <v>254</v>
      </c>
      <c r="M392" s="49" t="s">
        <v>568</v>
      </c>
    </row>
    <row r="393" spans="2:13" x14ac:dyDescent="0.3">
      <c r="B393" s="248" t="s">
        <v>2831</v>
      </c>
      <c r="C393" s="248" t="s">
        <v>2831</v>
      </c>
      <c r="D393" t="s">
        <v>2835</v>
      </c>
      <c r="E393" t="s">
        <v>5678</v>
      </c>
      <c r="F393" t="s">
        <v>2073</v>
      </c>
      <c r="G393" s="47" t="s">
        <v>2695</v>
      </c>
      <c r="H393" s="49">
        <v>0</v>
      </c>
      <c r="I393" s="250">
        <v>0</v>
      </c>
      <c r="J393" s="49" t="s">
        <v>2186</v>
      </c>
      <c r="K393" s="49" t="s">
        <v>5679</v>
      </c>
      <c r="L393" s="49" t="s">
        <v>254</v>
      </c>
      <c r="M393" s="49" t="s">
        <v>568</v>
      </c>
    </row>
    <row r="394" spans="2:13" x14ac:dyDescent="0.3">
      <c r="B394" s="248" t="s">
        <v>2831</v>
      </c>
      <c r="C394" s="248" t="s">
        <v>2831</v>
      </c>
      <c r="D394" t="s">
        <v>2835</v>
      </c>
      <c r="E394" t="s">
        <v>4992</v>
      </c>
      <c r="F394" t="s">
        <v>2072</v>
      </c>
      <c r="G394" s="47" t="s">
        <v>2695</v>
      </c>
      <c r="H394" s="49">
        <v>0</v>
      </c>
      <c r="I394" s="250">
        <v>0</v>
      </c>
      <c r="J394" s="49" t="s">
        <v>2160</v>
      </c>
      <c r="K394" s="49" t="s">
        <v>4993</v>
      </c>
      <c r="L394" s="49" t="s">
        <v>254</v>
      </c>
      <c r="M394" s="49" t="s">
        <v>568</v>
      </c>
    </row>
    <row r="395" spans="2:13" x14ac:dyDescent="0.3">
      <c r="B395" s="248" t="s">
        <v>2831</v>
      </c>
      <c r="C395" s="248" t="s">
        <v>2831</v>
      </c>
      <c r="D395" t="s">
        <v>2835</v>
      </c>
      <c r="E395" t="s">
        <v>6091</v>
      </c>
      <c r="F395" t="s">
        <v>2073</v>
      </c>
      <c r="G395" s="47" t="s">
        <v>2695</v>
      </c>
      <c r="H395" s="49">
        <v>0</v>
      </c>
      <c r="I395" s="250">
        <v>0</v>
      </c>
      <c r="J395" s="49" t="s">
        <v>2186</v>
      </c>
      <c r="K395" s="49" t="s">
        <v>6092</v>
      </c>
      <c r="L395" s="49" t="s">
        <v>2147</v>
      </c>
      <c r="M395" s="49" t="s">
        <v>568</v>
      </c>
    </row>
    <row r="396" spans="2:13" x14ac:dyDescent="0.3">
      <c r="B396" s="248" t="s">
        <v>2831</v>
      </c>
      <c r="C396" s="248" t="s">
        <v>2831</v>
      </c>
      <c r="D396" t="s">
        <v>2835</v>
      </c>
      <c r="E396" t="s">
        <v>4960</v>
      </c>
      <c r="F396" t="s">
        <v>2072</v>
      </c>
      <c r="G396" s="47" t="s">
        <v>2695</v>
      </c>
      <c r="H396" s="49">
        <v>0</v>
      </c>
      <c r="I396" s="250">
        <v>0</v>
      </c>
      <c r="J396" s="49" t="s">
        <v>2160</v>
      </c>
      <c r="K396" s="49" t="s">
        <v>4961</v>
      </c>
      <c r="L396" s="49" t="s">
        <v>254</v>
      </c>
      <c r="M396" s="49" t="s">
        <v>568</v>
      </c>
    </row>
    <row r="397" spans="2:13" x14ac:dyDescent="0.3">
      <c r="B397" s="248" t="s">
        <v>2831</v>
      </c>
      <c r="C397" s="248" t="s">
        <v>2831</v>
      </c>
      <c r="D397" t="s">
        <v>2835</v>
      </c>
      <c r="E397" t="s">
        <v>4929</v>
      </c>
      <c r="F397" t="s">
        <v>2072</v>
      </c>
      <c r="G397" s="47" t="s">
        <v>2695</v>
      </c>
      <c r="H397" s="49">
        <v>0</v>
      </c>
      <c r="I397" s="250">
        <v>0</v>
      </c>
      <c r="J397" s="49" t="s">
        <v>2186</v>
      </c>
      <c r="K397" s="49" t="s">
        <v>4930</v>
      </c>
      <c r="L397" s="49" t="s">
        <v>254</v>
      </c>
      <c r="M397" s="49" t="s">
        <v>568</v>
      </c>
    </row>
    <row r="398" spans="2:13" x14ac:dyDescent="0.3">
      <c r="B398" s="248" t="s">
        <v>2831</v>
      </c>
      <c r="C398" s="248" t="s">
        <v>2831</v>
      </c>
      <c r="D398" t="s">
        <v>2835</v>
      </c>
      <c r="E398" t="s">
        <v>6375</v>
      </c>
      <c r="F398" t="s">
        <v>2073</v>
      </c>
      <c r="G398" s="47" t="s">
        <v>2695</v>
      </c>
      <c r="H398" s="49">
        <v>0</v>
      </c>
      <c r="I398" s="250">
        <v>0</v>
      </c>
      <c r="J398" s="49" t="s">
        <v>2186</v>
      </c>
      <c r="K398" s="49" t="s">
        <v>6376</v>
      </c>
      <c r="L398" s="49" t="s">
        <v>254</v>
      </c>
      <c r="M398" s="49" t="s">
        <v>568</v>
      </c>
    </row>
    <row r="399" spans="2:13" x14ac:dyDescent="0.3">
      <c r="B399" s="248" t="s">
        <v>2831</v>
      </c>
      <c r="C399" s="248" t="s">
        <v>2831</v>
      </c>
      <c r="D399" t="s">
        <v>2835</v>
      </c>
      <c r="E399" t="s">
        <v>4892</v>
      </c>
      <c r="F399" t="s">
        <v>2072</v>
      </c>
      <c r="G399" s="47" t="s">
        <v>2695</v>
      </c>
      <c r="H399" s="49">
        <v>0</v>
      </c>
      <c r="I399" s="250">
        <v>0</v>
      </c>
      <c r="J399" s="49" t="s">
        <v>2160</v>
      </c>
      <c r="K399" s="49" t="s">
        <v>4893</v>
      </c>
      <c r="L399" s="49" t="s">
        <v>254</v>
      </c>
      <c r="M399" s="49" t="s">
        <v>568</v>
      </c>
    </row>
    <row r="400" spans="2:13" x14ac:dyDescent="0.3">
      <c r="B400" s="248" t="s">
        <v>2831</v>
      </c>
      <c r="C400" s="248" t="s">
        <v>2831</v>
      </c>
      <c r="D400" t="s">
        <v>2835</v>
      </c>
      <c r="E400" t="s">
        <v>9191</v>
      </c>
      <c r="F400" t="s">
        <v>2073</v>
      </c>
      <c r="G400" s="47" t="s">
        <v>2695</v>
      </c>
      <c r="H400" s="49">
        <v>0</v>
      </c>
      <c r="I400" s="250">
        <v>0</v>
      </c>
      <c r="J400" s="49" t="s">
        <v>2186</v>
      </c>
      <c r="K400" s="49" t="s">
        <v>9192</v>
      </c>
      <c r="L400" s="49" t="s">
        <v>254</v>
      </c>
      <c r="M400" s="49" t="s">
        <v>568</v>
      </c>
    </row>
    <row r="401" spans="2:13" x14ac:dyDescent="0.3">
      <c r="B401" s="248" t="s">
        <v>2831</v>
      </c>
      <c r="C401" s="248" t="s">
        <v>2831</v>
      </c>
      <c r="D401" t="s">
        <v>2835</v>
      </c>
      <c r="E401" t="s">
        <v>10710</v>
      </c>
      <c r="F401" t="s">
        <v>2073</v>
      </c>
      <c r="G401" s="47" t="s">
        <v>2695</v>
      </c>
      <c r="H401" s="49">
        <v>0</v>
      </c>
      <c r="I401" s="250">
        <v>0</v>
      </c>
      <c r="J401" s="49" t="s">
        <v>2186</v>
      </c>
      <c r="K401" s="49" t="s">
        <v>10711</v>
      </c>
      <c r="L401" s="49" t="s">
        <v>254</v>
      </c>
      <c r="M401" s="49" t="s">
        <v>568</v>
      </c>
    </row>
    <row r="402" spans="2:13" x14ac:dyDescent="0.3">
      <c r="B402" s="248" t="s">
        <v>2831</v>
      </c>
      <c r="C402" s="248" t="s">
        <v>2831</v>
      </c>
      <c r="D402" t="s">
        <v>2835</v>
      </c>
      <c r="E402" t="s">
        <v>4762</v>
      </c>
      <c r="F402" t="s">
        <v>2072</v>
      </c>
      <c r="G402" s="47" t="s">
        <v>2695</v>
      </c>
      <c r="H402" s="49">
        <v>0</v>
      </c>
      <c r="I402" s="250">
        <v>0</v>
      </c>
      <c r="J402" s="49" t="s">
        <v>2160</v>
      </c>
      <c r="K402" s="49" t="s">
        <v>4763</v>
      </c>
      <c r="L402" s="49" t="s">
        <v>254</v>
      </c>
      <c r="M402" s="49" t="s">
        <v>568</v>
      </c>
    </row>
    <row r="403" spans="2:13" x14ac:dyDescent="0.3">
      <c r="B403" s="248" t="s">
        <v>2831</v>
      </c>
      <c r="C403" s="248" t="s">
        <v>2831</v>
      </c>
      <c r="D403" t="s">
        <v>2835</v>
      </c>
      <c r="E403" t="s">
        <v>4774</v>
      </c>
      <c r="F403" t="s">
        <v>2072</v>
      </c>
      <c r="G403" s="47" t="s">
        <v>2695</v>
      </c>
      <c r="H403" s="49">
        <v>0</v>
      </c>
      <c r="I403" s="250">
        <v>0</v>
      </c>
      <c r="J403" s="49" t="s">
        <v>2160</v>
      </c>
      <c r="K403" s="49" t="s">
        <v>4776</v>
      </c>
      <c r="L403" s="49" t="s">
        <v>254</v>
      </c>
      <c r="M403" s="49" t="s">
        <v>568</v>
      </c>
    </row>
    <row r="404" spans="2:13" x14ac:dyDescent="0.3">
      <c r="B404" s="248" t="s">
        <v>2831</v>
      </c>
      <c r="C404" s="248" t="s">
        <v>2831</v>
      </c>
      <c r="D404" t="s">
        <v>2835</v>
      </c>
      <c r="E404" t="s">
        <v>4794</v>
      </c>
      <c r="F404" t="s">
        <v>2072</v>
      </c>
      <c r="G404" s="47" t="s">
        <v>2695</v>
      </c>
      <c r="H404" s="49">
        <v>0</v>
      </c>
      <c r="I404" s="250">
        <v>0</v>
      </c>
      <c r="J404" s="49" t="s">
        <v>2160</v>
      </c>
      <c r="K404" s="49" t="s">
        <v>4795</v>
      </c>
      <c r="L404" s="49" t="s">
        <v>254</v>
      </c>
      <c r="M404" s="49" t="s">
        <v>568</v>
      </c>
    </row>
    <row r="405" spans="2:13" x14ac:dyDescent="0.3">
      <c r="B405" s="248" t="s">
        <v>2831</v>
      </c>
      <c r="C405" s="248" t="s">
        <v>2831</v>
      </c>
      <c r="D405" t="s">
        <v>2835</v>
      </c>
      <c r="E405" t="s">
        <v>3362</v>
      </c>
      <c r="F405" t="s">
        <v>2073</v>
      </c>
      <c r="G405" s="47" t="s">
        <v>2695</v>
      </c>
      <c r="H405" s="49">
        <v>0</v>
      </c>
      <c r="I405" s="250">
        <v>0</v>
      </c>
      <c r="J405" s="49" t="s">
        <v>2186</v>
      </c>
      <c r="K405" s="49" t="s">
        <v>3365</v>
      </c>
      <c r="L405" s="49" t="s">
        <v>254</v>
      </c>
      <c r="M405" s="49" t="s">
        <v>568</v>
      </c>
    </row>
    <row r="406" spans="2:13" x14ac:dyDescent="0.3">
      <c r="B406" s="248" t="s">
        <v>2831</v>
      </c>
      <c r="C406" s="248" t="s">
        <v>2831</v>
      </c>
      <c r="D406" t="s">
        <v>2835</v>
      </c>
      <c r="E406" t="s">
        <v>7041</v>
      </c>
      <c r="F406" t="s">
        <v>2073</v>
      </c>
      <c r="G406" s="47" t="s">
        <v>2695</v>
      </c>
      <c r="H406" s="49">
        <v>0</v>
      </c>
      <c r="I406" s="250">
        <v>0</v>
      </c>
      <c r="J406" s="49" t="s">
        <v>2186</v>
      </c>
      <c r="K406" s="49" t="s">
        <v>7042</v>
      </c>
      <c r="L406" s="49" t="s">
        <v>254</v>
      </c>
      <c r="M406" s="49" t="s">
        <v>568</v>
      </c>
    </row>
    <row r="407" spans="2:13" x14ac:dyDescent="0.3">
      <c r="B407" s="248" t="s">
        <v>2831</v>
      </c>
      <c r="C407" s="248" t="s">
        <v>2831</v>
      </c>
      <c r="D407" t="s">
        <v>2835</v>
      </c>
      <c r="E407" t="s">
        <v>6040</v>
      </c>
      <c r="F407" t="s">
        <v>2073</v>
      </c>
      <c r="G407" s="47" t="s">
        <v>2695</v>
      </c>
      <c r="H407" s="49">
        <v>0</v>
      </c>
      <c r="I407" s="250">
        <v>0</v>
      </c>
      <c r="J407" s="49" t="s">
        <v>2186</v>
      </c>
      <c r="K407" s="49" t="s">
        <v>6041</v>
      </c>
      <c r="L407" s="49" t="s">
        <v>254</v>
      </c>
      <c r="M407" s="49" t="s">
        <v>568</v>
      </c>
    </row>
    <row r="408" spans="2:13" x14ac:dyDescent="0.3">
      <c r="B408" s="248" t="s">
        <v>2831</v>
      </c>
      <c r="C408" s="248" t="s">
        <v>2831</v>
      </c>
      <c r="D408" t="s">
        <v>2835</v>
      </c>
      <c r="E408" t="s">
        <v>5825</v>
      </c>
      <c r="F408" t="s">
        <v>2073</v>
      </c>
      <c r="G408" s="47" t="s">
        <v>2695</v>
      </c>
      <c r="H408" s="49">
        <v>0</v>
      </c>
      <c r="I408" s="250">
        <v>0</v>
      </c>
      <c r="J408" s="49" t="s">
        <v>2186</v>
      </c>
      <c r="K408" s="49" t="s">
        <v>5826</v>
      </c>
      <c r="L408" s="49" t="s">
        <v>254</v>
      </c>
      <c r="M408" s="49" t="s">
        <v>568</v>
      </c>
    </row>
    <row r="409" spans="2:13" x14ac:dyDescent="0.3">
      <c r="B409" s="248" t="s">
        <v>2831</v>
      </c>
      <c r="C409" s="248" t="s">
        <v>2831</v>
      </c>
      <c r="D409" t="s">
        <v>2835</v>
      </c>
      <c r="E409" t="s">
        <v>6625</v>
      </c>
      <c r="F409" t="s">
        <v>2073</v>
      </c>
      <c r="G409" s="47" t="s">
        <v>2695</v>
      </c>
      <c r="H409" s="49">
        <v>0</v>
      </c>
      <c r="I409" s="250">
        <v>0</v>
      </c>
      <c r="J409" s="49" t="s">
        <v>2186</v>
      </c>
      <c r="K409" s="49" t="s">
        <v>6626</v>
      </c>
      <c r="L409" s="49" t="s">
        <v>254</v>
      </c>
      <c r="M409" s="49" t="s">
        <v>568</v>
      </c>
    </row>
    <row r="410" spans="2:13" x14ac:dyDescent="0.3">
      <c r="B410" s="248" t="s">
        <v>2831</v>
      </c>
      <c r="C410" s="248" t="s">
        <v>2831</v>
      </c>
      <c r="D410" t="s">
        <v>2835</v>
      </c>
      <c r="E410" t="s">
        <v>5020</v>
      </c>
      <c r="F410" t="s">
        <v>2072</v>
      </c>
      <c r="G410" s="47" t="s">
        <v>2632</v>
      </c>
      <c r="H410" s="49">
        <v>0</v>
      </c>
      <c r="I410" s="250">
        <v>0</v>
      </c>
      <c r="J410" s="49" t="s">
        <v>2160</v>
      </c>
      <c r="K410" s="49" t="s">
        <v>5021</v>
      </c>
      <c r="L410" s="49" t="s">
        <v>254</v>
      </c>
      <c r="M410" s="49" t="s">
        <v>568</v>
      </c>
    </row>
    <row r="411" spans="2:13" x14ac:dyDescent="0.3">
      <c r="B411" s="248" t="s">
        <v>2831</v>
      </c>
      <c r="C411" s="248" t="s">
        <v>2831</v>
      </c>
      <c r="D411" t="s">
        <v>2835</v>
      </c>
      <c r="E411" t="s">
        <v>7241</v>
      </c>
      <c r="F411" t="s">
        <v>2073</v>
      </c>
      <c r="G411" s="47" t="s">
        <v>2632</v>
      </c>
      <c r="H411" s="49">
        <v>0</v>
      </c>
      <c r="I411" s="250">
        <v>0</v>
      </c>
      <c r="J411" s="49" t="s">
        <v>2186</v>
      </c>
      <c r="K411" s="49" t="s">
        <v>7242</v>
      </c>
      <c r="L411" s="49" t="s">
        <v>254</v>
      </c>
      <c r="M411" s="49" t="s">
        <v>568</v>
      </c>
    </row>
    <row r="412" spans="2:13" x14ac:dyDescent="0.3">
      <c r="B412" s="248" t="s">
        <v>2831</v>
      </c>
      <c r="C412" s="248" t="s">
        <v>2831</v>
      </c>
      <c r="D412" t="s">
        <v>2835</v>
      </c>
      <c r="E412" t="s">
        <v>6464</v>
      </c>
      <c r="F412" t="s">
        <v>2073</v>
      </c>
      <c r="G412" s="47" t="s">
        <v>2632</v>
      </c>
      <c r="H412" s="49">
        <v>0</v>
      </c>
      <c r="I412" s="250">
        <v>0</v>
      </c>
      <c r="J412" s="49" t="s">
        <v>2186</v>
      </c>
      <c r="K412" s="49" t="s">
        <v>6465</v>
      </c>
      <c r="L412" s="49" t="s">
        <v>254</v>
      </c>
      <c r="M412" s="49" t="s">
        <v>568</v>
      </c>
    </row>
    <row r="413" spans="2:13" x14ac:dyDescent="0.3">
      <c r="B413" s="248" t="s">
        <v>2831</v>
      </c>
      <c r="C413" s="248" t="s">
        <v>2831</v>
      </c>
      <c r="D413" t="s">
        <v>2835</v>
      </c>
      <c r="E413" t="s">
        <v>8820</v>
      </c>
      <c r="F413" t="s">
        <v>2078</v>
      </c>
      <c r="G413" s="47" t="s">
        <v>2632</v>
      </c>
      <c r="H413" s="49">
        <v>0</v>
      </c>
      <c r="I413" s="250">
        <v>0</v>
      </c>
      <c r="J413" s="49" t="s">
        <v>2186</v>
      </c>
      <c r="K413" s="49" t="s">
        <v>8821</v>
      </c>
      <c r="L413" s="49" t="s">
        <v>254</v>
      </c>
      <c r="M413" s="49" t="s">
        <v>568</v>
      </c>
    </row>
    <row r="414" spans="2:13" x14ac:dyDescent="0.3">
      <c r="B414" s="248" t="s">
        <v>2831</v>
      </c>
      <c r="C414" s="248" t="s">
        <v>2831</v>
      </c>
      <c r="D414" t="s">
        <v>2835</v>
      </c>
      <c r="E414" t="s">
        <v>4979</v>
      </c>
      <c r="F414" t="s">
        <v>2072</v>
      </c>
      <c r="G414" s="47" t="s">
        <v>2632</v>
      </c>
      <c r="H414" s="49">
        <v>0</v>
      </c>
      <c r="I414" s="250">
        <v>0</v>
      </c>
      <c r="J414" s="49" t="s">
        <v>2160</v>
      </c>
      <c r="K414" s="49" t="s">
        <v>3939</v>
      </c>
      <c r="L414" s="49" t="s">
        <v>254</v>
      </c>
      <c r="M414" s="49" t="s">
        <v>568</v>
      </c>
    </row>
    <row r="415" spans="2:13" x14ac:dyDescent="0.3">
      <c r="B415" s="248" t="s">
        <v>2831</v>
      </c>
      <c r="C415" s="248" t="s">
        <v>2831</v>
      </c>
      <c r="D415" t="s">
        <v>2835</v>
      </c>
      <c r="E415" t="s">
        <v>4986</v>
      </c>
      <c r="F415" t="s">
        <v>2072</v>
      </c>
      <c r="G415" s="47" t="s">
        <v>2632</v>
      </c>
      <c r="H415" s="49">
        <v>0</v>
      </c>
      <c r="I415" s="250">
        <v>0</v>
      </c>
      <c r="J415" s="49" t="s">
        <v>2173</v>
      </c>
      <c r="K415" s="49" t="s">
        <v>4987</v>
      </c>
      <c r="L415" s="49" t="s">
        <v>254</v>
      </c>
      <c r="M415" s="49" t="s">
        <v>568</v>
      </c>
    </row>
    <row r="416" spans="2:13" x14ac:dyDescent="0.3">
      <c r="B416" s="248" t="s">
        <v>2831</v>
      </c>
      <c r="C416" s="248" t="s">
        <v>2831</v>
      </c>
      <c r="D416" t="s">
        <v>2835</v>
      </c>
      <c r="E416" t="s">
        <v>5579</v>
      </c>
      <c r="F416" t="s">
        <v>2073</v>
      </c>
      <c r="G416" s="47" t="s">
        <v>2632</v>
      </c>
      <c r="H416" s="49">
        <v>0</v>
      </c>
      <c r="I416" s="250">
        <v>0</v>
      </c>
      <c r="J416" s="49" t="s">
        <v>2186</v>
      </c>
      <c r="K416" s="49" t="s">
        <v>5580</v>
      </c>
      <c r="L416" s="49" t="s">
        <v>254</v>
      </c>
      <c r="M416" s="49" t="s">
        <v>568</v>
      </c>
    </row>
    <row r="417" spans="2:13" x14ac:dyDescent="0.3">
      <c r="B417" s="248" t="s">
        <v>2831</v>
      </c>
      <c r="C417" s="248" t="s">
        <v>2831</v>
      </c>
      <c r="D417" t="s">
        <v>2835</v>
      </c>
      <c r="E417" t="s">
        <v>8848</v>
      </c>
      <c r="F417" t="s">
        <v>2078</v>
      </c>
      <c r="G417" s="47" t="s">
        <v>2632</v>
      </c>
      <c r="H417" s="49">
        <v>0</v>
      </c>
      <c r="I417" s="250">
        <v>0</v>
      </c>
      <c r="J417" s="49" t="s">
        <v>2186</v>
      </c>
      <c r="K417" s="49" t="s">
        <v>8849</v>
      </c>
      <c r="L417" s="49" t="s">
        <v>254</v>
      </c>
      <c r="M417" s="49" t="s">
        <v>568</v>
      </c>
    </row>
    <row r="418" spans="2:13" x14ac:dyDescent="0.3">
      <c r="B418" s="248" t="s">
        <v>2831</v>
      </c>
      <c r="C418" s="248" t="s">
        <v>2831</v>
      </c>
      <c r="D418" t="s">
        <v>2835</v>
      </c>
      <c r="E418" t="s">
        <v>7780</v>
      </c>
      <c r="F418" t="s">
        <v>2073</v>
      </c>
      <c r="G418" s="47" t="s">
        <v>2632</v>
      </c>
      <c r="H418" s="49">
        <v>0</v>
      </c>
      <c r="I418" s="250">
        <v>0</v>
      </c>
      <c r="J418" s="49" t="s">
        <v>2186</v>
      </c>
      <c r="K418" s="49" t="s">
        <v>7781</v>
      </c>
      <c r="L418" s="49" t="s">
        <v>254</v>
      </c>
      <c r="M418" s="49" t="s">
        <v>568</v>
      </c>
    </row>
    <row r="419" spans="2:13" x14ac:dyDescent="0.3">
      <c r="B419" s="248" t="s">
        <v>2831</v>
      </c>
      <c r="C419" s="248" t="s">
        <v>2831</v>
      </c>
      <c r="D419" t="s">
        <v>2835</v>
      </c>
      <c r="E419" t="s">
        <v>4910</v>
      </c>
      <c r="F419" t="s">
        <v>2072</v>
      </c>
      <c r="G419" s="47" t="s">
        <v>2632</v>
      </c>
      <c r="H419" s="49">
        <v>0</v>
      </c>
      <c r="I419" s="250">
        <v>0</v>
      </c>
      <c r="J419" s="49" t="s">
        <v>2160</v>
      </c>
      <c r="K419" s="49" t="s">
        <v>4889</v>
      </c>
      <c r="L419" s="49" t="s">
        <v>254</v>
      </c>
      <c r="M419" s="49" t="s">
        <v>568</v>
      </c>
    </row>
    <row r="420" spans="2:13" x14ac:dyDescent="0.3">
      <c r="B420" s="248" t="s">
        <v>2831</v>
      </c>
      <c r="C420" s="248" t="s">
        <v>2831</v>
      </c>
      <c r="D420" t="s">
        <v>2835</v>
      </c>
      <c r="E420" t="s">
        <v>5043</v>
      </c>
      <c r="F420" t="s">
        <v>2072</v>
      </c>
      <c r="G420" s="47" t="s">
        <v>2632</v>
      </c>
      <c r="H420" s="49">
        <v>0</v>
      </c>
      <c r="I420" s="250">
        <v>0</v>
      </c>
      <c r="J420" s="49" t="s">
        <v>2160</v>
      </c>
      <c r="K420" s="49" t="s">
        <v>5044</v>
      </c>
      <c r="L420" s="49" t="s">
        <v>254</v>
      </c>
      <c r="M420" s="49" t="s">
        <v>568</v>
      </c>
    </row>
    <row r="421" spans="2:13" x14ac:dyDescent="0.3">
      <c r="B421" s="248" t="s">
        <v>2831</v>
      </c>
      <c r="C421" s="248" t="s">
        <v>2831</v>
      </c>
      <c r="D421" t="s">
        <v>2835</v>
      </c>
      <c r="E421" t="s">
        <v>5041</v>
      </c>
      <c r="F421" t="s">
        <v>2072</v>
      </c>
      <c r="G421" s="47" t="s">
        <v>2632</v>
      </c>
      <c r="H421" s="49">
        <v>0</v>
      </c>
      <c r="I421" s="250">
        <v>0</v>
      </c>
      <c r="J421" s="49" t="s">
        <v>2160</v>
      </c>
      <c r="K421" s="49" t="s">
        <v>5042</v>
      </c>
      <c r="L421" s="49" t="s">
        <v>254</v>
      </c>
      <c r="M421" s="49" t="s">
        <v>568</v>
      </c>
    </row>
    <row r="422" spans="2:13" x14ac:dyDescent="0.3">
      <c r="B422" s="248" t="s">
        <v>2831</v>
      </c>
      <c r="C422" s="248" t="s">
        <v>2831</v>
      </c>
      <c r="D422" t="s">
        <v>2835</v>
      </c>
      <c r="E422" t="s">
        <v>10738</v>
      </c>
      <c r="F422" t="s">
        <v>2073</v>
      </c>
      <c r="G422" s="47" t="s">
        <v>2632</v>
      </c>
      <c r="H422" s="49">
        <v>0</v>
      </c>
      <c r="I422" s="250">
        <v>0</v>
      </c>
      <c r="J422" s="49" t="s">
        <v>2186</v>
      </c>
      <c r="K422" s="49" t="s">
        <v>10739</v>
      </c>
      <c r="L422" s="49" t="s">
        <v>254</v>
      </c>
      <c r="M422" s="49" t="s">
        <v>568</v>
      </c>
    </row>
    <row r="423" spans="2:13" x14ac:dyDescent="0.3">
      <c r="B423" s="248" t="s">
        <v>2831</v>
      </c>
      <c r="C423" s="248" t="s">
        <v>2831</v>
      </c>
      <c r="D423" t="s">
        <v>2835</v>
      </c>
      <c r="E423" t="s">
        <v>5715</v>
      </c>
      <c r="F423" t="s">
        <v>2073</v>
      </c>
      <c r="G423" s="47" t="s">
        <v>2632</v>
      </c>
      <c r="H423" s="49">
        <v>0</v>
      </c>
      <c r="I423" s="250">
        <v>0</v>
      </c>
      <c r="J423" s="49" t="s">
        <v>2186</v>
      </c>
      <c r="K423" s="49" t="s">
        <v>5716</v>
      </c>
      <c r="L423" s="49" t="s">
        <v>254</v>
      </c>
      <c r="M423" s="49" t="s">
        <v>568</v>
      </c>
    </row>
    <row r="424" spans="2:13" x14ac:dyDescent="0.3">
      <c r="B424" s="248" t="s">
        <v>2831</v>
      </c>
      <c r="C424" s="248" t="s">
        <v>2831</v>
      </c>
      <c r="D424" t="s">
        <v>2835</v>
      </c>
      <c r="E424" t="s">
        <v>9867</v>
      </c>
      <c r="F424" t="s">
        <v>2073</v>
      </c>
      <c r="G424" s="47" t="s">
        <v>2632</v>
      </c>
      <c r="H424" s="49">
        <v>0</v>
      </c>
      <c r="I424" s="250">
        <v>0</v>
      </c>
      <c r="J424" s="49" t="s">
        <v>2186</v>
      </c>
      <c r="K424" s="49" t="s">
        <v>9868</v>
      </c>
      <c r="L424" s="49" t="s">
        <v>254</v>
      </c>
      <c r="M424" s="49" t="s">
        <v>568</v>
      </c>
    </row>
    <row r="425" spans="2:13" x14ac:dyDescent="0.3">
      <c r="B425" s="248" t="s">
        <v>2831</v>
      </c>
      <c r="C425" s="248" t="s">
        <v>2831</v>
      </c>
      <c r="D425" t="s">
        <v>2835</v>
      </c>
      <c r="E425" t="s">
        <v>6604</v>
      </c>
      <c r="F425" t="s">
        <v>2073</v>
      </c>
      <c r="G425" s="47" t="s">
        <v>2632</v>
      </c>
      <c r="H425" s="49">
        <v>0</v>
      </c>
      <c r="I425" s="250">
        <v>0</v>
      </c>
      <c r="J425" s="49" t="s">
        <v>2186</v>
      </c>
      <c r="K425" s="49" t="s">
        <v>6605</v>
      </c>
      <c r="L425" s="49" t="s">
        <v>254</v>
      </c>
      <c r="M425" s="49" t="s">
        <v>568</v>
      </c>
    </row>
    <row r="426" spans="2:13" x14ac:dyDescent="0.3">
      <c r="B426" s="248" t="s">
        <v>2831</v>
      </c>
      <c r="C426" s="248" t="s">
        <v>2831</v>
      </c>
      <c r="D426" t="s">
        <v>2835</v>
      </c>
      <c r="E426" t="s">
        <v>8721</v>
      </c>
      <c r="F426" t="s">
        <v>2073</v>
      </c>
      <c r="G426" s="47" t="s">
        <v>2632</v>
      </c>
      <c r="H426" s="49">
        <v>0</v>
      </c>
      <c r="I426" s="250">
        <v>0</v>
      </c>
      <c r="J426" s="49" t="s">
        <v>2186</v>
      </c>
      <c r="K426" s="49" t="s">
        <v>8722</v>
      </c>
      <c r="L426" s="49" t="s">
        <v>254</v>
      </c>
      <c r="M426" s="49" t="s">
        <v>568</v>
      </c>
    </row>
    <row r="427" spans="2:13" x14ac:dyDescent="0.3">
      <c r="B427" s="248" t="s">
        <v>2831</v>
      </c>
      <c r="C427" s="248" t="s">
        <v>2831</v>
      </c>
      <c r="D427" t="s">
        <v>2835</v>
      </c>
      <c r="E427" t="s">
        <v>4805</v>
      </c>
      <c r="F427" t="s">
        <v>2072</v>
      </c>
      <c r="G427" s="47" t="s">
        <v>2632</v>
      </c>
      <c r="H427" s="49">
        <v>0</v>
      </c>
      <c r="I427" s="250">
        <v>0</v>
      </c>
      <c r="J427" s="49" t="s">
        <v>2160</v>
      </c>
      <c r="K427" s="49" t="s">
        <v>4807</v>
      </c>
      <c r="L427" s="49" t="s">
        <v>254</v>
      </c>
      <c r="M427" s="49" t="s">
        <v>568</v>
      </c>
    </row>
    <row r="428" spans="2:13" x14ac:dyDescent="0.3">
      <c r="B428" s="248" t="s">
        <v>2831</v>
      </c>
      <c r="C428" s="248" t="s">
        <v>2831</v>
      </c>
      <c r="D428" t="s">
        <v>2835</v>
      </c>
      <c r="E428" t="s">
        <v>5656</v>
      </c>
      <c r="F428" t="s">
        <v>2073</v>
      </c>
      <c r="G428" s="47" t="s">
        <v>2632</v>
      </c>
      <c r="H428" s="49">
        <v>0</v>
      </c>
      <c r="I428" s="250">
        <v>0</v>
      </c>
      <c r="J428" s="49" t="s">
        <v>2186</v>
      </c>
      <c r="K428" s="49" t="s">
        <v>5657</v>
      </c>
      <c r="L428" s="49" t="s">
        <v>254</v>
      </c>
      <c r="M428" s="49" t="s">
        <v>568</v>
      </c>
    </row>
    <row r="429" spans="2:13" x14ac:dyDescent="0.3">
      <c r="B429" s="248" t="s">
        <v>2831</v>
      </c>
      <c r="C429" s="248" t="s">
        <v>2831</v>
      </c>
      <c r="D429" t="s">
        <v>2835</v>
      </c>
      <c r="E429" t="s">
        <v>5597</v>
      </c>
      <c r="F429" t="s">
        <v>2073</v>
      </c>
      <c r="G429" s="47" t="s">
        <v>2632</v>
      </c>
      <c r="H429" s="49">
        <v>0</v>
      </c>
      <c r="I429" s="250">
        <v>0</v>
      </c>
      <c r="J429" s="49" t="s">
        <v>2186</v>
      </c>
      <c r="K429" s="49" t="s">
        <v>5598</v>
      </c>
      <c r="L429" s="49" t="s">
        <v>254</v>
      </c>
      <c r="M429" s="49" t="s">
        <v>568</v>
      </c>
    </row>
    <row r="430" spans="2:13" x14ac:dyDescent="0.3">
      <c r="B430" s="248" t="s">
        <v>2831</v>
      </c>
      <c r="C430" s="248" t="s">
        <v>2831</v>
      </c>
      <c r="D430" t="s">
        <v>2835</v>
      </c>
      <c r="E430" t="s">
        <v>4751</v>
      </c>
      <c r="F430" t="s">
        <v>2072</v>
      </c>
      <c r="G430" s="47" t="s">
        <v>2632</v>
      </c>
      <c r="H430" s="49">
        <v>0</v>
      </c>
      <c r="I430" s="250">
        <v>0</v>
      </c>
      <c r="J430" s="49" t="s">
        <v>2173</v>
      </c>
      <c r="K430" s="49" t="s">
        <v>4752</v>
      </c>
      <c r="L430" s="49" t="s">
        <v>254</v>
      </c>
      <c r="M430" s="49" t="s">
        <v>568</v>
      </c>
    </row>
    <row r="431" spans="2:13" x14ac:dyDescent="0.3">
      <c r="B431" s="248" t="s">
        <v>2831</v>
      </c>
      <c r="C431" s="248" t="s">
        <v>2831</v>
      </c>
      <c r="D431" t="s">
        <v>2835</v>
      </c>
      <c r="E431" t="s">
        <v>4876</v>
      </c>
      <c r="F431" t="s">
        <v>2072</v>
      </c>
      <c r="G431" s="47" t="s">
        <v>2632</v>
      </c>
      <c r="H431" s="49">
        <v>0</v>
      </c>
      <c r="I431" s="250">
        <v>0</v>
      </c>
      <c r="J431" s="49" t="s">
        <v>2160</v>
      </c>
      <c r="K431" s="49" t="s">
        <v>4877</v>
      </c>
      <c r="L431" s="49" t="s">
        <v>254</v>
      </c>
      <c r="M431" s="49" t="s">
        <v>568</v>
      </c>
    </row>
    <row r="432" spans="2:13" x14ac:dyDescent="0.3">
      <c r="B432" s="248" t="s">
        <v>2831</v>
      </c>
      <c r="C432" s="248" t="s">
        <v>2831</v>
      </c>
      <c r="D432" t="s">
        <v>2835</v>
      </c>
      <c r="E432" t="s">
        <v>10204</v>
      </c>
      <c r="F432" t="s">
        <v>2073</v>
      </c>
      <c r="G432" s="47" t="s">
        <v>2632</v>
      </c>
      <c r="H432" s="49">
        <v>0</v>
      </c>
      <c r="I432" s="250">
        <v>0</v>
      </c>
      <c r="J432" s="49" t="s">
        <v>2186</v>
      </c>
      <c r="K432" s="49" t="s">
        <v>10205</v>
      </c>
      <c r="L432" s="49" t="s">
        <v>254</v>
      </c>
      <c r="M432" s="49" t="s">
        <v>568</v>
      </c>
    </row>
    <row r="433" spans="2:13" x14ac:dyDescent="0.3">
      <c r="B433" s="248" t="s">
        <v>2831</v>
      </c>
      <c r="C433" s="248" t="s">
        <v>2831</v>
      </c>
      <c r="D433" t="s">
        <v>2835</v>
      </c>
      <c r="E433" t="s">
        <v>10342</v>
      </c>
      <c r="F433" t="s">
        <v>2078</v>
      </c>
      <c r="G433" s="47" t="s">
        <v>2632</v>
      </c>
      <c r="H433" s="49">
        <v>0</v>
      </c>
      <c r="I433" s="250">
        <v>0</v>
      </c>
      <c r="J433" s="49" t="s">
        <v>2186</v>
      </c>
      <c r="K433" s="49" t="s">
        <v>10343</v>
      </c>
      <c r="L433" s="49" t="s">
        <v>254</v>
      </c>
      <c r="M433" s="49" t="s">
        <v>568</v>
      </c>
    </row>
    <row r="434" spans="2:13" x14ac:dyDescent="0.3">
      <c r="B434" s="248" t="s">
        <v>2831</v>
      </c>
      <c r="C434" s="248" t="s">
        <v>2831</v>
      </c>
      <c r="D434" t="s">
        <v>2835</v>
      </c>
      <c r="E434" t="s">
        <v>8987</v>
      </c>
      <c r="F434" t="s">
        <v>2073</v>
      </c>
      <c r="G434" s="47" t="s">
        <v>2632</v>
      </c>
      <c r="H434" s="49">
        <v>0</v>
      </c>
      <c r="I434" s="250">
        <v>0</v>
      </c>
      <c r="J434" s="49" t="s">
        <v>2186</v>
      </c>
      <c r="K434" s="49" t="s">
        <v>8988</v>
      </c>
      <c r="L434" s="49" t="s">
        <v>254</v>
      </c>
      <c r="M434" s="49" t="s">
        <v>568</v>
      </c>
    </row>
    <row r="435" spans="2:13" x14ac:dyDescent="0.3">
      <c r="B435" s="248" t="s">
        <v>2831</v>
      </c>
      <c r="C435" s="248" t="s">
        <v>2831</v>
      </c>
      <c r="D435" t="s">
        <v>2835</v>
      </c>
      <c r="E435" t="s">
        <v>8640</v>
      </c>
      <c r="F435" t="s">
        <v>2073</v>
      </c>
      <c r="G435" s="47" t="s">
        <v>2632</v>
      </c>
      <c r="H435" s="49">
        <v>0</v>
      </c>
      <c r="I435" s="250">
        <v>0</v>
      </c>
      <c r="J435" s="49" t="s">
        <v>2186</v>
      </c>
      <c r="K435" s="49" t="s">
        <v>8641</v>
      </c>
      <c r="L435" s="49" t="s">
        <v>254</v>
      </c>
      <c r="M435" s="49" t="s">
        <v>568</v>
      </c>
    </row>
    <row r="436" spans="2:13" x14ac:dyDescent="0.3">
      <c r="B436" s="248" t="s">
        <v>2831</v>
      </c>
      <c r="C436" s="248" t="s">
        <v>2831</v>
      </c>
      <c r="D436" t="s">
        <v>2835</v>
      </c>
      <c r="E436" t="s">
        <v>4970</v>
      </c>
      <c r="F436" t="s">
        <v>2072</v>
      </c>
      <c r="G436" s="47" t="s">
        <v>2633</v>
      </c>
      <c r="H436" s="49">
        <v>0</v>
      </c>
      <c r="I436" s="250">
        <v>0</v>
      </c>
      <c r="J436" s="49" t="s">
        <v>2176</v>
      </c>
      <c r="K436" s="49" t="s">
        <v>4971</v>
      </c>
      <c r="L436" s="49" t="s">
        <v>254</v>
      </c>
      <c r="M436" s="49" t="s">
        <v>568</v>
      </c>
    </row>
    <row r="437" spans="2:13" x14ac:dyDescent="0.3">
      <c r="B437" s="248" t="s">
        <v>2831</v>
      </c>
      <c r="C437" s="248" t="s">
        <v>2831</v>
      </c>
      <c r="D437" t="s">
        <v>2835</v>
      </c>
      <c r="E437" t="s">
        <v>9488</v>
      </c>
      <c r="F437" t="s">
        <v>2073</v>
      </c>
      <c r="G437" s="47" t="s">
        <v>2633</v>
      </c>
      <c r="H437" s="49">
        <v>0</v>
      </c>
      <c r="I437" s="250">
        <v>0</v>
      </c>
      <c r="J437" s="49" t="s">
        <v>2186</v>
      </c>
      <c r="K437" s="49" t="s">
        <v>9489</v>
      </c>
      <c r="L437" s="49" t="s">
        <v>254</v>
      </c>
      <c r="M437" s="49" t="s">
        <v>568</v>
      </c>
    </row>
    <row r="438" spans="2:13" x14ac:dyDescent="0.3">
      <c r="B438" s="248" t="s">
        <v>2831</v>
      </c>
      <c r="C438" s="248" t="s">
        <v>2831</v>
      </c>
      <c r="D438" t="s">
        <v>2835</v>
      </c>
      <c r="E438" t="s">
        <v>7312</v>
      </c>
      <c r="F438" t="s">
        <v>2073</v>
      </c>
      <c r="G438" s="47" t="s">
        <v>2633</v>
      </c>
      <c r="H438" s="49">
        <v>0</v>
      </c>
      <c r="I438" s="250">
        <v>0</v>
      </c>
      <c r="J438" s="49" t="s">
        <v>2186</v>
      </c>
      <c r="K438" s="49" t="s">
        <v>7313</v>
      </c>
      <c r="L438" s="49" t="s">
        <v>254</v>
      </c>
      <c r="M438" s="49" t="s">
        <v>568</v>
      </c>
    </row>
    <row r="439" spans="2:13" x14ac:dyDescent="0.3">
      <c r="B439" s="248" t="s">
        <v>2831</v>
      </c>
      <c r="C439" s="248" t="s">
        <v>2831</v>
      </c>
      <c r="D439" t="s">
        <v>2835</v>
      </c>
      <c r="E439" t="s">
        <v>9539</v>
      </c>
      <c r="F439" t="s">
        <v>2075</v>
      </c>
      <c r="G439" s="47" t="s">
        <v>2633</v>
      </c>
      <c r="H439" s="49">
        <v>0</v>
      </c>
      <c r="I439" s="250">
        <v>0</v>
      </c>
      <c r="J439" s="49" t="s">
        <v>2160</v>
      </c>
      <c r="K439" s="49" t="s">
        <v>9540</v>
      </c>
      <c r="L439" s="49" t="s">
        <v>254</v>
      </c>
      <c r="M439" s="49" t="s">
        <v>568</v>
      </c>
    </row>
    <row r="440" spans="2:13" x14ac:dyDescent="0.3">
      <c r="B440" s="248" t="s">
        <v>2831</v>
      </c>
      <c r="C440" s="248" t="s">
        <v>2831</v>
      </c>
      <c r="D440" t="s">
        <v>2835</v>
      </c>
      <c r="E440" t="s">
        <v>4988</v>
      </c>
      <c r="F440" t="s">
        <v>2072</v>
      </c>
      <c r="G440" s="47" t="s">
        <v>2633</v>
      </c>
      <c r="H440" s="49">
        <v>0</v>
      </c>
      <c r="I440" s="250">
        <v>0</v>
      </c>
      <c r="J440" s="49" t="s">
        <v>2160</v>
      </c>
      <c r="K440" s="49" t="s">
        <v>4989</v>
      </c>
      <c r="L440" s="49" t="s">
        <v>254</v>
      </c>
      <c r="M440" s="49" t="s">
        <v>568</v>
      </c>
    </row>
    <row r="441" spans="2:13" x14ac:dyDescent="0.3">
      <c r="B441" s="248" t="s">
        <v>2831</v>
      </c>
      <c r="C441" s="248" t="s">
        <v>2831</v>
      </c>
      <c r="D441" t="s">
        <v>2835</v>
      </c>
      <c r="E441" t="s">
        <v>8943</v>
      </c>
      <c r="F441" t="s">
        <v>2073</v>
      </c>
      <c r="G441" s="47" t="s">
        <v>2633</v>
      </c>
      <c r="H441" s="49">
        <v>0</v>
      </c>
      <c r="I441" s="250">
        <v>0</v>
      </c>
      <c r="J441" s="49" t="s">
        <v>2186</v>
      </c>
      <c r="K441" s="49" t="s">
        <v>8944</v>
      </c>
      <c r="L441" s="49" t="s">
        <v>254</v>
      </c>
      <c r="M441" s="49" t="s">
        <v>568</v>
      </c>
    </row>
    <row r="442" spans="2:13" x14ac:dyDescent="0.3">
      <c r="B442" s="248" t="s">
        <v>2831</v>
      </c>
      <c r="C442" s="248" t="s">
        <v>2831</v>
      </c>
      <c r="D442" t="s">
        <v>2835</v>
      </c>
      <c r="E442" t="s">
        <v>10475</v>
      </c>
      <c r="F442" t="s">
        <v>2073</v>
      </c>
      <c r="G442" s="47" t="s">
        <v>2633</v>
      </c>
      <c r="H442" s="49">
        <v>0</v>
      </c>
      <c r="I442" s="250">
        <v>0</v>
      </c>
      <c r="J442" s="49" t="s">
        <v>2186</v>
      </c>
      <c r="K442" s="49" t="s">
        <v>10476</v>
      </c>
      <c r="L442" s="49" t="s">
        <v>254</v>
      </c>
      <c r="M442" s="49" t="s">
        <v>568</v>
      </c>
    </row>
    <row r="443" spans="2:13" x14ac:dyDescent="0.3">
      <c r="B443" s="248" t="s">
        <v>2831</v>
      </c>
      <c r="C443" s="248" t="s">
        <v>2831</v>
      </c>
      <c r="D443" t="s">
        <v>2835</v>
      </c>
      <c r="E443" t="s">
        <v>5560</v>
      </c>
      <c r="F443" t="s">
        <v>2073</v>
      </c>
      <c r="G443" s="47" t="s">
        <v>2633</v>
      </c>
      <c r="H443" s="49">
        <v>0</v>
      </c>
      <c r="I443" s="250">
        <v>0</v>
      </c>
      <c r="J443" s="49" t="s">
        <v>2186</v>
      </c>
      <c r="K443" s="49" t="s">
        <v>5561</v>
      </c>
      <c r="L443" s="49" t="s">
        <v>254</v>
      </c>
      <c r="M443" s="49" t="s">
        <v>568</v>
      </c>
    </row>
    <row r="444" spans="2:13" x14ac:dyDescent="0.3">
      <c r="B444" s="248" t="s">
        <v>2831</v>
      </c>
      <c r="C444" s="248" t="s">
        <v>2831</v>
      </c>
      <c r="D444" t="s">
        <v>2835</v>
      </c>
      <c r="E444" t="s">
        <v>4958</v>
      </c>
      <c r="F444" t="s">
        <v>2072</v>
      </c>
      <c r="G444" s="47" t="s">
        <v>2633</v>
      </c>
      <c r="H444" s="49">
        <v>0</v>
      </c>
      <c r="I444" s="250">
        <v>0</v>
      </c>
      <c r="J444" s="49" t="s">
        <v>2160</v>
      </c>
      <c r="K444" s="49" t="s">
        <v>4959</v>
      </c>
      <c r="L444" s="49" t="s">
        <v>254</v>
      </c>
      <c r="M444" s="49" t="s">
        <v>568</v>
      </c>
    </row>
    <row r="445" spans="2:13" x14ac:dyDescent="0.3">
      <c r="B445" s="248" t="s">
        <v>2831</v>
      </c>
      <c r="C445" s="248" t="s">
        <v>2831</v>
      </c>
      <c r="D445" t="s">
        <v>2835</v>
      </c>
      <c r="E445" t="s">
        <v>6476</v>
      </c>
      <c r="F445" t="s">
        <v>2073</v>
      </c>
      <c r="G445" s="47" t="s">
        <v>2633</v>
      </c>
      <c r="H445" s="49">
        <v>0</v>
      </c>
      <c r="I445" s="250">
        <v>0</v>
      </c>
      <c r="J445" s="49" t="s">
        <v>2186</v>
      </c>
      <c r="K445" s="49" t="s">
        <v>6477</v>
      </c>
      <c r="L445" s="49" t="s">
        <v>254</v>
      </c>
      <c r="M445" s="49" t="s">
        <v>568</v>
      </c>
    </row>
    <row r="446" spans="2:13" x14ac:dyDescent="0.3">
      <c r="B446" s="248" t="s">
        <v>2831</v>
      </c>
      <c r="C446" s="248" t="s">
        <v>2831</v>
      </c>
      <c r="D446" t="s">
        <v>2835</v>
      </c>
      <c r="E446" t="s">
        <v>7360</v>
      </c>
      <c r="F446" t="s">
        <v>2073</v>
      </c>
      <c r="G446" s="47" t="s">
        <v>2633</v>
      </c>
      <c r="H446" s="49">
        <v>0</v>
      </c>
      <c r="I446" s="250">
        <v>0</v>
      </c>
      <c r="J446" s="49" t="s">
        <v>2186</v>
      </c>
      <c r="K446" s="49" t="s">
        <v>7361</v>
      </c>
      <c r="L446" s="49" t="s">
        <v>254</v>
      </c>
      <c r="M446" s="49" t="s">
        <v>568</v>
      </c>
    </row>
    <row r="447" spans="2:13" x14ac:dyDescent="0.3">
      <c r="B447" s="248" t="s">
        <v>2831</v>
      </c>
      <c r="C447" s="248" t="s">
        <v>2831</v>
      </c>
      <c r="D447" t="s">
        <v>2835</v>
      </c>
      <c r="E447" t="s">
        <v>8490</v>
      </c>
      <c r="F447" t="s">
        <v>2073</v>
      </c>
      <c r="G447" s="47" t="s">
        <v>2633</v>
      </c>
      <c r="H447" s="49">
        <v>0</v>
      </c>
      <c r="I447" s="250">
        <v>0</v>
      </c>
      <c r="J447" s="49" t="s">
        <v>2186</v>
      </c>
      <c r="K447" s="49" t="s">
        <v>7382</v>
      </c>
      <c r="L447" s="49" t="s">
        <v>254</v>
      </c>
      <c r="M447" s="49" t="s">
        <v>568</v>
      </c>
    </row>
    <row r="448" spans="2:13" x14ac:dyDescent="0.3">
      <c r="B448" s="248" t="s">
        <v>2831</v>
      </c>
      <c r="C448" s="248" t="s">
        <v>2831</v>
      </c>
      <c r="D448" t="s">
        <v>2835</v>
      </c>
      <c r="E448" t="s">
        <v>4837</v>
      </c>
      <c r="F448" t="s">
        <v>2072</v>
      </c>
      <c r="G448" s="47" t="s">
        <v>2633</v>
      </c>
      <c r="H448" s="49">
        <v>0</v>
      </c>
      <c r="I448" s="250">
        <v>0</v>
      </c>
      <c r="J448" s="49" t="s">
        <v>2160</v>
      </c>
      <c r="K448" s="49" t="s">
        <v>4838</v>
      </c>
      <c r="L448" s="49" t="s">
        <v>254</v>
      </c>
      <c r="M448" s="49" t="s">
        <v>568</v>
      </c>
    </row>
    <row r="449" spans="2:13" x14ac:dyDescent="0.3">
      <c r="B449" s="248" t="s">
        <v>2831</v>
      </c>
      <c r="C449" s="248" t="s">
        <v>2831</v>
      </c>
      <c r="D449" t="s">
        <v>2835</v>
      </c>
      <c r="E449" t="s">
        <v>3806</v>
      </c>
      <c r="F449" t="s">
        <v>2073</v>
      </c>
      <c r="G449" s="47" t="s">
        <v>2633</v>
      </c>
      <c r="H449" s="49">
        <v>0</v>
      </c>
      <c r="I449" s="250">
        <v>0</v>
      </c>
      <c r="J449" s="49" t="s">
        <v>2186</v>
      </c>
      <c r="K449" s="49" t="s">
        <v>3808</v>
      </c>
      <c r="L449" s="49" t="s">
        <v>254</v>
      </c>
      <c r="M449" s="49" t="s">
        <v>568</v>
      </c>
    </row>
    <row r="450" spans="2:13" x14ac:dyDescent="0.3">
      <c r="B450" s="248" t="s">
        <v>2831</v>
      </c>
      <c r="C450" s="248" t="s">
        <v>2831</v>
      </c>
      <c r="D450" t="s">
        <v>2835</v>
      </c>
      <c r="E450" t="s">
        <v>4753</v>
      </c>
      <c r="F450" t="s">
        <v>2072</v>
      </c>
      <c r="G450" s="47" t="s">
        <v>2633</v>
      </c>
      <c r="H450" s="49">
        <v>0</v>
      </c>
      <c r="I450" s="250">
        <v>0</v>
      </c>
      <c r="J450" s="49" t="s">
        <v>2160</v>
      </c>
      <c r="K450" s="49" t="s">
        <v>4754</v>
      </c>
      <c r="L450" s="49" t="s">
        <v>2147</v>
      </c>
      <c r="M450" s="49" t="s">
        <v>568</v>
      </c>
    </row>
    <row r="451" spans="2:13" x14ac:dyDescent="0.3">
      <c r="B451" s="248" t="s">
        <v>2831</v>
      </c>
      <c r="C451" s="248" t="s">
        <v>2831</v>
      </c>
      <c r="D451" t="s">
        <v>2835</v>
      </c>
      <c r="E451" t="s">
        <v>3320</v>
      </c>
      <c r="F451" t="s">
        <v>2073</v>
      </c>
      <c r="G451" s="47" t="s">
        <v>2633</v>
      </c>
      <c r="H451" s="49">
        <v>0</v>
      </c>
      <c r="I451" s="250">
        <v>0</v>
      </c>
      <c r="J451" s="49" t="s">
        <v>2160</v>
      </c>
      <c r="K451" s="49" t="s">
        <v>2925</v>
      </c>
      <c r="L451" s="49" t="s">
        <v>254</v>
      </c>
      <c r="M451" s="49" t="s">
        <v>568</v>
      </c>
    </row>
    <row r="452" spans="2:13" x14ac:dyDescent="0.3">
      <c r="B452" s="248" t="s">
        <v>2831</v>
      </c>
      <c r="C452" s="248" t="s">
        <v>2831</v>
      </c>
      <c r="D452" t="s">
        <v>2835</v>
      </c>
      <c r="E452" t="s">
        <v>8073</v>
      </c>
      <c r="F452" t="s">
        <v>2073</v>
      </c>
      <c r="G452" s="47" t="s">
        <v>2633</v>
      </c>
      <c r="H452" s="49">
        <v>0</v>
      </c>
      <c r="I452" s="250">
        <v>0</v>
      </c>
      <c r="J452" s="49" t="s">
        <v>2186</v>
      </c>
      <c r="K452" s="49" t="s">
        <v>8074</v>
      </c>
      <c r="L452" s="49" t="s">
        <v>254</v>
      </c>
      <c r="M452" s="49" t="s">
        <v>568</v>
      </c>
    </row>
    <row r="453" spans="2:13" x14ac:dyDescent="0.3">
      <c r="B453" s="248" t="s">
        <v>2831</v>
      </c>
      <c r="C453" s="248" t="s">
        <v>2831</v>
      </c>
      <c r="D453" t="s">
        <v>2835</v>
      </c>
      <c r="E453" t="s">
        <v>4812</v>
      </c>
      <c r="F453" t="s">
        <v>2072</v>
      </c>
      <c r="G453" s="47" t="s">
        <v>2633</v>
      </c>
      <c r="H453" s="49">
        <v>0</v>
      </c>
      <c r="I453" s="250">
        <v>0</v>
      </c>
      <c r="J453" s="49" t="s">
        <v>2160</v>
      </c>
      <c r="K453" s="49" t="s">
        <v>4813</v>
      </c>
      <c r="L453" s="49" t="s">
        <v>254</v>
      </c>
      <c r="M453" s="49" t="s">
        <v>568</v>
      </c>
    </row>
    <row r="454" spans="2:13" x14ac:dyDescent="0.3">
      <c r="B454" s="248" t="s">
        <v>2831</v>
      </c>
      <c r="C454" s="248" t="s">
        <v>2831</v>
      </c>
      <c r="D454" t="s">
        <v>2835</v>
      </c>
      <c r="E454" t="s">
        <v>7389</v>
      </c>
      <c r="F454" t="s">
        <v>2073</v>
      </c>
      <c r="G454" s="47" t="s">
        <v>2633</v>
      </c>
      <c r="H454" s="49">
        <v>0</v>
      </c>
      <c r="I454" s="250">
        <v>0</v>
      </c>
      <c r="J454" s="49" t="s">
        <v>2186</v>
      </c>
      <c r="K454" s="49" t="s">
        <v>7390</v>
      </c>
      <c r="L454" s="49" t="s">
        <v>254</v>
      </c>
      <c r="M454" s="49" t="s">
        <v>568</v>
      </c>
    </row>
    <row r="455" spans="2:13" x14ac:dyDescent="0.3">
      <c r="B455" s="248" t="s">
        <v>2831</v>
      </c>
      <c r="C455" s="248" t="s">
        <v>2831</v>
      </c>
      <c r="D455" t="s">
        <v>2835</v>
      </c>
      <c r="E455" t="s">
        <v>10479</v>
      </c>
      <c r="F455" t="s">
        <v>2073</v>
      </c>
      <c r="G455" s="47" t="s">
        <v>2633</v>
      </c>
      <c r="H455" s="49">
        <v>0</v>
      </c>
      <c r="I455" s="250">
        <v>0</v>
      </c>
      <c r="J455" s="49" t="s">
        <v>2186</v>
      </c>
      <c r="K455" s="49" t="s">
        <v>10480</v>
      </c>
      <c r="L455" s="49" t="s">
        <v>254</v>
      </c>
      <c r="M455" s="49" t="s">
        <v>568</v>
      </c>
    </row>
    <row r="456" spans="2:13" x14ac:dyDescent="0.3">
      <c r="B456" s="248" t="s">
        <v>2831</v>
      </c>
      <c r="C456" s="248" t="s">
        <v>2831</v>
      </c>
      <c r="D456" t="s">
        <v>2835</v>
      </c>
      <c r="E456" t="s">
        <v>4801</v>
      </c>
      <c r="F456" t="s">
        <v>2072</v>
      </c>
      <c r="G456" s="47" t="s">
        <v>2633</v>
      </c>
      <c r="H456" s="49">
        <v>0</v>
      </c>
      <c r="I456" s="250">
        <v>0</v>
      </c>
      <c r="J456" s="49" t="s">
        <v>2160</v>
      </c>
      <c r="K456" s="49" t="s">
        <v>4802</v>
      </c>
      <c r="L456" s="49" t="s">
        <v>254</v>
      </c>
      <c r="M456" s="49" t="s">
        <v>568</v>
      </c>
    </row>
    <row r="457" spans="2:13" x14ac:dyDescent="0.3">
      <c r="B457" s="248" t="s">
        <v>2831</v>
      </c>
      <c r="C457" s="248" t="s">
        <v>2831</v>
      </c>
      <c r="D457" t="s">
        <v>2835</v>
      </c>
      <c r="E457" t="s">
        <v>10377</v>
      </c>
      <c r="F457" t="s">
        <v>2073</v>
      </c>
      <c r="G457" s="47" t="s">
        <v>2633</v>
      </c>
      <c r="H457" s="49">
        <v>0</v>
      </c>
      <c r="I457" s="250">
        <v>0</v>
      </c>
      <c r="J457" s="49" t="s">
        <v>2186</v>
      </c>
      <c r="K457" s="49" t="s">
        <v>10378</v>
      </c>
      <c r="L457" s="49" t="s">
        <v>254</v>
      </c>
      <c r="M457" s="49" t="s">
        <v>568</v>
      </c>
    </row>
    <row r="458" spans="2:13" x14ac:dyDescent="0.3">
      <c r="B458" s="248" t="s">
        <v>2831</v>
      </c>
      <c r="C458" s="248" t="s">
        <v>2831</v>
      </c>
      <c r="D458" t="s">
        <v>2835</v>
      </c>
      <c r="E458" t="s">
        <v>9633</v>
      </c>
      <c r="F458" t="s">
        <v>2073</v>
      </c>
      <c r="G458" s="47" t="s">
        <v>2677</v>
      </c>
      <c r="H458" s="49">
        <v>0</v>
      </c>
      <c r="I458" s="250">
        <v>0</v>
      </c>
      <c r="J458" s="49" t="s">
        <v>2186</v>
      </c>
      <c r="K458" s="49" t="s">
        <v>9634</v>
      </c>
      <c r="L458" s="49" t="s">
        <v>254</v>
      </c>
      <c r="M458" s="49" t="s">
        <v>568</v>
      </c>
    </row>
    <row r="459" spans="2:13" x14ac:dyDescent="0.3">
      <c r="B459" s="248" t="s">
        <v>2831</v>
      </c>
      <c r="C459" s="248" t="s">
        <v>2831</v>
      </c>
      <c r="D459" t="s">
        <v>2835</v>
      </c>
      <c r="E459" t="s">
        <v>7479</v>
      </c>
      <c r="F459" t="s">
        <v>2073</v>
      </c>
      <c r="G459" s="47" t="s">
        <v>2677</v>
      </c>
      <c r="H459" s="49">
        <v>0</v>
      </c>
      <c r="I459" s="250">
        <v>0</v>
      </c>
      <c r="J459" s="49" t="s">
        <v>2186</v>
      </c>
      <c r="K459" s="49" t="s">
        <v>7480</v>
      </c>
      <c r="L459" s="49" t="s">
        <v>254</v>
      </c>
      <c r="M459" s="49" t="s">
        <v>568</v>
      </c>
    </row>
    <row r="460" spans="2:13" x14ac:dyDescent="0.3">
      <c r="B460" s="248" t="s">
        <v>2831</v>
      </c>
      <c r="C460" s="248" t="s">
        <v>2831</v>
      </c>
      <c r="D460" t="s">
        <v>2835</v>
      </c>
      <c r="E460" t="s">
        <v>3169</v>
      </c>
      <c r="F460" t="s">
        <v>2073</v>
      </c>
      <c r="G460" s="47" t="s">
        <v>2677</v>
      </c>
      <c r="H460" s="49">
        <v>0</v>
      </c>
      <c r="I460" s="250">
        <v>0</v>
      </c>
      <c r="J460" s="49" t="s">
        <v>2160</v>
      </c>
      <c r="K460" s="49" t="s">
        <v>2941</v>
      </c>
      <c r="L460" s="49" t="s">
        <v>254</v>
      </c>
      <c r="M460" s="49" t="s">
        <v>568</v>
      </c>
    </row>
    <row r="461" spans="2:13" x14ac:dyDescent="0.3">
      <c r="B461" s="248" t="s">
        <v>2831</v>
      </c>
      <c r="C461" s="248" t="s">
        <v>2831</v>
      </c>
      <c r="D461" t="s">
        <v>2835</v>
      </c>
      <c r="E461" t="s">
        <v>5001</v>
      </c>
      <c r="F461" t="s">
        <v>2072</v>
      </c>
      <c r="G461" s="47" t="s">
        <v>2677</v>
      </c>
      <c r="H461" s="49">
        <v>0</v>
      </c>
      <c r="I461" s="250">
        <v>0</v>
      </c>
      <c r="J461" s="49" t="s">
        <v>2176</v>
      </c>
      <c r="K461" s="49" t="s">
        <v>5002</v>
      </c>
      <c r="L461" s="49" t="s">
        <v>2147</v>
      </c>
      <c r="M461" s="49" t="s">
        <v>568</v>
      </c>
    </row>
    <row r="462" spans="2:13" x14ac:dyDescent="0.3">
      <c r="B462" s="248" t="s">
        <v>2831</v>
      </c>
      <c r="C462" s="248" t="s">
        <v>2831</v>
      </c>
      <c r="D462" t="s">
        <v>2835</v>
      </c>
      <c r="E462" t="s">
        <v>6623</v>
      </c>
      <c r="F462" t="s">
        <v>2073</v>
      </c>
      <c r="G462" s="47" t="s">
        <v>2677</v>
      </c>
      <c r="H462" s="49">
        <v>0</v>
      </c>
      <c r="I462" s="250">
        <v>0</v>
      </c>
      <c r="J462" s="49" t="s">
        <v>2186</v>
      </c>
      <c r="K462" s="49" t="s">
        <v>6624</v>
      </c>
      <c r="L462" s="49" t="s">
        <v>254</v>
      </c>
      <c r="M462" s="49" t="s">
        <v>568</v>
      </c>
    </row>
    <row r="463" spans="2:13" x14ac:dyDescent="0.3">
      <c r="B463" s="248" t="s">
        <v>2831</v>
      </c>
      <c r="C463" s="248" t="s">
        <v>2831</v>
      </c>
      <c r="D463" t="s">
        <v>2835</v>
      </c>
      <c r="E463" t="s">
        <v>8543</v>
      </c>
      <c r="F463" t="s">
        <v>2073</v>
      </c>
      <c r="G463" s="47" t="s">
        <v>2677</v>
      </c>
      <c r="H463" s="49">
        <v>0</v>
      </c>
      <c r="I463" s="250">
        <v>0</v>
      </c>
      <c r="J463" s="49" t="s">
        <v>2186</v>
      </c>
      <c r="K463" s="49" t="s">
        <v>8544</v>
      </c>
      <c r="L463" s="49" t="s">
        <v>254</v>
      </c>
      <c r="M463" s="49" t="s">
        <v>568</v>
      </c>
    </row>
    <row r="464" spans="2:13" x14ac:dyDescent="0.3">
      <c r="B464" s="248" t="s">
        <v>2831</v>
      </c>
      <c r="C464" s="248" t="s">
        <v>2831</v>
      </c>
      <c r="D464" t="s">
        <v>2835</v>
      </c>
      <c r="E464" t="s">
        <v>9545</v>
      </c>
      <c r="F464" t="s">
        <v>2073</v>
      </c>
      <c r="G464" s="47" t="s">
        <v>2677</v>
      </c>
      <c r="H464" s="49">
        <v>0</v>
      </c>
      <c r="I464" s="250">
        <v>0</v>
      </c>
      <c r="J464" s="49" t="s">
        <v>2186</v>
      </c>
      <c r="K464" s="49" t="s">
        <v>9546</v>
      </c>
      <c r="L464" s="49" t="s">
        <v>254</v>
      </c>
      <c r="M464" s="49" t="s">
        <v>568</v>
      </c>
    </row>
    <row r="465" spans="2:13" x14ac:dyDescent="0.3">
      <c r="B465" s="248" t="s">
        <v>2831</v>
      </c>
      <c r="C465" s="248" t="s">
        <v>2831</v>
      </c>
      <c r="D465" t="s">
        <v>2835</v>
      </c>
      <c r="E465" t="s">
        <v>6345</v>
      </c>
      <c r="F465" t="s">
        <v>2075</v>
      </c>
      <c r="G465" s="47" t="s">
        <v>2677</v>
      </c>
      <c r="H465" s="49">
        <v>0</v>
      </c>
      <c r="I465" s="250">
        <v>0</v>
      </c>
      <c r="J465" s="49" t="s">
        <v>2160</v>
      </c>
      <c r="K465" s="49" t="s">
        <v>2992</v>
      </c>
      <c r="L465" s="49" t="s">
        <v>254</v>
      </c>
      <c r="M465" s="49" t="s">
        <v>568</v>
      </c>
    </row>
    <row r="466" spans="2:13" x14ac:dyDescent="0.3">
      <c r="B466" s="248" t="s">
        <v>2831</v>
      </c>
      <c r="C466" s="248" t="s">
        <v>2831</v>
      </c>
      <c r="D466" t="s">
        <v>2835</v>
      </c>
      <c r="E466" t="s">
        <v>6585</v>
      </c>
      <c r="F466" t="s">
        <v>2073</v>
      </c>
      <c r="G466" s="47" t="s">
        <v>2677</v>
      </c>
      <c r="H466" s="49">
        <v>0</v>
      </c>
      <c r="I466" s="250">
        <v>0</v>
      </c>
      <c r="J466" s="49" t="s">
        <v>2186</v>
      </c>
      <c r="K466" s="49" t="s">
        <v>6586</v>
      </c>
      <c r="L466" s="49" t="s">
        <v>254</v>
      </c>
      <c r="M466" s="49" t="s">
        <v>568</v>
      </c>
    </row>
    <row r="467" spans="2:13" x14ac:dyDescent="0.3">
      <c r="B467" s="248" t="s">
        <v>2831</v>
      </c>
      <c r="C467" s="248" t="s">
        <v>2831</v>
      </c>
      <c r="D467" t="s">
        <v>2835</v>
      </c>
      <c r="E467" t="s">
        <v>8785</v>
      </c>
      <c r="F467" t="s">
        <v>2073</v>
      </c>
      <c r="G467" s="47" t="s">
        <v>2677</v>
      </c>
      <c r="H467" s="49">
        <v>0</v>
      </c>
      <c r="I467" s="250">
        <v>0</v>
      </c>
      <c r="J467" s="49" t="s">
        <v>2186</v>
      </c>
      <c r="K467" s="49" t="s">
        <v>8786</v>
      </c>
      <c r="L467" s="49" t="s">
        <v>254</v>
      </c>
      <c r="M467" s="49" t="s">
        <v>568</v>
      </c>
    </row>
    <row r="468" spans="2:13" x14ac:dyDescent="0.3">
      <c r="B468" s="248" t="s">
        <v>2831</v>
      </c>
      <c r="C468" s="248" t="s">
        <v>2831</v>
      </c>
      <c r="D468" t="s">
        <v>2835</v>
      </c>
      <c r="E468" t="s">
        <v>7459</v>
      </c>
      <c r="F468" t="s">
        <v>2073</v>
      </c>
      <c r="G468" s="47" t="s">
        <v>2677</v>
      </c>
      <c r="H468" s="49">
        <v>0</v>
      </c>
      <c r="I468" s="250">
        <v>0</v>
      </c>
      <c r="J468" s="49" t="s">
        <v>2186</v>
      </c>
      <c r="K468" s="49" t="s">
        <v>7460</v>
      </c>
      <c r="L468" s="49" t="s">
        <v>254</v>
      </c>
      <c r="M468" s="49" t="s">
        <v>568</v>
      </c>
    </row>
    <row r="469" spans="2:13" x14ac:dyDescent="0.3">
      <c r="B469" s="248" t="s">
        <v>2831</v>
      </c>
      <c r="C469" s="248" t="s">
        <v>2831</v>
      </c>
      <c r="D469" t="s">
        <v>2835</v>
      </c>
      <c r="E469" t="s">
        <v>7622</v>
      </c>
      <c r="F469" t="s">
        <v>2073</v>
      </c>
      <c r="G469" s="47" t="s">
        <v>2677</v>
      </c>
      <c r="H469" s="49">
        <v>0</v>
      </c>
      <c r="I469" s="250">
        <v>0</v>
      </c>
      <c r="J469" s="49" t="s">
        <v>2186</v>
      </c>
      <c r="K469" s="49" t="s">
        <v>7623</v>
      </c>
      <c r="L469" s="49" t="s">
        <v>254</v>
      </c>
      <c r="M469" s="49" t="s">
        <v>568</v>
      </c>
    </row>
    <row r="470" spans="2:13" x14ac:dyDescent="0.3">
      <c r="B470" s="248" t="s">
        <v>2831</v>
      </c>
      <c r="C470" s="248" t="s">
        <v>2831</v>
      </c>
      <c r="D470" t="s">
        <v>2835</v>
      </c>
      <c r="E470" t="s">
        <v>6716</v>
      </c>
      <c r="F470" t="s">
        <v>2073</v>
      </c>
      <c r="G470" s="47" t="s">
        <v>2677</v>
      </c>
      <c r="H470" s="49">
        <v>0</v>
      </c>
      <c r="I470" s="250">
        <v>0</v>
      </c>
      <c r="J470" s="49" t="s">
        <v>2186</v>
      </c>
      <c r="K470" s="49" t="s">
        <v>6717</v>
      </c>
      <c r="L470" s="49" t="s">
        <v>254</v>
      </c>
      <c r="M470" s="49" t="s">
        <v>568</v>
      </c>
    </row>
    <row r="471" spans="2:13" x14ac:dyDescent="0.3">
      <c r="B471" s="248" t="s">
        <v>2831</v>
      </c>
      <c r="C471" s="248" t="s">
        <v>2831</v>
      </c>
      <c r="D471" t="s">
        <v>2835</v>
      </c>
      <c r="E471" t="s">
        <v>7045</v>
      </c>
      <c r="F471" t="s">
        <v>2073</v>
      </c>
      <c r="G471" s="47" t="s">
        <v>2677</v>
      </c>
      <c r="H471" s="49">
        <v>0</v>
      </c>
      <c r="I471" s="250">
        <v>0</v>
      </c>
      <c r="J471" s="49" t="s">
        <v>2186</v>
      </c>
      <c r="K471" s="49" t="s">
        <v>7046</v>
      </c>
      <c r="L471" s="49" t="s">
        <v>254</v>
      </c>
      <c r="M471" s="49" t="s">
        <v>568</v>
      </c>
    </row>
    <row r="472" spans="2:13" x14ac:dyDescent="0.3">
      <c r="B472" s="248" t="s">
        <v>2831</v>
      </c>
      <c r="C472" s="248" t="s">
        <v>2831</v>
      </c>
      <c r="D472" t="s">
        <v>2835</v>
      </c>
      <c r="E472" t="s">
        <v>8604</v>
      </c>
      <c r="F472" t="s">
        <v>2073</v>
      </c>
      <c r="G472" s="47" t="s">
        <v>2677</v>
      </c>
      <c r="H472" s="49">
        <v>0</v>
      </c>
      <c r="I472" s="250">
        <v>0</v>
      </c>
      <c r="J472" s="49" t="s">
        <v>2186</v>
      </c>
      <c r="K472" s="49" t="s">
        <v>8605</v>
      </c>
      <c r="L472" s="49" t="s">
        <v>254</v>
      </c>
      <c r="M472" s="49" t="s">
        <v>568</v>
      </c>
    </row>
    <row r="473" spans="2:13" x14ac:dyDescent="0.3">
      <c r="B473" s="248" t="s">
        <v>2831</v>
      </c>
      <c r="C473" s="248" t="s">
        <v>2831</v>
      </c>
      <c r="D473" t="s">
        <v>2835</v>
      </c>
      <c r="E473" t="s">
        <v>9153</v>
      </c>
      <c r="F473" t="s">
        <v>2073</v>
      </c>
      <c r="G473" s="47" t="s">
        <v>2677</v>
      </c>
      <c r="H473" s="49">
        <v>0</v>
      </c>
      <c r="I473" s="250">
        <v>0</v>
      </c>
      <c r="J473" s="49" t="s">
        <v>2186</v>
      </c>
      <c r="K473" s="49" t="s">
        <v>9154</v>
      </c>
      <c r="L473" s="49" t="s">
        <v>2147</v>
      </c>
      <c r="M473" s="49" t="s">
        <v>568</v>
      </c>
    </row>
    <row r="474" spans="2:13" x14ac:dyDescent="0.3">
      <c r="B474" s="248" t="s">
        <v>2831</v>
      </c>
      <c r="C474" s="248" t="s">
        <v>2831</v>
      </c>
      <c r="D474" t="s">
        <v>2835</v>
      </c>
      <c r="E474" t="s">
        <v>5859</v>
      </c>
      <c r="F474" t="s">
        <v>2073</v>
      </c>
      <c r="G474" s="47" t="s">
        <v>2677</v>
      </c>
      <c r="H474" s="49">
        <v>0</v>
      </c>
      <c r="I474" s="250">
        <v>0</v>
      </c>
      <c r="J474" s="49" t="s">
        <v>2186</v>
      </c>
      <c r="K474" s="49" t="s">
        <v>5860</v>
      </c>
      <c r="L474" s="49" t="s">
        <v>254</v>
      </c>
      <c r="M474" s="49" t="s">
        <v>568</v>
      </c>
    </row>
    <row r="475" spans="2:13" x14ac:dyDescent="0.3">
      <c r="B475" s="248" t="s">
        <v>2831</v>
      </c>
      <c r="C475" s="248" t="s">
        <v>2831</v>
      </c>
      <c r="D475" t="s">
        <v>2835</v>
      </c>
      <c r="E475" t="s">
        <v>4758</v>
      </c>
      <c r="F475" t="s">
        <v>2072</v>
      </c>
      <c r="G475" s="47" t="s">
        <v>2677</v>
      </c>
      <c r="H475" s="49">
        <v>0</v>
      </c>
      <c r="I475" s="250">
        <v>0</v>
      </c>
      <c r="J475" s="49" t="s">
        <v>2160</v>
      </c>
      <c r="K475" s="49" t="s">
        <v>4759</v>
      </c>
      <c r="L475" s="49" t="s">
        <v>254</v>
      </c>
      <c r="M475" s="49" t="s">
        <v>568</v>
      </c>
    </row>
    <row r="476" spans="2:13" x14ac:dyDescent="0.3">
      <c r="B476" s="248" t="s">
        <v>2831</v>
      </c>
      <c r="C476" s="248" t="s">
        <v>2831</v>
      </c>
      <c r="D476" t="s">
        <v>2835</v>
      </c>
      <c r="E476" t="s">
        <v>5988</v>
      </c>
      <c r="F476" t="s">
        <v>2073</v>
      </c>
      <c r="G476" s="47" t="s">
        <v>2677</v>
      </c>
      <c r="H476" s="49">
        <v>0</v>
      </c>
      <c r="I476" s="250">
        <v>0</v>
      </c>
      <c r="J476" s="49" t="s">
        <v>2186</v>
      </c>
      <c r="K476" s="49" t="s">
        <v>5989</v>
      </c>
      <c r="L476" s="49" t="s">
        <v>254</v>
      </c>
      <c r="M476" s="49" t="s">
        <v>568</v>
      </c>
    </row>
    <row r="477" spans="2:13" x14ac:dyDescent="0.3">
      <c r="B477" s="248" t="s">
        <v>2831</v>
      </c>
      <c r="C477" s="248" t="s">
        <v>2831</v>
      </c>
      <c r="D477" t="s">
        <v>2835</v>
      </c>
      <c r="E477" t="s">
        <v>4760</v>
      </c>
      <c r="F477" t="s">
        <v>2072</v>
      </c>
      <c r="G477" s="47" t="s">
        <v>2677</v>
      </c>
      <c r="H477" s="49">
        <v>0</v>
      </c>
      <c r="I477" s="250">
        <v>0</v>
      </c>
      <c r="J477" s="49" t="s">
        <v>2160</v>
      </c>
      <c r="K477" s="49" t="s">
        <v>4761</v>
      </c>
      <c r="L477" s="49" t="s">
        <v>254</v>
      </c>
      <c r="M477" s="49" t="s">
        <v>568</v>
      </c>
    </row>
    <row r="478" spans="2:13" x14ac:dyDescent="0.3">
      <c r="B478" s="248" t="s">
        <v>2831</v>
      </c>
      <c r="C478" s="248" t="s">
        <v>2831</v>
      </c>
      <c r="D478" t="s">
        <v>2835</v>
      </c>
      <c r="E478" t="s">
        <v>7712</v>
      </c>
      <c r="F478" t="s">
        <v>2073</v>
      </c>
      <c r="G478" s="47" t="s">
        <v>2659</v>
      </c>
      <c r="H478" s="49">
        <v>0</v>
      </c>
      <c r="I478" s="250">
        <v>0</v>
      </c>
      <c r="J478" s="49" t="s">
        <v>2186</v>
      </c>
      <c r="K478" s="49" t="s">
        <v>7713</v>
      </c>
      <c r="L478" s="49" t="s">
        <v>254</v>
      </c>
      <c r="M478" s="49" t="s">
        <v>568</v>
      </c>
    </row>
    <row r="479" spans="2:13" x14ac:dyDescent="0.3">
      <c r="B479" s="248" t="s">
        <v>2831</v>
      </c>
      <c r="C479" s="248" t="s">
        <v>2831</v>
      </c>
      <c r="D479" t="s">
        <v>2835</v>
      </c>
      <c r="E479" t="s">
        <v>10176</v>
      </c>
      <c r="F479" t="s">
        <v>2078</v>
      </c>
      <c r="G479" s="47" t="s">
        <v>2659</v>
      </c>
      <c r="H479" s="49">
        <v>0</v>
      </c>
      <c r="I479" s="250">
        <v>0</v>
      </c>
      <c r="J479" s="49" t="s">
        <v>2186</v>
      </c>
      <c r="K479" s="49" t="s">
        <v>10177</v>
      </c>
      <c r="L479" s="49" t="s">
        <v>254</v>
      </c>
      <c r="M479" s="49" t="s">
        <v>568</v>
      </c>
    </row>
    <row r="480" spans="2:13" x14ac:dyDescent="0.3">
      <c r="B480" s="248" t="s">
        <v>2831</v>
      </c>
      <c r="C480" s="248" t="s">
        <v>2831</v>
      </c>
      <c r="D480" t="s">
        <v>2835</v>
      </c>
      <c r="E480" t="s">
        <v>6745</v>
      </c>
      <c r="F480" t="s">
        <v>2073</v>
      </c>
      <c r="G480" s="47" t="s">
        <v>2659</v>
      </c>
      <c r="H480" s="49">
        <v>0</v>
      </c>
      <c r="I480" s="250">
        <v>0</v>
      </c>
      <c r="J480" s="49" t="s">
        <v>2186</v>
      </c>
      <c r="K480" s="49" t="s">
        <v>6746</v>
      </c>
      <c r="L480" s="49" t="s">
        <v>254</v>
      </c>
      <c r="M480" s="49" t="s">
        <v>568</v>
      </c>
    </row>
    <row r="481" spans="2:13" x14ac:dyDescent="0.3">
      <c r="B481" s="248" t="s">
        <v>2831</v>
      </c>
      <c r="C481" s="248" t="s">
        <v>2831</v>
      </c>
      <c r="D481" t="s">
        <v>2835</v>
      </c>
      <c r="E481" t="s">
        <v>5834</v>
      </c>
      <c r="F481" t="s">
        <v>2073</v>
      </c>
      <c r="G481" s="47" t="s">
        <v>2659</v>
      </c>
      <c r="H481" s="49">
        <v>0</v>
      </c>
      <c r="I481" s="250">
        <v>0</v>
      </c>
      <c r="J481" s="49" t="s">
        <v>2186</v>
      </c>
      <c r="K481" s="49" t="s">
        <v>5835</v>
      </c>
      <c r="L481" s="49" t="s">
        <v>254</v>
      </c>
      <c r="M481" s="49" t="s">
        <v>568</v>
      </c>
    </row>
    <row r="482" spans="2:13" x14ac:dyDescent="0.3">
      <c r="B482" s="248" t="s">
        <v>2831</v>
      </c>
      <c r="C482" s="248" t="s">
        <v>2831</v>
      </c>
      <c r="D482" t="s">
        <v>2835</v>
      </c>
      <c r="E482" t="s">
        <v>5794</v>
      </c>
      <c r="F482" t="s">
        <v>2073</v>
      </c>
      <c r="G482" s="47" t="s">
        <v>2659</v>
      </c>
      <c r="H482" s="49">
        <v>0</v>
      </c>
      <c r="I482" s="250">
        <v>0</v>
      </c>
      <c r="J482" s="49" t="s">
        <v>2186</v>
      </c>
      <c r="K482" s="49" t="s">
        <v>5795</v>
      </c>
      <c r="L482" s="49" t="s">
        <v>254</v>
      </c>
      <c r="M482" s="49" t="s">
        <v>568</v>
      </c>
    </row>
    <row r="483" spans="2:13" x14ac:dyDescent="0.3">
      <c r="B483" s="248" t="s">
        <v>2831</v>
      </c>
      <c r="C483" s="248" t="s">
        <v>2831</v>
      </c>
      <c r="D483" t="s">
        <v>2835</v>
      </c>
      <c r="E483" t="s">
        <v>8001</v>
      </c>
      <c r="F483" t="s">
        <v>2073</v>
      </c>
      <c r="G483" s="47" t="s">
        <v>2659</v>
      </c>
      <c r="H483" s="49">
        <v>0</v>
      </c>
      <c r="I483" s="250">
        <v>0</v>
      </c>
      <c r="J483" s="49" t="s">
        <v>2186</v>
      </c>
      <c r="K483" s="49" t="s">
        <v>8002</v>
      </c>
      <c r="L483" s="49" t="s">
        <v>254</v>
      </c>
      <c r="M483" s="49" t="s">
        <v>568</v>
      </c>
    </row>
    <row r="484" spans="2:13" x14ac:dyDescent="0.3">
      <c r="B484" s="248" t="s">
        <v>2831</v>
      </c>
      <c r="C484" s="248" t="s">
        <v>2831</v>
      </c>
      <c r="D484" t="s">
        <v>2835</v>
      </c>
      <c r="E484" t="s">
        <v>5081</v>
      </c>
      <c r="F484" t="s">
        <v>2072</v>
      </c>
      <c r="G484" s="47" t="s">
        <v>2659</v>
      </c>
      <c r="H484" s="49">
        <v>0</v>
      </c>
      <c r="I484" s="250">
        <v>0</v>
      </c>
      <c r="J484" s="49" t="s">
        <v>2160</v>
      </c>
      <c r="K484" s="49" t="s">
        <v>5060</v>
      </c>
      <c r="L484" s="49" t="s">
        <v>254</v>
      </c>
      <c r="M484" s="49" t="s">
        <v>568</v>
      </c>
    </row>
    <row r="485" spans="2:13" x14ac:dyDescent="0.3">
      <c r="B485" s="248" t="s">
        <v>2831</v>
      </c>
      <c r="C485" s="248" t="s">
        <v>2831</v>
      </c>
      <c r="D485" t="s">
        <v>2835</v>
      </c>
      <c r="E485" t="s">
        <v>9062</v>
      </c>
      <c r="F485" t="s">
        <v>2073</v>
      </c>
      <c r="G485" s="47" t="s">
        <v>2659</v>
      </c>
      <c r="H485" s="49">
        <v>0</v>
      </c>
      <c r="I485" s="250">
        <v>0</v>
      </c>
      <c r="J485" s="49" t="s">
        <v>2186</v>
      </c>
      <c r="K485" s="49" t="s">
        <v>9063</v>
      </c>
      <c r="L485" s="49" t="s">
        <v>254</v>
      </c>
      <c r="M485" s="49" t="s">
        <v>568</v>
      </c>
    </row>
    <row r="486" spans="2:13" x14ac:dyDescent="0.3">
      <c r="B486" s="248" t="s">
        <v>2831</v>
      </c>
      <c r="C486" s="248" t="s">
        <v>2831</v>
      </c>
      <c r="D486" t="s">
        <v>2835</v>
      </c>
      <c r="E486" t="s">
        <v>8430</v>
      </c>
      <c r="F486" t="s">
        <v>2078</v>
      </c>
      <c r="G486" s="47" t="s">
        <v>2659</v>
      </c>
      <c r="H486" s="49">
        <v>0</v>
      </c>
      <c r="I486" s="250">
        <v>0</v>
      </c>
      <c r="J486" s="49" t="s">
        <v>2186</v>
      </c>
      <c r="K486" s="49" t="s">
        <v>8431</v>
      </c>
      <c r="L486" s="49" t="s">
        <v>254</v>
      </c>
      <c r="M486" s="49" t="s">
        <v>568</v>
      </c>
    </row>
    <row r="487" spans="2:13" x14ac:dyDescent="0.3">
      <c r="B487" s="248" t="s">
        <v>2831</v>
      </c>
      <c r="C487" s="248" t="s">
        <v>2831</v>
      </c>
      <c r="D487" t="s">
        <v>2835</v>
      </c>
      <c r="E487" t="s">
        <v>4977</v>
      </c>
      <c r="F487" t="s">
        <v>2072</v>
      </c>
      <c r="G487" s="47" t="s">
        <v>2659</v>
      </c>
      <c r="H487" s="49">
        <v>0</v>
      </c>
      <c r="I487" s="250">
        <v>0</v>
      </c>
      <c r="J487" s="49" t="s">
        <v>2173</v>
      </c>
      <c r="K487" s="49" t="s">
        <v>4978</v>
      </c>
      <c r="L487" s="49" t="s">
        <v>254</v>
      </c>
      <c r="M487" s="49" t="s">
        <v>568</v>
      </c>
    </row>
    <row r="488" spans="2:13" x14ac:dyDescent="0.3">
      <c r="B488" s="248" t="s">
        <v>2831</v>
      </c>
      <c r="C488" s="248" t="s">
        <v>2831</v>
      </c>
      <c r="D488" t="s">
        <v>2835</v>
      </c>
      <c r="E488" t="s">
        <v>4913</v>
      </c>
      <c r="F488" t="s">
        <v>2072</v>
      </c>
      <c r="G488" s="47" t="s">
        <v>2659</v>
      </c>
      <c r="H488" s="49">
        <v>0</v>
      </c>
      <c r="I488" s="250">
        <v>0</v>
      </c>
      <c r="J488" s="49" t="s">
        <v>2160</v>
      </c>
      <c r="K488" s="49" t="s">
        <v>4914</v>
      </c>
      <c r="L488" s="49" t="s">
        <v>254</v>
      </c>
      <c r="M488" s="49" t="s">
        <v>568</v>
      </c>
    </row>
    <row r="489" spans="2:13" x14ac:dyDescent="0.3">
      <c r="B489" s="248" t="s">
        <v>2831</v>
      </c>
      <c r="C489" s="248" t="s">
        <v>2831</v>
      </c>
      <c r="D489" t="s">
        <v>2835</v>
      </c>
      <c r="E489" t="s">
        <v>5680</v>
      </c>
      <c r="F489" t="s">
        <v>2073</v>
      </c>
      <c r="G489" s="47" t="s">
        <v>2659</v>
      </c>
      <c r="H489" s="49">
        <v>0</v>
      </c>
      <c r="I489" s="250">
        <v>0</v>
      </c>
      <c r="J489" s="49" t="s">
        <v>2186</v>
      </c>
      <c r="K489" s="49" t="s">
        <v>5681</v>
      </c>
      <c r="L489" s="49" t="s">
        <v>254</v>
      </c>
      <c r="M489" s="49" t="s">
        <v>568</v>
      </c>
    </row>
    <row r="490" spans="2:13" x14ac:dyDescent="0.3">
      <c r="B490" s="248" t="s">
        <v>2831</v>
      </c>
      <c r="C490" s="248" t="s">
        <v>2831</v>
      </c>
      <c r="D490" t="s">
        <v>2835</v>
      </c>
      <c r="E490" t="s">
        <v>6299</v>
      </c>
      <c r="F490" t="s">
        <v>2073</v>
      </c>
      <c r="G490" s="47" t="s">
        <v>2659</v>
      </c>
      <c r="H490" s="49">
        <v>0</v>
      </c>
      <c r="I490" s="250">
        <v>0</v>
      </c>
      <c r="J490" s="49" t="s">
        <v>2186</v>
      </c>
      <c r="K490" s="49" t="s">
        <v>6300</v>
      </c>
      <c r="L490" s="49" t="s">
        <v>254</v>
      </c>
      <c r="M490" s="49" t="s">
        <v>568</v>
      </c>
    </row>
    <row r="491" spans="2:13" x14ac:dyDescent="0.3">
      <c r="B491" s="248" t="s">
        <v>2831</v>
      </c>
      <c r="C491" s="248" t="s">
        <v>2831</v>
      </c>
      <c r="D491" t="s">
        <v>2835</v>
      </c>
      <c r="E491" t="s">
        <v>4828</v>
      </c>
      <c r="F491" t="s">
        <v>2072</v>
      </c>
      <c r="G491" s="47" t="s">
        <v>2659</v>
      </c>
      <c r="H491" s="49">
        <v>0</v>
      </c>
      <c r="I491" s="250">
        <v>0</v>
      </c>
      <c r="J491" s="49" t="s">
        <v>2160</v>
      </c>
      <c r="K491" s="49" t="s">
        <v>4829</v>
      </c>
      <c r="L491" s="49" t="s">
        <v>254</v>
      </c>
      <c r="M491" s="49" t="s">
        <v>568</v>
      </c>
    </row>
    <row r="492" spans="2:13" x14ac:dyDescent="0.3">
      <c r="B492" s="248" t="s">
        <v>2831</v>
      </c>
      <c r="C492" s="248" t="s">
        <v>2831</v>
      </c>
      <c r="D492" t="s">
        <v>2835</v>
      </c>
      <c r="E492" t="s">
        <v>4859</v>
      </c>
      <c r="F492" t="s">
        <v>2072</v>
      </c>
      <c r="G492" s="47" t="s">
        <v>2659</v>
      </c>
      <c r="H492" s="49">
        <v>0</v>
      </c>
      <c r="I492" s="250">
        <v>0</v>
      </c>
      <c r="J492" s="49" t="s">
        <v>2160</v>
      </c>
      <c r="K492" s="49" t="s">
        <v>4860</v>
      </c>
      <c r="L492" s="49" t="s">
        <v>254</v>
      </c>
      <c r="M492" s="49" t="s">
        <v>568</v>
      </c>
    </row>
    <row r="493" spans="2:13" x14ac:dyDescent="0.3">
      <c r="B493" s="248" t="s">
        <v>2831</v>
      </c>
      <c r="C493" s="248" t="s">
        <v>2831</v>
      </c>
      <c r="D493" t="s">
        <v>2835</v>
      </c>
      <c r="E493" t="s">
        <v>7332</v>
      </c>
      <c r="F493" t="s">
        <v>2073</v>
      </c>
      <c r="G493" s="47" t="s">
        <v>2659</v>
      </c>
      <c r="H493" s="49">
        <v>0</v>
      </c>
      <c r="I493" s="250">
        <v>0</v>
      </c>
      <c r="J493" s="49" t="s">
        <v>2186</v>
      </c>
      <c r="K493" s="49" t="s">
        <v>7333</v>
      </c>
      <c r="L493" s="49" t="s">
        <v>254</v>
      </c>
      <c r="M493" s="49" t="s">
        <v>568</v>
      </c>
    </row>
    <row r="494" spans="2:13" x14ac:dyDescent="0.3">
      <c r="B494" s="248" t="s">
        <v>2831</v>
      </c>
      <c r="C494" s="248" t="s">
        <v>2831</v>
      </c>
      <c r="D494" t="s">
        <v>2835</v>
      </c>
      <c r="E494" t="s">
        <v>6876</v>
      </c>
      <c r="F494" t="s">
        <v>2078</v>
      </c>
      <c r="G494" s="47" t="s">
        <v>2659</v>
      </c>
      <c r="H494" s="49">
        <v>0</v>
      </c>
      <c r="I494" s="250">
        <v>0</v>
      </c>
      <c r="J494" s="49" t="s">
        <v>2186</v>
      </c>
      <c r="K494" s="49" t="s">
        <v>6877</v>
      </c>
      <c r="L494" s="49" t="s">
        <v>254</v>
      </c>
      <c r="M494" s="49" t="s">
        <v>568</v>
      </c>
    </row>
    <row r="495" spans="2:13" x14ac:dyDescent="0.3">
      <c r="B495" s="248" t="s">
        <v>2831</v>
      </c>
      <c r="C495" s="248" t="s">
        <v>2831</v>
      </c>
      <c r="D495" t="s">
        <v>2835</v>
      </c>
      <c r="E495" t="s">
        <v>6909</v>
      </c>
      <c r="F495" t="s">
        <v>2078</v>
      </c>
      <c r="G495" s="47" t="s">
        <v>2659</v>
      </c>
      <c r="H495" s="49">
        <v>0</v>
      </c>
      <c r="I495" s="250">
        <v>0</v>
      </c>
      <c r="J495" s="49" t="s">
        <v>2186</v>
      </c>
      <c r="K495" s="49" t="s">
        <v>6910</v>
      </c>
      <c r="L495" s="49" t="s">
        <v>254</v>
      </c>
      <c r="M495" s="49" t="s">
        <v>568</v>
      </c>
    </row>
    <row r="496" spans="2:13" x14ac:dyDescent="0.3">
      <c r="B496" s="248" t="s">
        <v>2831</v>
      </c>
      <c r="C496" s="248" t="s">
        <v>2831</v>
      </c>
      <c r="D496" t="s">
        <v>2835</v>
      </c>
      <c r="E496" t="s">
        <v>9080</v>
      </c>
      <c r="F496" t="s">
        <v>2073</v>
      </c>
      <c r="G496" s="47" t="s">
        <v>2659</v>
      </c>
      <c r="H496" s="49">
        <v>0</v>
      </c>
      <c r="I496" s="250">
        <v>0</v>
      </c>
      <c r="J496" s="49" t="s">
        <v>2186</v>
      </c>
      <c r="K496" s="49" t="s">
        <v>9081</v>
      </c>
      <c r="L496" s="49" t="s">
        <v>254</v>
      </c>
      <c r="M496" s="49" t="s">
        <v>568</v>
      </c>
    </row>
    <row r="497" spans="2:13" x14ac:dyDescent="0.3">
      <c r="B497" s="248" t="s">
        <v>2831</v>
      </c>
      <c r="C497" s="248" t="s">
        <v>2831</v>
      </c>
      <c r="D497" t="s">
        <v>2835</v>
      </c>
      <c r="E497" t="s">
        <v>8951</v>
      </c>
      <c r="F497" t="s">
        <v>2073</v>
      </c>
      <c r="G497" s="47" t="s">
        <v>2659</v>
      </c>
      <c r="H497" s="49">
        <v>0</v>
      </c>
      <c r="I497" s="250">
        <v>0</v>
      </c>
      <c r="J497" s="49" t="s">
        <v>2186</v>
      </c>
      <c r="K497" s="49" t="s">
        <v>8952</v>
      </c>
      <c r="L497" s="49" t="s">
        <v>254</v>
      </c>
      <c r="M497" s="49" t="s">
        <v>568</v>
      </c>
    </row>
    <row r="498" spans="2:13" x14ac:dyDescent="0.3">
      <c r="B498" s="248" t="s">
        <v>2831</v>
      </c>
      <c r="C498" s="248" t="s">
        <v>2831</v>
      </c>
      <c r="D498" t="s">
        <v>2835</v>
      </c>
      <c r="E498" t="s">
        <v>10756</v>
      </c>
      <c r="F498" t="s">
        <v>2073</v>
      </c>
      <c r="G498" s="47" t="s">
        <v>2659</v>
      </c>
      <c r="H498" s="49">
        <v>0</v>
      </c>
      <c r="I498" s="250">
        <v>0</v>
      </c>
      <c r="J498" s="49" t="s">
        <v>2186</v>
      </c>
      <c r="K498" s="49" t="s">
        <v>10757</v>
      </c>
      <c r="L498" s="49" t="s">
        <v>254</v>
      </c>
      <c r="M498" s="49" t="s">
        <v>568</v>
      </c>
    </row>
    <row r="499" spans="2:13" x14ac:dyDescent="0.3">
      <c r="B499" s="248" t="s">
        <v>2831</v>
      </c>
      <c r="C499" s="248" t="s">
        <v>2831</v>
      </c>
      <c r="D499" t="s">
        <v>2835</v>
      </c>
      <c r="E499" t="s">
        <v>4898</v>
      </c>
      <c r="F499" t="s">
        <v>2072</v>
      </c>
      <c r="G499" s="47" t="s">
        <v>2659</v>
      </c>
      <c r="H499" s="49">
        <v>0</v>
      </c>
      <c r="I499" s="250">
        <v>0</v>
      </c>
      <c r="J499" s="49" t="s">
        <v>2160</v>
      </c>
      <c r="K499" s="49" t="s">
        <v>4899</v>
      </c>
      <c r="L499" s="49" t="s">
        <v>254</v>
      </c>
      <c r="M499" s="49" t="s">
        <v>568</v>
      </c>
    </row>
    <row r="500" spans="2:13" x14ac:dyDescent="0.3">
      <c r="B500" s="248" t="s">
        <v>2831</v>
      </c>
      <c r="C500" s="248" t="s">
        <v>2831</v>
      </c>
      <c r="D500" t="s">
        <v>2835</v>
      </c>
      <c r="E500" t="s">
        <v>8497</v>
      </c>
      <c r="F500" t="s">
        <v>2073</v>
      </c>
      <c r="G500" s="47" t="s">
        <v>2659</v>
      </c>
      <c r="H500" s="49">
        <v>0</v>
      </c>
      <c r="I500" s="250">
        <v>0</v>
      </c>
      <c r="J500" s="49" t="s">
        <v>2186</v>
      </c>
      <c r="K500" s="49" t="s">
        <v>8498</v>
      </c>
      <c r="L500" s="49" t="s">
        <v>254</v>
      </c>
      <c r="M500" s="49" t="s">
        <v>568</v>
      </c>
    </row>
    <row r="501" spans="2:13" x14ac:dyDescent="0.3">
      <c r="B501" s="248" t="s">
        <v>2831</v>
      </c>
      <c r="C501" s="248" t="s">
        <v>2831</v>
      </c>
      <c r="D501" t="s">
        <v>2835</v>
      </c>
      <c r="E501" t="s">
        <v>8339</v>
      </c>
      <c r="F501" t="s">
        <v>2078</v>
      </c>
      <c r="G501" s="47" t="s">
        <v>2659</v>
      </c>
      <c r="H501" s="49">
        <v>0</v>
      </c>
      <c r="I501" s="250">
        <v>0</v>
      </c>
      <c r="J501" s="49" t="s">
        <v>2186</v>
      </c>
      <c r="K501" s="49" t="s">
        <v>8340</v>
      </c>
      <c r="L501" s="49" t="s">
        <v>254</v>
      </c>
      <c r="M501" s="49" t="s">
        <v>568</v>
      </c>
    </row>
    <row r="502" spans="2:13" x14ac:dyDescent="0.3">
      <c r="B502" s="248" t="s">
        <v>2831</v>
      </c>
      <c r="C502" s="248" t="s">
        <v>2831</v>
      </c>
      <c r="D502" t="s">
        <v>2835</v>
      </c>
      <c r="E502" t="s">
        <v>4817</v>
      </c>
      <c r="F502" t="s">
        <v>2072</v>
      </c>
      <c r="G502" s="47" t="s">
        <v>2659</v>
      </c>
      <c r="H502" s="49">
        <v>0</v>
      </c>
      <c r="I502" s="250">
        <v>0</v>
      </c>
      <c r="J502" s="49" t="s">
        <v>2160</v>
      </c>
      <c r="K502" s="49" t="s">
        <v>4818</v>
      </c>
      <c r="L502" s="49" t="s">
        <v>254</v>
      </c>
      <c r="M502" s="49" t="s">
        <v>568</v>
      </c>
    </row>
    <row r="503" spans="2:13" x14ac:dyDescent="0.3">
      <c r="B503" s="248" t="s">
        <v>2831</v>
      </c>
      <c r="C503" s="248" t="s">
        <v>2831</v>
      </c>
      <c r="D503" t="s">
        <v>2835</v>
      </c>
      <c r="E503" t="s">
        <v>9805</v>
      </c>
      <c r="F503" t="s">
        <v>2073</v>
      </c>
      <c r="G503" s="47" t="s">
        <v>2659</v>
      </c>
      <c r="H503" s="49">
        <v>0</v>
      </c>
      <c r="I503" s="250">
        <v>0</v>
      </c>
      <c r="J503" s="49" t="s">
        <v>2186</v>
      </c>
      <c r="K503" s="49" t="s">
        <v>9806</v>
      </c>
      <c r="L503" s="49" t="s">
        <v>254</v>
      </c>
      <c r="M503" s="49" t="s">
        <v>568</v>
      </c>
    </row>
    <row r="504" spans="2:13" x14ac:dyDescent="0.3">
      <c r="B504" s="248" t="s">
        <v>2831</v>
      </c>
      <c r="C504" s="248" t="s">
        <v>2831</v>
      </c>
      <c r="D504" t="s">
        <v>2835</v>
      </c>
      <c r="E504" t="s">
        <v>10604</v>
      </c>
      <c r="F504" t="s">
        <v>2073</v>
      </c>
      <c r="G504" s="47" t="s">
        <v>2659</v>
      </c>
      <c r="H504" s="49">
        <v>0</v>
      </c>
      <c r="I504" s="250">
        <v>0</v>
      </c>
      <c r="J504" s="49" t="s">
        <v>2186</v>
      </c>
      <c r="K504" s="49" t="s">
        <v>10605</v>
      </c>
      <c r="L504" s="49" t="s">
        <v>254</v>
      </c>
      <c r="M504" s="49" t="s">
        <v>568</v>
      </c>
    </row>
    <row r="505" spans="2:13" x14ac:dyDescent="0.3">
      <c r="B505" s="248" t="s">
        <v>2831</v>
      </c>
      <c r="C505" s="248" t="s">
        <v>2831</v>
      </c>
      <c r="D505" t="s">
        <v>2835</v>
      </c>
      <c r="E505" t="s">
        <v>8624</v>
      </c>
      <c r="F505" t="s">
        <v>2073</v>
      </c>
      <c r="G505" s="47" t="s">
        <v>2659</v>
      </c>
      <c r="H505" s="49">
        <v>0</v>
      </c>
      <c r="I505" s="250">
        <v>0</v>
      </c>
      <c r="J505" s="49" t="s">
        <v>2186</v>
      </c>
      <c r="K505" s="49" t="s">
        <v>8625</v>
      </c>
      <c r="L505" s="49" t="s">
        <v>254</v>
      </c>
      <c r="M505" s="49" t="s">
        <v>568</v>
      </c>
    </row>
    <row r="506" spans="2:13" x14ac:dyDescent="0.3">
      <c r="B506" s="248" t="s">
        <v>2831</v>
      </c>
      <c r="C506" s="248" t="s">
        <v>2831</v>
      </c>
      <c r="D506" t="s">
        <v>2835</v>
      </c>
      <c r="E506" t="s">
        <v>6393</v>
      </c>
      <c r="F506" t="s">
        <v>2073</v>
      </c>
      <c r="G506" s="47" t="s">
        <v>2687</v>
      </c>
      <c r="H506" s="49">
        <v>0</v>
      </c>
      <c r="I506" s="250">
        <v>0</v>
      </c>
      <c r="J506" s="49" t="s">
        <v>2186</v>
      </c>
      <c r="K506" s="49" t="s">
        <v>6395</v>
      </c>
      <c r="L506" s="49" t="s">
        <v>254</v>
      </c>
      <c r="M506" s="49" t="s">
        <v>568</v>
      </c>
    </row>
    <row r="507" spans="2:13" x14ac:dyDescent="0.3">
      <c r="B507" s="248" t="s">
        <v>2831</v>
      </c>
      <c r="C507" s="248" t="s">
        <v>2831</v>
      </c>
      <c r="D507" t="s">
        <v>2835</v>
      </c>
      <c r="E507" t="s">
        <v>10151</v>
      </c>
      <c r="F507" t="s">
        <v>2073</v>
      </c>
      <c r="G507" s="47" t="s">
        <v>2687</v>
      </c>
      <c r="H507" s="49">
        <v>0</v>
      </c>
      <c r="I507" s="250">
        <v>0</v>
      </c>
      <c r="J507" s="49" t="s">
        <v>2186</v>
      </c>
      <c r="K507" s="49" t="s">
        <v>10152</v>
      </c>
      <c r="L507" s="49" t="s">
        <v>254</v>
      </c>
      <c r="M507" s="49" t="s">
        <v>568</v>
      </c>
    </row>
    <row r="508" spans="2:13" x14ac:dyDescent="0.3">
      <c r="B508" s="248" t="s">
        <v>2831</v>
      </c>
      <c r="C508" s="248" t="s">
        <v>2831</v>
      </c>
      <c r="D508" t="s">
        <v>2835</v>
      </c>
      <c r="E508" t="s">
        <v>7700</v>
      </c>
      <c r="F508" t="s">
        <v>2073</v>
      </c>
      <c r="G508" s="47" t="s">
        <v>2687</v>
      </c>
      <c r="H508" s="49">
        <v>0</v>
      </c>
      <c r="I508" s="250">
        <v>0</v>
      </c>
      <c r="J508" s="49" t="s">
        <v>2186</v>
      </c>
      <c r="K508" s="49" t="s">
        <v>7701</v>
      </c>
      <c r="L508" s="49" t="s">
        <v>2147</v>
      </c>
      <c r="M508" s="49" t="s">
        <v>568</v>
      </c>
    </row>
    <row r="509" spans="2:13" x14ac:dyDescent="0.3">
      <c r="B509" s="248" t="s">
        <v>2831</v>
      </c>
      <c r="C509" s="248" t="s">
        <v>2831</v>
      </c>
      <c r="D509" t="s">
        <v>2835</v>
      </c>
      <c r="E509" t="s">
        <v>4997</v>
      </c>
      <c r="F509" t="s">
        <v>2072</v>
      </c>
      <c r="G509" s="47" t="s">
        <v>2687</v>
      </c>
      <c r="H509" s="49">
        <v>0</v>
      </c>
      <c r="I509" s="250">
        <v>0</v>
      </c>
      <c r="J509" s="49" t="s">
        <v>2160</v>
      </c>
      <c r="K509" s="49" t="s">
        <v>4998</v>
      </c>
      <c r="L509" s="49" t="s">
        <v>254</v>
      </c>
      <c r="M509" s="49" t="s">
        <v>568</v>
      </c>
    </row>
    <row r="510" spans="2:13" x14ac:dyDescent="0.3">
      <c r="B510" s="248" t="s">
        <v>2831</v>
      </c>
      <c r="C510" s="248" t="s">
        <v>2831</v>
      </c>
      <c r="D510" t="s">
        <v>2835</v>
      </c>
      <c r="E510" t="s">
        <v>4954</v>
      </c>
      <c r="F510" t="s">
        <v>2072</v>
      </c>
      <c r="G510" s="47" t="s">
        <v>2687</v>
      </c>
      <c r="H510" s="49">
        <v>0</v>
      </c>
      <c r="I510" s="250">
        <v>0</v>
      </c>
      <c r="J510" s="49" t="s">
        <v>2160</v>
      </c>
      <c r="K510" s="49" t="s">
        <v>4955</v>
      </c>
      <c r="L510" s="49" t="s">
        <v>254</v>
      </c>
      <c r="M510" s="49" t="s">
        <v>568</v>
      </c>
    </row>
    <row r="511" spans="2:13" x14ac:dyDescent="0.3">
      <c r="B511" s="248" t="s">
        <v>2831</v>
      </c>
      <c r="C511" s="248" t="s">
        <v>2831</v>
      </c>
      <c r="D511" t="s">
        <v>2835</v>
      </c>
      <c r="E511" t="s">
        <v>5773</v>
      </c>
      <c r="F511" t="s">
        <v>2073</v>
      </c>
      <c r="G511" s="47" t="s">
        <v>2687</v>
      </c>
      <c r="H511" s="49">
        <v>0</v>
      </c>
      <c r="I511" s="250">
        <v>0</v>
      </c>
      <c r="J511" s="49" t="s">
        <v>2186</v>
      </c>
      <c r="K511" s="49" t="s">
        <v>5774</v>
      </c>
      <c r="L511" s="49" t="s">
        <v>254</v>
      </c>
      <c r="M511" s="49" t="s">
        <v>568</v>
      </c>
    </row>
    <row r="512" spans="2:13" x14ac:dyDescent="0.3">
      <c r="B512" s="248" t="s">
        <v>2831</v>
      </c>
      <c r="C512" s="248" t="s">
        <v>2831</v>
      </c>
      <c r="D512" t="s">
        <v>2835</v>
      </c>
      <c r="E512" t="s">
        <v>3832</v>
      </c>
      <c r="F512" t="s">
        <v>2073</v>
      </c>
      <c r="G512" s="47" t="s">
        <v>2687</v>
      </c>
      <c r="H512" s="49">
        <v>0</v>
      </c>
      <c r="I512" s="250">
        <v>0</v>
      </c>
      <c r="J512" s="49" t="s">
        <v>2186</v>
      </c>
      <c r="K512" s="49" t="s">
        <v>3834</v>
      </c>
      <c r="L512" s="49" t="s">
        <v>254</v>
      </c>
      <c r="M512" s="49" t="s">
        <v>568</v>
      </c>
    </row>
    <row r="513" spans="2:13" x14ac:dyDescent="0.3">
      <c r="B513" s="248" t="s">
        <v>2831</v>
      </c>
      <c r="C513" s="248" t="s">
        <v>2831</v>
      </c>
      <c r="D513" t="s">
        <v>2835</v>
      </c>
      <c r="E513" t="s">
        <v>10557</v>
      </c>
      <c r="F513" t="s">
        <v>2076</v>
      </c>
      <c r="G513" s="47" t="s">
        <v>2687</v>
      </c>
      <c r="H513" s="49">
        <v>0</v>
      </c>
      <c r="I513" s="250">
        <v>0</v>
      </c>
      <c r="J513" s="49" t="s">
        <v>2173</v>
      </c>
      <c r="K513" s="49" t="s">
        <v>10558</v>
      </c>
      <c r="L513" s="49" t="s">
        <v>254</v>
      </c>
      <c r="M513" s="49" t="s">
        <v>568</v>
      </c>
    </row>
    <row r="514" spans="2:13" x14ac:dyDescent="0.3">
      <c r="B514" s="248" t="s">
        <v>2831</v>
      </c>
      <c r="C514" s="248" t="s">
        <v>2831</v>
      </c>
      <c r="D514" t="s">
        <v>2835</v>
      </c>
      <c r="E514" t="s">
        <v>8045</v>
      </c>
      <c r="F514" t="s">
        <v>2073</v>
      </c>
      <c r="G514" s="47" t="s">
        <v>2687</v>
      </c>
      <c r="H514" s="49">
        <v>0</v>
      </c>
      <c r="I514" s="250">
        <v>0</v>
      </c>
      <c r="J514" s="49" t="s">
        <v>2186</v>
      </c>
      <c r="K514" s="49" t="s">
        <v>8046</v>
      </c>
      <c r="L514" s="49" t="s">
        <v>254</v>
      </c>
      <c r="M514" s="49" t="s">
        <v>568</v>
      </c>
    </row>
    <row r="515" spans="2:13" x14ac:dyDescent="0.3">
      <c r="B515" s="248" t="s">
        <v>2831</v>
      </c>
      <c r="C515" s="248" t="s">
        <v>2831</v>
      </c>
      <c r="D515" t="s">
        <v>2835</v>
      </c>
      <c r="E515" t="s">
        <v>5006</v>
      </c>
      <c r="F515" t="s">
        <v>2072</v>
      </c>
      <c r="G515" s="47" t="s">
        <v>2687</v>
      </c>
      <c r="H515" s="49">
        <v>0</v>
      </c>
      <c r="I515" s="250">
        <v>0</v>
      </c>
      <c r="J515" s="49" t="s">
        <v>2160</v>
      </c>
      <c r="K515" s="49" t="s">
        <v>5007</v>
      </c>
      <c r="L515" s="49" t="s">
        <v>254</v>
      </c>
      <c r="M515" s="49" t="s">
        <v>568</v>
      </c>
    </row>
    <row r="516" spans="2:13" x14ac:dyDescent="0.3">
      <c r="B516" s="248" t="s">
        <v>2831</v>
      </c>
      <c r="C516" s="248" t="s">
        <v>2831</v>
      </c>
      <c r="D516" t="s">
        <v>2835</v>
      </c>
      <c r="E516" t="s">
        <v>7465</v>
      </c>
      <c r="F516" t="s">
        <v>2073</v>
      </c>
      <c r="G516" s="47" t="s">
        <v>2687</v>
      </c>
      <c r="H516" s="49">
        <v>0</v>
      </c>
      <c r="I516" s="250">
        <v>0</v>
      </c>
      <c r="J516" s="49" t="s">
        <v>2186</v>
      </c>
      <c r="K516" s="49" t="s">
        <v>7466</v>
      </c>
      <c r="L516" s="49" t="s">
        <v>254</v>
      </c>
      <c r="M516" s="49" t="s">
        <v>568</v>
      </c>
    </row>
    <row r="517" spans="2:13" x14ac:dyDescent="0.3">
      <c r="B517" s="248" t="s">
        <v>2831</v>
      </c>
      <c r="C517" s="248" t="s">
        <v>2831</v>
      </c>
      <c r="D517" t="s">
        <v>2835</v>
      </c>
      <c r="E517" t="s">
        <v>9183</v>
      </c>
      <c r="F517" t="s">
        <v>2073</v>
      </c>
      <c r="G517" s="47" t="s">
        <v>2687</v>
      </c>
      <c r="H517" s="49">
        <v>0</v>
      </c>
      <c r="I517" s="250">
        <v>0</v>
      </c>
      <c r="J517" s="49" t="s">
        <v>2186</v>
      </c>
      <c r="K517" s="49" t="s">
        <v>9184</v>
      </c>
      <c r="L517" s="49" t="s">
        <v>254</v>
      </c>
      <c r="M517" s="49" t="s">
        <v>568</v>
      </c>
    </row>
    <row r="518" spans="2:13" x14ac:dyDescent="0.3">
      <c r="B518" s="248" t="s">
        <v>2831</v>
      </c>
      <c r="C518" s="248" t="s">
        <v>2831</v>
      </c>
      <c r="D518" t="s">
        <v>2835</v>
      </c>
      <c r="E518" t="s">
        <v>9835</v>
      </c>
      <c r="F518" t="s">
        <v>2073</v>
      </c>
      <c r="G518" s="47" t="s">
        <v>2687</v>
      </c>
      <c r="H518" s="49">
        <v>0</v>
      </c>
      <c r="I518" s="250">
        <v>0</v>
      </c>
      <c r="J518" s="49" t="s">
        <v>2186</v>
      </c>
      <c r="K518" s="49" t="s">
        <v>9836</v>
      </c>
      <c r="L518" s="49" t="s">
        <v>254</v>
      </c>
      <c r="M518" s="49" t="s">
        <v>568</v>
      </c>
    </row>
    <row r="519" spans="2:13" x14ac:dyDescent="0.3">
      <c r="B519" s="248" t="s">
        <v>2831</v>
      </c>
      <c r="C519" s="248" t="s">
        <v>2831</v>
      </c>
      <c r="D519" t="s">
        <v>2835</v>
      </c>
      <c r="E519" t="s">
        <v>5786</v>
      </c>
      <c r="F519" t="s">
        <v>2073</v>
      </c>
      <c r="G519" s="47" t="s">
        <v>2687</v>
      </c>
      <c r="H519" s="49">
        <v>0</v>
      </c>
      <c r="I519" s="250">
        <v>0</v>
      </c>
      <c r="J519" s="49" t="s">
        <v>2186</v>
      </c>
      <c r="K519" s="49" t="s">
        <v>5787</v>
      </c>
      <c r="L519" s="49" t="s">
        <v>254</v>
      </c>
      <c r="M519" s="49" t="s">
        <v>568</v>
      </c>
    </row>
    <row r="520" spans="2:13" x14ac:dyDescent="0.3">
      <c r="B520" s="248" t="s">
        <v>2831</v>
      </c>
      <c r="C520" s="248" t="s">
        <v>2831</v>
      </c>
      <c r="D520" t="s">
        <v>2835</v>
      </c>
      <c r="E520" t="s">
        <v>6718</v>
      </c>
      <c r="F520" t="s">
        <v>2073</v>
      </c>
      <c r="G520" s="47" t="s">
        <v>2687</v>
      </c>
      <c r="H520" s="49">
        <v>0</v>
      </c>
      <c r="I520" s="250">
        <v>0</v>
      </c>
      <c r="J520" s="49" t="s">
        <v>2186</v>
      </c>
      <c r="K520" s="49" t="s">
        <v>6719</v>
      </c>
      <c r="L520" s="49" t="s">
        <v>254</v>
      </c>
      <c r="M520" s="49" t="s">
        <v>568</v>
      </c>
    </row>
    <row r="521" spans="2:13" x14ac:dyDescent="0.3">
      <c r="B521" s="248" t="s">
        <v>2831</v>
      </c>
      <c r="C521" s="248" t="s">
        <v>2831</v>
      </c>
      <c r="D521" t="s">
        <v>2835</v>
      </c>
      <c r="E521" t="s">
        <v>4808</v>
      </c>
      <c r="F521" t="s">
        <v>2072</v>
      </c>
      <c r="G521" s="47" t="s">
        <v>2687</v>
      </c>
      <c r="H521" s="49">
        <v>0</v>
      </c>
      <c r="I521" s="250">
        <v>0</v>
      </c>
      <c r="J521" s="49" t="s">
        <v>2160</v>
      </c>
      <c r="K521" s="49" t="s">
        <v>4809</v>
      </c>
      <c r="L521" s="49" t="s">
        <v>254</v>
      </c>
      <c r="M521" s="49" t="s">
        <v>568</v>
      </c>
    </row>
    <row r="522" spans="2:13" x14ac:dyDescent="0.3">
      <c r="B522" s="248" t="s">
        <v>2831</v>
      </c>
      <c r="C522" s="248" t="s">
        <v>2831</v>
      </c>
      <c r="D522" t="s">
        <v>2835</v>
      </c>
      <c r="E522" t="s">
        <v>9379</v>
      </c>
      <c r="F522" t="s">
        <v>2073</v>
      </c>
      <c r="G522" s="47" t="s">
        <v>2687</v>
      </c>
      <c r="H522" s="49">
        <v>0</v>
      </c>
      <c r="I522" s="250">
        <v>0</v>
      </c>
      <c r="J522" s="49" t="s">
        <v>2186</v>
      </c>
      <c r="K522" s="49" t="s">
        <v>9380</v>
      </c>
      <c r="L522" s="49" t="s">
        <v>254</v>
      </c>
      <c r="M522" s="49" t="s">
        <v>568</v>
      </c>
    </row>
    <row r="523" spans="2:13" x14ac:dyDescent="0.3">
      <c r="B523" s="248" t="s">
        <v>2831</v>
      </c>
      <c r="C523" s="248" t="s">
        <v>2831</v>
      </c>
      <c r="D523" t="s">
        <v>2835</v>
      </c>
      <c r="E523" t="s">
        <v>6209</v>
      </c>
      <c r="F523" t="s">
        <v>2073</v>
      </c>
      <c r="G523" s="47" t="s">
        <v>2687</v>
      </c>
      <c r="H523" s="49">
        <v>0</v>
      </c>
      <c r="I523" s="250">
        <v>0</v>
      </c>
      <c r="J523" s="49" t="s">
        <v>2186</v>
      </c>
      <c r="K523" s="49" t="s">
        <v>6210</v>
      </c>
      <c r="L523" s="49" t="s">
        <v>254</v>
      </c>
      <c r="M523" s="49" t="s">
        <v>568</v>
      </c>
    </row>
    <row r="524" spans="2:13" x14ac:dyDescent="0.3">
      <c r="B524" s="248" t="s">
        <v>2831</v>
      </c>
      <c r="C524" s="248" t="s">
        <v>2831</v>
      </c>
      <c r="D524" t="s">
        <v>2835</v>
      </c>
      <c r="E524" t="s">
        <v>10473</v>
      </c>
      <c r="F524" t="s">
        <v>2078</v>
      </c>
      <c r="G524" s="47" t="s">
        <v>2687</v>
      </c>
      <c r="H524" s="49">
        <v>0</v>
      </c>
      <c r="I524" s="250">
        <v>0</v>
      </c>
      <c r="J524" s="49" t="s">
        <v>2186</v>
      </c>
      <c r="K524" s="49" t="s">
        <v>10474</v>
      </c>
      <c r="L524" s="49" t="s">
        <v>254</v>
      </c>
      <c r="M524" s="49" t="s">
        <v>568</v>
      </c>
    </row>
    <row r="525" spans="2:13" x14ac:dyDescent="0.3">
      <c r="B525" s="248" t="s">
        <v>2831</v>
      </c>
      <c r="C525" s="248" t="s">
        <v>2831</v>
      </c>
      <c r="D525" t="s">
        <v>2835</v>
      </c>
      <c r="E525" t="s">
        <v>6171</v>
      </c>
      <c r="F525" t="s">
        <v>2073</v>
      </c>
      <c r="G525" s="47" t="s">
        <v>2687</v>
      </c>
      <c r="H525" s="49">
        <v>0</v>
      </c>
      <c r="I525" s="250">
        <v>0</v>
      </c>
      <c r="J525" s="49" t="s">
        <v>2186</v>
      </c>
      <c r="K525" s="49" t="s">
        <v>6172</v>
      </c>
      <c r="L525" s="49" t="s">
        <v>254</v>
      </c>
      <c r="M525" s="49" t="s">
        <v>568</v>
      </c>
    </row>
    <row r="526" spans="2:13" x14ac:dyDescent="0.3">
      <c r="B526" s="248" t="s">
        <v>2831</v>
      </c>
      <c r="C526" s="248" t="s">
        <v>2831</v>
      </c>
      <c r="D526" t="s">
        <v>2835</v>
      </c>
      <c r="E526" t="s">
        <v>9819</v>
      </c>
      <c r="F526" t="s">
        <v>2073</v>
      </c>
      <c r="G526" s="47" t="s">
        <v>2687</v>
      </c>
      <c r="H526" s="49">
        <v>0</v>
      </c>
      <c r="I526" s="250">
        <v>0</v>
      </c>
      <c r="J526" s="49" t="s">
        <v>2186</v>
      </c>
      <c r="K526" s="49" t="s">
        <v>9820</v>
      </c>
      <c r="L526" s="49" t="s">
        <v>254</v>
      </c>
      <c r="M526" s="49" t="s">
        <v>568</v>
      </c>
    </row>
    <row r="527" spans="2:13" x14ac:dyDescent="0.3">
      <c r="B527" s="248" t="s">
        <v>2831</v>
      </c>
      <c r="C527" s="248" t="s">
        <v>2831</v>
      </c>
      <c r="D527" t="s">
        <v>2835</v>
      </c>
      <c r="E527" t="s">
        <v>4130</v>
      </c>
      <c r="F527" t="s">
        <v>2073</v>
      </c>
      <c r="G527" s="47" t="s">
        <v>2687</v>
      </c>
      <c r="H527" s="49">
        <v>0</v>
      </c>
      <c r="I527" s="250">
        <v>0</v>
      </c>
      <c r="J527" s="49" t="s">
        <v>2186</v>
      </c>
      <c r="K527" s="49" t="s">
        <v>4131</v>
      </c>
      <c r="L527" s="49" t="s">
        <v>254</v>
      </c>
      <c r="M527" s="49" t="s">
        <v>568</v>
      </c>
    </row>
    <row r="528" spans="2:13" x14ac:dyDescent="0.3">
      <c r="B528" s="248" t="s">
        <v>2831</v>
      </c>
      <c r="C528" s="248" t="s">
        <v>2831</v>
      </c>
      <c r="D528" t="s">
        <v>2835</v>
      </c>
      <c r="E528" t="s">
        <v>6657</v>
      </c>
      <c r="F528" t="s">
        <v>2073</v>
      </c>
      <c r="G528" s="47" t="s">
        <v>2687</v>
      </c>
      <c r="H528" s="49">
        <v>0</v>
      </c>
      <c r="I528" s="250">
        <v>0</v>
      </c>
      <c r="J528" s="49" t="s">
        <v>2186</v>
      </c>
      <c r="K528" s="49" t="s">
        <v>6658</v>
      </c>
      <c r="L528" s="49" t="s">
        <v>254</v>
      </c>
      <c r="M528" s="49" t="s">
        <v>568</v>
      </c>
    </row>
    <row r="529" spans="2:13" x14ac:dyDescent="0.3">
      <c r="B529" s="248" t="s">
        <v>2831</v>
      </c>
      <c r="C529" s="248" t="s">
        <v>2831</v>
      </c>
      <c r="D529" t="s">
        <v>2835</v>
      </c>
      <c r="E529" t="s">
        <v>10428</v>
      </c>
      <c r="F529" t="s">
        <v>2073</v>
      </c>
      <c r="G529" s="47" t="s">
        <v>2687</v>
      </c>
      <c r="H529" s="49">
        <v>0</v>
      </c>
      <c r="I529" s="250">
        <v>0</v>
      </c>
      <c r="J529" s="49" t="s">
        <v>2186</v>
      </c>
      <c r="K529" s="49" t="s">
        <v>10429</v>
      </c>
      <c r="L529" s="49" t="s">
        <v>254</v>
      </c>
      <c r="M529" s="49" t="s">
        <v>568</v>
      </c>
    </row>
    <row r="530" spans="2:13" x14ac:dyDescent="0.3">
      <c r="B530" s="248" t="s">
        <v>2831</v>
      </c>
      <c r="C530" s="248" t="s">
        <v>2831</v>
      </c>
      <c r="D530" t="s">
        <v>2835</v>
      </c>
      <c r="E530" t="s">
        <v>8707</v>
      </c>
      <c r="F530" t="s">
        <v>2073</v>
      </c>
      <c r="G530" s="47" t="s">
        <v>2666</v>
      </c>
      <c r="H530" s="49">
        <v>0</v>
      </c>
      <c r="I530" s="250">
        <v>0</v>
      </c>
      <c r="J530" s="49" t="s">
        <v>2186</v>
      </c>
      <c r="K530" s="49" t="s">
        <v>8708</v>
      </c>
      <c r="L530" s="49" t="s">
        <v>254</v>
      </c>
      <c r="M530" s="49" t="s">
        <v>568</v>
      </c>
    </row>
    <row r="531" spans="2:13" x14ac:dyDescent="0.3">
      <c r="B531" s="248" t="s">
        <v>2831</v>
      </c>
      <c r="C531" s="248" t="s">
        <v>2831</v>
      </c>
      <c r="D531" t="s">
        <v>2835</v>
      </c>
      <c r="E531" t="s">
        <v>4975</v>
      </c>
      <c r="F531" t="s">
        <v>2072</v>
      </c>
      <c r="G531" s="47" t="s">
        <v>2666</v>
      </c>
      <c r="H531" s="49">
        <v>0</v>
      </c>
      <c r="I531" s="250">
        <v>0</v>
      </c>
      <c r="J531" s="49" t="s">
        <v>2160</v>
      </c>
      <c r="K531" s="49" t="s">
        <v>4976</v>
      </c>
      <c r="L531" s="49" t="s">
        <v>254</v>
      </c>
      <c r="M531" s="49" t="s">
        <v>568</v>
      </c>
    </row>
    <row r="532" spans="2:13" x14ac:dyDescent="0.3">
      <c r="B532" s="248" t="s">
        <v>2831</v>
      </c>
      <c r="C532" s="248" t="s">
        <v>2831</v>
      </c>
      <c r="D532" t="s">
        <v>2835</v>
      </c>
      <c r="E532" t="s">
        <v>5015</v>
      </c>
      <c r="F532" t="s">
        <v>2072</v>
      </c>
      <c r="G532" s="47" t="s">
        <v>2666</v>
      </c>
      <c r="H532" s="49">
        <v>0</v>
      </c>
      <c r="I532" s="250">
        <v>0</v>
      </c>
      <c r="J532" s="49" t="s">
        <v>2160</v>
      </c>
      <c r="K532" s="49" t="s">
        <v>5017</v>
      </c>
      <c r="L532" s="49" t="s">
        <v>254</v>
      </c>
      <c r="M532" s="49" t="s">
        <v>568</v>
      </c>
    </row>
    <row r="533" spans="2:13" x14ac:dyDescent="0.3">
      <c r="B533" s="248" t="s">
        <v>2831</v>
      </c>
      <c r="C533" s="248" t="s">
        <v>2831</v>
      </c>
      <c r="D533" t="s">
        <v>2835</v>
      </c>
      <c r="E533" t="s">
        <v>6148</v>
      </c>
      <c r="F533" t="s">
        <v>2073</v>
      </c>
      <c r="G533" s="47" t="s">
        <v>2666</v>
      </c>
      <c r="H533" s="49">
        <v>0</v>
      </c>
      <c r="I533" s="250">
        <v>0</v>
      </c>
      <c r="J533" s="49" t="s">
        <v>2186</v>
      </c>
      <c r="K533" s="49" t="s">
        <v>6149</v>
      </c>
      <c r="L533" s="49" t="s">
        <v>254</v>
      </c>
      <c r="M533" s="49" t="s">
        <v>568</v>
      </c>
    </row>
    <row r="534" spans="2:13" x14ac:dyDescent="0.3">
      <c r="B534" s="248" t="s">
        <v>2831</v>
      </c>
      <c r="C534" s="248" t="s">
        <v>2831</v>
      </c>
      <c r="D534" t="s">
        <v>2835</v>
      </c>
      <c r="E534" t="s">
        <v>7223</v>
      </c>
      <c r="F534" t="s">
        <v>2078</v>
      </c>
      <c r="G534" s="47" t="s">
        <v>2666</v>
      </c>
      <c r="H534" s="49">
        <v>0</v>
      </c>
      <c r="I534" s="250">
        <v>0</v>
      </c>
      <c r="J534" s="49" t="s">
        <v>2186</v>
      </c>
      <c r="K534" s="49" t="s">
        <v>7224</v>
      </c>
      <c r="L534" s="49" t="s">
        <v>254</v>
      </c>
      <c r="M534" s="49" t="s">
        <v>568</v>
      </c>
    </row>
    <row r="535" spans="2:13" x14ac:dyDescent="0.3">
      <c r="B535" s="248" t="s">
        <v>2831</v>
      </c>
      <c r="C535" s="248" t="s">
        <v>2831</v>
      </c>
      <c r="D535" t="s">
        <v>2835</v>
      </c>
      <c r="E535" t="s">
        <v>4902</v>
      </c>
      <c r="F535" t="s">
        <v>2072</v>
      </c>
      <c r="G535" s="47" t="s">
        <v>2666</v>
      </c>
      <c r="H535" s="49">
        <v>0</v>
      </c>
      <c r="I535" s="250">
        <v>0</v>
      </c>
      <c r="J535" s="49" t="s">
        <v>2186</v>
      </c>
      <c r="K535" s="49" t="s">
        <v>4903</v>
      </c>
      <c r="L535" s="49" t="s">
        <v>254</v>
      </c>
      <c r="M535" s="49" t="s">
        <v>568</v>
      </c>
    </row>
    <row r="536" spans="2:13" x14ac:dyDescent="0.3">
      <c r="B536" s="248" t="s">
        <v>2831</v>
      </c>
      <c r="C536" s="248" t="s">
        <v>2831</v>
      </c>
      <c r="D536" t="s">
        <v>2835</v>
      </c>
      <c r="E536" t="s">
        <v>7870</v>
      </c>
      <c r="F536" t="s">
        <v>2073</v>
      </c>
      <c r="G536" s="47" t="s">
        <v>2666</v>
      </c>
      <c r="H536" s="49">
        <v>0</v>
      </c>
      <c r="I536" s="250">
        <v>0</v>
      </c>
      <c r="J536" s="49" t="s">
        <v>2186</v>
      </c>
      <c r="K536" s="49" t="s">
        <v>7871</v>
      </c>
      <c r="L536" s="49" t="s">
        <v>2147</v>
      </c>
      <c r="M536" s="49" t="s">
        <v>568</v>
      </c>
    </row>
    <row r="537" spans="2:13" x14ac:dyDescent="0.3">
      <c r="B537" s="248" t="s">
        <v>2831</v>
      </c>
      <c r="C537" s="248" t="s">
        <v>2831</v>
      </c>
      <c r="D537" t="s">
        <v>2835</v>
      </c>
      <c r="E537" t="s">
        <v>5982</v>
      </c>
      <c r="F537" t="s">
        <v>2073</v>
      </c>
      <c r="G537" s="47" t="s">
        <v>2666</v>
      </c>
      <c r="H537" s="49">
        <v>0</v>
      </c>
      <c r="I537" s="250">
        <v>0</v>
      </c>
      <c r="J537" s="49" t="s">
        <v>2186</v>
      </c>
      <c r="K537" s="49" t="s">
        <v>5983</v>
      </c>
      <c r="L537" s="49" t="s">
        <v>254</v>
      </c>
      <c r="M537" s="49" t="s">
        <v>568</v>
      </c>
    </row>
    <row r="538" spans="2:13" x14ac:dyDescent="0.3">
      <c r="B538" s="248" t="s">
        <v>2831</v>
      </c>
      <c r="C538" s="248" t="s">
        <v>2831</v>
      </c>
      <c r="D538" t="s">
        <v>2835</v>
      </c>
      <c r="E538" t="s">
        <v>8323</v>
      </c>
      <c r="F538" t="s">
        <v>2078</v>
      </c>
      <c r="G538" s="47" t="s">
        <v>2666</v>
      </c>
      <c r="H538" s="49">
        <v>0</v>
      </c>
      <c r="I538" s="250">
        <v>0</v>
      </c>
      <c r="J538" s="49" t="s">
        <v>2186</v>
      </c>
      <c r="K538" s="49" t="s">
        <v>8324</v>
      </c>
      <c r="L538" s="49" t="s">
        <v>254</v>
      </c>
      <c r="M538" s="49" t="s">
        <v>568</v>
      </c>
    </row>
    <row r="539" spans="2:13" x14ac:dyDescent="0.3">
      <c r="B539" s="248" t="s">
        <v>2831</v>
      </c>
      <c r="C539" s="248" t="s">
        <v>2831</v>
      </c>
      <c r="D539" t="s">
        <v>2835</v>
      </c>
      <c r="E539" t="s">
        <v>4819</v>
      </c>
      <c r="F539" t="s">
        <v>2072</v>
      </c>
      <c r="G539" s="47" t="s">
        <v>2666</v>
      </c>
      <c r="H539" s="49">
        <v>0</v>
      </c>
      <c r="I539" s="250">
        <v>0</v>
      </c>
      <c r="J539" s="49" t="s">
        <v>2160</v>
      </c>
      <c r="K539" s="49" t="s">
        <v>4820</v>
      </c>
      <c r="L539" s="49" t="s">
        <v>254</v>
      </c>
      <c r="M539" s="49" t="s">
        <v>568</v>
      </c>
    </row>
    <row r="540" spans="2:13" x14ac:dyDescent="0.3">
      <c r="B540" s="248" t="s">
        <v>2831</v>
      </c>
      <c r="C540" s="248" t="s">
        <v>2831</v>
      </c>
      <c r="D540" t="s">
        <v>2835</v>
      </c>
      <c r="E540" t="s">
        <v>9189</v>
      </c>
      <c r="F540" t="s">
        <v>2073</v>
      </c>
      <c r="G540" s="47" t="s">
        <v>2666</v>
      </c>
      <c r="H540" s="49">
        <v>0</v>
      </c>
      <c r="I540" s="250">
        <v>0</v>
      </c>
      <c r="J540" s="49" t="s">
        <v>2186</v>
      </c>
      <c r="K540" s="49" t="s">
        <v>9190</v>
      </c>
      <c r="L540" s="49" t="s">
        <v>2147</v>
      </c>
      <c r="M540" s="49" t="s">
        <v>568</v>
      </c>
    </row>
    <row r="541" spans="2:13" x14ac:dyDescent="0.3">
      <c r="B541" s="248" t="s">
        <v>2831</v>
      </c>
      <c r="C541" s="248" t="s">
        <v>2831</v>
      </c>
      <c r="D541" t="s">
        <v>2835</v>
      </c>
      <c r="E541" t="s">
        <v>4797</v>
      </c>
      <c r="F541" t="s">
        <v>2072</v>
      </c>
      <c r="G541" s="47" t="s">
        <v>2666</v>
      </c>
      <c r="H541" s="49">
        <v>0</v>
      </c>
      <c r="I541" s="250">
        <v>0</v>
      </c>
      <c r="J541" s="49" t="s">
        <v>2160</v>
      </c>
      <c r="K541" s="49" t="s">
        <v>4798</v>
      </c>
      <c r="L541" s="49" t="s">
        <v>254</v>
      </c>
      <c r="M541" s="49" t="s">
        <v>568</v>
      </c>
    </row>
    <row r="542" spans="2:13" x14ac:dyDescent="0.3">
      <c r="B542" s="248" t="s">
        <v>2831</v>
      </c>
      <c r="C542" s="248" t="s">
        <v>2831</v>
      </c>
      <c r="D542" t="s">
        <v>2835</v>
      </c>
      <c r="E542" t="s">
        <v>8009</v>
      </c>
      <c r="F542" t="s">
        <v>2073</v>
      </c>
      <c r="G542" s="47" t="s">
        <v>2666</v>
      </c>
      <c r="H542" s="49">
        <v>0</v>
      </c>
      <c r="I542" s="250">
        <v>0</v>
      </c>
      <c r="J542" s="49" t="s">
        <v>2186</v>
      </c>
      <c r="K542" s="49" t="s">
        <v>8010</v>
      </c>
      <c r="L542" s="49" t="s">
        <v>254</v>
      </c>
      <c r="M542" s="49" t="s">
        <v>568</v>
      </c>
    </row>
    <row r="543" spans="2:13" x14ac:dyDescent="0.3">
      <c r="B543" s="248" t="s">
        <v>2831</v>
      </c>
      <c r="C543" s="248" t="s">
        <v>2831</v>
      </c>
      <c r="D543" t="s">
        <v>2835</v>
      </c>
      <c r="E543" t="s">
        <v>8963</v>
      </c>
      <c r="F543" t="s">
        <v>2073</v>
      </c>
      <c r="G543" s="47" t="s">
        <v>2666</v>
      </c>
      <c r="H543" s="49">
        <v>0</v>
      </c>
      <c r="I543" s="250">
        <v>0</v>
      </c>
      <c r="J543" s="49" t="s">
        <v>2186</v>
      </c>
      <c r="K543" s="49" t="s">
        <v>8964</v>
      </c>
      <c r="L543" s="49" t="s">
        <v>254</v>
      </c>
      <c r="M543" s="49" t="s">
        <v>568</v>
      </c>
    </row>
    <row r="544" spans="2:13" x14ac:dyDescent="0.3">
      <c r="B544" s="248" t="s">
        <v>2831</v>
      </c>
      <c r="C544" s="248" t="s">
        <v>2831</v>
      </c>
      <c r="D544" t="s">
        <v>2835</v>
      </c>
      <c r="E544" t="s">
        <v>6082</v>
      </c>
      <c r="F544" t="s">
        <v>2073</v>
      </c>
      <c r="G544" s="47" t="s">
        <v>2666</v>
      </c>
      <c r="H544" s="49">
        <v>0</v>
      </c>
      <c r="I544" s="250">
        <v>0</v>
      </c>
      <c r="J544" s="49" t="s">
        <v>2186</v>
      </c>
      <c r="K544" s="49" t="s">
        <v>6083</v>
      </c>
      <c r="L544" s="49" t="s">
        <v>254</v>
      </c>
      <c r="M544" s="49" t="s">
        <v>568</v>
      </c>
    </row>
    <row r="545" spans="2:13" x14ac:dyDescent="0.3">
      <c r="B545" s="248" t="s">
        <v>2831</v>
      </c>
      <c r="C545" s="248" t="s">
        <v>2831</v>
      </c>
      <c r="D545" t="s">
        <v>2835</v>
      </c>
      <c r="E545" t="s">
        <v>5949</v>
      </c>
      <c r="F545" t="s">
        <v>2073</v>
      </c>
      <c r="G545" s="47" t="s">
        <v>2666</v>
      </c>
      <c r="H545" s="49">
        <v>0</v>
      </c>
      <c r="I545" s="250">
        <v>0</v>
      </c>
      <c r="J545" s="49" t="s">
        <v>2186</v>
      </c>
      <c r="K545" s="49" t="s">
        <v>5950</v>
      </c>
      <c r="L545" s="49" t="s">
        <v>2147</v>
      </c>
      <c r="M545" s="49" t="s">
        <v>568</v>
      </c>
    </row>
    <row r="546" spans="2:13" x14ac:dyDescent="0.3">
      <c r="B546" s="248" t="s">
        <v>2831</v>
      </c>
      <c r="C546" s="248" t="s">
        <v>2831</v>
      </c>
      <c r="D546" t="s">
        <v>2835</v>
      </c>
      <c r="E546" t="s">
        <v>6179</v>
      </c>
      <c r="F546" t="s">
        <v>2073</v>
      </c>
      <c r="G546" s="47" t="s">
        <v>2666</v>
      </c>
      <c r="H546" s="49">
        <v>0</v>
      </c>
      <c r="I546" s="250">
        <v>0</v>
      </c>
      <c r="J546" s="49" t="s">
        <v>2186</v>
      </c>
      <c r="K546" s="49" t="s">
        <v>6180</v>
      </c>
      <c r="L546" s="49" t="s">
        <v>254</v>
      </c>
      <c r="M546" s="49" t="s">
        <v>568</v>
      </c>
    </row>
    <row r="547" spans="2:13" x14ac:dyDescent="0.3">
      <c r="B547" s="248" t="s">
        <v>2831</v>
      </c>
      <c r="C547" s="248" t="s">
        <v>2831</v>
      </c>
      <c r="D547" t="s">
        <v>2835</v>
      </c>
      <c r="E547" t="s">
        <v>7486</v>
      </c>
      <c r="F547" t="s">
        <v>2073</v>
      </c>
      <c r="G547" s="47" t="s">
        <v>2624</v>
      </c>
      <c r="H547" s="49">
        <v>0</v>
      </c>
      <c r="I547" s="250">
        <v>0</v>
      </c>
      <c r="J547" s="49" t="s">
        <v>2186</v>
      </c>
      <c r="K547" s="49" t="s">
        <v>7487</v>
      </c>
      <c r="L547" s="49" t="s">
        <v>254</v>
      </c>
      <c r="M547" s="49" t="s">
        <v>568</v>
      </c>
    </row>
    <row r="548" spans="2:13" x14ac:dyDescent="0.3">
      <c r="B548" s="248" t="s">
        <v>2831</v>
      </c>
      <c r="C548" s="248" t="s">
        <v>2831</v>
      </c>
      <c r="D548" t="s">
        <v>2835</v>
      </c>
      <c r="E548" t="s">
        <v>6285</v>
      </c>
      <c r="F548" t="s">
        <v>2073</v>
      </c>
      <c r="G548" s="47" t="s">
        <v>2624</v>
      </c>
      <c r="H548" s="49">
        <v>0</v>
      </c>
      <c r="I548" s="250">
        <v>0</v>
      </c>
      <c r="J548" s="49" t="s">
        <v>2186</v>
      </c>
      <c r="K548" s="49" t="s">
        <v>6286</v>
      </c>
      <c r="L548" s="49" t="s">
        <v>254</v>
      </c>
      <c r="M548" s="49" t="s">
        <v>568</v>
      </c>
    </row>
    <row r="549" spans="2:13" x14ac:dyDescent="0.3">
      <c r="B549" s="248" t="s">
        <v>2831</v>
      </c>
      <c r="C549" s="248" t="s">
        <v>2831</v>
      </c>
      <c r="D549" t="s">
        <v>2835</v>
      </c>
      <c r="E549" t="s">
        <v>5717</v>
      </c>
      <c r="F549" t="s">
        <v>2073</v>
      </c>
      <c r="G549" s="47" t="s">
        <v>2624</v>
      </c>
      <c r="H549" s="49">
        <v>0</v>
      </c>
      <c r="I549" s="250">
        <v>0</v>
      </c>
      <c r="J549" s="49" t="s">
        <v>2186</v>
      </c>
      <c r="K549" s="49" t="s">
        <v>5718</v>
      </c>
      <c r="L549" s="49" t="s">
        <v>254</v>
      </c>
      <c r="M549" s="49" t="s">
        <v>568</v>
      </c>
    </row>
    <row r="550" spans="2:13" x14ac:dyDescent="0.3">
      <c r="B550" s="248" t="s">
        <v>2831</v>
      </c>
      <c r="C550" s="248" t="s">
        <v>2831</v>
      </c>
      <c r="D550" t="s">
        <v>2835</v>
      </c>
      <c r="E550" t="s">
        <v>8874</v>
      </c>
      <c r="F550" t="s">
        <v>2073</v>
      </c>
      <c r="G550" s="47" t="s">
        <v>2624</v>
      </c>
      <c r="H550" s="49">
        <v>0</v>
      </c>
      <c r="I550" s="250">
        <v>0</v>
      </c>
      <c r="J550" s="49" t="s">
        <v>2186</v>
      </c>
      <c r="K550" s="49" t="s">
        <v>8875</v>
      </c>
      <c r="L550" s="49" t="s">
        <v>254</v>
      </c>
      <c r="M550" s="49" t="s">
        <v>568</v>
      </c>
    </row>
    <row r="551" spans="2:13" x14ac:dyDescent="0.3">
      <c r="B551" s="248" t="s">
        <v>2831</v>
      </c>
      <c r="C551" s="248" t="s">
        <v>2831</v>
      </c>
      <c r="D551" t="s">
        <v>2835</v>
      </c>
      <c r="E551" t="s">
        <v>9756</v>
      </c>
      <c r="F551" t="s">
        <v>2078</v>
      </c>
      <c r="G551" s="47" t="s">
        <v>2624</v>
      </c>
      <c r="H551" s="49">
        <v>0</v>
      </c>
      <c r="I551" s="250">
        <v>0</v>
      </c>
      <c r="J551" s="49" t="s">
        <v>2186</v>
      </c>
      <c r="K551" s="49" t="s">
        <v>9757</v>
      </c>
      <c r="L551" s="49" t="s">
        <v>254</v>
      </c>
      <c r="M551" s="49" t="s">
        <v>568</v>
      </c>
    </row>
    <row r="552" spans="2:13" x14ac:dyDescent="0.3">
      <c r="B552" s="248" t="s">
        <v>2831</v>
      </c>
      <c r="C552" s="248" t="s">
        <v>2831</v>
      </c>
      <c r="D552" t="s">
        <v>2835</v>
      </c>
      <c r="E552" t="s">
        <v>6268</v>
      </c>
      <c r="F552" t="s">
        <v>2073</v>
      </c>
      <c r="G552" s="47" t="s">
        <v>2624</v>
      </c>
      <c r="H552" s="49">
        <v>0</v>
      </c>
      <c r="I552" s="250">
        <v>0</v>
      </c>
      <c r="J552" s="49" t="s">
        <v>2186</v>
      </c>
      <c r="K552" s="49" t="s">
        <v>6269</v>
      </c>
      <c r="L552" s="49" t="s">
        <v>254</v>
      </c>
      <c r="M552" s="49" t="s">
        <v>568</v>
      </c>
    </row>
    <row r="553" spans="2:13" x14ac:dyDescent="0.3">
      <c r="B553" s="248" t="s">
        <v>2831</v>
      </c>
      <c r="C553" s="248" t="s">
        <v>2831</v>
      </c>
      <c r="D553" t="s">
        <v>2835</v>
      </c>
      <c r="E553" t="s">
        <v>8545</v>
      </c>
      <c r="F553" t="s">
        <v>2078</v>
      </c>
      <c r="G553" s="47" t="s">
        <v>2624</v>
      </c>
      <c r="H553" s="49">
        <v>0</v>
      </c>
      <c r="I553" s="250">
        <v>0</v>
      </c>
      <c r="J553" s="49" t="s">
        <v>2186</v>
      </c>
      <c r="K553" s="49" t="s">
        <v>8546</v>
      </c>
      <c r="L553" s="49" t="s">
        <v>254</v>
      </c>
      <c r="M553" s="49" t="s">
        <v>568</v>
      </c>
    </row>
    <row r="554" spans="2:13" x14ac:dyDescent="0.3">
      <c r="B554" s="248" t="s">
        <v>2831</v>
      </c>
      <c r="C554" s="248" t="s">
        <v>2831</v>
      </c>
      <c r="D554" t="s">
        <v>2835</v>
      </c>
      <c r="E554" t="s">
        <v>4866</v>
      </c>
      <c r="F554" t="s">
        <v>2072</v>
      </c>
      <c r="G554" s="47" t="s">
        <v>2624</v>
      </c>
      <c r="H554" s="49">
        <v>0</v>
      </c>
      <c r="I554" s="250">
        <v>0</v>
      </c>
      <c r="J554" s="49" t="s">
        <v>2160</v>
      </c>
      <c r="K554" s="49" t="s">
        <v>4867</v>
      </c>
      <c r="L554" s="49" t="s">
        <v>254</v>
      </c>
      <c r="M554" s="49" t="s">
        <v>568</v>
      </c>
    </row>
    <row r="555" spans="2:13" x14ac:dyDescent="0.3">
      <c r="B555" s="248" t="s">
        <v>2831</v>
      </c>
      <c r="C555" s="248" t="s">
        <v>2831</v>
      </c>
      <c r="D555" t="s">
        <v>2835</v>
      </c>
      <c r="E555" t="s">
        <v>5874</v>
      </c>
      <c r="F555" t="s">
        <v>2073</v>
      </c>
      <c r="G555" s="47" t="s">
        <v>2624</v>
      </c>
      <c r="H555" s="49">
        <v>0</v>
      </c>
      <c r="I555" s="250">
        <v>0</v>
      </c>
      <c r="J555" s="49" t="s">
        <v>2186</v>
      </c>
      <c r="K555" s="49" t="s">
        <v>5875</v>
      </c>
      <c r="L555" s="49" t="s">
        <v>254</v>
      </c>
      <c r="M555" s="49" t="s">
        <v>568</v>
      </c>
    </row>
    <row r="556" spans="2:13" x14ac:dyDescent="0.3">
      <c r="B556" s="248" t="s">
        <v>2831</v>
      </c>
      <c r="C556" s="248" t="s">
        <v>2831</v>
      </c>
      <c r="D556" t="s">
        <v>2835</v>
      </c>
      <c r="E556" t="s">
        <v>9597</v>
      </c>
      <c r="F556" t="s">
        <v>2073</v>
      </c>
      <c r="G556" s="47" t="s">
        <v>2624</v>
      </c>
      <c r="H556" s="49">
        <v>0</v>
      </c>
      <c r="I556" s="250">
        <v>0</v>
      </c>
      <c r="J556" s="49" t="s">
        <v>2186</v>
      </c>
      <c r="K556" s="49" t="s">
        <v>9598</v>
      </c>
      <c r="L556" s="49" t="s">
        <v>254</v>
      </c>
      <c r="M556" s="49" t="s">
        <v>568</v>
      </c>
    </row>
    <row r="557" spans="2:13" x14ac:dyDescent="0.3">
      <c r="B557" s="248" t="s">
        <v>2831</v>
      </c>
      <c r="C557" s="248" t="s">
        <v>2831</v>
      </c>
      <c r="D557" t="s">
        <v>2835</v>
      </c>
      <c r="E557" t="s">
        <v>4853</v>
      </c>
      <c r="F557" t="s">
        <v>2072</v>
      </c>
      <c r="G557" s="47" t="s">
        <v>2624</v>
      </c>
      <c r="H557" s="49">
        <v>0</v>
      </c>
      <c r="I557" s="250">
        <v>0</v>
      </c>
      <c r="J557" s="49" t="s">
        <v>2160</v>
      </c>
      <c r="K557" s="49" t="s">
        <v>4854</v>
      </c>
      <c r="L557" s="49" t="s">
        <v>254</v>
      </c>
      <c r="M557" s="49" t="s">
        <v>568</v>
      </c>
    </row>
    <row r="558" spans="2:13" x14ac:dyDescent="0.3">
      <c r="B558" s="248" t="s">
        <v>2831</v>
      </c>
      <c r="C558" s="248" t="s">
        <v>2831</v>
      </c>
      <c r="D558" t="s">
        <v>2835</v>
      </c>
      <c r="E558" t="s">
        <v>4821</v>
      </c>
      <c r="F558" t="s">
        <v>2072</v>
      </c>
      <c r="G558" s="47" t="s">
        <v>2624</v>
      </c>
      <c r="H558" s="49">
        <v>0</v>
      </c>
      <c r="I558" s="250">
        <v>0</v>
      </c>
      <c r="J558" s="49" t="s">
        <v>2160</v>
      </c>
      <c r="K558" s="49" t="s">
        <v>4823</v>
      </c>
      <c r="L558" s="49" t="s">
        <v>254</v>
      </c>
      <c r="M558" s="49" t="s">
        <v>568</v>
      </c>
    </row>
    <row r="559" spans="2:13" x14ac:dyDescent="0.3">
      <c r="B559" s="248" t="s">
        <v>2831</v>
      </c>
      <c r="C559" s="248" t="s">
        <v>2831</v>
      </c>
      <c r="D559" t="s">
        <v>2835</v>
      </c>
      <c r="E559" t="s">
        <v>6751</v>
      </c>
      <c r="F559" t="s">
        <v>2073</v>
      </c>
      <c r="G559" s="47" t="s">
        <v>2624</v>
      </c>
      <c r="H559" s="49">
        <v>0</v>
      </c>
      <c r="I559" s="250">
        <v>0</v>
      </c>
      <c r="J559" s="49" t="s">
        <v>2186</v>
      </c>
      <c r="K559" s="49" t="s">
        <v>6752</v>
      </c>
      <c r="L559" s="49" t="s">
        <v>254</v>
      </c>
      <c r="M559" s="49" t="s">
        <v>568</v>
      </c>
    </row>
    <row r="560" spans="2:13" x14ac:dyDescent="0.3">
      <c r="B560" s="248" t="s">
        <v>2831</v>
      </c>
      <c r="C560" s="248" t="s">
        <v>2831</v>
      </c>
      <c r="D560" t="s">
        <v>2835</v>
      </c>
      <c r="E560" t="s">
        <v>8517</v>
      </c>
      <c r="F560" t="s">
        <v>2073</v>
      </c>
      <c r="G560" s="47" t="s">
        <v>2624</v>
      </c>
      <c r="H560" s="49">
        <v>0</v>
      </c>
      <c r="I560" s="250">
        <v>0</v>
      </c>
      <c r="J560" s="49" t="s">
        <v>2186</v>
      </c>
      <c r="K560" s="49" t="s">
        <v>8518</v>
      </c>
      <c r="L560" s="49" t="s">
        <v>254</v>
      </c>
      <c r="M560" s="49" t="s">
        <v>568</v>
      </c>
    </row>
    <row r="561" spans="2:13" x14ac:dyDescent="0.3">
      <c r="B561" s="248" t="s">
        <v>2831</v>
      </c>
      <c r="C561" s="248" t="s">
        <v>2831</v>
      </c>
      <c r="D561" t="s">
        <v>2835</v>
      </c>
      <c r="E561" t="s">
        <v>8802</v>
      </c>
      <c r="F561" t="s">
        <v>2073</v>
      </c>
      <c r="G561" s="47" t="s">
        <v>2624</v>
      </c>
      <c r="H561" s="49">
        <v>0</v>
      </c>
      <c r="I561" s="250">
        <v>0</v>
      </c>
      <c r="J561" s="49" t="s">
        <v>2186</v>
      </c>
      <c r="K561" s="49" t="s">
        <v>8803</v>
      </c>
      <c r="L561" s="49" t="s">
        <v>254</v>
      </c>
      <c r="M561" s="49" t="s">
        <v>568</v>
      </c>
    </row>
    <row r="562" spans="2:13" x14ac:dyDescent="0.3">
      <c r="B562" s="248" t="s">
        <v>2831</v>
      </c>
      <c r="C562" s="248" t="s">
        <v>2831</v>
      </c>
      <c r="D562" t="s">
        <v>2835</v>
      </c>
      <c r="E562" t="s">
        <v>4772</v>
      </c>
      <c r="F562" t="s">
        <v>2072</v>
      </c>
      <c r="G562" s="47" t="s">
        <v>2624</v>
      </c>
      <c r="H562" s="49">
        <v>0</v>
      </c>
      <c r="I562" s="250">
        <v>0</v>
      </c>
      <c r="J562" s="49" t="s">
        <v>2160</v>
      </c>
      <c r="K562" s="49" t="s">
        <v>4773</v>
      </c>
      <c r="L562" s="49" t="s">
        <v>254</v>
      </c>
      <c r="M562" s="49" t="s">
        <v>568</v>
      </c>
    </row>
    <row r="563" spans="2:13" x14ac:dyDescent="0.3">
      <c r="B563" s="248" t="s">
        <v>2831</v>
      </c>
      <c r="C563" s="248" t="s">
        <v>2831</v>
      </c>
      <c r="D563" t="s">
        <v>2835</v>
      </c>
      <c r="E563" t="s">
        <v>5658</v>
      </c>
      <c r="F563" t="s">
        <v>2073</v>
      </c>
      <c r="G563" s="47" t="s">
        <v>2683</v>
      </c>
      <c r="H563" s="49">
        <v>0</v>
      </c>
      <c r="I563" s="250">
        <v>0</v>
      </c>
      <c r="J563" s="49" t="s">
        <v>2186</v>
      </c>
      <c r="K563" s="49" t="s">
        <v>5660</v>
      </c>
      <c r="L563" s="49" t="s">
        <v>254</v>
      </c>
      <c r="M563" s="49" t="s">
        <v>568</v>
      </c>
    </row>
    <row r="564" spans="2:13" x14ac:dyDescent="0.3">
      <c r="B564" s="248" t="s">
        <v>2831</v>
      </c>
      <c r="C564" s="248" t="s">
        <v>2831</v>
      </c>
      <c r="D564" t="s">
        <v>2835</v>
      </c>
      <c r="E564" t="s">
        <v>3544</v>
      </c>
      <c r="F564" t="s">
        <v>2073</v>
      </c>
      <c r="G564" s="47" t="s">
        <v>2683</v>
      </c>
      <c r="H564" s="49">
        <v>0</v>
      </c>
      <c r="I564" s="250">
        <v>0</v>
      </c>
      <c r="J564" s="49" t="s">
        <v>2186</v>
      </c>
      <c r="K564" s="49" t="s">
        <v>3545</v>
      </c>
      <c r="L564" s="49" t="s">
        <v>254</v>
      </c>
      <c r="M564" s="49" t="s">
        <v>568</v>
      </c>
    </row>
    <row r="565" spans="2:13" x14ac:dyDescent="0.3">
      <c r="B565" s="248" t="s">
        <v>2831</v>
      </c>
      <c r="C565" s="248" t="s">
        <v>2831</v>
      </c>
      <c r="D565" t="s">
        <v>2835</v>
      </c>
      <c r="E565" t="s">
        <v>5029</v>
      </c>
      <c r="F565" t="s">
        <v>2072</v>
      </c>
      <c r="G565" s="47" t="s">
        <v>2683</v>
      </c>
      <c r="H565" s="49">
        <v>0</v>
      </c>
      <c r="I565" s="250">
        <v>0</v>
      </c>
      <c r="J565" s="49" t="s">
        <v>2160</v>
      </c>
      <c r="K565" s="49" t="s">
        <v>5030</v>
      </c>
      <c r="L565" s="49" t="s">
        <v>254</v>
      </c>
      <c r="M565" s="49" t="s">
        <v>568</v>
      </c>
    </row>
    <row r="566" spans="2:13" x14ac:dyDescent="0.3">
      <c r="B566" s="248" t="s">
        <v>2831</v>
      </c>
      <c r="C566" s="248" t="s">
        <v>2831</v>
      </c>
      <c r="D566" t="s">
        <v>2835</v>
      </c>
      <c r="E566" t="s">
        <v>6307</v>
      </c>
      <c r="F566" t="s">
        <v>2073</v>
      </c>
      <c r="G566" s="47" t="s">
        <v>2683</v>
      </c>
      <c r="H566" s="49">
        <v>0</v>
      </c>
      <c r="I566" s="250">
        <v>0</v>
      </c>
      <c r="J566" s="49" t="s">
        <v>2186</v>
      </c>
      <c r="K566" s="49" t="s">
        <v>6308</v>
      </c>
      <c r="L566" s="49" t="s">
        <v>254</v>
      </c>
      <c r="M566" s="49" t="s">
        <v>568</v>
      </c>
    </row>
    <row r="567" spans="2:13" x14ac:dyDescent="0.3">
      <c r="B567" s="248" t="s">
        <v>2831</v>
      </c>
      <c r="C567" s="248" t="s">
        <v>2831</v>
      </c>
      <c r="D567" t="s">
        <v>2835</v>
      </c>
      <c r="E567" t="s">
        <v>7170</v>
      </c>
      <c r="F567" t="s">
        <v>2075</v>
      </c>
      <c r="G567" s="47" t="s">
        <v>2683</v>
      </c>
      <c r="H567" s="49">
        <v>0</v>
      </c>
      <c r="I567" s="250">
        <v>0</v>
      </c>
      <c r="J567" s="49" t="s">
        <v>2160</v>
      </c>
      <c r="K567" s="49" t="s">
        <v>7171</v>
      </c>
      <c r="L567" s="49" t="s">
        <v>254</v>
      </c>
      <c r="M567" s="49" t="s">
        <v>568</v>
      </c>
    </row>
    <row r="568" spans="2:13" x14ac:dyDescent="0.3">
      <c r="B568" s="248" t="s">
        <v>2831</v>
      </c>
      <c r="C568" s="248" t="s">
        <v>2831</v>
      </c>
      <c r="D568" t="s">
        <v>2835</v>
      </c>
      <c r="E568" t="s">
        <v>10676</v>
      </c>
      <c r="F568" t="s">
        <v>2073</v>
      </c>
      <c r="G568" s="47" t="s">
        <v>2683</v>
      </c>
      <c r="H568" s="49">
        <v>0</v>
      </c>
      <c r="I568" s="250">
        <v>0</v>
      </c>
      <c r="J568" s="49" t="s">
        <v>2186</v>
      </c>
      <c r="K568" s="49" t="s">
        <v>10677</v>
      </c>
      <c r="L568" s="49" t="s">
        <v>254</v>
      </c>
      <c r="M568" s="49" t="s">
        <v>568</v>
      </c>
    </row>
    <row r="569" spans="2:13" x14ac:dyDescent="0.3">
      <c r="B569" s="248" t="s">
        <v>2831</v>
      </c>
      <c r="C569" s="248" t="s">
        <v>2831</v>
      </c>
      <c r="D569" t="s">
        <v>2835</v>
      </c>
      <c r="E569" t="s">
        <v>8938</v>
      </c>
      <c r="F569" t="s">
        <v>2073</v>
      </c>
      <c r="G569" s="47" t="s">
        <v>2683</v>
      </c>
      <c r="H569" s="49">
        <v>0</v>
      </c>
      <c r="I569" s="250">
        <v>0</v>
      </c>
      <c r="J569" s="49" t="s">
        <v>2186</v>
      </c>
      <c r="K569" s="49" t="s">
        <v>8939</v>
      </c>
      <c r="L569" s="49" t="s">
        <v>2147</v>
      </c>
      <c r="M569" s="49" t="s">
        <v>568</v>
      </c>
    </row>
    <row r="570" spans="2:13" x14ac:dyDescent="0.3">
      <c r="B570" s="248" t="s">
        <v>2831</v>
      </c>
      <c r="C570" s="248" t="s">
        <v>2831</v>
      </c>
      <c r="D570" t="s">
        <v>2835</v>
      </c>
      <c r="E570" t="s">
        <v>6266</v>
      </c>
      <c r="F570" t="s">
        <v>2073</v>
      </c>
      <c r="G570" s="47" t="s">
        <v>2683</v>
      </c>
      <c r="H570" s="49">
        <v>0</v>
      </c>
      <c r="I570" s="250">
        <v>0</v>
      </c>
      <c r="J570" s="49" t="s">
        <v>2186</v>
      </c>
      <c r="K570" s="49" t="s">
        <v>6267</v>
      </c>
      <c r="L570" s="49" t="s">
        <v>254</v>
      </c>
      <c r="M570" s="49" t="s">
        <v>568</v>
      </c>
    </row>
    <row r="571" spans="2:13" x14ac:dyDescent="0.3">
      <c r="B571" s="248" t="s">
        <v>2831</v>
      </c>
      <c r="C571" s="248" t="s">
        <v>2831</v>
      </c>
      <c r="D571" t="s">
        <v>2835</v>
      </c>
      <c r="E571" t="s">
        <v>10276</v>
      </c>
      <c r="F571" t="s">
        <v>2073</v>
      </c>
      <c r="G571" s="47" t="s">
        <v>2683</v>
      </c>
      <c r="H571" s="49">
        <v>0</v>
      </c>
      <c r="I571" s="250">
        <v>0</v>
      </c>
      <c r="J571" s="49" t="s">
        <v>2186</v>
      </c>
      <c r="K571" s="49" t="s">
        <v>10277</v>
      </c>
      <c r="L571" s="49" t="s">
        <v>254</v>
      </c>
      <c r="M571" s="49" t="s">
        <v>568</v>
      </c>
    </row>
    <row r="572" spans="2:13" x14ac:dyDescent="0.3">
      <c r="B572" s="248" t="s">
        <v>2831</v>
      </c>
      <c r="C572" s="248" t="s">
        <v>2831</v>
      </c>
      <c r="D572" t="s">
        <v>2835</v>
      </c>
      <c r="E572" t="s">
        <v>9731</v>
      </c>
      <c r="F572" t="s">
        <v>2075</v>
      </c>
      <c r="G572" s="47" t="s">
        <v>2683</v>
      </c>
      <c r="H572" s="49">
        <v>0</v>
      </c>
      <c r="I572" s="250">
        <v>0</v>
      </c>
      <c r="J572" s="49" t="s">
        <v>2160</v>
      </c>
      <c r="K572" s="49" t="s">
        <v>9732</v>
      </c>
      <c r="L572" s="49" t="s">
        <v>254</v>
      </c>
      <c r="M572" s="49" t="s">
        <v>568</v>
      </c>
    </row>
    <row r="573" spans="2:13" x14ac:dyDescent="0.3">
      <c r="B573" s="248" t="s">
        <v>2831</v>
      </c>
      <c r="C573" s="248" t="s">
        <v>2831</v>
      </c>
      <c r="D573" t="s">
        <v>2835</v>
      </c>
      <c r="E573" t="s">
        <v>3155</v>
      </c>
      <c r="F573" t="s">
        <v>2073</v>
      </c>
      <c r="G573" s="47" t="s">
        <v>2683</v>
      </c>
      <c r="H573" s="49">
        <v>0</v>
      </c>
      <c r="I573" s="250">
        <v>0</v>
      </c>
      <c r="J573" s="49" t="s">
        <v>2160</v>
      </c>
      <c r="K573" s="49" t="s">
        <v>2925</v>
      </c>
      <c r="L573" s="49" t="s">
        <v>254</v>
      </c>
      <c r="M573" s="49" t="s">
        <v>568</v>
      </c>
    </row>
    <row r="574" spans="2:13" x14ac:dyDescent="0.3">
      <c r="B574" s="248" t="s">
        <v>2831</v>
      </c>
      <c r="C574" s="248" t="s">
        <v>2831</v>
      </c>
      <c r="D574" t="s">
        <v>2835</v>
      </c>
      <c r="E574" t="s">
        <v>8872</v>
      </c>
      <c r="F574" t="s">
        <v>2078</v>
      </c>
      <c r="G574" s="47" t="s">
        <v>2683</v>
      </c>
      <c r="H574" s="49">
        <v>0</v>
      </c>
      <c r="I574" s="250">
        <v>0</v>
      </c>
      <c r="J574" s="49" t="s">
        <v>2186</v>
      </c>
      <c r="K574" s="49" t="s">
        <v>8873</v>
      </c>
      <c r="L574" s="49" t="s">
        <v>254</v>
      </c>
      <c r="M574" s="49" t="s">
        <v>568</v>
      </c>
    </row>
    <row r="575" spans="2:13" x14ac:dyDescent="0.3">
      <c r="B575" s="248" t="s">
        <v>2831</v>
      </c>
      <c r="C575" s="248" t="s">
        <v>2831</v>
      </c>
      <c r="D575" t="s">
        <v>2835</v>
      </c>
      <c r="E575" t="s">
        <v>4786</v>
      </c>
      <c r="F575" t="s">
        <v>2072</v>
      </c>
      <c r="G575" s="47" t="s">
        <v>2683</v>
      </c>
      <c r="H575" s="49">
        <v>0</v>
      </c>
      <c r="I575" s="250">
        <v>0</v>
      </c>
      <c r="J575" s="49" t="s">
        <v>2160</v>
      </c>
      <c r="K575" s="49" t="s">
        <v>4787</v>
      </c>
      <c r="L575" s="49" t="s">
        <v>254</v>
      </c>
      <c r="M575" s="49" t="s">
        <v>568</v>
      </c>
    </row>
    <row r="576" spans="2:13" x14ac:dyDescent="0.3">
      <c r="B576" s="248" t="s">
        <v>2831</v>
      </c>
      <c r="C576" s="248" t="s">
        <v>2831</v>
      </c>
      <c r="D576" t="s">
        <v>2835</v>
      </c>
      <c r="E576" t="s">
        <v>9177</v>
      </c>
      <c r="F576" t="s">
        <v>2073</v>
      </c>
      <c r="G576" s="47" t="s">
        <v>2683</v>
      </c>
      <c r="H576" s="49">
        <v>0</v>
      </c>
      <c r="I576" s="250">
        <v>0</v>
      </c>
      <c r="J576" s="49" t="s">
        <v>2186</v>
      </c>
      <c r="K576" s="49" t="s">
        <v>9178</v>
      </c>
      <c r="L576" s="49" t="s">
        <v>254</v>
      </c>
      <c r="M576" s="49" t="s">
        <v>568</v>
      </c>
    </row>
    <row r="577" spans="2:13" x14ac:dyDescent="0.3">
      <c r="B577" s="248" t="s">
        <v>2831</v>
      </c>
      <c r="C577" s="248" t="s">
        <v>2831</v>
      </c>
      <c r="D577" t="s">
        <v>2835</v>
      </c>
      <c r="E577" t="s">
        <v>7816</v>
      </c>
      <c r="F577" t="s">
        <v>2073</v>
      </c>
      <c r="G577" s="47" t="s">
        <v>2709</v>
      </c>
      <c r="H577" s="49">
        <v>0</v>
      </c>
      <c r="I577" s="250">
        <v>0</v>
      </c>
      <c r="J577" s="49" t="s">
        <v>2186</v>
      </c>
      <c r="K577" s="49" t="s">
        <v>7817</v>
      </c>
      <c r="L577" s="49" t="s">
        <v>254</v>
      </c>
      <c r="M577" s="49" t="s">
        <v>568</v>
      </c>
    </row>
    <row r="578" spans="2:13" x14ac:dyDescent="0.3">
      <c r="B578" s="248" t="s">
        <v>2831</v>
      </c>
      <c r="C578" s="248" t="s">
        <v>2831</v>
      </c>
      <c r="D578" t="s">
        <v>2835</v>
      </c>
      <c r="E578" t="s">
        <v>3838</v>
      </c>
      <c r="F578" t="s">
        <v>2073</v>
      </c>
      <c r="G578" s="47" t="s">
        <v>2709</v>
      </c>
      <c r="H578" s="49">
        <v>0</v>
      </c>
      <c r="I578" s="250">
        <v>0</v>
      </c>
      <c r="J578" s="49" t="s">
        <v>2186</v>
      </c>
      <c r="K578" s="49" t="s">
        <v>3839</v>
      </c>
      <c r="L578" s="49" t="s">
        <v>254</v>
      </c>
      <c r="M578" s="49" t="s">
        <v>568</v>
      </c>
    </row>
    <row r="579" spans="2:13" x14ac:dyDescent="0.3">
      <c r="B579" s="248" t="s">
        <v>2831</v>
      </c>
      <c r="C579" s="248" t="s">
        <v>2831</v>
      </c>
      <c r="D579" t="s">
        <v>2835</v>
      </c>
      <c r="E579" t="s">
        <v>4999</v>
      </c>
      <c r="F579" t="s">
        <v>2072</v>
      </c>
      <c r="G579" s="47" t="s">
        <v>2709</v>
      </c>
      <c r="H579" s="49">
        <v>0</v>
      </c>
      <c r="I579" s="250">
        <v>0</v>
      </c>
      <c r="J579" s="49" t="s">
        <v>2160</v>
      </c>
      <c r="K579" s="49" t="s">
        <v>5000</v>
      </c>
      <c r="L579" s="49" t="s">
        <v>254</v>
      </c>
      <c r="M579" s="49" t="s">
        <v>568</v>
      </c>
    </row>
    <row r="580" spans="2:13" x14ac:dyDescent="0.3">
      <c r="B580" s="248" t="s">
        <v>2831</v>
      </c>
      <c r="C580" s="248" t="s">
        <v>2831</v>
      </c>
      <c r="D580" t="s">
        <v>2835</v>
      </c>
      <c r="E580" t="s">
        <v>6292</v>
      </c>
      <c r="F580" t="s">
        <v>2073</v>
      </c>
      <c r="G580" s="47" t="s">
        <v>2709</v>
      </c>
      <c r="H580" s="49">
        <v>0</v>
      </c>
      <c r="I580" s="250">
        <v>0</v>
      </c>
      <c r="J580" s="49" t="s">
        <v>2186</v>
      </c>
      <c r="K580" s="49" t="s">
        <v>6293</v>
      </c>
      <c r="L580" s="49" t="s">
        <v>254</v>
      </c>
      <c r="M580" s="49" t="s">
        <v>568</v>
      </c>
    </row>
    <row r="581" spans="2:13" x14ac:dyDescent="0.3">
      <c r="B581" s="248" t="s">
        <v>2831</v>
      </c>
      <c r="C581" s="248" t="s">
        <v>2831</v>
      </c>
      <c r="D581" t="s">
        <v>2835</v>
      </c>
      <c r="E581" t="s">
        <v>9869</v>
      </c>
      <c r="F581" t="s">
        <v>2073</v>
      </c>
      <c r="G581" s="47" t="s">
        <v>2709</v>
      </c>
      <c r="H581" s="49">
        <v>0</v>
      </c>
      <c r="I581" s="250">
        <v>0</v>
      </c>
      <c r="J581" s="49" t="s">
        <v>2186</v>
      </c>
      <c r="K581" s="49" t="s">
        <v>9870</v>
      </c>
      <c r="L581" s="49" t="s">
        <v>254</v>
      </c>
      <c r="M581" s="49" t="s">
        <v>568</v>
      </c>
    </row>
    <row r="582" spans="2:13" x14ac:dyDescent="0.3">
      <c r="B582" s="248" t="s">
        <v>2831</v>
      </c>
      <c r="C582" s="248" t="s">
        <v>2831</v>
      </c>
      <c r="D582" t="s">
        <v>2835</v>
      </c>
      <c r="E582" t="s">
        <v>7282</v>
      </c>
      <c r="F582" t="s">
        <v>2078</v>
      </c>
      <c r="G582" s="47" t="s">
        <v>2709</v>
      </c>
      <c r="H582" s="49">
        <v>0</v>
      </c>
      <c r="I582" s="250">
        <v>0</v>
      </c>
      <c r="J582" s="49" t="s">
        <v>2186</v>
      </c>
      <c r="K582" s="49" t="s">
        <v>7283</v>
      </c>
      <c r="L582" s="49" t="s">
        <v>254</v>
      </c>
      <c r="M582" s="49" t="s">
        <v>568</v>
      </c>
    </row>
    <row r="583" spans="2:13" x14ac:dyDescent="0.3">
      <c r="B583" s="248" t="s">
        <v>2831</v>
      </c>
      <c r="C583" s="248" t="s">
        <v>2831</v>
      </c>
      <c r="D583" t="s">
        <v>2835</v>
      </c>
      <c r="E583" t="s">
        <v>6245</v>
      </c>
      <c r="F583" t="s">
        <v>2073</v>
      </c>
      <c r="G583" s="47" t="s">
        <v>2709</v>
      </c>
      <c r="H583" s="49">
        <v>0</v>
      </c>
      <c r="I583" s="250">
        <v>0</v>
      </c>
      <c r="J583" s="49" t="s">
        <v>2186</v>
      </c>
      <c r="K583" s="49" t="s">
        <v>6246</v>
      </c>
      <c r="L583" s="49" t="s">
        <v>254</v>
      </c>
      <c r="M583" s="49" t="s">
        <v>568</v>
      </c>
    </row>
    <row r="584" spans="2:13" x14ac:dyDescent="0.3">
      <c r="B584" s="248" t="s">
        <v>2831</v>
      </c>
      <c r="C584" s="248" t="s">
        <v>2831</v>
      </c>
      <c r="D584" t="s">
        <v>2835</v>
      </c>
      <c r="E584" t="s">
        <v>5003</v>
      </c>
      <c r="F584" t="s">
        <v>2072</v>
      </c>
      <c r="G584" s="47" t="s">
        <v>2709</v>
      </c>
      <c r="H584" s="49">
        <v>0</v>
      </c>
      <c r="I584" s="250">
        <v>0</v>
      </c>
      <c r="J584" s="49" t="s">
        <v>2160</v>
      </c>
      <c r="K584" s="49" t="s">
        <v>5004</v>
      </c>
      <c r="L584" s="49" t="s">
        <v>254</v>
      </c>
      <c r="M584" s="49" t="s">
        <v>568</v>
      </c>
    </row>
    <row r="585" spans="2:13" x14ac:dyDescent="0.3">
      <c r="B585" s="248" t="s">
        <v>2831</v>
      </c>
      <c r="C585" s="248" t="s">
        <v>2831</v>
      </c>
      <c r="D585" t="s">
        <v>2835</v>
      </c>
      <c r="E585" t="s">
        <v>6346</v>
      </c>
      <c r="F585" t="s">
        <v>2073</v>
      </c>
      <c r="G585" s="47" t="s">
        <v>2709</v>
      </c>
      <c r="H585" s="49">
        <v>0</v>
      </c>
      <c r="I585" s="250">
        <v>0</v>
      </c>
      <c r="J585" s="49" t="s">
        <v>2186</v>
      </c>
      <c r="K585" s="49" t="s">
        <v>6347</v>
      </c>
      <c r="L585" s="49" t="s">
        <v>254</v>
      </c>
      <c r="M585" s="49" t="s">
        <v>568</v>
      </c>
    </row>
    <row r="586" spans="2:13" x14ac:dyDescent="0.3">
      <c r="B586" s="248" t="s">
        <v>2831</v>
      </c>
      <c r="C586" s="248" t="s">
        <v>2831</v>
      </c>
      <c r="D586" t="s">
        <v>2835</v>
      </c>
      <c r="E586" t="s">
        <v>4924</v>
      </c>
      <c r="F586" t="s">
        <v>2072</v>
      </c>
      <c r="G586" s="47" t="s">
        <v>2709</v>
      </c>
      <c r="H586" s="49">
        <v>0</v>
      </c>
      <c r="I586" s="250">
        <v>0</v>
      </c>
      <c r="J586" s="49" t="s">
        <v>2160</v>
      </c>
      <c r="K586" s="49" t="s">
        <v>4926</v>
      </c>
      <c r="L586" s="49" t="s">
        <v>254</v>
      </c>
      <c r="M586" s="49" t="s">
        <v>568</v>
      </c>
    </row>
    <row r="587" spans="2:13" x14ac:dyDescent="0.3">
      <c r="B587" s="248" t="s">
        <v>2831</v>
      </c>
      <c r="C587" s="248" t="s">
        <v>2831</v>
      </c>
      <c r="D587" t="s">
        <v>2835</v>
      </c>
      <c r="E587" t="s">
        <v>5593</v>
      </c>
      <c r="F587" t="s">
        <v>2075</v>
      </c>
      <c r="G587" s="47" t="s">
        <v>2709</v>
      </c>
      <c r="H587" s="49">
        <v>0</v>
      </c>
      <c r="I587" s="250">
        <v>0</v>
      </c>
      <c r="J587" s="49" t="s">
        <v>2176</v>
      </c>
      <c r="K587" s="49" t="s">
        <v>5594</v>
      </c>
      <c r="L587" s="49" t="s">
        <v>254</v>
      </c>
      <c r="M587" s="49" t="s">
        <v>568</v>
      </c>
    </row>
    <row r="588" spans="2:13" x14ac:dyDescent="0.3">
      <c r="B588" s="248" t="s">
        <v>2831</v>
      </c>
      <c r="C588" s="248" t="s">
        <v>2831</v>
      </c>
      <c r="D588" t="s">
        <v>2835</v>
      </c>
      <c r="E588" t="s">
        <v>8571</v>
      </c>
      <c r="F588" t="s">
        <v>2073</v>
      </c>
      <c r="G588" s="47" t="s">
        <v>2709</v>
      </c>
      <c r="H588" s="49">
        <v>0</v>
      </c>
      <c r="I588" s="250">
        <v>0</v>
      </c>
      <c r="J588" s="49" t="s">
        <v>2186</v>
      </c>
      <c r="K588" s="49" t="s">
        <v>8572</v>
      </c>
      <c r="L588" s="49" t="s">
        <v>254</v>
      </c>
      <c r="M588" s="49" t="s">
        <v>568</v>
      </c>
    </row>
    <row r="589" spans="2:13" x14ac:dyDescent="0.3">
      <c r="B589" s="248" t="s">
        <v>2831</v>
      </c>
      <c r="C589" s="248" t="s">
        <v>2831</v>
      </c>
      <c r="D589" t="s">
        <v>2835</v>
      </c>
      <c r="E589" t="s">
        <v>6363</v>
      </c>
      <c r="F589" t="s">
        <v>2075</v>
      </c>
      <c r="G589" s="47" t="s">
        <v>2709</v>
      </c>
      <c r="H589" s="49">
        <v>0</v>
      </c>
      <c r="I589" s="250">
        <v>0</v>
      </c>
      <c r="J589" s="49" t="s">
        <v>2160</v>
      </c>
      <c r="K589" s="49" t="s">
        <v>6364</v>
      </c>
      <c r="L589" s="49" t="s">
        <v>254</v>
      </c>
      <c r="M589" s="49" t="s">
        <v>568</v>
      </c>
    </row>
    <row r="590" spans="2:13" x14ac:dyDescent="0.3">
      <c r="B590" s="248" t="s">
        <v>2831</v>
      </c>
      <c r="C590" s="248" t="s">
        <v>2831</v>
      </c>
      <c r="D590" t="s">
        <v>2835</v>
      </c>
      <c r="E590" t="s">
        <v>4792</v>
      </c>
      <c r="F590" t="s">
        <v>2072</v>
      </c>
      <c r="G590" s="47" t="s">
        <v>2709</v>
      </c>
      <c r="H590" s="49">
        <v>0</v>
      </c>
      <c r="I590" s="250">
        <v>0</v>
      </c>
      <c r="J590" s="49" t="s">
        <v>2160</v>
      </c>
      <c r="K590" s="49" t="s">
        <v>4793</v>
      </c>
      <c r="L590" s="49" t="s">
        <v>2147</v>
      </c>
      <c r="M590" s="49" t="s">
        <v>568</v>
      </c>
    </row>
    <row r="591" spans="2:13" x14ac:dyDescent="0.3">
      <c r="B591" s="248" t="s">
        <v>2831</v>
      </c>
      <c r="C591" s="248" t="s">
        <v>2831</v>
      </c>
      <c r="D591" t="s">
        <v>2835</v>
      </c>
      <c r="E591" t="s">
        <v>7574</v>
      </c>
      <c r="F591" t="s">
        <v>2073</v>
      </c>
      <c r="G591" s="47" t="s">
        <v>2709</v>
      </c>
      <c r="H591" s="49">
        <v>0</v>
      </c>
      <c r="I591" s="250">
        <v>0</v>
      </c>
      <c r="J591" s="49" t="s">
        <v>2186</v>
      </c>
      <c r="K591" s="49" t="s">
        <v>7575</v>
      </c>
      <c r="L591" s="49" t="s">
        <v>254</v>
      </c>
      <c r="M591" s="49" t="s">
        <v>568</v>
      </c>
    </row>
    <row r="592" spans="2:13" x14ac:dyDescent="0.3">
      <c r="B592" s="248" t="s">
        <v>2831</v>
      </c>
      <c r="C592" s="248" t="s">
        <v>2831</v>
      </c>
      <c r="D592" t="s">
        <v>2835</v>
      </c>
      <c r="E592" t="s">
        <v>9221</v>
      </c>
      <c r="F592" t="s">
        <v>2073</v>
      </c>
      <c r="G592" s="47" t="s">
        <v>2709</v>
      </c>
      <c r="H592" s="49">
        <v>0</v>
      </c>
      <c r="I592" s="250">
        <v>0</v>
      </c>
      <c r="J592" s="49" t="s">
        <v>2186</v>
      </c>
      <c r="K592" s="49" t="s">
        <v>9222</v>
      </c>
      <c r="L592" s="49" t="s">
        <v>2147</v>
      </c>
      <c r="M592" s="49" t="s">
        <v>568</v>
      </c>
    </row>
    <row r="593" spans="2:13" x14ac:dyDescent="0.3">
      <c r="B593" s="248" t="s">
        <v>2831</v>
      </c>
      <c r="C593" s="248" t="s">
        <v>2831</v>
      </c>
      <c r="D593" t="s">
        <v>2835</v>
      </c>
      <c r="E593" t="s">
        <v>7019</v>
      </c>
      <c r="F593" t="s">
        <v>2073</v>
      </c>
      <c r="G593" s="47" t="s">
        <v>2709</v>
      </c>
      <c r="H593" s="49">
        <v>0</v>
      </c>
      <c r="I593" s="250">
        <v>0</v>
      </c>
      <c r="J593" s="49" t="s">
        <v>2186</v>
      </c>
      <c r="K593" s="49" t="s">
        <v>7020</v>
      </c>
      <c r="L593" s="49" t="s">
        <v>254</v>
      </c>
      <c r="M593" s="49" t="s">
        <v>568</v>
      </c>
    </row>
    <row r="594" spans="2:13" x14ac:dyDescent="0.3">
      <c r="B594" s="248" t="s">
        <v>2831</v>
      </c>
      <c r="C594" s="248" t="s">
        <v>2831</v>
      </c>
      <c r="D594" t="s">
        <v>2835</v>
      </c>
      <c r="E594" t="s">
        <v>5685</v>
      </c>
      <c r="F594" t="s">
        <v>2073</v>
      </c>
      <c r="G594" s="47" t="s">
        <v>2709</v>
      </c>
      <c r="H594" s="49">
        <v>0</v>
      </c>
      <c r="I594" s="250">
        <v>0</v>
      </c>
      <c r="J594" s="49" t="s">
        <v>2186</v>
      </c>
      <c r="K594" s="49" t="s">
        <v>5687</v>
      </c>
      <c r="L594" s="49" t="s">
        <v>2147</v>
      </c>
      <c r="M594" s="49" t="s">
        <v>568</v>
      </c>
    </row>
    <row r="595" spans="2:13" x14ac:dyDescent="0.3">
      <c r="B595" s="248" t="s">
        <v>2831</v>
      </c>
      <c r="C595" s="248" t="s">
        <v>2831</v>
      </c>
      <c r="D595" t="s">
        <v>2835</v>
      </c>
      <c r="E595" t="s">
        <v>10326</v>
      </c>
      <c r="F595" t="s">
        <v>2078</v>
      </c>
      <c r="G595" s="47" t="s">
        <v>2709</v>
      </c>
      <c r="H595" s="49">
        <v>0</v>
      </c>
      <c r="I595" s="250">
        <v>0</v>
      </c>
      <c r="J595" s="49" t="s">
        <v>2186</v>
      </c>
      <c r="K595" s="49" t="s">
        <v>10327</v>
      </c>
      <c r="L595" s="49" t="s">
        <v>254</v>
      </c>
      <c r="M595" s="49" t="s">
        <v>568</v>
      </c>
    </row>
    <row r="596" spans="2:13" x14ac:dyDescent="0.3">
      <c r="B596" s="248" t="s">
        <v>2831</v>
      </c>
      <c r="C596" s="248" t="s">
        <v>2831</v>
      </c>
      <c r="D596" t="s">
        <v>2835</v>
      </c>
      <c r="E596" t="s">
        <v>10499</v>
      </c>
      <c r="F596" t="s">
        <v>2078</v>
      </c>
      <c r="G596" s="47" t="s">
        <v>2709</v>
      </c>
      <c r="H596" s="49">
        <v>0</v>
      </c>
      <c r="I596" s="250">
        <v>0</v>
      </c>
      <c r="J596" s="49" t="s">
        <v>2186</v>
      </c>
      <c r="K596" s="49" t="s">
        <v>10500</v>
      </c>
      <c r="L596" s="49" t="s">
        <v>254</v>
      </c>
      <c r="M596" s="49" t="s">
        <v>568</v>
      </c>
    </row>
    <row r="597" spans="2:13" x14ac:dyDescent="0.3">
      <c r="B597" s="248" t="s">
        <v>2831</v>
      </c>
      <c r="C597" s="248" t="s">
        <v>2831</v>
      </c>
      <c r="D597" t="s">
        <v>2835</v>
      </c>
      <c r="E597" t="s">
        <v>9853</v>
      </c>
      <c r="F597" t="s">
        <v>2073</v>
      </c>
      <c r="G597" s="47" t="s">
        <v>2709</v>
      </c>
      <c r="H597" s="49">
        <v>0</v>
      </c>
      <c r="I597" s="250">
        <v>0</v>
      </c>
      <c r="J597" s="49" t="s">
        <v>2186</v>
      </c>
      <c r="K597" s="49" t="s">
        <v>9854</v>
      </c>
      <c r="L597" s="49" t="s">
        <v>254</v>
      </c>
      <c r="M597" s="49" t="s">
        <v>568</v>
      </c>
    </row>
    <row r="598" spans="2:13" x14ac:dyDescent="0.3">
      <c r="B598" s="248" t="s">
        <v>2831</v>
      </c>
      <c r="C598" s="248" t="s">
        <v>2831</v>
      </c>
      <c r="D598" t="s">
        <v>2835</v>
      </c>
      <c r="E598" t="s">
        <v>8634</v>
      </c>
      <c r="F598" t="s">
        <v>2073</v>
      </c>
      <c r="G598" s="47" t="s">
        <v>2646</v>
      </c>
      <c r="H598" s="49">
        <v>0</v>
      </c>
      <c r="I598" s="250">
        <v>0</v>
      </c>
      <c r="J598" s="49" t="s">
        <v>2186</v>
      </c>
      <c r="K598" s="49" t="s">
        <v>8635</v>
      </c>
      <c r="L598" s="49" t="s">
        <v>254</v>
      </c>
      <c r="M598" s="49" t="s">
        <v>568</v>
      </c>
    </row>
    <row r="599" spans="2:13" x14ac:dyDescent="0.3">
      <c r="B599" s="248" t="s">
        <v>2831</v>
      </c>
      <c r="C599" s="248" t="s">
        <v>2831</v>
      </c>
      <c r="D599" t="s">
        <v>2835</v>
      </c>
      <c r="E599" t="s">
        <v>9577</v>
      </c>
      <c r="F599" t="s">
        <v>2073</v>
      </c>
      <c r="G599" s="47" t="s">
        <v>2646</v>
      </c>
      <c r="H599" s="49">
        <v>0</v>
      </c>
      <c r="I599" s="250">
        <v>0</v>
      </c>
      <c r="J599" s="49" t="s">
        <v>2186</v>
      </c>
      <c r="K599" s="49" t="s">
        <v>9578</v>
      </c>
      <c r="L599" s="49" t="s">
        <v>2147</v>
      </c>
      <c r="M599" s="49" t="s">
        <v>568</v>
      </c>
    </row>
    <row r="600" spans="2:13" x14ac:dyDescent="0.3">
      <c r="B600" s="248" t="s">
        <v>2831</v>
      </c>
      <c r="C600" s="248" t="s">
        <v>2831</v>
      </c>
      <c r="D600" t="s">
        <v>2835</v>
      </c>
      <c r="E600" t="s">
        <v>4952</v>
      </c>
      <c r="F600" t="s">
        <v>2072</v>
      </c>
      <c r="G600" s="47" t="s">
        <v>2646</v>
      </c>
      <c r="H600" s="49">
        <v>0</v>
      </c>
      <c r="I600" s="250">
        <v>0</v>
      </c>
      <c r="J600" s="49" t="s">
        <v>2160</v>
      </c>
      <c r="K600" s="49" t="s">
        <v>4953</v>
      </c>
      <c r="L600" s="49" t="s">
        <v>254</v>
      </c>
      <c r="M600" s="49" t="s">
        <v>568</v>
      </c>
    </row>
    <row r="601" spans="2:13" x14ac:dyDescent="0.3">
      <c r="B601" s="248" t="s">
        <v>2831</v>
      </c>
      <c r="C601" s="248" t="s">
        <v>2831</v>
      </c>
      <c r="D601" t="s">
        <v>2835</v>
      </c>
      <c r="E601" t="s">
        <v>5499</v>
      </c>
      <c r="F601" t="s">
        <v>2073</v>
      </c>
      <c r="G601" s="47" t="s">
        <v>2646</v>
      </c>
      <c r="H601" s="49">
        <v>0</v>
      </c>
      <c r="I601" s="250">
        <v>0</v>
      </c>
      <c r="J601" s="49" t="s">
        <v>2186</v>
      </c>
      <c r="K601" s="49" t="s">
        <v>5501</v>
      </c>
      <c r="L601" s="49" t="s">
        <v>254</v>
      </c>
      <c r="M601" s="49" t="s">
        <v>568</v>
      </c>
    </row>
    <row r="602" spans="2:13" x14ac:dyDescent="0.3">
      <c r="B602" s="248" t="s">
        <v>2831</v>
      </c>
      <c r="C602" s="248" t="s">
        <v>2831</v>
      </c>
      <c r="D602" t="s">
        <v>2835</v>
      </c>
      <c r="E602" t="s">
        <v>10656</v>
      </c>
      <c r="F602" t="s">
        <v>2073</v>
      </c>
      <c r="G602" s="47" t="s">
        <v>2646</v>
      </c>
      <c r="H602" s="49">
        <v>0</v>
      </c>
      <c r="I602" s="250">
        <v>0</v>
      </c>
      <c r="J602" s="49" t="s">
        <v>2186</v>
      </c>
      <c r="K602" s="49" t="s">
        <v>10657</v>
      </c>
      <c r="L602" s="49" t="s">
        <v>254</v>
      </c>
      <c r="M602" s="49" t="s">
        <v>568</v>
      </c>
    </row>
    <row r="603" spans="2:13" x14ac:dyDescent="0.3">
      <c r="B603" s="248" t="s">
        <v>2831</v>
      </c>
      <c r="C603" s="248" t="s">
        <v>2831</v>
      </c>
      <c r="D603" t="s">
        <v>2835</v>
      </c>
      <c r="E603" t="s">
        <v>4950</v>
      </c>
      <c r="F603" t="s">
        <v>2072</v>
      </c>
      <c r="G603" s="47" t="s">
        <v>2646</v>
      </c>
      <c r="H603" s="49">
        <v>0</v>
      </c>
      <c r="I603" s="250">
        <v>0</v>
      </c>
      <c r="J603" s="49" t="s">
        <v>2160</v>
      </c>
      <c r="K603" s="49" t="s">
        <v>4951</v>
      </c>
      <c r="L603" s="49" t="s">
        <v>254</v>
      </c>
      <c r="M603" s="49" t="s">
        <v>568</v>
      </c>
    </row>
    <row r="604" spans="2:13" x14ac:dyDescent="0.3">
      <c r="B604" s="248" t="s">
        <v>2831</v>
      </c>
      <c r="C604" s="248" t="s">
        <v>2831</v>
      </c>
      <c r="D604" t="s">
        <v>2835</v>
      </c>
      <c r="E604" t="s">
        <v>7350</v>
      </c>
      <c r="F604" t="s">
        <v>2078</v>
      </c>
      <c r="G604" s="47" t="s">
        <v>2646</v>
      </c>
      <c r="H604" s="49">
        <v>0</v>
      </c>
      <c r="I604" s="250">
        <v>0</v>
      </c>
      <c r="J604" s="49" t="s">
        <v>2186</v>
      </c>
      <c r="K604" s="49" t="s">
        <v>7351</v>
      </c>
      <c r="L604" s="49" t="s">
        <v>254</v>
      </c>
      <c r="M604" s="49" t="s">
        <v>568</v>
      </c>
    </row>
    <row r="605" spans="2:13" x14ac:dyDescent="0.3">
      <c r="B605" s="248" t="s">
        <v>2831</v>
      </c>
      <c r="C605" s="248" t="s">
        <v>2831</v>
      </c>
      <c r="D605" t="s">
        <v>2835</v>
      </c>
      <c r="E605" t="s">
        <v>8646</v>
      </c>
      <c r="F605" t="s">
        <v>2073</v>
      </c>
      <c r="G605" s="47" t="s">
        <v>2646</v>
      </c>
      <c r="H605" s="49">
        <v>0</v>
      </c>
      <c r="I605" s="250">
        <v>0</v>
      </c>
      <c r="J605" s="49" t="s">
        <v>2186</v>
      </c>
      <c r="K605" s="49" t="s">
        <v>8647</v>
      </c>
      <c r="L605" s="49" t="s">
        <v>254</v>
      </c>
      <c r="M605" s="49" t="s">
        <v>568</v>
      </c>
    </row>
    <row r="606" spans="2:13" x14ac:dyDescent="0.3">
      <c r="B606" s="248" t="s">
        <v>2831</v>
      </c>
      <c r="C606" s="248" t="s">
        <v>2831</v>
      </c>
      <c r="D606" t="s">
        <v>2835</v>
      </c>
      <c r="E606" t="s">
        <v>9131</v>
      </c>
      <c r="F606" t="s">
        <v>2073</v>
      </c>
      <c r="G606" s="47" t="s">
        <v>2646</v>
      </c>
      <c r="H606" s="49">
        <v>0</v>
      </c>
      <c r="I606" s="250">
        <v>0</v>
      </c>
      <c r="J606" s="49" t="s">
        <v>2186</v>
      </c>
      <c r="K606" s="49" t="s">
        <v>9132</v>
      </c>
      <c r="L606" s="49" t="s">
        <v>254</v>
      </c>
      <c r="M606" s="49" t="s">
        <v>568</v>
      </c>
    </row>
    <row r="607" spans="2:13" x14ac:dyDescent="0.3">
      <c r="B607" s="248" t="s">
        <v>2831</v>
      </c>
      <c r="C607" s="248" t="s">
        <v>2831</v>
      </c>
      <c r="D607" t="s">
        <v>2835</v>
      </c>
      <c r="E607" t="s">
        <v>9395</v>
      </c>
      <c r="F607" t="s">
        <v>2073</v>
      </c>
      <c r="G607" s="47" t="s">
        <v>2646</v>
      </c>
      <c r="H607" s="49">
        <v>0</v>
      </c>
      <c r="I607" s="250">
        <v>0</v>
      </c>
      <c r="J607" s="49" t="s">
        <v>2186</v>
      </c>
      <c r="K607" s="49" t="s">
        <v>9396</v>
      </c>
      <c r="L607" s="49" t="s">
        <v>254</v>
      </c>
      <c r="M607" s="49" t="s">
        <v>568</v>
      </c>
    </row>
    <row r="608" spans="2:13" x14ac:dyDescent="0.3">
      <c r="B608" s="248" t="s">
        <v>2831</v>
      </c>
      <c r="C608" s="248" t="s">
        <v>2831</v>
      </c>
      <c r="D608" t="s">
        <v>2835</v>
      </c>
      <c r="E608" t="s">
        <v>4851</v>
      </c>
      <c r="F608" t="s">
        <v>2072</v>
      </c>
      <c r="G608" s="47" t="s">
        <v>2646</v>
      </c>
      <c r="H608" s="49">
        <v>0</v>
      </c>
      <c r="I608" s="250">
        <v>0</v>
      </c>
      <c r="J608" s="49" t="s">
        <v>2160</v>
      </c>
      <c r="K608" s="49" t="s">
        <v>4852</v>
      </c>
      <c r="L608" s="49" t="s">
        <v>254</v>
      </c>
      <c r="M608" s="49" t="s">
        <v>568</v>
      </c>
    </row>
    <row r="609" spans="2:13" x14ac:dyDescent="0.3">
      <c r="B609" s="248" t="s">
        <v>2831</v>
      </c>
      <c r="C609" s="248" t="s">
        <v>2831</v>
      </c>
      <c r="D609" t="s">
        <v>2835</v>
      </c>
      <c r="E609" t="s">
        <v>9137</v>
      </c>
      <c r="F609" t="s">
        <v>2073</v>
      </c>
      <c r="G609" s="47" t="s">
        <v>2646</v>
      </c>
      <c r="H609" s="49">
        <v>0</v>
      </c>
      <c r="I609" s="250">
        <v>0</v>
      </c>
      <c r="J609" s="49" t="s">
        <v>2186</v>
      </c>
      <c r="K609" s="49" t="s">
        <v>9138</v>
      </c>
      <c r="L609" s="49" t="s">
        <v>254</v>
      </c>
      <c r="M609" s="49" t="s">
        <v>568</v>
      </c>
    </row>
    <row r="610" spans="2:13" x14ac:dyDescent="0.3">
      <c r="B610" s="248" t="s">
        <v>2831</v>
      </c>
      <c r="C610" s="248" t="s">
        <v>2831</v>
      </c>
      <c r="D610" t="s">
        <v>2835</v>
      </c>
      <c r="E610" t="s">
        <v>5589</v>
      </c>
      <c r="F610" t="s">
        <v>2073</v>
      </c>
      <c r="G610" s="47" t="s">
        <v>2646</v>
      </c>
      <c r="H610" s="49">
        <v>0</v>
      </c>
      <c r="I610" s="250">
        <v>0</v>
      </c>
      <c r="J610" s="49" t="s">
        <v>2186</v>
      </c>
      <c r="K610" s="49" t="s">
        <v>5590</v>
      </c>
      <c r="L610" s="49" t="s">
        <v>254</v>
      </c>
      <c r="M610" s="49" t="s">
        <v>568</v>
      </c>
    </row>
  </sheetData>
  <sheetProtection sort="0"/>
  <mergeCells count="3">
    <mergeCell ref="B4:O4"/>
    <mergeCell ref="B5:O5"/>
    <mergeCell ref="D10:D11"/>
  </mergeCells>
  <phoneticPr fontId="56" type="noConversion"/>
  <pageMargins left="0.7" right="0.7" top="0.75" bottom="0.75" header="0.3" footer="0.3"/>
  <drawing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F8674-1E30-4021-8C02-16CA7DC3A876}">
  <dimension ref="B1:M57"/>
  <sheetViews>
    <sheetView showGridLines="0" topLeftCell="B1" zoomScaleNormal="100" workbookViewId="0">
      <selection activeCell="C1" sqref="C1"/>
    </sheetView>
  </sheetViews>
  <sheetFormatPr defaultColWidth="9.109375" defaultRowHeight="14.4" x14ac:dyDescent="0.3"/>
  <cols>
    <col min="1" max="1" width="1.6640625" customWidth="1"/>
    <col min="2" max="2" width="18" customWidth="1"/>
    <col min="3" max="3" width="23.33203125" style="47" customWidth="1"/>
    <col min="4" max="4" width="24.33203125" style="47" customWidth="1"/>
    <col min="5" max="11" width="18.109375" style="64" customWidth="1"/>
    <col min="12" max="12" width="13.21875" customWidth="1"/>
    <col min="13" max="13" width="7" customWidth="1"/>
  </cols>
  <sheetData>
    <row r="1" spans="2:13" x14ac:dyDescent="0.3">
      <c r="C1" s="6" t="s">
        <v>7</v>
      </c>
      <c r="D1" s="31" t="str">
        <f>'Reporte KPIs'!E1</f>
        <v>57040</v>
      </c>
      <c r="E1" s="63" t="s">
        <v>0</v>
      </c>
      <c r="F1" s="6" t="str">
        <f>'Reporte KPIs'!L1</f>
        <v>Centro</v>
      </c>
      <c r="G1" s="6"/>
      <c r="H1"/>
      <c r="I1"/>
      <c r="J1"/>
      <c r="K1"/>
    </row>
    <row r="2" spans="2:13" x14ac:dyDescent="0.3">
      <c r="C2" s="6" t="s">
        <v>2</v>
      </c>
      <c r="D2" s="31" t="str">
        <f>'Reporte KPIs'!E2</f>
        <v>Toyota Celaya</v>
      </c>
      <c r="E2" s="63" t="s">
        <v>1</v>
      </c>
      <c r="F2" s="6" t="str">
        <f>'Reporte KPIs'!L2</f>
        <v>Celaya</v>
      </c>
      <c r="G2" s="6"/>
      <c r="H2"/>
      <c r="I2"/>
      <c r="J2"/>
      <c r="K2"/>
    </row>
    <row r="3" spans="2:13" ht="8.1" customHeight="1" x14ac:dyDescent="0.3">
      <c r="C3"/>
      <c r="D3"/>
    </row>
    <row r="4" spans="2:13" ht="15.6" x14ac:dyDescent="0.3">
      <c r="B4" s="443" t="str">
        <f>'Reporte KPIs'!B4</f>
        <v>Reporte de Servicio Marzo 2022 a Febrero 2023</v>
      </c>
      <c r="C4" s="443"/>
      <c r="D4" s="443"/>
      <c r="E4" s="443"/>
      <c r="F4" s="443"/>
      <c r="G4" s="443"/>
      <c r="H4" s="443"/>
      <c r="I4" s="443"/>
      <c r="J4" s="443"/>
      <c r="K4" s="443"/>
      <c r="L4" s="443"/>
      <c r="M4" s="443"/>
    </row>
    <row r="5" spans="2:13" ht="15.6" x14ac:dyDescent="0.3">
      <c r="B5" s="311" t="str">
        <f xml:space="preserve"> CONCATENATE("Listado Primer Servicio - ",'Reporte KPIs'!E74,": ",'Reporte KPIs'!E78)</f>
        <v>Listado Primer Servicio - Mes Venta: Junio 2022</v>
      </c>
      <c r="C5" s="311"/>
      <c r="D5" s="311"/>
      <c r="E5" s="311"/>
      <c r="F5" s="311"/>
      <c r="G5" s="311"/>
      <c r="H5" s="311"/>
      <c r="I5" s="311"/>
      <c r="J5" s="311"/>
      <c r="K5" s="311"/>
      <c r="L5" s="311"/>
      <c r="M5" s="311"/>
    </row>
    <row r="6" spans="2:13" ht="4.8" customHeight="1" x14ac:dyDescent="0.3">
      <c r="B6" s="4"/>
      <c r="C6" s="4"/>
      <c r="D6" s="4"/>
      <c r="E6" s="69"/>
      <c r="F6" s="69"/>
      <c r="G6" s="69"/>
      <c r="H6" s="69"/>
      <c r="I6" s="69"/>
      <c r="J6" s="69"/>
      <c r="K6" s="69"/>
      <c r="L6" s="4"/>
      <c r="M6" s="4"/>
    </row>
    <row r="7" spans="2:13" x14ac:dyDescent="0.3">
      <c r="B7" s="255" t="s">
        <v>96</v>
      </c>
      <c r="C7" s="59">
        <f>COUNTA(Table_TasaPrimerServicio3[Mes Venta])</f>
        <v>45</v>
      </c>
      <c r="D7"/>
    </row>
    <row r="8" spans="2:13" x14ac:dyDescent="0.3">
      <c r="B8" s="276" t="s">
        <v>97</v>
      </c>
      <c r="C8" s="270">
        <f>COUNTIF(Table_TasaPrimerServicio3[¿Vino a Servicio?],"=SI")+COUNTIF(Table_TasaPrimerServicio3[¿Vino a Servicio?],"=SI, POSTERIOR AL PERIODO")</f>
        <v>27</v>
      </c>
      <c r="D8"/>
    </row>
    <row r="9" spans="2:13" x14ac:dyDescent="0.3">
      <c r="B9" s="276" t="s">
        <v>2584</v>
      </c>
      <c r="C9" s="270">
        <f>COUNTIF(Table_TasaPrimerServicio3[¿Vino a Servicio?],"=SI, con otro distribuidor")+COUNTIF(Table_TasaPrimerServicio3[¿Vino a Servicio?],"=SI, POSTERIOR AL PERIODO y con otro Distr.")</f>
        <v>10</v>
      </c>
      <c r="D9"/>
    </row>
    <row r="10" spans="2:13" ht="14.4" customHeight="1" x14ac:dyDescent="0.3">
      <c r="B10" s="277" t="s">
        <v>2585</v>
      </c>
      <c r="C10" s="271">
        <f>COUNTIF(Table_TasaPrimerServicio3[¿Vino a Servicio?],"=No")</f>
        <v>8</v>
      </c>
      <c r="D10"/>
    </row>
    <row r="11" spans="2:13" x14ac:dyDescent="0.3">
      <c r="C11" s="54"/>
      <c r="D11"/>
      <c r="E11" s="54"/>
      <c r="F11" s="192"/>
      <c r="G11" s="192"/>
      <c r="H11" s="192"/>
      <c r="I11" s="192"/>
      <c r="J11" s="192"/>
      <c r="K11" s="192"/>
    </row>
    <row r="12" spans="2:13" ht="43.2" x14ac:dyDescent="0.3">
      <c r="B12" s="67" t="s">
        <v>46</v>
      </c>
      <c r="C12" s="68" t="s">
        <v>94</v>
      </c>
      <c r="D12" s="68" t="s">
        <v>95</v>
      </c>
      <c r="E12" s="67" t="s">
        <v>89</v>
      </c>
      <c r="F12" s="67" t="s">
        <v>1825</v>
      </c>
      <c r="G12" s="67" t="s">
        <v>1826</v>
      </c>
      <c r="H12" s="67" t="s">
        <v>1370</v>
      </c>
      <c r="I12" s="67" t="s">
        <v>1953</v>
      </c>
      <c r="J12" s="67" t="s">
        <v>2080</v>
      </c>
      <c r="K12" s="67" t="s">
        <v>2465</v>
      </c>
    </row>
    <row r="13" spans="2:13" x14ac:dyDescent="0.3">
      <c r="B13" t="s">
        <v>2851</v>
      </c>
      <c r="C13" s="47" t="s">
        <v>5445</v>
      </c>
      <c r="D13" s="66" t="s">
        <v>2072</v>
      </c>
      <c r="E13" s="64" t="s">
        <v>254</v>
      </c>
      <c r="F13" s="64">
        <v>0</v>
      </c>
      <c r="G13" s="64">
        <v>0</v>
      </c>
      <c r="H13" s="64" t="s">
        <v>2160</v>
      </c>
      <c r="I13" s="64" t="s">
        <v>5446</v>
      </c>
      <c r="J13" s="64" t="s">
        <v>254</v>
      </c>
      <c r="K13" s="64" t="s">
        <v>568</v>
      </c>
    </row>
    <row r="14" spans="2:13" x14ac:dyDescent="0.3">
      <c r="B14" t="s">
        <v>2851</v>
      </c>
      <c r="C14" s="47" t="s">
        <v>5436</v>
      </c>
      <c r="D14" s="66" t="s">
        <v>2072</v>
      </c>
      <c r="E14" s="64" t="s">
        <v>254</v>
      </c>
      <c r="F14" s="64">
        <v>0</v>
      </c>
      <c r="G14" s="64">
        <v>0</v>
      </c>
      <c r="H14" s="64" t="s">
        <v>2160</v>
      </c>
      <c r="I14" s="64" t="s">
        <v>5438</v>
      </c>
      <c r="J14" s="64" t="s">
        <v>254</v>
      </c>
      <c r="K14" s="64" t="s">
        <v>568</v>
      </c>
    </row>
    <row r="15" spans="2:13" x14ac:dyDescent="0.3">
      <c r="B15" t="s">
        <v>2851</v>
      </c>
      <c r="C15" s="47" t="s">
        <v>5439</v>
      </c>
      <c r="D15" s="66" t="s">
        <v>2072</v>
      </c>
      <c r="E15" s="64" t="s">
        <v>254</v>
      </c>
      <c r="F15" s="64">
        <v>0</v>
      </c>
      <c r="G15" s="64">
        <v>0</v>
      </c>
      <c r="H15" s="64" t="s">
        <v>2160</v>
      </c>
      <c r="I15" s="64" t="s">
        <v>5441</v>
      </c>
      <c r="J15" s="64" t="s">
        <v>254</v>
      </c>
      <c r="K15" s="64" t="s">
        <v>568</v>
      </c>
    </row>
    <row r="16" spans="2:13" x14ac:dyDescent="0.3">
      <c r="B16" t="s">
        <v>2851</v>
      </c>
      <c r="C16" s="47" t="s">
        <v>5447</v>
      </c>
      <c r="D16" s="66" t="s">
        <v>2072</v>
      </c>
      <c r="E16" s="64" t="s">
        <v>254</v>
      </c>
      <c r="F16" s="64">
        <v>0</v>
      </c>
      <c r="G16" s="64">
        <v>0</v>
      </c>
      <c r="H16" s="64" t="s">
        <v>2173</v>
      </c>
      <c r="I16" s="64" t="s">
        <v>5449</v>
      </c>
      <c r="J16" s="64" t="s">
        <v>254</v>
      </c>
      <c r="K16" s="64" t="s">
        <v>568</v>
      </c>
    </row>
    <row r="17" spans="2:11" x14ac:dyDescent="0.3">
      <c r="B17" t="s">
        <v>2851</v>
      </c>
      <c r="C17" s="47" t="s">
        <v>5433</v>
      </c>
      <c r="D17" s="66" t="s">
        <v>2072</v>
      </c>
      <c r="E17" s="64" t="s">
        <v>254</v>
      </c>
      <c r="F17" s="64">
        <v>0</v>
      </c>
      <c r="G17" s="64">
        <v>0</v>
      </c>
      <c r="H17" s="64" t="s">
        <v>2173</v>
      </c>
      <c r="I17" s="64" t="s">
        <v>5435</v>
      </c>
      <c r="J17" s="64" t="s">
        <v>254</v>
      </c>
      <c r="K17" s="64" t="s">
        <v>568</v>
      </c>
    </row>
    <row r="18" spans="2:11" x14ac:dyDescent="0.3">
      <c r="B18" t="s">
        <v>2851</v>
      </c>
      <c r="C18" s="47" t="s">
        <v>5442</v>
      </c>
      <c r="D18" s="66" t="s">
        <v>2072</v>
      </c>
      <c r="E18" s="64" t="s">
        <v>254</v>
      </c>
      <c r="F18" s="64">
        <v>0</v>
      </c>
      <c r="G18" s="64">
        <v>0</v>
      </c>
      <c r="H18" s="64" t="s">
        <v>2173</v>
      </c>
      <c r="I18" s="64" t="s">
        <v>5444</v>
      </c>
      <c r="J18" s="64" t="s">
        <v>254</v>
      </c>
      <c r="K18" s="64" t="s">
        <v>568</v>
      </c>
    </row>
    <row r="19" spans="2:11" x14ac:dyDescent="0.3">
      <c r="B19" t="s">
        <v>2851</v>
      </c>
      <c r="C19" s="47" t="s">
        <v>5452</v>
      </c>
      <c r="D19" s="66" t="s">
        <v>2072</v>
      </c>
      <c r="E19" s="64" t="s">
        <v>254</v>
      </c>
      <c r="F19" s="64">
        <v>0</v>
      </c>
      <c r="G19" s="64">
        <v>0</v>
      </c>
      <c r="H19" s="64" t="s">
        <v>2173</v>
      </c>
      <c r="I19" s="64" t="s">
        <v>5453</v>
      </c>
      <c r="J19" s="64" t="s">
        <v>254</v>
      </c>
      <c r="K19" s="64" t="s">
        <v>568</v>
      </c>
    </row>
    <row r="20" spans="2:11" x14ac:dyDescent="0.3">
      <c r="B20" t="s">
        <v>2851</v>
      </c>
      <c r="C20" s="47" t="s">
        <v>5450</v>
      </c>
      <c r="D20" s="66" t="s">
        <v>2072</v>
      </c>
      <c r="E20" s="64" t="s">
        <v>254</v>
      </c>
      <c r="F20" s="64">
        <v>0</v>
      </c>
      <c r="G20" s="64">
        <v>0</v>
      </c>
      <c r="H20" s="64" t="s">
        <v>2160</v>
      </c>
      <c r="I20" s="64" t="s">
        <v>5451</v>
      </c>
      <c r="J20" s="64" t="s">
        <v>254</v>
      </c>
      <c r="K20" s="64" t="s">
        <v>568</v>
      </c>
    </row>
    <row r="21" spans="2:11" x14ac:dyDescent="0.3">
      <c r="B21" t="s">
        <v>2851</v>
      </c>
      <c r="C21" s="47" t="s">
        <v>10407</v>
      </c>
      <c r="D21" s="66" t="s">
        <v>2073</v>
      </c>
      <c r="E21" s="64" t="s">
        <v>5642</v>
      </c>
      <c r="F21" s="64">
        <v>0</v>
      </c>
      <c r="G21" s="64">
        <v>0</v>
      </c>
      <c r="H21" s="64" t="s">
        <v>2186</v>
      </c>
      <c r="I21" s="64" t="s">
        <v>10408</v>
      </c>
      <c r="J21" s="64" t="s">
        <v>254</v>
      </c>
      <c r="K21" s="64" t="s">
        <v>568</v>
      </c>
    </row>
    <row r="22" spans="2:11" x14ac:dyDescent="0.3">
      <c r="B22" t="s">
        <v>2851</v>
      </c>
      <c r="C22" s="47" t="s">
        <v>11128</v>
      </c>
      <c r="D22" s="66" t="s">
        <v>2374</v>
      </c>
      <c r="E22" s="64" t="s">
        <v>6080</v>
      </c>
      <c r="F22" s="64">
        <v>0</v>
      </c>
      <c r="G22" s="64">
        <v>0</v>
      </c>
      <c r="H22" s="64" t="s">
        <v>2173</v>
      </c>
      <c r="I22" s="64" t="s">
        <v>11129</v>
      </c>
      <c r="J22" s="64" t="s">
        <v>254</v>
      </c>
      <c r="K22" s="64" t="s">
        <v>568</v>
      </c>
    </row>
    <row r="23" spans="2:11" x14ac:dyDescent="0.3">
      <c r="B23" t="s">
        <v>2851</v>
      </c>
      <c r="C23" s="47" t="s">
        <v>11132</v>
      </c>
      <c r="D23" s="66" t="s">
        <v>2374</v>
      </c>
      <c r="E23" s="64" t="s">
        <v>6080</v>
      </c>
      <c r="F23" s="64">
        <v>0</v>
      </c>
      <c r="G23" s="64">
        <v>0</v>
      </c>
      <c r="H23" s="64" t="s">
        <v>1535</v>
      </c>
      <c r="I23" s="64" t="s">
        <v>1535</v>
      </c>
      <c r="J23" s="64" t="s">
        <v>254</v>
      </c>
      <c r="K23" s="64" t="s">
        <v>568</v>
      </c>
    </row>
    <row r="24" spans="2:11" x14ac:dyDescent="0.3">
      <c r="B24" t="s">
        <v>2851</v>
      </c>
      <c r="C24" s="47" t="s">
        <v>8077</v>
      </c>
      <c r="D24" s="66" t="s">
        <v>2073</v>
      </c>
      <c r="E24" s="64" t="s">
        <v>6290</v>
      </c>
      <c r="F24" s="64">
        <v>0</v>
      </c>
      <c r="G24" s="64">
        <v>0</v>
      </c>
      <c r="H24" s="64" t="s">
        <v>2186</v>
      </c>
      <c r="I24" s="64" t="s">
        <v>8078</v>
      </c>
      <c r="J24" s="64" t="s">
        <v>254</v>
      </c>
      <c r="K24" s="64" t="s">
        <v>8079</v>
      </c>
    </row>
    <row r="25" spans="2:11" x14ac:dyDescent="0.3">
      <c r="B25" t="s">
        <v>2851</v>
      </c>
      <c r="C25" s="47" t="s">
        <v>8239</v>
      </c>
      <c r="D25" s="66" t="s">
        <v>2073</v>
      </c>
      <c r="E25" s="64" t="s">
        <v>5807</v>
      </c>
      <c r="F25" s="64">
        <v>0</v>
      </c>
      <c r="G25" s="64">
        <v>0</v>
      </c>
      <c r="H25" s="64" t="s">
        <v>2186</v>
      </c>
      <c r="I25" s="64" t="s">
        <v>8240</v>
      </c>
      <c r="J25" s="64" t="s">
        <v>254</v>
      </c>
      <c r="K25" s="64" t="s">
        <v>568</v>
      </c>
    </row>
    <row r="26" spans="2:11" x14ac:dyDescent="0.3">
      <c r="B26" t="s">
        <v>2851</v>
      </c>
      <c r="C26" s="47" t="s">
        <v>11134</v>
      </c>
      <c r="D26" s="66" t="s">
        <v>2374</v>
      </c>
      <c r="E26" s="64" t="s">
        <v>5807</v>
      </c>
      <c r="F26" s="64">
        <v>0</v>
      </c>
      <c r="G26" s="64">
        <v>0</v>
      </c>
      <c r="H26" s="64" t="s">
        <v>1535</v>
      </c>
      <c r="I26" s="64" t="s">
        <v>1535</v>
      </c>
      <c r="J26" s="64" t="s">
        <v>254</v>
      </c>
      <c r="K26" s="64" t="s">
        <v>568</v>
      </c>
    </row>
    <row r="27" spans="2:11" x14ac:dyDescent="0.3">
      <c r="B27" t="s">
        <v>2851</v>
      </c>
      <c r="C27" s="47" t="s">
        <v>7368</v>
      </c>
      <c r="D27" s="66" t="s">
        <v>2077</v>
      </c>
      <c r="E27" s="64" t="s">
        <v>5538</v>
      </c>
      <c r="F27" s="64">
        <v>0</v>
      </c>
      <c r="G27" s="64">
        <v>0</v>
      </c>
      <c r="H27" s="64" t="s">
        <v>2186</v>
      </c>
      <c r="I27" s="64" t="s">
        <v>7369</v>
      </c>
      <c r="J27" s="64" t="s">
        <v>254</v>
      </c>
      <c r="K27" s="64" t="s">
        <v>568</v>
      </c>
    </row>
    <row r="28" spans="2:11" x14ac:dyDescent="0.3">
      <c r="B28" t="s">
        <v>2851</v>
      </c>
      <c r="C28" s="47" t="s">
        <v>11133</v>
      </c>
      <c r="D28" s="66" t="s">
        <v>2374</v>
      </c>
      <c r="E28" s="64" t="s">
        <v>5549</v>
      </c>
      <c r="F28" s="64">
        <v>0</v>
      </c>
      <c r="G28" s="64">
        <v>0</v>
      </c>
      <c r="H28" s="64" t="s">
        <v>1535</v>
      </c>
      <c r="I28" s="64" t="s">
        <v>1535</v>
      </c>
      <c r="J28" s="64" t="s">
        <v>254</v>
      </c>
      <c r="K28" s="64" t="s">
        <v>568</v>
      </c>
    </row>
    <row r="29" spans="2:11" x14ac:dyDescent="0.3">
      <c r="B29" t="s">
        <v>2851</v>
      </c>
      <c r="C29" s="47" t="s">
        <v>7498</v>
      </c>
      <c r="D29" s="66" t="s">
        <v>2077</v>
      </c>
      <c r="E29" s="64" t="s">
        <v>5625</v>
      </c>
      <c r="F29" s="64">
        <v>0</v>
      </c>
      <c r="G29" s="64">
        <v>0</v>
      </c>
      <c r="H29" s="64" t="s">
        <v>2186</v>
      </c>
      <c r="I29" s="64" t="s">
        <v>7499</v>
      </c>
      <c r="J29" s="64" t="s">
        <v>254</v>
      </c>
      <c r="K29" s="64" t="s">
        <v>568</v>
      </c>
    </row>
    <row r="30" spans="2:11" x14ac:dyDescent="0.3">
      <c r="B30" t="s">
        <v>2851</v>
      </c>
      <c r="C30" s="47" t="s">
        <v>7310</v>
      </c>
      <c r="D30" s="66" t="s">
        <v>2073</v>
      </c>
      <c r="E30" s="64" t="s">
        <v>5556</v>
      </c>
      <c r="F30" s="64">
        <v>0</v>
      </c>
      <c r="G30" s="64">
        <v>0</v>
      </c>
      <c r="H30" s="64" t="s">
        <v>2186</v>
      </c>
      <c r="I30" s="64" t="s">
        <v>7311</v>
      </c>
      <c r="J30" s="64" t="s">
        <v>254</v>
      </c>
      <c r="K30" s="64" t="s">
        <v>568</v>
      </c>
    </row>
    <row r="31" spans="2:11" x14ac:dyDescent="0.3">
      <c r="B31" t="s">
        <v>2851</v>
      </c>
      <c r="C31" s="47" t="s">
        <v>9675</v>
      </c>
      <c r="D31" s="66" t="s">
        <v>2077</v>
      </c>
      <c r="E31" s="64" t="s">
        <v>5530</v>
      </c>
      <c r="F31" s="64">
        <v>0</v>
      </c>
      <c r="G31" s="64">
        <v>0</v>
      </c>
      <c r="H31" s="64" t="s">
        <v>2186</v>
      </c>
      <c r="I31" s="64" t="s">
        <v>9676</v>
      </c>
      <c r="J31" s="64" t="s">
        <v>254</v>
      </c>
      <c r="K31" s="64" t="s">
        <v>568</v>
      </c>
    </row>
    <row r="32" spans="2:11" x14ac:dyDescent="0.3">
      <c r="B32" t="s">
        <v>2851</v>
      </c>
      <c r="C32" s="47" t="s">
        <v>7944</v>
      </c>
      <c r="D32" s="66" t="s">
        <v>2073</v>
      </c>
      <c r="E32" s="64" t="s">
        <v>5466</v>
      </c>
      <c r="F32" s="64">
        <v>0</v>
      </c>
      <c r="G32" s="64">
        <v>0</v>
      </c>
      <c r="H32" s="64" t="s">
        <v>2186</v>
      </c>
      <c r="I32" s="64" t="s">
        <v>7945</v>
      </c>
      <c r="J32" s="64" t="s">
        <v>2147</v>
      </c>
      <c r="K32" s="64" t="s">
        <v>568</v>
      </c>
    </row>
    <row r="33" spans="2:11" x14ac:dyDescent="0.3">
      <c r="B33" t="s">
        <v>2851</v>
      </c>
      <c r="C33" s="47" t="s">
        <v>5990</v>
      </c>
      <c r="D33" s="66" t="s">
        <v>2073</v>
      </c>
      <c r="E33" s="64" t="s">
        <v>5497</v>
      </c>
      <c r="F33" s="64">
        <v>0</v>
      </c>
      <c r="G33" s="64">
        <v>0</v>
      </c>
      <c r="H33" s="64" t="s">
        <v>2186</v>
      </c>
      <c r="I33" s="64" t="s">
        <v>5991</v>
      </c>
      <c r="J33" s="64" t="s">
        <v>254</v>
      </c>
      <c r="K33" s="64" t="s">
        <v>568</v>
      </c>
    </row>
    <row r="34" spans="2:11" x14ac:dyDescent="0.3">
      <c r="B34" t="s">
        <v>2851</v>
      </c>
      <c r="C34" s="47" t="s">
        <v>7562</v>
      </c>
      <c r="D34" s="66" t="s">
        <v>2073</v>
      </c>
      <c r="E34" s="64" t="s">
        <v>5862</v>
      </c>
      <c r="F34" s="64">
        <v>0</v>
      </c>
      <c r="G34" s="64">
        <v>0</v>
      </c>
      <c r="H34" s="64" t="s">
        <v>2186</v>
      </c>
      <c r="I34" s="64" t="s">
        <v>7563</v>
      </c>
      <c r="J34" s="64" t="s">
        <v>254</v>
      </c>
      <c r="K34" s="64" t="s">
        <v>568</v>
      </c>
    </row>
    <row r="35" spans="2:11" x14ac:dyDescent="0.3">
      <c r="B35" t="s">
        <v>2851</v>
      </c>
      <c r="C35" s="47" t="s">
        <v>11130</v>
      </c>
      <c r="D35" s="66" t="s">
        <v>2074</v>
      </c>
      <c r="E35" s="64" t="s">
        <v>5862</v>
      </c>
      <c r="F35" s="64">
        <v>0</v>
      </c>
      <c r="G35" s="64">
        <v>0</v>
      </c>
      <c r="H35" s="64" t="s">
        <v>2176</v>
      </c>
      <c r="I35" s="64" t="s">
        <v>11131</v>
      </c>
      <c r="J35" s="64" t="s">
        <v>254</v>
      </c>
      <c r="K35" s="64" t="s">
        <v>568</v>
      </c>
    </row>
    <row r="36" spans="2:11" x14ac:dyDescent="0.3">
      <c r="B36" t="s">
        <v>2851</v>
      </c>
      <c r="C36" s="47" t="s">
        <v>5932</v>
      </c>
      <c r="D36" s="66" t="s">
        <v>2073</v>
      </c>
      <c r="E36" s="64" t="s">
        <v>5862</v>
      </c>
      <c r="F36" s="64">
        <v>0</v>
      </c>
      <c r="G36" s="64">
        <v>0</v>
      </c>
      <c r="H36" s="64" t="s">
        <v>2186</v>
      </c>
      <c r="I36" s="64" t="s">
        <v>5933</v>
      </c>
      <c r="J36" s="64" t="s">
        <v>254</v>
      </c>
      <c r="K36" s="64" t="s">
        <v>568</v>
      </c>
    </row>
    <row r="37" spans="2:11" x14ac:dyDescent="0.3">
      <c r="B37" t="s">
        <v>2851</v>
      </c>
      <c r="C37" s="47" t="s">
        <v>8989</v>
      </c>
      <c r="D37" s="66" t="s">
        <v>2073</v>
      </c>
      <c r="E37" s="64" t="s">
        <v>5686</v>
      </c>
      <c r="F37" s="64">
        <v>0</v>
      </c>
      <c r="G37" s="64">
        <v>0</v>
      </c>
      <c r="H37" s="64" t="s">
        <v>2186</v>
      </c>
      <c r="I37" s="64" t="s">
        <v>8990</v>
      </c>
      <c r="J37" s="64" t="s">
        <v>254</v>
      </c>
      <c r="K37" s="64" t="s">
        <v>568</v>
      </c>
    </row>
    <row r="38" spans="2:11" x14ac:dyDescent="0.3">
      <c r="B38" t="s">
        <v>2851</v>
      </c>
      <c r="C38" s="47" t="s">
        <v>6637</v>
      </c>
      <c r="D38" s="66" t="s">
        <v>2073</v>
      </c>
      <c r="E38" s="64" t="s">
        <v>5472</v>
      </c>
      <c r="F38" s="64">
        <v>0</v>
      </c>
      <c r="G38" s="64">
        <v>0</v>
      </c>
      <c r="H38" s="64" t="s">
        <v>2186</v>
      </c>
      <c r="I38" s="64" t="s">
        <v>6638</v>
      </c>
      <c r="J38" s="64" t="s">
        <v>254</v>
      </c>
      <c r="K38" s="64" t="s">
        <v>568</v>
      </c>
    </row>
    <row r="39" spans="2:11" x14ac:dyDescent="0.3">
      <c r="B39" t="s">
        <v>2851</v>
      </c>
      <c r="C39" s="47" t="s">
        <v>7923</v>
      </c>
      <c r="D39" s="66" t="s">
        <v>2073</v>
      </c>
      <c r="E39" s="64" t="s">
        <v>5711</v>
      </c>
      <c r="F39" s="64">
        <v>0</v>
      </c>
      <c r="G39" s="64">
        <v>0</v>
      </c>
      <c r="H39" s="64" t="s">
        <v>2186</v>
      </c>
      <c r="I39" s="64" t="s">
        <v>7924</v>
      </c>
      <c r="J39" s="64" t="s">
        <v>254</v>
      </c>
      <c r="K39" s="64" t="s">
        <v>568</v>
      </c>
    </row>
    <row r="40" spans="2:11" x14ac:dyDescent="0.3">
      <c r="B40" t="s">
        <v>2851</v>
      </c>
      <c r="C40" s="47" t="s">
        <v>11138</v>
      </c>
      <c r="D40" s="66" t="s">
        <v>2074</v>
      </c>
      <c r="E40" s="64" t="s">
        <v>5489</v>
      </c>
      <c r="F40" s="64">
        <v>0</v>
      </c>
      <c r="G40" s="64">
        <v>0</v>
      </c>
      <c r="H40" s="64" t="s">
        <v>2173</v>
      </c>
      <c r="I40" s="64" t="s">
        <v>11139</v>
      </c>
      <c r="J40" s="64" t="s">
        <v>254</v>
      </c>
      <c r="K40" s="64" t="s">
        <v>568</v>
      </c>
    </row>
    <row r="41" spans="2:11" x14ac:dyDescent="0.3">
      <c r="B41" t="s">
        <v>2851</v>
      </c>
      <c r="C41" s="47" t="s">
        <v>7079</v>
      </c>
      <c r="D41" s="66" t="s">
        <v>2073</v>
      </c>
      <c r="E41" s="64" t="s">
        <v>5489</v>
      </c>
      <c r="F41" s="64">
        <v>0</v>
      </c>
      <c r="G41" s="64">
        <v>0</v>
      </c>
      <c r="H41" s="64" t="s">
        <v>2186</v>
      </c>
      <c r="I41" s="64" t="s">
        <v>7080</v>
      </c>
      <c r="J41" s="64" t="s">
        <v>254</v>
      </c>
      <c r="K41" s="64" t="s">
        <v>568</v>
      </c>
    </row>
    <row r="42" spans="2:11" x14ac:dyDescent="0.3">
      <c r="B42" t="s">
        <v>2851</v>
      </c>
      <c r="C42" s="47" t="s">
        <v>7988</v>
      </c>
      <c r="D42" s="66" t="s">
        <v>2073</v>
      </c>
      <c r="E42" s="64" t="s">
        <v>5622</v>
      </c>
      <c r="F42" s="64">
        <v>0</v>
      </c>
      <c r="G42" s="64">
        <v>0</v>
      </c>
      <c r="H42" s="64" t="s">
        <v>2186</v>
      </c>
      <c r="I42" s="64" t="s">
        <v>7989</v>
      </c>
      <c r="J42" s="64" t="s">
        <v>254</v>
      </c>
      <c r="K42" s="64" t="s">
        <v>568</v>
      </c>
    </row>
    <row r="43" spans="2:11" x14ac:dyDescent="0.3">
      <c r="B43" t="s">
        <v>2851</v>
      </c>
      <c r="C43" s="47" t="s">
        <v>6667</v>
      </c>
      <c r="D43" s="66" t="s">
        <v>2073</v>
      </c>
      <c r="E43" s="64" t="s">
        <v>5797</v>
      </c>
      <c r="F43" s="64">
        <v>0</v>
      </c>
      <c r="G43" s="64">
        <v>0</v>
      </c>
      <c r="H43" s="64" t="s">
        <v>2186</v>
      </c>
      <c r="I43" s="64" t="s">
        <v>6668</v>
      </c>
      <c r="J43" s="64" t="s">
        <v>254</v>
      </c>
      <c r="K43" s="64" t="s">
        <v>568</v>
      </c>
    </row>
    <row r="44" spans="2:11" x14ac:dyDescent="0.3">
      <c r="B44" t="s">
        <v>2851</v>
      </c>
      <c r="C44" s="47" t="s">
        <v>3252</v>
      </c>
      <c r="D44" s="66" t="s">
        <v>2073</v>
      </c>
      <c r="E44" s="64" t="s">
        <v>5486</v>
      </c>
      <c r="F44" s="64">
        <v>0</v>
      </c>
      <c r="G44" s="64">
        <v>0</v>
      </c>
      <c r="H44" s="64" t="s">
        <v>2160</v>
      </c>
      <c r="I44" s="64" t="s">
        <v>2936</v>
      </c>
      <c r="J44" s="64" t="s">
        <v>254</v>
      </c>
      <c r="K44" s="64" t="s">
        <v>3253</v>
      </c>
    </row>
    <row r="45" spans="2:11" x14ac:dyDescent="0.3">
      <c r="B45" t="s">
        <v>2851</v>
      </c>
      <c r="C45" s="47" t="s">
        <v>8934</v>
      </c>
      <c r="D45" s="66" t="s">
        <v>2073</v>
      </c>
      <c r="E45" s="64" t="s">
        <v>5731</v>
      </c>
      <c r="F45" s="64">
        <v>0</v>
      </c>
      <c r="G45" s="64">
        <v>0</v>
      </c>
      <c r="H45" s="64" t="s">
        <v>2186</v>
      </c>
      <c r="I45" s="64" t="s">
        <v>8935</v>
      </c>
      <c r="J45" s="64" t="s">
        <v>254</v>
      </c>
      <c r="K45" s="64" t="s">
        <v>568</v>
      </c>
    </row>
    <row r="46" spans="2:11" x14ac:dyDescent="0.3">
      <c r="B46" t="s">
        <v>2851</v>
      </c>
      <c r="C46" s="47" t="s">
        <v>8007</v>
      </c>
      <c r="D46" s="66" t="s">
        <v>2073</v>
      </c>
      <c r="E46" s="64" t="s">
        <v>5475</v>
      </c>
      <c r="F46" s="64">
        <v>0</v>
      </c>
      <c r="G46" s="64">
        <v>0</v>
      </c>
      <c r="H46" s="64" t="s">
        <v>2186</v>
      </c>
      <c r="I46" s="64" t="s">
        <v>8008</v>
      </c>
      <c r="J46" s="64" t="s">
        <v>2147</v>
      </c>
      <c r="K46" s="64" t="s">
        <v>568</v>
      </c>
    </row>
    <row r="47" spans="2:11" x14ac:dyDescent="0.3">
      <c r="B47" t="s">
        <v>2851</v>
      </c>
      <c r="C47" s="47" t="s">
        <v>11140</v>
      </c>
      <c r="D47" s="66" t="s">
        <v>2074</v>
      </c>
      <c r="E47" s="64" t="s">
        <v>5481</v>
      </c>
      <c r="F47" s="64">
        <v>0</v>
      </c>
      <c r="G47" s="64">
        <v>0</v>
      </c>
      <c r="H47" s="64" t="s">
        <v>2160</v>
      </c>
      <c r="I47" s="64" t="s">
        <v>2936</v>
      </c>
      <c r="J47" s="64" t="s">
        <v>254</v>
      </c>
      <c r="K47" s="64" t="s">
        <v>568</v>
      </c>
    </row>
    <row r="48" spans="2:11" x14ac:dyDescent="0.3">
      <c r="B48" t="s">
        <v>2851</v>
      </c>
      <c r="C48" s="47" t="s">
        <v>7930</v>
      </c>
      <c r="D48" s="66" t="s">
        <v>2073</v>
      </c>
      <c r="E48" s="64" t="s">
        <v>6766</v>
      </c>
      <c r="F48" s="64">
        <v>0</v>
      </c>
      <c r="G48" s="64">
        <v>0</v>
      </c>
      <c r="H48" s="64" t="s">
        <v>2186</v>
      </c>
      <c r="I48" s="64" t="s">
        <v>7931</v>
      </c>
      <c r="J48" s="64" t="s">
        <v>2147</v>
      </c>
      <c r="K48" s="64" t="s">
        <v>568</v>
      </c>
    </row>
    <row r="49" spans="2:11" x14ac:dyDescent="0.3">
      <c r="B49" t="s">
        <v>2851</v>
      </c>
      <c r="C49" s="47" t="s">
        <v>10449</v>
      </c>
      <c r="D49" s="66" t="s">
        <v>2073</v>
      </c>
      <c r="E49" s="64" t="s">
        <v>6766</v>
      </c>
      <c r="F49" s="64">
        <v>0</v>
      </c>
      <c r="G49" s="64">
        <v>0</v>
      </c>
      <c r="H49" s="64" t="s">
        <v>2186</v>
      </c>
      <c r="I49" s="64" t="s">
        <v>10450</v>
      </c>
      <c r="J49" s="64" t="s">
        <v>254</v>
      </c>
      <c r="K49" s="64" t="s">
        <v>568</v>
      </c>
    </row>
    <row r="50" spans="2:11" x14ac:dyDescent="0.3">
      <c r="B50" t="s">
        <v>2851</v>
      </c>
      <c r="C50" s="47" t="s">
        <v>11141</v>
      </c>
      <c r="D50" s="66" t="s">
        <v>2074</v>
      </c>
      <c r="E50" s="64" t="s">
        <v>6766</v>
      </c>
      <c r="F50" s="64">
        <v>0</v>
      </c>
      <c r="G50" s="64">
        <v>0</v>
      </c>
      <c r="H50" s="64" t="s">
        <v>2160</v>
      </c>
      <c r="I50" s="64" t="s">
        <v>2941</v>
      </c>
      <c r="J50" s="64" t="s">
        <v>2147</v>
      </c>
      <c r="K50" s="64" t="s">
        <v>568</v>
      </c>
    </row>
    <row r="51" spans="2:11" x14ac:dyDescent="0.3">
      <c r="B51" t="s">
        <v>2851</v>
      </c>
      <c r="C51" s="47" t="s">
        <v>10595</v>
      </c>
      <c r="D51" s="66" t="s">
        <v>2073</v>
      </c>
      <c r="E51" s="64" t="s">
        <v>6575</v>
      </c>
      <c r="F51" s="64">
        <v>0</v>
      </c>
      <c r="G51" s="64">
        <v>0</v>
      </c>
      <c r="H51" s="64" t="s">
        <v>2186</v>
      </c>
      <c r="I51" s="64" t="s">
        <v>10596</v>
      </c>
      <c r="J51" s="64" t="s">
        <v>2147</v>
      </c>
      <c r="K51" s="64" t="s">
        <v>568</v>
      </c>
    </row>
    <row r="52" spans="2:11" x14ac:dyDescent="0.3">
      <c r="B52" t="s">
        <v>2851</v>
      </c>
      <c r="C52" s="47" t="s">
        <v>11137</v>
      </c>
      <c r="D52" s="66" t="s">
        <v>2074</v>
      </c>
      <c r="E52" s="64" t="s">
        <v>6741</v>
      </c>
      <c r="F52" s="64">
        <v>0</v>
      </c>
      <c r="G52" s="64">
        <v>0</v>
      </c>
      <c r="H52" s="64" t="s">
        <v>1535</v>
      </c>
      <c r="I52" s="64" t="s">
        <v>1535</v>
      </c>
      <c r="J52" s="64" t="s">
        <v>254</v>
      </c>
      <c r="K52" s="64" t="s">
        <v>568</v>
      </c>
    </row>
    <row r="53" spans="2:11" x14ac:dyDescent="0.3">
      <c r="B53" t="s">
        <v>2851</v>
      </c>
      <c r="C53" s="47" t="s">
        <v>6592</v>
      </c>
      <c r="D53" s="66" t="s">
        <v>2073</v>
      </c>
      <c r="E53" s="64" t="s">
        <v>6302</v>
      </c>
      <c r="F53" s="64">
        <v>0</v>
      </c>
      <c r="G53" s="64">
        <v>0</v>
      </c>
      <c r="H53" s="64" t="s">
        <v>2186</v>
      </c>
      <c r="I53" s="64" t="s">
        <v>6593</v>
      </c>
      <c r="J53" s="64" t="s">
        <v>254</v>
      </c>
      <c r="K53" s="64" t="s">
        <v>568</v>
      </c>
    </row>
    <row r="54" spans="2:11" x14ac:dyDescent="0.3">
      <c r="B54" t="s">
        <v>2851</v>
      </c>
      <c r="C54" s="47" t="s">
        <v>11135</v>
      </c>
      <c r="D54" s="66" t="s">
        <v>2074</v>
      </c>
      <c r="E54" s="64" t="s">
        <v>3372</v>
      </c>
      <c r="F54" s="64">
        <v>0</v>
      </c>
      <c r="G54" s="64">
        <v>0</v>
      </c>
      <c r="H54" s="64" t="s">
        <v>1535</v>
      </c>
      <c r="I54" s="64" t="s">
        <v>1535</v>
      </c>
      <c r="J54" s="64" t="s">
        <v>254</v>
      </c>
      <c r="K54" s="64" t="s">
        <v>11136</v>
      </c>
    </row>
    <row r="55" spans="2:11" x14ac:dyDescent="0.3">
      <c r="B55" t="s">
        <v>2851</v>
      </c>
      <c r="C55" s="47" t="s">
        <v>3559</v>
      </c>
      <c r="D55" s="66" t="s">
        <v>2073</v>
      </c>
      <c r="E55" s="64" t="s">
        <v>3378</v>
      </c>
      <c r="F55" s="64">
        <v>0</v>
      </c>
      <c r="G55" s="64">
        <v>0</v>
      </c>
      <c r="H55" s="64" t="s">
        <v>2186</v>
      </c>
      <c r="I55" s="64" t="s">
        <v>3560</v>
      </c>
      <c r="J55" s="64" t="s">
        <v>254</v>
      </c>
      <c r="K55" s="64" t="s">
        <v>568</v>
      </c>
    </row>
    <row r="56" spans="2:11" x14ac:dyDescent="0.3">
      <c r="B56" t="s">
        <v>2851</v>
      </c>
      <c r="C56" s="47" t="s">
        <v>3911</v>
      </c>
      <c r="D56" s="66" t="s">
        <v>2073</v>
      </c>
      <c r="E56" s="64" t="s">
        <v>3386</v>
      </c>
      <c r="F56" s="64">
        <v>0</v>
      </c>
      <c r="G56" s="64">
        <v>0</v>
      </c>
      <c r="H56" s="64" t="s">
        <v>2186</v>
      </c>
      <c r="I56" s="64" t="s">
        <v>3912</v>
      </c>
      <c r="J56" s="64" t="s">
        <v>2147</v>
      </c>
      <c r="K56" s="64" t="s">
        <v>568</v>
      </c>
    </row>
    <row r="57" spans="2:11" x14ac:dyDescent="0.3">
      <c r="B57" t="s">
        <v>2851</v>
      </c>
      <c r="C57" s="47" t="s">
        <v>3568</v>
      </c>
      <c r="D57" s="66" t="s">
        <v>2073</v>
      </c>
      <c r="E57" s="64" t="s">
        <v>3416</v>
      </c>
      <c r="F57" s="64">
        <v>0</v>
      </c>
      <c r="G57" s="64">
        <v>0</v>
      </c>
      <c r="H57" s="64" t="s">
        <v>2186</v>
      </c>
      <c r="I57" s="64" t="s">
        <v>3569</v>
      </c>
      <c r="J57" s="64" t="s">
        <v>254</v>
      </c>
      <c r="K57" s="64" t="s">
        <v>568</v>
      </c>
    </row>
  </sheetData>
  <sheetProtection sort="0"/>
  <mergeCells count="2">
    <mergeCell ref="B4:M4"/>
    <mergeCell ref="B5:M5"/>
  </mergeCells>
  <phoneticPr fontId="56" type="noConversion"/>
  <pageMargins left="0.7" right="0.7" top="0.75" bottom="0.75" header="0.3" footer="0.3"/>
  <pageSetup orientation="portrait" r:id="rId1"/>
  <headerFooter>
    <oddHeader>&amp;L&amp;9&amp;K01+049Reporte de Servicio Toyota</oddHeader>
  </headerFooter>
  <drawing r:id="rId2"/>
  <tableParts count="1">
    <tablePart r:id="rId3"/>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818F74-4855-44CB-B74A-0E569E74E165}">
  <sheetPr>
    <tabColor rgb="FFFFD3C9"/>
  </sheetPr>
  <dimension ref="B1:O607"/>
  <sheetViews>
    <sheetView showGridLines="0" workbookViewId="0">
      <selection activeCell="C9" sqref="C9"/>
    </sheetView>
  </sheetViews>
  <sheetFormatPr defaultRowHeight="14.4" x14ac:dyDescent="0.3"/>
  <cols>
    <col min="1" max="1" width="4.109375" customWidth="1"/>
    <col min="2" max="2" width="18.77734375" customWidth="1"/>
    <col min="3" max="3" width="18.88671875" customWidth="1"/>
    <col min="4" max="4" width="21.21875" customWidth="1"/>
    <col min="5" max="5" width="25" customWidth="1"/>
    <col min="6" max="12" width="12.77734375" customWidth="1"/>
    <col min="13" max="13" width="15.33203125" customWidth="1"/>
  </cols>
  <sheetData>
    <row r="1" spans="2:15" x14ac:dyDescent="0.3">
      <c r="C1" s="6" t="s">
        <v>7</v>
      </c>
      <c r="D1" s="31" t="str">
        <f>'Reporte KPIs'!E1</f>
        <v>57040</v>
      </c>
      <c r="E1" s="55" t="s">
        <v>0</v>
      </c>
      <c r="F1" s="55"/>
      <c r="G1" s="6" t="str">
        <f>'Reporte KPIs'!L1</f>
        <v>Centro</v>
      </c>
      <c r="H1" s="6"/>
    </row>
    <row r="2" spans="2:15" x14ac:dyDescent="0.3">
      <c r="C2" s="6" t="s">
        <v>2</v>
      </c>
      <c r="D2" s="31" t="str">
        <f>'Reporte KPIs'!E2</f>
        <v>Toyota Celaya</v>
      </c>
      <c r="E2" s="55" t="s">
        <v>1</v>
      </c>
      <c r="F2" s="55"/>
      <c r="G2" s="6" t="str">
        <f>'Reporte KPIs'!L2</f>
        <v>Celaya</v>
      </c>
      <c r="H2" s="6"/>
    </row>
    <row r="3" spans="2:15" ht="8.1" customHeight="1" x14ac:dyDescent="0.3"/>
    <row r="4" spans="2:15" ht="15.6" x14ac:dyDescent="0.3">
      <c r="B4" s="443" t="str">
        <f>'Reporte KPIs'!B4</f>
        <v>Reporte de Servicio Marzo 2022 a Febrero 2023</v>
      </c>
      <c r="C4" s="443"/>
      <c r="D4" s="443"/>
      <c r="E4" s="443"/>
      <c r="F4" s="443"/>
      <c r="G4" s="443"/>
      <c r="H4" s="443"/>
      <c r="I4" s="443"/>
      <c r="J4" s="443"/>
      <c r="K4" s="443"/>
      <c r="L4" s="443"/>
      <c r="M4" s="443"/>
      <c r="N4" s="443"/>
      <c r="O4" s="443"/>
    </row>
    <row r="5" spans="2:15" ht="15.6" x14ac:dyDescent="0.3">
      <c r="B5" s="311" t="str">
        <f xml:space="preserve"> CONCATENATE("Listado Efectividad Recordatorio de Servicio - ",'Reporte KPIs'!E92,": ",'Reporte KPIs'!E96)</f>
        <v>Listado Efectividad Recordatorio de Servicio - CPUS: Junio 2022</v>
      </c>
      <c r="C5" s="311"/>
      <c r="D5" s="311"/>
      <c r="E5" s="311"/>
      <c r="F5" s="311"/>
      <c r="G5" s="311"/>
      <c r="H5" s="311"/>
      <c r="I5" s="311"/>
      <c r="J5" s="311"/>
      <c r="K5" s="311"/>
      <c r="L5" s="311"/>
      <c r="M5" s="311"/>
      <c r="N5" s="311"/>
      <c r="O5" s="311"/>
    </row>
    <row r="7" spans="2:15" x14ac:dyDescent="0.3">
      <c r="B7" s="58" t="s">
        <v>96</v>
      </c>
      <c r="C7" s="59" cm="1">
        <f t="array" ref="C7">SUMPRODUCT(1/COUNTIF(Table_EfRecordatorio3[Vin Vendido], Table_EfRecordatorio3[Vin Vendido]))</f>
        <v>595</v>
      </c>
    </row>
    <row r="8" spans="2:15" x14ac:dyDescent="0.3">
      <c r="B8" s="269" t="s">
        <v>97</v>
      </c>
      <c r="C8" s="270">
        <f>COUNTIF(Table_EfRecordatorio3[¿Vino a Servicio?],"=SI")+COUNTIF(Table_EfRecordatorio3[¿Vino a Servicio?],"=SI, PERO NO EN EL PERIODO QUE SE LE ESPERABA")</f>
        <v>438</v>
      </c>
    </row>
    <row r="9" spans="2:15" x14ac:dyDescent="0.3">
      <c r="B9" s="278" t="s">
        <v>2585</v>
      </c>
      <c r="C9" s="279">
        <f>COUNTIF(Table_EfRecordatorio3[¿Vino a Servicio?],"=NO")</f>
        <v>132</v>
      </c>
    </row>
    <row r="10" spans="2:15" x14ac:dyDescent="0.3">
      <c r="D10" s="481" t="s">
        <v>164</v>
      </c>
    </row>
    <row r="11" spans="2:15" x14ac:dyDescent="0.3">
      <c r="D11" s="481"/>
    </row>
    <row r="12" spans="2:15" ht="43.2" x14ac:dyDescent="0.3">
      <c r="B12" s="50" t="s">
        <v>172</v>
      </c>
      <c r="C12" s="50" t="s">
        <v>2148</v>
      </c>
      <c r="D12" s="50" t="s">
        <v>110</v>
      </c>
      <c r="E12" s="50" t="s">
        <v>94</v>
      </c>
      <c r="F12" s="50" t="s">
        <v>95</v>
      </c>
      <c r="G12" s="50" t="s">
        <v>89</v>
      </c>
      <c r="H12" s="50" t="s">
        <v>1825</v>
      </c>
      <c r="I12" s="50" t="s">
        <v>1826</v>
      </c>
      <c r="J12" s="50" t="s">
        <v>1370</v>
      </c>
      <c r="K12" s="50" t="s">
        <v>1953</v>
      </c>
      <c r="L12" s="50" t="s">
        <v>2080</v>
      </c>
      <c r="M12" s="50" t="s">
        <v>2465</v>
      </c>
    </row>
    <row r="13" spans="2:15" x14ac:dyDescent="0.3">
      <c r="B13" s="248" t="s">
        <v>2831</v>
      </c>
      <c r="C13" s="248" t="s">
        <v>2831</v>
      </c>
      <c r="D13" t="s">
        <v>2851</v>
      </c>
      <c r="E13" t="s">
        <v>3430</v>
      </c>
      <c r="F13" t="s">
        <v>2073</v>
      </c>
      <c r="G13" s="47" t="s">
        <v>2703</v>
      </c>
      <c r="H13" s="49">
        <v>0</v>
      </c>
      <c r="I13" s="49">
        <v>0</v>
      </c>
      <c r="J13" s="49" t="s">
        <v>2186</v>
      </c>
      <c r="K13" s="49" t="s">
        <v>3431</v>
      </c>
      <c r="L13" s="49" t="s">
        <v>2147</v>
      </c>
      <c r="M13" s="49" t="s">
        <v>568</v>
      </c>
    </row>
    <row r="14" spans="2:15" x14ac:dyDescent="0.3">
      <c r="B14" s="248" t="s">
        <v>2831</v>
      </c>
      <c r="C14" s="248" t="s">
        <v>2831</v>
      </c>
      <c r="D14" t="s">
        <v>2851</v>
      </c>
      <c r="E14" t="s">
        <v>9096</v>
      </c>
      <c r="F14" t="s">
        <v>2075</v>
      </c>
      <c r="G14" s="47" t="s">
        <v>2654</v>
      </c>
      <c r="H14" s="49">
        <v>0</v>
      </c>
      <c r="I14" s="49">
        <v>0</v>
      </c>
      <c r="J14" s="49" t="s">
        <v>2160</v>
      </c>
      <c r="K14" s="49" t="s">
        <v>9097</v>
      </c>
      <c r="L14" s="49" t="s">
        <v>254</v>
      </c>
      <c r="M14" s="49" t="s">
        <v>568</v>
      </c>
    </row>
    <row r="15" spans="2:15" x14ac:dyDescent="0.3">
      <c r="B15" s="248" t="s">
        <v>2831</v>
      </c>
      <c r="C15" s="248" t="s">
        <v>2831</v>
      </c>
      <c r="D15" t="s">
        <v>2851</v>
      </c>
      <c r="E15" t="s">
        <v>9770</v>
      </c>
      <c r="F15" t="s">
        <v>2073</v>
      </c>
      <c r="G15" s="47" t="s">
        <v>2702</v>
      </c>
      <c r="H15" s="49">
        <v>0</v>
      </c>
      <c r="I15" s="49">
        <v>0</v>
      </c>
      <c r="J15" s="49" t="s">
        <v>2186</v>
      </c>
      <c r="K15" s="49" t="s">
        <v>9771</v>
      </c>
      <c r="L15" s="49" t="s">
        <v>254</v>
      </c>
      <c r="M15" s="49" t="s">
        <v>568</v>
      </c>
    </row>
    <row r="16" spans="2:15" x14ac:dyDescent="0.3">
      <c r="B16" s="248" t="s">
        <v>2831</v>
      </c>
      <c r="C16" s="248" t="s">
        <v>2831</v>
      </c>
      <c r="D16" t="s">
        <v>2851</v>
      </c>
      <c r="E16" t="s">
        <v>9113</v>
      </c>
      <c r="F16" t="s">
        <v>2073</v>
      </c>
      <c r="G16" s="47" t="s">
        <v>2676</v>
      </c>
      <c r="H16" s="49">
        <v>0</v>
      </c>
      <c r="I16" s="49">
        <v>0</v>
      </c>
      <c r="J16" s="49" t="s">
        <v>2186</v>
      </c>
      <c r="K16" s="49" t="s">
        <v>9114</v>
      </c>
      <c r="L16" s="49" t="s">
        <v>254</v>
      </c>
      <c r="M16" s="49" t="s">
        <v>568</v>
      </c>
    </row>
    <row r="17" spans="2:13" x14ac:dyDescent="0.3">
      <c r="B17" s="248" t="s">
        <v>2831</v>
      </c>
      <c r="C17" s="248" t="s">
        <v>2831</v>
      </c>
      <c r="D17" t="s">
        <v>2851</v>
      </c>
      <c r="E17" t="s">
        <v>8061</v>
      </c>
      <c r="F17" t="s">
        <v>2073</v>
      </c>
      <c r="G17" s="47" t="s">
        <v>2615</v>
      </c>
      <c r="H17" s="49">
        <v>0</v>
      </c>
      <c r="I17" s="49">
        <v>0</v>
      </c>
      <c r="J17" s="49" t="s">
        <v>2186</v>
      </c>
      <c r="K17" s="49" t="s">
        <v>8062</v>
      </c>
      <c r="L17" s="49" t="s">
        <v>254</v>
      </c>
      <c r="M17" s="49" t="s">
        <v>568</v>
      </c>
    </row>
    <row r="18" spans="2:13" x14ac:dyDescent="0.3">
      <c r="B18" s="248" t="s">
        <v>2831</v>
      </c>
      <c r="C18" s="248" t="s">
        <v>2831</v>
      </c>
      <c r="D18" t="s">
        <v>2851</v>
      </c>
      <c r="E18" t="s">
        <v>5093</v>
      </c>
      <c r="F18" t="s">
        <v>2072</v>
      </c>
      <c r="G18" s="47" t="s">
        <v>2688</v>
      </c>
      <c r="H18" s="49">
        <v>1</v>
      </c>
      <c r="I18" s="49">
        <v>389.49</v>
      </c>
      <c r="J18" s="49" t="s">
        <v>2176</v>
      </c>
      <c r="K18" s="49" t="s">
        <v>5094</v>
      </c>
      <c r="L18" s="49" t="s">
        <v>254</v>
      </c>
      <c r="M18" s="49" t="s">
        <v>568</v>
      </c>
    </row>
    <row r="19" spans="2:13" x14ac:dyDescent="0.3">
      <c r="B19" s="248" t="s">
        <v>2831</v>
      </c>
      <c r="C19" s="248" t="s">
        <v>2831</v>
      </c>
      <c r="D19" t="s">
        <v>2851</v>
      </c>
      <c r="E19" t="s">
        <v>4150</v>
      </c>
      <c r="F19" t="s">
        <v>2073</v>
      </c>
      <c r="G19" s="47" t="s">
        <v>2686</v>
      </c>
      <c r="H19" s="49">
        <v>0</v>
      </c>
      <c r="I19" s="49">
        <v>0</v>
      </c>
      <c r="J19" s="49" t="s">
        <v>2186</v>
      </c>
      <c r="K19" s="49" t="s">
        <v>4152</v>
      </c>
      <c r="L19" s="49" t="s">
        <v>254</v>
      </c>
      <c r="M19" s="49" t="s">
        <v>568</v>
      </c>
    </row>
    <row r="20" spans="2:13" x14ac:dyDescent="0.3">
      <c r="B20" s="248" t="s">
        <v>2831</v>
      </c>
      <c r="C20" s="248" t="s">
        <v>2831</v>
      </c>
      <c r="D20" t="s">
        <v>2851</v>
      </c>
      <c r="E20" t="s">
        <v>8893</v>
      </c>
      <c r="F20" t="s">
        <v>2078</v>
      </c>
      <c r="G20" s="47" t="s">
        <v>2660</v>
      </c>
      <c r="H20" s="49">
        <v>0</v>
      </c>
      <c r="I20" s="49">
        <v>0</v>
      </c>
      <c r="J20" s="49" t="s">
        <v>2186</v>
      </c>
      <c r="K20" s="49" t="s">
        <v>8894</v>
      </c>
      <c r="L20" s="49" t="s">
        <v>254</v>
      </c>
      <c r="M20" s="49" t="s">
        <v>568</v>
      </c>
    </row>
    <row r="21" spans="2:13" x14ac:dyDescent="0.3">
      <c r="B21" s="248" t="s">
        <v>2831</v>
      </c>
      <c r="C21" s="248" t="s">
        <v>2831</v>
      </c>
      <c r="D21" t="s">
        <v>2851</v>
      </c>
      <c r="E21" t="s">
        <v>6994</v>
      </c>
      <c r="F21" t="s">
        <v>2073</v>
      </c>
      <c r="G21" s="47" t="s">
        <v>2672</v>
      </c>
      <c r="H21" s="49">
        <v>0</v>
      </c>
      <c r="I21" s="49">
        <v>0</v>
      </c>
      <c r="J21" s="49" t="s">
        <v>2186</v>
      </c>
      <c r="K21" s="49" t="s">
        <v>6995</v>
      </c>
      <c r="L21" s="49" t="s">
        <v>254</v>
      </c>
      <c r="M21" s="49" t="s">
        <v>568</v>
      </c>
    </row>
    <row r="22" spans="2:13" x14ac:dyDescent="0.3">
      <c r="B22" s="248" t="s">
        <v>2831</v>
      </c>
      <c r="C22" s="248" t="s">
        <v>2831</v>
      </c>
      <c r="D22" t="s">
        <v>2851</v>
      </c>
      <c r="E22" t="s">
        <v>7757</v>
      </c>
      <c r="F22" t="s">
        <v>2073</v>
      </c>
      <c r="G22" s="47" t="s">
        <v>2672</v>
      </c>
      <c r="H22" s="49">
        <v>0</v>
      </c>
      <c r="I22" s="49">
        <v>0</v>
      </c>
      <c r="J22" s="49" t="s">
        <v>2186</v>
      </c>
      <c r="K22" s="49" t="s">
        <v>7758</v>
      </c>
      <c r="L22" s="49" t="s">
        <v>2147</v>
      </c>
      <c r="M22" s="49" t="s">
        <v>568</v>
      </c>
    </row>
    <row r="23" spans="2:13" x14ac:dyDescent="0.3">
      <c r="B23" s="248" t="s">
        <v>2831</v>
      </c>
      <c r="C23" s="248" t="s">
        <v>2831</v>
      </c>
      <c r="D23" t="s">
        <v>2851</v>
      </c>
      <c r="E23" t="s">
        <v>7968</v>
      </c>
      <c r="F23" t="s">
        <v>2073</v>
      </c>
      <c r="G23" s="47" t="s">
        <v>2616</v>
      </c>
      <c r="H23" s="49">
        <v>0</v>
      </c>
      <c r="I23" s="49">
        <v>0</v>
      </c>
      <c r="J23" s="49" t="s">
        <v>2186</v>
      </c>
      <c r="K23" s="49" t="s">
        <v>7969</v>
      </c>
      <c r="L23" s="49" t="s">
        <v>254</v>
      </c>
      <c r="M23" s="49" t="s">
        <v>568</v>
      </c>
    </row>
    <row r="24" spans="2:13" x14ac:dyDescent="0.3">
      <c r="B24" s="248" t="s">
        <v>2831</v>
      </c>
      <c r="C24" s="248" t="s">
        <v>2831</v>
      </c>
      <c r="D24" t="s">
        <v>2851</v>
      </c>
      <c r="E24" t="s">
        <v>3785</v>
      </c>
      <c r="F24" t="s">
        <v>2073</v>
      </c>
      <c r="G24" s="47" t="s">
        <v>2641</v>
      </c>
      <c r="H24" s="49">
        <v>0</v>
      </c>
      <c r="I24" s="49">
        <v>0</v>
      </c>
      <c r="J24" s="49" t="s">
        <v>2186</v>
      </c>
      <c r="K24" s="49" t="s">
        <v>3786</v>
      </c>
      <c r="L24" s="49" t="s">
        <v>254</v>
      </c>
      <c r="M24" s="49" t="s">
        <v>568</v>
      </c>
    </row>
    <row r="25" spans="2:13" x14ac:dyDescent="0.3">
      <c r="B25" s="248" t="s">
        <v>2831</v>
      </c>
      <c r="C25" s="248" t="s">
        <v>2831</v>
      </c>
      <c r="D25" t="s">
        <v>2851</v>
      </c>
      <c r="E25" t="s">
        <v>8969</v>
      </c>
      <c r="F25" t="s">
        <v>2073</v>
      </c>
      <c r="G25" s="47" t="s">
        <v>2685</v>
      </c>
      <c r="H25" s="49">
        <v>0</v>
      </c>
      <c r="I25" s="49">
        <v>0</v>
      </c>
      <c r="J25" s="49" t="s">
        <v>2186</v>
      </c>
      <c r="K25" s="49" t="s">
        <v>8970</v>
      </c>
      <c r="L25" s="49" t="s">
        <v>254</v>
      </c>
      <c r="M25" s="49" t="s">
        <v>568</v>
      </c>
    </row>
    <row r="26" spans="2:13" x14ac:dyDescent="0.3">
      <c r="B26" s="248" t="s">
        <v>2831</v>
      </c>
      <c r="C26" s="248" t="s">
        <v>2831</v>
      </c>
      <c r="D26" t="s">
        <v>2851</v>
      </c>
      <c r="E26" t="s">
        <v>7387</v>
      </c>
      <c r="F26" t="s">
        <v>2073</v>
      </c>
      <c r="G26" s="47" t="s">
        <v>2702</v>
      </c>
      <c r="H26" s="49">
        <v>0</v>
      </c>
      <c r="I26" s="49">
        <v>0</v>
      </c>
      <c r="J26" s="49" t="s">
        <v>2186</v>
      </c>
      <c r="K26" s="49" t="s">
        <v>7388</v>
      </c>
      <c r="L26" s="49" t="s">
        <v>254</v>
      </c>
      <c r="M26" s="49" t="s">
        <v>568</v>
      </c>
    </row>
    <row r="27" spans="2:13" x14ac:dyDescent="0.3">
      <c r="B27" s="248" t="s">
        <v>2831</v>
      </c>
      <c r="C27" s="248" t="s">
        <v>2831</v>
      </c>
      <c r="D27" t="s">
        <v>2851</v>
      </c>
      <c r="E27" t="s">
        <v>6319</v>
      </c>
      <c r="F27" t="s">
        <v>2073</v>
      </c>
      <c r="G27" s="47" t="s">
        <v>2679</v>
      </c>
      <c r="H27" s="49">
        <v>0</v>
      </c>
      <c r="I27" s="49">
        <v>0</v>
      </c>
      <c r="J27" s="49" t="s">
        <v>2186</v>
      </c>
      <c r="K27" s="49" t="s">
        <v>6320</v>
      </c>
      <c r="L27" s="49" t="s">
        <v>254</v>
      </c>
      <c r="M27" s="49" t="s">
        <v>568</v>
      </c>
    </row>
    <row r="28" spans="2:13" x14ac:dyDescent="0.3">
      <c r="B28" s="248" t="s">
        <v>2831</v>
      </c>
      <c r="C28" s="248" t="s">
        <v>2831</v>
      </c>
      <c r="D28" t="s">
        <v>2851</v>
      </c>
      <c r="E28" t="s">
        <v>3753</v>
      </c>
      <c r="F28" t="s">
        <v>2073</v>
      </c>
      <c r="G28" s="47" t="s">
        <v>2615</v>
      </c>
      <c r="H28" s="49">
        <v>0</v>
      </c>
      <c r="I28" s="49">
        <v>0</v>
      </c>
      <c r="J28" s="49" t="s">
        <v>2186</v>
      </c>
      <c r="K28" s="49" t="s">
        <v>3755</v>
      </c>
      <c r="L28" s="49" t="s">
        <v>254</v>
      </c>
      <c r="M28" s="49" t="s">
        <v>568</v>
      </c>
    </row>
    <row r="29" spans="2:13" x14ac:dyDescent="0.3">
      <c r="B29" s="248" t="s">
        <v>2831</v>
      </c>
      <c r="C29" s="248" t="s">
        <v>2831</v>
      </c>
      <c r="D29" t="s">
        <v>2851</v>
      </c>
      <c r="E29" t="s">
        <v>9088</v>
      </c>
      <c r="F29" t="s">
        <v>2073</v>
      </c>
      <c r="G29" s="47" t="s">
        <v>2676</v>
      </c>
      <c r="H29" s="49">
        <v>0</v>
      </c>
      <c r="I29" s="49">
        <v>0</v>
      </c>
      <c r="J29" s="49" t="s">
        <v>2186</v>
      </c>
      <c r="K29" s="49" t="s">
        <v>9089</v>
      </c>
      <c r="L29" s="49" t="s">
        <v>254</v>
      </c>
      <c r="M29" s="49" t="s">
        <v>568</v>
      </c>
    </row>
    <row r="30" spans="2:13" x14ac:dyDescent="0.3">
      <c r="B30" s="248" t="s">
        <v>2831</v>
      </c>
      <c r="C30" s="248" t="s">
        <v>2831</v>
      </c>
      <c r="D30" t="s">
        <v>2851</v>
      </c>
      <c r="E30" t="s">
        <v>5128</v>
      </c>
      <c r="F30" t="s">
        <v>2072</v>
      </c>
      <c r="G30" s="47" t="s">
        <v>2654</v>
      </c>
      <c r="H30" s="49">
        <v>0</v>
      </c>
      <c r="I30" s="49">
        <v>0</v>
      </c>
      <c r="J30" s="49" t="s">
        <v>2160</v>
      </c>
      <c r="K30" s="49" t="s">
        <v>5130</v>
      </c>
      <c r="L30" s="49" t="s">
        <v>254</v>
      </c>
      <c r="M30" s="49" t="s">
        <v>568</v>
      </c>
    </row>
    <row r="31" spans="2:13" x14ac:dyDescent="0.3">
      <c r="B31" s="248" t="s">
        <v>2831</v>
      </c>
      <c r="C31" s="248" t="s">
        <v>2831</v>
      </c>
      <c r="D31" t="s">
        <v>2851</v>
      </c>
      <c r="E31" t="s">
        <v>7488</v>
      </c>
      <c r="F31" t="s">
        <v>2073</v>
      </c>
      <c r="G31" s="47" t="s">
        <v>2654</v>
      </c>
      <c r="H31" s="49">
        <v>0</v>
      </c>
      <c r="I31" s="49">
        <v>0</v>
      </c>
      <c r="J31" s="49" t="s">
        <v>2186</v>
      </c>
      <c r="K31" s="49" t="s">
        <v>7489</v>
      </c>
      <c r="L31" s="49" t="s">
        <v>254</v>
      </c>
      <c r="M31" s="49" t="s">
        <v>568</v>
      </c>
    </row>
    <row r="32" spans="2:13" x14ac:dyDescent="0.3">
      <c r="B32" s="248" t="s">
        <v>2831</v>
      </c>
      <c r="C32" s="248" t="s">
        <v>2831</v>
      </c>
      <c r="D32" t="s">
        <v>2851</v>
      </c>
      <c r="E32" t="s">
        <v>8163</v>
      </c>
      <c r="F32" t="s">
        <v>2073</v>
      </c>
      <c r="G32" s="47" t="s">
        <v>2660</v>
      </c>
      <c r="H32" s="49">
        <v>0</v>
      </c>
      <c r="I32" s="49">
        <v>0</v>
      </c>
      <c r="J32" s="49" t="s">
        <v>2186</v>
      </c>
      <c r="K32" s="49" t="s">
        <v>8164</v>
      </c>
      <c r="L32" s="49" t="s">
        <v>254</v>
      </c>
      <c r="M32" s="49" t="s">
        <v>568</v>
      </c>
    </row>
    <row r="33" spans="2:13" x14ac:dyDescent="0.3">
      <c r="B33" s="248" t="s">
        <v>2831</v>
      </c>
      <c r="C33" s="248" t="s">
        <v>2831</v>
      </c>
      <c r="D33" t="s">
        <v>2851</v>
      </c>
      <c r="E33" t="s">
        <v>6824</v>
      </c>
      <c r="F33" t="s">
        <v>2073</v>
      </c>
      <c r="G33" s="47" t="s">
        <v>2681</v>
      </c>
      <c r="H33" s="49">
        <v>0</v>
      </c>
      <c r="I33" s="49">
        <v>0</v>
      </c>
      <c r="J33" s="49" t="s">
        <v>2186</v>
      </c>
      <c r="K33" s="49" t="s">
        <v>6825</v>
      </c>
      <c r="L33" s="49" t="s">
        <v>254</v>
      </c>
      <c r="M33" s="49" t="s">
        <v>568</v>
      </c>
    </row>
    <row r="34" spans="2:13" x14ac:dyDescent="0.3">
      <c r="B34" s="248" t="s">
        <v>2831</v>
      </c>
      <c r="C34" s="248" t="s">
        <v>2831</v>
      </c>
      <c r="D34" t="s">
        <v>2851</v>
      </c>
      <c r="E34" t="s">
        <v>9005</v>
      </c>
      <c r="F34" t="s">
        <v>2073</v>
      </c>
      <c r="G34" s="47" t="s">
        <v>2672</v>
      </c>
      <c r="H34" s="49">
        <v>0</v>
      </c>
      <c r="I34" s="49">
        <v>0</v>
      </c>
      <c r="J34" s="49" t="s">
        <v>2160</v>
      </c>
      <c r="K34" s="49" t="s">
        <v>9006</v>
      </c>
      <c r="L34" s="49" t="s">
        <v>254</v>
      </c>
      <c r="M34" s="49" t="s">
        <v>568</v>
      </c>
    </row>
    <row r="35" spans="2:13" x14ac:dyDescent="0.3">
      <c r="B35" s="248" t="s">
        <v>2831</v>
      </c>
      <c r="C35" s="248" t="s">
        <v>2831</v>
      </c>
      <c r="D35" t="s">
        <v>2851</v>
      </c>
      <c r="E35" t="s">
        <v>5512</v>
      </c>
      <c r="F35" t="s">
        <v>2078</v>
      </c>
      <c r="G35" s="47" t="s">
        <v>2701</v>
      </c>
      <c r="H35" s="49">
        <v>0</v>
      </c>
      <c r="I35" s="49">
        <v>0</v>
      </c>
      <c r="J35" s="49" t="s">
        <v>2186</v>
      </c>
      <c r="K35" s="49" t="s">
        <v>5514</v>
      </c>
      <c r="L35" s="49" t="s">
        <v>254</v>
      </c>
      <c r="M35" s="49" t="s">
        <v>568</v>
      </c>
    </row>
    <row r="36" spans="2:13" x14ac:dyDescent="0.3">
      <c r="B36" s="248" t="s">
        <v>2831</v>
      </c>
      <c r="C36" s="248" t="s">
        <v>2831</v>
      </c>
      <c r="D36" t="s">
        <v>2851</v>
      </c>
      <c r="E36" t="s">
        <v>7582</v>
      </c>
      <c r="F36" t="s">
        <v>2073</v>
      </c>
      <c r="G36" s="47" t="s">
        <v>2680</v>
      </c>
      <c r="H36" s="49">
        <v>0</v>
      </c>
      <c r="I36" s="49">
        <v>0</v>
      </c>
      <c r="J36" s="49" t="s">
        <v>2186</v>
      </c>
      <c r="K36" s="49" t="s">
        <v>7583</v>
      </c>
      <c r="L36" s="49" t="s">
        <v>254</v>
      </c>
      <c r="M36" s="49" t="s">
        <v>568</v>
      </c>
    </row>
    <row r="37" spans="2:13" x14ac:dyDescent="0.3">
      <c r="B37" s="248" t="s">
        <v>2831</v>
      </c>
      <c r="C37" s="248" t="s">
        <v>2831</v>
      </c>
      <c r="D37" t="s">
        <v>2851</v>
      </c>
      <c r="E37" t="s">
        <v>5147</v>
      </c>
      <c r="F37" t="s">
        <v>2072</v>
      </c>
      <c r="G37" s="47" t="s">
        <v>2625</v>
      </c>
      <c r="H37" s="49">
        <v>0</v>
      </c>
      <c r="I37" s="49">
        <v>0</v>
      </c>
      <c r="J37" s="49" t="s">
        <v>2173</v>
      </c>
      <c r="K37" s="49" t="s">
        <v>5148</v>
      </c>
      <c r="L37" s="49" t="s">
        <v>254</v>
      </c>
      <c r="M37" s="49" t="s">
        <v>568</v>
      </c>
    </row>
    <row r="38" spans="2:13" x14ac:dyDescent="0.3">
      <c r="B38" s="248" t="s">
        <v>2831</v>
      </c>
      <c r="C38" s="248" t="s">
        <v>2831</v>
      </c>
      <c r="D38" t="s">
        <v>2851</v>
      </c>
      <c r="E38" t="s">
        <v>7710</v>
      </c>
      <c r="F38" t="s">
        <v>2073</v>
      </c>
      <c r="G38" s="47" t="s">
        <v>2685</v>
      </c>
      <c r="H38" s="49">
        <v>0</v>
      </c>
      <c r="I38" s="49">
        <v>0</v>
      </c>
      <c r="J38" s="49" t="s">
        <v>2186</v>
      </c>
      <c r="K38" s="49" t="s">
        <v>7711</v>
      </c>
      <c r="L38" s="49" t="s">
        <v>254</v>
      </c>
      <c r="M38" s="49" t="s">
        <v>568</v>
      </c>
    </row>
    <row r="39" spans="2:13" x14ac:dyDescent="0.3">
      <c r="B39" s="248" t="s">
        <v>2831</v>
      </c>
      <c r="C39" s="248" t="s">
        <v>2831</v>
      </c>
      <c r="D39" t="s">
        <v>2851</v>
      </c>
      <c r="E39" t="s">
        <v>8463</v>
      </c>
      <c r="F39" t="s">
        <v>2073</v>
      </c>
      <c r="G39" s="47" t="s">
        <v>2639</v>
      </c>
      <c r="H39" s="49">
        <v>0</v>
      </c>
      <c r="I39" s="49">
        <v>0</v>
      </c>
      <c r="J39" s="49" t="s">
        <v>2186</v>
      </c>
      <c r="K39" s="49" t="s">
        <v>8464</v>
      </c>
      <c r="L39" s="49" t="s">
        <v>254</v>
      </c>
      <c r="M39" s="49" t="s">
        <v>568</v>
      </c>
    </row>
    <row r="40" spans="2:13" x14ac:dyDescent="0.3">
      <c r="B40" s="248" t="s">
        <v>2831</v>
      </c>
      <c r="C40" s="248" t="s">
        <v>2831</v>
      </c>
      <c r="D40" t="s">
        <v>2851</v>
      </c>
      <c r="E40" t="s">
        <v>5156</v>
      </c>
      <c r="F40" t="s">
        <v>2072</v>
      </c>
      <c r="G40" s="47" t="s">
        <v>2680</v>
      </c>
      <c r="H40" s="49">
        <v>1</v>
      </c>
      <c r="I40" s="49">
        <v>389.49</v>
      </c>
      <c r="J40" s="49" t="s">
        <v>2173</v>
      </c>
      <c r="K40" s="49" t="s">
        <v>5157</v>
      </c>
      <c r="L40" s="49" t="s">
        <v>254</v>
      </c>
      <c r="M40" s="49" t="s">
        <v>568</v>
      </c>
    </row>
    <row r="41" spans="2:13" x14ac:dyDescent="0.3">
      <c r="B41" s="248" t="s">
        <v>2831</v>
      </c>
      <c r="C41" s="248" t="s">
        <v>2831</v>
      </c>
      <c r="D41" t="s">
        <v>2851</v>
      </c>
      <c r="E41" t="s">
        <v>8888</v>
      </c>
      <c r="F41" t="s">
        <v>2078</v>
      </c>
      <c r="G41" s="47" t="s">
        <v>2700</v>
      </c>
      <c r="H41" s="49">
        <v>0</v>
      </c>
      <c r="I41" s="49">
        <v>0</v>
      </c>
      <c r="J41" s="49" t="s">
        <v>2186</v>
      </c>
      <c r="K41" s="49" t="s">
        <v>8889</v>
      </c>
      <c r="L41" s="49" t="s">
        <v>254</v>
      </c>
      <c r="M41" s="49" t="s">
        <v>568</v>
      </c>
    </row>
    <row r="42" spans="2:13" x14ac:dyDescent="0.3">
      <c r="B42" s="248" t="s">
        <v>2831</v>
      </c>
      <c r="C42" s="248" t="s">
        <v>2831</v>
      </c>
      <c r="D42" t="s">
        <v>2851</v>
      </c>
      <c r="E42" t="s">
        <v>5158</v>
      </c>
      <c r="F42" t="s">
        <v>2072</v>
      </c>
      <c r="G42" s="47" t="s">
        <v>2673</v>
      </c>
      <c r="H42" s="49">
        <v>0</v>
      </c>
      <c r="I42" s="49">
        <v>0</v>
      </c>
      <c r="J42" s="49" t="s">
        <v>2160</v>
      </c>
      <c r="K42" s="49" t="s">
        <v>5160</v>
      </c>
      <c r="L42" s="49" t="s">
        <v>254</v>
      </c>
      <c r="M42" s="49" t="s">
        <v>568</v>
      </c>
    </row>
    <row r="43" spans="2:13" x14ac:dyDescent="0.3">
      <c r="B43" s="248" t="s">
        <v>2831</v>
      </c>
      <c r="C43" s="248" t="s">
        <v>2831</v>
      </c>
      <c r="D43" t="s">
        <v>2851</v>
      </c>
      <c r="E43" t="s">
        <v>5176</v>
      </c>
      <c r="F43" t="s">
        <v>2072</v>
      </c>
      <c r="G43" s="47" t="s">
        <v>2622</v>
      </c>
      <c r="H43" s="49">
        <v>0</v>
      </c>
      <c r="I43" s="49">
        <v>0</v>
      </c>
      <c r="J43" s="49" t="s">
        <v>2160</v>
      </c>
      <c r="K43" s="49" t="s">
        <v>5177</v>
      </c>
      <c r="L43" s="49" t="s">
        <v>254</v>
      </c>
      <c r="M43" s="49" t="s">
        <v>568</v>
      </c>
    </row>
    <row r="44" spans="2:13" x14ac:dyDescent="0.3">
      <c r="B44" s="248" t="s">
        <v>2831</v>
      </c>
      <c r="C44" s="248" t="s">
        <v>2831</v>
      </c>
      <c r="D44" t="s">
        <v>2851</v>
      </c>
      <c r="E44" t="s">
        <v>5163</v>
      </c>
      <c r="F44" t="s">
        <v>2072</v>
      </c>
      <c r="G44" s="47" t="s">
        <v>2622</v>
      </c>
      <c r="H44" s="49">
        <v>0</v>
      </c>
      <c r="I44" s="49">
        <v>0</v>
      </c>
      <c r="J44" s="49" t="s">
        <v>2173</v>
      </c>
      <c r="K44" s="49" t="s">
        <v>5164</v>
      </c>
      <c r="L44" s="49" t="s">
        <v>254</v>
      </c>
      <c r="M44" s="49" t="s">
        <v>568</v>
      </c>
    </row>
    <row r="45" spans="2:13" x14ac:dyDescent="0.3">
      <c r="B45" s="248" t="s">
        <v>2831</v>
      </c>
      <c r="C45" s="248" t="s">
        <v>2831</v>
      </c>
      <c r="D45" t="s">
        <v>2851</v>
      </c>
      <c r="E45" t="s">
        <v>8957</v>
      </c>
      <c r="F45" t="s">
        <v>2073</v>
      </c>
      <c r="G45" s="47" t="s">
        <v>2672</v>
      </c>
      <c r="H45" s="49">
        <v>0</v>
      </c>
      <c r="I45" s="49">
        <v>0</v>
      </c>
      <c r="J45" s="49" t="s">
        <v>2186</v>
      </c>
      <c r="K45" s="49" t="s">
        <v>8958</v>
      </c>
      <c r="L45" s="49" t="s">
        <v>254</v>
      </c>
      <c r="M45" s="49" t="s">
        <v>568</v>
      </c>
    </row>
    <row r="46" spans="2:13" x14ac:dyDescent="0.3">
      <c r="B46" s="248" t="s">
        <v>2831</v>
      </c>
      <c r="C46" s="248" t="s">
        <v>2831</v>
      </c>
      <c r="D46" t="s">
        <v>2851</v>
      </c>
      <c r="E46" t="s">
        <v>8967</v>
      </c>
      <c r="F46" t="s">
        <v>2075</v>
      </c>
      <c r="G46" s="47" t="s">
        <v>2704</v>
      </c>
      <c r="H46" s="49">
        <v>0</v>
      </c>
      <c r="I46" s="49">
        <v>0</v>
      </c>
      <c r="J46" s="49" t="s">
        <v>2176</v>
      </c>
      <c r="K46" s="49" t="s">
        <v>8968</v>
      </c>
      <c r="L46" s="49" t="s">
        <v>2147</v>
      </c>
      <c r="M46" s="49" t="s">
        <v>568</v>
      </c>
    </row>
    <row r="47" spans="2:13" x14ac:dyDescent="0.3">
      <c r="B47" s="248" t="s">
        <v>2831</v>
      </c>
      <c r="C47" s="248" t="s">
        <v>2831</v>
      </c>
      <c r="D47" t="s">
        <v>2851</v>
      </c>
      <c r="E47" t="s">
        <v>8361</v>
      </c>
      <c r="F47" t="s">
        <v>2073</v>
      </c>
      <c r="G47" s="47" t="s">
        <v>2679</v>
      </c>
      <c r="H47" s="49">
        <v>0</v>
      </c>
      <c r="I47" s="49">
        <v>0</v>
      </c>
      <c r="J47" s="49" t="s">
        <v>2186</v>
      </c>
      <c r="K47" s="49" t="s">
        <v>8362</v>
      </c>
      <c r="L47" s="49" t="s">
        <v>254</v>
      </c>
      <c r="M47" s="49" t="s">
        <v>568</v>
      </c>
    </row>
    <row r="48" spans="2:13" x14ac:dyDescent="0.3">
      <c r="B48" s="248" t="s">
        <v>2831</v>
      </c>
      <c r="C48" s="248" t="s">
        <v>2831</v>
      </c>
      <c r="D48" t="s">
        <v>2851</v>
      </c>
      <c r="E48" t="s">
        <v>8955</v>
      </c>
      <c r="F48" t="s">
        <v>2073</v>
      </c>
      <c r="G48" s="47" t="s">
        <v>2641</v>
      </c>
      <c r="H48" s="49">
        <v>0</v>
      </c>
      <c r="I48" s="49">
        <v>0</v>
      </c>
      <c r="J48" s="49" t="s">
        <v>2186</v>
      </c>
      <c r="K48" s="49" t="s">
        <v>8956</v>
      </c>
      <c r="L48" s="49" t="s">
        <v>254</v>
      </c>
      <c r="M48" s="49" t="s">
        <v>568</v>
      </c>
    </row>
    <row r="49" spans="2:13" x14ac:dyDescent="0.3">
      <c r="B49" s="248" t="s">
        <v>2831</v>
      </c>
      <c r="C49" s="248" t="s">
        <v>2831</v>
      </c>
      <c r="D49" t="s">
        <v>2851</v>
      </c>
      <c r="E49" t="s">
        <v>7061</v>
      </c>
      <c r="F49" t="s">
        <v>2073</v>
      </c>
      <c r="G49" s="47" t="s">
        <v>2679</v>
      </c>
      <c r="H49" s="49">
        <v>1</v>
      </c>
      <c r="I49" s="49">
        <v>55.64</v>
      </c>
      <c r="J49" s="49" t="s">
        <v>2186</v>
      </c>
      <c r="K49" s="49" t="s">
        <v>7062</v>
      </c>
      <c r="L49" s="49" t="s">
        <v>254</v>
      </c>
      <c r="M49" s="49" t="s">
        <v>568</v>
      </c>
    </row>
    <row r="50" spans="2:13" x14ac:dyDescent="0.3">
      <c r="B50" s="248" t="s">
        <v>2831</v>
      </c>
      <c r="C50" s="248" t="s">
        <v>2831</v>
      </c>
      <c r="D50" t="s">
        <v>2851</v>
      </c>
      <c r="E50" t="s">
        <v>7810</v>
      </c>
      <c r="F50" t="s">
        <v>2073</v>
      </c>
      <c r="G50" s="47" t="s">
        <v>2679</v>
      </c>
      <c r="H50" s="49">
        <v>0</v>
      </c>
      <c r="I50" s="49">
        <v>0</v>
      </c>
      <c r="J50" s="49" t="s">
        <v>2186</v>
      </c>
      <c r="K50" s="49" t="s">
        <v>7811</v>
      </c>
      <c r="L50" s="49" t="s">
        <v>254</v>
      </c>
      <c r="M50" s="49" t="s">
        <v>568</v>
      </c>
    </row>
    <row r="51" spans="2:13" x14ac:dyDescent="0.3">
      <c r="B51" s="248" t="s">
        <v>2831</v>
      </c>
      <c r="C51" s="248" t="s">
        <v>2831</v>
      </c>
      <c r="D51" t="s">
        <v>2851</v>
      </c>
      <c r="E51" t="s">
        <v>5099</v>
      </c>
      <c r="F51" t="s">
        <v>2072</v>
      </c>
      <c r="G51" s="47" t="s">
        <v>2673</v>
      </c>
      <c r="H51" s="49">
        <v>0</v>
      </c>
      <c r="I51" s="49">
        <v>0</v>
      </c>
      <c r="J51" s="49" t="s">
        <v>2160</v>
      </c>
      <c r="K51" s="49" t="s">
        <v>5101</v>
      </c>
      <c r="L51" s="49" t="s">
        <v>254</v>
      </c>
      <c r="M51" s="49" t="s">
        <v>568</v>
      </c>
    </row>
    <row r="52" spans="2:13" x14ac:dyDescent="0.3">
      <c r="B52" s="248" t="s">
        <v>2831</v>
      </c>
      <c r="C52" s="248" t="s">
        <v>2831</v>
      </c>
      <c r="D52" t="s">
        <v>2851</v>
      </c>
      <c r="E52" t="s">
        <v>6348</v>
      </c>
      <c r="F52" t="s">
        <v>2073</v>
      </c>
      <c r="G52" s="47" t="s">
        <v>2622</v>
      </c>
      <c r="H52" s="49">
        <v>0</v>
      </c>
      <c r="I52" s="49">
        <v>0</v>
      </c>
      <c r="J52" s="49" t="s">
        <v>2186</v>
      </c>
      <c r="K52" s="49" t="s">
        <v>6349</v>
      </c>
      <c r="L52" s="49" t="s">
        <v>2147</v>
      </c>
      <c r="M52" s="49" t="s">
        <v>568</v>
      </c>
    </row>
    <row r="53" spans="2:13" x14ac:dyDescent="0.3">
      <c r="B53" s="248" t="s">
        <v>2831</v>
      </c>
      <c r="C53" s="248" t="s">
        <v>2831</v>
      </c>
      <c r="D53" t="s">
        <v>2851</v>
      </c>
      <c r="E53" t="s">
        <v>8179</v>
      </c>
      <c r="F53" t="s">
        <v>2073</v>
      </c>
      <c r="G53" s="47" t="s">
        <v>2700</v>
      </c>
      <c r="H53" s="49">
        <v>1</v>
      </c>
      <c r="I53" s="49">
        <v>55.64</v>
      </c>
      <c r="J53" s="49" t="s">
        <v>2186</v>
      </c>
      <c r="K53" s="49" t="s">
        <v>8180</v>
      </c>
      <c r="L53" s="49" t="s">
        <v>254</v>
      </c>
      <c r="M53" s="49" t="s">
        <v>568</v>
      </c>
    </row>
    <row r="54" spans="2:13" x14ac:dyDescent="0.3">
      <c r="B54" s="248" t="s">
        <v>2831</v>
      </c>
      <c r="C54" s="248" t="s">
        <v>2831</v>
      </c>
      <c r="D54" t="s">
        <v>2851</v>
      </c>
      <c r="E54" t="s">
        <v>5814</v>
      </c>
      <c r="F54" t="s">
        <v>2073</v>
      </c>
      <c r="G54" s="47" t="s">
        <v>2700</v>
      </c>
      <c r="H54" s="49">
        <v>0</v>
      </c>
      <c r="I54" s="49">
        <v>0</v>
      </c>
      <c r="J54" s="49" t="s">
        <v>2186</v>
      </c>
      <c r="K54" s="49" t="s">
        <v>5815</v>
      </c>
      <c r="L54" s="49" t="s">
        <v>254</v>
      </c>
      <c r="M54" s="49" t="s">
        <v>568</v>
      </c>
    </row>
    <row r="55" spans="2:13" x14ac:dyDescent="0.3">
      <c r="B55" s="248" t="s">
        <v>2831</v>
      </c>
      <c r="C55" s="248" t="s">
        <v>2831</v>
      </c>
      <c r="D55" t="s">
        <v>2851</v>
      </c>
      <c r="E55" t="s">
        <v>5091</v>
      </c>
      <c r="F55" t="s">
        <v>2072</v>
      </c>
      <c r="G55" s="47" t="s">
        <v>2655</v>
      </c>
      <c r="H55" s="49">
        <v>0</v>
      </c>
      <c r="I55" s="49">
        <v>0</v>
      </c>
      <c r="J55" s="49" t="s">
        <v>2160</v>
      </c>
      <c r="K55" s="49" t="s">
        <v>5092</v>
      </c>
      <c r="L55" s="49" t="s">
        <v>254</v>
      </c>
      <c r="M55" s="49" t="s">
        <v>568</v>
      </c>
    </row>
    <row r="56" spans="2:13" x14ac:dyDescent="0.3">
      <c r="B56" s="248" t="s">
        <v>2831</v>
      </c>
      <c r="C56" s="248" t="s">
        <v>2831</v>
      </c>
      <c r="D56" t="s">
        <v>2851</v>
      </c>
      <c r="E56" t="s">
        <v>5753</v>
      </c>
      <c r="F56" t="s">
        <v>2073</v>
      </c>
      <c r="G56" s="47" t="s">
        <v>2702</v>
      </c>
      <c r="H56" s="49">
        <v>0</v>
      </c>
      <c r="I56" s="49">
        <v>0</v>
      </c>
      <c r="J56" s="49" t="s">
        <v>2173</v>
      </c>
      <c r="K56" s="49" t="s">
        <v>5754</v>
      </c>
      <c r="L56" s="49" t="s">
        <v>254</v>
      </c>
      <c r="M56" s="49" t="s">
        <v>568</v>
      </c>
    </row>
    <row r="57" spans="2:13" x14ac:dyDescent="0.3">
      <c r="B57" s="248" t="s">
        <v>2831</v>
      </c>
      <c r="C57" s="248" t="s">
        <v>2831</v>
      </c>
      <c r="D57" t="s">
        <v>2851</v>
      </c>
      <c r="E57" t="s">
        <v>5730</v>
      </c>
      <c r="F57" t="s">
        <v>2073</v>
      </c>
      <c r="G57" s="47" t="s">
        <v>2645</v>
      </c>
      <c r="H57" s="49">
        <v>0</v>
      </c>
      <c r="I57" s="49">
        <v>0</v>
      </c>
      <c r="J57" s="49" t="s">
        <v>2186</v>
      </c>
      <c r="K57" s="49" t="s">
        <v>5732</v>
      </c>
      <c r="L57" s="49" t="s">
        <v>254</v>
      </c>
      <c r="M57" s="49" t="s">
        <v>568</v>
      </c>
    </row>
    <row r="58" spans="2:13" x14ac:dyDescent="0.3">
      <c r="B58" s="248" t="s">
        <v>2831</v>
      </c>
      <c r="C58" s="248" t="s">
        <v>2831</v>
      </c>
      <c r="D58" t="s">
        <v>2851</v>
      </c>
      <c r="E58" t="s">
        <v>6173</v>
      </c>
      <c r="F58" t="s">
        <v>2073</v>
      </c>
      <c r="G58" s="47" t="s">
        <v>2672</v>
      </c>
      <c r="H58" s="49">
        <v>0</v>
      </c>
      <c r="I58" s="49">
        <v>0</v>
      </c>
      <c r="J58" s="49" t="s">
        <v>2186</v>
      </c>
      <c r="K58" s="49" t="s">
        <v>6174</v>
      </c>
      <c r="L58" s="49" t="s">
        <v>254</v>
      </c>
      <c r="M58" s="49" t="s">
        <v>568</v>
      </c>
    </row>
    <row r="59" spans="2:13" x14ac:dyDescent="0.3">
      <c r="B59" s="248" t="s">
        <v>2831</v>
      </c>
      <c r="C59" s="248" t="s">
        <v>2831</v>
      </c>
      <c r="D59" t="s">
        <v>2851</v>
      </c>
      <c r="E59" t="s">
        <v>8737</v>
      </c>
      <c r="F59" t="s">
        <v>2078</v>
      </c>
      <c r="G59" s="47" t="s">
        <v>2676</v>
      </c>
      <c r="H59" s="49">
        <v>0</v>
      </c>
      <c r="I59" s="49">
        <v>0</v>
      </c>
      <c r="J59" s="49" t="s">
        <v>2186</v>
      </c>
      <c r="K59" s="49" t="s">
        <v>8738</v>
      </c>
      <c r="L59" s="49" t="s">
        <v>254</v>
      </c>
      <c r="M59" s="49" t="s">
        <v>568</v>
      </c>
    </row>
    <row r="60" spans="2:13" x14ac:dyDescent="0.3">
      <c r="B60" s="248" t="s">
        <v>2831</v>
      </c>
      <c r="C60" s="248" t="s">
        <v>2831</v>
      </c>
      <c r="D60" t="s">
        <v>2851</v>
      </c>
      <c r="E60" t="s">
        <v>4004</v>
      </c>
      <c r="F60" t="s">
        <v>2073</v>
      </c>
      <c r="G60" s="47" t="s">
        <v>2688</v>
      </c>
      <c r="H60" s="49">
        <v>0</v>
      </c>
      <c r="I60" s="49">
        <v>0</v>
      </c>
      <c r="J60" s="49" t="s">
        <v>2186</v>
      </c>
      <c r="K60" s="49" t="s">
        <v>4005</v>
      </c>
      <c r="L60" s="49" t="s">
        <v>254</v>
      </c>
      <c r="M60" s="49" t="s">
        <v>568</v>
      </c>
    </row>
    <row r="61" spans="2:13" x14ac:dyDescent="0.3">
      <c r="B61" s="248" t="s">
        <v>2831</v>
      </c>
      <c r="C61" s="248" t="s">
        <v>2831</v>
      </c>
      <c r="D61" t="s">
        <v>2851</v>
      </c>
      <c r="E61" t="s">
        <v>5908</v>
      </c>
      <c r="F61" t="s">
        <v>2073</v>
      </c>
      <c r="G61" s="47" t="s">
        <v>2672</v>
      </c>
      <c r="H61" s="49">
        <v>0</v>
      </c>
      <c r="I61" s="49">
        <v>0</v>
      </c>
      <c r="J61" s="49" t="s">
        <v>2186</v>
      </c>
      <c r="K61" s="49" t="s">
        <v>5909</v>
      </c>
      <c r="L61" s="49" t="s">
        <v>254</v>
      </c>
      <c r="M61" s="49" t="s">
        <v>568</v>
      </c>
    </row>
    <row r="62" spans="2:13" x14ac:dyDescent="0.3">
      <c r="B62" s="248" t="s">
        <v>2831</v>
      </c>
      <c r="C62" s="248" t="s">
        <v>2831</v>
      </c>
      <c r="D62" t="s">
        <v>2851</v>
      </c>
      <c r="E62" t="s">
        <v>10411</v>
      </c>
      <c r="F62" t="s">
        <v>2073</v>
      </c>
      <c r="G62" s="47" t="s">
        <v>2615</v>
      </c>
      <c r="H62" s="49">
        <v>0</v>
      </c>
      <c r="I62" s="49">
        <v>0</v>
      </c>
      <c r="J62" s="49" t="s">
        <v>2186</v>
      </c>
      <c r="K62" s="49" t="s">
        <v>10412</v>
      </c>
      <c r="L62" s="49" t="s">
        <v>2147</v>
      </c>
      <c r="M62" s="49" t="s">
        <v>568</v>
      </c>
    </row>
    <row r="63" spans="2:13" x14ac:dyDescent="0.3">
      <c r="B63" s="248" t="s">
        <v>2831</v>
      </c>
      <c r="C63" s="248" t="s">
        <v>2831</v>
      </c>
      <c r="D63" t="s">
        <v>2851</v>
      </c>
      <c r="E63" t="s">
        <v>3657</v>
      </c>
      <c r="F63" t="s">
        <v>2073</v>
      </c>
      <c r="G63" s="47" t="s">
        <v>2641</v>
      </c>
      <c r="H63" s="49">
        <v>0</v>
      </c>
      <c r="I63" s="49">
        <v>0</v>
      </c>
      <c r="J63" s="49" t="s">
        <v>2186</v>
      </c>
      <c r="K63" s="49" t="s">
        <v>3658</v>
      </c>
      <c r="L63" s="49" t="s">
        <v>2147</v>
      </c>
      <c r="M63" s="49" t="s">
        <v>568</v>
      </c>
    </row>
    <row r="64" spans="2:13" x14ac:dyDescent="0.3">
      <c r="B64" s="248" t="s">
        <v>2831</v>
      </c>
      <c r="C64" s="248" t="s">
        <v>2831</v>
      </c>
      <c r="D64" t="s">
        <v>2851</v>
      </c>
      <c r="E64" t="s">
        <v>7893</v>
      </c>
      <c r="F64" t="s">
        <v>2073</v>
      </c>
      <c r="G64" s="47" t="s">
        <v>2686</v>
      </c>
      <c r="H64" s="49">
        <v>0</v>
      </c>
      <c r="I64" s="49">
        <v>0</v>
      </c>
      <c r="J64" s="49" t="s">
        <v>2186</v>
      </c>
      <c r="K64" s="49" t="s">
        <v>7894</v>
      </c>
      <c r="L64" s="49" t="s">
        <v>254</v>
      </c>
      <c r="M64" s="49" t="s">
        <v>568</v>
      </c>
    </row>
    <row r="65" spans="2:13" x14ac:dyDescent="0.3">
      <c r="B65" s="248" t="s">
        <v>2831</v>
      </c>
      <c r="C65" s="248" t="s">
        <v>2831</v>
      </c>
      <c r="D65" t="s">
        <v>2851</v>
      </c>
      <c r="E65" t="s">
        <v>5565</v>
      </c>
      <c r="F65" t="s">
        <v>2073</v>
      </c>
      <c r="G65" s="47" t="s">
        <v>2638</v>
      </c>
      <c r="H65" s="49">
        <v>0</v>
      </c>
      <c r="I65" s="49">
        <v>0</v>
      </c>
      <c r="J65" s="49" t="s">
        <v>2186</v>
      </c>
      <c r="K65" s="49" t="s">
        <v>5567</v>
      </c>
      <c r="L65" s="49" t="s">
        <v>254</v>
      </c>
      <c r="M65" s="49" t="s">
        <v>568</v>
      </c>
    </row>
    <row r="66" spans="2:13" x14ac:dyDescent="0.3">
      <c r="B66" s="248" t="s">
        <v>2831</v>
      </c>
      <c r="C66" s="248" t="s">
        <v>2831</v>
      </c>
      <c r="D66" t="s">
        <v>2851</v>
      </c>
      <c r="E66" t="s">
        <v>5133</v>
      </c>
      <c r="F66" t="s">
        <v>2072</v>
      </c>
      <c r="G66" s="47" t="s">
        <v>2701</v>
      </c>
      <c r="H66" s="49">
        <v>0</v>
      </c>
      <c r="I66" s="49">
        <v>0</v>
      </c>
      <c r="J66" s="49" t="s">
        <v>2160</v>
      </c>
      <c r="K66" s="49" t="s">
        <v>3939</v>
      </c>
      <c r="L66" s="49" t="s">
        <v>254</v>
      </c>
      <c r="M66" s="49" t="s">
        <v>568</v>
      </c>
    </row>
    <row r="67" spans="2:13" x14ac:dyDescent="0.3">
      <c r="B67" s="248" t="s">
        <v>2831</v>
      </c>
      <c r="C67" s="248" t="s">
        <v>2831</v>
      </c>
      <c r="D67" t="s">
        <v>2851</v>
      </c>
      <c r="E67" t="s">
        <v>9046</v>
      </c>
      <c r="F67" t="s">
        <v>2073</v>
      </c>
      <c r="G67" s="47" t="s">
        <v>2680</v>
      </c>
      <c r="H67" s="49">
        <v>0</v>
      </c>
      <c r="I67" s="49">
        <v>0</v>
      </c>
      <c r="J67" s="49" t="s">
        <v>2186</v>
      </c>
      <c r="K67" s="49" t="s">
        <v>9047</v>
      </c>
      <c r="L67" s="49" t="s">
        <v>254</v>
      </c>
      <c r="M67" s="49" t="s">
        <v>568</v>
      </c>
    </row>
    <row r="68" spans="2:13" x14ac:dyDescent="0.3">
      <c r="B68" s="248" t="s">
        <v>2831</v>
      </c>
      <c r="C68" s="248" t="s">
        <v>2831</v>
      </c>
      <c r="D68" t="s">
        <v>2851</v>
      </c>
      <c r="E68" t="s">
        <v>7113</v>
      </c>
      <c r="F68" t="s">
        <v>2078</v>
      </c>
      <c r="G68" s="47" t="s">
        <v>2625</v>
      </c>
      <c r="H68" s="49">
        <v>0</v>
      </c>
      <c r="I68" s="49">
        <v>0</v>
      </c>
      <c r="J68" s="49" t="s">
        <v>2186</v>
      </c>
      <c r="K68" s="49" t="s">
        <v>7114</v>
      </c>
      <c r="L68" s="49" t="s">
        <v>254</v>
      </c>
      <c r="M68" s="49" t="s">
        <v>568</v>
      </c>
    </row>
    <row r="69" spans="2:13" x14ac:dyDescent="0.3">
      <c r="B69" s="248" t="s">
        <v>2831</v>
      </c>
      <c r="C69" s="248" t="s">
        <v>2831</v>
      </c>
      <c r="D69" t="s">
        <v>2851</v>
      </c>
      <c r="E69" t="s">
        <v>8953</v>
      </c>
      <c r="F69" t="s">
        <v>2073</v>
      </c>
      <c r="G69" s="47" t="s">
        <v>2655</v>
      </c>
      <c r="H69" s="49">
        <v>0</v>
      </c>
      <c r="I69" s="49">
        <v>0</v>
      </c>
      <c r="J69" s="49" t="s">
        <v>2186</v>
      </c>
      <c r="K69" s="49" t="s">
        <v>8954</v>
      </c>
      <c r="L69" s="49" t="s">
        <v>254</v>
      </c>
      <c r="M69" s="49" t="s">
        <v>568</v>
      </c>
    </row>
    <row r="70" spans="2:13" x14ac:dyDescent="0.3">
      <c r="B70" s="248" t="s">
        <v>2831</v>
      </c>
      <c r="C70" s="248" t="s">
        <v>2831</v>
      </c>
      <c r="D70" t="s">
        <v>2851</v>
      </c>
      <c r="E70" t="s">
        <v>7134</v>
      </c>
      <c r="F70" t="s">
        <v>2073</v>
      </c>
      <c r="G70" s="47" t="s">
        <v>2685</v>
      </c>
      <c r="H70" s="49">
        <v>0</v>
      </c>
      <c r="I70" s="49">
        <v>0</v>
      </c>
      <c r="J70" s="49" t="s">
        <v>2186</v>
      </c>
      <c r="K70" s="49" t="s">
        <v>7135</v>
      </c>
      <c r="L70" s="49" t="s">
        <v>254</v>
      </c>
      <c r="M70" s="49" t="s">
        <v>568</v>
      </c>
    </row>
    <row r="71" spans="2:13" x14ac:dyDescent="0.3">
      <c r="B71" s="248" t="s">
        <v>2831</v>
      </c>
      <c r="C71" s="248" t="s">
        <v>2831</v>
      </c>
      <c r="D71" t="s">
        <v>2851</v>
      </c>
      <c r="E71" t="s">
        <v>10190</v>
      </c>
      <c r="F71" t="s">
        <v>2075</v>
      </c>
      <c r="G71" s="47" t="s">
        <v>2672</v>
      </c>
      <c r="H71" s="49">
        <v>0</v>
      </c>
      <c r="I71" s="49">
        <v>0</v>
      </c>
      <c r="J71" s="49" t="s">
        <v>2176</v>
      </c>
      <c r="K71" s="49" t="s">
        <v>10191</v>
      </c>
      <c r="L71" s="49" t="s">
        <v>254</v>
      </c>
      <c r="M71" s="49" t="s">
        <v>568</v>
      </c>
    </row>
    <row r="72" spans="2:13" x14ac:dyDescent="0.3">
      <c r="B72" s="248" t="s">
        <v>2831</v>
      </c>
      <c r="C72" s="248" t="s">
        <v>2831</v>
      </c>
      <c r="D72" t="s">
        <v>2851</v>
      </c>
      <c r="E72" t="s">
        <v>5765</v>
      </c>
      <c r="F72" t="s">
        <v>2073</v>
      </c>
      <c r="G72" s="47" t="s">
        <v>2685</v>
      </c>
      <c r="H72" s="49">
        <v>0</v>
      </c>
      <c r="I72" s="49">
        <v>0</v>
      </c>
      <c r="J72" s="49" t="s">
        <v>2186</v>
      </c>
      <c r="K72" s="49" t="s">
        <v>5766</v>
      </c>
      <c r="L72" s="49" t="s">
        <v>254</v>
      </c>
      <c r="M72" s="49" t="s">
        <v>568</v>
      </c>
    </row>
    <row r="73" spans="2:13" x14ac:dyDescent="0.3">
      <c r="B73" s="248" t="s">
        <v>2831</v>
      </c>
      <c r="C73" s="248" t="s">
        <v>2831</v>
      </c>
      <c r="D73" t="s">
        <v>2851</v>
      </c>
      <c r="E73" t="s">
        <v>6984</v>
      </c>
      <c r="F73" t="s">
        <v>2073</v>
      </c>
      <c r="G73" s="47" t="s">
        <v>2703</v>
      </c>
      <c r="H73" s="49">
        <v>0</v>
      </c>
      <c r="I73" s="49">
        <v>0</v>
      </c>
      <c r="J73" s="49" t="s">
        <v>2186</v>
      </c>
      <c r="K73" s="49" t="s">
        <v>6985</v>
      </c>
      <c r="L73" s="49" t="s">
        <v>254</v>
      </c>
      <c r="M73" s="49" t="s">
        <v>568</v>
      </c>
    </row>
    <row r="74" spans="2:13" x14ac:dyDescent="0.3">
      <c r="B74" s="248" t="s">
        <v>2831</v>
      </c>
      <c r="C74" s="248" t="s">
        <v>2831</v>
      </c>
      <c r="D74" t="s">
        <v>2851</v>
      </c>
      <c r="E74" t="s">
        <v>7125</v>
      </c>
      <c r="F74" t="s">
        <v>2073</v>
      </c>
      <c r="G74" s="47" t="s">
        <v>2676</v>
      </c>
      <c r="H74" s="49">
        <v>0</v>
      </c>
      <c r="I74" s="49">
        <v>0</v>
      </c>
      <c r="J74" s="49" t="s">
        <v>2160</v>
      </c>
      <c r="K74" s="49" t="s">
        <v>2941</v>
      </c>
      <c r="L74" s="49" t="s">
        <v>254</v>
      </c>
      <c r="M74" s="49" t="s">
        <v>568</v>
      </c>
    </row>
    <row r="75" spans="2:13" x14ac:dyDescent="0.3">
      <c r="B75" s="248" t="s">
        <v>2831</v>
      </c>
      <c r="C75" s="248" t="s">
        <v>2831</v>
      </c>
      <c r="D75" t="s">
        <v>2851</v>
      </c>
      <c r="E75" t="s">
        <v>8745</v>
      </c>
      <c r="F75" t="s">
        <v>2073</v>
      </c>
      <c r="G75" s="47" t="s">
        <v>2638</v>
      </c>
      <c r="H75" s="49">
        <v>0</v>
      </c>
      <c r="I75" s="49">
        <v>0</v>
      </c>
      <c r="J75" s="49" t="s">
        <v>2186</v>
      </c>
      <c r="K75" s="49" t="s">
        <v>8746</v>
      </c>
      <c r="L75" s="49" t="s">
        <v>254</v>
      </c>
      <c r="M75" s="49" t="s">
        <v>568</v>
      </c>
    </row>
    <row r="76" spans="2:13" x14ac:dyDescent="0.3">
      <c r="B76" s="248" t="s">
        <v>2831</v>
      </c>
      <c r="C76" s="248" t="s">
        <v>2831</v>
      </c>
      <c r="D76" t="s">
        <v>2851</v>
      </c>
      <c r="E76" t="s">
        <v>8422</v>
      </c>
      <c r="F76" t="s">
        <v>2073</v>
      </c>
      <c r="G76" s="47" t="s">
        <v>2704</v>
      </c>
      <c r="H76" s="49">
        <v>0</v>
      </c>
      <c r="I76" s="49">
        <v>0</v>
      </c>
      <c r="J76" s="49" t="s">
        <v>2186</v>
      </c>
      <c r="K76" s="49" t="s">
        <v>8423</v>
      </c>
      <c r="L76" s="49" t="s">
        <v>2147</v>
      </c>
      <c r="M76" s="49" t="s">
        <v>568</v>
      </c>
    </row>
    <row r="77" spans="2:13" x14ac:dyDescent="0.3">
      <c r="B77" s="248" t="s">
        <v>2831</v>
      </c>
      <c r="C77" s="248" t="s">
        <v>2831</v>
      </c>
      <c r="D77" t="s">
        <v>2851</v>
      </c>
      <c r="E77" t="s">
        <v>6190</v>
      </c>
      <c r="F77" t="s">
        <v>2073</v>
      </c>
      <c r="G77" s="47" t="s">
        <v>2704</v>
      </c>
      <c r="H77" s="49">
        <v>0</v>
      </c>
      <c r="I77" s="49">
        <v>0</v>
      </c>
      <c r="J77" s="49" t="s">
        <v>2160</v>
      </c>
      <c r="K77" s="49" t="s">
        <v>4634</v>
      </c>
      <c r="L77" s="49" t="s">
        <v>2147</v>
      </c>
      <c r="M77" s="49" t="s">
        <v>568</v>
      </c>
    </row>
    <row r="78" spans="2:13" x14ac:dyDescent="0.3">
      <c r="B78" s="248" t="s">
        <v>2831</v>
      </c>
      <c r="C78" s="248" t="s">
        <v>2831</v>
      </c>
      <c r="D78" t="s">
        <v>2851</v>
      </c>
      <c r="E78" t="s">
        <v>10395</v>
      </c>
      <c r="F78" t="s">
        <v>2073</v>
      </c>
      <c r="G78" s="47" t="s">
        <v>2639</v>
      </c>
      <c r="H78" s="49">
        <v>0</v>
      </c>
      <c r="I78" s="49">
        <v>0</v>
      </c>
      <c r="J78" s="49" t="s">
        <v>2160</v>
      </c>
      <c r="K78" s="49" t="s">
        <v>10396</v>
      </c>
      <c r="L78" s="49" t="s">
        <v>254</v>
      </c>
      <c r="M78" s="49" t="s">
        <v>568</v>
      </c>
    </row>
    <row r="79" spans="2:13" x14ac:dyDescent="0.3">
      <c r="B79" s="248" t="s">
        <v>2831</v>
      </c>
      <c r="C79" s="248" t="s">
        <v>2831</v>
      </c>
      <c r="D79" t="s">
        <v>2851</v>
      </c>
      <c r="E79" t="s">
        <v>6804</v>
      </c>
      <c r="F79" t="s">
        <v>2073</v>
      </c>
      <c r="G79" s="47" t="s">
        <v>2700</v>
      </c>
      <c r="H79" s="49">
        <v>0</v>
      </c>
      <c r="I79" s="49">
        <v>0</v>
      </c>
      <c r="J79" s="49" t="s">
        <v>2186</v>
      </c>
      <c r="K79" s="49" t="s">
        <v>6805</v>
      </c>
      <c r="L79" s="49" t="s">
        <v>254</v>
      </c>
      <c r="M79" s="49" t="s">
        <v>568</v>
      </c>
    </row>
    <row r="80" spans="2:13" x14ac:dyDescent="0.3">
      <c r="B80" s="248" t="s">
        <v>2831</v>
      </c>
      <c r="C80" s="248" t="s">
        <v>2831</v>
      </c>
      <c r="D80" t="s">
        <v>2851</v>
      </c>
      <c r="E80" t="s">
        <v>8493</v>
      </c>
      <c r="F80" t="s">
        <v>2078</v>
      </c>
      <c r="G80" s="47" t="s">
        <v>2681</v>
      </c>
      <c r="H80" s="49">
        <v>0</v>
      </c>
      <c r="I80" s="49">
        <v>0</v>
      </c>
      <c r="J80" s="49" t="s">
        <v>2186</v>
      </c>
      <c r="K80" s="49" t="s">
        <v>8494</v>
      </c>
      <c r="L80" s="49" t="s">
        <v>254</v>
      </c>
      <c r="M80" s="49" t="s">
        <v>568</v>
      </c>
    </row>
    <row r="81" spans="2:13" x14ac:dyDescent="0.3">
      <c r="B81" s="248" t="s">
        <v>2831</v>
      </c>
      <c r="C81" s="248" t="s">
        <v>2831</v>
      </c>
      <c r="D81" t="s">
        <v>2851</v>
      </c>
      <c r="E81" t="s">
        <v>8610</v>
      </c>
      <c r="F81" t="s">
        <v>2078</v>
      </c>
      <c r="G81" s="47" t="s">
        <v>2681</v>
      </c>
      <c r="H81" s="49">
        <v>0</v>
      </c>
      <c r="I81" s="49">
        <v>0</v>
      </c>
      <c r="J81" s="49" t="s">
        <v>2186</v>
      </c>
      <c r="K81" s="49" t="s">
        <v>8611</v>
      </c>
      <c r="L81" s="49" t="s">
        <v>254</v>
      </c>
      <c r="M81" s="49" t="s">
        <v>568</v>
      </c>
    </row>
    <row r="82" spans="2:13" x14ac:dyDescent="0.3">
      <c r="B82" s="248" t="s">
        <v>2831</v>
      </c>
      <c r="C82" s="248" t="s">
        <v>2831</v>
      </c>
      <c r="D82" t="s">
        <v>2851</v>
      </c>
      <c r="E82" t="s">
        <v>5119</v>
      </c>
      <c r="F82" t="s">
        <v>2072</v>
      </c>
      <c r="G82" s="47" t="s">
        <v>2700</v>
      </c>
      <c r="H82" s="49">
        <v>0</v>
      </c>
      <c r="I82" s="49">
        <v>0</v>
      </c>
      <c r="J82" s="49" t="s">
        <v>2160</v>
      </c>
      <c r="K82" s="49" t="s">
        <v>5120</v>
      </c>
      <c r="L82" s="49" t="s">
        <v>254</v>
      </c>
      <c r="M82" s="49" t="s">
        <v>568</v>
      </c>
    </row>
    <row r="83" spans="2:13" x14ac:dyDescent="0.3">
      <c r="B83" s="248" t="s">
        <v>2831</v>
      </c>
      <c r="C83" s="248" t="s">
        <v>2831</v>
      </c>
      <c r="D83" t="s">
        <v>2851</v>
      </c>
      <c r="E83" t="s">
        <v>6103</v>
      </c>
      <c r="F83" t="s">
        <v>2078</v>
      </c>
      <c r="G83" s="47" t="s">
        <v>2701</v>
      </c>
      <c r="H83" s="49">
        <v>0</v>
      </c>
      <c r="I83" s="49">
        <v>0</v>
      </c>
      <c r="J83" s="49" t="s">
        <v>2186</v>
      </c>
      <c r="K83" s="49" t="s">
        <v>6104</v>
      </c>
      <c r="L83" s="49" t="s">
        <v>254</v>
      </c>
      <c r="M83" s="49" t="s">
        <v>568</v>
      </c>
    </row>
    <row r="84" spans="2:13" x14ac:dyDescent="0.3">
      <c r="B84" s="248" t="s">
        <v>2831</v>
      </c>
      <c r="C84" s="248" t="s">
        <v>2831</v>
      </c>
      <c r="D84" t="s">
        <v>2851</v>
      </c>
      <c r="E84" t="s">
        <v>6468</v>
      </c>
      <c r="F84" t="s">
        <v>2073</v>
      </c>
      <c r="G84" s="47" t="s">
        <v>2704</v>
      </c>
      <c r="H84" s="49">
        <v>0</v>
      </c>
      <c r="I84" s="49">
        <v>0</v>
      </c>
      <c r="J84" s="49" t="s">
        <v>2176</v>
      </c>
      <c r="K84" s="49" t="s">
        <v>2936</v>
      </c>
      <c r="L84" s="49" t="s">
        <v>254</v>
      </c>
      <c r="M84" s="49" t="s">
        <v>568</v>
      </c>
    </row>
    <row r="85" spans="2:13" x14ac:dyDescent="0.3">
      <c r="B85" s="248" t="s">
        <v>2831</v>
      </c>
      <c r="C85" s="248" t="s">
        <v>2831</v>
      </c>
      <c r="D85" t="s">
        <v>2851</v>
      </c>
      <c r="E85" t="s">
        <v>10161</v>
      </c>
      <c r="F85" t="s">
        <v>2073</v>
      </c>
      <c r="G85" s="47" t="s">
        <v>2654</v>
      </c>
      <c r="H85" s="49">
        <v>0</v>
      </c>
      <c r="I85" s="49">
        <v>0</v>
      </c>
      <c r="J85" s="49" t="s">
        <v>2186</v>
      </c>
      <c r="K85" s="49" t="s">
        <v>10162</v>
      </c>
      <c r="L85" s="49" t="s">
        <v>254</v>
      </c>
      <c r="M85" s="49" t="s">
        <v>568</v>
      </c>
    </row>
    <row r="86" spans="2:13" x14ac:dyDescent="0.3">
      <c r="B86" s="248" t="s">
        <v>2831</v>
      </c>
      <c r="C86" s="248" t="s">
        <v>2831</v>
      </c>
      <c r="D86" t="s">
        <v>2851</v>
      </c>
      <c r="E86" t="s">
        <v>5108</v>
      </c>
      <c r="F86" t="s">
        <v>2072</v>
      </c>
      <c r="G86" s="47" t="s">
        <v>2704</v>
      </c>
      <c r="H86" s="49">
        <v>0</v>
      </c>
      <c r="I86" s="49">
        <v>0</v>
      </c>
      <c r="J86" s="49" t="s">
        <v>2176</v>
      </c>
      <c r="K86" s="49" t="s">
        <v>5109</v>
      </c>
      <c r="L86" s="49" t="s">
        <v>254</v>
      </c>
      <c r="M86" s="49" t="s">
        <v>568</v>
      </c>
    </row>
    <row r="87" spans="2:13" x14ac:dyDescent="0.3">
      <c r="B87" s="248" t="s">
        <v>2831</v>
      </c>
      <c r="C87" s="248" t="s">
        <v>2831</v>
      </c>
      <c r="D87" t="s">
        <v>2851</v>
      </c>
      <c r="E87" t="s">
        <v>3477</v>
      </c>
      <c r="F87" t="s">
        <v>2073</v>
      </c>
      <c r="G87" s="47" t="s">
        <v>2638</v>
      </c>
      <c r="H87" s="49">
        <v>0</v>
      </c>
      <c r="I87" s="49">
        <v>0</v>
      </c>
      <c r="J87" s="49" t="s">
        <v>2186</v>
      </c>
      <c r="K87" s="49" t="s">
        <v>3479</v>
      </c>
      <c r="L87" s="49" t="s">
        <v>254</v>
      </c>
      <c r="M87" s="49" t="s">
        <v>568</v>
      </c>
    </row>
    <row r="88" spans="2:13" x14ac:dyDescent="0.3">
      <c r="B88" s="248" t="s">
        <v>2831</v>
      </c>
      <c r="C88" s="248" t="s">
        <v>2831</v>
      </c>
      <c r="D88" t="s">
        <v>2851</v>
      </c>
      <c r="E88" t="s">
        <v>3888</v>
      </c>
      <c r="F88" t="s">
        <v>2073</v>
      </c>
      <c r="G88" s="47" t="s">
        <v>2638</v>
      </c>
      <c r="H88" s="49">
        <v>0</v>
      </c>
      <c r="I88" s="49">
        <v>0</v>
      </c>
      <c r="J88" s="49" t="s">
        <v>2186</v>
      </c>
      <c r="K88" s="49" t="s">
        <v>3889</v>
      </c>
      <c r="L88" s="49" t="s">
        <v>254</v>
      </c>
      <c r="M88" s="49" t="s">
        <v>568</v>
      </c>
    </row>
    <row r="89" spans="2:13" x14ac:dyDescent="0.3">
      <c r="B89" s="248" t="s">
        <v>2831</v>
      </c>
      <c r="C89" s="248" t="s">
        <v>2831</v>
      </c>
      <c r="D89" t="s">
        <v>2851</v>
      </c>
      <c r="E89" t="s">
        <v>5117</v>
      </c>
      <c r="F89" t="s">
        <v>2072</v>
      </c>
      <c r="G89" s="47" t="s">
        <v>2673</v>
      </c>
      <c r="H89" s="49">
        <v>0</v>
      </c>
      <c r="I89" s="49">
        <v>0</v>
      </c>
      <c r="J89" s="49" t="s">
        <v>2160</v>
      </c>
      <c r="K89" s="49" t="s">
        <v>5118</v>
      </c>
      <c r="L89" s="49" t="s">
        <v>254</v>
      </c>
      <c r="M89" s="49" t="s">
        <v>568</v>
      </c>
    </row>
    <row r="90" spans="2:13" x14ac:dyDescent="0.3">
      <c r="B90" s="248" t="s">
        <v>2831</v>
      </c>
      <c r="C90" s="248" t="s">
        <v>2831</v>
      </c>
      <c r="D90" t="s">
        <v>2851</v>
      </c>
      <c r="E90" t="s">
        <v>3710</v>
      </c>
      <c r="F90" t="s">
        <v>2073</v>
      </c>
      <c r="G90" s="47" t="s">
        <v>2704</v>
      </c>
      <c r="H90" s="49">
        <v>0</v>
      </c>
      <c r="I90" s="49">
        <v>0</v>
      </c>
      <c r="J90" s="49" t="s">
        <v>2186</v>
      </c>
      <c r="K90" s="49" t="s">
        <v>3711</v>
      </c>
      <c r="L90" s="49" t="s">
        <v>254</v>
      </c>
      <c r="M90" s="49" t="s">
        <v>568</v>
      </c>
    </row>
    <row r="91" spans="2:13" x14ac:dyDescent="0.3">
      <c r="B91" s="248" t="s">
        <v>2831</v>
      </c>
      <c r="C91" s="248" t="s">
        <v>2831</v>
      </c>
      <c r="D91" t="s">
        <v>2851</v>
      </c>
      <c r="E91" t="s">
        <v>7558</v>
      </c>
      <c r="F91" t="s">
        <v>2073</v>
      </c>
      <c r="G91" s="47" t="s">
        <v>2655</v>
      </c>
      <c r="H91" s="49">
        <v>0</v>
      </c>
      <c r="I91" s="49">
        <v>0</v>
      </c>
      <c r="J91" s="49" t="s">
        <v>2186</v>
      </c>
      <c r="K91" s="49" t="s">
        <v>7559</v>
      </c>
      <c r="L91" s="49" t="s">
        <v>254</v>
      </c>
      <c r="M91" s="49" t="s">
        <v>568</v>
      </c>
    </row>
    <row r="92" spans="2:13" x14ac:dyDescent="0.3">
      <c r="B92" s="248" t="s">
        <v>2831</v>
      </c>
      <c r="C92" s="248" t="s">
        <v>2831</v>
      </c>
      <c r="D92" t="s">
        <v>2851</v>
      </c>
      <c r="E92" t="s">
        <v>5898</v>
      </c>
      <c r="F92" t="s">
        <v>2073</v>
      </c>
      <c r="G92" s="47" t="s">
        <v>2627</v>
      </c>
      <c r="H92" s="49">
        <v>0</v>
      </c>
      <c r="I92" s="49">
        <v>0</v>
      </c>
      <c r="J92" s="49" t="s">
        <v>2186</v>
      </c>
      <c r="K92" s="49" t="s">
        <v>5899</v>
      </c>
      <c r="L92" s="49" t="s">
        <v>254</v>
      </c>
      <c r="M92" s="49" t="s">
        <v>568</v>
      </c>
    </row>
    <row r="93" spans="2:13" x14ac:dyDescent="0.3">
      <c r="B93" s="248" t="s">
        <v>2831</v>
      </c>
      <c r="C93" s="248" t="s">
        <v>2831</v>
      </c>
      <c r="D93" t="s">
        <v>2851</v>
      </c>
      <c r="E93" t="s">
        <v>7138</v>
      </c>
      <c r="F93" t="s">
        <v>2078</v>
      </c>
      <c r="G93" s="47" t="s">
        <v>2615</v>
      </c>
      <c r="H93" s="49">
        <v>0</v>
      </c>
      <c r="I93" s="49">
        <v>0</v>
      </c>
      <c r="J93" s="49" t="s">
        <v>2186</v>
      </c>
      <c r="K93" s="49" t="s">
        <v>7139</v>
      </c>
      <c r="L93" s="49" t="s">
        <v>254</v>
      </c>
      <c r="M93" s="49" t="s">
        <v>568</v>
      </c>
    </row>
    <row r="94" spans="2:13" x14ac:dyDescent="0.3">
      <c r="B94" s="248" t="s">
        <v>2831</v>
      </c>
      <c r="C94" s="248" t="s">
        <v>2831</v>
      </c>
      <c r="D94" t="s">
        <v>2851</v>
      </c>
      <c r="E94" t="s">
        <v>8979</v>
      </c>
      <c r="F94" t="s">
        <v>2073</v>
      </c>
      <c r="G94" s="47" t="s">
        <v>2660</v>
      </c>
      <c r="H94" s="49">
        <v>0</v>
      </c>
      <c r="I94" s="49">
        <v>0</v>
      </c>
      <c r="J94" s="49" t="s">
        <v>2186</v>
      </c>
      <c r="K94" s="49" t="s">
        <v>8980</v>
      </c>
      <c r="L94" s="49" t="s">
        <v>254</v>
      </c>
      <c r="M94" s="49" t="s">
        <v>568</v>
      </c>
    </row>
    <row r="95" spans="2:13" x14ac:dyDescent="0.3">
      <c r="B95" s="248" t="s">
        <v>2831</v>
      </c>
      <c r="C95" s="248" t="s">
        <v>2831</v>
      </c>
      <c r="D95" t="s">
        <v>2851</v>
      </c>
      <c r="E95" t="s">
        <v>5112</v>
      </c>
      <c r="F95" t="s">
        <v>2072</v>
      </c>
      <c r="G95" s="47" t="s">
        <v>2638</v>
      </c>
      <c r="H95" s="49">
        <v>0</v>
      </c>
      <c r="I95" s="49">
        <v>0</v>
      </c>
      <c r="J95" s="49" t="s">
        <v>2160</v>
      </c>
      <c r="K95" s="49" t="s">
        <v>5114</v>
      </c>
      <c r="L95" s="49" t="s">
        <v>254</v>
      </c>
      <c r="M95" s="49" t="s">
        <v>568</v>
      </c>
    </row>
    <row r="96" spans="2:13" x14ac:dyDescent="0.3">
      <c r="B96" s="248" t="s">
        <v>2831</v>
      </c>
      <c r="C96" s="248" t="s">
        <v>2831</v>
      </c>
      <c r="D96" t="s">
        <v>2851</v>
      </c>
      <c r="E96" t="s">
        <v>3856</v>
      </c>
      <c r="F96" t="s">
        <v>2073</v>
      </c>
      <c r="G96" s="47" t="s">
        <v>2616</v>
      </c>
      <c r="H96" s="49">
        <v>0</v>
      </c>
      <c r="I96" s="49">
        <v>0</v>
      </c>
      <c r="J96" s="49" t="s">
        <v>2186</v>
      </c>
      <c r="K96" s="49" t="s">
        <v>3857</v>
      </c>
      <c r="L96" s="49" t="s">
        <v>254</v>
      </c>
      <c r="M96" s="49" t="s">
        <v>568</v>
      </c>
    </row>
    <row r="97" spans="2:13" x14ac:dyDescent="0.3">
      <c r="B97" s="248" t="s">
        <v>2831</v>
      </c>
      <c r="C97" s="248" t="s">
        <v>2831</v>
      </c>
      <c r="D97" t="s">
        <v>2851</v>
      </c>
      <c r="E97" t="s">
        <v>7883</v>
      </c>
      <c r="F97" t="s">
        <v>2073</v>
      </c>
      <c r="G97" s="47" t="s">
        <v>2702</v>
      </c>
      <c r="H97" s="49">
        <v>0</v>
      </c>
      <c r="I97" s="49">
        <v>0</v>
      </c>
      <c r="J97" s="49" t="s">
        <v>2160</v>
      </c>
      <c r="K97" s="49" t="s">
        <v>7884</v>
      </c>
      <c r="L97" s="49" t="s">
        <v>254</v>
      </c>
      <c r="M97" s="49" t="s">
        <v>568</v>
      </c>
    </row>
    <row r="98" spans="2:13" x14ac:dyDescent="0.3">
      <c r="B98" s="248" t="s">
        <v>2831</v>
      </c>
      <c r="C98" s="248" t="s">
        <v>2831</v>
      </c>
      <c r="D98" t="s">
        <v>2851</v>
      </c>
      <c r="E98" t="s">
        <v>5134</v>
      </c>
      <c r="F98" t="s">
        <v>2072</v>
      </c>
      <c r="G98" s="47" t="s">
        <v>2704</v>
      </c>
      <c r="H98" s="49">
        <v>0</v>
      </c>
      <c r="I98" s="49">
        <v>0</v>
      </c>
      <c r="J98" s="49" t="s">
        <v>2160</v>
      </c>
      <c r="K98" s="49" t="s">
        <v>5135</v>
      </c>
      <c r="L98" s="49" t="s">
        <v>254</v>
      </c>
      <c r="M98" s="49" t="s">
        <v>568</v>
      </c>
    </row>
    <row r="99" spans="2:13" x14ac:dyDescent="0.3">
      <c r="B99" s="248" t="s">
        <v>2831</v>
      </c>
      <c r="C99" s="248" t="s">
        <v>2831</v>
      </c>
      <c r="D99" t="s">
        <v>2851</v>
      </c>
      <c r="E99" t="s">
        <v>5125</v>
      </c>
      <c r="F99" t="s">
        <v>2072</v>
      </c>
      <c r="G99" s="47" t="s">
        <v>2645</v>
      </c>
      <c r="H99" s="49">
        <v>0</v>
      </c>
      <c r="I99" s="49">
        <v>0</v>
      </c>
      <c r="J99" s="49" t="s">
        <v>2160</v>
      </c>
      <c r="K99" s="49" t="s">
        <v>5127</v>
      </c>
      <c r="L99" s="49" t="s">
        <v>254</v>
      </c>
      <c r="M99" s="49" t="s">
        <v>568</v>
      </c>
    </row>
    <row r="100" spans="2:13" x14ac:dyDescent="0.3">
      <c r="B100" s="248" t="s">
        <v>2831</v>
      </c>
      <c r="C100" s="248" t="s">
        <v>2831</v>
      </c>
      <c r="D100" t="s">
        <v>2851</v>
      </c>
      <c r="E100" t="s">
        <v>6794</v>
      </c>
      <c r="F100" t="s">
        <v>2073</v>
      </c>
      <c r="G100" s="47" t="s">
        <v>2680</v>
      </c>
      <c r="H100" s="49">
        <v>0</v>
      </c>
      <c r="I100" s="49">
        <v>0</v>
      </c>
      <c r="J100" s="49" t="s">
        <v>2186</v>
      </c>
      <c r="K100" s="49" t="s">
        <v>6795</v>
      </c>
      <c r="L100" s="49" t="s">
        <v>254</v>
      </c>
      <c r="M100" s="49" t="s">
        <v>568</v>
      </c>
    </row>
    <row r="101" spans="2:13" x14ac:dyDescent="0.3">
      <c r="B101" s="248" t="s">
        <v>2831</v>
      </c>
      <c r="C101" s="248" t="s">
        <v>2831</v>
      </c>
      <c r="D101" t="s">
        <v>2851</v>
      </c>
      <c r="E101" t="s">
        <v>7932</v>
      </c>
      <c r="F101" t="s">
        <v>2075</v>
      </c>
      <c r="G101" s="47" t="s">
        <v>2672</v>
      </c>
      <c r="H101" s="49">
        <v>0</v>
      </c>
      <c r="I101" s="49">
        <v>0</v>
      </c>
      <c r="J101" s="49" t="s">
        <v>2173</v>
      </c>
      <c r="K101" s="49" t="s">
        <v>7933</v>
      </c>
      <c r="L101" s="49" t="s">
        <v>254</v>
      </c>
      <c r="M101" s="49" t="s">
        <v>568</v>
      </c>
    </row>
    <row r="102" spans="2:13" x14ac:dyDescent="0.3">
      <c r="B102" s="248" t="s">
        <v>2831</v>
      </c>
      <c r="C102" s="248" t="s">
        <v>2831</v>
      </c>
      <c r="D102" t="s">
        <v>2851</v>
      </c>
      <c r="E102" t="s">
        <v>5131</v>
      </c>
      <c r="F102" t="s">
        <v>2072</v>
      </c>
      <c r="G102" s="47" t="s">
        <v>2701</v>
      </c>
      <c r="H102" s="49">
        <v>0</v>
      </c>
      <c r="I102" s="49">
        <v>0</v>
      </c>
      <c r="J102" s="49" t="s">
        <v>2160</v>
      </c>
      <c r="K102" s="49" t="s">
        <v>5132</v>
      </c>
      <c r="L102" s="49" t="s">
        <v>254</v>
      </c>
      <c r="M102" s="49" t="s">
        <v>568</v>
      </c>
    </row>
    <row r="103" spans="2:13" x14ac:dyDescent="0.3">
      <c r="B103" s="248" t="s">
        <v>2831</v>
      </c>
      <c r="C103" s="248" t="s">
        <v>2831</v>
      </c>
      <c r="D103" t="s">
        <v>2851</v>
      </c>
      <c r="E103" t="s">
        <v>8729</v>
      </c>
      <c r="F103" t="s">
        <v>2073</v>
      </c>
      <c r="G103" s="47" t="s">
        <v>2686</v>
      </c>
      <c r="H103" s="49">
        <v>0</v>
      </c>
      <c r="I103" s="49">
        <v>0</v>
      </c>
      <c r="J103" s="49" t="s">
        <v>2186</v>
      </c>
      <c r="K103" s="49" t="s">
        <v>8730</v>
      </c>
      <c r="L103" s="49" t="s">
        <v>254</v>
      </c>
      <c r="M103" s="49" t="s">
        <v>568</v>
      </c>
    </row>
    <row r="104" spans="2:13" x14ac:dyDescent="0.3">
      <c r="B104" s="248" t="s">
        <v>2831</v>
      </c>
      <c r="C104" s="248" t="s">
        <v>2831</v>
      </c>
      <c r="D104" t="s">
        <v>2851</v>
      </c>
      <c r="E104" t="s">
        <v>5767</v>
      </c>
      <c r="F104" t="s">
        <v>2078</v>
      </c>
      <c r="G104" s="47" t="s">
        <v>2702</v>
      </c>
      <c r="H104" s="49">
        <v>0</v>
      </c>
      <c r="I104" s="49">
        <v>0</v>
      </c>
      <c r="J104" s="49" t="s">
        <v>2186</v>
      </c>
      <c r="K104" s="49" t="s">
        <v>5768</v>
      </c>
      <c r="L104" s="49" t="s">
        <v>254</v>
      </c>
      <c r="M104" s="49" t="s">
        <v>568</v>
      </c>
    </row>
    <row r="105" spans="2:13" x14ac:dyDescent="0.3">
      <c r="B105" s="248" t="s">
        <v>2831</v>
      </c>
      <c r="C105" s="248" t="s">
        <v>2831</v>
      </c>
      <c r="D105" t="s">
        <v>2851</v>
      </c>
      <c r="E105" t="s">
        <v>5150</v>
      </c>
      <c r="F105" t="s">
        <v>2072</v>
      </c>
      <c r="G105" s="47" t="s">
        <v>2681</v>
      </c>
      <c r="H105" s="49">
        <v>0</v>
      </c>
      <c r="I105" s="49">
        <v>0</v>
      </c>
      <c r="J105" s="49" t="s">
        <v>2160</v>
      </c>
      <c r="K105" s="49" t="s">
        <v>5151</v>
      </c>
      <c r="L105" s="49" t="s">
        <v>254</v>
      </c>
      <c r="M105" s="49" t="s">
        <v>568</v>
      </c>
    </row>
    <row r="106" spans="2:13" x14ac:dyDescent="0.3">
      <c r="B106" s="248" t="s">
        <v>2831</v>
      </c>
      <c r="C106" s="248" t="s">
        <v>2831</v>
      </c>
      <c r="D106" t="s">
        <v>2851</v>
      </c>
      <c r="E106" t="s">
        <v>6162</v>
      </c>
      <c r="F106" t="s">
        <v>2073</v>
      </c>
      <c r="G106" s="47" t="s">
        <v>2700</v>
      </c>
      <c r="H106" s="49">
        <v>0</v>
      </c>
      <c r="I106" s="49">
        <v>0</v>
      </c>
      <c r="J106" s="49" t="s">
        <v>2186</v>
      </c>
      <c r="K106" s="49" t="s">
        <v>6163</v>
      </c>
      <c r="L106" s="49" t="s">
        <v>254</v>
      </c>
      <c r="M106" s="49" t="s">
        <v>568</v>
      </c>
    </row>
    <row r="107" spans="2:13" x14ac:dyDescent="0.3">
      <c r="B107" s="248" t="s">
        <v>2831</v>
      </c>
      <c r="C107" s="248" t="s">
        <v>2831</v>
      </c>
      <c r="D107" t="s">
        <v>2851</v>
      </c>
      <c r="E107" t="s">
        <v>3406</v>
      </c>
      <c r="F107" t="s">
        <v>2073</v>
      </c>
      <c r="G107" s="47" t="s">
        <v>2627</v>
      </c>
      <c r="H107" s="49">
        <v>0</v>
      </c>
      <c r="I107" s="49">
        <v>0</v>
      </c>
      <c r="J107" s="49" t="s">
        <v>2186</v>
      </c>
      <c r="K107" s="49" t="s">
        <v>3407</v>
      </c>
      <c r="L107" s="49" t="s">
        <v>254</v>
      </c>
      <c r="M107" s="49" t="s">
        <v>568</v>
      </c>
    </row>
    <row r="108" spans="2:13" x14ac:dyDescent="0.3">
      <c r="B108" s="248" t="s">
        <v>2831</v>
      </c>
      <c r="C108" s="248" t="s">
        <v>2831</v>
      </c>
      <c r="D108" t="s">
        <v>2851</v>
      </c>
      <c r="E108" t="s">
        <v>6659</v>
      </c>
      <c r="F108" t="s">
        <v>2073</v>
      </c>
      <c r="G108" s="47" t="s">
        <v>2672</v>
      </c>
      <c r="H108" s="49">
        <v>0</v>
      </c>
      <c r="I108" s="49">
        <v>0</v>
      </c>
      <c r="J108" s="49" t="s">
        <v>2186</v>
      </c>
      <c r="K108" s="49" t="s">
        <v>6660</v>
      </c>
      <c r="L108" s="49" t="s">
        <v>254</v>
      </c>
      <c r="M108" s="49" t="s">
        <v>568</v>
      </c>
    </row>
    <row r="109" spans="2:13" x14ac:dyDescent="0.3">
      <c r="B109" s="248" t="s">
        <v>2831</v>
      </c>
      <c r="C109" s="248" t="s">
        <v>2831</v>
      </c>
      <c r="D109" t="s">
        <v>2851</v>
      </c>
      <c r="E109" t="s">
        <v>6299</v>
      </c>
      <c r="F109" t="s">
        <v>2073</v>
      </c>
      <c r="G109" s="47" t="s">
        <v>2679</v>
      </c>
      <c r="H109" s="49">
        <v>0</v>
      </c>
      <c r="I109" s="49">
        <v>0</v>
      </c>
      <c r="J109" s="49" t="s">
        <v>2186</v>
      </c>
      <c r="K109" s="49" t="s">
        <v>6300</v>
      </c>
      <c r="L109" s="49" t="s">
        <v>254</v>
      </c>
      <c r="M109" s="49" t="s">
        <v>568</v>
      </c>
    </row>
    <row r="110" spans="2:13" x14ac:dyDescent="0.3">
      <c r="B110" s="248" t="s">
        <v>2831</v>
      </c>
      <c r="C110" s="248" t="s">
        <v>2831</v>
      </c>
      <c r="D110" t="s">
        <v>2851</v>
      </c>
      <c r="E110" t="s">
        <v>5920</v>
      </c>
      <c r="F110" t="s">
        <v>2078</v>
      </c>
      <c r="G110" s="47" t="s">
        <v>2701</v>
      </c>
      <c r="H110" s="49">
        <v>0</v>
      </c>
      <c r="I110" s="49">
        <v>0</v>
      </c>
      <c r="J110" s="49" t="s">
        <v>2186</v>
      </c>
      <c r="K110" s="49" t="s">
        <v>5921</v>
      </c>
      <c r="L110" s="49" t="s">
        <v>254</v>
      </c>
      <c r="M110" s="49" t="s">
        <v>568</v>
      </c>
    </row>
    <row r="111" spans="2:13" x14ac:dyDescent="0.3">
      <c r="B111" s="248" t="s">
        <v>2831</v>
      </c>
      <c r="C111" s="248" t="s">
        <v>2831</v>
      </c>
      <c r="D111" t="s">
        <v>2851</v>
      </c>
      <c r="E111" t="s">
        <v>5629</v>
      </c>
      <c r="F111" t="s">
        <v>2073</v>
      </c>
      <c r="G111" s="47" t="s">
        <v>2676</v>
      </c>
      <c r="H111" s="49">
        <v>0</v>
      </c>
      <c r="I111" s="49">
        <v>0</v>
      </c>
      <c r="J111" s="49" t="s">
        <v>2186</v>
      </c>
      <c r="K111" s="49" t="s">
        <v>5631</v>
      </c>
      <c r="L111" s="49" t="s">
        <v>254</v>
      </c>
      <c r="M111" s="49" t="s">
        <v>568</v>
      </c>
    </row>
    <row r="112" spans="2:13" x14ac:dyDescent="0.3">
      <c r="B112" s="248" t="s">
        <v>2831</v>
      </c>
      <c r="C112" s="248" t="s">
        <v>2831</v>
      </c>
      <c r="D112" t="s">
        <v>2851</v>
      </c>
      <c r="E112" t="s">
        <v>6264</v>
      </c>
      <c r="F112" t="s">
        <v>2073</v>
      </c>
      <c r="G112" s="47" t="s">
        <v>2681</v>
      </c>
      <c r="H112" s="49">
        <v>0</v>
      </c>
      <c r="I112" s="49">
        <v>0</v>
      </c>
      <c r="J112" s="49" t="s">
        <v>2186</v>
      </c>
      <c r="K112" s="49" t="s">
        <v>6265</v>
      </c>
      <c r="L112" s="49" t="s">
        <v>254</v>
      </c>
      <c r="M112" s="49" t="s">
        <v>568</v>
      </c>
    </row>
    <row r="113" spans="2:13" x14ac:dyDescent="0.3">
      <c r="B113" s="248" t="s">
        <v>2831</v>
      </c>
      <c r="C113" s="248" t="s">
        <v>2831</v>
      </c>
      <c r="D113" t="s">
        <v>2851</v>
      </c>
      <c r="E113" t="s">
        <v>5184</v>
      </c>
      <c r="F113" t="s">
        <v>2072</v>
      </c>
      <c r="G113" s="47" t="s">
        <v>2672</v>
      </c>
      <c r="H113" s="49">
        <v>0</v>
      </c>
      <c r="I113" s="49">
        <v>0</v>
      </c>
      <c r="J113" s="49" t="s">
        <v>2160</v>
      </c>
      <c r="K113" s="49" t="s">
        <v>5186</v>
      </c>
      <c r="L113" s="49" t="s">
        <v>2147</v>
      </c>
      <c r="M113" s="49" t="s">
        <v>568</v>
      </c>
    </row>
    <row r="114" spans="2:13" x14ac:dyDescent="0.3">
      <c r="B114" s="248" t="s">
        <v>2831</v>
      </c>
      <c r="C114" s="248" t="s">
        <v>2831</v>
      </c>
      <c r="D114" t="s">
        <v>2851</v>
      </c>
      <c r="E114" t="s">
        <v>7718</v>
      </c>
      <c r="F114" t="s">
        <v>2078</v>
      </c>
      <c r="G114" s="47" t="s">
        <v>2627</v>
      </c>
      <c r="H114" s="49">
        <v>0</v>
      </c>
      <c r="I114" s="49">
        <v>0</v>
      </c>
      <c r="J114" s="49" t="s">
        <v>2186</v>
      </c>
      <c r="K114" s="49" t="s">
        <v>7719</v>
      </c>
      <c r="L114" s="49" t="s">
        <v>254</v>
      </c>
      <c r="M114" s="49" t="s">
        <v>568</v>
      </c>
    </row>
    <row r="115" spans="2:13" x14ac:dyDescent="0.3">
      <c r="B115" s="248" t="s">
        <v>2831</v>
      </c>
      <c r="C115" s="248" t="s">
        <v>2831</v>
      </c>
      <c r="D115" t="s">
        <v>2851</v>
      </c>
      <c r="E115" t="s">
        <v>5084</v>
      </c>
      <c r="F115" t="s">
        <v>2072</v>
      </c>
      <c r="G115" s="47" t="s">
        <v>2641</v>
      </c>
      <c r="H115" s="49">
        <v>0</v>
      </c>
      <c r="I115" s="49">
        <v>0</v>
      </c>
      <c r="J115" s="49" t="s">
        <v>2160</v>
      </c>
      <c r="K115" s="49" t="s">
        <v>3939</v>
      </c>
      <c r="L115" s="49" t="s">
        <v>254</v>
      </c>
      <c r="M115" s="49" t="s">
        <v>568</v>
      </c>
    </row>
    <row r="116" spans="2:13" x14ac:dyDescent="0.3">
      <c r="B116" s="248" t="s">
        <v>2831</v>
      </c>
      <c r="C116" s="248" t="s">
        <v>2831</v>
      </c>
      <c r="D116" t="s">
        <v>2851</v>
      </c>
      <c r="E116" t="s">
        <v>9877</v>
      </c>
      <c r="F116" t="s">
        <v>2073</v>
      </c>
      <c r="G116" s="47" t="s">
        <v>2673</v>
      </c>
      <c r="H116" s="49">
        <v>0</v>
      </c>
      <c r="I116" s="49">
        <v>0</v>
      </c>
      <c r="J116" s="49" t="s">
        <v>2186</v>
      </c>
      <c r="K116" s="49" t="s">
        <v>9878</v>
      </c>
      <c r="L116" s="49" t="s">
        <v>254</v>
      </c>
      <c r="M116" s="49" t="s">
        <v>568</v>
      </c>
    </row>
    <row r="117" spans="2:13" x14ac:dyDescent="0.3">
      <c r="B117" s="248" t="s">
        <v>2831</v>
      </c>
      <c r="C117" s="248" t="s">
        <v>2831</v>
      </c>
      <c r="D117" t="s">
        <v>2851</v>
      </c>
      <c r="E117" t="s">
        <v>5089</v>
      </c>
      <c r="F117" t="s">
        <v>2072</v>
      </c>
      <c r="G117" s="47" t="s">
        <v>2627</v>
      </c>
      <c r="H117" s="49">
        <v>0</v>
      </c>
      <c r="I117" s="49">
        <v>0</v>
      </c>
      <c r="J117" s="49" t="s">
        <v>2160</v>
      </c>
      <c r="K117" s="49" t="s">
        <v>5090</v>
      </c>
      <c r="L117" s="49" t="s">
        <v>254</v>
      </c>
      <c r="M117" s="49" t="s">
        <v>568</v>
      </c>
    </row>
    <row r="118" spans="2:13" x14ac:dyDescent="0.3">
      <c r="B118" s="248" t="s">
        <v>2831</v>
      </c>
      <c r="C118" s="248" t="s">
        <v>2831</v>
      </c>
      <c r="D118" t="s">
        <v>2851</v>
      </c>
      <c r="E118" t="s">
        <v>7444</v>
      </c>
      <c r="F118" t="s">
        <v>2073</v>
      </c>
      <c r="G118" s="47" t="s">
        <v>2701</v>
      </c>
      <c r="H118" s="49">
        <v>0</v>
      </c>
      <c r="I118" s="49">
        <v>0</v>
      </c>
      <c r="J118" s="49" t="s">
        <v>2186</v>
      </c>
      <c r="K118" s="49" t="s">
        <v>7445</v>
      </c>
      <c r="L118" s="49" t="s">
        <v>254</v>
      </c>
      <c r="M118" s="49" t="s">
        <v>568</v>
      </c>
    </row>
    <row r="119" spans="2:13" x14ac:dyDescent="0.3">
      <c r="B119" s="248" t="s">
        <v>2831</v>
      </c>
      <c r="C119" s="248" t="s">
        <v>2831</v>
      </c>
      <c r="D119" t="s">
        <v>2851</v>
      </c>
      <c r="E119" t="s">
        <v>4387</v>
      </c>
      <c r="F119" t="s">
        <v>2073</v>
      </c>
      <c r="G119" s="47" t="s">
        <v>2625</v>
      </c>
      <c r="H119" s="49">
        <v>0</v>
      </c>
      <c r="I119" s="49">
        <v>0</v>
      </c>
      <c r="J119" s="49" t="s">
        <v>2160</v>
      </c>
      <c r="K119" s="49" t="s">
        <v>4388</v>
      </c>
      <c r="L119" s="49" t="s">
        <v>254</v>
      </c>
      <c r="M119" s="49" t="s">
        <v>568</v>
      </c>
    </row>
    <row r="120" spans="2:13" x14ac:dyDescent="0.3">
      <c r="B120" s="248" t="s">
        <v>2831</v>
      </c>
      <c r="C120" s="248" t="s">
        <v>2831</v>
      </c>
      <c r="D120" t="s">
        <v>2851</v>
      </c>
      <c r="E120" t="s">
        <v>9436</v>
      </c>
      <c r="F120" t="s">
        <v>2073</v>
      </c>
      <c r="G120" s="47" t="s">
        <v>2660</v>
      </c>
      <c r="H120" s="49">
        <v>0</v>
      </c>
      <c r="I120" s="49">
        <v>0</v>
      </c>
      <c r="J120" s="49" t="s">
        <v>2186</v>
      </c>
      <c r="K120" s="49" t="s">
        <v>9437</v>
      </c>
      <c r="L120" s="49" t="s">
        <v>2147</v>
      </c>
      <c r="M120" s="49" t="s">
        <v>568</v>
      </c>
    </row>
    <row r="121" spans="2:13" x14ac:dyDescent="0.3">
      <c r="B121" s="248" t="s">
        <v>2831</v>
      </c>
      <c r="C121" s="248" t="s">
        <v>2831</v>
      </c>
      <c r="D121" t="s">
        <v>2851</v>
      </c>
      <c r="E121" t="s">
        <v>5087</v>
      </c>
      <c r="F121" t="s">
        <v>2072</v>
      </c>
      <c r="G121" s="47" t="s">
        <v>2686</v>
      </c>
      <c r="H121" s="49">
        <v>0</v>
      </c>
      <c r="I121" s="49">
        <v>0</v>
      </c>
      <c r="J121" s="49" t="s">
        <v>2160</v>
      </c>
      <c r="K121" s="49" t="s">
        <v>5088</v>
      </c>
      <c r="L121" s="49" t="s">
        <v>254</v>
      </c>
      <c r="M121" s="49" t="s">
        <v>568</v>
      </c>
    </row>
    <row r="122" spans="2:13" x14ac:dyDescent="0.3">
      <c r="B122" s="248" t="s">
        <v>2831</v>
      </c>
      <c r="C122" s="248" t="s">
        <v>2831</v>
      </c>
      <c r="D122" t="s">
        <v>2851</v>
      </c>
      <c r="E122" t="s">
        <v>3270</v>
      </c>
      <c r="F122" t="s">
        <v>2073</v>
      </c>
      <c r="G122" s="47" t="s">
        <v>2627</v>
      </c>
      <c r="H122" s="49">
        <v>0</v>
      </c>
      <c r="I122" s="49">
        <v>0</v>
      </c>
      <c r="J122" s="49" t="s">
        <v>2160</v>
      </c>
      <c r="K122" s="49" t="s">
        <v>2925</v>
      </c>
      <c r="L122" s="49" t="s">
        <v>254</v>
      </c>
      <c r="M122" s="49" t="s">
        <v>568</v>
      </c>
    </row>
    <row r="123" spans="2:13" x14ac:dyDescent="0.3">
      <c r="B123" s="248" t="s">
        <v>2831</v>
      </c>
      <c r="C123" s="248" t="s">
        <v>2831</v>
      </c>
      <c r="D123" t="s">
        <v>2851</v>
      </c>
      <c r="E123" t="s">
        <v>4392</v>
      </c>
      <c r="F123" t="s">
        <v>2073</v>
      </c>
      <c r="G123" s="47" t="s">
        <v>2660</v>
      </c>
      <c r="H123" s="49">
        <v>0</v>
      </c>
      <c r="I123" s="49">
        <v>0</v>
      </c>
      <c r="J123" s="49" t="s">
        <v>2160</v>
      </c>
      <c r="K123" s="49" t="s">
        <v>4394</v>
      </c>
      <c r="L123" s="49" t="s">
        <v>254</v>
      </c>
      <c r="M123" s="49" t="s">
        <v>568</v>
      </c>
    </row>
    <row r="124" spans="2:13" x14ac:dyDescent="0.3">
      <c r="B124" s="248" t="s">
        <v>2831</v>
      </c>
      <c r="C124" s="248" t="s">
        <v>2831</v>
      </c>
      <c r="D124" t="s">
        <v>2851</v>
      </c>
      <c r="E124" t="s">
        <v>7763</v>
      </c>
      <c r="F124" t="s">
        <v>2073</v>
      </c>
      <c r="G124" s="47" t="s">
        <v>2676</v>
      </c>
      <c r="H124" s="49">
        <v>0</v>
      </c>
      <c r="I124" s="49">
        <v>0</v>
      </c>
      <c r="J124" s="49" t="s">
        <v>2186</v>
      </c>
      <c r="K124" s="49" t="s">
        <v>7764</v>
      </c>
      <c r="L124" s="49" t="s">
        <v>254</v>
      </c>
      <c r="M124" s="49" t="s">
        <v>568</v>
      </c>
    </row>
    <row r="125" spans="2:13" x14ac:dyDescent="0.3">
      <c r="B125" s="248" t="s">
        <v>2831</v>
      </c>
      <c r="C125" s="248" t="s">
        <v>2831</v>
      </c>
      <c r="D125" t="s">
        <v>2851</v>
      </c>
      <c r="E125" t="s">
        <v>6608</v>
      </c>
      <c r="F125" t="s">
        <v>2073</v>
      </c>
      <c r="G125" s="47" t="s">
        <v>2645</v>
      </c>
      <c r="H125" s="49">
        <v>0</v>
      </c>
      <c r="I125" s="49">
        <v>0</v>
      </c>
      <c r="J125" s="49" t="s">
        <v>2186</v>
      </c>
      <c r="K125" s="49" t="s">
        <v>6609</v>
      </c>
      <c r="L125" s="49" t="s">
        <v>254</v>
      </c>
      <c r="M125" s="49" t="s">
        <v>568</v>
      </c>
    </row>
    <row r="126" spans="2:13" x14ac:dyDescent="0.3">
      <c r="B126" s="248" t="s">
        <v>2831</v>
      </c>
      <c r="C126" s="248" t="s">
        <v>2831</v>
      </c>
      <c r="D126" t="s">
        <v>2851</v>
      </c>
      <c r="E126" t="s">
        <v>6878</v>
      </c>
      <c r="F126" t="s">
        <v>2073</v>
      </c>
      <c r="G126" s="47" t="s">
        <v>2622</v>
      </c>
      <c r="H126" s="49">
        <v>0</v>
      </c>
      <c r="I126" s="49">
        <v>0</v>
      </c>
      <c r="J126" s="49" t="s">
        <v>2186</v>
      </c>
      <c r="K126" s="49" t="s">
        <v>6879</v>
      </c>
      <c r="L126" s="49" t="s">
        <v>254</v>
      </c>
      <c r="M126" s="49" t="s">
        <v>568</v>
      </c>
    </row>
    <row r="127" spans="2:13" x14ac:dyDescent="0.3">
      <c r="B127" s="248" t="s">
        <v>2831</v>
      </c>
      <c r="C127" s="248" t="s">
        <v>2831</v>
      </c>
      <c r="D127" t="s">
        <v>2851</v>
      </c>
      <c r="E127" t="s">
        <v>8229</v>
      </c>
      <c r="F127" t="s">
        <v>2073</v>
      </c>
      <c r="G127" s="47" t="s">
        <v>2704</v>
      </c>
      <c r="H127" s="49">
        <v>0</v>
      </c>
      <c r="I127" s="49">
        <v>0</v>
      </c>
      <c r="J127" s="49" t="s">
        <v>2186</v>
      </c>
      <c r="K127" s="49" t="s">
        <v>8230</v>
      </c>
      <c r="L127" s="49" t="s">
        <v>254</v>
      </c>
      <c r="M127" s="49" t="s">
        <v>568</v>
      </c>
    </row>
    <row r="128" spans="2:13" x14ac:dyDescent="0.3">
      <c r="B128" s="248" t="s">
        <v>2831</v>
      </c>
      <c r="C128" s="248" t="s">
        <v>2831</v>
      </c>
      <c r="D128" t="s">
        <v>2851</v>
      </c>
      <c r="E128" t="s">
        <v>7178</v>
      </c>
      <c r="F128" t="s">
        <v>2073</v>
      </c>
      <c r="G128" s="47" t="s">
        <v>2688</v>
      </c>
      <c r="H128" s="49">
        <v>0</v>
      </c>
      <c r="I128" s="49">
        <v>0</v>
      </c>
      <c r="J128" s="49" t="s">
        <v>2186</v>
      </c>
      <c r="K128" s="49" t="s">
        <v>7179</v>
      </c>
      <c r="L128" s="49" t="s">
        <v>254</v>
      </c>
      <c r="M128" s="49" t="s">
        <v>568</v>
      </c>
    </row>
    <row r="129" spans="2:13" x14ac:dyDescent="0.3">
      <c r="B129" s="248" t="s">
        <v>2831</v>
      </c>
      <c r="C129" s="248" t="s">
        <v>2831</v>
      </c>
      <c r="D129" t="s">
        <v>2851</v>
      </c>
      <c r="E129" t="s">
        <v>9013</v>
      </c>
      <c r="F129" t="s">
        <v>2073</v>
      </c>
      <c r="G129" s="47" t="s">
        <v>2615</v>
      </c>
      <c r="H129" s="49">
        <v>0</v>
      </c>
      <c r="I129" s="49">
        <v>0</v>
      </c>
      <c r="J129" s="49" t="s">
        <v>2186</v>
      </c>
      <c r="K129" s="49" t="s">
        <v>9014</v>
      </c>
      <c r="L129" s="49" t="s">
        <v>254</v>
      </c>
      <c r="M129" s="49" t="s">
        <v>568</v>
      </c>
    </row>
    <row r="130" spans="2:13" x14ac:dyDescent="0.3">
      <c r="B130" s="248" t="s">
        <v>2831</v>
      </c>
      <c r="C130" s="248" t="s">
        <v>2831</v>
      </c>
      <c r="D130" t="s">
        <v>2851</v>
      </c>
      <c r="E130" t="s">
        <v>8675</v>
      </c>
      <c r="F130" t="s">
        <v>2073</v>
      </c>
      <c r="G130" s="47" t="s">
        <v>2660</v>
      </c>
      <c r="H130" s="49">
        <v>0</v>
      </c>
      <c r="I130" s="49">
        <v>0</v>
      </c>
      <c r="J130" s="49" t="s">
        <v>2186</v>
      </c>
      <c r="K130" s="49" t="s">
        <v>8676</v>
      </c>
      <c r="L130" s="49" t="s">
        <v>254</v>
      </c>
      <c r="M130" s="49" t="s">
        <v>568</v>
      </c>
    </row>
    <row r="131" spans="2:13" x14ac:dyDescent="0.3">
      <c r="B131" s="248" t="s">
        <v>2831</v>
      </c>
      <c r="C131" s="248" t="s">
        <v>2831</v>
      </c>
      <c r="D131" t="s">
        <v>2851</v>
      </c>
      <c r="E131" t="s">
        <v>10222</v>
      </c>
      <c r="F131" t="s">
        <v>2078</v>
      </c>
      <c r="G131" s="47" t="s">
        <v>2615</v>
      </c>
      <c r="H131" s="49">
        <v>0</v>
      </c>
      <c r="I131" s="49">
        <v>0</v>
      </c>
      <c r="J131" s="49" t="s">
        <v>2186</v>
      </c>
      <c r="K131" s="49" t="s">
        <v>10223</v>
      </c>
      <c r="L131" s="49" t="s">
        <v>254</v>
      </c>
      <c r="M131" s="49" t="s">
        <v>568</v>
      </c>
    </row>
    <row r="132" spans="2:13" x14ac:dyDescent="0.3">
      <c r="B132" s="248" t="s">
        <v>2831</v>
      </c>
      <c r="C132" s="248" t="s">
        <v>2831</v>
      </c>
      <c r="D132" t="s">
        <v>2851</v>
      </c>
      <c r="E132" t="s">
        <v>7196</v>
      </c>
      <c r="F132" t="s">
        <v>2073</v>
      </c>
      <c r="G132" s="47" t="s">
        <v>2703</v>
      </c>
      <c r="H132" s="49">
        <v>0</v>
      </c>
      <c r="I132" s="49">
        <v>0</v>
      </c>
      <c r="J132" s="49" t="s">
        <v>2186</v>
      </c>
      <c r="K132" s="49" t="s">
        <v>7197</v>
      </c>
      <c r="L132" s="49" t="s">
        <v>254</v>
      </c>
      <c r="M132" s="49" t="s">
        <v>568</v>
      </c>
    </row>
    <row r="133" spans="2:13" x14ac:dyDescent="0.3">
      <c r="B133" s="248" t="s">
        <v>2831</v>
      </c>
      <c r="C133" s="248" t="s">
        <v>2831</v>
      </c>
      <c r="D133" t="s">
        <v>2851</v>
      </c>
      <c r="E133" t="s">
        <v>8193</v>
      </c>
      <c r="F133" t="s">
        <v>2073</v>
      </c>
      <c r="G133" s="47" t="s">
        <v>2615</v>
      </c>
      <c r="H133" s="49">
        <v>0</v>
      </c>
      <c r="I133" s="49">
        <v>0</v>
      </c>
      <c r="J133" s="49" t="s">
        <v>2186</v>
      </c>
      <c r="K133" s="49" t="s">
        <v>8194</v>
      </c>
      <c r="L133" s="49" t="s">
        <v>254</v>
      </c>
      <c r="M133" s="49" t="s">
        <v>568</v>
      </c>
    </row>
    <row r="134" spans="2:13" x14ac:dyDescent="0.3">
      <c r="B134" s="248" t="s">
        <v>2831</v>
      </c>
      <c r="C134" s="248" t="s">
        <v>2831</v>
      </c>
      <c r="D134" t="s">
        <v>2851</v>
      </c>
      <c r="E134" t="s">
        <v>5695</v>
      </c>
      <c r="F134" t="s">
        <v>2073</v>
      </c>
      <c r="G134" s="47" t="s">
        <v>2616</v>
      </c>
      <c r="H134" s="49">
        <v>0</v>
      </c>
      <c r="I134" s="49">
        <v>0</v>
      </c>
      <c r="J134" s="49" t="s">
        <v>2186</v>
      </c>
      <c r="K134" s="49" t="s">
        <v>5696</v>
      </c>
      <c r="L134" s="49" t="s">
        <v>254</v>
      </c>
      <c r="M134" s="49" t="s">
        <v>568</v>
      </c>
    </row>
    <row r="135" spans="2:13" x14ac:dyDescent="0.3">
      <c r="B135" s="248" t="s">
        <v>2831</v>
      </c>
      <c r="C135" s="248" t="s">
        <v>2831</v>
      </c>
      <c r="D135" t="s">
        <v>2851</v>
      </c>
      <c r="E135" t="s">
        <v>10202</v>
      </c>
      <c r="F135" t="s">
        <v>2073</v>
      </c>
      <c r="G135" s="47" t="s">
        <v>2685</v>
      </c>
      <c r="H135" s="49">
        <v>0</v>
      </c>
      <c r="I135" s="49">
        <v>0</v>
      </c>
      <c r="J135" s="49" t="s">
        <v>2186</v>
      </c>
      <c r="K135" s="49" t="s">
        <v>10203</v>
      </c>
      <c r="L135" s="49" t="s">
        <v>254</v>
      </c>
      <c r="M135" s="49" t="s">
        <v>568</v>
      </c>
    </row>
    <row r="136" spans="2:13" x14ac:dyDescent="0.3">
      <c r="B136" s="248" t="s">
        <v>2831</v>
      </c>
      <c r="C136" s="248" t="s">
        <v>2831</v>
      </c>
      <c r="D136" t="s">
        <v>2851</v>
      </c>
      <c r="E136" t="s">
        <v>9766</v>
      </c>
      <c r="F136" t="s">
        <v>2073</v>
      </c>
      <c r="G136" s="47" t="s">
        <v>2676</v>
      </c>
      <c r="H136" s="49">
        <v>0</v>
      </c>
      <c r="I136" s="49">
        <v>0</v>
      </c>
      <c r="J136" s="49" t="s">
        <v>2186</v>
      </c>
      <c r="K136" s="49" t="s">
        <v>9767</v>
      </c>
      <c r="L136" s="49" t="s">
        <v>254</v>
      </c>
      <c r="M136" s="49" t="s">
        <v>568</v>
      </c>
    </row>
    <row r="137" spans="2:13" x14ac:dyDescent="0.3">
      <c r="B137" s="248" t="s">
        <v>2831</v>
      </c>
      <c r="C137" s="248" t="s">
        <v>2831</v>
      </c>
      <c r="D137" t="s">
        <v>2851</v>
      </c>
      <c r="E137" t="s">
        <v>5136</v>
      </c>
      <c r="F137" t="s">
        <v>2072</v>
      </c>
      <c r="G137" s="47" t="s">
        <v>2672</v>
      </c>
      <c r="H137" s="49">
        <v>0</v>
      </c>
      <c r="I137" s="49">
        <v>0</v>
      </c>
      <c r="J137" s="49" t="s">
        <v>2160</v>
      </c>
      <c r="K137" s="49" t="s">
        <v>5137</v>
      </c>
      <c r="L137" s="49" t="s">
        <v>254</v>
      </c>
      <c r="M137" s="49" t="s">
        <v>568</v>
      </c>
    </row>
    <row r="138" spans="2:13" x14ac:dyDescent="0.3">
      <c r="B138" s="248" t="s">
        <v>2831</v>
      </c>
      <c r="C138" s="248" t="s">
        <v>2831</v>
      </c>
      <c r="D138" t="s">
        <v>2851</v>
      </c>
      <c r="E138" t="s">
        <v>8104</v>
      </c>
      <c r="F138" t="s">
        <v>2078</v>
      </c>
      <c r="G138" s="47" t="s">
        <v>2654</v>
      </c>
      <c r="H138" s="49">
        <v>0</v>
      </c>
      <c r="I138" s="49">
        <v>0</v>
      </c>
      <c r="J138" s="49" t="s">
        <v>2186</v>
      </c>
      <c r="K138" s="49" t="s">
        <v>8105</v>
      </c>
      <c r="L138" s="49" t="s">
        <v>254</v>
      </c>
      <c r="M138" s="49" t="s">
        <v>568</v>
      </c>
    </row>
    <row r="139" spans="2:13" x14ac:dyDescent="0.3">
      <c r="B139" s="248" t="s">
        <v>2831</v>
      </c>
      <c r="C139" s="248" t="s">
        <v>2831</v>
      </c>
      <c r="D139" t="s">
        <v>2851</v>
      </c>
      <c r="E139" t="s">
        <v>5169</v>
      </c>
      <c r="F139" t="s">
        <v>2072</v>
      </c>
      <c r="G139" s="47" t="s">
        <v>2654</v>
      </c>
      <c r="H139" s="49">
        <v>0</v>
      </c>
      <c r="I139" s="49">
        <v>0</v>
      </c>
      <c r="J139" s="49" t="s">
        <v>2160</v>
      </c>
      <c r="K139" s="49" t="s">
        <v>5171</v>
      </c>
      <c r="L139" s="49" t="s">
        <v>254</v>
      </c>
      <c r="M139" s="49" t="s">
        <v>568</v>
      </c>
    </row>
    <row r="140" spans="2:13" x14ac:dyDescent="0.3">
      <c r="B140" s="248" t="s">
        <v>2831</v>
      </c>
      <c r="C140" s="248" t="s">
        <v>2831</v>
      </c>
      <c r="D140" t="s">
        <v>2851</v>
      </c>
      <c r="E140" t="s">
        <v>10766</v>
      </c>
      <c r="F140" t="s">
        <v>2073</v>
      </c>
      <c r="G140" s="47" t="s">
        <v>2700</v>
      </c>
      <c r="H140" s="49">
        <v>0</v>
      </c>
      <c r="I140" s="49">
        <v>0</v>
      </c>
      <c r="J140" s="49" t="s">
        <v>2186</v>
      </c>
      <c r="K140" s="49" t="s">
        <v>10767</v>
      </c>
      <c r="L140" s="49" t="s">
        <v>254</v>
      </c>
      <c r="M140" s="49" t="s">
        <v>568</v>
      </c>
    </row>
    <row r="141" spans="2:13" x14ac:dyDescent="0.3">
      <c r="B141" s="248" t="s">
        <v>2831</v>
      </c>
      <c r="C141" s="248" t="s">
        <v>2831</v>
      </c>
      <c r="D141" t="s">
        <v>2851</v>
      </c>
      <c r="E141" t="s">
        <v>7358</v>
      </c>
      <c r="F141" t="s">
        <v>2073</v>
      </c>
      <c r="G141" s="47" t="s">
        <v>2616</v>
      </c>
      <c r="H141" s="49">
        <v>0</v>
      </c>
      <c r="I141" s="49">
        <v>0</v>
      </c>
      <c r="J141" s="49" t="s">
        <v>2176</v>
      </c>
      <c r="K141" s="49" t="s">
        <v>7359</v>
      </c>
      <c r="L141" s="49" t="s">
        <v>254</v>
      </c>
      <c r="M141" s="49" t="s">
        <v>568</v>
      </c>
    </row>
    <row r="142" spans="2:13" x14ac:dyDescent="0.3">
      <c r="B142" s="248" t="s">
        <v>2831</v>
      </c>
      <c r="C142" s="248" t="s">
        <v>2831</v>
      </c>
      <c r="D142" t="s">
        <v>2851</v>
      </c>
      <c r="E142" t="s">
        <v>8055</v>
      </c>
      <c r="F142" t="s">
        <v>2073</v>
      </c>
      <c r="G142" s="47" t="s">
        <v>2672</v>
      </c>
      <c r="H142" s="49">
        <v>0</v>
      </c>
      <c r="I142" s="49">
        <v>0</v>
      </c>
      <c r="J142" s="49" t="s">
        <v>2186</v>
      </c>
      <c r="K142" s="49" t="s">
        <v>8056</v>
      </c>
      <c r="L142" s="49" t="s">
        <v>254</v>
      </c>
      <c r="M142" s="49" t="s">
        <v>568</v>
      </c>
    </row>
    <row r="143" spans="2:13" x14ac:dyDescent="0.3">
      <c r="B143" s="248" t="s">
        <v>2831</v>
      </c>
      <c r="C143" s="248" t="s">
        <v>2831</v>
      </c>
      <c r="D143" t="s">
        <v>2851</v>
      </c>
      <c r="E143" t="s">
        <v>5167</v>
      </c>
      <c r="F143" t="s">
        <v>2072</v>
      </c>
      <c r="G143" s="47" t="s">
        <v>2673</v>
      </c>
      <c r="H143" s="49">
        <v>0</v>
      </c>
      <c r="I143" s="49">
        <v>0</v>
      </c>
      <c r="J143" s="49" t="s">
        <v>2160</v>
      </c>
      <c r="K143" s="49" t="s">
        <v>5168</v>
      </c>
      <c r="L143" s="49" t="s">
        <v>254</v>
      </c>
      <c r="M143" s="49" t="s">
        <v>568</v>
      </c>
    </row>
    <row r="144" spans="2:13" x14ac:dyDescent="0.3">
      <c r="B144" s="248" t="s">
        <v>2831</v>
      </c>
      <c r="C144" s="248" t="s">
        <v>2831</v>
      </c>
      <c r="D144" t="s">
        <v>2851</v>
      </c>
      <c r="E144" t="s">
        <v>6249</v>
      </c>
      <c r="F144" t="s">
        <v>2078</v>
      </c>
      <c r="G144" s="47" t="s">
        <v>2704</v>
      </c>
      <c r="H144" s="49">
        <v>0</v>
      </c>
      <c r="I144" s="49">
        <v>0</v>
      </c>
      <c r="J144" s="49" t="s">
        <v>2186</v>
      </c>
      <c r="K144" s="49" t="s">
        <v>6250</v>
      </c>
      <c r="L144" s="49" t="s">
        <v>254</v>
      </c>
      <c r="M144" s="49" t="s">
        <v>568</v>
      </c>
    </row>
    <row r="145" spans="2:13" x14ac:dyDescent="0.3">
      <c r="B145" s="248" t="s">
        <v>2831</v>
      </c>
      <c r="C145" s="248" t="s">
        <v>2831</v>
      </c>
      <c r="D145" t="s">
        <v>2851</v>
      </c>
      <c r="E145" t="s">
        <v>9855</v>
      </c>
      <c r="F145" t="s">
        <v>2073</v>
      </c>
      <c r="G145" s="47" t="s">
        <v>2616</v>
      </c>
      <c r="H145" s="49">
        <v>0</v>
      </c>
      <c r="I145" s="49">
        <v>0</v>
      </c>
      <c r="J145" s="49" t="s">
        <v>2186</v>
      </c>
      <c r="K145" s="49" t="s">
        <v>9856</v>
      </c>
      <c r="L145" s="49" t="s">
        <v>254</v>
      </c>
      <c r="M145" s="49" t="s">
        <v>568</v>
      </c>
    </row>
    <row r="146" spans="2:13" x14ac:dyDescent="0.3">
      <c r="B146" s="248" t="s">
        <v>2831</v>
      </c>
      <c r="C146" s="248" t="s">
        <v>2831</v>
      </c>
      <c r="D146" t="s">
        <v>2851</v>
      </c>
      <c r="E146" t="s">
        <v>5178</v>
      </c>
      <c r="F146" t="s">
        <v>2072</v>
      </c>
      <c r="G146" s="47" t="s">
        <v>2679</v>
      </c>
      <c r="H146" s="49">
        <v>0</v>
      </c>
      <c r="I146" s="49">
        <v>0</v>
      </c>
      <c r="J146" s="49" t="s">
        <v>2160</v>
      </c>
      <c r="K146" s="49" t="s">
        <v>5179</v>
      </c>
      <c r="L146" s="49" t="s">
        <v>254</v>
      </c>
      <c r="M146" s="49" t="s">
        <v>568</v>
      </c>
    </row>
    <row r="147" spans="2:13" x14ac:dyDescent="0.3">
      <c r="B147" s="248" t="s">
        <v>2831</v>
      </c>
      <c r="C147" s="248" t="s">
        <v>2831</v>
      </c>
      <c r="D147" t="s">
        <v>2851</v>
      </c>
      <c r="E147" t="s">
        <v>3161</v>
      </c>
      <c r="F147" t="s">
        <v>2073</v>
      </c>
      <c r="G147" s="47" t="s">
        <v>2702</v>
      </c>
      <c r="H147" s="49">
        <v>0</v>
      </c>
      <c r="I147" s="49">
        <v>0</v>
      </c>
      <c r="J147" s="49" t="s">
        <v>2160</v>
      </c>
      <c r="K147" s="49" t="s">
        <v>2992</v>
      </c>
      <c r="L147" s="49" t="s">
        <v>254</v>
      </c>
      <c r="M147" s="49" t="s">
        <v>568</v>
      </c>
    </row>
    <row r="148" spans="2:13" x14ac:dyDescent="0.3">
      <c r="B148" s="248" t="s">
        <v>2831</v>
      </c>
      <c r="C148" s="248" t="s">
        <v>2831</v>
      </c>
      <c r="D148" t="s">
        <v>2851</v>
      </c>
      <c r="E148" t="s">
        <v>8947</v>
      </c>
      <c r="F148" t="s">
        <v>2075</v>
      </c>
      <c r="G148" s="47" t="s">
        <v>2660</v>
      </c>
      <c r="H148" s="49">
        <v>0</v>
      </c>
      <c r="I148" s="49">
        <v>0</v>
      </c>
      <c r="J148" s="49" t="s">
        <v>2173</v>
      </c>
      <c r="K148" s="49" t="s">
        <v>8948</v>
      </c>
      <c r="L148" s="49" t="s">
        <v>254</v>
      </c>
      <c r="M148" s="49" t="s">
        <v>568</v>
      </c>
    </row>
    <row r="149" spans="2:13" x14ac:dyDescent="0.3">
      <c r="B149" s="248" t="s">
        <v>2831</v>
      </c>
      <c r="C149" s="248" t="s">
        <v>2831</v>
      </c>
      <c r="D149" t="s">
        <v>2851</v>
      </c>
      <c r="E149" t="s">
        <v>6274</v>
      </c>
      <c r="F149" t="s">
        <v>2078</v>
      </c>
      <c r="G149" s="47" t="s">
        <v>2676</v>
      </c>
      <c r="H149" s="49">
        <v>0</v>
      </c>
      <c r="I149" s="49">
        <v>0</v>
      </c>
      <c r="J149" s="49" t="s">
        <v>2186</v>
      </c>
      <c r="K149" s="49" t="s">
        <v>6275</v>
      </c>
      <c r="L149" s="49" t="s">
        <v>254</v>
      </c>
      <c r="M149" s="49" t="s">
        <v>568</v>
      </c>
    </row>
    <row r="150" spans="2:13" x14ac:dyDescent="0.3">
      <c r="B150" s="248" t="s">
        <v>2831</v>
      </c>
      <c r="C150" s="248" t="s">
        <v>2831</v>
      </c>
      <c r="D150" t="s">
        <v>2851</v>
      </c>
      <c r="E150" t="s">
        <v>5485</v>
      </c>
      <c r="F150" t="s">
        <v>2073</v>
      </c>
      <c r="G150" s="47" t="s">
        <v>2654</v>
      </c>
      <c r="H150" s="49">
        <v>0</v>
      </c>
      <c r="I150" s="49">
        <v>0</v>
      </c>
      <c r="J150" s="49" t="s">
        <v>2186</v>
      </c>
      <c r="K150" s="49" t="s">
        <v>5487</v>
      </c>
      <c r="L150" s="49" t="s">
        <v>254</v>
      </c>
      <c r="M150" s="49" t="s">
        <v>568</v>
      </c>
    </row>
    <row r="151" spans="2:13" x14ac:dyDescent="0.3">
      <c r="B151" s="248" t="s">
        <v>2831</v>
      </c>
      <c r="C151" s="248" t="s">
        <v>2831</v>
      </c>
      <c r="D151" t="s">
        <v>2851</v>
      </c>
      <c r="E151" t="s">
        <v>5723</v>
      </c>
      <c r="F151" t="s">
        <v>2073</v>
      </c>
      <c r="G151" s="47" t="s">
        <v>2660</v>
      </c>
      <c r="H151" s="49">
        <v>0</v>
      </c>
      <c r="I151" s="49">
        <v>0</v>
      </c>
      <c r="J151" s="49" t="s">
        <v>2186</v>
      </c>
      <c r="K151" s="49" t="s">
        <v>5725</v>
      </c>
      <c r="L151" s="49" t="s">
        <v>254</v>
      </c>
      <c r="M151" s="49" t="s">
        <v>568</v>
      </c>
    </row>
    <row r="152" spans="2:13" x14ac:dyDescent="0.3">
      <c r="B152" s="248" t="s">
        <v>2831</v>
      </c>
      <c r="C152" s="248" t="s">
        <v>2831</v>
      </c>
      <c r="D152" t="s">
        <v>2851</v>
      </c>
      <c r="E152" t="s">
        <v>5095</v>
      </c>
      <c r="F152" t="s">
        <v>2072</v>
      </c>
      <c r="G152" s="47" t="s">
        <v>2616</v>
      </c>
      <c r="H152" s="49">
        <v>0</v>
      </c>
      <c r="I152" s="49">
        <v>0</v>
      </c>
      <c r="J152" s="49" t="s">
        <v>2160</v>
      </c>
      <c r="K152" s="49" t="s">
        <v>5096</v>
      </c>
      <c r="L152" s="49" t="s">
        <v>254</v>
      </c>
      <c r="M152" s="49" t="s">
        <v>568</v>
      </c>
    </row>
    <row r="153" spans="2:13" x14ac:dyDescent="0.3">
      <c r="B153" s="248" t="s">
        <v>2831</v>
      </c>
      <c r="C153" s="248" t="s">
        <v>2831</v>
      </c>
      <c r="D153" t="s">
        <v>2851</v>
      </c>
      <c r="E153" t="s">
        <v>4157</v>
      </c>
      <c r="F153" t="s">
        <v>2073</v>
      </c>
      <c r="G153" s="47" t="s">
        <v>2616</v>
      </c>
      <c r="H153" s="49">
        <v>0</v>
      </c>
      <c r="I153" s="49">
        <v>0</v>
      </c>
      <c r="J153" s="49" t="s">
        <v>2186</v>
      </c>
      <c r="K153" s="49" t="s">
        <v>4158</v>
      </c>
      <c r="L153" s="49" t="s">
        <v>254</v>
      </c>
      <c r="M153" s="49" t="s">
        <v>568</v>
      </c>
    </row>
    <row r="154" spans="2:13" x14ac:dyDescent="0.3">
      <c r="B154" s="248" t="s">
        <v>2831</v>
      </c>
      <c r="C154" s="248" t="s">
        <v>2831</v>
      </c>
      <c r="D154" t="s">
        <v>2851</v>
      </c>
      <c r="E154" t="s">
        <v>6980</v>
      </c>
      <c r="F154" t="s">
        <v>2073</v>
      </c>
      <c r="G154" s="47" t="s">
        <v>2622</v>
      </c>
      <c r="H154" s="49">
        <v>0</v>
      </c>
      <c r="I154" s="49">
        <v>0</v>
      </c>
      <c r="J154" s="49" t="s">
        <v>2186</v>
      </c>
      <c r="K154" s="49" t="s">
        <v>6981</v>
      </c>
      <c r="L154" s="49" t="s">
        <v>2147</v>
      </c>
      <c r="M154" s="49" t="s">
        <v>568</v>
      </c>
    </row>
    <row r="155" spans="2:13" x14ac:dyDescent="0.3">
      <c r="B155" s="248" t="s">
        <v>2831</v>
      </c>
      <c r="C155" s="248" t="s">
        <v>2831</v>
      </c>
      <c r="D155" t="s">
        <v>2851</v>
      </c>
      <c r="E155" t="s">
        <v>3163</v>
      </c>
      <c r="F155" t="s">
        <v>2073</v>
      </c>
      <c r="G155" s="47" t="s">
        <v>2645</v>
      </c>
      <c r="H155" s="49">
        <v>0</v>
      </c>
      <c r="I155" s="49">
        <v>0</v>
      </c>
      <c r="J155" s="49" t="s">
        <v>2160</v>
      </c>
      <c r="K155" s="49" t="s">
        <v>2941</v>
      </c>
      <c r="L155" s="49" t="s">
        <v>254</v>
      </c>
      <c r="M155" s="49" t="s">
        <v>568</v>
      </c>
    </row>
    <row r="156" spans="2:13" x14ac:dyDescent="0.3">
      <c r="B156" s="248" t="s">
        <v>2831</v>
      </c>
      <c r="C156" s="248" t="s">
        <v>2831</v>
      </c>
      <c r="D156" t="s">
        <v>2851</v>
      </c>
      <c r="E156" t="s">
        <v>3358</v>
      </c>
      <c r="F156" t="s">
        <v>2073</v>
      </c>
      <c r="G156" s="47" t="s">
        <v>2703</v>
      </c>
      <c r="H156" s="49">
        <v>0</v>
      </c>
      <c r="I156" s="49">
        <v>0</v>
      </c>
      <c r="J156" s="49" t="s">
        <v>2186</v>
      </c>
      <c r="K156" s="49" t="s">
        <v>3361</v>
      </c>
      <c r="L156" s="49" t="s">
        <v>254</v>
      </c>
      <c r="M156" s="49" t="s">
        <v>568</v>
      </c>
    </row>
    <row r="157" spans="2:13" x14ac:dyDescent="0.3">
      <c r="B157" s="248" t="s">
        <v>2831</v>
      </c>
      <c r="C157" s="248" t="s">
        <v>2831</v>
      </c>
      <c r="D157" t="s">
        <v>2851</v>
      </c>
      <c r="E157" t="s">
        <v>7397</v>
      </c>
      <c r="F157" t="s">
        <v>2073</v>
      </c>
      <c r="G157" s="47" t="s">
        <v>2673</v>
      </c>
      <c r="H157" s="49">
        <v>0</v>
      </c>
      <c r="I157" s="49">
        <v>0</v>
      </c>
      <c r="J157" s="49" t="s">
        <v>2186</v>
      </c>
      <c r="K157" s="49" t="s">
        <v>7398</v>
      </c>
      <c r="L157" s="49" t="s">
        <v>254</v>
      </c>
      <c r="M157" s="49" t="s">
        <v>568</v>
      </c>
    </row>
    <row r="158" spans="2:13" x14ac:dyDescent="0.3">
      <c r="B158" s="248" t="s">
        <v>2831</v>
      </c>
      <c r="C158" s="248" t="s">
        <v>2831</v>
      </c>
      <c r="D158" t="s">
        <v>2851</v>
      </c>
      <c r="E158" t="s">
        <v>7322</v>
      </c>
      <c r="F158" t="s">
        <v>2073</v>
      </c>
      <c r="G158" s="47" t="s">
        <v>2654</v>
      </c>
      <c r="H158" s="49">
        <v>0</v>
      </c>
      <c r="I158" s="49">
        <v>0</v>
      </c>
      <c r="J158" s="49" t="s">
        <v>2186</v>
      </c>
      <c r="K158" s="49" t="s">
        <v>7323</v>
      </c>
      <c r="L158" s="49" t="s">
        <v>254</v>
      </c>
      <c r="M158" s="49" t="s">
        <v>568</v>
      </c>
    </row>
    <row r="159" spans="2:13" x14ac:dyDescent="0.3">
      <c r="B159" s="248" t="s">
        <v>2831</v>
      </c>
      <c r="C159" s="248" t="s">
        <v>2831</v>
      </c>
      <c r="D159" t="s">
        <v>2851</v>
      </c>
      <c r="E159" t="s">
        <v>10256</v>
      </c>
      <c r="F159" t="s">
        <v>2073</v>
      </c>
      <c r="G159" s="47" t="s">
        <v>2673</v>
      </c>
      <c r="H159" s="49">
        <v>0</v>
      </c>
      <c r="I159" s="49">
        <v>0</v>
      </c>
      <c r="J159" s="49" t="s">
        <v>2186</v>
      </c>
      <c r="K159" s="49" t="s">
        <v>10257</v>
      </c>
      <c r="L159" s="49" t="s">
        <v>254</v>
      </c>
      <c r="M159" s="49" t="s">
        <v>568</v>
      </c>
    </row>
    <row r="160" spans="2:13" x14ac:dyDescent="0.3">
      <c r="B160" s="248" t="s">
        <v>2831</v>
      </c>
      <c r="C160" s="248" t="s">
        <v>2831</v>
      </c>
      <c r="D160" t="s">
        <v>2851</v>
      </c>
      <c r="E160" t="s">
        <v>5121</v>
      </c>
      <c r="F160" t="s">
        <v>2072</v>
      </c>
      <c r="G160" s="47" t="s">
        <v>2627</v>
      </c>
      <c r="H160" s="49">
        <v>0</v>
      </c>
      <c r="I160" s="49">
        <v>0</v>
      </c>
      <c r="J160" s="49" t="s">
        <v>2176</v>
      </c>
      <c r="K160" s="49" t="s">
        <v>5122</v>
      </c>
      <c r="L160" s="49" t="s">
        <v>254</v>
      </c>
      <c r="M160" s="49" t="s">
        <v>568</v>
      </c>
    </row>
    <row r="161" spans="2:13" x14ac:dyDescent="0.3">
      <c r="B161" s="248" t="s">
        <v>2831</v>
      </c>
      <c r="C161" s="248" t="s">
        <v>2831</v>
      </c>
      <c r="D161" t="s">
        <v>2851</v>
      </c>
      <c r="E161" t="s">
        <v>5123</v>
      </c>
      <c r="F161" t="s">
        <v>2072</v>
      </c>
      <c r="G161" s="47" t="s">
        <v>2625</v>
      </c>
      <c r="H161" s="49">
        <v>0</v>
      </c>
      <c r="I161" s="49">
        <v>0</v>
      </c>
      <c r="J161" s="49" t="s">
        <v>2160</v>
      </c>
      <c r="K161" s="49" t="s">
        <v>5124</v>
      </c>
      <c r="L161" s="49" t="s">
        <v>254</v>
      </c>
      <c r="M161" s="49" t="s">
        <v>568</v>
      </c>
    </row>
    <row r="162" spans="2:13" x14ac:dyDescent="0.3">
      <c r="B162" s="248" t="s">
        <v>2831</v>
      </c>
      <c r="C162" s="248" t="s">
        <v>2831</v>
      </c>
      <c r="D162" t="s">
        <v>2851</v>
      </c>
      <c r="E162" t="s">
        <v>5110</v>
      </c>
      <c r="F162" t="s">
        <v>2072</v>
      </c>
      <c r="G162" s="47" t="s">
        <v>2615</v>
      </c>
      <c r="H162" s="49">
        <v>0</v>
      </c>
      <c r="I162" s="49">
        <v>0</v>
      </c>
      <c r="J162" s="49" t="s">
        <v>2160</v>
      </c>
      <c r="K162" s="49" t="s">
        <v>5111</v>
      </c>
      <c r="L162" s="49" t="s">
        <v>254</v>
      </c>
      <c r="M162" s="49" t="s">
        <v>568</v>
      </c>
    </row>
    <row r="163" spans="2:13" x14ac:dyDescent="0.3">
      <c r="B163" s="248" t="s">
        <v>2831</v>
      </c>
      <c r="C163" s="248" t="s">
        <v>2831</v>
      </c>
      <c r="D163" t="s">
        <v>2851</v>
      </c>
      <c r="E163" t="s">
        <v>8703</v>
      </c>
      <c r="F163" t="s">
        <v>2073</v>
      </c>
      <c r="G163" s="47" t="s">
        <v>2622</v>
      </c>
      <c r="H163" s="49">
        <v>0</v>
      </c>
      <c r="I163" s="49">
        <v>0</v>
      </c>
      <c r="J163" s="49" t="s">
        <v>2186</v>
      </c>
      <c r="K163" s="49" t="s">
        <v>8704</v>
      </c>
      <c r="L163" s="49" t="s">
        <v>254</v>
      </c>
      <c r="M163" s="49" t="s">
        <v>568</v>
      </c>
    </row>
    <row r="164" spans="2:13" x14ac:dyDescent="0.3">
      <c r="B164" s="248" t="s">
        <v>2831</v>
      </c>
      <c r="C164" s="248" t="s">
        <v>2831</v>
      </c>
      <c r="D164" t="s">
        <v>2851</v>
      </c>
      <c r="E164" t="s">
        <v>6374</v>
      </c>
      <c r="F164" t="s">
        <v>2073</v>
      </c>
      <c r="G164" s="47" t="s">
        <v>2645</v>
      </c>
      <c r="H164" s="49">
        <v>0</v>
      </c>
      <c r="I164" s="49">
        <v>0</v>
      </c>
      <c r="J164" s="49" t="s">
        <v>2160</v>
      </c>
      <c r="K164" s="49" t="s">
        <v>4381</v>
      </c>
      <c r="L164" s="49" t="s">
        <v>254</v>
      </c>
      <c r="M164" s="49" t="s">
        <v>568</v>
      </c>
    </row>
    <row r="165" spans="2:13" x14ac:dyDescent="0.3">
      <c r="B165" s="248" t="s">
        <v>2831</v>
      </c>
      <c r="C165" s="248" t="s">
        <v>2831</v>
      </c>
      <c r="D165" t="s">
        <v>2851</v>
      </c>
      <c r="E165" t="s">
        <v>6544</v>
      </c>
      <c r="F165" t="s">
        <v>2073</v>
      </c>
      <c r="G165" s="47" t="s">
        <v>2681</v>
      </c>
      <c r="H165" s="49">
        <v>0</v>
      </c>
      <c r="I165" s="49">
        <v>0</v>
      </c>
      <c r="J165" s="49" t="s">
        <v>2186</v>
      </c>
      <c r="K165" s="49" t="s">
        <v>6545</v>
      </c>
      <c r="L165" s="49" t="s">
        <v>254</v>
      </c>
      <c r="M165" s="49" t="s">
        <v>568</v>
      </c>
    </row>
    <row r="166" spans="2:13" x14ac:dyDescent="0.3">
      <c r="B166" s="248" t="s">
        <v>2831</v>
      </c>
      <c r="C166" s="248" t="s">
        <v>2831</v>
      </c>
      <c r="D166" t="s">
        <v>2851</v>
      </c>
      <c r="E166" t="s">
        <v>5138</v>
      </c>
      <c r="F166" t="s">
        <v>2072</v>
      </c>
      <c r="G166" s="47" t="s">
        <v>2655</v>
      </c>
      <c r="H166" s="49">
        <v>0</v>
      </c>
      <c r="I166" s="49">
        <v>0</v>
      </c>
      <c r="J166" s="49" t="s">
        <v>2176</v>
      </c>
      <c r="K166" s="49" t="s">
        <v>5139</v>
      </c>
      <c r="L166" s="49" t="s">
        <v>254</v>
      </c>
      <c r="M166" s="49" t="s">
        <v>568</v>
      </c>
    </row>
    <row r="167" spans="2:13" x14ac:dyDescent="0.3">
      <c r="B167" s="248" t="s">
        <v>2831</v>
      </c>
      <c r="C167" s="248" t="s">
        <v>2831</v>
      </c>
      <c r="D167" t="s">
        <v>2851</v>
      </c>
      <c r="E167" t="s">
        <v>10590</v>
      </c>
      <c r="F167" t="s">
        <v>2073</v>
      </c>
      <c r="G167" s="47" t="s">
        <v>2679</v>
      </c>
      <c r="H167" s="49">
        <v>0</v>
      </c>
      <c r="I167" s="49">
        <v>0</v>
      </c>
      <c r="J167" s="49" t="s">
        <v>2186</v>
      </c>
      <c r="K167" s="49" t="s">
        <v>10591</v>
      </c>
      <c r="L167" s="49" t="s">
        <v>254</v>
      </c>
      <c r="M167" s="49" t="s">
        <v>568</v>
      </c>
    </row>
    <row r="168" spans="2:13" x14ac:dyDescent="0.3">
      <c r="B168" s="248" t="s">
        <v>2831</v>
      </c>
      <c r="C168" s="248" t="s">
        <v>2831</v>
      </c>
      <c r="D168" t="s">
        <v>2851</v>
      </c>
      <c r="E168" t="s">
        <v>8687</v>
      </c>
      <c r="F168" t="s">
        <v>2073</v>
      </c>
      <c r="G168" s="47" t="s">
        <v>2679</v>
      </c>
      <c r="H168" s="49">
        <v>0</v>
      </c>
      <c r="I168" s="49">
        <v>0</v>
      </c>
      <c r="J168" s="49" t="s">
        <v>2186</v>
      </c>
      <c r="K168" s="49" t="s">
        <v>8688</v>
      </c>
      <c r="L168" s="49" t="s">
        <v>254</v>
      </c>
      <c r="M168" s="49" t="s">
        <v>568</v>
      </c>
    </row>
    <row r="169" spans="2:13" x14ac:dyDescent="0.3">
      <c r="B169" s="248" t="s">
        <v>2831</v>
      </c>
      <c r="C169" s="248" t="s">
        <v>2831</v>
      </c>
      <c r="D169" t="s">
        <v>2851</v>
      </c>
      <c r="E169" t="s">
        <v>5145</v>
      </c>
      <c r="F169" t="s">
        <v>2072</v>
      </c>
      <c r="G169" s="47" t="s">
        <v>2654</v>
      </c>
      <c r="H169" s="49">
        <v>0</v>
      </c>
      <c r="I169" s="49">
        <v>0</v>
      </c>
      <c r="J169" s="49" t="s">
        <v>2160</v>
      </c>
      <c r="K169" s="49" t="s">
        <v>2992</v>
      </c>
      <c r="L169" s="49" t="s">
        <v>254</v>
      </c>
      <c r="M169" s="49" t="s">
        <v>568</v>
      </c>
    </row>
    <row r="170" spans="2:13" x14ac:dyDescent="0.3">
      <c r="B170" s="248" t="s">
        <v>2831</v>
      </c>
      <c r="C170" s="248" t="s">
        <v>2831</v>
      </c>
      <c r="D170" t="s">
        <v>2851</v>
      </c>
      <c r="E170" t="s">
        <v>9020</v>
      </c>
      <c r="F170" t="s">
        <v>2073</v>
      </c>
      <c r="G170" s="47" t="s">
        <v>2679</v>
      </c>
      <c r="H170" s="49">
        <v>0</v>
      </c>
      <c r="I170" s="49">
        <v>0</v>
      </c>
      <c r="J170" s="49" t="s">
        <v>2186</v>
      </c>
      <c r="K170" s="49" t="s">
        <v>9021</v>
      </c>
      <c r="L170" s="49" t="s">
        <v>254</v>
      </c>
      <c r="M170" s="49" t="s">
        <v>568</v>
      </c>
    </row>
    <row r="171" spans="2:13" x14ac:dyDescent="0.3">
      <c r="B171" s="248" t="s">
        <v>2831</v>
      </c>
      <c r="C171" s="248" t="s">
        <v>2831</v>
      </c>
      <c r="D171" t="s">
        <v>2851</v>
      </c>
      <c r="E171" t="s">
        <v>5143</v>
      </c>
      <c r="F171" t="s">
        <v>2072</v>
      </c>
      <c r="G171" s="47" t="s">
        <v>2700</v>
      </c>
      <c r="H171" s="49">
        <v>0</v>
      </c>
      <c r="I171" s="49">
        <v>0</v>
      </c>
      <c r="J171" s="49" t="s">
        <v>2173</v>
      </c>
      <c r="K171" s="49" t="s">
        <v>5144</v>
      </c>
      <c r="L171" s="49" t="s">
        <v>254</v>
      </c>
      <c r="M171" s="49" t="s">
        <v>568</v>
      </c>
    </row>
    <row r="172" spans="2:13" x14ac:dyDescent="0.3">
      <c r="B172" s="248" t="s">
        <v>2831</v>
      </c>
      <c r="C172" s="248" t="s">
        <v>2831</v>
      </c>
      <c r="D172" t="s">
        <v>2851</v>
      </c>
      <c r="E172" t="s">
        <v>9839</v>
      </c>
      <c r="F172" t="s">
        <v>2073</v>
      </c>
      <c r="G172" s="47" t="s">
        <v>2681</v>
      </c>
      <c r="H172" s="49">
        <v>0</v>
      </c>
      <c r="I172" s="49">
        <v>0</v>
      </c>
      <c r="J172" s="49" t="s">
        <v>2186</v>
      </c>
      <c r="K172" s="49" t="s">
        <v>9840</v>
      </c>
      <c r="L172" s="49" t="s">
        <v>254</v>
      </c>
      <c r="M172" s="49" t="s">
        <v>568</v>
      </c>
    </row>
    <row r="173" spans="2:13" x14ac:dyDescent="0.3">
      <c r="B173" s="248" t="s">
        <v>2831</v>
      </c>
      <c r="C173" s="248" t="s">
        <v>2831</v>
      </c>
      <c r="D173" t="s">
        <v>2851</v>
      </c>
      <c r="E173" t="s">
        <v>6537</v>
      </c>
      <c r="F173" t="s">
        <v>2073</v>
      </c>
      <c r="G173" s="47" t="s">
        <v>2672</v>
      </c>
      <c r="H173" s="49">
        <v>0</v>
      </c>
      <c r="I173" s="49">
        <v>0</v>
      </c>
      <c r="J173" s="49" t="s">
        <v>2186</v>
      </c>
      <c r="K173" s="49" t="s">
        <v>6538</v>
      </c>
      <c r="L173" s="49" t="s">
        <v>254</v>
      </c>
      <c r="M173" s="49" t="s">
        <v>568</v>
      </c>
    </row>
    <row r="174" spans="2:13" x14ac:dyDescent="0.3">
      <c r="B174" s="248" t="s">
        <v>2831</v>
      </c>
      <c r="C174" s="248" t="s">
        <v>2831</v>
      </c>
      <c r="D174" t="s">
        <v>2851</v>
      </c>
      <c r="E174" t="s">
        <v>7753</v>
      </c>
      <c r="F174" t="s">
        <v>2078</v>
      </c>
      <c r="G174" s="47" t="s">
        <v>2641</v>
      </c>
      <c r="H174" s="49">
        <v>0</v>
      </c>
      <c r="I174" s="49">
        <v>0</v>
      </c>
      <c r="J174" s="49" t="s">
        <v>2186</v>
      </c>
      <c r="K174" s="49" t="s">
        <v>7754</v>
      </c>
      <c r="L174" s="49" t="s">
        <v>254</v>
      </c>
      <c r="M174" s="49" t="s">
        <v>568</v>
      </c>
    </row>
    <row r="175" spans="2:13" x14ac:dyDescent="0.3">
      <c r="B175" s="248" t="s">
        <v>2831</v>
      </c>
      <c r="C175" s="248" t="s">
        <v>2831</v>
      </c>
      <c r="D175" t="s">
        <v>2851</v>
      </c>
      <c r="E175" t="s">
        <v>5603</v>
      </c>
      <c r="F175" t="s">
        <v>2078</v>
      </c>
      <c r="G175" s="47" t="s">
        <v>2701</v>
      </c>
      <c r="H175" s="49">
        <v>0</v>
      </c>
      <c r="I175" s="49">
        <v>0</v>
      </c>
      <c r="J175" s="49" t="s">
        <v>2186</v>
      </c>
      <c r="K175" s="49" t="s">
        <v>5604</v>
      </c>
      <c r="L175" s="49" t="s">
        <v>254</v>
      </c>
      <c r="M175" s="49" t="s">
        <v>568</v>
      </c>
    </row>
    <row r="176" spans="2:13" x14ac:dyDescent="0.3">
      <c r="B176" s="248" t="s">
        <v>2831</v>
      </c>
      <c r="C176" s="248" t="s">
        <v>2831</v>
      </c>
      <c r="D176" t="s">
        <v>2851</v>
      </c>
      <c r="E176" t="s">
        <v>4499</v>
      </c>
      <c r="F176" t="s">
        <v>2073</v>
      </c>
      <c r="G176" s="47" t="s">
        <v>2703</v>
      </c>
      <c r="H176" s="49">
        <v>0</v>
      </c>
      <c r="I176" s="49">
        <v>0</v>
      </c>
      <c r="J176" s="49" t="s">
        <v>2173</v>
      </c>
      <c r="K176" s="49" t="s">
        <v>4500</v>
      </c>
      <c r="L176" s="49" t="s">
        <v>254</v>
      </c>
      <c r="M176" s="49" t="s">
        <v>568</v>
      </c>
    </row>
    <row r="177" spans="2:13" x14ac:dyDescent="0.3">
      <c r="B177" s="248" t="s">
        <v>2831</v>
      </c>
      <c r="C177" s="248" t="s">
        <v>2831</v>
      </c>
      <c r="D177" t="s">
        <v>2851</v>
      </c>
      <c r="E177" t="s">
        <v>6772</v>
      </c>
      <c r="F177" t="s">
        <v>2073</v>
      </c>
      <c r="G177" s="47" t="s">
        <v>2625</v>
      </c>
      <c r="H177" s="49">
        <v>0</v>
      </c>
      <c r="I177" s="49">
        <v>0</v>
      </c>
      <c r="J177" s="49" t="s">
        <v>2186</v>
      </c>
      <c r="K177" s="49" t="s">
        <v>6773</v>
      </c>
      <c r="L177" s="49" t="s">
        <v>254</v>
      </c>
      <c r="M177" s="49" t="s">
        <v>568</v>
      </c>
    </row>
    <row r="178" spans="2:13" x14ac:dyDescent="0.3">
      <c r="B178" s="248" t="s">
        <v>2831</v>
      </c>
      <c r="C178" s="248" t="s">
        <v>2831</v>
      </c>
      <c r="D178" t="s">
        <v>2851</v>
      </c>
      <c r="E178" t="s">
        <v>3475</v>
      </c>
      <c r="F178" t="s">
        <v>2073</v>
      </c>
      <c r="G178" s="47" t="s">
        <v>2679</v>
      </c>
      <c r="H178" s="49">
        <v>0</v>
      </c>
      <c r="I178" s="49">
        <v>0</v>
      </c>
      <c r="J178" s="49" t="s">
        <v>2186</v>
      </c>
      <c r="K178" s="49" t="s">
        <v>3476</v>
      </c>
      <c r="L178" s="49" t="s">
        <v>254</v>
      </c>
      <c r="M178" s="49" t="s">
        <v>568</v>
      </c>
    </row>
    <row r="179" spans="2:13" x14ac:dyDescent="0.3">
      <c r="B179" s="248" t="s">
        <v>2831</v>
      </c>
      <c r="C179" s="248" t="s">
        <v>2831</v>
      </c>
      <c r="D179" t="s">
        <v>2851</v>
      </c>
      <c r="E179" t="s">
        <v>9054</v>
      </c>
      <c r="F179" t="s">
        <v>2073</v>
      </c>
      <c r="G179" s="47" t="s">
        <v>2638</v>
      </c>
      <c r="H179" s="49">
        <v>0</v>
      </c>
      <c r="I179" s="49">
        <v>0</v>
      </c>
      <c r="J179" s="49" t="s">
        <v>2186</v>
      </c>
      <c r="K179" s="49" t="s">
        <v>9055</v>
      </c>
      <c r="L179" s="49" t="s">
        <v>254</v>
      </c>
      <c r="M179" s="49" t="s">
        <v>568</v>
      </c>
    </row>
    <row r="180" spans="2:13" x14ac:dyDescent="0.3">
      <c r="B180" s="248" t="s">
        <v>2831</v>
      </c>
      <c r="C180" s="248" t="s">
        <v>2831</v>
      </c>
      <c r="D180" t="s">
        <v>2851</v>
      </c>
      <c r="E180" t="s">
        <v>8187</v>
      </c>
      <c r="F180" t="s">
        <v>2078</v>
      </c>
      <c r="G180" s="47" t="s">
        <v>2701</v>
      </c>
      <c r="H180" s="49">
        <v>0</v>
      </c>
      <c r="I180" s="49">
        <v>0</v>
      </c>
      <c r="J180" s="49" t="s">
        <v>2186</v>
      </c>
      <c r="K180" s="49" t="s">
        <v>8188</v>
      </c>
      <c r="L180" s="49" t="s">
        <v>254</v>
      </c>
      <c r="M180" s="49" t="s">
        <v>568</v>
      </c>
    </row>
    <row r="181" spans="2:13" x14ac:dyDescent="0.3">
      <c r="B181" s="248" t="s">
        <v>2831</v>
      </c>
      <c r="C181" s="248" t="s">
        <v>2831</v>
      </c>
      <c r="D181" t="s">
        <v>2851</v>
      </c>
      <c r="E181" t="s">
        <v>7009</v>
      </c>
      <c r="F181" t="s">
        <v>2073</v>
      </c>
      <c r="G181" s="47" t="s">
        <v>2615</v>
      </c>
      <c r="H181" s="49">
        <v>0</v>
      </c>
      <c r="I181" s="49">
        <v>0</v>
      </c>
      <c r="J181" s="49" t="s">
        <v>2186</v>
      </c>
      <c r="K181" s="49" t="s">
        <v>7010</v>
      </c>
      <c r="L181" s="49" t="s">
        <v>254</v>
      </c>
      <c r="M181" s="49" t="s">
        <v>568</v>
      </c>
    </row>
    <row r="182" spans="2:13" x14ac:dyDescent="0.3">
      <c r="B182" s="248" t="s">
        <v>2831</v>
      </c>
      <c r="C182" s="248" t="s">
        <v>2831</v>
      </c>
      <c r="D182" t="s">
        <v>2851</v>
      </c>
      <c r="E182" t="s">
        <v>6574</v>
      </c>
      <c r="F182" t="s">
        <v>2073</v>
      </c>
      <c r="G182" s="47" t="s">
        <v>2645</v>
      </c>
      <c r="H182" s="49">
        <v>0</v>
      </c>
      <c r="I182" s="49">
        <v>0</v>
      </c>
      <c r="J182" s="49" t="s">
        <v>2186</v>
      </c>
      <c r="K182" s="49" t="s">
        <v>6576</v>
      </c>
      <c r="L182" s="49" t="s">
        <v>254</v>
      </c>
      <c r="M182" s="49" t="s">
        <v>568</v>
      </c>
    </row>
    <row r="183" spans="2:13" x14ac:dyDescent="0.3">
      <c r="B183" s="248" t="s">
        <v>2831</v>
      </c>
      <c r="C183" s="248" t="s">
        <v>2831</v>
      </c>
      <c r="D183" t="s">
        <v>2851</v>
      </c>
      <c r="E183" t="s">
        <v>5488</v>
      </c>
      <c r="F183" t="s">
        <v>2073</v>
      </c>
      <c r="G183" s="47" t="s">
        <v>2681</v>
      </c>
      <c r="H183" s="49">
        <v>0</v>
      </c>
      <c r="I183" s="49">
        <v>0</v>
      </c>
      <c r="J183" s="49" t="s">
        <v>2186</v>
      </c>
      <c r="K183" s="49" t="s">
        <v>5490</v>
      </c>
      <c r="L183" s="49" t="s">
        <v>254</v>
      </c>
      <c r="M183" s="49" t="s">
        <v>568</v>
      </c>
    </row>
    <row r="184" spans="2:13" x14ac:dyDescent="0.3">
      <c r="B184" s="248" t="s">
        <v>2831</v>
      </c>
      <c r="C184" s="248" t="s">
        <v>2831</v>
      </c>
      <c r="D184" t="s">
        <v>2851</v>
      </c>
      <c r="E184" t="s">
        <v>5634</v>
      </c>
      <c r="F184" t="s">
        <v>2073</v>
      </c>
      <c r="G184" s="47" t="s">
        <v>2701</v>
      </c>
      <c r="H184" s="49">
        <v>0</v>
      </c>
      <c r="I184" s="49">
        <v>0</v>
      </c>
      <c r="J184" s="49" t="s">
        <v>2186</v>
      </c>
      <c r="K184" s="49" t="s">
        <v>5635</v>
      </c>
      <c r="L184" s="49" t="s">
        <v>254</v>
      </c>
      <c r="M184" s="49" t="s">
        <v>568</v>
      </c>
    </row>
    <row r="185" spans="2:13" x14ac:dyDescent="0.3">
      <c r="B185" s="248" t="s">
        <v>2831</v>
      </c>
      <c r="C185" s="248" t="s">
        <v>2831</v>
      </c>
      <c r="D185" t="s">
        <v>2851</v>
      </c>
      <c r="E185" t="s">
        <v>5085</v>
      </c>
      <c r="F185" t="s">
        <v>2072</v>
      </c>
      <c r="G185" s="47" t="s">
        <v>2701</v>
      </c>
      <c r="H185" s="49">
        <v>0</v>
      </c>
      <c r="I185" s="49">
        <v>0</v>
      </c>
      <c r="J185" s="49" t="s">
        <v>2160</v>
      </c>
      <c r="K185" s="49" t="s">
        <v>5086</v>
      </c>
      <c r="L185" s="49" t="s">
        <v>254</v>
      </c>
      <c r="M185" s="49" t="s">
        <v>568</v>
      </c>
    </row>
    <row r="186" spans="2:13" x14ac:dyDescent="0.3">
      <c r="B186" s="248" t="s">
        <v>2831</v>
      </c>
      <c r="C186" s="248" t="s">
        <v>2831</v>
      </c>
      <c r="D186" t="s">
        <v>2851</v>
      </c>
      <c r="E186" t="s">
        <v>3603</v>
      </c>
      <c r="F186" t="s">
        <v>2073</v>
      </c>
      <c r="G186" s="47" t="s">
        <v>2616</v>
      </c>
      <c r="H186" s="49">
        <v>0</v>
      </c>
      <c r="I186" s="49">
        <v>0</v>
      </c>
      <c r="J186" s="49" t="s">
        <v>2186</v>
      </c>
      <c r="K186" s="49" t="s">
        <v>3605</v>
      </c>
      <c r="L186" s="49" t="s">
        <v>254</v>
      </c>
      <c r="M186" s="49" t="s">
        <v>568</v>
      </c>
    </row>
    <row r="187" spans="2:13" x14ac:dyDescent="0.3">
      <c r="B187" s="248" t="s">
        <v>2831</v>
      </c>
      <c r="C187" s="248" t="s">
        <v>2831</v>
      </c>
      <c r="D187" t="s">
        <v>2851</v>
      </c>
      <c r="E187" t="s">
        <v>6913</v>
      </c>
      <c r="F187" t="s">
        <v>2075</v>
      </c>
      <c r="G187" s="47" t="s">
        <v>2703</v>
      </c>
      <c r="H187" s="49">
        <v>0</v>
      </c>
      <c r="I187" s="49">
        <v>0</v>
      </c>
      <c r="J187" s="49" t="s">
        <v>2160</v>
      </c>
      <c r="K187" s="49" t="s">
        <v>6914</v>
      </c>
      <c r="L187" s="49" t="s">
        <v>254</v>
      </c>
      <c r="M187" s="49" t="s">
        <v>568</v>
      </c>
    </row>
    <row r="188" spans="2:13" x14ac:dyDescent="0.3">
      <c r="B188" s="248" t="s">
        <v>2831</v>
      </c>
      <c r="C188" s="248" t="s">
        <v>2831</v>
      </c>
      <c r="D188" t="s">
        <v>2851</v>
      </c>
      <c r="E188" t="s">
        <v>6722</v>
      </c>
      <c r="F188" t="s">
        <v>2073</v>
      </c>
      <c r="G188" s="47" t="s">
        <v>2615</v>
      </c>
      <c r="H188" s="49">
        <v>0</v>
      </c>
      <c r="I188" s="49">
        <v>0</v>
      </c>
      <c r="J188" s="49" t="s">
        <v>2186</v>
      </c>
      <c r="K188" s="49" t="s">
        <v>6723</v>
      </c>
      <c r="L188" s="49" t="s">
        <v>254</v>
      </c>
      <c r="M188" s="49" t="s">
        <v>568</v>
      </c>
    </row>
    <row r="189" spans="2:13" x14ac:dyDescent="0.3">
      <c r="B189" s="248" t="s">
        <v>2831</v>
      </c>
      <c r="C189" s="248" t="s">
        <v>2831</v>
      </c>
      <c r="D189" t="s">
        <v>2851</v>
      </c>
      <c r="E189" t="s">
        <v>9688</v>
      </c>
      <c r="F189" t="s">
        <v>2073</v>
      </c>
      <c r="G189" s="47" t="s">
        <v>2688</v>
      </c>
      <c r="H189" s="49">
        <v>0</v>
      </c>
      <c r="I189" s="49">
        <v>0</v>
      </c>
      <c r="J189" s="49" t="s">
        <v>2186</v>
      </c>
      <c r="K189" s="49" t="s">
        <v>9689</v>
      </c>
      <c r="L189" s="49" t="s">
        <v>254</v>
      </c>
      <c r="M189" s="49" t="s">
        <v>568</v>
      </c>
    </row>
    <row r="190" spans="2:13" x14ac:dyDescent="0.3">
      <c r="B190" s="248" t="s">
        <v>2831</v>
      </c>
      <c r="C190" s="248" t="s">
        <v>2831</v>
      </c>
      <c r="D190" t="s">
        <v>2851</v>
      </c>
      <c r="E190" t="s">
        <v>7804</v>
      </c>
      <c r="F190" t="s">
        <v>2073</v>
      </c>
      <c r="G190" s="47" t="s">
        <v>2685</v>
      </c>
      <c r="H190" s="49">
        <v>0</v>
      </c>
      <c r="I190" s="49">
        <v>0</v>
      </c>
      <c r="J190" s="49" t="s">
        <v>2186</v>
      </c>
      <c r="K190" s="49" t="s">
        <v>7805</v>
      </c>
      <c r="L190" s="49" t="s">
        <v>254</v>
      </c>
      <c r="M190" s="49" t="s">
        <v>568</v>
      </c>
    </row>
    <row r="191" spans="2:13" x14ac:dyDescent="0.3">
      <c r="B191" s="248" t="s">
        <v>2831</v>
      </c>
      <c r="C191" s="248" t="s">
        <v>2831</v>
      </c>
      <c r="D191" t="s">
        <v>2851</v>
      </c>
      <c r="E191" t="s">
        <v>3522</v>
      </c>
      <c r="F191" t="s">
        <v>2073</v>
      </c>
      <c r="G191" s="47" t="s">
        <v>2625</v>
      </c>
      <c r="H191" s="49">
        <v>0</v>
      </c>
      <c r="I191" s="49">
        <v>0</v>
      </c>
      <c r="J191" s="49" t="s">
        <v>2173</v>
      </c>
      <c r="K191" s="49" t="s">
        <v>3523</v>
      </c>
      <c r="L191" s="49" t="s">
        <v>254</v>
      </c>
      <c r="M191" s="49" t="s">
        <v>568</v>
      </c>
    </row>
    <row r="192" spans="2:13" x14ac:dyDescent="0.3">
      <c r="B192" s="248" t="s">
        <v>2831</v>
      </c>
      <c r="C192" s="248" t="s">
        <v>2831</v>
      </c>
      <c r="D192" t="s">
        <v>2851</v>
      </c>
      <c r="E192" t="s">
        <v>7081</v>
      </c>
      <c r="F192" t="s">
        <v>2073</v>
      </c>
      <c r="G192" s="47" t="s">
        <v>2700</v>
      </c>
      <c r="H192" s="49">
        <v>0</v>
      </c>
      <c r="I192" s="49">
        <v>0</v>
      </c>
      <c r="J192" s="49" t="s">
        <v>2186</v>
      </c>
      <c r="K192" s="49" t="s">
        <v>7082</v>
      </c>
      <c r="L192" s="49" t="s">
        <v>254</v>
      </c>
      <c r="M192" s="49" t="s">
        <v>568</v>
      </c>
    </row>
    <row r="193" spans="2:13" x14ac:dyDescent="0.3">
      <c r="B193" s="248" t="s">
        <v>2831</v>
      </c>
      <c r="C193" s="248" t="s">
        <v>2831</v>
      </c>
      <c r="D193" t="s">
        <v>2851</v>
      </c>
      <c r="E193" t="s">
        <v>3787</v>
      </c>
      <c r="F193" t="s">
        <v>2073</v>
      </c>
      <c r="G193" s="47" t="s">
        <v>2616</v>
      </c>
      <c r="H193" s="49">
        <v>0</v>
      </c>
      <c r="I193" s="49">
        <v>0</v>
      </c>
      <c r="J193" s="49" t="s">
        <v>2186</v>
      </c>
      <c r="K193" s="49" t="s">
        <v>3789</v>
      </c>
      <c r="L193" s="49" t="s">
        <v>254</v>
      </c>
      <c r="M193" s="49" t="s">
        <v>568</v>
      </c>
    </row>
    <row r="194" spans="2:13" x14ac:dyDescent="0.3">
      <c r="B194" s="248" t="s">
        <v>2831</v>
      </c>
      <c r="C194" s="248" t="s">
        <v>2831</v>
      </c>
      <c r="D194" t="s">
        <v>2851</v>
      </c>
      <c r="E194" t="s">
        <v>9557</v>
      </c>
      <c r="F194" t="s">
        <v>2073</v>
      </c>
      <c r="G194" s="47" t="s">
        <v>2660</v>
      </c>
      <c r="H194" s="49">
        <v>0</v>
      </c>
      <c r="I194" s="49">
        <v>0</v>
      </c>
      <c r="J194" s="49" t="s">
        <v>2186</v>
      </c>
      <c r="K194" s="49" t="s">
        <v>9558</v>
      </c>
      <c r="L194" s="49" t="s">
        <v>254</v>
      </c>
      <c r="M194" s="49" t="s">
        <v>568</v>
      </c>
    </row>
    <row r="195" spans="2:13" x14ac:dyDescent="0.3">
      <c r="B195" s="248" t="s">
        <v>2831</v>
      </c>
      <c r="C195" s="248" t="s">
        <v>2831</v>
      </c>
      <c r="D195" t="s">
        <v>2851</v>
      </c>
      <c r="E195" t="s">
        <v>7634</v>
      </c>
      <c r="F195" t="s">
        <v>2073</v>
      </c>
      <c r="G195" s="47" t="s">
        <v>2700</v>
      </c>
      <c r="H195" s="49">
        <v>0</v>
      </c>
      <c r="I195" s="49">
        <v>0</v>
      </c>
      <c r="J195" s="49" t="s">
        <v>2186</v>
      </c>
      <c r="K195" s="49" t="s">
        <v>7635</v>
      </c>
      <c r="L195" s="49" t="s">
        <v>2147</v>
      </c>
      <c r="M195" s="49" t="s">
        <v>568</v>
      </c>
    </row>
    <row r="196" spans="2:13" x14ac:dyDescent="0.3">
      <c r="B196" s="248" t="s">
        <v>2831</v>
      </c>
      <c r="C196" s="248" t="s">
        <v>2831</v>
      </c>
      <c r="D196" t="s">
        <v>2851</v>
      </c>
      <c r="E196" t="s">
        <v>8936</v>
      </c>
      <c r="F196" t="s">
        <v>2073</v>
      </c>
      <c r="G196" s="47" t="s">
        <v>2700</v>
      </c>
      <c r="H196" s="49">
        <v>0</v>
      </c>
      <c r="I196" s="49">
        <v>0</v>
      </c>
      <c r="J196" s="49" t="s">
        <v>2186</v>
      </c>
      <c r="K196" s="49" t="s">
        <v>8937</v>
      </c>
      <c r="L196" s="49" t="s">
        <v>254</v>
      </c>
      <c r="M196" s="49" t="s">
        <v>568</v>
      </c>
    </row>
    <row r="197" spans="2:13" x14ac:dyDescent="0.3">
      <c r="B197" s="248" t="s">
        <v>2831</v>
      </c>
      <c r="C197" s="248" t="s">
        <v>2831</v>
      </c>
      <c r="D197" t="s">
        <v>2851</v>
      </c>
      <c r="E197" t="s">
        <v>8993</v>
      </c>
      <c r="F197" t="s">
        <v>2073</v>
      </c>
      <c r="G197" s="47" t="s">
        <v>2672</v>
      </c>
      <c r="H197" s="49">
        <v>0</v>
      </c>
      <c r="I197" s="49">
        <v>0</v>
      </c>
      <c r="J197" s="49" t="s">
        <v>2186</v>
      </c>
      <c r="K197" s="49" t="s">
        <v>8994</v>
      </c>
      <c r="L197" s="49" t="s">
        <v>254</v>
      </c>
      <c r="M197" s="49" t="s">
        <v>568</v>
      </c>
    </row>
    <row r="198" spans="2:13" x14ac:dyDescent="0.3">
      <c r="B198" s="248" t="s">
        <v>2831</v>
      </c>
      <c r="C198" s="248" t="s">
        <v>2831</v>
      </c>
      <c r="D198" t="s">
        <v>2851</v>
      </c>
      <c r="E198" t="s">
        <v>5149</v>
      </c>
      <c r="F198" t="s">
        <v>2072</v>
      </c>
      <c r="G198" s="47" t="s">
        <v>2704</v>
      </c>
      <c r="H198" s="49">
        <v>0</v>
      </c>
      <c r="I198" s="49">
        <v>0</v>
      </c>
      <c r="J198" s="49" t="s">
        <v>2160</v>
      </c>
      <c r="K198" s="49" t="s">
        <v>3939</v>
      </c>
      <c r="L198" s="49" t="s">
        <v>254</v>
      </c>
      <c r="M198" s="49" t="s">
        <v>568</v>
      </c>
    </row>
    <row r="199" spans="2:13" x14ac:dyDescent="0.3">
      <c r="B199" s="248" t="s">
        <v>2831</v>
      </c>
      <c r="C199" s="248" t="s">
        <v>2831</v>
      </c>
      <c r="D199" t="s">
        <v>2851</v>
      </c>
      <c r="E199" t="s">
        <v>7158</v>
      </c>
      <c r="F199" t="s">
        <v>2073</v>
      </c>
      <c r="G199" s="47" t="s">
        <v>2686</v>
      </c>
      <c r="H199" s="49">
        <v>0</v>
      </c>
      <c r="I199" s="49">
        <v>0</v>
      </c>
      <c r="J199" s="49" t="s">
        <v>2186</v>
      </c>
      <c r="K199" s="49" t="s">
        <v>7159</v>
      </c>
      <c r="L199" s="49" t="s">
        <v>254</v>
      </c>
      <c r="M199" s="49" t="s">
        <v>568</v>
      </c>
    </row>
    <row r="200" spans="2:13" x14ac:dyDescent="0.3">
      <c r="B200" s="248" t="s">
        <v>2831</v>
      </c>
      <c r="C200" s="248" t="s">
        <v>2831</v>
      </c>
      <c r="D200" t="s">
        <v>2851</v>
      </c>
      <c r="E200" t="s">
        <v>7239</v>
      </c>
      <c r="F200" t="s">
        <v>2073</v>
      </c>
      <c r="G200" s="47" t="s">
        <v>2672</v>
      </c>
      <c r="H200" s="49">
        <v>0</v>
      </c>
      <c r="I200" s="49">
        <v>0</v>
      </c>
      <c r="J200" s="49" t="s">
        <v>2186</v>
      </c>
      <c r="K200" s="49" t="s">
        <v>7240</v>
      </c>
      <c r="L200" s="49" t="s">
        <v>254</v>
      </c>
      <c r="M200" s="49" t="s">
        <v>568</v>
      </c>
    </row>
    <row r="201" spans="2:13" x14ac:dyDescent="0.3">
      <c r="B201" s="248" t="s">
        <v>2831</v>
      </c>
      <c r="C201" s="248" t="s">
        <v>2831</v>
      </c>
      <c r="D201" t="s">
        <v>2851</v>
      </c>
      <c r="E201" t="s">
        <v>10348</v>
      </c>
      <c r="F201" t="s">
        <v>2073</v>
      </c>
      <c r="G201" s="47" t="s">
        <v>2688</v>
      </c>
      <c r="H201" s="49">
        <v>0</v>
      </c>
      <c r="I201" s="49">
        <v>0</v>
      </c>
      <c r="J201" s="49" t="s">
        <v>2186</v>
      </c>
      <c r="K201" s="49" t="s">
        <v>10349</v>
      </c>
      <c r="L201" s="49" t="s">
        <v>254</v>
      </c>
      <c r="M201" s="49" t="s">
        <v>568</v>
      </c>
    </row>
    <row r="202" spans="2:13" x14ac:dyDescent="0.3">
      <c r="B202" s="248" t="s">
        <v>2831</v>
      </c>
      <c r="C202" s="248" t="s">
        <v>2831</v>
      </c>
      <c r="D202" t="s">
        <v>2851</v>
      </c>
      <c r="E202" t="s">
        <v>5152</v>
      </c>
      <c r="F202" t="s">
        <v>2072</v>
      </c>
      <c r="G202" s="47" t="s">
        <v>2615</v>
      </c>
      <c r="H202" s="49">
        <v>0</v>
      </c>
      <c r="I202" s="49">
        <v>0</v>
      </c>
      <c r="J202" s="49" t="s">
        <v>2160</v>
      </c>
      <c r="K202" s="49" t="s">
        <v>5153</v>
      </c>
      <c r="L202" s="49" t="s">
        <v>254</v>
      </c>
      <c r="M202" s="49" t="s">
        <v>568</v>
      </c>
    </row>
    <row r="203" spans="2:13" x14ac:dyDescent="0.3">
      <c r="B203" s="248" t="s">
        <v>2831</v>
      </c>
      <c r="C203" s="248" t="s">
        <v>2831</v>
      </c>
      <c r="D203" t="s">
        <v>2851</v>
      </c>
      <c r="E203" t="s">
        <v>9423</v>
      </c>
      <c r="F203" t="s">
        <v>2073</v>
      </c>
      <c r="G203" s="47" t="s">
        <v>2625</v>
      </c>
      <c r="H203" s="49">
        <v>0</v>
      </c>
      <c r="I203" s="49">
        <v>0</v>
      </c>
      <c r="J203" s="49" t="s">
        <v>2186</v>
      </c>
      <c r="K203" s="49" t="s">
        <v>9424</v>
      </c>
      <c r="L203" s="49" t="s">
        <v>254</v>
      </c>
      <c r="M203" s="49" t="s">
        <v>568</v>
      </c>
    </row>
    <row r="204" spans="2:13" x14ac:dyDescent="0.3">
      <c r="B204" s="248" t="s">
        <v>2831</v>
      </c>
      <c r="C204" s="248" t="s">
        <v>2831</v>
      </c>
      <c r="D204" t="s">
        <v>2851</v>
      </c>
      <c r="E204" t="s">
        <v>5205</v>
      </c>
      <c r="F204" t="s">
        <v>2072</v>
      </c>
      <c r="G204" s="47" t="s">
        <v>2625</v>
      </c>
      <c r="H204" s="49">
        <v>0</v>
      </c>
      <c r="I204" s="49">
        <v>0</v>
      </c>
      <c r="J204" s="49" t="s">
        <v>2176</v>
      </c>
      <c r="K204" s="49" t="s">
        <v>5206</v>
      </c>
      <c r="L204" s="49" t="s">
        <v>254</v>
      </c>
      <c r="M204" s="49" t="s">
        <v>568</v>
      </c>
    </row>
    <row r="205" spans="2:13" x14ac:dyDescent="0.3">
      <c r="B205" s="248" t="s">
        <v>2831</v>
      </c>
      <c r="C205" s="248" t="s">
        <v>2831</v>
      </c>
      <c r="D205" t="s">
        <v>2851</v>
      </c>
      <c r="E205" t="s">
        <v>8311</v>
      </c>
      <c r="F205" t="s">
        <v>2073</v>
      </c>
      <c r="G205" s="47" t="s">
        <v>2701</v>
      </c>
      <c r="H205" s="49">
        <v>0</v>
      </c>
      <c r="I205" s="49">
        <v>0</v>
      </c>
      <c r="J205" s="49" t="s">
        <v>2186</v>
      </c>
      <c r="K205" s="49" t="s">
        <v>8312</v>
      </c>
      <c r="L205" s="49" t="s">
        <v>254</v>
      </c>
      <c r="M205" s="49" t="s">
        <v>568</v>
      </c>
    </row>
    <row r="206" spans="2:13" x14ac:dyDescent="0.3">
      <c r="B206" s="248" t="s">
        <v>2831</v>
      </c>
      <c r="C206" s="248" t="s">
        <v>2831</v>
      </c>
      <c r="D206" t="s">
        <v>2851</v>
      </c>
      <c r="E206" t="s">
        <v>5198</v>
      </c>
      <c r="F206" t="s">
        <v>2072</v>
      </c>
      <c r="G206" s="47" t="s">
        <v>2672</v>
      </c>
      <c r="H206" s="49">
        <v>0</v>
      </c>
      <c r="I206" s="49">
        <v>0</v>
      </c>
      <c r="J206" s="49" t="s">
        <v>2160</v>
      </c>
      <c r="K206" s="49" t="s">
        <v>3939</v>
      </c>
      <c r="L206" s="49" t="s">
        <v>254</v>
      </c>
      <c r="M206" s="49" t="s">
        <v>568</v>
      </c>
    </row>
    <row r="207" spans="2:13" x14ac:dyDescent="0.3">
      <c r="B207" s="248" t="s">
        <v>2831</v>
      </c>
      <c r="C207" s="248" t="s">
        <v>2831</v>
      </c>
      <c r="D207" t="s">
        <v>2851</v>
      </c>
      <c r="E207" t="s">
        <v>8977</v>
      </c>
      <c r="F207" t="s">
        <v>2075</v>
      </c>
      <c r="G207" s="47" t="s">
        <v>2645</v>
      </c>
      <c r="H207" s="49">
        <v>0</v>
      </c>
      <c r="I207" s="49">
        <v>0</v>
      </c>
      <c r="J207" s="49" t="s">
        <v>2160</v>
      </c>
      <c r="K207" s="49" t="s">
        <v>8978</v>
      </c>
      <c r="L207" s="49" t="s">
        <v>254</v>
      </c>
      <c r="M207" s="49" t="s">
        <v>568</v>
      </c>
    </row>
    <row r="208" spans="2:13" x14ac:dyDescent="0.3">
      <c r="B208" s="248" t="s">
        <v>2831</v>
      </c>
      <c r="C208" s="248" t="s">
        <v>2831</v>
      </c>
      <c r="D208" t="s">
        <v>2851</v>
      </c>
      <c r="E208" t="s">
        <v>7280</v>
      </c>
      <c r="F208" t="s">
        <v>2073</v>
      </c>
      <c r="G208" s="47" t="s">
        <v>2639</v>
      </c>
      <c r="H208" s="49">
        <v>0</v>
      </c>
      <c r="I208" s="49">
        <v>0</v>
      </c>
      <c r="J208" s="49" t="s">
        <v>2186</v>
      </c>
      <c r="K208" s="49" t="s">
        <v>7281</v>
      </c>
      <c r="L208" s="49" t="s">
        <v>254</v>
      </c>
      <c r="M208" s="49" t="s">
        <v>568</v>
      </c>
    </row>
    <row r="209" spans="2:13" x14ac:dyDescent="0.3">
      <c r="B209" s="248" t="s">
        <v>2831</v>
      </c>
      <c r="C209" s="248" t="s">
        <v>2831</v>
      </c>
      <c r="D209" t="s">
        <v>2851</v>
      </c>
      <c r="E209" t="s">
        <v>8693</v>
      </c>
      <c r="F209" t="s">
        <v>2073</v>
      </c>
      <c r="G209" s="47" t="s">
        <v>2680</v>
      </c>
      <c r="H209" s="49">
        <v>0</v>
      </c>
      <c r="I209" s="49">
        <v>0</v>
      </c>
      <c r="J209" s="49" t="s">
        <v>2186</v>
      </c>
      <c r="K209" s="49" t="s">
        <v>8694</v>
      </c>
      <c r="L209" s="49" t="s">
        <v>2147</v>
      </c>
      <c r="M209" s="49" t="s">
        <v>568</v>
      </c>
    </row>
    <row r="210" spans="2:13" x14ac:dyDescent="0.3">
      <c r="B210" s="248" t="s">
        <v>2831</v>
      </c>
      <c r="C210" s="248" t="s">
        <v>2831</v>
      </c>
      <c r="D210" t="s">
        <v>2851</v>
      </c>
      <c r="E210" t="s">
        <v>10276</v>
      </c>
      <c r="F210" t="s">
        <v>2073</v>
      </c>
      <c r="G210" s="47" t="s">
        <v>2680</v>
      </c>
      <c r="H210" s="49">
        <v>0</v>
      </c>
      <c r="I210" s="49">
        <v>0</v>
      </c>
      <c r="J210" s="49" t="s">
        <v>2186</v>
      </c>
      <c r="K210" s="49" t="s">
        <v>10277</v>
      </c>
      <c r="L210" s="49" t="s">
        <v>254</v>
      </c>
      <c r="M210" s="49" t="s">
        <v>568</v>
      </c>
    </row>
    <row r="211" spans="2:13" x14ac:dyDescent="0.3">
      <c r="B211" s="248" t="s">
        <v>2831</v>
      </c>
      <c r="C211" s="248" t="s">
        <v>2831</v>
      </c>
      <c r="D211" t="s">
        <v>2851</v>
      </c>
      <c r="E211" t="s">
        <v>6749</v>
      </c>
      <c r="F211" t="s">
        <v>2073</v>
      </c>
      <c r="G211" s="47" t="s">
        <v>2702</v>
      </c>
      <c r="H211" s="49">
        <v>0</v>
      </c>
      <c r="I211" s="49">
        <v>0</v>
      </c>
      <c r="J211" s="49" t="s">
        <v>2186</v>
      </c>
      <c r="K211" s="49" t="s">
        <v>6750</v>
      </c>
      <c r="L211" s="49" t="s">
        <v>254</v>
      </c>
      <c r="M211" s="49" t="s">
        <v>568</v>
      </c>
    </row>
    <row r="212" spans="2:13" x14ac:dyDescent="0.3">
      <c r="B212" s="248" t="s">
        <v>2831</v>
      </c>
      <c r="C212" s="248" t="s">
        <v>2831</v>
      </c>
      <c r="D212" t="s">
        <v>2851</v>
      </c>
      <c r="E212" t="s">
        <v>6256</v>
      </c>
      <c r="F212" t="s">
        <v>2078</v>
      </c>
      <c r="G212" s="47" t="s">
        <v>2655</v>
      </c>
      <c r="H212" s="49">
        <v>0</v>
      </c>
      <c r="I212" s="49">
        <v>0</v>
      </c>
      <c r="J212" s="49" t="s">
        <v>2186</v>
      </c>
      <c r="K212" s="49" t="s">
        <v>6257</v>
      </c>
      <c r="L212" s="49" t="s">
        <v>254</v>
      </c>
      <c r="M212" s="49" t="s">
        <v>568</v>
      </c>
    </row>
    <row r="213" spans="2:13" x14ac:dyDescent="0.3">
      <c r="B213" s="248" t="s">
        <v>2831</v>
      </c>
      <c r="C213" s="248" t="s">
        <v>2831</v>
      </c>
      <c r="D213" t="s">
        <v>2851</v>
      </c>
      <c r="E213" t="s">
        <v>5220</v>
      </c>
      <c r="F213" t="s">
        <v>2072</v>
      </c>
      <c r="G213" s="47" t="s">
        <v>2660</v>
      </c>
      <c r="H213" s="49">
        <v>0</v>
      </c>
      <c r="I213" s="49">
        <v>0</v>
      </c>
      <c r="J213" s="49" t="s">
        <v>2160</v>
      </c>
      <c r="K213" s="49" t="s">
        <v>5221</v>
      </c>
      <c r="L213" s="49" t="s">
        <v>254</v>
      </c>
      <c r="M213" s="49" t="s">
        <v>568</v>
      </c>
    </row>
    <row r="214" spans="2:13" x14ac:dyDescent="0.3">
      <c r="B214" s="248" t="s">
        <v>2831</v>
      </c>
      <c r="C214" s="248" t="s">
        <v>2831</v>
      </c>
      <c r="D214" t="s">
        <v>2851</v>
      </c>
      <c r="E214" t="s">
        <v>7934</v>
      </c>
      <c r="F214" t="s">
        <v>2073</v>
      </c>
      <c r="G214" s="47" t="s">
        <v>2627</v>
      </c>
      <c r="H214" s="49">
        <v>0</v>
      </c>
      <c r="I214" s="49">
        <v>0</v>
      </c>
      <c r="J214" s="49" t="s">
        <v>2186</v>
      </c>
      <c r="K214" s="49" t="s">
        <v>7935</v>
      </c>
      <c r="L214" s="49" t="s">
        <v>254</v>
      </c>
      <c r="M214" s="49" t="s">
        <v>568</v>
      </c>
    </row>
    <row r="215" spans="2:13" x14ac:dyDescent="0.3">
      <c r="B215" s="248" t="s">
        <v>2831</v>
      </c>
      <c r="C215" s="248" t="s">
        <v>2831</v>
      </c>
      <c r="D215" t="s">
        <v>2851</v>
      </c>
      <c r="E215" t="s">
        <v>5097</v>
      </c>
      <c r="F215" t="s">
        <v>2072</v>
      </c>
      <c r="G215" s="47" t="s">
        <v>2676</v>
      </c>
      <c r="H215" s="49">
        <v>0</v>
      </c>
      <c r="I215" s="49">
        <v>0</v>
      </c>
      <c r="J215" s="49" t="s">
        <v>2176</v>
      </c>
      <c r="K215" s="49" t="s">
        <v>5098</v>
      </c>
      <c r="L215" s="49" t="s">
        <v>254</v>
      </c>
      <c r="M215" s="49" t="s">
        <v>568</v>
      </c>
    </row>
    <row r="216" spans="2:13" x14ac:dyDescent="0.3">
      <c r="B216" s="248" t="s">
        <v>2831</v>
      </c>
      <c r="C216" s="248" t="s">
        <v>2831</v>
      </c>
      <c r="D216" t="s">
        <v>2851</v>
      </c>
      <c r="E216" t="s">
        <v>5477</v>
      </c>
      <c r="F216" t="s">
        <v>2073</v>
      </c>
      <c r="G216" s="47" t="s">
        <v>2676</v>
      </c>
      <c r="H216" s="49">
        <v>0</v>
      </c>
      <c r="I216" s="49">
        <v>0</v>
      </c>
      <c r="J216" s="49" t="s">
        <v>2186</v>
      </c>
      <c r="K216" s="49" t="s">
        <v>5479</v>
      </c>
      <c r="L216" s="49" t="s">
        <v>254</v>
      </c>
      <c r="M216" s="49" t="s">
        <v>568</v>
      </c>
    </row>
    <row r="217" spans="2:13" x14ac:dyDescent="0.3">
      <c r="B217" s="248" t="s">
        <v>2831</v>
      </c>
      <c r="C217" s="248" t="s">
        <v>2831</v>
      </c>
      <c r="D217" t="s">
        <v>2851</v>
      </c>
      <c r="E217" t="s">
        <v>7704</v>
      </c>
      <c r="F217" t="s">
        <v>2075</v>
      </c>
      <c r="G217" s="47" t="s">
        <v>2655</v>
      </c>
      <c r="H217" s="49">
        <v>0</v>
      </c>
      <c r="I217" s="49">
        <v>0</v>
      </c>
      <c r="J217" s="49" t="s">
        <v>2160</v>
      </c>
      <c r="K217" s="49" t="s">
        <v>7705</v>
      </c>
      <c r="L217" s="49" t="s">
        <v>254</v>
      </c>
      <c r="M217" s="49" t="s">
        <v>568</v>
      </c>
    </row>
    <row r="218" spans="2:13" x14ac:dyDescent="0.3">
      <c r="B218" s="248" t="s">
        <v>2831</v>
      </c>
      <c r="C218" s="248" t="s">
        <v>2831</v>
      </c>
      <c r="D218" t="s">
        <v>2851</v>
      </c>
      <c r="E218" t="s">
        <v>5102</v>
      </c>
      <c r="F218" t="s">
        <v>2072</v>
      </c>
      <c r="G218" s="47" t="s">
        <v>2655</v>
      </c>
      <c r="H218" s="49">
        <v>0</v>
      </c>
      <c r="I218" s="49">
        <v>0</v>
      </c>
      <c r="J218" s="49" t="s">
        <v>2176</v>
      </c>
      <c r="K218" s="49" t="s">
        <v>5104</v>
      </c>
      <c r="L218" s="49" t="s">
        <v>254</v>
      </c>
      <c r="M218" s="49" t="s">
        <v>568</v>
      </c>
    </row>
    <row r="219" spans="2:13" x14ac:dyDescent="0.3">
      <c r="B219" s="248" t="s">
        <v>2831</v>
      </c>
      <c r="C219" s="248" t="s">
        <v>2831</v>
      </c>
      <c r="D219" t="s">
        <v>2851</v>
      </c>
      <c r="E219" t="s">
        <v>9885</v>
      </c>
      <c r="F219" t="s">
        <v>2073</v>
      </c>
      <c r="G219" s="47" t="s">
        <v>2615</v>
      </c>
      <c r="H219" s="49">
        <v>0</v>
      </c>
      <c r="I219" s="49">
        <v>0</v>
      </c>
      <c r="J219" s="49" t="s">
        <v>2186</v>
      </c>
      <c r="K219" s="49" t="s">
        <v>9886</v>
      </c>
      <c r="L219" s="49" t="s">
        <v>254</v>
      </c>
      <c r="M219" s="49" t="s">
        <v>568</v>
      </c>
    </row>
    <row r="220" spans="2:13" x14ac:dyDescent="0.3">
      <c r="B220" s="248" t="s">
        <v>2831</v>
      </c>
      <c r="C220" s="248" t="s">
        <v>2831</v>
      </c>
      <c r="D220" t="s">
        <v>2851</v>
      </c>
      <c r="E220" t="s">
        <v>5115</v>
      </c>
      <c r="F220" t="s">
        <v>2072</v>
      </c>
      <c r="G220" s="47" t="s">
        <v>2616</v>
      </c>
      <c r="H220" s="49">
        <v>0</v>
      </c>
      <c r="I220" s="49">
        <v>0</v>
      </c>
      <c r="J220" s="49" t="s">
        <v>2160</v>
      </c>
      <c r="K220" s="49" t="s">
        <v>5116</v>
      </c>
      <c r="L220" s="49" t="s">
        <v>254</v>
      </c>
      <c r="M220" s="49" t="s">
        <v>568</v>
      </c>
    </row>
    <row r="221" spans="2:13" x14ac:dyDescent="0.3">
      <c r="B221" s="248" t="s">
        <v>2831</v>
      </c>
      <c r="C221" s="248" t="s">
        <v>2831</v>
      </c>
      <c r="D221" t="s">
        <v>2851</v>
      </c>
      <c r="E221" t="s">
        <v>8424</v>
      </c>
      <c r="F221" t="s">
        <v>2073</v>
      </c>
      <c r="G221" s="47" t="s">
        <v>2672</v>
      </c>
      <c r="H221" s="49">
        <v>0</v>
      </c>
      <c r="I221" s="49">
        <v>0</v>
      </c>
      <c r="J221" s="49" t="s">
        <v>2186</v>
      </c>
      <c r="K221" s="49" t="s">
        <v>8425</v>
      </c>
      <c r="L221" s="49" t="s">
        <v>254</v>
      </c>
      <c r="M221" s="49" t="s">
        <v>568</v>
      </c>
    </row>
    <row r="222" spans="2:13" x14ac:dyDescent="0.3">
      <c r="B222" s="248" t="s">
        <v>2831</v>
      </c>
      <c r="C222" s="248" t="s">
        <v>2831</v>
      </c>
      <c r="D222" t="s">
        <v>2851</v>
      </c>
      <c r="E222" t="s">
        <v>5930</v>
      </c>
      <c r="F222" t="s">
        <v>2078</v>
      </c>
      <c r="G222" s="47" t="s">
        <v>2616</v>
      </c>
      <c r="H222" s="49">
        <v>0</v>
      </c>
      <c r="I222" s="49">
        <v>0</v>
      </c>
      <c r="J222" s="49" t="s">
        <v>2186</v>
      </c>
      <c r="K222" s="49" t="s">
        <v>5931</v>
      </c>
      <c r="L222" s="49" t="s">
        <v>254</v>
      </c>
      <c r="M222" s="49" t="s">
        <v>568</v>
      </c>
    </row>
    <row r="223" spans="2:13" x14ac:dyDescent="0.3">
      <c r="B223" s="248" t="s">
        <v>2831</v>
      </c>
      <c r="C223" s="248" t="s">
        <v>2831</v>
      </c>
      <c r="D223" t="s">
        <v>2851</v>
      </c>
      <c r="E223" t="s">
        <v>9875</v>
      </c>
      <c r="F223" t="s">
        <v>2073</v>
      </c>
      <c r="G223" s="47" t="s">
        <v>2685</v>
      </c>
      <c r="H223" s="49">
        <v>0</v>
      </c>
      <c r="I223" s="49">
        <v>0</v>
      </c>
      <c r="J223" s="49" t="s">
        <v>2186</v>
      </c>
      <c r="K223" s="49" t="s">
        <v>9876</v>
      </c>
      <c r="L223" s="49" t="s">
        <v>254</v>
      </c>
      <c r="M223" s="49" t="s">
        <v>568</v>
      </c>
    </row>
    <row r="224" spans="2:13" x14ac:dyDescent="0.3">
      <c r="B224" s="248" t="s">
        <v>2831</v>
      </c>
      <c r="C224" s="248" t="s">
        <v>2831</v>
      </c>
      <c r="D224" t="s">
        <v>2851</v>
      </c>
      <c r="E224" t="s">
        <v>9748</v>
      </c>
      <c r="F224" t="s">
        <v>2073</v>
      </c>
      <c r="G224" s="47" t="s">
        <v>2627</v>
      </c>
      <c r="H224" s="49">
        <v>0</v>
      </c>
      <c r="I224" s="49">
        <v>0</v>
      </c>
      <c r="J224" s="49" t="s">
        <v>2186</v>
      </c>
      <c r="K224" s="49" t="s">
        <v>9749</v>
      </c>
      <c r="L224" s="49" t="s">
        <v>254</v>
      </c>
      <c r="M224" s="49" t="s">
        <v>568</v>
      </c>
    </row>
    <row r="225" spans="2:13" x14ac:dyDescent="0.3">
      <c r="B225" s="248" t="s">
        <v>2831</v>
      </c>
      <c r="C225" s="248" t="s">
        <v>2831</v>
      </c>
      <c r="D225" t="s">
        <v>2851</v>
      </c>
      <c r="E225" t="s">
        <v>6728</v>
      </c>
      <c r="F225" t="s">
        <v>2073</v>
      </c>
      <c r="G225" s="47" t="s">
        <v>2625</v>
      </c>
      <c r="H225" s="49">
        <v>0</v>
      </c>
      <c r="I225" s="49">
        <v>0</v>
      </c>
      <c r="J225" s="49" t="s">
        <v>2186</v>
      </c>
      <c r="K225" s="49" t="s">
        <v>6729</v>
      </c>
      <c r="L225" s="49" t="s">
        <v>254</v>
      </c>
      <c r="M225" s="49" t="s">
        <v>568</v>
      </c>
    </row>
    <row r="226" spans="2:13" x14ac:dyDescent="0.3">
      <c r="B226" s="248" t="s">
        <v>2831</v>
      </c>
      <c r="C226" s="248" t="s">
        <v>2831</v>
      </c>
      <c r="D226" t="s">
        <v>2851</v>
      </c>
      <c r="E226" t="s">
        <v>6008</v>
      </c>
      <c r="F226" t="s">
        <v>2078</v>
      </c>
      <c r="G226" s="47" t="s">
        <v>2655</v>
      </c>
      <c r="H226" s="49">
        <v>0</v>
      </c>
      <c r="I226" s="49">
        <v>0</v>
      </c>
      <c r="J226" s="49" t="s">
        <v>2186</v>
      </c>
      <c r="K226" s="49" t="s">
        <v>6009</v>
      </c>
      <c r="L226" s="49" t="s">
        <v>254</v>
      </c>
      <c r="M226" s="49" t="s">
        <v>568</v>
      </c>
    </row>
    <row r="227" spans="2:13" x14ac:dyDescent="0.3">
      <c r="B227" s="248" t="s">
        <v>2831</v>
      </c>
      <c r="C227" s="248" t="s">
        <v>2831</v>
      </c>
      <c r="D227" t="s">
        <v>2851</v>
      </c>
      <c r="E227" t="s">
        <v>4188</v>
      </c>
      <c r="F227" t="s">
        <v>2073</v>
      </c>
      <c r="G227" s="47" t="s">
        <v>2702</v>
      </c>
      <c r="H227" s="49">
        <v>0</v>
      </c>
      <c r="I227" s="49">
        <v>0</v>
      </c>
      <c r="J227" s="49" t="s">
        <v>2186</v>
      </c>
      <c r="K227" s="49" t="s">
        <v>4189</v>
      </c>
      <c r="L227" s="49" t="s">
        <v>254</v>
      </c>
      <c r="M227" s="49" t="s">
        <v>568</v>
      </c>
    </row>
    <row r="228" spans="2:13" x14ac:dyDescent="0.3">
      <c r="B228" s="248" t="s">
        <v>2831</v>
      </c>
      <c r="C228" s="248" t="s">
        <v>2831</v>
      </c>
      <c r="D228" t="s">
        <v>2851</v>
      </c>
      <c r="E228" t="s">
        <v>9823</v>
      </c>
      <c r="F228" t="s">
        <v>2075</v>
      </c>
      <c r="G228" s="47" t="s">
        <v>2679</v>
      </c>
      <c r="H228" s="49">
        <v>0</v>
      </c>
      <c r="I228" s="49">
        <v>0</v>
      </c>
      <c r="J228" s="49" t="s">
        <v>2160</v>
      </c>
      <c r="K228" s="49" t="s">
        <v>9824</v>
      </c>
      <c r="L228" s="49" t="s">
        <v>2147</v>
      </c>
      <c r="M228" s="49" t="s">
        <v>568</v>
      </c>
    </row>
    <row r="229" spans="2:13" x14ac:dyDescent="0.3">
      <c r="B229" s="248" t="s">
        <v>2831</v>
      </c>
      <c r="C229" s="248" t="s">
        <v>2831</v>
      </c>
      <c r="D229" t="s">
        <v>2851</v>
      </c>
      <c r="E229" t="s">
        <v>6321</v>
      </c>
      <c r="F229" t="s">
        <v>2073</v>
      </c>
      <c r="G229" s="47" t="s">
        <v>2627</v>
      </c>
      <c r="H229" s="49">
        <v>0</v>
      </c>
      <c r="I229" s="49">
        <v>0</v>
      </c>
      <c r="J229" s="49" t="s">
        <v>2186</v>
      </c>
      <c r="K229" s="49" t="s">
        <v>6322</v>
      </c>
      <c r="L229" s="49" t="s">
        <v>254</v>
      </c>
      <c r="M229" s="49" t="s">
        <v>568</v>
      </c>
    </row>
    <row r="230" spans="2:13" x14ac:dyDescent="0.3">
      <c r="B230" s="248" t="s">
        <v>2831</v>
      </c>
      <c r="C230" s="248" t="s">
        <v>2831</v>
      </c>
      <c r="D230" t="s">
        <v>2851</v>
      </c>
      <c r="E230" t="s">
        <v>5154</v>
      </c>
      <c r="F230" t="s">
        <v>2072</v>
      </c>
      <c r="G230" s="47" t="s">
        <v>2645</v>
      </c>
      <c r="H230" s="49">
        <v>0</v>
      </c>
      <c r="I230" s="49">
        <v>0</v>
      </c>
      <c r="J230" s="49" t="s">
        <v>2160</v>
      </c>
      <c r="K230" s="49" t="s">
        <v>5155</v>
      </c>
      <c r="L230" s="49" t="s">
        <v>254</v>
      </c>
      <c r="M230" s="49" t="s">
        <v>568</v>
      </c>
    </row>
    <row r="231" spans="2:13" x14ac:dyDescent="0.3">
      <c r="B231" s="248" t="s">
        <v>2831</v>
      </c>
      <c r="C231" s="248" t="s">
        <v>2831</v>
      </c>
      <c r="D231" t="s">
        <v>2851</v>
      </c>
      <c r="E231" t="s">
        <v>5914</v>
      </c>
      <c r="F231" t="s">
        <v>2073</v>
      </c>
      <c r="G231" s="47" t="s">
        <v>2622</v>
      </c>
      <c r="H231" s="49">
        <v>0</v>
      </c>
      <c r="I231" s="49">
        <v>0</v>
      </c>
      <c r="J231" s="49" t="s">
        <v>2186</v>
      </c>
      <c r="K231" s="49" t="s">
        <v>5915</v>
      </c>
      <c r="L231" s="49" t="s">
        <v>254</v>
      </c>
      <c r="M231" s="49" t="s">
        <v>568</v>
      </c>
    </row>
    <row r="232" spans="2:13" x14ac:dyDescent="0.3">
      <c r="B232" s="248" t="s">
        <v>2831</v>
      </c>
      <c r="C232" s="248" t="s">
        <v>2831</v>
      </c>
      <c r="D232" t="s">
        <v>2851</v>
      </c>
      <c r="E232" t="s">
        <v>5174</v>
      </c>
      <c r="F232" t="s">
        <v>2072</v>
      </c>
      <c r="G232" s="47" t="s">
        <v>2685</v>
      </c>
      <c r="H232" s="49">
        <v>0</v>
      </c>
      <c r="I232" s="49">
        <v>0</v>
      </c>
      <c r="J232" s="49" t="s">
        <v>2160</v>
      </c>
      <c r="K232" s="49" t="s">
        <v>5175</v>
      </c>
      <c r="L232" s="49" t="s">
        <v>254</v>
      </c>
      <c r="M232" s="49" t="s">
        <v>568</v>
      </c>
    </row>
    <row r="233" spans="2:13" x14ac:dyDescent="0.3">
      <c r="B233" s="248" t="s">
        <v>2831</v>
      </c>
      <c r="C233" s="248" t="s">
        <v>2831</v>
      </c>
      <c r="D233" t="s">
        <v>2851</v>
      </c>
      <c r="E233" t="s">
        <v>5161</v>
      </c>
      <c r="F233" t="s">
        <v>2072</v>
      </c>
      <c r="G233" s="47" t="s">
        <v>2679</v>
      </c>
      <c r="H233" s="49">
        <v>0</v>
      </c>
      <c r="I233" s="49">
        <v>0</v>
      </c>
      <c r="J233" s="49" t="s">
        <v>2176</v>
      </c>
      <c r="K233" s="49" t="s">
        <v>5162</v>
      </c>
      <c r="L233" s="49" t="s">
        <v>254</v>
      </c>
      <c r="M233" s="49" t="s">
        <v>568</v>
      </c>
    </row>
    <row r="234" spans="2:13" x14ac:dyDescent="0.3">
      <c r="B234" s="248" t="s">
        <v>2831</v>
      </c>
      <c r="C234" s="248" t="s">
        <v>2831</v>
      </c>
      <c r="D234" t="s">
        <v>2851</v>
      </c>
      <c r="E234" t="s">
        <v>6317</v>
      </c>
      <c r="F234" t="s">
        <v>2073</v>
      </c>
      <c r="G234" s="47" t="s">
        <v>2615</v>
      </c>
      <c r="H234" s="49">
        <v>0</v>
      </c>
      <c r="I234" s="49">
        <v>0</v>
      </c>
      <c r="J234" s="49" t="s">
        <v>2186</v>
      </c>
      <c r="K234" s="49" t="s">
        <v>6318</v>
      </c>
      <c r="L234" s="49" t="s">
        <v>254</v>
      </c>
      <c r="M234" s="49" t="s">
        <v>568</v>
      </c>
    </row>
    <row r="235" spans="2:13" x14ac:dyDescent="0.3">
      <c r="B235" s="248" t="s">
        <v>2831</v>
      </c>
      <c r="C235" s="248" t="s">
        <v>2831</v>
      </c>
      <c r="D235" t="s">
        <v>2851</v>
      </c>
      <c r="E235" t="s">
        <v>7566</v>
      </c>
      <c r="F235" t="s">
        <v>2073</v>
      </c>
      <c r="G235" s="47" t="s">
        <v>2639</v>
      </c>
      <c r="H235" s="49">
        <v>0</v>
      </c>
      <c r="I235" s="49">
        <v>0</v>
      </c>
      <c r="J235" s="49" t="s">
        <v>2186</v>
      </c>
      <c r="K235" s="49" t="s">
        <v>7567</v>
      </c>
      <c r="L235" s="49" t="s">
        <v>254</v>
      </c>
      <c r="M235" s="49" t="s">
        <v>568</v>
      </c>
    </row>
    <row r="236" spans="2:13" x14ac:dyDescent="0.3">
      <c r="B236" s="248" t="s">
        <v>2831</v>
      </c>
      <c r="C236" s="248" t="s">
        <v>2831</v>
      </c>
      <c r="D236" t="s">
        <v>2851</v>
      </c>
      <c r="E236" t="s">
        <v>5187</v>
      </c>
      <c r="F236" t="s">
        <v>2072</v>
      </c>
      <c r="G236" s="47" t="s">
        <v>2615</v>
      </c>
      <c r="H236" s="49">
        <v>0</v>
      </c>
      <c r="I236" s="49">
        <v>0</v>
      </c>
      <c r="J236" s="49" t="s">
        <v>2186</v>
      </c>
      <c r="K236" s="49" t="s">
        <v>5188</v>
      </c>
      <c r="L236" s="49" t="s">
        <v>254</v>
      </c>
      <c r="M236" s="49" t="s">
        <v>568</v>
      </c>
    </row>
    <row r="237" spans="2:13" x14ac:dyDescent="0.3">
      <c r="B237" s="248" t="s">
        <v>2831</v>
      </c>
      <c r="C237" s="248" t="s">
        <v>2831</v>
      </c>
      <c r="D237" t="s">
        <v>2851</v>
      </c>
      <c r="E237" t="s">
        <v>4484</v>
      </c>
      <c r="F237" t="s">
        <v>2073</v>
      </c>
      <c r="G237" s="47" t="s">
        <v>2672</v>
      </c>
      <c r="H237" s="49">
        <v>0</v>
      </c>
      <c r="I237" s="49">
        <v>0</v>
      </c>
      <c r="J237" s="49" t="s">
        <v>2173</v>
      </c>
      <c r="K237" s="49" t="s">
        <v>4485</v>
      </c>
      <c r="L237" s="49" t="s">
        <v>254</v>
      </c>
      <c r="M237" s="49" t="s">
        <v>568</v>
      </c>
    </row>
    <row r="238" spans="2:13" x14ac:dyDescent="0.3">
      <c r="B238" s="248" t="s">
        <v>2831</v>
      </c>
      <c r="C238" s="248" t="s">
        <v>2831</v>
      </c>
      <c r="D238" t="s">
        <v>2851</v>
      </c>
      <c r="E238" t="s">
        <v>6681</v>
      </c>
      <c r="F238" t="s">
        <v>2073</v>
      </c>
      <c r="G238" s="47" t="s">
        <v>2676</v>
      </c>
      <c r="H238" s="49">
        <v>0</v>
      </c>
      <c r="I238" s="49">
        <v>0</v>
      </c>
      <c r="J238" s="49" t="s">
        <v>2186</v>
      </c>
      <c r="K238" s="49" t="s">
        <v>6682</v>
      </c>
      <c r="L238" s="49" t="s">
        <v>254</v>
      </c>
      <c r="M238" s="49" t="s">
        <v>568</v>
      </c>
    </row>
    <row r="239" spans="2:13" x14ac:dyDescent="0.3">
      <c r="B239" s="248" t="s">
        <v>2831</v>
      </c>
      <c r="C239" s="248" t="s">
        <v>2831</v>
      </c>
      <c r="D239" t="s">
        <v>2851</v>
      </c>
      <c r="E239" t="s">
        <v>5211</v>
      </c>
      <c r="F239" t="s">
        <v>2072</v>
      </c>
      <c r="G239" s="47" t="s">
        <v>2685</v>
      </c>
      <c r="H239" s="49">
        <v>0</v>
      </c>
      <c r="I239" s="49">
        <v>0</v>
      </c>
      <c r="J239" s="49" t="s">
        <v>2160</v>
      </c>
      <c r="K239" s="49" t="s">
        <v>5212</v>
      </c>
      <c r="L239" s="49" t="s">
        <v>254</v>
      </c>
      <c r="M239" s="49" t="s">
        <v>568</v>
      </c>
    </row>
    <row r="240" spans="2:13" x14ac:dyDescent="0.3">
      <c r="B240" s="248" t="s">
        <v>2831</v>
      </c>
      <c r="C240" s="248" t="s">
        <v>2831</v>
      </c>
      <c r="D240" t="s">
        <v>2851</v>
      </c>
      <c r="E240" t="s">
        <v>5213</v>
      </c>
      <c r="F240" t="s">
        <v>2072</v>
      </c>
      <c r="G240" s="47" t="s">
        <v>2616</v>
      </c>
      <c r="H240" s="49">
        <v>0</v>
      </c>
      <c r="I240" s="49">
        <v>0</v>
      </c>
      <c r="J240" s="49" t="s">
        <v>2160</v>
      </c>
      <c r="K240" s="49" t="s">
        <v>5214</v>
      </c>
      <c r="L240" s="49" t="s">
        <v>254</v>
      </c>
      <c r="M240" s="49" t="s">
        <v>568</v>
      </c>
    </row>
    <row r="241" spans="2:13" x14ac:dyDescent="0.3">
      <c r="B241" s="248" t="s">
        <v>2831</v>
      </c>
      <c r="C241" s="248" t="s">
        <v>2831</v>
      </c>
      <c r="D241" t="s">
        <v>2851</v>
      </c>
      <c r="E241" t="s">
        <v>6105</v>
      </c>
      <c r="F241" t="s">
        <v>2073</v>
      </c>
      <c r="G241" s="47" t="s">
        <v>2655</v>
      </c>
      <c r="H241" s="49">
        <v>0</v>
      </c>
      <c r="I241" s="49">
        <v>0</v>
      </c>
      <c r="J241" s="49" t="s">
        <v>2186</v>
      </c>
      <c r="K241" s="49" t="s">
        <v>6106</v>
      </c>
      <c r="L241" s="49" t="s">
        <v>254</v>
      </c>
      <c r="M241" s="49" t="s">
        <v>568</v>
      </c>
    </row>
    <row r="242" spans="2:13" x14ac:dyDescent="0.3">
      <c r="B242" s="248" t="s">
        <v>2831</v>
      </c>
      <c r="C242" s="248" t="s">
        <v>2831</v>
      </c>
      <c r="D242" t="s">
        <v>2851</v>
      </c>
      <c r="E242" t="s">
        <v>8315</v>
      </c>
      <c r="F242" t="s">
        <v>2073</v>
      </c>
      <c r="G242" s="47" t="s">
        <v>2645</v>
      </c>
      <c r="H242" s="49">
        <v>0</v>
      </c>
      <c r="I242" s="49">
        <v>0</v>
      </c>
      <c r="J242" s="49" t="s">
        <v>2186</v>
      </c>
      <c r="K242" s="49" t="s">
        <v>8316</v>
      </c>
      <c r="L242" s="49" t="s">
        <v>254</v>
      </c>
      <c r="M242" s="49" t="s">
        <v>568</v>
      </c>
    </row>
    <row r="243" spans="2:13" x14ac:dyDescent="0.3">
      <c r="B243" s="248" t="s">
        <v>2831</v>
      </c>
      <c r="C243" s="248" t="s">
        <v>2831</v>
      </c>
      <c r="D243" t="s">
        <v>2851</v>
      </c>
      <c r="E243" t="s">
        <v>7891</v>
      </c>
      <c r="F243" t="s">
        <v>2075</v>
      </c>
      <c r="G243" s="47" t="s">
        <v>2615</v>
      </c>
      <c r="H243" s="49">
        <v>0</v>
      </c>
      <c r="I243" s="49">
        <v>0</v>
      </c>
      <c r="J243" s="49" t="s">
        <v>2186</v>
      </c>
      <c r="K243" s="49" t="s">
        <v>7892</v>
      </c>
      <c r="L243" s="49" t="s">
        <v>254</v>
      </c>
      <c r="M243" s="49" t="s">
        <v>568</v>
      </c>
    </row>
    <row r="244" spans="2:13" x14ac:dyDescent="0.3">
      <c r="B244" s="248" t="s">
        <v>2831</v>
      </c>
      <c r="C244" s="248" t="s">
        <v>2831</v>
      </c>
      <c r="D244" t="s">
        <v>2851</v>
      </c>
      <c r="E244" t="s">
        <v>8442</v>
      </c>
      <c r="F244" t="s">
        <v>2073</v>
      </c>
      <c r="G244" s="47" t="s">
        <v>2645</v>
      </c>
      <c r="H244" s="49">
        <v>0</v>
      </c>
      <c r="I244" s="49">
        <v>0</v>
      </c>
      <c r="J244" s="49" t="s">
        <v>2186</v>
      </c>
      <c r="K244" s="49" t="s">
        <v>8443</v>
      </c>
      <c r="L244" s="49" t="s">
        <v>254</v>
      </c>
      <c r="M244" s="49" t="s">
        <v>568</v>
      </c>
    </row>
    <row r="245" spans="2:13" x14ac:dyDescent="0.3">
      <c r="B245" s="248" t="s">
        <v>2831</v>
      </c>
      <c r="C245" s="248" t="s">
        <v>2831</v>
      </c>
      <c r="D245" t="s">
        <v>2851</v>
      </c>
      <c r="E245" t="s">
        <v>5568</v>
      </c>
      <c r="F245" t="s">
        <v>2078</v>
      </c>
      <c r="G245" s="47" t="s">
        <v>2704</v>
      </c>
      <c r="H245" s="49">
        <v>0</v>
      </c>
      <c r="I245" s="49">
        <v>0</v>
      </c>
      <c r="J245" s="49" t="s">
        <v>2186</v>
      </c>
      <c r="K245" s="49" t="s">
        <v>5569</v>
      </c>
      <c r="L245" s="49" t="s">
        <v>2147</v>
      </c>
      <c r="M245" s="49" t="s">
        <v>568</v>
      </c>
    </row>
    <row r="246" spans="2:13" x14ac:dyDescent="0.3">
      <c r="B246" s="248" t="s">
        <v>2831</v>
      </c>
      <c r="C246" s="248" t="s">
        <v>2831</v>
      </c>
      <c r="D246" t="s">
        <v>2851</v>
      </c>
      <c r="E246" t="s">
        <v>3712</v>
      </c>
      <c r="F246" t="s">
        <v>2073</v>
      </c>
      <c r="G246" s="47" t="s">
        <v>2660</v>
      </c>
      <c r="H246" s="49">
        <v>0</v>
      </c>
      <c r="I246" s="49">
        <v>0</v>
      </c>
      <c r="J246" s="49" t="s">
        <v>2186</v>
      </c>
      <c r="K246" s="49" t="s">
        <v>3714</v>
      </c>
      <c r="L246" s="49" t="s">
        <v>2147</v>
      </c>
      <c r="M246" s="49" t="s">
        <v>568</v>
      </c>
    </row>
    <row r="247" spans="2:13" x14ac:dyDescent="0.3">
      <c r="B247" s="248" t="s">
        <v>2831</v>
      </c>
      <c r="C247" s="248" t="s">
        <v>2831</v>
      </c>
      <c r="D247" t="s">
        <v>2851</v>
      </c>
      <c r="E247" t="s">
        <v>7463</v>
      </c>
      <c r="F247" t="s">
        <v>2073</v>
      </c>
      <c r="G247" s="47" t="s">
        <v>2638</v>
      </c>
      <c r="H247" s="49">
        <v>0</v>
      </c>
      <c r="I247" s="49">
        <v>0</v>
      </c>
      <c r="J247" s="49" t="s">
        <v>2186</v>
      </c>
      <c r="K247" s="49" t="s">
        <v>7464</v>
      </c>
      <c r="L247" s="49" t="s">
        <v>254</v>
      </c>
      <c r="M247" s="49" t="s">
        <v>568</v>
      </c>
    </row>
    <row r="248" spans="2:13" x14ac:dyDescent="0.3">
      <c r="B248" s="248" t="s">
        <v>2831</v>
      </c>
      <c r="C248" s="248" t="s">
        <v>2831</v>
      </c>
      <c r="D248" t="s">
        <v>2851</v>
      </c>
      <c r="E248" t="s">
        <v>9615</v>
      </c>
      <c r="F248" t="s">
        <v>2078</v>
      </c>
      <c r="G248" s="47" t="s">
        <v>2672</v>
      </c>
      <c r="H248" s="49">
        <v>0</v>
      </c>
      <c r="I248" s="49">
        <v>0</v>
      </c>
      <c r="J248" s="49" t="s">
        <v>2186</v>
      </c>
      <c r="K248" s="49" t="s">
        <v>9616</v>
      </c>
      <c r="L248" s="49" t="s">
        <v>254</v>
      </c>
      <c r="M248" s="49" t="s">
        <v>568</v>
      </c>
    </row>
    <row r="249" spans="2:13" x14ac:dyDescent="0.3">
      <c r="B249" s="248" t="s">
        <v>2831</v>
      </c>
      <c r="C249" s="248" t="s">
        <v>2831</v>
      </c>
      <c r="D249" t="s">
        <v>2851</v>
      </c>
      <c r="E249" t="s">
        <v>5189</v>
      </c>
      <c r="F249" t="s">
        <v>2072</v>
      </c>
      <c r="G249" s="47" t="s">
        <v>2638</v>
      </c>
      <c r="H249" s="49">
        <v>0</v>
      </c>
      <c r="I249" s="49">
        <v>0</v>
      </c>
      <c r="J249" s="49" t="s">
        <v>2160</v>
      </c>
      <c r="K249" s="49" t="s">
        <v>5190</v>
      </c>
      <c r="L249" s="49" t="s">
        <v>254</v>
      </c>
      <c r="M249" s="49" t="s">
        <v>568</v>
      </c>
    </row>
    <row r="250" spans="2:13" x14ac:dyDescent="0.3">
      <c r="B250" s="248" t="s">
        <v>2831</v>
      </c>
      <c r="C250" s="248" t="s">
        <v>2831</v>
      </c>
      <c r="D250" t="s">
        <v>2851</v>
      </c>
      <c r="E250" t="s">
        <v>9567</v>
      </c>
      <c r="F250" t="s">
        <v>2076</v>
      </c>
      <c r="G250" s="47" t="s">
        <v>2673</v>
      </c>
      <c r="H250" s="49">
        <v>0</v>
      </c>
      <c r="I250" s="49">
        <v>0</v>
      </c>
      <c r="J250" s="49" t="s">
        <v>2173</v>
      </c>
      <c r="K250" s="49" t="s">
        <v>9568</v>
      </c>
      <c r="L250" s="49" t="s">
        <v>254</v>
      </c>
      <c r="M250" s="49" t="s">
        <v>568</v>
      </c>
    </row>
    <row r="251" spans="2:13" x14ac:dyDescent="0.3">
      <c r="B251" s="248" t="s">
        <v>2831</v>
      </c>
      <c r="C251" s="248" t="s">
        <v>2831</v>
      </c>
      <c r="D251" t="s">
        <v>2851</v>
      </c>
      <c r="E251" t="s">
        <v>3143</v>
      </c>
      <c r="F251" t="s">
        <v>2073</v>
      </c>
      <c r="G251" s="47" t="s">
        <v>2672</v>
      </c>
      <c r="H251" s="49">
        <v>0</v>
      </c>
      <c r="I251" s="49">
        <v>0</v>
      </c>
      <c r="J251" s="49" t="s">
        <v>2160</v>
      </c>
      <c r="K251" s="49" t="s">
        <v>2936</v>
      </c>
      <c r="L251" s="49" t="s">
        <v>254</v>
      </c>
      <c r="M251" s="49" t="s">
        <v>568</v>
      </c>
    </row>
    <row r="252" spans="2:13" x14ac:dyDescent="0.3">
      <c r="B252" s="248" t="s">
        <v>2831</v>
      </c>
      <c r="C252" s="248" t="s">
        <v>2831</v>
      </c>
      <c r="D252" t="s">
        <v>2851</v>
      </c>
      <c r="E252" t="s">
        <v>5172</v>
      </c>
      <c r="F252" t="s">
        <v>2072</v>
      </c>
      <c r="G252" s="47" t="s">
        <v>2701</v>
      </c>
      <c r="H252" s="49">
        <v>0</v>
      </c>
      <c r="I252" s="49">
        <v>0</v>
      </c>
      <c r="J252" s="49" t="s">
        <v>2160</v>
      </c>
      <c r="K252" s="49" t="s">
        <v>5173</v>
      </c>
      <c r="L252" s="49" t="s">
        <v>254</v>
      </c>
      <c r="M252" s="49" t="s">
        <v>568</v>
      </c>
    </row>
    <row r="253" spans="2:13" x14ac:dyDescent="0.3">
      <c r="B253" s="248" t="s">
        <v>2831</v>
      </c>
      <c r="C253" s="248" t="s">
        <v>2831</v>
      </c>
      <c r="D253" t="s">
        <v>2851</v>
      </c>
      <c r="E253" t="s">
        <v>8282</v>
      </c>
      <c r="F253" t="s">
        <v>2073</v>
      </c>
      <c r="G253" s="47" t="s">
        <v>2638</v>
      </c>
      <c r="H253" s="49">
        <v>0</v>
      </c>
      <c r="I253" s="49">
        <v>0</v>
      </c>
      <c r="J253" s="49" t="s">
        <v>2186</v>
      </c>
      <c r="K253" s="49" t="s">
        <v>8283</v>
      </c>
      <c r="L253" s="49" t="s">
        <v>254</v>
      </c>
      <c r="M253" s="49" t="s">
        <v>568</v>
      </c>
    </row>
    <row r="254" spans="2:13" x14ac:dyDescent="0.3">
      <c r="B254" s="248" t="s">
        <v>2831</v>
      </c>
      <c r="C254" s="248" t="s">
        <v>2831</v>
      </c>
      <c r="D254" t="s">
        <v>2851</v>
      </c>
      <c r="E254" t="s">
        <v>10344</v>
      </c>
      <c r="F254" t="s">
        <v>2073</v>
      </c>
      <c r="G254" s="47" t="s">
        <v>2639</v>
      </c>
      <c r="H254" s="49">
        <v>0</v>
      </c>
      <c r="I254" s="49">
        <v>0</v>
      </c>
      <c r="J254" s="49" t="s">
        <v>2186</v>
      </c>
      <c r="K254" s="49" t="s">
        <v>10345</v>
      </c>
      <c r="L254" s="49" t="s">
        <v>254</v>
      </c>
      <c r="M254" s="49" t="s">
        <v>568</v>
      </c>
    </row>
    <row r="255" spans="2:13" x14ac:dyDescent="0.3">
      <c r="B255" s="248" t="s">
        <v>2831</v>
      </c>
      <c r="C255" s="248" t="s">
        <v>2831</v>
      </c>
      <c r="D255" t="s">
        <v>2851</v>
      </c>
      <c r="E255" t="s">
        <v>8359</v>
      </c>
      <c r="F255" t="s">
        <v>2078</v>
      </c>
      <c r="G255" s="47" t="s">
        <v>2639</v>
      </c>
      <c r="H255" s="49">
        <v>0</v>
      </c>
      <c r="I255" s="49">
        <v>0</v>
      </c>
      <c r="J255" s="49" t="s">
        <v>2186</v>
      </c>
      <c r="K255" s="49" t="s">
        <v>8360</v>
      </c>
      <c r="L255" s="49" t="s">
        <v>254</v>
      </c>
      <c r="M255" s="49" t="s">
        <v>568</v>
      </c>
    </row>
    <row r="256" spans="2:13" x14ac:dyDescent="0.3">
      <c r="B256" s="248" t="s">
        <v>2831</v>
      </c>
      <c r="C256" s="248" t="s">
        <v>2831</v>
      </c>
      <c r="D256" t="s">
        <v>2851</v>
      </c>
      <c r="E256" t="s">
        <v>8336</v>
      </c>
      <c r="F256" t="s">
        <v>2073</v>
      </c>
      <c r="G256" s="47" t="s">
        <v>2702</v>
      </c>
      <c r="H256" s="49">
        <v>0</v>
      </c>
      <c r="I256" s="49">
        <v>0</v>
      </c>
      <c r="J256" s="49" t="s">
        <v>2173</v>
      </c>
      <c r="K256" s="49" t="s">
        <v>8337</v>
      </c>
      <c r="L256" s="49" t="s">
        <v>254</v>
      </c>
      <c r="M256" s="49" t="s">
        <v>568</v>
      </c>
    </row>
    <row r="257" spans="2:13" x14ac:dyDescent="0.3">
      <c r="B257" s="248" t="s">
        <v>2831</v>
      </c>
      <c r="C257" s="248" t="s">
        <v>2831</v>
      </c>
      <c r="D257" t="s">
        <v>2851</v>
      </c>
      <c r="E257" t="s">
        <v>5191</v>
      </c>
      <c r="F257" t="s">
        <v>2072</v>
      </c>
      <c r="G257" s="47" t="s">
        <v>2686</v>
      </c>
      <c r="H257" s="49">
        <v>0</v>
      </c>
      <c r="I257" s="49">
        <v>0</v>
      </c>
      <c r="J257" s="49" t="s">
        <v>2160</v>
      </c>
      <c r="K257" s="49" t="s">
        <v>5192</v>
      </c>
      <c r="L257" s="49" t="s">
        <v>254</v>
      </c>
      <c r="M257" s="49" t="s">
        <v>568</v>
      </c>
    </row>
    <row r="258" spans="2:13" x14ac:dyDescent="0.3">
      <c r="B258" s="248" t="s">
        <v>2831</v>
      </c>
      <c r="C258" s="248" t="s">
        <v>2831</v>
      </c>
      <c r="D258" t="s">
        <v>2851</v>
      </c>
      <c r="E258" t="s">
        <v>5209</v>
      </c>
      <c r="F258" t="s">
        <v>2072</v>
      </c>
      <c r="G258" s="47" t="s">
        <v>2639</v>
      </c>
      <c r="H258" s="49">
        <v>0</v>
      </c>
      <c r="I258" s="49">
        <v>0</v>
      </c>
      <c r="J258" s="49" t="s">
        <v>2160</v>
      </c>
      <c r="K258" s="49" t="s">
        <v>5210</v>
      </c>
      <c r="L258" s="49" t="s">
        <v>254</v>
      </c>
      <c r="M258" s="49" t="s">
        <v>568</v>
      </c>
    </row>
    <row r="259" spans="2:13" x14ac:dyDescent="0.3">
      <c r="B259" s="248" t="s">
        <v>2831</v>
      </c>
      <c r="C259" s="248" t="s">
        <v>2831</v>
      </c>
      <c r="D259" t="s">
        <v>2851</v>
      </c>
      <c r="E259" t="s">
        <v>5207</v>
      </c>
      <c r="F259" t="s">
        <v>2072</v>
      </c>
      <c r="G259" s="47" t="s">
        <v>2641</v>
      </c>
      <c r="H259" s="49">
        <v>0</v>
      </c>
      <c r="I259" s="49">
        <v>0</v>
      </c>
      <c r="J259" s="49" t="s">
        <v>2160</v>
      </c>
      <c r="K259" s="49" t="s">
        <v>5208</v>
      </c>
      <c r="L259" s="49" t="s">
        <v>254</v>
      </c>
      <c r="M259" s="49" t="s">
        <v>568</v>
      </c>
    </row>
    <row r="260" spans="2:13" x14ac:dyDescent="0.3">
      <c r="B260" s="248" t="s">
        <v>2831</v>
      </c>
      <c r="C260" s="248" t="s">
        <v>2831</v>
      </c>
      <c r="D260" t="s">
        <v>2851</v>
      </c>
      <c r="E260" t="s">
        <v>8659</v>
      </c>
      <c r="F260" t="s">
        <v>2073</v>
      </c>
      <c r="G260" s="47" t="s">
        <v>2686</v>
      </c>
      <c r="H260" s="49">
        <v>0</v>
      </c>
      <c r="I260" s="49">
        <v>0</v>
      </c>
      <c r="J260" s="49" t="s">
        <v>2186</v>
      </c>
      <c r="K260" s="49" t="s">
        <v>8660</v>
      </c>
      <c r="L260" s="49" t="s">
        <v>2147</v>
      </c>
      <c r="M260" s="49" t="s">
        <v>568</v>
      </c>
    </row>
    <row r="261" spans="2:13" x14ac:dyDescent="0.3">
      <c r="B261" s="248" t="s">
        <v>2831</v>
      </c>
      <c r="C261" s="248" t="s">
        <v>2831</v>
      </c>
      <c r="D261" t="s">
        <v>2851</v>
      </c>
      <c r="E261" t="s">
        <v>5222</v>
      </c>
      <c r="F261" t="s">
        <v>2072</v>
      </c>
      <c r="G261" s="47" t="s">
        <v>2645</v>
      </c>
      <c r="H261" s="49">
        <v>0</v>
      </c>
      <c r="I261" s="49">
        <v>0</v>
      </c>
      <c r="J261" s="49" t="s">
        <v>2160</v>
      </c>
      <c r="K261" s="49" t="s">
        <v>5223</v>
      </c>
      <c r="L261" s="49" t="s">
        <v>254</v>
      </c>
      <c r="M261" s="49" t="s">
        <v>568</v>
      </c>
    </row>
    <row r="262" spans="2:13" x14ac:dyDescent="0.3">
      <c r="B262" s="248" t="s">
        <v>2831</v>
      </c>
      <c r="C262" s="248" t="s">
        <v>2831</v>
      </c>
      <c r="D262" t="s">
        <v>2851</v>
      </c>
      <c r="E262" t="s">
        <v>10585</v>
      </c>
      <c r="F262" t="s">
        <v>2078</v>
      </c>
      <c r="G262" s="47" t="s">
        <v>2622</v>
      </c>
      <c r="H262" s="49">
        <v>0</v>
      </c>
      <c r="I262" s="49">
        <v>0</v>
      </c>
      <c r="J262" s="49" t="s">
        <v>2176</v>
      </c>
      <c r="K262" s="49" t="s">
        <v>2936</v>
      </c>
      <c r="L262" s="49" t="s">
        <v>254</v>
      </c>
      <c r="M262" s="49" t="s">
        <v>568</v>
      </c>
    </row>
    <row r="263" spans="2:13" x14ac:dyDescent="0.3">
      <c r="B263" s="248" t="s">
        <v>2831</v>
      </c>
      <c r="C263" s="248" t="s">
        <v>2831</v>
      </c>
      <c r="D263" t="s">
        <v>2851</v>
      </c>
      <c r="E263" t="s">
        <v>5224</v>
      </c>
      <c r="F263" t="s">
        <v>2072</v>
      </c>
      <c r="G263" s="47" t="s">
        <v>2616</v>
      </c>
      <c r="H263" s="49">
        <v>0</v>
      </c>
      <c r="I263" s="49">
        <v>0</v>
      </c>
      <c r="J263" s="49" t="s">
        <v>2176</v>
      </c>
      <c r="K263" s="49" t="s">
        <v>5225</v>
      </c>
      <c r="L263" s="49" t="s">
        <v>254</v>
      </c>
      <c r="M263" s="49" t="s">
        <v>568</v>
      </c>
    </row>
    <row r="264" spans="2:13" x14ac:dyDescent="0.3">
      <c r="B264" s="248" t="s">
        <v>2831</v>
      </c>
      <c r="C264" s="248" t="s">
        <v>2831</v>
      </c>
      <c r="D264" t="s">
        <v>2851</v>
      </c>
      <c r="E264" t="s">
        <v>8461</v>
      </c>
      <c r="F264" t="s">
        <v>2073</v>
      </c>
      <c r="G264" s="47" t="s">
        <v>2627</v>
      </c>
      <c r="H264" s="49">
        <v>0</v>
      </c>
      <c r="I264" s="49">
        <v>0</v>
      </c>
      <c r="J264" s="49" t="s">
        <v>2186</v>
      </c>
      <c r="K264" s="49" t="s">
        <v>8462</v>
      </c>
      <c r="L264" s="49" t="s">
        <v>254</v>
      </c>
      <c r="M264" s="49" t="s">
        <v>568</v>
      </c>
    </row>
    <row r="265" spans="2:13" x14ac:dyDescent="0.3">
      <c r="B265" s="248" t="s">
        <v>2831</v>
      </c>
      <c r="C265" s="248" t="s">
        <v>2831</v>
      </c>
      <c r="D265" t="s">
        <v>2851</v>
      </c>
      <c r="E265" t="s">
        <v>5233</v>
      </c>
      <c r="F265" t="s">
        <v>2072</v>
      </c>
      <c r="G265" s="47" t="s">
        <v>2703</v>
      </c>
      <c r="H265" s="49">
        <v>0</v>
      </c>
      <c r="I265" s="49">
        <v>0</v>
      </c>
      <c r="J265" s="49" t="s">
        <v>2160</v>
      </c>
      <c r="K265" s="49" t="s">
        <v>5234</v>
      </c>
      <c r="L265" s="49" t="s">
        <v>254</v>
      </c>
      <c r="M265" s="49" t="s">
        <v>568</v>
      </c>
    </row>
    <row r="266" spans="2:13" x14ac:dyDescent="0.3">
      <c r="B266" s="248" t="s">
        <v>2831</v>
      </c>
      <c r="C266" s="248" t="s">
        <v>2831</v>
      </c>
      <c r="D266" t="s">
        <v>2851</v>
      </c>
      <c r="E266" t="s">
        <v>10438</v>
      </c>
      <c r="F266" t="s">
        <v>2075</v>
      </c>
      <c r="G266" s="47" t="s">
        <v>2685</v>
      </c>
      <c r="H266" s="49">
        <v>0</v>
      </c>
      <c r="I266" s="49">
        <v>0</v>
      </c>
      <c r="J266" s="49" t="s">
        <v>2160</v>
      </c>
      <c r="K266" s="49" t="s">
        <v>3939</v>
      </c>
      <c r="L266" s="49" t="s">
        <v>254</v>
      </c>
      <c r="M266" s="49" t="s">
        <v>568</v>
      </c>
    </row>
    <row r="267" spans="2:13" x14ac:dyDescent="0.3">
      <c r="B267" s="248" t="s">
        <v>2831</v>
      </c>
      <c r="C267" s="248" t="s">
        <v>2831</v>
      </c>
      <c r="D267" t="s">
        <v>2851</v>
      </c>
      <c r="E267" t="s">
        <v>6556</v>
      </c>
      <c r="F267" t="s">
        <v>2073</v>
      </c>
      <c r="G267" s="47" t="s">
        <v>2625</v>
      </c>
      <c r="H267" s="49">
        <v>0</v>
      </c>
      <c r="I267" s="49">
        <v>0</v>
      </c>
      <c r="J267" s="49" t="s">
        <v>2186</v>
      </c>
      <c r="K267" s="49" t="s">
        <v>6557</v>
      </c>
      <c r="L267" s="49" t="s">
        <v>2147</v>
      </c>
      <c r="M267" s="49" t="s">
        <v>568</v>
      </c>
    </row>
    <row r="268" spans="2:13" x14ac:dyDescent="0.3">
      <c r="B268" s="248" t="s">
        <v>2831</v>
      </c>
      <c r="C268" s="248" t="s">
        <v>2831</v>
      </c>
      <c r="D268" t="s">
        <v>2851</v>
      </c>
      <c r="E268" t="s">
        <v>3799</v>
      </c>
      <c r="F268" t="s">
        <v>2073</v>
      </c>
      <c r="G268" s="47" t="s">
        <v>2615</v>
      </c>
      <c r="H268" s="49">
        <v>0</v>
      </c>
      <c r="I268" s="49">
        <v>0</v>
      </c>
      <c r="J268" s="49" t="s">
        <v>2186</v>
      </c>
      <c r="K268" s="49" t="s">
        <v>3800</v>
      </c>
      <c r="L268" s="49" t="s">
        <v>254</v>
      </c>
      <c r="M268" s="49" t="s">
        <v>568</v>
      </c>
    </row>
    <row r="269" spans="2:13" x14ac:dyDescent="0.3">
      <c r="B269" s="248" t="s">
        <v>2831</v>
      </c>
      <c r="C269" s="248" t="s">
        <v>2831</v>
      </c>
      <c r="D269" t="s">
        <v>2851</v>
      </c>
      <c r="E269" t="s">
        <v>10652</v>
      </c>
      <c r="F269" t="s">
        <v>2073</v>
      </c>
      <c r="G269" s="47" t="s">
        <v>2673</v>
      </c>
      <c r="H269" s="49">
        <v>0</v>
      </c>
      <c r="I269" s="49">
        <v>0</v>
      </c>
      <c r="J269" s="49" t="s">
        <v>2186</v>
      </c>
      <c r="K269" s="49" t="s">
        <v>10653</v>
      </c>
      <c r="L269" s="49" t="s">
        <v>254</v>
      </c>
      <c r="M269" s="49" t="s">
        <v>568</v>
      </c>
    </row>
    <row r="270" spans="2:13" x14ac:dyDescent="0.3">
      <c r="B270" s="248" t="s">
        <v>2831</v>
      </c>
      <c r="C270" s="248" t="s">
        <v>2831</v>
      </c>
      <c r="D270" t="s">
        <v>2851</v>
      </c>
      <c r="E270" t="s">
        <v>5252</v>
      </c>
      <c r="F270" t="s">
        <v>2072</v>
      </c>
      <c r="G270" s="47" t="s">
        <v>2655</v>
      </c>
      <c r="H270" s="49">
        <v>0</v>
      </c>
      <c r="I270" s="49">
        <v>0</v>
      </c>
      <c r="J270" s="49" t="s">
        <v>2160</v>
      </c>
      <c r="K270" s="49" t="s">
        <v>5253</v>
      </c>
      <c r="L270" s="49" t="s">
        <v>254</v>
      </c>
      <c r="M270" s="49" t="s">
        <v>568</v>
      </c>
    </row>
    <row r="271" spans="2:13" x14ac:dyDescent="0.3">
      <c r="B271" s="248" t="s">
        <v>2831</v>
      </c>
      <c r="C271" s="248" t="s">
        <v>2831</v>
      </c>
      <c r="D271" t="s">
        <v>2851</v>
      </c>
      <c r="E271" t="s">
        <v>8965</v>
      </c>
      <c r="F271" t="s">
        <v>2073</v>
      </c>
      <c r="G271" s="47" t="s">
        <v>2625</v>
      </c>
      <c r="H271" s="49">
        <v>0</v>
      </c>
      <c r="I271" s="49">
        <v>0</v>
      </c>
      <c r="J271" s="49" t="s">
        <v>2186</v>
      </c>
      <c r="K271" s="49" t="s">
        <v>8966</v>
      </c>
      <c r="L271" s="49" t="s">
        <v>254</v>
      </c>
      <c r="M271" s="49" t="s">
        <v>568</v>
      </c>
    </row>
    <row r="272" spans="2:13" x14ac:dyDescent="0.3">
      <c r="B272" s="248" t="s">
        <v>2831</v>
      </c>
      <c r="C272" s="248" t="s">
        <v>2831</v>
      </c>
      <c r="D272" t="s">
        <v>2851</v>
      </c>
      <c r="E272" t="s">
        <v>6645</v>
      </c>
      <c r="F272" t="s">
        <v>2075</v>
      </c>
      <c r="G272" s="47" t="s">
        <v>2704</v>
      </c>
      <c r="H272" s="49">
        <v>0</v>
      </c>
      <c r="I272" s="49">
        <v>0</v>
      </c>
      <c r="J272" s="49" t="s">
        <v>2160</v>
      </c>
      <c r="K272" s="49" t="s">
        <v>6646</v>
      </c>
      <c r="L272" s="49" t="s">
        <v>254</v>
      </c>
      <c r="M272" s="49" t="s">
        <v>568</v>
      </c>
    </row>
    <row r="273" spans="2:13" x14ac:dyDescent="0.3">
      <c r="B273" s="248" t="s">
        <v>2831</v>
      </c>
      <c r="C273" s="248" t="s">
        <v>2831</v>
      </c>
      <c r="D273" t="s">
        <v>2851</v>
      </c>
      <c r="E273" t="s">
        <v>7686</v>
      </c>
      <c r="F273" t="s">
        <v>2073</v>
      </c>
      <c r="G273" s="47" t="s">
        <v>2625</v>
      </c>
      <c r="H273" s="49">
        <v>0</v>
      </c>
      <c r="I273" s="49">
        <v>0</v>
      </c>
      <c r="J273" s="49" t="s">
        <v>2186</v>
      </c>
      <c r="K273" s="49" t="s">
        <v>7687</v>
      </c>
      <c r="L273" s="49" t="s">
        <v>254</v>
      </c>
      <c r="M273" s="49" t="s">
        <v>568</v>
      </c>
    </row>
    <row r="274" spans="2:13" x14ac:dyDescent="0.3">
      <c r="B274" s="248" t="s">
        <v>2831</v>
      </c>
      <c r="C274" s="248" t="s">
        <v>2831</v>
      </c>
      <c r="D274" t="s">
        <v>2851</v>
      </c>
      <c r="E274" t="s">
        <v>6193</v>
      </c>
      <c r="F274" t="s">
        <v>2078</v>
      </c>
      <c r="G274" s="47" t="s">
        <v>2616</v>
      </c>
      <c r="H274" s="49">
        <v>0</v>
      </c>
      <c r="I274" s="49">
        <v>0</v>
      </c>
      <c r="J274" s="49" t="s">
        <v>2186</v>
      </c>
      <c r="K274" s="49" t="s">
        <v>6194</v>
      </c>
      <c r="L274" s="49" t="s">
        <v>254</v>
      </c>
      <c r="M274" s="49" t="s">
        <v>568</v>
      </c>
    </row>
    <row r="275" spans="2:13" x14ac:dyDescent="0.3">
      <c r="B275" s="248" t="s">
        <v>2831</v>
      </c>
      <c r="C275" s="248" t="s">
        <v>2831</v>
      </c>
      <c r="D275" t="s">
        <v>2851</v>
      </c>
      <c r="E275" t="s">
        <v>5256</v>
      </c>
      <c r="F275" t="s">
        <v>2072</v>
      </c>
      <c r="G275" s="47" t="s">
        <v>2616</v>
      </c>
      <c r="H275" s="49">
        <v>0</v>
      </c>
      <c r="I275" s="49">
        <v>0</v>
      </c>
      <c r="J275" s="49" t="s">
        <v>2173</v>
      </c>
      <c r="K275" s="49" t="s">
        <v>5257</v>
      </c>
      <c r="L275" s="49" t="s">
        <v>254</v>
      </c>
      <c r="M275" s="49" t="s">
        <v>568</v>
      </c>
    </row>
    <row r="276" spans="2:13" x14ac:dyDescent="0.3">
      <c r="B276" s="248" t="s">
        <v>2831</v>
      </c>
      <c r="C276" s="248" t="s">
        <v>2831</v>
      </c>
      <c r="D276" t="s">
        <v>2851</v>
      </c>
      <c r="E276" t="s">
        <v>5728</v>
      </c>
      <c r="F276" t="s">
        <v>2073</v>
      </c>
      <c r="G276" s="47" t="s">
        <v>2645</v>
      </c>
      <c r="H276" s="49">
        <v>0</v>
      </c>
      <c r="I276" s="49">
        <v>0</v>
      </c>
      <c r="J276" s="49" t="s">
        <v>2186</v>
      </c>
      <c r="K276" s="49" t="s">
        <v>5729</v>
      </c>
      <c r="L276" s="49" t="s">
        <v>254</v>
      </c>
      <c r="M276" s="49" t="s">
        <v>568</v>
      </c>
    </row>
    <row r="277" spans="2:13" x14ac:dyDescent="0.3">
      <c r="B277" s="248" t="s">
        <v>2831</v>
      </c>
      <c r="C277" s="248" t="s">
        <v>2831</v>
      </c>
      <c r="D277" t="s">
        <v>2851</v>
      </c>
      <c r="E277" t="s">
        <v>5273</v>
      </c>
      <c r="F277" t="s">
        <v>2072</v>
      </c>
      <c r="G277" s="47" t="s">
        <v>2703</v>
      </c>
      <c r="H277" s="49">
        <v>0</v>
      </c>
      <c r="I277" s="49">
        <v>0</v>
      </c>
      <c r="J277" s="49" t="s">
        <v>2176</v>
      </c>
      <c r="K277" s="49" t="s">
        <v>5274</v>
      </c>
      <c r="L277" s="49" t="s">
        <v>254</v>
      </c>
      <c r="M277" s="49" t="s">
        <v>568</v>
      </c>
    </row>
    <row r="278" spans="2:13" x14ac:dyDescent="0.3">
      <c r="B278" s="248" t="s">
        <v>2831</v>
      </c>
      <c r="C278" s="248" t="s">
        <v>2831</v>
      </c>
      <c r="D278" t="s">
        <v>2851</v>
      </c>
      <c r="E278" t="s">
        <v>7374</v>
      </c>
      <c r="F278" t="s">
        <v>2073</v>
      </c>
      <c r="G278" s="47" t="s">
        <v>2673</v>
      </c>
      <c r="H278" s="49">
        <v>0</v>
      </c>
      <c r="I278" s="49">
        <v>0</v>
      </c>
      <c r="J278" s="49" t="s">
        <v>2186</v>
      </c>
      <c r="K278" s="49" t="s">
        <v>7375</v>
      </c>
      <c r="L278" s="49" t="s">
        <v>254</v>
      </c>
      <c r="M278" s="49" t="s">
        <v>568</v>
      </c>
    </row>
    <row r="279" spans="2:13" x14ac:dyDescent="0.3">
      <c r="B279" s="248" t="s">
        <v>2831</v>
      </c>
      <c r="C279" s="248" t="s">
        <v>2831</v>
      </c>
      <c r="D279" t="s">
        <v>2851</v>
      </c>
      <c r="E279" t="s">
        <v>5282</v>
      </c>
      <c r="F279" t="s">
        <v>2072</v>
      </c>
      <c r="G279" s="47" t="s">
        <v>2672</v>
      </c>
      <c r="H279" s="49">
        <v>0</v>
      </c>
      <c r="I279" s="49">
        <v>0</v>
      </c>
      <c r="J279" s="49" t="s">
        <v>2186</v>
      </c>
      <c r="K279" s="49" t="s">
        <v>5283</v>
      </c>
      <c r="L279" s="49" t="s">
        <v>254</v>
      </c>
      <c r="M279" s="49" t="s">
        <v>568</v>
      </c>
    </row>
    <row r="280" spans="2:13" x14ac:dyDescent="0.3">
      <c r="B280" s="248" t="s">
        <v>2831</v>
      </c>
      <c r="C280" s="248" t="s">
        <v>2831</v>
      </c>
      <c r="D280" t="s">
        <v>2851</v>
      </c>
      <c r="E280" t="s">
        <v>6762</v>
      </c>
      <c r="F280" t="s">
        <v>2073</v>
      </c>
      <c r="G280" s="47" t="s">
        <v>2703</v>
      </c>
      <c r="H280" s="49">
        <v>0</v>
      </c>
      <c r="I280" s="49">
        <v>0</v>
      </c>
      <c r="J280" s="49" t="s">
        <v>2186</v>
      </c>
      <c r="K280" s="49" t="s">
        <v>6764</v>
      </c>
      <c r="L280" s="49" t="s">
        <v>254</v>
      </c>
      <c r="M280" s="49" t="s">
        <v>568</v>
      </c>
    </row>
    <row r="281" spans="2:13" x14ac:dyDescent="0.3">
      <c r="B281" s="248" t="s">
        <v>2831</v>
      </c>
      <c r="C281" s="248" t="s">
        <v>2831</v>
      </c>
      <c r="D281" t="s">
        <v>2851</v>
      </c>
      <c r="E281" t="s">
        <v>3748</v>
      </c>
      <c r="F281" t="s">
        <v>2073</v>
      </c>
      <c r="G281" s="47" t="s">
        <v>2700</v>
      </c>
      <c r="H281" s="49">
        <v>0</v>
      </c>
      <c r="I281" s="49">
        <v>0</v>
      </c>
      <c r="J281" s="49" t="s">
        <v>2186</v>
      </c>
      <c r="K281" s="49" t="s">
        <v>3749</v>
      </c>
      <c r="L281" s="49" t="s">
        <v>254</v>
      </c>
      <c r="M281" s="49" t="s">
        <v>568</v>
      </c>
    </row>
    <row r="282" spans="2:13" x14ac:dyDescent="0.3">
      <c r="B282" s="248" t="s">
        <v>2831</v>
      </c>
      <c r="C282" s="248" t="s">
        <v>2831</v>
      </c>
      <c r="D282" t="s">
        <v>2851</v>
      </c>
      <c r="E282" t="s">
        <v>9581</v>
      </c>
      <c r="F282" t="s">
        <v>2073</v>
      </c>
      <c r="G282" s="47" t="s">
        <v>2655</v>
      </c>
      <c r="H282" s="49">
        <v>0</v>
      </c>
      <c r="I282" s="49">
        <v>0</v>
      </c>
      <c r="J282" s="49" t="s">
        <v>2186</v>
      </c>
      <c r="K282" s="49" t="s">
        <v>9582</v>
      </c>
      <c r="L282" s="49" t="s">
        <v>254</v>
      </c>
      <c r="M282" s="49" t="s">
        <v>568</v>
      </c>
    </row>
    <row r="283" spans="2:13" x14ac:dyDescent="0.3">
      <c r="B283" s="248" t="s">
        <v>2831</v>
      </c>
      <c r="C283" s="248" t="s">
        <v>2831</v>
      </c>
      <c r="D283" t="s">
        <v>2851</v>
      </c>
      <c r="E283" t="s">
        <v>5082</v>
      </c>
      <c r="F283" t="s">
        <v>2072</v>
      </c>
      <c r="G283" s="47" t="s">
        <v>2622</v>
      </c>
      <c r="H283" s="49">
        <v>0</v>
      </c>
      <c r="I283" s="49">
        <v>0</v>
      </c>
      <c r="J283" s="49" t="s">
        <v>2160</v>
      </c>
      <c r="K283" s="49" t="s">
        <v>5083</v>
      </c>
      <c r="L283" s="49" t="s">
        <v>254</v>
      </c>
      <c r="M283" s="49" t="s">
        <v>568</v>
      </c>
    </row>
    <row r="284" spans="2:13" x14ac:dyDescent="0.3">
      <c r="B284" s="248" t="s">
        <v>2831</v>
      </c>
      <c r="C284" s="248" t="s">
        <v>2831</v>
      </c>
      <c r="D284" t="s">
        <v>2851</v>
      </c>
      <c r="E284" t="s">
        <v>8892</v>
      </c>
      <c r="F284" t="s">
        <v>2076</v>
      </c>
      <c r="G284" s="47" t="s">
        <v>2615</v>
      </c>
      <c r="H284" s="49">
        <v>0</v>
      </c>
      <c r="I284" s="49">
        <v>0</v>
      </c>
      <c r="J284" s="49" t="s">
        <v>2160</v>
      </c>
      <c r="K284" s="49" t="s">
        <v>3939</v>
      </c>
      <c r="L284" s="49" t="s">
        <v>254</v>
      </c>
      <c r="M284" s="49" t="s">
        <v>568</v>
      </c>
    </row>
    <row r="285" spans="2:13" x14ac:dyDescent="0.3">
      <c r="B285" s="248" t="s">
        <v>2831</v>
      </c>
      <c r="C285" s="248" t="s">
        <v>2831</v>
      </c>
      <c r="D285" t="s">
        <v>2851</v>
      </c>
      <c r="E285" t="s">
        <v>7418</v>
      </c>
      <c r="F285" t="s">
        <v>2073</v>
      </c>
      <c r="G285" s="47" t="s">
        <v>2616</v>
      </c>
      <c r="H285" s="49">
        <v>0</v>
      </c>
      <c r="I285" s="49">
        <v>0</v>
      </c>
      <c r="J285" s="49" t="s">
        <v>2186</v>
      </c>
      <c r="K285" s="49" t="s">
        <v>7419</v>
      </c>
      <c r="L285" s="49" t="s">
        <v>254</v>
      </c>
      <c r="M285" s="49" t="s">
        <v>568</v>
      </c>
    </row>
    <row r="286" spans="2:13" x14ac:dyDescent="0.3">
      <c r="B286" s="248" t="s">
        <v>2831</v>
      </c>
      <c r="C286" s="248" t="s">
        <v>2831</v>
      </c>
      <c r="D286" t="s">
        <v>2851</v>
      </c>
      <c r="E286" t="s">
        <v>7970</v>
      </c>
      <c r="F286" t="s">
        <v>2075</v>
      </c>
      <c r="G286" s="47" t="s">
        <v>2639</v>
      </c>
      <c r="H286" s="49">
        <v>0</v>
      </c>
      <c r="I286" s="49">
        <v>0</v>
      </c>
      <c r="J286" s="49" t="s">
        <v>2160</v>
      </c>
      <c r="K286" s="49" t="s">
        <v>7971</v>
      </c>
      <c r="L286" s="49" t="s">
        <v>2147</v>
      </c>
      <c r="M286" s="49" t="s">
        <v>568</v>
      </c>
    </row>
    <row r="287" spans="2:13" x14ac:dyDescent="0.3">
      <c r="B287" s="248" t="s">
        <v>2831</v>
      </c>
      <c r="C287" s="248" t="s">
        <v>2831</v>
      </c>
      <c r="D287" t="s">
        <v>2851</v>
      </c>
      <c r="E287" t="s">
        <v>5944</v>
      </c>
      <c r="F287" t="s">
        <v>2073</v>
      </c>
      <c r="G287" s="47" t="s">
        <v>2704</v>
      </c>
      <c r="H287" s="49">
        <v>0</v>
      </c>
      <c r="I287" s="49">
        <v>0</v>
      </c>
      <c r="J287" s="49" t="s">
        <v>2186</v>
      </c>
      <c r="K287" s="49" t="s">
        <v>5946</v>
      </c>
      <c r="L287" s="49" t="s">
        <v>254</v>
      </c>
      <c r="M287" s="49" t="s">
        <v>568</v>
      </c>
    </row>
    <row r="288" spans="2:13" x14ac:dyDescent="0.3">
      <c r="B288" s="248" t="s">
        <v>2831</v>
      </c>
      <c r="C288" s="248" t="s">
        <v>2831</v>
      </c>
      <c r="D288" t="s">
        <v>2851</v>
      </c>
      <c r="E288" t="s">
        <v>6949</v>
      </c>
      <c r="F288" t="s">
        <v>2073</v>
      </c>
      <c r="G288" s="47" t="s">
        <v>2701</v>
      </c>
      <c r="H288" s="49">
        <v>0</v>
      </c>
      <c r="I288" s="49">
        <v>0</v>
      </c>
      <c r="J288" s="49" t="s">
        <v>2186</v>
      </c>
      <c r="K288" s="49" t="s">
        <v>6950</v>
      </c>
      <c r="L288" s="49" t="s">
        <v>2147</v>
      </c>
      <c r="M288" s="49" t="s">
        <v>568</v>
      </c>
    </row>
    <row r="289" spans="2:13" x14ac:dyDescent="0.3">
      <c r="B289" s="248" t="s">
        <v>2831</v>
      </c>
      <c r="C289" s="248" t="s">
        <v>2831</v>
      </c>
      <c r="D289" t="s">
        <v>2851</v>
      </c>
      <c r="E289" t="s">
        <v>5829</v>
      </c>
      <c r="F289" t="s">
        <v>2073</v>
      </c>
      <c r="G289" s="47" t="s">
        <v>2681</v>
      </c>
      <c r="H289" s="49">
        <v>0</v>
      </c>
      <c r="I289" s="49">
        <v>0</v>
      </c>
      <c r="J289" s="49" t="s">
        <v>2186</v>
      </c>
      <c r="K289" s="49" t="s">
        <v>5830</v>
      </c>
      <c r="L289" s="49" t="s">
        <v>254</v>
      </c>
      <c r="M289" s="49" t="s">
        <v>568</v>
      </c>
    </row>
    <row r="290" spans="2:13" x14ac:dyDescent="0.3">
      <c r="B290" s="248" t="s">
        <v>2831</v>
      </c>
      <c r="C290" s="248" t="s">
        <v>2831</v>
      </c>
      <c r="D290" t="s">
        <v>2851</v>
      </c>
      <c r="E290" t="s">
        <v>5105</v>
      </c>
      <c r="F290" t="s">
        <v>2072</v>
      </c>
      <c r="G290" s="47" t="s">
        <v>2616</v>
      </c>
      <c r="H290" s="49">
        <v>0</v>
      </c>
      <c r="I290" s="49">
        <v>0</v>
      </c>
      <c r="J290" s="49" t="s">
        <v>2173</v>
      </c>
      <c r="K290" s="49" t="s">
        <v>5107</v>
      </c>
      <c r="L290" s="49" t="s">
        <v>254</v>
      </c>
      <c r="M290" s="49" t="s">
        <v>568</v>
      </c>
    </row>
    <row r="291" spans="2:13" x14ac:dyDescent="0.3">
      <c r="B291" s="248" t="s">
        <v>2831</v>
      </c>
      <c r="C291" s="248" t="s">
        <v>2831</v>
      </c>
      <c r="D291" t="s">
        <v>2851</v>
      </c>
      <c r="E291" t="s">
        <v>9028</v>
      </c>
      <c r="F291" t="s">
        <v>2073</v>
      </c>
      <c r="G291" s="47" t="s">
        <v>2688</v>
      </c>
      <c r="H291" s="49">
        <v>0</v>
      </c>
      <c r="I291" s="49">
        <v>0</v>
      </c>
      <c r="J291" s="49" t="s">
        <v>2186</v>
      </c>
      <c r="K291" s="49" t="s">
        <v>9029</v>
      </c>
      <c r="L291" s="49" t="s">
        <v>254</v>
      </c>
      <c r="M291" s="49" t="s">
        <v>568</v>
      </c>
    </row>
    <row r="292" spans="2:13" x14ac:dyDescent="0.3">
      <c r="B292" s="248" t="s">
        <v>2831</v>
      </c>
      <c r="C292" s="248" t="s">
        <v>2831</v>
      </c>
      <c r="D292" t="s">
        <v>2851</v>
      </c>
      <c r="E292" t="s">
        <v>6014</v>
      </c>
      <c r="F292" t="s">
        <v>2073</v>
      </c>
      <c r="G292" s="47" t="s">
        <v>2660</v>
      </c>
      <c r="H292" s="49">
        <v>0</v>
      </c>
      <c r="I292" s="49">
        <v>0</v>
      </c>
      <c r="J292" s="49" t="s">
        <v>2186</v>
      </c>
      <c r="K292" s="49" t="s">
        <v>6015</v>
      </c>
      <c r="L292" s="49" t="s">
        <v>254</v>
      </c>
      <c r="M292" s="49" t="s">
        <v>568</v>
      </c>
    </row>
    <row r="293" spans="2:13" x14ac:dyDescent="0.3">
      <c r="B293" s="248" t="s">
        <v>2831</v>
      </c>
      <c r="C293" s="248" t="s">
        <v>2831</v>
      </c>
      <c r="D293" t="s">
        <v>2851</v>
      </c>
      <c r="E293" t="s">
        <v>6427</v>
      </c>
      <c r="F293" t="s">
        <v>2073</v>
      </c>
      <c r="G293" s="47" t="s">
        <v>2655</v>
      </c>
      <c r="H293" s="49">
        <v>0</v>
      </c>
      <c r="I293" s="49">
        <v>0</v>
      </c>
      <c r="J293" s="49" t="s">
        <v>2186</v>
      </c>
      <c r="K293" s="49" t="s">
        <v>6428</v>
      </c>
      <c r="L293" s="49" t="s">
        <v>254</v>
      </c>
      <c r="M293" s="49" t="s">
        <v>568</v>
      </c>
    </row>
    <row r="294" spans="2:13" x14ac:dyDescent="0.3">
      <c r="B294" s="248" t="s">
        <v>2831</v>
      </c>
      <c r="C294" s="248" t="s">
        <v>2831</v>
      </c>
      <c r="D294" t="s">
        <v>2851</v>
      </c>
      <c r="E294" t="s">
        <v>5140</v>
      </c>
      <c r="F294" t="s">
        <v>2072</v>
      </c>
      <c r="G294" s="47" t="s">
        <v>2615</v>
      </c>
      <c r="H294" s="49">
        <v>0</v>
      </c>
      <c r="I294" s="49">
        <v>0</v>
      </c>
      <c r="J294" s="49" t="s">
        <v>2160</v>
      </c>
      <c r="K294" s="49" t="s">
        <v>5142</v>
      </c>
      <c r="L294" s="49" t="s">
        <v>254</v>
      </c>
      <c r="M294" s="49" t="s">
        <v>568</v>
      </c>
    </row>
    <row r="295" spans="2:13" x14ac:dyDescent="0.3">
      <c r="B295" s="248" t="s">
        <v>2831</v>
      </c>
      <c r="C295" s="248" t="s">
        <v>2831</v>
      </c>
      <c r="D295" t="s">
        <v>2851</v>
      </c>
      <c r="E295" t="s">
        <v>9071</v>
      </c>
      <c r="F295" t="s">
        <v>2073</v>
      </c>
      <c r="G295" s="47" t="s">
        <v>2615</v>
      </c>
      <c r="H295" s="49">
        <v>0</v>
      </c>
      <c r="I295" s="49">
        <v>0</v>
      </c>
      <c r="J295" s="49" t="s">
        <v>2186</v>
      </c>
      <c r="K295" s="49" t="s">
        <v>9072</v>
      </c>
      <c r="L295" s="49" t="s">
        <v>254</v>
      </c>
      <c r="M295" s="49" t="s">
        <v>568</v>
      </c>
    </row>
    <row r="296" spans="2:13" x14ac:dyDescent="0.3">
      <c r="B296" s="248" t="s">
        <v>2831</v>
      </c>
      <c r="C296" s="248" t="s">
        <v>2831</v>
      </c>
      <c r="D296" t="s">
        <v>2851</v>
      </c>
      <c r="E296" t="s">
        <v>7500</v>
      </c>
      <c r="F296" t="s">
        <v>2078</v>
      </c>
      <c r="G296" s="47" t="s">
        <v>2686</v>
      </c>
      <c r="H296" s="49">
        <v>0</v>
      </c>
      <c r="I296" s="49">
        <v>0</v>
      </c>
      <c r="J296" s="49" t="s">
        <v>2186</v>
      </c>
      <c r="K296" s="49" t="s">
        <v>7501</v>
      </c>
      <c r="L296" s="49" t="s">
        <v>254</v>
      </c>
      <c r="M296" s="49" t="s">
        <v>568</v>
      </c>
    </row>
    <row r="297" spans="2:13" x14ac:dyDescent="0.3">
      <c r="B297" s="248" t="s">
        <v>2831</v>
      </c>
      <c r="C297" s="248" t="s">
        <v>2831</v>
      </c>
      <c r="D297" t="s">
        <v>2851</v>
      </c>
      <c r="E297" t="s">
        <v>5165</v>
      </c>
      <c r="F297" t="s">
        <v>2072</v>
      </c>
      <c r="G297" s="47" t="s">
        <v>2672</v>
      </c>
      <c r="H297" s="49">
        <v>0</v>
      </c>
      <c r="I297" s="49">
        <v>0</v>
      </c>
      <c r="J297" s="49" t="s">
        <v>2160</v>
      </c>
      <c r="K297" s="49" t="s">
        <v>3939</v>
      </c>
      <c r="L297" s="49" t="s">
        <v>254</v>
      </c>
      <c r="M297" s="49" t="s">
        <v>568</v>
      </c>
    </row>
    <row r="298" spans="2:13" x14ac:dyDescent="0.3">
      <c r="B298" s="248" t="s">
        <v>2831</v>
      </c>
      <c r="C298" s="248" t="s">
        <v>2831</v>
      </c>
      <c r="D298" t="s">
        <v>2851</v>
      </c>
      <c r="E298" t="s">
        <v>8015</v>
      </c>
      <c r="F298" t="s">
        <v>2078</v>
      </c>
      <c r="G298" s="47" t="s">
        <v>2676</v>
      </c>
      <c r="H298" s="49">
        <v>0</v>
      </c>
      <c r="I298" s="49">
        <v>0</v>
      </c>
      <c r="J298" s="49" t="s">
        <v>2186</v>
      </c>
      <c r="K298" s="49" t="s">
        <v>8016</v>
      </c>
      <c r="L298" s="49" t="s">
        <v>254</v>
      </c>
      <c r="M298" s="49" t="s">
        <v>568</v>
      </c>
    </row>
    <row r="299" spans="2:13" x14ac:dyDescent="0.3">
      <c r="B299" s="248" t="s">
        <v>2831</v>
      </c>
      <c r="C299" s="248" t="s">
        <v>2831</v>
      </c>
      <c r="D299" t="s">
        <v>2851</v>
      </c>
      <c r="E299" t="s">
        <v>5182</v>
      </c>
      <c r="F299" t="s">
        <v>2072</v>
      </c>
      <c r="G299" s="47" t="s">
        <v>2638</v>
      </c>
      <c r="H299" s="49">
        <v>0</v>
      </c>
      <c r="I299" s="49">
        <v>0</v>
      </c>
      <c r="J299" s="49" t="s">
        <v>2160</v>
      </c>
      <c r="K299" s="49" t="s">
        <v>5183</v>
      </c>
      <c r="L299" s="49" t="s">
        <v>254</v>
      </c>
      <c r="M299" s="49" t="s">
        <v>568</v>
      </c>
    </row>
    <row r="300" spans="2:13" x14ac:dyDescent="0.3">
      <c r="B300" s="248" t="s">
        <v>2831</v>
      </c>
      <c r="C300" s="248" t="s">
        <v>2831</v>
      </c>
      <c r="D300" t="s">
        <v>2851</v>
      </c>
      <c r="E300" t="s">
        <v>8381</v>
      </c>
      <c r="F300" t="s">
        <v>2073</v>
      </c>
      <c r="G300" s="47" t="s">
        <v>2701</v>
      </c>
      <c r="H300" s="49">
        <v>0</v>
      </c>
      <c r="I300" s="49">
        <v>0</v>
      </c>
      <c r="J300" s="49" t="s">
        <v>2186</v>
      </c>
      <c r="K300" s="49" t="s">
        <v>8382</v>
      </c>
      <c r="L300" s="49" t="s">
        <v>254</v>
      </c>
      <c r="M300" s="49" t="s">
        <v>568</v>
      </c>
    </row>
    <row r="301" spans="2:13" x14ac:dyDescent="0.3">
      <c r="B301" s="248" t="s">
        <v>2831</v>
      </c>
      <c r="C301" s="248" t="s">
        <v>2831</v>
      </c>
      <c r="D301" t="s">
        <v>2851</v>
      </c>
      <c r="E301" t="s">
        <v>5199</v>
      </c>
      <c r="F301" t="s">
        <v>2072</v>
      </c>
      <c r="G301" s="47" t="s">
        <v>2700</v>
      </c>
      <c r="H301" s="49">
        <v>0</v>
      </c>
      <c r="I301" s="49">
        <v>0</v>
      </c>
      <c r="J301" s="49" t="s">
        <v>2160</v>
      </c>
      <c r="K301" s="49" t="s">
        <v>5200</v>
      </c>
      <c r="L301" s="49" t="s">
        <v>254</v>
      </c>
      <c r="M301" s="49" t="s">
        <v>568</v>
      </c>
    </row>
    <row r="302" spans="2:13" x14ac:dyDescent="0.3">
      <c r="B302" s="248" t="s">
        <v>2831</v>
      </c>
      <c r="C302" s="248" t="s">
        <v>2831</v>
      </c>
      <c r="D302" t="s">
        <v>2851</v>
      </c>
      <c r="E302" t="s">
        <v>4942</v>
      </c>
      <c r="F302" t="s">
        <v>2073</v>
      </c>
      <c r="G302" s="47" t="s">
        <v>2679</v>
      </c>
      <c r="H302" s="49">
        <v>0</v>
      </c>
      <c r="I302" s="49">
        <v>0</v>
      </c>
      <c r="J302" s="49" t="s">
        <v>2173</v>
      </c>
      <c r="K302" s="49" t="s">
        <v>4943</v>
      </c>
      <c r="L302" s="49" t="s">
        <v>254</v>
      </c>
      <c r="M302" s="49" t="s">
        <v>568</v>
      </c>
    </row>
    <row r="303" spans="2:13" x14ac:dyDescent="0.3">
      <c r="B303" s="248" t="s">
        <v>2831</v>
      </c>
      <c r="C303" s="248" t="s">
        <v>2831</v>
      </c>
      <c r="D303" t="s">
        <v>2851</v>
      </c>
      <c r="E303" t="s">
        <v>5243</v>
      </c>
      <c r="F303" t="s">
        <v>2072</v>
      </c>
      <c r="G303" s="47" t="s">
        <v>2676</v>
      </c>
      <c r="H303" s="49">
        <v>0</v>
      </c>
      <c r="I303" s="49">
        <v>0</v>
      </c>
      <c r="J303" s="49" t="s">
        <v>2160</v>
      </c>
      <c r="K303" s="49" t="s">
        <v>5245</v>
      </c>
      <c r="L303" s="49" t="s">
        <v>254</v>
      </c>
      <c r="M303" s="49" t="s">
        <v>568</v>
      </c>
    </row>
    <row r="304" spans="2:13" x14ac:dyDescent="0.3">
      <c r="B304" s="248" t="s">
        <v>2831</v>
      </c>
      <c r="C304" s="248" t="s">
        <v>2831</v>
      </c>
      <c r="D304" t="s">
        <v>2851</v>
      </c>
      <c r="E304" t="s">
        <v>5250</v>
      </c>
      <c r="F304" t="s">
        <v>2072</v>
      </c>
      <c r="G304" s="47" t="s">
        <v>2638</v>
      </c>
      <c r="H304" s="49">
        <v>0</v>
      </c>
      <c r="I304" s="49">
        <v>0</v>
      </c>
      <c r="J304" s="49" t="s">
        <v>2160</v>
      </c>
      <c r="K304" s="49" t="s">
        <v>5251</v>
      </c>
      <c r="L304" s="49" t="s">
        <v>2147</v>
      </c>
      <c r="M304" s="49" t="s">
        <v>568</v>
      </c>
    </row>
    <row r="305" spans="2:13" x14ac:dyDescent="0.3">
      <c r="B305" s="248" t="s">
        <v>2831</v>
      </c>
      <c r="C305" s="248" t="s">
        <v>2831</v>
      </c>
      <c r="D305" t="s">
        <v>2851</v>
      </c>
      <c r="E305" t="s">
        <v>7395</v>
      </c>
      <c r="F305" t="s">
        <v>2073</v>
      </c>
      <c r="G305" s="47" t="s">
        <v>2679</v>
      </c>
      <c r="H305" s="49">
        <v>0</v>
      </c>
      <c r="I305" s="49">
        <v>0</v>
      </c>
      <c r="J305" s="49" t="s">
        <v>2186</v>
      </c>
      <c r="K305" s="49" t="s">
        <v>7396</v>
      </c>
      <c r="L305" s="49" t="s">
        <v>254</v>
      </c>
      <c r="M305" s="49" t="s">
        <v>568</v>
      </c>
    </row>
    <row r="306" spans="2:13" x14ac:dyDescent="0.3">
      <c r="B306" s="248" t="s">
        <v>2831</v>
      </c>
      <c r="C306" s="248" t="s">
        <v>2831</v>
      </c>
      <c r="D306" t="s">
        <v>2851</v>
      </c>
      <c r="E306" t="s">
        <v>6237</v>
      </c>
      <c r="F306" t="s">
        <v>2073</v>
      </c>
      <c r="G306" s="47" t="s">
        <v>2625</v>
      </c>
      <c r="H306" s="49">
        <v>0</v>
      </c>
      <c r="I306" s="49">
        <v>0</v>
      </c>
      <c r="J306" s="49" t="s">
        <v>2186</v>
      </c>
      <c r="K306" s="49" t="s">
        <v>6238</v>
      </c>
      <c r="L306" s="49" t="s">
        <v>254</v>
      </c>
      <c r="M306" s="49" t="s">
        <v>568</v>
      </c>
    </row>
    <row r="307" spans="2:13" x14ac:dyDescent="0.3">
      <c r="B307" s="248" t="s">
        <v>2831</v>
      </c>
      <c r="C307" s="248" t="s">
        <v>2831</v>
      </c>
      <c r="D307" t="s">
        <v>2851</v>
      </c>
      <c r="E307" t="s">
        <v>5821</v>
      </c>
      <c r="F307" t="s">
        <v>2073</v>
      </c>
      <c r="G307" s="47" t="s">
        <v>2672</v>
      </c>
      <c r="H307" s="49">
        <v>0</v>
      </c>
      <c r="I307" s="49">
        <v>0</v>
      </c>
      <c r="J307" s="49" t="s">
        <v>2186</v>
      </c>
      <c r="K307" s="49" t="s">
        <v>5822</v>
      </c>
      <c r="L307" s="49" t="s">
        <v>254</v>
      </c>
      <c r="M307" s="49" t="s">
        <v>568</v>
      </c>
    </row>
    <row r="308" spans="2:13" x14ac:dyDescent="0.3">
      <c r="B308" s="248" t="s">
        <v>2831</v>
      </c>
      <c r="C308" s="248" t="s">
        <v>2831</v>
      </c>
      <c r="D308" t="s">
        <v>2851</v>
      </c>
      <c r="E308" t="s">
        <v>5757</v>
      </c>
      <c r="F308" t="s">
        <v>2073</v>
      </c>
      <c r="G308" s="47" t="s">
        <v>2639</v>
      </c>
      <c r="H308" s="49">
        <v>0</v>
      </c>
      <c r="I308" s="49">
        <v>0</v>
      </c>
      <c r="J308" s="49" t="s">
        <v>2186</v>
      </c>
      <c r="K308" s="49" t="s">
        <v>5758</v>
      </c>
      <c r="L308" s="49" t="s">
        <v>254</v>
      </c>
      <c r="M308" s="49" t="s">
        <v>568</v>
      </c>
    </row>
    <row r="309" spans="2:13" x14ac:dyDescent="0.3">
      <c r="B309" s="248" t="s">
        <v>2831</v>
      </c>
      <c r="C309" s="248" t="s">
        <v>2831</v>
      </c>
      <c r="D309" t="s">
        <v>2851</v>
      </c>
      <c r="E309" t="s">
        <v>6921</v>
      </c>
      <c r="F309" t="s">
        <v>2073</v>
      </c>
      <c r="G309" s="47" t="s">
        <v>2654</v>
      </c>
      <c r="H309" s="49">
        <v>0</v>
      </c>
      <c r="I309" s="49">
        <v>0</v>
      </c>
      <c r="J309" s="49" t="s">
        <v>2186</v>
      </c>
      <c r="K309" s="49" t="s">
        <v>6922</v>
      </c>
      <c r="L309" s="49" t="s">
        <v>254</v>
      </c>
      <c r="M309" s="49" t="s">
        <v>568</v>
      </c>
    </row>
    <row r="310" spans="2:13" x14ac:dyDescent="0.3">
      <c r="B310" s="248" t="s">
        <v>2831</v>
      </c>
      <c r="C310" s="248" t="s">
        <v>2831</v>
      </c>
      <c r="D310" t="s">
        <v>2851</v>
      </c>
      <c r="E310" t="s">
        <v>6651</v>
      </c>
      <c r="F310" t="s">
        <v>2078</v>
      </c>
      <c r="G310" s="47" t="s">
        <v>2686</v>
      </c>
      <c r="H310" s="49">
        <v>0</v>
      </c>
      <c r="I310" s="49">
        <v>0</v>
      </c>
      <c r="J310" s="49" t="s">
        <v>2186</v>
      </c>
      <c r="K310" s="49" t="s">
        <v>6652</v>
      </c>
      <c r="L310" s="49" t="s">
        <v>254</v>
      </c>
      <c r="M310" s="49" t="s">
        <v>568</v>
      </c>
    </row>
    <row r="311" spans="2:13" x14ac:dyDescent="0.3">
      <c r="B311" s="248" t="s">
        <v>2831</v>
      </c>
      <c r="C311" s="248" t="s">
        <v>2831</v>
      </c>
      <c r="D311" t="s">
        <v>2851</v>
      </c>
      <c r="E311" t="s">
        <v>8019</v>
      </c>
      <c r="F311" t="s">
        <v>2073</v>
      </c>
      <c r="G311" s="47" t="s">
        <v>2673</v>
      </c>
      <c r="H311" s="49">
        <v>0</v>
      </c>
      <c r="I311" s="49">
        <v>0</v>
      </c>
      <c r="J311" s="49" t="s">
        <v>2186</v>
      </c>
      <c r="K311" s="49" t="s">
        <v>8020</v>
      </c>
      <c r="L311" s="49" t="s">
        <v>254</v>
      </c>
      <c r="M311" s="49" t="s">
        <v>568</v>
      </c>
    </row>
    <row r="312" spans="2:13" x14ac:dyDescent="0.3">
      <c r="B312" s="248" t="s">
        <v>2831</v>
      </c>
      <c r="C312" s="248" t="s">
        <v>2831</v>
      </c>
      <c r="D312" t="s">
        <v>2851</v>
      </c>
      <c r="E312" t="s">
        <v>6572</v>
      </c>
      <c r="F312" t="s">
        <v>2078</v>
      </c>
      <c r="G312" s="47" t="s">
        <v>2673</v>
      </c>
      <c r="H312" s="49">
        <v>0</v>
      </c>
      <c r="I312" s="49">
        <v>0</v>
      </c>
      <c r="J312" s="49" t="s">
        <v>2186</v>
      </c>
      <c r="K312" s="49" t="s">
        <v>6573</v>
      </c>
      <c r="L312" s="49" t="s">
        <v>254</v>
      </c>
      <c r="M312" s="49" t="s">
        <v>568</v>
      </c>
    </row>
    <row r="313" spans="2:13" x14ac:dyDescent="0.3">
      <c r="B313" s="248" t="s">
        <v>2831</v>
      </c>
      <c r="C313" s="248" t="s">
        <v>2831</v>
      </c>
      <c r="D313" t="s">
        <v>2851</v>
      </c>
      <c r="E313" t="s">
        <v>9139</v>
      </c>
      <c r="F313" t="s">
        <v>2078</v>
      </c>
      <c r="G313" s="47" t="s">
        <v>2704</v>
      </c>
      <c r="H313" s="49">
        <v>0</v>
      </c>
      <c r="I313" s="49">
        <v>0</v>
      </c>
      <c r="J313" s="49" t="s">
        <v>2186</v>
      </c>
      <c r="K313" s="49" t="s">
        <v>9140</v>
      </c>
      <c r="L313" s="49" t="s">
        <v>254</v>
      </c>
      <c r="M313" s="49" t="s">
        <v>568</v>
      </c>
    </row>
    <row r="314" spans="2:13" x14ac:dyDescent="0.3">
      <c r="B314" s="248" t="s">
        <v>2831</v>
      </c>
      <c r="C314" s="248" t="s">
        <v>2831</v>
      </c>
      <c r="D314" t="s">
        <v>2851</v>
      </c>
      <c r="E314" t="s">
        <v>5180</v>
      </c>
      <c r="F314" t="s">
        <v>2072</v>
      </c>
      <c r="G314" s="47" t="s">
        <v>2673</v>
      </c>
      <c r="H314" s="49">
        <v>0</v>
      </c>
      <c r="I314" s="49">
        <v>0</v>
      </c>
      <c r="J314" s="49" t="s">
        <v>2160</v>
      </c>
      <c r="K314" s="49" t="s">
        <v>5181</v>
      </c>
      <c r="L314" s="49" t="s">
        <v>254</v>
      </c>
      <c r="M314" s="49" t="s">
        <v>568</v>
      </c>
    </row>
    <row r="315" spans="2:13" x14ac:dyDescent="0.3">
      <c r="B315" s="248" t="s">
        <v>2831</v>
      </c>
      <c r="C315" s="248" t="s">
        <v>2831</v>
      </c>
      <c r="D315" t="s">
        <v>2851</v>
      </c>
      <c r="E315" t="s">
        <v>8689</v>
      </c>
      <c r="F315" t="s">
        <v>2073</v>
      </c>
      <c r="G315" s="47" t="s">
        <v>2654</v>
      </c>
      <c r="H315" s="49">
        <v>0</v>
      </c>
      <c r="I315" s="49">
        <v>0</v>
      </c>
      <c r="J315" s="49" t="s">
        <v>2186</v>
      </c>
      <c r="K315" s="49" t="s">
        <v>8690</v>
      </c>
      <c r="L315" s="49" t="s">
        <v>2147</v>
      </c>
      <c r="M315" s="49" t="s">
        <v>568</v>
      </c>
    </row>
    <row r="316" spans="2:13" x14ac:dyDescent="0.3">
      <c r="B316" s="248" t="s">
        <v>2831</v>
      </c>
      <c r="C316" s="248" t="s">
        <v>2831</v>
      </c>
      <c r="D316" t="s">
        <v>2851</v>
      </c>
      <c r="E316" t="s">
        <v>3245</v>
      </c>
      <c r="F316" t="s">
        <v>2073</v>
      </c>
      <c r="G316" s="47" t="s">
        <v>2645</v>
      </c>
      <c r="H316" s="49">
        <v>0</v>
      </c>
      <c r="I316" s="49">
        <v>0</v>
      </c>
      <c r="J316" s="49" t="s">
        <v>2160</v>
      </c>
      <c r="K316" s="49" t="s">
        <v>2925</v>
      </c>
      <c r="L316" s="49" t="s">
        <v>2147</v>
      </c>
      <c r="M316" s="49" t="s">
        <v>568</v>
      </c>
    </row>
    <row r="317" spans="2:13" x14ac:dyDescent="0.3">
      <c r="B317" s="248" t="s">
        <v>2831</v>
      </c>
      <c r="C317" s="248" t="s">
        <v>2831</v>
      </c>
      <c r="D317" t="s">
        <v>2851</v>
      </c>
      <c r="E317" t="s">
        <v>8593</v>
      </c>
      <c r="F317" t="s">
        <v>2073</v>
      </c>
      <c r="G317" s="47" t="s">
        <v>2672</v>
      </c>
      <c r="H317" s="49">
        <v>0</v>
      </c>
      <c r="I317" s="49">
        <v>0</v>
      </c>
      <c r="J317" s="49" t="s">
        <v>2186</v>
      </c>
      <c r="K317" s="49" t="s">
        <v>8594</v>
      </c>
      <c r="L317" s="49" t="s">
        <v>2147</v>
      </c>
      <c r="M317" s="49" t="s">
        <v>568</v>
      </c>
    </row>
    <row r="318" spans="2:13" x14ac:dyDescent="0.3">
      <c r="B318" s="248" t="s">
        <v>2831</v>
      </c>
      <c r="C318" s="248" t="s">
        <v>2831</v>
      </c>
      <c r="D318" t="s">
        <v>2851</v>
      </c>
      <c r="E318" t="s">
        <v>6806</v>
      </c>
      <c r="F318" t="s">
        <v>2075</v>
      </c>
      <c r="G318" s="47" t="s">
        <v>2638</v>
      </c>
      <c r="H318" s="49">
        <v>0</v>
      </c>
      <c r="I318" s="49">
        <v>0</v>
      </c>
      <c r="J318" s="49" t="s">
        <v>2160</v>
      </c>
      <c r="K318" s="49" t="s">
        <v>2936</v>
      </c>
      <c r="L318" s="49" t="s">
        <v>254</v>
      </c>
      <c r="M318" s="49" t="s">
        <v>568</v>
      </c>
    </row>
    <row r="319" spans="2:13" x14ac:dyDescent="0.3">
      <c r="B319" s="248" t="s">
        <v>2831</v>
      </c>
      <c r="C319" s="248" t="s">
        <v>2831</v>
      </c>
      <c r="D319" t="s">
        <v>2851</v>
      </c>
      <c r="E319" t="s">
        <v>6852</v>
      </c>
      <c r="F319" t="s">
        <v>2073</v>
      </c>
      <c r="G319" s="47" t="s">
        <v>2627</v>
      </c>
      <c r="H319" s="49">
        <v>0</v>
      </c>
      <c r="I319" s="49">
        <v>0</v>
      </c>
      <c r="J319" s="49" t="s">
        <v>2186</v>
      </c>
      <c r="K319" s="49" t="s">
        <v>6853</v>
      </c>
      <c r="L319" s="49" t="s">
        <v>254</v>
      </c>
      <c r="M319" s="49" t="s">
        <v>568</v>
      </c>
    </row>
    <row r="320" spans="2:13" x14ac:dyDescent="0.3">
      <c r="B320" s="248" t="s">
        <v>2831</v>
      </c>
      <c r="C320" s="248" t="s">
        <v>2831</v>
      </c>
      <c r="D320" t="s">
        <v>2851</v>
      </c>
      <c r="E320" t="s">
        <v>8824</v>
      </c>
      <c r="F320" t="s">
        <v>2078</v>
      </c>
      <c r="G320" s="47" t="s">
        <v>2672</v>
      </c>
      <c r="H320" s="49">
        <v>0</v>
      </c>
      <c r="I320" s="49">
        <v>0</v>
      </c>
      <c r="J320" s="49" t="s">
        <v>2186</v>
      </c>
      <c r="K320" s="49" t="s">
        <v>8825</v>
      </c>
      <c r="L320" s="49" t="s">
        <v>254</v>
      </c>
      <c r="M320" s="49" t="s">
        <v>568</v>
      </c>
    </row>
    <row r="321" spans="2:13" x14ac:dyDescent="0.3">
      <c r="B321" s="248" t="s">
        <v>2831</v>
      </c>
      <c r="C321" s="248" t="s">
        <v>2831</v>
      </c>
      <c r="D321" t="s">
        <v>2851</v>
      </c>
      <c r="E321" t="s">
        <v>5201</v>
      </c>
      <c r="F321" t="s">
        <v>2072</v>
      </c>
      <c r="G321" s="47" t="s">
        <v>2702</v>
      </c>
      <c r="H321" s="49">
        <v>0</v>
      </c>
      <c r="I321" s="49">
        <v>0</v>
      </c>
      <c r="J321" s="49" t="s">
        <v>2160</v>
      </c>
      <c r="K321" s="49" t="s">
        <v>5202</v>
      </c>
      <c r="L321" s="49" t="s">
        <v>254</v>
      </c>
      <c r="M321" s="49" t="s">
        <v>568</v>
      </c>
    </row>
    <row r="322" spans="2:13" x14ac:dyDescent="0.3">
      <c r="B322" s="248" t="s">
        <v>2831</v>
      </c>
      <c r="C322" s="248" t="s">
        <v>2831</v>
      </c>
      <c r="D322" t="s">
        <v>2851</v>
      </c>
      <c r="E322" t="s">
        <v>9038</v>
      </c>
      <c r="F322" t="s">
        <v>2073</v>
      </c>
      <c r="G322" s="47" t="s">
        <v>2701</v>
      </c>
      <c r="H322" s="49">
        <v>0</v>
      </c>
      <c r="I322" s="49">
        <v>0</v>
      </c>
      <c r="J322" s="49" t="s">
        <v>2186</v>
      </c>
      <c r="K322" s="49" t="s">
        <v>9039</v>
      </c>
      <c r="L322" s="49" t="s">
        <v>254</v>
      </c>
      <c r="M322" s="49" t="s">
        <v>568</v>
      </c>
    </row>
    <row r="323" spans="2:13" x14ac:dyDescent="0.3">
      <c r="B323" s="248" t="s">
        <v>2831</v>
      </c>
      <c r="C323" s="248" t="s">
        <v>2831</v>
      </c>
      <c r="D323" t="s">
        <v>2851</v>
      </c>
      <c r="E323" t="s">
        <v>8057</v>
      </c>
      <c r="F323" t="s">
        <v>2073</v>
      </c>
      <c r="G323" s="47" t="s">
        <v>2676</v>
      </c>
      <c r="H323" s="49">
        <v>0</v>
      </c>
      <c r="I323" s="49">
        <v>0</v>
      </c>
      <c r="J323" s="49" t="s">
        <v>2186</v>
      </c>
      <c r="K323" s="49" t="s">
        <v>8058</v>
      </c>
      <c r="L323" s="49" t="s">
        <v>2147</v>
      </c>
      <c r="M323" s="49" t="s">
        <v>568</v>
      </c>
    </row>
    <row r="324" spans="2:13" x14ac:dyDescent="0.3">
      <c r="B324" s="248" t="s">
        <v>2831</v>
      </c>
      <c r="C324" s="248" t="s">
        <v>2831</v>
      </c>
      <c r="D324" t="s">
        <v>2851</v>
      </c>
      <c r="E324" t="s">
        <v>5203</v>
      </c>
      <c r="F324" t="s">
        <v>2072</v>
      </c>
      <c r="G324" s="47" t="s">
        <v>2655</v>
      </c>
      <c r="H324" s="49">
        <v>0</v>
      </c>
      <c r="I324" s="49">
        <v>0</v>
      </c>
      <c r="J324" s="49" t="s">
        <v>2160</v>
      </c>
      <c r="K324" s="49" t="s">
        <v>5204</v>
      </c>
      <c r="L324" s="49" t="s">
        <v>254</v>
      </c>
      <c r="M324" s="49" t="s">
        <v>568</v>
      </c>
    </row>
    <row r="325" spans="2:13" x14ac:dyDescent="0.3">
      <c r="B325" s="248" t="s">
        <v>2831</v>
      </c>
      <c r="C325" s="248" t="s">
        <v>2831</v>
      </c>
      <c r="D325" t="s">
        <v>2851</v>
      </c>
      <c r="E325" t="s">
        <v>8671</v>
      </c>
      <c r="F325" t="s">
        <v>2073</v>
      </c>
      <c r="G325" s="47" t="s">
        <v>2672</v>
      </c>
      <c r="H325" s="49">
        <v>0</v>
      </c>
      <c r="I325" s="49">
        <v>0</v>
      </c>
      <c r="J325" s="49" t="s">
        <v>2186</v>
      </c>
      <c r="K325" s="49" t="s">
        <v>8672</v>
      </c>
      <c r="L325" s="49" t="s">
        <v>254</v>
      </c>
      <c r="M325" s="49" t="s">
        <v>568</v>
      </c>
    </row>
    <row r="326" spans="2:13" x14ac:dyDescent="0.3">
      <c r="B326" s="248" t="s">
        <v>2831</v>
      </c>
      <c r="C326" s="248" t="s">
        <v>2831</v>
      </c>
      <c r="D326" t="s">
        <v>2851</v>
      </c>
      <c r="E326" t="s">
        <v>5782</v>
      </c>
      <c r="F326" t="s">
        <v>2078</v>
      </c>
      <c r="G326" s="47" t="s">
        <v>2638</v>
      </c>
      <c r="H326" s="49">
        <v>0</v>
      </c>
      <c r="I326" s="49">
        <v>0</v>
      </c>
      <c r="J326" s="49" t="s">
        <v>2186</v>
      </c>
      <c r="K326" s="49" t="s">
        <v>5783</v>
      </c>
      <c r="L326" s="49" t="s">
        <v>254</v>
      </c>
      <c r="M326" s="49" t="s">
        <v>568</v>
      </c>
    </row>
    <row r="327" spans="2:13" x14ac:dyDescent="0.3">
      <c r="B327" s="248" t="s">
        <v>2831</v>
      </c>
      <c r="C327" s="248" t="s">
        <v>2831</v>
      </c>
      <c r="D327" t="s">
        <v>2851</v>
      </c>
      <c r="E327" t="s">
        <v>5572</v>
      </c>
      <c r="F327" t="s">
        <v>2073</v>
      </c>
      <c r="G327" s="47" t="s">
        <v>2616</v>
      </c>
      <c r="H327" s="49">
        <v>0</v>
      </c>
      <c r="I327" s="49">
        <v>0</v>
      </c>
      <c r="J327" s="49" t="s">
        <v>2186</v>
      </c>
      <c r="K327" s="49" t="s">
        <v>5573</v>
      </c>
      <c r="L327" s="49" t="s">
        <v>254</v>
      </c>
      <c r="M327" s="49" t="s">
        <v>568</v>
      </c>
    </row>
    <row r="328" spans="2:13" x14ac:dyDescent="0.3">
      <c r="B328" s="248" t="s">
        <v>2831</v>
      </c>
      <c r="C328" s="248" t="s">
        <v>2831</v>
      </c>
      <c r="D328" t="s">
        <v>2851</v>
      </c>
      <c r="E328" t="s">
        <v>3350</v>
      </c>
      <c r="F328" t="s">
        <v>2073</v>
      </c>
      <c r="G328" s="47" t="s">
        <v>2680</v>
      </c>
      <c r="H328" s="49">
        <v>0</v>
      </c>
      <c r="I328" s="49">
        <v>0</v>
      </c>
      <c r="J328" s="49" t="s">
        <v>2160</v>
      </c>
      <c r="K328" s="49" t="s">
        <v>2941</v>
      </c>
      <c r="L328" s="49" t="s">
        <v>254</v>
      </c>
      <c r="M328" s="49" t="s">
        <v>568</v>
      </c>
    </row>
    <row r="329" spans="2:13" x14ac:dyDescent="0.3">
      <c r="B329" s="248" t="s">
        <v>2831</v>
      </c>
      <c r="C329" s="248" t="s">
        <v>2831</v>
      </c>
      <c r="D329" t="s">
        <v>2851</v>
      </c>
      <c r="E329" t="s">
        <v>5239</v>
      </c>
      <c r="F329" t="s">
        <v>2072</v>
      </c>
      <c r="G329" s="47" t="s">
        <v>2615</v>
      </c>
      <c r="H329" s="49">
        <v>0</v>
      </c>
      <c r="I329" s="49">
        <v>0</v>
      </c>
      <c r="J329" s="49" t="s">
        <v>2160</v>
      </c>
      <c r="K329" s="49" t="s">
        <v>5240</v>
      </c>
      <c r="L329" s="49" t="s">
        <v>254</v>
      </c>
      <c r="M329" s="49" t="s">
        <v>568</v>
      </c>
    </row>
    <row r="330" spans="2:13" x14ac:dyDescent="0.3">
      <c r="B330" s="248" t="s">
        <v>2831</v>
      </c>
      <c r="C330" s="248" t="s">
        <v>2831</v>
      </c>
      <c r="D330" t="s">
        <v>2851</v>
      </c>
      <c r="E330" t="s">
        <v>6195</v>
      </c>
      <c r="F330" t="s">
        <v>2073</v>
      </c>
      <c r="G330" s="47" t="s">
        <v>2673</v>
      </c>
      <c r="H330" s="49">
        <v>0</v>
      </c>
      <c r="I330" s="49">
        <v>0</v>
      </c>
      <c r="J330" s="49" t="s">
        <v>2186</v>
      </c>
      <c r="K330" s="49" t="s">
        <v>6197</v>
      </c>
      <c r="L330" s="49" t="s">
        <v>254</v>
      </c>
      <c r="M330" s="49" t="s">
        <v>568</v>
      </c>
    </row>
    <row r="331" spans="2:13" x14ac:dyDescent="0.3">
      <c r="B331" s="248" t="s">
        <v>2831</v>
      </c>
      <c r="C331" s="248" t="s">
        <v>2831</v>
      </c>
      <c r="D331" t="s">
        <v>2851</v>
      </c>
      <c r="E331" t="s">
        <v>10368</v>
      </c>
      <c r="F331" t="s">
        <v>2073</v>
      </c>
      <c r="G331" s="47" t="s">
        <v>2622</v>
      </c>
      <c r="H331" s="49">
        <v>0</v>
      </c>
      <c r="I331" s="49">
        <v>0</v>
      </c>
      <c r="J331" s="49" t="s">
        <v>2186</v>
      </c>
      <c r="K331" s="49" t="s">
        <v>10369</v>
      </c>
      <c r="L331" s="49" t="s">
        <v>254</v>
      </c>
      <c r="M331" s="49" t="s">
        <v>568</v>
      </c>
    </row>
    <row r="332" spans="2:13" x14ac:dyDescent="0.3">
      <c r="B332" s="248" t="s">
        <v>2831</v>
      </c>
      <c r="C332" s="248" t="s">
        <v>2831</v>
      </c>
      <c r="D332" t="s">
        <v>2851</v>
      </c>
      <c r="E332" t="s">
        <v>10497</v>
      </c>
      <c r="F332" t="s">
        <v>2073</v>
      </c>
      <c r="G332" s="47" t="s">
        <v>2645</v>
      </c>
      <c r="H332" s="49">
        <v>0</v>
      </c>
      <c r="I332" s="49">
        <v>0</v>
      </c>
      <c r="J332" s="49" t="s">
        <v>2186</v>
      </c>
      <c r="K332" s="49" t="s">
        <v>10498</v>
      </c>
      <c r="L332" s="49" t="s">
        <v>254</v>
      </c>
      <c r="M332" s="49" t="s">
        <v>568</v>
      </c>
    </row>
    <row r="333" spans="2:13" x14ac:dyDescent="0.3">
      <c r="B333" s="248" t="s">
        <v>2831</v>
      </c>
      <c r="C333" s="248" t="s">
        <v>2831</v>
      </c>
      <c r="D333" t="s">
        <v>2851</v>
      </c>
      <c r="E333" t="s">
        <v>5241</v>
      </c>
      <c r="F333" t="s">
        <v>2072</v>
      </c>
      <c r="G333" s="47" t="s">
        <v>2701</v>
      </c>
      <c r="H333" s="49">
        <v>0</v>
      </c>
      <c r="I333" s="49">
        <v>0</v>
      </c>
      <c r="J333" s="49" t="s">
        <v>2160</v>
      </c>
      <c r="K333" s="49" t="s">
        <v>5242</v>
      </c>
      <c r="L333" s="49" t="s">
        <v>254</v>
      </c>
      <c r="M333" s="49" t="s">
        <v>568</v>
      </c>
    </row>
    <row r="334" spans="2:13" x14ac:dyDescent="0.3">
      <c r="B334" s="248" t="s">
        <v>2831</v>
      </c>
      <c r="C334" s="248" t="s">
        <v>2831</v>
      </c>
      <c r="D334" t="s">
        <v>2851</v>
      </c>
      <c r="E334" t="s">
        <v>7674</v>
      </c>
      <c r="F334" t="s">
        <v>2073</v>
      </c>
      <c r="G334" s="47" t="s">
        <v>2627</v>
      </c>
      <c r="H334" s="49">
        <v>0</v>
      </c>
      <c r="I334" s="49">
        <v>0</v>
      </c>
      <c r="J334" s="49" t="s">
        <v>2186</v>
      </c>
      <c r="K334" s="49" t="s">
        <v>7675</v>
      </c>
      <c r="L334" s="49" t="s">
        <v>254</v>
      </c>
      <c r="M334" s="49" t="s">
        <v>568</v>
      </c>
    </row>
    <row r="335" spans="2:13" x14ac:dyDescent="0.3">
      <c r="B335" s="248" t="s">
        <v>2831</v>
      </c>
      <c r="C335" s="248" t="s">
        <v>2831</v>
      </c>
      <c r="D335" t="s">
        <v>2851</v>
      </c>
      <c r="E335" t="s">
        <v>7610</v>
      </c>
      <c r="F335" t="s">
        <v>2073</v>
      </c>
      <c r="G335" s="47" t="s">
        <v>2615</v>
      </c>
      <c r="H335" s="49">
        <v>0</v>
      </c>
      <c r="I335" s="49">
        <v>0</v>
      </c>
      <c r="J335" s="49" t="s">
        <v>2186</v>
      </c>
      <c r="K335" s="49" t="s">
        <v>7611</v>
      </c>
      <c r="L335" s="49" t="s">
        <v>254</v>
      </c>
      <c r="M335" s="49" t="s">
        <v>568</v>
      </c>
    </row>
    <row r="336" spans="2:13" x14ac:dyDescent="0.3">
      <c r="B336" s="248" t="s">
        <v>2831</v>
      </c>
      <c r="C336" s="248" t="s">
        <v>2831</v>
      </c>
      <c r="D336" t="s">
        <v>2851</v>
      </c>
      <c r="E336" t="s">
        <v>7432</v>
      </c>
      <c r="F336" t="s">
        <v>2078</v>
      </c>
      <c r="G336" s="47" t="s">
        <v>2702</v>
      </c>
      <c r="H336" s="49">
        <v>0</v>
      </c>
      <c r="I336" s="49">
        <v>0</v>
      </c>
      <c r="J336" s="49" t="s">
        <v>2186</v>
      </c>
      <c r="K336" s="49" t="s">
        <v>7433</v>
      </c>
      <c r="L336" s="49" t="s">
        <v>254</v>
      </c>
      <c r="M336" s="49" t="s">
        <v>568</v>
      </c>
    </row>
    <row r="337" spans="2:13" x14ac:dyDescent="0.3">
      <c r="B337" s="248" t="s">
        <v>2831</v>
      </c>
      <c r="C337" s="248" t="s">
        <v>2831</v>
      </c>
      <c r="D337" t="s">
        <v>2851</v>
      </c>
      <c r="E337" t="s">
        <v>5261</v>
      </c>
      <c r="F337" t="s">
        <v>2072</v>
      </c>
      <c r="G337" s="47" t="s">
        <v>2700</v>
      </c>
      <c r="H337" s="49">
        <v>0</v>
      </c>
      <c r="I337" s="49">
        <v>0</v>
      </c>
      <c r="J337" s="49" t="s">
        <v>2160</v>
      </c>
      <c r="K337" s="49" t="s">
        <v>5263</v>
      </c>
      <c r="L337" s="49" t="s">
        <v>254</v>
      </c>
      <c r="M337" s="49" t="s">
        <v>568</v>
      </c>
    </row>
    <row r="338" spans="2:13" x14ac:dyDescent="0.3">
      <c r="B338" s="248" t="s">
        <v>2831</v>
      </c>
      <c r="C338" s="248" t="s">
        <v>2831</v>
      </c>
      <c r="D338" t="s">
        <v>2851</v>
      </c>
      <c r="E338" t="s">
        <v>5275</v>
      </c>
      <c r="F338" t="s">
        <v>2072</v>
      </c>
      <c r="G338" s="47" t="s">
        <v>2700</v>
      </c>
      <c r="H338" s="49">
        <v>0</v>
      </c>
      <c r="I338" s="49">
        <v>0</v>
      </c>
      <c r="J338" s="49" t="s">
        <v>2160</v>
      </c>
      <c r="K338" s="49" t="s">
        <v>5276</v>
      </c>
      <c r="L338" s="49" t="s">
        <v>254</v>
      </c>
      <c r="M338" s="49" t="s">
        <v>568</v>
      </c>
    </row>
    <row r="339" spans="2:13" x14ac:dyDescent="0.3">
      <c r="B339" s="248" t="s">
        <v>2831</v>
      </c>
      <c r="C339" s="248" t="s">
        <v>2831</v>
      </c>
      <c r="D339" t="s">
        <v>2851</v>
      </c>
      <c r="E339" t="s">
        <v>9058</v>
      </c>
      <c r="F339" t="s">
        <v>2073</v>
      </c>
      <c r="G339" s="47" t="s">
        <v>2645</v>
      </c>
      <c r="H339" s="49">
        <v>0</v>
      </c>
      <c r="I339" s="49">
        <v>0</v>
      </c>
      <c r="J339" s="49" t="s">
        <v>2186</v>
      </c>
      <c r="K339" s="49" t="s">
        <v>9059</v>
      </c>
      <c r="L339" s="49" t="s">
        <v>254</v>
      </c>
      <c r="M339" s="49" t="s">
        <v>568</v>
      </c>
    </row>
    <row r="340" spans="2:13" x14ac:dyDescent="0.3">
      <c r="B340" s="248" t="s">
        <v>2831</v>
      </c>
      <c r="C340" s="248" t="s">
        <v>2831</v>
      </c>
      <c r="D340" t="s">
        <v>2851</v>
      </c>
      <c r="E340" t="s">
        <v>5271</v>
      </c>
      <c r="F340" t="s">
        <v>2072</v>
      </c>
      <c r="G340" s="47" t="s">
        <v>2700</v>
      </c>
      <c r="H340" s="49">
        <v>0</v>
      </c>
      <c r="I340" s="49">
        <v>0</v>
      </c>
      <c r="J340" s="49" t="s">
        <v>2160</v>
      </c>
      <c r="K340" s="49" t="s">
        <v>5272</v>
      </c>
      <c r="L340" s="49" t="s">
        <v>254</v>
      </c>
      <c r="M340" s="49" t="s">
        <v>568</v>
      </c>
    </row>
    <row r="341" spans="2:13" x14ac:dyDescent="0.3">
      <c r="B341" s="248" t="s">
        <v>2831</v>
      </c>
      <c r="C341" s="248" t="s">
        <v>2831</v>
      </c>
      <c r="D341" t="s">
        <v>2851</v>
      </c>
      <c r="E341" t="s">
        <v>5268</v>
      </c>
      <c r="F341" t="s">
        <v>2072</v>
      </c>
      <c r="G341" s="47" t="s">
        <v>2700</v>
      </c>
      <c r="H341" s="49">
        <v>0</v>
      </c>
      <c r="I341" s="49">
        <v>0</v>
      </c>
      <c r="J341" s="49" t="s">
        <v>2160</v>
      </c>
      <c r="K341" s="49" t="s">
        <v>5270</v>
      </c>
      <c r="L341" s="49" t="s">
        <v>254</v>
      </c>
      <c r="M341" s="49" t="s">
        <v>568</v>
      </c>
    </row>
    <row r="342" spans="2:13" x14ac:dyDescent="0.3">
      <c r="B342" s="248" t="s">
        <v>2831</v>
      </c>
      <c r="C342" s="248" t="s">
        <v>2831</v>
      </c>
      <c r="D342" t="s">
        <v>2851</v>
      </c>
      <c r="E342" t="s">
        <v>9245</v>
      </c>
      <c r="F342" t="s">
        <v>2073</v>
      </c>
      <c r="G342" s="47" t="s">
        <v>2639</v>
      </c>
      <c r="H342" s="49">
        <v>0</v>
      </c>
      <c r="I342" s="49">
        <v>0</v>
      </c>
      <c r="J342" s="49" t="s">
        <v>2186</v>
      </c>
      <c r="K342" s="49" t="s">
        <v>9246</v>
      </c>
      <c r="L342" s="49" t="s">
        <v>254</v>
      </c>
      <c r="M342" s="49" t="s">
        <v>568</v>
      </c>
    </row>
    <row r="343" spans="2:13" x14ac:dyDescent="0.3">
      <c r="B343" s="248" t="s">
        <v>2831</v>
      </c>
      <c r="C343" s="248" t="s">
        <v>2831</v>
      </c>
      <c r="D343" t="s">
        <v>2851</v>
      </c>
      <c r="E343" t="s">
        <v>9149</v>
      </c>
      <c r="F343" t="s">
        <v>2073</v>
      </c>
      <c r="G343" s="47" t="s">
        <v>2641</v>
      </c>
      <c r="H343" s="49">
        <v>0</v>
      </c>
      <c r="I343" s="49">
        <v>0</v>
      </c>
      <c r="J343" s="49" t="s">
        <v>2186</v>
      </c>
      <c r="K343" s="49" t="s">
        <v>9150</v>
      </c>
      <c r="L343" s="49" t="s">
        <v>254</v>
      </c>
      <c r="M343" s="49" t="s">
        <v>568</v>
      </c>
    </row>
    <row r="344" spans="2:13" x14ac:dyDescent="0.3">
      <c r="B344" s="248" t="s">
        <v>2831</v>
      </c>
      <c r="C344" s="248" t="s">
        <v>2831</v>
      </c>
      <c r="D344" t="s">
        <v>2851</v>
      </c>
      <c r="E344" t="s">
        <v>5306</v>
      </c>
      <c r="F344" t="s">
        <v>2072</v>
      </c>
      <c r="G344" s="47" t="s">
        <v>2672</v>
      </c>
      <c r="H344" s="49">
        <v>0</v>
      </c>
      <c r="I344" s="49">
        <v>0</v>
      </c>
      <c r="J344" s="49" t="s">
        <v>2160</v>
      </c>
      <c r="K344" s="49" t="s">
        <v>5307</v>
      </c>
      <c r="L344" s="49" t="s">
        <v>254</v>
      </c>
      <c r="M344" s="49" t="s">
        <v>568</v>
      </c>
    </row>
    <row r="345" spans="2:13" x14ac:dyDescent="0.3">
      <c r="B345" s="248" t="s">
        <v>2831</v>
      </c>
      <c r="C345" s="248" t="s">
        <v>2831</v>
      </c>
      <c r="D345" t="s">
        <v>2851</v>
      </c>
      <c r="E345" t="s">
        <v>5286</v>
      </c>
      <c r="F345" t="s">
        <v>2072</v>
      </c>
      <c r="G345" s="47" t="s">
        <v>2686</v>
      </c>
      <c r="H345" s="49">
        <v>0</v>
      </c>
      <c r="I345" s="49">
        <v>0</v>
      </c>
      <c r="J345" s="49" t="s">
        <v>2160</v>
      </c>
      <c r="K345" s="49" t="s">
        <v>5288</v>
      </c>
      <c r="L345" s="49" t="s">
        <v>254</v>
      </c>
      <c r="M345" s="49" t="s">
        <v>568</v>
      </c>
    </row>
    <row r="346" spans="2:13" x14ac:dyDescent="0.3">
      <c r="B346" s="248" t="s">
        <v>2831</v>
      </c>
      <c r="C346" s="248" t="s">
        <v>2831</v>
      </c>
      <c r="D346" t="s">
        <v>2851</v>
      </c>
      <c r="E346" t="s">
        <v>10426</v>
      </c>
      <c r="F346" t="s">
        <v>2073</v>
      </c>
      <c r="G346" s="47" t="s">
        <v>2672</v>
      </c>
      <c r="H346" s="49">
        <v>0</v>
      </c>
      <c r="I346" s="49">
        <v>0</v>
      </c>
      <c r="J346" s="49" t="s">
        <v>2186</v>
      </c>
      <c r="K346" s="49" t="s">
        <v>10427</v>
      </c>
      <c r="L346" s="49" t="s">
        <v>254</v>
      </c>
      <c r="M346" s="49" t="s">
        <v>568</v>
      </c>
    </row>
    <row r="347" spans="2:13" x14ac:dyDescent="0.3">
      <c r="B347" s="248" t="s">
        <v>2831</v>
      </c>
      <c r="C347" s="248" t="s">
        <v>2831</v>
      </c>
      <c r="D347" t="s">
        <v>2851</v>
      </c>
      <c r="E347" t="s">
        <v>9653</v>
      </c>
      <c r="F347" t="s">
        <v>2073</v>
      </c>
      <c r="G347" s="47" t="s">
        <v>2676</v>
      </c>
      <c r="H347" s="49">
        <v>0</v>
      </c>
      <c r="I347" s="49">
        <v>0</v>
      </c>
      <c r="J347" s="49" t="s">
        <v>2186</v>
      </c>
      <c r="K347" s="49" t="s">
        <v>9654</v>
      </c>
      <c r="L347" s="49" t="s">
        <v>254</v>
      </c>
      <c r="M347" s="49" t="s">
        <v>568</v>
      </c>
    </row>
    <row r="348" spans="2:13" x14ac:dyDescent="0.3">
      <c r="B348" s="248" t="s">
        <v>2831</v>
      </c>
      <c r="C348" s="248" t="s">
        <v>2831</v>
      </c>
      <c r="D348" t="s">
        <v>2851</v>
      </c>
      <c r="E348" t="s">
        <v>8723</v>
      </c>
      <c r="F348" t="s">
        <v>2073</v>
      </c>
      <c r="G348" s="47" t="s">
        <v>2660</v>
      </c>
      <c r="H348" s="49">
        <v>0</v>
      </c>
      <c r="I348" s="49">
        <v>0</v>
      </c>
      <c r="J348" s="49" t="s">
        <v>2186</v>
      </c>
      <c r="K348" s="49" t="s">
        <v>8724</v>
      </c>
      <c r="L348" s="49" t="s">
        <v>254</v>
      </c>
      <c r="M348" s="49" t="s">
        <v>568</v>
      </c>
    </row>
    <row r="349" spans="2:13" x14ac:dyDescent="0.3">
      <c r="B349" s="248" t="s">
        <v>2831</v>
      </c>
      <c r="C349" s="248" t="s">
        <v>2831</v>
      </c>
      <c r="D349" t="s">
        <v>2851</v>
      </c>
      <c r="E349" t="s">
        <v>8771</v>
      </c>
      <c r="F349" t="s">
        <v>2073</v>
      </c>
      <c r="G349" s="47" t="s">
        <v>2701</v>
      </c>
      <c r="H349" s="49">
        <v>0</v>
      </c>
      <c r="I349" s="49">
        <v>0</v>
      </c>
      <c r="J349" s="49" t="s">
        <v>2186</v>
      </c>
      <c r="K349" s="49" t="s">
        <v>8772</v>
      </c>
      <c r="L349" s="49" t="s">
        <v>254</v>
      </c>
      <c r="M349" s="49" t="s">
        <v>568</v>
      </c>
    </row>
    <row r="350" spans="2:13" x14ac:dyDescent="0.3">
      <c r="B350" s="248" t="s">
        <v>2831</v>
      </c>
      <c r="C350" s="248" t="s">
        <v>2831</v>
      </c>
      <c r="D350" t="s">
        <v>2851</v>
      </c>
      <c r="E350" t="s">
        <v>5959</v>
      </c>
      <c r="F350" t="s">
        <v>2073</v>
      </c>
      <c r="G350" s="47" t="s">
        <v>2639</v>
      </c>
      <c r="H350" s="49">
        <v>0</v>
      </c>
      <c r="I350" s="49">
        <v>0</v>
      </c>
      <c r="J350" s="49" t="s">
        <v>2186</v>
      </c>
      <c r="K350" s="49" t="s">
        <v>5960</v>
      </c>
      <c r="L350" s="49" t="s">
        <v>2147</v>
      </c>
      <c r="M350" s="49" t="s">
        <v>568</v>
      </c>
    </row>
    <row r="351" spans="2:13" x14ac:dyDescent="0.3">
      <c r="B351" s="248" t="s">
        <v>2831</v>
      </c>
      <c r="C351" s="248" t="s">
        <v>2831</v>
      </c>
      <c r="D351" t="s">
        <v>2851</v>
      </c>
      <c r="E351" t="s">
        <v>8098</v>
      </c>
      <c r="F351" t="s">
        <v>2078</v>
      </c>
      <c r="G351" s="47" t="s">
        <v>2615</v>
      </c>
      <c r="H351" s="49">
        <v>0</v>
      </c>
      <c r="I351" s="49">
        <v>0</v>
      </c>
      <c r="J351" s="49" t="s">
        <v>2186</v>
      </c>
      <c r="K351" s="49" t="s">
        <v>8099</v>
      </c>
      <c r="L351" s="49" t="s">
        <v>254</v>
      </c>
      <c r="M351" s="49" t="s">
        <v>568</v>
      </c>
    </row>
    <row r="352" spans="2:13" x14ac:dyDescent="0.3">
      <c r="B352" s="248" t="s">
        <v>2831</v>
      </c>
      <c r="C352" s="248" t="s">
        <v>2831</v>
      </c>
      <c r="D352" t="s">
        <v>2851</v>
      </c>
      <c r="E352" t="s">
        <v>3299</v>
      </c>
      <c r="F352" t="s">
        <v>2073</v>
      </c>
      <c r="G352" s="47" t="s">
        <v>2688</v>
      </c>
      <c r="H352" s="49">
        <v>0</v>
      </c>
      <c r="I352" s="49">
        <v>0</v>
      </c>
      <c r="J352" s="49" t="s">
        <v>2160</v>
      </c>
      <c r="K352" s="49" t="s">
        <v>2925</v>
      </c>
      <c r="L352" s="49" t="s">
        <v>254</v>
      </c>
      <c r="M352" s="49" t="s">
        <v>568</v>
      </c>
    </row>
    <row r="353" spans="2:13" x14ac:dyDescent="0.3">
      <c r="B353" s="248" t="s">
        <v>2831</v>
      </c>
      <c r="C353" s="248" t="s">
        <v>2831</v>
      </c>
      <c r="D353" t="s">
        <v>2851</v>
      </c>
      <c r="E353" t="s">
        <v>5193</v>
      </c>
      <c r="F353" t="s">
        <v>2072</v>
      </c>
      <c r="G353" s="47" t="s">
        <v>2704</v>
      </c>
      <c r="H353" s="49">
        <v>0</v>
      </c>
      <c r="I353" s="49">
        <v>0</v>
      </c>
      <c r="J353" s="49" t="s">
        <v>2173</v>
      </c>
      <c r="K353" s="49" t="s">
        <v>5195</v>
      </c>
      <c r="L353" s="49" t="s">
        <v>254</v>
      </c>
      <c r="M353" s="49" t="s">
        <v>568</v>
      </c>
    </row>
    <row r="354" spans="2:13" x14ac:dyDescent="0.3">
      <c r="B354" s="248" t="s">
        <v>2831</v>
      </c>
      <c r="C354" s="248" t="s">
        <v>2831</v>
      </c>
      <c r="D354" t="s">
        <v>2851</v>
      </c>
      <c r="E354" t="s">
        <v>5996</v>
      </c>
      <c r="F354" t="s">
        <v>2073</v>
      </c>
      <c r="G354" s="47" t="s">
        <v>2701</v>
      </c>
      <c r="H354" s="49">
        <v>0</v>
      </c>
      <c r="I354" s="49">
        <v>0</v>
      </c>
      <c r="J354" s="49" t="s">
        <v>2186</v>
      </c>
      <c r="K354" s="49" t="s">
        <v>5997</v>
      </c>
      <c r="L354" s="49" t="s">
        <v>254</v>
      </c>
      <c r="M354" s="49" t="s">
        <v>568</v>
      </c>
    </row>
    <row r="355" spans="2:13" x14ac:dyDescent="0.3">
      <c r="B355" s="248" t="s">
        <v>2831</v>
      </c>
      <c r="C355" s="248" t="s">
        <v>2831</v>
      </c>
      <c r="D355" t="s">
        <v>2851</v>
      </c>
      <c r="E355" t="s">
        <v>5852</v>
      </c>
      <c r="F355" t="s">
        <v>2073</v>
      </c>
      <c r="G355" s="47" t="s">
        <v>2688</v>
      </c>
      <c r="H355" s="49">
        <v>0</v>
      </c>
      <c r="I355" s="49">
        <v>0</v>
      </c>
      <c r="J355" s="49" t="s">
        <v>2186</v>
      </c>
      <c r="K355" s="49" t="s">
        <v>5853</v>
      </c>
      <c r="L355" s="49" t="s">
        <v>254</v>
      </c>
      <c r="M355" s="49" t="s">
        <v>568</v>
      </c>
    </row>
    <row r="356" spans="2:13" x14ac:dyDescent="0.3">
      <c r="B356" s="248" t="s">
        <v>2831</v>
      </c>
      <c r="C356" s="248" t="s">
        <v>2831</v>
      </c>
      <c r="D356" t="s">
        <v>2851</v>
      </c>
      <c r="E356" t="s">
        <v>7477</v>
      </c>
      <c r="F356" t="s">
        <v>2073</v>
      </c>
      <c r="G356" s="47" t="s">
        <v>2645</v>
      </c>
      <c r="H356" s="49">
        <v>0</v>
      </c>
      <c r="I356" s="49">
        <v>0</v>
      </c>
      <c r="J356" s="49" t="s">
        <v>2186</v>
      </c>
      <c r="K356" s="49" t="s">
        <v>7478</v>
      </c>
      <c r="L356" s="49" t="s">
        <v>254</v>
      </c>
      <c r="M356" s="49" t="s">
        <v>568</v>
      </c>
    </row>
    <row r="357" spans="2:13" x14ac:dyDescent="0.3">
      <c r="B357" s="248" t="s">
        <v>2831</v>
      </c>
      <c r="C357" s="248" t="s">
        <v>2831</v>
      </c>
      <c r="D357" t="s">
        <v>2851</v>
      </c>
      <c r="E357" t="s">
        <v>8763</v>
      </c>
      <c r="F357" t="s">
        <v>2073</v>
      </c>
      <c r="G357" s="47" t="s">
        <v>2625</v>
      </c>
      <c r="H357" s="49">
        <v>0</v>
      </c>
      <c r="I357" s="49">
        <v>0</v>
      </c>
      <c r="J357" s="49" t="s">
        <v>2186</v>
      </c>
      <c r="K357" s="49" t="s">
        <v>8764</v>
      </c>
      <c r="L357" s="49" t="s">
        <v>254</v>
      </c>
      <c r="M357" s="49" t="s">
        <v>568</v>
      </c>
    </row>
    <row r="358" spans="2:13" x14ac:dyDescent="0.3">
      <c r="B358" s="248" t="s">
        <v>2831</v>
      </c>
      <c r="C358" s="248" t="s">
        <v>2831</v>
      </c>
      <c r="D358" t="s">
        <v>2851</v>
      </c>
      <c r="E358" t="s">
        <v>7720</v>
      </c>
      <c r="F358" t="s">
        <v>2073</v>
      </c>
      <c r="G358" s="47" t="s">
        <v>2672</v>
      </c>
      <c r="H358" s="49">
        <v>0</v>
      </c>
      <c r="I358" s="49">
        <v>0</v>
      </c>
      <c r="J358" s="49" t="s">
        <v>2186</v>
      </c>
      <c r="K358" s="49" t="s">
        <v>7721</v>
      </c>
      <c r="L358" s="49" t="s">
        <v>2147</v>
      </c>
      <c r="M358" s="49" t="s">
        <v>568</v>
      </c>
    </row>
    <row r="359" spans="2:13" x14ac:dyDescent="0.3">
      <c r="B359" s="248" t="s">
        <v>2831</v>
      </c>
      <c r="C359" s="248" t="s">
        <v>2831</v>
      </c>
      <c r="D359" t="s">
        <v>2851</v>
      </c>
      <c r="E359" t="s">
        <v>8245</v>
      </c>
      <c r="F359" t="s">
        <v>2078</v>
      </c>
      <c r="G359" s="47" t="s">
        <v>2679</v>
      </c>
      <c r="H359" s="49">
        <v>0</v>
      </c>
      <c r="I359" s="49">
        <v>0</v>
      </c>
      <c r="J359" s="49" t="s">
        <v>2186</v>
      </c>
      <c r="K359" s="49" t="s">
        <v>8246</v>
      </c>
      <c r="L359" s="49" t="s">
        <v>254</v>
      </c>
      <c r="M359" s="49" t="s">
        <v>568</v>
      </c>
    </row>
    <row r="360" spans="2:13" x14ac:dyDescent="0.3">
      <c r="B360" s="248" t="s">
        <v>2831</v>
      </c>
      <c r="C360" s="248" t="s">
        <v>2831</v>
      </c>
      <c r="D360" t="s">
        <v>2851</v>
      </c>
      <c r="E360" t="s">
        <v>8319</v>
      </c>
      <c r="F360" t="s">
        <v>2073</v>
      </c>
      <c r="G360" s="47" t="s">
        <v>2701</v>
      </c>
      <c r="H360" s="49">
        <v>0</v>
      </c>
      <c r="I360" s="49">
        <v>0</v>
      </c>
      <c r="J360" s="49" t="s">
        <v>2186</v>
      </c>
      <c r="K360" s="49" t="s">
        <v>8320</v>
      </c>
      <c r="L360" s="49" t="s">
        <v>254</v>
      </c>
      <c r="M360" s="49" t="s">
        <v>568</v>
      </c>
    </row>
    <row r="361" spans="2:13" x14ac:dyDescent="0.3">
      <c r="B361" s="248" t="s">
        <v>2831</v>
      </c>
      <c r="C361" s="248" t="s">
        <v>2831</v>
      </c>
      <c r="D361" t="s">
        <v>2851</v>
      </c>
      <c r="E361" t="s">
        <v>5278</v>
      </c>
      <c r="F361" t="s">
        <v>2072</v>
      </c>
      <c r="G361" s="47" t="s">
        <v>2625</v>
      </c>
      <c r="H361" s="49">
        <v>0</v>
      </c>
      <c r="I361" s="49">
        <v>0</v>
      </c>
      <c r="J361" s="49" t="s">
        <v>2186</v>
      </c>
      <c r="K361" s="49" t="s">
        <v>5279</v>
      </c>
      <c r="L361" s="49" t="s">
        <v>254</v>
      </c>
      <c r="M361" s="49" t="s">
        <v>568</v>
      </c>
    </row>
    <row r="362" spans="2:13" x14ac:dyDescent="0.3">
      <c r="B362" s="248" t="s">
        <v>2831</v>
      </c>
      <c r="C362" s="248" t="s">
        <v>2831</v>
      </c>
      <c r="D362" t="s">
        <v>2851</v>
      </c>
      <c r="E362" t="s">
        <v>8472</v>
      </c>
      <c r="F362" t="s">
        <v>2073</v>
      </c>
      <c r="G362" s="47" t="s">
        <v>2680</v>
      </c>
      <c r="H362" s="49">
        <v>0</v>
      </c>
      <c r="I362" s="49">
        <v>0</v>
      </c>
      <c r="J362" s="49" t="s">
        <v>2186</v>
      </c>
      <c r="K362" s="49" t="s">
        <v>8473</v>
      </c>
      <c r="L362" s="49" t="s">
        <v>254</v>
      </c>
      <c r="M362" s="49" t="s">
        <v>568</v>
      </c>
    </row>
    <row r="363" spans="2:13" x14ac:dyDescent="0.3">
      <c r="B363" s="248" t="s">
        <v>2831</v>
      </c>
      <c r="C363" s="248" t="s">
        <v>2831</v>
      </c>
      <c r="D363" t="s">
        <v>2851</v>
      </c>
      <c r="E363" t="s">
        <v>5280</v>
      </c>
      <c r="F363" t="s">
        <v>2072</v>
      </c>
      <c r="G363" s="47" t="s">
        <v>2688</v>
      </c>
      <c r="H363" s="49">
        <v>0</v>
      </c>
      <c r="I363" s="49">
        <v>0</v>
      </c>
      <c r="J363" s="49" t="s">
        <v>2160</v>
      </c>
      <c r="K363" s="49" t="s">
        <v>5281</v>
      </c>
      <c r="L363" s="49" t="s">
        <v>254</v>
      </c>
      <c r="M363" s="49" t="s">
        <v>568</v>
      </c>
    </row>
    <row r="364" spans="2:13" x14ac:dyDescent="0.3">
      <c r="B364" s="248" t="s">
        <v>2831</v>
      </c>
      <c r="C364" s="248" t="s">
        <v>2831</v>
      </c>
      <c r="D364" t="s">
        <v>2851</v>
      </c>
      <c r="E364" t="s">
        <v>7043</v>
      </c>
      <c r="F364" t="s">
        <v>2075</v>
      </c>
      <c r="G364" s="47" t="s">
        <v>2654</v>
      </c>
      <c r="H364" s="49">
        <v>0</v>
      </c>
      <c r="I364" s="49">
        <v>0</v>
      </c>
      <c r="J364" s="49" t="s">
        <v>2160</v>
      </c>
      <c r="K364" s="49" t="s">
        <v>7044</v>
      </c>
      <c r="L364" s="49" t="s">
        <v>254</v>
      </c>
      <c r="M364" s="49" t="s">
        <v>568</v>
      </c>
    </row>
    <row r="365" spans="2:13" x14ac:dyDescent="0.3">
      <c r="B365" s="248" t="s">
        <v>2831</v>
      </c>
      <c r="C365" s="248" t="s">
        <v>2831</v>
      </c>
      <c r="D365" t="s">
        <v>2851</v>
      </c>
      <c r="E365" t="s">
        <v>9807</v>
      </c>
      <c r="F365" t="s">
        <v>2073</v>
      </c>
      <c r="G365" s="47" t="s">
        <v>2700</v>
      </c>
      <c r="H365" s="49">
        <v>0</v>
      </c>
      <c r="I365" s="49">
        <v>0</v>
      </c>
      <c r="J365" s="49" t="s">
        <v>2186</v>
      </c>
      <c r="K365" s="49" t="s">
        <v>9808</v>
      </c>
      <c r="L365" s="49" t="s">
        <v>254</v>
      </c>
      <c r="M365" s="49" t="s">
        <v>568</v>
      </c>
    </row>
    <row r="366" spans="2:13" x14ac:dyDescent="0.3">
      <c r="B366" s="248" t="s">
        <v>2831</v>
      </c>
      <c r="C366" s="248" t="s">
        <v>2831</v>
      </c>
      <c r="D366" t="s">
        <v>2851</v>
      </c>
      <c r="E366" t="s">
        <v>7003</v>
      </c>
      <c r="F366" t="s">
        <v>2073</v>
      </c>
      <c r="G366" s="47" t="s">
        <v>2660</v>
      </c>
      <c r="H366" s="49">
        <v>0</v>
      </c>
      <c r="I366" s="49">
        <v>0</v>
      </c>
      <c r="J366" s="49" t="s">
        <v>2186</v>
      </c>
      <c r="K366" s="49" t="s">
        <v>7004</v>
      </c>
      <c r="L366" s="49" t="s">
        <v>254</v>
      </c>
      <c r="M366" s="49" t="s">
        <v>568</v>
      </c>
    </row>
    <row r="367" spans="2:13" x14ac:dyDescent="0.3">
      <c r="B367" s="248" t="s">
        <v>2831</v>
      </c>
      <c r="C367" s="248" t="s">
        <v>2831</v>
      </c>
      <c r="D367" t="s">
        <v>2851</v>
      </c>
      <c r="E367" t="s">
        <v>7015</v>
      </c>
      <c r="F367" t="s">
        <v>2073</v>
      </c>
      <c r="G367" s="47" t="s">
        <v>2704</v>
      </c>
      <c r="H367" s="49">
        <v>0</v>
      </c>
      <c r="I367" s="49">
        <v>0</v>
      </c>
      <c r="J367" s="49" t="s">
        <v>2186</v>
      </c>
      <c r="K367" s="49" t="s">
        <v>7016</v>
      </c>
      <c r="L367" s="49" t="s">
        <v>254</v>
      </c>
      <c r="M367" s="49" t="s">
        <v>568</v>
      </c>
    </row>
    <row r="368" spans="2:13" x14ac:dyDescent="0.3">
      <c r="B368" s="248" t="s">
        <v>2831</v>
      </c>
      <c r="C368" s="248" t="s">
        <v>2831</v>
      </c>
      <c r="D368" t="s">
        <v>2851</v>
      </c>
      <c r="E368" t="s">
        <v>7011</v>
      </c>
      <c r="F368" t="s">
        <v>2073</v>
      </c>
      <c r="G368" s="47" t="s">
        <v>2672</v>
      </c>
      <c r="H368" s="49">
        <v>0</v>
      </c>
      <c r="I368" s="49">
        <v>0</v>
      </c>
      <c r="J368" s="49" t="s">
        <v>2186</v>
      </c>
      <c r="K368" s="49" t="s">
        <v>7012</v>
      </c>
      <c r="L368" s="49" t="s">
        <v>254</v>
      </c>
      <c r="M368" s="49" t="s">
        <v>568</v>
      </c>
    </row>
    <row r="369" spans="2:13" x14ac:dyDescent="0.3">
      <c r="B369" s="248" t="s">
        <v>2831</v>
      </c>
      <c r="C369" s="248" t="s">
        <v>2831</v>
      </c>
      <c r="D369" t="s">
        <v>2851</v>
      </c>
      <c r="E369" t="s">
        <v>8616</v>
      </c>
      <c r="F369" t="s">
        <v>2073</v>
      </c>
      <c r="G369" s="47" t="s">
        <v>2702</v>
      </c>
      <c r="H369" s="49">
        <v>0</v>
      </c>
      <c r="I369" s="49">
        <v>0</v>
      </c>
      <c r="J369" s="49" t="s">
        <v>2186</v>
      </c>
      <c r="K369" s="49" t="s">
        <v>8617</v>
      </c>
      <c r="L369" s="49" t="s">
        <v>254</v>
      </c>
      <c r="M369" s="49" t="s">
        <v>568</v>
      </c>
    </row>
    <row r="370" spans="2:13" x14ac:dyDescent="0.3">
      <c r="B370" s="248" t="s">
        <v>2831</v>
      </c>
      <c r="C370" s="248" t="s">
        <v>2831</v>
      </c>
      <c r="D370" t="s">
        <v>2851</v>
      </c>
      <c r="E370" t="s">
        <v>9219</v>
      </c>
      <c r="F370" t="s">
        <v>2078</v>
      </c>
      <c r="G370" s="47" t="s">
        <v>2701</v>
      </c>
      <c r="H370" s="49">
        <v>0</v>
      </c>
      <c r="I370" s="49">
        <v>0</v>
      </c>
      <c r="J370" s="49" t="s">
        <v>2186</v>
      </c>
      <c r="K370" s="49" t="s">
        <v>9220</v>
      </c>
      <c r="L370" s="49" t="s">
        <v>254</v>
      </c>
      <c r="M370" s="49" t="s">
        <v>568</v>
      </c>
    </row>
    <row r="371" spans="2:13" x14ac:dyDescent="0.3">
      <c r="B371" s="248" t="s">
        <v>2831</v>
      </c>
      <c r="C371" s="248" t="s">
        <v>2831</v>
      </c>
      <c r="D371" t="s">
        <v>2851</v>
      </c>
      <c r="E371" t="s">
        <v>5780</v>
      </c>
      <c r="F371" t="s">
        <v>2078</v>
      </c>
      <c r="G371" s="47" t="s">
        <v>2622</v>
      </c>
      <c r="H371" s="49">
        <v>0</v>
      </c>
      <c r="I371" s="49">
        <v>0</v>
      </c>
      <c r="J371" s="49" t="s">
        <v>2186</v>
      </c>
      <c r="K371" s="49" t="s">
        <v>5781</v>
      </c>
      <c r="L371" s="49" t="s">
        <v>254</v>
      </c>
      <c r="M371" s="49" t="s">
        <v>568</v>
      </c>
    </row>
    <row r="372" spans="2:13" x14ac:dyDescent="0.3">
      <c r="B372" s="248" t="s">
        <v>2831</v>
      </c>
      <c r="C372" s="248" t="s">
        <v>2831</v>
      </c>
      <c r="D372" t="s">
        <v>2851</v>
      </c>
      <c r="E372" t="s">
        <v>5688</v>
      </c>
      <c r="F372" t="s">
        <v>2073</v>
      </c>
      <c r="G372" s="47" t="s">
        <v>2622</v>
      </c>
      <c r="H372" s="49">
        <v>0</v>
      </c>
      <c r="I372" s="49">
        <v>0</v>
      </c>
      <c r="J372" s="49" t="s">
        <v>2186</v>
      </c>
      <c r="K372" s="49" t="s">
        <v>5690</v>
      </c>
      <c r="L372" s="49" t="s">
        <v>254</v>
      </c>
      <c r="M372" s="49" t="s">
        <v>568</v>
      </c>
    </row>
    <row r="373" spans="2:13" x14ac:dyDescent="0.3">
      <c r="B373" s="248" t="s">
        <v>2831</v>
      </c>
      <c r="C373" s="248" t="s">
        <v>2831</v>
      </c>
      <c r="D373" t="s">
        <v>2851</v>
      </c>
      <c r="E373" t="s">
        <v>5713</v>
      </c>
      <c r="F373" t="s">
        <v>2073</v>
      </c>
      <c r="G373" s="47" t="s">
        <v>2688</v>
      </c>
      <c r="H373" s="49">
        <v>0</v>
      </c>
      <c r="I373" s="49">
        <v>0</v>
      </c>
      <c r="J373" s="49" t="s">
        <v>2186</v>
      </c>
      <c r="K373" s="49" t="s">
        <v>5714</v>
      </c>
      <c r="L373" s="49" t="s">
        <v>254</v>
      </c>
      <c r="M373" s="49" t="s">
        <v>568</v>
      </c>
    </row>
    <row r="374" spans="2:13" x14ac:dyDescent="0.3">
      <c r="B374" s="248" t="s">
        <v>2831</v>
      </c>
      <c r="C374" s="248" t="s">
        <v>2831</v>
      </c>
      <c r="D374" t="s">
        <v>2851</v>
      </c>
      <c r="E374" t="s">
        <v>5300</v>
      </c>
      <c r="F374" t="s">
        <v>2072</v>
      </c>
      <c r="G374" s="47" t="s">
        <v>2615</v>
      </c>
      <c r="H374" s="49">
        <v>0</v>
      </c>
      <c r="I374" s="49">
        <v>0</v>
      </c>
      <c r="J374" s="49" t="s">
        <v>2160</v>
      </c>
      <c r="K374" s="49" t="s">
        <v>5301</v>
      </c>
      <c r="L374" s="49" t="s">
        <v>254</v>
      </c>
      <c r="M374" s="49" t="s">
        <v>568</v>
      </c>
    </row>
    <row r="375" spans="2:13" x14ac:dyDescent="0.3">
      <c r="B375" s="248" t="s">
        <v>2831</v>
      </c>
      <c r="C375" s="248" t="s">
        <v>2831</v>
      </c>
      <c r="D375" t="s">
        <v>2851</v>
      </c>
      <c r="E375" t="s">
        <v>8523</v>
      </c>
      <c r="F375" t="s">
        <v>2073</v>
      </c>
      <c r="G375" s="47" t="s">
        <v>2686</v>
      </c>
      <c r="H375" s="49">
        <v>0</v>
      </c>
      <c r="I375" s="49">
        <v>0</v>
      </c>
      <c r="J375" s="49" t="s">
        <v>2186</v>
      </c>
      <c r="K375" s="49" t="s">
        <v>8524</v>
      </c>
      <c r="L375" s="49" t="s">
        <v>254</v>
      </c>
      <c r="M375" s="49" t="s">
        <v>568</v>
      </c>
    </row>
    <row r="376" spans="2:13" x14ac:dyDescent="0.3">
      <c r="B376" s="248" t="s">
        <v>2831</v>
      </c>
      <c r="C376" s="248" t="s">
        <v>2831</v>
      </c>
      <c r="D376" t="s">
        <v>2851</v>
      </c>
      <c r="E376" t="s">
        <v>9173</v>
      </c>
      <c r="F376" t="s">
        <v>2078</v>
      </c>
      <c r="G376" s="47" t="s">
        <v>2660</v>
      </c>
      <c r="H376" s="49">
        <v>0</v>
      </c>
      <c r="I376" s="49">
        <v>0</v>
      </c>
      <c r="J376" s="49" t="s">
        <v>2186</v>
      </c>
      <c r="K376" s="49" t="s">
        <v>9174</v>
      </c>
      <c r="L376" s="49" t="s">
        <v>254</v>
      </c>
      <c r="M376" s="49" t="s">
        <v>568</v>
      </c>
    </row>
    <row r="377" spans="2:13" x14ac:dyDescent="0.3">
      <c r="B377" s="248" t="s">
        <v>2831</v>
      </c>
      <c r="C377" s="248" t="s">
        <v>2831</v>
      </c>
      <c r="D377" t="s">
        <v>2851</v>
      </c>
      <c r="E377" t="s">
        <v>7688</v>
      </c>
      <c r="F377" t="s">
        <v>2076</v>
      </c>
      <c r="G377" s="47" t="s">
        <v>2615</v>
      </c>
      <c r="H377" s="49">
        <v>0</v>
      </c>
      <c r="I377" s="49">
        <v>0</v>
      </c>
      <c r="J377" s="49" t="s">
        <v>2176</v>
      </c>
      <c r="K377" s="49" t="s">
        <v>7689</v>
      </c>
      <c r="L377" s="49" t="s">
        <v>254</v>
      </c>
      <c r="M377" s="49" t="s">
        <v>568</v>
      </c>
    </row>
    <row r="378" spans="2:13" x14ac:dyDescent="0.3">
      <c r="B378" s="248" t="s">
        <v>2831</v>
      </c>
      <c r="C378" s="248" t="s">
        <v>2831</v>
      </c>
      <c r="D378" t="s">
        <v>2851</v>
      </c>
      <c r="E378" t="s">
        <v>3247</v>
      </c>
      <c r="F378" t="s">
        <v>2073</v>
      </c>
      <c r="G378" s="47" t="s">
        <v>2654</v>
      </c>
      <c r="H378" s="49">
        <v>0</v>
      </c>
      <c r="I378" s="49">
        <v>0</v>
      </c>
      <c r="J378" s="49" t="s">
        <v>2160</v>
      </c>
      <c r="K378" s="49" t="s">
        <v>2936</v>
      </c>
      <c r="L378" s="49" t="s">
        <v>254</v>
      </c>
      <c r="M378" s="49" t="s">
        <v>568</v>
      </c>
    </row>
    <row r="379" spans="2:13" x14ac:dyDescent="0.3">
      <c r="B379" s="248" t="s">
        <v>2831</v>
      </c>
      <c r="C379" s="248" t="s">
        <v>2831</v>
      </c>
      <c r="D379" t="s">
        <v>2851</v>
      </c>
      <c r="E379" t="s">
        <v>9068</v>
      </c>
      <c r="F379" t="s">
        <v>2075</v>
      </c>
      <c r="G379" s="47" t="s">
        <v>2672</v>
      </c>
      <c r="H379" s="49">
        <v>0</v>
      </c>
      <c r="I379" s="49">
        <v>0</v>
      </c>
      <c r="J379" s="49" t="s">
        <v>2160</v>
      </c>
      <c r="K379" s="49" t="s">
        <v>2936</v>
      </c>
      <c r="L379" s="49" t="s">
        <v>254</v>
      </c>
      <c r="M379" s="49" t="s">
        <v>568</v>
      </c>
    </row>
    <row r="380" spans="2:13" x14ac:dyDescent="0.3">
      <c r="B380" s="248" t="s">
        <v>2831</v>
      </c>
      <c r="C380" s="248" t="s">
        <v>2831</v>
      </c>
      <c r="D380" t="s">
        <v>2851</v>
      </c>
      <c r="E380" t="s">
        <v>9429</v>
      </c>
      <c r="F380" t="s">
        <v>2073</v>
      </c>
      <c r="G380" s="47" t="s">
        <v>2641</v>
      </c>
      <c r="H380" s="49">
        <v>0</v>
      </c>
      <c r="I380" s="49">
        <v>0</v>
      </c>
      <c r="J380" s="49" t="s">
        <v>2186</v>
      </c>
      <c r="K380" s="49" t="s">
        <v>9430</v>
      </c>
      <c r="L380" s="49" t="s">
        <v>2147</v>
      </c>
      <c r="M380" s="49" t="s">
        <v>568</v>
      </c>
    </row>
    <row r="381" spans="2:13" x14ac:dyDescent="0.3">
      <c r="B381" s="248" t="s">
        <v>2831</v>
      </c>
      <c r="C381" s="248" t="s">
        <v>2831</v>
      </c>
      <c r="D381" t="s">
        <v>2851</v>
      </c>
      <c r="E381" t="s">
        <v>5226</v>
      </c>
      <c r="F381" t="s">
        <v>2072</v>
      </c>
      <c r="G381" s="47" t="s">
        <v>2645</v>
      </c>
      <c r="H381" s="49">
        <v>0</v>
      </c>
      <c r="I381" s="49">
        <v>0</v>
      </c>
      <c r="J381" s="49" t="s">
        <v>2160</v>
      </c>
      <c r="K381" s="49" t="s">
        <v>5228</v>
      </c>
      <c r="L381" s="49" t="s">
        <v>254</v>
      </c>
      <c r="M381" s="49" t="s">
        <v>568</v>
      </c>
    </row>
    <row r="382" spans="2:13" x14ac:dyDescent="0.3">
      <c r="B382" s="248" t="s">
        <v>2831</v>
      </c>
      <c r="C382" s="248" t="s">
        <v>2831</v>
      </c>
      <c r="D382" t="s">
        <v>2851</v>
      </c>
      <c r="E382" t="s">
        <v>6050</v>
      </c>
      <c r="F382" t="s">
        <v>2073</v>
      </c>
      <c r="G382" s="47" t="s">
        <v>2655</v>
      </c>
      <c r="H382" s="49">
        <v>0</v>
      </c>
      <c r="I382" s="49">
        <v>0</v>
      </c>
      <c r="J382" s="49" t="s">
        <v>2186</v>
      </c>
      <c r="K382" s="49" t="s">
        <v>6051</v>
      </c>
      <c r="L382" s="49" t="s">
        <v>254</v>
      </c>
      <c r="M382" s="49" t="s">
        <v>568</v>
      </c>
    </row>
    <row r="383" spans="2:13" x14ac:dyDescent="0.3">
      <c r="B383" s="248" t="s">
        <v>2831</v>
      </c>
      <c r="C383" s="248" t="s">
        <v>2831</v>
      </c>
      <c r="D383" t="s">
        <v>2851</v>
      </c>
      <c r="E383" t="s">
        <v>5507</v>
      </c>
      <c r="F383" t="s">
        <v>2073</v>
      </c>
      <c r="G383" s="47" t="s">
        <v>2638</v>
      </c>
      <c r="H383" s="49">
        <v>0</v>
      </c>
      <c r="I383" s="49">
        <v>0</v>
      </c>
      <c r="J383" s="49" t="s">
        <v>2186</v>
      </c>
      <c r="K383" s="49" t="s">
        <v>5509</v>
      </c>
      <c r="L383" s="49" t="s">
        <v>254</v>
      </c>
      <c r="M383" s="49" t="s">
        <v>568</v>
      </c>
    </row>
    <row r="384" spans="2:13" x14ac:dyDescent="0.3">
      <c r="B384" s="248" t="s">
        <v>2831</v>
      </c>
      <c r="C384" s="248" t="s">
        <v>2831</v>
      </c>
      <c r="D384" t="s">
        <v>2851</v>
      </c>
      <c r="E384" t="s">
        <v>5231</v>
      </c>
      <c r="F384" t="s">
        <v>2072</v>
      </c>
      <c r="G384" s="47" t="s">
        <v>2672</v>
      </c>
      <c r="H384" s="49">
        <v>0</v>
      </c>
      <c r="I384" s="49">
        <v>0</v>
      </c>
      <c r="J384" s="49" t="s">
        <v>2160</v>
      </c>
      <c r="K384" s="49" t="s">
        <v>5232</v>
      </c>
      <c r="L384" s="49" t="s">
        <v>254</v>
      </c>
      <c r="M384" s="49" t="s">
        <v>568</v>
      </c>
    </row>
    <row r="385" spans="2:13" x14ac:dyDescent="0.3">
      <c r="B385" s="248" t="s">
        <v>2831</v>
      </c>
      <c r="C385" s="248" t="s">
        <v>2831</v>
      </c>
      <c r="D385" t="s">
        <v>2851</v>
      </c>
      <c r="E385" t="s">
        <v>5237</v>
      </c>
      <c r="F385" t="s">
        <v>2072</v>
      </c>
      <c r="G385" s="47" t="s">
        <v>2672</v>
      </c>
      <c r="H385" s="49">
        <v>0</v>
      </c>
      <c r="I385" s="49">
        <v>0</v>
      </c>
      <c r="J385" s="49" t="s">
        <v>2176</v>
      </c>
      <c r="K385" s="49" t="s">
        <v>5238</v>
      </c>
      <c r="L385" s="49" t="s">
        <v>254</v>
      </c>
      <c r="M385" s="49" t="s">
        <v>568</v>
      </c>
    </row>
    <row r="386" spans="2:13" x14ac:dyDescent="0.3">
      <c r="B386" s="248" t="s">
        <v>2831</v>
      </c>
      <c r="C386" s="248" t="s">
        <v>2831</v>
      </c>
      <c r="D386" t="s">
        <v>2851</v>
      </c>
      <c r="E386" t="s">
        <v>5246</v>
      </c>
      <c r="F386" t="s">
        <v>2072</v>
      </c>
      <c r="G386" s="47" t="s">
        <v>2660</v>
      </c>
      <c r="H386" s="49">
        <v>0</v>
      </c>
      <c r="I386" s="49">
        <v>0</v>
      </c>
      <c r="J386" s="49" t="s">
        <v>2160</v>
      </c>
      <c r="K386" s="49" t="s">
        <v>5247</v>
      </c>
      <c r="L386" s="49" t="s">
        <v>254</v>
      </c>
      <c r="M386" s="49" t="s">
        <v>568</v>
      </c>
    </row>
    <row r="387" spans="2:13" x14ac:dyDescent="0.3">
      <c r="B387" s="248" t="s">
        <v>2831</v>
      </c>
      <c r="C387" s="248" t="s">
        <v>2831</v>
      </c>
      <c r="D387" t="s">
        <v>2851</v>
      </c>
      <c r="E387" t="s">
        <v>9645</v>
      </c>
      <c r="F387" t="s">
        <v>2078</v>
      </c>
      <c r="G387" s="47" t="s">
        <v>2615</v>
      </c>
      <c r="H387" s="49">
        <v>0</v>
      </c>
      <c r="I387" s="49">
        <v>0</v>
      </c>
      <c r="J387" s="49" t="s">
        <v>2186</v>
      </c>
      <c r="K387" s="49" t="s">
        <v>9646</v>
      </c>
      <c r="L387" s="49" t="s">
        <v>254</v>
      </c>
      <c r="M387" s="49" t="s">
        <v>568</v>
      </c>
    </row>
    <row r="388" spans="2:13" x14ac:dyDescent="0.3">
      <c r="B388" s="248" t="s">
        <v>2831</v>
      </c>
      <c r="C388" s="248" t="s">
        <v>2831</v>
      </c>
      <c r="D388" t="s">
        <v>2851</v>
      </c>
      <c r="E388" t="s">
        <v>5258</v>
      </c>
      <c r="F388" t="s">
        <v>2072</v>
      </c>
      <c r="G388" s="47" t="s">
        <v>2655</v>
      </c>
      <c r="H388" s="49">
        <v>0</v>
      </c>
      <c r="I388" s="49">
        <v>0</v>
      </c>
      <c r="J388" s="49" t="s">
        <v>2176</v>
      </c>
      <c r="K388" s="49" t="s">
        <v>5260</v>
      </c>
      <c r="L388" s="49" t="s">
        <v>254</v>
      </c>
      <c r="M388" s="49" t="s">
        <v>568</v>
      </c>
    </row>
    <row r="389" spans="2:13" x14ac:dyDescent="0.3">
      <c r="B389" s="248" t="s">
        <v>2831</v>
      </c>
      <c r="C389" s="248" t="s">
        <v>2831</v>
      </c>
      <c r="D389" t="s">
        <v>2851</v>
      </c>
      <c r="E389" t="s">
        <v>8003</v>
      </c>
      <c r="F389" t="s">
        <v>2073</v>
      </c>
      <c r="G389" s="47" t="s">
        <v>2688</v>
      </c>
      <c r="H389" s="49">
        <v>0</v>
      </c>
      <c r="I389" s="49">
        <v>0</v>
      </c>
      <c r="J389" s="49" t="s">
        <v>2186</v>
      </c>
      <c r="K389" s="49" t="s">
        <v>8004</v>
      </c>
      <c r="L389" s="49" t="s">
        <v>254</v>
      </c>
      <c r="M389" s="49" t="s">
        <v>568</v>
      </c>
    </row>
    <row r="390" spans="2:13" x14ac:dyDescent="0.3">
      <c r="B390" s="248" t="s">
        <v>2831</v>
      </c>
      <c r="C390" s="248" t="s">
        <v>2831</v>
      </c>
      <c r="D390" t="s">
        <v>2851</v>
      </c>
      <c r="E390" t="s">
        <v>7868</v>
      </c>
      <c r="F390" t="s">
        <v>2078</v>
      </c>
      <c r="G390" s="47" t="s">
        <v>2700</v>
      </c>
      <c r="H390" s="49">
        <v>0</v>
      </c>
      <c r="I390" s="49">
        <v>0</v>
      </c>
      <c r="J390" s="49" t="s">
        <v>2186</v>
      </c>
      <c r="K390" s="49" t="s">
        <v>7869</v>
      </c>
      <c r="L390" s="49" t="s">
        <v>254</v>
      </c>
      <c r="M390" s="49" t="s">
        <v>568</v>
      </c>
    </row>
    <row r="391" spans="2:13" x14ac:dyDescent="0.3">
      <c r="B391" s="248" t="s">
        <v>2831</v>
      </c>
      <c r="C391" s="248" t="s">
        <v>2831</v>
      </c>
      <c r="D391" t="s">
        <v>2851</v>
      </c>
      <c r="E391" t="s">
        <v>6385</v>
      </c>
      <c r="F391" t="s">
        <v>2073</v>
      </c>
      <c r="G391" s="47" t="s">
        <v>2655</v>
      </c>
      <c r="H391" s="49">
        <v>0</v>
      </c>
      <c r="I391" s="49">
        <v>0</v>
      </c>
      <c r="J391" s="49" t="s">
        <v>2186</v>
      </c>
      <c r="K391" s="49" t="s">
        <v>6386</v>
      </c>
      <c r="L391" s="49" t="s">
        <v>254</v>
      </c>
      <c r="M391" s="49" t="s">
        <v>568</v>
      </c>
    </row>
    <row r="392" spans="2:13" x14ac:dyDescent="0.3">
      <c r="B392" s="248" t="s">
        <v>2831</v>
      </c>
      <c r="C392" s="248" t="s">
        <v>2831</v>
      </c>
      <c r="D392" t="s">
        <v>2851</v>
      </c>
      <c r="E392" t="s">
        <v>6365</v>
      </c>
      <c r="F392" t="s">
        <v>2073</v>
      </c>
      <c r="G392" s="47" t="s">
        <v>2622</v>
      </c>
      <c r="H392" s="49">
        <v>0</v>
      </c>
      <c r="I392" s="49">
        <v>0</v>
      </c>
      <c r="J392" s="49" t="s">
        <v>2186</v>
      </c>
      <c r="K392" s="49" t="s">
        <v>6366</v>
      </c>
      <c r="L392" s="49" t="s">
        <v>2147</v>
      </c>
      <c r="M392" s="49" t="s">
        <v>568</v>
      </c>
    </row>
    <row r="393" spans="2:13" x14ac:dyDescent="0.3">
      <c r="B393" s="248" t="s">
        <v>2831</v>
      </c>
      <c r="C393" s="248" t="s">
        <v>2831</v>
      </c>
      <c r="D393" t="s">
        <v>2851</v>
      </c>
      <c r="E393" t="s">
        <v>5254</v>
      </c>
      <c r="F393" t="s">
        <v>2072</v>
      </c>
      <c r="G393" s="47" t="s">
        <v>2681</v>
      </c>
      <c r="H393" s="49">
        <v>0</v>
      </c>
      <c r="I393" s="49">
        <v>0</v>
      </c>
      <c r="J393" s="49" t="s">
        <v>2160</v>
      </c>
      <c r="K393" s="49" t="s">
        <v>5255</v>
      </c>
      <c r="L393" s="49" t="s">
        <v>254</v>
      </c>
      <c r="M393" s="49" t="s">
        <v>568</v>
      </c>
    </row>
    <row r="394" spans="2:13" x14ac:dyDescent="0.3">
      <c r="B394" s="248" t="s">
        <v>2831</v>
      </c>
      <c r="C394" s="248" t="s">
        <v>2831</v>
      </c>
      <c r="D394" t="s">
        <v>2851</v>
      </c>
      <c r="E394" t="s">
        <v>8413</v>
      </c>
      <c r="F394" t="s">
        <v>2073</v>
      </c>
      <c r="G394" s="47" t="s">
        <v>2704</v>
      </c>
      <c r="H394" s="49">
        <v>0</v>
      </c>
      <c r="I394" s="49">
        <v>0</v>
      </c>
      <c r="J394" s="49" t="s">
        <v>2186</v>
      </c>
      <c r="K394" s="49" t="s">
        <v>8414</v>
      </c>
      <c r="L394" s="49" t="s">
        <v>254</v>
      </c>
      <c r="M394" s="49" t="s">
        <v>568</v>
      </c>
    </row>
    <row r="395" spans="2:13" x14ac:dyDescent="0.3">
      <c r="B395" s="248" t="s">
        <v>2831</v>
      </c>
      <c r="C395" s="248" t="s">
        <v>2831</v>
      </c>
      <c r="D395" t="s">
        <v>2851</v>
      </c>
      <c r="E395" t="s">
        <v>5266</v>
      </c>
      <c r="F395" t="s">
        <v>2072</v>
      </c>
      <c r="G395" s="47" t="s">
        <v>2625</v>
      </c>
      <c r="H395" s="49">
        <v>0</v>
      </c>
      <c r="I395" s="49">
        <v>0</v>
      </c>
      <c r="J395" s="49" t="s">
        <v>2160</v>
      </c>
      <c r="K395" s="49" t="s">
        <v>5267</v>
      </c>
      <c r="L395" s="49" t="s">
        <v>254</v>
      </c>
      <c r="M395" s="49" t="s">
        <v>568</v>
      </c>
    </row>
    <row r="396" spans="2:13" x14ac:dyDescent="0.3">
      <c r="B396" s="248" t="s">
        <v>2831</v>
      </c>
      <c r="C396" s="248" t="s">
        <v>2831</v>
      </c>
      <c r="D396" t="s">
        <v>2851</v>
      </c>
      <c r="E396" t="s">
        <v>8739</v>
      </c>
      <c r="F396" t="s">
        <v>2073</v>
      </c>
      <c r="G396" s="47" t="s">
        <v>2681</v>
      </c>
      <c r="H396" s="49">
        <v>0</v>
      </c>
      <c r="I396" s="49">
        <v>0</v>
      </c>
      <c r="J396" s="49" t="s">
        <v>2186</v>
      </c>
      <c r="K396" s="49" t="s">
        <v>8740</v>
      </c>
      <c r="L396" s="49" t="s">
        <v>254</v>
      </c>
      <c r="M396" s="49" t="s">
        <v>568</v>
      </c>
    </row>
    <row r="397" spans="2:13" x14ac:dyDescent="0.3">
      <c r="B397" s="248" t="s">
        <v>2831</v>
      </c>
      <c r="C397" s="248" t="s">
        <v>2831</v>
      </c>
      <c r="D397" t="s">
        <v>2851</v>
      </c>
      <c r="E397" t="s">
        <v>7270</v>
      </c>
      <c r="F397" t="s">
        <v>2073</v>
      </c>
      <c r="G397" s="47" t="s">
        <v>2681</v>
      </c>
      <c r="H397" s="49">
        <v>0</v>
      </c>
      <c r="I397" s="49">
        <v>0</v>
      </c>
      <c r="J397" s="49" t="s">
        <v>2186</v>
      </c>
      <c r="K397" s="49" t="s">
        <v>7271</v>
      </c>
      <c r="L397" s="49" t="s">
        <v>254</v>
      </c>
      <c r="M397" s="49" t="s">
        <v>568</v>
      </c>
    </row>
    <row r="398" spans="2:13" x14ac:dyDescent="0.3">
      <c r="B398" s="248" t="s">
        <v>2831</v>
      </c>
      <c r="C398" s="248" t="s">
        <v>2831</v>
      </c>
      <c r="D398" t="s">
        <v>2851</v>
      </c>
      <c r="E398" t="s">
        <v>6564</v>
      </c>
      <c r="F398" t="s">
        <v>2073</v>
      </c>
      <c r="G398" s="47" t="s">
        <v>2638</v>
      </c>
      <c r="H398" s="49">
        <v>0</v>
      </c>
      <c r="I398" s="49">
        <v>0</v>
      </c>
      <c r="J398" s="49" t="s">
        <v>2186</v>
      </c>
      <c r="K398" s="49" t="s">
        <v>6565</v>
      </c>
      <c r="L398" s="49" t="s">
        <v>254</v>
      </c>
      <c r="M398" s="49" t="s">
        <v>568</v>
      </c>
    </row>
    <row r="399" spans="2:13" x14ac:dyDescent="0.3">
      <c r="B399" s="248" t="s">
        <v>2831</v>
      </c>
      <c r="C399" s="248" t="s">
        <v>2831</v>
      </c>
      <c r="D399" t="s">
        <v>2851</v>
      </c>
      <c r="E399" t="s">
        <v>3285</v>
      </c>
      <c r="F399" t="s">
        <v>2073</v>
      </c>
      <c r="G399" s="47" t="s">
        <v>2676</v>
      </c>
      <c r="H399" s="49">
        <v>0</v>
      </c>
      <c r="I399" s="49">
        <v>0</v>
      </c>
      <c r="J399" s="49" t="s">
        <v>2160</v>
      </c>
      <c r="K399" s="49" t="s">
        <v>2925</v>
      </c>
      <c r="L399" s="49" t="s">
        <v>254</v>
      </c>
      <c r="M399" s="49" t="s">
        <v>568</v>
      </c>
    </row>
    <row r="400" spans="2:13" x14ac:dyDescent="0.3">
      <c r="B400" s="248" t="s">
        <v>2831</v>
      </c>
      <c r="C400" s="248" t="s">
        <v>2831</v>
      </c>
      <c r="D400" t="s">
        <v>2851</v>
      </c>
      <c r="E400" t="s">
        <v>10469</v>
      </c>
      <c r="F400" t="s">
        <v>2073</v>
      </c>
      <c r="G400" s="47" t="s">
        <v>2616</v>
      </c>
      <c r="H400" s="49">
        <v>0</v>
      </c>
      <c r="I400" s="49">
        <v>0</v>
      </c>
      <c r="J400" s="49" t="s">
        <v>2186</v>
      </c>
      <c r="K400" s="49" t="s">
        <v>10470</v>
      </c>
      <c r="L400" s="49" t="s">
        <v>254</v>
      </c>
      <c r="M400" s="49" t="s">
        <v>568</v>
      </c>
    </row>
    <row r="401" spans="2:13" x14ac:dyDescent="0.3">
      <c r="B401" s="248" t="s">
        <v>2831</v>
      </c>
      <c r="C401" s="248" t="s">
        <v>2831</v>
      </c>
      <c r="D401" t="s">
        <v>2851</v>
      </c>
      <c r="E401" t="s">
        <v>6120</v>
      </c>
      <c r="F401" t="s">
        <v>2073</v>
      </c>
      <c r="G401" s="47" t="s">
        <v>2688</v>
      </c>
      <c r="H401" s="49">
        <v>0</v>
      </c>
      <c r="I401" s="49">
        <v>0</v>
      </c>
      <c r="J401" s="49" t="s">
        <v>2186</v>
      </c>
      <c r="K401" s="49" t="s">
        <v>6121</v>
      </c>
      <c r="L401" s="49" t="s">
        <v>254</v>
      </c>
      <c r="M401" s="49" t="s">
        <v>568</v>
      </c>
    </row>
    <row r="402" spans="2:13" x14ac:dyDescent="0.3">
      <c r="B402" s="248" t="s">
        <v>2831</v>
      </c>
      <c r="C402" s="248" t="s">
        <v>2831</v>
      </c>
      <c r="D402" t="s">
        <v>2851</v>
      </c>
      <c r="E402" t="s">
        <v>7765</v>
      </c>
      <c r="F402" t="s">
        <v>2073</v>
      </c>
      <c r="G402" s="47" t="s">
        <v>2679</v>
      </c>
      <c r="H402" s="49">
        <v>0</v>
      </c>
      <c r="I402" s="49">
        <v>0</v>
      </c>
      <c r="J402" s="49" t="s">
        <v>2186</v>
      </c>
      <c r="K402" s="49" t="s">
        <v>7766</v>
      </c>
      <c r="L402" s="49" t="s">
        <v>2147</v>
      </c>
      <c r="M402" s="49" t="s">
        <v>568</v>
      </c>
    </row>
    <row r="403" spans="2:13" x14ac:dyDescent="0.3">
      <c r="B403" s="248" t="s">
        <v>2831</v>
      </c>
      <c r="C403" s="248" t="s">
        <v>2831</v>
      </c>
      <c r="D403" t="s">
        <v>2851</v>
      </c>
      <c r="E403" t="s">
        <v>6435</v>
      </c>
      <c r="F403" t="s">
        <v>2078</v>
      </c>
      <c r="G403" s="47" t="s">
        <v>2679</v>
      </c>
      <c r="H403" s="49">
        <v>0</v>
      </c>
      <c r="I403" s="49">
        <v>0</v>
      </c>
      <c r="J403" s="49" t="s">
        <v>2186</v>
      </c>
      <c r="K403" s="49" t="s">
        <v>6436</v>
      </c>
      <c r="L403" s="49" t="s">
        <v>2147</v>
      </c>
      <c r="M403" s="49" t="s">
        <v>568</v>
      </c>
    </row>
    <row r="404" spans="2:13" x14ac:dyDescent="0.3">
      <c r="B404" s="248" t="s">
        <v>2831</v>
      </c>
      <c r="C404" s="248" t="s">
        <v>2831</v>
      </c>
      <c r="D404" t="s">
        <v>2851</v>
      </c>
      <c r="E404" t="s">
        <v>10638</v>
      </c>
      <c r="F404" t="s">
        <v>2073</v>
      </c>
      <c r="G404" s="47" t="s">
        <v>2645</v>
      </c>
      <c r="H404" s="49">
        <v>0</v>
      </c>
      <c r="I404" s="49">
        <v>0</v>
      </c>
      <c r="J404" s="49" t="s">
        <v>2186</v>
      </c>
      <c r="K404" s="49" t="s">
        <v>10639</v>
      </c>
      <c r="L404" s="49" t="s">
        <v>254</v>
      </c>
      <c r="M404" s="49" t="s">
        <v>568</v>
      </c>
    </row>
    <row r="405" spans="2:13" x14ac:dyDescent="0.3">
      <c r="B405" s="248" t="s">
        <v>2831</v>
      </c>
      <c r="C405" s="248" t="s">
        <v>2831</v>
      </c>
      <c r="D405" t="s">
        <v>2851</v>
      </c>
      <c r="E405" t="s">
        <v>7790</v>
      </c>
      <c r="F405" t="s">
        <v>2073</v>
      </c>
      <c r="G405" s="47" t="s">
        <v>2655</v>
      </c>
      <c r="H405" s="49">
        <v>0</v>
      </c>
      <c r="I405" s="49">
        <v>0</v>
      </c>
      <c r="J405" s="49" t="s">
        <v>2186</v>
      </c>
      <c r="K405" s="49" t="s">
        <v>7791</v>
      </c>
      <c r="L405" s="49" t="s">
        <v>2147</v>
      </c>
      <c r="M405" s="49" t="s">
        <v>568</v>
      </c>
    </row>
    <row r="406" spans="2:13" x14ac:dyDescent="0.3">
      <c r="B406" s="248" t="s">
        <v>2831</v>
      </c>
      <c r="C406" s="248" t="s">
        <v>2831</v>
      </c>
      <c r="D406" t="s">
        <v>2851</v>
      </c>
      <c r="E406" t="s">
        <v>9680</v>
      </c>
      <c r="F406" t="s">
        <v>2073</v>
      </c>
      <c r="G406" s="47" t="s">
        <v>2660</v>
      </c>
      <c r="H406" s="49">
        <v>0</v>
      </c>
      <c r="I406" s="49">
        <v>0</v>
      </c>
      <c r="J406" s="49" t="s">
        <v>2186</v>
      </c>
      <c r="K406" s="49" t="s">
        <v>9681</v>
      </c>
      <c r="L406" s="49" t="s">
        <v>254</v>
      </c>
      <c r="M406" s="49" t="s">
        <v>568</v>
      </c>
    </row>
    <row r="407" spans="2:13" x14ac:dyDescent="0.3">
      <c r="B407" s="248" t="s">
        <v>2831</v>
      </c>
      <c r="C407" s="248" t="s">
        <v>2831</v>
      </c>
      <c r="D407" t="s">
        <v>2851</v>
      </c>
      <c r="E407" t="s">
        <v>5304</v>
      </c>
      <c r="F407" t="s">
        <v>2072</v>
      </c>
      <c r="G407" s="47" t="s">
        <v>2639</v>
      </c>
      <c r="H407" s="49">
        <v>0</v>
      </c>
      <c r="I407" s="49">
        <v>0</v>
      </c>
      <c r="J407" s="49" t="s">
        <v>2185</v>
      </c>
      <c r="K407" s="49" t="s">
        <v>5305</v>
      </c>
      <c r="L407" s="49" t="s">
        <v>254</v>
      </c>
      <c r="M407" s="49" t="s">
        <v>568</v>
      </c>
    </row>
    <row r="408" spans="2:13" x14ac:dyDescent="0.3">
      <c r="B408" s="248" t="s">
        <v>2831</v>
      </c>
      <c r="C408" s="248" t="s">
        <v>2831</v>
      </c>
      <c r="D408" t="s">
        <v>2851</v>
      </c>
      <c r="E408" t="s">
        <v>5308</v>
      </c>
      <c r="F408" t="s">
        <v>2072</v>
      </c>
      <c r="G408" s="47" t="s">
        <v>2676</v>
      </c>
      <c r="H408" s="49">
        <v>0</v>
      </c>
      <c r="I408" s="49">
        <v>0</v>
      </c>
      <c r="J408" s="49" t="s">
        <v>2160</v>
      </c>
      <c r="K408" s="49" t="s">
        <v>5309</v>
      </c>
      <c r="L408" s="49" t="s">
        <v>254</v>
      </c>
      <c r="M408" s="49" t="s">
        <v>568</v>
      </c>
    </row>
    <row r="409" spans="2:13" x14ac:dyDescent="0.3">
      <c r="B409" s="248" t="s">
        <v>2831</v>
      </c>
      <c r="C409" s="248" t="s">
        <v>2831</v>
      </c>
      <c r="D409" t="s">
        <v>2851</v>
      </c>
      <c r="E409" t="s">
        <v>6760</v>
      </c>
      <c r="F409" t="s">
        <v>2073</v>
      </c>
      <c r="G409" s="47" t="s">
        <v>2704</v>
      </c>
      <c r="H409" s="49">
        <v>0</v>
      </c>
      <c r="I409" s="49">
        <v>0</v>
      </c>
      <c r="J409" s="49" t="s">
        <v>2186</v>
      </c>
      <c r="K409" s="49" t="s">
        <v>6761</v>
      </c>
      <c r="L409" s="49" t="s">
        <v>254</v>
      </c>
      <c r="M409" s="49" t="s">
        <v>568</v>
      </c>
    </row>
    <row r="410" spans="2:13" x14ac:dyDescent="0.3">
      <c r="B410" s="248" t="s">
        <v>2831</v>
      </c>
      <c r="C410" s="248" t="s">
        <v>2831</v>
      </c>
      <c r="D410" t="s">
        <v>2851</v>
      </c>
      <c r="E410" t="s">
        <v>5314</v>
      </c>
      <c r="F410" t="s">
        <v>2072</v>
      </c>
      <c r="G410" s="47" t="s">
        <v>2685</v>
      </c>
      <c r="H410" s="49">
        <v>0</v>
      </c>
      <c r="I410" s="49">
        <v>0</v>
      </c>
      <c r="J410" s="49" t="s">
        <v>2176</v>
      </c>
      <c r="K410" s="49" t="s">
        <v>5315</v>
      </c>
      <c r="L410" s="49" t="s">
        <v>254</v>
      </c>
      <c r="M410" s="49" t="s">
        <v>568</v>
      </c>
    </row>
    <row r="411" spans="2:13" x14ac:dyDescent="0.3">
      <c r="B411" s="248" t="s">
        <v>2831</v>
      </c>
      <c r="C411" s="248" t="s">
        <v>2831</v>
      </c>
      <c r="D411" t="s">
        <v>2851</v>
      </c>
      <c r="E411" t="s">
        <v>5331</v>
      </c>
      <c r="F411" t="s">
        <v>2072</v>
      </c>
      <c r="G411" s="47" t="s">
        <v>2639</v>
      </c>
      <c r="H411" s="49">
        <v>0</v>
      </c>
      <c r="I411" s="49">
        <v>0</v>
      </c>
      <c r="J411" s="49" t="s">
        <v>2160</v>
      </c>
      <c r="K411" s="49" t="s">
        <v>5332</v>
      </c>
      <c r="L411" s="49" t="s">
        <v>254</v>
      </c>
      <c r="M411" s="49" t="s">
        <v>568</v>
      </c>
    </row>
    <row r="412" spans="2:13" x14ac:dyDescent="0.3">
      <c r="B412" s="248" t="s">
        <v>2831</v>
      </c>
      <c r="C412" s="248" t="s">
        <v>2831</v>
      </c>
      <c r="D412" t="s">
        <v>2851</v>
      </c>
      <c r="E412" t="s">
        <v>9397</v>
      </c>
      <c r="F412" t="s">
        <v>2073</v>
      </c>
      <c r="G412" s="47" t="s">
        <v>2645</v>
      </c>
      <c r="H412" s="49">
        <v>0</v>
      </c>
      <c r="I412" s="49">
        <v>0</v>
      </c>
      <c r="J412" s="49" t="s">
        <v>2186</v>
      </c>
      <c r="K412" s="49" t="s">
        <v>9398</v>
      </c>
      <c r="L412" s="49" t="s">
        <v>254</v>
      </c>
      <c r="M412" s="49" t="s">
        <v>568</v>
      </c>
    </row>
    <row r="413" spans="2:13" x14ac:dyDescent="0.3">
      <c r="B413" s="248" t="s">
        <v>2831</v>
      </c>
      <c r="C413" s="248" t="s">
        <v>2831</v>
      </c>
      <c r="D413" t="s">
        <v>2851</v>
      </c>
      <c r="E413" t="s">
        <v>9547</v>
      </c>
      <c r="F413" t="s">
        <v>2078</v>
      </c>
      <c r="G413" s="47" t="s">
        <v>2615</v>
      </c>
      <c r="H413" s="49">
        <v>0</v>
      </c>
      <c r="I413" s="49">
        <v>0</v>
      </c>
      <c r="J413" s="49" t="s">
        <v>2186</v>
      </c>
      <c r="K413" s="49" t="s">
        <v>9548</v>
      </c>
      <c r="L413" s="49" t="s">
        <v>254</v>
      </c>
      <c r="M413" s="49" t="s">
        <v>568</v>
      </c>
    </row>
    <row r="414" spans="2:13" x14ac:dyDescent="0.3">
      <c r="B414" s="248" t="s">
        <v>2831</v>
      </c>
      <c r="C414" s="248" t="s">
        <v>2831</v>
      </c>
      <c r="D414" t="s">
        <v>2851</v>
      </c>
      <c r="E414" t="s">
        <v>10153</v>
      </c>
      <c r="F414" t="s">
        <v>2073</v>
      </c>
      <c r="G414" s="47" t="s">
        <v>2641</v>
      </c>
      <c r="H414" s="49">
        <v>0</v>
      </c>
      <c r="I414" s="49">
        <v>0</v>
      </c>
      <c r="J414" s="49" t="s">
        <v>2186</v>
      </c>
      <c r="K414" s="49" t="s">
        <v>10154</v>
      </c>
      <c r="L414" s="49" t="s">
        <v>254</v>
      </c>
      <c r="M414" s="49" t="s">
        <v>568</v>
      </c>
    </row>
    <row r="415" spans="2:13" x14ac:dyDescent="0.3">
      <c r="B415" s="248" t="s">
        <v>2831</v>
      </c>
      <c r="C415" s="248" t="s">
        <v>2831</v>
      </c>
      <c r="D415" t="s">
        <v>2851</v>
      </c>
      <c r="E415" t="s">
        <v>10764</v>
      </c>
      <c r="F415" t="s">
        <v>2073</v>
      </c>
      <c r="G415" s="47" t="s">
        <v>2672</v>
      </c>
      <c r="H415" s="49">
        <v>0</v>
      </c>
      <c r="I415" s="49">
        <v>0</v>
      </c>
      <c r="J415" s="49" t="s">
        <v>2186</v>
      </c>
      <c r="K415" s="49" t="s">
        <v>10765</v>
      </c>
      <c r="L415" s="49" t="s">
        <v>254</v>
      </c>
      <c r="M415" s="49" t="s">
        <v>568</v>
      </c>
    </row>
    <row r="416" spans="2:13" x14ac:dyDescent="0.3">
      <c r="B416" s="248" t="s">
        <v>2831</v>
      </c>
      <c r="C416" s="248" t="s">
        <v>2831</v>
      </c>
      <c r="D416" t="s">
        <v>2851</v>
      </c>
      <c r="E416" t="s">
        <v>5229</v>
      </c>
      <c r="F416" t="s">
        <v>2072</v>
      </c>
      <c r="G416" s="47" t="s">
        <v>2615</v>
      </c>
      <c r="H416" s="49">
        <v>0</v>
      </c>
      <c r="I416" s="49">
        <v>0</v>
      </c>
      <c r="J416" s="49" t="s">
        <v>2176</v>
      </c>
      <c r="K416" s="49" t="s">
        <v>5230</v>
      </c>
      <c r="L416" s="49" t="s">
        <v>254</v>
      </c>
      <c r="M416" s="49" t="s">
        <v>568</v>
      </c>
    </row>
    <row r="417" spans="2:13" x14ac:dyDescent="0.3">
      <c r="B417" s="248" t="s">
        <v>2831</v>
      </c>
      <c r="C417" s="248" t="s">
        <v>2831</v>
      </c>
      <c r="D417" t="s">
        <v>2851</v>
      </c>
      <c r="E417" t="s">
        <v>5218</v>
      </c>
      <c r="F417" t="s">
        <v>2072</v>
      </c>
      <c r="G417" s="47" t="s">
        <v>2625</v>
      </c>
      <c r="H417" s="49">
        <v>0</v>
      </c>
      <c r="I417" s="49">
        <v>0</v>
      </c>
      <c r="J417" s="49" t="s">
        <v>2160</v>
      </c>
      <c r="K417" s="49" t="s">
        <v>5219</v>
      </c>
      <c r="L417" s="49" t="s">
        <v>254</v>
      </c>
      <c r="M417" s="49" t="s">
        <v>568</v>
      </c>
    </row>
    <row r="418" spans="2:13" x14ac:dyDescent="0.3">
      <c r="B418" s="248" t="s">
        <v>2831</v>
      </c>
      <c r="C418" s="248" t="s">
        <v>2831</v>
      </c>
      <c r="D418" t="s">
        <v>2851</v>
      </c>
      <c r="E418" t="s">
        <v>8630</v>
      </c>
      <c r="F418" t="s">
        <v>2073</v>
      </c>
      <c r="G418" s="47" t="s">
        <v>2627</v>
      </c>
      <c r="H418" s="49">
        <v>0</v>
      </c>
      <c r="I418" s="49">
        <v>0</v>
      </c>
      <c r="J418" s="49" t="s">
        <v>2186</v>
      </c>
      <c r="K418" s="49" t="s">
        <v>8631</v>
      </c>
      <c r="L418" s="49" t="s">
        <v>254</v>
      </c>
      <c r="M418" s="49" t="s">
        <v>568</v>
      </c>
    </row>
    <row r="419" spans="2:13" x14ac:dyDescent="0.3">
      <c r="B419" s="248" t="s">
        <v>2831</v>
      </c>
      <c r="C419" s="248" t="s">
        <v>2831</v>
      </c>
      <c r="D419" t="s">
        <v>2851</v>
      </c>
      <c r="E419" t="s">
        <v>7184</v>
      </c>
      <c r="F419" t="s">
        <v>2073</v>
      </c>
      <c r="G419" s="47" t="s">
        <v>2615</v>
      </c>
      <c r="H419" s="49">
        <v>0</v>
      </c>
      <c r="I419" s="49">
        <v>0</v>
      </c>
      <c r="J419" s="49" t="s">
        <v>2186</v>
      </c>
      <c r="K419" s="49" t="s">
        <v>7185</v>
      </c>
      <c r="L419" s="49" t="s">
        <v>2147</v>
      </c>
      <c r="M419" s="49" t="s">
        <v>568</v>
      </c>
    </row>
    <row r="420" spans="2:13" x14ac:dyDescent="0.3">
      <c r="B420" s="248" t="s">
        <v>2831</v>
      </c>
      <c r="C420" s="248" t="s">
        <v>2831</v>
      </c>
      <c r="D420" t="s">
        <v>2851</v>
      </c>
      <c r="E420" t="s">
        <v>9482</v>
      </c>
      <c r="F420" t="s">
        <v>2073</v>
      </c>
      <c r="G420" s="47" t="s">
        <v>2701</v>
      </c>
      <c r="H420" s="49">
        <v>0</v>
      </c>
      <c r="I420" s="49">
        <v>0</v>
      </c>
      <c r="J420" s="49" t="s">
        <v>2186</v>
      </c>
      <c r="K420" s="49" t="s">
        <v>9483</v>
      </c>
      <c r="L420" s="49" t="s">
        <v>254</v>
      </c>
      <c r="M420" s="49" t="s">
        <v>568</v>
      </c>
    </row>
    <row r="421" spans="2:13" x14ac:dyDescent="0.3">
      <c r="B421" s="248" t="s">
        <v>2831</v>
      </c>
      <c r="C421" s="248" t="s">
        <v>2831</v>
      </c>
      <c r="D421" t="s">
        <v>2851</v>
      </c>
      <c r="E421" t="s">
        <v>6550</v>
      </c>
      <c r="F421" t="s">
        <v>2073</v>
      </c>
      <c r="G421" s="47" t="s">
        <v>2654</v>
      </c>
      <c r="H421" s="49">
        <v>0</v>
      </c>
      <c r="I421" s="49">
        <v>0</v>
      </c>
      <c r="J421" s="49" t="s">
        <v>2186</v>
      </c>
      <c r="K421" s="49" t="s">
        <v>6551</v>
      </c>
      <c r="L421" s="49" t="s">
        <v>254</v>
      </c>
      <c r="M421" s="49" t="s">
        <v>568</v>
      </c>
    </row>
    <row r="422" spans="2:13" x14ac:dyDescent="0.3">
      <c r="B422" s="248" t="s">
        <v>2831</v>
      </c>
      <c r="C422" s="248" t="s">
        <v>2831</v>
      </c>
      <c r="D422" t="s">
        <v>2851</v>
      </c>
      <c r="E422" t="s">
        <v>5235</v>
      </c>
      <c r="F422" t="s">
        <v>2072</v>
      </c>
      <c r="G422" s="47" t="s">
        <v>2672</v>
      </c>
      <c r="H422" s="49">
        <v>0</v>
      </c>
      <c r="I422" s="49">
        <v>0</v>
      </c>
      <c r="J422" s="49" t="s">
        <v>2176</v>
      </c>
      <c r="K422" s="49" t="s">
        <v>5236</v>
      </c>
      <c r="L422" s="49" t="s">
        <v>254</v>
      </c>
      <c r="M422" s="49" t="s">
        <v>568</v>
      </c>
    </row>
    <row r="423" spans="2:13" x14ac:dyDescent="0.3">
      <c r="B423" s="248" t="s">
        <v>2831</v>
      </c>
      <c r="C423" s="248" t="s">
        <v>2831</v>
      </c>
      <c r="D423" t="s">
        <v>2851</v>
      </c>
      <c r="E423" t="s">
        <v>6786</v>
      </c>
      <c r="F423" t="s">
        <v>2073</v>
      </c>
      <c r="G423" s="47" t="s">
        <v>2673</v>
      </c>
      <c r="H423" s="49">
        <v>0</v>
      </c>
      <c r="I423" s="49">
        <v>0</v>
      </c>
      <c r="J423" s="49" t="s">
        <v>2186</v>
      </c>
      <c r="K423" s="49" t="s">
        <v>6787</v>
      </c>
      <c r="L423" s="49" t="s">
        <v>254</v>
      </c>
      <c r="M423" s="49" t="s">
        <v>568</v>
      </c>
    </row>
    <row r="424" spans="2:13" x14ac:dyDescent="0.3">
      <c r="B424" s="248" t="s">
        <v>2831</v>
      </c>
      <c r="C424" s="248" t="s">
        <v>2831</v>
      </c>
      <c r="D424" t="s">
        <v>2851</v>
      </c>
      <c r="E424" t="s">
        <v>6730</v>
      </c>
      <c r="F424" t="s">
        <v>2078</v>
      </c>
      <c r="G424" s="47" t="s">
        <v>2704</v>
      </c>
      <c r="H424" s="49">
        <v>0</v>
      </c>
      <c r="I424" s="49">
        <v>0</v>
      </c>
      <c r="J424" s="49" t="s">
        <v>2186</v>
      </c>
      <c r="K424" s="49" t="s">
        <v>6731</v>
      </c>
      <c r="L424" s="49" t="s">
        <v>254</v>
      </c>
      <c r="M424" s="49" t="s">
        <v>568</v>
      </c>
    </row>
    <row r="425" spans="2:13" x14ac:dyDescent="0.3">
      <c r="B425" s="248" t="s">
        <v>2831</v>
      </c>
      <c r="C425" s="248" t="s">
        <v>2831</v>
      </c>
      <c r="D425" t="s">
        <v>2851</v>
      </c>
      <c r="E425" t="s">
        <v>7661</v>
      </c>
      <c r="F425" t="s">
        <v>2073</v>
      </c>
      <c r="G425" s="47" t="s">
        <v>2704</v>
      </c>
      <c r="H425" s="49">
        <v>0</v>
      </c>
      <c r="I425" s="49">
        <v>0</v>
      </c>
      <c r="J425" s="49" t="s">
        <v>2186</v>
      </c>
      <c r="K425" s="49" t="s">
        <v>7662</v>
      </c>
      <c r="L425" s="49" t="s">
        <v>254</v>
      </c>
      <c r="M425" s="49" t="s">
        <v>568</v>
      </c>
    </row>
    <row r="426" spans="2:13" x14ac:dyDescent="0.3">
      <c r="B426" s="248" t="s">
        <v>2831</v>
      </c>
      <c r="C426" s="248" t="s">
        <v>2831</v>
      </c>
      <c r="D426" t="s">
        <v>2851</v>
      </c>
      <c r="E426" t="s">
        <v>6396</v>
      </c>
      <c r="F426" t="s">
        <v>2075</v>
      </c>
      <c r="G426" s="47" t="s">
        <v>2660</v>
      </c>
      <c r="H426" s="49">
        <v>0</v>
      </c>
      <c r="I426" s="49">
        <v>0</v>
      </c>
      <c r="J426" s="49" t="s">
        <v>2160</v>
      </c>
      <c r="K426" s="49" t="s">
        <v>6397</v>
      </c>
      <c r="L426" s="49" t="s">
        <v>254</v>
      </c>
      <c r="M426" s="49" t="s">
        <v>568</v>
      </c>
    </row>
    <row r="427" spans="2:13" x14ac:dyDescent="0.3">
      <c r="B427" s="248" t="s">
        <v>2831</v>
      </c>
      <c r="C427" s="248" t="s">
        <v>2831</v>
      </c>
      <c r="D427" t="s">
        <v>2851</v>
      </c>
      <c r="E427" t="s">
        <v>5264</v>
      </c>
      <c r="F427" t="s">
        <v>2072</v>
      </c>
      <c r="G427" s="47" t="s">
        <v>2685</v>
      </c>
      <c r="H427" s="49">
        <v>0</v>
      </c>
      <c r="I427" s="49">
        <v>0</v>
      </c>
      <c r="J427" s="49" t="s">
        <v>2176</v>
      </c>
      <c r="K427" s="49" t="s">
        <v>5265</v>
      </c>
      <c r="L427" s="49" t="s">
        <v>254</v>
      </c>
      <c r="M427" s="49" t="s">
        <v>568</v>
      </c>
    </row>
    <row r="428" spans="2:13" x14ac:dyDescent="0.3">
      <c r="B428" s="248" t="s">
        <v>2831</v>
      </c>
      <c r="C428" s="248" t="s">
        <v>2831</v>
      </c>
      <c r="D428" t="s">
        <v>2851</v>
      </c>
      <c r="E428" t="s">
        <v>10231</v>
      </c>
      <c r="F428" t="s">
        <v>2073</v>
      </c>
      <c r="G428" s="47" t="s">
        <v>2702</v>
      </c>
      <c r="H428" s="49">
        <v>0</v>
      </c>
      <c r="I428" s="49">
        <v>0</v>
      </c>
      <c r="J428" s="49" t="s">
        <v>2186</v>
      </c>
      <c r="K428" s="49" t="s">
        <v>10232</v>
      </c>
      <c r="L428" s="49" t="s">
        <v>254</v>
      </c>
      <c r="M428" s="49" t="s">
        <v>568</v>
      </c>
    </row>
    <row r="429" spans="2:13" x14ac:dyDescent="0.3">
      <c r="B429" s="248" t="s">
        <v>2831</v>
      </c>
      <c r="C429" s="248" t="s">
        <v>2831</v>
      </c>
      <c r="D429" t="s">
        <v>2851</v>
      </c>
      <c r="E429" t="s">
        <v>5796</v>
      </c>
      <c r="F429" t="s">
        <v>2073</v>
      </c>
      <c r="G429" s="47" t="s">
        <v>2627</v>
      </c>
      <c r="H429" s="49">
        <v>0</v>
      </c>
      <c r="I429" s="49">
        <v>0</v>
      </c>
      <c r="J429" s="49" t="s">
        <v>2186</v>
      </c>
      <c r="K429" s="49" t="s">
        <v>5798</v>
      </c>
      <c r="L429" s="49" t="s">
        <v>254</v>
      </c>
      <c r="M429" s="49" t="s">
        <v>568</v>
      </c>
    </row>
    <row r="430" spans="2:13" x14ac:dyDescent="0.3">
      <c r="B430" s="248" t="s">
        <v>2831</v>
      </c>
      <c r="C430" s="248" t="s">
        <v>2831</v>
      </c>
      <c r="D430" t="s">
        <v>2851</v>
      </c>
      <c r="E430" t="s">
        <v>4608</v>
      </c>
      <c r="F430" t="s">
        <v>2073</v>
      </c>
      <c r="G430" s="47" t="s">
        <v>2639</v>
      </c>
      <c r="H430" s="49">
        <v>0</v>
      </c>
      <c r="I430" s="49">
        <v>0</v>
      </c>
      <c r="J430" s="49" t="s">
        <v>2173</v>
      </c>
      <c r="K430" s="49" t="s">
        <v>4609</v>
      </c>
      <c r="L430" s="49" t="s">
        <v>254</v>
      </c>
      <c r="M430" s="49" t="s">
        <v>568</v>
      </c>
    </row>
    <row r="431" spans="2:13" x14ac:dyDescent="0.3">
      <c r="B431" s="248" t="s">
        <v>2831</v>
      </c>
      <c r="C431" s="248" t="s">
        <v>2831</v>
      </c>
      <c r="D431" t="s">
        <v>2851</v>
      </c>
      <c r="E431" t="s">
        <v>10632</v>
      </c>
      <c r="F431" t="s">
        <v>2073</v>
      </c>
      <c r="G431" s="47" t="s">
        <v>2680</v>
      </c>
      <c r="H431" s="49">
        <v>0</v>
      </c>
      <c r="I431" s="49">
        <v>0</v>
      </c>
      <c r="J431" s="49" t="s">
        <v>2186</v>
      </c>
      <c r="K431" s="49" t="s">
        <v>10633</v>
      </c>
      <c r="L431" s="49" t="s">
        <v>254</v>
      </c>
      <c r="M431" s="49" t="s">
        <v>568</v>
      </c>
    </row>
    <row r="432" spans="2:13" x14ac:dyDescent="0.3">
      <c r="B432" s="248" t="s">
        <v>2831</v>
      </c>
      <c r="C432" s="248" t="s">
        <v>2831</v>
      </c>
      <c r="D432" t="s">
        <v>2851</v>
      </c>
      <c r="E432" t="s">
        <v>8013</v>
      </c>
      <c r="F432" t="s">
        <v>2073</v>
      </c>
      <c r="G432" s="47" t="s">
        <v>2625</v>
      </c>
      <c r="H432" s="49">
        <v>0</v>
      </c>
      <c r="I432" s="49">
        <v>0</v>
      </c>
      <c r="J432" s="49" t="s">
        <v>2186</v>
      </c>
      <c r="K432" s="49" t="s">
        <v>8014</v>
      </c>
      <c r="L432" s="49" t="s">
        <v>254</v>
      </c>
      <c r="M432" s="49" t="s">
        <v>568</v>
      </c>
    </row>
    <row r="433" spans="2:13" x14ac:dyDescent="0.3">
      <c r="B433" s="248" t="s">
        <v>2831</v>
      </c>
      <c r="C433" s="248" t="s">
        <v>2831</v>
      </c>
      <c r="D433" t="s">
        <v>2851</v>
      </c>
      <c r="E433" t="s">
        <v>6276</v>
      </c>
      <c r="F433" t="s">
        <v>2078</v>
      </c>
      <c r="G433" s="47" t="s">
        <v>2681</v>
      </c>
      <c r="H433" s="49">
        <v>0</v>
      </c>
      <c r="I433" s="49">
        <v>0</v>
      </c>
      <c r="J433" s="49" t="s">
        <v>2186</v>
      </c>
      <c r="K433" s="49" t="s">
        <v>6277</v>
      </c>
      <c r="L433" s="49" t="s">
        <v>254</v>
      </c>
      <c r="M433" s="49" t="s">
        <v>568</v>
      </c>
    </row>
    <row r="434" spans="2:13" x14ac:dyDescent="0.3">
      <c r="B434" s="248" t="s">
        <v>2831</v>
      </c>
      <c r="C434" s="248" t="s">
        <v>2831</v>
      </c>
      <c r="D434" t="s">
        <v>2851</v>
      </c>
      <c r="E434" t="s">
        <v>5471</v>
      </c>
      <c r="F434" t="s">
        <v>2073</v>
      </c>
      <c r="G434" s="47" t="s">
        <v>2676</v>
      </c>
      <c r="H434" s="49">
        <v>0</v>
      </c>
      <c r="I434" s="49">
        <v>0</v>
      </c>
      <c r="J434" s="49" t="s">
        <v>2186</v>
      </c>
      <c r="K434" s="49" t="s">
        <v>5473</v>
      </c>
      <c r="L434" s="49" t="s">
        <v>254</v>
      </c>
      <c r="M434" s="49" t="s">
        <v>568</v>
      </c>
    </row>
    <row r="435" spans="2:13" x14ac:dyDescent="0.3">
      <c r="B435" s="248" t="s">
        <v>2831</v>
      </c>
      <c r="C435" s="248" t="s">
        <v>2831</v>
      </c>
      <c r="D435" t="s">
        <v>2851</v>
      </c>
      <c r="E435" t="s">
        <v>7952</v>
      </c>
      <c r="F435" t="s">
        <v>2073</v>
      </c>
      <c r="G435" s="47" t="s">
        <v>2627</v>
      </c>
      <c r="H435" s="49">
        <v>0</v>
      </c>
      <c r="I435" s="49">
        <v>0</v>
      </c>
      <c r="J435" s="49" t="s">
        <v>2186</v>
      </c>
      <c r="K435" s="49" t="s">
        <v>7953</v>
      </c>
      <c r="L435" s="49" t="s">
        <v>254</v>
      </c>
      <c r="M435" s="49" t="s">
        <v>568</v>
      </c>
    </row>
    <row r="436" spans="2:13" x14ac:dyDescent="0.3">
      <c r="B436" s="248" t="s">
        <v>2831</v>
      </c>
      <c r="C436" s="248" t="s">
        <v>2831</v>
      </c>
      <c r="D436" t="s">
        <v>2851</v>
      </c>
      <c r="E436" t="s">
        <v>5293</v>
      </c>
      <c r="F436" t="s">
        <v>2072</v>
      </c>
      <c r="G436" s="47" t="s">
        <v>2627</v>
      </c>
      <c r="H436" s="49">
        <v>0</v>
      </c>
      <c r="I436" s="49">
        <v>0</v>
      </c>
      <c r="J436" s="49" t="s">
        <v>2173</v>
      </c>
      <c r="K436" s="49" t="s">
        <v>5295</v>
      </c>
      <c r="L436" s="49" t="s">
        <v>254</v>
      </c>
      <c r="M436" s="49" t="s">
        <v>568</v>
      </c>
    </row>
    <row r="437" spans="2:13" x14ac:dyDescent="0.3">
      <c r="B437" s="248" t="s">
        <v>2831</v>
      </c>
      <c r="C437" s="248" t="s">
        <v>2831</v>
      </c>
      <c r="D437" t="s">
        <v>2851</v>
      </c>
      <c r="E437" t="s">
        <v>5296</v>
      </c>
      <c r="F437" t="s">
        <v>2072</v>
      </c>
      <c r="G437" s="47" t="s">
        <v>2701</v>
      </c>
      <c r="H437" s="49">
        <v>0</v>
      </c>
      <c r="I437" s="49">
        <v>0</v>
      </c>
      <c r="J437" s="49" t="s">
        <v>2160</v>
      </c>
      <c r="K437" s="49" t="s">
        <v>5297</v>
      </c>
      <c r="L437" s="49" t="s">
        <v>254</v>
      </c>
      <c r="M437" s="49" t="s">
        <v>568</v>
      </c>
    </row>
    <row r="438" spans="2:13" x14ac:dyDescent="0.3">
      <c r="B438" s="248" t="s">
        <v>2831</v>
      </c>
      <c r="C438" s="248" t="s">
        <v>2831</v>
      </c>
      <c r="D438" t="s">
        <v>2851</v>
      </c>
      <c r="E438" t="s">
        <v>8537</v>
      </c>
      <c r="F438" t="s">
        <v>2073</v>
      </c>
      <c r="G438" s="47" t="s">
        <v>2638</v>
      </c>
      <c r="H438" s="49">
        <v>0</v>
      </c>
      <c r="I438" s="49">
        <v>0</v>
      </c>
      <c r="J438" s="49" t="s">
        <v>2186</v>
      </c>
      <c r="K438" s="49" t="s">
        <v>8538</v>
      </c>
      <c r="L438" s="49" t="s">
        <v>254</v>
      </c>
      <c r="M438" s="49" t="s">
        <v>568</v>
      </c>
    </row>
    <row r="439" spans="2:13" x14ac:dyDescent="0.3">
      <c r="B439" s="248" t="s">
        <v>2831</v>
      </c>
      <c r="C439" s="248" t="s">
        <v>2831</v>
      </c>
      <c r="D439" t="s">
        <v>2851</v>
      </c>
      <c r="E439" t="s">
        <v>8679</v>
      </c>
      <c r="F439" t="s">
        <v>2073</v>
      </c>
      <c r="G439" s="47" t="s">
        <v>2679</v>
      </c>
      <c r="H439" s="49">
        <v>0</v>
      </c>
      <c r="I439" s="49">
        <v>0</v>
      </c>
      <c r="J439" s="49" t="s">
        <v>2186</v>
      </c>
      <c r="K439" s="49" t="s">
        <v>8680</v>
      </c>
      <c r="L439" s="49" t="s">
        <v>254</v>
      </c>
      <c r="M439" s="49" t="s">
        <v>568</v>
      </c>
    </row>
    <row r="440" spans="2:13" x14ac:dyDescent="0.3">
      <c r="B440" s="248" t="s">
        <v>2831</v>
      </c>
      <c r="C440" s="248" t="s">
        <v>2831</v>
      </c>
      <c r="D440" t="s">
        <v>2851</v>
      </c>
      <c r="E440" t="s">
        <v>9393</v>
      </c>
      <c r="F440" t="s">
        <v>2073</v>
      </c>
      <c r="G440" s="47" t="s">
        <v>2616</v>
      </c>
      <c r="H440" s="49">
        <v>0</v>
      </c>
      <c r="I440" s="49">
        <v>0</v>
      </c>
      <c r="J440" s="49" t="s">
        <v>2186</v>
      </c>
      <c r="K440" s="49" t="s">
        <v>9394</v>
      </c>
      <c r="L440" s="49" t="s">
        <v>254</v>
      </c>
      <c r="M440" s="49" t="s">
        <v>568</v>
      </c>
    </row>
    <row r="441" spans="2:13" x14ac:dyDescent="0.3">
      <c r="B441" s="248" t="s">
        <v>2831</v>
      </c>
      <c r="C441" s="248" t="s">
        <v>2831</v>
      </c>
      <c r="D441" t="s">
        <v>2851</v>
      </c>
      <c r="E441" t="s">
        <v>9815</v>
      </c>
      <c r="F441" t="s">
        <v>2073</v>
      </c>
      <c r="G441" s="47" t="s">
        <v>2679</v>
      </c>
      <c r="H441" s="49">
        <v>0</v>
      </c>
      <c r="I441" s="49">
        <v>0</v>
      </c>
      <c r="J441" s="49" t="s">
        <v>2186</v>
      </c>
      <c r="K441" s="49" t="s">
        <v>9816</v>
      </c>
      <c r="L441" s="49" t="s">
        <v>254</v>
      </c>
      <c r="M441" s="49" t="s">
        <v>568</v>
      </c>
    </row>
    <row r="442" spans="2:13" x14ac:dyDescent="0.3">
      <c r="B442" s="248" t="s">
        <v>2831</v>
      </c>
      <c r="C442" s="248" t="s">
        <v>2831</v>
      </c>
      <c r="D442" t="s">
        <v>2851</v>
      </c>
      <c r="E442" t="s">
        <v>9684</v>
      </c>
      <c r="F442" t="s">
        <v>2073</v>
      </c>
      <c r="G442" s="47" t="s">
        <v>2704</v>
      </c>
      <c r="H442" s="49">
        <v>0</v>
      </c>
      <c r="I442" s="49">
        <v>0</v>
      </c>
      <c r="J442" s="49" t="s">
        <v>2186</v>
      </c>
      <c r="K442" s="49" t="s">
        <v>9685</v>
      </c>
      <c r="L442" s="49" t="s">
        <v>254</v>
      </c>
      <c r="M442" s="49" t="s">
        <v>568</v>
      </c>
    </row>
    <row r="443" spans="2:13" x14ac:dyDescent="0.3">
      <c r="B443" s="248" t="s">
        <v>2831</v>
      </c>
      <c r="C443" s="248" t="s">
        <v>2831</v>
      </c>
      <c r="D443" t="s">
        <v>2851</v>
      </c>
      <c r="E443" t="s">
        <v>9549</v>
      </c>
      <c r="F443" t="s">
        <v>2073</v>
      </c>
      <c r="G443" s="47" t="s">
        <v>2615</v>
      </c>
      <c r="H443" s="49">
        <v>0</v>
      </c>
      <c r="I443" s="49">
        <v>0</v>
      </c>
      <c r="J443" s="49" t="s">
        <v>2186</v>
      </c>
      <c r="K443" s="49" t="s">
        <v>9550</v>
      </c>
      <c r="L443" s="49" t="s">
        <v>254</v>
      </c>
      <c r="M443" s="49" t="s">
        <v>568</v>
      </c>
    </row>
    <row r="444" spans="2:13" x14ac:dyDescent="0.3">
      <c r="B444" s="248" t="s">
        <v>2831</v>
      </c>
      <c r="C444" s="248" t="s">
        <v>2831</v>
      </c>
      <c r="D444" t="s">
        <v>2851</v>
      </c>
      <c r="E444" t="s">
        <v>9607</v>
      </c>
      <c r="F444" t="s">
        <v>2073</v>
      </c>
      <c r="G444" s="47" t="s">
        <v>2672</v>
      </c>
      <c r="H444" s="49">
        <v>0</v>
      </c>
      <c r="I444" s="49">
        <v>0</v>
      </c>
      <c r="J444" s="49" t="s">
        <v>2186</v>
      </c>
      <c r="K444" s="49" t="s">
        <v>9608</v>
      </c>
      <c r="L444" s="49" t="s">
        <v>254</v>
      </c>
      <c r="M444" s="49" t="s">
        <v>568</v>
      </c>
    </row>
    <row r="445" spans="2:13" x14ac:dyDescent="0.3">
      <c r="B445" s="248" t="s">
        <v>2831</v>
      </c>
      <c r="C445" s="248" t="s">
        <v>2831</v>
      </c>
      <c r="D445" t="s">
        <v>2851</v>
      </c>
      <c r="E445" t="s">
        <v>5584</v>
      </c>
      <c r="F445" t="s">
        <v>2078</v>
      </c>
      <c r="G445" s="47" t="s">
        <v>2685</v>
      </c>
      <c r="H445" s="49">
        <v>0</v>
      </c>
      <c r="I445" s="49">
        <v>0</v>
      </c>
      <c r="J445" s="49" t="s">
        <v>2186</v>
      </c>
      <c r="K445" s="49" t="s">
        <v>5585</v>
      </c>
      <c r="L445" s="49" t="s">
        <v>254</v>
      </c>
      <c r="M445" s="49" t="s">
        <v>568</v>
      </c>
    </row>
    <row r="446" spans="2:13" x14ac:dyDescent="0.3">
      <c r="B446" s="248" t="s">
        <v>2831</v>
      </c>
      <c r="C446" s="248" t="s">
        <v>2831</v>
      </c>
      <c r="D446" t="s">
        <v>2851</v>
      </c>
      <c r="E446" t="s">
        <v>5346</v>
      </c>
      <c r="F446" t="s">
        <v>2072</v>
      </c>
      <c r="G446" s="47" t="s">
        <v>2615</v>
      </c>
      <c r="H446" s="49">
        <v>0</v>
      </c>
      <c r="I446" s="49">
        <v>0</v>
      </c>
      <c r="J446" s="49" t="s">
        <v>2160</v>
      </c>
      <c r="K446" s="49" t="s">
        <v>5347</v>
      </c>
      <c r="L446" s="49" t="s">
        <v>254</v>
      </c>
      <c r="M446" s="49" t="s">
        <v>568</v>
      </c>
    </row>
    <row r="447" spans="2:13" x14ac:dyDescent="0.3">
      <c r="B447" s="248" t="s">
        <v>2831</v>
      </c>
      <c r="C447" s="248" t="s">
        <v>2831</v>
      </c>
      <c r="D447" t="s">
        <v>2851</v>
      </c>
      <c r="E447" t="s">
        <v>9326</v>
      </c>
      <c r="F447" t="s">
        <v>2078</v>
      </c>
      <c r="G447" s="47" t="s">
        <v>2625</v>
      </c>
      <c r="H447" s="49">
        <v>0</v>
      </c>
      <c r="I447" s="49">
        <v>0</v>
      </c>
      <c r="J447" s="49" t="s">
        <v>2186</v>
      </c>
      <c r="K447" s="49" t="s">
        <v>9327</v>
      </c>
      <c r="L447" s="49" t="s">
        <v>254</v>
      </c>
      <c r="M447" s="49" t="s">
        <v>568</v>
      </c>
    </row>
    <row r="448" spans="2:13" x14ac:dyDescent="0.3">
      <c r="B448" s="248" t="s">
        <v>2831</v>
      </c>
      <c r="C448" s="248" t="s">
        <v>2831</v>
      </c>
      <c r="D448" t="s">
        <v>2851</v>
      </c>
      <c r="E448" t="s">
        <v>6747</v>
      </c>
      <c r="F448" t="s">
        <v>2073</v>
      </c>
      <c r="G448" s="47" t="s">
        <v>2627</v>
      </c>
      <c r="H448" s="49">
        <v>0</v>
      </c>
      <c r="I448" s="49">
        <v>0</v>
      </c>
      <c r="J448" s="49" t="s">
        <v>2186</v>
      </c>
      <c r="K448" s="49" t="s">
        <v>6748</v>
      </c>
      <c r="L448" s="49" t="s">
        <v>254</v>
      </c>
      <c r="M448" s="49" t="s">
        <v>568</v>
      </c>
    </row>
    <row r="449" spans="2:13" x14ac:dyDescent="0.3">
      <c r="B449" s="248" t="s">
        <v>2831</v>
      </c>
      <c r="C449" s="248" t="s">
        <v>2831</v>
      </c>
      <c r="D449" t="s">
        <v>2851</v>
      </c>
      <c r="E449" t="s">
        <v>8669</v>
      </c>
      <c r="F449" t="s">
        <v>2073</v>
      </c>
      <c r="G449" s="47" t="s">
        <v>2660</v>
      </c>
      <c r="H449" s="49">
        <v>0</v>
      </c>
      <c r="I449" s="49">
        <v>0</v>
      </c>
      <c r="J449" s="49" t="s">
        <v>2186</v>
      </c>
      <c r="K449" s="49" t="s">
        <v>8670</v>
      </c>
      <c r="L449" s="49" t="s">
        <v>254</v>
      </c>
      <c r="M449" s="49" t="s">
        <v>568</v>
      </c>
    </row>
    <row r="450" spans="2:13" x14ac:dyDescent="0.3">
      <c r="B450" s="248" t="s">
        <v>2831</v>
      </c>
      <c r="C450" s="248" t="s">
        <v>2831</v>
      </c>
      <c r="D450" t="s">
        <v>2851</v>
      </c>
      <c r="E450" t="s">
        <v>8846</v>
      </c>
      <c r="F450" t="s">
        <v>2073</v>
      </c>
      <c r="G450" s="47" t="s">
        <v>2625</v>
      </c>
      <c r="H450" s="49">
        <v>0</v>
      </c>
      <c r="I450" s="49">
        <v>0</v>
      </c>
      <c r="J450" s="49" t="s">
        <v>2186</v>
      </c>
      <c r="K450" s="49" t="s">
        <v>8847</v>
      </c>
      <c r="L450" s="49" t="s">
        <v>2147</v>
      </c>
      <c r="M450" s="49" t="s">
        <v>568</v>
      </c>
    </row>
    <row r="451" spans="2:13" x14ac:dyDescent="0.3">
      <c r="B451" s="248" t="s">
        <v>2831</v>
      </c>
      <c r="C451" s="248" t="s">
        <v>2831</v>
      </c>
      <c r="D451" t="s">
        <v>2851</v>
      </c>
      <c r="E451" t="s">
        <v>6089</v>
      </c>
      <c r="F451" t="s">
        <v>2073</v>
      </c>
      <c r="G451" s="47" t="s">
        <v>2616</v>
      </c>
      <c r="H451" s="49">
        <v>0</v>
      </c>
      <c r="I451" s="49">
        <v>0</v>
      </c>
      <c r="J451" s="49" t="s">
        <v>2186</v>
      </c>
      <c r="K451" s="49" t="s">
        <v>6090</v>
      </c>
      <c r="L451" s="49" t="s">
        <v>254</v>
      </c>
      <c r="M451" s="49" t="s">
        <v>568</v>
      </c>
    </row>
    <row r="452" spans="2:13" x14ac:dyDescent="0.3">
      <c r="B452" s="248" t="s">
        <v>2831</v>
      </c>
      <c r="C452" s="248" t="s">
        <v>2831</v>
      </c>
      <c r="D452" t="s">
        <v>2851</v>
      </c>
      <c r="E452" t="s">
        <v>9593</v>
      </c>
      <c r="F452" t="s">
        <v>2073</v>
      </c>
      <c r="G452" s="47" t="s">
        <v>2641</v>
      </c>
      <c r="H452" s="49">
        <v>0</v>
      </c>
      <c r="I452" s="49">
        <v>0</v>
      </c>
      <c r="J452" s="49" t="s">
        <v>2186</v>
      </c>
      <c r="K452" s="49" t="s">
        <v>9594</v>
      </c>
      <c r="L452" s="49" t="s">
        <v>254</v>
      </c>
      <c r="M452" s="49" t="s">
        <v>568</v>
      </c>
    </row>
    <row r="453" spans="2:13" x14ac:dyDescent="0.3">
      <c r="B453" s="248" t="s">
        <v>2831</v>
      </c>
      <c r="C453" s="248" t="s">
        <v>2831</v>
      </c>
      <c r="D453" t="s">
        <v>2851</v>
      </c>
      <c r="E453" t="s">
        <v>8118</v>
      </c>
      <c r="F453" t="s">
        <v>2078</v>
      </c>
      <c r="G453" s="47" t="s">
        <v>2701</v>
      </c>
      <c r="H453" s="49">
        <v>0</v>
      </c>
      <c r="I453" s="49">
        <v>0</v>
      </c>
      <c r="J453" s="49" t="s">
        <v>2186</v>
      </c>
      <c r="K453" s="49" t="s">
        <v>8119</v>
      </c>
      <c r="L453" s="49" t="s">
        <v>254</v>
      </c>
      <c r="M453" s="49" t="s">
        <v>568</v>
      </c>
    </row>
    <row r="454" spans="2:13" x14ac:dyDescent="0.3">
      <c r="B454" s="248" t="s">
        <v>2831</v>
      </c>
      <c r="C454" s="248" t="s">
        <v>2831</v>
      </c>
      <c r="D454" t="s">
        <v>2851</v>
      </c>
      <c r="E454" t="s">
        <v>5298</v>
      </c>
      <c r="F454" t="s">
        <v>2072</v>
      </c>
      <c r="G454" s="47" t="s">
        <v>2685</v>
      </c>
      <c r="H454" s="49">
        <v>0</v>
      </c>
      <c r="I454" s="49">
        <v>0</v>
      </c>
      <c r="J454" s="49" t="s">
        <v>2160</v>
      </c>
      <c r="K454" s="49" t="s">
        <v>5299</v>
      </c>
      <c r="L454" s="49" t="s">
        <v>254</v>
      </c>
      <c r="M454" s="49" t="s">
        <v>568</v>
      </c>
    </row>
    <row r="455" spans="2:13" x14ac:dyDescent="0.3">
      <c r="B455" s="248" t="s">
        <v>2831</v>
      </c>
      <c r="C455" s="248" t="s">
        <v>2831</v>
      </c>
      <c r="D455" t="s">
        <v>2851</v>
      </c>
      <c r="E455" t="s">
        <v>8539</v>
      </c>
      <c r="F455" t="s">
        <v>2073</v>
      </c>
      <c r="G455" s="47" t="s">
        <v>2615</v>
      </c>
      <c r="H455" s="49">
        <v>0</v>
      </c>
      <c r="I455" s="49">
        <v>0</v>
      </c>
      <c r="J455" s="49" t="s">
        <v>2186</v>
      </c>
      <c r="K455" s="49" t="s">
        <v>8540</v>
      </c>
      <c r="L455" s="49" t="s">
        <v>254</v>
      </c>
      <c r="M455" s="49" t="s">
        <v>568</v>
      </c>
    </row>
    <row r="456" spans="2:13" x14ac:dyDescent="0.3">
      <c r="B456" s="248" t="s">
        <v>2831</v>
      </c>
      <c r="C456" s="248" t="s">
        <v>2831</v>
      </c>
      <c r="D456" t="s">
        <v>2851</v>
      </c>
      <c r="E456" t="s">
        <v>8459</v>
      </c>
      <c r="F456" t="s">
        <v>2073</v>
      </c>
      <c r="G456" s="47" t="s">
        <v>2703</v>
      </c>
      <c r="H456" s="49">
        <v>0</v>
      </c>
      <c r="I456" s="49">
        <v>0</v>
      </c>
      <c r="J456" s="49" t="s">
        <v>2186</v>
      </c>
      <c r="K456" s="49" t="s">
        <v>8460</v>
      </c>
      <c r="L456" s="49" t="s">
        <v>254</v>
      </c>
      <c r="M456" s="49" t="s">
        <v>568</v>
      </c>
    </row>
    <row r="457" spans="2:13" x14ac:dyDescent="0.3">
      <c r="B457" s="248" t="s">
        <v>2831</v>
      </c>
      <c r="C457" s="248" t="s">
        <v>2831</v>
      </c>
      <c r="D457" t="s">
        <v>2851</v>
      </c>
      <c r="E457" t="s">
        <v>9271</v>
      </c>
      <c r="F457" t="s">
        <v>2078</v>
      </c>
      <c r="G457" s="47" t="s">
        <v>2676</v>
      </c>
      <c r="H457" s="49">
        <v>0</v>
      </c>
      <c r="I457" s="49">
        <v>0</v>
      </c>
      <c r="J457" s="49" t="s">
        <v>2186</v>
      </c>
      <c r="K457" s="49" t="s">
        <v>9272</v>
      </c>
      <c r="L457" s="49" t="s">
        <v>254</v>
      </c>
      <c r="M457" s="49" t="s">
        <v>568</v>
      </c>
    </row>
    <row r="458" spans="2:13" x14ac:dyDescent="0.3">
      <c r="B458" s="248" t="s">
        <v>2831</v>
      </c>
      <c r="C458" s="248" t="s">
        <v>2831</v>
      </c>
      <c r="D458" t="s">
        <v>2851</v>
      </c>
      <c r="E458" t="s">
        <v>9111</v>
      </c>
      <c r="F458" t="s">
        <v>2073</v>
      </c>
      <c r="G458" s="47" t="s">
        <v>2680</v>
      </c>
      <c r="H458" s="49">
        <v>0</v>
      </c>
      <c r="I458" s="49">
        <v>0</v>
      </c>
      <c r="J458" s="49" t="s">
        <v>2186</v>
      </c>
      <c r="K458" s="49" t="s">
        <v>9112</v>
      </c>
      <c r="L458" s="49" t="s">
        <v>254</v>
      </c>
      <c r="M458" s="49" t="s">
        <v>568</v>
      </c>
    </row>
    <row r="459" spans="2:13" x14ac:dyDescent="0.3">
      <c r="B459" s="248" t="s">
        <v>2831</v>
      </c>
      <c r="C459" s="248" t="s">
        <v>2831</v>
      </c>
      <c r="D459" t="s">
        <v>2851</v>
      </c>
      <c r="E459" t="s">
        <v>9267</v>
      </c>
      <c r="F459" t="s">
        <v>2073</v>
      </c>
      <c r="G459" s="47" t="s">
        <v>2679</v>
      </c>
      <c r="H459" s="49">
        <v>0</v>
      </c>
      <c r="I459" s="49">
        <v>0</v>
      </c>
      <c r="J459" s="49" t="s">
        <v>2186</v>
      </c>
      <c r="K459" s="49" t="s">
        <v>9268</v>
      </c>
      <c r="L459" s="49" t="s">
        <v>254</v>
      </c>
      <c r="M459" s="49" t="s">
        <v>568</v>
      </c>
    </row>
    <row r="460" spans="2:13" x14ac:dyDescent="0.3">
      <c r="B460" s="248" t="s">
        <v>2831</v>
      </c>
      <c r="C460" s="248" t="s">
        <v>2831</v>
      </c>
      <c r="D460" t="s">
        <v>2851</v>
      </c>
      <c r="E460" t="s">
        <v>9708</v>
      </c>
      <c r="F460" t="s">
        <v>2073</v>
      </c>
      <c r="G460" s="47" t="s">
        <v>2686</v>
      </c>
      <c r="H460" s="49">
        <v>0</v>
      </c>
      <c r="I460" s="49">
        <v>0</v>
      </c>
      <c r="J460" s="49" t="s">
        <v>2186</v>
      </c>
      <c r="K460" s="49" t="s">
        <v>9709</v>
      </c>
      <c r="L460" s="49" t="s">
        <v>254</v>
      </c>
      <c r="M460" s="49" t="s">
        <v>568</v>
      </c>
    </row>
    <row r="461" spans="2:13" x14ac:dyDescent="0.3">
      <c r="B461" s="248" t="s">
        <v>2831</v>
      </c>
      <c r="C461" s="248" t="s">
        <v>2831</v>
      </c>
      <c r="D461" t="s">
        <v>2851</v>
      </c>
      <c r="E461" t="s">
        <v>7164</v>
      </c>
      <c r="F461" t="s">
        <v>2073</v>
      </c>
      <c r="G461" s="47" t="s">
        <v>2660</v>
      </c>
      <c r="H461" s="49">
        <v>0</v>
      </c>
      <c r="I461" s="49">
        <v>0</v>
      </c>
      <c r="J461" s="49" t="s">
        <v>2186</v>
      </c>
      <c r="K461" s="49" t="s">
        <v>7165</v>
      </c>
      <c r="L461" s="49" t="s">
        <v>254</v>
      </c>
      <c r="M461" s="49" t="s">
        <v>568</v>
      </c>
    </row>
    <row r="462" spans="2:13" x14ac:dyDescent="0.3">
      <c r="B462" s="248" t="s">
        <v>2831</v>
      </c>
      <c r="C462" s="248" t="s">
        <v>2831</v>
      </c>
      <c r="D462" t="s">
        <v>2851</v>
      </c>
      <c r="E462" t="s">
        <v>5320</v>
      </c>
      <c r="F462" t="s">
        <v>2072</v>
      </c>
      <c r="G462" s="47" t="s">
        <v>2679</v>
      </c>
      <c r="H462" s="49">
        <v>0</v>
      </c>
      <c r="I462" s="49">
        <v>0</v>
      </c>
      <c r="J462" s="49" t="s">
        <v>2160</v>
      </c>
      <c r="K462" s="49" t="s">
        <v>5321</v>
      </c>
      <c r="L462" s="49" t="s">
        <v>254</v>
      </c>
      <c r="M462" s="49" t="s">
        <v>568</v>
      </c>
    </row>
    <row r="463" spans="2:13" x14ac:dyDescent="0.3">
      <c r="B463" s="248" t="s">
        <v>2831</v>
      </c>
      <c r="C463" s="248" t="s">
        <v>2831</v>
      </c>
      <c r="D463" t="s">
        <v>2851</v>
      </c>
      <c r="E463" t="s">
        <v>5324</v>
      </c>
      <c r="F463" t="s">
        <v>2072</v>
      </c>
      <c r="G463" s="47" t="s">
        <v>2703</v>
      </c>
      <c r="H463" s="49">
        <v>0</v>
      </c>
      <c r="I463" s="49">
        <v>0</v>
      </c>
      <c r="J463" s="49" t="s">
        <v>2160</v>
      </c>
      <c r="K463" s="49" t="s">
        <v>5325</v>
      </c>
      <c r="L463" s="49" t="s">
        <v>254</v>
      </c>
      <c r="M463" s="49" t="s">
        <v>568</v>
      </c>
    </row>
    <row r="464" spans="2:13" x14ac:dyDescent="0.3">
      <c r="B464" s="248" t="s">
        <v>2831</v>
      </c>
      <c r="C464" s="248" t="s">
        <v>2831</v>
      </c>
      <c r="D464" t="s">
        <v>2851</v>
      </c>
      <c r="E464" t="s">
        <v>5342</v>
      </c>
      <c r="F464" t="s">
        <v>2072</v>
      </c>
      <c r="G464" s="47" t="s">
        <v>2673</v>
      </c>
      <c r="H464" s="49">
        <v>0</v>
      </c>
      <c r="I464" s="49">
        <v>0</v>
      </c>
      <c r="J464" s="49" t="s">
        <v>2160</v>
      </c>
      <c r="K464" s="49" t="s">
        <v>5343</v>
      </c>
      <c r="L464" s="49" t="s">
        <v>254</v>
      </c>
      <c r="M464" s="49" t="s">
        <v>568</v>
      </c>
    </row>
    <row r="465" spans="2:13" x14ac:dyDescent="0.3">
      <c r="B465" s="248" t="s">
        <v>2831</v>
      </c>
      <c r="C465" s="248" t="s">
        <v>2831</v>
      </c>
      <c r="D465" t="s">
        <v>2851</v>
      </c>
      <c r="E465" t="s">
        <v>7820</v>
      </c>
      <c r="F465" t="s">
        <v>2073</v>
      </c>
      <c r="G465" s="47" t="s">
        <v>2638</v>
      </c>
      <c r="H465" s="49">
        <v>0</v>
      </c>
      <c r="I465" s="49">
        <v>0</v>
      </c>
      <c r="J465" s="49" t="s">
        <v>2186</v>
      </c>
      <c r="K465" s="49" t="s">
        <v>7821</v>
      </c>
      <c r="L465" s="49" t="s">
        <v>254</v>
      </c>
      <c r="M465" s="49" t="s">
        <v>568</v>
      </c>
    </row>
    <row r="466" spans="2:13" x14ac:dyDescent="0.3">
      <c r="B466" s="248" t="s">
        <v>2831</v>
      </c>
      <c r="C466" s="248" t="s">
        <v>2831</v>
      </c>
      <c r="D466" t="s">
        <v>2851</v>
      </c>
      <c r="E466" t="s">
        <v>8561</v>
      </c>
      <c r="F466" t="s">
        <v>2073</v>
      </c>
      <c r="G466" s="47" t="s">
        <v>2660</v>
      </c>
      <c r="H466" s="49">
        <v>0</v>
      </c>
      <c r="I466" s="49">
        <v>0</v>
      </c>
      <c r="J466" s="49" t="s">
        <v>2186</v>
      </c>
      <c r="K466" s="49" t="s">
        <v>8562</v>
      </c>
      <c r="L466" s="49" t="s">
        <v>254</v>
      </c>
      <c r="M466" s="49" t="s">
        <v>568</v>
      </c>
    </row>
    <row r="467" spans="2:13" x14ac:dyDescent="0.3">
      <c r="B467" s="248" t="s">
        <v>2831</v>
      </c>
      <c r="C467" s="248" t="s">
        <v>2831</v>
      </c>
      <c r="D467" t="s">
        <v>2851</v>
      </c>
      <c r="E467" t="s">
        <v>10571</v>
      </c>
      <c r="F467" t="s">
        <v>2073</v>
      </c>
      <c r="G467" s="47" t="s">
        <v>2676</v>
      </c>
      <c r="H467" s="49">
        <v>0</v>
      </c>
      <c r="I467" s="49">
        <v>0</v>
      </c>
      <c r="J467" s="49" t="s">
        <v>2186</v>
      </c>
      <c r="K467" s="49" t="s">
        <v>10572</v>
      </c>
      <c r="L467" s="49" t="s">
        <v>254</v>
      </c>
      <c r="M467" s="49" t="s">
        <v>568</v>
      </c>
    </row>
    <row r="468" spans="2:13" x14ac:dyDescent="0.3">
      <c r="B468" s="248" t="s">
        <v>2831</v>
      </c>
      <c r="C468" s="248" t="s">
        <v>2831</v>
      </c>
      <c r="D468" t="s">
        <v>2851</v>
      </c>
      <c r="E468" t="s">
        <v>10198</v>
      </c>
      <c r="F468" t="s">
        <v>2073</v>
      </c>
      <c r="G468" s="47" t="s">
        <v>2639</v>
      </c>
      <c r="H468" s="49">
        <v>0</v>
      </c>
      <c r="I468" s="49">
        <v>0</v>
      </c>
      <c r="J468" s="49" t="s">
        <v>2186</v>
      </c>
      <c r="K468" s="49" t="s">
        <v>10199</v>
      </c>
      <c r="L468" s="49" t="s">
        <v>254</v>
      </c>
      <c r="M468" s="49" t="s">
        <v>568</v>
      </c>
    </row>
    <row r="469" spans="2:13" x14ac:dyDescent="0.3">
      <c r="B469" s="248" t="s">
        <v>2831</v>
      </c>
      <c r="C469" s="248" t="s">
        <v>2831</v>
      </c>
      <c r="D469" t="s">
        <v>2851</v>
      </c>
      <c r="E469" t="s">
        <v>5340</v>
      </c>
      <c r="F469" t="s">
        <v>2072</v>
      </c>
      <c r="G469" s="47" t="s">
        <v>2645</v>
      </c>
      <c r="H469" s="49">
        <v>0</v>
      </c>
      <c r="I469" s="49">
        <v>0</v>
      </c>
      <c r="J469" s="49" t="s">
        <v>2160</v>
      </c>
      <c r="K469" s="49" t="s">
        <v>5341</v>
      </c>
      <c r="L469" s="49" t="s">
        <v>254</v>
      </c>
      <c r="M469" s="49" t="s">
        <v>568</v>
      </c>
    </row>
    <row r="470" spans="2:13" x14ac:dyDescent="0.3">
      <c r="B470" s="248" t="s">
        <v>2831</v>
      </c>
      <c r="C470" s="248" t="s">
        <v>2831</v>
      </c>
      <c r="D470" t="s">
        <v>2851</v>
      </c>
      <c r="E470" t="s">
        <v>5348</v>
      </c>
      <c r="F470" t="s">
        <v>2072</v>
      </c>
      <c r="G470" s="47" t="s">
        <v>2641</v>
      </c>
      <c r="H470" s="49">
        <v>0</v>
      </c>
      <c r="I470" s="49">
        <v>0</v>
      </c>
      <c r="J470" s="49" t="s">
        <v>2173</v>
      </c>
      <c r="K470" s="49" t="s">
        <v>5350</v>
      </c>
      <c r="L470" s="49" t="s">
        <v>254</v>
      </c>
      <c r="M470" s="49" t="s">
        <v>568</v>
      </c>
    </row>
    <row r="471" spans="2:13" x14ac:dyDescent="0.3">
      <c r="B471" s="248" t="s">
        <v>2831</v>
      </c>
      <c r="C471" s="248" t="s">
        <v>2831</v>
      </c>
      <c r="D471" t="s">
        <v>2851</v>
      </c>
      <c r="E471" t="s">
        <v>7960</v>
      </c>
      <c r="F471" t="s">
        <v>2073</v>
      </c>
      <c r="G471" s="47" t="s">
        <v>2655</v>
      </c>
      <c r="H471" s="49">
        <v>0</v>
      </c>
      <c r="I471" s="49">
        <v>0</v>
      </c>
      <c r="J471" s="49" t="s">
        <v>2186</v>
      </c>
      <c r="K471" s="49" t="s">
        <v>7961</v>
      </c>
      <c r="L471" s="49" t="s">
        <v>254</v>
      </c>
      <c r="M471" s="49" t="s">
        <v>568</v>
      </c>
    </row>
    <row r="472" spans="2:13" x14ac:dyDescent="0.3">
      <c r="B472" s="248" t="s">
        <v>2831</v>
      </c>
      <c r="C472" s="248" t="s">
        <v>2831</v>
      </c>
      <c r="D472" t="s">
        <v>2851</v>
      </c>
      <c r="E472" t="s">
        <v>6854</v>
      </c>
      <c r="F472" t="s">
        <v>2078</v>
      </c>
      <c r="G472" s="47" t="s">
        <v>2639</v>
      </c>
      <c r="H472" s="49">
        <v>0</v>
      </c>
      <c r="I472" s="49">
        <v>0</v>
      </c>
      <c r="J472" s="49" t="s">
        <v>2186</v>
      </c>
      <c r="K472" s="49" t="s">
        <v>6855</v>
      </c>
      <c r="L472" s="49" t="s">
        <v>2147</v>
      </c>
      <c r="M472" s="49" t="s">
        <v>568</v>
      </c>
    </row>
    <row r="473" spans="2:13" x14ac:dyDescent="0.3">
      <c r="B473" s="248" t="s">
        <v>2831</v>
      </c>
      <c r="C473" s="248" t="s">
        <v>2831</v>
      </c>
      <c r="D473" t="s">
        <v>2851</v>
      </c>
      <c r="E473" t="s">
        <v>7136</v>
      </c>
      <c r="F473" t="s">
        <v>2073</v>
      </c>
      <c r="G473" s="47" t="s">
        <v>2627</v>
      </c>
      <c r="H473" s="49">
        <v>0</v>
      </c>
      <c r="I473" s="49">
        <v>0</v>
      </c>
      <c r="J473" s="49" t="s">
        <v>2186</v>
      </c>
      <c r="K473" s="49" t="s">
        <v>7137</v>
      </c>
      <c r="L473" s="49" t="s">
        <v>254</v>
      </c>
      <c r="M473" s="49" t="s">
        <v>568</v>
      </c>
    </row>
    <row r="474" spans="2:13" x14ac:dyDescent="0.3">
      <c r="B474" s="248" t="s">
        <v>2831</v>
      </c>
      <c r="C474" s="248" t="s">
        <v>2831</v>
      </c>
      <c r="D474" t="s">
        <v>2851</v>
      </c>
      <c r="E474" t="s">
        <v>7023</v>
      </c>
      <c r="F474" t="s">
        <v>2073</v>
      </c>
      <c r="G474" s="47" t="s">
        <v>2688</v>
      </c>
      <c r="H474" s="49">
        <v>0</v>
      </c>
      <c r="I474" s="49">
        <v>0</v>
      </c>
      <c r="J474" s="49" t="s">
        <v>2186</v>
      </c>
      <c r="K474" s="49" t="s">
        <v>7024</v>
      </c>
      <c r="L474" s="49" t="s">
        <v>254</v>
      </c>
      <c r="M474" s="49" t="s">
        <v>568</v>
      </c>
    </row>
    <row r="475" spans="2:13" x14ac:dyDescent="0.3">
      <c r="B475" s="248" t="s">
        <v>2831</v>
      </c>
      <c r="C475" s="248" t="s">
        <v>2831</v>
      </c>
      <c r="D475" t="s">
        <v>2851</v>
      </c>
      <c r="E475" t="s">
        <v>8657</v>
      </c>
      <c r="F475" t="s">
        <v>2073</v>
      </c>
      <c r="G475" s="47" t="s">
        <v>2615</v>
      </c>
      <c r="H475" s="49">
        <v>0</v>
      </c>
      <c r="I475" s="49">
        <v>0</v>
      </c>
      <c r="J475" s="49" t="s">
        <v>2186</v>
      </c>
      <c r="K475" s="49" t="s">
        <v>8658</v>
      </c>
      <c r="L475" s="49" t="s">
        <v>254</v>
      </c>
      <c r="M475" s="49" t="s">
        <v>568</v>
      </c>
    </row>
    <row r="476" spans="2:13" x14ac:dyDescent="0.3">
      <c r="B476" s="248" t="s">
        <v>2831</v>
      </c>
      <c r="C476" s="248" t="s">
        <v>2831</v>
      </c>
      <c r="D476" t="s">
        <v>2851</v>
      </c>
      <c r="E476" t="s">
        <v>8035</v>
      </c>
      <c r="F476" t="s">
        <v>2073</v>
      </c>
      <c r="G476" s="47" t="s">
        <v>2616</v>
      </c>
      <c r="H476" s="49">
        <v>0</v>
      </c>
      <c r="I476" s="49">
        <v>0</v>
      </c>
      <c r="J476" s="49" t="s">
        <v>2186</v>
      </c>
      <c r="K476" s="49" t="s">
        <v>8036</v>
      </c>
      <c r="L476" s="49" t="s">
        <v>254</v>
      </c>
      <c r="M476" s="49" t="s">
        <v>568</v>
      </c>
    </row>
    <row r="477" spans="2:13" x14ac:dyDescent="0.3">
      <c r="B477" s="248" t="s">
        <v>2831</v>
      </c>
      <c r="C477" s="248" t="s">
        <v>2831</v>
      </c>
      <c r="D477" t="s">
        <v>2851</v>
      </c>
      <c r="E477" t="s">
        <v>9199</v>
      </c>
      <c r="F477" t="s">
        <v>2073</v>
      </c>
      <c r="G477" s="47" t="s">
        <v>2627</v>
      </c>
      <c r="H477" s="49">
        <v>0</v>
      </c>
      <c r="I477" s="49">
        <v>0</v>
      </c>
      <c r="J477" s="49" t="s">
        <v>2186</v>
      </c>
      <c r="K477" s="49" t="s">
        <v>9200</v>
      </c>
      <c r="L477" s="49" t="s">
        <v>254</v>
      </c>
      <c r="M477" s="49" t="s">
        <v>568</v>
      </c>
    </row>
    <row r="478" spans="2:13" x14ac:dyDescent="0.3">
      <c r="B478" s="248" t="s">
        <v>2831</v>
      </c>
      <c r="C478" s="248" t="s">
        <v>2831</v>
      </c>
      <c r="D478" t="s">
        <v>2851</v>
      </c>
      <c r="E478" t="s">
        <v>3277</v>
      </c>
      <c r="F478" t="s">
        <v>2073</v>
      </c>
      <c r="G478" s="47" t="s">
        <v>2615</v>
      </c>
      <c r="H478" s="49">
        <v>0</v>
      </c>
      <c r="I478" s="49">
        <v>0</v>
      </c>
      <c r="J478" s="49" t="s">
        <v>2160</v>
      </c>
      <c r="K478" s="49" t="s">
        <v>2925</v>
      </c>
      <c r="L478" s="49" t="s">
        <v>2147</v>
      </c>
      <c r="M478" s="49" t="s">
        <v>568</v>
      </c>
    </row>
    <row r="479" spans="2:13" x14ac:dyDescent="0.3">
      <c r="B479" s="248" t="s">
        <v>2831</v>
      </c>
      <c r="C479" s="248" t="s">
        <v>2831</v>
      </c>
      <c r="D479" t="s">
        <v>2851</v>
      </c>
      <c r="E479" t="s">
        <v>9355</v>
      </c>
      <c r="F479" t="s">
        <v>2073</v>
      </c>
      <c r="G479" s="47" t="s">
        <v>2700</v>
      </c>
      <c r="H479" s="49">
        <v>0</v>
      </c>
      <c r="I479" s="49">
        <v>0</v>
      </c>
      <c r="J479" s="49" t="s">
        <v>2186</v>
      </c>
      <c r="K479" s="49" t="s">
        <v>9356</v>
      </c>
      <c r="L479" s="49" t="s">
        <v>254</v>
      </c>
      <c r="M479" s="49" t="s">
        <v>568</v>
      </c>
    </row>
    <row r="480" spans="2:13" x14ac:dyDescent="0.3">
      <c r="B480" s="248" t="s">
        <v>2831</v>
      </c>
      <c r="C480" s="248" t="s">
        <v>2831</v>
      </c>
      <c r="D480" t="s">
        <v>2851</v>
      </c>
      <c r="E480" t="s">
        <v>9163</v>
      </c>
      <c r="F480" t="s">
        <v>2073</v>
      </c>
      <c r="G480" s="47" t="s">
        <v>2701</v>
      </c>
      <c r="H480" s="49">
        <v>0</v>
      </c>
      <c r="I480" s="49">
        <v>0</v>
      </c>
      <c r="J480" s="49" t="s">
        <v>2186</v>
      </c>
      <c r="K480" s="49" t="s">
        <v>9164</v>
      </c>
      <c r="L480" s="49" t="s">
        <v>2147</v>
      </c>
      <c r="M480" s="49" t="s">
        <v>568</v>
      </c>
    </row>
    <row r="481" spans="2:13" x14ac:dyDescent="0.3">
      <c r="B481" s="248" t="s">
        <v>2831</v>
      </c>
      <c r="C481" s="248" t="s">
        <v>2831</v>
      </c>
      <c r="D481" t="s">
        <v>2851</v>
      </c>
      <c r="E481" t="s">
        <v>9599</v>
      </c>
      <c r="F481" t="s">
        <v>2073</v>
      </c>
      <c r="G481" s="47" t="s">
        <v>2639</v>
      </c>
      <c r="H481" s="49">
        <v>0</v>
      </c>
      <c r="I481" s="49">
        <v>0</v>
      </c>
      <c r="J481" s="49" t="s">
        <v>2186</v>
      </c>
      <c r="K481" s="49" t="s">
        <v>9600</v>
      </c>
      <c r="L481" s="49" t="s">
        <v>254</v>
      </c>
      <c r="M481" s="49" t="s">
        <v>568</v>
      </c>
    </row>
    <row r="482" spans="2:13" x14ac:dyDescent="0.3">
      <c r="B482" s="248" t="s">
        <v>2831</v>
      </c>
      <c r="C482" s="248" t="s">
        <v>2831</v>
      </c>
      <c r="D482" t="s">
        <v>2851</v>
      </c>
      <c r="E482" t="s">
        <v>6978</v>
      </c>
      <c r="F482" t="s">
        <v>2073</v>
      </c>
      <c r="G482" s="47" t="s">
        <v>2654</v>
      </c>
      <c r="H482" s="49">
        <v>0</v>
      </c>
      <c r="I482" s="49">
        <v>0</v>
      </c>
      <c r="J482" s="49" t="s">
        <v>2186</v>
      </c>
      <c r="K482" s="49" t="s">
        <v>6979</v>
      </c>
      <c r="L482" s="49" t="s">
        <v>254</v>
      </c>
      <c r="M482" s="49" t="s">
        <v>568</v>
      </c>
    </row>
    <row r="483" spans="2:13" x14ac:dyDescent="0.3">
      <c r="B483" s="248" t="s">
        <v>2831</v>
      </c>
      <c r="C483" s="248" t="s">
        <v>2831</v>
      </c>
      <c r="D483" t="s">
        <v>2851</v>
      </c>
      <c r="E483" t="s">
        <v>6154</v>
      </c>
      <c r="F483" t="s">
        <v>2073</v>
      </c>
      <c r="G483" s="47" t="s">
        <v>2703</v>
      </c>
      <c r="H483" s="49">
        <v>0</v>
      </c>
      <c r="I483" s="49">
        <v>0</v>
      </c>
      <c r="J483" s="49" t="s">
        <v>2186</v>
      </c>
      <c r="K483" s="49" t="s">
        <v>6155</v>
      </c>
      <c r="L483" s="49" t="s">
        <v>254</v>
      </c>
      <c r="M483" s="49" t="s">
        <v>568</v>
      </c>
    </row>
    <row r="484" spans="2:13" x14ac:dyDescent="0.3">
      <c r="B484" s="248" t="s">
        <v>2831</v>
      </c>
      <c r="C484" s="248" t="s">
        <v>2831</v>
      </c>
      <c r="D484" t="s">
        <v>2851</v>
      </c>
      <c r="E484" t="s">
        <v>2599</v>
      </c>
      <c r="F484" t="s">
        <v>2075</v>
      </c>
      <c r="G484" s="47" t="s">
        <v>2686</v>
      </c>
      <c r="H484" s="49">
        <v>0</v>
      </c>
      <c r="I484" s="49">
        <v>0</v>
      </c>
      <c r="J484" s="49" t="s">
        <v>2160</v>
      </c>
      <c r="K484" s="49" t="s">
        <v>9679</v>
      </c>
      <c r="L484" s="49" t="s">
        <v>254</v>
      </c>
      <c r="M484" s="49" t="s">
        <v>568</v>
      </c>
    </row>
    <row r="485" spans="2:13" x14ac:dyDescent="0.3">
      <c r="B485" s="248" t="s">
        <v>2831</v>
      </c>
      <c r="C485" s="248" t="s">
        <v>2831</v>
      </c>
      <c r="D485" t="s">
        <v>2851</v>
      </c>
      <c r="E485" t="s">
        <v>7109</v>
      </c>
      <c r="F485" t="s">
        <v>2073</v>
      </c>
      <c r="G485" s="47" t="s">
        <v>2673</v>
      </c>
      <c r="H485" s="49">
        <v>0</v>
      </c>
      <c r="I485" s="49">
        <v>0</v>
      </c>
      <c r="J485" s="49" t="s">
        <v>2186</v>
      </c>
      <c r="K485" s="49" t="s">
        <v>7110</v>
      </c>
      <c r="L485" s="49" t="s">
        <v>254</v>
      </c>
      <c r="M485" s="49" t="s">
        <v>568</v>
      </c>
    </row>
    <row r="486" spans="2:13" x14ac:dyDescent="0.3">
      <c r="B486" s="248" t="s">
        <v>2831</v>
      </c>
      <c r="C486" s="248" t="s">
        <v>2831</v>
      </c>
      <c r="D486" t="s">
        <v>2851</v>
      </c>
      <c r="E486" t="s">
        <v>6398</v>
      </c>
      <c r="F486" t="s">
        <v>2073</v>
      </c>
      <c r="G486" s="47" t="s">
        <v>2701</v>
      </c>
      <c r="H486" s="49">
        <v>0</v>
      </c>
      <c r="I486" s="49">
        <v>0</v>
      </c>
      <c r="J486" s="49" t="s">
        <v>2186</v>
      </c>
      <c r="K486" s="49" t="s">
        <v>6399</v>
      </c>
      <c r="L486" s="49" t="s">
        <v>254</v>
      </c>
      <c r="M486" s="49" t="s">
        <v>568</v>
      </c>
    </row>
    <row r="487" spans="2:13" x14ac:dyDescent="0.3">
      <c r="B487" s="248" t="s">
        <v>2831</v>
      </c>
      <c r="C487" s="248" t="s">
        <v>2831</v>
      </c>
      <c r="D487" t="s">
        <v>2851</v>
      </c>
      <c r="E487" t="s">
        <v>5335</v>
      </c>
      <c r="F487" t="s">
        <v>2072</v>
      </c>
      <c r="G487" s="47" t="s">
        <v>2704</v>
      </c>
      <c r="H487" s="49">
        <v>0</v>
      </c>
      <c r="I487" s="49">
        <v>0</v>
      </c>
      <c r="J487" s="49" t="s">
        <v>2160</v>
      </c>
      <c r="K487" s="49" t="s">
        <v>5336</v>
      </c>
      <c r="L487" s="49" t="s">
        <v>254</v>
      </c>
      <c r="M487" s="49" t="s">
        <v>568</v>
      </c>
    </row>
    <row r="488" spans="2:13" x14ac:dyDescent="0.3">
      <c r="B488" s="248" t="s">
        <v>2831</v>
      </c>
      <c r="C488" s="248" t="s">
        <v>2831</v>
      </c>
      <c r="D488" t="s">
        <v>2851</v>
      </c>
      <c r="E488" t="s">
        <v>8167</v>
      </c>
      <c r="F488" t="s">
        <v>2075</v>
      </c>
      <c r="G488" s="47" t="s">
        <v>2655</v>
      </c>
      <c r="H488" s="49">
        <v>0</v>
      </c>
      <c r="I488" s="49">
        <v>0</v>
      </c>
      <c r="J488" s="49" t="s">
        <v>2160</v>
      </c>
      <c r="K488" s="49" t="s">
        <v>8168</v>
      </c>
      <c r="L488" s="49" t="s">
        <v>254</v>
      </c>
      <c r="M488" s="49" t="s">
        <v>568</v>
      </c>
    </row>
    <row r="489" spans="2:13" x14ac:dyDescent="0.3">
      <c r="B489" s="248" t="s">
        <v>2831</v>
      </c>
      <c r="C489" s="248" t="s">
        <v>2831</v>
      </c>
      <c r="D489" t="s">
        <v>2851</v>
      </c>
      <c r="E489" t="s">
        <v>5353</v>
      </c>
      <c r="F489" t="s">
        <v>2072</v>
      </c>
      <c r="G489" s="47" t="s">
        <v>2672</v>
      </c>
      <c r="H489" s="49">
        <v>0</v>
      </c>
      <c r="I489" s="49">
        <v>0</v>
      </c>
      <c r="J489" s="49" t="s">
        <v>2160</v>
      </c>
      <c r="K489" s="49" t="s">
        <v>5354</v>
      </c>
      <c r="L489" s="49" t="s">
        <v>254</v>
      </c>
      <c r="M489" s="49" t="s">
        <v>568</v>
      </c>
    </row>
    <row r="490" spans="2:13" x14ac:dyDescent="0.3">
      <c r="B490" s="248" t="s">
        <v>2831</v>
      </c>
      <c r="C490" s="248" t="s">
        <v>2831</v>
      </c>
      <c r="D490" t="s">
        <v>2851</v>
      </c>
      <c r="E490" t="s">
        <v>8997</v>
      </c>
      <c r="F490" t="s">
        <v>2073</v>
      </c>
      <c r="G490" s="47" t="s">
        <v>2672</v>
      </c>
      <c r="H490" s="49">
        <v>0</v>
      </c>
      <c r="I490" s="49">
        <v>0</v>
      </c>
      <c r="J490" s="49" t="s">
        <v>2186</v>
      </c>
      <c r="K490" s="49" t="s">
        <v>8998</v>
      </c>
      <c r="L490" s="49" t="s">
        <v>254</v>
      </c>
      <c r="M490" s="49" t="s">
        <v>568</v>
      </c>
    </row>
    <row r="491" spans="2:13" x14ac:dyDescent="0.3">
      <c r="B491" s="248" t="s">
        <v>2831</v>
      </c>
      <c r="C491" s="248" t="s">
        <v>2831</v>
      </c>
      <c r="D491" t="s">
        <v>2851</v>
      </c>
      <c r="E491" t="s">
        <v>5360</v>
      </c>
      <c r="F491" t="s">
        <v>2072</v>
      </c>
      <c r="G491" s="47" t="s">
        <v>2685</v>
      </c>
      <c r="H491" s="49">
        <v>0</v>
      </c>
      <c r="I491" s="49">
        <v>0</v>
      </c>
      <c r="J491" s="49" t="s">
        <v>2160</v>
      </c>
      <c r="K491" s="49" t="s">
        <v>5361</v>
      </c>
      <c r="L491" s="49" t="s">
        <v>254</v>
      </c>
      <c r="M491" s="49" t="s">
        <v>568</v>
      </c>
    </row>
    <row r="492" spans="2:13" x14ac:dyDescent="0.3">
      <c r="B492" s="248" t="s">
        <v>2831</v>
      </c>
      <c r="C492" s="248" t="s">
        <v>2831</v>
      </c>
      <c r="D492" t="s">
        <v>2851</v>
      </c>
      <c r="E492" t="s">
        <v>9227</v>
      </c>
      <c r="F492" t="s">
        <v>2078</v>
      </c>
      <c r="G492" s="47" t="s">
        <v>2679</v>
      </c>
      <c r="H492" s="49">
        <v>0</v>
      </c>
      <c r="I492" s="49">
        <v>0</v>
      </c>
      <c r="J492" s="49" t="s">
        <v>2186</v>
      </c>
      <c r="K492" s="49" t="s">
        <v>9228</v>
      </c>
      <c r="L492" s="49" t="s">
        <v>254</v>
      </c>
      <c r="M492" s="49" t="s">
        <v>568</v>
      </c>
    </row>
    <row r="493" spans="2:13" x14ac:dyDescent="0.3">
      <c r="B493" s="248" t="s">
        <v>2831</v>
      </c>
      <c r="C493" s="248" t="s">
        <v>2831</v>
      </c>
      <c r="D493" t="s">
        <v>2851</v>
      </c>
      <c r="E493" t="s">
        <v>10467</v>
      </c>
      <c r="F493" t="s">
        <v>2073</v>
      </c>
      <c r="G493" s="47" t="s">
        <v>2686</v>
      </c>
      <c r="H493" s="49">
        <v>0</v>
      </c>
      <c r="I493" s="49">
        <v>0</v>
      </c>
      <c r="J493" s="49" t="s">
        <v>2186</v>
      </c>
      <c r="K493" s="49" t="s">
        <v>10468</v>
      </c>
      <c r="L493" s="49" t="s">
        <v>254</v>
      </c>
      <c r="M493" s="49" t="s">
        <v>568</v>
      </c>
    </row>
    <row r="494" spans="2:13" x14ac:dyDescent="0.3">
      <c r="B494" s="248" t="s">
        <v>2831</v>
      </c>
      <c r="C494" s="248" t="s">
        <v>2831</v>
      </c>
      <c r="D494" t="s">
        <v>2851</v>
      </c>
      <c r="E494" t="s">
        <v>10636</v>
      </c>
      <c r="F494" t="s">
        <v>2073</v>
      </c>
      <c r="G494" s="47" t="s">
        <v>2627</v>
      </c>
      <c r="H494" s="49">
        <v>0</v>
      </c>
      <c r="I494" s="49">
        <v>0</v>
      </c>
      <c r="J494" s="49" t="s">
        <v>2186</v>
      </c>
      <c r="K494" s="49" t="s">
        <v>10637</v>
      </c>
      <c r="L494" s="49" t="s">
        <v>254</v>
      </c>
      <c r="M494" s="49" t="s">
        <v>568</v>
      </c>
    </row>
    <row r="495" spans="2:13" x14ac:dyDescent="0.3">
      <c r="B495" s="248" t="s">
        <v>2831</v>
      </c>
      <c r="C495" s="248" t="s">
        <v>2831</v>
      </c>
      <c r="D495" t="s">
        <v>2851</v>
      </c>
      <c r="E495" t="s">
        <v>9611</v>
      </c>
      <c r="F495" t="s">
        <v>2073</v>
      </c>
      <c r="G495" s="47" t="s">
        <v>2676</v>
      </c>
      <c r="H495" s="49">
        <v>0</v>
      </c>
      <c r="I495" s="49">
        <v>0</v>
      </c>
      <c r="J495" s="49" t="s">
        <v>2186</v>
      </c>
      <c r="K495" s="49" t="s">
        <v>9612</v>
      </c>
      <c r="L495" s="49" t="s">
        <v>254</v>
      </c>
      <c r="M495" s="49" t="s">
        <v>568</v>
      </c>
    </row>
    <row r="496" spans="2:13" x14ac:dyDescent="0.3">
      <c r="B496" s="248" t="s">
        <v>2831</v>
      </c>
      <c r="C496" s="248" t="s">
        <v>2831</v>
      </c>
      <c r="D496" t="s">
        <v>2851</v>
      </c>
      <c r="E496" t="s">
        <v>5248</v>
      </c>
      <c r="F496" t="s">
        <v>2072</v>
      </c>
      <c r="G496" s="47" t="s">
        <v>2700</v>
      </c>
      <c r="H496" s="49">
        <v>0</v>
      </c>
      <c r="I496" s="49">
        <v>0</v>
      </c>
      <c r="J496" s="49" t="s">
        <v>2173</v>
      </c>
      <c r="K496" s="49" t="s">
        <v>5249</v>
      </c>
      <c r="L496" s="49" t="s">
        <v>254</v>
      </c>
      <c r="M496" s="49" t="s">
        <v>568</v>
      </c>
    </row>
    <row r="497" spans="2:13" x14ac:dyDescent="0.3">
      <c r="B497" s="248" t="s">
        <v>2831</v>
      </c>
      <c r="C497" s="248" t="s">
        <v>2831</v>
      </c>
      <c r="D497" t="s">
        <v>2851</v>
      </c>
      <c r="E497" t="s">
        <v>8648</v>
      </c>
      <c r="F497" t="s">
        <v>2073</v>
      </c>
      <c r="G497" s="47" t="s">
        <v>2622</v>
      </c>
      <c r="H497" s="49">
        <v>0</v>
      </c>
      <c r="I497" s="49">
        <v>0</v>
      </c>
      <c r="J497" s="49" t="s">
        <v>2186</v>
      </c>
      <c r="K497" s="49" t="s">
        <v>8649</v>
      </c>
      <c r="L497" s="49" t="s">
        <v>2147</v>
      </c>
      <c r="M497" s="49" t="s">
        <v>568</v>
      </c>
    </row>
    <row r="498" spans="2:13" x14ac:dyDescent="0.3">
      <c r="B498" s="248" t="s">
        <v>2831</v>
      </c>
      <c r="C498" s="248" t="s">
        <v>2831</v>
      </c>
      <c r="D498" t="s">
        <v>2851</v>
      </c>
      <c r="E498" t="s">
        <v>10551</v>
      </c>
      <c r="F498" t="s">
        <v>2078</v>
      </c>
      <c r="G498" s="47" t="s">
        <v>2686</v>
      </c>
      <c r="H498" s="49">
        <v>0</v>
      </c>
      <c r="I498" s="49">
        <v>0</v>
      </c>
      <c r="J498" s="49" t="s">
        <v>2186</v>
      </c>
      <c r="K498" s="49" t="s">
        <v>10552</v>
      </c>
      <c r="L498" s="49" t="s">
        <v>254</v>
      </c>
      <c r="M498" s="49" t="s">
        <v>568</v>
      </c>
    </row>
    <row r="499" spans="2:13" x14ac:dyDescent="0.3">
      <c r="B499" s="248" t="s">
        <v>2831</v>
      </c>
      <c r="C499" s="248" t="s">
        <v>2831</v>
      </c>
      <c r="D499" t="s">
        <v>2851</v>
      </c>
      <c r="E499" t="s">
        <v>10244</v>
      </c>
      <c r="F499" t="s">
        <v>2078</v>
      </c>
      <c r="G499" s="47" t="s">
        <v>2688</v>
      </c>
      <c r="H499" s="49">
        <v>0</v>
      </c>
      <c r="I499" s="49">
        <v>0</v>
      </c>
      <c r="J499" s="49" t="s">
        <v>2186</v>
      </c>
      <c r="K499" s="49" t="s">
        <v>10245</v>
      </c>
      <c r="L499" s="49" t="s">
        <v>254</v>
      </c>
      <c r="M499" s="49" t="s">
        <v>568</v>
      </c>
    </row>
    <row r="500" spans="2:13" x14ac:dyDescent="0.3">
      <c r="B500" s="248" t="s">
        <v>2831</v>
      </c>
      <c r="C500" s="248" t="s">
        <v>2831</v>
      </c>
      <c r="D500" t="s">
        <v>2851</v>
      </c>
      <c r="E500" t="s">
        <v>3858</v>
      </c>
      <c r="F500" t="s">
        <v>2073</v>
      </c>
      <c r="G500" s="47" t="s">
        <v>2615</v>
      </c>
      <c r="H500" s="49">
        <v>0</v>
      </c>
      <c r="I500" s="49">
        <v>0</v>
      </c>
      <c r="J500" s="49" t="s">
        <v>2186</v>
      </c>
      <c r="K500" s="49" t="s">
        <v>3859</v>
      </c>
      <c r="L500" s="49" t="s">
        <v>254</v>
      </c>
      <c r="M500" s="49" t="s">
        <v>568</v>
      </c>
    </row>
    <row r="501" spans="2:13" x14ac:dyDescent="0.3">
      <c r="B501" s="248" t="s">
        <v>2831</v>
      </c>
      <c r="C501" s="248" t="s">
        <v>2831</v>
      </c>
      <c r="D501" t="s">
        <v>2851</v>
      </c>
      <c r="E501" t="s">
        <v>9151</v>
      </c>
      <c r="F501" t="s">
        <v>2073</v>
      </c>
      <c r="G501" s="47" t="s">
        <v>2641</v>
      </c>
      <c r="H501" s="49">
        <v>0</v>
      </c>
      <c r="I501" s="49">
        <v>0</v>
      </c>
      <c r="J501" s="49" t="s">
        <v>2186</v>
      </c>
      <c r="K501" s="49" t="s">
        <v>9152</v>
      </c>
      <c r="L501" s="49" t="s">
        <v>254</v>
      </c>
      <c r="M501" s="49" t="s">
        <v>568</v>
      </c>
    </row>
    <row r="502" spans="2:13" x14ac:dyDescent="0.3">
      <c r="B502" s="248" t="s">
        <v>2831</v>
      </c>
      <c r="C502" s="248" t="s">
        <v>2831</v>
      </c>
      <c r="D502" t="s">
        <v>2851</v>
      </c>
      <c r="E502" t="s">
        <v>6828</v>
      </c>
      <c r="F502" t="s">
        <v>2073</v>
      </c>
      <c r="G502" s="47" t="s">
        <v>2703</v>
      </c>
      <c r="H502" s="49">
        <v>0</v>
      </c>
      <c r="I502" s="49">
        <v>0</v>
      </c>
      <c r="J502" s="49" t="s">
        <v>2186</v>
      </c>
      <c r="K502" s="49" t="s">
        <v>6829</v>
      </c>
      <c r="L502" s="49" t="s">
        <v>254</v>
      </c>
      <c r="M502" s="49" t="s">
        <v>568</v>
      </c>
    </row>
    <row r="503" spans="2:13" x14ac:dyDescent="0.3">
      <c r="B503" s="248" t="s">
        <v>2831</v>
      </c>
      <c r="C503" s="248" t="s">
        <v>2831</v>
      </c>
      <c r="D503" t="s">
        <v>2851</v>
      </c>
      <c r="E503" t="s">
        <v>5312</v>
      </c>
      <c r="F503" t="s">
        <v>2072</v>
      </c>
      <c r="G503" s="47" t="s">
        <v>2685</v>
      </c>
      <c r="H503" s="49">
        <v>0</v>
      </c>
      <c r="I503" s="49">
        <v>0</v>
      </c>
      <c r="J503" s="49" t="s">
        <v>2160</v>
      </c>
      <c r="K503" s="49" t="s">
        <v>5313</v>
      </c>
      <c r="L503" s="49" t="s">
        <v>254</v>
      </c>
      <c r="M503" s="49" t="s">
        <v>568</v>
      </c>
    </row>
    <row r="504" spans="2:13" x14ac:dyDescent="0.3">
      <c r="B504" s="248" t="s">
        <v>2831</v>
      </c>
      <c r="C504" s="248" t="s">
        <v>2831</v>
      </c>
      <c r="D504" t="s">
        <v>2851</v>
      </c>
      <c r="E504" t="s">
        <v>6185</v>
      </c>
      <c r="F504" t="s">
        <v>2078</v>
      </c>
      <c r="G504" s="47" t="s">
        <v>2645</v>
      </c>
      <c r="H504" s="49">
        <v>0</v>
      </c>
      <c r="I504" s="49">
        <v>0</v>
      </c>
      <c r="J504" s="49" t="s">
        <v>2186</v>
      </c>
      <c r="K504" s="49" t="s">
        <v>6187</v>
      </c>
      <c r="L504" s="49" t="s">
        <v>254</v>
      </c>
      <c r="M504" s="49" t="s">
        <v>568</v>
      </c>
    </row>
    <row r="505" spans="2:13" x14ac:dyDescent="0.3">
      <c r="B505" s="248" t="s">
        <v>2831</v>
      </c>
      <c r="C505" s="248" t="s">
        <v>2831</v>
      </c>
      <c r="D505" t="s">
        <v>2851</v>
      </c>
      <c r="E505" t="s">
        <v>5310</v>
      </c>
      <c r="F505" t="s">
        <v>2072</v>
      </c>
      <c r="G505" s="47" t="s">
        <v>2702</v>
      </c>
      <c r="H505" s="49">
        <v>0</v>
      </c>
      <c r="I505" s="49">
        <v>0</v>
      </c>
      <c r="J505" s="49" t="s">
        <v>2160</v>
      </c>
      <c r="K505" s="49" t="s">
        <v>5311</v>
      </c>
      <c r="L505" s="49" t="s">
        <v>254</v>
      </c>
      <c r="M505" s="49" t="s">
        <v>568</v>
      </c>
    </row>
    <row r="506" spans="2:13" x14ac:dyDescent="0.3">
      <c r="B506" s="248" t="s">
        <v>2831</v>
      </c>
      <c r="C506" s="248" t="s">
        <v>2831</v>
      </c>
      <c r="D506" t="s">
        <v>2851</v>
      </c>
      <c r="E506" t="s">
        <v>5992</v>
      </c>
      <c r="F506" t="s">
        <v>2073</v>
      </c>
      <c r="G506" s="47" t="s">
        <v>2660</v>
      </c>
      <c r="H506" s="49">
        <v>0</v>
      </c>
      <c r="I506" s="49">
        <v>0</v>
      </c>
      <c r="J506" s="49" t="s">
        <v>2186</v>
      </c>
      <c r="K506" s="49" t="s">
        <v>5993</v>
      </c>
      <c r="L506" s="49" t="s">
        <v>254</v>
      </c>
      <c r="M506" s="49" t="s">
        <v>568</v>
      </c>
    </row>
    <row r="507" spans="2:13" x14ac:dyDescent="0.3">
      <c r="B507" s="248" t="s">
        <v>2831</v>
      </c>
      <c r="C507" s="248" t="s">
        <v>2831</v>
      </c>
      <c r="D507" t="s">
        <v>2851</v>
      </c>
      <c r="E507" t="s">
        <v>9007</v>
      </c>
      <c r="F507" t="s">
        <v>2073</v>
      </c>
      <c r="G507" s="47" t="s">
        <v>2681</v>
      </c>
      <c r="H507" s="49">
        <v>0</v>
      </c>
      <c r="I507" s="49">
        <v>0</v>
      </c>
      <c r="J507" s="49" t="s">
        <v>2186</v>
      </c>
      <c r="K507" s="49" t="s">
        <v>9008</v>
      </c>
      <c r="L507" s="49" t="s">
        <v>254</v>
      </c>
      <c r="M507" s="49" t="s">
        <v>568</v>
      </c>
    </row>
    <row r="508" spans="2:13" x14ac:dyDescent="0.3">
      <c r="B508" s="248" t="s">
        <v>2831</v>
      </c>
      <c r="C508" s="248" t="s">
        <v>2831</v>
      </c>
      <c r="D508" t="s">
        <v>2851</v>
      </c>
      <c r="E508" t="s">
        <v>8719</v>
      </c>
      <c r="F508" t="s">
        <v>2073</v>
      </c>
      <c r="G508" s="47" t="s">
        <v>2701</v>
      </c>
      <c r="H508" s="49">
        <v>0</v>
      </c>
      <c r="I508" s="49">
        <v>0</v>
      </c>
      <c r="J508" s="49" t="s">
        <v>2186</v>
      </c>
      <c r="K508" s="49" t="s">
        <v>8720</v>
      </c>
      <c r="L508" s="49" t="s">
        <v>2147</v>
      </c>
      <c r="M508" s="49" t="s">
        <v>568</v>
      </c>
    </row>
    <row r="509" spans="2:13" x14ac:dyDescent="0.3">
      <c r="B509" s="248" t="s">
        <v>2831</v>
      </c>
      <c r="C509" s="248" t="s">
        <v>2831</v>
      </c>
      <c r="D509" t="s">
        <v>2851</v>
      </c>
      <c r="E509" t="s">
        <v>8511</v>
      </c>
      <c r="F509" t="s">
        <v>2073</v>
      </c>
      <c r="G509" s="47" t="s">
        <v>2685</v>
      </c>
      <c r="H509" s="49">
        <v>0</v>
      </c>
      <c r="I509" s="49">
        <v>0</v>
      </c>
      <c r="J509" s="49" t="s">
        <v>2186</v>
      </c>
      <c r="K509" s="49" t="s">
        <v>8512</v>
      </c>
      <c r="L509" s="49" t="s">
        <v>254</v>
      </c>
      <c r="M509" s="49" t="s">
        <v>568</v>
      </c>
    </row>
    <row r="510" spans="2:13" x14ac:dyDescent="0.3">
      <c r="B510" s="248" t="s">
        <v>2831</v>
      </c>
      <c r="C510" s="248" t="s">
        <v>2831</v>
      </c>
      <c r="D510" t="s">
        <v>2851</v>
      </c>
      <c r="E510" t="s">
        <v>8551</v>
      </c>
      <c r="F510" t="s">
        <v>2073</v>
      </c>
      <c r="G510" s="47" t="s">
        <v>2660</v>
      </c>
      <c r="H510" s="49">
        <v>0</v>
      </c>
      <c r="I510" s="49">
        <v>0</v>
      </c>
      <c r="J510" s="49" t="s">
        <v>2186</v>
      </c>
      <c r="K510" s="49" t="s">
        <v>8552</v>
      </c>
      <c r="L510" s="49" t="s">
        <v>254</v>
      </c>
      <c r="M510" s="49" t="s">
        <v>568</v>
      </c>
    </row>
    <row r="511" spans="2:13" x14ac:dyDescent="0.3">
      <c r="B511" s="248" t="s">
        <v>2831</v>
      </c>
      <c r="C511" s="248" t="s">
        <v>2831</v>
      </c>
      <c r="D511" t="s">
        <v>2851</v>
      </c>
      <c r="E511" t="s">
        <v>5337</v>
      </c>
      <c r="F511" t="s">
        <v>2072</v>
      </c>
      <c r="G511" s="47" t="s">
        <v>2672</v>
      </c>
      <c r="H511" s="49">
        <v>0</v>
      </c>
      <c r="I511" s="49">
        <v>0</v>
      </c>
      <c r="J511" s="49" t="s">
        <v>2160</v>
      </c>
      <c r="K511" s="49" t="s">
        <v>5339</v>
      </c>
      <c r="L511" s="49" t="s">
        <v>254</v>
      </c>
      <c r="M511" s="49" t="s">
        <v>568</v>
      </c>
    </row>
    <row r="512" spans="2:13" x14ac:dyDescent="0.3">
      <c r="B512" s="248" t="s">
        <v>2831</v>
      </c>
      <c r="C512" s="248" t="s">
        <v>2831</v>
      </c>
      <c r="D512" t="s">
        <v>2851</v>
      </c>
      <c r="E512" t="s">
        <v>6939</v>
      </c>
      <c r="F512" t="s">
        <v>2073</v>
      </c>
      <c r="G512" s="47" t="s">
        <v>2686</v>
      </c>
      <c r="H512" s="49">
        <v>0</v>
      </c>
      <c r="I512" s="49">
        <v>0</v>
      </c>
      <c r="J512" s="49" t="s">
        <v>2186</v>
      </c>
      <c r="K512" s="49" t="s">
        <v>6940</v>
      </c>
      <c r="L512" s="49" t="s">
        <v>254</v>
      </c>
      <c r="M512" s="49" t="s">
        <v>568</v>
      </c>
    </row>
    <row r="513" spans="2:13" x14ac:dyDescent="0.3">
      <c r="B513" s="248" t="s">
        <v>2831</v>
      </c>
      <c r="C513" s="248" t="s">
        <v>2831</v>
      </c>
      <c r="D513" t="s">
        <v>2851</v>
      </c>
      <c r="E513" t="s">
        <v>6101</v>
      </c>
      <c r="F513" t="s">
        <v>2073</v>
      </c>
      <c r="G513" s="47" t="s">
        <v>2639</v>
      </c>
      <c r="H513" s="49">
        <v>0</v>
      </c>
      <c r="I513" s="49">
        <v>0</v>
      </c>
      <c r="J513" s="49" t="s">
        <v>2186</v>
      </c>
      <c r="K513" s="49" t="s">
        <v>6102</v>
      </c>
      <c r="L513" s="49" t="s">
        <v>2147</v>
      </c>
      <c r="M513" s="49" t="s">
        <v>568</v>
      </c>
    </row>
    <row r="514" spans="2:13" x14ac:dyDescent="0.3">
      <c r="B514" s="248" t="s">
        <v>2831</v>
      </c>
      <c r="C514" s="248" t="s">
        <v>2831</v>
      </c>
      <c r="D514" t="s">
        <v>2851</v>
      </c>
      <c r="E514" t="s">
        <v>7142</v>
      </c>
      <c r="F514" t="s">
        <v>2073</v>
      </c>
      <c r="G514" s="47" t="s">
        <v>2639</v>
      </c>
      <c r="H514" s="49">
        <v>0</v>
      </c>
      <c r="I514" s="49">
        <v>0</v>
      </c>
      <c r="J514" s="49" t="s">
        <v>2186</v>
      </c>
      <c r="K514" s="49" t="s">
        <v>7143</v>
      </c>
      <c r="L514" s="49" t="s">
        <v>254</v>
      </c>
      <c r="M514" s="49" t="s">
        <v>568</v>
      </c>
    </row>
    <row r="515" spans="2:13" x14ac:dyDescent="0.3">
      <c r="B515" s="248" t="s">
        <v>2831</v>
      </c>
      <c r="C515" s="248" t="s">
        <v>2831</v>
      </c>
      <c r="D515" t="s">
        <v>2851</v>
      </c>
      <c r="E515" t="s">
        <v>10680</v>
      </c>
      <c r="F515" t="s">
        <v>2073</v>
      </c>
      <c r="G515" s="47" t="s">
        <v>2625</v>
      </c>
      <c r="H515" s="49">
        <v>0</v>
      </c>
      <c r="I515" s="49">
        <v>0</v>
      </c>
      <c r="J515" s="49" t="s">
        <v>2186</v>
      </c>
      <c r="K515" s="49" t="s">
        <v>10681</v>
      </c>
      <c r="L515" s="49" t="s">
        <v>254</v>
      </c>
      <c r="M515" s="49" t="s">
        <v>568</v>
      </c>
    </row>
    <row r="516" spans="2:13" x14ac:dyDescent="0.3">
      <c r="B516" s="248" t="s">
        <v>2831</v>
      </c>
      <c r="C516" s="248" t="s">
        <v>2831</v>
      </c>
      <c r="D516" t="s">
        <v>2851</v>
      </c>
      <c r="E516" t="s">
        <v>5328</v>
      </c>
      <c r="F516" t="s">
        <v>2072</v>
      </c>
      <c r="G516" s="47" t="s">
        <v>2641</v>
      </c>
      <c r="H516" s="49">
        <v>0</v>
      </c>
      <c r="I516" s="49">
        <v>0</v>
      </c>
      <c r="J516" s="49" t="s">
        <v>2160</v>
      </c>
      <c r="K516" s="49" t="s">
        <v>5330</v>
      </c>
      <c r="L516" s="49" t="s">
        <v>254</v>
      </c>
      <c r="M516" s="49" t="s">
        <v>568</v>
      </c>
    </row>
    <row r="517" spans="2:13" x14ac:dyDescent="0.3">
      <c r="B517" s="248" t="s">
        <v>2831</v>
      </c>
      <c r="C517" s="248" t="s">
        <v>2831</v>
      </c>
      <c r="D517" t="s">
        <v>2851</v>
      </c>
      <c r="E517" t="s">
        <v>6179</v>
      </c>
      <c r="F517" t="s">
        <v>2073</v>
      </c>
      <c r="G517" s="47" t="s">
        <v>2680</v>
      </c>
      <c r="H517" s="49">
        <v>0</v>
      </c>
      <c r="I517" s="49">
        <v>0</v>
      </c>
      <c r="J517" s="49" t="s">
        <v>2186</v>
      </c>
      <c r="K517" s="49" t="s">
        <v>6180</v>
      </c>
      <c r="L517" s="49" t="s">
        <v>254</v>
      </c>
      <c r="M517" s="49" t="s">
        <v>568</v>
      </c>
    </row>
    <row r="518" spans="2:13" x14ac:dyDescent="0.3">
      <c r="B518" s="248" t="s">
        <v>2831</v>
      </c>
      <c r="C518" s="248" t="s">
        <v>2831</v>
      </c>
      <c r="D518" t="s">
        <v>2851</v>
      </c>
      <c r="E518" t="s">
        <v>10308</v>
      </c>
      <c r="F518" t="s">
        <v>2073</v>
      </c>
      <c r="G518" s="47" t="s">
        <v>2615</v>
      </c>
      <c r="H518" s="49">
        <v>0</v>
      </c>
      <c r="I518" s="49">
        <v>0</v>
      </c>
      <c r="J518" s="49" t="s">
        <v>2186</v>
      </c>
      <c r="K518" s="49" t="s">
        <v>10309</v>
      </c>
      <c r="L518" s="49" t="s">
        <v>254</v>
      </c>
      <c r="M518" s="49" t="s">
        <v>568</v>
      </c>
    </row>
    <row r="519" spans="2:13" x14ac:dyDescent="0.3">
      <c r="B519" s="248" t="s">
        <v>2831</v>
      </c>
      <c r="C519" s="248" t="s">
        <v>2831</v>
      </c>
      <c r="D519" t="s">
        <v>2851</v>
      </c>
      <c r="E519" t="s">
        <v>9003</v>
      </c>
      <c r="F519" t="s">
        <v>2073</v>
      </c>
      <c r="G519" s="47" t="s">
        <v>2679</v>
      </c>
      <c r="H519" s="49">
        <v>0</v>
      </c>
      <c r="I519" s="49">
        <v>0</v>
      </c>
      <c r="J519" s="49" t="s">
        <v>2186</v>
      </c>
      <c r="K519" s="49" t="s">
        <v>9004</v>
      </c>
      <c r="L519" s="49" t="s">
        <v>254</v>
      </c>
      <c r="M519" s="49" t="s">
        <v>568</v>
      </c>
    </row>
    <row r="520" spans="2:13" x14ac:dyDescent="0.3">
      <c r="B520" s="248" t="s">
        <v>2831</v>
      </c>
      <c r="C520" s="248" t="s">
        <v>2831</v>
      </c>
      <c r="D520" t="s">
        <v>2851</v>
      </c>
      <c r="E520" t="s">
        <v>3320</v>
      </c>
      <c r="F520" t="s">
        <v>2073</v>
      </c>
      <c r="G520" s="47" t="s">
        <v>2641</v>
      </c>
      <c r="H520" s="49">
        <v>0</v>
      </c>
      <c r="I520" s="49">
        <v>0</v>
      </c>
      <c r="J520" s="49" t="s">
        <v>2160</v>
      </c>
      <c r="K520" s="49" t="s">
        <v>2925</v>
      </c>
      <c r="L520" s="49" t="s">
        <v>254</v>
      </c>
      <c r="M520" s="49" t="s">
        <v>568</v>
      </c>
    </row>
    <row r="521" spans="2:13" x14ac:dyDescent="0.3">
      <c r="B521" s="248" t="s">
        <v>2831</v>
      </c>
      <c r="C521" s="248" t="s">
        <v>2831</v>
      </c>
      <c r="D521" t="s">
        <v>2851</v>
      </c>
      <c r="E521" t="s">
        <v>8375</v>
      </c>
      <c r="F521" t="s">
        <v>2075</v>
      </c>
      <c r="G521" s="47" t="s">
        <v>2627</v>
      </c>
      <c r="H521" s="49">
        <v>0</v>
      </c>
      <c r="I521" s="49">
        <v>0</v>
      </c>
      <c r="J521" s="49" t="s">
        <v>2160</v>
      </c>
      <c r="K521" s="49" t="s">
        <v>8376</v>
      </c>
      <c r="L521" s="49" t="s">
        <v>254</v>
      </c>
      <c r="M521" s="49" t="s">
        <v>568</v>
      </c>
    </row>
    <row r="522" spans="2:13" x14ac:dyDescent="0.3">
      <c r="B522" s="248" t="s">
        <v>2831</v>
      </c>
      <c r="C522" s="248" t="s">
        <v>2831</v>
      </c>
      <c r="D522" t="s">
        <v>2851</v>
      </c>
      <c r="E522" t="s">
        <v>6341</v>
      </c>
      <c r="F522" t="s">
        <v>2073</v>
      </c>
      <c r="G522" s="47" t="s">
        <v>2680</v>
      </c>
      <c r="H522" s="49">
        <v>0</v>
      </c>
      <c r="I522" s="49">
        <v>0</v>
      </c>
      <c r="J522" s="49" t="s">
        <v>2186</v>
      </c>
      <c r="K522" s="49" t="s">
        <v>6342</v>
      </c>
      <c r="L522" s="49" t="s">
        <v>254</v>
      </c>
      <c r="M522" s="49" t="s">
        <v>568</v>
      </c>
    </row>
    <row r="523" spans="2:13" x14ac:dyDescent="0.3">
      <c r="B523" s="248" t="s">
        <v>2831</v>
      </c>
      <c r="C523" s="248" t="s">
        <v>2831</v>
      </c>
      <c r="D523" t="s">
        <v>2851</v>
      </c>
      <c r="E523" t="s">
        <v>7229</v>
      </c>
      <c r="F523" t="s">
        <v>2078</v>
      </c>
      <c r="G523" s="47" t="s">
        <v>2672</v>
      </c>
      <c r="H523" s="49">
        <v>0</v>
      </c>
      <c r="I523" s="49">
        <v>0</v>
      </c>
      <c r="J523" s="49" t="s">
        <v>2186</v>
      </c>
      <c r="K523" s="49" t="s">
        <v>7230</v>
      </c>
      <c r="L523" s="49" t="s">
        <v>254</v>
      </c>
      <c r="M523" s="49" t="s">
        <v>568</v>
      </c>
    </row>
    <row r="524" spans="2:13" x14ac:dyDescent="0.3">
      <c r="B524" s="248" t="s">
        <v>2831</v>
      </c>
      <c r="C524" s="248" t="s">
        <v>2831</v>
      </c>
      <c r="D524" t="s">
        <v>2851</v>
      </c>
      <c r="E524" t="s">
        <v>8555</v>
      </c>
      <c r="F524" t="s">
        <v>2073</v>
      </c>
      <c r="G524" s="47" t="s">
        <v>2627</v>
      </c>
      <c r="H524" s="49">
        <v>0</v>
      </c>
      <c r="I524" s="49">
        <v>0</v>
      </c>
      <c r="J524" s="49" t="s">
        <v>2186</v>
      </c>
      <c r="K524" s="49" t="s">
        <v>8556</v>
      </c>
      <c r="L524" s="49" t="s">
        <v>2147</v>
      </c>
      <c r="M524" s="49" t="s">
        <v>568</v>
      </c>
    </row>
    <row r="525" spans="2:13" x14ac:dyDescent="0.3">
      <c r="B525" s="248" t="s">
        <v>2831</v>
      </c>
      <c r="C525" s="248" t="s">
        <v>2831</v>
      </c>
      <c r="D525" t="s">
        <v>2851</v>
      </c>
      <c r="E525" t="s">
        <v>9079</v>
      </c>
      <c r="F525" t="s">
        <v>2075</v>
      </c>
      <c r="G525" s="47" t="s">
        <v>2641</v>
      </c>
      <c r="H525" s="49">
        <v>0</v>
      </c>
      <c r="I525" s="49">
        <v>0</v>
      </c>
      <c r="J525" s="49" t="s">
        <v>2160</v>
      </c>
      <c r="K525" s="49" t="s">
        <v>2936</v>
      </c>
      <c r="L525" s="49" t="s">
        <v>254</v>
      </c>
      <c r="M525" s="49" t="s">
        <v>568</v>
      </c>
    </row>
    <row r="526" spans="2:13" x14ac:dyDescent="0.3">
      <c r="B526" s="248" t="s">
        <v>2831</v>
      </c>
      <c r="C526" s="248" t="s">
        <v>2831</v>
      </c>
      <c r="D526" t="s">
        <v>2851</v>
      </c>
      <c r="E526" t="s">
        <v>6523</v>
      </c>
      <c r="F526" t="s">
        <v>2078</v>
      </c>
      <c r="G526" s="47" t="s">
        <v>2616</v>
      </c>
      <c r="H526" s="49">
        <v>0</v>
      </c>
      <c r="I526" s="49">
        <v>0</v>
      </c>
      <c r="J526" s="49" t="s">
        <v>2186</v>
      </c>
      <c r="K526" s="49" t="s">
        <v>6524</v>
      </c>
      <c r="L526" s="49" t="s">
        <v>254</v>
      </c>
      <c r="M526" s="49" t="s">
        <v>568</v>
      </c>
    </row>
    <row r="527" spans="2:13" x14ac:dyDescent="0.3">
      <c r="B527" s="248" t="s">
        <v>2831</v>
      </c>
      <c r="C527" s="248" t="s">
        <v>2831</v>
      </c>
      <c r="D527" t="s">
        <v>2851</v>
      </c>
      <c r="E527" t="s">
        <v>6381</v>
      </c>
      <c r="F527" t="s">
        <v>2073</v>
      </c>
      <c r="G527" s="47" t="s">
        <v>2655</v>
      </c>
      <c r="H527" s="49">
        <v>0</v>
      </c>
      <c r="I527" s="49">
        <v>0</v>
      </c>
      <c r="J527" s="49" t="s">
        <v>2186</v>
      </c>
      <c r="K527" s="49" t="s">
        <v>6382</v>
      </c>
      <c r="L527" s="49" t="s">
        <v>2147</v>
      </c>
      <c r="M527" s="49" t="s">
        <v>568</v>
      </c>
    </row>
    <row r="528" spans="2:13" x14ac:dyDescent="0.3">
      <c r="B528" s="248" t="s">
        <v>2831</v>
      </c>
      <c r="C528" s="248" t="s">
        <v>2831</v>
      </c>
      <c r="D528" t="s">
        <v>2851</v>
      </c>
      <c r="E528" t="s">
        <v>9591</v>
      </c>
      <c r="F528" t="s">
        <v>2073</v>
      </c>
      <c r="G528" s="47" t="s">
        <v>2615</v>
      </c>
      <c r="H528" s="49">
        <v>0</v>
      </c>
      <c r="I528" s="49">
        <v>0</v>
      </c>
      <c r="J528" s="49" t="s">
        <v>2186</v>
      </c>
      <c r="K528" s="49" t="s">
        <v>9592</v>
      </c>
      <c r="L528" s="49" t="s">
        <v>2147</v>
      </c>
      <c r="M528" s="49" t="s">
        <v>568</v>
      </c>
    </row>
    <row r="529" spans="2:13" x14ac:dyDescent="0.3">
      <c r="B529" s="248" t="s">
        <v>2831</v>
      </c>
      <c r="C529" s="248" t="s">
        <v>2831</v>
      </c>
      <c r="D529" t="s">
        <v>2851</v>
      </c>
      <c r="E529" t="s">
        <v>8411</v>
      </c>
      <c r="F529" t="s">
        <v>2073</v>
      </c>
      <c r="G529" s="47" t="s">
        <v>2681</v>
      </c>
      <c r="H529" s="49">
        <v>0</v>
      </c>
      <c r="I529" s="49">
        <v>0</v>
      </c>
      <c r="J529" s="49" t="s">
        <v>2186</v>
      </c>
      <c r="K529" s="49" t="s">
        <v>8412</v>
      </c>
      <c r="L529" s="49" t="s">
        <v>254</v>
      </c>
      <c r="M529" s="49" t="s">
        <v>568</v>
      </c>
    </row>
    <row r="530" spans="2:13" x14ac:dyDescent="0.3">
      <c r="B530" s="248" t="s">
        <v>2831</v>
      </c>
      <c r="C530" s="248" t="s">
        <v>2831</v>
      </c>
      <c r="D530" t="s">
        <v>2851</v>
      </c>
      <c r="E530" t="s">
        <v>7928</v>
      </c>
      <c r="F530" t="s">
        <v>2073</v>
      </c>
      <c r="G530" s="47" t="s">
        <v>2685</v>
      </c>
      <c r="H530" s="49">
        <v>0</v>
      </c>
      <c r="I530" s="49">
        <v>0</v>
      </c>
      <c r="J530" s="49" t="s">
        <v>2186</v>
      </c>
      <c r="K530" s="49" t="s">
        <v>7929</v>
      </c>
      <c r="L530" s="49" t="s">
        <v>254</v>
      </c>
      <c r="M530" s="49" t="s">
        <v>568</v>
      </c>
    </row>
    <row r="531" spans="2:13" x14ac:dyDescent="0.3">
      <c r="B531" s="248" t="s">
        <v>2831</v>
      </c>
      <c r="C531" s="248" t="s">
        <v>2831</v>
      </c>
      <c r="D531" t="s">
        <v>2851</v>
      </c>
      <c r="E531" t="s">
        <v>5535</v>
      </c>
      <c r="F531" t="s">
        <v>2073</v>
      </c>
      <c r="G531" s="47" t="s">
        <v>2676</v>
      </c>
      <c r="H531" s="49">
        <v>0</v>
      </c>
      <c r="I531" s="49">
        <v>0</v>
      </c>
      <c r="J531" s="49" t="s">
        <v>2186</v>
      </c>
      <c r="K531" s="49" t="s">
        <v>5536</v>
      </c>
      <c r="L531" s="49" t="s">
        <v>254</v>
      </c>
      <c r="M531" s="49" t="s">
        <v>568</v>
      </c>
    </row>
    <row r="532" spans="2:13" x14ac:dyDescent="0.3">
      <c r="B532" s="248" t="s">
        <v>2831</v>
      </c>
      <c r="C532" s="248" t="s">
        <v>2831</v>
      </c>
      <c r="D532" t="s">
        <v>2851</v>
      </c>
      <c r="E532" t="s">
        <v>6755</v>
      </c>
      <c r="F532" t="s">
        <v>2073</v>
      </c>
      <c r="G532" s="47" t="s">
        <v>2688</v>
      </c>
      <c r="H532" s="49">
        <v>0</v>
      </c>
      <c r="I532" s="49">
        <v>0</v>
      </c>
      <c r="J532" s="49" t="s">
        <v>2186</v>
      </c>
      <c r="K532" s="49" t="s">
        <v>6756</v>
      </c>
      <c r="L532" s="49" t="s">
        <v>2147</v>
      </c>
      <c r="M532" s="49" t="s">
        <v>568</v>
      </c>
    </row>
    <row r="533" spans="2:13" x14ac:dyDescent="0.3">
      <c r="B533" s="248" t="s">
        <v>2831</v>
      </c>
      <c r="C533" s="248" t="s">
        <v>2831</v>
      </c>
      <c r="D533" t="s">
        <v>2851</v>
      </c>
      <c r="E533" t="s">
        <v>5333</v>
      </c>
      <c r="F533" t="s">
        <v>2072</v>
      </c>
      <c r="G533" s="47" t="s">
        <v>2685</v>
      </c>
      <c r="H533" s="49">
        <v>0</v>
      </c>
      <c r="I533" s="49">
        <v>0</v>
      </c>
      <c r="J533" s="49" t="s">
        <v>2160</v>
      </c>
      <c r="K533" s="49" t="s">
        <v>5334</v>
      </c>
      <c r="L533" s="49" t="s">
        <v>254</v>
      </c>
      <c r="M533" s="49" t="s">
        <v>568</v>
      </c>
    </row>
    <row r="534" spans="2:13" x14ac:dyDescent="0.3">
      <c r="B534" s="248" t="s">
        <v>2831</v>
      </c>
      <c r="C534" s="248" t="s">
        <v>2831</v>
      </c>
      <c r="D534" t="s">
        <v>2851</v>
      </c>
      <c r="E534" t="s">
        <v>7730</v>
      </c>
      <c r="F534" t="s">
        <v>2073</v>
      </c>
      <c r="G534" s="47" t="s">
        <v>2615</v>
      </c>
      <c r="H534" s="49">
        <v>0</v>
      </c>
      <c r="I534" s="49">
        <v>0</v>
      </c>
      <c r="J534" s="49" t="s">
        <v>2186</v>
      </c>
      <c r="K534" s="49" t="s">
        <v>7731</v>
      </c>
      <c r="L534" s="49" t="s">
        <v>254</v>
      </c>
      <c r="M534" s="49" t="s">
        <v>568</v>
      </c>
    </row>
    <row r="535" spans="2:13" x14ac:dyDescent="0.3">
      <c r="B535" s="248" t="s">
        <v>2831</v>
      </c>
      <c r="C535" s="248" t="s">
        <v>2831</v>
      </c>
      <c r="D535" t="s">
        <v>2851</v>
      </c>
      <c r="E535" t="s">
        <v>9617</v>
      </c>
      <c r="F535" t="s">
        <v>2078</v>
      </c>
      <c r="G535" s="47" t="s">
        <v>2676</v>
      </c>
      <c r="H535" s="49">
        <v>0</v>
      </c>
      <c r="I535" s="49">
        <v>0</v>
      </c>
      <c r="J535" s="49" t="s">
        <v>2186</v>
      </c>
      <c r="K535" s="49" t="s">
        <v>9618</v>
      </c>
      <c r="L535" s="49" t="s">
        <v>254</v>
      </c>
      <c r="M535" s="49" t="s">
        <v>568</v>
      </c>
    </row>
    <row r="536" spans="2:13" x14ac:dyDescent="0.3">
      <c r="B536" s="248" t="s">
        <v>2831</v>
      </c>
      <c r="C536" s="248" t="s">
        <v>2831</v>
      </c>
      <c r="D536" t="s">
        <v>2851</v>
      </c>
      <c r="E536" t="s">
        <v>5965</v>
      </c>
      <c r="F536" t="s">
        <v>2078</v>
      </c>
      <c r="G536" s="47" t="s">
        <v>2622</v>
      </c>
      <c r="H536" s="49">
        <v>0</v>
      </c>
      <c r="I536" s="49">
        <v>0</v>
      </c>
      <c r="J536" s="49" t="s">
        <v>2186</v>
      </c>
      <c r="K536" s="49" t="s">
        <v>5966</v>
      </c>
      <c r="L536" s="49" t="s">
        <v>2147</v>
      </c>
      <c r="M536" s="49" t="s">
        <v>568</v>
      </c>
    </row>
    <row r="537" spans="2:13" x14ac:dyDescent="0.3">
      <c r="B537" s="248" t="s">
        <v>2831</v>
      </c>
      <c r="C537" s="248" t="s">
        <v>2831</v>
      </c>
      <c r="D537" t="s">
        <v>2851</v>
      </c>
      <c r="E537" t="s">
        <v>5355</v>
      </c>
      <c r="F537" t="s">
        <v>2072</v>
      </c>
      <c r="G537" s="47" t="s">
        <v>2672</v>
      </c>
      <c r="H537" s="49">
        <v>0</v>
      </c>
      <c r="I537" s="49">
        <v>0</v>
      </c>
      <c r="J537" s="49" t="s">
        <v>2160</v>
      </c>
      <c r="K537" s="49" t="s">
        <v>5356</v>
      </c>
      <c r="L537" s="49" t="s">
        <v>254</v>
      </c>
      <c r="M537" s="49" t="s">
        <v>568</v>
      </c>
    </row>
    <row r="538" spans="2:13" x14ac:dyDescent="0.3">
      <c r="B538" s="248" t="s">
        <v>2831</v>
      </c>
      <c r="C538" s="248" t="s">
        <v>2831</v>
      </c>
      <c r="D538" t="s">
        <v>2851</v>
      </c>
      <c r="E538" t="s">
        <v>6112</v>
      </c>
      <c r="F538" t="s">
        <v>2073</v>
      </c>
      <c r="G538" s="47" t="s">
        <v>2702</v>
      </c>
      <c r="H538" s="49">
        <v>0</v>
      </c>
      <c r="I538" s="49">
        <v>0</v>
      </c>
      <c r="J538" s="49" t="s">
        <v>2186</v>
      </c>
      <c r="K538" s="49" t="s">
        <v>6113</v>
      </c>
      <c r="L538" s="49" t="s">
        <v>254</v>
      </c>
      <c r="M538" s="49" t="s">
        <v>568</v>
      </c>
    </row>
    <row r="539" spans="2:13" x14ac:dyDescent="0.3">
      <c r="B539" s="248" t="s">
        <v>2831</v>
      </c>
      <c r="C539" s="248" t="s">
        <v>2831</v>
      </c>
      <c r="D539" t="s">
        <v>2851</v>
      </c>
      <c r="E539" t="s">
        <v>9273</v>
      </c>
      <c r="F539" t="s">
        <v>2073</v>
      </c>
      <c r="G539" s="47" t="s">
        <v>2686</v>
      </c>
      <c r="H539" s="49">
        <v>0</v>
      </c>
      <c r="I539" s="49">
        <v>0</v>
      </c>
      <c r="J539" s="49" t="s">
        <v>2186</v>
      </c>
      <c r="K539" s="49" t="s">
        <v>9274</v>
      </c>
      <c r="L539" s="49" t="s">
        <v>254</v>
      </c>
      <c r="M539" s="49" t="s">
        <v>568</v>
      </c>
    </row>
    <row r="540" spans="2:13" x14ac:dyDescent="0.3">
      <c r="B540" s="248" t="s">
        <v>2831</v>
      </c>
      <c r="C540" s="248" t="s">
        <v>2831</v>
      </c>
      <c r="D540" t="s">
        <v>2851</v>
      </c>
      <c r="E540" t="s">
        <v>7726</v>
      </c>
      <c r="F540" t="s">
        <v>2073</v>
      </c>
      <c r="G540" s="47" t="s">
        <v>2679</v>
      </c>
      <c r="H540" s="49">
        <v>0</v>
      </c>
      <c r="I540" s="49">
        <v>0</v>
      </c>
      <c r="J540" s="49" t="s">
        <v>2186</v>
      </c>
      <c r="K540" s="49" t="s">
        <v>7727</v>
      </c>
      <c r="L540" s="49" t="s">
        <v>254</v>
      </c>
      <c r="M540" s="49" t="s">
        <v>568</v>
      </c>
    </row>
    <row r="541" spans="2:13" x14ac:dyDescent="0.3">
      <c r="B541" s="248" t="s">
        <v>2831</v>
      </c>
      <c r="C541" s="248" t="s">
        <v>2831</v>
      </c>
      <c r="D541" t="s">
        <v>2851</v>
      </c>
      <c r="E541" t="s">
        <v>10439</v>
      </c>
      <c r="F541" t="s">
        <v>2073</v>
      </c>
      <c r="G541" s="47" t="s">
        <v>2700</v>
      </c>
      <c r="H541" s="49">
        <v>0</v>
      </c>
      <c r="I541" s="49">
        <v>0</v>
      </c>
      <c r="J541" s="49" t="s">
        <v>2186</v>
      </c>
      <c r="K541" s="49" t="s">
        <v>10440</v>
      </c>
      <c r="L541" s="49" t="s">
        <v>254</v>
      </c>
      <c r="M541" s="49" t="s">
        <v>568</v>
      </c>
    </row>
    <row r="542" spans="2:13" x14ac:dyDescent="0.3">
      <c r="B542" s="248" t="s">
        <v>2831</v>
      </c>
      <c r="C542" s="248" t="s">
        <v>2831</v>
      </c>
      <c r="D542" t="s">
        <v>2851</v>
      </c>
      <c r="E542" t="s">
        <v>8642</v>
      </c>
      <c r="F542" t="s">
        <v>2073</v>
      </c>
      <c r="G542" s="47" t="s">
        <v>2700</v>
      </c>
      <c r="H542" s="49">
        <v>0</v>
      </c>
      <c r="I542" s="49">
        <v>0</v>
      </c>
      <c r="J542" s="49" t="s">
        <v>2186</v>
      </c>
      <c r="K542" s="49" t="s">
        <v>8643</v>
      </c>
      <c r="L542" s="49" t="s">
        <v>254</v>
      </c>
      <c r="M542" s="49" t="s">
        <v>568</v>
      </c>
    </row>
    <row r="543" spans="2:13" x14ac:dyDescent="0.3">
      <c r="B543" s="248" t="s">
        <v>2831</v>
      </c>
      <c r="C543" s="248" t="s">
        <v>2831</v>
      </c>
      <c r="D543" t="s">
        <v>2851</v>
      </c>
      <c r="E543" t="s">
        <v>3697</v>
      </c>
      <c r="F543" t="s">
        <v>2073</v>
      </c>
      <c r="G543" s="47" t="s">
        <v>2704</v>
      </c>
      <c r="H543" s="49">
        <v>0</v>
      </c>
      <c r="I543" s="49">
        <v>0</v>
      </c>
      <c r="J543" s="49" t="s">
        <v>2176</v>
      </c>
      <c r="K543" s="49" t="s">
        <v>3698</v>
      </c>
      <c r="L543" s="49" t="s">
        <v>254</v>
      </c>
      <c r="M543" s="49" t="s">
        <v>568</v>
      </c>
    </row>
    <row r="544" spans="2:13" x14ac:dyDescent="0.3">
      <c r="B544" s="248" t="s">
        <v>2831</v>
      </c>
      <c r="C544" s="248" t="s">
        <v>2831</v>
      </c>
      <c r="D544" t="s">
        <v>2851</v>
      </c>
      <c r="E544" t="s">
        <v>5196</v>
      </c>
      <c r="F544" t="s">
        <v>2072</v>
      </c>
      <c r="G544" s="47" t="s">
        <v>2672</v>
      </c>
      <c r="H544" s="49">
        <v>0</v>
      </c>
      <c r="I544" s="49">
        <v>0</v>
      </c>
      <c r="J544" s="49" t="s">
        <v>2160</v>
      </c>
      <c r="K544" s="49" t="s">
        <v>5197</v>
      </c>
      <c r="L544" s="49" t="s">
        <v>254</v>
      </c>
      <c r="M544" s="49" t="s">
        <v>568</v>
      </c>
    </row>
    <row r="545" spans="2:13" x14ac:dyDescent="0.3">
      <c r="B545" s="248" t="s">
        <v>2831</v>
      </c>
      <c r="C545" s="248" t="s">
        <v>2831</v>
      </c>
      <c r="D545" t="s">
        <v>2851</v>
      </c>
      <c r="E545" t="s">
        <v>5215</v>
      </c>
      <c r="F545" t="s">
        <v>2072</v>
      </c>
      <c r="G545" s="47" t="s">
        <v>2672</v>
      </c>
      <c r="H545" s="49">
        <v>0</v>
      </c>
      <c r="I545" s="49">
        <v>0</v>
      </c>
      <c r="J545" s="49" t="s">
        <v>2160</v>
      </c>
      <c r="K545" s="49" t="s">
        <v>5217</v>
      </c>
      <c r="L545" s="49" t="s">
        <v>254</v>
      </c>
      <c r="M545" s="49" t="s">
        <v>568</v>
      </c>
    </row>
    <row r="546" spans="2:13" x14ac:dyDescent="0.3">
      <c r="B546" s="248" t="s">
        <v>2831</v>
      </c>
      <c r="C546" s="248" t="s">
        <v>2831</v>
      </c>
      <c r="D546" t="s">
        <v>2851</v>
      </c>
      <c r="E546" t="s">
        <v>5771</v>
      </c>
      <c r="F546" t="s">
        <v>2078</v>
      </c>
      <c r="G546" s="47" t="s">
        <v>2654</v>
      </c>
      <c r="H546" s="49">
        <v>0</v>
      </c>
      <c r="I546" s="49">
        <v>0</v>
      </c>
      <c r="J546" s="49" t="s">
        <v>2186</v>
      </c>
      <c r="K546" s="49" t="s">
        <v>5772</v>
      </c>
      <c r="L546" s="49" t="s">
        <v>254</v>
      </c>
      <c r="M546" s="49" t="s">
        <v>568</v>
      </c>
    </row>
    <row r="547" spans="2:13" x14ac:dyDescent="0.3">
      <c r="B547" s="248" t="s">
        <v>2831</v>
      </c>
      <c r="C547" s="248" t="s">
        <v>2831</v>
      </c>
      <c r="D547" t="s">
        <v>2851</v>
      </c>
      <c r="E547" t="s">
        <v>3224</v>
      </c>
      <c r="F547" t="s">
        <v>2073</v>
      </c>
      <c r="G547" s="47" t="s">
        <v>2672</v>
      </c>
      <c r="H547" s="49">
        <v>0</v>
      </c>
      <c r="I547" s="49">
        <v>0</v>
      </c>
      <c r="J547" s="49" t="s">
        <v>2160</v>
      </c>
      <c r="K547" s="49" t="s">
        <v>2925</v>
      </c>
      <c r="L547" s="49" t="s">
        <v>254</v>
      </c>
      <c r="M547" s="49" t="s">
        <v>568</v>
      </c>
    </row>
    <row r="548" spans="2:13" x14ac:dyDescent="0.3">
      <c r="B548" s="248" t="s">
        <v>2831</v>
      </c>
      <c r="C548" s="248" t="s">
        <v>2831</v>
      </c>
      <c r="D548" t="s">
        <v>2851</v>
      </c>
      <c r="E548" t="s">
        <v>9526</v>
      </c>
      <c r="F548" t="s">
        <v>2073</v>
      </c>
      <c r="G548" s="47" t="s">
        <v>2704</v>
      </c>
      <c r="H548" s="49">
        <v>0</v>
      </c>
      <c r="I548" s="49">
        <v>0</v>
      </c>
      <c r="J548" s="49" t="s">
        <v>2186</v>
      </c>
      <c r="K548" s="49" t="s">
        <v>8382</v>
      </c>
      <c r="L548" s="49" t="s">
        <v>254</v>
      </c>
      <c r="M548" s="49" t="s">
        <v>568</v>
      </c>
    </row>
    <row r="549" spans="2:13" x14ac:dyDescent="0.3">
      <c r="B549" s="248" t="s">
        <v>2831</v>
      </c>
      <c r="C549" s="248" t="s">
        <v>2831</v>
      </c>
      <c r="D549" t="s">
        <v>2851</v>
      </c>
      <c r="E549" t="s">
        <v>6421</v>
      </c>
      <c r="F549" t="s">
        <v>2073</v>
      </c>
      <c r="G549" s="47" t="s">
        <v>2704</v>
      </c>
      <c r="H549" s="49">
        <v>0</v>
      </c>
      <c r="I549" s="49">
        <v>0</v>
      </c>
      <c r="J549" s="49" t="s">
        <v>2186</v>
      </c>
      <c r="K549" s="49" t="s">
        <v>6422</v>
      </c>
      <c r="L549" s="49" t="s">
        <v>254</v>
      </c>
      <c r="M549" s="49" t="s">
        <v>568</v>
      </c>
    </row>
    <row r="550" spans="2:13" x14ac:dyDescent="0.3">
      <c r="B550" s="248" t="s">
        <v>2831</v>
      </c>
      <c r="C550" s="248" t="s">
        <v>2831</v>
      </c>
      <c r="D550" t="s">
        <v>2851</v>
      </c>
      <c r="E550" t="s">
        <v>8858</v>
      </c>
      <c r="F550" t="s">
        <v>2078</v>
      </c>
      <c r="G550" s="47" t="s">
        <v>2676</v>
      </c>
      <c r="H550" s="49">
        <v>0</v>
      </c>
      <c r="I550" s="49">
        <v>0</v>
      </c>
      <c r="J550" s="49" t="s">
        <v>2186</v>
      </c>
      <c r="K550" s="49" t="s">
        <v>8859</v>
      </c>
      <c r="L550" s="49" t="s">
        <v>254</v>
      </c>
      <c r="M550" s="49" t="s">
        <v>568</v>
      </c>
    </row>
    <row r="551" spans="2:13" x14ac:dyDescent="0.3">
      <c r="B551" s="248" t="s">
        <v>2831</v>
      </c>
      <c r="C551" s="248" t="s">
        <v>2831</v>
      </c>
      <c r="D551" t="s">
        <v>2851</v>
      </c>
      <c r="E551" t="s">
        <v>9030</v>
      </c>
      <c r="F551" t="s">
        <v>2073</v>
      </c>
      <c r="G551" s="47" t="s">
        <v>2703</v>
      </c>
      <c r="H551" s="49">
        <v>0</v>
      </c>
      <c r="I551" s="49">
        <v>0</v>
      </c>
      <c r="J551" s="49" t="s">
        <v>2186</v>
      </c>
      <c r="K551" s="49" t="s">
        <v>9031</v>
      </c>
      <c r="L551" s="49" t="s">
        <v>254</v>
      </c>
      <c r="M551" s="49" t="s">
        <v>568</v>
      </c>
    </row>
    <row r="552" spans="2:13" x14ac:dyDescent="0.3">
      <c r="B552" s="248" t="s">
        <v>2831</v>
      </c>
      <c r="C552" s="248" t="s">
        <v>2831</v>
      </c>
      <c r="D552" t="s">
        <v>2851</v>
      </c>
      <c r="E552" t="s">
        <v>5277</v>
      </c>
      <c r="F552" t="s">
        <v>2072</v>
      </c>
      <c r="G552" s="47" t="s">
        <v>2702</v>
      </c>
      <c r="H552" s="49">
        <v>0</v>
      </c>
      <c r="I552" s="49">
        <v>0</v>
      </c>
      <c r="J552" s="49" t="s">
        <v>2160</v>
      </c>
      <c r="K552" s="49" t="s">
        <v>2992</v>
      </c>
      <c r="L552" s="49" t="s">
        <v>254</v>
      </c>
      <c r="M552" s="49" t="s">
        <v>568</v>
      </c>
    </row>
    <row r="553" spans="2:13" x14ac:dyDescent="0.3">
      <c r="B553" s="248" t="s">
        <v>2831</v>
      </c>
      <c r="C553" s="248" t="s">
        <v>2831</v>
      </c>
      <c r="D553" t="s">
        <v>2851</v>
      </c>
      <c r="E553" t="s">
        <v>8999</v>
      </c>
      <c r="F553" t="s">
        <v>2073</v>
      </c>
      <c r="G553" s="47" t="s">
        <v>2701</v>
      </c>
      <c r="H553" s="49">
        <v>0</v>
      </c>
      <c r="I553" s="49">
        <v>0</v>
      </c>
      <c r="J553" s="49" t="s">
        <v>2186</v>
      </c>
      <c r="K553" s="49" t="s">
        <v>9000</v>
      </c>
      <c r="L553" s="49" t="s">
        <v>254</v>
      </c>
      <c r="M553" s="49" t="s">
        <v>568</v>
      </c>
    </row>
    <row r="554" spans="2:13" x14ac:dyDescent="0.3">
      <c r="B554" s="248" t="s">
        <v>2831</v>
      </c>
      <c r="C554" s="248" t="s">
        <v>2831</v>
      </c>
      <c r="D554" t="s">
        <v>2851</v>
      </c>
      <c r="E554" t="s">
        <v>5289</v>
      </c>
      <c r="F554" t="s">
        <v>2072</v>
      </c>
      <c r="G554" s="47" t="s">
        <v>2673</v>
      </c>
      <c r="H554" s="49">
        <v>0</v>
      </c>
      <c r="I554" s="49">
        <v>0</v>
      </c>
      <c r="J554" s="49" t="s">
        <v>2160</v>
      </c>
      <c r="K554" s="49" t="s">
        <v>5290</v>
      </c>
      <c r="L554" s="49" t="s">
        <v>254</v>
      </c>
      <c r="M554" s="49" t="s">
        <v>568</v>
      </c>
    </row>
    <row r="555" spans="2:13" x14ac:dyDescent="0.3">
      <c r="B555" s="248" t="s">
        <v>2831</v>
      </c>
      <c r="C555" s="248" t="s">
        <v>2831</v>
      </c>
      <c r="D555" t="s">
        <v>2851</v>
      </c>
      <c r="E555" t="s">
        <v>9484</v>
      </c>
      <c r="F555" t="s">
        <v>2073</v>
      </c>
      <c r="G555" s="47" t="s">
        <v>2625</v>
      </c>
      <c r="H555" s="49">
        <v>0</v>
      </c>
      <c r="I555" s="49">
        <v>0</v>
      </c>
      <c r="J555" s="49" t="s">
        <v>2186</v>
      </c>
      <c r="K555" s="49" t="s">
        <v>9485</v>
      </c>
      <c r="L555" s="49" t="s">
        <v>254</v>
      </c>
      <c r="M555" s="49" t="s">
        <v>568</v>
      </c>
    </row>
    <row r="556" spans="2:13" x14ac:dyDescent="0.3">
      <c r="B556" s="248" t="s">
        <v>2831</v>
      </c>
      <c r="C556" s="248" t="s">
        <v>2831</v>
      </c>
      <c r="D556" t="s">
        <v>2851</v>
      </c>
      <c r="E556" t="s">
        <v>5291</v>
      </c>
      <c r="F556" t="s">
        <v>2072</v>
      </c>
      <c r="G556" s="47" t="s">
        <v>2702</v>
      </c>
      <c r="H556" s="49">
        <v>0</v>
      </c>
      <c r="I556" s="49">
        <v>0</v>
      </c>
      <c r="J556" s="49" t="s">
        <v>2160</v>
      </c>
      <c r="K556" s="49" t="s">
        <v>5292</v>
      </c>
      <c r="L556" s="49" t="s">
        <v>254</v>
      </c>
      <c r="M556" s="49" t="s">
        <v>568</v>
      </c>
    </row>
    <row r="557" spans="2:13" x14ac:dyDescent="0.3">
      <c r="B557" s="248" t="s">
        <v>2831</v>
      </c>
      <c r="C557" s="248" t="s">
        <v>2831</v>
      </c>
      <c r="D557" t="s">
        <v>2851</v>
      </c>
      <c r="E557" t="s">
        <v>3240</v>
      </c>
      <c r="F557" t="s">
        <v>2073</v>
      </c>
      <c r="G557" s="47" t="s">
        <v>2639</v>
      </c>
      <c r="H557" s="49">
        <v>0</v>
      </c>
      <c r="I557" s="49">
        <v>0</v>
      </c>
      <c r="J557" s="49" t="s">
        <v>2160</v>
      </c>
      <c r="K557" s="49" t="s">
        <v>2941</v>
      </c>
      <c r="L557" s="49" t="s">
        <v>254</v>
      </c>
      <c r="M557" s="49" t="s">
        <v>568</v>
      </c>
    </row>
    <row r="558" spans="2:13" x14ac:dyDescent="0.3">
      <c r="B558" s="248" t="s">
        <v>2831</v>
      </c>
      <c r="C558" s="248" t="s">
        <v>2831</v>
      </c>
      <c r="D558" t="s">
        <v>2851</v>
      </c>
      <c r="E558" t="s">
        <v>5816</v>
      </c>
      <c r="F558" t="s">
        <v>2073</v>
      </c>
      <c r="G558" s="47" t="s">
        <v>2680</v>
      </c>
      <c r="H558" s="49">
        <v>0</v>
      </c>
      <c r="I558" s="49">
        <v>0</v>
      </c>
      <c r="J558" s="49" t="s">
        <v>2186</v>
      </c>
      <c r="K558" s="49" t="s">
        <v>5818</v>
      </c>
      <c r="L558" s="49" t="s">
        <v>254</v>
      </c>
      <c r="M558" s="49" t="s">
        <v>568</v>
      </c>
    </row>
    <row r="559" spans="2:13" x14ac:dyDescent="0.3">
      <c r="B559" s="248" t="s">
        <v>2831</v>
      </c>
      <c r="C559" s="248" t="s">
        <v>2831</v>
      </c>
      <c r="D559" t="s">
        <v>2851</v>
      </c>
      <c r="E559" t="s">
        <v>9279</v>
      </c>
      <c r="F559" t="s">
        <v>2073</v>
      </c>
      <c r="G559" s="47" t="s">
        <v>2686</v>
      </c>
      <c r="H559" s="49">
        <v>0</v>
      </c>
      <c r="I559" s="49">
        <v>0</v>
      </c>
      <c r="J559" s="49" t="s">
        <v>2186</v>
      </c>
      <c r="K559" s="49" t="s">
        <v>9280</v>
      </c>
      <c r="L559" s="49" t="s">
        <v>254</v>
      </c>
      <c r="M559" s="49" t="s">
        <v>568</v>
      </c>
    </row>
    <row r="560" spans="2:13" x14ac:dyDescent="0.3">
      <c r="B560" s="248" t="s">
        <v>2831</v>
      </c>
      <c r="C560" s="248" t="s">
        <v>2831</v>
      </c>
      <c r="D560" t="s">
        <v>2851</v>
      </c>
      <c r="E560" t="s">
        <v>5284</v>
      </c>
      <c r="F560" t="s">
        <v>2072</v>
      </c>
      <c r="G560" s="47" t="s">
        <v>2680</v>
      </c>
      <c r="H560" s="49">
        <v>0</v>
      </c>
      <c r="I560" s="49">
        <v>0</v>
      </c>
      <c r="J560" s="49" t="s">
        <v>2173</v>
      </c>
      <c r="K560" s="49" t="s">
        <v>5285</v>
      </c>
      <c r="L560" s="49" t="s">
        <v>254</v>
      </c>
      <c r="M560" s="49" t="s">
        <v>568</v>
      </c>
    </row>
    <row r="561" spans="2:13" x14ac:dyDescent="0.3">
      <c r="B561" s="248" t="s">
        <v>2831</v>
      </c>
      <c r="C561" s="248" t="s">
        <v>2831</v>
      </c>
      <c r="D561" t="s">
        <v>2851</v>
      </c>
      <c r="E561" t="s">
        <v>5316</v>
      </c>
      <c r="F561" t="s">
        <v>2072</v>
      </c>
      <c r="G561" s="47" t="s">
        <v>2681</v>
      </c>
      <c r="H561" s="49">
        <v>0</v>
      </c>
      <c r="I561" s="49">
        <v>0</v>
      </c>
      <c r="J561" s="49" t="s">
        <v>2160</v>
      </c>
      <c r="K561" s="49" t="s">
        <v>5317</v>
      </c>
      <c r="L561" s="49" t="s">
        <v>254</v>
      </c>
      <c r="M561" s="49" t="s">
        <v>568</v>
      </c>
    </row>
    <row r="562" spans="2:13" x14ac:dyDescent="0.3">
      <c r="B562" s="248" t="s">
        <v>2831</v>
      </c>
      <c r="C562" s="248" t="s">
        <v>2831</v>
      </c>
      <c r="D562" t="s">
        <v>2851</v>
      </c>
      <c r="E562" t="s">
        <v>8653</v>
      </c>
      <c r="F562" t="s">
        <v>2073</v>
      </c>
      <c r="G562" s="47" t="s">
        <v>2616</v>
      </c>
      <c r="H562" s="49">
        <v>0</v>
      </c>
      <c r="I562" s="49">
        <v>0</v>
      </c>
      <c r="J562" s="49" t="s">
        <v>2160</v>
      </c>
      <c r="K562" s="49" t="s">
        <v>8654</v>
      </c>
      <c r="L562" s="49" t="s">
        <v>254</v>
      </c>
      <c r="M562" s="49" t="s">
        <v>568</v>
      </c>
    </row>
    <row r="563" spans="2:13" x14ac:dyDescent="0.3">
      <c r="B563" s="248" t="s">
        <v>2831</v>
      </c>
      <c r="C563" s="248" t="s">
        <v>2831</v>
      </c>
      <c r="D563" t="s">
        <v>2851</v>
      </c>
      <c r="E563" t="s">
        <v>6838</v>
      </c>
      <c r="F563" t="s">
        <v>2073</v>
      </c>
      <c r="G563" s="47" t="s">
        <v>2625</v>
      </c>
      <c r="H563" s="49">
        <v>0</v>
      </c>
      <c r="I563" s="49">
        <v>0</v>
      </c>
      <c r="J563" s="49" t="s">
        <v>2186</v>
      </c>
      <c r="K563" s="49" t="s">
        <v>6839</v>
      </c>
      <c r="L563" s="49" t="s">
        <v>254</v>
      </c>
      <c r="M563" s="49" t="s">
        <v>568</v>
      </c>
    </row>
    <row r="564" spans="2:13" x14ac:dyDescent="0.3">
      <c r="B564" s="248" t="s">
        <v>2831</v>
      </c>
      <c r="C564" s="248" t="s">
        <v>2831</v>
      </c>
      <c r="D564" t="s">
        <v>2851</v>
      </c>
      <c r="E564" t="s">
        <v>9710</v>
      </c>
      <c r="F564" t="s">
        <v>2078</v>
      </c>
      <c r="G564" s="47" t="s">
        <v>2676</v>
      </c>
      <c r="H564" s="49">
        <v>0</v>
      </c>
      <c r="I564" s="49">
        <v>0</v>
      </c>
      <c r="J564" s="49" t="s">
        <v>2186</v>
      </c>
      <c r="K564" s="49" t="s">
        <v>9711</v>
      </c>
      <c r="L564" s="49" t="s">
        <v>254</v>
      </c>
      <c r="M564" s="49" t="s">
        <v>568</v>
      </c>
    </row>
    <row r="565" spans="2:13" x14ac:dyDescent="0.3">
      <c r="B565" s="248" t="s">
        <v>2831</v>
      </c>
      <c r="C565" s="248" t="s">
        <v>2831</v>
      </c>
      <c r="D565" t="s">
        <v>2851</v>
      </c>
      <c r="E565" t="s">
        <v>9415</v>
      </c>
      <c r="F565" t="s">
        <v>2073</v>
      </c>
      <c r="G565" s="47" t="s">
        <v>2701</v>
      </c>
      <c r="H565" s="49">
        <v>0</v>
      </c>
      <c r="I565" s="49">
        <v>0</v>
      </c>
      <c r="J565" s="49" t="s">
        <v>2186</v>
      </c>
      <c r="K565" s="49" t="s">
        <v>9416</v>
      </c>
      <c r="L565" s="49" t="s">
        <v>254</v>
      </c>
      <c r="M565" s="49" t="s">
        <v>568</v>
      </c>
    </row>
    <row r="566" spans="2:13" x14ac:dyDescent="0.3">
      <c r="B566" s="248" t="s">
        <v>2831</v>
      </c>
      <c r="C566" s="248" t="s">
        <v>2831</v>
      </c>
      <c r="D566" t="s">
        <v>2851</v>
      </c>
      <c r="E566" t="s">
        <v>10447</v>
      </c>
      <c r="F566" t="s">
        <v>2073</v>
      </c>
      <c r="G566" s="47" t="s">
        <v>2701</v>
      </c>
      <c r="H566" s="49">
        <v>0</v>
      </c>
      <c r="I566" s="49">
        <v>0</v>
      </c>
      <c r="J566" s="49" t="s">
        <v>2186</v>
      </c>
      <c r="K566" s="49" t="s">
        <v>10448</v>
      </c>
      <c r="L566" s="49" t="s">
        <v>254</v>
      </c>
      <c r="M566" s="49" t="s">
        <v>568</v>
      </c>
    </row>
    <row r="567" spans="2:13" x14ac:dyDescent="0.3">
      <c r="B567" s="248" t="s">
        <v>2831</v>
      </c>
      <c r="C567" s="248" t="s">
        <v>2831</v>
      </c>
      <c r="D567" t="s">
        <v>2851</v>
      </c>
      <c r="E567" t="s">
        <v>9776</v>
      </c>
      <c r="F567" t="s">
        <v>2073</v>
      </c>
      <c r="G567" s="47" t="s">
        <v>2638</v>
      </c>
      <c r="H567" s="49">
        <v>0</v>
      </c>
      <c r="I567" s="49">
        <v>0</v>
      </c>
      <c r="J567" s="49" t="s">
        <v>2186</v>
      </c>
      <c r="K567" s="49" t="s">
        <v>9777</v>
      </c>
      <c r="L567" s="49" t="s">
        <v>254</v>
      </c>
      <c r="M567" s="49" t="s">
        <v>568</v>
      </c>
    </row>
    <row r="568" spans="2:13" x14ac:dyDescent="0.3">
      <c r="B568" s="248" t="s">
        <v>2831</v>
      </c>
      <c r="C568" s="248" t="s">
        <v>2831</v>
      </c>
      <c r="D568" t="s">
        <v>2851</v>
      </c>
      <c r="E568" t="s">
        <v>7984</v>
      </c>
      <c r="F568" t="s">
        <v>2073</v>
      </c>
      <c r="G568" s="47" t="s">
        <v>2639</v>
      </c>
      <c r="H568" s="49">
        <v>0</v>
      </c>
      <c r="I568" s="49">
        <v>0</v>
      </c>
      <c r="J568" s="49" t="s">
        <v>2186</v>
      </c>
      <c r="K568" s="49" t="s">
        <v>7985</v>
      </c>
      <c r="L568" s="49" t="s">
        <v>254</v>
      </c>
      <c r="M568" s="49" t="s">
        <v>568</v>
      </c>
    </row>
    <row r="569" spans="2:13" x14ac:dyDescent="0.3">
      <c r="B569" s="248" t="s">
        <v>2831</v>
      </c>
      <c r="C569" s="248" t="s">
        <v>2831</v>
      </c>
      <c r="D569" t="s">
        <v>2851</v>
      </c>
      <c r="E569" t="s">
        <v>8832</v>
      </c>
      <c r="F569" t="s">
        <v>2073</v>
      </c>
      <c r="G569" s="47" t="s">
        <v>2700</v>
      </c>
      <c r="H569" s="49">
        <v>0</v>
      </c>
      <c r="I569" s="49">
        <v>0</v>
      </c>
      <c r="J569" s="49" t="s">
        <v>2186</v>
      </c>
      <c r="K569" s="49" t="s">
        <v>8833</v>
      </c>
      <c r="L569" s="49" t="s">
        <v>2147</v>
      </c>
      <c r="M569" s="49" t="s">
        <v>568</v>
      </c>
    </row>
    <row r="570" spans="2:13" x14ac:dyDescent="0.3">
      <c r="B570" s="248" t="s">
        <v>2831</v>
      </c>
      <c r="C570" s="248" t="s">
        <v>2831</v>
      </c>
      <c r="D570" t="s">
        <v>2851</v>
      </c>
      <c r="E570" t="s">
        <v>6150</v>
      </c>
      <c r="F570" t="s">
        <v>2073</v>
      </c>
      <c r="G570" s="47" t="s">
        <v>2641</v>
      </c>
      <c r="H570" s="49">
        <v>0</v>
      </c>
      <c r="I570" s="49">
        <v>0</v>
      </c>
      <c r="J570" s="49" t="s">
        <v>2186</v>
      </c>
      <c r="K570" s="49" t="s">
        <v>6151</v>
      </c>
      <c r="L570" s="49" t="s">
        <v>2147</v>
      </c>
      <c r="M570" s="49" t="s">
        <v>568</v>
      </c>
    </row>
    <row r="571" spans="2:13" x14ac:dyDescent="0.3">
      <c r="B571" s="248" t="s">
        <v>2831</v>
      </c>
      <c r="C571" s="248" t="s">
        <v>2831</v>
      </c>
      <c r="D571" t="s">
        <v>2851</v>
      </c>
      <c r="E571" t="s">
        <v>9203</v>
      </c>
      <c r="F571" t="s">
        <v>2078</v>
      </c>
      <c r="G571" s="47" t="s">
        <v>2702</v>
      </c>
      <c r="H571" s="49">
        <v>0</v>
      </c>
      <c r="I571" s="49">
        <v>0</v>
      </c>
      <c r="J571" s="49" t="s">
        <v>2186</v>
      </c>
      <c r="K571" s="49" t="s">
        <v>9204</v>
      </c>
      <c r="L571" s="49" t="s">
        <v>254</v>
      </c>
      <c r="M571" s="49" t="s">
        <v>568</v>
      </c>
    </row>
    <row r="572" spans="2:13" x14ac:dyDescent="0.3">
      <c r="B572" s="248" t="s">
        <v>2831</v>
      </c>
      <c r="C572" s="248" t="s">
        <v>2831</v>
      </c>
      <c r="D572" t="s">
        <v>2851</v>
      </c>
      <c r="E572" t="s">
        <v>8145</v>
      </c>
      <c r="F572" t="s">
        <v>2078</v>
      </c>
      <c r="G572" s="47" t="s">
        <v>2616</v>
      </c>
      <c r="H572" s="49">
        <v>0</v>
      </c>
      <c r="I572" s="49">
        <v>0</v>
      </c>
      <c r="J572" s="49" t="s">
        <v>2186</v>
      </c>
      <c r="K572" s="49" t="s">
        <v>8146</v>
      </c>
      <c r="L572" s="49" t="s">
        <v>254</v>
      </c>
      <c r="M572" s="49" t="s">
        <v>568</v>
      </c>
    </row>
    <row r="573" spans="2:13" x14ac:dyDescent="0.3">
      <c r="B573" s="248" t="s">
        <v>2831</v>
      </c>
      <c r="C573" s="248" t="s">
        <v>2831</v>
      </c>
      <c r="D573" t="s">
        <v>2851</v>
      </c>
      <c r="E573" t="s">
        <v>5669</v>
      </c>
      <c r="F573" t="s">
        <v>2073</v>
      </c>
      <c r="G573" s="47" t="s">
        <v>2641</v>
      </c>
      <c r="H573" s="49">
        <v>0</v>
      </c>
      <c r="I573" s="49">
        <v>0</v>
      </c>
      <c r="J573" s="49" t="s">
        <v>2186</v>
      </c>
      <c r="K573" s="49" t="s">
        <v>5670</v>
      </c>
      <c r="L573" s="49" t="s">
        <v>254</v>
      </c>
      <c r="M573" s="49" t="s">
        <v>568</v>
      </c>
    </row>
    <row r="574" spans="2:13" x14ac:dyDescent="0.3">
      <c r="B574" s="248" t="s">
        <v>2831</v>
      </c>
      <c r="C574" s="248" t="s">
        <v>2831</v>
      </c>
      <c r="D574" t="s">
        <v>2851</v>
      </c>
      <c r="E574" t="s">
        <v>5840</v>
      </c>
      <c r="F574" t="s">
        <v>2078</v>
      </c>
      <c r="G574" s="47" t="s">
        <v>2645</v>
      </c>
      <c r="H574" s="49">
        <v>0</v>
      </c>
      <c r="I574" s="49">
        <v>0</v>
      </c>
      <c r="J574" s="49" t="s">
        <v>2186</v>
      </c>
      <c r="K574" s="49" t="s">
        <v>5841</v>
      </c>
      <c r="L574" s="49" t="s">
        <v>254</v>
      </c>
      <c r="M574" s="49" t="s">
        <v>568</v>
      </c>
    </row>
    <row r="575" spans="2:13" x14ac:dyDescent="0.3">
      <c r="B575" s="248" t="s">
        <v>2831</v>
      </c>
      <c r="C575" s="248" t="s">
        <v>2831</v>
      </c>
      <c r="D575" t="s">
        <v>2851</v>
      </c>
      <c r="E575" t="s">
        <v>6606</v>
      </c>
      <c r="F575" t="s">
        <v>2073</v>
      </c>
      <c r="G575" s="47" t="s">
        <v>2660</v>
      </c>
      <c r="H575" s="49">
        <v>0</v>
      </c>
      <c r="I575" s="49">
        <v>0</v>
      </c>
      <c r="J575" s="49" t="s">
        <v>2186</v>
      </c>
      <c r="K575" s="49" t="s">
        <v>6607</v>
      </c>
      <c r="L575" s="49" t="s">
        <v>254</v>
      </c>
      <c r="M575" s="49" t="s">
        <v>568</v>
      </c>
    </row>
    <row r="576" spans="2:13" x14ac:dyDescent="0.3">
      <c r="B576" s="248" t="s">
        <v>2831</v>
      </c>
      <c r="C576" s="248" t="s">
        <v>2831</v>
      </c>
      <c r="D576" t="s">
        <v>2851</v>
      </c>
      <c r="E576" t="s">
        <v>5838</v>
      </c>
      <c r="F576" t="s">
        <v>2073</v>
      </c>
      <c r="G576" s="47" t="s">
        <v>2704</v>
      </c>
      <c r="H576" s="49">
        <v>0</v>
      </c>
      <c r="I576" s="49">
        <v>0</v>
      </c>
      <c r="J576" s="49" t="s">
        <v>2186</v>
      </c>
      <c r="K576" s="49" t="s">
        <v>5839</v>
      </c>
      <c r="L576" s="49" t="s">
        <v>2147</v>
      </c>
      <c r="M576" s="49" t="s">
        <v>568</v>
      </c>
    </row>
    <row r="577" spans="2:13" x14ac:dyDescent="0.3">
      <c r="B577" s="248" t="s">
        <v>2831</v>
      </c>
      <c r="C577" s="248" t="s">
        <v>2831</v>
      </c>
      <c r="D577" t="s">
        <v>2851</v>
      </c>
      <c r="E577" t="s">
        <v>8663</v>
      </c>
      <c r="F577" t="s">
        <v>2073</v>
      </c>
      <c r="G577" s="47" t="s">
        <v>2688</v>
      </c>
      <c r="H577" s="49">
        <v>0</v>
      </c>
      <c r="I577" s="49">
        <v>0</v>
      </c>
      <c r="J577" s="49" t="s">
        <v>2186</v>
      </c>
      <c r="K577" s="49" t="s">
        <v>8664</v>
      </c>
      <c r="L577" s="49" t="s">
        <v>254</v>
      </c>
      <c r="M577" s="49" t="s">
        <v>568</v>
      </c>
    </row>
    <row r="578" spans="2:13" x14ac:dyDescent="0.3">
      <c r="B578" s="248" t="s">
        <v>2831</v>
      </c>
      <c r="C578" s="248" t="s">
        <v>2831</v>
      </c>
      <c r="D578" t="s">
        <v>2851</v>
      </c>
      <c r="E578" t="s">
        <v>6313</v>
      </c>
      <c r="F578" t="s">
        <v>2078</v>
      </c>
      <c r="G578" s="47" t="s">
        <v>2686</v>
      </c>
      <c r="H578" s="49">
        <v>0</v>
      </c>
      <c r="I578" s="49">
        <v>0</v>
      </c>
      <c r="J578" s="49" t="s">
        <v>2186</v>
      </c>
      <c r="K578" s="49" t="s">
        <v>6314</v>
      </c>
      <c r="L578" s="49" t="s">
        <v>254</v>
      </c>
      <c r="M578" s="49" t="s">
        <v>568</v>
      </c>
    </row>
    <row r="579" spans="2:13" x14ac:dyDescent="0.3">
      <c r="B579" s="248" t="s">
        <v>2831</v>
      </c>
      <c r="C579" s="248" t="s">
        <v>2831</v>
      </c>
      <c r="D579" t="s">
        <v>2851</v>
      </c>
      <c r="E579" t="s">
        <v>5357</v>
      </c>
      <c r="F579" t="s">
        <v>2072</v>
      </c>
      <c r="G579" s="47" t="s">
        <v>2616</v>
      </c>
      <c r="H579" s="49">
        <v>0</v>
      </c>
      <c r="I579" s="49">
        <v>0</v>
      </c>
      <c r="J579" s="49" t="s">
        <v>2173</v>
      </c>
      <c r="K579" s="49" t="s">
        <v>5358</v>
      </c>
      <c r="L579" s="49" t="s">
        <v>254</v>
      </c>
      <c r="M579" s="49" t="s">
        <v>568</v>
      </c>
    </row>
    <row r="580" spans="2:13" x14ac:dyDescent="0.3">
      <c r="B580" s="248" t="s">
        <v>2831</v>
      </c>
      <c r="C580" s="248" t="s">
        <v>2831</v>
      </c>
      <c r="D580" t="s">
        <v>2851</v>
      </c>
      <c r="E580" t="s">
        <v>5351</v>
      </c>
      <c r="F580" t="s">
        <v>2072</v>
      </c>
      <c r="G580" s="47" t="s">
        <v>2685</v>
      </c>
      <c r="H580" s="49">
        <v>0</v>
      </c>
      <c r="I580" s="49">
        <v>0</v>
      </c>
      <c r="J580" s="49" t="s">
        <v>2160</v>
      </c>
      <c r="K580" s="49" t="s">
        <v>5352</v>
      </c>
      <c r="L580" s="49" t="s">
        <v>2147</v>
      </c>
      <c r="M580" s="49" t="s">
        <v>568</v>
      </c>
    </row>
    <row r="581" spans="2:13" x14ac:dyDescent="0.3">
      <c r="B581" s="248" t="s">
        <v>2831</v>
      </c>
      <c r="C581" s="248" t="s">
        <v>2831</v>
      </c>
      <c r="D581" t="s">
        <v>2851</v>
      </c>
      <c r="E581" t="s">
        <v>5647</v>
      </c>
      <c r="F581" t="s">
        <v>2073</v>
      </c>
      <c r="G581" s="47" t="s">
        <v>2700</v>
      </c>
      <c r="H581" s="49">
        <v>0</v>
      </c>
      <c r="I581" s="49">
        <v>0</v>
      </c>
      <c r="J581" s="49" t="s">
        <v>2186</v>
      </c>
      <c r="K581" s="49" t="s">
        <v>5648</v>
      </c>
      <c r="L581" s="49" t="s">
        <v>254</v>
      </c>
      <c r="M581" s="49" t="s">
        <v>568</v>
      </c>
    </row>
    <row r="582" spans="2:13" x14ac:dyDescent="0.3">
      <c r="B582" s="248" t="s">
        <v>2831</v>
      </c>
      <c r="C582" s="248" t="s">
        <v>2831</v>
      </c>
      <c r="D582" t="s">
        <v>2851</v>
      </c>
      <c r="E582" t="s">
        <v>7995</v>
      </c>
      <c r="F582" t="s">
        <v>2073</v>
      </c>
      <c r="G582" s="47" t="s">
        <v>2702</v>
      </c>
      <c r="H582" s="49">
        <v>0</v>
      </c>
      <c r="I582" s="49">
        <v>0</v>
      </c>
      <c r="J582" s="49" t="s">
        <v>2186</v>
      </c>
      <c r="K582" s="49" t="s">
        <v>7996</v>
      </c>
      <c r="L582" s="49" t="s">
        <v>254</v>
      </c>
      <c r="M582" s="49" t="s">
        <v>568</v>
      </c>
    </row>
    <row r="583" spans="2:13" x14ac:dyDescent="0.3">
      <c r="B583" s="248" t="s">
        <v>2831</v>
      </c>
      <c r="C583" s="248" t="s">
        <v>2831</v>
      </c>
      <c r="D583" t="s">
        <v>2851</v>
      </c>
      <c r="E583" t="s">
        <v>5344</v>
      </c>
      <c r="F583" t="s">
        <v>2072</v>
      </c>
      <c r="G583" s="47" t="s">
        <v>2679</v>
      </c>
      <c r="H583" s="49">
        <v>0</v>
      </c>
      <c r="I583" s="49">
        <v>0</v>
      </c>
      <c r="J583" s="49" t="s">
        <v>2160</v>
      </c>
      <c r="K583" s="49" t="s">
        <v>5345</v>
      </c>
      <c r="L583" s="49" t="s">
        <v>254</v>
      </c>
      <c r="M583" s="49" t="s">
        <v>568</v>
      </c>
    </row>
    <row r="584" spans="2:13" x14ac:dyDescent="0.3">
      <c r="B584" s="248" t="s">
        <v>2831</v>
      </c>
      <c r="C584" s="248" t="s">
        <v>2831</v>
      </c>
      <c r="D584" t="s">
        <v>2851</v>
      </c>
      <c r="E584" t="s">
        <v>8527</v>
      </c>
      <c r="F584" t="s">
        <v>2073</v>
      </c>
      <c r="G584" s="47" t="s">
        <v>2681</v>
      </c>
      <c r="H584" s="49">
        <v>0</v>
      </c>
      <c r="I584" s="49">
        <v>0</v>
      </c>
      <c r="J584" s="49" t="s">
        <v>2186</v>
      </c>
      <c r="K584" s="49" t="s">
        <v>8528</v>
      </c>
      <c r="L584" s="49" t="s">
        <v>254</v>
      </c>
      <c r="M584" s="49" t="s">
        <v>568</v>
      </c>
    </row>
    <row r="585" spans="2:13" x14ac:dyDescent="0.3">
      <c r="B585" s="248" t="s">
        <v>2831</v>
      </c>
      <c r="C585" s="248" t="s">
        <v>2831</v>
      </c>
      <c r="D585" t="s">
        <v>2851</v>
      </c>
      <c r="E585" t="s">
        <v>6809</v>
      </c>
      <c r="F585" t="s">
        <v>2073</v>
      </c>
      <c r="G585" s="47" t="s">
        <v>2625</v>
      </c>
      <c r="H585" s="49">
        <v>0</v>
      </c>
      <c r="I585" s="49">
        <v>0</v>
      </c>
      <c r="J585" s="49" t="s">
        <v>2186</v>
      </c>
      <c r="K585" s="49" t="s">
        <v>6810</v>
      </c>
      <c r="L585" s="49" t="s">
        <v>254</v>
      </c>
      <c r="M585" s="49" t="s">
        <v>568</v>
      </c>
    </row>
    <row r="586" spans="2:13" x14ac:dyDescent="0.3">
      <c r="B586" s="248" t="s">
        <v>2831</v>
      </c>
      <c r="C586" s="248" t="s">
        <v>2831</v>
      </c>
      <c r="D586" t="s">
        <v>2851</v>
      </c>
      <c r="E586" t="s">
        <v>5359</v>
      </c>
      <c r="F586" t="s">
        <v>2072</v>
      </c>
      <c r="G586" s="47" t="s">
        <v>2704</v>
      </c>
      <c r="H586" s="49">
        <v>0</v>
      </c>
      <c r="I586" s="49">
        <v>0</v>
      </c>
      <c r="J586" s="49" t="s">
        <v>1535</v>
      </c>
      <c r="K586" s="49" t="s">
        <v>1535</v>
      </c>
      <c r="L586" s="49" t="s">
        <v>254</v>
      </c>
      <c r="M586" s="49" t="s">
        <v>568</v>
      </c>
    </row>
    <row r="587" spans="2:13" x14ac:dyDescent="0.3">
      <c r="B587" s="248" t="s">
        <v>2831</v>
      </c>
      <c r="C587" s="248" t="s">
        <v>2831</v>
      </c>
      <c r="D587" t="s">
        <v>2851</v>
      </c>
      <c r="E587" t="s">
        <v>6309</v>
      </c>
      <c r="F587" t="s">
        <v>2078</v>
      </c>
      <c r="G587" s="47" t="s">
        <v>2672</v>
      </c>
      <c r="H587" s="49">
        <v>0</v>
      </c>
      <c r="I587" s="49">
        <v>0</v>
      </c>
      <c r="J587" s="49" t="s">
        <v>2186</v>
      </c>
      <c r="K587" s="49" t="s">
        <v>6310</v>
      </c>
      <c r="L587" s="49" t="s">
        <v>254</v>
      </c>
      <c r="M587" s="49" t="s">
        <v>568</v>
      </c>
    </row>
    <row r="588" spans="2:13" x14ac:dyDescent="0.3">
      <c r="B588" s="248" t="s">
        <v>2831</v>
      </c>
      <c r="C588" s="248" t="s">
        <v>2831</v>
      </c>
      <c r="D588" t="s">
        <v>2851</v>
      </c>
      <c r="E588" t="s">
        <v>7027</v>
      </c>
      <c r="F588" t="s">
        <v>2073</v>
      </c>
      <c r="G588" s="47" t="s">
        <v>2625</v>
      </c>
      <c r="H588" s="49">
        <v>0</v>
      </c>
      <c r="I588" s="49">
        <v>0</v>
      </c>
      <c r="J588" s="49" t="s">
        <v>2186</v>
      </c>
      <c r="K588" s="49" t="s">
        <v>7028</v>
      </c>
      <c r="L588" s="49" t="s">
        <v>2147</v>
      </c>
      <c r="M588" s="49" t="s">
        <v>568</v>
      </c>
    </row>
    <row r="589" spans="2:13" x14ac:dyDescent="0.3">
      <c r="B589" s="248" t="s">
        <v>2831</v>
      </c>
      <c r="C589" s="248" t="s">
        <v>2831</v>
      </c>
      <c r="D589" t="s">
        <v>2851</v>
      </c>
      <c r="E589" t="s">
        <v>5322</v>
      </c>
      <c r="F589" t="s">
        <v>2072</v>
      </c>
      <c r="G589" s="47" t="s">
        <v>2703</v>
      </c>
      <c r="H589" s="49">
        <v>0</v>
      </c>
      <c r="I589" s="49">
        <v>0</v>
      </c>
      <c r="J589" s="49" t="s">
        <v>2173</v>
      </c>
      <c r="K589" s="49" t="s">
        <v>5323</v>
      </c>
      <c r="L589" s="49" t="s">
        <v>254</v>
      </c>
      <c r="M589" s="49" t="s">
        <v>568</v>
      </c>
    </row>
    <row r="590" spans="2:13" x14ac:dyDescent="0.3">
      <c r="B590" s="248" t="s">
        <v>2831</v>
      </c>
      <c r="C590" s="248" t="s">
        <v>2831</v>
      </c>
      <c r="D590" t="s">
        <v>2851</v>
      </c>
      <c r="E590" t="s">
        <v>10163</v>
      </c>
      <c r="F590" t="s">
        <v>2073</v>
      </c>
      <c r="G590" s="47" t="s">
        <v>2616</v>
      </c>
      <c r="H590" s="49">
        <v>0</v>
      </c>
      <c r="I590" s="49">
        <v>0</v>
      </c>
      <c r="J590" s="49" t="s">
        <v>2186</v>
      </c>
      <c r="K590" s="49" t="s">
        <v>10164</v>
      </c>
      <c r="L590" s="49" t="s">
        <v>254</v>
      </c>
      <c r="M590" s="49" t="s">
        <v>568</v>
      </c>
    </row>
    <row r="591" spans="2:13" x14ac:dyDescent="0.3">
      <c r="B591" s="248" t="s">
        <v>2831</v>
      </c>
      <c r="C591" s="248" t="s">
        <v>2831</v>
      </c>
      <c r="D591" t="s">
        <v>2851</v>
      </c>
      <c r="E591" t="s">
        <v>7049</v>
      </c>
      <c r="F591" t="s">
        <v>2073</v>
      </c>
      <c r="G591" s="47" t="s">
        <v>2655</v>
      </c>
      <c r="H591" s="49">
        <v>0</v>
      </c>
      <c r="I591" s="49">
        <v>0</v>
      </c>
      <c r="J591" s="49" t="s">
        <v>2186</v>
      </c>
      <c r="K591" s="49" t="s">
        <v>7050</v>
      </c>
      <c r="L591" s="49" t="s">
        <v>254</v>
      </c>
      <c r="M591" s="49" t="s">
        <v>568</v>
      </c>
    </row>
    <row r="592" spans="2:13" x14ac:dyDescent="0.3">
      <c r="B592" s="248" t="s">
        <v>2831</v>
      </c>
      <c r="C592" s="248" t="s">
        <v>2831</v>
      </c>
      <c r="D592" t="s">
        <v>2851</v>
      </c>
      <c r="E592" t="s">
        <v>5326</v>
      </c>
      <c r="F592" t="s">
        <v>2072</v>
      </c>
      <c r="G592" s="47" t="s">
        <v>2672</v>
      </c>
      <c r="H592" s="49">
        <v>0</v>
      </c>
      <c r="I592" s="49">
        <v>0</v>
      </c>
      <c r="J592" s="49" t="s">
        <v>2176</v>
      </c>
      <c r="K592" s="49" t="s">
        <v>5327</v>
      </c>
      <c r="L592" s="49" t="s">
        <v>254</v>
      </c>
      <c r="M592" s="49" t="s">
        <v>568</v>
      </c>
    </row>
    <row r="593" spans="2:13" x14ac:dyDescent="0.3">
      <c r="B593" s="248" t="s">
        <v>2831</v>
      </c>
      <c r="C593" s="248" t="s">
        <v>2831</v>
      </c>
      <c r="D593" t="s">
        <v>2851</v>
      </c>
      <c r="E593" t="s">
        <v>6675</v>
      </c>
      <c r="F593" t="s">
        <v>2075</v>
      </c>
      <c r="G593" s="47" t="s">
        <v>2676</v>
      </c>
      <c r="H593" s="49">
        <v>0</v>
      </c>
      <c r="I593" s="49">
        <v>0</v>
      </c>
      <c r="J593" s="49" t="s">
        <v>2160</v>
      </c>
      <c r="K593" s="49" t="s">
        <v>6676</v>
      </c>
      <c r="L593" s="49" t="s">
        <v>254</v>
      </c>
      <c r="M593" s="49" t="s">
        <v>568</v>
      </c>
    </row>
    <row r="594" spans="2:13" x14ac:dyDescent="0.3">
      <c r="B594" s="248" t="s">
        <v>2831</v>
      </c>
      <c r="C594" s="248" t="s">
        <v>2831</v>
      </c>
      <c r="D594" t="s">
        <v>2851</v>
      </c>
      <c r="E594" t="s">
        <v>7111</v>
      </c>
      <c r="F594" t="s">
        <v>2073</v>
      </c>
      <c r="G594" s="47" t="s">
        <v>2672</v>
      </c>
      <c r="H594" s="49">
        <v>0</v>
      </c>
      <c r="I594" s="49">
        <v>0</v>
      </c>
      <c r="J594" s="49" t="s">
        <v>2186</v>
      </c>
      <c r="K594" s="49" t="s">
        <v>7112</v>
      </c>
      <c r="L594" s="49" t="s">
        <v>254</v>
      </c>
      <c r="M594" s="49" t="s">
        <v>568</v>
      </c>
    </row>
    <row r="595" spans="2:13" x14ac:dyDescent="0.3">
      <c r="B595" s="248" t="s">
        <v>2831</v>
      </c>
      <c r="C595" s="248" t="s">
        <v>2831</v>
      </c>
      <c r="D595" t="s">
        <v>2851</v>
      </c>
      <c r="E595" t="s">
        <v>6653</v>
      </c>
      <c r="F595" t="s">
        <v>2073</v>
      </c>
      <c r="G595" s="47" t="s">
        <v>2686</v>
      </c>
      <c r="H595" s="49">
        <v>0</v>
      </c>
      <c r="I595" s="49">
        <v>0</v>
      </c>
      <c r="J595" s="49" t="s">
        <v>2186</v>
      </c>
      <c r="K595" s="49" t="s">
        <v>6654</v>
      </c>
      <c r="L595" s="49" t="s">
        <v>254</v>
      </c>
      <c r="M595" s="49" t="s">
        <v>568</v>
      </c>
    </row>
    <row r="596" spans="2:13" x14ac:dyDescent="0.3">
      <c r="B596" s="248" t="s">
        <v>2831</v>
      </c>
      <c r="C596" s="248" t="s">
        <v>2831</v>
      </c>
      <c r="D596" t="s">
        <v>2851</v>
      </c>
      <c r="E596" t="s">
        <v>6546</v>
      </c>
      <c r="F596" t="s">
        <v>2073</v>
      </c>
      <c r="G596" s="47" t="s">
        <v>2639</v>
      </c>
      <c r="H596" s="49">
        <v>0</v>
      </c>
      <c r="I596" s="49">
        <v>0</v>
      </c>
      <c r="J596" s="49" t="s">
        <v>2186</v>
      </c>
      <c r="K596" s="49" t="s">
        <v>6547</v>
      </c>
      <c r="L596" s="49" t="s">
        <v>254</v>
      </c>
      <c r="M596" s="49" t="s">
        <v>568</v>
      </c>
    </row>
    <row r="597" spans="2:13" x14ac:dyDescent="0.3">
      <c r="B597" s="248" t="s">
        <v>2831</v>
      </c>
      <c r="C597" s="248" t="s">
        <v>2831</v>
      </c>
      <c r="D597" t="s">
        <v>2851</v>
      </c>
      <c r="E597" t="s">
        <v>3305</v>
      </c>
      <c r="F597" t="s">
        <v>2073</v>
      </c>
      <c r="G597" s="47" t="s">
        <v>2627</v>
      </c>
      <c r="H597" s="49">
        <v>0</v>
      </c>
      <c r="I597" s="49">
        <v>0</v>
      </c>
      <c r="J597" s="49" t="s">
        <v>2160</v>
      </c>
      <c r="K597" s="49" t="s">
        <v>2925</v>
      </c>
      <c r="L597" s="49" t="s">
        <v>254</v>
      </c>
      <c r="M597" s="49" t="s">
        <v>568</v>
      </c>
    </row>
    <row r="598" spans="2:13" x14ac:dyDescent="0.3">
      <c r="B598" s="248" t="s">
        <v>2831</v>
      </c>
      <c r="C598" s="248" t="s">
        <v>2831</v>
      </c>
      <c r="D598" t="s">
        <v>2851</v>
      </c>
      <c r="E598" t="s">
        <v>9141</v>
      </c>
      <c r="F598" t="s">
        <v>2073</v>
      </c>
      <c r="G598" s="47" t="s">
        <v>2641</v>
      </c>
      <c r="H598" s="49">
        <v>0</v>
      </c>
      <c r="I598" s="49">
        <v>0</v>
      </c>
      <c r="J598" s="49" t="s">
        <v>2186</v>
      </c>
      <c r="K598" s="49" t="s">
        <v>9142</v>
      </c>
      <c r="L598" s="49" t="s">
        <v>254</v>
      </c>
      <c r="M598" s="49" t="s">
        <v>568</v>
      </c>
    </row>
    <row r="599" spans="2:13" x14ac:dyDescent="0.3">
      <c r="B599" s="248" t="s">
        <v>2831</v>
      </c>
      <c r="C599" s="248" t="s">
        <v>2831</v>
      </c>
      <c r="D599" t="s">
        <v>2851</v>
      </c>
      <c r="E599" t="s">
        <v>7596</v>
      </c>
      <c r="F599" t="s">
        <v>2073</v>
      </c>
      <c r="G599" s="47" t="s">
        <v>2638</v>
      </c>
      <c r="H599" s="49">
        <v>0</v>
      </c>
      <c r="I599" s="49">
        <v>0</v>
      </c>
      <c r="J599" s="49" t="s">
        <v>2186</v>
      </c>
      <c r="K599" s="49" t="s">
        <v>7597</v>
      </c>
      <c r="L599" s="49" t="s">
        <v>2147</v>
      </c>
      <c r="M599" s="49" t="s">
        <v>568</v>
      </c>
    </row>
    <row r="600" spans="2:13" x14ac:dyDescent="0.3">
      <c r="B600" s="248" t="s">
        <v>2831</v>
      </c>
      <c r="C600" s="248" t="s">
        <v>2831</v>
      </c>
      <c r="D600" t="s">
        <v>2851</v>
      </c>
      <c r="E600" t="s">
        <v>5302</v>
      </c>
      <c r="F600" t="s">
        <v>2072</v>
      </c>
      <c r="G600" s="47" t="s">
        <v>2645</v>
      </c>
      <c r="H600" s="49">
        <v>0</v>
      </c>
      <c r="I600" s="49">
        <v>0</v>
      </c>
      <c r="J600" s="49" t="s">
        <v>2160</v>
      </c>
      <c r="K600" s="49" t="s">
        <v>5303</v>
      </c>
      <c r="L600" s="49" t="s">
        <v>254</v>
      </c>
      <c r="M600" s="49" t="s">
        <v>568</v>
      </c>
    </row>
    <row r="601" spans="2:13" x14ac:dyDescent="0.3">
      <c r="B601" s="248" t="s">
        <v>2831</v>
      </c>
      <c r="C601" s="248" t="s">
        <v>2831</v>
      </c>
      <c r="D601" t="s">
        <v>2851</v>
      </c>
      <c r="E601" t="s">
        <v>7221</v>
      </c>
      <c r="F601" t="s">
        <v>2078</v>
      </c>
      <c r="G601" s="47" t="s">
        <v>2702</v>
      </c>
      <c r="H601" s="49">
        <v>0</v>
      </c>
      <c r="I601" s="49">
        <v>0</v>
      </c>
      <c r="J601" s="49" t="s">
        <v>2186</v>
      </c>
      <c r="K601" s="49" t="s">
        <v>7222</v>
      </c>
      <c r="L601" s="49" t="s">
        <v>254</v>
      </c>
      <c r="M601" s="49" t="s">
        <v>568</v>
      </c>
    </row>
    <row r="602" spans="2:13" x14ac:dyDescent="0.3">
      <c r="B602" s="248" t="s">
        <v>2831</v>
      </c>
      <c r="C602" s="248" t="s">
        <v>2831</v>
      </c>
      <c r="D602" t="s">
        <v>2851</v>
      </c>
      <c r="E602" t="s">
        <v>3295</v>
      </c>
      <c r="F602" t="s">
        <v>2073</v>
      </c>
      <c r="G602" s="47" t="s">
        <v>2680</v>
      </c>
      <c r="H602" s="49">
        <v>0</v>
      </c>
      <c r="I602" s="49">
        <v>0</v>
      </c>
      <c r="J602" s="49" t="s">
        <v>2160</v>
      </c>
      <c r="K602" s="49" t="s">
        <v>2941</v>
      </c>
      <c r="L602" s="49" t="s">
        <v>254</v>
      </c>
      <c r="M602" s="49" t="s">
        <v>568</v>
      </c>
    </row>
    <row r="603" spans="2:13" x14ac:dyDescent="0.3">
      <c r="B603" s="248" t="s">
        <v>2831</v>
      </c>
      <c r="C603" s="248" t="s">
        <v>2831</v>
      </c>
      <c r="D603" t="s">
        <v>2851</v>
      </c>
      <c r="E603" t="s">
        <v>7842</v>
      </c>
      <c r="F603" t="s">
        <v>2073</v>
      </c>
      <c r="G603" s="47" t="s">
        <v>2627</v>
      </c>
      <c r="H603" s="49">
        <v>0</v>
      </c>
      <c r="I603" s="49">
        <v>0</v>
      </c>
      <c r="J603" s="49" t="s">
        <v>2186</v>
      </c>
      <c r="K603" s="49" t="s">
        <v>7843</v>
      </c>
      <c r="L603" s="49" t="s">
        <v>254</v>
      </c>
      <c r="M603" s="49" t="s">
        <v>568</v>
      </c>
    </row>
    <row r="604" spans="2:13" x14ac:dyDescent="0.3">
      <c r="B604" s="248" t="s">
        <v>2831</v>
      </c>
      <c r="C604" s="248" t="s">
        <v>2831</v>
      </c>
      <c r="D604" t="s">
        <v>2851</v>
      </c>
      <c r="E604" t="s">
        <v>8973</v>
      </c>
      <c r="F604" t="s">
        <v>2073</v>
      </c>
      <c r="G604" s="47" t="s">
        <v>2672</v>
      </c>
      <c r="H604" s="49">
        <v>0</v>
      </c>
      <c r="I604" s="49">
        <v>0</v>
      </c>
      <c r="J604" s="49" t="s">
        <v>2186</v>
      </c>
      <c r="K604" s="49" t="s">
        <v>8974</v>
      </c>
      <c r="L604" s="49" t="s">
        <v>254</v>
      </c>
      <c r="M604" s="49" t="s">
        <v>568</v>
      </c>
    </row>
    <row r="605" spans="2:13" x14ac:dyDescent="0.3">
      <c r="B605" s="248" t="s">
        <v>2831</v>
      </c>
      <c r="C605" s="248" t="s">
        <v>2831</v>
      </c>
      <c r="D605" t="s">
        <v>2851</v>
      </c>
      <c r="E605" t="s">
        <v>5318</v>
      </c>
      <c r="F605" t="s">
        <v>2072</v>
      </c>
      <c r="G605" s="47" t="s">
        <v>2680</v>
      </c>
      <c r="H605" s="49">
        <v>0</v>
      </c>
      <c r="I605" s="49">
        <v>0</v>
      </c>
      <c r="J605" s="49" t="s">
        <v>2160</v>
      </c>
      <c r="K605" s="49" t="s">
        <v>5319</v>
      </c>
      <c r="L605" s="49" t="s">
        <v>254</v>
      </c>
      <c r="M605" s="49" t="s">
        <v>568</v>
      </c>
    </row>
    <row r="606" spans="2:13" x14ac:dyDescent="0.3">
      <c r="B606" s="248" t="s">
        <v>2831</v>
      </c>
      <c r="C606" s="248" t="s">
        <v>2831</v>
      </c>
      <c r="D606" t="s">
        <v>2851</v>
      </c>
      <c r="E606" t="s">
        <v>5891</v>
      </c>
      <c r="F606" t="s">
        <v>2073</v>
      </c>
      <c r="G606" s="47" t="s">
        <v>2639</v>
      </c>
      <c r="H606" s="49">
        <v>0</v>
      </c>
      <c r="I606" s="49">
        <v>0</v>
      </c>
      <c r="J606" s="49" t="s">
        <v>2186</v>
      </c>
      <c r="K606" s="49" t="s">
        <v>5892</v>
      </c>
      <c r="L606" s="49" t="s">
        <v>254</v>
      </c>
      <c r="M606" s="49" t="s">
        <v>568</v>
      </c>
    </row>
    <row r="607" spans="2:13" x14ac:dyDescent="0.3">
      <c r="B607" s="248" t="s">
        <v>2831</v>
      </c>
      <c r="C607" s="248" t="s">
        <v>2831</v>
      </c>
      <c r="D607" t="s">
        <v>2851</v>
      </c>
      <c r="E607" t="s">
        <v>7247</v>
      </c>
      <c r="F607" t="s">
        <v>2073</v>
      </c>
      <c r="G607" s="47" t="s">
        <v>2701</v>
      </c>
      <c r="H607" s="49">
        <v>0</v>
      </c>
      <c r="I607" s="49">
        <v>0</v>
      </c>
      <c r="J607" s="49" t="s">
        <v>2186</v>
      </c>
      <c r="K607" s="49" t="s">
        <v>7248</v>
      </c>
      <c r="L607" s="49" t="s">
        <v>2147</v>
      </c>
      <c r="M607" s="49" t="s">
        <v>568</v>
      </c>
    </row>
  </sheetData>
  <sheetProtection sort="0"/>
  <mergeCells count="3">
    <mergeCell ref="B4:O4"/>
    <mergeCell ref="B5:O5"/>
    <mergeCell ref="D10:D11"/>
  </mergeCells>
  <phoneticPr fontId="56" type="noConversion"/>
  <pageMargins left="0.7" right="0.7" top="0.75" bottom="0.75" header="0.3" footer="0.3"/>
  <drawing r:id="rId1"/>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188539-8CA9-4DF4-9302-95F5A0712DA7}">
  <dimension ref="B1:M92"/>
  <sheetViews>
    <sheetView showGridLines="0" topLeftCell="B1" zoomScaleNormal="100" workbookViewId="0">
      <selection activeCell="C1" sqref="C1"/>
    </sheetView>
  </sheetViews>
  <sheetFormatPr defaultColWidth="9.109375" defaultRowHeight="14.4" x14ac:dyDescent="0.3"/>
  <cols>
    <col min="1" max="1" width="1.6640625" customWidth="1"/>
    <col min="2" max="2" width="18" customWidth="1"/>
    <col min="3" max="3" width="23.33203125" style="47" customWidth="1"/>
    <col min="4" max="4" width="24.33203125" style="47" customWidth="1"/>
    <col min="5" max="11" width="18.109375" style="64" customWidth="1"/>
    <col min="12" max="12" width="13.21875" customWidth="1"/>
    <col min="13" max="13" width="7" customWidth="1"/>
  </cols>
  <sheetData>
    <row r="1" spans="2:13" x14ac:dyDescent="0.3">
      <c r="C1" s="6" t="s">
        <v>7</v>
      </c>
      <c r="D1" s="31" t="str">
        <f>'Reporte KPIs'!E1</f>
        <v>57040</v>
      </c>
      <c r="E1" s="63" t="s">
        <v>0</v>
      </c>
      <c r="F1" s="6" t="str">
        <f>'Reporte KPIs'!L1</f>
        <v>Centro</v>
      </c>
      <c r="G1" s="6"/>
      <c r="H1"/>
      <c r="I1"/>
      <c r="J1"/>
      <c r="K1"/>
    </row>
    <row r="2" spans="2:13" x14ac:dyDescent="0.3">
      <c r="C2" s="6" t="s">
        <v>2</v>
      </c>
      <c r="D2" s="31" t="str">
        <f>'Reporte KPIs'!E2</f>
        <v>Toyota Celaya</v>
      </c>
      <c r="E2" s="63" t="s">
        <v>1</v>
      </c>
      <c r="F2" s="6" t="str">
        <f>'Reporte KPIs'!L2</f>
        <v>Celaya</v>
      </c>
      <c r="G2" s="6"/>
      <c r="H2"/>
      <c r="I2"/>
      <c r="J2"/>
      <c r="K2"/>
    </row>
    <row r="3" spans="2:13" ht="8.1" customHeight="1" x14ac:dyDescent="0.3">
      <c r="C3"/>
      <c r="D3"/>
    </row>
    <row r="4" spans="2:13" ht="15.6" x14ac:dyDescent="0.3">
      <c r="B4" s="443" t="str">
        <f>'Reporte KPIs'!B4</f>
        <v>Reporte de Servicio Marzo 2022 a Febrero 2023</v>
      </c>
      <c r="C4" s="443"/>
      <c r="D4" s="443"/>
      <c r="E4" s="443"/>
      <c r="F4" s="443"/>
      <c r="G4" s="443"/>
      <c r="H4" s="443"/>
      <c r="I4" s="443"/>
      <c r="J4" s="443"/>
      <c r="K4" s="443"/>
      <c r="L4" s="443"/>
      <c r="M4" s="443"/>
    </row>
    <row r="5" spans="2:13" ht="15.6" x14ac:dyDescent="0.3">
      <c r="B5" s="311" t="str">
        <f xml:space="preserve"> CONCATENATE("Listado Primer Servicio - ",'Reporte KPIs'!E74,": ",'Reporte KPIs'!E79)</f>
        <v>Listado Primer Servicio - Mes Venta: Mayo 2022</v>
      </c>
      <c r="C5" s="311"/>
      <c r="D5" s="311"/>
      <c r="E5" s="311"/>
      <c r="F5" s="311"/>
      <c r="G5" s="311"/>
      <c r="H5" s="311"/>
      <c r="I5" s="311"/>
      <c r="J5" s="311"/>
      <c r="K5" s="311"/>
      <c r="L5" s="311"/>
      <c r="M5" s="311"/>
    </row>
    <row r="6" spans="2:13" ht="4.8" customHeight="1" x14ac:dyDescent="0.3">
      <c r="B6" s="4"/>
      <c r="C6" s="4"/>
      <c r="D6" s="4"/>
      <c r="E6" s="69"/>
      <c r="F6" s="69"/>
      <c r="G6" s="69"/>
      <c r="H6" s="69"/>
      <c r="I6" s="69"/>
      <c r="J6" s="69"/>
      <c r="K6" s="69"/>
      <c r="L6" s="4"/>
      <c r="M6" s="4"/>
    </row>
    <row r="7" spans="2:13" x14ac:dyDescent="0.3">
      <c r="B7" s="255" t="s">
        <v>96</v>
      </c>
      <c r="C7" s="59">
        <f>COUNTA(Table_TasaPrimerServicio4[Mes Venta])</f>
        <v>80</v>
      </c>
      <c r="D7"/>
    </row>
    <row r="8" spans="2:13" x14ac:dyDescent="0.3">
      <c r="B8" s="276" t="s">
        <v>97</v>
      </c>
      <c r="C8" s="270">
        <f>COUNTIF(Table_TasaPrimerServicio4[¿Vino a Servicio?],"=SI")+COUNTIF(Table_TasaPrimerServicio4[¿Vino a Servicio?],"=SI, POSTERIOR AL PERIODO")</f>
        <v>47</v>
      </c>
      <c r="D8"/>
    </row>
    <row r="9" spans="2:13" x14ac:dyDescent="0.3">
      <c r="B9" s="276" t="s">
        <v>2584</v>
      </c>
      <c r="C9" s="270">
        <f>COUNTIF(Table_TasaPrimerServicio4[¿Vino a Servicio?],"=SI, con otro distribuidor")+COUNTIF(Table_TasaPrimerServicio4[¿Vino a Servicio?],"=SI, POSTERIOR AL PERIODO y con otro Distr.")</f>
        <v>19</v>
      </c>
      <c r="D9"/>
    </row>
    <row r="10" spans="2:13" ht="14.4" customHeight="1" x14ac:dyDescent="0.3">
      <c r="B10" s="277" t="s">
        <v>2585</v>
      </c>
      <c r="C10" s="271">
        <f>COUNTIF(Table_TasaPrimerServicio4[¿Vino a Servicio?],"=No")</f>
        <v>14</v>
      </c>
      <c r="D10"/>
    </row>
    <row r="11" spans="2:13" x14ac:dyDescent="0.3">
      <c r="C11" s="54"/>
      <c r="D11"/>
      <c r="E11" s="54"/>
      <c r="F11" s="192"/>
      <c r="G11" s="192"/>
      <c r="H11" s="192"/>
      <c r="I11" s="192"/>
      <c r="J11" s="192"/>
      <c r="K11" s="192"/>
    </row>
    <row r="12" spans="2:13" ht="43.2" x14ac:dyDescent="0.3">
      <c r="B12" s="67" t="s">
        <v>46</v>
      </c>
      <c r="C12" s="68" t="s">
        <v>94</v>
      </c>
      <c r="D12" s="68" t="s">
        <v>95</v>
      </c>
      <c r="E12" s="67" t="s">
        <v>89</v>
      </c>
      <c r="F12" s="67" t="s">
        <v>1825</v>
      </c>
      <c r="G12" s="67" t="s">
        <v>1826</v>
      </c>
      <c r="H12" s="67" t="s">
        <v>1370</v>
      </c>
      <c r="I12" s="67" t="s">
        <v>1953</v>
      </c>
      <c r="J12" s="67" t="s">
        <v>2080</v>
      </c>
      <c r="K12" s="67" t="s">
        <v>2465</v>
      </c>
    </row>
    <row r="13" spans="2:13" x14ac:dyDescent="0.3">
      <c r="B13" t="s">
        <v>2847</v>
      </c>
      <c r="C13" s="47" t="s">
        <v>11142</v>
      </c>
      <c r="D13" s="66" t="s">
        <v>2072</v>
      </c>
      <c r="E13" s="64" t="s">
        <v>254</v>
      </c>
      <c r="F13" s="64">
        <v>0</v>
      </c>
      <c r="G13" s="64">
        <v>0</v>
      </c>
      <c r="H13" s="64" t="s">
        <v>2173</v>
      </c>
      <c r="I13" s="64" t="s">
        <v>11143</v>
      </c>
      <c r="J13" s="64" t="s">
        <v>254</v>
      </c>
      <c r="K13" s="64" t="s">
        <v>568</v>
      </c>
    </row>
    <row r="14" spans="2:13" x14ac:dyDescent="0.3">
      <c r="B14" t="s">
        <v>2847</v>
      </c>
      <c r="C14" s="47" t="s">
        <v>11148</v>
      </c>
      <c r="D14" s="66" t="s">
        <v>2072</v>
      </c>
      <c r="E14" s="64" t="s">
        <v>254</v>
      </c>
      <c r="F14" s="64">
        <v>0</v>
      </c>
      <c r="G14" s="64">
        <v>0</v>
      </c>
      <c r="H14" s="64" t="s">
        <v>2176</v>
      </c>
      <c r="I14" s="64" t="s">
        <v>11149</v>
      </c>
      <c r="J14" s="64" t="s">
        <v>254</v>
      </c>
      <c r="K14" s="64" t="s">
        <v>568</v>
      </c>
    </row>
    <row r="15" spans="2:13" x14ac:dyDescent="0.3">
      <c r="B15" t="s">
        <v>2847</v>
      </c>
      <c r="C15" s="47" t="s">
        <v>11152</v>
      </c>
      <c r="D15" s="66" t="s">
        <v>2072</v>
      </c>
      <c r="E15" s="64" t="s">
        <v>254</v>
      </c>
      <c r="F15" s="64">
        <v>0</v>
      </c>
      <c r="G15" s="64">
        <v>0</v>
      </c>
      <c r="H15" s="64" t="s">
        <v>2173</v>
      </c>
      <c r="I15" s="64" t="s">
        <v>11153</v>
      </c>
      <c r="J15" s="64" t="s">
        <v>254</v>
      </c>
      <c r="K15" s="64" t="s">
        <v>568</v>
      </c>
    </row>
    <row r="16" spans="2:13" x14ac:dyDescent="0.3">
      <c r="B16" t="s">
        <v>2847</v>
      </c>
      <c r="C16" s="47" t="s">
        <v>11154</v>
      </c>
      <c r="D16" s="66" t="s">
        <v>2072</v>
      </c>
      <c r="E16" s="64" t="s">
        <v>254</v>
      </c>
      <c r="F16" s="64">
        <v>0</v>
      </c>
      <c r="G16" s="64">
        <v>0</v>
      </c>
      <c r="H16" s="64" t="s">
        <v>2160</v>
      </c>
      <c r="I16" s="64" t="s">
        <v>11155</v>
      </c>
      <c r="J16" s="64" t="s">
        <v>254</v>
      </c>
      <c r="K16" s="64" t="s">
        <v>568</v>
      </c>
    </row>
    <row r="17" spans="2:11" x14ac:dyDescent="0.3">
      <c r="B17" t="s">
        <v>2847</v>
      </c>
      <c r="C17" s="47" t="s">
        <v>11156</v>
      </c>
      <c r="D17" s="66" t="s">
        <v>2072</v>
      </c>
      <c r="E17" s="64" t="s">
        <v>254</v>
      </c>
      <c r="F17" s="64">
        <v>0</v>
      </c>
      <c r="G17" s="64">
        <v>0</v>
      </c>
      <c r="H17" s="64" t="s">
        <v>2160</v>
      </c>
      <c r="I17" s="64" t="s">
        <v>11157</v>
      </c>
      <c r="J17" s="64" t="s">
        <v>254</v>
      </c>
      <c r="K17" s="64" t="s">
        <v>568</v>
      </c>
    </row>
    <row r="18" spans="2:11" x14ac:dyDescent="0.3">
      <c r="B18" t="s">
        <v>2847</v>
      </c>
      <c r="C18" s="47" t="s">
        <v>11158</v>
      </c>
      <c r="D18" s="66" t="s">
        <v>2072</v>
      </c>
      <c r="E18" s="64" t="s">
        <v>254</v>
      </c>
      <c r="F18" s="64">
        <v>0</v>
      </c>
      <c r="G18" s="64">
        <v>0</v>
      </c>
      <c r="H18" s="64" t="s">
        <v>2160</v>
      </c>
      <c r="I18" s="64" t="s">
        <v>11159</v>
      </c>
      <c r="J18" s="64" t="s">
        <v>2147</v>
      </c>
      <c r="K18" s="64" t="s">
        <v>568</v>
      </c>
    </row>
    <row r="19" spans="2:11" x14ac:dyDescent="0.3">
      <c r="B19" t="s">
        <v>2847</v>
      </c>
      <c r="C19" s="47" t="s">
        <v>11160</v>
      </c>
      <c r="D19" s="66" t="s">
        <v>2072</v>
      </c>
      <c r="E19" s="64" t="s">
        <v>254</v>
      </c>
      <c r="F19" s="64">
        <v>0</v>
      </c>
      <c r="G19" s="64">
        <v>0</v>
      </c>
      <c r="H19" s="64" t="s">
        <v>2176</v>
      </c>
      <c r="I19" s="64" t="s">
        <v>11161</v>
      </c>
      <c r="J19" s="64" t="s">
        <v>254</v>
      </c>
      <c r="K19" s="64" t="s">
        <v>568</v>
      </c>
    </row>
    <row r="20" spans="2:11" x14ac:dyDescent="0.3">
      <c r="B20" t="s">
        <v>2847</v>
      </c>
      <c r="C20" s="47" t="s">
        <v>11162</v>
      </c>
      <c r="D20" s="66" t="s">
        <v>2072</v>
      </c>
      <c r="E20" s="64" t="s">
        <v>254</v>
      </c>
      <c r="F20" s="64">
        <v>0</v>
      </c>
      <c r="G20" s="64">
        <v>0</v>
      </c>
      <c r="H20" s="64" t="s">
        <v>2160</v>
      </c>
      <c r="I20" s="64" t="s">
        <v>11163</v>
      </c>
      <c r="J20" s="64" t="s">
        <v>254</v>
      </c>
      <c r="K20" s="64" t="s">
        <v>568</v>
      </c>
    </row>
    <row r="21" spans="2:11" x14ac:dyDescent="0.3">
      <c r="B21" t="s">
        <v>2847</v>
      </c>
      <c r="C21" s="47" t="s">
        <v>11165</v>
      </c>
      <c r="D21" s="66" t="s">
        <v>2072</v>
      </c>
      <c r="E21" s="64" t="s">
        <v>254</v>
      </c>
      <c r="F21" s="64">
        <v>0</v>
      </c>
      <c r="G21" s="64">
        <v>0</v>
      </c>
      <c r="H21" s="64" t="s">
        <v>2160</v>
      </c>
      <c r="I21" s="64" t="s">
        <v>2936</v>
      </c>
      <c r="J21" s="64" t="s">
        <v>254</v>
      </c>
      <c r="K21" s="64" t="s">
        <v>568</v>
      </c>
    </row>
    <row r="22" spans="2:11" x14ac:dyDescent="0.3">
      <c r="B22" t="s">
        <v>2847</v>
      </c>
      <c r="C22" s="47" t="s">
        <v>11166</v>
      </c>
      <c r="D22" s="66" t="s">
        <v>2072</v>
      </c>
      <c r="E22" s="64" t="s">
        <v>254</v>
      </c>
      <c r="F22" s="64">
        <v>0</v>
      </c>
      <c r="G22" s="64">
        <v>0</v>
      </c>
      <c r="H22" s="64" t="s">
        <v>2160</v>
      </c>
      <c r="I22" s="64" t="s">
        <v>11167</v>
      </c>
      <c r="J22" s="64" t="s">
        <v>254</v>
      </c>
      <c r="K22" s="64" t="s">
        <v>568</v>
      </c>
    </row>
    <row r="23" spans="2:11" x14ac:dyDescent="0.3">
      <c r="B23" t="s">
        <v>2847</v>
      </c>
      <c r="C23" s="47" t="s">
        <v>11170</v>
      </c>
      <c r="D23" s="66" t="s">
        <v>2072</v>
      </c>
      <c r="E23" s="64" t="s">
        <v>254</v>
      </c>
      <c r="F23" s="64">
        <v>0</v>
      </c>
      <c r="G23" s="64">
        <v>0</v>
      </c>
      <c r="H23" s="64" t="s">
        <v>2173</v>
      </c>
      <c r="I23" s="64" t="s">
        <v>11171</v>
      </c>
      <c r="J23" s="64" t="s">
        <v>254</v>
      </c>
      <c r="K23" s="64" t="s">
        <v>568</v>
      </c>
    </row>
    <row r="24" spans="2:11" x14ac:dyDescent="0.3">
      <c r="B24" t="s">
        <v>2847</v>
      </c>
      <c r="C24" s="47" t="s">
        <v>11172</v>
      </c>
      <c r="D24" s="66" t="s">
        <v>2072</v>
      </c>
      <c r="E24" s="64" t="s">
        <v>254</v>
      </c>
      <c r="F24" s="64">
        <v>0</v>
      </c>
      <c r="G24" s="64">
        <v>0</v>
      </c>
      <c r="H24" s="64" t="s">
        <v>2186</v>
      </c>
      <c r="I24" s="64" t="s">
        <v>11173</v>
      </c>
      <c r="J24" s="64" t="s">
        <v>2147</v>
      </c>
      <c r="K24" s="64" t="s">
        <v>568</v>
      </c>
    </row>
    <row r="25" spans="2:11" x14ac:dyDescent="0.3">
      <c r="B25" t="s">
        <v>2847</v>
      </c>
      <c r="C25" s="47" t="s">
        <v>11174</v>
      </c>
      <c r="D25" s="66" t="s">
        <v>2072</v>
      </c>
      <c r="E25" s="64" t="s">
        <v>254</v>
      </c>
      <c r="F25" s="64">
        <v>0</v>
      </c>
      <c r="G25" s="64">
        <v>0</v>
      </c>
      <c r="H25" s="64" t="s">
        <v>2176</v>
      </c>
      <c r="I25" s="64" t="s">
        <v>11175</v>
      </c>
      <c r="J25" s="64" t="s">
        <v>2147</v>
      </c>
      <c r="K25" s="64" t="s">
        <v>568</v>
      </c>
    </row>
    <row r="26" spans="2:11" x14ac:dyDescent="0.3">
      <c r="B26" t="s">
        <v>2847</v>
      </c>
      <c r="C26" s="47" t="s">
        <v>11179</v>
      </c>
      <c r="D26" s="66" t="s">
        <v>2072</v>
      </c>
      <c r="E26" s="64" t="s">
        <v>254</v>
      </c>
      <c r="F26" s="64">
        <v>0</v>
      </c>
      <c r="G26" s="64">
        <v>0</v>
      </c>
      <c r="H26" s="64" t="s">
        <v>2173</v>
      </c>
      <c r="I26" s="64" t="s">
        <v>11180</v>
      </c>
      <c r="J26" s="64" t="s">
        <v>254</v>
      </c>
      <c r="K26" s="64" t="s">
        <v>568</v>
      </c>
    </row>
    <row r="27" spans="2:11" x14ac:dyDescent="0.3">
      <c r="B27" t="s">
        <v>2847</v>
      </c>
      <c r="C27" s="47" t="s">
        <v>7982</v>
      </c>
      <c r="D27" s="66" t="s">
        <v>2073</v>
      </c>
      <c r="E27" s="64" t="s">
        <v>5855</v>
      </c>
      <c r="F27" s="64">
        <v>0</v>
      </c>
      <c r="G27" s="64">
        <v>0</v>
      </c>
      <c r="H27" s="64" t="s">
        <v>2186</v>
      </c>
      <c r="I27" s="64" t="s">
        <v>7983</v>
      </c>
      <c r="J27" s="64" t="s">
        <v>254</v>
      </c>
      <c r="K27" s="64" t="s">
        <v>568</v>
      </c>
    </row>
    <row r="28" spans="2:11" x14ac:dyDescent="0.3">
      <c r="B28" t="s">
        <v>2847</v>
      </c>
      <c r="C28" s="47" t="s">
        <v>5831</v>
      </c>
      <c r="D28" s="66" t="s">
        <v>2073</v>
      </c>
      <c r="E28" s="64" t="s">
        <v>5832</v>
      </c>
      <c r="F28" s="64">
        <v>0</v>
      </c>
      <c r="G28" s="64">
        <v>0</v>
      </c>
      <c r="H28" s="64" t="s">
        <v>2186</v>
      </c>
      <c r="I28" s="64" t="s">
        <v>5833</v>
      </c>
      <c r="J28" s="64" t="s">
        <v>2147</v>
      </c>
      <c r="K28" s="64" t="s">
        <v>568</v>
      </c>
    </row>
    <row r="29" spans="2:11" x14ac:dyDescent="0.3">
      <c r="B29" t="s">
        <v>2847</v>
      </c>
      <c r="C29" s="47" t="s">
        <v>11188</v>
      </c>
      <c r="D29" s="66" t="s">
        <v>2374</v>
      </c>
      <c r="E29" s="64" t="s">
        <v>6588</v>
      </c>
      <c r="F29" s="64">
        <v>0</v>
      </c>
      <c r="G29" s="64">
        <v>0</v>
      </c>
      <c r="H29" s="64" t="s">
        <v>2160</v>
      </c>
      <c r="I29" s="64" t="s">
        <v>11189</v>
      </c>
      <c r="J29" s="64" t="s">
        <v>254</v>
      </c>
      <c r="K29" s="64" t="s">
        <v>568</v>
      </c>
    </row>
    <row r="30" spans="2:11" x14ac:dyDescent="0.3">
      <c r="B30" t="s">
        <v>2847</v>
      </c>
      <c r="C30" s="47" t="s">
        <v>11192</v>
      </c>
      <c r="D30" s="66" t="s">
        <v>2374</v>
      </c>
      <c r="E30" s="64" t="s">
        <v>6080</v>
      </c>
      <c r="F30" s="64">
        <v>0</v>
      </c>
      <c r="G30" s="64">
        <v>0</v>
      </c>
      <c r="H30" s="64" t="s">
        <v>1535</v>
      </c>
      <c r="I30" s="64" t="s">
        <v>1535</v>
      </c>
      <c r="J30" s="64" t="s">
        <v>254</v>
      </c>
      <c r="K30" s="64" t="s">
        <v>568</v>
      </c>
    </row>
    <row r="31" spans="2:11" x14ac:dyDescent="0.3">
      <c r="B31" t="s">
        <v>2847</v>
      </c>
      <c r="C31" s="47" t="s">
        <v>10493</v>
      </c>
      <c r="D31" s="66" t="s">
        <v>2073</v>
      </c>
      <c r="E31" s="64" t="s">
        <v>6140</v>
      </c>
      <c r="F31" s="64">
        <v>0</v>
      </c>
      <c r="G31" s="64">
        <v>0</v>
      </c>
      <c r="H31" s="64" t="s">
        <v>2186</v>
      </c>
      <c r="I31" s="64" t="s">
        <v>10494</v>
      </c>
      <c r="J31" s="64" t="s">
        <v>254</v>
      </c>
      <c r="K31" s="64" t="s">
        <v>568</v>
      </c>
    </row>
    <row r="32" spans="2:11" x14ac:dyDescent="0.3">
      <c r="B32" t="s">
        <v>2847</v>
      </c>
      <c r="C32" s="47" t="s">
        <v>8303</v>
      </c>
      <c r="D32" s="66" t="s">
        <v>2073</v>
      </c>
      <c r="E32" s="64" t="s">
        <v>6295</v>
      </c>
      <c r="F32" s="64">
        <v>0</v>
      </c>
      <c r="G32" s="64">
        <v>0</v>
      </c>
      <c r="H32" s="64" t="s">
        <v>2186</v>
      </c>
      <c r="I32" s="64" t="s">
        <v>8304</v>
      </c>
      <c r="J32" s="64" t="s">
        <v>254</v>
      </c>
      <c r="K32" s="64" t="s">
        <v>568</v>
      </c>
    </row>
    <row r="33" spans="2:11" x14ac:dyDescent="0.3">
      <c r="B33" t="s">
        <v>2847</v>
      </c>
      <c r="C33" s="47" t="s">
        <v>8266</v>
      </c>
      <c r="D33" s="66" t="s">
        <v>2077</v>
      </c>
      <c r="E33" s="64" t="s">
        <v>5945</v>
      </c>
      <c r="F33" s="64">
        <v>0</v>
      </c>
      <c r="G33" s="64">
        <v>0</v>
      </c>
      <c r="H33" s="64" t="s">
        <v>2186</v>
      </c>
      <c r="I33" s="64" t="s">
        <v>8267</v>
      </c>
      <c r="J33" s="64" t="s">
        <v>254</v>
      </c>
      <c r="K33" s="64" t="s">
        <v>568</v>
      </c>
    </row>
    <row r="34" spans="2:11" x14ac:dyDescent="0.3">
      <c r="B34" t="s">
        <v>2847</v>
      </c>
      <c r="C34" s="47" t="s">
        <v>11144</v>
      </c>
      <c r="D34" s="66" t="s">
        <v>2374</v>
      </c>
      <c r="E34" s="64" t="s">
        <v>6002</v>
      </c>
      <c r="F34" s="64">
        <v>0</v>
      </c>
      <c r="G34" s="64">
        <v>0</v>
      </c>
      <c r="H34" s="64" t="s">
        <v>2176</v>
      </c>
      <c r="I34" s="64" t="s">
        <v>11145</v>
      </c>
      <c r="J34" s="64" t="s">
        <v>254</v>
      </c>
      <c r="K34" s="64" t="s">
        <v>568</v>
      </c>
    </row>
    <row r="35" spans="2:11" x14ac:dyDescent="0.3">
      <c r="B35" t="s">
        <v>2847</v>
      </c>
      <c r="C35" s="47" t="s">
        <v>11183</v>
      </c>
      <c r="D35" s="66" t="s">
        <v>2374</v>
      </c>
      <c r="E35" s="64" t="s">
        <v>6002</v>
      </c>
      <c r="F35" s="64">
        <v>0</v>
      </c>
      <c r="G35" s="64">
        <v>0</v>
      </c>
      <c r="H35" s="64" t="s">
        <v>1535</v>
      </c>
      <c r="I35" s="64" t="s">
        <v>1535</v>
      </c>
      <c r="J35" s="64" t="s">
        <v>254</v>
      </c>
      <c r="K35" s="64" t="s">
        <v>568</v>
      </c>
    </row>
    <row r="36" spans="2:11" x14ac:dyDescent="0.3">
      <c r="B36" t="s">
        <v>2847</v>
      </c>
      <c r="C36" s="47" t="s">
        <v>11186</v>
      </c>
      <c r="D36" s="66" t="s">
        <v>2374</v>
      </c>
      <c r="E36" s="64" t="s">
        <v>6196</v>
      </c>
      <c r="F36" s="64">
        <v>0</v>
      </c>
      <c r="G36" s="64">
        <v>0</v>
      </c>
      <c r="H36" s="64" t="s">
        <v>2160</v>
      </c>
      <c r="I36" s="64" t="s">
        <v>11187</v>
      </c>
      <c r="J36" s="64" t="s">
        <v>254</v>
      </c>
      <c r="K36" s="64" t="s">
        <v>568</v>
      </c>
    </row>
    <row r="37" spans="2:11" x14ac:dyDescent="0.3">
      <c r="B37" t="s">
        <v>2847</v>
      </c>
      <c r="C37" s="47" t="s">
        <v>7194</v>
      </c>
      <c r="D37" s="66" t="s">
        <v>2077</v>
      </c>
      <c r="E37" s="64" t="s">
        <v>6290</v>
      </c>
      <c r="F37" s="64">
        <v>0</v>
      </c>
      <c r="G37" s="64">
        <v>0</v>
      </c>
      <c r="H37" s="64" t="s">
        <v>2186</v>
      </c>
      <c r="I37" s="64" t="s">
        <v>7195</v>
      </c>
      <c r="J37" s="64" t="s">
        <v>254</v>
      </c>
      <c r="K37" s="64" t="s">
        <v>568</v>
      </c>
    </row>
    <row r="38" spans="2:11" x14ac:dyDescent="0.3">
      <c r="B38" t="s">
        <v>2847</v>
      </c>
      <c r="C38" s="47" t="s">
        <v>10640</v>
      </c>
      <c r="D38" s="66" t="s">
        <v>2077</v>
      </c>
      <c r="E38" s="64" t="s">
        <v>5978</v>
      </c>
      <c r="F38" s="64">
        <v>0</v>
      </c>
      <c r="G38" s="64">
        <v>0</v>
      </c>
      <c r="H38" s="64" t="s">
        <v>2186</v>
      </c>
      <c r="I38" s="64" t="s">
        <v>10641</v>
      </c>
      <c r="J38" s="64" t="s">
        <v>254</v>
      </c>
      <c r="K38" s="64" t="s">
        <v>568</v>
      </c>
    </row>
    <row r="39" spans="2:11" x14ac:dyDescent="0.3">
      <c r="B39" t="s">
        <v>2847</v>
      </c>
      <c r="C39" s="47" t="s">
        <v>11196</v>
      </c>
      <c r="D39" s="66" t="s">
        <v>2374</v>
      </c>
      <c r="E39" s="64" t="s">
        <v>5978</v>
      </c>
      <c r="F39" s="64">
        <v>0</v>
      </c>
      <c r="G39" s="64">
        <v>0</v>
      </c>
      <c r="H39" s="64" t="s">
        <v>2160</v>
      </c>
      <c r="I39" s="64" t="s">
        <v>2941</v>
      </c>
      <c r="J39" s="64" t="s">
        <v>254</v>
      </c>
      <c r="K39" s="64" t="s">
        <v>568</v>
      </c>
    </row>
    <row r="40" spans="2:11" x14ac:dyDescent="0.3">
      <c r="B40" t="s">
        <v>2847</v>
      </c>
      <c r="C40" s="47" t="s">
        <v>5543</v>
      </c>
      <c r="D40" s="66" t="s">
        <v>2077</v>
      </c>
      <c r="E40" s="64" t="s">
        <v>5516</v>
      </c>
      <c r="F40" s="64">
        <v>0</v>
      </c>
      <c r="G40" s="64">
        <v>0</v>
      </c>
      <c r="H40" s="64" t="s">
        <v>2186</v>
      </c>
      <c r="I40" s="64" t="s">
        <v>5544</v>
      </c>
      <c r="J40" s="64" t="s">
        <v>254</v>
      </c>
      <c r="K40" s="64" t="s">
        <v>568</v>
      </c>
    </row>
    <row r="41" spans="2:11" x14ac:dyDescent="0.3">
      <c r="B41" t="s">
        <v>2847</v>
      </c>
      <c r="C41" s="47" t="s">
        <v>6474</v>
      </c>
      <c r="D41" s="66" t="s">
        <v>2073</v>
      </c>
      <c r="E41" s="64" t="s">
        <v>5455</v>
      </c>
      <c r="F41" s="64">
        <v>0</v>
      </c>
      <c r="G41" s="64">
        <v>0</v>
      </c>
      <c r="H41" s="64" t="s">
        <v>2186</v>
      </c>
      <c r="I41" s="64" t="s">
        <v>6475</v>
      </c>
      <c r="J41" s="64" t="s">
        <v>2147</v>
      </c>
      <c r="K41" s="64" t="s">
        <v>568</v>
      </c>
    </row>
    <row r="42" spans="2:11" x14ac:dyDescent="0.3">
      <c r="B42" t="s">
        <v>2847</v>
      </c>
      <c r="C42" s="47" t="s">
        <v>11193</v>
      </c>
      <c r="D42" s="66" t="s">
        <v>2374</v>
      </c>
      <c r="E42" s="64" t="s">
        <v>6087</v>
      </c>
      <c r="F42" s="64">
        <v>0</v>
      </c>
      <c r="G42" s="64">
        <v>0</v>
      </c>
      <c r="H42" s="64" t="s">
        <v>1535</v>
      </c>
      <c r="I42" s="64" t="s">
        <v>1535</v>
      </c>
      <c r="J42" s="64" t="s">
        <v>254</v>
      </c>
      <c r="K42" s="64" t="s">
        <v>568</v>
      </c>
    </row>
    <row r="43" spans="2:11" x14ac:dyDescent="0.3">
      <c r="B43" t="s">
        <v>2847</v>
      </c>
      <c r="C43" s="47" t="s">
        <v>11150</v>
      </c>
      <c r="D43" s="66" t="s">
        <v>2374</v>
      </c>
      <c r="E43" s="64" t="s">
        <v>5659</v>
      </c>
      <c r="F43" s="64">
        <v>0</v>
      </c>
      <c r="G43" s="64">
        <v>0</v>
      </c>
      <c r="H43" s="64" t="s">
        <v>2160</v>
      </c>
      <c r="I43" s="64" t="s">
        <v>11151</v>
      </c>
      <c r="J43" s="64" t="s">
        <v>254</v>
      </c>
      <c r="K43" s="64" t="s">
        <v>568</v>
      </c>
    </row>
    <row r="44" spans="2:11" x14ac:dyDescent="0.3">
      <c r="B44" t="s">
        <v>2847</v>
      </c>
      <c r="C44" s="47" t="s">
        <v>6231</v>
      </c>
      <c r="D44" s="66" t="s">
        <v>2073</v>
      </c>
      <c r="E44" s="64" t="s">
        <v>5625</v>
      </c>
      <c r="F44" s="64">
        <v>0</v>
      </c>
      <c r="G44" s="64">
        <v>0</v>
      </c>
      <c r="H44" s="64" t="s">
        <v>2186</v>
      </c>
      <c r="I44" s="64" t="s">
        <v>6232</v>
      </c>
      <c r="J44" s="64" t="s">
        <v>2147</v>
      </c>
      <c r="K44" s="64" t="s">
        <v>568</v>
      </c>
    </row>
    <row r="45" spans="2:11" x14ac:dyDescent="0.3">
      <c r="B45" t="s">
        <v>2847</v>
      </c>
      <c r="C45" s="47" t="s">
        <v>9263</v>
      </c>
      <c r="D45" s="66" t="s">
        <v>2077</v>
      </c>
      <c r="E45" s="64" t="s">
        <v>5625</v>
      </c>
      <c r="F45" s="64">
        <v>0</v>
      </c>
      <c r="G45" s="64">
        <v>0</v>
      </c>
      <c r="H45" s="64" t="s">
        <v>2186</v>
      </c>
      <c r="I45" s="64" t="s">
        <v>9264</v>
      </c>
      <c r="J45" s="64" t="s">
        <v>254</v>
      </c>
      <c r="K45" s="64" t="s">
        <v>568</v>
      </c>
    </row>
    <row r="46" spans="2:11" x14ac:dyDescent="0.3">
      <c r="B46" t="s">
        <v>2847</v>
      </c>
      <c r="C46" s="47" t="s">
        <v>7292</v>
      </c>
      <c r="D46" s="66" t="s">
        <v>2077</v>
      </c>
      <c r="E46" s="64" t="s">
        <v>5556</v>
      </c>
      <c r="F46" s="64">
        <v>0</v>
      </c>
      <c r="G46" s="64">
        <v>0</v>
      </c>
      <c r="H46" s="64" t="s">
        <v>2186</v>
      </c>
      <c r="I46" s="64" t="s">
        <v>7293</v>
      </c>
      <c r="J46" s="64" t="s">
        <v>254</v>
      </c>
      <c r="K46" s="64" t="s">
        <v>568</v>
      </c>
    </row>
    <row r="47" spans="2:11" x14ac:dyDescent="0.3">
      <c r="B47" t="s">
        <v>2847</v>
      </c>
      <c r="C47" s="47" t="s">
        <v>11184</v>
      </c>
      <c r="D47" s="66" t="s">
        <v>2374</v>
      </c>
      <c r="E47" s="64" t="s">
        <v>5530</v>
      </c>
      <c r="F47" s="64">
        <v>0</v>
      </c>
      <c r="G47" s="64">
        <v>0</v>
      </c>
      <c r="H47" s="64" t="s">
        <v>1535</v>
      </c>
      <c r="I47" s="64" t="s">
        <v>1535</v>
      </c>
      <c r="J47" s="64" t="s">
        <v>254</v>
      </c>
      <c r="K47" s="64" t="s">
        <v>568</v>
      </c>
    </row>
    <row r="48" spans="2:11" x14ac:dyDescent="0.3">
      <c r="B48" t="s">
        <v>2847</v>
      </c>
      <c r="C48" s="47" t="s">
        <v>7393</v>
      </c>
      <c r="D48" s="66" t="s">
        <v>2073</v>
      </c>
      <c r="E48" s="64" t="s">
        <v>5492</v>
      </c>
      <c r="F48" s="64">
        <v>0</v>
      </c>
      <c r="G48" s="64">
        <v>0</v>
      </c>
      <c r="H48" s="64" t="s">
        <v>2186</v>
      </c>
      <c r="I48" s="64" t="s">
        <v>7394</v>
      </c>
      <c r="J48" s="64" t="s">
        <v>254</v>
      </c>
      <c r="K48" s="64" t="s">
        <v>568</v>
      </c>
    </row>
    <row r="49" spans="2:11" x14ac:dyDescent="0.3">
      <c r="B49" t="s">
        <v>2847</v>
      </c>
      <c r="C49" s="47" t="s">
        <v>7761</v>
      </c>
      <c r="D49" s="66" t="s">
        <v>2077</v>
      </c>
      <c r="E49" s="64" t="s">
        <v>5497</v>
      </c>
      <c r="F49" s="64">
        <v>1</v>
      </c>
      <c r="G49" s="64">
        <v>556.41999999999996</v>
      </c>
      <c r="H49" s="64" t="s">
        <v>2186</v>
      </c>
      <c r="I49" s="64" t="s">
        <v>7762</v>
      </c>
      <c r="J49" s="64" t="s">
        <v>254</v>
      </c>
      <c r="K49" s="64" t="s">
        <v>568</v>
      </c>
    </row>
    <row r="50" spans="2:11" x14ac:dyDescent="0.3">
      <c r="B50" t="s">
        <v>2847</v>
      </c>
      <c r="C50" s="47" t="s">
        <v>8928</v>
      </c>
      <c r="D50" s="66" t="s">
        <v>2077</v>
      </c>
      <c r="E50" s="64" t="s">
        <v>5689</v>
      </c>
      <c r="F50" s="64">
        <v>0</v>
      </c>
      <c r="G50" s="64">
        <v>0</v>
      </c>
      <c r="H50" s="64" t="s">
        <v>2186</v>
      </c>
      <c r="I50" s="64" t="s">
        <v>8929</v>
      </c>
      <c r="J50" s="64" t="s">
        <v>254</v>
      </c>
      <c r="K50" s="64" t="s">
        <v>568</v>
      </c>
    </row>
    <row r="51" spans="2:11" x14ac:dyDescent="0.3">
      <c r="B51" t="s">
        <v>2847</v>
      </c>
      <c r="C51" s="47" t="s">
        <v>7093</v>
      </c>
      <c r="D51" s="66" t="s">
        <v>2077</v>
      </c>
      <c r="E51" s="64" t="s">
        <v>5896</v>
      </c>
      <c r="F51" s="64">
        <v>0</v>
      </c>
      <c r="G51" s="64">
        <v>0</v>
      </c>
      <c r="H51" s="64" t="s">
        <v>2186</v>
      </c>
      <c r="I51" s="64" t="s">
        <v>7094</v>
      </c>
      <c r="J51" s="64" t="s">
        <v>2147</v>
      </c>
      <c r="K51" s="64" t="s">
        <v>568</v>
      </c>
    </row>
    <row r="52" spans="2:11" x14ac:dyDescent="0.3">
      <c r="B52" t="s">
        <v>2847</v>
      </c>
      <c r="C52" s="47" t="s">
        <v>11198</v>
      </c>
      <c r="D52" s="66" t="s">
        <v>2374</v>
      </c>
      <c r="E52" s="64" t="s">
        <v>5630</v>
      </c>
      <c r="F52" s="64">
        <v>0</v>
      </c>
      <c r="G52" s="64">
        <v>0</v>
      </c>
      <c r="H52" s="64" t="s">
        <v>2173</v>
      </c>
      <c r="I52" s="64" t="s">
        <v>11199</v>
      </c>
      <c r="J52" s="64" t="s">
        <v>254</v>
      </c>
      <c r="K52" s="64" t="s">
        <v>568</v>
      </c>
    </row>
    <row r="53" spans="2:11" x14ac:dyDescent="0.3">
      <c r="B53" t="s">
        <v>2847</v>
      </c>
      <c r="C53" s="47" t="s">
        <v>9075</v>
      </c>
      <c r="D53" s="66" t="s">
        <v>2077</v>
      </c>
      <c r="E53" s="64" t="s">
        <v>5708</v>
      </c>
      <c r="F53" s="64">
        <v>0</v>
      </c>
      <c r="G53" s="64">
        <v>0</v>
      </c>
      <c r="H53" s="64" t="s">
        <v>2186</v>
      </c>
      <c r="I53" s="64" t="s">
        <v>9076</v>
      </c>
      <c r="J53" s="64" t="s">
        <v>254</v>
      </c>
      <c r="K53" s="64" t="s">
        <v>568</v>
      </c>
    </row>
    <row r="54" spans="2:11" x14ac:dyDescent="0.3">
      <c r="B54" t="s">
        <v>2847</v>
      </c>
      <c r="C54" s="47" t="s">
        <v>11181</v>
      </c>
      <c r="D54" s="66" t="s">
        <v>2374</v>
      </c>
      <c r="E54" s="64" t="s">
        <v>5639</v>
      </c>
      <c r="F54" s="64">
        <v>0</v>
      </c>
      <c r="G54" s="64">
        <v>0</v>
      </c>
      <c r="H54" s="64" t="s">
        <v>2173</v>
      </c>
      <c r="I54" s="64" t="s">
        <v>11182</v>
      </c>
      <c r="J54" s="64" t="s">
        <v>254</v>
      </c>
      <c r="K54" s="64" t="s">
        <v>568</v>
      </c>
    </row>
    <row r="55" spans="2:11" x14ac:dyDescent="0.3">
      <c r="B55" t="s">
        <v>2847</v>
      </c>
      <c r="C55" s="47" t="s">
        <v>8501</v>
      </c>
      <c r="D55" s="66" t="s">
        <v>2077</v>
      </c>
      <c r="E55" s="64" t="s">
        <v>5500</v>
      </c>
      <c r="F55" s="64">
        <v>0</v>
      </c>
      <c r="G55" s="64">
        <v>0</v>
      </c>
      <c r="H55" s="64" t="s">
        <v>2186</v>
      </c>
      <c r="I55" s="64" t="s">
        <v>8502</v>
      </c>
      <c r="J55" s="64" t="s">
        <v>254</v>
      </c>
      <c r="K55" s="64" t="s">
        <v>568</v>
      </c>
    </row>
    <row r="56" spans="2:11" x14ac:dyDescent="0.3">
      <c r="B56" t="s">
        <v>2847</v>
      </c>
      <c r="C56" s="47" t="s">
        <v>8759</v>
      </c>
      <c r="D56" s="66" t="s">
        <v>2077</v>
      </c>
      <c r="E56" s="64" t="s">
        <v>5458</v>
      </c>
      <c r="F56" s="64">
        <v>0</v>
      </c>
      <c r="G56" s="64">
        <v>0</v>
      </c>
      <c r="H56" s="64" t="s">
        <v>2186</v>
      </c>
      <c r="I56" s="64" t="s">
        <v>8760</v>
      </c>
      <c r="J56" s="64" t="s">
        <v>254</v>
      </c>
      <c r="K56" s="64" t="s">
        <v>568</v>
      </c>
    </row>
    <row r="57" spans="2:11" x14ac:dyDescent="0.3">
      <c r="B57" t="s">
        <v>2847</v>
      </c>
      <c r="C57" s="47" t="s">
        <v>8926</v>
      </c>
      <c r="D57" s="66" t="s">
        <v>2077</v>
      </c>
      <c r="E57" s="64" t="s">
        <v>5797</v>
      </c>
      <c r="F57" s="64">
        <v>1</v>
      </c>
      <c r="G57" s="64">
        <v>556.41999999999996</v>
      </c>
      <c r="H57" s="64" t="s">
        <v>2186</v>
      </c>
      <c r="I57" s="64" t="s">
        <v>8927</v>
      </c>
      <c r="J57" s="64" t="s">
        <v>2147</v>
      </c>
      <c r="K57" s="64" t="s">
        <v>568</v>
      </c>
    </row>
    <row r="58" spans="2:11" x14ac:dyDescent="0.3">
      <c r="B58" t="s">
        <v>2847</v>
      </c>
      <c r="C58" s="47" t="s">
        <v>11194</v>
      </c>
      <c r="D58" s="66" t="s">
        <v>2374</v>
      </c>
      <c r="E58" s="64" t="s">
        <v>5797</v>
      </c>
      <c r="F58" s="64">
        <v>0</v>
      </c>
      <c r="G58" s="64">
        <v>0</v>
      </c>
      <c r="H58" s="64" t="s">
        <v>2173</v>
      </c>
      <c r="I58" s="64" t="s">
        <v>11195</v>
      </c>
      <c r="J58" s="64" t="s">
        <v>254</v>
      </c>
      <c r="K58" s="64" t="s">
        <v>568</v>
      </c>
    </row>
    <row r="59" spans="2:11" x14ac:dyDescent="0.3">
      <c r="B59" t="s">
        <v>2847</v>
      </c>
      <c r="C59" s="47" t="s">
        <v>10561</v>
      </c>
      <c r="D59" s="66" t="s">
        <v>2077</v>
      </c>
      <c r="E59" s="64" t="s">
        <v>5731</v>
      </c>
      <c r="F59" s="64">
        <v>0</v>
      </c>
      <c r="G59" s="64">
        <v>0</v>
      </c>
      <c r="H59" s="64" t="s">
        <v>2186</v>
      </c>
      <c r="I59" s="64" t="s">
        <v>10562</v>
      </c>
      <c r="J59" s="64" t="s">
        <v>254</v>
      </c>
      <c r="K59" s="64" t="s">
        <v>568</v>
      </c>
    </row>
    <row r="60" spans="2:11" x14ac:dyDescent="0.3">
      <c r="B60" t="s">
        <v>2847</v>
      </c>
      <c r="C60" s="47" t="s">
        <v>11176</v>
      </c>
      <c r="D60" s="66" t="s">
        <v>2374</v>
      </c>
      <c r="E60" s="64" t="s">
        <v>11177</v>
      </c>
      <c r="F60" s="64">
        <v>0</v>
      </c>
      <c r="G60" s="64">
        <v>0</v>
      </c>
      <c r="H60" s="64" t="s">
        <v>2160</v>
      </c>
      <c r="I60" s="64" t="s">
        <v>11178</v>
      </c>
      <c r="J60" s="64" t="s">
        <v>254</v>
      </c>
      <c r="K60" s="64" t="s">
        <v>568</v>
      </c>
    </row>
    <row r="61" spans="2:11" x14ac:dyDescent="0.3">
      <c r="B61" t="s">
        <v>2847</v>
      </c>
      <c r="C61" s="47" t="s">
        <v>6495</v>
      </c>
      <c r="D61" s="66" t="s">
        <v>2073</v>
      </c>
      <c r="E61" s="64" t="s">
        <v>5475</v>
      </c>
      <c r="F61" s="64">
        <v>0</v>
      </c>
      <c r="G61" s="64">
        <v>0</v>
      </c>
      <c r="H61" s="64" t="s">
        <v>2186</v>
      </c>
      <c r="I61" s="64" t="s">
        <v>6496</v>
      </c>
      <c r="J61" s="64" t="s">
        <v>254</v>
      </c>
      <c r="K61" s="64" t="s">
        <v>568</v>
      </c>
    </row>
    <row r="62" spans="2:11" x14ac:dyDescent="0.3">
      <c r="B62" t="s">
        <v>2847</v>
      </c>
      <c r="C62" s="47" t="s">
        <v>9367</v>
      </c>
      <c r="D62" s="66" t="s">
        <v>2073</v>
      </c>
      <c r="E62" s="64" t="s">
        <v>6615</v>
      </c>
      <c r="F62" s="64">
        <v>0</v>
      </c>
      <c r="G62" s="64">
        <v>0</v>
      </c>
      <c r="H62" s="64" t="s">
        <v>2186</v>
      </c>
      <c r="I62" s="64" t="s">
        <v>9368</v>
      </c>
      <c r="J62" s="64" t="s">
        <v>2147</v>
      </c>
      <c r="K62" s="64" t="s">
        <v>568</v>
      </c>
    </row>
    <row r="63" spans="2:11" x14ac:dyDescent="0.3">
      <c r="B63" t="s">
        <v>2847</v>
      </c>
      <c r="C63" s="47" t="s">
        <v>8838</v>
      </c>
      <c r="D63" s="66" t="s">
        <v>2073</v>
      </c>
      <c r="E63" s="64" t="s">
        <v>5481</v>
      </c>
      <c r="F63" s="64">
        <v>0</v>
      </c>
      <c r="G63" s="64">
        <v>0</v>
      </c>
      <c r="H63" s="64" t="s">
        <v>2186</v>
      </c>
      <c r="I63" s="64" t="s">
        <v>8839</v>
      </c>
      <c r="J63" s="64" t="s">
        <v>254</v>
      </c>
      <c r="K63" s="64" t="s">
        <v>568</v>
      </c>
    </row>
    <row r="64" spans="2:11" x14ac:dyDescent="0.3">
      <c r="B64" t="s">
        <v>2847</v>
      </c>
      <c r="C64" s="47" t="s">
        <v>6583</v>
      </c>
      <c r="D64" s="66" t="s">
        <v>2073</v>
      </c>
      <c r="E64" s="64" t="s">
        <v>5508</v>
      </c>
      <c r="F64" s="64">
        <v>0</v>
      </c>
      <c r="G64" s="64">
        <v>0</v>
      </c>
      <c r="H64" s="64" t="s">
        <v>2186</v>
      </c>
      <c r="I64" s="64" t="s">
        <v>6584</v>
      </c>
      <c r="J64" s="64" t="s">
        <v>254</v>
      </c>
      <c r="K64" s="64" t="s">
        <v>568</v>
      </c>
    </row>
    <row r="65" spans="2:11" x14ac:dyDescent="0.3">
      <c r="B65" t="s">
        <v>2847</v>
      </c>
      <c r="C65" s="47" t="s">
        <v>7915</v>
      </c>
      <c r="D65" s="66" t="s">
        <v>2073</v>
      </c>
      <c r="E65" s="64" t="s">
        <v>5508</v>
      </c>
      <c r="F65" s="64">
        <v>0</v>
      </c>
      <c r="G65" s="64">
        <v>0</v>
      </c>
      <c r="H65" s="64" t="s">
        <v>2186</v>
      </c>
      <c r="I65" s="64" t="s">
        <v>7916</v>
      </c>
      <c r="J65" s="64" t="s">
        <v>2147</v>
      </c>
      <c r="K65" s="64" t="s">
        <v>568</v>
      </c>
    </row>
    <row r="66" spans="2:11" x14ac:dyDescent="0.3">
      <c r="B66" t="s">
        <v>2847</v>
      </c>
      <c r="C66" s="47" t="s">
        <v>7504</v>
      </c>
      <c r="D66" s="66" t="s">
        <v>2073</v>
      </c>
      <c r="E66" s="64" t="s">
        <v>5469</v>
      </c>
      <c r="F66" s="64">
        <v>0</v>
      </c>
      <c r="G66" s="64">
        <v>0</v>
      </c>
      <c r="H66" s="64" t="s">
        <v>2186</v>
      </c>
      <c r="I66" s="64" t="s">
        <v>7505</v>
      </c>
      <c r="J66" s="64" t="s">
        <v>254</v>
      </c>
      <c r="K66" s="64" t="s">
        <v>568</v>
      </c>
    </row>
    <row r="67" spans="2:11" x14ac:dyDescent="0.3">
      <c r="B67" t="s">
        <v>2847</v>
      </c>
      <c r="C67" s="47" t="s">
        <v>11168</v>
      </c>
      <c r="D67" s="66" t="s">
        <v>2074</v>
      </c>
      <c r="E67" s="64" t="s">
        <v>6575</v>
      </c>
      <c r="F67" s="64">
        <v>0</v>
      </c>
      <c r="G67" s="64">
        <v>0</v>
      </c>
      <c r="H67" s="64" t="s">
        <v>2160</v>
      </c>
      <c r="I67" s="64" t="s">
        <v>11169</v>
      </c>
      <c r="J67" s="64" t="s">
        <v>254</v>
      </c>
      <c r="K67" s="64" t="s">
        <v>568</v>
      </c>
    </row>
    <row r="68" spans="2:11" x14ac:dyDescent="0.3">
      <c r="B68" t="s">
        <v>2847</v>
      </c>
      <c r="C68" s="47" t="s">
        <v>8864</v>
      </c>
      <c r="D68" s="66" t="s">
        <v>2073</v>
      </c>
      <c r="E68" s="64" t="s">
        <v>6479</v>
      </c>
      <c r="F68" s="64">
        <v>0</v>
      </c>
      <c r="G68" s="64">
        <v>0</v>
      </c>
      <c r="H68" s="64" t="s">
        <v>2186</v>
      </c>
      <c r="I68" s="64" t="s">
        <v>8865</v>
      </c>
      <c r="J68" s="64" t="s">
        <v>254</v>
      </c>
      <c r="K68" s="64" t="s">
        <v>568</v>
      </c>
    </row>
    <row r="69" spans="2:11" x14ac:dyDescent="0.3">
      <c r="B69" t="s">
        <v>2847</v>
      </c>
      <c r="C69" s="47" t="s">
        <v>7454</v>
      </c>
      <c r="D69" s="66" t="s">
        <v>2073</v>
      </c>
      <c r="E69" s="64" t="s">
        <v>6479</v>
      </c>
      <c r="F69" s="64">
        <v>0</v>
      </c>
      <c r="G69" s="64">
        <v>0</v>
      </c>
      <c r="H69" s="64" t="s">
        <v>2186</v>
      </c>
      <c r="I69" s="64" t="s">
        <v>7455</v>
      </c>
      <c r="J69" s="64" t="s">
        <v>2147</v>
      </c>
      <c r="K69" s="64" t="s">
        <v>568</v>
      </c>
    </row>
    <row r="70" spans="2:11" x14ac:dyDescent="0.3">
      <c r="B70" t="s">
        <v>2847</v>
      </c>
      <c r="C70" s="47" t="s">
        <v>6689</v>
      </c>
      <c r="D70" s="66" t="s">
        <v>2073</v>
      </c>
      <c r="E70" s="64" t="s">
        <v>6479</v>
      </c>
      <c r="F70" s="64">
        <v>0</v>
      </c>
      <c r="G70" s="64">
        <v>0</v>
      </c>
      <c r="H70" s="64" t="s">
        <v>2186</v>
      </c>
      <c r="I70" s="64" t="s">
        <v>6690</v>
      </c>
      <c r="J70" s="64" t="s">
        <v>2147</v>
      </c>
      <c r="K70" s="64" t="s">
        <v>568</v>
      </c>
    </row>
    <row r="71" spans="2:11" x14ac:dyDescent="0.3">
      <c r="B71" t="s">
        <v>2847</v>
      </c>
      <c r="C71" s="47" t="s">
        <v>9300</v>
      </c>
      <c r="D71" s="66" t="s">
        <v>2073</v>
      </c>
      <c r="E71" s="64" t="s">
        <v>6479</v>
      </c>
      <c r="F71" s="64">
        <v>0</v>
      </c>
      <c r="G71" s="64">
        <v>0</v>
      </c>
      <c r="H71" s="64" t="s">
        <v>2186</v>
      </c>
      <c r="I71" s="64" t="s">
        <v>9301</v>
      </c>
      <c r="J71" s="64" t="s">
        <v>2147</v>
      </c>
      <c r="K71" s="64" t="s">
        <v>568</v>
      </c>
    </row>
    <row r="72" spans="2:11" x14ac:dyDescent="0.3">
      <c r="B72" t="s">
        <v>2847</v>
      </c>
      <c r="C72" s="47" t="s">
        <v>7738</v>
      </c>
      <c r="D72" s="66" t="s">
        <v>2073</v>
      </c>
      <c r="E72" s="64" t="s">
        <v>5533</v>
      </c>
      <c r="F72" s="64">
        <v>0</v>
      </c>
      <c r="G72" s="64">
        <v>0</v>
      </c>
      <c r="H72" s="64" t="s">
        <v>2186</v>
      </c>
      <c r="I72" s="64" t="s">
        <v>7739</v>
      </c>
      <c r="J72" s="64" t="s">
        <v>254</v>
      </c>
      <c r="K72" s="64" t="s">
        <v>568</v>
      </c>
    </row>
    <row r="73" spans="2:11" x14ac:dyDescent="0.3">
      <c r="B73" t="s">
        <v>2847</v>
      </c>
      <c r="C73" s="47" t="s">
        <v>10477</v>
      </c>
      <c r="D73" s="66" t="s">
        <v>2073</v>
      </c>
      <c r="E73" s="64" t="s">
        <v>5867</v>
      </c>
      <c r="F73" s="64">
        <v>0</v>
      </c>
      <c r="G73" s="64">
        <v>0</v>
      </c>
      <c r="H73" s="64" t="s">
        <v>2186</v>
      </c>
      <c r="I73" s="64" t="s">
        <v>10478</v>
      </c>
      <c r="J73" s="64" t="s">
        <v>2147</v>
      </c>
      <c r="K73" s="64" t="s">
        <v>568</v>
      </c>
    </row>
    <row r="74" spans="2:11" x14ac:dyDescent="0.3">
      <c r="B74" t="s">
        <v>2847</v>
      </c>
      <c r="C74" s="47" t="s">
        <v>11146</v>
      </c>
      <c r="D74" s="66" t="s">
        <v>2074</v>
      </c>
      <c r="E74" s="64" t="s">
        <v>6793</v>
      </c>
      <c r="F74" s="64">
        <v>0</v>
      </c>
      <c r="G74" s="64">
        <v>0</v>
      </c>
      <c r="H74" s="64" t="s">
        <v>2176</v>
      </c>
      <c r="I74" s="64" t="s">
        <v>11147</v>
      </c>
      <c r="J74" s="64" t="s">
        <v>254</v>
      </c>
      <c r="K74" s="64" t="s">
        <v>568</v>
      </c>
    </row>
    <row r="75" spans="2:11" x14ac:dyDescent="0.3">
      <c r="B75" t="s">
        <v>2847</v>
      </c>
      <c r="C75" s="47" t="s">
        <v>9353</v>
      </c>
      <c r="D75" s="66" t="s">
        <v>2073</v>
      </c>
      <c r="E75" s="64" t="s">
        <v>5503</v>
      </c>
      <c r="F75" s="64">
        <v>0</v>
      </c>
      <c r="G75" s="64">
        <v>0</v>
      </c>
      <c r="H75" s="64" t="s">
        <v>2186</v>
      </c>
      <c r="I75" s="64" t="s">
        <v>9354</v>
      </c>
      <c r="J75" s="64" t="s">
        <v>254</v>
      </c>
      <c r="K75" s="64" t="s">
        <v>568</v>
      </c>
    </row>
    <row r="76" spans="2:11" x14ac:dyDescent="0.3">
      <c r="B76" t="s">
        <v>2847</v>
      </c>
      <c r="C76" s="47" t="s">
        <v>7186</v>
      </c>
      <c r="D76" s="66" t="s">
        <v>2073</v>
      </c>
      <c r="E76" s="64" t="s">
        <v>6763</v>
      </c>
      <c r="F76" s="64">
        <v>0</v>
      </c>
      <c r="G76" s="64">
        <v>0</v>
      </c>
      <c r="H76" s="64" t="s">
        <v>2186</v>
      </c>
      <c r="I76" s="64" t="s">
        <v>7187</v>
      </c>
      <c r="J76" s="64" t="s">
        <v>254</v>
      </c>
      <c r="K76" s="64" t="s">
        <v>568</v>
      </c>
    </row>
    <row r="77" spans="2:11" x14ac:dyDescent="0.3">
      <c r="B77" t="s">
        <v>2847</v>
      </c>
      <c r="C77" s="47" t="s">
        <v>7612</v>
      </c>
      <c r="D77" s="66" t="s">
        <v>2073</v>
      </c>
      <c r="E77" s="64" t="s">
        <v>6763</v>
      </c>
      <c r="F77" s="64">
        <v>0</v>
      </c>
      <c r="G77" s="64">
        <v>0</v>
      </c>
      <c r="H77" s="64" t="s">
        <v>2186</v>
      </c>
      <c r="I77" s="64" t="s">
        <v>7613</v>
      </c>
      <c r="J77" s="64" t="s">
        <v>2147</v>
      </c>
      <c r="K77" s="64" t="s">
        <v>568</v>
      </c>
    </row>
    <row r="78" spans="2:11" x14ac:dyDescent="0.3">
      <c r="B78" t="s">
        <v>2847</v>
      </c>
      <c r="C78" s="47" t="s">
        <v>3408</v>
      </c>
      <c r="D78" s="66" t="s">
        <v>2073</v>
      </c>
      <c r="E78" s="64" t="s">
        <v>3372</v>
      </c>
      <c r="F78" s="64">
        <v>0</v>
      </c>
      <c r="G78" s="64">
        <v>0</v>
      </c>
      <c r="H78" s="64" t="s">
        <v>2160</v>
      </c>
      <c r="I78" s="64" t="s">
        <v>3409</v>
      </c>
      <c r="J78" s="64" t="s">
        <v>254</v>
      </c>
      <c r="K78" s="64" t="s">
        <v>568</v>
      </c>
    </row>
    <row r="79" spans="2:11" x14ac:dyDescent="0.3">
      <c r="B79" t="s">
        <v>2847</v>
      </c>
      <c r="C79" s="47" t="s">
        <v>11164</v>
      </c>
      <c r="D79" s="66" t="s">
        <v>2074</v>
      </c>
      <c r="E79" s="64" t="s">
        <v>3372</v>
      </c>
      <c r="F79" s="64">
        <v>0</v>
      </c>
      <c r="G79" s="64">
        <v>0</v>
      </c>
      <c r="H79" s="64" t="s">
        <v>2160</v>
      </c>
      <c r="I79" s="64" t="s">
        <v>2941</v>
      </c>
      <c r="J79" s="64" t="s">
        <v>2147</v>
      </c>
      <c r="K79" s="64" t="s">
        <v>568</v>
      </c>
    </row>
    <row r="80" spans="2:11" x14ac:dyDescent="0.3">
      <c r="B80" t="s">
        <v>2847</v>
      </c>
      <c r="C80" s="47" t="s">
        <v>3570</v>
      </c>
      <c r="D80" s="66" t="s">
        <v>2073</v>
      </c>
      <c r="E80" s="64" t="s">
        <v>3372</v>
      </c>
      <c r="F80" s="64">
        <v>0</v>
      </c>
      <c r="G80" s="64">
        <v>0</v>
      </c>
      <c r="H80" s="64" t="s">
        <v>2186</v>
      </c>
      <c r="I80" s="64" t="s">
        <v>3571</v>
      </c>
      <c r="J80" s="64" t="s">
        <v>2147</v>
      </c>
      <c r="K80" s="64" t="s">
        <v>568</v>
      </c>
    </row>
    <row r="81" spans="2:11" x14ac:dyDescent="0.3">
      <c r="B81" t="s">
        <v>2847</v>
      </c>
      <c r="C81" s="47" t="s">
        <v>3377</v>
      </c>
      <c r="D81" s="66" t="s">
        <v>2073</v>
      </c>
      <c r="E81" s="64" t="s">
        <v>3378</v>
      </c>
      <c r="F81" s="64">
        <v>0</v>
      </c>
      <c r="G81" s="64">
        <v>0</v>
      </c>
      <c r="H81" s="64" t="s">
        <v>2186</v>
      </c>
      <c r="I81" s="64" t="s">
        <v>3379</v>
      </c>
      <c r="J81" s="64" t="s">
        <v>254</v>
      </c>
      <c r="K81" s="64" t="s">
        <v>568</v>
      </c>
    </row>
    <row r="82" spans="2:11" x14ac:dyDescent="0.3">
      <c r="B82" t="s">
        <v>2847</v>
      </c>
      <c r="C82" s="47" t="s">
        <v>4144</v>
      </c>
      <c r="D82" s="66" t="s">
        <v>2073</v>
      </c>
      <c r="E82" s="64" t="s">
        <v>3392</v>
      </c>
      <c r="F82" s="64">
        <v>0</v>
      </c>
      <c r="G82" s="64">
        <v>0</v>
      </c>
      <c r="H82" s="64" t="s">
        <v>2186</v>
      </c>
      <c r="I82" s="64" t="s">
        <v>4145</v>
      </c>
      <c r="J82" s="64" t="s">
        <v>254</v>
      </c>
      <c r="K82" s="64" t="s">
        <v>568</v>
      </c>
    </row>
    <row r="83" spans="2:11" x14ac:dyDescent="0.3">
      <c r="B83" t="s">
        <v>2847</v>
      </c>
      <c r="C83" s="47" t="s">
        <v>3383</v>
      </c>
      <c r="D83" s="66" t="s">
        <v>2073</v>
      </c>
      <c r="E83" s="64" t="s">
        <v>3364</v>
      </c>
      <c r="F83" s="64">
        <v>0</v>
      </c>
      <c r="G83" s="64">
        <v>0</v>
      </c>
      <c r="H83" s="64" t="s">
        <v>2186</v>
      </c>
      <c r="I83" s="64" t="s">
        <v>3384</v>
      </c>
      <c r="J83" s="64" t="s">
        <v>254</v>
      </c>
      <c r="K83" s="64" t="s">
        <v>568</v>
      </c>
    </row>
    <row r="84" spans="2:11" x14ac:dyDescent="0.3">
      <c r="B84" t="s">
        <v>2847</v>
      </c>
      <c r="C84" s="47" t="s">
        <v>11197</v>
      </c>
      <c r="D84" s="66" t="s">
        <v>2074</v>
      </c>
      <c r="E84" s="64" t="s">
        <v>3364</v>
      </c>
      <c r="F84" s="64">
        <v>0</v>
      </c>
      <c r="G84" s="64">
        <v>0</v>
      </c>
      <c r="H84" s="64" t="s">
        <v>2160</v>
      </c>
      <c r="I84" s="64" t="s">
        <v>2936</v>
      </c>
      <c r="J84" s="64" t="s">
        <v>254</v>
      </c>
      <c r="K84" s="64" t="s">
        <v>568</v>
      </c>
    </row>
    <row r="85" spans="2:11" x14ac:dyDescent="0.3">
      <c r="B85" t="s">
        <v>2847</v>
      </c>
      <c r="C85" s="47" t="s">
        <v>3903</v>
      </c>
      <c r="D85" s="66" t="s">
        <v>2073</v>
      </c>
      <c r="E85" s="64" t="s">
        <v>3448</v>
      </c>
      <c r="F85" s="64">
        <v>0</v>
      </c>
      <c r="G85" s="64">
        <v>0</v>
      </c>
      <c r="H85" s="64" t="s">
        <v>2186</v>
      </c>
      <c r="I85" s="64" t="s">
        <v>3904</v>
      </c>
      <c r="J85" s="64" t="s">
        <v>254</v>
      </c>
      <c r="K85" s="64" t="s">
        <v>568</v>
      </c>
    </row>
    <row r="86" spans="2:11" x14ac:dyDescent="0.3">
      <c r="B86" t="s">
        <v>2847</v>
      </c>
      <c r="C86" s="47" t="s">
        <v>3968</v>
      </c>
      <c r="D86" s="66" t="s">
        <v>2073</v>
      </c>
      <c r="E86" s="64" t="s">
        <v>3386</v>
      </c>
      <c r="F86" s="64">
        <v>0</v>
      </c>
      <c r="G86" s="64">
        <v>0</v>
      </c>
      <c r="H86" s="64" t="s">
        <v>2186</v>
      </c>
      <c r="I86" s="64" t="s">
        <v>3969</v>
      </c>
      <c r="J86" s="64" t="s">
        <v>254</v>
      </c>
      <c r="K86" s="64" t="s">
        <v>568</v>
      </c>
    </row>
    <row r="87" spans="2:11" x14ac:dyDescent="0.3">
      <c r="B87" t="s">
        <v>2847</v>
      </c>
      <c r="C87" s="47" t="s">
        <v>3380</v>
      </c>
      <c r="D87" s="66" t="s">
        <v>2073</v>
      </c>
      <c r="E87" s="64" t="s">
        <v>3356</v>
      </c>
      <c r="F87" s="64">
        <v>0</v>
      </c>
      <c r="G87" s="64">
        <v>0</v>
      </c>
      <c r="H87" s="64" t="s">
        <v>2186</v>
      </c>
      <c r="I87" s="64" t="s">
        <v>3382</v>
      </c>
      <c r="J87" s="64" t="s">
        <v>254</v>
      </c>
      <c r="K87" s="64" t="s">
        <v>568</v>
      </c>
    </row>
    <row r="88" spans="2:11" x14ac:dyDescent="0.3">
      <c r="B88" t="s">
        <v>2847</v>
      </c>
      <c r="C88" s="47" t="s">
        <v>3723</v>
      </c>
      <c r="D88" s="66" t="s">
        <v>2073</v>
      </c>
      <c r="E88" s="64" t="s">
        <v>3356</v>
      </c>
      <c r="F88" s="64">
        <v>0</v>
      </c>
      <c r="G88" s="64">
        <v>0</v>
      </c>
      <c r="H88" s="64" t="s">
        <v>2186</v>
      </c>
      <c r="I88" s="64" t="s">
        <v>3724</v>
      </c>
      <c r="J88" s="64" t="s">
        <v>254</v>
      </c>
      <c r="K88" s="64" t="s">
        <v>568</v>
      </c>
    </row>
    <row r="89" spans="2:11" x14ac:dyDescent="0.3">
      <c r="B89" t="s">
        <v>2847</v>
      </c>
      <c r="C89" s="47" t="s">
        <v>11190</v>
      </c>
      <c r="D89" s="66" t="s">
        <v>2074</v>
      </c>
      <c r="E89" s="64" t="s">
        <v>3453</v>
      </c>
      <c r="F89" s="64">
        <v>0</v>
      </c>
      <c r="G89" s="64">
        <v>0</v>
      </c>
      <c r="H89" s="64" t="s">
        <v>2160</v>
      </c>
      <c r="I89" s="64" t="s">
        <v>11191</v>
      </c>
      <c r="J89" s="64" t="s">
        <v>254</v>
      </c>
      <c r="K89" s="64" t="s">
        <v>568</v>
      </c>
    </row>
    <row r="90" spans="2:11" x14ac:dyDescent="0.3">
      <c r="B90" t="s">
        <v>2847</v>
      </c>
      <c r="C90" s="47" t="s">
        <v>11185</v>
      </c>
      <c r="D90" s="66" t="s">
        <v>2074</v>
      </c>
      <c r="E90" s="64" t="s">
        <v>3411</v>
      </c>
      <c r="F90" s="64">
        <v>0</v>
      </c>
      <c r="G90" s="64">
        <v>0</v>
      </c>
      <c r="H90" s="64" t="s">
        <v>2160</v>
      </c>
      <c r="I90" s="64" t="s">
        <v>2941</v>
      </c>
      <c r="J90" s="64" t="s">
        <v>2147</v>
      </c>
      <c r="K90" s="64" t="s">
        <v>568</v>
      </c>
    </row>
    <row r="91" spans="2:11" x14ac:dyDescent="0.3">
      <c r="B91" t="s">
        <v>2847</v>
      </c>
      <c r="C91" s="47" t="s">
        <v>3819</v>
      </c>
      <c r="D91" s="66" t="s">
        <v>2073</v>
      </c>
      <c r="E91" s="64" t="s">
        <v>3404</v>
      </c>
      <c r="F91" s="64">
        <v>0</v>
      </c>
      <c r="G91" s="64">
        <v>0</v>
      </c>
      <c r="H91" s="64" t="s">
        <v>2160</v>
      </c>
      <c r="I91" s="64" t="s">
        <v>3820</v>
      </c>
      <c r="J91" s="64" t="s">
        <v>254</v>
      </c>
      <c r="K91" s="64" t="s">
        <v>568</v>
      </c>
    </row>
    <row r="92" spans="2:11" x14ac:dyDescent="0.3">
      <c r="B92" t="s">
        <v>2847</v>
      </c>
      <c r="C92" s="47" t="s">
        <v>2980</v>
      </c>
      <c r="D92" s="66" t="s">
        <v>2073</v>
      </c>
      <c r="E92" s="64" t="s">
        <v>2981</v>
      </c>
      <c r="F92" s="64">
        <v>0</v>
      </c>
      <c r="G92" s="64">
        <v>0</v>
      </c>
      <c r="H92" s="64" t="s">
        <v>2160</v>
      </c>
      <c r="I92" s="64" t="s">
        <v>2936</v>
      </c>
      <c r="J92" s="64" t="s">
        <v>254</v>
      </c>
      <c r="K92" s="64" t="s">
        <v>568</v>
      </c>
    </row>
  </sheetData>
  <sheetProtection sort="0"/>
  <mergeCells count="2">
    <mergeCell ref="B4:M4"/>
    <mergeCell ref="B5:M5"/>
  </mergeCells>
  <phoneticPr fontId="56" type="noConversion"/>
  <pageMargins left="0.7" right="0.7" top="0.75" bottom="0.75" header="0.3" footer="0.3"/>
  <pageSetup orientation="portrait" r:id="rId1"/>
  <headerFooter>
    <oddHeader>&amp;L&amp;9&amp;K01+049Reporte de Servicio Toyota</oddHeader>
  </headerFooter>
  <drawing r:id="rId2"/>
  <tableParts count="1">
    <tablePart r:id="rId3"/>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F704FF-9601-41B6-A9C9-9133BCB8E3E7}">
  <sheetPr>
    <tabColor rgb="FFFFD3C9"/>
  </sheetPr>
  <dimension ref="B1:O607"/>
  <sheetViews>
    <sheetView showGridLines="0" workbookViewId="0">
      <selection activeCell="C9" sqref="C9"/>
    </sheetView>
  </sheetViews>
  <sheetFormatPr defaultRowHeight="14.4" x14ac:dyDescent="0.3"/>
  <cols>
    <col min="1" max="1" width="4.109375" customWidth="1"/>
    <col min="2" max="2" width="18.77734375" customWidth="1"/>
    <col min="3" max="3" width="18.88671875" customWidth="1"/>
    <col min="4" max="4" width="21.21875" customWidth="1"/>
    <col min="5" max="5" width="25" customWidth="1"/>
    <col min="6" max="13" width="13.77734375" customWidth="1"/>
  </cols>
  <sheetData>
    <row r="1" spans="2:15" x14ac:dyDescent="0.3">
      <c r="C1" s="6" t="s">
        <v>7</v>
      </c>
      <c r="D1" s="31" t="str">
        <f>'Reporte KPIs'!E1</f>
        <v>57040</v>
      </c>
      <c r="E1" s="55" t="s">
        <v>0</v>
      </c>
      <c r="F1" s="6" t="str">
        <f>'Reporte KPIs'!L1</f>
        <v>Centro</v>
      </c>
      <c r="G1" s="6"/>
    </row>
    <row r="2" spans="2:15" x14ac:dyDescent="0.3">
      <c r="C2" s="6" t="s">
        <v>2</v>
      </c>
      <c r="D2" s="31" t="str">
        <f>'Reporte KPIs'!E2</f>
        <v>Toyota Celaya</v>
      </c>
      <c r="E2" s="55" t="s">
        <v>1</v>
      </c>
      <c r="F2" s="6" t="str">
        <f>'Reporte KPIs'!L2</f>
        <v>Celaya</v>
      </c>
      <c r="G2" s="6"/>
    </row>
    <row r="3" spans="2:15" ht="8.1" customHeight="1" x14ac:dyDescent="0.3"/>
    <row r="4" spans="2:15" ht="15.6" x14ac:dyDescent="0.3">
      <c r="B4" s="443" t="str">
        <f>'Reporte KPIs'!B4</f>
        <v>Reporte de Servicio Marzo 2022 a Febrero 2023</v>
      </c>
      <c r="C4" s="443"/>
      <c r="D4" s="443"/>
      <c r="E4" s="443"/>
      <c r="F4" s="443"/>
      <c r="G4" s="443"/>
      <c r="H4" s="443"/>
      <c r="I4" s="443"/>
      <c r="J4" s="443"/>
      <c r="K4" s="443"/>
      <c r="L4" s="443"/>
      <c r="M4" s="443"/>
      <c r="N4" s="443"/>
      <c r="O4" s="443"/>
    </row>
    <row r="5" spans="2:15" ht="15.6" x14ac:dyDescent="0.3">
      <c r="B5" s="311" t="str">
        <f xml:space="preserve"> CONCATENATE("Listado Efectividad Recordatorio de Servicio - ",'Reporte KPIs'!E92,": ",'Reporte KPIs'!E97)</f>
        <v>Listado Efectividad Recordatorio de Servicio - CPUS: Mayo 2022</v>
      </c>
      <c r="C5" s="311"/>
      <c r="D5" s="311"/>
      <c r="E5" s="311"/>
      <c r="F5" s="311"/>
      <c r="G5" s="311"/>
      <c r="H5" s="311"/>
      <c r="I5" s="311"/>
      <c r="J5" s="311"/>
      <c r="K5" s="311"/>
      <c r="L5" s="311"/>
      <c r="M5" s="311"/>
      <c r="N5" s="311"/>
      <c r="O5" s="311"/>
    </row>
    <row r="7" spans="2:15" x14ac:dyDescent="0.3">
      <c r="B7" s="58" t="s">
        <v>96</v>
      </c>
      <c r="C7" s="59" cm="1">
        <f t="array" ref="C7">SUMPRODUCT(1/COUNTIF(Table_EfRecordatorio4[Vin Vendido], Table_EfRecordatorio4[Vin Vendido]))</f>
        <v>595</v>
      </c>
    </row>
    <row r="8" spans="2:15" x14ac:dyDescent="0.3">
      <c r="B8" s="269" t="s">
        <v>97</v>
      </c>
      <c r="C8" s="270">
        <f>COUNTIF(Table_EfRecordatorio4[¿Vino a Servicio?],"=SI")+COUNTIF(Table_EfRecordatorio4[¿Vino a Servicio?],"=SI, PERO NO EN EL PERIODO QUE SE LE ESPERABA")</f>
        <v>432</v>
      </c>
    </row>
    <row r="9" spans="2:15" x14ac:dyDescent="0.3">
      <c r="B9" s="278" t="s">
        <v>2585</v>
      </c>
      <c r="C9" s="279">
        <f>COUNTIF(Table_EfRecordatorio4[¿Vino a Servicio?],"=NO")</f>
        <v>134</v>
      </c>
    </row>
    <row r="10" spans="2:15" x14ac:dyDescent="0.3">
      <c r="D10" s="481" t="s">
        <v>164</v>
      </c>
    </row>
    <row r="11" spans="2:15" x14ac:dyDescent="0.3">
      <c r="D11" s="481"/>
    </row>
    <row r="12" spans="2:15" ht="43.2" x14ac:dyDescent="0.3">
      <c r="B12" s="50" t="s">
        <v>172</v>
      </c>
      <c r="C12" s="50" t="s">
        <v>2148</v>
      </c>
      <c r="D12" s="50" t="s">
        <v>110</v>
      </c>
      <c r="E12" s="50" t="s">
        <v>94</v>
      </c>
      <c r="F12" s="50" t="s">
        <v>95</v>
      </c>
      <c r="G12" s="50" t="s">
        <v>89</v>
      </c>
      <c r="H12" s="50" t="s">
        <v>1825</v>
      </c>
      <c r="I12" s="50" t="s">
        <v>1826</v>
      </c>
      <c r="J12" s="50" t="s">
        <v>1370</v>
      </c>
      <c r="K12" s="50" t="s">
        <v>1953</v>
      </c>
      <c r="L12" s="50" t="s">
        <v>2080</v>
      </c>
      <c r="M12" s="50" t="s">
        <v>2465</v>
      </c>
    </row>
    <row r="13" spans="2:15" x14ac:dyDescent="0.3">
      <c r="B13" s="248" t="s">
        <v>2831</v>
      </c>
      <c r="C13" s="248" t="s">
        <v>2831</v>
      </c>
      <c r="D13" t="s">
        <v>2847</v>
      </c>
      <c r="E13" t="s">
        <v>5977</v>
      </c>
      <c r="F13" t="s">
        <v>2073</v>
      </c>
      <c r="G13" s="47" t="s">
        <v>2698</v>
      </c>
      <c r="H13" s="49">
        <v>0</v>
      </c>
      <c r="I13" s="49">
        <v>0</v>
      </c>
      <c r="J13" s="49" t="s">
        <v>2186</v>
      </c>
      <c r="K13" s="49" t="s">
        <v>5979</v>
      </c>
      <c r="L13" s="49" t="s">
        <v>254</v>
      </c>
      <c r="M13" s="49" t="s">
        <v>568</v>
      </c>
    </row>
    <row r="14" spans="2:15" x14ac:dyDescent="0.3">
      <c r="B14" s="248" t="s">
        <v>2831</v>
      </c>
      <c r="C14" s="248" t="s">
        <v>2831</v>
      </c>
      <c r="D14" t="s">
        <v>2847</v>
      </c>
      <c r="E14" t="s">
        <v>6641</v>
      </c>
      <c r="F14" t="s">
        <v>2078</v>
      </c>
      <c r="G14" s="47" t="s">
        <v>2693</v>
      </c>
      <c r="H14" s="49">
        <v>0</v>
      </c>
      <c r="I14" s="49">
        <v>0</v>
      </c>
      <c r="J14" s="49" t="s">
        <v>2186</v>
      </c>
      <c r="K14" s="49" t="s">
        <v>6642</v>
      </c>
      <c r="L14" s="49" t="s">
        <v>254</v>
      </c>
      <c r="M14" s="49" t="s">
        <v>568</v>
      </c>
    </row>
    <row r="15" spans="2:15" x14ac:dyDescent="0.3">
      <c r="B15" s="248" t="s">
        <v>2831</v>
      </c>
      <c r="C15" s="248" t="s">
        <v>2831</v>
      </c>
      <c r="D15" t="s">
        <v>2847</v>
      </c>
      <c r="E15" t="s">
        <v>3464</v>
      </c>
      <c r="F15" t="s">
        <v>2073</v>
      </c>
      <c r="G15" s="47" t="s">
        <v>2612</v>
      </c>
      <c r="H15" s="49">
        <v>0</v>
      </c>
      <c r="I15" s="49">
        <v>0</v>
      </c>
      <c r="J15" s="49" t="s">
        <v>2186</v>
      </c>
      <c r="K15" s="49" t="s">
        <v>3467</v>
      </c>
      <c r="L15" s="49" t="s">
        <v>254</v>
      </c>
      <c r="M15" s="49" t="s">
        <v>568</v>
      </c>
    </row>
    <row r="16" spans="2:15" x14ac:dyDescent="0.3">
      <c r="B16" s="248" t="s">
        <v>2831</v>
      </c>
      <c r="C16" s="248" t="s">
        <v>2831</v>
      </c>
      <c r="D16" t="s">
        <v>2847</v>
      </c>
      <c r="E16" t="s">
        <v>6372</v>
      </c>
      <c r="F16" t="s">
        <v>2078</v>
      </c>
      <c r="G16" s="47" t="s">
        <v>2697</v>
      </c>
      <c r="H16" s="49">
        <v>0</v>
      </c>
      <c r="I16" s="49">
        <v>0</v>
      </c>
      <c r="J16" s="49" t="s">
        <v>2186</v>
      </c>
      <c r="K16" s="49" t="s">
        <v>6373</v>
      </c>
      <c r="L16" s="49" t="s">
        <v>254</v>
      </c>
      <c r="M16" s="49" t="s">
        <v>568</v>
      </c>
    </row>
    <row r="17" spans="2:13" x14ac:dyDescent="0.3">
      <c r="B17" s="248" t="s">
        <v>2831</v>
      </c>
      <c r="C17" s="248" t="s">
        <v>2831</v>
      </c>
      <c r="D17" t="s">
        <v>2847</v>
      </c>
      <c r="E17" t="s">
        <v>10658</v>
      </c>
      <c r="F17" t="s">
        <v>2073</v>
      </c>
      <c r="G17" s="47" t="s">
        <v>2612</v>
      </c>
      <c r="H17" s="49">
        <v>0</v>
      </c>
      <c r="I17" s="49">
        <v>0</v>
      </c>
      <c r="J17" s="49" t="s">
        <v>2186</v>
      </c>
      <c r="K17" s="49" t="s">
        <v>10659</v>
      </c>
      <c r="L17" s="49" t="s">
        <v>254</v>
      </c>
      <c r="M17" s="49" t="s">
        <v>568</v>
      </c>
    </row>
    <row r="18" spans="2:13" x14ac:dyDescent="0.3">
      <c r="B18" s="248" t="s">
        <v>2831</v>
      </c>
      <c r="C18" s="248" t="s">
        <v>2831</v>
      </c>
      <c r="D18" t="s">
        <v>2847</v>
      </c>
      <c r="E18" t="s">
        <v>6116</v>
      </c>
      <c r="F18" t="s">
        <v>2078</v>
      </c>
      <c r="G18" s="47" t="s">
        <v>2613</v>
      </c>
      <c r="H18" s="49">
        <v>0</v>
      </c>
      <c r="I18" s="49">
        <v>0</v>
      </c>
      <c r="J18" s="49" t="s">
        <v>2186</v>
      </c>
      <c r="K18" s="49" t="s">
        <v>6117</v>
      </c>
      <c r="L18" s="49" t="s">
        <v>254</v>
      </c>
      <c r="M18" s="49" t="s">
        <v>568</v>
      </c>
    </row>
    <row r="19" spans="2:13" x14ac:dyDescent="0.3">
      <c r="B19" s="248" t="s">
        <v>2831</v>
      </c>
      <c r="C19" s="248" t="s">
        <v>2831</v>
      </c>
      <c r="D19" t="s">
        <v>2847</v>
      </c>
      <c r="E19" t="s">
        <v>10581</v>
      </c>
      <c r="F19" t="s">
        <v>2075</v>
      </c>
      <c r="G19" s="47" t="s">
        <v>2694</v>
      </c>
      <c r="H19" s="49">
        <v>0</v>
      </c>
      <c r="I19" s="49">
        <v>0</v>
      </c>
      <c r="J19" s="49" t="s">
        <v>2173</v>
      </c>
      <c r="K19" s="49" t="s">
        <v>10582</v>
      </c>
      <c r="L19" s="49" t="s">
        <v>254</v>
      </c>
      <c r="M19" s="49" t="s">
        <v>568</v>
      </c>
    </row>
    <row r="20" spans="2:13" x14ac:dyDescent="0.3">
      <c r="B20" s="248" t="s">
        <v>2831</v>
      </c>
      <c r="C20" s="248" t="s">
        <v>2831</v>
      </c>
      <c r="D20" t="s">
        <v>2847</v>
      </c>
      <c r="E20" t="s">
        <v>3059</v>
      </c>
      <c r="F20" t="s">
        <v>2073</v>
      </c>
      <c r="G20" s="47" t="s">
        <v>2620</v>
      </c>
      <c r="H20" s="49">
        <v>0</v>
      </c>
      <c r="I20" s="49">
        <v>0</v>
      </c>
      <c r="J20" s="49" t="s">
        <v>2160</v>
      </c>
      <c r="K20" s="49" t="s">
        <v>2925</v>
      </c>
      <c r="L20" s="49" t="s">
        <v>254</v>
      </c>
      <c r="M20" s="49" t="s">
        <v>568</v>
      </c>
    </row>
    <row r="21" spans="2:13" x14ac:dyDescent="0.3">
      <c r="B21" s="248" t="s">
        <v>2831</v>
      </c>
      <c r="C21" s="248" t="s">
        <v>2831</v>
      </c>
      <c r="D21" t="s">
        <v>2847</v>
      </c>
      <c r="E21" t="s">
        <v>9229</v>
      </c>
      <c r="F21" t="s">
        <v>2073</v>
      </c>
      <c r="G21" s="47" t="s">
        <v>2684</v>
      </c>
      <c r="H21" s="49">
        <v>0</v>
      </c>
      <c r="I21" s="49">
        <v>0</v>
      </c>
      <c r="J21" s="49" t="s">
        <v>2186</v>
      </c>
      <c r="K21" s="49" t="s">
        <v>9230</v>
      </c>
      <c r="L21" s="49" t="s">
        <v>254</v>
      </c>
      <c r="M21" s="49" t="s">
        <v>568</v>
      </c>
    </row>
    <row r="22" spans="2:13" x14ac:dyDescent="0.3">
      <c r="B22" s="248" t="s">
        <v>2831</v>
      </c>
      <c r="C22" s="248" t="s">
        <v>2831</v>
      </c>
      <c r="D22" t="s">
        <v>2847</v>
      </c>
      <c r="E22" t="s">
        <v>6054</v>
      </c>
      <c r="F22" t="s">
        <v>2073</v>
      </c>
      <c r="G22" s="47" t="s">
        <v>2698</v>
      </c>
      <c r="H22" s="49">
        <v>0</v>
      </c>
      <c r="I22" s="49">
        <v>0</v>
      </c>
      <c r="J22" s="49" t="s">
        <v>2186</v>
      </c>
      <c r="K22" s="49" t="s">
        <v>6055</v>
      </c>
      <c r="L22" s="49" t="s">
        <v>254</v>
      </c>
      <c r="M22" s="49" t="s">
        <v>568</v>
      </c>
    </row>
    <row r="23" spans="2:13" x14ac:dyDescent="0.3">
      <c r="B23" s="248" t="s">
        <v>2831</v>
      </c>
      <c r="C23" s="248" t="s">
        <v>2831</v>
      </c>
      <c r="D23" t="s">
        <v>2847</v>
      </c>
      <c r="E23" t="s">
        <v>7850</v>
      </c>
      <c r="F23" t="s">
        <v>2072</v>
      </c>
      <c r="G23" s="47" t="s">
        <v>2699</v>
      </c>
      <c r="H23" s="49">
        <v>0</v>
      </c>
      <c r="I23" s="49">
        <v>0</v>
      </c>
      <c r="J23" s="49" t="s">
        <v>2160</v>
      </c>
      <c r="K23" s="49" t="s">
        <v>7851</v>
      </c>
      <c r="L23" s="49" t="s">
        <v>254</v>
      </c>
      <c r="M23" s="49" t="s">
        <v>568</v>
      </c>
    </row>
    <row r="24" spans="2:13" x14ac:dyDescent="0.3">
      <c r="B24" s="248" t="s">
        <v>2831</v>
      </c>
      <c r="C24" s="248" t="s">
        <v>2831</v>
      </c>
      <c r="D24" t="s">
        <v>2847</v>
      </c>
      <c r="E24" t="s">
        <v>6915</v>
      </c>
      <c r="F24" t="s">
        <v>2073</v>
      </c>
      <c r="G24" s="47" t="s">
        <v>2698</v>
      </c>
      <c r="H24" s="49">
        <v>0</v>
      </c>
      <c r="I24" s="49">
        <v>0</v>
      </c>
      <c r="J24" s="49" t="s">
        <v>2186</v>
      </c>
      <c r="K24" s="49" t="s">
        <v>6916</v>
      </c>
      <c r="L24" s="49" t="s">
        <v>254</v>
      </c>
      <c r="M24" s="49" t="s">
        <v>568</v>
      </c>
    </row>
    <row r="25" spans="2:13" x14ac:dyDescent="0.3">
      <c r="B25" s="248" t="s">
        <v>2831</v>
      </c>
      <c r="C25" s="248" t="s">
        <v>2831</v>
      </c>
      <c r="D25" t="s">
        <v>2847</v>
      </c>
      <c r="E25" t="s">
        <v>10662</v>
      </c>
      <c r="F25" t="s">
        <v>2073</v>
      </c>
      <c r="G25" s="47" t="s">
        <v>2634</v>
      </c>
      <c r="H25" s="49">
        <v>0</v>
      </c>
      <c r="I25" s="49">
        <v>0</v>
      </c>
      <c r="J25" s="49" t="s">
        <v>2186</v>
      </c>
      <c r="K25" s="49" t="s">
        <v>10663</v>
      </c>
      <c r="L25" s="49" t="s">
        <v>254</v>
      </c>
      <c r="M25" s="49" t="s">
        <v>568</v>
      </c>
    </row>
    <row r="26" spans="2:13" x14ac:dyDescent="0.3">
      <c r="B26" s="248" t="s">
        <v>2831</v>
      </c>
      <c r="C26" s="248" t="s">
        <v>2831</v>
      </c>
      <c r="D26" t="s">
        <v>2847</v>
      </c>
      <c r="E26" t="s">
        <v>10399</v>
      </c>
      <c r="F26" t="s">
        <v>2075</v>
      </c>
      <c r="G26" s="47" t="s">
        <v>2691</v>
      </c>
      <c r="H26" s="49">
        <v>0</v>
      </c>
      <c r="I26" s="49">
        <v>0</v>
      </c>
      <c r="J26" s="49" t="s">
        <v>2160</v>
      </c>
      <c r="K26" s="49" t="s">
        <v>10400</v>
      </c>
      <c r="L26" s="49" t="s">
        <v>254</v>
      </c>
      <c r="M26" s="49" t="s">
        <v>568</v>
      </c>
    </row>
    <row r="27" spans="2:13" x14ac:dyDescent="0.3">
      <c r="B27" s="248" t="s">
        <v>2831</v>
      </c>
      <c r="C27" s="248" t="s">
        <v>2831</v>
      </c>
      <c r="D27" t="s">
        <v>2847</v>
      </c>
      <c r="E27" t="s">
        <v>9811</v>
      </c>
      <c r="F27" t="s">
        <v>2075</v>
      </c>
      <c r="G27" s="47" t="s">
        <v>2612</v>
      </c>
      <c r="H27" s="49">
        <v>0</v>
      </c>
      <c r="I27" s="49">
        <v>0</v>
      </c>
      <c r="J27" s="49" t="s">
        <v>2160</v>
      </c>
      <c r="K27" s="49" t="s">
        <v>9812</v>
      </c>
      <c r="L27" s="49" t="s">
        <v>254</v>
      </c>
      <c r="M27" s="49" t="s">
        <v>568</v>
      </c>
    </row>
    <row r="28" spans="2:13" x14ac:dyDescent="0.3">
      <c r="B28" s="248" t="s">
        <v>2831</v>
      </c>
      <c r="C28" s="248" t="s">
        <v>2831</v>
      </c>
      <c r="D28" t="s">
        <v>2847</v>
      </c>
      <c r="E28" t="s">
        <v>6614</v>
      </c>
      <c r="F28" t="s">
        <v>2073</v>
      </c>
      <c r="G28" s="47" t="s">
        <v>2663</v>
      </c>
      <c r="H28" s="49">
        <v>0</v>
      </c>
      <c r="I28" s="49">
        <v>0</v>
      </c>
      <c r="J28" s="49" t="s">
        <v>2186</v>
      </c>
      <c r="K28" s="49" t="s">
        <v>6616</v>
      </c>
      <c r="L28" s="49" t="s">
        <v>254</v>
      </c>
      <c r="M28" s="49" t="s">
        <v>568</v>
      </c>
    </row>
    <row r="29" spans="2:13" x14ac:dyDescent="0.3">
      <c r="B29" s="248" t="s">
        <v>2831</v>
      </c>
      <c r="C29" s="248" t="s">
        <v>2831</v>
      </c>
      <c r="D29" t="s">
        <v>2847</v>
      </c>
      <c r="E29" t="s">
        <v>7893</v>
      </c>
      <c r="F29" t="s">
        <v>2073</v>
      </c>
      <c r="G29" s="47" t="s">
        <v>2684</v>
      </c>
      <c r="H29" s="49">
        <v>0</v>
      </c>
      <c r="I29" s="49">
        <v>0</v>
      </c>
      <c r="J29" s="49" t="s">
        <v>2186</v>
      </c>
      <c r="K29" s="49" t="s">
        <v>7894</v>
      </c>
      <c r="L29" s="49" t="s">
        <v>254</v>
      </c>
      <c r="M29" s="49" t="s">
        <v>568</v>
      </c>
    </row>
    <row r="30" spans="2:13" x14ac:dyDescent="0.3">
      <c r="B30" s="248" t="s">
        <v>2831</v>
      </c>
      <c r="C30" s="248" t="s">
        <v>2831</v>
      </c>
      <c r="D30" t="s">
        <v>2847</v>
      </c>
      <c r="E30" t="s">
        <v>10014</v>
      </c>
      <c r="F30" t="s">
        <v>2073</v>
      </c>
      <c r="G30" s="47" t="s">
        <v>2691</v>
      </c>
      <c r="H30" s="49">
        <v>0</v>
      </c>
      <c r="I30" s="49">
        <v>0</v>
      </c>
      <c r="J30" s="49" t="s">
        <v>2186</v>
      </c>
      <c r="K30" s="49" t="s">
        <v>10015</v>
      </c>
      <c r="L30" s="49" t="s">
        <v>254</v>
      </c>
      <c r="M30" s="49" t="s">
        <v>568</v>
      </c>
    </row>
    <row r="31" spans="2:13" x14ac:dyDescent="0.3">
      <c r="B31" s="248" t="s">
        <v>2831</v>
      </c>
      <c r="C31" s="248" t="s">
        <v>2831</v>
      </c>
      <c r="D31" t="s">
        <v>2847</v>
      </c>
      <c r="E31" t="s">
        <v>8725</v>
      </c>
      <c r="F31" t="s">
        <v>2073</v>
      </c>
      <c r="G31" s="47" t="s">
        <v>2656</v>
      </c>
      <c r="H31" s="49">
        <v>0</v>
      </c>
      <c r="I31" s="49">
        <v>0</v>
      </c>
      <c r="J31" s="49" t="s">
        <v>2186</v>
      </c>
      <c r="K31" s="49" t="s">
        <v>8726</v>
      </c>
      <c r="L31" s="49" t="s">
        <v>254</v>
      </c>
      <c r="M31" s="49" t="s">
        <v>568</v>
      </c>
    </row>
    <row r="32" spans="2:13" x14ac:dyDescent="0.3">
      <c r="B32" s="248" t="s">
        <v>2831</v>
      </c>
      <c r="C32" s="248" t="s">
        <v>2831</v>
      </c>
      <c r="D32" t="s">
        <v>2847</v>
      </c>
      <c r="E32" t="s">
        <v>6819</v>
      </c>
      <c r="F32" t="s">
        <v>2073</v>
      </c>
      <c r="G32" s="47" t="s">
        <v>2618</v>
      </c>
      <c r="H32" s="49">
        <v>0</v>
      </c>
      <c r="I32" s="49">
        <v>0</v>
      </c>
      <c r="J32" s="49" t="s">
        <v>2186</v>
      </c>
      <c r="K32" s="49" t="s">
        <v>6820</v>
      </c>
      <c r="L32" s="49" t="s">
        <v>2147</v>
      </c>
      <c r="M32" s="49" t="s">
        <v>568</v>
      </c>
    </row>
    <row r="33" spans="2:13" x14ac:dyDescent="0.3">
      <c r="B33" s="248" t="s">
        <v>2831</v>
      </c>
      <c r="C33" s="248" t="s">
        <v>2831</v>
      </c>
      <c r="D33" t="s">
        <v>2847</v>
      </c>
      <c r="E33" t="s">
        <v>5719</v>
      </c>
      <c r="F33" t="s">
        <v>2078</v>
      </c>
      <c r="G33" s="47" t="s">
        <v>2613</v>
      </c>
      <c r="H33" s="49">
        <v>0</v>
      </c>
      <c r="I33" s="49">
        <v>0</v>
      </c>
      <c r="J33" s="49" t="s">
        <v>2186</v>
      </c>
      <c r="K33" s="49" t="s">
        <v>5720</v>
      </c>
      <c r="L33" s="49" t="s">
        <v>254</v>
      </c>
      <c r="M33" s="49" t="s">
        <v>568</v>
      </c>
    </row>
    <row r="34" spans="2:13" x14ac:dyDescent="0.3">
      <c r="B34" s="248" t="s">
        <v>2831</v>
      </c>
      <c r="C34" s="248" t="s">
        <v>2831</v>
      </c>
      <c r="D34" t="s">
        <v>2847</v>
      </c>
      <c r="E34" t="s">
        <v>10744</v>
      </c>
      <c r="F34" t="s">
        <v>2073</v>
      </c>
      <c r="G34" s="47" t="s">
        <v>2684</v>
      </c>
      <c r="H34" s="49">
        <v>0</v>
      </c>
      <c r="I34" s="49">
        <v>0</v>
      </c>
      <c r="J34" s="49" t="s">
        <v>2186</v>
      </c>
      <c r="K34" s="49" t="s">
        <v>10745</v>
      </c>
      <c r="L34" s="49" t="s">
        <v>254</v>
      </c>
      <c r="M34" s="49" t="s">
        <v>568</v>
      </c>
    </row>
    <row r="35" spans="2:13" x14ac:dyDescent="0.3">
      <c r="B35" s="248" t="s">
        <v>2831</v>
      </c>
      <c r="C35" s="248" t="s">
        <v>2831</v>
      </c>
      <c r="D35" t="s">
        <v>2847</v>
      </c>
      <c r="E35" t="s">
        <v>7166</v>
      </c>
      <c r="F35" t="s">
        <v>2073</v>
      </c>
      <c r="G35" s="47" t="s">
        <v>2656</v>
      </c>
      <c r="H35" s="49">
        <v>0</v>
      </c>
      <c r="I35" s="49">
        <v>0</v>
      </c>
      <c r="J35" s="49" t="s">
        <v>2186</v>
      </c>
      <c r="K35" s="49" t="s">
        <v>7167</v>
      </c>
      <c r="L35" s="49" t="s">
        <v>254</v>
      </c>
      <c r="M35" s="49" t="s">
        <v>568</v>
      </c>
    </row>
    <row r="36" spans="2:13" x14ac:dyDescent="0.3">
      <c r="B36" s="248" t="s">
        <v>2831</v>
      </c>
      <c r="C36" s="248" t="s">
        <v>2831</v>
      </c>
      <c r="D36" t="s">
        <v>2847</v>
      </c>
      <c r="E36" t="s">
        <v>3548</v>
      </c>
      <c r="F36" t="s">
        <v>2073</v>
      </c>
      <c r="G36" s="47" t="s">
        <v>2665</v>
      </c>
      <c r="H36" s="49">
        <v>0</v>
      </c>
      <c r="I36" s="49">
        <v>0</v>
      </c>
      <c r="J36" s="49" t="s">
        <v>2186</v>
      </c>
      <c r="K36" s="49" t="s">
        <v>3549</v>
      </c>
      <c r="L36" s="49" t="s">
        <v>254</v>
      </c>
      <c r="M36" s="49" t="s">
        <v>568</v>
      </c>
    </row>
    <row r="37" spans="2:13" x14ac:dyDescent="0.3">
      <c r="B37" s="248" t="s">
        <v>2831</v>
      </c>
      <c r="C37" s="248" t="s">
        <v>2831</v>
      </c>
      <c r="D37" t="s">
        <v>2847</v>
      </c>
      <c r="E37" t="s">
        <v>8856</v>
      </c>
      <c r="F37" t="s">
        <v>2072</v>
      </c>
      <c r="G37" s="47" t="s">
        <v>2706</v>
      </c>
      <c r="H37" s="49">
        <v>0</v>
      </c>
      <c r="I37" s="49">
        <v>0</v>
      </c>
      <c r="J37" s="49" t="s">
        <v>2176</v>
      </c>
      <c r="K37" s="49" t="s">
        <v>8857</v>
      </c>
      <c r="L37" s="49" t="s">
        <v>254</v>
      </c>
      <c r="M37" s="49" t="s">
        <v>568</v>
      </c>
    </row>
    <row r="38" spans="2:13" x14ac:dyDescent="0.3">
      <c r="B38" s="248" t="s">
        <v>2831</v>
      </c>
      <c r="C38" s="248" t="s">
        <v>2831</v>
      </c>
      <c r="D38" t="s">
        <v>2847</v>
      </c>
      <c r="E38" t="s">
        <v>9056</v>
      </c>
      <c r="F38" t="s">
        <v>2078</v>
      </c>
      <c r="G38" s="47" t="s">
        <v>2690</v>
      </c>
      <c r="H38" s="49">
        <v>0</v>
      </c>
      <c r="I38" s="49">
        <v>0</v>
      </c>
      <c r="J38" s="49" t="s">
        <v>2186</v>
      </c>
      <c r="K38" s="49" t="s">
        <v>9057</v>
      </c>
      <c r="L38" s="49" t="s">
        <v>254</v>
      </c>
      <c r="M38" s="49" t="s">
        <v>568</v>
      </c>
    </row>
    <row r="39" spans="2:13" x14ac:dyDescent="0.3">
      <c r="B39" s="248" t="s">
        <v>2831</v>
      </c>
      <c r="C39" s="248" t="s">
        <v>2831</v>
      </c>
      <c r="D39" t="s">
        <v>2847</v>
      </c>
      <c r="E39" t="s">
        <v>9863</v>
      </c>
      <c r="F39" t="s">
        <v>2078</v>
      </c>
      <c r="G39" s="47" t="s">
        <v>2611</v>
      </c>
      <c r="H39" s="49">
        <v>1</v>
      </c>
      <c r="I39" s="49">
        <v>389.49</v>
      </c>
      <c r="J39" s="49" t="s">
        <v>2186</v>
      </c>
      <c r="K39" s="49" t="s">
        <v>9864</v>
      </c>
      <c r="L39" s="49" t="s">
        <v>254</v>
      </c>
      <c r="M39" s="49" t="s">
        <v>568</v>
      </c>
    </row>
    <row r="40" spans="2:13" x14ac:dyDescent="0.3">
      <c r="B40" s="248" t="s">
        <v>2831</v>
      </c>
      <c r="C40" s="248" t="s">
        <v>2831</v>
      </c>
      <c r="D40" t="s">
        <v>2847</v>
      </c>
      <c r="E40" t="s">
        <v>6905</v>
      </c>
      <c r="F40" t="s">
        <v>2073</v>
      </c>
      <c r="G40" s="47" t="s">
        <v>2612</v>
      </c>
      <c r="H40" s="49">
        <v>0</v>
      </c>
      <c r="I40" s="49">
        <v>0</v>
      </c>
      <c r="J40" s="49" t="s">
        <v>2186</v>
      </c>
      <c r="K40" s="49" t="s">
        <v>6906</v>
      </c>
      <c r="L40" s="49" t="s">
        <v>254</v>
      </c>
      <c r="M40" s="49" t="s">
        <v>568</v>
      </c>
    </row>
    <row r="41" spans="2:13" x14ac:dyDescent="0.3">
      <c r="B41" s="248" t="s">
        <v>2831</v>
      </c>
      <c r="C41" s="248" t="s">
        <v>2831</v>
      </c>
      <c r="D41" t="s">
        <v>2847</v>
      </c>
      <c r="E41" t="s">
        <v>4044</v>
      </c>
      <c r="F41" t="s">
        <v>2073</v>
      </c>
      <c r="G41" s="47" t="s">
        <v>2693</v>
      </c>
      <c r="H41" s="49">
        <v>0</v>
      </c>
      <c r="I41" s="49">
        <v>0</v>
      </c>
      <c r="J41" s="49" t="s">
        <v>2186</v>
      </c>
      <c r="K41" s="49" t="s">
        <v>4045</v>
      </c>
      <c r="L41" s="49" t="s">
        <v>254</v>
      </c>
      <c r="M41" s="49" t="s">
        <v>568</v>
      </c>
    </row>
    <row r="42" spans="2:13" x14ac:dyDescent="0.3">
      <c r="B42" s="248" t="s">
        <v>2831</v>
      </c>
      <c r="C42" s="248" t="s">
        <v>2831</v>
      </c>
      <c r="D42" t="s">
        <v>2847</v>
      </c>
      <c r="E42" t="s">
        <v>5558</v>
      </c>
      <c r="F42" t="s">
        <v>2073</v>
      </c>
      <c r="G42" s="47" t="s">
        <v>2697</v>
      </c>
      <c r="H42" s="49">
        <v>0</v>
      </c>
      <c r="I42" s="49">
        <v>0</v>
      </c>
      <c r="J42" s="49" t="s">
        <v>2186</v>
      </c>
      <c r="K42" s="49" t="s">
        <v>5559</v>
      </c>
      <c r="L42" s="49" t="s">
        <v>254</v>
      </c>
      <c r="M42" s="49" t="s">
        <v>568</v>
      </c>
    </row>
    <row r="43" spans="2:13" x14ac:dyDescent="0.3">
      <c r="B43" s="248" t="s">
        <v>2831</v>
      </c>
      <c r="C43" s="248" t="s">
        <v>2831</v>
      </c>
      <c r="D43" t="s">
        <v>2847</v>
      </c>
      <c r="E43" t="s">
        <v>6466</v>
      </c>
      <c r="F43" t="s">
        <v>2072</v>
      </c>
      <c r="G43" s="47" t="s">
        <v>2620</v>
      </c>
      <c r="H43" s="49">
        <v>0</v>
      </c>
      <c r="I43" s="49">
        <v>0</v>
      </c>
      <c r="J43" s="49" t="s">
        <v>2173</v>
      </c>
      <c r="K43" s="49" t="s">
        <v>6467</v>
      </c>
      <c r="L43" s="49" t="s">
        <v>254</v>
      </c>
      <c r="M43" s="49" t="s">
        <v>568</v>
      </c>
    </row>
    <row r="44" spans="2:13" x14ac:dyDescent="0.3">
      <c r="B44" s="248" t="s">
        <v>2831</v>
      </c>
      <c r="C44" s="248" t="s">
        <v>2831</v>
      </c>
      <c r="D44" t="s">
        <v>2847</v>
      </c>
      <c r="E44" t="s">
        <v>6537</v>
      </c>
      <c r="F44" t="s">
        <v>2073</v>
      </c>
      <c r="G44" s="47" t="s">
        <v>2618</v>
      </c>
      <c r="H44" s="49">
        <v>0</v>
      </c>
      <c r="I44" s="49">
        <v>0</v>
      </c>
      <c r="J44" s="49" t="s">
        <v>2186</v>
      </c>
      <c r="K44" s="49" t="s">
        <v>6538</v>
      </c>
      <c r="L44" s="49" t="s">
        <v>254</v>
      </c>
      <c r="M44" s="49" t="s">
        <v>568</v>
      </c>
    </row>
    <row r="45" spans="2:13" x14ac:dyDescent="0.3">
      <c r="B45" s="248" t="s">
        <v>2831</v>
      </c>
      <c r="C45" s="248" t="s">
        <v>2831</v>
      </c>
      <c r="D45" t="s">
        <v>2847</v>
      </c>
      <c r="E45" t="s">
        <v>7253</v>
      </c>
      <c r="F45" t="s">
        <v>2073</v>
      </c>
      <c r="G45" s="47" t="s">
        <v>2651</v>
      </c>
      <c r="H45" s="49">
        <v>0</v>
      </c>
      <c r="I45" s="49">
        <v>0</v>
      </c>
      <c r="J45" s="49" t="s">
        <v>2186</v>
      </c>
      <c r="K45" s="49" t="s">
        <v>7254</v>
      </c>
      <c r="L45" s="49" t="s">
        <v>254</v>
      </c>
      <c r="M45" s="49" t="s">
        <v>568</v>
      </c>
    </row>
    <row r="46" spans="2:13" x14ac:dyDescent="0.3">
      <c r="B46" s="248" t="s">
        <v>2831</v>
      </c>
      <c r="C46" s="248" t="s">
        <v>2831</v>
      </c>
      <c r="D46" t="s">
        <v>2847</v>
      </c>
      <c r="E46" t="s">
        <v>5850</v>
      </c>
      <c r="F46" t="s">
        <v>2073</v>
      </c>
      <c r="G46" s="47" t="s">
        <v>2698</v>
      </c>
      <c r="H46" s="49">
        <v>0</v>
      </c>
      <c r="I46" s="49">
        <v>0</v>
      </c>
      <c r="J46" s="49" t="s">
        <v>2186</v>
      </c>
      <c r="K46" s="49" t="s">
        <v>5851</v>
      </c>
      <c r="L46" s="49" t="s">
        <v>254</v>
      </c>
      <c r="M46" s="49" t="s">
        <v>568</v>
      </c>
    </row>
    <row r="47" spans="2:13" x14ac:dyDescent="0.3">
      <c r="B47" s="248" t="s">
        <v>2831</v>
      </c>
      <c r="C47" s="248" t="s">
        <v>2831</v>
      </c>
      <c r="D47" t="s">
        <v>2847</v>
      </c>
      <c r="E47" t="s">
        <v>5936</v>
      </c>
      <c r="F47" t="s">
        <v>2078</v>
      </c>
      <c r="G47" s="47" t="s">
        <v>2656</v>
      </c>
      <c r="H47" s="49">
        <v>0</v>
      </c>
      <c r="I47" s="49">
        <v>0</v>
      </c>
      <c r="J47" s="49" t="s">
        <v>2186</v>
      </c>
      <c r="K47" s="49" t="s">
        <v>5937</v>
      </c>
      <c r="L47" s="49" t="s">
        <v>254</v>
      </c>
      <c r="M47" s="49" t="s">
        <v>568</v>
      </c>
    </row>
    <row r="48" spans="2:13" x14ac:dyDescent="0.3">
      <c r="B48" s="248" t="s">
        <v>2831</v>
      </c>
      <c r="C48" s="248" t="s">
        <v>2831</v>
      </c>
      <c r="D48" t="s">
        <v>2847</v>
      </c>
      <c r="E48" t="s">
        <v>8094</v>
      </c>
      <c r="F48" t="s">
        <v>2072</v>
      </c>
      <c r="G48" s="47" t="s">
        <v>2618</v>
      </c>
      <c r="H48" s="49">
        <v>0</v>
      </c>
      <c r="I48" s="49">
        <v>0</v>
      </c>
      <c r="J48" s="49" t="s">
        <v>2160</v>
      </c>
      <c r="K48" s="49" t="s">
        <v>8095</v>
      </c>
      <c r="L48" s="49" t="s">
        <v>254</v>
      </c>
      <c r="M48" s="49" t="s">
        <v>568</v>
      </c>
    </row>
    <row r="49" spans="2:13" x14ac:dyDescent="0.3">
      <c r="B49" s="248" t="s">
        <v>2831</v>
      </c>
      <c r="C49" s="248" t="s">
        <v>2831</v>
      </c>
      <c r="D49" t="s">
        <v>2847</v>
      </c>
      <c r="E49" t="s">
        <v>8455</v>
      </c>
      <c r="F49" t="s">
        <v>2078</v>
      </c>
      <c r="G49" s="47" t="s">
        <v>2698</v>
      </c>
      <c r="H49" s="49">
        <v>0</v>
      </c>
      <c r="I49" s="49">
        <v>0</v>
      </c>
      <c r="J49" s="49" t="s">
        <v>2186</v>
      </c>
      <c r="K49" s="49" t="s">
        <v>8456</v>
      </c>
      <c r="L49" s="49" t="s">
        <v>254</v>
      </c>
      <c r="M49" s="49" t="s">
        <v>568</v>
      </c>
    </row>
    <row r="50" spans="2:13" x14ac:dyDescent="0.3">
      <c r="B50" s="248" t="s">
        <v>2831</v>
      </c>
      <c r="C50" s="248" t="s">
        <v>2831</v>
      </c>
      <c r="D50" t="s">
        <v>2847</v>
      </c>
      <c r="E50" t="s">
        <v>7769</v>
      </c>
      <c r="F50" t="s">
        <v>2072</v>
      </c>
      <c r="G50" s="47" t="s">
        <v>2630</v>
      </c>
      <c r="H50" s="49">
        <v>0</v>
      </c>
      <c r="I50" s="49">
        <v>0</v>
      </c>
      <c r="J50" s="49" t="s">
        <v>2160</v>
      </c>
      <c r="K50" s="49" t="s">
        <v>7770</v>
      </c>
      <c r="L50" s="49" t="s">
        <v>254</v>
      </c>
      <c r="M50" s="49" t="s">
        <v>568</v>
      </c>
    </row>
    <row r="51" spans="2:13" x14ac:dyDescent="0.3">
      <c r="B51" s="248" t="s">
        <v>2831</v>
      </c>
      <c r="C51" s="248" t="s">
        <v>2831</v>
      </c>
      <c r="D51" t="s">
        <v>2847</v>
      </c>
      <c r="E51" t="s">
        <v>5975</v>
      </c>
      <c r="F51" t="s">
        <v>2072</v>
      </c>
      <c r="G51" s="47" t="s">
        <v>2656</v>
      </c>
      <c r="H51" s="49">
        <v>0</v>
      </c>
      <c r="I51" s="49">
        <v>0</v>
      </c>
      <c r="J51" s="49" t="s">
        <v>2160</v>
      </c>
      <c r="K51" s="49" t="s">
        <v>5976</v>
      </c>
      <c r="L51" s="49" t="s">
        <v>2147</v>
      </c>
      <c r="M51" s="49" t="s">
        <v>568</v>
      </c>
    </row>
    <row r="52" spans="2:13" x14ac:dyDescent="0.3">
      <c r="B52" s="248" t="s">
        <v>2831</v>
      </c>
      <c r="C52" s="248" t="s">
        <v>2831</v>
      </c>
      <c r="D52" t="s">
        <v>2847</v>
      </c>
      <c r="E52" t="s">
        <v>8981</v>
      </c>
      <c r="F52" t="s">
        <v>2073</v>
      </c>
      <c r="G52" s="47" t="s">
        <v>2656</v>
      </c>
      <c r="H52" s="49">
        <v>0</v>
      </c>
      <c r="I52" s="49">
        <v>0</v>
      </c>
      <c r="J52" s="49" t="s">
        <v>2186</v>
      </c>
      <c r="K52" s="49" t="s">
        <v>8982</v>
      </c>
      <c r="L52" s="49" t="s">
        <v>254</v>
      </c>
      <c r="M52" s="49" t="s">
        <v>568</v>
      </c>
    </row>
    <row r="53" spans="2:13" x14ac:dyDescent="0.3">
      <c r="B53" s="248" t="s">
        <v>2831</v>
      </c>
      <c r="C53" s="248" t="s">
        <v>2831</v>
      </c>
      <c r="D53" t="s">
        <v>2847</v>
      </c>
      <c r="E53" t="s">
        <v>8021</v>
      </c>
      <c r="F53" t="s">
        <v>2073</v>
      </c>
      <c r="G53" s="47" t="s">
        <v>2630</v>
      </c>
      <c r="H53" s="49">
        <v>0</v>
      </c>
      <c r="I53" s="49">
        <v>0</v>
      </c>
      <c r="J53" s="49" t="s">
        <v>2186</v>
      </c>
      <c r="K53" s="49" t="s">
        <v>8022</v>
      </c>
      <c r="L53" s="49" t="s">
        <v>254</v>
      </c>
      <c r="M53" s="49" t="s">
        <v>568</v>
      </c>
    </row>
    <row r="54" spans="2:13" x14ac:dyDescent="0.3">
      <c r="B54" s="248" t="s">
        <v>2831</v>
      </c>
      <c r="C54" s="248" t="s">
        <v>2831</v>
      </c>
      <c r="D54" t="s">
        <v>2847</v>
      </c>
      <c r="E54" t="s">
        <v>6509</v>
      </c>
      <c r="F54" t="s">
        <v>2073</v>
      </c>
      <c r="G54" s="47" t="s">
        <v>2698</v>
      </c>
      <c r="H54" s="49">
        <v>0</v>
      </c>
      <c r="I54" s="49">
        <v>0</v>
      </c>
      <c r="J54" s="49" t="s">
        <v>2186</v>
      </c>
      <c r="K54" s="49" t="s">
        <v>6510</v>
      </c>
      <c r="L54" s="49" t="s">
        <v>254</v>
      </c>
      <c r="M54" s="49" t="s">
        <v>568</v>
      </c>
    </row>
    <row r="55" spans="2:13" x14ac:dyDescent="0.3">
      <c r="B55" s="248" t="s">
        <v>2831</v>
      </c>
      <c r="C55" s="248" t="s">
        <v>2831</v>
      </c>
      <c r="D55" t="s">
        <v>2847</v>
      </c>
      <c r="E55" t="s">
        <v>6487</v>
      </c>
      <c r="F55" t="s">
        <v>2073</v>
      </c>
      <c r="G55" s="47" t="s">
        <v>2694</v>
      </c>
      <c r="H55" s="49">
        <v>0</v>
      </c>
      <c r="I55" s="49">
        <v>0</v>
      </c>
      <c r="J55" s="49" t="s">
        <v>2186</v>
      </c>
      <c r="K55" s="49" t="s">
        <v>6488</v>
      </c>
      <c r="L55" s="49" t="s">
        <v>254</v>
      </c>
      <c r="M55" s="49" t="s">
        <v>568</v>
      </c>
    </row>
    <row r="56" spans="2:13" x14ac:dyDescent="0.3">
      <c r="B56" s="248" t="s">
        <v>2831</v>
      </c>
      <c r="C56" s="248" t="s">
        <v>2831</v>
      </c>
      <c r="D56" t="s">
        <v>2847</v>
      </c>
      <c r="E56" t="s">
        <v>7257</v>
      </c>
      <c r="F56" t="s">
        <v>2073</v>
      </c>
      <c r="G56" s="47" t="s">
        <v>2636</v>
      </c>
      <c r="H56" s="49">
        <v>0</v>
      </c>
      <c r="I56" s="49">
        <v>0</v>
      </c>
      <c r="J56" s="49" t="s">
        <v>2186</v>
      </c>
      <c r="K56" s="49" t="s">
        <v>7258</v>
      </c>
      <c r="L56" s="49" t="s">
        <v>254</v>
      </c>
      <c r="M56" s="49" t="s">
        <v>568</v>
      </c>
    </row>
    <row r="57" spans="2:13" x14ac:dyDescent="0.3">
      <c r="B57" s="248" t="s">
        <v>2831</v>
      </c>
      <c r="C57" s="248" t="s">
        <v>2831</v>
      </c>
      <c r="D57" t="s">
        <v>2847</v>
      </c>
      <c r="E57" t="s">
        <v>3497</v>
      </c>
      <c r="F57" t="s">
        <v>2073</v>
      </c>
      <c r="G57" s="47" t="s">
        <v>2706</v>
      </c>
      <c r="H57" s="49">
        <v>0</v>
      </c>
      <c r="I57" s="49">
        <v>0</v>
      </c>
      <c r="J57" s="49" t="s">
        <v>2186</v>
      </c>
      <c r="K57" s="49" t="s">
        <v>3498</v>
      </c>
      <c r="L57" s="49" t="s">
        <v>2147</v>
      </c>
      <c r="M57" s="49" t="s">
        <v>568</v>
      </c>
    </row>
    <row r="58" spans="2:13" x14ac:dyDescent="0.3">
      <c r="B58" s="248" t="s">
        <v>2831</v>
      </c>
      <c r="C58" s="248" t="s">
        <v>2831</v>
      </c>
      <c r="D58" t="s">
        <v>2847</v>
      </c>
      <c r="E58" t="s">
        <v>3862</v>
      </c>
      <c r="F58" t="s">
        <v>2073</v>
      </c>
      <c r="G58" s="47" t="s">
        <v>2647</v>
      </c>
      <c r="H58" s="49">
        <v>0</v>
      </c>
      <c r="I58" s="49">
        <v>0</v>
      </c>
      <c r="J58" s="49" t="s">
        <v>2186</v>
      </c>
      <c r="K58" s="49" t="s">
        <v>3863</v>
      </c>
      <c r="L58" s="49" t="s">
        <v>254</v>
      </c>
      <c r="M58" s="49" t="s">
        <v>568</v>
      </c>
    </row>
    <row r="59" spans="2:13" x14ac:dyDescent="0.3">
      <c r="B59" s="248" t="s">
        <v>2831</v>
      </c>
      <c r="C59" s="248" t="s">
        <v>2831</v>
      </c>
      <c r="D59" t="s">
        <v>2847</v>
      </c>
      <c r="E59" t="s">
        <v>3661</v>
      </c>
      <c r="F59" t="s">
        <v>2073</v>
      </c>
      <c r="G59" s="47" t="s">
        <v>2668</v>
      </c>
      <c r="H59" s="49">
        <v>0</v>
      </c>
      <c r="I59" s="49">
        <v>0</v>
      </c>
      <c r="J59" s="49" t="s">
        <v>2186</v>
      </c>
      <c r="K59" s="49" t="s">
        <v>3663</v>
      </c>
      <c r="L59" s="49" t="s">
        <v>254</v>
      </c>
      <c r="M59" s="49" t="s">
        <v>568</v>
      </c>
    </row>
    <row r="60" spans="2:13" x14ac:dyDescent="0.3">
      <c r="B60" s="248" t="s">
        <v>2831</v>
      </c>
      <c r="C60" s="248" t="s">
        <v>2831</v>
      </c>
      <c r="D60" t="s">
        <v>2847</v>
      </c>
      <c r="E60" t="s">
        <v>5924</v>
      </c>
      <c r="F60" t="s">
        <v>2073</v>
      </c>
      <c r="G60" s="47" t="s">
        <v>2634</v>
      </c>
      <c r="H60" s="49">
        <v>0</v>
      </c>
      <c r="I60" s="49">
        <v>0</v>
      </c>
      <c r="J60" s="49" t="s">
        <v>2186</v>
      </c>
      <c r="K60" s="49" t="s">
        <v>5925</v>
      </c>
      <c r="L60" s="49" t="s">
        <v>2147</v>
      </c>
      <c r="M60" s="49" t="s">
        <v>568</v>
      </c>
    </row>
    <row r="61" spans="2:13" x14ac:dyDescent="0.3">
      <c r="B61" s="248" t="s">
        <v>2831</v>
      </c>
      <c r="C61" s="248" t="s">
        <v>2831</v>
      </c>
      <c r="D61" t="s">
        <v>2847</v>
      </c>
      <c r="E61" t="s">
        <v>7993</v>
      </c>
      <c r="F61" t="s">
        <v>2072</v>
      </c>
      <c r="G61" s="47" t="s">
        <v>2611</v>
      </c>
      <c r="H61" s="49">
        <v>0</v>
      </c>
      <c r="I61" s="49">
        <v>0</v>
      </c>
      <c r="J61" s="49" t="s">
        <v>2160</v>
      </c>
      <c r="K61" s="49" t="s">
        <v>7994</v>
      </c>
      <c r="L61" s="49" t="s">
        <v>254</v>
      </c>
      <c r="M61" s="49" t="s">
        <v>568</v>
      </c>
    </row>
    <row r="62" spans="2:13" x14ac:dyDescent="0.3">
      <c r="B62" s="248" t="s">
        <v>2831</v>
      </c>
      <c r="C62" s="248" t="s">
        <v>2831</v>
      </c>
      <c r="D62" t="s">
        <v>2847</v>
      </c>
      <c r="E62" t="s">
        <v>8047</v>
      </c>
      <c r="F62" t="s">
        <v>2073</v>
      </c>
      <c r="G62" s="47" t="s">
        <v>2697</v>
      </c>
      <c r="H62" s="49">
        <v>0</v>
      </c>
      <c r="I62" s="49">
        <v>0</v>
      </c>
      <c r="J62" s="49" t="s">
        <v>2186</v>
      </c>
      <c r="K62" s="49" t="s">
        <v>8048</v>
      </c>
      <c r="L62" s="49" t="s">
        <v>254</v>
      </c>
      <c r="M62" s="49" t="s">
        <v>568</v>
      </c>
    </row>
    <row r="63" spans="2:13" x14ac:dyDescent="0.3">
      <c r="B63" s="248" t="s">
        <v>2831</v>
      </c>
      <c r="C63" s="248" t="s">
        <v>2831</v>
      </c>
      <c r="D63" t="s">
        <v>2847</v>
      </c>
      <c r="E63" t="s">
        <v>8195</v>
      </c>
      <c r="F63" t="s">
        <v>2073</v>
      </c>
      <c r="G63" s="47" t="s">
        <v>2668</v>
      </c>
      <c r="H63" s="49">
        <v>0</v>
      </c>
      <c r="I63" s="49">
        <v>0</v>
      </c>
      <c r="J63" s="49" t="s">
        <v>2186</v>
      </c>
      <c r="K63" s="49" t="s">
        <v>8196</v>
      </c>
      <c r="L63" s="49" t="s">
        <v>254</v>
      </c>
      <c r="M63" s="49" t="s">
        <v>568</v>
      </c>
    </row>
    <row r="64" spans="2:13" x14ac:dyDescent="0.3">
      <c r="B64" s="248" t="s">
        <v>2831</v>
      </c>
      <c r="C64" s="248" t="s">
        <v>2831</v>
      </c>
      <c r="D64" t="s">
        <v>2847</v>
      </c>
      <c r="E64" t="s">
        <v>6367</v>
      </c>
      <c r="F64" t="s">
        <v>2073</v>
      </c>
      <c r="G64" s="47" t="s">
        <v>2613</v>
      </c>
      <c r="H64" s="49">
        <v>0</v>
      </c>
      <c r="I64" s="49">
        <v>0</v>
      </c>
      <c r="J64" s="49" t="s">
        <v>2186</v>
      </c>
      <c r="K64" s="49" t="s">
        <v>6368</v>
      </c>
      <c r="L64" s="49" t="s">
        <v>254</v>
      </c>
      <c r="M64" s="49" t="s">
        <v>568</v>
      </c>
    </row>
    <row r="65" spans="2:13" x14ac:dyDescent="0.3">
      <c r="B65" s="248" t="s">
        <v>2831</v>
      </c>
      <c r="C65" s="248" t="s">
        <v>2831</v>
      </c>
      <c r="D65" t="s">
        <v>2847</v>
      </c>
      <c r="E65" t="s">
        <v>6728</v>
      </c>
      <c r="F65" t="s">
        <v>2073</v>
      </c>
      <c r="G65" s="47" t="s">
        <v>2699</v>
      </c>
      <c r="H65" s="49">
        <v>0</v>
      </c>
      <c r="I65" s="49">
        <v>0</v>
      </c>
      <c r="J65" s="49" t="s">
        <v>2186</v>
      </c>
      <c r="K65" s="49" t="s">
        <v>6729</v>
      </c>
      <c r="L65" s="49" t="s">
        <v>254</v>
      </c>
      <c r="M65" s="49" t="s">
        <v>568</v>
      </c>
    </row>
    <row r="66" spans="2:13" x14ac:dyDescent="0.3">
      <c r="B66" s="248" t="s">
        <v>2831</v>
      </c>
      <c r="C66" s="248" t="s">
        <v>2831</v>
      </c>
      <c r="D66" t="s">
        <v>2847</v>
      </c>
      <c r="E66" t="s">
        <v>8096</v>
      </c>
      <c r="F66" t="s">
        <v>2078</v>
      </c>
      <c r="G66" s="47" t="s">
        <v>2694</v>
      </c>
      <c r="H66" s="49">
        <v>0</v>
      </c>
      <c r="I66" s="49">
        <v>0</v>
      </c>
      <c r="J66" s="49" t="s">
        <v>2186</v>
      </c>
      <c r="K66" s="49" t="s">
        <v>8097</v>
      </c>
      <c r="L66" s="49" t="s">
        <v>254</v>
      </c>
      <c r="M66" s="49" t="s">
        <v>568</v>
      </c>
    </row>
    <row r="67" spans="2:13" x14ac:dyDescent="0.3">
      <c r="B67" s="248" t="s">
        <v>2831</v>
      </c>
      <c r="C67" s="248" t="s">
        <v>2831</v>
      </c>
      <c r="D67" t="s">
        <v>2847</v>
      </c>
      <c r="E67" t="s">
        <v>3189</v>
      </c>
      <c r="F67" t="s">
        <v>2073</v>
      </c>
      <c r="G67" s="47" t="s">
        <v>2690</v>
      </c>
      <c r="H67" s="49">
        <v>0</v>
      </c>
      <c r="I67" s="49">
        <v>0</v>
      </c>
      <c r="J67" s="49" t="s">
        <v>2160</v>
      </c>
      <c r="K67" s="49" t="s">
        <v>2936</v>
      </c>
      <c r="L67" s="49" t="s">
        <v>254</v>
      </c>
      <c r="M67" s="49" t="s">
        <v>568</v>
      </c>
    </row>
    <row r="68" spans="2:13" x14ac:dyDescent="0.3">
      <c r="B68" s="248" t="s">
        <v>2831</v>
      </c>
      <c r="C68" s="248" t="s">
        <v>2831</v>
      </c>
      <c r="D68" t="s">
        <v>2847</v>
      </c>
      <c r="E68" t="s">
        <v>8777</v>
      </c>
      <c r="F68" t="s">
        <v>2073</v>
      </c>
      <c r="G68" s="47" t="s">
        <v>2647</v>
      </c>
      <c r="H68" s="49">
        <v>0</v>
      </c>
      <c r="I68" s="49">
        <v>0</v>
      </c>
      <c r="J68" s="49" t="s">
        <v>2186</v>
      </c>
      <c r="K68" s="49" t="s">
        <v>8778</v>
      </c>
      <c r="L68" s="49" t="s">
        <v>254</v>
      </c>
      <c r="M68" s="49" t="s">
        <v>568</v>
      </c>
    </row>
    <row r="69" spans="2:13" x14ac:dyDescent="0.3">
      <c r="B69" s="248" t="s">
        <v>2831</v>
      </c>
      <c r="C69" s="248" t="s">
        <v>2831</v>
      </c>
      <c r="D69" t="s">
        <v>2847</v>
      </c>
      <c r="E69" t="s">
        <v>3772</v>
      </c>
      <c r="F69" t="s">
        <v>2073</v>
      </c>
      <c r="G69" s="47" t="s">
        <v>2670</v>
      </c>
      <c r="H69" s="49">
        <v>0</v>
      </c>
      <c r="I69" s="49">
        <v>0</v>
      </c>
      <c r="J69" s="49" t="s">
        <v>2186</v>
      </c>
      <c r="K69" s="49" t="s">
        <v>3773</v>
      </c>
      <c r="L69" s="49" t="s">
        <v>254</v>
      </c>
      <c r="M69" s="49" t="s">
        <v>568</v>
      </c>
    </row>
    <row r="70" spans="2:13" x14ac:dyDescent="0.3">
      <c r="B70" s="248" t="s">
        <v>2831</v>
      </c>
      <c r="C70" s="248" t="s">
        <v>2831</v>
      </c>
      <c r="D70" t="s">
        <v>2847</v>
      </c>
      <c r="E70" t="s">
        <v>10346</v>
      </c>
      <c r="F70" t="s">
        <v>2072</v>
      </c>
      <c r="G70" s="47" t="s">
        <v>2656</v>
      </c>
      <c r="H70" s="49">
        <v>0</v>
      </c>
      <c r="I70" s="49">
        <v>0</v>
      </c>
      <c r="J70" s="49" t="s">
        <v>2176</v>
      </c>
      <c r="K70" s="49" t="s">
        <v>10347</v>
      </c>
      <c r="L70" s="49" t="s">
        <v>254</v>
      </c>
      <c r="M70" s="49" t="s">
        <v>568</v>
      </c>
    </row>
    <row r="71" spans="2:13" x14ac:dyDescent="0.3">
      <c r="B71" s="248" t="s">
        <v>2831</v>
      </c>
      <c r="C71" s="248" t="s">
        <v>2831</v>
      </c>
      <c r="D71" t="s">
        <v>2847</v>
      </c>
      <c r="E71" t="s">
        <v>10674</v>
      </c>
      <c r="F71" t="s">
        <v>2073</v>
      </c>
      <c r="G71" s="47" t="s">
        <v>2620</v>
      </c>
      <c r="H71" s="49">
        <v>0</v>
      </c>
      <c r="I71" s="49">
        <v>0</v>
      </c>
      <c r="J71" s="49" t="s">
        <v>2186</v>
      </c>
      <c r="K71" s="49" t="s">
        <v>10675</v>
      </c>
      <c r="L71" s="49" t="s">
        <v>254</v>
      </c>
      <c r="M71" s="49" t="s">
        <v>568</v>
      </c>
    </row>
    <row r="72" spans="2:13" x14ac:dyDescent="0.3">
      <c r="B72" s="248" t="s">
        <v>2831</v>
      </c>
      <c r="C72" s="248" t="s">
        <v>2831</v>
      </c>
      <c r="D72" t="s">
        <v>2847</v>
      </c>
      <c r="E72" t="s">
        <v>9847</v>
      </c>
      <c r="F72" t="s">
        <v>2073</v>
      </c>
      <c r="G72" s="47" t="s">
        <v>2691</v>
      </c>
      <c r="H72" s="49">
        <v>0</v>
      </c>
      <c r="I72" s="49">
        <v>0</v>
      </c>
      <c r="J72" s="49" t="s">
        <v>2186</v>
      </c>
      <c r="K72" s="49" t="s">
        <v>9848</v>
      </c>
      <c r="L72" s="49" t="s">
        <v>2147</v>
      </c>
      <c r="M72" s="49" t="s">
        <v>568</v>
      </c>
    </row>
    <row r="73" spans="2:13" x14ac:dyDescent="0.3">
      <c r="B73" s="248" t="s">
        <v>2831</v>
      </c>
      <c r="C73" s="248" t="s">
        <v>2831</v>
      </c>
      <c r="D73" t="s">
        <v>2847</v>
      </c>
      <c r="E73" t="s">
        <v>3046</v>
      </c>
      <c r="F73" t="s">
        <v>2073</v>
      </c>
      <c r="G73" s="47" t="s">
        <v>2694</v>
      </c>
      <c r="H73" s="49">
        <v>0</v>
      </c>
      <c r="I73" s="49">
        <v>0</v>
      </c>
      <c r="J73" s="49" t="s">
        <v>2160</v>
      </c>
      <c r="K73" s="49" t="s">
        <v>2936</v>
      </c>
      <c r="L73" s="49" t="s">
        <v>254</v>
      </c>
      <c r="M73" s="49" t="s">
        <v>568</v>
      </c>
    </row>
    <row r="74" spans="2:13" x14ac:dyDescent="0.3">
      <c r="B74" s="248" t="s">
        <v>2831</v>
      </c>
      <c r="C74" s="248" t="s">
        <v>2831</v>
      </c>
      <c r="D74" t="s">
        <v>2847</v>
      </c>
      <c r="E74" t="s">
        <v>6639</v>
      </c>
      <c r="F74" t="s">
        <v>2073</v>
      </c>
      <c r="G74" s="47" t="s">
        <v>2684</v>
      </c>
      <c r="H74" s="49">
        <v>0</v>
      </c>
      <c r="I74" s="49">
        <v>0</v>
      </c>
      <c r="J74" s="49" t="s">
        <v>2186</v>
      </c>
      <c r="K74" s="49" t="s">
        <v>6640</v>
      </c>
      <c r="L74" s="49" t="s">
        <v>254</v>
      </c>
      <c r="M74" s="49" t="s">
        <v>568</v>
      </c>
    </row>
    <row r="75" spans="2:13" x14ac:dyDescent="0.3">
      <c r="B75" s="248" t="s">
        <v>2831</v>
      </c>
      <c r="C75" s="248" t="s">
        <v>2831</v>
      </c>
      <c r="D75" t="s">
        <v>2847</v>
      </c>
      <c r="E75" t="s">
        <v>8961</v>
      </c>
      <c r="F75" t="s">
        <v>2078</v>
      </c>
      <c r="G75" s="47" t="s">
        <v>2706</v>
      </c>
      <c r="H75" s="49">
        <v>0</v>
      </c>
      <c r="I75" s="49">
        <v>0</v>
      </c>
      <c r="J75" s="49" t="s">
        <v>2186</v>
      </c>
      <c r="K75" s="49" t="s">
        <v>8962</v>
      </c>
      <c r="L75" s="49" t="s">
        <v>254</v>
      </c>
      <c r="M75" s="49" t="s">
        <v>568</v>
      </c>
    </row>
    <row r="76" spans="2:13" x14ac:dyDescent="0.3">
      <c r="B76" s="248" t="s">
        <v>2831</v>
      </c>
      <c r="C76" s="248" t="s">
        <v>2831</v>
      </c>
      <c r="D76" t="s">
        <v>2847</v>
      </c>
      <c r="E76" t="s">
        <v>10159</v>
      </c>
      <c r="F76" t="s">
        <v>2075</v>
      </c>
      <c r="G76" s="47" t="s">
        <v>2668</v>
      </c>
      <c r="H76" s="49">
        <v>0</v>
      </c>
      <c r="I76" s="49">
        <v>0</v>
      </c>
      <c r="J76" s="49" t="s">
        <v>2176</v>
      </c>
      <c r="K76" s="49" t="s">
        <v>10160</v>
      </c>
      <c r="L76" s="49" t="s">
        <v>254</v>
      </c>
      <c r="M76" s="49" t="s">
        <v>568</v>
      </c>
    </row>
    <row r="77" spans="2:13" x14ac:dyDescent="0.3">
      <c r="B77" s="248" t="s">
        <v>2831</v>
      </c>
      <c r="C77" s="248" t="s">
        <v>2831</v>
      </c>
      <c r="D77" t="s">
        <v>2847</v>
      </c>
      <c r="E77" t="s">
        <v>7598</v>
      </c>
      <c r="F77" t="s">
        <v>2073</v>
      </c>
      <c r="G77" s="47" t="s">
        <v>2611</v>
      </c>
      <c r="H77" s="49">
        <v>0</v>
      </c>
      <c r="I77" s="49">
        <v>0</v>
      </c>
      <c r="J77" s="49" t="s">
        <v>2186</v>
      </c>
      <c r="K77" s="49" t="s">
        <v>7599</v>
      </c>
      <c r="L77" s="49" t="s">
        <v>254</v>
      </c>
      <c r="M77" s="49" t="s">
        <v>568</v>
      </c>
    </row>
    <row r="78" spans="2:13" x14ac:dyDescent="0.3">
      <c r="B78" s="248" t="s">
        <v>2831</v>
      </c>
      <c r="C78" s="248" t="s">
        <v>2831</v>
      </c>
      <c r="D78" t="s">
        <v>2847</v>
      </c>
      <c r="E78" t="s">
        <v>9843</v>
      </c>
      <c r="F78" t="s">
        <v>2073</v>
      </c>
      <c r="G78" s="47" t="s">
        <v>2706</v>
      </c>
      <c r="H78" s="49">
        <v>0</v>
      </c>
      <c r="I78" s="49">
        <v>0</v>
      </c>
      <c r="J78" s="49" t="s">
        <v>2186</v>
      </c>
      <c r="K78" s="49" t="s">
        <v>9844</v>
      </c>
      <c r="L78" s="49" t="s">
        <v>254</v>
      </c>
      <c r="M78" s="49" t="s">
        <v>568</v>
      </c>
    </row>
    <row r="79" spans="2:13" x14ac:dyDescent="0.3">
      <c r="B79" s="248" t="s">
        <v>2831</v>
      </c>
      <c r="C79" s="248" t="s">
        <v>2831</v>
      </c>
      <c r="D79" t="s">
        <v>2847</v>
      </c>
      <c r="E79" t="s">
        <v>4146</v>
      </c>
      <c r="F79" t="s">
        <v>2073</v>
      </c>
      <c r="G79" s="47" t="s">
        <v>2651</v>
      </c>
      <c r="H79" s="49">
        <v>0</v>
      </c>
      <c r="I79" s="49">
        <v>0</v>
      </c>
      <c r="J79" s="49" t="s">
        <v>2186</v>
      </c>
      <c r="K79" s="49" t="s">
        <v>4147</v>
      </c>
      <c r="L79" s="49" t="s">
        <v>254</v>
      </c>
      <c r="M79" s="49" t="s">
        <v>568</v>
      </c>
    </row>
    <row r="80" spans="2:13" x14ac:dyDescent="0.3">
      <c r="B80" s="248" t="s">
        <v>2831</v>
      </c>
      <c r="C80" s="248" t="s">
        <v>2831</v>
      </c>
      <c r="D80" t="s">
        <v>2847</v>
      </c>
      <c r="E80" t="s">
        <v>7231</v>
      </c>
      <c r="F80" t="s">
        <v>2072</v>
      </c>
      <c r="G80" s="47" t="s">
        <v>2684</v>
      </c>
      <c r="H80" s="49">
        <v>0</v>
      </c>
      <c r="I80" s="49">
        <v>0</v>
      </c>
      <c r="J80" s="49" t="s">
        <v>2176</v>
      </c>
      <c r="K80" s="49" t="s">
        <v>7232</v>
      </c>
      <c r="L80" s="49" t="s">
        <v>254</v>
      </c>
      <c r="M80" s="49" t="s">
        <v>568</v>
      </c>
    </row>
    <row r="81" spans="2:13" x14ac:dyDescent="0.3">
      <c r="B81" s="248" t="s">
        <v>2831</v>
      </c>
      <c r="C81" s="248" t="s">
        <v>2831</v>
      </c>
      <c r="D81" t="s">
        <v>2847</v>
      </c>
      <c r="E81" t="s">
        <v>6241</v>
      </c>
      <c r="F81" t="s">
        <v>2073</v>
      </c>
      <c r="G81" s="47" t="s">
        <v>2663</v>
      </c>
      <c r="H81" s="49">
        <v>0</v>
      </c>
      <c r="I81" s="49">
        <v>0</v>
      </c>
      <c r="J81" s="49" t="s">
        <v>2186</v>
      </c>
      <c r="K81" s="49" t="s">
        <v>6242</v>
      </c>
      <c r="L81" s="49" t="s">
        <v>254</v>
      </c>
      <c r="M81" s="49" t="s">
        <v>568</v>
      </c>
    </row>
    <row r="82" spans="2:13" x14ac:dyDescent="0.3">
      <c r="B82" s="248" t="s">
        <v>2831</v>
      </c>
      <c r="C82" s="248" t="s">
        <v>2831</v>
      </c>
      <c r="D82" t="s">
        <v>2847</v>
      </c>
      <c r="E82" t="s">
        <v>9042</v>
      </c>
      <c r="F82" t="s">
        <v>2078</v>
      </c>
      <c r="G82" s="47" t="s">
        <v>2656</v>
      </c>
      <c r="H82" s="49">
        <v>0</v>
      </c>
      <c r="I82" s="49">
        <v>0</v>
      </c>
      <c r="J82" s="49" t="s">
        <v>2186</v>
      </c>
      <c r="K82" s="49" t="s">
        <v>9043</v>
      </c>
      <c r="L82" s="49" t="s">
        <v>254</v>
      </c>
      <c r="M82" s="49" t="s">
        <v>568</v>
      </c>
    </row>
    <row r="83" spans="2:13" x14ac:dyDescent="0.3">
      <c r="B83" s="248" t="s">
        <v>2831</v>
      </c>
      <c r="C83" s="248" t="s">
        <v>2831</v>
      </c>
      <c r="D83" t="s">
        <v>2847</v>
      </c>
      <c r="E83" t="s">
        <v>10260</v>
      </c>
      <c r="F83" t="s">
        <v>2072</v>
      </c>
      <c r="G83" s="47" t="s">
        <v>2684</v>
      </c>
      <c r="H83" s="49">
        <v>0</v>
      </c>
      <c r="I83" s="49">
        <v>0</v>
      </c>
      <c r="J83" s="49" t="s">
        <v>2160</v>
      </c>
      <c r="K83" s="49" t="s">
        <v>10261</v>
      </c>
      <c r="L83" s="49" t="s">
        <v>254</v>
      </c>
      <c r="M83" s="49" t="s">
        <v>568</v>
      </c>
    </row>
    <row r="84" spans="2:13" x14ac:dyDescent="0.3">
      <c r="B84" s="248" t="s">
        <v>2831</v>
      </c>
      <c r="C84" s="248" t="s">
        <v>2831</v>
      </c>
      <c r="D84" t="s">
        <v>2847</v>
      </c>
      <c r="E84" t="s">
        <v>8553</v>
      </c>
      <c r="F84" t="s">
        <v>2072</v>
      </c>
      <c r="G84" s="47" t="s">
        <v>2611</v>
      </c>
      <c r="H84" s="49">
        <v>0</v>
      </c>
      <c r="I84" s="49">
        <v>0</v>
      </c>
      <c r="J84" s="49" t="s">
        <v>2160</v>
      </c>
      <c r="K84" s="49" t="s">
        <v>8554</v>
      </c>
      <c r="L84" s="49" t="s">
        <v>254</v>
      </c>
      <c r="M84" s="49" t="s">
        <v>568</v>
      </c>
    </row>
    <row r="85" spans="2:13" x14ac:dyDescent="0.3">
      <c r="B85" s="248" t="s">
        <v>2831</v>
      </c>
      <c r="C85" s="248" t="s">
        <v>2831</v>
      </c>
      <c r="D85" t="s">
        <v>2847</v>
      </c>
      <c r="E85" t="s">
        <v>8509</v>
      </c>
      <c r="F85" t="s">
        <v>2073</v>
      </c>
      <c r="G85" s="47" t="s">
        <v>2691</v>
      </c>
      <c r="H85" s="49">
        <v>0</v>
      </c>
      <c r="I85" s="49">
        <v>0</v>
      </c>
      <c r="J85" s="49" t="s">
        <v>2186</v>
      </c>
      <c r="K85" s="49" t="s">
        <v>8510</v>
      </c>
      <c r="L85" s="49" t="s">
        <v>254</v>
      </c>
      <c r="M85" s="49" t="s">
        <v>568</v>
      </c>
    </row>
    <row r="86" spans="2:13" x14ac:dyDescent="0.3">
      <c r="B86" s="248" t="s">
        <v>2831</v>
      </c>
      <c r="C86" s="248" t="s">
        <v>2831</v>
      </c>
      <c r="D86" t="s">
        <v>2847</v>
      </c>
      <c r="E86" t="s">
        <v>10184</v>
      </c>
      <c r="F86" t="s">
        <v>2072</v>
      </c>
      <c r="G86" s="47" t="s">
        <v>2706</v>
      </c>
      <c r="H86" s="49">
        <v>0</v>
      </c>
      <c r="I86" s="49">
        <v>0</v>
      </c>
      <c r="J86" s="49" t="s">
        <v>2160</v>
      </c>
      <c r="K86" s="49" t="s">
        <v>10185</v>
      </c>
      <c r="L86" s="49" t="s">
        <v>254</v>
      </c>
      <c r="M86" s="49" t="s">
        <v>568</v>
      </c>
    </row>
    <row r="87" spans="2:13" x14ac:dyDescent="0.3">
      <c r="B87" s="248" t="s">
        <v>2831</v>
      </c>
      <c r="C87" s="248" t="s">
        <v>2831</v>
      </c>
      <c r="D87" t="s">
        <v>2847</v>
      </c>
      <c r="E87" t="s">
        <v>6868</v>
      </c>
      <c r="F87" t="s">
        <v>2073</v>
      </c>
      <c r="G87" s="47" t="s">
        <v>2697</v>
      </c>
      <c r="H87" s="49">
        <v>0</v>
      </c>
      <c r="I87" s="49">
        <v>0</v>
      </c>
      <c r="J87" s="49" t="s">
        <v>2186</v>
      </c>
      <c r="K87" s="49" t="s">
        <v>6869</v>
      </c>
      <c r="L87" s="49" t="s">
        <v>2147</v>
      </c>
      <c r="M87" s="49" t="s">
        <v>568</v>
      </c>
    </row>
    <row r="88" spans="2:13" x14ac:dyDescent="0.3">
      <c r="B88" s="248" t="s">
        <v>2831</v>
      </c>
      <c r="C88" s="248" t="s">
        <v>2831</v>
      </c>
      <c r="D88" t="s">
        <v>2847</v>
      </c>
      <c r="E88" t="s">
        <v>7201</v>
      </c>
      <c r="F88" t="s">
        <v>2073</v>
      </c>
      <c r="G88" s="47" t="s">
        <v>2647</v>
      </c>
      <c r="H88" s="49">
        <v>0</v>
      </c>
      <c r="I88" s="49">
        <v>0</v>
      </c>
      <c r="J88" s="49" t="s">
        <v>2186</v>
      </c>
      <c r="K88" s="49" t="s">
        <v>7202</v>
      </c>
      <c r="L88" s="49" t="s">
        <v>254</v>
      </c>
      <c r="M88" s="49" t="s">
        <v>568</v>
      </c>
    </row>
    <row r="89" spans="2:13" x14ac:dyDescent="0.3">
      <c r="B89" s="248" t="s">
        <v>2831</v>
      </c>
      <c r="C89" s="248" t="s">
        <v>2831</v>
      </c>
      <c r="D89" t="s">
        <v>2847</v>
      </c>
      <c r="E89" t="s">
        <v>9456</v>
      </c>
      <c r="F89" t="s">
        <v>2073</v>
      </c>
      <c r="G89" s="47" t="s">
        <v>2698</v>
      </c>
      <c r="H89" s="49">
        <v>0</v>
      </c>
      <c r="I89" s="49">
        <v>0</v>
      </c>
      <c r="J89" s="49" t="s">
        <v>2186</v>
      </c>
      <c r="K89" s="49" t="s">
        <v>9457</v>
      </c>
      <c r="L89" s="49" t="s">
        <v>254</v>
      </c>
      <c r="M89" s="49" t="s">
        <v>568</v>
      </c>
    </row>
    <row r="90" spans="2:13" x14ac:dyDescent="0.3">
      <c r="B90" s="248" t="s">
        <v>2831</v>
      </c>
      <c r="C90" s="248" t="s">
        <v>2831</v>
      </c>
      <c r="D90" t="s">
        <v>2847</v>
      </c>
      <c r="E90" t="s">
        <v>9623</v>
      </c>
      <c r="F90" t="s">
        <v>2072</v>
      </c>
      <c r="G90" s="47" t="s">
        <v>2636</v>
      </c>
      <c r="H90" s="49">
        <v>0</v>
      </c>
      <c r="I90" s="49">
        <v>0</v>
      </c>
      <c r="J90" s="49" t="s">
        <v>2160</v>
      </c>
      <c r="K90" s="49" t="s">
        <v>9624</v>
      </c>
      <c r="L90" s="49" t="s">
        <v>254</v>
      </c>
      <c r="M90" s="49" t="s">
        <v>568</v>
      </c>
    </row>
    <row r="91" spans="2:13" x14ac:dyDescent="0.3">
      <c r="B91" s="248" t="s">
        <v>2831</v>
      </c>
      <c r="C91" s="248" t="s">
        <v>2831</v>
      </c>
      <c r="D91" t="s">
        <v>2847</v>
      </c>
      <c r="E91" t="s">
        <v>6753</v>
      </c>
      <c r="F91" t="s">
        <v>2078</v>
      </c>
      <c r="G91" s="47" t="s">
        <v>2656</v>
      </c>
      <c r="H91" s="49">
        <v>0</v>
      </c>
      <c r="I91" s="49">
        <v>0</v>
      </c>
      <c r="J91" s="49" t="s">
        <v>2186</v>
      </c>
      <c r="K91" s="49" t="s">
        <v>6754</v>
      </c>
      <c r="L91" s="49" t="s">
        <v>254</v>
      </c>
      <c r="M91" s="49" t="s">
        <v>568</v>
      </c>
    </row>
    <row r="92" spans="2:13" x14ac:dyDescent="0.3">
      <c r="B92" s="248" t="s">
        <v>2831</v>
      </c>
      <c r="C92" s="248" t="s">
        <v>2831</v>
      </c>
      <c r="D92" t="s">
        <v>2847</v>
      </c>
      <c r="E92" t="s">
        <v>6297</v>
      </c>
      <c r="F92" t="s">
        <v>2078</v>
      </c>
      <c r="G92" s="47" t="s">
        <v>2706</v>
      </c>
      <c r="H92" s="49">
        <v>0</v>
      </c>
      <c r="I92" s="49">
        <v>0</v>
      </c>
      <c r="J92" s="49" t="s">
        <v>2186</v>
      </c>
      <c r="K92" s="49" t="s">
        <v>6298</v>
      </c>
      <c r="L92" s="49" t="s">
        <v>254</v>
      </c>
      <c r="M92" s="49" t="s">
        <v>568</v>
      </c>
    </row>
    <row r="93" spans="2:13" x14ac:dyDescent="0.3">
      <c r="B93" s="248" t="s">
        <v>2831</v>
      </c>
      <c r="C93" s="248" t="s">
        <v>2831</v>
      </c>
      <c r="D93" t="s">
        <v>2847</v>
      </c>
      <c r="E93" t="s">
        <v>9409</v>
      </c>
      <c r="F93" t="s">
        <v>2072</v>
      </c>
      <c r="G93" s="47" t="s">
        <v>2618</v>
      </c>
      <c r="H93" s="49">
        <v>1</v>
      </c>
      <c r="I93" s="49">
        <v>716.32</v>
      </c>
      <c r="J93" s="49" t="s">
        <v>2160</v>
      </c>
      <c r="K93" s="49" t="s">
        <v>9410</v>
      </c>
      <c r="L93" s="49" t="s">
        <v>2147</v>
      </c>
      <c r="M93" s="49" t="s">
        <v>568</v>
      </c>
    </row>
    <row r="94" spans="2:13" x14ac:dyDescent="0.3">
      <c r="B94" s="248" t="s">
        <v>2831</v>
      </c>
      <c r="C94" s="248" t="s">
        <v>2831</v>
      </c>
      <c r="D94" t="s">
        <v>2847</v>
      </c>
      <c r="E94" t="s">
        <v>9183</v>
      </c>
      <c r="F94" t="s">
        <v>2073</v>
      </c>
      <c r="G94" s="47" t="s">
        <v>2665</v>
      </c>
      <c r="H94" s="49">
        <v>0</v>
      </c>
      <c r="I94" s="49">
        <v>0</v>
      </c>
      <c r="J94" s="49" t="s">
        <v>2186</v>
      </c>
      <c r="K94" s="49" t="s">
        <v>9184</v>
      </c>
      <c r="L94" s="49" t="s">
        <v>254</v>
      </c>
      <c r="M94" s="49" t="s">
        <v>568</v>
      </c>
    </row>
    <row r="95" spans="2:13" x14ac:dyDescent="0.3">
      <c r="B95" s="248" t="s">
        <v>2831</v>
      </c>
      <c r="C95" s="248" t="s">
        <v>2831</v>
      </c>
      <c r="D95" t="s">
        <v>2847</v>
      </c>
      <c r="E95" t="s">
        <v>8747</v>
      </c>
      <c r="F95" t="s">
        <v>2073</v>
      </c>
      <c r="G95" s="47" t="s">
        <v>2694</v>
      </c>
      <c r="H95" s="49">
        <v>0</v>
      </c>
      <c r="I95" s="49">
        <v>0</v>
      </c>
      <c r="J95" s="49" t="s">
        <v>2186</v>
      </c>
      <c r="K95" s="49" t="s">
        <v>8748</v>
      </c>
      <c r="L95" s="49" t="s">
        <v>2147</v>
      </c>
      <c r="M95" s="49" t="s">
        <v>568</v>
      </c>
    </row>
    <row r="96" spans="2:13" x14ac:dyDescent="0.3">
      <c r="B96" s="248" t="s">
        <v>2831</v>
      </c>
      <c r="C96" s="248" t="s">
        <v>2831</v>
      </c>
      <c r="D96" t="s">
        <v>2847</v>
      </c>
      <c r="E96" t="s">
        <v>8743</v>
      </c>
      <c r="F96" t="s">
        <v>2073</v>
      </c>
      <c r="G96" s="47" t="s">
        <v>2651</v>
      </c>
      <c r="H96" s="49">
        <v>0</v>
      </c>
      <c r="I96" s="49">
        <v>0</v>
      </c>
      <c r="J96" s="49" t="s">
        <v>2186</v>
      </c>
      <c r="K96" s="49" t="s">
        <v>8744</v>
      </c>
      <c r="L96" s="49" t="s">
        <v>254</v>
      </c>
      <c r="M96" s="49" t="s">
        <v>568</v>
      </c>
    </row>
    <row r="97" spans="2:13" x14ac:dyDescent="0.3">
      <c r="B97" s="248" t="s">
        <v>2831</v>
      </c>
      <c r="C97" s="248" t="s">
        <v>2831</v>
      </c>
      <c r="D97" t="s">
        <v>2847</v>
      </c>
      <c r="E97" t="s">
        <v>3821</v>
      </c>
      <c r="F97" t="s">
        <v>2073</v>
      </c>
      <c r="G97" s="47" t="s">
        <v>2706</v>
      </c>
      <c r="H97" s="49">
        <v>0</v>
      </c>
      <c r="I97" s="49">
        <v>0</v>
      </c>
      <c r="J97" s="49" t="s">
        <v>2186</v>
      </c>
      <c r="K97" s="49" t="s">
        <v>3822</v>
      </c>
      <c r="L97" s="49" t="s">
        <v>254</v>
      </c>
      <c r="M97" s="49" t="s">
        <v>568</v>
      </c>
    </row>
    <row r="98" spans="2:13" x14ac:dyDescent="0.3">
      <c r="B98" s="248" t="s">
        <v>2831</v>
      </c>
      <c r="C98" s="248" t="s">
        <v>2831</v>
      </c>
      <c r="D98" t="s">
        <v>2847</v>
      </c>
      <c r="E98" t="s">
        <v>9857</v>
      </c>
      <c r="F98" t="s">
        <v>2073</v>
      </c>
      <c r="G98" s="47" t="s">
        <v>2694</v>
      </c>
      <c r="H98" s="49">
        <v>0</v>
      </c>
      <c r="I98" s="49">
        <v>0</v>
      </c>
      <c r="J98" s="49" t="s">
        <v>2186</v>
      </c>
      <c r="K98" s="49" t="s">
        <v>9858</v>
      </c>
      <c r="L98" s="49" t="s">
        <v>254</v>
      </c>
      <c r="M98" s="49" t="s">
        <v>568</v>
      </c>
    </row>
    <row r="99" spans="2:13" x14ac:dyDescent="0.3">
      <c r="B99" s="248" t="s">
        <v>2831</v>
      </c>
      <c r="C99" s="248" t="s">
        <v>2831</v>
      </c>
      <c r="D99" t="s">
        <v>2847</v>
      </c>
      <c r="E99" t="s">
        <v>5715</v>
      </c>
      <c r="F99" t="s">
        <v>2073</v>
      </c>
      <c r="G99" s="47" t="s">
        <v>2706</v>
      </c>
      <c r="H99" s="49">
        <v>0</v>
      </c>
      <c r="I99" s="49">
        <v>0</v>
      </c>
      <c r="J99" s="49" t="s">
        <v>2186</v>
      </c>
      <c r="K99" s="49" t="s">
        <v>5716</v>
      </c>
      <c r="L99" s="49" t="s">
        <v>254</v>
      </c>
      <c r="M99" s="49" t="s">
        <v>568</v>
      </c>
    </row>
    <row r="100" spans="2:13" x14ac:dyDescent="0.3">
      <c r="B100" s="248" t="s">
        <v>2831</v>
      </c>
      <c r="C100" s="248" t="s">
        <v>2831</v>
      </c>
      <c r="D100" t="s">
        <v>2847</v>
      </c>
      <c r="E100" t="s">
        <v>7146</v>
      </c>
      <c r="F100" t="s">
        <v>2078</v>
      </c>
      <c r="G100" s="47" t="s">
        <v>2613</v>
      </c>
      <c r="H100" s="49">
        <v>0</v>
      </c>
      <c r="I100" s="49">
        <v>0</v>
      </c>
      <c r="J100" s="49" t="s">
        <v>2186</v>
      </c>
      <c r="K100" s="49" t="s">
        <v>7147</v>
      </c>
      <c r="L100" s="49" t="s">
        <v>254</v>
      </c>
      <c r="M100" s="49" t="s">
        <v>568</v>
      </c>
    </row>
    <row r="101" spans="2:13" x14ac:dyDescent="0.3">
      <c r="B101" s="248" t="s">
        <v>2831</v>
      </c>
      <c r="C101" s="248" t="s">
        <v>2831</v>
      </c>
      <c r="D101" t="s">
        <v>2847</v>
      </c>
      <c r="E101" t="s">
        <v>10250</v>
      </c>
      <c r="F101" t="s">
        <v>2072</v>
      </c>
      <c r="G101" s="47" t="s">
        <v>2651</v>
      </c>
      <c r="H101" s="49">
        <v>0</v>
      </c>
      <c r="I101" s="49">
        <v>0</v>
      </c>
      <c r="J101" s="49" t="s">
        <v>2173</v>
      </c>
      <c r="K101" s="49" t="s">
        <v>10251</v>
      </c>
      <c r="L101" s="49" t="s">
        <v>254</v>
      </c>
      <c r="M101" s="49" t="s">
        <v>568</v>
      </c>
    </row>
    <row r="102" spans="2:13" x14ac:dyDescent="0.3">
      <c r="B102" s="248" t="s">
        <v>2831</v>
      </c>
      <c r="C102" s="248" t="s">
        <v>2831</v>
      </c>
      <c r="D102" t="s">
        <v>2847</v>
      </c>
      <c r="E102" t="s">
        <v>6784</v>
      </c>
      <c r="F102" t="s">
        <v>2078</v>
      </c>
      <c r="G102" s="47" t="s">
        <v>2651</v>
      </c>
      <c r="H102" s="49">
        <v>0</v>
      </c>
      <c r="I102" s="49">
        <v>0</v>
      </c>
      <c r="J102" s="49" t="s">
        <v>2186</v>
      </c>
      <c r="K102" s="49" t="s">
        <v>6785</v>
      </c>
      <c r="L102" s="49" t="s">
        <v>254</v>
      </c>
      <c r="M102" s="49" t="s">
        <v>568</v>
      </c>
    </row>
    <row r="103" spans="2:13" x14ac:dyDescent="0.3">
      <c r="B103" s="248" t="s">
        <v>2831</v>
      </c>
      <c r="C103" s="248" t="s">
        <v>2831</v>
      </c>
      <c r="D103" t="s">
        <v>2847</v>
      </c>
      <c r="E103" t="s">
        <v>8100</v>
      </c>
      <c r="F103" t="s">
        <v>2073</v>
      </c>
      <c r="G103" s="47" t="s">
        <v>2647</v>
      </c>
      <c r="H103" s="49">
        <v>0</v>
      </c>
      <c r="I103" s="49">
        <v>0</v>
      </c>
      <c r="J103" s="49" t="s">
        <v>2186</v>
      </c>
      <c r="K103" s="49" t="s">
        <v>8101</v>
      </c>
      <c r="L103" s="49" t="s">
        <v>254</v>
      </c>
      <c r="M103" s="49" t="s">
        <v>568</v>
      </c>
    </row>
    <row r="104" spans="2:13" x14ac:dyDescent="0.3">
      <c r="B104" s="248" t="s">
        <v>2831</v>
      </c>
      <c r="C104" s="248" t="s">
        <v>2831</v>
      </c>
      <c r="D104" t="s">
        <v>2847</v>
      </c>
      <c r="E104" t="s">
        <v>8513</v>
      </c>
      <c r="F104" t="s">
        <v>2073</v>
      </c>
      <c r="G104" s="47" t="s">
        <v>2651</v>
      </c>
      <c r="H104" s="49">
        <v>0</v>
      </c>
      <c r="I104" s="49">
        <v>0</v>
      </c>
      <c r="J104" s="49" t="s">
        <v>2186</v>
      </c>
      <c r="K104" s="49" t="s">
        <v>8514</v>
      </c>
      <c r="L104" s="49" t="s">
        <v>254</v>
      </c>
      <c r="M104" s="49" t="s">
        <v>568</v>
      </c>
    </row>
    <row r="105" spans="2:13" x14ac:dyDescent="0.3">
      <c r="B105" s="248" t="s">
        <v>2831</v>
      </c>
      <c r="C105" s="248" t="s">
        <v>2831</v>
      </c>
      <c r="D105" t="s">
        <v>2847</v>
      </c>
      <c r="E105" t="s">
        <v>9758</v>
      </c>
      <c r="F105" t="s">
        <v>2073</v>
      </c>
      <c r="G105" s="47" t="s">
        <v>2656</v>
      </c>
      <c r="H105" s="49">
        <v>0</v>
      </c>
      <c r="I105" s="49">
        <v>0</v>
      </c>
      <c r="J105" s="49" t="s">
        <v>2186</v>
      </c>
      <c r="K105" s="49" t="s">
        <v>9759</v>
      </c>
      <c r="L105" s="49" t="s">
        <v>254</v>
      </c>
      <c r="M105" s="49" t="s">
        <v>568</v>
      </c>
    </row>
    <row r="106" spans="2:13" x14ac:dyDescent="0.3">
      <c r="B106" s="248" t="s">
        <v>2831</v>
      </c>
      <c r="C106" s="248" t="s">
        <v>2831</v>
      </c>
      <c r="D106" t="s">
        <v>2847</v>
      </c>
      <c r="E106" t="s">
        <v>8600</v>
      </c>
      <c r="F106" t="s">
        <v>2072</v>
      </c>
      <c r="G106" s="47" t="s">
        <v>2613</v>
      </c>
      <c r="H106" s="49">
        <v>0</v>
      </c>
      <c r="I106" s="49">
        <v>0</v>
      </c>
      <c r="J106" s="49" t="s">
        <v>2160</v>
      </c>
      <c r="K106" s="49" t="s">
        <v>8601</v>
      </c>
      <c r="L106" s="49" t="s">
        <v>254</v>
      </c>
      <c r="M106" s="49" t="s">
        <v>568</v>
      </c>
    </row>
    <row r="107" spans="2:13" x14ac:dyDescent="0.3">
      <c r="B107" s="248" t="s">
        <v>2831</v>
      </c>
      <c r="C107" s="248" t="s">
        <v>2831</v>
      </c>
      <c r="D107" t="s">
        <v>2847</v>
      </c>
      <c r="E107" t="s">
        <v>10284</v>
      </c>
      <c r="F107" t="s">
        <v>2073</v>
      </c>
      <c r="G107" s="47" t="s">
        <v>2694</v>
      </c>
      <c r="H107" s="49">
        <v>0</v>
      </c>
      <c r="I107" s="49">
        <v>0</v>
      </c>
      <c r="J107" s="49" t="s">
        <v>2186</v>
      </c>
      <c r="K107" s="49" t="s">
        <v>10285</v>
      </c>
      <c r="L107" s="49" t="s">
        <v>254</v>
      </c>
      <c r="M107" s="49" t="s">
        <v>568</v>
      </c>
    </row>
    <row r="108" spans="2:13" x14ac:dyDescent="0.3">
      <c r="B108" s="248" t="s">
        <v>2831</v>
      </c>
      <c r="C108" s="248" t="s">
        <v>2831</v>
      </c>
      <c r="D108" t="s">
        <v>2847</v>
      </c>
      <c r="E108" t="s">
        <v>3815</v>
      </c>
      <c r="F108" t="s">
        <v>2073</v>
      </c>
      <c r="G108" s="47" t="s">
        <v>2636</v>
      </c>
      <c r="H108" s="49">
        <v>0</v>
      </c>
      <c r="I108" s="49">
        <v>0</v>
      </c>
      <c r="J108" s="49" t="s">
        <v>2186</v>
      </c>
      <c r="K108" s="49" t="s">
        <v>3816</v>
      </c>
      <c r="L108" s="49" t="s">
        <v>254</v>
      </c>
      <c r="M108" s="49" t="s">
        <v>568</v>
      </c>
    </row>
    <row r="109" spans="2:13" x14ac:dyDescent="0.3">
      <c r="B109" s="248" t="s">
        <v>2831</v>
      </c>
      <c r="C109" s="248" t="s">
        <v>2831</v>
      </c>
      <c r="D109" t="s">
        <v>2847</v>
      </c>
      <c r="E109" t="s">
        <v>9391</v>
      </c>
      <c r="F109" t="s">
        <v>2072</v>
      </c>
      <c r="G109" s="47" t="s">
        <v>2693</v>
      </c>
      <c r="H109" s="49">
        <v>0</v>
      </c>
      <c r="I109" s="49">
        <v>0</v>
      </c>
      <c r="J109" s="49" t="s">
        <v>2160</v>
      </c>
      <c r="K109" s="49" t="s">
        <v>9392</v>
      </c>
      <c r="L109" s="49" t="s">
        <v>254</v>
      </c>
      <c r="M109" s="49" t="s">
        <v>568</v>
      </c>
    </row>
    <row r="110" spans="2:13" x14ac:dyDescent="0.3">
      <c r="B110" s="248" t="s">
        <v>2831</v>
      </c>
      <c r="C110" s="248" t="s">
        <v>2831</v>
      </c>
      <c r="D110" t="s">
        <v>2847</v>
      </c>
      <c r="E110" t="s">
        <v>6505</v>
      </c>
      <c r="F110" t="s">
        <v>2073</v>
      </c>
      <c r="G110" s="47" t="s">
        <v>2694</v>
      </c>
      <c r="H110" s="49">
        <v>0</v>
      </c>
      <c r="I110" s="49">
        <v>0</v>
      </c>
      <c r="J110" s="49" t="s">
        <v>2186</v>
      </c>
      <c r="K110" s="49" t="s">
        <v>6506</v>
      </c>
      <c r="L110" s="49" t="s">
        <v>254</v>
      </c>
      <c r="M110" s="49" t="s">
        <v>568</v>
      </c>
    </row>
    <row r="111" spans="2:13" x14ac:dyDescent="0.3">
      <c r="B111" s="248" t="s">
        <v>2831</v>
      </c>
      <c r="C111" s="248" t="s">
        <v>2831</v>
      </c>
      <c r="D111" t="s">
        <v>2847</v>
      </c>
      <c r="E111" t="s">
        <v>3565</v>
      </c>
      <c r="F111" t="s">
        <v>2073</v>
      </c>
      <c r="G111" s="47" t="s">
        <v>2691</v>
      </c>
      <c r="H111" s="49">
        <v>0</v>
      </c>
      <c r="I111" s="49">
        <v>0</v>
      </c>
      <c r="J111" s="49" t="s">
        <v>2186</v>
      </c>
      <c r="K111" s="49" t="s">
        <v>3567</v>
      </c>
      <c r="L111" s="49" t="s">
        <v>254</v>
      </c>
      <c r="M111" s="49" t="s">
        <v>568</v>
      </c>
    </row>
    <row r="112" spans="2:13" x14ac:dyDescent="0.3">
      <c r="B112" s="248" t="s">
        <v>2831</v>
      </c>
      <c r="C112" s="248" t="s">
        <v>2831</v>
      </c>
      <c r="D112" t="s">
        <v>2847</v>
      </c>
      <c r="E112" t="s">
        <v>5465</v>
      </c>
      <c r="F112" t="s">
        <v>2073</v>
      </c>
      <c r="G112" s="47" t="s">
        <v>2693</v>
      </c>
      <c r="H112" s="49">
        <v>0</v>
      </c>
      <c r="I112" s="49">
        <v>0</v>
      </c>
      <c r="J112" s="49" t="s">
        <v>2186</v>
      </c>
      <c r="K112" s="49" t="s">
        <v>5467</v>
      </c>
      <c r="L112" s="49" t="s">
        <v>254</v>
      </c>
      <c r="M112" s="49" t="s">
        <v>568</v>
      </c>
    </row>
    <row r="113" spans="2:13" x14ac:dyDescent="0.3">
      <c r="B113" s="248" t="s">
        <v>2831</v>
      </c>
      <c r="C113" s="248" t="s">
        <v>2831</v>
      </c>
      <c r="D113" t="s">
        <v>2847</v>
      </c>
      <c r="E113" t="s">
        <v>4203</v>
      </c>
      <c r="F113" t="s">
        <v>2073</v>
      </c>
      <c r="G113" s="47" t="s">
        <v>2665</v>
      </c>
      <c r="H113" s="49">
        <v>0</v>
      </c>
      <c r="I113" s="49">
        <v>0</v>
      </c>
      <c r="J113" s="49" t="s">
        <v>2186</v>
      </c>
      <c r="K113" s="49" t="s">
        <v>4205</v>
      </c>
      <c r="L113" s="49" t="s">
        <v>254</v>
      </c>
      <c r="M113" s="49" t="s">
        <v>568</v>
      </c>
    </row>
    <row r="114" spans="2:13" x14ac:dyDescent="0.3">
      <c r="B114" s="248" t="s">
        <v>2831</v>
      </c>
      <c r="C114" s="248" t="s">
        <v>2831</v>
      </c>
      <c r="D114" t="s">
        <v>2847</v>
      </c>
      <c r="E114" t="s">
        <v>9377</v>
      </c>
      <c r="F114" t="s">
        <v>2073</v>
      </c>
      <c r="G114" s="47" t="s">
        <v>2618</v>
      </c>
      <c r="H114" s="49">
        <v>0</v>
      </c>
      <c r="I114" s="49">
        <v>0</v>
      </c>
      <c r="J114" s="49" t="s">
        <v>2186</v>
      </c>
      <c r="K114" s="49" t="s">
        <v>9378</v>
      </c>
      <c r="L114" s="49" t="s">
        <v>254</v>
      </c>
      <c r="M114" s="49" t="s">
        <v>568</v>
      </c>
    </row>
    <row r="115" spans="2:13" x14ac:dyDescent="0.3">
      <c r="B115" s="248" t="s">
        <v>2831</v>
      </c>
      <c r="C115" s="248" t="s">
        <v>2831</v>
      </c>
      <c r="D115" t="s">
        <v>2847</v>
      </c>
      <c r="E115" t="s">
        <v>7946</v>
      </c>
      <c r="F115" t="s">
        <v>2078</v>
      </c>
      <c r="G115" s="47" t="s">
        <v>2697</v>
      </c>
      <c r="H115" s="49">
        <v>0</v>
      </c>
      <c r="I115" s="49">
        <v>0</v>
      </c>
      <c r="J115" s="49" t="s">
        <v>2186</v>
      </c>
      <c r="K115" s="49" t="s">
        <v>7947</v>
      </c>
      <c r="L115" s="49" t="s">
        <v>254</v>
      </c>
      <c r="M115" s="49" t="s">
        <v>568</v>
      </c>
    </row>
    <row r="116" spans="2:13" x14ac:dyDescent="0.3">
      <c r="B116" s="248" t="s">
        <v>2831</v>
      </c>
      <c r="C116" s="248" t="s">
        <v>2831</v>
      </c>
      <c r="D116" t="s">
        <v>2847</v>
      </c>
      <c r="E116" t="s">
        <v>9436</v>
      </c>
      <c r="F116" t="s">
        <v>2073</v>
      </c>
      <c r="G116" s="47" t="s">
        <v>2699</v>
      </c>
      <c r="H116" s="49">
        <v>0</v>
      </c>
      <c r="I116" s="49">
        <v>0</v>
      </c>
      <c r="J116" s="49" t="s">
        <v>2186</v>
      </c>
      <c r="K116" s="49" t="s">
        <v>9437</v>
      </c>
      <c r="L116" s="49" t="s">
        <v>2147</v>
      </c>
      <c r="M116" s="49" t="s">
        <v>568</v>
      </c>
    </row>
    <row r="117" spans="2:13" x14ac:dyDescent="0.3">
      <c r="B117" s="248" t="s">
        <v>2831</v>
      </c>
      <c r="C117" s="248" t="s">
        <v>2831</v>
      </c>
      <c r="D117" t="s">
        <v>2847</v>
      </c>
      <c r="E117" t="s">
        <v>9831</v>
      </c>
      <c r="F117" t="s">
        <v>2073</v>
      </c>
      <c r="G117" s="47" t="s">
        <v>2698</v>
      </c>
      <c r="H117" s="49">
        <v>0</v>
      </c>
      <c r="I117" s="49">
        <v>0</v>
      </c>
      <c r="J117" s="49" t="s">
        <v>2186</v>
      </c>
      <c r="K117" s="49" t="s">
        <v>9832</v>
      </c>
      <c r="L117" s="49" t="s">
        <v>254</v>
      </c>
      <c r="M117" s="49" t="s">
        <v>568</v>
      </c>
    </row>
    <row r="118" spans="2:13" x14ac:dyDescent="0.3">
      <c r="B118" s="248" t="s">
        <v>2831</v>
      </c>
      <c r="C118" s="248" t="s">
        <v>2831</v>
      </c>
      <c r="D118" t="s">
        <v>2847</v>
      </c>
      <c r="E118" t="s">
        <v>7576</v>
      </c>
      <c r="F118" t="s">
        <v>2078</v>
      </c>
      <c r="G118" s="47" t="s">
        <v>2613</v>
      </c>
      <c r="H118" s="49">
        <v>0</v>
      </c>
      <c r="I118" s="49">
        <v>0</v>
      </c>
      <c r="J118" s="49" t="s">
        <v>2186</v>
      </c>
      <c r="K118" s="49" t="s">
        <v>7577</v>
      </c>
      <c r="L118" s="49" t="s">
        <v>254</v>
      </c>
      <c r="M118" s="49" t="s">
        <v>568</v>
      </c>
    </row>
    <row r="119" spans="2:13" x14ac:dyDescent="0.3">
      <c r="B119" s="248" t="s">
        <v>2831</v>
      </c>
      <c r="C119" s="248" t="s">
        <v>2831</v>
      </c>
      <c r="D119" t="s">
        <v>2847</v>
      </c>
      <c r="E119" t="s">
        <v>9231</v>
      </c>
      <c r="F119" t="s">
        <v>2072</v>
      </c>
      <c r="G119" s="47" t="s">
        <v>2613</v>
      </c>
      <c r="H119" s="49">
        <v>0</v>
      </c>
      <c r="I119" s="49">
        <v>0</v>
      </c>
      <c r="J119" s="49" t="s">
        <v>2176</v>
      </c>
      <c r="K119" s="49" t="s">
        <v>9232</v>
      </c>
      <c r="L119" s="49" t="s">
        <v>254</v>
      </c>
      <c r="M119" s="49" t="s">
        <v>568</v>
      </c>
    </row>
    <row r="120" spans="2:13" x14ac:dyDescent="0.3">
      <c r="B120" s="248" t="s">
        <v>2831</v>
      </c>
      <c r="C120" s="248" t="s">
        <v>2831</v>
      </c>
      <c r="D120" t="s">
        <v>2847</v>
      </c>
      <c r="E120" t="s">
        <v>6272</v>
      </c>
      <c r="F120" t="s">
        <v>2073</v>
      </c>
      <c r="G120" s="47" t="s">
        <v>2684</v>
      </c>
      <c r="H120" s="49">
        <v>0</v>
      </c>
      <c r="I120" s="49">
        <v>0</v>
      </c>
      <c r="J120" s="49" t="s">
        <v>2186</v>
      </c>
      <c r="K120" s="49" t="s">
        <v>6273</v>
      </c>
      <c r="L120" s="49" t="s">
        <v>254</v>
      </c>
      <c r="M120" s="49" t="s">
        <v>568</v>
      </c>
    </row>
    <row r="121" spans="2:13" x14ac:dyDescent="0.3">
      <c r="B121" s="248" t="s">
        <v>2831</v>
      </c>
      <c r="C121" s="248" t="s">
        <v>2831</v>
      </c>
      <c r="D121" t="s">
        <v>2847</v>
      </c>
      <c r="E121" t="s">
        <v>6704</v>
      </c>
      <c r="F121" t="s">
        <v>2073</v>
      </c>
      <c r="G121" s="47" t="s">
        <v>2618</v>
      </c>
      <c r="H121" s="49">
        <v>0</v>
      </c>
      <c r="I121" s="49">
        <v>0</v>
      </c>
      <c r="J121" s="49" t="s">
        <v>2186</v>
      </c>
      <c r="K121" s="49" t="s">
        <v>6705</v>
      </c>
      <c r="L121" s="49" t="s">
        <v>254</v>
      </c>
      <c r="M121" s="49" t="s">
        <v>568</v>
      </c>
    </row>
    <row r="122" spans="2:13" x14ac:dyDescent="0.3">
      <c r="B122" s="248" t="s">
        <v>2831</v>
      </c>
      <c r="C122" s="248" t="s">
        <v>2831</v>
      </c>
      <c r="D122" t="s">
        <v>2847</v>
      </c>
      <c r="E122" t="s">
        <v>3921</v>
      </c>
      <c r="F122" t="s">
        <v>2073</v>
      </c>
      <c r="G122" s="47" t="s">
        <v>2670</v>
      </c>
      <c r="H122" s="49">
        <v>0</v>
      </c>
      <c r="I122" s="49">
        <v>0</v>
      </c>
      <c r="J122" s="49" t="s">
        <v>2186</v>
      </c>
      <c r="K122" s="49" t="s">
        <v>3922</v>
      </c>
      <c r="L122" s="49" t="s">
        <v>254</v>
      </c>
      <c r="M122" s="49" t="s">
        <v>568</v>
      </c>
    </row>
    <row r="123" spans="2:13" x14ac:dyDescent="0.3">
      <c r="B123" s="248" t="s">
        <v>2831</v>
      </c>
      <c r="C123" s="248" t="s">
        <v>2831</v>
      </c>
      <c r="D123" t="s">
        <v>2847</v>
      </c>
      <c r="E123" t="s">
        <v>3358</v>
      </c>
      <c r="F123" t="s">
        <v>2073</v>
      </c>
      <c r="G123" s="47" t="s">
        <v>2663</v>
      </c>
      <c r="H123" s="49">
        <v>0</v>
      </c>
      <c r="I123" s="49">
        <v>0</v>
      </c>
      <c r="J123" s="49" t="s">
        <v>2186</v>
      </c>
      <c r="K123" s="49" t="s">
        <v>3361</v>
      </c>
      <c r="L123" s="49" t="s">
        <v>254</v>
      </c>
      <c r="M123" s="49" t="s">
        <v>568</v>
      </c>
    </row>
    <row r="124" spans="2:13" x14ac:dyDescent="0.3">
      <c r="B124" s="248" t="s">
        <v>2831</v>
      </c>
      <c r="C124" s="248" t="s">
        <v>2831</v>
      </c>
      <c r="D124" t="s">
        <v>2847</v>
      </c>
      <c r="E124" t="s">
        <v>6118</v>
      </c>
      <c r="F124" t="s">
        <v>2073</v>
      </c>
      <c r="G124" s="47" t="s">
        <v>2694</v>
      </c>
      <c r="H124" s="49">
        <v>0</v>
      </c>
      <c r="I124" s="49">
        <v>0</v>
      </c>
      <c r="J124" s="49" t="s">
        <v>2186</v>
      </c>
      <c r="K124" s="49" t="s">
        <v>6119</v>
      </c>
      <c r="L124" s="49" t="s">
        <v>254</v>
      </c>
      <c r="M124" s="49" t="s">
        <v>568</v>
      </c>
    </row>
    <row r="125" spans="2:13" x14ac:dyDescent="0.3">
      <c r="B125" s="248" t="s">
        <v>2831</v>
      </c>
      <c r="C125" s="248" t="s">
        <v>2831</v>
      </c>
      <c r="D125" t="s">
        <v>2847</v>
      </c>
      <c r="E125" t="s">
        <v>6374</v>
      </c>
      <c r="F125" t="s">
        <v>2073</v>
      </c>
      <c r="G125" s="47" t="s">
        <v>2699</v>
      </c>
      <c r="H125" s="49">
        <v>0</v>
      </c>
      <c r="I125" s="49">
        <v>0</v>
      </c>
      <c r="J125" s="49" t="s">
        <v>2160</v>
      </c>
      <c r="K125" s="49" t="s">
        <v>4381</v>
      </c>
      <c r="L125" s="49" t="s">
        <v>254</v>
      </c>
      <c r="M125" s="49" t="s">
        <v>568</v>
      </c>
    </row>
    <row r="126" spans="2:13" x14ac:dyDescent="0.3">
      <c r="B126" s="248" t="s">
        <v>2831</v>
      </c>
      <c r="C126" s="248" t="s">
        <v>2831</v>
      </c>
      <c r="D126" t="s">
        <v>2847</v>
      </c>
      <c r="E126" t="s">
        <v>10373</v>
      </c>
      <c r="F126" t="s">
        <v>2073</v>
      </c>
      <c r="G126" s="47" t="s">
        <v>2618</v>
      </c>
      <c r="H126" s="49">
        <v>0</v>
      </c>
      <c r="I126" s="49">
        <v>0</v>
      </c>
      <c r="J126" s="49" t="s">
        <v>2186</v>
      </c>
      <c r="K126" s="49" t="s">
        <v>10374</v>
      </c>
      <c r="L126" s="49" t="s">
        <v>254</v>
      </c>
      <c r="M126" s="49" t="s">
        <v>568</v>
      </c>
    </row>
    <row r="127" spans="2:13" x14ac:dyDescent="0.3">
      <c r="B127" s="248" t="s">
        <v>2831</v>
      </c>
      <c r="C127" s="248" t="s">
        <v>2831</v>
      </c>
      <c r="D127" t="s">
        <v>2847</v>
      </c>
      <c r="E127" t="s">
        <v>7338</v>
      </c>
      <c r="F127" t="s">
        <v>2072</v>
      </c>
      <c r="G127" s="47" t="s">
        <v>2630</v>
      </c>
      <c r="H127" s="49">
        <v>0</v>
      </c>
      <c r="I127" s="49">
        <v>0</v>
      </c>
      <c r="J127" s="49" t="s">
        <v>2173</v>
      </c>
      <c r="K127" s="49" t="s">
        <v>7339</v>
      </c>
      <c r="L127" s="49" t="s">
        <v>254</v>
      </c>
      <c r="M127" s="49" t="s">
        <v>568</v>
      </c>
    </row>
    <row r="128" spans="2:13" x14ac:dyDescent="0.3">
      <c r="B128" s="248" t="s">
        <v>2831</v>
      </c>
      <c r="C128" s="248" t="s">
        <v>2831</v>
      </c>
      <c r="D128" t="s">
        <v>2847</v>
      </c>
      <c r="E128" t="s">
        <v>8775</v>
      </c>
      <c r="F128" t="s">
        <v>2072</v>
      </c>
      <c r="G128" s="47" t="s">
        <v>2706</v>
      </c>
      <c r="H128" s="49">
        <v>0</v>
      </c>
      <c r="I128" s="49">
        <v>0</v>
      </c>
      <c r="J128" s="49" t="s">
        <v>2160</v>
      </c>
      <c r="K128" s="49" t="s">
        <v>8776</v>
      </c>
      <c r="L128" s="49" t="s">
        <v>254</v>
      </c>
      <c r="M128" s="49" t="s">
        <v>568</v>
      </c>
    </row>
    <row r="129" spans="2:13" x14ac:dyDescent="0.3">
      <c r="B129" s="248" t="s">
        <v>2831</v>
      </c>
      <c r="C129" s="248" t="s">
        <v>2831</v>
      </c>
      <c r="D129" t="s">
        <v>2847</v>
      </c>
      <c r="E129" t="s">
        <v>7037</v>
      </c>
      <c r="F129" t="s">
        <v>2073</v>
      </c>
      <c r="G129" s="47" t="s">
        <v>2634</v>
      </c>
      <c r="H129" s="49">
        <v>0</v>
      </c>
      <c r="I129" s="49">
        <v>0</v>
      </c>
      <c r="J129" s="49" t="s">
        <v>2186</v>
      </c>
      <c r="K129" s="49" t="s">
        <v>7038</v>
      </c>
      <c r="L129" s="49" t="s">
        <v>254</v>
      </c>
      <c r="M129" s="49" t="s">
        <v>568</v>
      </c>
    </row>
    <row r="130" spans="2:13" x14ac:dyDescent="0.3">
      <c r="B130" s="248" t="s">
        <v>2831</v>
      </c>
      <c r="C130" s="248" t="s">
        <v>2831</v>
      </c>
      <c r="D130" t="s">
        <v>2847</v>
      </c>
      <c r="E130" t="s">
        <v>3368</v>
      </c>
      <c r="F130" t="s">
        <v>2073</v>
      </c>
      <c r="G130" s="47" t="s">
        <v>2613</v>
      </c>
      <c r="H130" s="49">
        <v>0</v>
      </c>
      <c r="I130" s="49">
        <v>0</v>
      </c>
      <c r="J130" s="49" t="s">
        <v>2186</v>
      </c>
      <c r="K130" s="49" t="s">
        <v>3370</v>
      </c>
      <c r="L130" s="49" t="s">
        <v>254</v>
      </c>
      <c r="M130" s="49" t="s">
        <v>568</v>
      </c>
    </row>
    <row r="131" spans="2:13" x14ac:dyDescent="0.3">
      <c r="B131" s="248" t="s">
        <v>2831</v>
      </c>
      <c r="C131" s="248" t="s">
        <v>2831</v>
      </c>
      <c r="D131" t="s">
        <v>2847</v>
      </c>
      <c r="E131" t="s">
        <v>10573</v>
      </c>
      <c r="F131" t="s">
        <v>2078</v>
      </c>
      <c r="G131" s="47" t="s">
        <v>2691</v>
      </c>
      <c r="H131" s="49">
        <v>0</v>
      </c>
      <c r="I131" s="49">
        <v>0</v>
      </c>
      <c r="J131" s="49" t="s">
        <v>2186</v>
      </c>
      <c r="K131" s="49" t="s">
        <v>10574</v>
      </c>
      <c r="L131" s="49" t="s">
        <v>2147</v>
      </c>
      <c r="M131" s="49" t="s">
        <v>568</v>
      </c>
    </row>
    <row r="132" spans="2:13" x14ac:dyDescent="0.3">
      <c r="B132" s="248" t="s">
        <v>2831</v>
      </c>
      <c r="C132" s="248" t="s">
        <v>2831</v>
      </c>
      <c r="D132" t="s">
        <v>2847</v>
      </c>
      <c r="E132" t="s">
        <v>8695</v>
      </c>
      <c r="F132" t="s">
        <v>2073</v>
      </c>
      <c r="G132" s="47" t="s">
        <v>2694</v>
      </c>
      <c r="H132" s="49">
        <v>0</v>
      </c>
      <c r="I132" s="49">
        <v>0</v>
      </c>
      <c r="J132" s="49" t="s">
        <v>2186</v>
      </c>
      <c r="K132" s="49" t="s">
        <v>8696</v>
      </c>
      <c r="L132" s="49" t="s">
        <v>254</v>
      </c>
      <c r="M132" s="49" t="s">
        <v>568</v>
      </c>
    </row>
    <row r="133" spans="2:13" x14ac:dyDescent="0.3">
      <c r="B133" s="248" t="s">
        <v>2831</v>
      </c>
      <c r="C133" s="248" t="s">
        <v>2831</v>
      </c>
      <c r="D133" t="s">
        <v>2847</v>
      </c>
      <c r="E133" t="s">
        <v>8828</v>
      </c>
      <c r="F133" t="s">
        <v>2075</v>
      </c>
      <c r="G133" s="47" t="s">
        <v>2697</v>
      </c>
      <c r="H133" s="49">
        <v>0</v>
      </c>
      <c r="I133" s="49">
        <v>0</v>
      </c>
      <c r="J133" s="49" t="s">
        <v>2160</v>
      </c>
      <c r="K133" s="49" t="s">
        <v>8829</v>
      </c>
      <c r="L133" s="49" t="s">
        <v>254</v>
      </c>
      <c r="M133" s="49" t="s">
        <v>568</v>
      </c>
    </row>
    <row r="134" spans="2:13" x14ac:dyDescent="0.3">
      <c r="B134" s="248" t="s">
        <v>2831</v>
      </c>
      <c r="C134" s="248" t="s">
        <v>2831</v>
      </c>
      <c r="D134" t="s">
        <v>2847</v>
      </c>
      <c r="E134" t="s">
        <v>5607</v>
      </c>
      <c r="F134" t="s">
        <v>2073</v>
      </c>
      <c r="G134" s="47" t="s">
        <v>2647</v>
      </c>
      <c r="H134" s="49">
        <v>0</v>
      </c>
      <c r="I134" s="49">
        <v>0</v>
      </c>
      <c r="J134" s="49" t="s">
        <v>2186</v>
      </c>
      <c r="K134" s="49" t="s">
        <v>5608</v>
      </c>
      <c r="L134" s="49" t="s">
        <v>254</v>
      </c>
      <c r="M134" s="49" t="s">
        <v>568</v>
      </c>
    </row>
    <row r="135" spans="2:13" x14ac:dyDescent="0.3">
      <c r="B135" s="248" t="s">
        <v>2831</v>
      </c>
      <c r="C135" s="248" t="s">
        <v>2831</v>
      </c>
      <c r="D135" t="s">
        <v>2847</v>
      </c>
      <c r="E135" t="s">
        <v>4188</v>
      </c>
      <c r="F135" t="s">
        <v>2073</v>
      </c>
      <c r="G135" s="47" t="s">
        <v>2656</v>
      </c>
      <c r="H135" s="49">
        <v>0</v>
      </c>
      <c r="I135" s="49">
        <v>0</v>
      </c>
      <c r="J135" s="49" t="s">
        <v>2186</v>
      </c>
      <c r="K135" s="49" t="s">
        <v>4189</v>
      </c>
      <c r="L135" s="49" t="s">
        <v>254</v>
      </c>
      <c r="M135" s="49" t="s">
        <v>568</v>
      </c>
    </row>
    <row r="136" spans="2:13" x14ac:dyDescent="0.3">
      <c r="B136" s="248" t="s">
        <v>2831</v>
      </c>
      <c r="C136" s="248" t="s">
        <v>2831</v>
      </c>
      <c r="D136" t="s">
        <v>2847</v>
      </c>
      <c r="E136" t="s">
        <v>5769</v>
      </c>
      <c r="F136" t="s">
        <v>2073</v>
      </c>
      <c r="G136" s="47" t="s">
        <v>2693</v>
      </c>
      <c r="H136" s="49">
        <v>0</v>
      </c>
      <c r="I136" s="49">
        <v>0</v>
      </c>
      <c r="J136" s="49" t="s">
        <v>2186</v>
      </c>
      <c r="K136" s="49" t="s">
        <v>5770</v>
      </c>
      <c r="L136" s="49" t="s">
        <v>254</v>
      </c>
      <c r="M136" s="49" t="s">
        <v>568</v>
      </c>
    </row>
    <row r="137" spans="2:13" x14ac:dyDescent="0.3">
      <c r="B137" s="248" t="s">
        <v>2831</v>
      </c>
      <c r="C137" s="248" t="s">
        <v>2831</v>
      </c>
      <c r="D137" t="s">
        <v>2847</v>
      </c>
      <c r="E137" t="s">
        <v>4488</v>
      </c>
      <c r="F137" t="s">
        <v>2073</v>
      </c>
      <c r="G137" s="47" t="s">
        <v>2647</v>
      </c>
      <c r="H137" s="49">
        <v>0</v>
      </c>
      <c r="I137" s="49">
        <v>0</v>
      </c>
      <c r="J137" s="49" t="s">
        <v>2176</v>
      </c>
      <c r="K137" s="49" t="s">
        <v>4489</v>
      </c>
      <c r="L137" s="49" t="s">
        <v>254</v>
      </c>
      <c r="M137" s="49" t="s">
        <v>568</v>
      </c>
    </row>
    <row r="138" spans="2:13" x14ac:dyDescent="0.3">
      <c r="B138" s="248" t="s">
        <v>2831</v>
      </c>
      <c r="C138" s="248" t="s">
        <v>2831</v>
      </c>
      <c r="D138" t="s">
        <v>2847</v>
      </c>
      <c r="E138" t="s">
        <v>10366</v>
      </c>
      <c r="F138" t="s">
        <v>2072</v>
      </c>
      <c r="G138" s="47" t="s">
        <v>2690</v>
      </c>
      <c r="H138" s="49">
        <v>0</v>
      </c>
      <c r="I138" s="49">
        <v>0</v>
      </c>
      <c r="J138" s="49" t="s">
        <v>2160</v>
      </c>
      <c r="K138" s="49" t="s">
        <v>10367</v>
      </c>
      <c r="L138" s="49" t="s">
        <v>254</v>
      </c>
      <c r="M138" s="49" t="s">
        <v>568</v>
      </c>
    </row>
    <row r="139" spans="2:13" x14ac:dyDescent="0.3">
      <c r="B139" s="248" t="s">
        <v>2831</v>
      </c>
      <c r="C139" s="248" t="s">
        <v>2831</v>
      </c>
      <c r="D139" t="s">
        <v>2847</v>
      </c>
      <c r="E139" t="s">
        <v>8175</v>
      </c>
      <c r="F139" t="s">
        <v>2073</v>
      </c>
      <c r="G139" s="47" t="s">
        <v>2656</v>
      </c>
      <c r="H139" s="49">
        <v>0</v>
      </c>
      <c r="I139" s="49">
        <v>0</v>
      </c>
      <c r="J139" s="49" t="s">
        <v>2186</v>
      </c>
      <c r="K139" s="49" t="s">
        <v>8176</v>
      </c>
      <c r="L139" s="49" t="s">
        <v>2147</v>
      </c>
      <c r="M139" s="49" t="s">
        <v>568</v>
      </c>
    </row>
    <row r="140" spans="2:13" x14ac:dyDescent="0.3">
      <c r="B140" s="248" t="s">
        <v>2831</v>
      </c>
      <c r="C140" s="248" t="s">
        <v>2831</v>
      </c>
      <c r="D140" t="s">
        <v>2847</v>
      </c>
      <c r="E140" t="s">
        <v>5570</v>
      </c>
      <c r="F140" t="s">
        <v>2073</v>
      </c>
      <c r="G140" s="47" t="s">
        <v>2691</v>
      </c>
      <c r="H140" s="49">
        <v>0</v>
      </c>
      <c r="I140" s="49">
        <v>0</v>
      </c>
      <c r="J140" s="49" t="s">
        <v>2186</v>
      </c>
      <c r="K140" s="49" t="s">
        <v>5571</v>
      </c>
      <c r="L140" s="49" t="s">
        <v>254</v>
      </c>
      <c r="M140" s="49" t="s">
        <v>568</v>
      </c>
    </row>
    <row r="141" spans="2:13" x14ac:dyDescent="0.3">
      <c r="B141" s="248" t="s">
        <v>2831</v>
      </c>
      <c r="C141" s="248" t="s">
        <v>2831</v>
      </c>
      <c r="D141" t="s">
        <v>2847</v>
      </c>
      <c r="E141" t="s">
        <v>8045</v>
      </c>
      <c r="F141" t="s">
        <v>2073</v>
      </c>
      <c r="G141" s="47" t="s">
        <v>2665</v>
      </c>
      <c r="H141" s="49">
        <v>0</v>
      </c>
      <c r="I141" s="49">
        <v>0</v>
      </c>
      <c r="J141" s="49" t="s">
        <v>2186</v>
      </c>
      <c r="K141" s="49" t="s">
        <v>8046</v>
      </c>
      <c r="L141" s="49" t="s">
        <v>254</v>
      </c>
      <c r="M141" s="49" t="s">
        <v>568</v>
      </c>
    </row>
    <row r="142" spans="2:13" x14ac:dyDescent="0.3">
      <c r="B142" s="248" t="s">
        <v>2831</v>
      </c>
      <c r="C142" s="248" t="s">
        <v>2831</v>
      </c>
      <c r="D142" t="s">
        <v>2847</v>
      </c>
      <c r="E142" t="s">
        <v>9407</v>
      </c>
      <c r="F142" t="s">
        <v>2072</v>
      </c>
      <c r="G142" s="47" t="s">
        <v>2665</v>
      </c>
      <c r="H142" s="49">
        <v>0</v>
      </c>
      <c r="I142" s="49">
        <v>0</v>
      </c>
      <c r="J142" s="49" t="s">
        <v>2160</v>
      </c>
      <c r="K142" s="49" t="s">
        <v>9408</v>
      </c>
      <c r="L142" s="49" t="s">
        <v>254</v>
      </c>
      <c r="M142" s="49" t="s">
        <v>568</v>
      </c>
    </row>
    <row r="143" spans="2:13" x14ac:dyDescent="0.3">
      <c r="B143" s="248" t="s">
        <v>2831</v>
      </c>
      <c r="C143" s="248" t="s">
        <v>2831</v>
      </c>
      <c r="D143" t="s">
        <v>2847</v>
      </c>
      <c r="E143" t="s">
        <v>10194</v>
      </c>
      <c r="F143" t="s">
        <v>2072</v>
      </c>
      <c r="G143" s="47" t="s">
        <v>2620</v>
      </c>
      <c r="H143" s="49">
        <v>0</v>
      </c>
      <c r="I143" s="49">
        <v>0</v>
      </c>
      <c r="J143" s="49" t="s">
        <v>2173</v>
      </c>
      <c r="K143" s="49" t="s">
        <v>10195</v>
      </c>
      <c r="L143" s="49" t="s">
        <v>254</v>
      </c>
      <c r="M143" s="49" t="s">
        <v>568</v>
      </c>
    </row>
    <row r="144" spans="2:13" x14ac:dyDescent="0.3">
      <c r="B144" s="248" t="s">
        <v>2831</v>
      </c>
      <c r="C144" s="248" t="s">
        <v>2831</v>
      </c>
      <c r="D144" t="s">
        <v>2847</v>
      </c>
      <c r="E144" t="s">
        <v>9387</v>
      </c>
      <c r="F144" t="s">
        <v>2076</v>
      </c>
      <c r="G144" s="47" t="s">
        <v>2697</v>
      </c>
      <c r="H144" s="49">
        <v>0</v>
      </c>
      <c r="I144" s="49">
        <v>0</v>
      </c>
      <c r="J144" s="49" t="s">
        <v>2176</v>
      </c>
      <c r="K144" s="49" t="s">
        <v>9388</v>
      </c>
      <c r="L144" s="49" t="s">
        <v>254</v>
      </c>
      <c r="M144" s="49" t="s">
        <v>568</v>
      </c>
    </row>
    <row r="145" spans="2:13" x14ac:dyDescent="0.3">
      <c r="B145" s="248" t="s">
        <v>2831</v>
      </c>
      <c r="C145" s="248" t="s">
        <v>2831</v>
      </c>
      <c r="D145" t="s">
        <v>2847</v>
      </c>
      <c r="E145" t="s">
        <v>10334</v>
      </c>
      <c r="F145" t="s">
        <v>2073</v>
      </c>
      <c r="G145" s="47" t="s">
        <v>2618</v>
      </c>
      <c r="H145" s="49">
        <v>0</v>
      </c>
      <c r="I145" s="49">
        <v>0</v>
      </c>
      <c r="J145" s="49" t="s">
        <v>2186</v>
      </c>
      <c r="K145" s="49" t="s">
        <v>10335</v>
      </c>
      <c r="L145" s="49" t="s">
        <v>254</v>
      </c>
      <c r="M145" s="49" t="s">
        <v>568</v>
      </c>
    </row>
    <row r="146" spans="2:13" x14ac:dyDescent="0.3">
      <c r="B146" s="248" t="s">
        <v>2831</v>
      </c>
      <c r="C146" s="248" t="s">
        <v>2831</v>
      </c>
      <c r="D146" t="s">
        <v>2847</v>
      </c>
      <c r="E146" t="s">
        <v>5663</v>
      </c>
      <c r="F146" t="s">
        <v>2078</v>
      </c>
      <c r="G146" s="47" t="s">
        <v>2698</v>
      </c>
      <c r="H146" s="49">
        <v>0</v>
      </c>
      <c r="I146" s="49">
        <v>0</v>
      </c>
      <c r="J146" s="49" t="s">
        <v>2186</v>
      </c>
      <c r="K146" s="49" t="s">
        <v>5665</v>
      </c>
      <c r="L146" s="49" t="s">
        <v>254</v>
      </c>
      <c r="M146" s="49" t="s">
        <v>568</v>
      </c>
    </row>
    <row r="147" spans="2:13" x14ac:dyDescent="0.3">
      <c r="B147" s="248" t="s">
        <v>2831</v>
      </c>
      <c r="C147" s="248" t="s">
        <v>2831</v>
      </c>
      <c r="D147" t="s">
        <v>2847</v>
      </c>
      <c r="E147" t="s">
        <v>10750</v>
      </c>
      <c r="F147" t="s">
        <v>2078</v>
      </c>
      <c r="G147" s="47" t="s">
        <v>2665</v>
      </c>
      <c r="H147" s="49">
        <v>0</v>
      </c>
      <c r="I147" s="49">
        <v>0</v>
      </c>
      <c r="J147" s="49" t="s">
        <v>2186</v>
      </c>
      <c r="K147" s="49" t="s">
        <v>10751</v>
      </c>
      <c r="L147" s="49" t="s">
        <v>254</v>
      </c>
      <c r="M147" s="49" t="s">
        <v>568</v>
      </c>
    </row>
    <row r="148" spans="2:13" x14ac:dyDescent="0.3">
      <c r="B148" s="248" t="s">
        <v>2831</v>
      </c>
      <c r="C148" s="248" t="s">
        <v>2831</v>
      </c>
      <c r="D148" t="s">
        <v>2847</v>
      </c>
      <c r="E148" t="s">
        <v>3652</v>
      </c>
      <c r="F148" t="s">
        <v>2073</v>
      </c>
      <c r="G148" s="47" t="s">
        <v>2693</v>
      </c>
      <c r="H148" s="49">
        <v>0</v>
      </c>
      <c r="I148" s="49">
        <v>0</v>
      </c>
      <c r="J148" s="49" t="s">
        <v>2186</v>
      </c>
      <c r="K148" s="49" t="s">
        <v>3653</v>
      </c>
      <c r="L148" s="49" t="s">
        <v>254</v>
      </c>
      <c r="M148" s="49" t="s">
        <v>568</v>
      </c>
    </row>
    <row r="149" spans="2:13" x14ac:dyDescent="0.3">
      <c r="B149" s="248" t="s">
        <v>2831</v>
      </c>
      <c r="C149" s="248" t="s">
        <v>2831</v>
      </c>
      <c r="D149" t="s">
        <v>2847</v>
      </c>
      <c r="E149" t="s">
        <v>8080</v>
      </c>
      <c r="F149" t="s">
        <v>2072</v>
      </c>
      <c r="G149" s="47" t="s">
        <v>2691</v>
      </c>
      <c r="H149" s="49">
        <v>1</v>
      </c>
      <c r="I149" s="49">
        <v>445.14</v>
      </c>
      <c r="J149" s="49" t="s">
        <v>2160</v>
      </c>
      <c r="K149" s="49" t="s">
        <v>8081</v>
      </c>
      <c r="L149" s="49" t="s">
        <v>254</v>
      </c>
      <c r="M149" s="49" t="s">
        <v>568</v>
      </c>
    </row>
    <row r="150" spans="2:13" x14ac:dyDescent="0.3">
      <c r="B150" s="248" t="s">
        <v>2831</v>
      </c>
      <c r="C150" s="248" t="s">
        <v>2831</v>
      </c>
      <c r="D150" t="s">
        <v>2847</v>
      </c>
      <c r="E150" t="s">
        <v>7940</v>
      </c>
      <c r="F150" t="s">
        <v>2072</v>
      </c>
      <c r="G150" s="47" t="s">
        <v>2698</v>
      </c>
      <c r="H150" s="49">
        <v>0</v>
      </c>
      <c r="I150" s="49">
        <v>0</v>
      </c>
      <c r="J150" s="49" t="s">
        <v>2176</v>
      </c>
      <c r="K150" s="49" t="s">
        <v>7941</v>
      </c>
      <c r="L150" s="49" t="s">
        <v>254</v>
      </c>
      <c r="M150" s="49" t="s">
        <v>568</v>
      </c>
    </row>
    <row r="151" spans="2:13" x14ac:dyDescent="0.3">
      <c r="B151" s="248" t="s">
        <v>2831</v>
      </c>
      <c r="C151" s="248" t="s">
        <v>2831</v>
      </c>
      <c r="D151" t="s">
        <v>2847</v>
      </c>
      <c r="E151" t="s">
        <v>7107</v>
      </c>
      <c r="F151" t="s">
        <v>2073</v>
      </c>
      <c r="G151" s="47" t="s">
        <v>2697</v>
      </c>
      <c r="H151" s="49">
        <v>0</v>
      </c>
      <c r="I151" s="49">
        <v>0</v>
      </c>
      <c r="J151" s="49" t="s">
        <v>2186</v>
      </c>
      <c r="K151" s="49" t="s">
        <v>7108</v>
      </c>
      <c r="L151" s="49" t="s">
        <v>254</v>
      </c>
      <c r="M151" s="49" t="s">
        <v>568</v>
      </c>
    </row>
    <row r="152" spans="2:13" x14ac:dyDescent="0.3">
      <c r="B152" s="248" t="s">
        <v>2831</v>
      </c>
      <c r="C152" s="248" t="s">
        <v>2831</v>
      </c>
      <c r="D152" t="s">
        <v>2847</v>
      </c>
      <c r="E152" t="s">
        <v>7844</v>
      </c>
      <c r="F152" t="s">
        <v>2072</v>
      </c>
      <c r="G152" s="47" t="s">
        <v>2612</v>
      </c>
      <c r="H152" s="49">
        <v>0</v>
      </c>
      <c r="I152" s="49">
        <v>0</v>
      </c>
      <c r="J152" s="49" t="s">
        <v>2176</v>
      </c>
      <c r="K152" s="49" t="s">
        <v>7845</v>
      </c>
      <c r="L152" s="49" t="s">
        <v>254</v>
      </c>
      <c r="M152" s="49" t="s">
        <v>568</v>
      </c>
    </row>
    <row r="153" spans="2:13" x14ac:dyDescent="0.3">
      <c r="B153" s="248" t="s">
        <v>2831</v>
      </c>
      <c r="C153" s="248" t="s">
        <v>2831</v>
      </c>
      <c r="D153" t="s">
        <v>2847</v>
      </c>
      <c r="E153" t="s">
        <v>7152</v>
      </c>
      <c r="F153" t="s">
        <v>2078</v>
      </c>
      <c r="G153" s="47" t="s">
        <v>2694</v>
      </c>
      <c r="H153" s="49">
        <v>0</v>
      </c>
      <c r="I153" s="49">
        <v>0</v>
      </c>
      <c r="J153" s="49" t="s">
        <v>2186</v>
      </c>
      <c r="K153" s="49" t="s">
        <v>7153</v>
      </c>
      <c r="L153" s="49" t="s">
        <v>254</v>
      </c>
      <c r="M153" s="49" t="s">
        <v>568</v>
      </c>
    </row>
    <row r="154" spans="2:13" x14ac:dyDescent="0.3">
      <c r="B154" s="248" t="s">
        <v>2831</v>
      </c>
      <c r="C154" s="248" t="s">
        <v>2831</v>
      </c>
      <c r="D154" t="s">
        <v>2847</v>
      </c>
      <c r="E154" t="s">
        <v>3756</v>
      </c>
      <c r="F154" t="s">
        <v>2073</v>
      </c>
      <c r="G154" s="47" t="s">
        <v>2691</v>
      </c>
      <c r="H154" s="49">
        <v>0</v>
      </c>
      <c r="I154" s="49">
        <v>0</v>
      </c>
      <c r="J154" s="49" t="s">
        <v>2186</v>
      </c>
      <c r="K154" s="49" t="s">
        <v>3758</v>
      </c>
      <c r="L154" s="49" t="s">
        <v>254</v>
      </c>
      <c r="M154" s="49" t="s">
        <v>568</v>
      </c>
    </row>
    <row r="155" spans="2:13" x14ac:dyDescent="0.3">
      <c r="B155" s="248" t="s">
        <v>2831</v>
      </c>
      <c r="C155" s="248" t="s">
        <v>2831</v>
      </c>
      <c r="D155" t="s">
        <v>2847</v>
      </c>
      <c r="E155" t="s">
        <v>10405</v>
      </c>
      <c r="F155" t="s">
        <v>2073</v>
      </c>
      <c r="G155" s="47" t="s">
        <v>2698</v>
      </c>
      <c r="H155" s="49">
        <v>0</v>
      </c>
      <c r="I155" s="49">
        <v>0</v>
      </c>
      <c r="J155" s="49" t="s">
        <v>2186</v>
      </c>
      <c r="K155" s="49" t="s">
        <v>10406</v>
      </c>
      <c r="L155" s="49" t="s">
        <v>254</v>
      </c>
      <c r="M155" s="49" t="s">
        <v>568</v>
      </c>
    </row>
    <row r="156" spans="2:13" x14ac:dyDescent="0.3">
      <c r="B156" s="248" t="s">
        <v>2831</v>
      </c>
      <c r="C156" s="248" t="s">
        <v>2831</v>
      </c>
      <c r="D156" t="s">
        <v>2847</v>
      </c>
      <c r="E156" t="s">
        <v>10155</v>
      </c>
      <c r="F156" t="s">
        <v>2073</v>
      </c>
      <c r="G156" s="47" t="s">
        <v>2694</v>
      </c>
      <c r="H156" s="49">
        <v>0</v>
      </c>
      <c r="I156" s="49">
        <v>0</v>
      </c>
      <c r="J156" s="49" t="s">
        <v>2186</v>
      </c>
      <c r="K156" s="49" t="s">
        <v>10156</v>
      </c>
      <c r="L156" s="49" t="s">
        <v>254</v>
      </c>
      <c r="M156" s="49" t="s">
        <v>568</v>
      </c>
    </row>
    <row r="157" spans="2:13" x14ac:dyDescent="0.3">
      <c r="B157" s="248" t="s">
        <v>2831</v>
      </c>
      <c r="C157" s="248" t="s">
        <v>2831</v>
      </c>
      <c r="D157" t="s">
        <v>2847</v>
      </c>
      <c r="E157" t="s">
        <v>5730</v>
      </c>
      <c r="F157" t="s">
        <v>2073</v>
      </c>
      <c r="G157" s="47" t="s">
        <v>2693</v>
      </c>
      <c r="H157" s="49">
        <v>0</v>
      </c>
      <c r="I157" s="49">
        <v>0</v>
      </c>
      <c r="J157" s="49" t="s">
        <v>2186</v>
      </c>
      <c r="K157" s="49" t="s">
        <v>5732</v>
      </c>
      <c r="L157" s="49" t="s">
        <v>254</v>
      </c>
      <c r="M157" s="49" t="s">
        <v>568</v>
      </c>
    </row>
    <row r="158" spans="2:13" x14ac:dyDescent="0.3">
      <c r="B158" s="248" t="s">
        <v>2831</v>
      </c>
      <c r="C158" s="248" t="s">
        <v>2831</v>
      </c>
      <c r="D158" t="s">
        <v>2847</v>
      </c>
      <c r="E158" t="s">
        <v>10760</v>
      </c>
      <c r="F158" t="s">
        <v>2073</v>
      </c>
      <c r="G158" s="47" t="s">
        <v>2699</v>
      </c>
      <c r="H158" s="49">
        <v>0</v>
      </c>
      <c r="I158" s="49">
        <v>0</v>
      </c>
      <c r="J158" s="49" t="s">
        <v>2186</v>
      </c>
      <c r="K158" s="49" t="s">
        <v>10761</v>
      </c>
      <c r="L158" s="49" t="s">
        <v>254</v>
      </c>
      <c r="M158" s="49" t="s">
        <v>568</v>
      </c>
    </row>
    <row r="159" spans="2:13" x14ac:dyDescent="0.3">
      <c r="B159" s="248" t="s">
        <v>2831</v>
      </c>
      <c r="C159" s="248" t="s">
        <v>2831</v>
      </c>
      <c r="D159" t="s">
        <v>2847</v>
      </c>
      <c r="E159" t="s">
        <v>7000</v>
      </c>
      <c r="F159" t="s">
        <v>2073</v>
      </c>
      <c r="G159" s="47" t="s">
        <v>2694</v>
      </c>
      <c r="H159" s="49">
        <v>0</v>
      </c>
      <c r="I159" s="49">
        <v>0</v>
      </c>
      <c r="J159" s="49" t="s">
        <v>2186</v>
      </c>
      <c r="K159" s="49" t="s">
        <v>7002</v>
      </c>
      <c r="L159" s="49" t="s">
        <v>254</v>
      </c>
      <c r="M159" s="49" t="s">
        <v>568</v>
      </c>
    </row>
    <row r="160" spans="2:13" x14ac:dyDescent="0.3">
      <c r="B160" s="248" t="s">
        <v>2831</v>
      </c>
      <c r="C160" s="248" t="s">
        <v>2831</v>
      </c>
      <c r="D160" t="s">
        <v>2847</v>
      </c>
      <c r="E160" t="s">
        <v>9498</v>
      </c>
      <c r="F160" t="s">
        <v>2073</v>
      </c>
      <c r="G160" s="47" t="s">
        <v>2647</v>
      </c>
      <c r="H160" s="49">
        <v>0</v>
      </c>
      <c r="I160" s="49">
        <v>0</v>
      </c>
      <c r="J160" s="49" t="s">
        <v>2186</v>
      </c>
      <c r="K160" s="49" t="s">
        <v>9499</v>
      </c>
      <c r="L160" s="49" t="s">
        <v>254</v>
      </c>
      <c r="M160" s="49" t="s">
        <v>568</v>
      </c>
    </row>
    <row r="161" spans="2:13" x14ac:dyDescent="0.3">
      <c r="B161" s="248" t="s">
        <v>2831</v>
      </c>
      <c r="C161" s="248" t="s">
        <v>2831</v>
      </c>
      <c r="D161" t="s">
        <v>2847</v>
      </c>
      <c r="E161" t="s">
        <v>3787</v>
      </c>
      <c r="F161" t="s">
        <v>2073</v>
      </c>
      <c r="G161" s="47" t="s">
        <v>2634</v>
      </c>
      <c r="H161" s="49">
        <v>0</v>
      </c>
      <c r="I161" s="49">
        <v>0</v>
      </c>
      <c r="J161" s="49" t="s">
        <v>2186</v>
      </c>
      <c r="K161" s="49" t="s">
        <v>3789</v>
      </c>
      <c r="L161" s="49" t="s">
        <v>254</v>
      </c>
      <c r="M161" s="49" t="s">
        <v>568</v>
      </c>
    </row>
    <row r="162" spans="2:13" x14ac:dyDescent="0.3">
      <c r="B162" s="248" t="s">
        <v>2831</v>
      </c>
      <c r="C162" s="248" t="s">
        <v>2831</v>
      </c>
      <c r="D162" t="s">
        <v>2847</v>
      </c>
      <c r="E162" t="s">
        <v>7767</v>
      </c>
      <c r="F162" t="s">
        <v>2078</v>
      </c>
      <c r="G162" s="47" t="s">
        <v>2691</v>
      </c>
      <c r="H162" s="49">
        <v>0</v>
      </c>
      <c r="I162" s="49">
        <v>0</v>
      </c>
      <c r="J162" s="49" t="s">
        <v>2186</v>
      </c>
      <c r="K162" s="49" t="s">
        <v>7768</v>
      </c>
      <c r="L162" s="49" t="s">
        <v>254</v>
      </c>
      <c r="M162" s="49" t="s">
        <v>568</v>
      </c>
    </row>
    <row r="163" spans="2:13" x14ac:dyDescent="0.3">
      <c r="B163" s="248" t="s">
        <v>2831</v>
      </c>
      <c r="C163" s="248" t="s">
        <v>2831</v>
      </c>
      <c r="D163" t="s">
        <v>2847</v>
      </c>
      <c r="E163" t="s">
        <v>5910</v>
      </c>
      <c r="F163" t="s">
        <v>2073</v>
      </c>
      <c r="G163" s="47" t="s">
        <v>2698</v>
      </c>
      <c r="H163" s="49">
        <v>0</v>
      </c>
      <c r="I163" s="49">
        <v>0</v>
      </c>
      <c r="J163" s="49" t="s">
        <v>2186</v>
      </c>
      <c r="K163" s="49" t="s">
        <v>5911</v>
      </c>
      <c r="L163" s="49" t="s">
        <v>254</v>
      </c>
      <c r="M163" s="49" t="s">
        <v>568</v>
      </c>
    </row>
    <row r="164" spans="2:13" x14ac:dyDescent="0.3">
      <c r="B164" s="248" t="s">
        <v>2831</v>
      </c>
      <c r="C164" s="248" t="s">
        <v>2831</v>
      </c>
      <c r="D164" t="s">
        <v>2847</v>
      </c>
      <c r="E164" t="s">
        <v>10545</v>
      </c>
      <c r="F164" t="s">
        <v>2073</v>
      </c>
      <c r="G164" s="47" t="s">
        <v>2651</v>
      </c>
      <c r="H164" s="49">
        <v>0</v>
      </c>
      <c r="I164" s="49">
        <v>0</v>
      </c>
      <c r="J164" s="49" t="s">
        <v>2186</v>
      </c>
      <c r="K164" s="49" t="s">
        <v>10546</v>
      </c>
      <c r="L164" s="49" t="s">
        <v>254</v>
      </c>
      <c r="M164" s="49" t="s">
        <v>568</v>
      </c>
    </row>
    <row r="165" spans="2:13" x14ac:dyDescent="0.3">
      <c r="B165" s="248" t="s">
        <v>2831</v>
      </c>
      <c r="C165" s="248" t="s">
        <v>2831</v>
      </c>
      <c r="D165" t="s">
        <v>2847</v>
      </c>
      <c r="E165" t="s">
        <v>5912</v>
      </c>
      <c r="F165" t="s">
        <v>2078</v>
      </c>
      <c r="G165" s="47" t="s">
        <v>2668</v>
      </c>
      <c r="H165" s="49">
        <v>0</v>
      </c>
      <c r="I165" s="49">
        <v>0</v>
      </c>
      <c r="J165" s="49" t="s">
        <v>2186</v>
      </c>
      <c r="K165" s="49" t="s">
        <v>5913</v>
      </c>
      <c r="L165" s="49" t="s">
        <v>254</v>
      </c>
      <c r="M165" s="49" t="s">
        <v>568</v>
      </c>
    </row>
    <row r="166" spans="2:13" x14ac:dyDescent="0.3">
      <c r="B166" s="248" t="s">
        <v>2831</v>
      </c>
      <c r="C166" s="248" t="s">
        <v>2831</v>
      </c>
      <c r="D166" t="s">
        <v>2847</v>
      </c>
      <c r="E166" t="s">
        <v>7746</v>
      </c>
      <c r="F166" t="s">
        <v>2073</v>
      </c>
      <c r="G166" s="47" t="s">
        <v>2693</v>
      </c>
      <c r="H166" s="49">
        <v>0</v>
      </c>
      <c r="I166" s="49">
        <v>0</v>
      </c>
      <c r="J166" s="49" t="s">
        <v>2186</v>
      </c>
      <c r="K166" s="49" t="s">
        <v>7747</v>
      </c>
      <c r="L166" s="49" t="s">
        <v>2147</v>
      </c>
      <c r="M166" s="49" t="s">
        <v>568</v>
      </c>
    </row>
    <row r="167" spans="2:13" x14ac:dyDescent="0.3">
      <c r="B167" s="248" t="s">
        <v>2831</v>
      </c>
      <c r="C167" s="248" t="s">
        <v>2831</v>
      </c>
      <c r="D167" t="s">
        <v>2847</v>
      </c>
      <c r="E167" t="s">
        <v>7592</v>
      </c>
      <c r="F167" t="s">
        <v>2073</v>
      </c>
      <c r="G167" s="47" t="s">
        <v>2663</v>
      </c>
      <c r="H167" s="49">
        <v>0</v>
      </c>
      <c r="I167" s="49">
        <v>0</v>
      </c>
      <c r="J167" s="49" t="s">
        <v>2186</v>
      </c>
      <c r="K167" s="49" t="s">
        <v>7593</v>
      </c>
      <c r="L167" s="49" t="s">
        <v>254</v>
      </c>
      <c r="M167" s="49" t="s">
        <v>568</v>
      </c>
    </row>
    <row r="168" spans="2:13" x14ac:dyDescent="0.3">
      <c r="B168" s="248" t="s">
        <v>2831</v>
      </c>
      <c r="C168" s="248" t="s">
        <v>2831</v>
      </c>
      <c r="D168" t="s">
        <v>2847</v>
      </c>
      <c r="E168" t="s">
        <v>4119</v>
      </c>
      <c r="F168" t="s">
        <v>2073</v>
      </c>
      <c r="G168" s="47" t="s">
        <v>2620</v>
      </c>
      <c r="H168" s="49">
        <v>0</v>
      </c>
      <c r="I168" s="49">
        <v>0</v>
      </c>
      <c r="J168" s="49" t="s">
        <v>2186</v>
      </c>
      <c r="K168" s="49" t="s">
        <v>4120</v>
      </c>
      <c r="L168" s="49" t="s">
        <v>254</v>
      </c>
      <c r="M168" s="49" t="s">
        <v>568</v>
      </c>
    </row>
    <row r="169" spans="2:13" x14ac:dyDescent="0.3">
      <c r="B169" s="248" t="s">
        <v>2831</v>
      </c>
      <c r="C169" s="248" t="s">
        <v>2831</v>
      </c>
      <c r="D169" t="s">
        <v>2847</v>
      </c>
      <c r="E169" t="s">
        <v>7876</v>
      </c>
      <c r="F169" t="s">
        <v>2072</v>
      </c>
      <c r="G169" s="47" t="s">
        <v>2656</v>
      </c>
      <c r="H169" s="49">
        <v>0</v>
      </c>
      <c r="I169" s="49">
        <v>0</v>
      </c>
      <c r="J169" s="49" t="s">
        <v>2160</v>
      </c>
      <c r="K169" s="49" t="s">
        <v>7877</v>
      </c>
      <c r="L169" s="49" t="s">
        <v>254</v>
      </c>
      <c r="M169" s="49" t="s">
        <v>568</v>
      </c>
    </row>
    <row r="170" spans="2:13" x14ac:dyDescent="0.3">
      <c r="B170" s="248" t="s">
        <v>2831</v>
      </c>
      <c r="C170" s="248" t="s">
        <v>2831</v>
      </c>
      <c r="D170" t="s">
        <v>2847</v>
      </c>
      <c r="E170" t="s">
        <v>9237</v>
      </c>
      <c r="F170" t="s">
        <v>2078</v>
      </c>
      <c r="G170" s="47" t="s">
        <v>2694</v>
      </c>
      <c r="H170" s="49">
        <v>0</v>
      </c>
      <c r="I170" s="49">
        <v>0</v>
      </c>
      <c r="J170" s="49" t="s">
        <v>2186</v>
      </c>
      <c r="K170" s="49" t="s">
        <v>9238</v>
      </c>
      <c r="L170" s="49" t="s">
        <v>2147</v>
      </c>
      <c r="M170" s="49" t="s">
        <v>568</v>
      </c>
    </row>
    <row r="171" spans="2:13" x14ac:dyDescent="0.3">
      <c r="B171" s="248" t="s">
        <v>2831</v>
      </c>
      <c r="C171" s="248" t="s">
        <v>2831</v>
      </c>
      <c r="D171" t="s">
        <v>2847</v>
      </c>
      <c r="E171" t="s">
        <v>10350</v>
      </c>
      <c r="F171" t="s">
        <v>2072</v>
      </c>
      <c r="G171" s="47" t="s">
        <v>2636</v>
      </c>
      <c r="H171" s="49">
        <v>0</v>
      </c>
      <c r="I171" s="49">
        <v>0</v>
      </c>
      <c r="J171" s="49" t="s">
        <v>2160</v>
      </c>
      <c r="K171" s="49" t="s">
        <v>10351</v>
      </c>
      <c r="L171" s="49" t="s">
        <v>254</v>
      </c>
      <c r="M171" s="49" t="s">
        <v>568</v>
      </c>
    </row>
    <row r="172" spans="2:13" x14ac:dyDescent="0.3">
      <c r="B172" s="248" t="s">
        <v>2831</v>
      </c>
      <c r="C172" s="248" t="s">
        <v>2831</v>
      </c>
      <c r="D172" t="s">
        <v>2847</v>
      </c>
      <c r="E172" t="s">
        <v>6619</v>
      </c>
      <c r="F172" t="s">
        <v>2073</v>
      </c>
      <c r="G172" s="47" t="s">
        <v>2613</v>
      </c>
      <c r="H172" s="49">
        <v>0</v>
      </c>
      <c r="I172" s="49">
        <v>0</v>
      </c>
      <c r="J172" s="49" t="s">
        <v>2186</v>
      </c>
      <c r="K172" s="49" t="s">
        <v>6620</v>
      </c>
      <c r="L172" s="49" t="s">
        <v>254</v>
      </c>
      <c r="M172" s="49" t="s">
        <v>568</v>
      </c>
    </row>
    <row r="173" spans="2:13" x14ac:dyDescent="0.3">
      <c r="B173" s="248" t="s">
        <v>2831</v>
      </c>
      <c r="C173" s="248" t="s">
        <v>2831</v>
      </c>
      <c r="D173" t="s">
        <v>2847</v>
      </c>
      <c r="E173" t="s">
        <v>10282</v>
      </c>
      <c r="F173" t="s">
        <v>2075</v>
      </c>
      <c r="G173" s="47" t="s">
        <v>2620</v>
      </c>
      <c r="H173" s="49">
        <v>0</v>
      </c>
      <c r="I173" s="49">
        <v>0</v>
      </c>
      <c r="J173" s="49" t="s">
        <v>2173</v>
      </c>
      <c r="K173" s="49" t="s">
        <v>10283</v>
      </c>
      <c r="L173" s="49" t="s">
        <v>254</v>
      </c>
      <c r="M173" s="49" t="s">
        <v>568</v>
      </c>
    </row>
    <row r="174" spans="2:13" x14ac:dyDescent="0.3">
      <c r="B174" s="248" t="s">
        <v>2831</v>
      </c>
      <c r="C174" s="248" t="s">
        <v>2831</v>
      </c>
      <c r="D174" t="s">
        <v>2847</v>
      </c>
      <c r="E174" t="s">
        <v>3291</v>
      </c>
      <c r="F174" t="s">
        <v>2073</v>
      </c>
      <c r="G174" s="47" t="s">
        <v>2618</v>
      </c>
      <c r="H174" s="49">
        <v>0</v>
      </c>
      <c r="I174" s="49">
        <v>0</v>
      </c>
      <c r="J174" s="49" t="s">
        <v>2160</v>
      </c>
      <c r="K174" s="49" t="s">
        <v>2992</v>
      </c>
      <c r="L174" s="49" t="s">
        <v>254</v>
      </c>
      <c r="M174" s="49" t="s">
        <v>568</v>
      </c>
    </row>
    <row r="175" spans="2:13" x14ac:dyDescent="0.3">
      <c r="B175" s="248" t="s">
        <v>2831</v>
      </c>
      <c r="C175" s="248" t="s">
        <v>2831</v>
      </c>
      <c r="D175" t="s">
        <v>2847</v>
      </c>
      <c r="E175" t="s">
        <v>8673</v>
      </c>
      <c r="F175" t="s">
        <v>2073</v>
      </c>
      <c r="G175" s="47" t="s">
        <v>2630</v>
      </c>
      <c r="H175" s="49">
        <v>0</v>
      </c>
      <c r="I175" s="49">
        <v>0</v>
      </c>
      <c r="J175" s="49" t="s">
        <v>2186</v>
      </c>
      <c r="K175" s="49" t="s">
        <v>8674</v>
      </c>
      <c r="L175" s="49" t="s">
        <v>254</v>
      </c>
      <c r="M175" s="49" t="s">
        <v>568</v>
      </c>
    </row>
    <row r="176" spans="2:13" x14ac:dyDescent="0.3">
      <c r="B176" s="248" t="s">
        <v>2831</v>
      </c>
      <c r="C176" s="248" t="s">
        <v>2831</v>
      </c>
      <c r="D176" t="s">
        <v>2847</v>
      </c>
      <c r="E176" t="s">
        <v>10515</v>
      </c>
      <c r="F176" t="s">
        <v>2072</v>
      </c>
      <c r="G176" s="47" t="s">
        <v>2656</v>
      </c>
      <c r="H176" s="49">
        <v>0</v>
      </c>
      <c r="I176" s="49">
        <v>0</v>
      </c>
      <c r="J176" s="49" t="s">
        <v>2160</v>
      </c>
      <c r="K176" s="49" t="s">
        <v>10516</v>
      </c>
      <c r="L176" s="49" t="s">
        <v>254</v>
      </c>
      <c r="M176" s="49" t="s">
        <v>568</v>
      </c>
    </row>
    <row r="177" spans="2:13" x14ac:dyDescent="0.3">
      <c r="B177" s="248" t="s">
        <v>2831</v>
      </c>
      <c r="C177" s="248" t="s">
        <v>2831</v>
      </c>
      <c r="D177" t="s">
        <v>2847</v>
      </c>
      <c r="E177" t="s">
        <v>7826</v>
      </c>
      <c r="F177" t="s">
        <v>2072</v>
      </c>
      <c r="G177" s="47" t="s">
        <v>2706</v>
      </c>
      <c r="H177" s="49">
        <v>0</v>
      </c>
      <c r="I177" s="49">
        <v>0</v>
      </c>
      <c r="J177" s="49" t="s">
        <v>2160</v>
      </c>
      <c r="K177" s="49" t="s">
        <v>7827</v>
      </c>
      <c r="L177" s="49" t="s">
        <v>254</v>
      </c>
      <c r="M177" s="49" t="s">
        <v>568</v>
      </c>
    </row>
    <row r="178" spans="2:13" x14ac:dyDescent="0.3">
      <c r="B178" s="248" t="s">
        <v>2831</v>
      </c>
      <c r="C178" s="248" t="s">
        <v>2831</v>
      </c>
      <c r="D178" t="s">
        <v>2847</v>
      </c>
      <c r="E178" t="s">
        <v>4136</v>
      </c>
      <c r="F178" t="s">
        <v>2073</v>
      </c>
      <c r="G178" s="47" t="s">
        <v>2670</v>
      </c>
      <c r="H178" s="49">
        <v>0</v>
      </c>
      <c r="I178" s="49">
        <v>0</v>
      </c>
      <c r="J178" s="49" t="s">
        <v>2186</v>
      </c>
      <c r="K178" s="49" t="s">
        <v>4138</v>
      </c>
      <c r="L178" s="49" t="s">
        <v>254</v>
      </c>
      <c r="M178" s="49" t="s">
        <v>568</v>
      </c>
    </row>
    <row r="179" spans="2:13" x14ac:dyDescent="0.3">
      <c r="B179" s="248" t="s">
        <v>2831</v>
      </c>
      <c r="C179" s="248" t="s">
        <v>2831</v>
      </c>
      <c r="D179" t="s">
        <v>2847</v>
      </c>
      <c r="E179" t="s">
        <v>10379</v>
      </c>
      <c r="F179" t="s">
        <v>2072</v>
      </c>
      <c r="G179" s="47" t="s">
        <v>2618</v>
      </c>
      <c r="H179" s="49">
        <v>0</v>
      </c>
      <c r="I179" s="49">
        <v>0</v>
      </c>
      <c r="J179" s="49" t="s">
        <v>2160</v>
      </c>
      <c r="K179" s="49" t="s">
        <v>10380</v>
      </c>
      <c r="L179" s="49" t="s">
        <v>254</v>
      </c>
      <c r="M179" s="49" t="s">
        <v>568</v>
      </c>
    </row>
    <row r="180" spans="2:13" x14ac:dyDescent="0.3">
      <c r="B180" s="248" t="s">
        <v>2831</v>
      </c>
      <c r="C180" s="248" t="s">
        <v>2831</v>
      </c>
      <c r="D180" t="s">
        <v>2847</v>
      </c>
      <c r="E180" t="s">
        <v>9895</v>
      </c>
      <c r="F180" t="s">
        <v>2072</v>
      </c>
      <c r="G180" s="47" t="s">
        <v>2634</v>
      </c>
      <c r="H180" s="49">
        <v>0</v>
      </c>
      <c r="I180" s="49">
        <v>0</v>
      </c>
      <c r="J180" s="49" t="s">
        <v>2160</v>
      </c>
      <c r="K180" s="49" t="s">
        <v>9896</v>
      </c>
      <c r="L180" s="49" t="s">
        <v>254</v>
      </c>
      <c r="M180" s="49" t="s">
        <v>568</v>
      </c>
    </row>
    <row r="181" spans="2:13" x14ac:dyDescent="0.3">
      <c r="B181" s="248" t="s">
        <v>2831</v>
      </c>
      <c r="C181" s="248" t="s">
        <v>2831</v>
      </c>
      <c r="D181" t="s">
        <v>2847</v>
      </c>
      <c r="E181" t="s">
        <v>6156</v>
      </c>
      <c r="F181" t="s">
        <v>2078</v>
      </c>
      <c r="G181" s="47" t="s">
        <v>2694</v>
      </c>
      <c r="H181" s="49">
        <v>0</v>
      </c>
      <c r="I181" s="49">
        <v>0</v>
      </c>
      <c r="J181" s="49" t="s">
        <v>2186</v>
      </c>
      <c r="K181" s="49" t="s">
        <v>6157</v>
      </c>
      <c r="L181" s="49" t="s">
        <v>254</v>
      </c>
      <c r="M181" s="49" t="s">
        <v>568</v>
      </c>
    </row>
    <row r="182" spans="2:13" x14ac:dyDescent="0.3">
      <c r="B182" s="248" t="s">
        <v>2831</v>
      </c>
      <c r="C182" s="248" t="s">
        <v>2831</v>
      </c>
      <c r="D182" t="s">
        <v>2847</v>
      </c>
      <c r="E182" t="s">
        <v>7190</v>
      </c>
      <c r="F182" t="s">
        <v>2073</v>
      </c>
      <c r="G182" s="47" t="s">
        <v>2651</v>
      </c>
      <c r="H182" s="49">
        <v>0</v>
      </c>
      <c r="I182" s="49">
        <v>0</v>
      </c>
      <c r="J182" s="49" t="s">
        <v>2186</v>
      </c>
      <c r="K182" s="49" t="s">
        <v>7191</v>
      </c>
      <c r="L182" s="49" t="s">
        <v>254</v>
      </c>
      <c r="M182" s="49" t="s">
        <v>568</v>
      </c>
    </row>
    <row r="183" spans="2:13" x14ac:dyDescent="0.3">
      <c r="B183" s="248" t="s">
        <v>2831</v>
      </c>
      <c r="C183" s="248" t="s">
        <v>2831</v>
      </c>
      <c r="D183" t="s">
        <v>2847</v>
      </c>
      <c r="E183" t="s">
        <v>4128</v>
      </c>
      <c r="F183" t="s">
        <v>2073</v>
      </c>
      <c r="G183" s="47" t="s">
        <v>2618</v>
      </c>
      <c r="H183" s="49">
        <v>0</v>
      </c>
      <c r="I183" s="49">
        <v>0</v>
      </c>
      <c r="J183" s="49" t="s">
        <v>2186</v>
      </c>
      <c r="K183" s="49" t="s">
        <v>4129</v>
      </c>
      <c r="L183" s="49" t="s">
        <v>254</v>
      </c>
      <c r="M183" s="49" t="s">
        <v>568</v>
      </c>
    </row>
    <row r="184" spans="2:13" x14ac:dyDescent="0.3">
      <c r="B184" s="248" t="s">
        <v>2831</v>
      </c>
      <c r="C184" s="248" t="s">
        <v>2831</v>
      </c>
      <c r="D184" t="s">
        <v>2847</v>
      </c>
      <c r="E184" t="s">
        <v>8415</v>
      </c>
      <c r="F184" t="s">
        <v>2075</v>
      </c>
      <c r="G184" s="47" t="s">
        <v>2690</v>
      </c>
      <c r="H184" s="49">
        <v>0</v>
      </c>
      <c r="I184" s="49">
        <v>0</v>
      </c>
      <c r="J184" s="49" t="s">
        <v>2160</v>
      </c>
      <c r="K184" s="49" t="s">
        <v>2936</v>
      </c>
      <c r="L184" s="49" t="s">
        <v>254</v>
      </c>
      <c r="M184" s="49" t="s">
        <v>568</v>
      </c>
    </row>
    <row r="185" spans="2:13" x14ac:dyDescent="0.3">
      <c r="B185" s="248" t="s">
        <v>2831</v>
      </c>
      <c r="C185" s="248" t="s">
        <v>2831</v>
      </c>
      <c r="D185" t="s">
        <v>2847</v>
      </c>
      <c r="E185" t="s">
        <v>9385</v>
      </c>
      <c r="F185" t="s">
        <v>2072</v>
      </c>
      <c r="G185" s="47" t="s">
        <v>2697</v>
      </c>
      <c r="H185" s="49">
        <v>0</v>
      </c>
      <c r="I185" s="49">
        <v>0</v>
      </c>
      <c r="J185" s="49" t="s">
        <v>2160</v>
      </c>
      <c r="K185" s="49" t="s">
        <v>9386</v>
      </c>
      <c r="L185" s="49" t="s">
        <v>254</v>
      </c>
      <c r="M185" s="49" t="s">
        <v>568</v>
      </c>
    </row>
    <row r="186" spans="2:13" x14ac:dyDescent="0.3">
      <c r="B186" s="248" t="s">
        <v>2831</v>
      </c>
      <c r="C186" s="248" t="s">
        <v>2831</v>
      </c>
      <c r="D186" t="s">
        <v>2847</v>
      </c>
      <c r="E186" t="s">
        <v>6947</v>
      </c>
      <c r="F186" t="s">
        <v>2073</v>
      </c>
      <c r="G186" s="47" t="s">
        <v>2634</v>
      </c>
      <c r="H186" s="49">
        <v>0</v>
      </c>
      <c r="I186" s="49">
        <v>0</v>
      </c>
      <c r="J186" s="49" t="s">
        <v>2186</v>
      </c>
      <c r="K186" s="49" t="s">
        <v>6948</v>
      </c>
      <c r="L186" s="49" t="s">
        <v>254</v>
      </c>
      <c r="M186" s="49" t="s">
        <v>568</v>
      </c>
    </row>
    <row r="187" spans="2:13" x14ac:dyDescent="0.3">
      <c r="B187" s="248" t="s">
        <v>2831</v>
      </c>
      <c r="C187" s="248" t="s">
        <v>2831</v>
      </c>
      <c r="D187" t="s">
        <v>2847</v>
      </c>
      <c r="E187" t="s">
        <v>6617</v>
      </c>
      <c r="F187" t="s">
        <v>2073</v>
      </c>
      <c r="G187" s="47" t="s">
        <v>2611</v>
      </c>
      <c r="H187" s="49">
        <v>0</v>
      </c>
      <c r="I187" s="49">
        <v>0</v>
      </c>
      <c r="J187" s="49" t="s">
        <v>2186</v>
      </c>
      <c r="K187" s="49" t="s">
        <v>6618</v>
      </c>
      <c r="L187" s="49" t="s">
        <v>254</v>
      </c>
      <c r="M187" s="49" t="s">
        <v>568</v>
      </c>
    </row>
    <row r="188" spans="2:13" x14ac:dyDescent="0.3">
      <c r="B188" s="248" t="s">
        <v>2831</v>
      </c>
      <c r="C188" s="248" t="s">
        <v>2831</v>
      </c>
      <c r="D188" t="s">
        <v>2847</v>
      </c>
      <c r="E188" t="s">
        <v>8122</v>
      </c>
      <c r="F188" t="s">
        <v>2073</v>
      </c>
      <c r="G188" s="47" t="s">
        <v>2665</v>
      </c>
      <c r="H188" s="49">
        <v>0</v>
      </c>
      <c r="I188" s="49">
        <v>0</v>
      </c>
      <c r="J188" s="49" t="s">
        <v>2186</v>
      </c>
      <c r="K188" s="49" t="s">
        <v>8123</v>
      </c>
      <c r="L188" s="49" t="s">
        <v>254</v>
      </c>
      <c r="M188" s="49" t="s">
        <v>568</v>
      </c>
    </row>
    <row r="189" spans="2:13" x14ac:dyDescent="0.3">
      <c r="B189" s="248" t="s">
        <v>2831</v>
      </c>
      <c r="C189" s="248" t="s">
        <v>2831</v>
      </c>
      <c r="D189" t="s">
        <v>2847</v>
      </c>
      <c r="E189" t="s">
        <v>6796</v>
      </c>
      <c r="F189" t="s">
        <v>2073</v>
      </c>
      <c r="G189" s="47" t="s">
        <v>2630</v>
      </c>
      <c r="H189" s="49">
        <v>0</v>
      </c>
      <c r="I189" s="49">
        <v>0</v>
      </c>
      <c r="J189" s="49" t="s">
        <v>2186</v>
      </c>
      <c r="K189" s="49" t="s">
        <v>6797</v>
      </c>
      <c r="L189" s="49" t="s">
        <v>254</v>
      </c>
      <c r="M189" s="49" t="s">
        <v>568</v>
      </c>
    </row>
    <row r="190" spans="2:13" x14ac:dyDescent="0.3">
      <c r="B190" s="248" t="s">
        <v>2831</v>
      </c>
      <c r="C190" s="248" t="s">
        <v>2831</v>
      </c>
      <c r="D190" t="s">
        <v>2847</v>
      </c>
      <c r="E190" t="s">
        <v>6929</v>
      </c>
      <c r="F190" t="s">
        <v>2072</v>
      </c>
      <c r="G190" s="47" t="s">
        <v>2618</v>
      </c>
      <c r="H190" s="49">
        <v>0</v>
      </c>
      <c r="I190" s="49">
        <v>0</v>
      </c>
      <c r="J190" s="49" t="s">
        <v>2160</v>
      </c>
      <c r="K190" s="49" t="s">
        <v>6930</v>
      </c>
      <c r="L190" s="49" t="s">
        <v>254</v>
      </c>
      <c r="M190" s="49" t="s">
        <v>568</v>
      </c>
    </row>
    <row r="191" spans="2:13" x14ac:dyDescent="0.3">
      <c r="B191" s="248" t="s">
        <v>2831</v>
      </c>
      <c r="C191" s="248" t="s">
        <v>2831</v>
      </c>
      <c r="D191" t="s">
        <v>2847</v>
      </c>
      <c r="E191" t="s">
        <v>7840</v>
      </c>
      <c r="F191" t="s">
        <v>2073</v>
      </c>
      <c r="G191" s="47" t="s">
        <v>2668</v>
      </c>
      <c r="H191" s="49">
        <v>0</v>
      </c>
      <c r="I191" s="49">
        <v>0</v>
      </c>
      <c r="J191" s="49" t="s">
        <v>2186</v>
      </c>
      <c r="K191" s="49" t="s">
        <v>7841</v>
      </c>
      <c r="L191" s="49" t="s">
        <v>254</v>
      </c>
      <c r="M191" s="49" t="s">
        <v>568</v>
      </c>
    </row>
    <row r="192" spans="2:13" x14ac:dyDescent="0.3">
      <c r="B192" s="248" t="s">
        <v>2831</v>
      </c>
      <c r="C192" s="248" t="s">
        <v>2831</v>
      </c>
      <c r="D192" t="s">
        <v>2847</v>
      </c>
      <c r="E192" t="s">
        <v>3966</v>
      </c>
      <c r="F192" t="s">
        <v>2073</v>
      </c>
      <c r="G192" s="47" t="s">
        <v>2693</v>
      </c>
      <c r="H192" s="49">
        <v>0</v>
      </c>
      <c r="I192" s="49">
        <v>0</v>
      </c>
      <c r="J192" s="49" t="s">
        <v>2186</v>
      </c>
      <c r="K192" s="49" t="s">
        <v>3967</v>
      </c>
      <c r="L192" s="49" t="s">
        <v>254</v>
      </c>
      <c r="M192" s="49" t="s">
        <v>568</v>
      </c>
    </row>
    <row r="193" spans="2:13" x14ac:dyDescent="0.3">
      <c r="B193" s="248" t="s">
        <v>2831</v>
      </c>
      <c r="C193" s="248" t="s">
        <v>2831</v>
      </c>
      <c r="D193" t="s">
        <v>2847</v>
      </c>
      <c r="E193" t="s">
        <v>10434</v>
      </c>
      <c r="F193" t="s">
        <v>2073</v>
      </c>
      <c r="G193" s="47" t="s">
        <v>2634</v>
      </c>
      <c r="H193" s="49">
        <v>0</v>
      </c>
      <c r="I193" s="49">
        <v>0</v>
      </c>
      <c r="J193" s="49" t="s">
        <v>2186</v>
      </c>
      <c r="K193" s="49" t="s">
        <v>10435</v>
      </c>
      <c r="L193" s="49" t="s">
        <v>254</v>
      </c>
      <c r="M193" s="49" t="s">
        <v>568</v>
      </c>
    </row>
    <row r="194" spans="2:13" x14ac:dyDescent="0.3">
      <c r="B194" s="248" t="s">
        <v>2831</v>
      </c>
      <c r="C194" s="248" t="s">
        <v>2831</v>
      </c>
      <c r="D194" t="s">
        <v>2847</v>
      </c>
      <c r="E194" t="s">
        <v>6866</v>
      </c>
      <c r="F194" t="s">
        <v>2073</v>
      </c>
      <c r="G194" s="47" t="s">
        <v>2647</v>
      </c>
      <c r="H194" s="49">
        <v>0</v>
      </c>
      <c r="I194" s="49">
        <v>0</v>
      </c>
      <c r="J194" s="49" t="s">
        <v>2186</v>
      </c>
      <c r="K194" s="49" t="s">
        <v>6867</v>
      </c>
      <c r="L194" s="49" t="s">
        <v>254</v>
      </c>
      <c r="M194" s="49" t="s">
        <v>568</v>
      </c>
    </row>
    <row r="195" spans="2:13" x14ac:dyDescent="0.3">
      <c r="B195" s="248" t="s">
        <v>2831</v>
      </c>
      <c r="C195" s="248" t="s">
        <v>2831</v>
      </c>
      <c r="D195" t="s">
        <v>2847</v>
      </c>
      <c r="E195" t="s">
        <v>9066</v>
      </c>
      <c r="F195" t="s">
        <v>2078</v>
      </c>
      <c r="G195" s="47" t="s">
        <v>2694</v>
      </c>
      <c r="H195" s="49">
        <v>0</v>
      </c>
      <c r="I195" s="49">
        <v>0</v>
      </c>
      <c r="J195" s="49" t="s">
        <v>2186</v>
      </c>
      <c r="K195" s="49" t="s">
        <v>9067</v>
      </c>
      <c r="L195" s="49" t="s">
        <v>254</v>
      </c>
      <c r="M195" s="49" t="s">
        <v>568</v>
      </c>
    </row>
    <row r="196" spans="2:13" x14ac:dyDescent="0.3">
      <c r="B196" s="248" t="s">
        <v>2831</v>
      </c>
      <c r="C196" s="248" t="s">
        <v>2831</v>
      </c>
      <c r="D196" t="s">
        <v>2847</v>
      </c>
      <c r="E196" t="s">
        <v>8914</v>
      </c>
      <c r="F196" t="s">
        <v>2073</v>
      </c>
      <c r="G196" s="47" t="s">
        <v>2694</v>
      </c>
      <c r="H196" s="49">
        <v>0</v>
      </c>
      <c r="I196" s="49">
        <v>0</v>
      </c>
      <c r="J196" s="49" t="s">
        <v>2186</v>
      </c>
      <c r="K196" s="49" t="s">
        <v>8915</v>
      </c>
      <c r="L196" s="49" t="s">
        <v>254</v>
      </c>
      <c r="M196" s="49" t="s">
        <v>568</v>
      </c>
    </row>
    <row r="197" spans="2:13" x14ac:dyDescent="0.3">
      <c r="B197" s="248" t="s">
        <v>2831</v>
      </c>
      <c r="C197" s="248" t="s">
        <v>2831</v>
      </c>
      <c r="D197" t="s">
        <v>2847</v>
      </c>
      <c r="E197" t="s">
        <v>6665</v>
      </c>
      <c r="F197" t="s">
        <v>2072</v>
      </c>
      <c r="G197" s="47" t="s">
        <v>2636</v>
      </c>
      <c r="H197" s="49">
        <v>0</v>
      </c>
      <c r="I197" s="49">
        <v>0</v>
      </c>
      <c r="J197" s="49" t="s">
        <v>2160</v>
      </c>
      <c r="K197" s="49" t="s">
        <v>6666</v>
      </c>
      <c r="L197" s="49" t="s">
        <v>254</v>
      </c>
      <c r="M197" s="49" t="s">
        <v>568</v>
      </c>
    </row>
    <row r="198" spans="2:13" x14ac:dyDescent="0.3">
      <c r="B198" s="248" t="s">
        <v>2831</v>
      </c>
      <c r="C198" s="248" t="s">
        <v>2831</v>
      </c>
      <c r="D198" t="s">
        <v>2847</v>
      </c>
      <c r="E198" t="s">
        <v>10517</v>
      </c>
      <c r="F198" t="s">
        <v>2073</v>
      </c>
      <c r="G198" s="47" t="s">
        <v>2697</v>
      </c>
      <c r="H198" s="49">
        <v>0</v>
      </c>
      <c r="I198" s="49">
        <v>0</v>
      </c>
      <c r="J198" s="49" t="s">
        <v>2186</v>
      </c>
      <c r="K198" s="49" t="s">
        <v>10518</v>
      </c>
      <c r="L198" s="49" t="s">
        <v>254</v>
      </c>
      <c r="M198" s="49" t="s">
        <v>568</v>
      </c>
    </row>
    <row r="199" spans="2:13" x14ac:dyDescent="0.3">
      <c r="B199" s="248" t="s">
        <v>2831</v>
      </c>
      <c r="C199" s="248" t="s">
        <v>2831</v>
      </c>
      <c r="D199" t="s">
        <v>2847</v>
      </c>
      <c r="E199" t="s">
        <v>3003</v>
      </c>
      <c r="F199" t="s">
        <v>2073</v>
      </c>
      <c r="G199" s="47" t="s">
        <v>2663</v>
      </c>
      <c r="H199" s="49">
        <v>0</v>
      </c>
      <c r="I199" s="49">
        <v>0</v>
      </c>
      <c r="J199" s="49" t="s">
        <v>2160</v>
      </c>
      <c r="K199" s="49" t="s">
        <v>2936</v>
      </c>
      <c r="L199" s="49" t="s">
        <v>254</v>
      </c>
      <c r="M199" s="49" t="s">
        <v>568</v>
      </c>
    </row>
    <row r="200" spans="2:13" x14ac:dyDescent="0.3">
      <c r="B200" s="248" t="s">
        <v>2831</v>
      </c>
      <c r="C200" s="248" t="s">
        <v>2831</v>
      </c>
      <c r="D200" t="s">
        <v>2847</v>
      </c>
      <c r="E200" t="s">
        <v>8903</v>
      </c>
      <c r="F200" t="s">
        <v>2078</v>
      </c>
      <c r="G200" s="47" t="s">
        <v>2665</v>
      </c>
      <c r="H200" s="49">
        <v>0</v>
      </c>
      <c r="I200" s="49">
        <v>0</v>
      </c>
      <c r="J200" s="49" t="s">
        <v>2186</v>
      </c>
      <c r="K200" s="49" t="s">
        <v>8904</v>
      </c>
      <c r="L200" s="49" t="s">
        <v>254</v>
      </c>
      <c r="M200" s="49" t="s">
        <v>568</v>
      </c>
    </row>
    <row r="201" spans="2:13" x14ac:dyDescent="0.3">
      <c r="B201" s="248" t="s">
        <v>2831</v>
      </c>
      <c r="C201" s="248" t="s">
        <v>2831</v>
      </c>
      <c r="D201" t="s">
        <v>2847</v>
      </c>
      <c r="E201" t="s">
        <v>5178</v>
      </c>
      <c r="F201" t="s">
        <v>2073</v>
      </c>
      <c r="G201" s="47" t="s">
        <v>2618</v>
      </c>
      <c r="H201" s="49">
        <v>0</v>
      </c>
      <c r="I201" s="49">
        <v>0</v>
      </c>
      <c r="J201" s="49" t="s">
        <v>2160</v>
      </c>
      <c r="K201" s="49" t="s">
        <v>5179</v>
      </c>
      <c r="L201" s="49" t="s">
        <v>254</v>
      </c>
      <c r="M201" s="49" t="s">
        <v>568</v>
      </c>
    </row>
    <row r="202" spans="2:13" x14ac:dyDescent="0.3">
      <c r="B202" s="248" t="s">
        <v>2831</v>
      </c>
      <c r="C202" s="248" t="s">
        <v>2831</v>
      </c>
      <c r="D202" t="s">
        <v>2847</v>
      </c>
      <c r="E202" t="s">
        <v>7919</v>
      </c>
      <c r="F202" t="s">
        <v>2073</v>
      </c>
      <c r="G202" s="47" t="s">
        <v>2684</v>
      </c>
      <c r="H202" s="49">
        <v>0</v>
      </c>
      <c r="I202" s="49">
        <v>0</v>
      </c>
      <c r="J202" s="49" t="s">
        <v>2186</v>
      </c>
      <c r="K202" s="49" t="s">
        <v>7920</v>
      </c>
      <c r="L202" s="49" t="s">
        <v>254</v>
      </c>
      <c r="M202" s="49" t="s">
        <v>568</v>
      </c>
    </row>
    <row r="203" spans="2:13" x14ac:dyDescent="0.3">
      <c r="B203" s="248" t="s">
        <v>2831</v>
      </c>
      <c r="C203" s="248" t="s">
        <v>2831</v>
      </c>
      <c r="D203" t="s">
        <v>2847</v>
      </c>
      <c r="E203" t="s">
        <v>6126</v>
      </c>
      <c r="F203" t="s">
        <v>2073</v>
      </c>
      <c r="G203" s="47" t="s">
        <v>2697</v>
      </c>
      <c r="H203" s="49">
        <v>0</v>
      </c>
      <c r="I203" s="49">
        <v>0</v>
      </c>
      <c r="J203" s="49" t="s">
        <v>2160</v>
      </c>
      <c r="K203" s="49" t="s">
        <v>6127</v>
      </c>
      <c r="L203" s="49" t="s">
        <v>254</v>
      </c>
      <c r="M203" s="49" t="s">
        <v>568</v>
      </c>
    </row>
    <row r="204" spans="2:13" x14ac:dyDescent="0.3">
      <c r="B204" s="248" t="s">
        <v>2831</v>
      </c>
      <c r="C204" s="248" t="s">
        <v>2831</v>
      </c>
      <c r="D204" t="s">
        <v>2847</v>
      </c>
      <c r="E204" t="s">
        <v>6453</v>
      </c>
      <c r="F204" t="s">
        <v>2073</v>
      </c>
      <c r="G204" s="47" t="s">
        <v>2612</v>
      </c>
      <c r="H204" s="49">
        <v>0</v>
      </c>
      <c r="I204" s="49">
        <v>0</v>
      </c>
      <c r="J204" s="49" t="s">
        <v>2186</v>
      </c>
      <c r="K204" s="49" t="s">
        <v>6454</v>
      </c>
      <c r="L204" s="49" t="s">
        <v>254</v>
      </c>
      <c r="M204" s="49" t="s">
        <v>568</v>
      </c>
    </row>
    <row r="205" spans="2:13" x14ac:dyDescent="0.3">
      <c r="B205" s="248" t="s">
        <v>2831</v>
      </c>
      <c r="C205" s="248" t="s">
        <v>2831</v>
      </c>
      <c r="D205" t="s">
        <v>2847</v>
      </c>
      <c r="E205" t="s">
        <v>5649</v>
      </c>
      <c r="F205" t="s">
        <v>2076</v>
      </c>
      <c r="G205" s="47" t="s">
        <v>2665</v>
      </c>
      <c r="H205" s="49">
        <v>0</v>
      </c>
      <c r="I205" s="49">
        <v>0</v>
      </c>
      <c r="J205" s="49" t="s">
        <v>2160</v>
      </c>
      <c r="K205" s="49" t="s">
        <v>5650</v>
      </c>
      <c r="L205" s="49" t="s">
        <v>254</v>
      </c>
      <c r="M205" s="49" t="s">
        <v>568</v>
      </c>
    </row>
    <row r="206" spans="2:13" x14ac:dyDescent="0.3">
      <c r="B206" s="248" t="s">
        <v>2831</v>
      </c>
      <c r="C206" s="248" t="s">
        <v>2831</v>
      </c>
      <c r="D206" t="s">
        <v>2847</v>
      </c>
      <c r="E206" t="s">
        <v>3654</v>
      </c>
      <c r="F206" t="s">
        <v>2073</v>
      </c>
      <c r="G206" s="47" t="s">
        <v>2620</v>
      </c>
      <c r="H206" s="49">
        <v>0</v>
      </c>
      <c r="I206" s="49">
        <v>0</v>
      </c>
      <c r="J206" s="49" t="s">
        <v>2186</v>
      </c>
      <c r="K206" s="49" t="s">
        <v>3656</v>
      </c>
      <c r="L206" s="49" t="s">
        <v>254</v>
      </c>
      <c r="M206" s="49" t="s">
        <v>568</v>
      </c>
    </row>
    <row r="207" spans="2:13" x14ac:dyDescent="0.3">
      <c r="B207" s="248" t="s">
        <v>2831</v>
      </c>
      <c r="C207" s="248" t="s">
        <v>2831</v>
      </c>
      <c r="D207" t="s">
        <v>2847</v>
      </c>
      <c r="E207" t="s">
        <v>4105</v>
      </c>
      <c r="F207" t="s">
        <v>2073</v>
      </c>
      <c r="G207" s="47" t="s">
        <v>2697</v>
      </c>
      <c r="H207" s="49">
        <v>0</v>
      </c>
      <c r="I207" s="49">
        <v>0</v>
      </c>
      <c r="J207" s="49" t="s">
        <v>2186</v>
      </c>
      <c r="K207" s="49" t="s">
        <v>4106</v>
      </c>
      <c r="L207" s="49" t="s">
        <v>254</v>
      </c>
      <c r="M207" s="49" t="s">
        <v>568</v>
      </c>
    </row>
    <row r="208" spans="2:13" x14ac:dyDescent="0.3">
      <c r="B208" s="248" t="s">
        <v>2831</v>
      </c>
      <c r="C208" s="248" t="s">
        <v>2831</v>
      </c>
      <c r="D208" t="s">
        <v>2847</v>
      </c>
      <c r="E208" t="s">
        <v>3574</v>
      </c>
      <c r="F208" t="s">
        <v>2073</v>
      </c>
      <c r="G208" s="47" t="s">
        <v>2647</v>
      </c>
      <c r="H208" s="49">
        <v>0</v>
      </c>
      <c r="I208" s="49">
        <v>0</v>
      </c>
      <c r="J208" s="49" t="s">
        <v>2186</v>
      </c>
      <c r="K208" s="49" t="s">
        <v>3575</v>
      </c>
      <c r="L208" s="49" t="s">
        <v>254</v>
      </c>
      <c r="M208" s="49" t="s">
        <v>568</v>
      </c>
    </row>
    <row r="209" spans="2:13" x14ac:dyDescent="0.3">
      <c r="B209" s="248" t="s">
        <v>2831</v>
      </c>
      <c r="C209" s="248" t="s">
        <v>2831</v>
      </c>
      <c r="D209" t="s">
        <v>2847</v>
      </c>
      <c r="E209" t="s">
        <v>7759</v>
      </c>
      <c r="F209" t="s">
        <v>2073</v>
      </c>
      <c r="G209" s="47" t="s">
        <v>2618</v>
      </c>
      <c r="H209" s="49">
        <v>0</v>
      </c>
      <c r="I209" s="49">
        <v>0</v>
      </c>
      <c r="J209" s="49" t="s">
        <v>2186</v>
      </c>
      <c r="K209" s="49" t="s">
        <v>7760</v>
      </c>
      <c r="L209" s="49" t="s">
        <v>254</v>
      </c>
      <c r="M209" s="49" t="s">
        <v>568</v>
      </c>
    </row>
    <row r="210" spans="2:13" x14ac:dyDescent="0.3">
      <c r="B210" s="248" t="s">
        <v>2831</v>
      </c>
      <c r="C210" s="248" t="s">
        <v>2831</v>
      </c>
      <c r="D210" t="s">
        <v>2847</v>
      </c>
      <c r="E210" t="s">
        <v>9797</v>
      </c>
      <c r="F210" t="s">
        <v>2073</v>
      </c>
      <c r="G210" s="47" t="s">
        <v>2651</v>
      </c>
      <c r="H210" s="49">
        <v>0</v>
      </c>
      <c r="I210" s="49">
        <v>0</v>
      </c>
      <c r="J210" s="49" t="s">
        <v>2186</v>
      </c>
      <c r="K210" s="49" t="s">
        <v>9798</v>
      </c>
      <c r="L210" s="49" t="s">
        <v>254</v>
      </c>
      <c r="M210" s="49" t="s">
        <v>568</v>
      </c>
    </row>
    <row r="211" spans="2:13" x14ac:dyDescent="0.3">
      <c r="B211" s="248" t="s">
        <v>2831</v>
      </c>
      <c r="C211" s="248" t="s">
        <v>2831</v>
      </c>
      <c r="D211" t="s">
        <v>2847</v>
      </c>
      <c r="E211" t="s">
        <v>4377</v>
      </c>
      <c r="F211" t="s">
        <v>2073</v>
      </c>
      <c r="G211" s="47" t="s">
        <v>2694</v>
      </c>
      <c r="H211" s="49">
        <v>0</v>
      </c>
      <c r="I211" s="49">
        <v>0</v>
      </c>
      <c r="J211" s="49" t="s">
        <v>2186</v>
      </c>
      <c r="K211" s="49" t="s">
        <v>4379</v>
      </c>
      <c r="L211" s="49" t="s">
        <v>254</v>
      </c>
      <c r="M211" s="49" t="s">
        <v>568</v>
      </c>
    </row>
    <row r="212" spans="2:13" x14ac:dyDescent="0.3">
      <c r="B212" s="248" t="s">
        <v>2831</v>
      </c>
      <c r="C212" s="248" t="s">
        <v>2831</v>
      </c>
      <c r="D212" t="s">
        <v>2847</v>
      </c>
      <c r="E212" t="s">
        <v>9052</v>
      </c>
      <c r="F212" t="s">
        <v>2073</v>
      </c>
      <c r="G212" s="47" t="s">
        <v>2647</v>
      </c>
      <c r="H212" s="49">
        <v>0</v>
      </c>
      <c r="I212" s="49">
        <v>0</v>
      </c>
      <c r="J212" s="49" t="s">
        <v>2186</v>
      </c>
      <c r="K212" s="49" t="s">
        <v>9053</v>
      </c>
      <c r="L212" s="49" t="s">
        <v>2147</v>
      </c>
      <c r="M212" s="49" t="s">
        <v>568</v>
      </c>
    </row>
    <row r="213" spans="2:13" x14ac:dyDescent="0.3">
      <c r="B213" s="248" t="s">
        <v>2831</v>
      </c>
      <c r="C213" s="248" t="s">
        <v>2831</v>
      </c>
      <c r="D213" t="s">
        <v>2847</v>
      </c>
      <c r="E213" t="s">
        <v>10487</v>
      </c>
      <c r="F213" t="s">
        <v>2073</v>
      </c>
      <c r="G213" s="47" t="s">
        <v>2647</v>
      </c>
      <c r="H213" s="49">
        <v>0</v>
      </c>
      <c r="I213" s="49">
        <v>0</v>
      </c>
      <c r="J213" s="49" t="s">
        <v>2186</v>
      </c>
      <c r="K213" s="49" t="s">
        <v>10488</v>
      </c>
      <c r="L213" s="49" t="s">
        <v>254</v>
      </c>
      <c r="M213" s="49" t="s">
        <v>568</v>
      </c>
    </row>
    <row r="214" spans="2:13" x14ac:dyDescent="0.3">
      <c r="B214" s="248" t="s">
        <v>2831</v>
      </c>
      <c r="C214" s="248" t="s">
        <v>2831</v>
      </c>
      <c r="D214" t="s">
        <v>2847</v>
      </c>
      <c r="E214" t="s">
        <v>3958</v>
      </c>
      <c r="F214" t="s">
        <v>2073</v>
      </c>
      <c r="G214" s="47" t="s">
        <v>2693</v>
      </c>
      <c r="H214" s="49">
        <v>0</v>
      </c>
      <c r="I214" s="49">
        <v>0</v>
      </c>
      <c r="J214" s="49" t="s">
        <v>2186</v>
      </c>
      <c r="K214" s="49" t="s">
        <v>3959</v>
      </c>
      <c r="L214" s="49" t="s">
        <v>254</v>
      </c>
      <c r="M214" s="49" t="s">
        <v>568</v>
      </c>
    </row>
    <row r="215" spans="2:13" x14ac:dyDescent="0.3">
      <c r="B215" s="248" t="s">
        <v>2831</v>
      </c>
      <c r="C215" s="248" t="s">
        <v>2831</v>
      </c>
      <c r="D215" t="s">
        <v>2847</v>
      </c>
      <c r="E215" t="s">
        <v>8155</v>
      </c>
      <c r="F215" t="s">
        <v>2078</v>
      </c>
      <c r="G215" s="47" t="s">
        <v>2684</v>
      </c>
      <c r="H215" s="49">
        <v>0</v>
      </c>
      <c r="I215" s="49">
        <v>0</v>
      </c>
      <c r="J215" s="49" t="s">
        <v>2186</v>
      </c>
      <c r="K215" s="49" t="s">
        <v>8156</v>
      </c>
      <c r="L215" s="49" t="s">
        <v>254</v>
      </c>
      <c r="M215" s="49" t="s">
        <v>568</v>
      </c>
    </row>
    <row r="216" spans="2:13" x14ac:dyDescent="0.3">
      <c r="B216" s="248" t="s">
        <v>2831</v>
      </c>
      <c r="C216" s="248" t="s">
        <v>2831</v>
      </c>
      <c r="D216" t="s">
        <v>2847</v>
      </c>
      <c r="E216" t="s">
        <v>4412</v>
      </c>
      <c r="F216" t="s">
        <v>2073</v>
      </c>
      <c r="G216" s="47" t="s">
        <v>2647</v>
      </c>
      <c r="H216" s="49">
        <v>0</v>
      </c>
      <c r="I216" s="49">
        <v>0</v>
      </c>
      <c r="J216" s="49" t="s">
        <v>2160</v>
      </c>
      <c r="K216" s="49" t="s">
        <v>4414</v>
      </c>
      <c r="L216" s="49" t="s">
        <v>254</v>
      </c>
      <c r="M216" s="49" t="s">
        <v>568</v>
      </c>
    </row>
    <row r="217" spans="2:13" x14ac:dyDescent="0.3">
      <c r="B217" s="248" t="s">
        <v>2831</v>
      </c>
      <c r="C217" s="248" t="s">
        <v>2831</v>
      </c>
      <c r="D217" t="s">
        <v>2847</v>
      </c>
      <c r="E217" t="s">
        <v>8151</v>
      </c>
      <c r="F217" t="s">
        <v>2078</v>
      </c>
      <c r="G217" s="47" t="s">
        <v>2691</v>
      </c>
      <c r="H217" s="49">
        <v>0</v>
      </c>
      <c r="I217" s="49">
        <v>0</v>
      </c>
      <c r="J217" s="49" t="s">
        <v>2186</v>
      </c>
      <c r="K217" s="49" t="s">
        <v>8152</v>
      </c>
      <c r="L217" s="49" t="s">
        <v>254</v>
      </c>
      <c r="M217" s="49" t="s">
        <v>568</v>
      </c>
    </row>
    <row r="218" spans="2:13" x14ac:dyDescent="0.3">
      <c r="B218" s="248" t="s">
        <v>2831</v>
      </c>
      <c r="C218" s="248" t="s">
        <v>2831</v>
      </c>
      <c r="D218" t="s">
        <v>2847</v>
      </c>
      <c r="E218" t="s">
        <v>6951</v>
      </c>
      <c r="F218" t="s">
        <v>2078</v>
      </c>
      <c r="G218" s="47" t="s">
        <v>2699</v>
      </c>
      <c r="H218" s="49">
        <v>0</v>
      </c>
      <c r="I218" s="49">
        <v>0</v>
      </c>
      <c r="J218" s="49" t="s">
        <v>2186</v>
      </c>
      <c r="K218" s="49" t="s">
        <v>6952</v>
      </c>
      <c r="L218" s="49" t="s">
        <v>254</v>
      </c>
      <c r="M218" s="49" t="s">
        <v>568</v>
      </c>
    </row>
    <row r="219" spans="2:13" x14ac:dyDescent="0.3">
      <c r="B219" s="248" t="s">
        <v>2831</v>
      </c>
      <c r="C219" s="248" t="s">
        <v>2831</v>
      </c>
      <c r="D219" t="s">
        <v>2847</v>
      </c>
      <c r="E219" t="s">
        <v>7071</v>
      </c>
      <c r="F219" t="s">
        <v>2073</v>
      </c>
      <c r="G219" s="47" t="s">
        <v>2634</v>
      </c>
      <c r="H219" s="49">
        <v>0</v>
      </c>
      <c r="I219" s="49">
        <v>0</v>
      </c>
      <c r="J219" s="49" t="s">
        <v>2186</v>
      </c>
      <c r="K219" s="49" t="s">
        <v>7072</v>
      </c>
      <c r="L219" s="49" t="s">
        <v>2147</v>
      </c>
      <c r="M219" s="49" t="s">
        <v>568</v>
      </c>
    </row>
    <row r="220" spans="2:13" x14ac:dyDescent="0.3">
      <c r="B220" s="248" t="s">
        <v>2831</v>
      </c>
      <c r="C220" s="248" t="s">
        <v>2831</v>
      </c>
      <c r="D220" t="s">
        <v>2847</v>
      </c>
      <c r="E220" t="s">
        <v>5721</v>
      </c>
      <c r="F220" t="s">
        <v>2075</v>
      </c>
      <c r="G220" s="47" t="s">
        <v>2690</v>
      </c>
      <c r="H220" s="49">
        <v>0</v>
      </c>
      <c r="I220" s="49">
        <v>0</v>
      </c>
      <c r="J220" s="49" t="s">
        <v>2160</v>
      </c>
      <c r="K220" s="49" t="s">
        <v>5722</v>
      </c>
      <c r="L220" s="49" t="s">
        <v>254</v>
      </c>
      <c r="M220" s="49" t="s">
        <v>568</v>
      </c>
    </row>
    <row r="221" spans="2:13" x14ac:dyDescent="0.3">
      <c r="B221" s="248" t="s">
        <v>2831</v>
      </c>
      <c r="C221" s="248" t="s">
        <v>2831</v>
      </c>
      <c r="D221" t="s">
        <v>2847</v>
      </c>
      <c r="E221" t="s">
        <v>10169</v>
      </c>
      <c r="F221" t="s">
        <v>2072</v>
      </c>
      <c r="G221" s="47" t="s">
        <v>2647</v>
      </c>
      <c r="H221" s="49">
        <v>0</v>
      </c>
      <c r="I221" s="49">
        <v>0</v>
      </c>
      <c r="J221" s="49" t="s">
        <v>2160</v>
      </c>
      <c r="K221" s="49" t="s">
        <v>10170</v>
      </c>
      <c r="L221" s="49" t="s">
        <v>254</v>
      </c>
      <c r="M221" s="49" t="s">
        <v>568</v>
      </c>
    </row>
    <row r="222" spans="2:13" x14ac:dyDescent="0.3">
      <c r="B222" s="248" t="s">
        <v>2831</v>
      </c>
      <c r="C222" s="248" t="s">
        <v>2831</v>
      </c>
      <c r="D222" t="s">
        <v>2847</v>
      </c>
      <c r="E222" t="s">
        <v>10622</v>
      </c>
      <c r="F222" t="s">
        <v>2072</v>
      </c>
      <c r="G222" s="47" t="s">
        <v>2699</v>
      </c>
      <c r="H222" s="49">
        <v>0</v>
      </c>
      <c r="I222" s="49">
        <v>0</v>
      </c>
      <c r="J222" s="49" t="s">
        <v>2160</v>
      </c>
      <c r="K222" s="49" t="s">
        <v>10623</v>
      </c>
      <c r="L222" s="49" t="s">
        <v>254</v>
      </c>
      <c r="M222" s="49" t="s">
        <v>568</v>
      </c>
    </row>
    <row r="223" spans="2:13" x14ac:dyDescent="0.3">
      <c r="B223" s="248" t="s">
        <v>2831</v>
      </c>
      <c r="C223" s="248" t="s">
        <v>2831</v>
      </c>
      <c r="D223" t="s">
        <v>2847</v>
      </c>
      <c r="E223" t="s">
        <v>6283</v>
      </c>
      <c r="F223" t="s">
        <v>2073</v>
      </c>
      <c r="G223" s="47" t="s">
        <v>2693</v>
      </c>
      <c r="H223" s="49">
        <v>0</v>
      </c>
      <c r="I223" s="49">
        <v>0</v>
      </c>
      <c r="J223" s="49" t="s">
        <v>2186</v>
      </c>
      <c r="K223" s="49" t="s">
        <v>6284</v>
      </c>
      <c r="L223" s="49" t="s">
        <v>254</v>
      </c>
      <c r="M223" s="49" t="s">
        <v>568</v>
      </c>
    </row>
    <row r="224" spans="2:13" x14ac:dyDescent="0.3">
      <c r="B224" s="248" t="s">
        <v>2831</v>
      </c>
      <c r="C224" s="248" t="s">
        <v>2831</v>
      </c>
      <c r="D224" t="s">
        <v>2847</v>
      </c>
      <c r="E224" t="s">
        <v>5819</v>
      </c>
      <c r="F224" t="s">
        <v>2078</v>
      </c>
      <c r="G224" s="47" t="s">
        <v>2630</v>
      </c>
      <c r="H224" s="49">
        <v>0</v>
      </c>
      <c r="I224" s="49">
        <v>0</v>
      </c>
      <c r="J224" s="49" t="s">
        <v>2186</v>
      </c>
      <c r="K224" s="49" t="s">
        <v>5820</v>
      </c>
      <c r="L224" s="49" t="s">
        <v>254</v>
      </c>
      <c r="M224" s="49" t="s">
        <v>568</v>
      </c>
    </row>
    <row r="225" spans="2:13" x14ac:dyDescent="0.3">
      <c r="B225" s="248" t="s">
        <v>2831</v>
      </c>
      <c r="C225" s="248" t="s">
        <v>2831</v>
      </c>
      <c r="D225" t="s">
        <v>2847</v>
      </c>
      <c r="E225" t="s">
        <v>7663</v>
      </c>
      <c r="F225" t="s">
        <v>2073</v>
      </c>
      <c r="G225" s="47" t="s">
        <v>2618</v>
      </c>
      <c r="H225" s="49">
        <v>0</v>
      </c>
      <c r="I225" s="49">
        <v>0</v>
      </c>
      <c r="J225" s="49" t="s">
        <v>2186</v>
      </c>
      <c r="K225" s="49" t="s">
        <v>7664</v>
      </c>
      <c r="L225" s="49" t="s">
        <v>254</v>
      </c>
      <c r="M225" s="49" t="s">
        <v>568</v>
      </c>
    </row>
    <row r="226" spans="2:13" x14ac:dyDescent="0.3">
      <c r="B226" s="248" t="s">
        <v>2831</v>
      </c>
      <c r="C226" s="248" t="s">
        <v>2831</v>
      </c>
      <c r="D226" t="s">
        <v>2847</v>
      </c>
      <c r="E226" t="s">
        <v>7399</v>
      </c>
      <c r="F226" t="s">
        <v>2072</v>
      </c>
      <c r="G226" s="47" t="s">
        <v>2634</v>
      </c>
      <c r="H226" s="49">
        <v>0</v>
      </c>
      <c r="I226" s="49">
        <v>0</v>
      </c>
      <c r="J226" s="49" t="s">
        <v>2160</v>
      </c>
      <c r="K226" s="49" t="s">
        <v>7400</v>
      </c>
      <c r="L226" s="49" t="s">
        <v>254</v>
      </c>
      <c r="M226" s="49" t="s">
        <v>568</v>
      </c>
    </row>
    <row r="227" spans="2:13" x14ac:dyDescent="0.3">
      <c r="B227" s="248" t="s">
        <v>2831</v>
      </c>
      <c r="C227" s="248" t="s">
        <v>2831</v>
      </c>
      <c r="D227" t="s">
        <v>2847</v>
      </c>
      <c r="E227" t="s">
        <v>7556</v>
      </c>
      <c r="F227" t="s">
        <v>2078</v>
      </c>
      <c r="G227" s="47" t="s">
        <v>2651</v>
      </c>
      <c r="H227" s="49">
        <v>0</v>
      </c>
      <c r="I227" s="49">
        <v>0</v>
      </c>
      <c r="J227" s="49" t="s">
        <v>2186</v>
      </c>
      <c r="K227" s="49" t="s">
        <v>7557</v>
      </c>
      <c r="L227" s="49" t="s">
        <v>254</v>
      </c>
      <c r="M227" s="49" t="s">
        <v>568</v>
      </c>
    </row>
    <row r="228" spans="2:13" x14ac:dyDescent="0.3">
      <c r="B228" s="248" t="s">
        <v>2831</v>
      </c>
      <c r="C228" s="248" t="s">
        <v>2831</v>
      </c>
      <c r="D228" t="s">
        <v>2847</v>
      </c>
      <c r="E228" t="s">
        <v>7644</v>
      </c>
      <c r="F228" t="s">
        <v>2073</v>
      </c>
      <c r="G228" s="47" t="s">
        <v>2699</v>
      </c>
      <c r="H228" s="49">
        <v>0</v>
      </c>
      <c r="I228" s="49">
        <v>0</v>
      </c>
      <c r="J228" s="49" t="s">
        <v>2186</v>
      </c>
      <c r="K228" s="49" t="s">
        <v>7645</v>
      </c>
      <c r="L228" s="49" t="s">
        <v>254</v>
      </c>
      <c r="M228" s="49" t="s">
        <v>568</v>
      </c>
    </row>
    <row r="229" spans="2:13" x14ac:dyDescent="0.3">
      <c r="B229" s="248" t="s">
        <v>2831</v>
      </c>
      <c r="C229" s="248" t="s">
        <v>2831</v>
      </c>
      <c r="D229" t="s">
        <v>2847</v>
      </c>
      <c r="E229" t="s">
        <v>8634</v>
      </c>
      <c r="F229" t="s">
        <v>2073</v>
      </c>
      <c r="G229" s="47" t="s">
        <v>2706</v>
      </c>
      <c r="H229" s="49">
        <v>0</v>
      </c>
      <c r="I229" s="49">
        <v>0</v>
      </c>
      <c r="J229" s="49" t="s">
        <v>2186</v>
      </c>
      <c r="K229" s="49" t="s">
        <v>8635</v>
      </c>
      <c r="L229" s="49" t="s">
        <v>254</v>
      </c>
      <c r="M229" s="49" t="s">
        <v>568</v>
      </c>
    </row>
    <row r="230" spans="2:13" x14ac:dyDescent="0.3">
      <c r="B230" s="248" t="s">
        <v>2831</v>
      </c>
      <c r="C230" s="248" t="s">
        <v>2831</v>
      </c>
      <c r="D230" t="s">
        <v>2847</v>
      </c>
      <c r="E230" t="s">
        <v>4063</v>
      </c>
      <c r="F230" t="s">
        <v>2073</v>
      </c>
      <c r="G230" s="47" t="s">
        <v>2613</v>
      </c>
      <c r="H230" s="49">
        <v>0</v>
      </c>
      <c r="I230" s="49">
        <v>0</v>
      </c>
      <c r="J230" s="49" t="s">
        <v>2186</v>
      </c>
      <c r="K230" s="49" t="s">
        <v>4064</v>
      </c>
      <c r="L230" s="49" t="s">
        <v>254</v>
      </c>
      <c r="M230" s="49" t="s">
        <v>568</v>
      </c>
    </row>
    <row r="231" spans="2:13" x14ac:dyDescent="0.3">
      <c r="B231" s="248" t="s">
        <v>2831</v>
      </c>
      <c r="C231" s="248" t="s">
        <v>2831</v>
      </c>
      <c r="D231" t="s">
        <v>2847</v>
      </c>
      <c r="E231" t="s">
        <v>10648</v>
      </c>
      <c r="F231" t="s">
        <v>2073</v>
      </c>
      <c r="G231" s="47" t="s">
        <v>2618</v>
      </c>
      <c r="H231" s="49">
        <v>0</v>
      </c>
      <c r="I231" s="49">
        <v>0</v>
      </c>
      <c r="J231" s="49" t="s">
        <v>2186</v>
      </c>
      <c r="K231" s="49" t="s">
        <v>10649</v>
      </c>
      <c r="L231" s="49" t="s">
        <v>2147</v>
      </c>
      <c r="M231" s="49" t="s">
        <v>568</v>
      </c>
    </row>
    <row r="232" spans="2:13" x14ac:dyDescent="0.3">
      <c r="B232" s="248" t="s">
        <v>2831</v>
      </c>
      <c r="C232" s="248" t="s">
        <v>2831</v>
      </c>
      <c r="D232" t="s">
        <v>2847</v>
      </c>
      <c r="E232" t="s">
        <v>4964</v>
      </c>
      <c r="F232" t="s">
        <v>2073</v>
      </c>
      <c r="G232" s="47" t="s">
        <v>2634</v>
      </c>
      <c r="H232" s="49">
        <v>0</v>
      </c>
      <c r="I232" s="49">
        <v>0</v>
      </c>
      <c r="J232" s="49" t="s">
        <v>2160</v>
      </c>
      <c r="K232" s="49" t="s">
        <v>4965</v>
      </c>
      <c r="L232" s="49" t="s">
        <v>254</v>
      </c>
      <c r="M232" s="49" t="s">
        <v>568</v>
      </c>
    </row>
    <row r="233" spans="2:13" x14ac:dyDescent="0.3">
      <c r="B233" s="248" t="s">
        <v>2831</v>
      </c>
      <c r="C233" s="248" t="s">
        <v>2831</v>
      </c>
      <c r="D233" t="s">
        <v>2847</v>
      </c>
      <c r="E233" t="s">
        <v>3934</v>
      </c>
      <c r="F233" t="s">
        <v>2073</v>
      </c>
      <c r="G233" s="47" t="s">
        <v>2630</v>
      </c>
      <c r="H233" s="49">
        <v>0</v>
      </c>
      <c r="I233" s="49">
        <v>0</v>
      </c>
      <c r="J233" s="49" t="s">
        <v>2186</v>
      </c>
      <c r="K233" s="49" t="s">
        <v>3935</v>
      </c>
      <c r="L233" s="49" t="s">
        <v>254</v>
      </c>
      <c r="M233" s="49" t="s">
        <v>568</v>
      </c>
    </row>
    <row r="234" spans="2:13" x14ac:dyDescent="0.3">
      <c r="B234" s="248" t="s">
        <v>2831</v>
      </c>
      <c r="C234" s="248" t="s">
        <v>2831</v>
      </c>
      <c r="D234" t="s">
        <v>2847</v>
      </c>
      <c r="E234" t="s">
        <v>4117</v>
      </c>
      <c r="F234" t="s">
        <v>2073</v>
      </c>
      <c r="G234" s="47" t="s">
        <v>2691</v>
      </c>
      <c r="H234" s="49">
        <v>0</v>
      </c>
      <c r="I234" s="49">
        <v>0</v>
      </c>
      <c r="J234" s="49" t="s">
        <v>2186</v>
      </c>
      <c r="K234" s="49" t="s">
        <v>4118</v>
      </c>
      <c r="L234" s="49" t="s">
        <v>254</v>
      </c>
      <c r="M234" s="49" t="s">
        <v>568</v>
      </c>
    </row>
    <row r="235" spans="2:13" x14ac:dyDescent="0.3">
      <c r="B235" s="248" t="s">
        <v>2831</v>
      </c>
      <c r="C235" s="248" t="s">
        <v>2831</v>
      </c>
      <c r="D235" t="s">
        <v>2847</v>
      </c>
      <c r="E235" t="s">
        <v>3761</v>
      </c>
      <c r="F235" t="s">
        <v>2073</v>
      </c>
      <c r="G235" s="47" t="s">
        <v>2620</v>
      </c>
      <c r="H235" s="49">
        <v>0</v>
      </c>
      <c r="I235" s="49">
        <v>0</v>
      </c>
      <c r="J235" s="49" t="s">
        <v>2186</v>
      </c>
      <c r="K235" s="49" t="s">
        <v>3763</v>
      </c>
      <c r="L235" s="49" t="s">
        <v>254</v>
      </c>
      <c r="M235" s="49" t="s">
        <v>568</v>
      </c>
    </row>
    <row r="236" spans="2:13" x14ac:dyDescent="0.3">
      <c r="B236" s="248" t="s">
        <v>2831</v>
      </c>
      <c r="C236" s="248" t="s">
        <v>2831</v>
      </c>
      <c r="D236" t="s">
        <v>2847</v>
      </c>
      <c r="E236" t="s">
        <v>8432</v>
      </c>
      <c r="F236" t="s">
        <v>2072</v>
      </c>
      <c r="G236" s="47" t="s">
        <v>2697</v>
      </c>
      <c r="H236" s="49">
        <v>0</v>
      </c>
      <c r="I236" s="49">
        <v>0</v>
      </c>
      <c r="J236" s="49" t="s">
        <v>2160</v>
      </c>
      <c r="K236" s="49" t="s">
        <v>8433</v>
      </c>
      <c r="L236" s="49" t="s">
        <v>254</v>
      </c>
      <c r="M236" s="49" t="s">
        <v>568</v>
      </c>
    </row>
    <row r="237" spans="2:13" x14ac:dyDescent="0.3">
      <c r="B237" s="248" t="s">
        <v>2831</v>
      </c>
      <c r="C237" s="248" t="s">
        <v>2831</v>
      </c>
      <c r="D237" t="s">
        <v>2847</v>
      </c>
      <c r="E237" t="s">
        <v>7673</v>
      </c>
      <c r="F237" t="s">
        <v>2072</v>
      </c>
      <c r="G237" s="47" t="s">
        <v>2698</v>
      </c>
      <c r="H237" s="49">
        <v>0</v>
      </c>
      <c r="I237" s="49">
        <v>0</v>
      </c>
      <c r="J237" s="49" t="s">
        <v>2160</v>
      </c>
      <c r="K237" s="49" t="s">
        <v>2925</v>
      </c>
      <c r="L237" s="49" t="s">
        <v>254</v>
      </c>
      <c r="M237" s="49" t="s">
        <v>568</v>
      </c>
    </row>
    <row r="238" spans="2:13" x14ac:dyDescent="0.3">
      <c r="B238" s="248" t="s">
        <v>2831</v>
      </c>
      <c r="C238" s="248" t="s">
        <v>2831</v>
      </c>
      <c r="D238" t="s">
        <v>2847</v>
      </c>
      <c r="E238" t="s">
        <v>4102</v>
      </c>
      <c r="F238" t="s">
        <v>2073</v>
      </c>
      <c r="G238" s="47" t="s">
        <v>2693</v>
      </c>
      <c r="H238" s="49">
        <v>0</v>
      </c>
      <c r="I238" s="49">
        <v>0</v>
      </c>
      <c r="J238" s="49" t="s">
        <v>2186</v>
      </c>
      <c r="K238" s="49" t="s">
        <v>4104</v>
      </c>
      <c r="L238" s="49" t="s">
        <v>254</v>
      </c>
      <c r="M238" s="49" t="s">
        <v>568</v>
      </c>
    </row>
    <row r="239" spans="2:13" x14ac:dyDescent="0.3">
      <c r="B239" s="248" t="s">
        <v>2831</v>
      </c>
      <c r="C239" s="248" t="s">
        <v>2831</v>
      </c>
      <c r="D239" t="s">
        <v>2847</v>
      </c>
      <c r="E239" t="s">
        <v>7007</v>
      </c>
      <c r="F239" t="s">
        <v>2073</v>
      </c>
      <c r="G239" s="47" t="s">
        <v>2694</v>
      </c>
      <c r="H239" s="49">
        <v>0</v>
      </c>
      <c r="I239" s="49">
        <v>0</v>
      </c>
      <c r="J239" s="49" t="s">
        <v>2186</v>
      </c>
      <c r="K239" s="49" t="s">
        <v>7008</v>
      </c>
      <c r="L239" s="49" t="s">
        <v>254</v>
      </c>
      <c r="M239" s="49" t="s">
        <v>568</v>
      </c>
    </row>
    <row r="240" spans="2:13" x14ac:dyDescent="0.3">
      <c r="B240" s="248" t="s">
        <v>2831</v>
      </c>
      <c r="C240" s="248" t="s">
        <v>2831</v>
      </c>
      <c r="D240" t="s">
        <v>2847</v>
      </c>
      <c r="E240" t="s">
        <v>5579</v>
      </c>
      <c r="F240" t="s">
        <v>2073</v>
      </c>
      <c r="G240" s="47" t="s">
        <v>2699</v>
      </c>
      <c r="H240" s="49">
        <v>0</v>
      </c>
      <c r="I240" s="49">
        <v>0</v>
      </c>
      <c r="J240" s="49" t="s">
        <v>2186</v>
      </c>
      <c r="K240" s="49" t="s">
        <v>5580</v>
      </c>
      <c r="L240" s="49" t="s">
        <v>254</v>
      </c>
      <c r="M240" s="49" t="s">
        <v>568</v>
      </c>
    </row>
    <row r="241" spans="2:13" x14ac:dyDescent="0.3">
      <c r="B241" s="248" t="s">
        <v>2831</v>
      </c>
      <c r="C241" s="248" t="s">
        <v>2831</v>
      </c>
      <c r="D241" t="s">
        <v>2847</v>
      </c>
      <c r="E241" t="s">
        <v>3683</v>
      </c>
      <c r="F241" t="s">
        <v>2073</v>
      </c>
      <c r="G241" s="47" t="s">
        <v>2613</v>
      </c>
      <c r="H241" s="49">
        <v>0</v>
      </c>
      <c r="I241" s="49">
        <v>0</v>
      </c>
      <c r="J241" s="49" t="s">
        <v>2186</v>
      </c>
      <c r="K241" s="49" t="s">
        <v>3685</v>
      </c>
      <c r="L241" s="49" t="s">
        <v>254</v>
      </c>
      <c r="M241" s="49" t="s">
        <v>568</v>
      </c>
    </row>
    <row r="242" spans="2:13" x14ac:dyDescent="0.3">
      <c r="B242" s="248" t="s">
        <v>2831</v>
      </c>
      <c r="C242" s="248" t="s">
        <v>2831</v>
      </c>
      <c r="D242" t="s">
        <v>2847</v>
      </c>
      <c r="E242" t="s">
        <v>10381</v>
      </c>
      <c r="F242" t="s">
        <v>2073</v>
      </c>
      <c r="G242" s="47" t="s">
        <v>2698</v>
      </c>
      <c r="H242" s="49">
        <v>0</v>
      </c>
      <c r="I242" s="49">
        <v>0</v>
      </c>
      <c r="J242" s="49" t="s">
        <v>2186</v>
      </c>
      <c r="K242" s="49" t="s">
        <v>10382</v>
      </c>
      <c r="L242" s="49" t="s">
        <v>254</v>
      </c>
      <c r="M242" s="49" t="s">
        <v>568</v>
      </c>
    </row>
    <row r="243" spans="2:13" x14ac:dyDescent="0.3">
      <c r="B243" s="248" t="s">
        <v>2831</v>
      </c>
      <c r="C243" s="248" t="s">
        <v>2831</v>
      </c>
      <c r="D243" t="s">
        <v>2847</v>
      </c>
      <c r="E243" t="s">
        <v>4389</v>
      </c>
      <c r="F243" t="s">
        <v>2073</v>
      </c>
      <c r="G243" s="47" t="s">
        <v>2665</v>
      </c>
      <c r="H243" s="49">
        <v>0</v>
      </c>
      <c r="I243" s="49">
        <v>0</v>
      </c>
      <c r="J243" s="49" t="s">
        <v>2173</v>
      </c>
      <c r="K243" s="49" t="s">
        <v>4391</v>
      </c>
      <c r="L243" s="49" t="s">
        <v>254</v>
      </c>
      <c r="M243" s="49" t="s">
        <v>568</v>
      </c>
    </row>
    <row r="244" spans="2:13" x14ac:dyDescent="0.3">
      <c r="B244" s="248" t="s">
        <v>2831</v>
      </c>
      <c r="C244" s="248" t="s">
        <v>2831</v>
      </c>
      <c r="D244" t="s">
        <v>2847</v>
      </c>
      <c r="E244" t="s">
        <v>9735</v>
      </c>
      <c r="F244" t="s">
        <v>2072</v>
      </c>
      <c r="G244" s="47" t="s">
        <v>2691</v>
      </c>
      <c r="H244" s="49">
        <v>0</v>
      </c>
      <c r="I244" s="49">
        <v>0</v>
      </c>
      <c r="J244" s="49" t="s">
        <v>2160</v>
      </c>
      <c r="K244" s="49" t="s">
        <v>9736</v>
      </c>
      <c r="L244" s="49" t="s">
        <v>254</v>
      </c>
      <c r="M244" s="49" t="s">
        <v>568</v>
      </c>
    </row>
    <row r="245" spans="2:13" x14ac:dyDescent="0.3">
      <c r="B245" s="248" t="s">
        <v>2831</v>
      </c>
      <c r="C245" s="248" t="s">
        <v>2831</v>
      </c>
      <c r="D245" t="s">
        <v>2847</v>
      </c>
      <c r="E245" t="s">
        <v>7211</v>
      </c>
      <c r="F245" t="s">
        <v>2072</v>
      </c>
      <c r="G245" s="47" t="s">
        <v>2697</v>
      </c>
      <c r="H245" s="49">
        <v>0</v>
      </c>
      <c r="I245" s="49">
        <v>0</v>
      </c>
      <c r="J245" s="49" t="s">
        <v>2160</v>
      </c>
      <c r="K245" s="49" t="s">
        <v>7212</v>
      </c>
      <c r="L245" s="49" t="s">
        <v>254</v>
      </c>
      <c r="M245" s="49" t="s">
        <v>568</v>
      </c>
    </row>
    <row r="246" spans="2:13" x14ac:dyDescent="0.3">
      <c r="B246" s="248" t="s">
        <v>2831</v>
      </c>
      <c r="C246" s="248" t="s">
        <v>2831</v>
      </c>
      <c r="D246" t="s">
        <v>2847</v>
      </c>
      <c r="E246" t="s">
        <v>7308</v>
      </c>
      <c r="F246" t="s">
        <v>2073</v>
      </c>
      <c r="G246" s="47" t="s">
        <v>2651</v>
      </c>
      <c r="H246" s="49">
        <v>0</v>
      </c>
      <c r="I246" s="49">
        <v>0</v>
      </c>
      <c r="J246" s="49" t="s">
        <v>2186</v>
      </c>
      <c r="K246" s="49" t="s">
        <v>7309</v>
      </c>
      <c r="L246" s="49" t="s">
        <v>254</v>
      </c>
      <c r="M246" s="49" t="s">
        <v>568</v>
      </c>
    </row>
    <row r="247" spans="2:13" x14ac:dyDescent="0.3">
      <c r="B247" s="248" t="s">
        <v>2831</v>
      </c>
      <c r="C247" s="248" t="s">
        <v>2831</v>
      </c>
      <c r="D247" t="s">
        <v>2847</v>
      </c>
      <c r="E247" t="s">
        <v>5898</v>
      </c>
      <c r="F247" t="s">
        <v>2073</v>
      </c>
      <c r="G247" s="47" t="s">
        <v>2634</v>
      </c>
      <c r="H247" s="49">
        <v>0</v>
      </c>
      <c r="I247" s="49">
        <v>0</v>
      </c>
      <c r="J247" s="49" t="s">
        <v>2186</v>
      </c>
      <c r="K247" s="49" t="s">
        <v>5899</v>
      </c>
      <c r="L247" s="49" t="s">
        <v>254</v>
      </c>
      <c r="M247" s="49" t="s">
        <v>568</v>
      </c>
    </row>
    <row r="248" spans="2:13" x14ac:dyDescent="0.3">
      <c r="B248" s="248" t="s">
        <v>2831</v>
      </c>
      <c r="C248" s="248" t="s">
        <v>2831</v>
      </c>
      <c r="D248" t="s">
        <v>2847</v>
      </c>
      <c r="E248" t="s">
        <v>7550</v>
      </c>
      <c r="F248" t="s">
        <v>2078</v>
      </c>
      <c r="G248" s="47" t="s">
        <v>2694</v>
      </c>
      <c r="H248" s="49">
        <v>0</v>
      </c>
      <c r="I248" s="49">
        <v>0</v>
      </c>
      <c r="J248" s="49" t="s">
        <v>2186</v>
      </c>
      <c r="K248" s="49" t="s">
        <v>7551</v>
      </c>
      <c r="L248" s="49" t="s">
        <v>254</v>
      </c>
      <c r="M248" s="49" t="s">
        <v>568</v>
      </c>
    </row>
    <row r="249" spans="2:13" x14ac:dyDescent="0.3">
      <c r="B249" s="248" t="s">
        <v>2831</v>
      </c>
      <c r="C249" s="248" t="s">
        <v>2831</v>
      </c>
      <c r="D249" t="s">
        <v>2847</v>
      </c>
      <c r="E249" t="s">
        <v>7448</v>
      </c>
      <c r="F249" t="s">
        <v>2076</v>
      </c>
      <c r="G249" s="47" t="s">
        <v>2618</v>
      </c>
      <c r="H249" s="49">
        <v>0</v>
      </c>
      <c r="I249" s="49">
        <v>0</v>
      </c>
      <c r="J249" s="49" t="s">
        <v>2160</v>
      </c>
      <c r="K249" s="49" t="s">
        <v>7449</v>
      </c>
      <c r="L249" s="49" t="s">
        <v>254</v>
      </c>
      <c r="M249" s="49" t="s">
        <v>568</v>
      </c>
    </row>
    <row r="250" spans="2:13" x14ac:dyDescent="0.3">
      <c r="B250" s="248" t="s">
        <v>2831</v>
      </c>
      <c r="C250" s="248" t="s">
        <v>2831</v>
      </c>
      <c r="D250" t="s">
        <v>2847</v>
      </c>
      <c r="E250" t="s">
        <v>5474</v>
      </c>
      <c r="F250" t="s">
        <v>2073</v>
      </c>
      <c r="G250" s="47" t="s">
        <v>2684</v>
      </c>
      <c r="H250" s="49">
        <v>0</v>
      </c>
      <c r="I250" s="49">
        <v>0</v>
      </c>
      <c r="J250" s="49" t="s">
        <v>2186</v>
      </c>
      <c r="K250" s="49" t="s">
        <v>5476</v>
      </c>
      <c r="L250" s="49" t="s">
        <v>254</v>
      </c>
      <c r="M250" s="49" t="s">
        <v>568</v>
      </c>
    </row>
    <row r="251" spans="2:13" x14ac:dyDescent="0.3">
      <c r="B251" s="248" t="s">
        <v>2831</v>
      </c>
      <c r="C251" s="248" t="s">
        <v>2831</v>
      </c>
      <c r="D251" t="s">
        <v>2847</v>
      </c>
      <c r="E251" t="s">
        <v>9185</v>
      </c>
      <c r="F251" t="s">
        <v>2078</v>
      </c>
      <c r="G251" s="47" t="s">
        <v>2663</v>
      </c>
      <c r="H251" s="49">
        <v>0</v>
      </c>
      <c r="I251" s="49">
        <v>0</v>
      </c>
      <c r="J251" s="49" t="s">
        <v>2186</v>
      </c>
      <c r="K251" s="49" t="s">
        <v>9186</v>
      </c>
      <c r="L251" s="49" t="s">
        <v>254</v>
      </c>
      <c r="M251" s="49" t="s">
        <v>568</v>
      </c>
    </row>
    <row r="252" spans="2:13" x14ac:dyDescent="0.3">
      <c r="B252" s="248" t="s">
        <v>2831</v>
      </c>
      <c r="C252" s="248" t="s">
        <v>2831</v>
      </c>
      <c r="D252" t="s">
        <v>2847</v>
      </c>
      <c r="E252" t="s">
        <v>9837</v>
      </c>
      <c r="F252" t="s">
        <v>2073</v>
      </c>
      <c r="G252" s="47" t="s">
        <v>2706</v>
      </c>
      <c r="H252" s="49">
        <v>0</v>
      </c>
      <c r="I252" s="49">
        <v>0</v>
      </c>
      <c r="J252" s="49" t="s">
        <v>2186</v>
      </c>
      <c r="K252" s="49" t="s">
        <v>9838</v>
      </c>
      <c r="L252" s="49" t="s">
        <v>254</v>
      </c>
      <c r="M252" s="49" t="s">
        <v>568</v>
      </c>
    </row>
    <row r="253" spans="2:13" x14ac:dyDescent="0.3">
      <c r="B253" s="248" t="s">
        <v>2831</v>
      </c>
      <c r="C253" s="248" t="s">
        <v>2831</v>
      </c>
      <c r="D253" t="s">
        <v>2847</v>
      </c>
      <c r="E253" t="s">
        <v>6525</v>
      </c>
      <c r="F253" t="s">
        <v>2073</v>
      </c>
      <c r="G253" s="47" t="s">
        <v>2697</v>
      </c>
      <c r="H253" s="49">
        <v>0</v>
      </c>
      <c r="I253" s="49">
        <v>0</v>
      </c>
      <c r="J253" s="49" t="s">
        <v>2186</v>
      </c>
      <c r="K253" s="49" t="s">
        <v>6526</v>
      </c>
      <c r="L253" s="49" t="s">
        <v>254</v>
      </c>
      <c r="M253" s="49" t="s">
        <v>568</v>
      </c>
    </row>
    <row r="254" spans="2:13" x14ac:dyDescent="0.3">
      <c r="B254" s="248" t="s">
        <v>2831</v>
      </c>
      <c r="C254" s="248" t="s">
        <v>2831</v>
      </c>
      <c r="D254" t="s">
        <v>2847</v>
      </c>
      <c r="E254" t="s">
        <v>6095</v>
      </c>
      <c r="F254" t="s">
        <v>2073</v>
      </c>
      <c r="G254" s="47" t="s">
        <v>2670</v>
      </c>
      <c r="H254" s="49">
        <v>0</v>
      </c>
      <c r="I254" s="49">
        <v>0</v>
      </c>
      <c r="J254" s="49" t="s">
        <v>2160</v>
      </c>
      <c r="K254" s="49" t="s">
        <v>6096</v>
      </c>
      <c r="L254" s="49" t="s">
        <v>254</v>
      </c>
      <c r="M254" s="49" t="s">
        <v>568</v>
      </c>
    </row>
    <row r="255" spans="2:13" x14ac:dyDescent="0.3">
      <c r="B255" s="248" t="s">
        <v>2831</v>
      </c>
      <c r="C255" s="248" t="s">
        <v>2831</v>
      </c>
      <c r="D255" t="s">
        <v>2847</v>
      </c>
      <c r="E255" t="s">
        <v>8745</v>
      </c>
      <c r="F255" t="s">
        <v>2073</v>
      </c>
      <c r="G255" s="47" t="s">
        <v>2706</v>
      </c>
      <c r="H255" s="49">
        <v>0</v>
      </c>
      <c r="I255" s="49">
        <v>0</v>
      </c>
      <c r="J255" s="49" t="s">
        <v>2186</v>
      </c>
      <c r="K255" s="49" t="s">
        <v>8746</v>
      </c>
      <c r="L255" s="49" t="s">
        <v>254</v>
      </c>
      <c r="M255" s="49" t="s">
        <v>568</v>
      </c>
    </row>
    <row r="256" spans="2:13" x14ac:dyDescent="0.3">
      <c r="B256" s="248" t="s">
        <v>2831</v>
      </c>
      <c r="C256" s="248" t="s">
        <v>2831</v>
      </c>
      <c r="D256" t="s">
        <v>2847</v>
      </c>
      <c r="E256" t="s">
        <v>4968</v>
      </c>
      <c r="F256" t="s">
        <v>2073</v>
      </c>
      <c r="G256" s="47" t="s">
        <v>2698</v>
      </c>
      <c r="H256" s="49">
        <v>0</v>
      </c>
      <c r="I256" s="49">
        <v>0</v>
      </c>
      <c r="J256" s="49" t="s">
        <v>2160</v>
      </c>
      <c r="K256" s="49" t="s">
        <v>4969</v>
      </c>
      <c r="L256" s="49" t="s">
        <v>254</v>
      </c>
      <c r="M256" s="49" t="s">
        <v>568</v>
      </c>
    </row>
    <row r="257" spans="2:13" x14ac:dyDescent="0.3">
      <c r="B257" s="248" t="s">
        <v>2831</v>
      </c>
      <c r="C257" s="248" t="s">
        <v>2831</v>
      </c>
      <c r="D257" t="s">
        <v>2847</v>
      </c>
      <c r="E257" t="s">
        <v>9235</v>
      </c>
      <c r="F257" t="s">
        <v>2073</v>
      </c>
      <c r="G257" s="47" t="s">
        <v>2634</v>
      </c>
      <c r="H257" s="49">
        <v>0</v>
      </c>
      <c r="I257" s="49">
        <v>0</v>
      </c>
      <c r="J257" s="49" t="s">
        <v>2186</v>
      </c>
      <c r="K257" s="49" t="s">
        <v>9236</v>
      </c>
      <c r="L257" s="49" t="s">
        <v>254</v>
      </c>
      <c r="M257" s="49" t="s">
        <v>568</v>
      </c>
    </row>
    <row r="258" spans="2:13" x14ac:dyDescent="0.3">
      <c r="B258" s="248" t="s">
        <v>2831</v>
      </c>
      <c r="C258" s="248" t="s">
        <v>2831</v>
      </c>
      <c r="D258" t="s">
        <v>2847</v>
      </c>
      <c r="E258" t="s">
        <v>8025</v>
      </c>
      <c r="F258" t="s">
        <v>2073</v>
      </c>
      <c r="G258" s="47" t="s">
        <v>2665</v>
      </c>
      <c r="H258" s="49">
        <v>0</v>
      </c>
      <c r="I258" s="49">
        <v>0</v>
      </c>
      <c r="J258" s="49" t="s">
        <v>2186</v>
      </c>
      <c r="K258" s="49" t="s">
        <v>8026</v>
      </c>
      <c r="L258" s="49" t="s">
        <v>254</v>
      </c>
      <c r="M258" s="49" t="s">
        <v>568</v>
      </c>
    </row>
    <row r="259" spans="2:13" x14ac:dyDescent="0.3">
      <c r="B259" s="248" t="s">
        <v>2831</v>
      </c>
      <c r="C259" s="248" t="s">
        <v>2831</v>
      </c>
      <c r="D259" t="s">
        <v>2847</v>
      </c>
      <c r="E259" t="s">
        <v>7033</v>
      </c>
      <c r="F259" t="s">
        <v>2073</v>
      </c>
      <c r="G259" s="47" t="s">
        <v>2693</v>
      </c>
      <c r="H259" s="49">
        <v>0</v>
      </c>
      <c r="I259" s="49">
        <v>0</v>
      </c>
      <c r="J259" s="49" t="s">
        <v>2186</v>
      </c>
      <c r="K259" s="49" t="s">
        <v>7034</v>
      </c>
      <c r="L259" s="49" t="s">
        <v>254</v>
      </c>
      <c r="M259" s="49" t="s">
        <v>568</v>
      </c>
    </row>
    <row r="260" spans="2:13" x14ac:dyDescent="0.3">
      <c r="B260" s="248" t="s">
        <v>2831</v>
      </c>
      <c r="C260" s="248" t="s">
        <v>2831</v>
      </c>
      <c r="D260" t="s">
        <v>2847</v>
      </c>
      <c r="E260" t="s">
        <v>9779</v>
      </c>
      <c r="F260" t="s">
        <v>2072</v>
      </c>
      <c r="G260" s="47" t="s">
        <v>2647</v>
      </c>
      <c r="H260" s="49">
        <v>0</v>
      </c>
      <c r="I260" s="49">
        <v>0</v>
      </c>
      <c r="J260" s="49" t="s">
        <v>2160</v>
      </c>
      <c r="K260" s="49" t="s">
        <v>9780</v>
      </c>
      <c r="L260" s="49" t="s">
        <v>254</v>
      </c>
      <c r="M260" s="49" t="s">
        <v>568</v>
      </c>
    </row>
    <row r="261" spans="2:13" x14ac:dyDescent="0.3">
      <c r="B261" s="248" t="s">
        <v>2831</v>
      </c>
      <c r="C261" s="248" t="s">
        <v>2831</v>
      </c>
      <c r="D261" t="s">
        <v>2847</v>
      </c>
      <c r="E261" t="s">
        <v>3634</v>
      </c>
      <c r="F261" t="s">
        <v>2073</v>
      </c>
      <c r="G261" s="47" t="s">
        <v>2620</v>
      </c>
      <c r="H261" s="49">
        <v>0</v>
      </c>
      <c r="I261" s="49">
        <v>0</v>
      </c>
      <c r="J261" s="49" t="s">
        <v>2186</v>
      </c>
      <c r="K261" s="49" t="s">
        <v>3636</v>
      </c>
      <c r="L261" s="49" t="s">
        <v>254</v>
      </c>
      <c r="M261" s="49" t="s">
        <v>568</v>
      </c>
    </row>
    <row r="262" spans="2:13" x14ac:dyDescent="0.3">
      <c r="B262" s="248" t="s">
        <v>2831</v>
      </c>
      <c r="C262" s="248" t="s">
        <v>2831</v>
      </c>
      <c r="D262" t="s">
        <v>2847</v>
      </c>
      <c r="E262" t="s">
        <v>5864</v>
      </c>
      <c r="F262" t="s">
        <v>2073</v>
      </c>
      <c r="G262" s="47" t="s">
        <v>2698</v>
      </c>
      <c r="H262" s="49">
        <v>0</v>
      </c>
      <c r="I262" s="49">
        <v>0</v>
      </c>
      <c r="J262" s="49" t="s">
        <v>2186</v>
      </c>
      <c r="K262" s="49" t="s">
        <v>5865</v>
      </c>
      <c r="L262" s="49" t="s">
        <v>254</v>
      </c>
      <c r="M262" s="49" t="s">
        <v>568</v>
      </c>
    </row>
    <row r="263" spans="2:13" x14ac:dyDescent="0.3">
      <c r="B263" s="248" t="s">
        <v>2831</v>
      </c>
      <c r="C263" s="248" t="s">
        <v>2831</v>
      </c>
      <c r="D263" t="s">
        <v>2847</v>
      </c>
      <c r="E263" t="s">
        <v>10320</v>
      </c>
      <c r="F263" t="s">
        <v>2073</v>
      </c>
      <c r="G263" s="47" t="s">
        <v>2618</v>
      </c>
      <c r="H263" s="49">
        <v>0</v>
      </c>
      <c r="I263" s="49">
        <v>0</v>
      </c>
      <c r="J263" s="49" t="s">
        <v>2186</v>
      </c>
      <c r="K263" s="49" t="s">
        <v>10321</v>
      </c>
      <c r="L263" s="49" t="s">
        <v>2147</v>
      </c>
      <c r="M263" s="49" t="s">
        <v>568</v>
      </c>
    </row>
    <row r="264" spans="2:13" x14ac:dyDescent="0.3">
      <c r="B264" s="248" t="s">
        <v>2831</v>
      </c>
      <c r="C264" s="248" t="s">
        <v>2831</v>
      </c>
      <c r="D264" t="s">
        <v>2847</v>
      </c>
      <c r="E264" t="s">
        <v>6751</v>
      </c>
      <c r="F264" t="s">
        <v>2073</v>
      </c>
      <c r="G264" s="47" t="s">
        <v>2613</v>
      </c>
      <c r="H264" s="49">
        <v>0</v>
      </c>
      <c r="I264" s="49">
        <v>0</v>
      </c>
      <c r="J264" s="49" t="s">
        <v>2186</v>
      </c>
      <c r="K264" s="49" t="s">
        <v>6752</v>
      </c>
      <c r="L264" s="49" t="s">
        <v>254</v>
      </c>
      <c r="M264" s="49" t="s">
        <v>568</v>
      </c>
    </row>
    <row r="265" spans="2:13" x14ac:dyDescent="0.3">
      <c r="B265" s="248" t="s">
        <v>2831</v>
      </c>
      <c r="C265" s="248" t="s">
        <v>2831</v>
      </c>
      <c r="D265" t="s">
        <v>2847</v>
      </c>
      <c r="E265" t="s">
        <v>7428</v>
      </c>
      <c r="F265" t="s">
        <v>2072</v>
      </c>
      <c r="G265" s="47" t="s">
        <v>2636</v>
      </c>
      <c r="H265" s="49">
        <v>0</v>
      </c>
      <c r="I265" s="49">
        <v>0</v>
      </c>
      <c r="J265" s="49" t="s">
        <v>2160</v>
      </c>
      <c r="K265" s="49" t="s">
        <v>7429</v>
      </c>
      <c r="L265" s="49" t="s">
        <v>254</v>
      </c>
      <c r="M265" s="49" t="s">
        <v>568</v>
      </c>
    </row>
    <row r="266" spans="2:13" x14ac:dyDescent="0.3">
      <c r="B266" s="248" t="s">
        <v>2831</v>
      </c>
      <c r="C266" s="248" t="s">
        <v>2831</v>
      </c>
      <c r="D266" t="s">
        <v>2847</v>
      </c>
      <c r="E266" t="s">
        <v>10358</v>
      </c>
      <c r="F266" t="s">
        <v>2073</v>
      </c>
      <c r="G266" s="47" t="s">
        <v>2647</v>
      </c>
      <c r="H266" s="49">
        <v>0</v>
      </c>
      <c r="I266" s="49">
        <v>0</v>
      </c>
      <c r="J266" s="49" t="s">
        <v>2186</v>
      </c>
      <c r="K266" s="49" t="s">
        <v>10359</v>
      </c>
      <c r="L266" s="49" t="s">
        <v>254</v>
      </c>
      <c r="M266" s="49" t="s">
        <v>568</v>
      </c>
    </row>
    <row r="267" spans="2:13" x14ac:dyDescent="0.3">
      <c r="B267" s="248" t="s">
        <v>2831</v>
      </c>
      <c r="C267" s="248" t="s">
        <v>2831</v>
      </c>
      <c r="D267" t="s">
        <v>2847</v>
      </c>
      <c r="E267" t="s">
        <v>3870</v>
      </c>
      <c r="F267" t="s">
        <v>2073</v>
      </c>
      <c r="G267" s="47" t="s">
        <v>2691</v>
      </c>
      <c r="H267" s="49">
        <v>0</v>
      </c>
      <c r="I267" s="49">
        <v>0</v>
      </c>
      <c r="J267" s="49" t="s">
        <v>2186</v>
      </c>
      <c r="K267" s="49" t="s">
        <v>3871</v>
      </c>
      <c r="L267" s="49" t="s">
        <v>254</v>
      </c>
      <c r="M267" s="49" t="s">
        <v>568</v>
      </c>
    </row>
    <row r="268" spans="2:13" x14ac:dyDescent="0.3">
      <c r="B268" s="248" t="s">
        <v>2831</v>
      </c>
      <c r="C268" s="248" t="s">
        <v>2831</v>
      </c>
      <c r="D268" t="s">
        <v>2847</v>
      </c>
      <c r="E268" t="s">
        <v>10497</v>
      </c>
      <c r="F268" t="s">
        <v>2073</v>
      </c>
      <c r="G268" s="47" t="s">
        <v>2698</v>
      </c>
      <c r="H268" s="49">
        <v>0</v>
      </c>
      <c r="I268" s="49">
        <v>0</v>
      </c>
      <c r="J268" s="49" t="s">
        <v>2186</v>
      </c>
      <c r="K268" s="49" t="s">
        <v>10498</v>
      </c>
      <c r="L268" s="49" t="s">
        <v>254</v>
      </c>
      <c r="M268" s="49" t="s">
        <v>568</v>
      </c>
    </row>
    <row r="269" spans="2:13" x14ac:dyDescent="0.3">
      <c r="B269" s="248" t="s">
        <v>2831</v>
      </c>
      <c r="C269" s="248" t="s">
        <v>2831</v>
      </c>
      <c r="D269" t="s">
        <v>2847</v>
      </c>
      <c r="E269" t="s">
        <v>8482</v>
      </c>
      <c r="F269" t="s">
        <v>2073</v>
      </c>
      <c r="G269" s="47" t="s">
        <v>2697</v>
      </c>
      <c r="H269" s="49">
        <v>0</v>
      </c>
      <c r="I269" s="49">
        <v>0</v>
      </c>
      <c r="J269" s="49" t="s">
        <v>2186</v>
      </c>
      <c r="K269" s="49" t="s">
        <v>8483</v>
      </c>
      <c r="L269" s="49" t="s">
        <v>254</v>
      </c>
      <c r="M269" s="49" t="s">
        <v>568</v>
      </c>
    </row>
    <row r="270" spans="2:13" x14ac:dyDescent="0.3">
      <c r="B270" s="248" t="s">
        <v>2831</v>
      </c>
      <c r="C270" s="248" t="s">
        <v>2831</v>
      </c>
      <c r="D270" t="s">
        <v>2847</v>
      </c>
      <c r="E270" t="s">
        <v>7017</v>
      </c>
      <c r="F270" t="s">
        <v>2073</v>
      </c>
      <c r="G270" s="47" t="s">
        <v>2706</v>
      </c>
      <c r="H270" s="49">
        <v>0</v>
      </c>
      <c r="I270" s="49">
        <v>0</v>
      </c>
      <c r="J270" s="49" t="s">
        <v>2186</v>
      </c>
      <c r="K270" s="49" t="s">
        <v>7018</v>
      </c>
      <c r="L270" s="49" t="s">
        <v>254</v>
      </c>
      <c r="M270" s="49" t="s">
        <v>568</v>
      </c>
    </row>
    <row r="271" spans="2:13" x14ac:dyDescent="0.3">
      <c r="B271" s="248" t="s">
        <v>2831</v>
      </c>
      <c r="C271" s="248" t="s">
        <v>2831</v>
      </c>
      <c r="D271" t="s">
        <v>2847</v>
      </c>
      <c r="E271" t="s">
        <v>7091</v>
      </c>
      <c r="F271" t="s">
        <v>2073</v>
      </c>
      <c r="G271" s="47" t="s">
        <v>2663</v>
      </c>
      <c r="H271" s="49">
        <v>0</v>
      </c>
      <c r="I271" s="49">
        <v>0</v>
      </c>
      <c r="J271" s="49" t="s">
        <v>2186</v>
      </c>
      <c r="K271" s="49" t="s">
        <v>7092</v>
      </c>
      <c r="L271" s="49" t="s">
        <v>254</v>
      </c>
      <c r="M271" s="49" t="s">
        <v>568</v>
      </c>
    </row>
    <row r="272" spans="2:13" x14ac:dyDescent="0.3">
      <c r="B272" s="248" t="s">
        <v>2831</v>
      </c>
      <c r="C272" s="248" t="s">
        <v>2831</v>
      </c>
      <c r="D272" t="s">
        <v>2847</v>
      </c>
      <c r="E272" t="s">
        <v>6533</v>
      </c>
      <c r="F272" t="s">
        <v>2078</v>
      </c>
      <c r="G272" s="47" t="s">
        <v>2699</v>
      </c>
      <c r="H272" s="49">
        <v>0</v>
      </c>
      <c r="I272" s="49">
        <v>0</v>
      </c>
      <c r="J272" s="49" t="s">
        <v>2186</v>
      </c>
      <c r="K272" s="49" t="s">
        <v>6534</v>
      </c>
      <c r="L272" s="49" t="s">
        <v>254</v>
      </c>
      <c r="M272" s="49" t="s">
        <v>568</v>
      </c>
    </row>
    <row r="273" spans="2:13" x14ac:dyDescent="0.3">
      <c r="B273" s="248" t="s">
        <v>2831</v>
      </c>
      <c r="C273" s="248" t="s">
        <v>2831</v>
      </c>
      <c r="D273" t="s">
        <v>2847</v>
      </c>
      <c r="E273" t="s">
        <v>3470</v>
      </c>
      <c r="F273" t="s">
        <v>2073</v>
      </c>
      <c r="G273" s="47" t="s">
        <v>2634</v>
      </c>
      <c r="H273" s="49">
        <v>0</v>
      </c>
      <c r="I273" s="49">
        <v>0</v>
      </c>
      <c r="J273" s="49" t="s">
        <v>2186</v>
      </c>
      <c r="K273" s="49" t="s">
        <v>3471</v>
      </c>
      <c r="L273" s="49" t="s">
        <v>254</v>
      </c>
      <c r="M273" s="49" t="s">
        <v>568</v>
      </c>
    </row>
    <row r="274" spans="2:13" x14ac:dyDescent="0.3">
      <c r="B274" s="248" t="s">
        <v>2831</v>
      </c>
      <c r="C274" s="248" t="s">
        <v>2831</v>
      </c>
      <c r="D274" t="s">
        <v>2847</v>
      </c>
      <c r="E274" t="s">
        <v>6254</v>
      </c>
      <c r="F274" t="s">
        <v>2072</v>
      </c>
      <c r="G274" s="47" t="s">
        <v>2699</v>
      </c>
      <c r="H274" s="49">
        <v>0</v>
      </c>
      <c r="I274" s="49">
        <v>0</v>
      </c>
      <c r="J274" s="49" t="s">
        <v>2160</v>
      </c>
      <c r="K274" s="49" t="s">
        <v>6255</v>
      </c>
      <c r="L274" s="49" t="s">
        <v>254</v>
      </c>
      <c r="M274" s="49" t="s">
        <v>568</v>
      </c>
    </row>
    <row r="275" spans="2:13" x14ac:dyDescent="0.3">
      <c r="B275" s="248" t="s">
        <v>2831</v>
      </c>
      <c r="C275" s="248" t="s">
        <v>2831</v>
      </c>
      <c r="D275" t="s">
        <v>2847</v>
      </c>
      <c r="E275" t="s">
        <v>10600</v>
      </c>
      <c r="F275" t="s">
        <v>2075</v>
      </c>
      <c r="G275" s="47" t="s">
        <v>2634</v>
      </c>
      <c r="H275" s="49">
        <v>0</v>
      </c>
      <c r="I275" s="49">
        <v>0</v>
      </c>
      <c r="J275" s="49" t="s">
        <v>2160</v>
      </c>
      <c r="K275" s="49" t="s">
        <v>10601</v>
      </c>
      <c r="L275" s="49" t="s">
        <v>254</v>
      </c>
      <c r="M275" s="49" t="s">
        <v>568</v>
      </c>
    </row>
    <row r="276" spans="2:13" x14ac:dyDescent="0.3">
      <c r="B276" s="248" t="s">
        <v>2831</v>
      </c>
      <c r="C276" s="248" t="s">
        <v>2831</v>
      </c>
      <c r="D276" t="s">
        <v>2847</v>
      </c>
      <c r="E276" t="s">
        <v>7514</v>
      </c>
      <c r="F276" t="s">
        <v>2073</v>
      </c>
      <c r="G276" s="47" t="s">
        <v>2665</v>
      </c>
      <c r="H276" s="49">
        <v>0</v>
      </c>
      <c r="I276" s="49">
        <v>0</v>
      </c>
      <c r="J276" s="49" t="s">
        <v>2186</v>
      </c>
      <c r="K276" s="49" t="s">
        <v>7515</v>
      </c>
      <c r="L276" s="49" t="s">
        <v>254</v>
      </c>
      <c r="M276" s="49" t="s">
        <v>568</v>
      </c>
    </row>
    <row r="277" spans="2:13" x14ac:dyDescent="0.3">
      <c r="B277" s="248" t="s">
        <v>2831</v>
      </c>
      <c r="C277" s="248" t="s">
        <v>2831</v>
      </c>
      <c r="D277" t="s">
        <v>2847</v>
      </c>
      <c r="E277" t="s">
        <v>3879</v>
      </c>
      <c r="F277" t="s">
        <v>2073</v>
      </c>
      <c r="G277" s="47" t="s">
        <v>2613</v>
      </c>
      <c r="H277" s="49">
        <v>0</v>
      </c>
      <c r="I277" s="49">
        <v>0</v>
      </c>
      <c r="J277" s="49" t="s">
        <v>2186</v>
      </c>
      <c r="K277" s="49" t="s">
        <v>3881</v>
      </c>
      <c r="L277" s="49" t="s">
        <v>254</v>
      </c>
      <c r="M277" s="49" t="s">
        <v>568</v>
      </c>
    </row>
    <row r="278" spans="2:13" x14ac:dyDescent="0.3">
      <c r="B278" s="248" t="s">
        <v>2831</v>
      </c>
      <c r="C278" s="248" t="s">
        <v>2831</v>
      </c>
      <c r="D278" t="s">
        <v>2847</v>
      </c>
      <c r="E278" t="s">
        <v>7522</v>
      </c>
      <c r="F278" t="s">
        <v>2073</v>
      </c>
      <c r="G278" s="47" t="s">
        <v>2618</v>
      </c>
      <c r="H278" s="49">
        <v>0</v>
      </c>
      <c r="I278" s="49">
        <v>0</v>
      </c>
      <c r="J278" s="49" t="s">
        <v>2186</v>
      </c>
      <c r="K278" s="49" t="s">
        <v>7523</v>
      </c>
      <c r="L278" s="49" t="s">
        <v>254</v>
      </c>
      <c r="M278" s="49" t="s">
        <v>568</v>
      </c>
    </row>
    <row r="279" spans="2:13" x14ac:dyDescent="0.3">
      <c r="B279" s="248" t="s">
        <v>2831</v>
      </c>
      <c r="C279" s="248" t="s">
        <v>2831</v>
      </c>
      <c r="D279" t="s">
        <v>2847</v>
      </c>
      <c r="E279" t="s">
        <v>8341</v>
      </c>
      <c r="F279" t="s">
        <v>2072</v>
      </c>
      <c r="G279" s="47" t="s">
        <v>2690</v>
      </c>
      <c r="H279" s="49">
        <v>0</v>
      </c>
      <c r="I279" s="49">
        <v>0</v>
      </c>
      <c r="J279" s="49" t="s">
        <v>2160</v>
      </c>
      <c r="K279" s="49" t="s">
        <v>8342</v>
      </c>
      <c r="L279" s="49" t="s">
        <v>254</v>
      </c>
      <c r="M279" s="49" t="s">
        <v>568</v>
      </c>
    </row>
    <row r="280" spans="2:13" x14ac:dyDescent="0.3">
      <c r="B280" s="248" t="s">
        <v>2831</v>
      </c>
      <c r="C280" s="248" t="s">
        <v>2831</v>
      </c>
      <c r="D280" t="s">
        <v>2847</v>
      </c>
      <c r="E280" t="s">
        <v>8381</v>
      </c>
      <c r="F280" t="s">
        <v>2073</v>
      </c>
      <c r="G280" s="47" t="s">
        <v>2698</v>
      </c>
      <c r="H280" s="49">
        <v>0</v>
      </c>
      <c r="I280" s="49">
        <v>0</v>
      </c>
      <c r="J280" s="49" t="s">
        <v>2186</v>
      </c>
      <c r="K280" s="49" t="s">
        <v>8382</v>
      </c>
      <c r="L280" s="49" t="s">
        <v>254</v>
      </c>
      <c r="M280" s="49" t="s">
        <v>568</v>
      </c>
    </row>
    <row r="281" spans="2:13" x14ac:dyDescent="0.3">
      <c r="B281" s="248" t="s">
        <v>2831</v>
      </c>
      <c r="C281" s="248" t="s">
        <v>2831</v>
      </c>
      <c r="D281" t="s">
        <v>2847</v>
      </c>
      <c r="E281" t="s">
        <v>7438</v>
      </c>
      <c r="F281" t="s">
        <v>2072</v>
      </c>
      <c r="G281" s="47" t="s">
        <v>2636</v>
      </c>
      <c r="H281" s="49">
        <v>0</v>
      </c>
      <c r="I281" s="49">
        <v>0</v>
      </c>
      <c r="J281" s="49" t="s">
        <v>2176</v>
      </c>
      <c r="K281" s="49" t="s">
        <v>7439</v>
      </c>
      <c r="L281" s="49" t="s">
        <v>254</v>
      </c>
      <c r="M281" s="49" t="s">
        <v>568</v>
      </c>
    </row>
    <row r="282" spans="2:13" x14ac:dyDescent="0.3">
      <c r="B282" s="248" t="s">
        <v>2831</v>
      </c>
      <c r="C282" s="248" t="s">
        <v>2831</v>
      </c>
      <c r="D282" t="s">
        <v>2847</v>
      </c>
      <c r="E282" t="s">
        <v>6383</v>
      </c>
      <c r="F282" t="s">
        <v>2072</v>
      </c>
      <c r="G282" s="47" t="s">
        <v>2647</v>
      </c>
      <c r="H282" s="49">
        <v>0</v>
      </c>
      <c r="I282" s="49">
        <v>0</v>
      </c>
      <c r="J282" s="49" t="s">
        <v>2160</v>
      </c>
      <c r="K282" s="49" t="s">
        <v>6384</v>
      </c>
      <c r="L282" s="49" t="s">
        <v>254</v>
      </c>
      <c r="M282" s="49" t="s">
        <v>568</v>
      </c>
    </row>
    <row r="283" spans="2:13" x14ac:dyDescent="0.3">
      <c r="B283" s="248" t="s">
        <v>2831</v>
      </c>
      <c r="C283" s="248" t="s">
        <v>2831</v>
      </c>
      <c r="D283" t="s">
        <v>2847</v>
      </c>
      <c r="E283" t="s">
        <v>10196</v>
      </c>
      <c r="F283" t="s">
        <v>2072</v>
      </c>
      <c r="G283" s="47" t="s">
        <v>2663</v>
      </c>
      <c r="H283" s="49">
        <v>0</v>
      </c>
      <c r="I283" s="49">
        <v>0</v>
      </c>
      <c r="J283" s="49" t="s">
        <v>2176</v>
      </c>
      <c r="K283" s="49" t="s">
        <v>10197</v>
      </c>
      <c r="L283" s="49" t="s">
        <v>254</v>
      </c>
      <c r="M283" s="49" t="s">
        <v>568</v>
      </c>
    </row>
    <row r="284" spans="2:13" x14ac:dyDescent="0.3">
      <c r="B284" s="248" t="s">
        <v>2831</v>
      </c>
      <c r="C284" s="248" t="s">
        <v>2831</v>
      </c>
      <c r="D284" t="s">
        <v>2847</v>
      </c>
      <c r="E284" t="s">
        <v>10712</v>
      </c>
      <c r="F284" t="s">
        <v>2073</v>
      </c>
      <c r="G284" s="47" t="s">
        <v>2643</v>
      </c>
      <c r="H284" s="49">
        <v>0</v>
      </c>
      <c r="I284" s="49">
        <v>0</v>
      </c>
      <c r="J284" s="49" t="s">
        <v>2186</v>
      </c>
      <c r="K284" s="49" t="s">
        <v>10713</v>
      </c>
      <c r="L284" s="49" t="s">
        <v>254</v>
      </c>
      <c r="M284" s="49" t="s">
        <v>568</v>
      </c>
    </row>
    <row r="285" spans="2:13" x14ac:dyDescent="0.3">
      <c r="B285" s="248" t="s">
        <v>2831</v>
      </c>
      <c r="C285" s="248" t="s">
        <v>2831</v>
      </c>
      <c r="D285" t="s">
        <v>2847</v>
      </c>
      <c r="E285" t="s">
        <v>4078</v>
      </c>
      <c r="F285" t="s">
        <v>2073</v>
      </c>
      <c r="G285" s="47" t="s">
        <v>2670</v>
      </c>
      <c r="H285" s="49">
        <v>0</v>
      </c>
      <c r="I285" s="49">
        <v>0</v>
      </c>
      <c r="J285" s="49" t="s">
        <v>2186</v>
      </c>
      <c r="K285" s="49" t="s">
        <v>4079</v>
      </c>
      <c r="L285" s="49" t="s">
        <v>254</v>
      </c>
      <c r="M285" s="49" t="s">
        <v>568</v>
      </c>
    </row>
    <row r="286" spans="2:13" x14ac:dyDescent="0.3">
      <c r="B286" s="248" t="s">
        <v>2831</v>
      </c>
      <c r="C286" s="248" t="s">
        <v>2831</v>
      </c>
      <c r="D286" t="s">
        <v>2847</v>
      </c>
      <c r="E286" t="s">
        <v>8399</v>
      </c>
      <c r="F286" t="s">
        <v>2072</v>
      </c>
      <c r="G286" s="47" t="s">
        <v>2693</v>
      </c>
      <c r="H286" s="49">
        <v>0</v>
      </c>
      <c r="I286" s="49">
        <v>0</v>
      </c>
      <c r="J286" s="49" t="s">
        <v>2160</v>
      </c>
      <c r="K286" s="49" t="s">
        <v>8400</v>
      </c>
      <c r="L286" s="49" t="s">
        <v>254</v>
      </c>
      <c r="M286" s="49" t="s">
        <v>568</v>
      </c>
    </row>
    <row r="287" spans="2:13" x14ac:dyDescent="0.3">
      <c r="B287" s="248" t="s">
        <v>2831</v>
      </c>
      <c r="C287" s="248" t="s">
        <v>2831</v>
      </c>
      <c r="D287" t="s">
        <v>2847</v>
      </c>
      <c r="E287" t="s">
        <v>5523</v>
      </c>
      <c r="F287" t="s">
        <v>2073</v>
      </c>
      <c r="G287" s="47" t="s">
        <v>2697</v>
      </c>
      <c r="H287" s="49">
        <v>0</v>
      </c>
      <c r="I287" s="49">
        <v>0</v>
      </c>
      <c r="J287" s="49" t="s">
        <v>2186</v>
      </c>
      <c r="K287" s="49" t="s">
        <v>5525</v>
      </c>
      <c r="L287" s="49" t="s">
        <v>254</v>
      </c>
      <c r="M287" s="49" t="s">
        <v>568</v>
      </c>
    </row>
    <row r="288" spans="2:13" x14ac:dyDescent="0.3">
      <c r="B288" s="248" t="s">
        <v>2831</v>
      </c>
      <c r="C288" s="248" t="s">
        <v>2831</v>
      </c>
      <c r="D288" t="s">
        <v>2847</v>
      </c>
      <c r="E288" t="s">
        <v>4942</v>
      </c>
      <c r="F288" t="s">
        <v>2073</v>
      </c>
      <c r="G288" s="47" t="s">
        <v>2693</v>
      </c>
      <c r="H288" s="49">
        <v>0</v>
      </c>
      <c r="I288" s="49">
        <v>0</v>
      </c>
      <c r="J288" s="49" t="s">
        <v>2173</v>
      </c>
      <c r="K288" s="49" t="s">
        <v>4943</v>
      </c>
      <c r="L288" s="49" t="s">
        <v>254</v>
      </c>
      <c r="M288" s="49" t="s">
        <v>568</v>
      </c>
    </row>
    <row r="289" spans="2:13" x14ac:dyDescent="0.3">
      <c r="B289" s="248" t="s">
        <v>2831</v>
      </c>
      <c r="C289" s="248" t="s">
        <v>2831</v>
      </c>
      <c r="D289" t="s">
        <v>2847</v>
      </c>
      <c r="E289" t="s">
        <v>6258</v>
      </c>
      <c r="F289" t="s">
        <v>2072</v>
      </c>
      <c r="G289" s="47" t="s">
        <v>2697</v>
      </c>
      <c r="H289" s="49">
        <v>0</v>
      </c>
      <c r="I289" s="49">
        <v>0</v>
      </c>
      <c r="J289" s="49" t="s">
        <v>2160</v>
      </c>
      <c r="K289" s="49" t="s">
        <v>6259</v>
      </c>
      <c r="L289" s="49" t="s">
        <v>254</v>
      </c>
      <c r="M289" s="49" t="s">
        <v>568</v>
      </c>
    </row>
    <row r="290" spans="2:13" x14ac:dyDescent="0.3">
      <c r="B290" s="248" t="s">
        <v>2831</v>
      </c>
      <c r="C290" s="248" t="s">
        <v>2831</v>
      </c>
      <c r="D290" t="s">
        <v>2847</v>
      </c>
      <c r="E290" t="s">
        <v>8547</v>
      </c>
      <c r="F290" t="s">
        <v>2072</v>
      </c>
      <c r="G290" s="47" t="s">
        <v>2643</v>
      </c>
      <c r="H290" s="49">
        <v>0</v>
      </c>
      <c r="I290" s="49">
        <v>0</v>
      </c>
      <c r="J290" s="49" t="s">
        <v>2185</v>
      </c>
      <c r="K290" s="49" t="s">
        <v>8548</v>
      </c>
      <c r="L290" s="49" t="s">
        <v>254</v>
      </c>
      <c r="M290" s="49" t="s">
        <v>568</v>
      </c>
    </row>
    <row r="291" spans="2:13" x14ac:dyDescent="0.3">
      <c r="B291" s="248" t="s">
        <v>2831</v>
      </c>
      <c r="C291" s="248" t="s">
        <v>2831</v>
      </c>
      <c r="D291" t="s">
        <v>2847</v>
      </c>
      <c r="E291" t="s">
        <v>8169</v>
      </c>
      <c r="F291" t="s">
        <v>2078</v>
      </c>
      <c r="G291" s="47" t="s">
        <v>2613</v>
      </c>
      <c r="H291" s="49">
        <v>0</v>
      </c>
      <c r="I291" s="49">
        <v>0</v>
      </c>
      <c r="J291" s="49" t="s">
        <v>2173</v>
      </c>
      <c r="K291" s="49" t="s">
        <v>8170</v>
      </c>
      <c r="L291" s="49" t="s">
        <v>254</v>
      </c>
      <c r="M291" s="49" t="s">
        <v>568</v>
      </c>
    </row>
    <row r="292" spans="2:13" x14ac:dyDescent="0.3">
      <c r="B292" s="248" t="s">
        <v>2831</v>
      </c>
      <c r="C292" s="248" t="s">
        <v>2831</v>
      </c>
      <c r="D292" t="s">
        <v>2847</v>
      </c>
      <c r="E292" t="s">
        <v>3242</v>
      </c>
      <c r="F292" t="s">
        <v>2073</v>
      </c>
      <c r="G292" s="47" t="s">
        <v>2643</v>
      </c>
      <c r="H292" s="49">
        <v>0</v>
      </c>
      <c r="I292" s="49">
        <v>0</v>
      </c>
      <c r="J292" s="49" t="s">
        <v>2160</v>
      </c>
      <c r="K292" s="49" t="s">
        <v>2941</v>
      </c>
      <c r="L292" s="49" t="s">
        <v>254</v>
      </c>
      <c r="M292" s="49" t="s">
        <v>568</v>
      </c>
    </row>
    <row r="293" spans="2:13" x14ac:dyDescent="0.3">
      <c r="B293" s="248" t="s">
        <v>2831</v>
      </c>
      <c r="C293" s="248" t="s">
        <v>2831</v>
      </c>
      <c r="D293" t="s">
        <v>2847</v>
      </c>
      <c r="E293" t="s">
        <v>3224</v>
      </c>
      <c r="F293" t="s">
        <v>2073</v>
      </c>
      <c r="G293" s="47" t="s">
        <v>2636</v>
      </c>
      <c r="H293" s="49">
        <v>0</v>
      </c>
      <c r="I293" s="49">
        <v>0</v>
      </c>
      <c r="J293" s="49" t="s">
        <v>2160</v>
      </c>
      <c r="K293" s="49" t="s">
        <v>2925</v>
      </c>
      <c r="L293" s="49" t="s">
        <v>254</v>
      </c>
      <c r="M293" s="49" t="s">
        <v>568</v>
      </c>
    </row>
    <row r="294" spans="2:13" x14ac:dyDescent="0.3">
      <c r="B294" s="248" t="s">
        <v>2831</v>
      </c>
      <c r="C294" s="248" t="s">
        <v>2831</v>
      </c>
      <c r="D294" t="s">
        <v>2847</v>
      </c>
      <c r="E294" t="s">
        <v>5463</v>
      </c>
      <c r="F294" t="s">
        <v>2075</v>
      </c>
      <c r="G294" s="47" t="s">
        <v>2663</v>
      </c>
      <c r="H294" s="49">
        <v>0</v>
      </c>
      <c r="I294" s="49">
        <v>0</v>
      </c>
      <c r="J294" s="49" t="s">
        <v>2160</v>
      </c>
      <c r="K294" s="49" t="s">
        <v>5464</v>
      </c>
      <c r="L294" s="49" t="s">
        <v>254</v>
      </c>
      <c r="M294" s="49" t="s">
        <v>568</v>
      </c>
    </row>
    <row r="295" spans="2:13" x14ac:dyDescent="0.3">
      <c r="B295" s="248" t="s">
        <v>2831</v>
      </c>
      <c r="C295" s="248" t="s">
        <v>2831</v>
      </c>
      <c r="D295" t="s">
        <v>2847</v>
      </c>
      <c r="E295" t="s">
        <v>9524</v>
      </c>
      <c r="F295" t="s">
        <v>2072</v>
      </c>
      <c r="G295" s="47" t="s">
        <v>2643</v>
      </c>
      <c r="H295" s="49">
        <v>0</v>
      </c>
      <c r="I295" s="49">
        <v>0</v>
      </c>
      <c r="J295" s="49" t="s">
        <v>2160</v>
      </c>
      <c r="K295" s="49" t="s">
        <v>9525</v>
      </c>
      <c r="L295" s="49" t="s">
        <v>254</v>
      </c>
      <c r="M295" s="49" t="s">
        <v>568</v>
      </c>
    </row>
    <row r="296" spans="2:13" x14ac:dyDescent="0.3">
      <c r="B296" s="248" t="s">
        <v>2831</v>
      </c>
      <c r="C296" s="248" t="s">
        <v>2831</v>
      </c>
      <c r="D296" t="s">
        <v>2847</v>
      </c>
      <c r="E296" t="s">
        <v>6786</v>
      </c>
      <c r="F296" t="s">
        <v>2073</v>
      </c>
      <c r="G296" s="47" t="s">
        <v>2663</v>
      </c>
      <c r="H296" s="49">
        <v>0</v>
      </c>
      <c r="I296" s="49">
        <v>0</v>
      </c>
      <c r="J296" s="49" t="s">
        <v>2186</v>
      </c>
      <c r="K296" s="49" t="s">
        <v>6787</v>
      </c>
      <c r="L296" s="49" t="s">
        <v>254</v>
      </c>
      <c r="M296" s="49" t="s">
        <v>568</v>
      </c>
    </row>
    <row r="297" spans="2:13" x14ac:dyDescent="0.3">
      <c r="B297" s="248" t="s">
        <v>2831</v>
      </c>
      <c r="C297" s="248" t="s">
        <v>2831</v>
      </c>
      <c r="D297" t="s">
        <v>2847</v>
      </c>
      <c r="E297" t="s">
        <v>8830</v>
      </c>
      <c r="F297" t="s">
        <v>2072</v>
      </c>
      <c r="G297" s="47" t="s">
        <v>2690</v>
      </c>
      <c r="H297" s="49">
        <v>0</v>
      </c>
      <c r="I297" s="49">
        <v>0</v>
      </c>
      <c r="J297" s="49" t="s">
        <v>2160</v>
      </c>
      <c r="K297" s="49" t="s">
        <v>8831</v>
      </c>
      <c r="L297" s="49" t="s">
        <v>254</v>
      </c>
      <c r="M297" s="49" t="s">
        <v>568</v>
      </c>
    </row>
    <row r="298" spans="2:13" x14ac:dyDescent="0.3">
      <c r="B298" s="248" t="s">
        <v>2831</v>
      </c>
      <c r="C298" s="248" t="s">
        <v>2831</v>
      </c>
      <c r="D298" t="s">
        <v>2847</v>
      </c>
      <c r="E298" t="s">
        <v>7540</v>
      </c>
      <c r="F298" t="s">
        <v>2073</v>
      </c>
      <c r="G298" s="47" t="s">
        <v>2698</v>
      </c>
      <c r="H298" s="49">
        <v>0</v>
      </c>
      <c r="I298" s="49">
        <v>0</v>
      </c>
      <c r="J298" s="49" t="s">
        <v>2186</v>
      </c>
      <c r="K298" s="49" t="s">
        <v>7541</v>
      </c>
      <c r="L298" s="49" t="s">
        <v>254</v>
      </c>
      <c r="M298" s="49" t="s">
        <v>568</v>
      </c>
    </row>
    <row r="299" spans="2:13" x14ac:dyDescent="0.3">
      <c r="B299" s="248" t="s">
        <v>2831</v>
      </c>
      <c r="C299" s="248" t="s">
        <v>2831</v>
      </c>
      <c r="D299" t="s">
        <v>2847</v>
      </c>
      <c r="E299" t="s">
        <v>6594</v>
      </c>
      <c r="F299" t="s">
        <v>2073</v>
      </c>
      <c r="G299" s="47" t="s">
        <v>2643</v>
      </c>
      <c r="H299" s="49">
        <v>0</v>
      </c>
      <c r="I299" s="49">
        <v>0</v>
      </c>
      <c r="J299" s="49" t="s">
        <v>2186</v>
      </c>
      <c r="K299" s="49" t="s">
        <v>6595</v>
      </c>
      <c r="L299" s="49" t="s">
        <v>254</v>
      </c>
      <c r="M299" s="49" t="s">
        <v>568</v>
      </c>
    </row>
    <row r="300" spans="2:13" x14ac:dyDescent="0.3">
      <c r="B300" s="248" t="s">
        <v>2831</v>
      </c>
      <c r="C300" s="248" t="s">
        <v>2831</v>
      </c>
      <c r="D300" t="s">
        <v>2847</v>
      </c>
      <c r="E300" t="s">
        <v>8325</v>
      </c>
      <c r="F300" t="s">
        <v>2072</v>
      </c>
      <c r="G300" s="47" t="s">
        <v>2613</v>
      </c>
      <c r="H300" s="49">
        <v>0</v>
      </c>
      <c r="I300" s="49">
        <v>0</v>
      </c>
      <c r="J300" s="49" t="s">
        <v>2160</v>
      </c>
      <c r="K300" s="49" t="s">
        <v>8326</v>
      </c>
      <c r="L300" s="49" t="s">
        <v>254</v>
      </c>
      <c r="M300" s="49" t="s">
        <v>568</v>
      </c>
    </row>
    <row r="301" spans="2:13" x14ac:dyDescent="0.3">
      <c r="B301" s="248" t="s">
        <v>2831</v>
      </c>
      <c r="C301" s="248" t="s">
        <v>2831</v>
      </c>
      <c r="D301" t="s">
        <v>2847</v>
      </c>
      <c r="E301" t="s">
        <v>3134</v>
      </c>
      <c r="F301" t="s">
        <v>2073</v>
      </c>
      <c r="G301" s="47" t="s">
        <v>2698</v>
      </c>
      <c r="H301" s="49">
        <v>0</v>
      </c>
      <c r="I301" s="49">
        <v>0</v>
      </c>
      <c r="J301" s="49" t="s">
        <v>2160</v>
      </c>
      <c r="K301" s="49" t="s">
        <v>2925</v>
      </c>
      <c r="L301" s="49" t="s">
        <v>2147</v>
      </c>
      <c r="M301" s="49" t="s">
        <v>568</v>
      </c>
    </row>
    <row r="302" spans="2:13" x14ac:dyDescent="0.3">
      <c r="B302" s="248" t="s">
        <v>2831</v>
      </c>
      <c r="C302" s="248" t="s">
        <v>2831</v>
      </c>
      <c r="D302" t="s">
        <v>2847</v>
      </c>
      <c r="E302" t="s">
        <v>3166</v>
      </c>
      <c r="F302" t="s">
        <v>2073</v>
      </c>
      <c r="G302" s="47" t="s">
        <v>2620</v>
      </c>
      <c r="H302" s="49">
        <v>0</v>
      </c>
      <c r="I302" s="49">
        <v>0</v>
      </c>
      <c r="J302" s="49" t="s">
        <v>2160</v>
      </c>
      <c r="K302" s="49" t="s">
        <v>2941</v>
      </c>
      <c r="L302" s="49" t="s">
        <v>254</v>
      </c>
      <c r="M302" s="49" t="s">
        <v>568</v>
      </c>
    </row>
    <row r="303" spans="2:13" x14ac:dyDescent="0.3">
      <c r="B303" s="248" t="s">
        <v>2831</v>
      </c>
      <c r="C303" s="248" t="s">
        <v>2831</v>
      </c>
      <c r="D303" t="s">
        <v>2847</v>
      </c>
      <c r="E303" t="s">
        <v>8071</v>
      </c>
      <c r="F303" t="s">
        <v>2073</v>
      </c>
      <c r="G303" s="47" t="s">
        <v>2698</v>
      </c>
      <c r="H303" s="49">
        <v>0</v>
      </c>
      <c r="I303" s="49">
        <v>0</v>
      </c>
      <c r="J303" s="49" t="s">
        <v>2186</v>
      </c>
      <c r="K303" s="49" t="s">
        <v>8072</v>
      </c>
      <c r="L303" s="49" t="s">
        <v>254</v>
      </c>
      <c r="M303" s="49" t="s">
        <v>568</v>
      </c>
    </row>
    <row r="304" spans="2:13" x14ac:dyDescent="0.3">
      <c r="B304" s="248" t="s">
        <v>2831</v>
      </c>
      <c r="C304" s="248" t="s">
        <v>2831</v>
      </c>
      <c r="D304" t="s">
        <v>2847</v>
      </c>
      <c r="E304" t="s">
        <v>7978</v>
      </c>
      <c r="F304" t="s">
        <v>2078</v>
      </c>
      <c r="G304" s="47" t="s">
        <v>2691</v>
      </c>
      <c r="H304" s="49">
        <v>0</v>
      </c>
      <c r="I304" s="49">
        <v>0</v>
      </c>
      <c r="J304" s="49" t="s">
        <v>2186</v>
      </c>
      <c r="K304" s="49" t="s">
        <v>7979</v>
      </c>
      <c r="L304" s="49" t="s">
        <v>254</v>
      </c>
      <c r="M304" s="49" t="s">
        <v>568</v>
      </c>
    </row>
    <row r="305" spans="2:13" x14ac:dyDescent="0.3">
      <c r="B305" s="248" t="s">
        <v>2831</v>
      </c>
      <c r="C305" s="248" t="s">
        <v>2831</v>
      </c>
      <c r="D305" t="s">
        <v>2847</v>
      </c>
      <c r="E305" t="s">
        <v>6860</v>
      </c>
      <c r="F305" t="s">
        <v>2072</v>
      </c>
      <c r="G305" s="47" t="s">
        <v>2620</v>
      </c>
      <c r="H305" s="49">
        <v>0</v>
      </c>
      <c r="I305" s="49">
        <v>0</v>
      </c>
      <c r="J305" s="49" t="s">
        <v>2160</v>
      </c>
      <c r="K305" s="49" t="s">
        <v>6861</v>
      </c>
      <c r="L305" s="49" t="s">
        <v>254</v>
      </c>
      <c r="M305" s="49" t="s">
        <v>568</v>
      </c>
    </row>
    <row r="306" spans="2:13" x14ac:dyDescent="0.3">
      <c r="B306" s="248" t="s">
        <v>2831</v>
      </c>
      <c r="C306" s="248" t="s">
        <v>2831</v>
      </c>
      <c r="D306" t="s">
        <v>2847</v>
      </c>
      <c r="E306" t="s">
        <v>6211</v>
      </c>
      <c r="F306" t="s">
        <v>2072</v>
      </c>
      <c r="G306" s="47" t="s">
        <v>2647</v>
      </c>
      <c r="H306" s="49">
        <v>0</v>
      </c>
      <c r="I306" s="49">
        <v>0</v>
      </c>
      <c r="J306" s="49" t="s">
        <v>2160</v>
      </c>
      <c r="K306" s="49" t="s">
        <v>6212</v>
      </c>
      <c r="L306" s="49" t="s">
        <v>254</v>
      </c>
      <c r="M306" s="49" t="s">
        <v>568</v>
      </c>
    </row>
    <row r="307" spans="2:13" x14ac:dyDescent="0.3">
      <c r="B307" s="248" t="s">
        <v>2831</v>
      </c>
      <c r="C307" s="248" t="s">
        <v>2831</v>
      </c>
      <c r="D307" t="s">
        <v>2847</v>
      </c>
      <c r="E307" t="s">
        <v>6933</v>
      </c>
      <c r="F307" t="s">
        <v>2076</v>
      </c>
      <c r="G307" s="47" t="s">
        <v>2693</v>
      </c>
      <c r="H307" s="49">
        <v>0</v>
      </c>
      <c r="I307" s="49">
        <v>0</v>
      </c>
      <c r="J307" s="49" t="s">
        <v>2160</v>
      </c>
      <c r="K307" s="49" t="s">
        <v>6934</v>
      </c>
      <c r="L307" s="49" t="s">
        <v>254</v>
      </c>
      <c r="M307" s="49" t="s">
        <v>568</v>
      </c>
    </row>
    <row r="308" spans="2:13" x14ac:dyDescent="0.3">
      <c r="B308" s="248" t="s">
        <v>2831</v>
      </c>
      <c r="C308" s="248" t="s">
        <v>2831</v>
      </c>
      <c r="D308" t="s">
        <v>2847</v>
      </c>
      <c r="E308" t="s">
        <v>9833</v>
      </c>
      <c r="F308" t="s">
        <v>2078</v>
      </c>
      <c r="G308" s="47" t="s">
        <v>2693</v>
      </c>
      <c r="H308" s="49">
        <v>0</v>
      </c>
      <c r="I308" s="49">
        <v>0</v>
      </c>
      <c r="J308" s="49" t="s">
        <v>2186</v>
      </c>
      <c r="K308" s="49" t="s">
        <v>9834</v>
      </c>
      <c r="L308" s="49" t="s">
        <v>254</v>
      </c>
      <c r="M308" s="49" t="s">
        <v>568</v>
      </c>
    </row>
    <row r="309" spans="2:13" x14ac:dyDescent="0.3">
      <c r="B309" s="248" t="s">
        <v>2831</v>
      </c>
      <c r="C309" s="248" t="s">
        <v>2831</v>
      </c>
      <c r="D309" t="s">
        <v>2847</v>
      </c>
      <c r="E309" t="s">
        <v>10418</v>
      </c>
      <c r="F309" t="s">
        <v>2072</v>
      </c>
      <c r="G309" s="47" t="s">
        <v>2663</v>
      </c>
      <c r="H309" s="49">
        <v>0</v>
      </c>
      <c r="I309" s="49">
        <v>0</v>
      </c>
      <c r="J309" s="49" t="s">
        <v>2160</v>
      </c>
      <c r="K309" s="49" t="s">
        <v>10419</v>
      </c>
      <c r="L309" s="49" t="s">
        <v>254</v>
      </c>
      <c r="M309" s="49" t="s">
        <v>568</v>
      </c>
    </row>
    <row r="310" spans="2:13" x14ac:dyDescent="0.3">
      <c r="B310" s="248" t="s">
        <v>2831</v>
      </c>
      <c r="C310" s="248" t="s">
        <v>2831</v>
      </c>
      <c r="D310" t="s">
        <v>2847</v>
      </c>
      <c r="E310" t="s">
        <v>7624</v>
      </c>
      <c r="F310" t="s">
        <v>2073</v>
      </c>
      <c r="G310" s="47" t="s">
        <v>2656</v>
      </c>
      <c r="H310" s="49">
        <v>0</v>
      </c>
      <c r="I310" s="49">
        <v>0</v>
      </c>
      <c r="J310" s="49" t="s">
        <v>2186</v>
      </c>
      <c r="K310" s="49" t="s">
        <v>7625</v>
      </c>
      <c r="L310" s="49" t="s">
        <v>254</v>
      </c>
      <c r="M310" s="49" t="s">
        <v>568</v>
      </c>
    </row>
    <row r="311" spans="2:13" x14ac:dyDescent="0.3">
      <c r="B311" s="248" t="s">
        <v>2831</v>
      </c>
      <c r="C311" s="248" t="s">
        <v>2831</v>
      </c>
      <c r="D311" t="s">
        <v>2847</v>
      </c>
      <c r="E311" t="s">
        <v>3451</v>
      </c>
      <c r="F311" t="s">
        <v>2073</v>
      </c>
      <c r="G311" s="47" t="s">
        <v>2693</v>
      </c>
      <c r="H311" s="49">
        <v>0</v>
      </c>
      <c r="I311" s="49">
        <v>0</v>
      </c>
      <c r="J311" s="49" t="s">
        <v>2186</v>
      </c>
      <c r="K311" s="49" t="s">
        <v>3454</v>
      </c>
      <c r="L311" s="49" t="s">
        <v>254</v>
      </c>
      <c r="M311" s="49" t="s">
        <v>568</v>
      </c>
    </row>
    <row r="312" spans="2:13" x14ac:dyDescent="0.3">
      <c r="B312" s="248" t="s">
        <v>2831</v>
      </c>
      <c r="C312" s="248" t="s">
        <v>2831</v>
      </c>
      <c r="D312" t="s">
        <v>2847</v>
      </c>
      <c r="E312" t="s">
        <v>10728</v>
      </c>
      <c r="F312" t="s">
        <v>2078</v>
      </c>
      <c r="G312" s="47" t="s">
        <v>2684</v>
      </c>
      <c r="H312" s="49">
        <v>0</v>
      </c>
      <c r="I312" s="49">
        <v>0</v>
      </c>
      <c r="J312" s="49" t="s">
        <v>2186</v>
      </c>
      <c r="K312" s="49" t="s">
        <v>10729</v>
      </c>
      <c r="L312" s="49" t="s">
        <v>254</v>
      </c>
      <c r="M312" s="49" t="s">
        <v>568</v>
      </c>
    </row>
    <row r="313" spans="2:13" x14ac:dyDescent="0.3">
      <c r="B313" s="248" t="s">
        <v>2831</v>
      </c>
      <c r="C313" s="248" t="s">
        <v>2831</v>
      </c>
      <c r="D313" t="s">
        <v>2847</v>
      </c>
      <c r="E313" t="s">
        <v>3701</v>
      </c>
      <c r="F313" t="s">
        <v>2073</v>
      </c>
      <c r="G313" s="47" t="s">
        <v>2612</v>
      </c>
      <c r="H313" s="49">
        <v>0</v>
      </c>
      <c r="I313" s="49">
        <v>0</v>
      </c>
      <c r="J313" s="49" t="s">
        <v>2186</v>
      </c>
      <c r="K313" s="49" t="s">
        <v>3702</v>
      </c>
      <c r="L313" s="49" t="s">
        <v>254</v>
      </c>
      <c r="M313" s="49" t="s">
        <v>568</v>
      </c>
    </row>
    <row r="314" spans="2:13" x14ac:dyDescent="0.3">
      <c r="B314" s="248" t="s">
        <v>2831</v>
      </c>
      <c r="C314" s="248" t="s">
        <v>2831</v>
      </c>
      <c r="D314" t="s">
        <v>2847</v>
      </c>
      <c r="E314" t="s">
        <v>10393</v>
      </c>
      <c r="F314" t="s">
        <v>2073</v>
      </c>
      <c r="G314" s="47" t="s">
        <v>2694</v>
      </c>
      <c r="H314" s="49">
        <v>0</v>
      </c>
      <c r="I314" s="49">
        <v>0</v>
      </c>
      <c r="J314" s="49" t="s">
        <v>2186</v>
      </c>
      <c r="K314" s="49" t="s">
        <v>10394</v>
      </c>
      <c r="L314" s="49" t="s">
        <v>2147</v>
      </c>
      <c r="M314" s="49" t="s">
        <v>568</v>
      </c>
    </row>
    <row r="315" spans="2:13" x14ac:dyDescent="0.3">
      <c r="B315" s="248" t="s">
        <v>2831</v>
      </c>
      <c r="C315" s="248" t="s">
        <v>2831</v>
      </c>
      <c r="D315" t="s">
        <v>2847</v>
      </c>
      <c r="E315" t="s">
        <v>3579</v>
      </c>
      <c r="F315" t="s">
        <v>2073</v>
      </c>
      <c r="G315" s="47" t="s">
        <v>2618</v>
      </c>
      <c r="H315" s="49">
        <v>0</v>
      </c>
      <c r="I315" s="49">
        <v>0</v>
      </c>
      <c r="J315" s="49" t="s">
        <v>2186</v>
      </c>
      <c r="K315" s="49" t="s">
        <v>3580</v>
      </c>
      <c r="L315" s="49" t="s">
        <v>2147</v>
      </c>
      <c r="M315" s="49" t="s">
        <v>568</v>
      </c>
    </row>
    <row r="316" spans="2:13" x14ac:dyDescent="0.3">
      <c r="B316" s="248" t="s">
        <v>2831</v>
      </c>
      <c r="C316" s="248" t="s">
        <v>2831</v>
      </c>
      <c r="D316" t="s">
        <v>2847</v>
      </c>
      <c r="E316" t="s">
        <v>10453</v>
      </c>
      <c r="F316" t="s">
        <v>2072</v>
      </c>
      <c r="G316" s="47" t="s">
        <v>2636</v>
      </c>
      <c r="H316" s="49">
        <v>0</v>
      </c>
      <c r="I316" s="49">
        <v>0</v>
      </c>
      <c r="J316" s="49" t="s">
        <v>2160</v>
      </c>
      <c r="K316" s="49" t="s">
        <v>10454</v>
      </c>
      <c r="L316" s="49" t="s">
        <v>254</v>
      </c>
      <c r="M316" s="49" t="s">
        <v>568</v>
      </c>
    </row>
    <row r="317" spans="2:13" x14ac:dyDescent="0.3">
      <c r="B317" s="248" t="s">
        <v>2831</v>
      </c>
      <c r="C317" s="248" t="s">
        <v>2831</v>
      </c>
      <c r="D317" t="s">
        <v>2847</v>
      </c>
      <c r="E317" t="s">
        <v>7332</v>
      </c>
      <c r="F317" t="s">
        <v>2073</v>
      </c>
      <c r="G317" s="47" t="s">
        <v>2690</v>
      </c>
      <c r="H317" s="49">
        <v>0</v>
      </c>
      <c r="I317" s="49">
        <v>0</v>
      </c>
      <c r="J317" s="49" t="s">
        <v>2186</v>
      </c>
      <c r="K317" s="49" t="s">
        <v>7333</v>
      </c>
      <c r="L317" s="49" t="s">
        <v>254</v>
      </c>
      <c r="M317" s="49" t="s">
        <v>568</v>
      </c>
    </row>
    <row r="318" spans="2:13" x14ac:dyDescent="0.3">
      <c r="B318" s="248" t="s">
        <v>2831</v>
      </c>
      <c r="C318" s="248" t="s">
        <v>2831</v>
      </c>
      <c r="D318" t="s">
        <v>2847</v>
      </c>
      <c r="E318" t="s">
        <v>3173</v>
      </c>
      <c r="F318" t="s">
        <v>2073</v>
      </c>
      <c r="G318" s="47" t="s">
        <v>2690</v>
      </c>
      <c r="H318" s="49">
        <v>0</v>
      </c>
      <c r="I318" s="49">
        <v>0</v>
      </c>
      <c r="J318" s="49" t="s">
        <v>2160</v>
      </c>
      <c r="K318" s="49" t="s">
        <v>2925</v>
      </c>
      <c r="L318" s="49" t="s">
        <v>254</v>
      </c>
      <c r="M318" s="49" t="s">
        <v>568</v>
      </c>
    </row>
    <row r="319" spans="2:13" x14ac:dyDescent="0.3">
      <c r="B319" s="248" t="s">
        <v>2831</v>
      </c>
      <c r="C319" s="248" t="s">
        <v>2831</v>
      </c>
      <c r="D319" t="s">
        <v>2847</v>
      </c>
      <c r="E319" t="s">
        <v>10264</v>
      </c>
      <c r="F319" t="s">
        <v>2072</v>
      </c>
      <c r="G319" s="47" t="s">
        <v>2698</v>
      </c>
      <c r="H319" s="49">
        <v>0</v>
      </c>
      <c r="I319" s="49">
        <v>0</v>
      </c>
      <c r="J319" s="49" t="s">
        <v>2160</v>
      </c>
      <c r="K319" s="49" t="s">
        <v>10265</v>
      </c>
      <c r="L319" s="49" t="s">
        <v>254</v>
      </c>
      <c r="M319" s="49" t="s">
        <v>568</v>
      </c>
    </row>
    <row r="320" spans="2:13" x14ac:dyDescent="0.3">
      <c r="B320" s="248" t="s">
        <v>2831</v>
      </c>
      <c r="C320" s="248" t="s">
        <v>2831</v>
      </c>
      <c r="D320" t="s">
        <v>2847</v>
      </c>
      <c r="E320" t="s">
        <v>6107</v>
      </c>
      <c r="F320" t="s">
        <v>2075</v>
      </c>
      <c r="G320" s="47" t="s">
        <v>2611</v>
      </c>
      <c r="H320" s="49">
        <v>0</v>
      </c>
      <c r="I320" s="49">
        <v>0</v>
      </c>
      <c r="J320" s="49" t="s">
        <v>2160</v>
      </c>
      <c r="K320" s="49" t="s">
        <v>5722</v>
      </c>
      <c r="L320" s="49" t="s">
        <v>254</v>
      </c>
      <c r="M320" s="49" t="s">
        <v>568</v>
      </c>
    </row>
    <row r="321" spans="2:13" x14ac:dyDescent="0.3">
      <c r="B321" s="248" t="s">
        <v>2831</v>
      </c>
      <c r="C321" s="248" t="s">
        <v>2831</v>
      </c>
      <c r="D321" t="s">
        <v>2847</v>
      </c>
      <c r="E321" t="s">
        <v>7658</v>
      </c>
      <c r="F321" t="s">
        <v>2073</v>
      </c>
      <c r="G321" s="47" t="s">
        <v>2694</v>
      </c>
      <c r="H321" s="49">
        <v>0</v>
      </c>
      <c r="I321" s="49">
        <v>0</v>
      </c>
      <c r="J321" s="49" t="s">
        <v>2186</v>
      </c>
      <c r="K321" s="49" t="s">
        <v>7659</v>
      </c>
      <c r="L321" s="49" t="s">
        <v>254</v>
      </c>
      <c r="M321" s="49" t="s">
        <v>568</v>
      </c>
    </row>
    <row r="322" spans="2:13" x14ac:dyDescent="0.3">
      <c r="B322" s="248" t="s">
        <v>2831</v>
      </c>
      <c r="C322" s="248" t="s">
        <v>2831</v>
      </c>
      <c r="D322" t="s">
        <v>2847</v>
      </c>
      <c r="E322" t="s">
        <v>9781</v>
      </c>
      <c r="F322" t="s">
        <v>2072</v>
      </c>
      <c r="G322" s="47" t="s">
        <v>2670</v>
      </c>
      <c r="H322" s="49">
        <v>0</v>
      </c>
      <c r="I322" s="49">
        <v>0</v>
      </c>
      <c r="J322" s="49" t="s">
        <v>2160</v>
      </c>
      <c r="K322" s="49" t="s">
        <v>9782</v>
      </c>
      <c r="L322" s="49" t="s">
        <v>254</v>
      </c>
      <c r="M322" s="49" t="s">
        <v>568</v>
      </c>
    </row>
    <row r="323" spans="2:13" x14ac:dyDescent="0.3">
      <c r="B323" s="248" t="s">
        <v>2831</v>
      </c>
      <c r="C323" s="248" t="s">
        <v>2831</v>
      </c>
      <c r="D323" t="s">
        <v>2847</v>
      </c>
      <c r="E323" t="s">
        <v>9151</v>
      </c>
      <c r="F323" t="s">
        <v>2073</v>
      </c>
      <c r="G323" s="47" t="s">
        <v>2670</v>
      </c>
      <c r="H323" s="49">
        <v>0</v>
      </c>
      <c r="I323" s="49">
        <v>0</v>
      </c>
      <c r="J323" s="49" t="s">
        <v>2186</v>
      </c>
      <c r="K323" s="49" t="s">
        <v>9152</v>
      </c>
      <c r="L323" s="49" t="s">
        <v>254</v>
      </c>
      <c r="M323" s="49" t="s">
        <v>568</v>
      </c>
    </row>
    <row r="324" spans="2:13" x14ac:dyDescent="0.3">
      <c r="B324" s="248" t="s">
        <v>2831</v>
      </c>
      <c r="C324" s="248" t="s">
        <v>2831</v>
      </c>
      <c r="D324" t="s">
        <v>2847</v>
      </c>
      <c r="E324" t="s">
        <v>8733</v>
      </c>
      <c r="F324" t="s">
        <v>2072</v>
      </c>
      <c r="G324" s="47" t="s">
        <v>2684</v>
      </c>
      <c r="H324" s="49">
        <v>0</v>
      </c>
      <c r="I324" s="49">
        <v>0</v>
      </c>
      <c r="J324" s="49" t="s">
        <v>2173</v>
      </c>
      <c r="K324" s="49" t="s">
        <v>8734</v>
      </c>
      <c r="L324" s="49" t="s">
        <v>254</v>
      </c>
      <c r="M324" s="49" t="s">
        <v>568</v>
      </c>
    </row>
    <row r="325" spans="2:13" x14ac:dyDescent="0.3">
      <c r="B325" s="248" t="s">
        <v>2831</v>
      </c>
      <c r="C325" s="248" t="s">
        <v>2831</v>
      </c>
      <c r="D325" t="s">
        <v>2847</v>
      </c>
      <c r="E325" t="s">
        <v>10553</v>
      </c>
      <c r="F325" t="s">
        <v>2073</v>
      </c>
      <c r="G325" s="47" t="s">
        <v>2613</v>
      </c>
      <c r="H325" s="49">
        <v>0</v>
      </c>
      <c r="I325" s="49">
        <v>0</v>
      </c>
      <c r="J325" s="49" t="s">
        <v>2186</v>
      </c>
      <c r="K325" s="49" t="s">
        <v>10554</v>
      </c>
      <c r="L325" s="49" t="s">
        <v>2147</v>
      </c>
      <c r="M325" s="49" t="s">
        <v>568</v>
      </c>
    </row>
    <row r="326" spans="2:13" x14ac:dyDescent="0.3">
      <c r="B326" s="248" t="s">
        <v>2831</v>
      </c>
      <c r="C326" s="248" t="s">
        <v>2831</v>
      </c>
      <c r="D326" t="s">
        <v>2847</v>
      </c>
      <c r="E326" t="s">
        <v>7174</v>
      </c>
      <c r="F326" t="s">
        <v>2073</v>
      </c>
      <c r="G326" s="47" t="s">
        <v>2668</v>
      </c>
      <c r="H326" s="49">
        <v>0</v>
      </c>
      <c r="I326" s="49">
        <v>0</v>
      </c>
      <c r="J326" s="49" t="s">
        <v>2186</v>
      </c>
      <c r="K326" s="49" t="s">
        <v>7175</v>
      </c>
      <c r="L326" s="49" t="s">
        <v>2147</v>
      </c>
      <c r="M326" s="49" t="s">
        <v>568</v>
      </c>
    </row>
    <row r="327" spans="2:13" x14ac:dyDescent="0.3">
      <c r="B327" s="248" t="s">
        <v>2831</v>
      </c>
      <c r="C327" s="248" t="s">
        <v>2831</v>
      </c>
      <c r="D327" t="s">
        <v>2847</v>
      </c>
      <c r="E327" t="s">
        <v>9137</v>
      </c>
      <c r="F327" t="s">
        <v>2073</v>
      </c>
      <c r="G327" s="47" t="s">
        <v>2665</v>
      </c>
      <c r="H327" s="49">
        <v>0</v>
      </c>
      <c r="I327" s="49">
        <v>0</v>
      </c>
      <c r="J327" s="49" t="s">
        <v>2186</v>
      </c>
      <c r="K327" s="49" t="s">
        <v>9138</v>
      </c>
      <c r="L327" s="49" t="s">
        <v>254</v>
      </c>
      <c r="M327" s="49" t="s">
        <v>568</v>
      </c>
    </row>
    <row r="328" spans="2:13" x14ac:dyDescent="0.3">
      <c r="B328" s="248" t="s">
        <v>2831</v>
      </c>
      <c r="C328" s="248" t="s">
        <v>2831</v>
      </c>
      <c r="D328" t="s">
        <v>2847</v>
      </c>
      <c r="E328" t="s">
        <v>6844</v>
      </c>
      <c r="F328" t="s">
        <v>2073</v>
      </c>
      <c r="G328" s="47" t="s">
        <v>2684</v>
      </c>
      <c r="H328" s="49">
        <v>0</v>
      </c>
      <c r="I328" s="49">
        <v>0</v>
      </c>
      <c r="J328" s="49" t="s">
        <v>2186</v>
      </c>
      <c r="K328" s="49" t="s">
        <v>6845</v>
      </c>
      <c r="L328" s="49" t="s">
        <v>254</v>
      </c>
      <c r="M328" s="49" t="s">
        <v>568</v>
      </c>
    </row>
    <row r="329" spans="2:13" x14ac:dyDescent="0.3">
      <c r="B329" s="248" t="s">
        <v>2831</v>
      </c>
      <c r="C329" s="248" t="s">
        <v>2831</v>
      </c>
      <c r="D329" t="s">
        <v>2847</v>
      </c>
      <c r="E329" t="s">
        <v>9335</v>
      </c>
      <c r="F329" t="s">
        <v>2073</v>
      </c>
      <c r="G329" s="47" t="s">
        <v>2665</v>
      </c>
      <c r="H329" s="49">
        <v>0</v>
      </c>
      <c r="I329" s="49">
        <v>0</v>
      </c>
      <c r="J329" s="49" t="s">
        <v>2186</v>
      </c>
      <c r="K329" s="49" t="s">
        <v>9336</v>
      </c>
      <c r="L329" s="49" t="s">
        <v>254</v>
      </c>
      <c r="M329" s="49" t="s">
        <v>568</v>
      </c>
    </row>
    <row r="330" spans="2:13" x14ac:dyDescent="0.3">
      <c r="B330" s="248" t="s">
        <v>2831</v>
      </c>
      <c r="C330" s="248" t="s">
        <v>2831</v>
      </c>
      <c r="D330" t="s">
        <v>2847</v>
      </c>
      <c r="E330" t="s">
        <v>9292</v>
      </c>
      <c r="F330" t="s">
        <v>2073</v>
      </c>
      <c r="G330" s="47" t="s">
        <v>2647</v>
      </c>
      <c r="H330" s="49">
        <v>0</v>
      </c>
      <c r="I330" s="49">
        <v>0</v>
      </c>
      <c r="J330" s="49" t="s">
        <v>2186</v>
      </c>
      <c r="K330" s="49" t="s">
        <v>9293</v>
      </c>
      <c r="L330" s="49" t="s">
        <v>254</v>
      </c>
      <c r="M330" s="49" t="s">
        <v>568</v>
      </c>
    </row>
    <row r="331" spans="2:13" x14ac:dyDescent="0.3">
      <c r="B331" s="248" t="s">
        <v>2831</v>
      </c>
      <c r="C331" s="248" t="s">
        <v>2831</v>
      </c>
      <c r="D331" t="s">
        <v>2847</v>
      </c>
      <c r="E331" t="s">
        <v>5790</v>
      </c>
      <c r="F331" t="s">
        <v>2078</v>
      </c>
      <c r="G331" s="47" t="s">
        <v>2612</v>
      </c>
      <c r="H331" s="49">
        <v>0</v>
      </c>
      <c r="I331" s="49">
        <v>0</v>
      </c>
      <c r="J331" s="49" t="s">
        <v>2186</v>
      </c>
      <c r="K331" s="49" t="s">
        <v>5791</v>
      </c>
      <c r="L331" s="49" t="s">
        <v>254</v>
      </c>
      <c r="M331" s="49" t="s">
        <v>568</v>
      </c>
    </row>
    <row r="332" spans="2:13" x14ac:dyDescent="0.3">
      <c r="B332" s="248" t="s">
        <v>2831</v>
      </c>
      <c r="C332" s="248" t="s">
        <v>2831</v>
      </c>
      <c r="D332" t="s">
        <v>2847</v>
      </c>
      <c r="E332" t="s">
        <v>9339</v>
      </c>
      <c r="F332" t="s">
        <v>2073</v>
      </c>
      <c r="G332" s="47" t="s">
        <v>2665</v>
      </c>
      <c r="H332" s="49">
        <v>0</v>
      </c>
      <c r="I332" s="49">
        <v>0</v>
      </c>
      <c r="J332" s="49" t="s">
        <v>2186</v>
      </c>
      <c r="K332" s="49" t="s">
        <v>9340</v>
      </c>
      <c r="L332" s="49" t="s">
        <v>254</v>
      </c>
      <c r="M332" s="49" t="s">
        <v>568</v>
      </c>
    </row>
    <row r="333" spans="2:13" x14ac:dyDescent="0.3">
      <c r="B333" s="248" t="s">
        <v>2831</v>
      </c>
      <c r="C333" s="248" t="s">
        <v>2831</v>
      </c>
      <c r="D333" t="s">
        <v>2847</v>
      </c>
      <c r="E333" t="s">
        <v>9337</v>
      </c>
      <c r="F333" t="s">
        <v>2073</v>
      </c>
      <c r="G333" s="47" t="s">
        <v>2643</v>
      </c>
      <c r="H333" s="49">
        <v>0</v>
      </c>
      <c r="I333" s="49">
        <v>0</v>
      </c>
      <c r="J333" s="49" t="s">
        <v>2186</v>
      </c>
      <c r="K333" s="49" t="s">
        <v>9338</v>
      </c>
      <c r="L333" s="49" t="s">
        <v>254</v>
      </c>
      <c r="M333" s="49" t="s">
        <v>568</v>
      </c>
    </row>
    <row r="334" spans="2:13" x14ac:dyDescent="0.3">
      <c r="B334" s="248" t="s">
        <v>2831</v>
      </c>
      <c r="C334" s="248" t="s">
        <v>2831</v>
      </c>
      <c r="D334" t="s">
        <v>2847</v>
      </c>
      <c r="E334" t="s">
        <v>9279</v>
      </c>
      <c r="F334" t="s">
        <v>2073</v>
      </c>
      <c r="G334" s="47" t="s">
        <v>2636</v>
      </c>
      <c r="H334" s="49">
        <v>0</v>
      </c>
      <c r="I334" s="49">
        <v>0</v>
      </c>
      <c r="J334" s="49" t="s">
        <v>2186</v>
      </c>
      <c r="K334" s="49" t="s">
        <v>9280</v>
      </c>
      <c r="L334" s="49" t="s">
        <v>254</v>
      </c>
      <c r="M334" s="49" t="s">
        <v>568</v>
      </c>
    </row>
    <row r="335" spans="2:13" x14ac:dyDescent="0.3">
      <c r="B335" s="248" t="s">
        <v>2831</v>
      </c>
      <c r="C335" s="248" t="s">
        <v>2831</v>
      </c>
      <c r="D335" t="s">
        <v>2847</v>
      </c>
      <c r="E335" t="s">
        <v>6872</v>
      </c>
      <c r="F335" t="s">
        <v>2075</v>
      </c>
      <c r="G335" s="47" t="s">
        <v>2706</v>
      </c>
      <c r="H335" s="49">
        <v>0</v>
      </c>
      <c r="I335" s="49">
        <v>0</v>
      </c>
      <c r="J335" s="49" t="s">
        <v>2160</v>
      </c>
      <c r="K335" s="49" t="s">
        <v>6873</v>
      </c>
      <c r="L335" s="49" t="s">
        <v>254</v>
      </c>
      <c r="M335" s="49" t="s">
        <v>568</v>
      </c>
    </row>
    <row r="336" spans="2:13" x14ac:dyDescent="0.3">
      <c r="B336" s="248" t="s">
        <v>2831</v>
      </c>
      <c r="C336" s="248" t="s">
        <v>2831</v>
      </c>
      <c r="D336" t="s">
        <v>2847</v>
      </c>
      <c r="E336" t="s">
        <v>3249</v>
      </c>
      <c r="F336" t="s">
        <v>2073</v>
      </c>
      <c r="G336" s="47" t="s">
        <v>2612</v>
      </c>
      <c r="H336" s="49">
        <v>0</v>
      </c>
      <c r="I336" s="49">
        <v>0</v>
      </c>
      <c r="J336" s="49" t="s">
        <v>2160</v>
      </c>
      <c r="K336" s="49" t="s">
        <v>2925</v>
      </c>
      <c r="L336" s="49" t="s">
        <v>2147</v>
      </c>
      <c r="M336" s="49" t="s">
        <v>568</v>
      </c>
    </row>
    <row r="337" spans="2:13" x14ac:dyDescent="0.3">
      <c r="B337" s="248" t="s">
        <v>2831</v>
      </c>
      <c r="C337" s="248" t="s">
        <v>2831</v>
      </c>
      <c r="D337" t="s">
        <v>2847</v>
      </c>
      <c r="E337" t="s">
        <v>8124</v>
      </c>
      <c r="F337" t="s">
        <v>2073</v>
      </c>
      <c r="G337" s="47" t="s">
        <v>2611</v>
      </c>
      <c r="H337" s="49">
        <v>0</v>
      </c>
      <c r="I337" s="49">
        <v>0</v>
      </c>
      <c r="J337" s="49" t="s">
        <v>2186</v>
      </c>
      <c r="K337" s="49" t="s">
        <v>8125</v>
      </c>
      <c r="L337" s="49" t="s">
        <v>254</v>
      </c>
      <c r="M337" s="49" t="s">
        <v>568</v>
      </c>
    </row>
    <row r="338" spans="2:13" x14ac:dyDescent="0.3">
      <c r="B338" s="248" t="s">
        <v>2831</v>
      </c>
      <c r="C338" s="248" t="s">
        <v>2831</v>
      </c>
      <c r="D338" t="s">
        <v>2847</v>
      </c>
      <c r="E338" t="s">
        <v>10684</v>
      </c>
      <c r="F338" t="s">
        <v>2073</v>
      </c>
      <c r="G338" s="47" t="s">
        <v>2690</v>
      </c>
      <c r="H338" s="49">
        <v>0</v>
      </c>
      <c r="I338" s="49">
        <v>0</v>
      </c>
      <c r="J338" s="49" t="s">
        <v>2186</v>
      </c>
      <c r="K338" s="49" t="s">
        <v>10685</v>
      </c>
      <c r="L338" s="49" t="s">
        <v>254</v>
      </c>
      <c r="M338" s="49" t="s">
        <v>568</v>
      </c>
    </row>
    <row r="339" spans="2:13" x14ac:dyDescent="0.3">
      <c r="B339" s="248" t="s">
        <v>2831</v>
      </c>
      <c r="C339" s="248" t="s">
        <v>2831</v>
      </c>
      <c r="D339" t="s">
        <v>2847</v>
      </c>
      <c r="E339" t="s">
        <v>8377</v>
      </c>
      <c r="F339" t="s">
        <v>2072</v>
      </c>
      <c r="G339" s="47" t="s">
        <v>2613</v>
      </c>
      <c r="H339" s="49">
        <v>0</v>
      </c>
      <c r="I339" s="49">
        <v>0</v>
      </c>
      <c r="J339" s="49" t="s">
        <v>2186</v>
      </c>
      <c r="K339" s="49" t="s">
        <v>8378</v>
      </c>
      <c r="L339" s="49" t="s">
        <v>254</v>
      </c>
      <c r="M339" s="49" t="s">
        <v>568</v>
      </c>
    </row>
    <row r="340" spans="2:13" x14ac:dyDescent="0.3">
      <c r="B340" s="248" t="s">
        <v>2831</v>
      </c>
      <c r="C340" s="248" t="s">
        <v>2831</v>
      </c>
      <c r="D340" t="s">
        <v>2847</v>
      </c>
      <c r="E340" t="s">
        <v>8317</v>
      </c>
      <c r="F340" t="s">
        <v>2073</v>
      </c>
      <c r="G340" s="47" t="s">
        <v>2618</v>
      </c>
      <c r="H340" s="49">
        <v>0</v>
      </c>
      <c r="I340" s="49">
        <v>0</v>
      </c>
      <c r="J340" s="49" t="s">
        <v>2186</v>
      </c>
      <c r="K340" s="49" t="s">
        <v>8318</v>
      </c>
      <c r="L340" s="49" t="s">
        <v>254</v>
      </c>
      <c r="M340" s="49" t="s">
        <v>568</v>
      </c>
    </row>
    <row r="341" spans="2:13" x14ac:dyDescent="0.3">
      <c r="B341" s="248" t="s">
        <v>2831</v>
      </c>
      <c r="C341" s="248" t="s">
        <v>2831</v>
      </c>
      <c r="D341" t="s">
        <v>2847</v>
      </c>
      <c r="E341" t="s">
        <v>3667</v>
      </c>
      <c r="F341" t="s">
        <v>2073</v>
      </c>
      <c r="G341" s="47" t="s">
        <v>2690</v>
      </c>
      <c r="H341" s="49">
        <v>0</v>
      </c>
      <c r="I341" s="49">
        <v>0</v>
      </c>
      <c r="J341" s="49" t="s">
        <v>2186</v>
      </c>
      <c r="K341" s="49" t="s">
        <v>3668</v>
      </c>
      <c r="L341" s="49" t="s">
        <v>254</v>
      </c>
      <c r="M341" s="49" t="s">
        <v>568</v>
      </c>
    </row>
    <row r="342" spans="2:13" x14ac:dyDescent="0.3">
      <c r="B342" s="248" t="s">
        <v>2831</v>
      </c>
      <c r="C342" s="248" t="s">
        <v>2831</v>
      </c>
      <c r="D342" t="s">
        <v>2847</v>
      </c>
      <c r="E342" t="s">
        <v>8082</v>
      </c>
      <c r="F342" t="s">
        <v>2072</v>
      </c>
      <c r="G342" s="47" t="s">
        <v>2693</v>
      </c>
      <c r="H342" s="49">
        <v>0</v>
      </c>
      <c r="I342" s="49">
        <v>0</v>
      </c>
      <c r="J342" s="49" t="s">
        <v>2185</v>
      </c>
      <c r="K342" s="49" t="s">
        <v>8083</v>
      </c>
      <c r="L342" s="49" t="s">
        <v>254</v>
      </c>
      <c r="M342" s="49" t="s">
        <v>568</v>
      </c>
    </row>
    <row r="343" spans="2:13" x14ac:dyDescent="0.3">
      <c r="B343" s="248" t="s">
        <v>2831</v>
      </c>
      <c r="C343" s="248" t="s">
        <v>2831</v>
      </c>
      <c r="D343" t="s">
        <v>2847</v>
      </c>
      <c r="E343" t="s">
        <v>3127</v>
      </c>
      <c r="F343" t="s">
        <v>2073</v>
      </c>
      <c r="G343" s="47" t="s">
        <v>2697</v>
      </c>
      <c r="H343" s="49">
        <v>0</v>
      </c>
      <c r="I343" s="49">
        <v>0</v>
      </c>
      <c r="J343" s="49" t="s">
        <v>2160</v>
      </c>
      <c r="K343" s="49" t="s">
        <v>2936</v>
      </c>
      <c r="L343" s="49" t="s">
        <v>254</v>
      </c>
      <c r="M343" s="49" t="s">
        <v>568</v>
      </c>
    </row>
    <row r="344" spans="2:13" x14ac:dyDescent="0.3">
      <c r="B344" s="248" t="s">
        <v>2831</v>
      </c>
      <c r="C344" s="248" t="s">
        <v>2831</v>
      </c>
      <c r="D344" t="s">
        <v>2847</v>
      </c>
      <c r="E344" t="s">
        <v>6566</v>
      </c>
      <c r="F344" t="s">
        <v>2072</v>
      </c>
      <c r="G344" s="47" t="s">
        <v>2613</v>
      </c>
      <c r="H344" s="49">
        <v>0</v>
      </c>
      <c r="I344" s="49">
        <v>0</v>
      </c>
      <c r="J344" s="49" t="s">
        <v>2160</v>
      </c>
      <c r="K344" s="49" t="s">
        <v>6567</v>
      </c>
      <c r="L344" s="49" t="s">
        <v>254</v>
      </c>
      <c r="M344" s="49" t="s">
        <v>568</v>
      </c>
    </row>
    <row r="345" spans="2:13" x14ac:dyDescent="0.3">
      <c r="B345" s="248" t="s">
        <v>2831</v>
      </c>
      <c r="C345" s="248" t="s">
        <v>2831</v>
      </c>
      <c r="D345" t="s">
        <v>2847</v>
      </c>
      <c r="E345" t="s">
        <v>6333</v>
      </c>
      <c r="F345" t="s">
        <v>2072</v>
      </c>
      <c r="G345" s="47" t="s">
        <v>2684</v>
      </c>
      <c r="H345" s="49">
        <v>0</v>
      </c>
      <c r="I345" s="49">
        <v>0</v>
      </c>
      <c r="J345" s="49" t="s">
        <v>2160</v>
      </c>
      <c r="K345" s="49" t="s">
        <v>6334</v>
      </c>
      <c r="L345" s="49" t="s">
        <v>254</v>
      </c>
      <c r="M345" s="49" t="s">
        <v>568</v>
      </c>
    </row>
    <row r="346" spans="2:13" x14ac:dyDescent="0.3">
      <c r="B346" s="248" t="s">
        <v>2831</v>
      </c>
      <c r="C346" s="248" t="s">
        <v>2831</v>
      </c>
      <c r="D346" t="s">
        <v>2847</v>
      </c>
      <c r="E346" t="s">
        <v>7215</v>
      </c>
      <c r="F346" t="s">
        <v>2072</v>
      </c>
      <c r="G346" s="47" t="s">
        <v>2663</v>
      </c>
      <c r="H346" s="49">
        <v>0</v>
      </c>
      <c r="I346" s="49">
        <v>0</v>
      </c>
      <c r="J346" s="49" t="s">
        <v>2160</v>
      </c>
      <c r="K346" s="49" t="s">
        <v>7216</v>
      </c>
      <c r="L346" s="49" t="s">
        <v>254</v>
      </c>
      <c r="M346" s="49" t="s">
        <v>568</v>
      </c>
    </row>
    <row r="347" spans="2:13" x14ac:dyDescent="0.3">
      <c r="B347" s="248" t="s">
        <v>2831</v>
      </c>
      <c r="C347" s="248" t="s">
        <v>2831</v>
      </c>
      <c r="D347" t="s">
        <v>2847</v>
      </c>
      <c r="E347" t="s">
        <v>10569</v>
      </c>
      <c r="F347" t="s">
        <v>2073</v>
      </c>
      <c r="G347" s="47" t="s">
        <v>2693</v>
      </c>
      <c r="H347" s="49">
        <v>0</v>
      </c>
      <c r="I347" s="49">
        <v>0</v>
      </c>
      <c r="J347" s="49" t="s">
        <v>2186</v>
      </c>
      <c r="K347" s="49" t="s">
        <v>10570</v>
      </c>
      <c r="L347" s="49" t="s">
        <v>2147</v>
      </c>
      <c r="M347" s="49" t="s">
        <v>568</v>
      </c>
    </row>
    <row r="348" spans="2:13" x14ac:dyDescent="0.3">
      <c r="B348" s="248" t="s">
        <v>2831</v>
      </c>
      <c r="C348" s="248" t="s">
        <v>2831</v>
      </c>
      <c r="D348" t="s">
        <v>2847</v>
      </c>
      <c r="E348" t="s">
        <v>9587</v>
      </c>
      <c r="F348" t="s">
        <v>2072</v>
      </c>
      <c r="G348" s="47" t="s">
        <v>2684</v>
      </c>
      <c r="H348" s="49">
        <v>0</v>
      </c>
      <c r="I348" s="49">
        <v>0</v>
      </c>
      <c r="J348" s="49" t="s">
        <v>2160</v>
      </c>
      <c r="K348" s="49" t="s">
        <v>9588</v>
      </c>
      <c r="L348" s="49" t="s">
        <v>254</v>
      </c>
      <c r="M348" s="49" t="s">
        <v>568</v>
      </c>
    </row>
    <row r="349" spans="2:13" x14ac:dyDescent="0.3">
      <c r="B349" s="248" t="s">
        <v>2831</v>
      </c>
      <c r="C349" s="248" t="s">
        <v>2831</v>
      </c>
      <c r="D349" t="s">
        <v>2847</v>
      </c>
      <c r="E349" t="s">
        <v>8363</v>
      </c>
      <c r="F349" t="s">
        <v>2072</v>
      </c>
      <c r="G349" s="47" t="s">
        <v>2630</v>
      </c>
      <c r="H349" s="49">
        <v>0</v>
      </c>
      <c r="I349" s="49">
        <v>0</v>
      </c>
      <c r="J349" s="49" t="s">
        <v>2160</v>
      </c>
      <c r="K349" s="49" t="s">
        <v>8364</v>
      </c>
      <c r="L349" s="49" t="s">
        <v>254</v>
      </c>
      <c r="M349" s="49" t="s">
        <v>568</v>
      </c>
    </row>
    <row r="350" spans="2:13" x14ac:dyDescent="0.3">
      <c r="B350" s="248" t="s">
        <v>2831</v>
      </c>
      <c r="C350" s="248" t="s">
        <v>2831</v>
      </c>
      <c r="D350" t="s">
        <v>2847</v>
      </c>
      <c r="E350" t="s">
        <v>8301</v>
      </c>
      <c r="F350" t="s">
        <v>2073</v>
      </c>
      <c r="G350" s="47" t="s">
        <v>2668</v>
      </c>
      <c r="H350" s="49">
        <v>0</v>
      </c>
      <c r="I350" s="49">
        <v>0</v>
      </c>
      <c r="J350" s="49" t="s">
        <v>2186</v>
      </c>
      <c r="K350" s="49" t="s">
        <v>8302</v>
      </c>
      <c r="L350" s="49" t="s">
        <v>254</v>
      </c>
      <c r="M350" s="49" t="s">
        <v>568</v>
      </c>
    </row>
    <row r="351" spans="2:13" x14ac:dyDescent="0.3">
      <c r="B351" s="248" t="s">
        <v>2831</v>
      </c>
      <c r="C351" s="248" t="s">
        <v>2831</v>
      </c>
      <c r="D351" t="s">
        <v>2847</v>
      </c>
      <c r="E351" t="s">
        <v>4883</v>
      </c>
      <c r="F351" t="s">
        <v>2073</v>
      </c>
      <c r="G351" s="47" t="s">
        <v>2663</v>
      </c>
      <c r="H351" s="49">
        <v>0</v>
      </c>
      <c r="I351" s="49">
        <v>0</v>
      </c>
      <c r="J351" s="49" t="s">
        <v>2160</v>
      </c>
      <c r="K351" s="49" t="s">
        <v>4885</v>
      </c>
      <c r="L351" s="49" t="s">
        <v>254</v>
      </c>
      <c r="M351" s="49" t="s">
        <v>568</v>
      </c>
    </row>
    <row r="352" spans="2:13" x14ac:dyDescent="0.3">
      <c r="B352" s="248" t="s">
        <v>2831</v>
      </c>
      <c r="C352" s="248" t="s">
        <v>2831</v>
      </c>
      <c r="D352" t="s">
        <v>2847</v>
      </c>
      <c r="E352" t="s">
        <v>5505</v>
      </c>
      <c r="F352" t="s">
        <v>2075</v>
      </c>
      <c r="G352" s="47" t="s">
        <v>2670</v>
      </c>
      <c r="H352" s="49">
        <v>0</v>
      </c>
      <c r="I352" s="49">
        <v>0</v>
      </c>
      <c r="J352" s="49" t="s">
        <v>2173</v>
      </c>
      <c r="K352" s="49" t="s">
        <v>5506</v>
      </c>
      <c r="L352" s="49" t="s">
        <v>254</v>
      </c>
      <c r="M352" s="49" t="s">
        <v>568</v>
      </c>
    </row>
    <row r="353" spans="2:13" x14ac:dyDescent="0.3">
      <c r="B353" s="248" t="s">
        <v>2831</v>
      </c>
      <c r="C353" s="248" t="s">
        <v>2831</v>
      </c>
      <c r="D353" t="s">
        <v>2847</v>
      </c>
      <c r="E353" t="s">
        <v>6858</v>
      </c>
      <c r="F353" t="s">
        <v>2073</v>
      </c>
      <c r="G353" s="47" t="s">
        <v>2647</v>
      </c>
      <c r="H353" s="49">
        <v>0</v>
      </c>
      <c r="I353" s="49">
        <v>0</v>
      </c>
      <c r="J353" s="49" t="s">
        <v>2186</v>
      </c>
      <c r="K353" s="49" t="s">
        <v>6859</v>
      </c>
      <c r="L353" s="49" t="s">
        <v>254</v>
      </c>
      <c r="M353" s="49" t="s">
        <v>568</v>
      </c>
    </row>
    <row r="354" spans="2:13" x14ac:dyDescent="0.3">
      <c r="B354" s="248" t="s">
        <v>2831</v>
      </c>
      <c r="C354" s="248" t="s">
        <v>2831</v>
      </c>
      <c r="D354" t="s">
        <v>2847</v>
      </c>
      <c r="E354" t="s">
        <v>6406</v>
      </c>
      <c r="F354" t="s">
        <v>2073</v>
      </c>
      <c r="G354" s="47" t="s">
        <v>2698</v>
      </c>
      <c r="H354" s="49">
        <v>0</v>
      </c>
      <c r="I354" s="49">
        <v>0</v>
      </c>
      <c r="J354" s="49" t="s">
        <v>2186</v>
      </c>
      <c r="K354" s="49" t="s">
        <v>6407</v>
      </c>
      <c r="L354" s="49" t="s">
        <v>254</v>
      </c>
      <c r="M354" s="49" t="s">
        <v>568</v>
      </c>
    </row>
    <row r="355" spans="2:13" x14ac:dyDescent="0.3">
      <c r="B355" s="248" t="s">
        <v>2831</v>
      </c>
      <c r="C355" s="248" t="s">
        <v>2831</v>
      </c>
      <c r="D355" t="s">
        <v>2847</v>
      </c>
      <c r="E355" t="s">
        <v>7742</v>
      </c>
      <c r="F355" t="s">
        <v>2078</v>
      </c>
      <c r="G355" s="47" t="s">
        <v>2690</v>
      </c>
      <c r="H355" s="49">
        <v>0</v>
      </c>
      <c r="I355" s="49">
        <v>0</v>
      </c>
      <c r="J355" s="49" t="s">
        <v>2186</v>
      </c>
      <c r="K355" s="49" t="s">
        <v>7743</v>
      </c>
      <c r="L355" s="49" t="s">
        <v>2147</v>
      </c>
      <c r="M355" s="49" t="s">
        <v>568</v>
      </c>
    </row>
    <row r="356" spans="2:13" x14ac:dyDescent="0.3">
      <c r="B356" s="248" t="s">
        <v>2831</v>
      </c>
      <c r="C356" s="248" t="s">
        <v>2831</v>
      </c>
      <c r="D356" t="s">
        <v>2847</v>
      </c>
      <c r="E356" t="s">
        <v>4863</v>
      </c>
      <c r="F356" t="s">
        <v>2073</v>
      </c>
      <c r="G356" s="47" t="s">
        <v>2613</v>
      </c>
      <c r="H356" s="49">
        <v>0</v>
      </c>
      <c r="I356" s="49">
        <v>0</v>
      </c>
      <c r="J356" s="49" t="s">
        <v>2160</v>
      </c>
      <c r="K356" s="49" t="s">
        <v>4865</v>
      </c>
      <c r="L356" s="49" t="s">
        <v>254</v>
      </c>
      <c r="M356" s="49" t="s">
        <v>568</v>
      </c>
    </row>
    <row r="357" spans="2:13" x14ac:dyDescent="0.3">
      <c r="B357" s="248" t="s">
        <v>2831</v>
      </c>
      <c r="C357" s="248" t="s">
        <v>2831</v>
      </c>
      <c r="D357" t="s">
        <v>2847</v>
      </c>
      <c r="E357" t="s">
        <v>6059</v>
      </c>
      <c r="F357" t="s">
        <v>2078</v>
      </c>
      <c r="G357" s="47" t="s">
        <v>2684</v>
      </c>
      <c r="H357" s="49">
        <v>0</v>
      </c>
      <c r="I357" s="49">
        <v>0</v>
      </c>
      <c r="J357" s="49" t="s">
        <v>2186</v>
      </c>
      <c r="K357" s="49" t="s">
        <v>6060</v>
      </c>
      <c r="L357" s="49" t="s">
        <v>254</v>
      </c>
      <c r="M357" s="49" t="s">
        <v>568</v>
      </c>
    </row>
    <row r="358" spans="2:13" x14ac:dyDescent="0.3">
      <c r="B358" s="248" t="s">
        <v>2831</v>
      </c>
      <c r="C358" s="248" t="s">
        <v>2831</v>
      </c>
      <c r="D358" t="s">
        <v>2847</v>
      </c>
      <c r="E358" t="s">
        <v>8897</v>
      </c>
      <c r="F358" t="s">
        <v>2073</v>
      </c>
      <c r="G358" s="47" t="s">
        <v>2663</v>
      </c>
      <c r="H358" s="49">
        <v>0</v>
      </c>
      <c r="I358" s="49">
        <v>0</v>
      </c>
      <c r="J358" s="49" t="s">
        <v>2186</v>
      </c>
      <c r="K358" s="49" t="s">
        <v>8898</v>
      </c>
      <c r="L358" s="49" t="s">
        <v>2147</v>
      </c>
      <c r="M358" s="49" t="s">
        <v>568</v>
      </c>
    </row>
    <row r="359" spans="2:13" x14ac:dyDescent="0.3">
      <c r="B359" s="248" t="s">
        <v>2831</v>
      </c>
      <c r="C359" s="248" t="s">
        <v>2831</v>
      </c>
      <c r="D359" t="s">
        <v>2847</v>
      </c>
      <c r="E359" t="s">
        <v>7564</v>
      </c>
      <c r="F359" t="s">
        <v>2078</v>
      </c>
      <c r="G359" s="47" t="s">
        <v>2651</v>
      </c>
      <c r="H359" s="49">
        <v>0</v>
      </c>
      <c r="I359" s="49">
        <v>0</v>
      </c>
      <c r="J359" s="49" t="s">
        <v>2186</v>
      </c>
      <c r="K359" s="49" t="s">
        <v>7565</v>
      </c>
      <c r="L359" s="49" t="s">
        <v>254</v>
      </c>
      <c r="M359" s="49" t="s">
        <v>568</v>
      </c>
    </row>
    <row r="360" spans="2:13" x14ac:dyDescent="0.3">
      <c r="B360" s="248" t="s">
        <v>2831</v>
      </c>
      <c r="C360" s="248" t="s">
        <v>2831</v>
      </c>
      <c r="D360" t="s">
        <v>2847</v>
      </c>
      <c r="E360" t="s">
        <v>3362</v>
      </c>
      <c r="F360" t="s">
        <v>2073</v>
      </c>
      <c r="G360" s="47" t="s">
        <v>2668</v>
      </c>
      <c r="H360" s="49">
        <v>0</v>
      </c>
      <c r="I360" s="49">
        <v>0</v>
      </c>
      <c r="J360" s="49" t="s">
        <v>2186</v>
      </c>
      <c r="K360" s="49" t="s">
        <v>3365</v>
      </c>
      <c r="L360" s="49" t="s">
        <v>254</v>
      </c>
      <c r="M360" s="49" t="s">
        <v>568</v>
      </c>
    </row>
    <row r="361" spans="2:13" x14ac:dyDescent="0.3">
      <c r="B361" s="248" t="s">
        <v>2831</v>
      </c>
      <c r="C361" s="248" t="s">
        <v>2831</v>
      </c>
      <c r="D361" t="s">
        <v>2847</v>
      </c>
      <c r="E361" t="s">
        <v>7936</v>
      </c>
      <c r="F361" t="s">
        <v>2073</v>
      </c>
      <c r="G361" s="47" t="s">
        <v>2618</v>
      </c>
      <c r="H361" s="49">
        <v>0</v>
      </c>
      <c r="I361" s="49">
        <v>0</v>
      </c>
      <c r="J361" s="49" t="s">
        <v>2186</v>
      </c>
      <c r="K361" s="49" t="s">
        <v>7937</v>
      </c>
      <c r="L361" s="49" t="s">
        <v>2147</v>
      </c>
      <c r="M361" s="49" t="s">
        <v>568</v>
      </c>
    </row>
    <row r="362" spans="2:13" x14ac:dyDescent="0.3">
      <c r="B362" s="248" t="s">
        <v>2831</v>
      </c>
      <c r="C362" s="248" t="s">
        <v>2831</v>
      </c>
      <c r="D362" t="s">
        <v>2847</v>
      </c>
      <c r="E362" t="s">
        <v>6000</v>
      </c>
      <c r="F362" t="s">
        <v>2073</v>
      </c>
      <c r="G362" s="47" t="s">
        <v>2656</v>
      </c>
      <c r="H362" s="49">
        <v>0</v>
      </c>
      <c r="I362" s="49">
        <v>0</v>
      </c>
      <c r="J362" s="49" t="s">
        <v>2160</v>
      </c>
      <c r="K362" s="49" t="s">
        <v>4388</v>
      </c>
      <c r="L362" s="49" t="s">
        <v>254</v>
      </c>
      <c r="M362" s="49" t="s">
        <v>568</v>
      </c>
    </row>
    <row r="363" spans="2:13" x14ac:dyDescent="0.3">
      <c r="B363" s="248" t="s">
        <v>2831</v>
      </c>
      <c r="C363" s="248" t="s">
        <v>2831</v>
      </c>
      <c r="D363" t="s">
        <v>2847</v>
      </c>
      <c r="E363" t="s">
        <v>8655</v>
      </c>
      <c r="F363" t="s">
        <v>2073</v>
      </c>
      <c r="G363" s="47" t="s">
        <v>2697</v>
      </c>
      <c r="H363" s="49">
        <v>0</v>
      </c>
      <c r="I363" s="49">
        <v>0</v>
      </c>
      <c r="J363" s="49" t="s">
        <v>2186</v>
      </c>
      <c r="K363" s="49" t="s">
        <v>8656</v>
      </c>
      <c r="L363" s="49" t="s">
        <v>254</v>
      </c>
      <c r="M363" s="49" t="s">
        <v>568</v>
      </c>
    </row>
    <row r="364" spans="2:13" x14ac:dyDescent="0.3">
      <c r="B364" s="248" t="s">
        <v>2831</v>
      </c>
      <c r="C364" s="248" t="s">
        <v>2831</v>
      </c>
      <c r="D364" t="s">
        <v>2847</v>
      </c>
      <c r="E364" t="s">
        <v>8383</v>
      </c>
      <c r="F364" t="s">
        <v>2072</v>
      </c>
      <c r="G364" s="47" t="s">
        <v>2620</v>
      </c>
      <c r="H364" s="49">
        <v>0</v>
      </c>
      <c r="I364" s="49">
        <v>0</v>
      </c>
      <c r="J364" s="49" t="s">
        <v>2173</v>
      </c>
      <c r="K364" s="49" t="s">
        <v>8384</v>
      </c>
      <c r="L364" s="49" t="s">
        <v>254</v>
      </c>
      <c r="M364" s="49" t="s">
        <v>568</v>
      </c>
    </row>
    <row r="365" spans="2:13" x14ac:dyDescent="0.3">
      <c r="B365" s="248" t="s">
        <v>2831</v>
      </c>
      <c r="C365" s="248" t="s">
        <v>2831</v>
      </c>
      <c r="D365" t="s">
        <v>2847</v>
      </c>
      <c r="E365" t="s">
        <v>3393</v>
      </c>
      <c r="F365" t="s">
        <v>2073</v>
      </c>
      <c r="G365" s="47" t="s">
        <v>2630</v>
      </c>
      <c r="H365" s="49">
        <v>0</v>
      </c>
      <c r="I365" s="49">
        <v>0</v>
      </c>
      <c r="J365" s="49" t="s">
        <v>2186</v>
      </c>
      <c r="K365" s="49" t="s">
        <v>3396</v>
      </c>
      <c r="L365" s="49" t="s">
        <v>254</v>
      </c>
      <c r="M365" s="49" t="s">
        <v>568</v>
      </c>
    </row>
    <row r="366" spans="2:13" x14ac:dyDescent="0.3">
      <c r="B366" s="248" t="s">
        <v>2831</v>
      </c>
      <c r="C366" s="248" t="s">
        <v>2831</v>
      </c>
      <c r="D366" t="s">
        <v>2847</v>
      </c>
      <c r="E366" t="s">
        <v>9403</v>
      </c>
      <c r="F366" t="s">
        <v>2073</v>
      </c>
      <c r="G366" s="47" t="s">
        <v>2663</v>
      </c>
      <c r="H366" s="49">
        <v>0</v>
      </c>
      <c r="I366" s="49">
        <v>0</v>
      </c>
      <c r="J366" s="49" t="s">
        <v>2186</v>
      </c>
      <c r="K366" s="49" t="s">
        <v>9404</v>
      </c>
      <c r="L366" s="49" t="s">
        <v>254</v>
      </c>
      <c r="M366" s="49" t="s">
        <v>568</v>
      </c>
    </row>
    <row r="367" spans="2:13" x14ac:dyDescent="0.3">
      <c r="B367" s="248" t="s">
        <v>2831</v>
      </c>
      <c r="C367" s="248" t="s">
        <v>2831</v>
      </c>
      <c r="D367" t="s">
        <v>2847</v>
      </c>
      <c r="E367" t="s">
        <v>9879</v>
      </c>
      <c r="F367" t="s">
        <v>2078</v>
      </c>
      <c r="G367" s="47" t="s">
        <v>2611</v>
      </c>
      <c r="H367" s="49">
        <v>0</v>
      </c>
      <c r="I367" s="49">
        <v>0</v>
      </c>
      <c r="J367" s="49" t="s">
        <v>2160</v>
      </c>
      <c r="K367" s="49" t="s">
        <v>9880</v>
      </c>
      <c r="L367" s="49" t="s">
        <v>254</v>
      </c>
      <c r="M367" s="49" t="s">
        <v>568</v>
      </c>
    </row>
    <row r="368" spans="2:13" x14ac:dyDescent="0.3">
      <c r="B368" s="248" t="s">
        <v>2831</v>
      </c>
      <c r="C368" s="248" t="s">
        <v>2831</v>
      </c>
      <c r="D368" t="s">
        <v>2847</v>
      </c>
      <c r="E368" t="s">
        <v>8767</v>
      </c>
      <c r="F368" t="s">
        <v>2073</v>
      </c>
      <c r="G368" s="47" t="s">
        <v>2690</v>
      </c>
      <c r="H368" s="49">
        <v>0</v>
      </c>
      <c r="I368" s="49">
        <v>0</v>
      </c>
      <c r="J368" s="49" t="s">
        <v>2186</v>
      </c>
      <c r="K368" s="49" t="s">
        <v>8768</v>
      </c>
      <c r="L368" s="49" t="s">
        <v>254</v>
      </c>
      <c r="M368" s="49" t="s">
        <v>568</v>
      </c>
    </row>
    <row r="369" spans="2:13" x14ac:dyDescent="0.3">
      <c r="B369" s="248" t="s">
        <v>2831</v>
      </c>
      <c r="C369" s="248" t="s">
        <v>2831</v>
      </c>
      <c r="D369" t="s">
        <v>2847</v>
      </c>
      <c r="E369" t="s">
        <v>8470</v>
      </c>
      <c r="F369" t="s">
        <v>2078</v>
      </c>
      <c r="G369" s="47" t="s">
        <v>2656</v>
      </c>
      <c r="H369" s="49">
        <v>0</v>
      </c>
      <c r="I369" s="49">
        <v>0</v>
      </c>
      <c r="J369" s="49" t="s">
        <v>2186</v>
      </c>
      <c r="K369" s="49" t="s">
        <v>8471</v>
      </c>
      <c r="L369" s="49" t="s">
        <v>254</v>
      </c>
      <c r="M369" s="49" t="s">
        <v>568</v>
      </c>
    </row>
    <row r="370" spans="2:13" x14ac:dyDescent="0.3">
      <c r="B370" s="248" t="s">
        <v>2831</v>
      </c>
      <c r="C370" s="248" t="s">
        <v>2831</v>
      </c>
      <c r="D370" t="s">
        <v>2847</v>
      </c>
      <c r="E370" t="s">
        <v>8329</v>
      </c>
      <c r="F370" t="s">
        <v>2072</v>
      </c>
      <c r="G370" s="47" t="s">
        <v>2656</v>
      </c>
      <c r="H370" s="49">
        <v>0</v>
      </c>
      <c r="I370" s="49">
        <v>0</v>
      </c>
      <c r="J370" s="49" t="s">
        <v>2160</v>
      </c>
      <c r="K370" s="49" t="s">
        <v>8330</v>
      </c>
      <c r="L370" s="49" t="s">
        <v>254</v>
      </c>
      <c r="M370" s="49" t="s">
        <v>568</v>
      </c>
    </row>
    <row r="371" spans="2:13" x14ac:dyDescent="0.3">
      <c r="B371" s="248" t="s">
        <v>2831</v>
      </c>
      <c r="C371" s="248" t="s">
        <v>2831</v>
      </c>
      <c r="D371" t="s">
        <v>2847</v>
      </c>
      <c r="E371" t="s">
        <v>6560</v>
      </c>
      <c r="F371" t="s">
        <v>2078</v>
      </c>
      <c r="G371" s="47" t="s">
        <v>2620</v>
      </c>
      <c r="H371" s="49">
        <v>0</v>
      </c>
      <c r="I371" s="49">
        <v>0</v>
      </c>
      <c r="J371" s="49" t="s">
        <v>2186</v>
      </c>
      <c r="K371" s="49" t="s">
        <v>6561</v>
      </c>
      <c r="L371" s="49" t="s">
        <v>254</v>
      </c>
      <c r="M371" s="49" t="s">
        <v>568</v>
      </c>
    </row>
    <row r="372" spans="2:13" x14ac:dyDescent="0.3">
      <c r="B372" s="248" t="s">
        <v>2831</v>
      </c>
      <c r="C372" s="248" t="s">
        <v>2831</v>
      </c>
      <c r="D372" t="s">
        <v>2847</v>
      </c>
      <c r="E372" t="s">
        <v>8405</v>
      </c>
      <c r="F372" t="s">
        <v>2072</v>
      </c>
      <c r="G372" s="47" t="s">
        <v>2699</v>
      </c>
      <c r="H372" s="49">
        <v>0</v>
      </c>
      <c r="I372" s="49">
        <v>0</v>
      </c>
      <c r="J372" s="49" t="s">
        <v>2160</v>
      </c>
      <c r="K372" s="49" t="s">
        <v>8406</v>
      </c>
      <c r="L372" s="49" t="s">
        <v>254</v>
      </c>
      <c r="M372" s="49" t="s">
        <v>568</v>
      </c>
    </row>
    <row r="373" spans="2:13" x14ac:dyDescent="0.3">
      <c r="B373" s="248" t="s">
        <v>2831</v>
      </c>
      <c r="C373" s="248" t="s">
        <v>2831</v>
      </c>
      <c r="D373" t="s">
        <v>2847</v>
      </c>
      <c r="E373" t="s">
        <v>4201</v>
      </c>
      <c r="F373" t="s">
        <v>2073</v>
      </c>
      <c r="G373" s="47" t="s">
        <v>2706</v>
      </c>
      <c r="H373" s="49">
        <v>0</v>
      </c>
      <c r="I373" s="49">
        <v>0</v>
      </c>
      <c r="J373" s="49" t="s">
        <v>2186</v>
      </c>
      <c r="K373" s="49" t="s">
        <v>4202</v>
      </c>
      <c r="L373" s="49" t="s">
        <v>254</v>
      </c>
      <c r="M373" s="49" t="s">
        <v>568</v>
      </c>
    </row>
    <row r="374" spans="2:13" x14ac:dyDescent="0.3">
      <c r="B374" s="248" t="s">
        <v>2831</v>
      </c>
      <c r="C374" s="248" t="s">
        <v>2831</v>
      </c>
      <c r="D374" t="s">
        <v>2847</v>
      </c>
      <c r="E374" t="s">
        <v>7628</v>
      </c>
      <c r="F374" t="s">
        <v>2072</v>
      </c>
      <c r="G374" s="47" t="s">
        <v>2706</v>
      </c>
      <c r="H374" s="49">
        <v>0</v>
      </c>
      <c r="I374" s="49">
        <v>0</v>
      </c>
      <c r="J374" s="49" t="s">
        <v>2160</v>
      </c>
      <c r="K374" s="49" t="s">
        <v>7629</v>
      </c>
      <c r="L374" s="49" t="s">
        <v>254</v>
      </c>
      <c r="M374" s="49" t="s">
        <v>568</v>
      </c>
    </row>
    <row r="375" spans="2:13" x14ac:dyDescent="0.3">
      <c r="B375" s="248" t="s">
        <v>2831</v>
      </c>
      <c r="C375" s="248" t="s">
        <v>2831</v>
      </c>
      <c r="D375" t="s">
        <v>2847</v>
      </c>
      <c r="E375" t="s">
        <v>9817</v>
      </c>
      <c r="F375" t="s">
        <v>2073</v>
      </c>
      <c r="G375" s="47" t="s">
        <v>2611</v>
      </c>
      <c r="H375" s="49">
        <v>0</v>
      </c>
      <c r="I375" s="49">
        <v>0</v>
      </c>
      <c r="J375" s="49" t="s">
        <v>2186</v>
      </c>
      <c r="K375" s="49" t="s">
        <v>9818</v>
      </c>
      <c r="L375" s="49" t="s">
        <v>254</v>
      </c>
      <c r="M375" s="49" t="s">
        <v>568</v>
      </c>
    </row>
    <row r="376" spans="2:13" x14ac:dyDescent="0.3">
      <c r="B376" s="248" t="s">
        <v>2831</v>
      </c>
      <c r="C376" s="248" t="s">
        <v>2831</v>
      </c>
      <c r="D376" t="s">
        <v>2847</v>
      </c>
      <c r="E376" t="s">
        <v>8263</v>
      </c>
      <c r="F376" t="s">
        <v>2076</v>
      </c>
      <c r="G376" s="47" t="s">
        <v>2620</v>
      </c>
      <c r="H376" s="49">
        <v>0</v>
      </c>
      <c r="I376" s="49">
        <v>0</v>
      </c>
      <c r="J376" s="49" t="s">
        <v>2160</v>
      </c>
      <c r="K376" s="49" t="s">
        <v>3023</v>
      </c>
      <c r="L376" s="49" t="s">
        <v>2147</v>
      </c>
      <c r="M376" s="49" t="s">
        <v>568</v>
      </c>
    </row>
    <row r="377" spans="2:13" x14ac:dyDescent="0.3">
      <c r="B377" s="248" t="s">
        <v>2831</v>
      </c>
      <c r="C377" s="248" t="s">
        <v>2831</v>
      </c>
      <c r="D377" t="s">
        <v>2847</v>
      </c>
      <c r="E377" t="s">
        <v>10471</v>
      </c>
      <c r="F377" t="s">
        <v>2075</v>
      </c>
      <c r="G377" s="47" t="s">
        <v>2670</v>
      </c>
      <c r="H377" s="49">
        <v>0</v>
      </c>
      <c r="I377" s="49">
        <v>0</v>
      </c>
      <c r="J377" s="49" t="s">
        <v>2160</v>
      </c>
      <c r="K377" s="49" t="s">
        <v>10472</v>
      </c>
      <c r="L377" s="49" t="s">
        <v>254</v>
      </c>
      <c r="M377" s="49" t="s">
        <v>568</v>
      </c>
    </row>
    <row r="378" spans="2:13" x14ac:dyDescent="0.3">
      <c r="B378" s="248" t="s">
        <v>2831</v>
      </c>
      <c r="C378" s="248" t="s">
        <v>2831</v>
      </c>
      <c r="D378" t="s">
        <v>2847</v>
      </c>
      <c r="E378" t="s">
        <v>7484</v>
      </c>
      <c r="F378" t="s">
        <v>2078</v>
      </c>
      <c r="G378" s="47" t="s">
        <v>2612</v>
      </c>
      <c r="H378" s="49">
        <v>0</v>
      </c>
      <c r="I378" s="49">
        <v>0</v>
      </c>
      <c r="J378" s="49" t="s">
        <v>2186</v>
      </c>
      <c r="K378" s="49" t="s">
        <v>7485</v>
      </c>
      <c r="L378" s="49" t="s">
        <v>254</v>
      </c>
      <c r="M378" s="49" t="s">
        <v>568</v>
      </c>
    </row>
    <row r="379" spans="2:13" x14ac:dyDescent="0.3">
      <c r="B379" s="248" t="s">
        <v>2831</v>
      </c>
      <c r="C379" s="248" t="s">
        <v>2831</v>
      </c>
      <c r="D379" t="s">
        <v>2847</v>
      </c>
      <c r="E379" t="s">
        <v>4166</v>
      </c>
      <c r="F379" t="s">
        <v>2073</v>
      </c>
      <c r="G379" s="47" t="s">
        <v>2694</v>
      </c>
      <c r="H379" s="49">
        <v>0</v>
      </c>
      <c r="I379" s="49">
        <v>0</v>
      </c>
      <c r="J379" s="49" t="s">
        <v>2186</v>
      </c>
      <c r="K379" s="49" t="s">
        <v>4167</v>
      </c>
      <c r="L379" s="49" t="s">
        <v>2147</v>
      </c>
      <c r="M379" s="49" t="s">
        <v>568</v>
      </c>
    </row>
    <row r="380" spans="2:13" x14ac:dyDescent="0.3">
      <c r="B380" s="248" t="s">
        <v>2831</v>
      </c>
      <c r="C380" s="248" t="s">
        <v>2831</v>
      </c>
      <c r="D380" t="s">
        <v>2847</v>
      </c>
      <c r="E380" t="s">
        <v>8661</v>
      </c>
      <c r="F380" t="s">
        <v>2075</v>
      </c>
      <c r="G380" s="47" t="s">
        <v>2634</v>
      </c>
      <c r="H380" s="49">
        <v>0</v>
      </c>
      <c r="I380" s="49">
        <v>0</v>
      </c>
      <c r="J380" s="49" t="s">
        <v>2176</v>
      </c>
      <c r="K380" s="49" t="s">
        <v>8662</v>
      </c>
      <c r="L380" s="49" t="s">
        <v>254</v>
      </c>
      <c r="M380" s="49" t="s">
        <v>568</v>
      </c>
    </row>
    <row r="381" spans="2:13" x14ac:dyDescent="0.3">
      <c r="B381" s="248" t="s">
        <v>2831</v>
      </c>
      <c r="C381" s="248" t="s">
        <v>2831</v>
      </c>
      <c r="D381" t="s">
        <v>2847</v>
      </c>
      <c r="E381" t="s">
        <v>10385</v>
      </c>
      <c r="F381" t="s">
        <v>2072</v>
      </c>
      <c r="G381" s="47" t="s">
        <v>2690</v>
      </c>
      <c r="H381" s="49">
        <v>0</v>
      </c>
      <c r="I381" s="49">
        <v>0</v>
      </c>
      <c r="J381" s="49" t="s">
        <v>2173</v>
      </c>
      <c r="K381" s="49" t="s">
        <v>10386</v>
      </c>
      <c r="L381" s="49" t="s">
        <v>254</v>
      </c>
      <c r="M381" s="49" t="s">
        <v>568</v>
      </c>
    </row>
    <row r="382" spans="2:13" x14ac:dyDescent="0.3">
      <c r="B382" s="248" t="s">
        <v>2831</v>
      </c>
      <c r="C382" s="248" t="s">
        <v>2831</v>
      </c>
      <c r="D382" t="s">
        <v>2847</v>
      </c>
      <c r="E382" t="s">
        <v>8713</v>
      </c>
      <c r="F382" t="s">
        <v>2073</v>
      </c>
      <c r="G382" s="47" t="s">
        <v>2665</v>
      </c>
      <c r="H382" s="49">
        <v>0</v>
      </c>
      <c r="I382" s="49">
        <v>0</v>
      </c>
      <c r="J382" s="49" t="s">
        <v>2186</v>
      </c>
      <c r="K382" s="49" t="s">
        <v>8714</v>
      </c>
      <c r="L382" s="49" t="s">
        <v>254</v>
      </c>
      <c r="M382" s="49" t="s">
        <v>568</v>
      </c>
    </row>
    <row r="383" spans="2:13" x14ac:dyDescent="0.3">
      <c r="B383" s="248" t="s">
        <v>2831</v>
      </c>
      <c r="C383" s="248" t="s">
        <v>2831</v>
      </c>
      <c r="D383" t="s">
        <v>2847</v>
      </c>
      <c r="E383" t="s">
        <v>8067</v>
      </c>
      <c r="F383" t="s">
        <v>2072</v>
      </c>
      <c r="G383" s="47" t="s">
        <v>2620</v>
      </c>
      <c r="H383" s="49">
        <v>0</v>
      </c>
      <c r="I383" s="49">
        <v>0</v>
      </c>
      <c r="J383" s="49" t="s">
        <v>2160</v>
      </c>
      <c r="K383" s="49" t="s">
        <v>8068</v>
      </c>
      <c r="L383" s="49" t="s">
        <v>254</v>
      </c>
      <c r="M383" s="49" t="s">
        <v>568</v>
      </c>
    </row>
    <row r="384" spans="2:13" x14ac:dyDescent="0.3">
      <c r="B384" s="248" t="s">
        <v>2831</v>
      </c>
      <c r="C384" s="248" t="s">
        <v>2831</v>
      </c>
      <c r="D384" t="s">
        <v>2847</v>
      </c>
      <c r="E384" t="s">
        <v>8291</v>
      </c>
      <c r="F384" t="s">
        <v>2072</v>
      </c>
      <c r="G384" s="47" t="s">
        <v>2693</v>
      </c>
      <c r="H384" s="49">
        <v>0</v>
      </c>
      <c r="I384" s="49">
        <v>0</v>
      </c>
      <c r="J384" s="49" t="s">
        <v>2160</v>
      </c>
      <c r="K384" s="49" t="s">
        <v>8292</v>
      </c>
      <c r="L384" s="49" t="s">
        <v>254</v>
      </c>
      <c r="M384" s="49" t="s">
        <v>568</v>
      </c>
    </row>
    <row r="385" spans="2:13" x14ac:dyDescent="0.3">
      <c r="B385" s="248" t="s">
        <v>2831</v>
      </c>
      <c r="C385" s="248" t="s">
        <v>2831</v>
      </c>
      <c r="D385" t="s">
        <v>2847</v>
      </c>
      <c r="E385" t="s">
        <v>7652</v>
      </c>
      <c r="F385" t="s">
        <v>2072</v>
      </c>
      <c r="G385" s="47" t="s">
        <v>2670</v>
      </c>
      <c r="H385" s="49">
        <v>0</v>
      </c>
      <c r="I385" s="49">
        <v>0</v>
      </c>
      <c r="J385" s="49" t="s">
        <v>2160</v>
      </c>
      <c r="K385" s="49" t="s">
        <v>7653</v>
      </c>
      <c r="L385" s="49" t="s">
        <v>254</v>
      </c>
      <c r="M385" s="49" t="s">
        <v>568</v>
      </c>
    </row>
    <row r="386" spans="2:13" x14ac:dyDescent="0.3">
      <c r="B386" s="248" t="s">
        <v>2831</v>
      </c>
      <c r="C386" s="248" t="s">
        <v>2831</v>
      </c>
      <c r="D386" t="s">
        <v>2847</v>
      </c>
      <c r="E386" t="s">
        <v>9731</v>
      </c>
      <c r="F386" t="s">
        <v>2073</v>
      </c>
      <c r="G386" s="47" t="s">
        <v>2684</v>
      </c>
      <c r="H386" s="49">
        <v>0</v>
      </c>
      <c r="I386" s="49">
        <v>0</v>
      </c>
      <c r="J386" s="49" t="s">
        <v>2160</v>
      </c>
      <c r="K386" s="49" t="s">
        <v>9732</v>
      </c>
      <c r="L386" s="49" t="s">
        <v>254</v>
      </c>
      <c r="M386" s="49" t="s">
        <v>568</v>
      </c>
    </row>
    <row r="387" spans="2:13" x14ac:dyDescent="0.3">
      <c r="B387" s="248" t="s">
        <v>2831</v>
      </c>
      <c r="C387" s="248" t="s">
        <v>2831</v>
      </c>
      <c r="D387" t="s">
        <v>2847</v>
      </c>
      <c r="E387" t="s">
        <v>8779</v>
      </c>
      <c r="F387" t="s">
        <v>2072</v>
      </c>
      <c r="G387" s="47" t="s">
        <v>2618</v>
      </c>
      <c r="H387" s="49">
        <v>0</v>
      </c>
      <c r="I387" s="49">
        <v>0</v>
      </c>
      <c r="J387" s="49" t="s">
        <v>2176</v>
      </c>
      <c r="K387" s="49" t="s">
        <v>8780</v>
      </c>
      <c r="L387" s="49" t="s">
        <v>254</v>
      </c>
      <c r="M387" s="49" t="s">
        <v>568</v>
      </c>
    </row>
    <row r="388" spans="2:13" x14ac:dyDescent="0.3">
      <c r="B388" s="248" t="s">
        <v>2831</v>
      </c>
      <c r="C388" s="248" t="s">
        <v>2831</v>
      </c>
      <c r="D388" t="s">
        <v>2847</v>
      </c>
      <c r="E388" t="s">
        <v>6058</v>
      </c>
      <c r="F388" t="s">
        <v>2072</v>
      </c>
      <c r="G388" s="47" t="s">
        <v>2694</v>
      </c>
      <c r="H388" s="49">
        <v>0</v>
      </c>
      <c r="I388" s="49">
        <v>0</v>
      </c>
      <c r="J388" s="49" t="s">
        <v>2160</v>
      </c>
      <c r="K388" s="49" t="s">
        <v>3939</v>
      </c>
      <c r="L388" s="49" t="s">
        <v>254</v>
      </c>
      <c r="M388" s="49" t="s">
        <v>568</v>
      </c>
    </row>
    <row r="389" spans="2:13" x14ac:dyDescent="0.3">
      <c r="B389" s="248" t="s">
        <v>2831</v>
      </c>
      <c r="C389" s="248" t="s">
        <v>2831</v>
      </c>
      <c r="D389" t="s">
        <v>2847</v>
      </c>
      <c r="E389" t="s">
        <v>7276</v>
      </c>
      <c r="F389" t="s">
        <v>2073</v>
      </c>
      <c r="G389" s="47" t="s">
        <v>2630</v>
      </c>
      <c r="H389" s="49">
        <v>0</v>
      </c>
      <c r="I389" s="49">
        <v>0</v>
      </c>
      <c r="J389" s="49" t="s">
        <v>2186</v>
      </c>
      <c r="K389" s="49" t="s">
        <v>7277</v>
      </c>
      <c r="L389" s="49" t="s">
        <v>254</v>
      </c>
      <c r="M389" s="49" t="s">
        <v>568</v>
      </c>
    </row>
    <row r="390" spans="2:13" x14ac:dyDescent="0.3">
      <c r="B390" s="248" t="s">
        <v>2831</v>
      </c>
      <c r="C390" s="248" t="s">
        <v>2831</v>
      </c>
      <c r="D390" t="s">
        <v>2847</v>
      </c>
      <c r="E390" t="s">
        <v>8233</v>
      </c>
      <c r="F390" t="s">
        <v>2073</v>
      </c>
      <c r="G390" s="47" t="s">
        <v>2647</v>
      </c>
      <c r="H390" s="49">
        <v>0</v>
      </c>
      <c r="I390" s="49">
        <v>0</v>
      </c>
      <c r="J390" s="49" t="s">
        <v>2186</v>
      </c>
      <c r="K390" s="49" t="s">
        <v>8234</v>
      </c>
      <c r="L390" s="49" t="s">
        <v>254</v>
      </c>
      <c r="M390" s="49" t="s">
        <v>568</v>
      </c>
    </row>
    <row r="391" spans="2:13" x14ac:dyDescent="0.3">
      <c r="B391" s="248" t="s">
        <v>2831</v>
      </c>
      <c r="C391" s="248" t="s">
        <v>2831</v>
      </c>
      <c r="D391" t="s">
        <v>2847</v>
      </c>
      <c r="E391" t="s">
        <v>9741</v>
      </c>
      <c r="F391" t="s">
        <v>2072</v>
      </c>
      <c r="G391" s="47" t="s">
        <v>2636</v>
      </c>
      <c r="H391" s="49">
        <v>0</v>
      </c>
      <c r="I391" s="49">
        <v>0</v>
      </c>
      <c r="J391" s="49" t="s">
        <v>2173</v>
      </c>
      <c r="K391" s="49" t="s">
        <v>9742</v>
      </c>
      <c r="L391" s="49" t="s">
        <v>254</v>
      </c>
      <c r="M391" s="49" t="s">
        <v>568</v>
      </c>
    </row>
    <row r="392" spans="2:13" x14ac:dyDescent="0.3">
      <c r="B392" s="248" t="s">
        <v>2831</v>
      </c>
      <c r="C392" s="248" t="s">
        <v>2831</v>
      </c>
      <c r="D392" t="s">
        <v>2847</v>
      </c>
      <c r="E392" t="s">
        <v>9760</v>
      </c>
      <c r="F392" t="s">
        <v>2073</v>
      </c>
      <c r="G392" s="47" t="s">
        <v>2647</v>
      </c>
      <c r="H392" s="49">
        <v>0</v>
      </c>
      <c r="I392" s="49">
        <v>0</v>
      </c>
      <c r="J392" s="49" t="s">
        <v>2186</v>
      </c>
      <c r="K392" s="49" t="s">
        <v>9761</v>
      </c>
      <c r="L392" s="49" t="s">
        <v>254</v>
      </c>
      <c r="M392" s="49" t="s">
        <v>568</v>
      </c>
    </row>
    <row r="393" spans="2:13" x14ac:dyDescent="0.3">
      <c r="B393" s="248" t="s">
        <v>2831</v>
      </c>
      <c r="C393" s="248" t="s">
        <v>2831</v>
      </c>
      <c r="D393" t="s">
        <v>2847</v>
      </c>
      <c r="E393" t="s">
        <v>3616</v>
      </c>
      <c r="F393" t="s">
        <v>2073</v>
      </c>
      <c r="G393" s="47" t="s">
        <v>2691</v>
      </c>
      <c r="H393" s="49">
        <v>0</v>
      </c>
      <c r="I393" s="49">
        <v>0</v>
      </c>
      <c r="J393" s="49" t="s">
        <v>2186</v>
      </c>
      <c r="K393" s="49" t="s">
        <v>3617</v>
      </c>
      <c r="L393" s="49" t="s">
        <v>254</v>
      </c>
      <c r="M393" s="49" t="s">
        <v>568</v>
      </c>
    </row>
    <row r="394" spans="2:13" x14ac:dyDescent="0.3">
      <c r="B394" s="248" t="s">
        <v>2831</v>
      </c>
      <c r="C394" s="248" t="s">
        <v>2831</v>
      </c>
      <c r="D394" t="s">
        <v>2847</v>
      </c>
      <c r="E394" t="s">
        <v>5869</v>
      </c>
      <c r="F394" t="s">
        <v>2073</v>
      </c>
      <c r="G394" s="47" t="s">
        <v>2643</v>
      </c>
      <c r="H394" s="49">
        <v>0</v>
      </c>
      <c r="I394" s="49">
        <v>0</v>
      </c>
      <c r="J394" s="49" t="s">
        <v>2186</v>
      </c>
      <c r="K394" s="49" t="s">
        <v>5871</v>
      </c>
      <c r="L394" s="49" t="s">
        <v>254</v>
      </c>
      <c r="M394" s="49" t="s">
        <v>568</v>
      </c>
    </row>
    <row r="395" spans="2:13" x14ac:dyDescent="0.3">
      <c r="B395" s="248" t="s">
        <v>2831</v>
      </c>
      <c r="C395" s="248" t="s">
        <v>2831</v>
      </c>
      <c r="D395" t="s">
        <v>2847</v>
      </c>
      <c r="E395" t="s">
        <v>7344</v>
      </c>
      <c r="F395" t="s">
        <v>2073</v>
      </c>
      <c r="G395" s="47" t="s">
        <v>2665</v>
      </c>
      <c r="H395" s="49">
        <v>0</v>
      </c>
      <c r="I395" s="49">
        <v>0</v>
      </c>
      <c r="J395" s="49" t="s">
        <v>2186</v>
      </c>
      <c r="K395" s="49" t="s">
        <v>7345</v>
      </c>
      <c r="L395" s="49" t="s">
        <v>254</v>
      </c>
      <c r="M395" s="49" t="s">
        <v>568</v>
      </c>
    </row>
    <row r="396" spans="2:13" x14ac:dyDescent="0.3">
      <c r="B396" s="248" t="s">
        <v>2831</v>
      </c>
      <c r="C396" s="248" t="s">
        <v>2831</v>
      </c>
      <c r="D396" t="s">
        <v>2847</v>
      </c>
      <c r="E396" t="s">
        <v>10174</v>
      </c>
      <c r="F396" t="s">
        <v>2073</v>
      </c>
      <c r="G396" s="47" t="s">
        <v>2691</v>
      </c>
      <c r="H396" s="49">
        <v>0</v>
      </c>
      <c r="I396" s="49">
        <v>0</v>
      </c>
      <c r="J396" s="49" t="s">
        <v>2186</v>
      </c>
      <c r="K396" s="49" t="s">
        <v>10175</v>
      </c>
      <c r="L396" s="49" t="s">
        <v>254</v>
      </c>
      <c r="M396" s="49" t="s">
        <v>568</v>
      </c>
    </row>
    <row r="397" spans="2:13" x14ac:dyDescent="0.3">
      <c r="B397" s="248" t="s">
        <v>2831</v>
      </c>
      <c r="C397" s="248" t="s">
        <v>2831</v>
      </c>
      <c r="D397" t="s">
        <v>2847</v>
      </c>
      <c r="E397" t="s">
        <v>8870</v>
      </c>
      <c r="F397" t="s">
        <v>2072</v>
      </c>
      <c r="G397" s="47" t="s">
        <v>2691</v>
      </c>
      <c r="H397" s="49">
        <v>0</v>
      </c>
      <c r="I397" s="49">
        <v>0</v>
      </c>
      <c r="J397" s="49" t="s">
        <v>2160</v>
      </c>
      <c r="K397" s="49" t="s">
        <v>8871</v>
      </c>
      <c r="L397" s="49" t="s">
        <v>254</v>
      </c>
      <c r="M397" s="49" t="s">
        <v>568</v>
      </c>
    </row>
    <row r="398" spans="2:13" x14ac:dyDescent="0.3">
      <c r="B398" s="248" t="s">
        <v>2831</v>
      </c>
      <c r="C398" s="248" t="s">
        <v>2831</v>
      </c>
      <c r="D398" t="s">
        <v>2847</v>
      </c>
      <c r="E398" t="s">
        <v>10455</v>
      </c>
      <c r="F398" t="s">
        <v>2072</v>
      </c>
      <c r="G398" s="47" t="s">
        <v>2613</v>
      </c>
      <c r="H398" s="49">
        <v>0</v>
      </c>
      <c r="I398" s="49">
        <v>0</v>
      </c>
      <c r="J398" s="49" t="s">
        <v>2160</v>
      </c>
      <c r="K398" s="49" t="s">
        <v>10456</v>
      </c>
      <c r="L398" s="49" t="s">
        <v>254</v>
      </c>
      <c r="M398" s="49" t="s">
        <v>568</v>
      </c>
    </row>
    <row r="399" spans="2:13" x14ac:dyDescent="0.3">
      <c r="B399" s="248" t="s">
        <v>2831</v>
      </c>
      <c r="C399" s="248" t="s">
        <v>2831</v>
      </c>
      <c r="D399" t="s">
        <v>2847</v>
      </c>
      <c r="E399" t="s">
        <v>9343</v>
      </c>
      <c r="F399" t="s">
        <v>2073</v>
      </c>
      <c r="G399" s="47" t="s">
        <v>2611</v>
      </c>
      <c r="H399" s="49">
        <v>0</v>
      </c>
      <c r="I399" s="49">
        <v>0</v>
      </c>
      <c r="J399" s="49" t="s">
        <v>2186</v>
      </c>
      <c r="K399" s="49" t="s">
        <v>9344</v>
      </c>
      <c r="L399" s="49" t="s">
        <v>254</v>
      </c>
      <c r="M399" s="49" t="s">
        <v>568</v>
      </c>
    </row>
    <row r="400" spans="2:13" x14ac:dyDescent="0.3">
      <c r="B400" s="248" t="s">
        <v>2831</v>
      </c>
      <c r="C400" s="248" t="s">
        <v>2831</v>
      </c>
      <c r="D400" t="s">
        <v>2847</v>
      </c>
      <c r="E400" t="s">
        <v>9522</v>
      </c>
      <c r="F400" t="s">
        <v>2073</v>
      </c>
      <c r="G400" s="47" t="s">
        <v>2643</v>
      </c>
      <c r="H400" s="49">
        <v>0</v>
      </c>
      <c r="I400" s="49">
        <v>0</v>
      </c>
      <c r="J400" s="49" t="s">
        <v>2186</v>
      </c>
      <c r="K400" s="49" t="s">
        <v>9523</v>
      </c>
      <c r="L400" s="49" t="s">
        <v>254</v>
      </c>
      <c r="M400" s="49" t="s">
        <v>568</v>
      </c>
    </row>
    <row r="401" spans="2:13" x14ac:dyDescent="0.3">
      <c r="B401" s="248" t="s">
        <v>2831</v>
      </c>
      <c r="C401" s="248" t="s">
        <v>2831</v>
      </c>
      <c r="D401" t="s">
        <v>2847</v>
      </c>
      <c r="E401" t="s">
        <v>3033</v>
      </c>
      <c r="F401" t="s">
        <v>2073</v>
      </c>
      <c r="G401" s="47" t="s">
        <v>2698</v>
      </c>
      <c r="H401" s="49">
        <v>0</v>
      </c>
      <c r="I401" s="49">
        <v>0</v>
      </c>
      <c r="J401" s="49" t="s">
        <v>2160</v>
      </c>
      <c r="K401" s="49" t="s">
        <v>2925</v>
      </c>
      <c r="L401" s="49" t="s">
        <v>254</v>
      </c>
      <c r="M401" s="49" t="s">
        <v>568</v>
      </c>
    </row>
    <row r="402" spans="2:13" x14ac:dyDescent="0.3">
      <c r="B402" s="248" t="s">
        <v>2831</v>
      </c>
      <c r="C402" s="248" t="s">
        <v>2831</v>
      </c>
      <c r="D402" t="s">
        <v>2847</v>
      </c>
      <c r="E402" t="s">
        <v>8757</v>
      </c>
      <c r="F402" t="s">
        <v>2073</v>
      </c>
      <c r="G402" s="47" t="s">
        <v>2668</v>
      </c>
      <c r="H402" s="49">
        <v>0</v>
      </c>
      <c r="I402" s="49">
        <v>0</v>
      </c>
      <c r="J402" s="49" t="s">
        <v>2186</v>
      </c>
      <c r="K402" s="49" t="s">
        <v>8758</v>
      </c>
      <c r="L402" s="49" t="s">
        <v>254</v>
      </c>
      <c r="M402" s="49" t="s">
        <v>568</v>
      </c>
    </row>
    <row r="403" spans="2:13" x14ac:dyDescent="0.3">
      <c r="B403" s="248" t="s">
        <v>2831</v>
      </c>
      <c r="C403" s="248" t="s">
        <v>2831</v>
      </c>
      <c r="D403" t="s">
        <v>2847</v>
      </c>
      <c r="E403" t="s">
        <v>8503</v>
      </c>
      <c r="F403" t="s">
        <v>2072</v>
      </c>
      <c r="G403" s="47" t="s">
        <v>2620</v>
      </c>
      <c r="H403" s="49">
        <v>0</v>
      </c>
      <c r="I403" s="49">
        <v>0</v>
      </c>
      <c r="J403" s="49" t="s">
        <v>2176</v>
      </c>
      <c r="K403" s="49" t="s">
        <v>8504</v>
      </c>
      <c r="L403" s="49" t="s">
        <v>254</v>
      </c>
      <c r="M403" s="49" t="s">
        <v>568</v>
      </c>
    </row>
    <row r="404" spans="2:13" x14ac:dyDescent="0.3">
      <c r="B404" s="248" t="s">
        <v>2831</v>
      </c>
      <c r="C404" s="248" t="s">
        <v>2831</v>
      </c>
      <c r="D404" t="s">
        <v>2847</v>
      </c>
      <c r="E404" t="s">
        <v>10525</v>
      </c>
      <c r="F404" t="s">
        <v>2072</v>
      </c>
      <c r="G404" s="47" t="s">
        <v>2697</v>
      </c>
      <c r="H404" s="49">
        <v>0</v>
      </c>
      <c r="I404" s="49">
        <v>0</v>
      </c>
      <c r="J404" s="49" t="s">
        <v>2160</v>
      </c>
      <c r="K404" s="49" t="s">
        <v>10526</v>
      </c>
      <c r="L404" s="49" t="s">
        <v>254</v>
      </c>
      <c r="M404" s="49" t="s">
        <v>568</v>
      </c>
    </row>
    <row r="405" spans="2:13" x14ac:dyDescent="0.3">
      <c r="B405" s="248" t="s">
        <v>2831</v>
      </c>
      <c r="C405" s="248" t="s">
        <v>2831</v>
      </c>
      <c r="D405" t="s">
        <v>2847</v>
      </c>
      <c r="E405" t="s">
        <v>8683</v>
      </c>
      <c r="F405" t="s">
        <v>2075</v>
      </c>
      <c r="G405" s="47" t="s">
        <v>2684</v>
      </c>
      <c r="H405" s="49">
        <v>0</v>
      </c>
      <c r="I405" s="49">
        <v>0</v>
      </c>
      <c r="J405" s="49" t="s">
        <v>2173</v>
      </c>
      <c r="K405" s="49" t="s">
        <v>8684</v>
      </c>
      <c r="L405" s="49" t="s">
        <v>254</v>
      </c>
      <c r="M405" s="49" t="s">
        <v>568</v>
      </c>
    </row>
    <row r="406" spans="2:13" x14ac:dyDescent="0.3">
      <c r="B406" s="248" t="s">
        <v>2831</v>
      </c>
      <c r="C406" s="248" t="s">
        <v>2831</v>
      </c>
      <c r="D406" t="s">
        <v>2847</v>
      </c>
      <c r="E406" t="s">
        <v>4950</v>
      </c>
      <c r="F406" t="s">
        <v>2073</v>
      </c>
      <c r="G406" s="47" t="s">
        <v>2647</v>
      </c>
      <c r="H406" s="49">
        <v>0</v>
      </c>
      <c r="I406" s="49">
        <v>0</v>
      </c>
      <c r="J406" s="49" t="s">
        <v>2160</v>
      </c>
      <c r="K406" s="49" t="s">
        <v>4951</v>
      </c>
      <c r="L406" s="49" t="s">
        <v>254</v>
      </c>
      <c r="M406" s="49" t="s">
        <v>568</v>
      </c>
    </row>
    <row r="407" spans="2:13" x14ac:dyDescent="0.3">
      <c r="B407" s="248" t="s">
        <v>2831</v>
      </c>
      <c r="C407" s="248" t="s">
        <v>2831</v>
      </c>
      <c r="D407" t="s">
        <v>2847</v>
      </c>
      <c r="E407" t="s">
        <v>10694</v>
      </c>
      <c r="F407" t="s">
        <v>2073</v>
      </c>
      <c r="G407" s="47" t="s">
        <v>2612</v>
      </c>
      <c r="H407" s="49">
        <v>0</v>
      </c>
      <c r="I407" s="49">
        <v>0</v>
      </c>
      <c r="J407" s="49" t="s">
        <v>2186</v>
      </c>
      <c r="K407" s="49" t="s">
        <v>10695</v>
      </c>
      <c r="L407" s="49" t="s">
        <v>254</v>
      </c>
      <c r="M407" s="49" t="s">
        <v>568</v>
      </c>
    </row>
    <row r="408" spans="2:13" x14ac:dyDescent="0.3">
      <c r="B408" s="248" t="s">
        <v>2831</v>
      </c>
      <c r="C408" s="248" t="s">
        <v>2831</v>
      </c>
      <c r="D408" t="s">
        <v>2847</v>
      </c>
      <c r="E408" t="s">
        <v>5483</v>
      </c>
      <c r="F408" t="s">
        <v>2073</v>
      </c>
      <c r="G408" s="47" t="s">
        <v>2684</v>
      </c>
      <c r="H408" s="49">
        <v>0</v>
      </c>
      <c r="I408" s="49">
        <v>0</v>
      </c>
      <c r="J408" s="49" t="s">
        <v>2186</v>
      </c>
      <c r="K408" s="49" t="s">
        <v>5484</v>
      </c>
      <c r="L408" s="49" t="s">
        <v>254</v>
      </c>
      <c r="M408" s="49" t="s">
        <v>568</v>
      </c>
    </row>
    <row r="409" spans="2:13" x14ac:dyDescent="0.3">
      <c r="B409" s="248" t="s">
        <v>2831</v>
      </c>
      <c r="C409" s="248" t="s">
        <v>2831</v>
      </c>
      <c r="D409" t="s">
        <v>2847</v>
      </c>
      <c r="E409" t="s">
        <v>6998</v>
      </c>
      <c r="F409" t="s">
        <v>2073</v>
      </c>
      <c r="G409" s="47" t="s">
        <v>2620</v>
      </c>
      <c r="H409" s="49">
        <v>0</v>
      </c>
      <c r="I409" s="49">
        <v>0</v>
      </c>
      <c r="J409" s="49" t="s">
        <v>2186</v>
      </c>
      <c r="K409" s="49" t="s">
        <v>6999</v>
      </c>
      <c r="L409" s="49" t="s">
        <v>254</v>
      </c>
      <c r="M409" s="49" t="s">
        <v>568</v>
      </c>
    </row>
    <row r="410" spans="2:13" x14ac:dyDescent="0.3">
      <c r="B410" s="248" t="s">
        <v>2831</v>
      </c>
      <c r="C410" s="248" t="s">
        <v>2831</v>
      </c>
      <c r="D410" t="s">
        <v>2847</v>
      </c>
      <c r="E410" t="s">
        <v>7461</v>
      </c>
      <c r="F410" t="s">
        <v>2073</v>
      </c>
      <c r="G410" s="47" t="s">
        <v>2630</v>
      </c>
      <c r="H410" s="49">
        <v>0</v>
      </c>
      <c r="I410" s="49">
        <v>0</v>
      </c>
      <c r="J410" s="49" t="s">
        <v>2186</v>
      </c>
      <c r="K410" s="49" t="s">
        <v>7462</v>
      </c>
      <c r="L410" s="49" t="s">
        <v>254</v>
      </c>
      <c r="M410" s="49" t="s">
        <v>568</v>
      </c>
    </row>
    <row r="411" spans="2:13" x14ac:dyDescent="0.3">
      <c r="B411" s="248" t="s">
        <v>2831</v>
      </c>
      <c r="C411" s="248" t="s">
        <v>2831</v>
      </c>
      <c r="D411" t="s">
        <v>2847</v>
      </c>
      <c r="E411" t="s">
        <v>10650</v>
      </c>
      <c r="F411" t="s">
        <v>2073</v>
      </c>
      <c r="G411" s="47" t="s">
        <v>2699</v>
      </c>
      <c r="H411" s="49">
        <v>0</v>
      </c>
      <c r="I411" s="49">
        <v>0</v>
      </c>
      <c r="J411" s="49" t="s">
        <v>2186</v>
      </c>
      <c r="K411" s="49" t="s">
        <v>10651</v>
      </c>
      <c r="L411" s="49" t="s">
        <v>254</v>
      </c>
      <c r="M411" s="49" t="s">
        <v>568</v>
      </c>
    </row>
    <row r="412" spans="2:13" x14ac:dyDescent="0.3">
      <c r="B412" s="248" t="s">
        <v>2831</v>
      </c>
      <c r="C412" s="248" t="s">
        <v>2831</v>
      </c>
      <c r="D412" t="s">
        <v>2847</v>
      </c>
      <c r="E412" t="s">
        <v>10276</v>
      </c>
      <c r="F412" t="s">
        <v>2073</v>
      </c>
      <c r="G412" s="47" t="s">
        <v>2706</v>
      </c>
      <c r="H412" s="49">
        <v>0</v>
      </c>
      <c r="I412" s="49">
        <v>0</v>
      </c>
      <c r="J412" s="49" t="s">
        <v>2186</v>
      </c>
      <c r="K412" s="49" t="s">
        <v>10277</v>
      </c>
      <c r="L412" s="49" t="s">
        <v>254</v>
      </c>
      <c r="M412" s="49" t="s">
        <v>568</v>
      </c>
    </row>
    <row r="413" spans="2:13" x14ac:dyDescent="0.3">
      <c r="B413" s="248" t="s">
        <v>2831</v>
      </c>
      <c r="C413" s="248" t="s">
        <v>2831</v>
      </c>
      <c r="D413" t="s">
        <v>2847</v>
      </c>
      <c r="E413" t="s">
        <v>6260</v>
      </c>
      <c r="F413" t="s">
        <v>2073</v>
      </c>
      <c r="G413" s="47" t="s">
        <v>2611</v>
      </c>
      <c r="H413" s="49">
        <v>0</v>
      </c>
      <c r="I413" s="49">
        <v>0</v>
      </c>
      <c r="J413" s="49" t="s">
        <v>2186</v>
      </c>
      <c r="K413" s="49" t="s">
        <v>6261</v>
      </c>
      <c r="L413" s="49" t="s">
        <v>254</v>
      </c>
      <c r="M413" s="49" t="s">
        <v>568</v>
      </c>
    </row>
    <row r="414" spans="2:13" x14ac:dyDescent="0.3">
      <c r="B414" s="248" t="s">
        <v>2831</v>
      </c>
      <c r="C414" s="248" t="s">
        <v>2831</v>
      </c>
      <c r="D414" t="s">
        <v>2847</v>
      </c>
      <c r="E414" t="s">
        <v>8476</v>
      </c>
      <c r="F414" t="s">
        <v>2073</v>
      </c>
      <c r="G414" s="47" t="s">
        <v>2636</v>
      </c>
      <c r="H414" s="49">
        <v>0</v>
      </c>
      <c r="I414" s="49">
        <v>0</v>
      </c>
      <c r="J414" s="49" t="s">
        <v>2160</v>
      </c>
      <c r="K414" s="49" t="s">
        <v>8477</v>
      </c>
      <c r="L414" s="49" t="s">
        <v>254</v>
      </c>
      <c r="M414" s="49" t="s">
        <v>568</v>
      </c>
    </row>
    <row r="415" spans="2:13" x14ac:dyDescent="0.3">
      <c r="B415" s="248" t="s">
        <v>2831</v>
      </c>
      <c r="C415" s="248" t="s">
        <v>2831</v>
      </c>
      <c r="D415" t="s">
        <v>2847</v>
      </c>
      <c r="E415" t="s">
        <v>10332</v>
      </c>
      <c r="F415" t="s">
        <v>2072</v>
      </c>
      <c r="G415" s="47" t="s">
        <v>2643</v>
      </c>
      <c r="H415" s="49">
        <v>0</v>
      </c>
      <c r="I415" s="49">
        <v>0</v>
      </c>
      <c r="J415" s="49" t="s">
        <v>2160</v>
      </c>
      <c r="K415" s="49" t="s">
        <v>10333</v>
      </c>
      <c r="L415" s="49" t="s">
        <v>254</v>
      </c>
      <c r="M415" s="49" t="s">
        <v>568</v>
      </c>
    </row>
    <row r="416" spans="2:13" x14ac:dyDescent="0.3">
      <c r="B416" s="248" t="s">
        <v>2831</v>
      </c>
      <c r="C416" s="248" t="s">
        <v>2831</v>
      </c>
      <c r="D416" t="s">
        <v>2847</v>
      </c>
      <c r="E416" t="s">
        <v>10616</v>
      </c>
      <c r="F416" t="s">
        <v>2073</v>
      </c>
      <c r="G416" s="47" t="s">
        <v>2691</v>
      </c>
      <c r="H416" s="49">
        <v>0</v>
      </c>
      <c r="I416" s="49">
        <v>0</v>
      </c>
      <c r="J416" s="49" t="s">
        <v>2186</v>
      </c>
      <c r="K416" s="49" t="s">
        <v>10617</v>
      </c>
      <c r="L416" s="49" t="s">
        <v>254</v>
      </c>
      <c r="M416" s="49" t="s">
        <v>568</v>
      </c>
    </row>
    <row r="417" spans="2:13" x14ac:dyDescent="0.3">
      <c r="B417" s="248" t="s">
        <v>2831</v>
      </c>
      <c r="C417" s="248" t="s">
        <v>2831</v>
      </c>
      <c r="D417" t="s">
        <v>2847</v>
      </c>
      <c r="E417" t="s">
        <v>7132</v>
      </c>
      <c r="F417" t="s">
        <v>2073</v>
      </c>
      <c r="G417" s="47" t="s">
        <v>2613</v>
      </c>
      <c r="H417" s="49">
        <v>0</v>
      </c>
      <c r="I417" s="49">
        <v>0</v>
      </c>
      <c r="J417" s="49" t="s">
        <v>2186</v>
      </c>
      <c r="K417" s="49" t="s">
        <v>7133</v>
      </c>
      <c r="L417" s="49" t="s">
        <v>254</v>
      </c>
      <c r="M417" s="49" t="s">
        <v>568</v>
      </c>
    </row>
    <row r="418" spans="2:13" x14ac:dyDescent="0.3">
      <c r="B418" s="248" t="s">
        <v>2831</v>
      </c>
      <c r="C418" s="248" t="s">
        <v>2831</v>
      </c>
      <c r="D418" t="s">
        <v>2847</v>
      </c>
      <c r="E418" t="s">
        <v>6501</v>
      </c>
      <c r="F418" t="s">
        <v>2072</v>
      </c>
      <c r="G418" s="47" t="s">
        <v>2634</v>
      </c>
      <c r="H418" s="49">
        <v>0</v>
      </c>
      <c r="I418" s="49">
        <v>0</v>
      </c>
      <c r="J418" s="49" t="s">
        <v>2160</v>
      </c>
      <c r="K418" s="49" t="s">
        <v>6502</v>
      </c>
      <c r="L418" s="49" t="s">
        <v>254</v>
      </c>
      <c r="M418" s="49" t="s">
        <v>568</v>
      </c>
    </row>
    <row r="419" spans="2:13" x14ac:dyDescent="0.3">
      <c r="B419" s="248" t="s">
        <v>2831</v>
      </c>
      <c r="C419" s="248" t="s">
        <v>2831</v>
      </c>
      <c r="D419" t="s">
        <v>2847</v>
      </c>
      <c r="E419" t="s">
        <v>7278</v>
      </c>
      <c r="F419" t="s">
        <v>2072</v>
      </c>
      <c r="G419" s="47" t="s">
        <v>2698</v>
      </c>
      <c r="H419" s="49">
        <v>0</v>
      </c>
      <c r="I419" s="49">
        <v>0</v>
      </c>
      <c r="J419" s="49" t="s">
        <v>2160</v>
      </c>
      <c r="K419" s="49" t="s">
        <v>7279</v>
      </c>
      <c r="L419" s="49" t="s">
        <v>254</v>
      </c>
      <c r="M419" s="49" t="s">
        <v>568</v>
      </c>
    </row>
    <row r="420" spans="2:13" x14ac:dyDescent="0.3">
      <c r="B420" s="248" t="s">
        <v>2831</v>
      </c>
      <c r="C420" s="248" t="s">
        <v>2831</v>
      </c>
      <c r="D420" t="s">
        <v>2847</v>
      </c>
      <c r="E420" t="s">
        <v>8677</v>
      </c>
      <c r="F420" t="s">
        <v>2078</v>
      </c>
      <c r="G420" s="47" t="s">
        <v>2613</v>
      </c>
      <c r="H420" s="49">
        <v>0</v>
      </c>
      <c r="I420" s="49">
        <v>0</v>
      </c>
      <c r="J420" s="49" t="s">
        <v>2186</v>
      </c>
      <c r="K420" s="49" t="s">
        <v>8678</v>
      </c>
      <c r="L420" s="49" t="s">
        <v>254</v>
      </c>
      <c r="M420" s="49" t="s">
        <v>568</v>
      </c>
    </row>
    <row r="421" spans="2:13" x14ac:dyDescent="0.3">
      <c r="B421" s="248" t="s">
        <v>2831</v>
      </c>
      <c r="C421" s="248" t="s">
        <v>2831</v>
      </c>
      <c r="D421" t="s">
        <v>2847</v>
      </c>
      <c r="E421" t="s">
        <v>7684</v>
      </c>
      <c r="F421" t="s">
        <v>2073</v>
      </c>
      <c r="G421" s="47" t="s">
        <v>2656</v>
      </c>
      <c r="H421" s="49">
        <v>0</v>
      </c>
      <c r="I421" s="49">
        <v>0</v>
      </c>
      <c r="J421" s="49" t="s">
        <v>2186</v>
      </c>
      <c r="K421" s="49" t="s">
        <v>7685</v>
      </c>
      <c r="L421" s="49" t="s">
        <v>2147</v>
      </c>
      <c r="M421" s="49" t="s">
        <v>568</v>
      </c>
    </row>
    <row r="422" spans="2:13" x14ac:dyDescent="0.3">
      <c r="B422" s="248" t="s">
        <v>2831</v>
      </c>
      <c r="C422" s="248" t="s">
        <v>2831</v>
      </c>
      <c r="D422" t="s">
        <v>2847</v>
      </c>
      <c r="E422" t="s">
        <v>8393</v>
      </c>
      <c r="F422" t="s">
        <v>2072</v>
      </c>
      <c r="G422" s="47" t="s">
        <v>2706</v>
      </c>
      <c r="H422" s="49">
        <v>0</v>
      </c>
      <c r="I422" s="49">
        <v>0</v>
      </c>
      <c r="J422" s="49" t="s">
        <v>2173</v>
      </c>
      <c r="K422" s="49" t="s">
        <v>8394</v>
      </c>
      <c r="L422" s="49" t="s">
        <v>254</v>
      </c>
      <c r="M422" s="49" t="s">
        <v>568</v>
      </c>
    </row>
    <row r="423" spans="2:13" x14ac:dyDescent="0.3">
      <c r="B423" s="248" t="s">
        <v>2831</v>
      </c>
      <c r="C423" s="248" t="s">
        <v>2831</v>
      </c>
      <c r="D423" t="s">
        <v>2847</v>
      </c>
      <c r="E423" t="s">
        <v>5809</v>
      </c>
      <c r="F423" t="s">
        <v>2073</v>
      </c>
      <c r="G423" s="47" t="s">
        <v>2636</v>
      </c>
      <c r="H423" s="49">
        <v>0</v>
      </c>
      <c r="I423" s="49">
        <v>0</v>
      </c>
      <c r="J423" s="49" t="s">
        <v>2186</v>
      </c>
      <c r="K423" s="49" t="s">
        <v>5811</v>
      </c>
      <c r="L423" s="49" t="s">
        <v>254</v>
      </c>
      <c r="M423" s="49" t="s">
        <v>568</v>
      </c>
    </row>
    <row r="424" spans="2:13" x14ac:dyDescent="0.3">
      <c r="B424" s="248" t="s">
        <v>2831</v>
      </c>
      <c r="C424" s="248" t="s">
        <v>2831</v>
      </c>
      <c r="D424" t="s">
        <v>2847</v>
      </c>
      <c r="E424" t="s">
        <v>10740</v>
      </c>
      <c r="F424" t="s">
        <v>2073</v>
      </c>
      <c r="G424" s="47" t="s">
        <v>2630</v>
      </c>
      <c r="H424" s="49">
        <v>0</v>
      </c>
      <c r="I424" s="49">
        <v>0</v>
      </c>
      <c r="J424" s="49" t="s">
        <v>2186</v>
      </c>
      <c r="K424" s="49" t="s">
        <v>10741</v>
      </c>
      <c r="L424" s="49" t="s">
        <v>254</v>
      </c>
      <c r="M424" s="49" t="s">
        <v>568</v>
      </c>
    </row>
    <row r="425" spans="2:13" x14ac:dyDescent="0.3">
      <c r="B425" s="248" t="s">
        <v>2831</v>
      </c>
      <c r="C425" s="248" t="s">
        <v>2831</v>
      </c>
      <c r="D425" t="s">
        <v>2847</v>
      </c>
      <c r="E425" t="s">
        <v>3913</v>
      </c>
      <c r="F425" t="s">
        <v>2073</v>
      </c>
      <c r="G425" s="47" t="s">
        <v>2636</v>
      </c>
      <c r="H425" s="49">
        <v>0</v>
      </c>
      <c r="I425" s="49">
        <v>0</v>
      </c>
      <c r="J425" s="49" t="s">
        <v>2186</v>
      </c>
      <c r="K425" s="49" t="s">
        <v>3914</v>
      </c>
      <c r="L425" s="49" t="s">
        <v>2147</v>
      </c>
      <c r="M425" s="49" t="s">
        <v>568</v>
      </c>
    </row>
    <row r="426" spans="2:13" x14ac:dyDescent="0.3">
      <c r="B426" s="248" t="s">
        <v>2831</v>
      </c>
      <c r="C426" s="248" t="s">
        <v>2831</v>
      </c>
      <c r="D426" t="s">
        <v>2847</v>
      </c>
      <c r="E426" t="s">
        <v>9379</v>
      </c>
      <c r="F426" t="s">
        <v>2073</v>
      </c>
      <c r="G426" s="47" t="s">
        <v>2612</v>
      </c>
      <c r="H426" s="49">
        <v>0</v>
      </c>
      <c r="I426" s="49">
        <v>0</v>
      </c>
      <c r="J426" s="49" t="s">
        <v>2186</v>
      </c>
      <c r="K426" s="49" t="s">
        <v>9380</v>
      </c>
      <c r="L426" s="49" t="s">
        <v>254</v>
      </c>
      <c r="M426" s="49" t="s">
        <v>568</v>
      </c>
    </row>
    <row r="427" spans="2:13" x14ac:dyDescent="0.3">
      <c r="B427" s="248" t="s">
        <v>2831</v>
      </c>
      <c r="C427" s="248" t="s">
        <v>2831</v>
      </c>
      <c r="D427" t="s">
        <v>2847</v>
      </c>
      <c r="E427" t="s">
        <v>8575</v>
      </c>
      <c r="F427" t="s">
        <v>2078</v>
      </c>
      <c r="G427" s="47" t="s">
        <v>2651</v>
      </c>
      <c r="H427" s="49">
        <v>0</v>
      </c>
      <c r="I427" s="49">
        <v>0</v>
      </c>
      <c r="J427" s="49" t="s">
        <v>2186</v>
      </c>
      <c r="K427" s="49" t="s">
        <v>8576</v>
      </c>
      <c r="L427" s="49" t="s">
        <v>254</v>
      </c>
      <c r="M427" s="49" t="s">
        <v>568</v>
      </c>
    </row>
    <row r="428" spans="2:13" x14ac:dyDescent="0.3">
      <c r="B428" s="248" t="s">
        <v>2831</v>
      </c>
      <c r="C428" s="248" t="s">
        <v>2831</v>
      </c>
      <c r="D428" t="s">
        <v>2847</v>
      </c>
      <c r="E428" t="s">
        <v>9413</v>
      </c>
      <c r="F428" t="s">
        <v>2073</v>
      </c>
      <c r="G428" s="47" t="s">
        <v>2620</v>
      </c>
      <c r="H428" s="49">
        <v>0</v>
      </c>
      <c r="I428" s="49">
        <v>0</v>
      </c>
      <c r="J428" s="49" t="s">
        <v>2186</v>
      </c>
      <c r="K428" s="49" t="s">
        <v>9414</v>
      </c>
      <c r="L428" s="49" t="s">
        <v>254</v>
      </c>
      <c r="M428" s="49" t="s">
        <v>568</v>
      </c>
    </row>
    <row r="429" spans="2:13" x14ac:dyDescent="0.3">
      <c r="B429" s="248" t="s">
        <v>2831</v>
      </c>
      <c r="C429" s="248" t="s">
        <v>2831</v>
      </c>
      <c r="D429" t="s">
        <v>2847</v>
      </c>
      <c r="E429" t="s">
        <v>7126</v>
      </c>
      <c r="F429" t="s">
        <v>2072</v>
      </c>
      <c r="G429" s="47" t="s">
        <v>2697</v>
      </c>
      <c r="H429" s="49">
        <v>0</v>
      </c>
      <c r="I429" s="49">
        <v>0</v>
      </c>
      <c r="J429" s="49" t="s">
        <v>2160</v>
      </c>
      <c r="K429" s="49" t="s">
        <v>7127</v>
      </c>
      <c r="L429" s="49" t="s">
        <v>254</v>
      </c>
      <c r="M429" s="49" t="s">
        <v>568</v>
      </c>
    </row>
    <row r="430" spans="2:13" x14ac:dyDescent="0.3">
      <c r="B430" s="248" t="s">
        <v>2831</v>
      </c>
      <c r="C430" s="248" t="s">
        <v>2831</v>
      </c>
      <c r="D430" t="s">
        <v>2847</v>
      </c>
      <c r="E430" t="s">
        <v>3717</v>
      </c>
      <c r="F430" t="s">
        <v>2073</v>
      </c>
      <c r="G430" s="47" t="s">
        <v>2670</v>
      </c>
      <c r="H430" s="49">
        <v>0</v>
      </c>
      <c r="I430" s="49">
        <v>0</v>
      </c>
      <c r="J430" s="49" t="s">
        <v>2186</v>
      </c>
      <c r="K430" s="49" t="s">
        <v>3718</v>
      </c>
      <c r="L430" s="49" t="s">
        <v>2147</v>
      </c>
      <c r="M430" s="49" t="s">
        <v>568</v>
      </c>
    </row>
    <row r="431" spans="2:13" x14ac:dyDescent="0.3">
      <c r="B431" s="248" t="s">
        <v>2831</v>
      </c>
      <c r="C431" s="248" t="s">
        <v>2831</v>
      </c>
      <c r="D431" t="s">
        <v>2847</v>
      </c>
      <c r="E431" t="s">
        <v>3148</v>
      </c>
      <c r="F431" t="s">
        <v>2073</v>
      </c>
      <c r="G431" s="47" t="s">
        <v>2630</v>
      </c>
      <c r="H431" s="49">
        <v>0</v>
      </c>
      <c r="I431" s="49">
        <v>0</v>
      </c>
      <c r="J431" s="49" t="s">
        <v>2160</v>
      </c>
      <c r="K431" s="49" t="s">
        <v>2971</v>
      </c>
      <c r="L431" s="49" t="s">
        <v>254</v>
      </c>
      <c r="M431" s="49" t="s">
        <v>568</v>
      </c>
    </row>
    <row r="432" spans="2:13" x14ac:dyDescent="0.3">
      <c r="B432" s="248" t="s">
        <v>2831</v>
      </c>
      <c r="C432" s="248" t="s">
        <v>2831</v>
      </c>
      <c r="D432" t="s">
        <v>2847</v>
      </c>
      <c r="E432" t="s">
        <v>5586</v>
      </c>
      <c r="F432" t="s">
        <v>2078</v>
      </c>
      <c r="G432" s="47" t="s">
        <v>2668</v>
      </c>
      <c r="H432" s="49">
        <v>0</v>
      </c>
      <c r="I432" s="49">
        <v>0</v>
      </c>
      <c r="J432" s="49" t="s">
        <v>2186</v>
      </c>
      <c r="K432" s="49" t="s">
        <v>5588</v>
      </c>
      <c r="L432" s="49" t="s">
        <v>254</v>
      </c>
      <c r="M432" s="49" t="s">
        <v>568</v>
      </c>
    </row>
    <row r="433" spans="2:13" x14ac:dyDescent="0.3">
      <c r="B433" s="248" t="s">
        <v>2831</v>
      </c>
      <c r="C433" s="248" t="s">
        <v>2831</v>
      </c>
      <c r="D433" t="s">
        <v>2847</v>
      </c>
      <c r="E433" t="s">
        <v>7824</v>
      </c>
      <c r="F433" t="s">
        <v>2073</v>
      </c>
      <c r="G433" s="47" t="s">
        <v>2706</v>
      </c>
      <c r="H433" s="49">
        <v>0</v>
      </c>
      <c r="I433" s="49">
        <v>0</v>
      </c>
      <c r="J433" s="49" t="s">
        <v>2186</v>
      </c>
      <c r="K433" s="49" t="s">
        <v>7825</v>
      </c>
      <c r="L433" s="49" t="s">
        <v>2147</v>
      </c>
      <c r="M433" s="49" t="s">
        <v>568</v>
      </c>
    </row>
    <row r="434" spans="2:13" x14ac:dyDescent="0.3">
      <c r="B434" s="248" t="s">
        <v>2831</v>
      </c>
      <c r="C434" s="248" t="s">
        <v>2831</v>
      </c>
      <c r="D434" t="s">
        <v>2847</v>
      </c>
      <c r="E434" t="s">
        <v>9907</v>
      </c>
      <c r="F434" t="s">
        <v>2078</v>
      </c>
      <c r="G434" s="47" t="s">
        <v>2706</v>
      </c>
      <c r="H434" s="49">
        <v>0</v>
      </c>
      <c r="I434" s="49">
        <v>0</v>
      </c>
      <c r="J434" s="49" t="s">
        <v>2186</v>
      </c>
      <c r="K434" s="49" t="s">
        <v>9908</v>
      </c>
      <c r="L434" s="49" t="s">
        <v>254</v>
      </c>
      <c r="M434" s="49" t="s">
        <v>568</v>
      </c>
    </row>
    <row r="435" spans="2:13" x14ac:dyDescent="0.3">
      <c r="B435" s="248" t="s">
        <v>2831</v>
      </c>
      <c r="C435" s="248" t="s">
        <v>2831</v>
      </c>
      <c r="D435" t="s">
        <v>2847</v>
      </c>
      <c r="E435" t="s">
        <v>8327</v>
      </c>
      <c r="F435" t="s">
        <v>2072</v>
      </c>
      <c r="G435" s="47" t="s">
        <v>2706</v>
      </c>
      <c r="H435" s="49">
        <v>0</v>
      </c>
      <c r="I435" s="49">
        <v>0</v>
      </c>
      <c r="J435" s="49" t="s">
        <v>2160</v>
      </c>
      <c r="K435" s="49" t="s">
        <v>8328</v>
      </c>
      <c r="L435" s="49" t="s">
        <v>254</v>
      </c>
      <c r="M435" s="49" t="s">
        <v>568</v>
      </c>
    </row>
    <row r="436" spans="2:13" x14ac:dyDescent="0.3">
      <c r="B436" s="248" t="s">
        <v>2831</v>
      </c>
      <c r="C436" s="248" t="s">
        <v>2831</v>
      </c>
      <c r="D436" t="s">
        <v>2847</v>
      </c>
      <c r="E436" t="s">
        <v>8426</v>
      </c>
      <c r="F436" t="s">
        <v>2072</v>
      </c>
      <c r="G436" s="47" t="s">
        <v>2694</v>
      </c>
      <c r="H436" s="49">
        <v>1</v>
      </c>
      <c r="I436" s="49">
        <v>389.49</v>
      </c>
      <c r="J436" s="49" t="s">
        <v>2160</v>
      </c>
      <c r="K436" s="49" t="s">
        <v>8427</v>
      </c>
      <c r="L436" s="49" t="s">
        <v>254</v>
      </c>
      <c r="M436" s="49" t="s">
        <v>568</v>
      </c>
    </row>
    <row r="437" spans="2:13" x14ac:dyDescent="0.3">
      <c r="B437" s="248" t="s">
        <v>2831</v>
      </c>
      <c r="C437" s="248" t="s">
        <v>2831</v>
      </c>
      <c r="D437" t="s">
        <v>2847</v>
      </c>
      <c r="E437" t="s">
        <v>7950</v>
      </c>
      <c r="F437" t="s">
        <v>2073</v>
      </c>
      <c r="G437" s="47" t="s">
        <v>2611</v>
      </c>
      <c r="H437" s="49">
        <v>0</v>
      </c>
      <c r="I437" s="49">
        <v>0</v>
      </c>
      <c r="J437" s="49" t="s">
        <v>2186</v>
      </c>
      <c r="K437" s="49" t="s">
        <v>7951</v>
      </c>
      <c r="L437" s="49" t="s">
        <v>2147</v>
      </c>
      <c r="M437" s="49" t="s">
        <v>568</v>
      </c>
    </row>
    <row r="438" spans="2:13" x14ac:dyDescent="0.3">
      <c r="B438" s="248" t="s">
        <v>2831</v>
      </c>
      <c r="C438" s="248" t="s">
        <v>2831</v>
      </c>
      <c r="D438" t="s">
        <v>2847</v>
      </c>
      <c r="E438" t="s">
        <v>8474</v>
      </c>
      <c r="F438" t="s">
        <v>2072</v>
      </c>
      <c r="G438" s="47" t="s">
        <v>2691</v>
      </c>
      <c r="H438" s="49">
        <v>0</v>
      </c>
      <c r="I438" s="49">
        <v>0</v>
      </c>
      <c r="J438" s="49" t="s">
        <v>2160</v>
      </c>
      <c r="K438" s="49" t="s">
        <v>8475</v>
      </c>
      <c r="L438" s="49" t="s">
        <v>254</v>
      </c>
      <c r="M438" s="49" t="s">
        <v>568</v>
      </c>
    </row>
    <row r="439" spans="2:13" x14ac:dyDescent="0.3">
      <c r="B439" s="248" t="s">
        <v>2831</v>
      </c>
      <c r="C439" s="248" t="s">
        <v>2831</v>
      </c>
      <c r="D439" t="s">
        <v>2847</v>
      </c>
      <c r="E439" t="s">
        <v>9527</v>
      </c>
      <c r="F439" t="s">
        <v>2072</v>
      </c>
      <c r="G439" s="47" t="s">
        <v>2620</v>
      </c>
      <c r="H439" s="49">
        <v>0</v>
      </c>
      <c r="I439" s="49">
        <v>0</v>
      </c>
      <c r="J439" s="49" t="s">
        <v>2160</v>
      </c>
      <c r="K439" s="49" t="s">
        <v>9528</v>
      </c>
      <c r="L439" s="49" t="s">
        <v>254</v>
      </c>
      <c r="M439" s="49" t="s">
        <v>568</v>
      </c>
    </row>
    <row r="440" spans="2:13" x14ac:dyDescent="0.3">
      <c r="B440" s="248" t="s">
        <v>2831</v>
      </c>
      <c r="C440" s="248" t="s">
        <v>2831</v>
      </c>
      <c r="D440" t="s">
        <v>2847</v>
      </c>
      <c r="E440" t="s">
        <v>10672</v>
      </c>
      <c r="F440" t="s">
        <v>2073</v>
      </c>
      <c r="G440" s="47" t="s">
        <v>2691</v>
      </c>
      <c r="H440" s="49">
        <v>0</v>
      </c>
      <c r="I440" s="49">
        <v>0</v>
      </c>
      <c r="J440" s="49" t="s">
        <v>2186</v>
      </c>
      <c r="K440" s="49" t="s">
        <v>10673</v>
      </c>
      <c r="L440" s="49" t="s">
        <v>254</v>
      </c>
      <c r="M440" s="49" t="s">
        <v>568</v>
      </c>
    </row>
    <row r="441" spans="2:13" x14ac:dyDescent="0.3">
      <c r="B441" s="248" t="s">
        <v>2831</v>
      </c>
      <c r="C441" s="248" t="s">
        <v>2831</v>
      </c>
      <c r="D441" t="s">
        <v>2847</v>
      </c>
      <c r="E441" t="s">
        <v>3868</v>
      </c>
      <c r="F441" t="s">
        <v>2073</v>
      </c>
      <c r="G441" s="47" t="s">
        <v>2690</v>
      </c>
      <c r="H441" s="49">
        <v>0</v>
      </c>
      <c r="I441" s="49">
        <v>0</v>
      </c>
      <c r="J441" s="49" t="s">
        <v>2186</v>
      </c>
      <c r="K441" s="49" t="s">
        <v>3869</v>
      </c>
      <c r="L441" s="49" t="s">
        <v>2147</v>
      </c>
      <c r="M441" s="49" t="s">
        <v>568</v>
      </c>
    </row>
    <row r="442" spans="2:13" x14ac:dyDescent="0.3">
      <c r="B442" s="248" t="s">
        <v>2831</v>
      </c>
      <c r="C442" s="248" t="s">
        <v>2831</v>
      </c>
      <c r="D442" t="s">
        <v>2847</v>
      </c>
      <c r="E442" t="s">
        <v>7005</v>
      </c>
      <c r="F442" t="s">
        <v>2073</v>
      </c>
      <c r="G442" s="47" t="s">
        <v>2665</v>
      </c>
      <c r="H442" s="49">
        <v>0</v>
      </c>
      <c r="I442" s="49">
        <v>0</v>
      </c>
      <c r="J442" s="49" t="s">
        <v>2186</v>
      </c>
      <c r="K442" s="49" t="s">
        <v>7006</v>
      </c>
      <c r="L442" s="49" t="s">
        <v>254</v>
      </c>
      <c r="M442" s="49" t="s">
        <v>568</v>
      </c>
    </row>
    <row r="443" spans="2:13" x14ac:dyDescent="0.3">
      <c r="B443" s="248" t="s">
        <v>2831</v>
      </c>
      <c r="C443" s="248" t="s">
        <v>2831</v>
      </c>
      <c r="D443" t="s">
        <v>2847</v>
      </c>
      <c r="E443" t="s">
        <v>10445</v>
      </c>
      <c r="F443" t="s">
        <v>2072</v>
      </c>
      <c r="G443" s="47" t="s">
        <v>2670</v>
      </c>
      <c r="H443" s="49">
        <v>0</v>
      </c>
      <c r="I443" s="49">
        <v>0</v>
      </c>
      <c r="J443" s="49" t="s">
        <v>2173</v>
      </c>
      <c r="K443" s="49" t="s">
        <v>10446</v>
      </c>
      <c r="L443" s="49" t="s">
        <v>254</v>
      </c>
      <c r="M443" s="49" t="s">
        <v>568</v>
      </c>
    </row>
    <row r="444" spans="2:13" x14ac:dyDescent="0.3">
      <c r="B444" s="248" t="s">
        <v>2831</v>
      </c>
      <c r="C444" s="248" t="s">
        <v>2831</v>
      </c>
      <c r="D444" t="s">
        <v>2847</v>
      </c>
      <c r="E444" t="s">
        <v>7492</v>
      </c>
      <c r="F444" t="s">
        <v>2073</v>
      </c>
      <c r="G444" s="47" t="s">
        <v>2690</v>
      </c>
      <c r="H444" s="49">
        <v>0</v>
      </c>
      <c r="I444" s="49">
        <v>0</v>
      </c>
      <c r="J444" s="49" t="s">
        <v>2186</v>
      </c>
      <c r="K444" s="49" t="s">
        <v>7493</v>
      </c>
      <c r="L444" s="49" t="s">
        <v>254</v>
      </c>
      <c r="M444" s="49" t="s">
        <v>568</v>
      </c>
    </row>
    <row r="445" spans="2:13" x14ac:dyDescent="0.3">
      <c r="B445" s="248" t="s">
        <v>2831</v>
      </c>
      <c r="C445" s="248" t="s">
        <v>2831</v>
      </c>
      <c r="D445" t="s">
        <v>2847</v>
      </c>
      <c r="E445" t="s">
        <v>9099</v>
      </c>
      <c r="F445" t="s">
        <v>2078</v>
      </c>
      <c r="G445" s="47" t="s">
        <v>2647</v>
      </c>
      <c r="H445" s="49">
        <v>0</v>
      </c>
      <c r="I445" s="49">
        <v>0</v>
      </c>
      <c r="J445" s="49" t="s">
        <v>2186</v>
      </c>
      <c r="K445" s="49" t="s">
        <v>9100</v>
      </c>
      <c r="L445" s="49" t="s">
        <v>254</v>
      </c>
      <c r="M445" s="49" t="s">
        <v>568</v>
      </c>
    </row>
    <row r="446" spans="2:13" x14ac:dyDescent="0.3">
      <c r="B446" s="248" t="s">
        <v>2831</v>
      </c>
      <c r="C446" s="248" t="s">
        <v>2831</v>
      </c>
      <c r="D446" t="s">
        <v>2847</v>
      </c>
      <c r="E446" t="s">
        <v>6431</v>
      </c>
      <c r="F446" t="s">
        <v>2075</v>
      </c>
      <c r="G446" s="47" t="s">
        <v>2691</v>
      </c>
      <c r="H446" s="49">
        <v>0</v>
      </c>
      <c r="I446" s="49">
        <v>0</v>
      </c>
      <c r="J446" s="49" t="s">
        <v>2160</v>
      </c>
      <c r="K446" s="49" t="s">
        <v>6432</v>
      </c>
      <c r="L446" s="49" t="s">
        <v>254</v>
      </c>
      <c r="M446" s="49" t="s">
        <v>568</v>
      </c>
    </row>
    <row r="447" spans="2:13" x14ac:dyDescent="0.3">
      <c r="B447" s="248" t="s">
        <v>2831</v>
      </c>
      <c r="C447" s="248" t="s">
        <v>2831</v>
      </c>
      <c r="D447" t="s">
        <v>2847</v>
      </c>
      <c r="E447" t="s">
        <v>9157</v>
      </c>
      <c r="F447" t="s">
        <v>2073</v>
      </c>
      <c r="G447" s="47" t="s">
        <v>2647</v>
      </c>
      <c r="H447" s="49">
        <v>0</v>
      </c>
      <c r="I447" s="49">
        <v>0</v>
      </c>
      <c r="J447" s="49" t="s">
        <v>2186</v>
      </c>
      <c r="K447" s="49" t="s">
        <v>9158</v>
      </c>
      <c r="L447" s="49" t="s">
        <v>254</v>
      </c>
      <c r="M447" s="49" t="s">
        <v>568</v>
      </c>
    </row>
    <row r="448" spans="2:13" x14ac:dyDescent="0.3">
      <c r="B448" s="248" t="s">
        <v>2831</v>
      </c>
      <c r="C448" s="248" t="s">
        <v>2831</v>
      </c>
      <c r="D448" t="s">
        <v>2847</v>
      </c>
      <c r="E448" t="s">
        <v>6891</v>
      </c>
      <c r="F448" t="s">
        <v>2072</v>
      </c>
      <c r="G448" s="47" t="s">
        <v>2630</v>
      </c>
      <c r="H448" s="49">
        <v>0</v>
      </c>
      <c r="I448" s="49">
        <v>0</v>
      </c>
      <c r="J448" s="49" t="s">
        <v>2160</v>
      </c>
      <c r="K448" s="49" t="s">
        <v>6892</v>
      </c>
      <c r="L448" s="49" t="s">
        <v>254</v>
      </c>
      <c r="M448" s="49" t="s">
        <v>568</v>
      </c>
    </row>
    <row r="449" spans="2:13" x14ac:dyDescent="0.3">
      <c r="B449" s="248" t="s">
        <v>2831</v>
      </c>
      <c r="C449" s="248" t="s">
        <v>2831</v>
      </c>
      <c r="D449" t="s">
        <v>2847</v>
      </c>
      <c r="E449" t="s">
        <v>8497</v>
      </c>
      <c r="F449" t="s">
        <v>2073</v>
      </c>
      <c r="G449" s="47" t="s">
        <v>2643</v>
      </c>
      <c r="H449" s="49">
        <v>0</v>
      </c>
      <c r="I449" s="49">
        <v>0</v>
      </c>
      <c r="J449" s="49" t="s">
        <v>2186</v>
      </c>
      <c r="K449" s="49" t="s">
        <v>8498</v>
      </c>
      <c r="L449" s="49" t="s">
        <v>254</v>
      </c>
      <c r="M449" s="49" t="s">
        <v>568</v>
      </c>
    </row>
    <row r="450" spans="2:13" x14ac:dyDescent="0.3">
      <c r="B450" s="248" t="s">
        <v>2831</v>
      </c>
      <c r="C450" s="248" t="s">
        <v>2831</v>
      </c>
      <c r="D450" t="s">
        <v>2847</v>
      </c>
      <c r="E450" t="s">
        <v>9899</v>
      </c>
      <c r="F450" t="s">
        <v>2078</v>
      </c>
      <c r="G450" s="47" t="s">
        <v>2643</v>
      </c>
      <c r="H450" s="49">
        <v>0</v>
      </c>
      <c r="I450" s="49">
        <v>0</v>
      </c>
      <c r="J450" s="49" t="s">
        <v>2186</v>
      </c>
      <c r="K450" s="49" t="s">
        <v>9900</v>
      </c>
      <c r="L450" s="49" t="s">
        <v>254</v>
      </c>
      <c r="M450" s="49" t="s">
        <v>568</v>
      </c>
    </row>
    <row r="451" spans="2:13" x14ac:dyDescent="0.3">
      <c r="B451" s="248" t="s">
        <v>2831</v>
      </c>
      <c r="C451" s="248" t="s">
        <v>2831</v>
      </c>
      <c r="D451" t="s">
        <v>2847</v>
      </c>
      <c r="E451" t="s">
        <v>5916</v>
      </c>
      <c r="F451" t="s">
        <v>2073</v>
      </c>
      <c r="G451" s="47" t="s">
        <v>2668</v>
      </c>
      <c r="H451" s="49">
        <v>0</v>
      </c>
      <c r="I451" s="49">
        <v>0</v>
      </c>
      <c r="J451" s="49" t="s">
        <v>2186</v>
      </c>
      <c r="K451" s="49" t="s">
        <v>5917</v>
      </c>
      <c r="L451" s="49" t="s">
        <v>254</v>
      </c>
      <c r="M451" s="49" t="s">
        <v>568</v>
      </c>
    </row>
    <row r="452" spans="2:13" x14ac:dyDescent="0.3">
      <c r="B452" s="248" t="s">
        <v>2831</v>
      </c>
      <c r="C452" s="248" t="s">
        <v>2831</v>
      </c>
      <c r="D452" t="s">
        <v>2847</v>
      </c>
      <c r="E452" t="s">
        <v>3797</v>
      </c>
      <c r="F452" t="s">
        <v>2073</v>
      </c>
      <c r="G452" s="47" t="s">
        <v>2647</v>
      </c>
      <c r="H452" s="49">
        <v>0</v>
      </c>
      <c r="I452" s="49">
        <v>0</v>
      </c>
      <c r="J452" s="49" t="s">
        <v>2186</v>
      </c>
      <c r="K452" s="49" t="s">
        <v>3798</v>
      </c>
      <c r="L452" s="49" t="s">
        <v>254</v>
      </c>
      <c r="M452" s="49" t="s">
        <v>568</v>
      </c>
    </row>
    <row r="453" spans="2:13" x14ac:dyDescent="0.3">
      <c r="B453" s="248" t="s">
        <v>2831</v>
      </c>
      <c r="C453" s="248" t="s">
        <v>2831</v>
      </c>
      <c r="D453" t="s">
        <v>2847</v>
      </c>
      <c r="E453" t="s">
        <v>9417</v>
      </c>
      <c r="F453" t="s">
        <v>2073</v>
      </c>
      <c r="G453" s="47" t="s">
        <v>2668</v>
      </c>
      <c r="H453" s="49">
        <v>0</v>
      </c>
      <c r="I453" s="49">
        <v>0</v>
      </c>
      <c r="J453" s="49" t="s">
        <v>2186</v>
      </c>
      <c r="K453" s="49" t="s">
        <v>9418</v>
      </c>
      <c r="L453" s="49" t="s">
        <v>254</v>
      </c>
      <c r="M453" s="49" t="s">
        <v>568</v>
      </c>
    </row>
    <row r="454" spans="2:13" x14ac:dyDescent="0.3">
      <c r="B454" s="248" t="s">
        <v>2831</v>
      </c>
      <c r="C454" s="248" t="s">
        <v>2831</v>
      </c>
      <c r="D454" t="s">
        <v>2847</v>
      </c>
      <c r="E454" t="s">
        <v>6986</v>
      </c>
      <c r="F454" t="s">
        <v>2072</v>
      </c>
      <c r="G454" s="47" t="s">
        <v>2697</v>
      </c>
      <c r="H454" s="49">
        <v>0</v>
      </c>
      <c r="I454" s="49">
        <v>0</v>
      </c>
      <c r="J454" s="49" t="s">
        <v>2160</v>
      </c>
      <c r="K454" s="49" t="s">
        <v>6987</v>
      </c>
      <c r="L454" s="49" t="s">
        <v>254</v>
      </c>
      <c r="M454" s="49" t="s">
        <v>568</v>
      </c>
    </row>
    <row r="455" spans="2:13" x14ac:dyDescent="0.3">
      <c r="B455" s="248" t="s">
        <v>2831</v>
      </c>
      <c r="C455" s="248" t="s">
        <v>2831</v>
      </c>
      <c r="D455" t="s">
        <v>2847</v>
      </c>
      <c r="E455" t="s">
        <v>9331</v>
      </c>
      <c r="F455" t="s">
        <v>2073</v>
      </c>
      <c r="G455" s="47" t="s">
        <v>2636</v>
      </c>
      <c r="H455" s="49">
        <v>0</v>
      </c>
      <c r="I455" s="49">
        <v>0</v>
      </c>
      <c r="J455" s="49" t="s">
        <v>2186</v>
      </c>
      <c r="K455" s="49" t="s">
        <v>9332</v>
      </c>
      <c r="L455" s="49" t="s">
        <v>254</v>
      </c>
      <c r="M455" s="49" t="s">
        <v>568</v>
      </c>
    </row>
    <row r="456" spans="2:13" x14ac:dyDescent="0.3">
      <c r="B456" s="248" t="s">
        <v>2831</v>
      </c>
      <c r="C456" s="248" t="s">
        <v>2831</v>
      </c>
      <c r="D456" t="s">
        <v>2847</v>
      </c>
      <c r="E456" t="s">
        <v>10563</v>
      </c>
      <c r="F456" t="s">
        <v>2073</v>
      </c>
      <c r="G456" s="47" t="s">
        <v>2693</v>
      </c>
      <c r="H456" s="49">
        <v>0</v>
      </c>
      <c r="I456" s="49">
        <v>0</v>
      </c>
      <c r="J456" s="49" t="s">
        <v>2186</v>
      </c>
      <c r="K456" s="49" t="s">
        <v>10564</v>
      </c>
      <c r="L456" s="49" t="s">
        <v>254</v>
      </c>
      <c r="M456" s="49" t="s">
        <v>568</v>
      </c>
    </row>
    <row r="457" spans="2:13" x14ac:dyDescent="0.3">
      <c r="B457" s="248" t="s">
        <v>2831</v>
      </c>
      <c r="C457" s="248" t="s">
        <v>2831</v>
      </c>
      <c r="D457" t="s">
        <v>2847</v>
      </c>
      <c r="E457" t="s">
        <v>9050</v>
      </c>
      <c r="F457" t="s">
        <v>2076</v>
      </c>
      <c r="G457" s="47" t="s">
        <v>2613</v>
      </c>
      <c r="H457" s="49">
        <v>0</v>
      </c>
      <c r="I457" s="49">
        <v>0</v>
      </c>
      <c r="J457" s="49" t="s">
        <v>2160</v>
      </c>
      <c r="K457" s="49" t="s">
        <v>9051</v>
      </c>
      <c r="L457" s="49" t="s">
        <v>254</v>
      </c>
      <c r="M457" s="49" t="s">
        <v>568</v>
      </c>
    </row>
    <row r="458" spans="2:13" x14ac:dyDescent="0.3">
      <c r="B458" s="248" t="s">
        <v>2831</v>
      </c>
      <c r="C458" s="248" t="s">
        <v>2831</v>
      </c>
      <c r="D458" t="s">
        <v>2847</v>
      </c>
      <c r="E458" t="s">
        <v>10507</v>
      </c>
      <c r="F458" t="s">
        <v>2078</v>
      </c>
      <c r="G458" s="47" t="s">
        <v>2612</v>
      </c>
      <c r="H458" s="49">
        <v>0</v>
      </c>
      <c r="I458" s="49">
        <v>0</v>
      </c>
      <c r="J458" s="49" t="s">
        <v>2186</v>
      </c>
      <c r="K458" s="49" t="s">
        <v>10508</v>
      </c>
      <c r="L458" s="49" t="s">
        <v>254</v>
      </c>
      <c r="M458" s="49" t="s">
        <v>568</v>
      </c>
    </row>
    <row r="459" spans="2:13" x14ac:dyDescent="0.3">
      <c r="B459" s="248" t="s">
        <v>2831</v>
      </c>
      <c r="C459" s="248" t="s">
        <v>2831</v>
      </c>
      <c r="D459" t="s">
        <v>2847</v>
      </c>
      <c r="E459" t="s">
        <v>9799</v>
      </c>
      <c r="F459" t="s">
        <v>2078</v>
      </c>
      <c r="G459" s="47" t="s">
        <v>2668</v>
      </c>
      <c r="H459" s="49">
        <v>0</v>
      </c>
      <c r="I459" s="49">
        <v>0</v>
      </c>
      <c r="J459" s="49" t="s">
        <v>2186</v>
      </c>
      <c r="K459" s="49" t="s">
        <v>9800</v>
      </c>
      <c r="L459" s="49" t="s">
        <v>254</v>
      </c>
      <c r="M459" s="49" t="s">
        <v>568</v>
      </c>
    </row>
    <row r="460" spans="2:13" x14ac:dyDescent="0.3">
      <c r="B460" s="248" t="s">
        <v>2831</v>
      </c>
      <c r="C460" s="248" t="s">
        <v>2831</v>
      </c>
      <c r="D460" t="s">
        <v>2847</v>
      </c>
      <c r="E460" t="s">
        <v>7109</v>
      </c>
      <c r="F460" t="s">
        <v>2073</v>
      </c>
      <c r="G460" s="47" t="s">
        <v>2690</v>
      </c>
      <c r="H460" s="49">
        <v>0</v>
      </c>
      <c r="I460" s="49">
        <v>0</v>
      </c>
      <c r="J460" s="49" t="s">
        <v>2186</v>
      </c>
      <c r="K460" s="49" t="s">
        <v>7110</v>
      </c>
      <c r="L460" s="49" t="s">
        <v>254</v>
      </c>
      <c r="M460" s="49" t="s">
        <v>568</v>
      </c>
    </row>
    <row r="461" spans="2:13" x14ac:dyDescent="0.3">
      <c r="B461" s="248" t="s">
        <v>2831</v>
      </c>
      <c r="C461" s="248" t="s">
        <v>2831</v>
      </c>
      <c r="D461" t="s">
        <v>2847</v>
      </c>
      <c r="E461" t="s">
        <v>7775</v>
      </c>
      <c r="F461" t="s">
        <v>2078</v>
      </c>
      <c r="G461" s="47" t="s">
        <v>2656</v>
      </c>
      <c r="H461" s="49">
        <v>0</v>
      </c>
      <c r="I461" s="49">
        <v>0</v>
      </c>
      <c r="J461" s="49" t="s">
        <v>2186</v>
      </c>
      <c r="K461" s="49" t="s">
        <v>7776</v>
      </c>
      <c r="L461" s="49" t="s">
        <v>254</v>
      </c>
      <c r="M461" s="49" t="s">
        <v>568</v>
      </c>
    </row>
    <row r="462" spans="2:13" x14ac:dyDescent="0.3">
      <c r="B462" s="248" t="s">
        <v>2831</v>
      </c>
      <c r="C462" s="248" t="s">
        <v>2831</v>
      </c>
      <c r="D462" t="s">
        <v>2847</v>
      </c>
      <c r="E462" t="s">
        <v>10413</v>
      </c>
      <c r="F462" t="s">
        <v>2072</v>
      </c>
      <c r="G462" s="47" t="s">
        <v>2665</v>
      </c>
      <c r="H462" s="49">
        <v>0</v>
      </c>
      <c r="I462" s="49">
        <v>0</v>
      </c>
      <c r="J462" s="49" t="s">
        <v>2176</v>
      </c>
      <c r="K462" s="49" t="s">
        <v>10414</v>
      </c>
      <c r="L462" s="49" t="s">
        <v>254</v>
      </c>
      <c r="M462" s="49" t="s">
        <v>568</v>
      </c>
    </row>
    <row r="463" spans="2:13" x14ac:dyDescent="0.3">
      <c r="B463" s="248" t="s">
        <v>2831</v>
      </c>
      <c r="C463" s="248" t="s">
        <v>2831</v>
      </c>
      <c r="D463" t="s">
        <v>2847</v>
      </c>
      <c r="E463" t="s">
        <v>10608</v>
      </c>
      <c r="F463" t="s">
        <v>2075</v>
      </c>
      <c r="G463" s="47" t="s">
        <v>2697</v>
      </c>
      <c r="H463" s="49">
        <v>0</v>
      </c>
      <c r="I463" s="49">
        <v>0</v>
      </c>
      <c r="J463" s="49" t="s">
        <v>2176</v>
      </c>
      <c r="K463" s="49" t="s">
        <v>10609</v>
      </c>
      <c r="L463" s="49" t="s">
        <v>2147</v>
      </c>
      <c r="M463" s="49" t="s">
        <v>568</v>
      </c>
    </row>
    <row r="464" spans="2:13" x14ac:dyDescent="0.3">
      <c r="B464" s="248" t="s">
        <v>2831</v>
      </c>
      <c r="C464" s="248" t="s">
        <v>2831</v>
      </c>
      <c r="D464" t="s">
        <v>2847</v>
      </c>
      <c r="E464" t="s">
        <v>10588</v>
      </c>
      <c r="F464" t="s">
        <v>2073</v>
      </c>
      <c r="G464" s="47" t="s">
        <v>2636</v>
      </c>
      <c r="H464" s="49">
        <v>0</v>
      </c>
      <c r="I464" s="49">
        <v>0</v>
      </c>
      <c r="J464" s="49" t="s">
        <v>2186</v>
      </c>
      <c r="K464" s="49" t="s">
        <v>10589</v>
      </c>
      <c r="L464" s="49" t="s">
        <v>254</v>
      </c>
      <c r="M464" s="49" t="s">
        <v>568</v>
      </c>
    </row>
    <row r="465" spans="2:13" x14ac:dyDescent="0.3">
      <c r="B465" s="248" t="s">
        <v>2831</v>
      </c>
      <c r="C465" s="248" t="s">
        <v>2831</v>
      </c>
      <c r="D465" t="s">
        <v>2847</v>
      </c>
      <c r="E465" t="s">
        <v>8591</v>
      </c>
      <c r="F465" t="s">
        <v>2072</v>
      </c>
      <c r="G465" s="47" t="s">
        <v>2694</v>
      </c>
      <c r="H465" s="49">
        <v>0</v>
      </c>
      <c r="I465" s="49">
        <v>0</v>
      </c>
      <c r="J465" s="49" t="s">
        <v>2160</v>
      </c>
      <c r="K465" s="49" t="s">
        <v>8592</v>
      </c>
      <c r="L465" s="49" t="s">
        <v>254</v>
      </c>
      <c r="M465" s="49" t="s">
        <v>568</v>
      </c>
    </row>
    <row r="466" spans="2:13" x14ac:dyDescent="0.3">
      <c r="B466" s="248" t="s">
        <v>2831</v>
      </c>
      <c r="C466" s="248" t="s">
        <v>2831</v>
      </c>
      <c r="D466" t="s">
        <v>2847</v>
      </c>
      <c r="E466" t="s">
        <v>9048</v>
      </c>
      <c r="F466" t="s">
        <v>2078</v>
      </c>
      <c r="G466" s="47" t="s">
        <v>2620</v>
      </c>
      <c r="H466" s="49">
        <v>0</v>
      </c>
      <c r="I466" s="49">
        <v>0</v>
      </c>
      <c r="J466" s="49" t="s">
        <v>2186</v>
      </c>
      <c r="K466" s="49" t="s">
        <v>9049</v>
      </c>
      <c r="L466" s="49" t="s">
        <v>254</v>
      </c>
      <c r="M466" s="49" t="s">
        <v>568</v>
      </c>
    </row>
    <row r="467" spans="2:13" x14ac:dyDescent="0.3">
      <c r="B467" s="248" t="s">
        <v>2831</v>
      </c>
      <c r="C467" s="248" t="s">
        <v>2831</v>
      </c>
      <c r="D467" t="s">
        <v>2847</v>
      </c>
      <c r="E467" t="s">
        <v>10165</v>
      </c>
      <c r="F467" t="s">
        <v>2073</v>
      </c>
      <c r="G467" s="47" t="s">
        <v>2613</v>
      </c>
      <c r="H467" s="49">
        <v>0</v>
      </c>
      <c r="I467" s="49">
        <v>0</v>
      </c>
      <c r="J467" s="49" t="s">
        <v>2186</v>
      </c>
      <c r="K467" s="49" t="s">
        <v>10166</v>
      </c>
      <c r="L467" s="49" t="s">
        <v>254</v>
      </c>
      <c r="M467" s="49" t="s">
        <v>568</v>
      </c>
    </row>
    <row r="468" spans="2:13" x14ac:dyDescent="0.3">
      <c r="B468" s="248" t="s">
        <v>2831</v>
      </c>
      <c r="C468" s="248" t="s">
        <v>2831</v>
      </c>
      <c r="D468" t="s">
        <v>2847</v>
      </c>
      <c r="E468" t="s">
        <v>10290</v>
      </c>
      <c r="F468" t="s">
        <v>2073</v>
      </c>
      <c r="G468" s="47" t="s">
        <v>2613</v>
      </c>
      <c r="H468" s="49">
        <v>0</v>
      </c>
      <c r="I468" s="49">
        <v>0</v>
      </c>
      <c r="J468" s="49" t="s">
        <v>2186</v>
      </c>
      <c r="K468" s="49" t="s">
        <v>10291</v>
      </c>
      <c r="L468" s="49" t="s">
        <v>254</v>
      </c>
      <c r="M468" s="49" t="s">
        <v>568</v>
      </c>
    </row>
    <row r="469" spans="2:13" x14ac:dyDescent="0.3">
      <c r="B469" s="248" t="s">
        <v>2831</v>
      </c>
      <c r="C469" s="248" t="s">
        <v>2831</v>
      </c>
      <c r="D469" t="s">
        <v>2847</v>
      </c>
      <c r="E469" t="s">
        <v>7422</v>
      </c>
      <c r="F469" t="s">
        <v>2073</v>
      </c>
      <c r="G469" s="47" t="s">
        <v>2651</v>
      </c>
      <c r="H469" s="49">
        <v>1</v>
      </c>
      <c r="I469" s="49">
        <v>361</v>
      </c>
      <c r="J469" s="49" t="s">
        <v>2186</v>
      </c>
      <c r="K469" s="49" t="s">
        <v>7423</v>
      </c>
      <c r="L469" s="49" t="s">
        <v>254</v>
      </c>
      <c r="M469" s="49" t="s">
        <v>568</v>
      </c>
    </row>
    <row r="470" spans="2:13" x14ac:dyDescent="0.3">
      <c r="B470" s="248" t="s">
        <v>2831</v>
      </c>
      <c r="C470" s="248" t="s">
        <v>2831</v>
      </c>
      <c r="D470" t="s">
        <v>2847</v>
      </c>
      <c r="E470" t="s">
        <v>7618</v>
      </c>
      <c r="F470" t="s">
        <v>2072</v>
      </c>
      <c r="G470" s="47" t="s">
        <v>2706</v>
      </c>
      <c r="H470" s="49">
        <v>0</v>
      </c>
      <c r="I470" s="49">
        <v>0</v>
      </c>
      <c r="J470" s="49" t="s">
        <v>2173</v>
      </c>
      <c r="K470" s="49" t="s">
        <v>7619</v>
      </c>
      <c r="L470" s="49" t="s">
        <v>254</v>
      </c>
      <c r="M470" s="49" t="s">
        <v>568</v>
      </c>
    </row>
    <row r="471" spans="2:13" x14ac:dyDescent="0.3">
      <c r="B471" s="248" t="s">
        <v>2831</v>
      </c>
      <c r="C471" s="248" t="s">
        <v>2831</v>
      </c>
      <c r="D471" t="s">
        <v>2847</v>
      </c>
      <c r="E471" t="s">
        <v>10237</v>
      </c>
      <c r="F471" t="s">
        <v>2072</v>
      </c>
      <c r="G471" s="47" t="s">
        <v>2665</v>
      </c>
      <c r="H471" s="49">
        <v>0</v>
      </c>
      <c r="I471" s="49">
        <v>0</v>
      </c>
      <c r="J471" s="49" t="s">
        <v>2160</v>
      </c>
      <c r="K471" s="49" t="s">
        <v>10238</v>
      </c>
      <c r="L471" s="49" t="s">
        <v>254</v>
      </c>
      <c r="M471" s="49" t="s">
        <v>568</v>
      </c>
    </row>
    <row r="472" spans="2:13" x14ac:dyDescent="0.3">
      <c r="B472" s="248" t="s">
        <v>2831</v>
      </c>
      <c r="C472" s="248" t="s">
        <v>2831</v>
      </c>
      <c r="D472" t="s">
        <v>2847</v>
      </c>
      <c r="E472" t="s">
        <v>9411</v>
      </c>
      <c r="F472" t="s">
        <v>2072</v>
      </c>
      <c r="G472" s="47" t="s">
        <v>2663</v>
      </c>
      <c r="H472" s="49">
        <v>0</v>
      </c>
      <c r="I472" s="49">
        <v>0</v>
      </c>
      <c r="J472" s="49" t="s">
        <v>2176</v>
      </c>
      <c r="K472" s="49" t="s">
        <v>9412</v>
      </c>
      <c r="L472" s="49" t="s">
        <v>254</v>
      </c>
      <c r="M472" s="49" t="s">
        <v>568</v>
      </c>
    </row>
    <row r="473" spans="2:13" x14ac:dyDescent="0.3">
      <c r="B473" s="248" t="s">
        <v>2831</v>
      </c>
      <c r="C473" s="248" t="s">
        <v>2831</v>
      </c>
      <c r="D473" t="s">
        <v>2847</v>
      </c>
      <c r="E473" t="s">
        <v>8569</v>
      </c>
      <c r="F473" t="s">
        <v>2072</v>
      </c>
      <c r="G473" s="47" t="s">
        <v>2620</v>
      </c>
      <c r="H473" s="49">
        <v>0</v>
      </c>
      <c r="I473" s="49">
        <v>0</v>
      </c>
      <c r="J473" s="49" t="s">
        <v>2176</v>
      </c>
      <c r="K473" s="49" t="s">
        <v>8570</v>
      </c>
      <c r="L473" s="49" t="s">
        <v>254</v>
      </c>
      <c r="M473" s="49" t="s">
        <v>568</v>
      </c>
    </row>
    <row r="474" spans="2:13" x14ac:dyDescent="0.3">
      <c r="B474" s="248" t="s">
        <v>2831</v>
      </c>
      <c r="C474" s="248" t="s">
        <v>2831</v>
      </c>
      <c r="D474" t="s">
        <v>2847</v>
      </c>
      <c r="E474" t="s">
        <v>10262</v>
      </c>
      <c r="F474" t="s">
        <v>2072</v>
      </c>
      <c r="G474" s="47" t="s">
        <v>2613</v>
      </c>
      <c r="H474" s="49">
        <v>0</v>
      </c>
      <c r="I474" s="49">
        <v>0</v>
      </c>
      <c r="J474" s="49" t="s">
        <v>2160</v>
      </c>
      <c r="K474" s="49" t="s">
        <v>10263</v>
      </c>
      <c r="L474" s="49" t="s">
        <v>254</v>
      </c>
      <c r="M474" s="49" t="s">
        <v>568</v>
      </c>
    </row>
    <row r="475" spans="2:13" x14ac:dyDescent="0.3">
      <c r="B475" s="248" t="s">
        <v>2831</v>
      </c>
      <c r="C475" s="248" t="s">
        <v>2831</v>
      </c>
      <c r="D475" t="s">
        <v>2847</v>
      </c>
      <c r="E475" t="s">
        <v>4652</v>
      </c>
      <c r="F475" t="s">
        <v>2073</v>
      </c>
      <c r="G475" s="47" t="s">
        <v>2611</v>
      </c>
      <c r="H475" s="49">
        <v>0</v>
      </c>
      <c r="I475" s="49">
        <v>0</v>
      </c>
      <c r="J475" s="49" t="s">
        <v>2160</v>
      </c>
      <c r="K475" s="49" t="s">
        <v>4381</v>
      </c>
      <c r="L475" s="49" t="s">
        <v>254</v>
      </c>
      <c r="M475" s="49" t="s">
        <v>568</v>
      </c>
    </row>
    <row r="476" spans="2:13" x14ac:dyDescent="0.3">
      <c r="B476" s="248" t="s">
        <v>2831</v>
      </c>
      <c r="C476" s="248" t="s">
        <v>2831</v>
      </c>
      <c r="D476" t="s">
        <v>2847</v>
      </c>
      <c r="E476" t="s">
        <v>9845</v>
      </c>
      <c r="F476" t="s">
        <v>2075</v>
      </c>
      <c r="G476" s="47" t="s">
        <v>2699</v>
      </c>
      <c r="H476" s="49">
        <v>0</v>
      </c>
      <c r="I476" s="49">
        <v>0</v>
      </c>
      <c r="J476" s="49" t="s">
        <v>2160</v>
      </c>
      <c r="K476" s="49" t="s">
        <v>9846</v>
      </c>
      <c r="L476" s="49" t="s">
        <v>254</v>
      </c>
      <c r="M476" s="49" t="s">
        <v>568</v>
      </c>
    </row>
    <row r="477" spans="2:13" x14ac:dyDescent="0.3">
      <c r="B477" s="248" t="s">
        <v>2831</v>
      </c>
      <c r="C477" s="248" t="s">
        <v>2831</v>
      </c>
      <c r="D477" t="s">
        <v>2847</v>
      </c>
      <c r="E477" t="s">
        <v>8075</v>
      </c>
      <c r="F477" t="s">
        <v>2073</v>
      </c>
      <c r="G477" s="47" t="s">
        <v>2647</v>
      </c>
      <c r="H477" s="49">
        <v>0</v>
      </c>
      <c r="I477" s="49">
        <v>0</v>
      </c>
      <c r="J477" s="49" t="s">
        <v>2186</v>
      </c>
      <c r="K477" s="49" t="s">
        <v>8076</v>
      </c>
      <c r="L477" s="49" t="s">
        <v>254</v>
      </c>
      <c r="M477" s="49" t="s">
        <v>568</v>
      </c>
    </row>
    <row r="478" spans="2:13" x14ac:dyDescent="0.3">
      <c r="B478" s="248" t="s">
        <v>2831</v>
      </c>
      <c r="C478" s="248" t="s">
        <v>2831</v>
      </c>
      <c r="D478" t="s">
        <v>2847</v>
      </c>
      <c r="E478" t="s">
        <v>9107</v>
      </c>
      <c r="F478" t="s">
        <v>2072</v>
      </c>
      <c r="G478" s="47" t="s">
        <v>2612</v>
      </c>
      <c r="H478" s="49">
        <v>0</v>
      </c>
      <c r="I478" s="49">
        <v>0</v>
      </c>
      <c r="J478" s="49" t="s">
        <v>2160</v>
      </c>
      <c r="K478" s="49" t="s">
        <v>9108</v>
      </c>
      <c r="L478" s="49" t="s">
        <v>254</v>
      </c>
      <c r="M478" s="49" t="s">
        <v>568</v>
      </c>
    </row>
    <row r="479" spans="2:13" x14ac:dyDescent="0.3">
      <c r="B479" s="248" t="s">
        <v>2831</v>
      </c>
      <c r="C479" s="248" t="s">
        <v>2831</v>
      </c>
      <c r="D479" t="s">
        <v>2847</v>
      </c>
      <c r="E479" t="s">
        <v>10403</v>
      </c>
      <c r="F479" t="s">
        <v>2073</v>
      </c>
      <c r="G479" s="47" t="s">
        <v>2691</v>
      </c>
      <c r="H479" s="49">
        <v>0</v>
      </c>
      <c r="I479" s="49">
        <v>0</v>
      </c>
      <c r="J479" s="49" t="s">
        <v>2186</v>
      </c>
      <c r="K479" s="49" t="s">
        <v>10404</v>
      </c>
      <c r="L479" s="49" t="s">
        <v>254</v>
      </c>
      <c r="M479" s="49" t="s">
        <v>568</v>
      </c>
    </row>
    <row r="480" spans="2:13" x14ac:dyDescent="0.3">
      <c r="B480" s="248" t="s">
        <v>2831</v>
      </c>
      <c r="C480" s="248" t="s">
        <v>2831</v>
      </c>
      <c r="D480" t="s">
        <v>2847</v>
      </c>
      <c r="E480" t="s">
        <v>7099</v>
      </c>
      <c r="F480" t="s">
        <v>2073</v>
      </c>
      <c r="G480" s="47" t="s">
        <v>2665</v>
      </c>
      <c r="H480" s="49">
        <v>0</v>
      </c>
      <c r="I480" s="49">
        <v>0</v>
      </c>
      <c r="J480" s="49" t="s">
        <v>2186</v>
      </c>
      <c r="K480" s="49" t="s">
        <v>7100</v>
      </c>
      <c r="L480" s="49" t="s">
        <v>254</v>
      </c>
      <c r="M480" s="49" t="s">
        <v>568</v>
      </c>
    </row>
    <row r="481" spans="2:13" x14ac:dyDescent="0.3">
      <c r="B481" s="248" t="s">
        <v>2831</v>
      </c>
      <c r="C481" s="248" t="s">
        <v>2831</v>
      </c>
      <c r="D481" t="s">
        <v>2847</v>
      </c>
      <c r="E481" t="s">
        <v>8818</v>
      </c>
      <c r="F481" t="s">
        <v>2072</v>
      </c>
      <c r="G481" s="47" t="s">
        <v>2691</v>
      </c>
      <c r="H481" s="49">
        <v>0</v>
      </c>
      <c r="I481" s="49">
        <v>0</v>
      </c>
      <c r="J481" s="49" t="s">
        <v>2173</v>
      </c>
      <c r="K481" s="49" t="s">
        <v>8819</v>
      </c>
      <c r="L481" s="49" t="s">
        <v>254</v>
      </c>
      <c r="M481" s="49" t="s">
        <v>568</v>
      </c>
    </row>
    <row r="482" spans="2:13" x14ac:dyDescent="0.3">
      <c r="B482" s="248" t="s">
        <v>2831</v>
      </c>
      <c r="C482" s="248" t="s">
        <v>2831</v>
      </c>
      <c r="D482" t="s">
        <v>2847</v>
      </c>
      <c r="E482" t="s">
        <v>10575</v>
      </c>
      <c r="F482" t="s">
        <v>2072</v>
      </c>
      <c r="G482" s="47" t="s">
        <v>2706</v>
      </c>
      <c r="H482" s="49">
        <v>1</v>
      </c>
      <c r="I482" s="49">
        <v>222.57</v>
      </c>
      <c r="J482" s="49" t="s">
        <v>2173</v>
      </c>
      <c r="K482" s="49" t="s">
        <v>10576</v>
      </c>
      <c r="L482" s="49" t="s">
        <v>254</v>
      </c>
      <c r="M482" s="49" t="s">
        <v>568</v>
      </c>
    </row>
    <row r="483" spans="2:13" x14ac:dyDescent="0.3">
      <c r="B483" s="248" t="s">
        <v>2831</v>
      </c>
      <c r="C483" s="248" t="s">
        <v>2831</v>
      </c>
      <c r="D483" t="s">
        <v>2847</v>
      </c>
      <c r="E483" t="s">
        <v>8049</v>
      </c>
      <c r="F483" t="s">
        <v>2073</v>
      </c>
      <c r="G483" s="47" t="s">
        <v>2612</v>
      </c>
      <c r="H483" s="49">
        <v>0</v>
      </c>
      <c r="I483" s="49">
        <v>0</v>
      </c>
      <c r="J483" s="49" t="s">
        <v>2186</v>
      </c>
      <c r="K483" s="49" t="s">
        <v>8050</v>
      </c>
      <c r="L483" s="49" t="s">
        <v>254</v>
      </c>
      <c r="M483" s="49" t="s">
        <v>568</v>
      </c>
    </row>
    <row r="484" spans="2:13" x14ac:dyDescent="0.3">
      <c r="B484" s="248" t="s">
        <v>2831</v>
      </c>
      <c r="C484" s="248" t="s">
        <v>2831</v>
      </c>
      <c r="D484" t="s">
        <v>2847</v>
      </c>
      <c r="E484" t="s">
        <v>6139</v>
      </c>
      <c r="F484" t="s">
        <v>2073</v>
      </c>
      <c r="G484" s="47" t="s">
        <v>2706</v>
      </c>
      <c r="H484" s="49">
        <v>0</v>
      </c>
      <c r="I484" s="49">
        <v>0</v>
      </c>
      <c r="J484" s="49" t="s">
        <v>2186</v>
      </c>
      <c r="K484" s="49" t="s">
        <v>6141</v>
      </c>
      <c r="L484" s="49" t="s">
        <v>254</v>
      </c>
      <c r="M484" s="49" t="s">
        <v>568</v>
      </c>
    </row>
    <row r="485" spans="2:13" x14ac:dyDescent="0.3">
      <c r="B485" s="248" t="s">
        <v>2831</v>
      </c>
      <c r="C485" s="248" t="s">
        <v>2831</v>
      </c>
      <c r="D485" t="s">
        <v>2847</v>
      </c>
      <c r="E485" t="s">
        <v>9308</v>
      </c>
      <c r="F485" t="s">
        <v>2073</v>
      </c>
      <c r="G485" s="47" t="s">
        <v>2684</v>
      </c>
      <c r="H485" s="49">
        <v>0</v>
      </c>
      <c r="I485" s="49">
        <v>0</v>
      </c>
      <c r="J485" s="49" t="s">
        <v>2186</v>
      </c>
      <c r="K485" s="49" t="s">
        <v>9309</v>
      </c>
      <c r="L485" s="49" t="s">
        <v>254</v>
      </c>
      <c r="M485" s="49" t="s">
        <v>568</v>
      </c>
    </row>
    <row r="486" spans="2:13" x14ac:dyDescent="0.3">
      <c r="B486" s="248" t="s">
        <v>2831</v>
      </c>
      <c r="C486" s="248" t="s">
        <v>2831</v>
      </c>
      <c r="D486" t="s">
        <v>2847</v>
      </c>
      <c r="E486" t="s">
        <v>4111</v>
      </c>
      <c r="F486" t="s">
        <v>2073</v>
      </c>
      <c r="G486" s="47" t="s">
        <v>2697</v>
      </c>
      <c r="H486" s="49">
        <v>0</v>
      </c>
      <c r="I486" s="49">
        <v>0</v>
      </c>
      <c r="J486" s="49" t="s">
        <v>2186</v>
      </c>
      <c r="K486" s="49" t="s">
        <v>4112</v>
      </c>
      <c r="L486" s="49" t="s">
        <v>254</v>
      </c>
      <c r="M486" s="49" t="s">
        <v>568</v>
      </c>
    </row>
    <row r="487" spans="2:13" x14ac:dyDescent="0.3">
      <c r="B487" s="248" t="s">
        <v>2831</v>
      </c>
      <c r="C487" s="248" t="s">
        <v>2831</v>
      </c>
      <c r="D487" t="s">
        <v>2847</v>
      </c>
      <c r="E487" t="s">
        <v>9401</v>
      </c>
      <c r="F487" t="s">
        <v>2073</v>
      </c>
      <c r="G487" s="47" t="s">
        <v>2691</v>
      </c>
      <c r="H487" s="49">
        <v>0</v>
      </c>
      <c r="I487" s="49">
        <v>0</v>
      </c>
      <c r="J487" s="49" t="s">
        <v>2186</v>
      </c>
      <c r="K487" s="49" t="s">
        <v>9402</v>
      </c>
      <c r="L487" s="49" t="s">
        <v>254</v>
      </c>
      <c r="M487" s="49" t="s">
        <v>568</v>
      </c>
    </row>
    <row r="488" spans="2:13" x14ac:dyDescent="0.3">
      <c r="B488" s="248" t="s">
        <v>2831</v>
      </c>
      <c r="C488" s="248" t="s">
        <v>2831</v>
      </c>
      <c r="D488" t="s">
        <v>2847</v>
      </c>
      <c r="E488" t="s">
        <v>6850</v>
      </c>
      <c r="F488" t="s">
        <v>2072</v>
      </c>
      <c r="G488" s="47" t="s">
        <v>2647</v>
      </c>
      <c r="H488" s="49">
        <v>0</v>
      </c>
      <c r="I488" s="49">
        <v>0</v>
      </c>
      <c r="J488" s="49" t="s">
        <v>2160</v>
      </c>
      <c r="K488" s="49" t="s">
        <v>6851</v>
      </c>
      <c r="L488" s="49" t="s">
        <v>254</v>
      </c>
      <c r="M488" s="49" t="s">
        <v>568</v>
      </c>
    </row>
    <row r="489" spans="2:13" x14ac:dyDescent="0.3">
      <c r="B489" s="248" t="s">
        <v>2831</v>
      </c>
      <c r="C489" s="248" t="s">
        <v>2831</v>
      </c>
      <c r="D489" t="s">
        <v>2847</v>
      </c>
      <c r="E489" t="s">
        <v>5510</v>
      </c>
      <c r="F489" t="s">
        <v>2073</v>
      </c>
      <c r="G489" s="47" t="s">
        <v>2611</v>
      </c>
      <c r="H489" s="49">
        <v>0</v>
      </c>
      <c r="I489" s="49">
        <v>0</v>
      </c>
      <c r="J489" s="49" t="s">
        <v>2186</v>
      </c>
      <c r="K489" s="49" t="s">
        <v>5511</v>
      </c>
      <c r="L489" s="49" t="s">
        <v>254</v>
      </c>
      <c r="M489" s="49" t="s">
        <v>568</v>
      </c>
    </row>
    <row r="490" spans="2:13" x14ac:dyDescent="0.3">
      <c r="B490" s="248" t="s">
        <v>2831</v>
      </c>
      <c r="C490" s="248" t="s">
        <v>2831</v>
      </c>
      <c r="D490" t="s">
        <v>2847</v>
      </c>
      <c r="E490" t="s">
        <v>7964</v>
      </c>
      <c r="F490" t="s">
        <v>2078</v>
      </c>
      <c r="G490" s="47" t="s">
        <v>2612</v>
      </c>
      <c r="H490" s="49">
        <v>0</v>
      </c>
      <c r="I490" s="49">
        <v>0</v>
      </c>
      <c r="J490" s="49" t="s">
        <v>2186</v>
      </c>
      <c r="K490" s="49" t="s">
        <v>7965</v>
      </c>
      <c r="L490" s="49" t="s">
        <v>254</v>
      </c>
      <c r="M490" s="49" t="s">
        <v>568</v>
      </c>
    </row>
    <row r="491" spans="2:13" x14ac:dyDescent="0.3">
      <c r="B491" s="248" t="s">
        <v>2831</v>
      </c>
      <c r="C491" s="248" t="s">
        <v>2831</v>
      </c>
      <c r="D491" t="s">
        <v>2847</v>
      </c>
      <c r="E491" t="s">
        <v>9105</v>
      </c>
      <c r="F491" t="s">
        <v>2072</v>
      </c>
      <c r="G491" s="47" t="s">
        <v>2647</v>
      </c>
      <c r="H491" s="49">
        <v>0</v>
      </c>
      <c r="I491" s="49">
        <v>0</v>
      </c>
      <c r="J491" s="49" t="s">
        <v>2160</v>
      </c>
      <c r="K491" s="49" t="s">
        <v>9106</v>
      </c>
      <c r="L491" s="49" t="s">
        <v>254</v>
      </c>
      <c r="M491" s="49" t="s">
        <v>568</v>
      </c>
    </row>
    <row r="492" spans="2:13" x14ac:dyDescent="0.3">
      <c r="B492" s="248" t="s">
        <v>2831</v>
      </c>
      <c r="C492" s="248" t="s">
        <v>2831</v>
      </c>
      <c r="D492" t="s">
        <v>2847</v>
      </c>
      <c r="E492" t="s">
        <v>9702</v>
      </c>
      <c r="F492" t="s">
        <v>2078</v>
      </c>
      <c r="G492" s="47" t="s">
        <v>2697</v>
      </c>
      <c r="H492" s="49">
        <v>0</v>
      </c>
      <c r="I492" s="49">
        <v>0</v>
      </c>
      <c r="J492" s="49" t="s">
        <v>2186</v>
      </c>
      <c r="K492" s="49" t="s">
        <v>9703</v>
      </c>
      <c r="L492" s="49" t="s">
        <v>254</v>
      </c>
      <c r="M492" s="49" t="s">
        <v>568</v>
      </c>
    </row>
    <row r="493" spans="2:13" x14ac:dyDescent="0.3">
      <c r="B493" s="248" t="s">
        <v>2831</v>
      </c>
      <c r="C493" s="248" t="s">
        <v>2831</v>
      </c>
      <c r="D493" t="s">
        <v>2847</v>
      </c>
      <c r="E493" t="s">
        <v>7796</v>
      </c>
      <c r="F493" t="s">
        <v>2078</v>
      </c>
      <c r="G493" s="47" t="s">
        <v>2636</v>
      </c>
      <c r="H493" s="49">
        <v>0</v>
      </c>
      <c r="I493" s="49">
        <v>0</v>
      </c>
      <c r="J493" s="49" t="s">
        <v>2186</v>
      </c>
      <c r="K493" s="49" t="s">
        <v>7797</v>
      </c>
      <c r="L493" s="49" t="s">
        <v>2147</v>
      </c>
      <c r="M493" s="49" t="s">
        <v>568</v>
      </c>
    </row>
    <row r="494" spans="2:13" x14ac:dyDescent="0.3">
      <c r="B494" s="248" t="s">
        <v>2831</v>
      </c>
      <c r="C494" s="248" t="s">
        <v>2831</v>
      </c>
      <c r="D494" t="s">
        <v>2847</v>
      </c>
      <c r="E494" t="s">
        <v>8043</v>
      </c>
      <c r="F494" t="s">
        <v>2073</v>
      </c>
      <c r="G494" s="47" t="s">
        <v>2663</v>
      </c>
      <c r="H494" s="49">
        <v>0</v>
      </c>
      <c r="I494" s="49">
        <v>0</v>
      </c>
      <c r="J494" s="49" t="s">
        <v>2186</v>
      </c>
      <c r="K494" s="49" t="s">
        <v>8044</v>
      </c>
      <c r="L494" s="49" t="s">
        <v>254</v>
      </c>
      <c r="M494" s="49" t="s">
        <v>568</v>
      </c>
    </row>
    <row r="495" spans="2:13" x14ac:dyDescent="0.3">
      <c r="B495" s="248" t="s">
        <v>2831</v>
      </c>
      <c r="C495" s="248" t="s">
        <v>2831</v>
      </c>
      <c r="D495" t="s">
        <v>2847</v>
      </c>
      <c r="E495" t="s">
        <v>6961</v>
      </c>
      <c r="F495" t="s">
        <v>2073</v>
      </c>
      <c r="G495" s="47" t="s">
        <v>2611</v>
      </c>
      <c r="H495" s="49">
        <v>0</v>
      </c>
      <c r="I495" s="49">
        <v>0</v>
      </c>
      <c r="J495" s="49" t="s">
        <v>2186</v>
      </c>
      <c r="K495" s="49" t="s">
        <v>6962</v>
      </c>
      <c r="L495" s="49" t="s">
        <v>254</v>
      </c>
      <c r="M495" s="49" t="s">
        <v>568</v>
      </c>
    </row>
    <row r="496" spans="2:13" x14ac:dyDescent="0.3">
      <c r="B496" s="248" t="s">
        <v>2831</v>
      </c>
      <c r="C496" s="248" t="s">
        <v>2831</v>
      </c>
      <c r="D496" t="s">
        <v>2847</v>
      </c>
      <c r="E496" t="s">
        <v>4551</v>
      </c>
      <c r="F496" t="s">
        <v>2073</v>
      </c>
      <c r="G496" s="47" t="s">
        <v>2698</v>
      </c>
      <c r="H496" s="49">
        <v>0</v>
      </c>
      <c r="I496" s="49">
        <v>0</v>
      </c>
      <c r="J496" s="49" t="s">
        <v>2160</v>
      </c>
      <c r="K496" s="49" t="s">
        <v>2925</v>
      </c>
      <c r="L496" s="49" t="s">
        <v>254</v>
      </c>
      <c r="M496" s="49" t="s">
        <v>568</v>
      </c>
    </row>
    <row r="497" spans="2:13" x14ac:dyDescent="0.3">
      <c r="B497" s="248" t="s">
        <v>2831</v>
      </c>
      <c r="C497" s="248" t="s">
        <v>2831</v>
      </c>
      <c r="D497" t="s">
        <v>2847</v>
      </c>
      <c r="E497" t="s">
        <v>8420</v>
      </c>
      <c r="F497" t="s">
        <v>2073</v>
      </c>
      <c r="G497" s="47" t="s">
        <v>2647</v>
      </c>
      <c r="H497" s="49">
        <v>0</v>
      </c>
      <c r="I497" s="49">
        <v>0</v>
      </c>
      <c r="J497" s="49" t="s">
        <v>2186</v>
      </c>
      <c r="K497" s="49" t="s">
        <v>8421</v>
      </c>
      <c r="L497" s="49" t="s">
        <v>254</v>
      </c>
      <c r="M497" s="49" t="s">
        <v>568</v>
      </c>
    </row>
    <row r="498" spans="2:13" x14ac:dyDescent="0.3">
      <c r="B498" s="248" t="s">
        <v>2831</v>
      </c>
      <c r="C498" s="248" t="s">
        <v>2831</v>
      </c>
      <c r="D498" t="s">
        <v>2847</v>
      </c>
      <c r="E498" t="s">
        <v>5786</v>
      </c>
      <c r="F498" t="s">
        <v>2073</v>
      </c>
      <c r="G498" s="47" t="s">
        <v>2620</v>
      </c>
      <c r="H498" s="49">
        <v>0</v>
      </c>
      <c r="I498" s="49">
        <v>0</v>
      </c>
      <c r="J498" s="49" t="s">
        <v>2186</v>
      </c>
      <c r="K498" s="49" t="s">
        <v>5787</v>
      </c>
      <c r="L498" s="49" t="s">
        <v>254</v>
      </c>
      <c r="M498" s="49" t="s">
        <v>568</v>
      </c>
    </row>
    <row r="499" spans="2:13" x14ac:dyDescent="0.3">
      <c r="B499" s="248" t="s">
        <v>2831</v>
      </c>
      <c r="C499" s="248" t="s">
        <v>2831</v>
      </c>
      <c r="D499" t="s">
        <v>2847</v>
      </c>
      <c r="E499" t="s">
        <v>6888</v>
      </c>
      <c r="F499" t="s">
        <v>2078</v>
      </c>
      <c r="G499" s="47" t="s">
        <v>2663</v>
      </c>
      <c r="H499" s="49">
        <v>0</v>
      </c>
      <c r="I499" s="49">
        <v>0</v>
      </c>
      <c r="J499" s="49" t="s">
        <v>2186</v>
      </c>
      <c r="K499" s="49" t="s">
        <v>6889</v>
      </c>
      <c r="L499" s="49" t="s">
        <v>2147</v>
      </c>
      <c r="M499" s="49" t="s">
        <v>568</v>
      </c>
    </row>
    <row r="500" spans="2:13" x14ac:dyDescent="0.3">
      <c r="B500" s="248" t="s">
        <v>2831</v>
      </c>
      <c r="C500" s="248" t="s">
        <v>2831</v>
      </c>
      <c r="D500" t="s">
        <v>2847</v>
      </c>
      <c r="E500" t="s">
        <v>5848</v>
      </c>
      <c r="F500" t="s">
        <v>2078</v>
      </c>
      <c r="G500" s="47" t="s">
        <v>2656</v>
      </c>
      <c r="H500" s="49">
        <v>0</v>
      </c>
      <c r="I500" s="49">
        <v>0</v>
      </c>
      <c r="J500" s="49" t="s">
        <v>2186</v>
      </c>
      <c r="K500" s="49" t="s">
        <v>5849</v>
      </c>
      <c r="L500" s="49" t="s">
        <v>254</v>
      </c>
      <c r="M500" s="49" t="s">
        <v>568</v>
      </c>
    </row>
    <row r="501" spans="2:13" x14ac:dyDescent="0.3">
      <c r="B501" s="248" t="s">
        <v>2831</v>
      </c>
      <c r="C501" s="248" t="s">
        <v>2831</v>
      </c>
      <c r="D501" t="s">
        <v>2847</v>
      </c>
      <c r="E501" t="s">
        <v>4594</v>
      </c>
      <c r="F501" t="s">
        <v>2073</v>
      </c>
      <c r="G501" s="47" t="s">
        <v>2690</v>
      </c>
      <c r="H501" s="49">
        <v>0</v>
      </c>
      <c r="I501" s="49">
        <v>0</v>
      </c>
      <c r="J501" s="49" t="s">
        <v>2160</v>
      </c>
      <c r="K501" s="49" t="s">
        <v>4595</v>
      </c>
      <c r="L501" s="49" t="s">
        <v>254</v>
      </c>
      <c r="M501" s="49" t="s">
        <v>568</v>
      </c>
    </row>
    <row r="502" spans="2:13" x14ac:dyDescent="0.3">
      <c r="B502" s="248" t="s">
        <v>2831</v>
      </c>
      <c r="C502" s="248" t="s">
        <v>2831</v>
      </c>
      <c r="D502" t="s">
        <v>2847</v>
      </c>
      <c r="E502" t="s">
        <v>7328</v>
      </c>
      <c r="F502" t="s">
        <v>2073</v>
      </c>
      <c r="G502" s="47" t="s">
        <v>2706</v>
      </c>
      <c r="H502" s="49">
        <v>0</v>
      </c>
      <c r="I502" s="49">
        <v>0</v>
      </c>
      <c r="J502" s="49" t="s">
        <v>2186</v>
      </c>
      <c r="K502" s="49" t="s">
        <v>7329</v>
      </c>
      <c r="L502" s="49" t="s">
        <v>254</v>
      </c>
      <c r="M502" s="49" t="s">
        <v>568</v>
      </c>
    </row>
    <row r="503" spans="2:13" x14ac:dyDescent="0.3">
      <c r="B503" s="248" t="s">
        <v>2831</v>
      </c>
      <c r="C503" s="248" t="s">
        <v>2831</v>
      </c>
      <c r="D503" t="s">
        <v>2847</v>
      </c>
      <c r="E503" t="s">
        <v>7059</v>
      </c>
      <c r="F503" t="s">
        <v>2072</v>
      </c>
      <c r="G503" s="47" t="s">
        <v>2698</v>
      </c>
      <c r="H503" s="49">
        <v>0</v>
      </c>
      <c r="I503" s="49">
        <v>0</v>
      </c>
      <c r="J503" s="49" t="s">
        <v>2160</v>
      </c>
      <c r="K503" s="49" t="s">
        <v>7060</v>
      </c>
      <c r="L503" s="49" t="s">
        <v>254</v>
      </c>
      <c r="M503" s="49" t="s">
        <v>568</v>
      </c>
    </row>
    <row r="504" spans="2:13" x14ac:dyDescent="0.3">
      <c r="B504" s="248" t="s">
        <v>2831</v>
      </c>
      <c r="C504" s="248" t="s">
        <v>2831</v>
      </c>
      <c r="D504" t="s">
        <v>2847</v>
      </c>
      <c r="E504" t="s">
        <v>10292</v>
      </c>
      <c r="F504" t="s">
        <v>2073</v>
      </c>
      <c r="G504" s="47" t="s">
        <v>2618</v>
      </c>
      <c r="H504" s="49">
        <v>0</v>
      </c>
      <c r="I504" s="49">
        <v>0</v>
      </c>
      <c r="J504" s="49" t="s">
        <v>2186</v>
      </c>
      <c r="K504" s="49" t="s">
        <v>10293</v>
      </c>
      <c r="L504" s="49" t="s">
        <v>254</v>
      </c>
      <c r="M504" s="49" t="s">
        <v>568</v>
      </c>
    </row>
    <row r="505" spans="2:13" x14ac:dyDescent="0.3">
      <c r="B505" s="248" t="s">
        <v>2831</v>
      </c>
      <c r="C505" s="248" t="s">
        <v>2831</v>
      </c>
      <c r="D505" t="s">
        <v>2847</v>
      </c>
      <c r="E505" t="s">
        <v>9661</v>
      </c>
      <c r="F505" t="s">
        <v>2078</v>
      </c>
      <c r="G505" s="47" t="s">
        <v>2618</v>
      </c>
      <c r="H505" s="49">
        <v>0</v>
      </c>
      <c r="I505" s="49">
        <v>0</v>
      </c>
      <c r="J505" s="49" t="s">
        <v>2186</v>
      </c>
      <c r="K505" s="49" t="s">
        <v>9662</v>
      </c>
      <c r="L505" s="49" t="s">
        <v>254</v>
      </c>
      <c r="M505" s="49" t="s">
        <v>568</v>
      </c>
    </row>
    <row r="506" spans="2:13" x14ac:dyDescent="0.3">
      <c r="B506" s="248" t="s">
        <v>2831</v>
      </c>
      <c r="C506" s="248" t="s">
        <v>2831</v>
      </c>
      <c r="D506" t="s">
        <v>2847</v>
      </c>
      <c r="E506" t="s">
        <v>5707</v>
      </c>
      <c r="F506" t="s">
        <v>2078</v>
      </c>
      <c r="G506" s="47" t="s">
        <v>2691</v>
      </c>
      <c r="H506" s="49">
        <v>0</v>
      </c>
      <c r="I506" s="49">
        <v>0</v>
      </c>
      <c r="J506" s="49" t="s">
        <v>2186</v>
      </c>
      <c r="K506" s="49" t="s">
        <v>5709</v>
      </c>
      <c r="L506" s="49" t="s">
        <v>254</v>
      </c>
      <c r="M506" s="49" t="s">
        <v>568</v>
      </c>
    </row>
    <row r="507" spans="2:13" x14ac:dyDescent="0.3">
      <c r="B507" s="248" t="s">
        <v>2831</v>
      </c>
      <c r="C507" s="248" t="s">
        <v>2831</v>
      </c>
      <c r="D507" t="s">
        <v>2847</v>
      </c>
      <c r="E507" t="s">
        <v>8019</v>
      </c>
      <c r="F507" t="s">
        <v>2073</v>
      </c>
      <c r="G507" s="47" t="s">
        <v>2611</v>
      </c>
      <c r="H507" s="49">
        <v>0</v>
      </c>
      <c r="I507" s="49">
        <v>0</v>
      </c>
      <c r="J507" s="49" t="s">
        <v>2186</v>
      </c>
      <c r="K507" s="49" t="s">
        <v>8020</v>
      </c>
      <c r="L507" s="49" t="s">
        <v>254</v>
      </c>
      <c r="M507" s="49" t="s">
        <v>568</v>
      </c>
    </row>
    <row r="508" spans="2:13" x14ac:dyDescent="0.3">
      <c r="B508" s="248" t="s">
        <v>2831</v>
      </c>
      <c r="C508" s="248" t="s">
        <v>2831</v>
      </c>
      <c r="D508" t="s">
        <v>2847</v>
      </c>
      <c r="E508" t="s">
        <v>10604</v>
      </c>
      <c r="F508" t="s">
        <v>2073</v>
      </c>
      <c r="G508" s="47" t="s">
        <v>2693</v>
      </c>
      <c r="H508" s="49">
        <v>0</v>
      </c>
      <c r="I508" s="49">
        <v>0</v>
      </c>
      <c r="J508" s="49" t="s">
        <v>2186</v>
      </c>
      <c r="K508" s="49" t="s">
        <v>10605</v>
      </c>
      <c r="L508" s="49" t="s">
        <v>254</v>
      </c>
      <c r="M508" s="49" t="s">
        <v>568</v>
      </c>
    </row>
    <row r="509" spans="2:13" x14ac:dyDescent="0.3">
      <c r="B509" s="248" t="s">
        <v>2831</v>
      </c>
      <c r="C509" s="248" t="s">
        <v>2831</v>
      </c>
      <c r="D509" t="s">
        <v>2847</v>
      </c>
      <c r="E509" t="s">
        <v>8709</v>
      </c>
      <c r="F509" t="s">
        <v>2073</v>
      </c>
      <c r="G509" s="47" t="s">
        <v>2636</v>
      </c>
      <c r="H509" s="49">
        <v>0</v>
      </c>
      <c r="I509" s="49">
        <v>0</v>
      </c>
      <c r="J509" s="49" t="s">
        <v>2186</v>
      </c>
      <c r="K509" s="49" t="s">
        <v>8710</v>
      </c>
      <c r="L509" s="49" t="s">
        <v>254</v>
      </c>
      <c r="M509" s="49" t="s">
        <v>568</v>
      </c>
    </row>
    <row r="510" spans="2:13" x14ac:dyDescent="0.3">
      <c r="B510" s="248" t="s">
        <v>2831</v>
      </c>
      <c r="C510" s="248" t="s">
        <v>2831</v>
      </c>
      <c r="D510" t="s">
        <v>2847</v>
      </c>
      <c r="E510" t="s">
        <v>4215</v>
      </c>
      <c r="F510" t="s">
        <v>2073</v>
      </c>
      <c r="G510" s="47" t="s">
        <v>2634</v>
      </c>
      <c r="H510" s="49">
        <v>0</v>
      </c>
      <c r="I510" s="49">
        <v>0</v>
      </c>
      <c r="J510" s="49" t="s">
        <v>2186</v>
      </c>
      <c r="K510" s="49" t="s">
        <v>4216</v>
      </c>
      <c r="L510" s="49" t="s">
        <v>254</v>
      </c>
      <c r="M510" s="49" t="s">
        <v>568</v>
      </c>
    </row>
    <row r="511" spans="2:13" x14ac:dyDescent="0.3">
      <c r="B511" s="248" t="s">
        <v>2831</v>
      </c>
      <c r="C511" s="248" t="s">
        <v>2831</v>
      </c>
      <c r="D511" t="s">
        <v>2847</v>
      </c>
      <c r="E511" t="s">
        <v>9349</v>
      </c>
      <c r="F511" t="s">
        <v>2073</v>
      </c>
      <c r="G511" s="47" t="s">
        <v>2693</v>
      </c>
      <c r="H511" s="49">
        <v>0</v>
      </c>
      <c r="I511" s="49">
        <v>0</v>
      </c>
      <c r="J511" s="49" t="s">
        <v>2186</v>
      </c>
      <c r="K511" s="49" t="s">
        <v>9350</v>
      </c>
      <c r="L511" s="49" t="s">
        <v>254</v>
      </c>
      <c r="M511" s="49" t="s">
        <v>568</v>
      </c>
    </row>
    <row r="512" spans="2:13" x14ac:dyDescent="0.3">
      <c r="B512" s="248" t="s">
        <v>2831</v>
      </c>
      <c r="C512" s="248" t="s">
        <v>2831</v>
      </c>
      <c r="D512" t="s">
        <v>2847</v>
      </c>
      <c r="E512" t="s">
        <v>9375</v>
      </c>
      <c r="F512" t="s">
        <v>2073</v>
      </c>
      <c r="G512" s="47" t="s">
        <v>2698</v>
      </c>
      <c r="H512" s="49">
        <v>0</v>
      </c>
      <c r="I512" s="49">
        <v>0</v>
      </c>
      <c r="J512" s="49" t="s">
        <v>2186</v>
      </c>
      <c r="K512" s="49" t="s">
        <v>9376</v>
      </c>
      <c r="L512" s="49" t="s">
        <v>254</v>
      </c>
      <c r="M512" s="49" t="s">
        <v>568</v>
      </c>
    </row>
    <row r="513" spans="2:13" x14ac:dyDescent="0.3">
      <c r="B513" s="248" t="s">
        <v>2831</v>
      </c>
      <c r="C513" s="248" t="s">
        <v>2831</v>
      </c>
      <c r="D513" t="s">
        <v>2847</v>
      </c>
      <c r="E513" t="s">
        <v>9316</v>
      </c>
      <c r="F513" t="s">
        <v>2073</v>
      </c>
      <c r="G513" s="47" t="s">
        <v>2634</v>
      </c>
      <c r="H513" s="49">
        <v>0</v>
      </c>
      <c r="I513" s="49">
        <v>0</v>
      </c>
      <c r="J513" s="49" t="s">
        <v>2186</v>
      </c>
      <c r="K513" s="49" t="s">
        <v>9317</v>
      </c>
      <c r="L513" s="49" t="s">
        <v>2147</v>
      </c>
      <c r="M513" s="49" t="s">
        <v>568</v>
      </c>
    </row>
    <row r="514" spans="2:13" x14ac:dyDescent="0.3">
      <c r="B514" s="248" t="s">
        <v>2831</v>
      </c>
      <c r="C514" s="248" t="s">
        <v>2831</v>
      </c>
      <c r="D514" t="s">
        <v>2847</v>
      </c>
      <c r="E514" t="s">
        <v>9494</v>
      </c>
      <c r="F514" t="s">
        <v>2073</v>
      </c>
      <c r="G514" s="47" t="s">
        <v>2612</v>
      </c>
      <c r="H514" s="49">
        <v>0</v>
      </c>
      <c r="I514" s="49">
        <v>0</v>
      </c>
      <c r="J514" s="49" t="s">
        <v>2186</v>
      </c>
      <c r="K514" s="49" t="s">
        <v>9495</v>
      </c>
      <c r="L514" s="49" t="s">
        <v>254</v>
      </c>
      <c r="M514" s="49" t="s">
        <v>568</v>
      </c>
    </row>
    <row r="515" spans="2:13" x14ac:dyDescent="0.3">
      <c r="B515" s="248" t="s">
        <v>2831</v>
      </c>
      <c r="C515" s="248" t="s">
        <v>2831</v>
      </c>
      <c r="D515" t="s">
        <v>2847</v>
      </c>
      <c r="E515" t="s">
        <v>9421</v>
      </c>
      <c r="F515" t="s">
        <v>2072</v>
      </c>
      <c r="G515" s="47" t="s">
        <v>2618</v>
      </c>
      <c r="H515" s="49">
        <v>0</v>
      </c>
      <c r="I515" s="49">
        <v>0</v>
      </c>
      <c r="J515" s="49" t="s">
        <v>2176</v>
      </c>
      <c r="K515" s="49" t="s">
        <v>9422</v>
      </c>
      <c r="L515" s="49" t="s">
        <v>254</v>
      </c>
      <c r="M515" s="49" t="s">
        <v>568</v>
      </c>
    </row>
    <row r="516" spans="2:13" x14ac:dyDescent="0.3">
      <c r="B516" s="248" t="s">
        <v>2831</v>
      </c>
      <c r="C516" s="248" t="s">
        <v>2831</v>
      </c>
      <c r="D516" t="s">
        <v>2847</v>
      </c>
      <c r="E516" t="s">
        <v>6507</v>
      </c>
      <c r="F516" t="s">
        <v>2072</v>
      </c>
      <c r="G516" s="47" t="s">
        <v>2698</v>
      </c>
      <c r="H516" s="49">
        <v>0</v>
      </c>
      <c r="I516" s="49">
        <v>0</v>
      </c>
      <c r="J516" s="49" t="s">
        <v>2160</v>
      </c>
      <c r="K516" s="49" t="s">
        <v>6508</v>
      </c>
      <c r="L516" s="49" t="s">
        <v>254</v>
      </c>
      <c r="M516" s="49" t="s">
        <v>568</v>
      </c>
    </row>
    <row r="517" spans="2:13" x14ac:dyDescent="0.3">
      <c r="B517" s="248" t="s">
        <v>2831</v>
      </c>
      <c r="C517" s="248" t="s">
        <v>2831</v>
      </c>
      <c r="D517" t="s">
        <v>2847</v>
      </c>
      <c r="E517" t="s">
        <v>6836</v>
      </c>
      <c r="F517" t="s">
        <v>2072</v>
      </c>
      <c r="G517" s="47" t="s">
        <v>2651</v>
      </c>
      <c r="H517" s="49">
        <v>0</v>
      </c>
      <c r="I517" s="49">
        <v>0</v>
      </c>
      <c r="J517" s="49" t="s">
        <v>2173</v>
      </c>
      <c r="K517" s="49" t="s">
        <v>6837</v>
      </c>
      <c r="L517" s="49" t="s">
        <v>254</v>
      </c>
      <c r="M517" s="49" t="s">
        <v>568</v>
      </c>
    </row>
    <row r="518" spans="2:13" x14ac:dyDescent="0.3">
      <c r="B518" s="248" t="s">
        <v>2831</v>
      </c>
      <c r="C518" s="248" t="s">
        <v>2831</v>
      </c>
      <c r="D518" t="s">
        <v>2847</v>
      </c>
      <c r="E518" t="s">
        <v>10338</v>
      </c>
      <c r="F518" t="s">
        <v>2072</v>
      </c>
      <c r="G518" s="47" t="s">
        <v>2611</v>
      </c>
      <c r="H518" s="49">
        <v>0</v>
      </c>
      <c r="I518" s="49">
        <v>0</v>
      </c>
      <c r="J518" s="49" t="s">
        <v>2160</v>
      </c>
      <c r="K518" s="49" t="s">
        <v>10339</v>
      </c>
      <c r="L518" s="49" t="s">
        <v>254</v>
      </c>
      <c r="M518" s="49" t="s">
        <v>568</v>
      </c>
    </row>
    <row r="519" spans="2:13" x14ac:dyDescent="0.3">
      <c r="B519" s="248" t="s">
        <v>2831</v>
      </c>
      <c r="C519" s="248" t="s">
        <v>2831</v>
      </c>
      <c r="D519" t="s">
        <v>2847</v>
      </c>
      <c r="E519" t="s">
        <v>9514</v>
      </c>
      <c r="F519" t="s">
        <v>2073</v>
      </c>
      <c r="G519" s="47" t="s">
        <v>2691</v>
      </c>
      <c r="H519" s="49">
        <v>0</v>
      </c>
      <c r="I519" s="49">
        <v>0</v>
      </c>
      <c r="J519" s="49" t="s">
        <v>2186</v>
      </c>
      <c r="K519" s="49" t="s">
        <v>9515</v>
      </c>
      <c r="L519" s="49" t="s">
        <v>254</v>
      </c>
      <c r="M519" s="49" t="s">
        <v>568</v>
      </c>
    </row>
    <row r="520" spans="2:13" x14ac:dyDescent="0.3">
      <c r="B520" s="248" t="s">
        <v>2831</v>
      </c>
      <c r="C520" s="248" t="s">
        <v>2831</v>
      </c>
      <c r="D520" t="s">
        <v>2847</v>
      </c>
      <c r="E520" t="s">
        <v>6016</v>
      </c>
      <c r="F520" t="s">
        <v>2078</v>
      </c>
      <c r="G520" s="47" t="s">
        <v>2693</v>
      </c>
      <c r="H520" s="49">
        <v>0</v>
      </c>
      <c r="I520" s="49">
        <v>0</v>
      </c>
      <c r="J520" s="49" t="s">
        <v>2186</v>
      </c>
      <c r="K520" s="49" t="s">
        <v>6017</v>
      </c>
      <c r="L520" s="49" t="s">
        <v>254</v>
      </c>
      <c r="M520" s="49" t="s">
        <v>568</v>
      </c>
    </row>
    <row r="521" spans="2:13" x14ac:dyDescent="0.3">
      <c r="B521" s="248" t="s">
        <v>2831</v>
      </c>
      <c r="C521" s="248" t="s">
        <v>2831</v>
      </c>
      <c r="D521" t="s">
        <v>2847</v>
      </c>
      <c r="E521" t="s">
        <v>5562</v>
      </c>
      <c r="F521" t="s">
        <v>2073</v>
      </c>
      <c r="G521" s="47" t="s">
        <v>2690</v>
      </c>
      <c r="H521" s="49">
        <v>0</v>
      </c>
      <c r="I521" s="49">
        <v>0</v>
      </c>
      <c r="J521" s="49" t="s">
        <v>2186</v>
      </c>
      <c r="K521" s="49" t="s">
        <v>5564</v>
      </c>
      <c r="L521" s="49" t="s">
        <v>2147</v>
      </c>
      <c r="M521" s="49" t="s">
        <v>568</v>
      </c>
    </row>
    <row r="522" spans="2:13" x14ac:dyDescent="0.3">
      <c r="B522" s="248" t="s">
        <v>2831</v>
      </c>
      <c r="C522" s="248" t="s">
        <v>2831</v>
      </c>
      <c r="D522" t="s">
        <v>2847</v>
      </c>
      <c r="E522" t="s">
        <v>6874</v>
      </c>
      <c r="F522" t="s">
        <v>2075</v>
      </c>
      <c r="G522" s="47" t="s">
        <v>2636</v>
      </c>
      <c r="H522" s="49">
        <v>0</v>
      </c>
      <c r="I522" s="49">
        <v>0</v>
      </c>
      <c r="J522" s="49" t="s">
        <v>2160</v>
      </c>
      <c r="K522" s="49" t="s">
        <v>6875</v>
      </c>
      <c r="L522" s="49" t="s">
        <v>254</v>
      </c>
      <c r="M522" s="49" t="s">
        <v>568</v>
      </c>
    </row>
    <row r="523" spans="2:13" x14ac:dyDescent="0.3">
      <c r="B523" s="248" t="s">
        <v>2831</v>
      </c>
      <c r="C523" s="248" t="s">
        <v>2831</v>
      </c>
      <c r="D523" t="s">
        <v>2847</v>
      </c>
      <c r="E523" t="s">
        <v>6414</v>
      </c>
      <c r="F523" t="s">
        <v>2072</v>
      </c>
      <c r="G523" s="47" t="s">
        <v>2613</v>
      </c>
      <c r="H523" s="49">
        <v>0</v>
      </c>
      <c r="I523" s="49">
        <v>0</v>
      </c>
      <c r="J523" s="49" t="s">
        <v>2160</v>
      </c>
      <c r="K523" s="49" t="s">
        <v>2992</v>
      </c>
      <c r="L523" s="49" t="s">
        <v>254</v>
      </c>
      <c r="M523" s="49" t="s">
        <v>568</v>
      </c>
    </row>
    <row r="524" spans="2:13" x14ac:dyDescent="0.3">
      <c r="B524" s="248" t="s">
        <v>2831</v>
      </c>
      <c r="C524" s="248" t="s">
        <v>2831</v>
      </c>
      <c r="D524" t="s">
        <v>2847</v>
      </c>
      <c r="E524" t="s">
        <v>8624</v>
      </c>
      <c r="F524" t="s">
        <v>2073</v>
      </c>
      <c r="G524" s="47" t="s">
        <v>2706</v>
      </c>
      <c r="H524" s="49">
        <v>0</v>
      </c>
      <c r="I524" s="49">
        <v>0</v>
      </c>
      <c r="J524" s="49" t="s">
        <v>2186</v>
      </c>
      <c r="K524" s="49" t="s">
        <v>8625</v>
      </c>
      <c r="L524" s="49" t="s">
        <v>254</v>
      </c>
      <c r="M524" s="49" t="s">
        <v>568</v>
      </c>
    </row>
    <row r="525" spans="2:13" x14ac:dyDescent="0.3">
      <c r="B525" s="248" t="s">
        <v>2831</v>
      </c>
      <c r="C525" s="248" t="s">
        <v>2831</v>
      </c>
      <c r="D525" t="s">
        <v>2847</v>
      </c>
      <c r="E525" t="s">
        <v>10033</v>
      </c>
      <c r="F525" t="s">
        <v>2078</v>
      </c>
      <c r="G525" s="47" t="s">
        <v>2698</v>
      </c>
      <c r="H525" s="49">
        <v>0</v>
      </c>
      <c r="I525" s="49">
        <v>0</v>
      </c>
      <c r="J525" s="49" t="s">
        <v>1535</v>
      </c>
      <c r="K525" s="49" t="s">
        <v>1535</v>
      </c>
      <c r="L525" s="49" t="s">
        <v>254</v>
      </c>
      <c r="M525" s="49" t="s">
        <v>568</v>
      </c>
    </row>
    <row r="526" spans="2:13" x14ac:dyDescent="0.3">
      <c r="B526" s="248" t="s">
        <v>2831</v>
      </c>
      <c r="C526" s="248" t="s">
        <v>2831</v>
      </c>
      <c r="D526" t="s">
        <v>2847</v>
      </c>
      <c r="E526" t="s">
        <v>6120</v>
      </c>
      <c r="F526" t="s">
        <v>2073</v>
      </c>
      <c r="G526" s="47" t="s">
        <v>2670</v>
      </c>
      <c r="H526" s="49">
        <v>0</v>
      </c>
      <c r="I526" s="49">
        <v>0</v>
      </c>
      <c r="J526" s="49" t="s">
        <v>2186</v>
      </c>
      <c r="K526" s="49" t="s">
        <v>6121</v>
      </c>
      <c r="L526" s="49" t="s">
        <v>254</v>
      </c>
      <c r="M526" s="49" t="s">
        <v>568</v>
      </c>
    </row>
    <row r="527" spans="2:13" x14ac:dyDescent="0.3">
      <c r="B527" s="248" t="s">
        <v>2831</v>
      </c>
      <c r="C527" s="248" t="s">
        <v>2831</v>
      </c>
      <c r="D527" t="s">
        <v>2847</v>
      </c>
      <c r="E527" t="s">
        <v>3981</v>
      </c>
      <c r="F527" t="s">
        <v>2073</v>
      </c>
      <c r="G527" s="47" t="s">
        <v>2612</v>
      </c>
      <c r="H527" s="49">
        <v>0</v>
      </c>
      <c r="I527" s="49">
        <v>0</v>
      </c>
      <c r="J527" s="49" t="s">
        <v>2186</v>
      </c>
      <c r="K527" s="49" t="s">
        <v>3982</v>
      </c>
      <c r="L527" s="49" t="s">
        <v>254</v>
      </c>
      <c r="M527" s="49" t="s">
        <v>568</v>
      </c>
    </row>
    <row r="528" spans="2:13" x14ac:dyDescent="0.3">
      <c r="B528" s="248" t="s">
        <v>2831</v>
      </c>
      <c r="C528" s="248" t="s">
        <v>2831</v>
      </c>
      <c r="D528" t="s">
        <v>2847</v>
      </c>
      <c r="E528" t="s">
        <v>8850</v>
      </c>
      <c r="F528" t="s">
        <v>2072</v>
      </c>
      <c r="G528" s="47" t="s">
        <v>2643</v>
      </c>
      <c r="H528" s="49">
        <v>0</v>
      </c>
      <c r="I528" s="49">
        <v>0</v>
      </c>
      <c r="J528" s="49" t="s">
        <v>2160</v>
      </c>
      <c r="K528" s="49" t="s">
        <v>8851</v>
      </c>
      <c r="L528" s="49" t="s">
        <v>254</v>
      </c>
      <c r="M528" s="49" t="s">
        <v>568</v>
      </c>
    </row>
    <row r="529" spans="2:13" x14ac:dyDescent="0.3">
      <c r="B529" s="248" t="s">
        <v>2831</v>
      </c>
      <c r="C529" s="248" t="s">
        <v>2831</v>
      </c>
      <c r="D529" t="s">
        <v>2847</v>
      </c>
      <c r="E529" t="s">
        <v>7698</v>
      </c>
      <c r="F529" t="s">
        <v>2072</v>
      </c>
      <c r="G529" s="47" t="s">
        <v>2613</v>
      </c>
      <c r="H529" s="49">
        <v>0</v>
      </c>
      <c r="I529" s="49">
        <v>0</v>
      </c>
      <c r="J529" s="49" t="s">
        <v>2160</v>
      </c>
      <c r="K529" s="49" t="s">
        <v>7699</v>
      </c>
      <c r="L529" s="49" t="s">
        <v>254</v>
      </c>
      <c r="M529" s="49" t="s">
        <v>568</v>
      </c>
    </row>
    <row r="530" spans="2:13" x14ac:dyDescent="0.3">
      <c r="B530" s="248" t="s">
        <v>2831</v>
      </c>
      <c r="C530" s="248" t="s">
        <v>2831</v>
      </c>
      <c r="D530" t="s">
        <v>2847</v>
      </c>
      <c r="E530" t="s">
        <v>8017</v>
      </c>
      <c r="F530" t="s">
        <v>2072</v>
      </c>
      <c r="G530" s="47" t="s">
        <v>2647</v>
      </c>
      <c r="H530" s="49">
        <v>0</v>
      </c>
      <c r="I530" s="49">
        <v>0</v>
      </c>
      <c r="J530" s="49" t="s">
        <v>2160</v>
      </c>
      <c r="K530" s="49" t="s">
        <v>8018</v>
      </c>
      <c r="L530" s="49" t="s">
        <v>254</v>
      </c>
      <c r="M530" s="49" t="s">
        <v>568</v>
      </c>
    </row>
    <row r="531" spans="2:13" x14ac:dyDescent="0.3">
      <c r="B531" s="248" t="s">
        <v>2831</v>
      </c>
      <c r="C531" s="248" t="s">
        <v>2831</v>
      </c>
      <c r="D531" t="s">
        <v>2847</v>
      </c>
      <c r="E531" t="s">
        <v>4814</v>
      </c>
      <c r="F531" t="s">
        <v>2073</v>
      </c>
      <c r="G531" s="47" t="s">
        <v>2665</v>
      </c>
      <c r="H531" s="49">
        <v>0</v>
      </c>
      <c r="I531" s="49">
        <v>0</v>
      </c>
      <c r="J531" s="49" t="s">
        <v>2160</v>
      </c>
      <c r="K531" s="49" t="s">
        <v>4816</v>
      </c>
      <c r="L531" s="49" t="s">
        <v>254</v>
      </c>
      <c r="M531" s="49" t="s">
        <v>568</v>
      </c>
    </row>
    <row r="532" spans="2:13" x14ac:dyDescent="0.3">
      <c r="B532" s="248" t="s">
        <v>2831</v>
      </c>
      <c r="C532" s="248" t="s">
        <v>2831</v>
      </c>
      <c r="D532" t="s">
        <v>2847</v>
      </c>
      <c r="E532" t="s">
        <v>9597</v>
      </c>
      <c r="F532" t="s">
        <v>2073</v>
      </c>
      <c r="G532" s="47" t="s">
        <v>2647</v>
      </c>
      <c r="H532" s="49">
        <v>0</v>
      </c>
      <c r="I532" s="49">
        <v>0</v>
      </c>
      <c r="J532" s="49" t="s">
        <v>2186</v>
      </c>
      <c r="K532" s="49" t="s">
        <v>9598</v>
      </c>
      <c r="L532" s="49" t="s">
        <v>254</v>
      </c>
      <c r="M532" s="49" t="s">
        <v>568</v>
      </c>
    </row>
    <row r="533" spans="2:13" x14ac:dyDescent="0.3">
      <c r="B533" s="248" t="s">
        <v>2831</v>
      </c>
      <c r="C533" s="248" t="s">
        <v>2831</v>
      </c>
      <c r="D533" t="s">
        <v>2847</v>
      </c>
      <c r="E533" t="s">
        <v>9373</v>
      </c>
      <c r="F533" t="s">
        <v>2073</v>
      </c>
      <c r="G533" s="47" t="s">
        <v>2698</v>
      </c>
      <c r="H533" s="49">
        <v>0</v>
      </c>
      <c r="I533" s="49">
        <v>0</v>
      </c>
      <c r="J533" s="49" t="s">
        <v>2186</v>
      </c>
      <c r="K533" s="49" t="s">
        <v>9374</v>
      </c>
      <c r="L533" s="49" t="s">
        <v>254</v>
      </c>
      <c r="M533" s="49" t="s">
        <v>568</v>
      </c>
    </row>
    <row r="534" spans="2:13" x14ac:dyDescent="0.3">
      <c r="B534" s="248" t="s">
        <v>2831</v>
      </c>
      <c r="C534" s="248" t="s">
        <v>2831</v>
      </c>
      <c r="D534" t="s">
        <v>2847</v>
      </c>
      <c r="E534" t="s">
        <v>8773</v>
      </c>
      <c r="F534" t="s">
        <v>2072</v>
      </c>
      <c r="G534" s="47" t="s">
        <v>2656</v>
      </c>
      <c r="H534" s="49">
        <v>0</v>
      </c>
      <c r="I534" s="49">
        <v>0</v>
      </c>
      <c r="J534" s="49" t="s">
        <v>2160</v>
      </c>
      <c r="K534" s="49" t="s">
        <v>8774</v>
      </c>
      <c r="L534" s="49" t="s">
        <v>254</v>
      </c>
      <c r="M534" s="49" t="s">
        <v>568</v>
      </c>
    </row>
    <row r="535" spans="2:13" x14ac:dyDescent="0.3">
      <c r="B535" s="248" t="s">
        <v>2831</v>
      </c>
      <c r="C535" s="248" t="s">
        <v>2831</v>
      </c>
      <c r="D535" t="s">
        <v>2847</v>
      </c>
      <c r="E535" t="s">
        <v>6740</v>
      </c>
      <c r="F535" t="s">
        <v>2073</v>
      </c>
      <c r="G535" s="47" t="s">
        <v>2697</v>
      </c>
      <c r="H535" s="49">
        <v>0</v>
      </c>
      <c r="I535" s="49">
        <v>0</v>
      </c>
      <c r="J535" s="49" t="s">
        <v>2186</v>
      </c>
      <c r="K535" s="49" t="s">
        <v>6742</v>
      </c>
      <c r="L535" s="49" t="s">
        <v>254</v>
      </c>
      <c r="M535" s="49" t="s">
        <v>568</v>
      </c>
    </row>
    <row r="536" spans="2:13" x14ac:dyDescent="0.3">
      <c r="B536" s="248" t="s">
        <v>2831</v>
      </c>
      <c r="C536" s="248" t="s">
        <v>2831</v>
      </c>
      <c r="D536" t="s">
        <v>2847</v>
      </c>
      <c r="E536" t="s">
        <v>7802</v>
      </c>
      <c r="F536" t="s">
        <v>2078</v>
      </c>
      <c r="G536" s="47" t="s">
        <v>2611</v>
      </c>
      <c r="H536" s="49">
        <v>0</v>
      </c>
      <c r="I536" s="49">
        <v>0</v>
      </c>
      <c r="J536" s="49" t="s">
        <v>2186</v>
      </c>
      <c r="K536" s="49" t="s">
        <v>7803</v>
      </c>
      <c r="L536" s="49" t="s">
        <v>254</v>
      </c>
      <c r="M536" s="49" t="s">
        <v>568</v>
      </c>
    </row>
    <row r="537" spans="2:13" x14ac:dyDescent="0.3">
      <c r="B537" s="248" t="s">
        <v>2831</v>
      </c>
      <c r="C537" s="248" t="s">
        <v>2831</v>
      </c>
      <c r="D537" t="s">
        <v>2847</v>
      </c>
      <c r="E537" t="s">
        <v>6976</v>
      </c>
      <c r="F537" t="s">
        <v>2078</v>
      </c>
      <c r="G537" s="47" t="s">
        <v>2670</v>
      </c>
      <c r="H537" s="49">
        <v>0</v>
      </c>
      <c r="I537" s="49">
        <v>0</v>
      </c>
      <c r="J537" s="49" t="s">
        <v>2186</v>
      </c>
      <c r="K537" s="49" t="s">
        <v>6977</v>
      </c>
      <c r="L537" s="49" t="s">
        <v>254</v>
      </c>
      <c r="M537" s="49" t="s">
        <v>568</v>
      </c>
    </row>
    <row r="538" spans="2:13" x14ac:dyDescent="0.3">
      <c r="B538" s="248" t="s">
        <v>2831</v>
      </c>
      <c r="C538" s="248" t="s">
        <v>2831</v>
      </c>
      <c r="D538" t="s">
        <v>2847</v>
      </c>
      <c r="E538" t="s">
        <v>7590</v>
      </c>
      <c r="F538" t="s">
        <v>2078</v>
      </c>
      <c r="G538" s="47" t="s">
        <v>2636</v>
      </c>
      <c r="H538" s="49">
        <v>0</v>
      </c>
      <c r="I538" s="49">
        <v>0</v>
      </c>
      <c r="J538" s="49" t="s">
        <v>2186</v>
      </c>
      <c r="K538" s="49" t="s">
        <v>7591</v>
      </c>
      <c r="L538" s="49" t="s">
        <v>254</v>
      </c>
      <c r="M538" s="49" t="s">
        <v>568</v>
      </c>
    </row>
    <row r="539" spans="2:13" x14ac:dyDescent="0.3">
      <c r="B539" s="248" t="s">
        <v>2831</v>
      </c>
      <c r="C539" s="248" t="s">
        <v>2831</v>
      </c>
      <c r="D539" t="s">
        <v>2847</v>
      </c>
      <c r="E539" t="s">
        <v>3715</v>
      </c>
      <c r="F539" t="s">
        <v>2073</v>
      </c>
      <c r="G539" s="47" t="s">
        <v>2697</v>
      </c>
      <c r="H539" s="49">
        <v>0</v>
      </c>
      <c r="I539" s="49">
        <v>0</v>
      </c>
      <c r="J539" s="49" t="s">
        <v>2186</v>
      </c>
      <c r="K539" s="49" t="s">
        <v>3716</v>
      </c>
      <c r="L539" s="49" t="s">
        <v>254</v>
      </c>
      <c r="M539" s="49" t="s">
        <v>568</v>
      </c>
    </row>
    <row r="540" spans="2:13" x14ac:dyDescent="0.3">
      <c r="B540" s="248" t="s">
        <v>2831</v>
      </c>
      <c r="C540" s="248" t="s">
        <v>2831</v>
      </c>
      <c r="D540" t="s">
        <v>2847</v>
      </c>
      <c r="E540" t="s">
        <v>9347</v>
      </c>
      <c r="F540" t="s">
        <v>2073</v>
      </c>
      <c r="G540" s="47" t="s">
        <v>2698</v>
      </c>
      <c r="H540" s="49">
        <v>0</v>
      </c>
      <c r="I540" s="49">
        <v>0</v>
      </c>
      <c r="J540" s="49" t="s">
        <v>2186</v>
      </c>
      <c r="K540" s="49" t="s">
        <v>9348</v>
      </c>
      <c r="L540" s="49" t="s">
        <v>254</v>
      </c>
      <c r="M540" s="49" t="s">
        <v>568</v>
      </c>
    </row>
    <row r="541" spans="2:13" x14ac:dyDescent="0.3">
      <c r="B541" s="248" t="s">
        <v>2831</v>
      </c>
      <c r="C541" s="248" t="s">
        <v>2831</v>
      </c>
      <c r="D541" t="s">
        <v>2847</v>
      </c>
      <c r="E541" t="s">
        <v>3645</v>
      </c>
      <c r="F541" t="s">
        <v>2073</v>
      </c>
      <c r="G541" s="47" t="s">
        <v>2647</v>
      </c>
      <c r="H541" s="49">
        <v>0</v>
      </c>
      <c r="I541" s="49">
        <v>0</v>
      </c>
      <c r="J541" s="49" t="s">
        <v>2186</v>
      </c>
      <c r="K541" s="49" t="s">
        <v>3646</v>
      </c>
      <c r="L541" s="49" t="s">
        <v>254</v>
      </c>
      <c r="M541" s="49" t="s">
        <v>568</v>
      </c>
    </row>
    <row r="542" spans="2:13" x14ac:dyDescent="0.3">
      <c r="B542" s="248" t="s">
        <v>2831</v>
      </c>
      <c r="C542" s="248" t="s">
        <v>2831</v>
      </c>
      <c r="D542" t="s">
        <v>2847</v>
      </c>
      <c r="E542" t="s">
        <v>9286</v>
      </c>
      <c r="F542" t="s">
        <v>2073</v>
      </c>
      <c r="G542" s="47" t="s">
        <v>2684</v>
      </c>
      <c r="H542" s="49">
        <v>0</v>
      </c>
      <c r="I542" s="49">
        <v>0</v>
      </c>
      <c r="J542" s="49" t="s">
        <v>2186</v>
      </c>
      <c r="K542" s="49" t="s">
        <v>9287</v>
      </c>
      <c r="L542" s="49" t="s">
        <v>254</v>
      </c>
      <c r="M542" s="49" t="s">
        <v>568</v>
      </c>
    </row>
    <row r="543" spans="2:13" x14ac:dyDescent="0.3">
      <c r="B543" s="248" t="s">
        <v>2831</v>
      </c>
      <c r="C543" s="248" t="s">
        <v>2831</v>
      </c>
      <c r="D543" t="s">
        <v>2847</v>
      </c>
      <c r="E543" t="s">
        <v>7954</v>
      </c>
      <c r="F543" t="s">
        <v>2078</v>
      </c>
      <c r="G543" s="47" t="s">
        <v>2693</v>
      </c>
      <c r="H543" s="49">
        <v>0</v>
      </c>
      <c r="I543" s="49">
        <v>0</v>
      </c>
      <c r="J543" s="49" t="s">
        <v>2186</v>
      </c>
      <c r="K543" s="49" t="s">
        <v>7955</v>
      </c>
      <c r="L543" s="49" t="s">
        <v>254</v>
      </c>
      <c r="M543" s="49" t="s">
        <v>568</v>
      </c>
    </row>
    <row r="544" spans="2:13" x14ac:dyDescent="0.3">
      <c r="B544" s="248" t="s">
        <v>2831</v>
      </c>
      <c r="C544" s="248" t="s">
        <v>2831</v>
      </c>
      <c r="D544" t="s">
        <v>2847</v>
      </c>
      <c r="E544" t="s">
        <v>8551</v>
      </c>
      <c r="F544" t="s">
        <v>2073</v>
      </c>
      <c r="G544" s="47" t="s">
        <v>2668</v>
      </c>
      <c r="H544" s="49">
        <v>0</v>
      </c>
      <c r="I544" s="49">
        <v>0</v>
      </c>
      <c r="J544" s="49" t="s">
        <v>2186</v>
      </c>
      <c r="K544" s="49" t="s">
        <v>8552</v>
      </c>
      <c r="L544" s="49" t="s">
        <v>254</v>
      </c>
      <c r="M544" s="49" t="s">
        <v>568</v>
      </c>
    </row>
    <row r="545" spans="2:13" x14ac:dyDescent="0.3">
      <c r="B545" s="248" t="s">
        <v>2831</v>
      </c>
      <c r="C545" s="248" t="s">
        <v>2831</v>
      </c>
      <c r="D545" t="s">
        <v>2847</v>
      </c>
      <c r="E545" t="s">
        <v>8836</v>
      </c>
      <c r="F545" t="s">
        <v>2072</v>
      </c>
      <c r="G545" s="47" t="s">
        <v>2643</v>
      </c>
      <c r="H545" s="49">
        <v>0</v>
      </c>
      <c r="I545" s="49">
        <v>0</v>
      </c>
      <c r="J545" s="49" t="s">
        <v>2160</v>
      </c>
      <c r="K545" s="49" t="s">
        <v>8837</v>
      </c>
      <c r="L545" s="49" t="s">
        <v>254</v>
      </c>
      <c r="M545" s="49" t="s">
        <v>568</v>
      </c>
    </row>
    <row r="546" spans="2:13" x14ac:dyDescent="0.3">
      <c r="B546" s="248" t="s">
        <v>2831</v>
      </c>
      <c r="C546" s="248" t="s">
        <v>2831</v>
      </c>
      <c r="D546" t="s">
        <v>2847</v>
      </c>
      <c r="E546" t="s">
        <v>8797</v>
      </c>
      <c r="F546" t="s">
        <v>2072</v>
      </c>
      <c r="G546" s="47" t="s">
        <v>2620</v>
      </c>
      <c r="H546" s="49">
        <v>0</v>
      </c>
      <c r="I546" s="49">
        <v>0</v>
      </c>
      <c r="J546" s="49" t="s">
        <v>2160</v>
      </c>
      <c r="K546" s="49" t="s">
        <v>8798</v>
      </c>
      <c r="L546" s="49" t="s">
        <v>2147</v>
      </c>
      <c r="M546" s="49" t="s">
        <v>568</v>
      </c>
    </row>
    <row r="547" spans="2:13" x14ac:dyDescent="0.3">
      <c r="B547" s="248" t="s">
        <v>2831</v>
      </c>
      <c r="C547" s="248" t="s">
        <v>2831</v>
      </c>
      <c r="D547" t="s">
        <v>2847</v>
      </c>
      <c r="E547" t="s">
        <v>7528</v>
      </c>
      <c r="F547" t="s">
        <v>2073</v>
      </c>
      <c r="G547" s="47" t="s">
        <v>2612</v>
      </c>
      <c r="H547" s="49">
        <v>0</v>
      </c>
      <c r="I547" s="49">
        <v>0</v>
      </c>
      <c r="J547" s="49" t="s">
        <v>2186</v>
      </c>
      <c r="K547" s="49" t="s">
        <v>7529</v>
      </c>
      <c r="L547" s="49" t="s">
        <v>254</v>
      </c>
      <c r="M547" s="49" t="s">
        <v>568</v>
      </c>
    </row>
    <row r="548" spans="2:13" x14ac:dyDescent="0.3">
      <c r="B548" s="248" t="s">
        <v>2831</v>
      </c>
      <c r="C548" s="248" t="s">
        <v>2831</v>
      </c>
      <c r="D548" t="s">
        <v>2847</v>
      </c>
      <c r="E548" t="s">
        <v>6315</v>
      </c>
      <c r="F548" t="s">
        <v>2076</v>
      </c>
      <c r="G548" s="47" t="s">
        <v>2670</v>
      </c>
      <c r="H548" s="49">
        <v>0</v>
      </c>
      <c r="I548" s="49">
        <v>0</v>
      </c>
      <c r="J548" s="49" t="s">
        <v>2173</v>
      </c>
      <c r="K548" s="49" t="s">
        <v>6316</v>
      </c>
      <c r="L548" s="49" t="s">
        <v>254</v>
      </c>
      <c r="M548" s="49" t="s">
        <v>568</v>
      </c>
    </row>
    <row r="549" spans="2:13" x14ac:dyDescent="0.3">
      <c r="B549" s="248" t="s">
        <v>2831</v>
      </c>
      <c r="C549" s="248" t="s">
        <v>2831</v>
      </c>
      <c r="D549" t="s">
        <v>2847</v>
      </c>
      <c r="E549" t="s">
        <v>6554</v>
      </c>
      <c r="F549" t="s">
        <v>2073</v>
      </c>
      <c r="G549" s="47" t="s">
        <v>2636</v>
      </c>
      <c r="H549" s="49">
        <v>0</v>
      </c>
      <c r="I549" s="49">
        <v>0</v>
      </c>
      <c r="J549" s="49" t="s">
        <v>2186</v>
      </c>
      <c r="K549" s="49" t="s">
        <v>6555</v>
      </c>
      <c r="L549" s="49" t="s">
        <v>254</v>
      </c>
      <c r="M549" s="49" t="s">
        <v>568</v>
      </c>
    </row>
    <row r="550" spans="2:13" x14ac:dyDescent="0.3">
      <c r="B550" s="248" t="s">
        <v>2831</v>
      </c>
      <c r="C550" s="248" t="s">
        <v>2831</v>
      </c>
      <c r="D550" t="s">
        <v>2847</v>
      </c>
      <c r="E550" t="s">
        <v>8465</v>
      </c>
      <c r="F550" t="s">
        <v>2073</v>
      </c>
      <c r="G550" s="47" t="s">
        <v>2698</v>
      </c>
      <c r="H550" s="49">
        <v>0</v>
      </c>
      <c r="I550" s="49">
        <v>0</v>
      </c>
      <c r="J550" s="49" t="s">
        <v>2186</v>
      </c>
      <c r="K550" s="49" t="s">
        <v>8466</v>
      </c>
      <c r="L550" s="49" t="s">
        <v>254</v>
      </c>
      <c r="M550" s="49" t="s">
        <v>568</v>
      </c>
    </row>
    <row r="551" spans="2:13" x14ac:dyDescent="0.3">
      <c r="B551" s="248" t="s">
        <v>2831</v>
      </c>
      <c r="C551" s="248" t="s">
        <v>2831</v>
      </c>
      <c r="D551" t="s">
        <v>2847</v>
      </c>
      <c r="E551" t="s">
        <v>10230</v>
      </c>
      <c r="F551" t="s">
        <v>2072</v>
      </c>
      <c r="G551" s="47" t="s">
        <v>2691</v>
      </c>
      <c r="H551" s="49">
        <v>0</v>
      </c>
      <c r="I551" s="49">
        <v>0</v>
      </c>
      <c r="J551" s="49" t="s">
        <v>2173</v>
      </c>
      <c r="K551" s="49" t="s">
        <v>4609</v>
      </c>
      <c r="L551" s="49" t="s">
        <v>254</v>
      </c>
      <c r="M551" s="49" t="s">
        <v>568</v>
      </c>
    </row>
    <row r="552" spans="2:13" x14ac:dyDescent="0.3">
      <c r="B552" s="248" t="s">
        <v>2831</v>
      </c>
      <c r="C552" s="248" t="s">
        <v>2831</v>
      </c>
      <c r="D552" t="s">
        <v>2847</v>
      </c>
      <c r="E552" t="s">
        <v>8197</v>
      </c>
      <c r="F552" t="s">
        <v>2072</v>
      </c>
      <c r="G552" s="47" t="s">
        <v>2643</v>
      </c>
      <c r="H552" s="49">
        <v>0</v>
      </c>
      <c r="I552" s="49">
        <v>0</v>
      </c>
      <c r="J552" s="49" t="s">
        <v>2160</v>
      </c>
      <c r="K552" s="49" t="s">
        <v>8198</v>
      </c>
      <c r="L552" s="49" t="s">
        <v>254</v>
      </c>
      <c r="M552" s="49" t="s">
        <v>568</v>
      </c>
    </row>
    <row r="553" spans="2:13" x14ac:dyDescent="0.3">
      <c r="B553" s="248" t="s">
        <v>2831</v>
      </c>
      <c r="C553" s="248" t="s">
        <v>2831</v>
      </c>
      <c r="D553" t="s">
        <v>2847</v>
      </c>
      <c r="E553" t="s">
        <v>9223</v>
      </c>
      <c r="F553" t="s">
        <v>2078</v>
      </c>
      <c r="G553" s="47" t="s">
        <v>2706</v>
      </c>
      <c r="H553" s="49">
        <v>0</v>
      </c>
      <c r="I553" s="49">
        <v>0</v>
      </c>
      <c r="J553" s="49" t="s">
        <v>2186</v>
      </c>
      <c r="K553" s="49" t="s">
        <v>9224</v>
      </c>
      <c r="L553" s="49" t="s">
        <v>254</v>
      </c>
      <c r="M553" s="49" t="s">
        <v>568</v>
      </c>
    </row>
    <row r="554" spans="2:13" x14ac:dyDescent="0.3">
      <c r="B554" s="248" t="s">
        <v>2831</v>
      </c>
      <c r="C554" s="248" t="s">
        <v>2831</v>
      </c>
      <c r="D554" t="s">
        <v>2847</v>
      </c>
      <c r="E554" t="s">
        <v>9901</v>
      </c>
      <c r="F554" t="s">
        <v>2075</v>
      </c>
      <c r="G554" s="47" t="s">
        <v>2651</v>
      </c>
      <c r="H554" s="49">
        <v>0</v>
      </c>
      <c r="I554" s="49">
        <v>0</v>
      </c>
      <c r="J554" s="49" t="s">
        <v>1535</v>
      </c>
      <c r="K554" s="49" t="s">
        <v>1535</v>
      </c>
      <c r="L554" s="49" t="s">
        <v>254</v>
      </c>
      <c r="M554" s="49" t="s">
        <v>568</v>
      </c>
    </row>
    <row r="555" spans="2:13" x14ac:dyDescent="0.3">
      <c r="B555" s="248" t="s">
        <v>2831</v>
      </c>
      <c r="C555" s="248" t="s">
        <v>2831</v>
      </c>
      <c r="D555" t="s">
        <v>2847</v>
      </c>
      <c r="E555" t="s">
        <v>5742</v>
      </c>
      <c r="F555" t="s">
        <v>2073</v>
      </c>
      <c r="G555" s="47" t="s">
        <v>2699</v>
      </c>
      <c r="H555" s="49">
        <v>0</v>
      </c>
      <c r="I555" s="49">
        <v>0</v>
      </c>
      <c r="J555" s="49" t="s">
        <v>2186</v>
      </c>
      <c r="K555" s="49" t="s">
        <v>5743</v>
      </c>
      <c r="L555" s="49" t="s">
        <v>254</v>
      </c>
      <c r="M555" s="49" t="s">
        <v>568</v>
      </c>
    </row>
    <row r="556" spans="2:13" x14ac:dyDescent="0.3">
      <c r="B556" s="248" t="s">
        <v>2831</v>
      </c>
      <c r="C556" s="248" t="s">
        <v>2831</v>
      </c>
      <c r="D556" t="s">
        <v>2847</v>
      </c>
      <c r="E556" t="s">
        <v>7660</v>
      </c>
      <c r="F556" t="s">
        <v>2072</v>
      </c>
      <c r="G556" s="47" t="s">
        <v>2613</v>
      </c>
      <c r="H556" s="49">
        <v>0</v>
      </c>
      <c r="I556" s="49">
        <v>0</v>
      </c>
      <c r="J556" s="49" t="s">
        <v>2160</v>
      </c>
      <c r="K556" s="49" t="s">
        <v>3939</v>
      </c>
      <c r="L556" s="49" t="s">
        <v>254</v>
      </c>
      <c r="M556" s="49" t="s">
        <v>568</v>
      </c>
    </row>
    <row r="557" spans="2:13" x14ac:dyDescent="0.3">
      <c r="B557" s="248" t="s">
        <v>2831</v>
      </c>
      <c r="C557" s="248" t="s">
        <v>2831</v>
      </c>
      <c r="D557" t="s">
        <v>2847</v>
      </c>
      <c r="E557" t="s">
        <v>6834</v>
      </c>
      <c r="F557" t="s">
        <v>2073</v>
      </c>
      <c r="G557" s="47" t="s">
        <v>2699</v>
      </c>
      <c r="H557" s="49">
        <v>0</v>
      </c>
      <c r="I557" s="49">
        <v>0</v>
      </c>
      <c r="J557" s="49" t="s">
        <v>2186</v>
      </c>
      <c r="K557" s="49" t="s">
        <v>6835</v>
      </c>
      <c r="L557" s="49" t="s">
        <v>254</v>
      </c>
      <c r="M557" s="49" t="s">
        <v>568</v>
      </c>
    </row>
    <row r="558" spans="2:13" x14ac:dyDescent="0.3">
      <c r="B558" s="248" t="s">
        <v>2831</v>
      </c>
      <c r="C558" s="248" t="s">
        <v>2831</v>
      </c>
      <c r="D558" t="s">
        <v>2847</v>
      </c>
      <c r="E558" t="s">
        <v>6815</v>
      </c>
      <c r="F558" t="s">
        <v>2073</v>
      </c>
      <c r="G558" s="47" t="s">
        <v>2694</v>
      </c>
      <c r="H558" s="49">
        <v>0</v>
      </c>
      <c r="I558" s="49">
        <v>0</v>
      </c>
      <c r="J558" s="49" t="s">
        <v>2186</v>
      </c>
      <c r="K558" s="49" t="s">
        <v>6816</v>
      </c>
      <c r="L558" s="49" t="s">
        <v>254</v>
      </c>
      <c r="M558" s="49" t="s">
        <v>568</v>
      </c>
    </row>
    <row r="559" spans="2:13" x14ac:dyDescent="0.3">
      <c r="B559" s="248" t="s">
        <v>2831</v>
      </c>
      <c r="C559" s="248" t="s">
        <v>2831</v>
      </c>
      <c r="D559" t="s">
        <v>2847</v>
      </c>
      <c r="E559" t="s">
        <v>8983</v>
      </c>
      <c r="F559" t="s">
        <v>2078</v>
      </c>
      <c r="G559" s="47" t="s">
        <v>2665</v>
      </c>
      <c r="H559" s="49">
        <v>0</v>
      </c>
      <c r="I559" s="49">
        <v>0</v>
      </c>
      <c r="J559" s="49" t="s">
        <v>2186</v>
      </c>
      <c r="K559" s="49" t="s">
        <v>8984</v>
      </c>
      <c r="L559" s="49" t="s">
        <v>254</v>
      </c>
      <c r="M559" s="49" t="s">
        <v>568</v>
      </c>
    </row>
    <row r="560" spans="2:13" x14ac:dyDescent="0.3">
      <c r="B560" s="248" t="s">
        <v>2831</v>
      </c>
      <c r="C560" s="248" t="s">
        <v>2831</v>
      </c>
      <c r="D560" t="s">
        <v>2847</v>
      </c>
      <c r="E560" t="s">
        <v>9127</v>
      </c>
      <c r="F560" t="s">
        <v>2072</v>
      </c>
      <c r="G560" s="47" t="s">
        <v>2630</v>
      </c>
      <c r="H560" s="49">
        <v>0</v>
      </c>
      <c r="I560" s="49">
        <v>0</v>
      </c>
      <c r="J560" s="49" t="s">
        <v>2160</v>
      </c>
      <c r="K560" s="49" t="s">
        <v>9128</v>
      </c>
      <c r="L560" s="49" t="s">
        <v>254</v>
      </c>
      <c r="M560" s="49" t="s">
        <v>568</v>
      </c>
    </row>
    <row r="561" spans="2:13" x14ac:dyDescent="0.3">
      <c r="B561" s="248" t="s">
        <v>2831</v>
      </c>
      <c r="C561" s="248" t="s">
        <v>2831</v>
      </c>
      <c r="D561" t="s">
        <v>2847</v>
      </c>
      <c r="E561" t="s">
        <v>9438</v>
      </c>
      <c r="F561" t="s">
        <v>2072</v>
      </c>
      <c r="G561" s="47" t="s">
        <v>2656</v>
      </c>
      <c r="H561" s="49">
        <v>0</v>
      </c>
      <c r="I561" s="49">
        <v>0</v>
      </c>
      <c r="J561" s="49" t="s">
        <v>2160</v>
      </c>
      <c r="K561" s="49" t="s">
        <v>9439</v>
      </c>
      <c r="L561" s="49" t="s">
        <v>254</v>
      </c>
      <c r="M561" s="49" t="s">
        <v>568</v>
      </c>
    </row>
    <row r="562" spans="2:13" x14ac:dyDescent="0.3">
      <c r="B562" s="248" t="s">
        <v>2831</v>
      </c>
      <c r="C562" s="248" t="s">
        <v>2831</v>
      </c>
      <c r="D562" t="s">
        <v>2847</v>
      </c>
      <c r="E562" t="s">
        <v>6568</v>
      </c>
      <c r="F562" t="s">
        <v>2072</v>
      </c>
      <c r="G562" s="47" t="s">
        <v>2612</v>
      </c>
      <c r="H562" s="49">
        <v>0</v>
      </c>
      <c r="I562" s="49">
        <v>0</v>
      </c>
      <c r="J562" s="49" t="s">
        <v>2160</v>
      </c>
      <c r="K562" s="49" t="s">
        <v>6569</v>
      </c>
      <c r="L562" s="49" t="s">
        <v>254</v>
      </c>
      <c r="M562" s="49" t="s">
        <v>568</v>
      </c>
    </row>
    <row r="563" spans="2:13" x14ac:dyDescent="0.3">
      <c r="B563" s="248" t="s">
        <v>2831</v>
      </c>
      <c r="C563" s="248" t="s">
        <v>2831</v>
      </c>
      <c r="D563" t="s">
        <v>2847</v>
      </c>
      <c r="E563" t="s">
        <v>10547</v>
      </c>
      <c r="F563" t="s">
        <v>2078</v>
      </c>
      <c r="G563" s="47" t="s">
        <v>2613</v>
      </c>
      <c r="H563" s="49">
        <v>0</v>
      </c>
      <c r="I563" s="49">
        <v>0</v>
      </c>
      <c r="J563" s="49" t="s">
        <v>2186</v>
      </c>
      <c r="K563" s="49" t="s">
        <v>10548</v>
      </c>
      <c r="L563" s="49" t="s">
        <v>2147</v>
      </c>
      <c r="M563" s="49" t="s">
        <v>568</v>
      </c>
    </row>
    <row r="564" spans="2:13" x14ac:dyDescent="0.3">
      <c r="B564" s="248" t="s">
        <v>2831</v>
      </c>
      <c r="C564" s="248" t="s">
        <v>2831</v>
      </c>
      <c r="D564" t="s">
        <v>2847</v>
      </c>
      <c r="E564" t="s">
        <v>9294</v>
      </c>
      <c r="F564" t="s">
        <v>2073</v>
      </c>
      <c r="G564" s="47" t="s">
        <v>2693</v>
      </c>
      <c r="H564" s="49">
        <v>0</v>
      </c>
      <c r="I564" s="49">
        <v>0</v>
      </c>
      <c r="J564" s="49" t="s">
        <v>2186</v>
      </c>
      <c r="K564" s="49" t="s">
        <v>9295</v>
      </c>
      <c r="L564" s="49" t="s">
        <v>254</v>
      </c>
      <c r="M564" s="49" t="s">
        <v>568</v>
      </c>
    </row>
    <row r="565" spans="2:13" x14ac:dyDescent="0.3">
      <c r="B565" s="248" t="s">
        <v>2831</v>
      </c>
      <c r="C565" s="248" t="s">
        <v>2831</v>
      </c>
      <c r="D565" t="s">
        <v>2847</v>
      </c>
      <c r="E565" t="s">
        <v>5879</v>
      </c>
      <c r="F565" t="s">
        <v>2078</v>
      </c>
      <c r="G565" s="47" t="s">
        <v>2665</v>
      </c>
      <c r="H565" s="49">
        <v>0</v>
      </c>
      <c r="I565" s="49">
        <v>0</v>
      </c>
      <c r="J565" s="49" t="s">
        <v>2186</v>
      </c>
      <c r="K565" s="49" t="s">
        <v>5880</v>
      </c>
      <c r="L565" s="49" t="s">
        <v>254</v>
      </c>
      <c r="M565" s="49" t="s">
        <v>568</v>
      </c>
    </row>
    <row r="566" spans="2:13" x14ac:dyDescent="0.3">
      <c r="B566" s="248" t="s">
        <v>2831</v>
      </c>
      <c r="C566" s="248" t="s">
        <v>2831</v>
      </c>
      <c r="D566" t="s">
        <v>2847</v>
      </c>
      <c r="E566" t="s">
        <v>7694</v>
      </c>
      <c r="F566" t="s">
        <v>2078</v>
      </c>
      <c r="G566" s="47" t="s">
        <v>2613</v>
      </c>
      <c r="H566" s="49">
        <v>0</v>
      </c>
      <c r="I566" s="49">
        <v>0</v>
      </c>
      <c r="J566" s="49" t="s">
        <v>2186</v>
      </c>
      <c r="K566" s="49" t="s">
        <v>7695</v>
      </c>
      <c r="L566" s="49" t="s">
        <v>254</v>
      </c>
      <c r="M566" s="49" t="s">
        <v>568</v>
      </c>
    </row>
    <row r="567" spans="2:13" x14ac:dyDescent="0.3">
      <c r="B567" s="248" t="s">
        <v>2831</v>
      </c>
      <c r="C567" s="248" t="s">
        <v>2831</v>
      </c>
      <c r="D567" t="s">
        <v>2847</v>
      </c>
      <c r="E567" t="s">
        <v>9381</v>
      </c>
      <c r="F567" t="s">
        <v>2073</v>
      </c>
      <c r="G567" s="47" t="s">
        <v>2697</v>
      </c>
      <c r="H567" s="49">
        <v>0</v>
      </c>
      <c r="I567" s="49">
        <v>0</v>
      </c>
      <c r="J567" s="49" t="s">
        <v>2186</v>
      </c>
      <c r="K567" s="49" t="s">
        <v>9382</v>
      </c>
      <c r="L567" s="49" t="s">
        <v>254</v>
      </c>
      <c r="M567" s="49" t="s">
        <v>568</v>
      </c>
    </row>
    <row r="568" spans="2:13" x14ac:dyDescent="0.3">
      <c r="B568" s="248" t="s">
        <v>2831</v>
      </c>
      <c r="C568" s="248" t="s">
        <v>2831</v>
      </c>
      <c r="D568" t="s">
        <v>2847</v>
      </c>
      <c r="E568" t="s">
        <v>9101</v>
      </c>
      <c r="F568" t="s">
        <v>2078</v>
      </c>
      <c r="G568" s="47" t="s">
        <v>2684</v>
      </c>
      <c r="H568" s="49">
        <v>0</v>
      </c>
      <c r="I568" s="49">
        <v>0</v>
      </c>
      <c r="J568" s="49" t="s">
        <v>2186</v>
      </c>
      <c r="K568" s="49" t="s">
        <v>9102</v>
      </c>
      <c r="L568" s="49" t="s">
        <v>254</v>
      </c>
      <c r="M568" s="49" t="s">
        <v>568</v>
      </c>
    </row>
    <row r="569" spans="2:13" x14ac:dyDescent="0.3">
      <c r="B569" s="248" t="s">
        <v>2831</v>
      </c>
      <c r="C569" s="248" t="s">
        <v>2831</v>
      </c>
      <c r="D569" t="s">
        <v>2847</v>
      </c>
      <c r="E569" t="s">
        <v>8478</v>
      </c>
      <c r="F569" t="s">
        <v>2078</v>
      </c>
      <c r="G569" s="47" t="s">
        <v>2647</v>
      </c>
      <c r="H569" s="49">
        <v>1</v>
      </c>
      <c r="I569" s="49">
        <v>389.49</v>
      </c>
      <c r="J569" s="49" t="s">
        <v>2186</v>
      </c>
      <c r="K569" s="49" t="s">
        <v>8479</v>
      </c>
      <c r="L569" s="49" t="s">
        <v>254</v>
      </c>
      <c r="M569" s="49" t="s">
        <v>568</v>
      </c>
    </row>
    <row r="570" spans="2:13" x14ac:dyDescent="0.3">
      <c r="B570" s="248" t="s">
        <v>2831</v>
      </c>
      <c r="C570" s="248" t="s">
        <v>2831</v>
      </c>
      <c r="D570" t="s">
        <v>2847</v>
      </c>
      <c r="E570" t="s">
        <v>10422</v>
      </c>
      <c r="F570" t="s">
        <v>2072</v>
      </c>
      <c r="G570" s="47" t="s">
        <v>2665</v>
      </c>
      <c r="H570" s="49">
        <v>0</v>
      </c>
      <c r="I570" s="49">
        <v>0</v>
      </c>
      <c r="J570" s="49" t="s">
        <v>2160</v>
      </c>
      <c r="K570" s="49" t="s">
        <v>4332</v>
      </c>
      <c r="L570" s="49" t="s">
        <v>254</v>
      </c>
      <c r="M570" s="49" t="s">
        <v>568</v>
      </c>
    </row>
    <row r="571" spans="2:13" x14ac:dyDescent="0.3">
      <c r="B571" s="248" t="s">
        <v>2831</v>
      </c>
      <c r="C571" s="248" t="s">
        <v>2831</v>
      </c>
      <c r="D571" t="s">
        <v>2847</v>
      </c>
      <c r="E571" t="s">
        <v>7632</v>
      </c>
      <c r="F571" t="s">
        <v>2078</v>
      </c>
      <c r="G571" s="47" t="s">
        <v>2611</v>
      </c>
      <c r="H571" s="49">
        <v>0</v>
      </c>
      <c r="I571" s="49">
        <v>0</v>
      </c>
      <c r="J571" s="49" t="s">
        <v>2186</v>
      </c>
      <c r="K571" s="49" t="s">
        <v>7633</v>
      </c>
      <c r="L571" s="49" t="s">
        <v>254</v>
      </c>
      <c r="M571" s="49" t="s">
        <v>568</v>
      </c>
    </row>
    <row r="572" spans="2:13" x14ac:dyDescent="0.3">
      <c r="B572" s="248" t="s">
        <v>2831</v>
      </c>
      <c r="C572" s="248" t="s">
        <v>2831</v>
      </c>
      <c r="D572" t="s">
        <v>2847</v>
      </c>
      <c r="E572" t="s">
        <v>6289</v>
      </c>
      <c r="F572" t="s">
        <v>2073</v>
      </c>
      <c r="G572" s="47" t="s">
        <v>2694</v>
      </c>
      <c r="H572" s="49">
        <v>0</v>
      </c>
      <c r="I572" s="49">
        <v>0</v>
      </c>
      <c r="J572" s="49" t="s">
        <v>2186</v>
      </c>
      <c r="K572" s="49" t="s">
        <v>6291</v>
      </c>
      <c r="L572" s="49" t="s">
        <v>254</v>
      </c>
      <c r="M572" s="49" t="s">
        <v>568</v>
      </c>
    </row>
    <row r="573" spans="2:13" x14ac:dyDescent="0.3">
      <c r="B573" s="248" t="s">
        <v>2831</v>
      </c>
      <c r="C573" s="248" t="s">
        <v>2831</v>
      </c>
      <c r="D573" t="s">
        <v>2847</v>
      </c>
      <c r="E573" t="s">
        <v>8901</v>
      </c>
      <c r="F573" t="s">
        <v>2078</v>
      </c>
      <c r="G573" s="47" t="s">
        <v>2612</v>
      </c>
      <c r="H573" s="49">
        <v>0</v>
      </c>
      <c r="I573" s="49">
        <v>0</v>
      </c>
      <c r="J573" s="49" t="s">
        <v>2186</v>
      </c>
      <c r="K573" s="49" t="s">
        <v>8902</v>
      </c>
      <c r="L573" s="49" t="s">
        <v>254</v>
      </c>
      <c r="M573" s="49" t="s">
        <v>568</v>
      </c>
    </row>
    <row r="574" spans="2:13" x14ac:dyDescent="0.3">
      <c r="B574" s="248" t="s">
        <v>2831</v>
      </c>
      <c r="C574" s="248" t="s">
        <v>2831</v>
      </c>
      <c r="D574" t="s">
        <v>2847</v>
      </c>
      <c r="E574" t="s">
        <v>8069</v>
      </c>
      <c r="F574" t="s">
        <v>2072</v>
      </c>
      <c r="G574" s="47" t="s">
        <v>2634</v>
      </c>
      <c r="H574" s="49">
        <v>0</v>
      </c>
      <c r="I574" s="49">
        <v>0</v>
      </c>
      <c r="J574" s="49" t="s">
        <v>2160</v>
      </c>
      <c r="K574" s="49" t="s">
        <v>8070</v>
      </c>
      <c r="L574" s="49" t="s">
        <v>254</v>
      </c>
      <c r="M574" s="49" t="s">
        <v>568</v>
      </c>
    </row>
    <row r="575" spans="2:13" x14ac:dyDescent="0.3">
      <c r="B575" s="248" t="s">
        <v>2831</v>
      </c>
      <c r="C575" s="248" t="s">
        <v>2831</v>
      </c>
      <c r="D575" t="s">
        <v>2847</v>
      </c>
      <c r="E575" t="s">
        <v>8153</v>
      </c>
      <c r="F575" t="s">
        <v>2072</v>
      </c>
      <c r="G575" s="47" t="s">
        <v>2612</v>
      </c>
      <c r="H575" s="49">
        <v>0</v>
      </c>
      <c r="I575" s="49">
        <v>0</v>
      </c>
      <c r="J575" s="49" t="s">
        <v>2160</v>
      </c>
      <c r="K575" s="49" t="s">
        <v>8154</v>
      </c>
      <c r="L575" s="49" t="s">
        <v>254</v>
      </c>
      <c r="M575" s="49" t="s">
        <v>568</v>
      </c>
    </row>
    <row r="576" spans="2:13" x14ac:dyDescent="0.3">
      <c r="B576" s="248" t="s">
        <v>2831</v>
      </c>
      <c r="C576" s="248" t="s">
        <v>2831</v>
      </c>
      <c r="D576" t="s">
        <v>2847</v>
      </c>
      <c r="E576" t="s">
        <v>7496</v>
      </c>
      <c r="F576" t="s">
        <v>2073</v>
      </c>
      <c r="G576" s="47" t="s">
        <v>2620</v>
      </c>
      <c r="H576" s="49">
        <v>0</v>
      </c>
      <c r="I576" s="49">
        <v>0</v>
      </c>
      <c r="J576" s="49" t="s">
        <v>2186</v>
      </c>
      <c r="K576" s="49" t="s">
        <v>7497</v>
      </c>
      <c r="L576" s="49" t="s">
        <v>254</v>
      </c>
      <c r="M576" s="49" t="s">
        <v>568</v>
      </c>
    </row>
    <row r="577" spans="2:13" x14ac:dyDescent="0.3">
      <c r="B577" s="248" t="s">
        <v>2831</v>
      </c>
      <c r="C577" s="248" t="s">
        <v>2831</v>
      </c>
      <c r="D577" t="s">
        <v>2847</v>
      </c>
      <c r="E577" t="s">
        <v>8602</v>
      </c>
      <c r="F577" t="s">
        <v>2072</v>
      </c>
      <c r="G577" s="47" t="s">
        <v>2698</v>
      </c>
      <c r="H577" s="49">
        <v>0</v>
      </c>
      <c r="I577" s="49">
        <v>0</v>
      </c>
      <c r="J577" s="49" t="s">
        <v>2160</v>
      </c>
      <c r="K577" s="49" t="s">
        <v>8603</v>
      </c>
      <c r="L577" s="49" t="s">
        <v>254</v>
      </c>
      <c r="M577" s="49" t="s">
        <v>568</v>
      </c>
    </row>
    <row r="578" spans="2:13" x14ac:dyDescent="0.3">
      <c r="B578" s="248" t="s">
        <v>2831</v>
      </c>
      <c r="C578" s="248" t="s">
        <v>2831</v>
      </c>
      <c r="D578" t="s">
        <v>2847</v>
      </c>
      <c r="E578" t="s">
        <v>9516</v>
      </c>
      <c r="F578" t="s">
        <v>2073</v>
      </c>
      <c r="G578" s="47" t="s">
        <v>2612</v>
      </c>
      <c r="H578" s="49">
        <v>0</v>
      </c>
      <c r="I578" s="49">
        <v>0</v>
      </c>
      <c r="J578" s="49" t="s">
        <v>2186</v>
      </c>
      <c r="K578" s="49" t="s">
        <v>9517</v>
      </c>
      <c r="L578" s="49" t="s">
        <v>254</v>
      </c>
      <c r="M578" s="49" t="s">
        <v>568</v>
      </c>
    </row>
    <row r="579" spans="2:13" x14ac:dyDescent="0.3">
      <c r="B579" s="248" t="s">
        <v>2831</v>
      </c>
      <c r="C579" s="248" t="s">
        <v>2831</v>
      </c>
      <c r="D579" t="s">
        <v>2847</v>
      </c>
      <c r="E579" t="s">
        <v>7148</v>
      </c>
      <c r="F579" t="s">
        <v>2073</v>
      </c>
      <c r="G579" s="47" t="s">
        <v>2690</v>
      </c>
      <c r="H579" s="49">
        <v>0</v>
      </c>
      <c r="I579" s="49">
        <v>0</v>
      </c>
      <c r="J579" s="49" t="s">
        <v>2186</v>
      </c>
      <c r="K579" s="49" t="s">
        <v>7149</v>
      </c>
      <c r="L579" s="49" t="s">
        <v>254</v>
      </c>
      <c r="M579" s="49" t="s">
        <v>568</v>
      </c>
    </row>
    <row r="580" spans="2:13" x14ac:dyDescent="0.3">
      <c r="B580" s="248" t="s">
        <v>2831</v>
      </c>
      <c r="C580" s="248" t="s">
        <v>2831</v>
      </c>
      <c r="D580" t="s">
        <v>2847</v>
      </c>
      <c r="E580" t="s">
        <v>9060</v>
      </c>
      <c r="F580" t="s">
        <v>2078</v>
      </c>
      <c r="G580" s="47" t="s">
        <v>2706</v>
      </c>
      <c r="H580" s="49">
        <v>0</v>
      </c>
      <c r="I580" s="49">
        <v>0</v>
      </c>
      <c r="J580" s="49" t="s">
        <v>2186</v>
      </c>
      <c r="K580" s="49" t="s">
        <v>9061</v>
      </c>
      <c r="L580" s="49" t="s">
        <v>254</v>
      </c>
      <c r="M580" s="49" t="s">
        <v>568</v>
      </c>
    </row>
    <row r="581" spans="2:13" x14ac:dyDescent="0.3">
      <c r="B581" s="248" t="s">
        <v>2831</v>
      </c>
      <c r="C581" s="248" t="s">
        <v>2831</v>
      </c>
      <c r="D581" t="s">
        <v>2847</v>
      </c>
      <c r="E581" t="s">
        <v>4777</v>
      </c>
      <c r="F581" t="s">
        <v>2073</v>
      </c>
      <c r="G581" s="47" t="s">
        <v>2670</v>
      </c>
      <c r="H581" s="49">
        <v>0</v>
      </c>
      <c r="I581" s="49">
        <v>0</v>
      </c>
      <c r="J581" s="49" t="s">
        <v>2160</v>
      </c>
      <c r="K581" s="49" t="s">
        <v>4779</v>
      </c>
      <c r="L581" s="49" t="s">
        <v>254</v>
      </c>
      <c r="M581" s="49" t="s">
        <v>568</v>
      </c>
    </row>
    <row r="582" spans="2:13" x14ac:dyDescent="0.3">
      <c r="B582" s="248" t="s">
        <v>2831</v>
      </c>
      <c r="C582" s="248" t="s">
        <v>2831</v>
      </c>
      <c r="D582" t="s">
        <v>2847</v>
      </c>
      <c r="E582" t="s">
        <v>10539</v>
      </c>
      <c r="F582" t="s">
        <v>2073</v>
      </c>
      <c r="G582" s="47" t="s">
        <v>2618</v>
      </c>
      <c r="H582" s="49">
        <v>0</v>
      </c>
      <c r="I582" s="49">
        <v>0</v>
      </c>
      <c r="J582" s="49" t="s">
        <v>2186</v>
      </c>
      <c r="K582" s="49" t="s">
        <v>10540</v>
      </c>
      <c r="L582" s="49" t="s">
        <v>254</v>
      </c>
      <c r="M582" s="49" t="s">
        <v>568</v>
      </c>
    </row>
    <row r="583" spans="2:13" x14ac:dyDescent="0.3">
      <c r="B583" s="248" t="s">
        <v>2831</v>
      </c>
      <c r="C583" s="248" t="s">
        <v>2831</v>
      </c>
      <c r="D583" t="s">
        <v>2847</v>
      </c>
      <c r="E583" t="s">
        <v>10306</v>
      </c>
      <c r="F583" t="s">
        <v>2073</v>
      </c>
      <c r="G583" s="47" t="s">
        <v>2706</v>
      </c>
      <c r="H583" s="49">
        <v>0</v>
      </c>
      <c r="I583" s="49">
        <v>0</v>
      </c>
      <c r="J583" s="49" t="s">
        <v>2186</v>
      </c>
      <c r="K583" s="49" t="s">
        <v>10307</v>
      </c>
      <c r="L583" s="49" t="s">
        <v>254</v>
      </c>
      <c r="M583" s="49" t="s">
        <v>568</v>
      </c>
    </row>
    <row r="584" spans="2:13" x14ac:dyDescent="0.3">
      <c r="B584" s="248" t="s">
        <v>2831</v>
      </c>
      <c r="C584" s="248" t="s">
        <v>2831</v>
      </c>
      <c r="D584" t="s">
        <v>2847</v>
      </c>
      <c r="E584" t="s">
        <v>7021</v>
      </c>
      <c r="F584" t="s">
        <v>2073</v>
      </c>
      <c r="G584" s="47" t="s">
        <v>2694</v>
      </c>
      <c r="H584" s="49">
        <v>0</v>
      </c>
      <c r="I584" s="49">
        <v>0</v>
      </c>
      <c r="J584" s="49" t="s">
        <v>2160</v>
      </c>
      <c r="K584" s="49" t="s">
        <v>7022</v>
      </c>
      <c r="L584" s="49" t="s">
        <v>254</v>
      </c>
      <c r="M584" s="49" t="s">
        <v>568</v>
      </c>
    </row>
    <row r="585" spans="2:13" x14ac:dyDescent="0.3">
      <c r="B585" s="248" t="s">
        <v>2831</v>
      </c>
      <c r="C585" s="248" t="s">
        <v>2831</v>
      </c>
      <c r="D585" t="s">
        <v>2847</v>
      </c>
      <c r="E585" t="s">
        <v>6886</v>
      </c>
      <c r="F585" t="s">
        <v>2072</v>
      </c>
      <c r="G585" s="47" t="s">
        <v>2612</v>
      </c>
      <c r="H585" s="49">
        <v>0</v>
      </c>
      <c r="I585" s="49">
        <v>0</v>
      </c>
      <c r="J585" s="49" t="s">
        <v>2160</v>
      </c>
      <c r="K585" s="49" t="s">
        <v>6887</v>
      </c>
      <c r="L585" s="49" t="s">
        <v>254</v>
      </c>
      <c r="M585" s="49" t="s">
        <v>568</v>
      </c>
    </row>
    <row r="586" spans="2:13" x14ac:dyDescent="0.3">
      <c r="B586" s="248" t="s">
        <v>2831</v>
      </c>
      <c r="C586" s="248" t="s">
        <v>2831</v>
      </c>
      <c r="D586" t="s">
        <v>2847</v>
      </c>
      <c r="E586" t="s">
        <v>8812</v>
      </c>
      <c r="F586" t="s">
        <v>2072</v>
      </c>
      <c r="G586" s="47" t="s">
        <v>2699</v>
      </c>
      <c r="H586" s="49">
        <v>0</v>
      </c>
      <c r="I586" s="49">
        <v>0</v>
      </c>
      <c r="J586" s="49" t="s">
        <v>2160</v>
      </c>
      <c r="K586" s="49" t="s">
        <v>8813</v>
      </c>
      <c r="L586" s="49" t="s">
        <v>254</v>
      </c>
      <c r="M586" s="49" t="s">
        <v>568</v>
      </c>
    </row>
    <row r="587" spans="2:13" x14ac:dyDescent="0.3">
      <c r="B587" s="248" t="s">
        <v>2831</v>
      </c>
      <c r="C587" s="248" t="s">
        <v>2831</v>
      </c>
      <c r="D587" t="s">
        <v>2847</v>
      </c>
      <c r="E587" t="s">
        <v>6040</v>
      </c>
      <c r="F587" t="s">
        <v>2073</v>
      </c>
      <c r="G587" s="47" t="s">
        <v>2613</v>
      </c>
      <c r="H587" s="49">
        <v>0</v>
      </c>
      <c r="I587" s="49">
        <v>0</v>
      </c>
      <c r="J587" s="49" t="s">
        <v>2186</v>
      </c>
      <c r="K587" s="49" t="s">
        <v>6041</v>
      </c>
      <c r="L587" s="49" t="s">
        <v>254</v>
      </c>
      <c r="M587" s="49" t="s">
        <v>568</v>
      </c>
    </row>
    <row r="588" spans="2:13" x14ac:dyDescent="0.3">
      <c r="B588" s="248" t="s">
        <v>2831</v>
      </c>
      <c r="C588" s="248" t="s">
        <v>2831</v>
      </c>
      <c r="D588" t="s">
        <v>2847</v>
      </c>
      <c r="E588" t="s">
        <v>8799</v>
      </c>
      <c r="F588" t="s">
        <v>2078</v>
      </c>
      <c r="G588" s="47" t="s">
        <v>2706</v>
      </c>
      <c r="H588" s="49">
        <v>0</v>
      </c>
      <c r="I588" s="49">
        <v>0</v>
      </c>
      <c r="J588" s="49" t="s">
        <v>2186</v>
      </c>
      <c r="K588" s="49" t="s">
        <v>8800</v>
      </c>
      <c r="L588" s="49" t="s">
        <v>254</v>
      </c>
      <c r="M588" s="49" t="s">
        <v>568</v>
      </c>
    </row>
    <row r="589" spans="2:13" x14ac:dyDescent="0.3">
      <c r="B589" s="248" t="s">
        <v>2831</v>
      </c>
      <c r="C589" s="248" t="s">
        <v>2831</v>
      </c>
      <c r="D589" t="s">
        <v>2847</v>
      </c>
      <c r="E589" t="s">
        <v>6830</v>
      </c>
      <c r="F589" t="s">
        <v>2073</v>
      </c>
      <c r="G589" s="47" t="s">
        <v>2668</v>
      </c>
      <c r="H589" s="49">
        <v>0</v>
      </c>
      <c r="I589" s="49">
        <v>0</v>
      </c>
      <c r="J589" s="49" t="s">
        <v>2186</v>
      </c>
      <c r="K589" s="49" t="s">
        <v>6831</v>
      </c>
      <c r="L589" s="49" t="s">
        <v>254</v>
      </c>
      <c r="M589" s="49" t="s">
        <v>568</v>
      </c>
    </row>
    <row r="590" spans="2:13" x14ac:dyDescent="0.3">
      <c r="B590" s="248" t="s">
        <v>2831</v>
      </c>
      <c r="C590" s="248" t="s">
        <v>2831</v>
      </c>
      <c r="D590" t="s">
        <v>2847</v>
      </c>
      <c r="E590" t="s">
        <v>3317</v>
      </c>
      <c r="F590" t="s">
        <v>2073</v>
      </c>
      <c r="G590" s="47" t="s">
        <v>2630</v>
      </c>
      <c r="H590" s="49">
        <v>0</v>
      </c>
      <c r="I590" s="49">
        <v>0</v>
      </c>
      <c r="J590" s="49" t="s">
        <v>2160</v>
      </c>
      <c r="K590" s="49" t="s">
        <v>2925</v>
      </c>
      <c r="L590" s="49" t="s">
        <v>254</v>
      </c>
      <c r="M590" s="49" t="s">
        <v>568</v>
      </c>
    </row>
    <row r="591" spans="2:13" x14ac:dyDescent="0.3">
      <c r="B591" s="248" t="s">
        <v>2831</v>
      </c>
      <c r="C591" s="248" t="s">
        <v>2831</v>
      </c>
      <c r="D591" t="s">
        <v>2847</v>
      </c>
      <c r="E591" t="s">
        <v>5938</v>
      </c>
      <c r="F591" t="s">
        <v>2073</v>
      </c>
      <c r="G591" s="47" t="s">
        <v>2630</v>
      </c>
      <c r="H591" s="49">
        <v>0</v>
      </c>
      <c r="I591" s="49">
        <v>0</v>
      </c>
      <c r="J591" s="49" t="s">
        <v>2186</v>
      </c>
      <c r="K591" s="49" t="s">
        <v>5939</v>
      </c>
      <c r="L591" s="49" t="s">
        <v>254</v>
      </c>
      <c r="M591" s="49" t="s">
        <v>568</v>
      </c>
    </row>
    <row r="592" spans="2:13" x14ac:dyDescent="0.3">
      <c r="B592" s="248" t="s">
        <v>2831</v>
      </c>
      <c r="C592" s="248" t="s">
        <v>2831</v>
      </c>
      <c r="D592" t="s">
        <v>2847</v>
      </c>
      <c r="E592" t="s">
        <v>7049</v>
      </c>
      <c r="F592" t="s">
        <v>2073</v>
      </c>
      <c r="G592" s="47" t="s">
        <v>2647</v>
      </c>
      <c r="H592" s="49">
        <v>0</v>
      </c>
      <c r="I592" s="49">
        <v>0</v>
      </c>
      <c r="J592" s="49" t="s">
        <v>2186</v>
      </c>
      <c r="K592" s="49" t="s">
        <v>7050</v>
      </c>
      <c r="L592" s="49" t="s">
        <v>254</v>
      </c>
      <c r="M592" s="49" t="s">
        <v>568</v>
      </c>
    </row>
    <row r="593" spans="2:13" x14ac:dyDescent="0.3">
      <c r="B593" s="248" t="s">
        <v>2831</v>
      </c>
      <c r="C593" s="248" t="s">
        <v>2831</v>
      </c>
      <c r="D593" t="s">
        <v>2847</v>
      </c>
      <c r="E593" t="s">
        <v>3086</v>
      </c>
      <c r="F593" t="s">
        <v>2073</v>
      </c>
      <c r="G593" s="47" t="s">
        <v>2668</v>
      </c>
      <c r="H593" s="49">
        <v>0</v>
      </c>
      <c r="I593" s="49">
        <v>0</v>
      </c>
      <c r="J593" s="49" t="s">
        <v>2160</v>
      </c>
      <c r="K593" s="49" t="s">
        <v>2941</v>
      </c>
      <c r="L593" s="49" t="s">
        <v>254</v>
      </c>
      <c r="M593" s="49" t="s">
        <v>568</v>
      </c>
    </row>
    <row r="594" spans="2:13" x14ac:dyDescent="0.3">
      <c r="B594" s="248" t="s">
        <v>2831</v>
      </c>
      <c r="C594" s="248" t="s">
        <v>2831</v>
      </c>
      <c r="D594" t="s">
        <v>2847</v>
      </c>
      <c r="E594" t="s">
        <v>8565</v>
      </c>
      <c r="F594" t="s">
        <v>2078</v>
      </c>
      <c r="G594" s="47" t="s">
        <v>2706</v>
      </c>
      <c r="H594" s="49">
        <v>0</v>
      </c>
      <c r="I594" s="49">
        <v>0</v>
      </c>
      <c r="J594" s="49" t="s">
        <v>2186</v>
      </c>
      <c r="K594" s="49" t="s">
        <v>8566</v>
      </c>
      <c r="L594" s="49" t="s">
        <v>254</v>
      </c>
      <c r="M594" s="49" t="s">
        <v>568</v>
      </c>
    </row>
    <row r="595" spans="2:13" x14ac:dyDescent="0.3">
      <c r="B595" s="248" t="s">
        <v>2831</v>
      </c>
      <c r="C595" s="248" t="s">
        <v>2831</v>
      </c>
      <c r="D595" t="s">
        <v>2847</v>
      </c>
      <c r="E595" t="s">
        <v>8191</v>
      </c>
      <c r="F595" t="s">
        <v>2073</v>
      </c>
      <c r="G595" s="47" t="s">
        <v>2663</v>
      </c>
      <c r="H595" s="49">
        <v>0</v>
      </c>
      <c r="I595" s="49">
        <v>0</v>
      </c>
      <c r="J595" s="49" t="s">
        <v>2186</v>
      </c>
      <c r="K595" s="49" t="s">
        <v>8192</v>
      </c>
      <c r="L595" s="49" t="s">
        <v>2147</v>
      </c>
      <c r="M595" s="49" t="s">
        <v>568</v>
      </c>
    </row>
    <row r="596" spans="2:13" x14ac:dyDescent="0.3">
      <c r="B596" s="248" t="s">
        <v>2831</v>
      </c>
      <c r="C596" s="248" t="s">
        <v>2831</v>
      </c>
      <c r="D596" t="s">
        <v>2847</v>
      </c>
      <c r="E596" t="s">
        <v>6179</v>
      </c>
      <c r="F596" t="s">
        <v>2073</v>
      </c>
      <c r="G596" s="47" t="s">
        <v>2699</v>
      </c>
      <c r="H596" s="49">
        <v>0</v>
      </c>
      <c r="I596" s="49">
        <v>0</v>
      </c>
      <c r="J596" s="49" t="s">
        <v>2186</v>
      </c>
      <c r="K596" s="49" t="s">
        <v>6180</v>
      </c>
      <c r="L596" s="49" t="s">
        <v>254</v>
      </c>
      <c r="M596" s="49" t="s">
        <v>568</v>
      </c>
    </row>
    <row r="597" spans="2:13" x14ac:dyDescent="0.3">
      <c r="B597" s="248" t="s">
        <v>2831</v>
      </c>
      <c r="C597" s="248" t="s">
        <v>2831</v>
      </c>
      <c r="D597" t="s">
        <v>2847</v>
      </c>
      <c r="E597" t="s">
        <v>7636</v>
      </c>
      <c r="F597" t="s">
        <v>2078</v>
      </c>
      <c r="G597" s="47" t="s">
        <v>2697</v>
      </c>
      <c r="H597" s="49">
        <v>0</v>
      </c>
      <c r="I597" s="49">
        <v>0</v>
      </c>
      <c r="J597" s="49" t="s">
        <v>2186</v>
      </c>
      <c r="K597" s="49" t="s">
        <v>7637</v>
      </c>
      <c r="L597" s="49" t="s">
        <v>2147</v>
      </c>
      <c r="M597" s="49" t="s">
        <v>568</v>
      </c>
    </row>
    <row r="598" spans="2:13" x14ac:dyDescent="0.3">
      <c r="B598" s="248" t="s">
        <v>2831</v>
      </c>
      <c r="C598" s="248" t="s">
        <v>2831</v>
      </c>
      <c r="D598" t="s">
        <v>2847</v>
      </c>
      <c r="E598" t="s">
        <v>7909</v>
      </c>
      <c r="F598" t="s">
        <v>2073</v>
      </c>
      <c r="G598" s="47" t="s">
        <v>2630</v>
      </c>
      <c r="H598" s="49">
        <v>0</v>
      </c>
      <c r="I598" s="49">
        <v>0</v>
      </c>
      <c r="J598" s="49" t="s">
        <v>2186</v>
      </c>
      <c r="K598" s="49" t="s">
        <v>7910</v>
      </c>
      <c r="L598" s="49" t="s">
        <v>254</v>
      </c>
      <c r="M598" s="49" t="s">
        <v>568</v>
      </c>
    </row>
    <row r="599" spans="2:13" x14ac:dyDescent="0.3">
      <c r="B599" s="248" t="s">
        <v>2831</v>
      </c>
      <c r="C599" s="248" t="s">
        <v>2831</v>
      </c>
      <c r="D599" t="s">
        <v>2847</v>
      </c>
      <c r="E599" t="s">
        <v>9365</v>
      </c>
      <c r="F599" t="s">
        <v>2075</v>
      </c>
      <c r="G599" s="47" t="s">
        <v>2691</v>
      </c>
      <c r="H599" s="49">
        <v>0</v>
      </c>
      <c r="I599" s="49">
        <v>0</v>
      </c>
      <c r="J599" s="49" t="s">
        <v>2160</v>
      </c>
      <c r="K599" s="49" t="s">
        <v>9366</v>
      </c>
      <c r="L599" s="49" t="s">
        <v>254</v>
      </c>
      <c r="M599" s="49" t="s">
        <v>568</v>
      </c>
    </row>
    <row r="600" spans="2:13" x14ac:dyDescent="0.3">
      <c r="B600" s="248" t="s">
        <v>2831</v>
      </c>
      <c r="C600" s="248" t="s">
        <v>2831</v>
      </c>
      <c r="D600" t="s">
        <v>2847</v>
      </c>
      <c r="E600" t="s">
        <v>9492</v>
      </c>
      <c r="F600" t="s">
        <v>2073</v>
      </c>
      <c r="G600" s="47" t="s">
        <v>2668</v>
      </c>
      <c r="H600" s="49">
        <v>0</v>
      </c>
      <c r="I600" s="49">
        <v>0</v>
      </c>
      <c r="J600" s="49" t="s">
        <v>2186</v>
      </c>
      <c r="K600" s="49" t="s">
        <v>9493</v>
      </c>
      <c r="L600" s="49" t="s">
        <v>254</v>
      </c>
      <c r="M600" s="49" t="s">
        <v>568</v>
      </c>
    </row>
    <row r="601" spans="2:13" x14ac:dyDescent="0.3">
      <c r="B601" s="248" t="s">
        <v>2831</v>
      </c>
      <c r="C601" s="248" t="s">
        <v>2831</v>
      </c>
      <c r="D601" t="s">
        <v>2847</v>
      </c>
      <c r="E601" t="s">
        <v>8751</v>
      </c>
      <c r="F601" t="s">
        <v>2073</v>
      </c>
      <c r="G601" s="47" t="s">
        <v>2643</v>
      </c>
      <c r="H601" s="49">
        <v>0</v>
      </c>
      <c r="I601" s="49">
        <v>0</v>
      </c>
      <c r="J601" s="49" t="s">
        <v>2186</v>
      </c>
      <c r="K601" s="49" t="s">
        <v>8752</v>
      </c>
      <c r="L601" s="49" t="s">
        <v>254</v>
      </c>
      <c r="M601" s="49" t="s">
        <v>568</v>
      </c>
    </row>
    <row r="602" spans="2:13" x14ac:dyDescent="0.3">
      <c r="B602" s="248" t="s">
        <v>2831</v>
      </c>
      <c r="C602" s="248" t="s">
        <v>2831</v>
      </c>
      <c r="D602" t="s">
        <v>2847</v>
      </c>
      <c r="E602" t="s">
        <v>9512</v>
      </c>
      <c r="F602" t="s">
        <v>2073</v>
      </c>
      <c r="G602" s="47" t="s">
        <v>2612</v>
      </c>
      <c r="H602" s="49">
        <v>0</v>
      </c>
      <c r="I602" s="49">
        <v>0</v>
      </c>
      <c r="J602" s="49" t="s">
        <v>2186</v>
      </c>
      <c r="K602" s="49" t="s">
        <v>9513</v>
      </c>
      <c r="L602" s="49" t="s">
        <v>2147</v>
      </c>
      <c r="M602" s="49" t="s">
        <v>568</v>
      </c>
    </row>
    <row r="603" spans="2:13" x14ac:dyDescent="0.3">
      <c r="B603" s="248" t="s">
        <v>2831</v>
      </c>
      <c r="C603" s="248" t="s">
        <v>2831</v>
      </c>
      <c r="D603" t="s">
        <v>2847</v>
      </c>
      <c r="E603" t="s">
        <v>9518</v>
      </c>
      <c r="F603" t="s">
        <v>2073</v>
      </c>
      <c r="G603" s="47" t="s">
        <v>2612</v>
      </c>
      <c r="H603" s="49">
        <v>0</v>
      </c>
      <c r="I603" s="49">
        <v>0</v>
      </c>
      <c r="J603" s="49" t="s">
        <v>2186</v>
      </c>
      <c r="K603" s="49" t="s">
        <v>9519</v>
      </c>
      <c r="L603" s="49" t="s">
        <v>254</v>
      </c>
      <c r="M603" s="49" t="s">
        <v>568</v>
      </c>
    </row>
    <row r="604" spans="2:13" x14ac:dyDescent="0.3">
      <c r="B604" s="248" t="s">
        <v>2831</v>
      </c>
      <c r="C604" s="248" t="s">
        <v>2831</v>
      </c>
      <c r="D604" t="s">
        <v>2847</v>
      </c>
      <c r="E604" t="s">
        <v>8816</v>
      </c>
      <c r="F604" t="s">
        <v>2072</v>
      </c>
      <c r="G604" s="47" t="s">
        <v>2699</v>
      </c>
      <c r="H604" s="49">
        <v>0</v>
      </c>
      <c r="I604" s="49">
        <v>0</v>
      </c>
      <c r="J604" s="49" t="s">
        <v>2160</v>
      </c>
      <c r="K604" s="49" t="s">
        <v>8817</v>
      </c>
      <c r="L604" s="49" t="s">
        <v>254</v>
      </c>
      <c r="M604" s="49" t="s">
        <v>568</v>
      </c>
    </row>
    <row r="605" spans="2:13" x14ac:dyDescent="0.3">
      <c r="B605" s="248" t="s">
        <v>2831</v>
      </c>
      <c r="C605" s="248" t="s">
        <v>2831</v>
      </c>
      <c r="D605" t="s">
        <v>2847</v>
      </c>
      <c r="E605" t="s">
        <v>10172</v>
      </c>
      <c r="F605" t="s">
        <v>2073</v>
      </c>
      <c r="G605" s="47" t="s">
        <v>2665</v>
      </c>
      <c r="H605" s="49">
        <v>0</v>
      </c>
      <c r="I605" s="49">
        <v>0</v>
      </c>
      <c r="J605" s="49" t="s">
        <v>2186</v>
      </c>
      <c r="K605" s="49" t="s">
        <v>10173</v>
      </c>
      <c r="L605" s="49" t="s">
        <v>254</v>
      </c>
      <c r="M605" s="49" t="s">
        <v>568</v>
      </c>
    </row>
    <row r="606" spans="2:13" x14ac:dyDescent="0.3">
      <c r="B606" s="248" t="s">
        <v>2831</v>
      </c>
      <c r="C606" s="248" t="s">
        <v>2831</v>
      </c>
      <c r="D606" t="s">
        <v>2847</v>
      </c>
      <c r="E606" t="s">
        <v>6809</v>
      </c>
      <c r="F606" t="s">
        <v>2073</v>
      </c>
      <c r="G606" s="47" t="s">
        <v>2698</v>
      </c>
      <c r="H606" s="49">
        <v>0</v>
      </c>
      <c r="I606" s="49">
        <v>0</v>
      </c>
      <c r="J606" s="49" t="s">
        <v>2186</v>
      </c>
      <c r="K606" s="49" t="s">
        <v>6810</v>
      </c>
      <c r="L606" s="49" t="s">
        <v>254</v>
      </c>
      <c r="M606" s="49" t="s">
        <v>568</v>
      </c>
    </row>
    <row r="607" spans="2:13" x14ac:dyDescent="0.3">
      <c r="B607" s="248" t="s">
        <v>2831</v>
      </c>
      <c r="C607" s="248" t="s">
        <v>2831</v>
      </c>
      <c r="D607" t="s">
        <v>2847</v>
      </c>
      <c r="E607" t="s">
        <v>6635</v>
      </c>
      <c r="F607" t="s">
        <v>2072</v>
      </c>
      <c r="G607" s="47" t="s">
        <v>2651</v>
      </c>
      <c r="H607" s="49">
        <v>0</v>
      </c>
      <c r="I607" s="49">
        <v>0</v>
      </c>
      <c r="J607" s="49" t="s">
        <v>2176</v>
      </c>
      <c r="K607" s="49" t="s">
        <v>6636</v>
      </c>
      <c r="L607" s="49" t="s">
        <v>2147</v>
      </c>
      <c r="M607" s="49" t="s">
        <v>568</v>
      </c>
    </row>
  </sheetData>
  <sheetProtection sort="0"/>
  <mergeCells count="3">
    <mergeCell ref="B4:O4"/>
    <mergeCell ref="B5:O5"/>
    <mergeCell ref="D10:D11"/>
  </mergeCells>
  <phoneticPr fontId="56" type="noConversion"/>
  <pageMargins left="0.7" right="0.7" top="0.75" bottom="0.75" header="0.3" footer="0.3"/>
  <drawing r:id="rId1"/>
  <tableParts count="1">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5634F3-5F74-44B0-9D51-95BB3811D96B}">
  <dimension ref="B1:M61"/>
  <sheetViews>
    <sheetView showGridLines="0" topLeftCell="B1" zoomScaleNormal="100" workbookViewId="0">
      <selection activeCell="C1" sqref="C1"/>
    </sheetView>
  </sheetViews>
  <sheetFormatPr defaultColWidth="9.109375" defaultRowHeight="14.4" x14ac:dyDescent="0.3"/>
  <cols>
    <col min="1" max="1" width="1.6640625" customWidth="1"/>
    <col min="2" max="2" width="18" customWidth="1"/>
    <col min="3" max="3" width="23.33203125" style="47" customWidth="1"/>
    <col min="4" max="4" width="24.33203125" style="47" customWidth="1"/>
    <col min="5" max="11" width="18.109375" style="64" customWidth="1"/>
    <col min="12" max="12" width="13.21875" customWidth="1"/>
    <col min="13" max="13" width="7" customWidth="1"/>
  </cols>
  <sheetData>
    <row r="1" spans="2:13" x14ac:dyDescent="0.3">
      <c r="C1" s="6" t="s">
        <v>7</v>
      </c>
      <c r="D1" s="31" t="str">
        <f>'Reporte KPIs'!E1</f>
        <v>57040</v>
      </c>
      <c r="E1" s="63" t="s">
        <v>0</v>
      </c>
      <c r="F1" s="6" t="str">
        <f>'Reporte KPIs'!L1</f>
        <v>Centro</v>
      </c>
      <c r="G1" s="6"/>
      <c r="H1"/>
      <c r="I1"/>
      <c r="J1"/>
      <c r="K1"/>
    </row>
    <row r="2" spans="2:13" x14ac:dyDescent="0.3">
      <c r="C2" s="6" t="s">
        <v>2</v>
      </c>
      <c r="D2" s="31" t="str">
        <f>'Reporte KPIs'!E2</f>
        <v>Toyota Celaya</v>
      </c>
      <c r="E2" s="63" t="s">
        <v>1</v>
      </c>
      <c r="F2" s="6" t="str">
        <f>'Reporte KPIs'!L2</f>
        <v>Celaya</v>
      </c>
      <c r="G2" s="6"/>
      <c r="H2"/>
      <c r="I2"/>
      <c r="J2"/>
      <c r="K2"/>
    </row>
    <row r="3" spans="2:13" ht="8.1" customHeight="1" x14ac:dyDescent="0.3">
      <c r="C3"/>
      <c r="D3"/>
    </row>
    <row r="4" spans="2:13" ht="15.6" x14ac:dyDescent="0.3">
      <c r="B4" s="443" t="str">
        <f>'Reporte KPIs'!B4</f>
        <v>Reporte de Servicio Marzo 2022 a Febrero 2023</v>
      </c>
      <c r="C4" s="443"/>
      <c r="D4" s="443"/>
      <c r="E4" s="443"/>
      <c r="F4" s="443"/>
      <c r="G4" s="443"/>
      <c r="H4" s="443"/>
      <c r="I4" s="443"/>
      <c r="J4" s="443"/>
      <c r="K4" s="443"/>
      <c r="L4" s="443"/>
      <c r="M4" s="443"/>
    </row>
    <row r="5" spans="2:13" ht="15.6" x14ac:dyDescent="0.3">
      <c r="B5" s="311" t="str">
        <f xml:space="preserve"> CONCATENATE("Listado Primer Servicio - ",'Reporte KPIs'!E74,": ",'Reporte KPIs'!E80)</f>
        <v>Listado Primer Servicio - Mes Venta: Abril 2022</v>
      </c>
      <c r="C5" s="311"/>
      <c r="D5" s="311"/>
      <c r="E5" s="311"/>
      <c r="F5" s="311"/>
      <c r="G5" s="311"/>
      <c r="H5" s="311"/>
      <c r="I5" s="311"/>
      <c r="J5" s="311"/>
      <c r="K5" s="311"/>
      <c r="L5" s="311"/>
      <c r="M5" s="311"/>
    </row>
    <row r="6" spans="2:13" ht="4.8" customHeight="1" x14ac:dyDescent="0.3">
      <c r="B6" s="4"/>
      <c r="C6" s="4"/>
      <c r="D6" s="4"/>
      <c r="E6" s="69"/>
      <c r="F6" s="69"/>
      <c r="G6" s="69"/>
      <c r="H6" s="69"/>
      <c r="I6" s="69"/>
      <c r="J6" s="69"/>
      <c r="K6" s="69"/>
      <c r="L6" s="4"/>
      <c r="M6" s="4"/>
    </row>
    <row r="7" spans="2:13" x14ac:dyDescent="0.3">
      <c r="B7" s="255" t="s">
        <v>96</v>
      </c>
      <c r="C7" s="59">
        <f>COUNTA(Table_TasaPrimerServicio5[Mes Venta])</f>
        <v>49</v>
      </c>
      <c r="D7"/>
    </row>
    <row r="8" spans="2:13" x14ac:dyDescent="0.3">
      <c r="B8" s="276" t="s">
        <v>97</v>
      </c>
      <c r="C8" s="270">
        <f>COUNTIF(Table_TasaPrimerServicio5[¿Vino a Servicio?],"=SI")+COUNTIF(Table_TasaPrimerServicio5[¿Vino a Servicio?],"=SI, POSTERIOR AL PERIODO")</f>
        <v>32</v>
      </c>
      <c r="D8"/>
    </row>
    <row r="9" spans="2:13" x14ac:dyDescent="0.3">
      <c r="B9" s="276" t="s">
        <v>2584</v>
      </c>
      <c r="C9" s="270">
        <f>COUNTIF(Table_TasaPrimerServicio5[¿Vino a Servicio?],"=SI, con otro distribuidor")+COUNTIF(Table_TasaPrimerServicio5[¿Vino a Servicio?],"=SI, POSTERIOR AL PERIODO y con otro Distr.")</f>
        <v>12</v>
      </c>
      <c r="D9"/>
    </row>
    <row r="10" spans="2:13" ht="14.4" customHeight="1" x14ac:dyDescent="0.3">
      <c r="B10" s="277" t="s">
        <v>2585</v>
      </c>
      <c r="C10" s="271">
        <f>COUNTIF(Table_TasaPrimerServicio5[¿Vino a Servicio?],"=No")</f>
        <v>5</v>
      </c>
      <c r="D10"/>
    </row>
    <row r="11" spans="2:13" x14ac:dyDescent="0.3">
      <c r="C11" s="54"/>
      <c r="D11"/>
      <c r="E11" s="54"/>
      <c r="F11" s="192"/>
      <c r="G11" s="192"/>
      <c r="H11" s="192"/>
      <c r="I11" s="192"/>
      <c r="J11" s="192"/>
      <c r="K11" s="192"/>
    </row>
    <row r="12" spans="2:13" ht="43.2" x14ac:dyDescent="0.3">
      <c r="B12" s="67" t="s">
        <v>46</v>
      </c>
      <c r="C12" s="68" t="s">
        <v>94</v>
      </c>
      <c r="D12" s="68" t="s">
        <v>95</v>
      </c>
      <c r="E12" s="67" t="s">
        <v>89</v>
      </c>
      <c r="F12" s="67" t="s">
        <v>1825</v>
      </c>
      <c r="G12" s="67" t="s">
        <v>1826</v>
      </c>
      <c r="H12" s="67" t="s">
        <v>1370</v>
      </c>
      <c r="I12" s="67" t="s">
        <v>1953</v>
      </c>
      <c r="J12" s="67" t="s">
        <v>2080</v>
      </c>
      <c r="K12" s="67" t="s">
        <v>2465</v>
      </c>
    </row>
    <row r="13" spans="2:13" x14ac:dyDescent="0.3">
      <c r="B13" t="s">
        <v>2842</v>
      </c>
      <c r="C13" s="47" t="s">
        <v>11200</v>
      </c>
      <c r="D13" s="66" t="s">
        <v>2072</v>
      </c>
      <c r="E13" s="64" t="s">
        <v>254</v>
      </c>
      <c r="F13" s="64">
        <v>0</v>
      </c>
      <c r="G13" s="64">
        <v>0</v>
      </c>
      <c r="H13" s="64" t="s">
        <v>2176</v>
      </c>
      <c r="I13" s="64" t="s">
        <v>11201</v>
      </c>
      <c r="J13" s="64" t="s">
        <v>254</v>
      </c>
      <c r="K13" s="64" t="s">
        <v>568</v>
      </c>
    </row>
    <row r="14" spans="2:13" x14ac:dyDescent="0.3">
      <c r="B14" t="s">
        <v>2842</v>
      </c>
      <c r="C14" s="47" t="s">
        <v>11204</v>
      </c>
      <c r="D14" s="66" t="s">
        <v>2072</v>
      </c>
      <c r="E14" s="64" t="s">
        <v>254</v>
      </c>
      <c r="F14" s="64">
        <v>0</v>
      </c>
      <c r="G14" s="64">
        <v>0</v>
      </c>
      <c r="H14" s="64" t="s">
        <v>2176</v>
      </c>
      <c r="I14" s="64" t="s">
        <v>11205</v>
      </c>
      <c r="J14" s="64" t="s">
        <v>254</v>
      </c>
      <c r="K14" s="64" t="s">
        <v>568</v>
      </c>
    </row>
    <row r="15" spans="2:13" x14ac:dyDescent="0.3">
      <c r="B15" t="s">
        <v>2842</v>
      </c>
      <c r="C15" s="47" t="s">
        <v>11206</v>
      </c>
      <c r="D15" s="66" t="s">
        <v>2072</v>
      </c>
      <c r="E15" s="64" t="s">
        <v>254</v>
      </c>
      <c r="F15" s="64">
        <v>0</v>
      </c>
      <c r="G15" s="64">
        <v>0</v>
      </c>
      <c r="H15" s="64" t="s">
        <v>2173</v>
      </c>
      <c r="I15" s="64" t="s">
        <v>11207</v>
      </c>
      <c r="J15" s="64" t="s">
        <v>254</v>
      </c>
      <c r="K15" s="64" t="s">
        <v>568</v>
      </c>
    </row>
    <row r="16" spans="2:13" x14ac:dyDescent="0.3">
      <c r="B16" t="s">
        <v>2842</v>
      </c>
      <c r="C16" s="47" t="s">
        <v>11212</v>
      </c>
      <c r="D16" s="66" t="s">
        <v>2072</v>
      </c>
      <c r="E16" s="64" t="s">
        <v>254</v>
      </c>
      <c r="F16" s="64">
        <v>0</v>
      </c>
      <c r="G16" s="64">
        <v>0</v>
      </c>
      <c r="H16" s="64" t="s">
        <v>2160</v>
      </c>
      <c r="I16" s="64" t="s">
        <v>11213</v>
      </c>
      <c r="J16" s="64" t="s">
        <v>254</v>
      </c>
      <c r="K16" s="64" t="s">
        <v>568</v>
      </c>
    </row>
    <row r="17" spans="2:11" x14ac:dyDescent="0.3">
      <c r="B17" t="s">
        <v>2842</v>
      </c>
      <c r="C17" s="47" t="s">
        <v>11222</v>
      </c>
      <c r="D17" s="66" t="s">
        <v>2072</v>
      </c>
      <c r="E17" s="64" t="s">
        <v>254</v>
      </c>
      <c r="F17" s="64">
        <v>0</v>
      </c>
      <c r="G17" s="64">
        <v>0</v>
      </c>
      <c r="H17" s="64" t="s">
        <v>2160</v>
      </c>
      <c r="I17" s="64" t="s">
        <v>11223</v>
      </c>
      <c r="J17" s="64" t="s">
        <v>254</v>
      </c>
      <c r="K17" s="64" t="s">
        <v>568</v>
      </c>
    </row>
    <row r="18" spans="2:11" x14ac:dyDescent="0.3">
      <c r="B18" t="s">
        <v>2842</v>
      </c>
      <c r="C18" s="47" t="s">
        <v>11226</v>
      </c>
      <c r="D18" s="66" t="s">
        <v>2374</v>
      </c>
      <c r="E18" s="64" t="s">
        <v>6698</v>
      </c>
      <c r="F18" s="64">
        <v>0</v>
      </c>
      <c r="G18" s="64">
        <v>0</v>
      </c>
      <c r="H18" s="64" t="s">
        <v>2160</v>
      </c>
      <c r="I18" s="64" t="s">
        <v>11227</v>
      </c>
      <c r="J18" s="64" t="s">
        <v>254</v>
      </c>
      <c r="K18" s="64" t="s">
        <v>568</v>
      </c>
    </row>
    <row r="19" spans="2:11" x14ac:dyDescent="0.3">
      <c r="B19" t="s">
        <v>2842</v>
      </c>
      <c r="C19" s="47" t="s">
        <v>8321</v>
      </c>
      <c r="D19" s="66" t="s">
        <v>2073</v>
      </c>
      <c r="E19" s="64" t="s">
        <v>6025</v>
      </c>
      <c r="F19" s="64">
        <v>0</v>
      </c>
      <c r="G19" s="64">
        <v>0</v>
      </c>
      <c r="H19" s="64" t="s">
        <v>2186</v>
      </c>
      <c r="I19" s="64" t="s">
        <v>8322</v>
      </c>
      <c r="J19" s="64" t="s">
        <v>254</v>
      </c>
      <c r="K19" s="64" t="s">
        <v>568</v>
      </c>
    </row>
    <row r="20" spans="2:11" x14ac:dyDescent="0.3">
      <c r="B20" t="s">
        <v>2842</v>
      </c>
      <c r="C20" s="47" t="s">
        <v>11215</v>
      </c>
      <c r="D20" s="66" t="s">
        <v>2374</v>
      </c>
      <c r="E20" s="64" t="s">
        <v>6025</v>
      </c>
      <c r="F20" s="64">
        <v>0</v>
      </c>
      <c r="G20" s="64">
        <v>0</v>
      </c>
      <c r="H20" s="64" t="s">
        <v>1535</v>
      </c>
      <c r="I20" s="64" t="s">
        <v>1535</v>
      </c>
      <c r="J20" s="64" t="s">
        <v>254</v>
      </c>
      <c r="K20" s="64" t="s">
        <v>568</v>
      </c>
    </row>
    <row r="21" spans="2:11" x14ac:dyDescent="0.3">
      <c r="B21" t="s">
        <v>2842</v>
      </c>
      <c r="C21" s="47" t="s">
        <v>10300</v>
      </c>
      <c r="D21" s="66" t="s">
        <v>2077</v>
      </c>
      <c r="E21" s="64" t="s">
        <v>6295</v>
      </c>
      <c r="F21" s="64">
        <v>0</v>
      </c>
      <c r="G21" s="64">
        <v>0</v>
      </c>
      <c r="H21" s="64" t="s">
        <v>2186</v>
      </c>
      <c r="I21" s="64" t="s">
        <v>10301</v>
      </c>
      <c r="J21" s="64" t="s">
        <v>254</v>
      </c>
      <c r="K21" s="64" t="s">
        <v>568</v>
      </c>
    </row>
    <row r="22" spans="2:11" x14ac:dyDescent="0.3">
      <c r="B22" t="s">
        <v>2842</v>
      </c>
      <c r="C22" s="47" t="s">
        <v>11224</v>
      </c>
      <c r="D22" s="66" t="s">
        <v>2374</v>
      </c>
      <c r="E22" s="64" t="s">
        <v>6196</v>
      </c>
      <c r="F22" s="64">
        <v>0</v>
      </c>
      <c r="G22" s="64">
        <v>0</v>
      </c>
      <c r="H22" s="64" t="s">
        <v>2173</v>
      </c>
      <c r="I22" s="64" t="s">
        <v>11225</v>
      </c>
      <c r="J22" s="64" t="s">
        <v>254</v>
      </c>
      <c r="K22" s="64" t="s">
        <v>568</v>
      </c>
    </row>
    <row r="23" spans="2:11" x14ac:dyDescent="0.3">
      <c r="B23" t="s">
        <v>2842</v>
      </c>
      <c r="C23" s="47" t="s">
        <v>11228</v>
      </c>
      <c r="D23" s="66" t="s">
        <v>2374</v>
      </c>
      <c r="E23" s="64" t="s">
        <v>6290</v>
      </c>
      <c r="F23" s="64">
        <v>0</v>
      </c>
      <c r="G23" s="64">
        <v>0</v>
      </c>
      <c r="H23" s="64" t="s">
        <v>1535</v>
      </c>
      <c r="I23" s="64" t="s">
        <v>1535</v>
      </c>
      <c r="J23" s="64" t="s">
        <v>254</v>
      </c>
      <c r="K23" s="64" t="s">
        <v>568</v>
      </c>
    </row>
    <row r="24" spans="2:11" x14ac:dyDescent="0.3">
      <c r="B24" t="s">
        <v>2842</v>
      </c>
      <c r="C24" s="47" t="s">
        <v>7067</v>
      </c>
      <c r="D24" s="66" t="s">
        <v>2073</v>
      </c>
      <c r="E24" s="64" t="s">
        <v>5563</v>
      </c>
      <c r="F24" s="64">
        <v>0</v>
      </c>
      <c r="G24" s="64">
        <v>0</v>
      </c>
      <c r="H24" s="64" t="s">
        <v>2186</v>
      </c>
      <c r="I24" s="64" t="s">
        <v>7068</v>
      </c>
      <c r="J24" s="64" t="s">
        <v>254</v>
      </c>
      <c r="K24" s="64" t="s">
        <v>568</v>
      </c>
    </row>
    <row r="25" spans="2:11" x14ac:dyDescent="0.3">
      <c r="B25" t="s">
        <v>2842</v>
      </c>
      <c r="C25" s="47" t="s">
        <v>6006</v>
      </c>
      <c r="D25" s="66" t="s">
        <v>2073</v>
      </c>
      <c r="E25" s="64" t="s">
        <v>5563</v>
      </c>
      <c r="F25" s="64">
        <v>0</v>
      </c>
      <c r="G25" s="64">
        <v>0</v>
      </c>
      <c r="H25" s="64" t="s">
        <v>2186</v>
      </c>
      <c r="I25" s="64" t="s">
        <v>6007</v>
      </c>
      <c r="J25" s="64" t="s">
        <v>2147</v>
      </c>
      <c r="K25" s="64" t="s">
        <v>568</v>
      </c>
    </row>
    <row r="26" spans="2:11" x14ac:dyDescent="0.3">
      <c r="B26" t="s">
        <v>2842</v>
      </c>
      <c r="C26" s="47" t="s">
        <v>9537</v>
      </c>
      <c r="D26" s="66" t="s">
        <v>2073</v>
      </c>
      <c r="E26" s="64" t="s">
        <v>5587</v>
      </c>
      <c r="F26" s="64">
        <v>0</v>
      </c>
      <c r="G26" s="64">
        <v>0</v>
      </c>
      <c r="H26" s="64" t="s">
        <v>2186</v>
      </c>
      <c r="I26" s="64" t="s">
        <v>9538</v>
      </c>
      <c r="J26" s="64" t="s">
        <v>254</v>
      </c>
      <c r="K26" s="64" t="s">
        <v>568</v>
      </c>
    </row>
    <row r="27" spans="2:11" x14ac:dyDescent="0.3">
      <c r="B27" t="s">
        <v>2842</v>
      </c>
      <c r="C27" s="47" t="s">
        <v>9265</v>
      </c>
      <c r="D27" s="66" t="s">
        <v>2073</v>
      </c>
      <c r="E27" s="64" t="s">
        <v>5587</v>
      </c>
      <c r="F27" s="64">
        <v>0</v>
      </c>
      <c r="G27" s="64">
        <v>0</v>
      </c>
      <c r="H27" s="64" t="s">
        <v>2186</v>
      </c>
      <c r="I27" s="64" t="s">
        <v>9266</v>
      </c>
      <c r="J27" s="64" t="s">
        <v>254</v>
      </c>
      <c r="K27" s="64" t="s">
        <v>568</v>
      </c>
    </row>
    <row r="28" spans="2:11" x14ac:dyDescent="0.3">
      <c r="B28" t="s">
        <v>2842</v>
      </c>
      <c r="C28" s="47" t="s">
        <v>7710</v>
      </c>
      <c r="D28" s="66" t="s">
        <v>2073</v>
      </c>
      <c r="E28" s="64" t="s">
        <v>5538</v>
      </c>
      <c r="F28" s="64">
        <v>0</v>
      </c>
      <c r="G28" s="64">
        <v>0</v>
      </c>
      <c r="H28" s="64" t="s">
        <v>2186</v>
      </c>
      <c r="I28" s="64" t="s">
        <v>7711</v>
      </c>
      <c r="J28" s="64" t="s">
        <v>254</v>
      </c>
      <c r="K28" s="64" t="s">
        <v>568</v>
      </c>
    </row>
    <row r="29" spans="2:11" x14ac:dyDescent="0.3">
      <c r="B29" t="s">
        <v>2842</v>
      </c>
      <c r="C29" s="47" t="s">
        <v>5669</v>
      </c>
      <c r="D29" s="66" t="s">
        <v>2073</v>
      </c>
      <c r="E29" s="64" t="s">
        <v>5546</v>
      </c>
      <c r="F29" s="64">
        <v>0</v>
      </c>
      <c r="G29" s="64">
        <v>0</v>
      </c>
      <c r="H29" s="64" t="s">
        <v>2186</v>
      </c>
      <c r="I29" s="64" t="s">
        <v>5670</v>
      </c>
      <c r="J29" s="64" t="s">
        <v>254</v>
      </c>
      <c r="K29" s="64" t="s">
        <v>568</v>
      </c>
    </row>
    <row r="30" spans="2:11" x14ac:dyDescent="0.3">
      <c r="B30" t="s">
        <v>2842</v>
      </c>
      <c r="C30" s="47" t="s">
        <v>6292</v>
      </c>
      <c r="D30" s="66" t="s">
        <v>2073</v>
      </c>
      <c r="E30" s="64" t="s">
        <v>5659</v>
      </c>
      <c r="F30" s="64">
        <v>0</v>
      </c>
      <c r="G30" s="64">
        <v>0</v>
      </c>
      <c r="H30" s="64" t="s">
        <v>2186</v>
      </c>
      <c r="I30" s="64" t="s">
        <v>6293</v>
      </c>
      <c r="J30" s="64" t="s">
        <v>254</v>
      </c>
      <c r="K30" s="64" t="s">
        <v>568</v>
      </c>
    </row>
    <row r="31" spans="2:11" x14ac:dyDescent="0.3">
      <c r="B31" t="s">
        <v>2842</v>
      </c>
      <c r="C31" s="47" t="s">
        <v>4159</v>
      </c>
      <c r="D31" s="66" t="s">
        <v>2073</v>
      </c>
      <c r="E31" s="64" t="s">
        <v>5566</v>
      </c>
      <c r="F31" s="64">
        <v>0</v>
      </c>
      <c r="G31" s="64">
        <v>0</v>
      </c>
      <c r="H31" s="64" t="s">
        <v>2186</v>
      </c>
      <c r="I31" s="64" t="s">
        <v>4160</v>
      </c>
      <c r="J31" s="64" t="s">
        <v>2147</v>
      </c>
      <c r="K31" s="64" t="s">
        <v>568</v>
      </c>
    </row>
    <row r="32" spans="2:11" x14ac:dyDescent="0.3">
      <c r="B32" t="s">
        <v>2842</v>
      </c>
      <c r="C32" s="47" t="s">
        <v>11214</v>
      </c>
      <c r="D32" s="66" t="s">
        <v>2374</v>
      </c>
      <c r="E32" s="64" t="s">
        <v>5751</v>
      </c>
      <c r="F32" s="64">
        <v>0</v>
      </c>
      <c r="G32" s="64">
        <v>0</v>
      </c>
      <c r="H32" s="64" t="s">
        <v>1535</v>
      </c>
      <c r="I32" s="64" t="s">
        <v>1535</v>
      </c>
      <c r="J32" s="64" t="s">
        <v>2147</v>
      </c>
      <c r="K32" s="64" t="s">
        <v>568</v>
      </c>
    </row>
    <row r="33" spans="2:11" x14ac:dyDescent="0.3">
      <c r="B33" t="s">
        <v>2842</v>
      </c>
      <c r="C33" s="47" t="s">
        <v>11216</v>
      </c>
      <c r="D33" s="66" t="s">
        <v>2374</v>
      </c>
      <c r="E33" s="64" t="s">
        <v>5686</v>
      </c>
      <c r="F33" s="64">
        <v>0</v>
      </c>
      <c r="G33" s="64">
        <v>0</v>
      </c>
      <c r="H33" s="64" t="s">
        <v>2160</v>
      </c>
      <c r="I33" s="64" t="s">
        <v>11217</v>
      </c>
      <c r="J33" s="64" t="s">
        <v>254</v>
      </c>
      <c r="K33" s="64" t="s">
        <v>568</v>
      </c>
    </row>
    <row r="34" spans="2:11" x14ac:dyDescent="0.3">
      <c r="B34" t="s">
        <v>2842</v>
      </c>
      <c r="C34" s="47" t="s">
        <v>9881</v>
      </c>
      <c r="D34" s="66" t="s">
        <v>2077</v>
      </c>
      <c r="E34" s="64" t="s">
        <v>5472</v>
      </c>
      <c r="F34" s="64">
        <v>0</v>
      </c>
      <c r="G34" s="64">
        <v>0</v>
      </c>
      <c r="H34" s="64" t="s">
        <v>2186</v>
      </c>
      <c r="I34" s="64" t="s">
        <v>9882</v>
      </c>
      <c r="J34" s="64" t="s">
        <v>254</v>
      </c>
      <c r="K34" s="64" t="s">
        <v>568</v>
      </c>
    </row>
    <row r="35" spans="2:11" x14ac:dyDescent="0.3">
      <c r="B35" t="s">
        <v>2842</v>
      </c>
      <c r="C35" s="47" t="s">
        <v>7732</v>
      </c>
      <c r="D35" s="66" t="s">
        <v>2077</v>
      </c>
      <c r="E35" s="64" t="s">
        <v>5489</v>
      </c>
      <c r="F35" s="64">
        <v>0</v>
      </c>
      <c r="G35" s="64">
        <v>0</v>
      </c>
      <c r="H35" s="64" t="s">
        <v>2186</v>
      </c>
      <c r="I35" s="64" t="s">
        <v>7733</v>
      </c>
      <c r="J35" s="64" t="s">
        <v>254</v>
      </c>
      <c r="K35" s="64" t="s">
        <v>568</v>
      </c>
    </row>
    <row r="36" spans="2:11" x14ac:dyDescent="0.3">
      <c r="B36" t="s">
        <v>2842</v>
      </c>
      <c r="C36" s="47" t="s">
        <v>5951</v>
      </c>
      <c r="D36" s="66" t="s">
        <v>2077</v>
      </c>
      <c r="E36" s="64" t="s">
        <v>5797</v>
      </c>
      <c r="F36" s="64">
        <v>0</v>
      </c>
      <c r="G36" s="64">
        <v>0</v>
      </c>
      <c r="H36" s="64" t="s">
        <v>2186</v>
      </c>
      <c r="I36" s="64" t="s">
        <v>5952</v>
      </c>
      <c r="J36" s="64" t="s">
        <v>254</v>
      </c>
      <c r="K36" s="64" t="s">
        <v>568</v>
      </c>
    </row>
    <row r="37" spans="2:11" x14ac:dyDescent="0.3">
      <c r="B37" t="s">
        <v>2842</v>
      </c>
      <c r="C37" s="47" t="s">
        <v>11210</v>
      </c>
      <c r="D37" s="66" t="s">
        <v>2374</v>
      </c>
      <c r="E37" s="64" t="s">
        <v>6472</v>
      </c>
      <c r="F37" s="64">
        <v>0</v>
      </c>
      <c r="G37" s="64">
        <v>0</v>
      </c>
      <c r="H37" s="64" t="s">
        <v>2160</v>
      </c>
      <c r="I37" s="64" t="s">
        <v>11211</v>
      </c>
      <c r="J37" s="64" t="s">
        <v>254</v>
      </c>
      <c r="K37" s="64" t="s">
        <v>568</v>
      </c>
    </row>
    <row r="38" spans="2:11" x14ac:dyDescent="0.3">
      <c r="B38" t="s">
        <v>2842</v>
      </c>
      <c r="C38" s="47" t="s">
        <v>11220</v>
      </c>
      <c r="D38" s="66" t="s">
        <v>2374</v>
      </c>
      <c r="E38" s="64" t="s">
        <v>6425</v>
      </c>
      <c r="F38" s="64">
        <v>0</v>
      </c>
      <c r="G38" s="64">
        <v>0</v>
      </c>
      <c r="H38" s="64" t="s">
        <v>2160</v>
      </c>
      <c r="I38" s="64" t="s">
        <v>11221</v>
      </c>
      <c r="J38" s="64" t="s">
        <v>254</v>
      </c>
      <c r="K38" s="64" t="s">
        <v>568</v>
      </c>
    </row>
    <row r="39" spans="2:11" x14ac:dyDescent="0.3">
      <c r="B39" t="s">
        <v>2842</v>
      </c>
      <c r="C39" s="47" t="s">
        <v>10432</v>
      </c>
      <c r="D39" s="66" t="s">
        <v>2077</v>
      </c>
      <c r="E39" s="64" t="s">
        <v>5478</v>
      </c>
      <c r="F39" s="64">
        <v>0</v>
      </c>
      <c r="G39" s="64">
        <v>0</v>
      </c>
      <c r="H39" s="64" t="s">
        <v>2186</v>
      </c>
      <c r="I39" s="64" t="s">
        <v>10433</v>
      </c>
      <c r="J39" s="64" t="s">
        <v>254</v>
      </c>
      <c r="K39" s="64" t="s">
        <v>568</v>
      </c>
    </row>
    <row r="40" spans="2:11" x14ac:dyDescent="0.3">
      <c r="B40" t="s">
        <v>2842</v>
      </c>
      <c r="C40" s="47" t="s">
        <v>10702</v>
      </c>
      <c r="D40" s="66" t="s">
        <v>2077</v>
      </c>
      <c r="E40" s="64" t="s">
        <v>6458</v>
      </c>
      <c r="F40" s="64">
        <v>0</v>
      </c>
      <c r="G40" s="64">
        <v>0</v>
      </c>
      <c r="H40" s="64" t="s">
        <v>2186</v>
      </c>
      <c r="I40" s="64" t="s">
        <v>10703</v>
      </c>
      <c r="J40" s="64" t="s">
        <v>254</v>
      </c>
      <c r="K40" s="64" t="s">
        <v>568</v>
      </c>
    </row>
    <row r="41" spans="2:11" x14ac:dyDescent="0.3">
      <c r="B41" t="s">
        <v>2842</v>
      </c>
      <c r="C41" s="47" t="s">
        <v>11229</v>
      </c>
      <c r="D41" s="66" t="s">
        <v>2374</v>
      </c>
      <c r="E41" s="64" t="s">
        <v>6458</v>
      </c>
      <c r="F41" s="64">
        <v>0</v>
      </c>
      <c r="G41" s="64">
        <v>0</v>
      </c>
      <c r="H41" s="64" t="s">
        <v>2176</v>
      </c>
      <c r="I41" s="64" t="s">
        <v>11230</v>
      </c>
      <c r="J41" s="64" t="s">
        <v>254</v>
      </c>
      <c r="K41" s="64" t="s">
        <v>568</v>
      </c>
    </row>
    <row r="42" spans="2:11" x14ac:dyDescent="0.3">
      <c r="B42" t="s">
        <v>2842</v>
      </c>
      <c r="C42" s="47" t="s">
        <v>5502</v>
      </c>
      <c r="D42" s="66" t="s">
        <v>2077</v>
      </c>
      <c r="E42" s="64" t="s">
        <v>5503</v>
      </c>
      <c r="F42" s="64">
        <v>0</v>
      </c>
      <c r="G42" s="64">
        <v>0</v>
      </c>
      <c r="H42" s="64" t="s">
        <v>2160</v>
      </c>
      <c r="I42" s="64" t="s">
        <v>5504</v>
      </c>
      <c r="J42" s="64" t="s">
        <v>2147</v>
      </c>
      <c r="K42" s="64" t="s">
        <v>568</v>
      </c>
    </row>
    <row r="43" spans="2:11" x14ac:dyDescent="0.3">
      <c r="B43" t="s">
        <v>2842</v>
      </c>
      <c r="C43" s="47" t="s">
        <v>7520</v>
      </c>
      <c r="D43" s="66" t="s">
        <v>2077</v>
      </c>
      <c r="E43" s="64" t="s">
        <v>6763</v>
      </c>
      <c r="F43" s="64">
        <v>0</v>
      </c>
      <c r="G43" s="64">
        <v>0</v>
      </c>
      <c r="H43" s="64" t="s">
        <v>2160</v>
      </c>
      <c r="I43" s="64" t="s">
        <v>7521</v>
      </c>
      <c r="J43" s="64" t="s">
        <v>254</v>
      </c>
      <c r="K43" s="64" t="s">
        <v>568</v>
      </c>
    </row>
    <row r="44" spans="2:11" x14ac:dyDescent="0.3">
      <c r="B44" t="s">
        <v>2842</v>
      </c>
      <c r="C44" s="47" t="s">
        <v>3850</v>
      </c>
      <c r="D44" s="66" t="s">
        <v>2073</v>
      </c>
      <c r="E44" s="64" t="s">
        <v>3372</v>
      </c>
      <c r="F44" s="64">
        <v>0</v>
      </c>
      <c r="G44" s="64">
        <v>0</v>
      </c>
      <c r="H44" s="64" t="s">
        <v>2186</v>
      </c>
      <c r="I44" s="64" t="s">
        <v>3851</v>
      </c>
      <c r="J44" s="64" t="s">
        <v>254</v>
      </c>
      <c r="K44" s="64" t="s">
        <v>568</v>
      </c>
    </row>
    <row r="45" spans="2:11" x14ac:dyDescent="0.3">
      <c r="B45" t="s">
        <v>2842</v>
      </c>
      <c r="C45" s="47" t="s">
        <v>4134</v>
      </c>
      <c r="D45" s="66" t="s">
        <v>2073</v>
      </c>
      <c r="E45" s="64" t="s">
        <v>3369</v>
      </c>
      <c r="F45" s="64">
        <v>0</v>
      </c>
      <c r="G45" s="64">
        <v>0</v>
      </c>
      <c r="H45" s="64" t="s">
        <v>2186</v>
      </c>
      <c r="I45" s="64" t="s">
        <v>4135</v>
      </c>
      <c r="J45" s="64" t="s">
        <v>2147</v>
      </c>
      <c r="K45" s="64" t="s">
        <v>568</v>
      </c>
    </row>
    <row r="46" spans="2:11" x14ac:dyDescent="0.3">
      <c r="B46" t="s">
        <v>2842</v>
      </c>
      <c r="C46" s="47" t="s">
        <v>3725</v>
      </c>
      <c r="D46" s="66" t="s">
        <v>2073</v>
      </c>
      <c r="E46" s="64" t="s">
        <v>3369</v>
      </c>
      <c r="F46" s="64">
        <v>0</v>
      </c>
      <c r="G46" s="64">
        <v>0</v>
      </c>
      <c r="H46" s="64" t="s">
        <v>2186</v>
      </c>
      <c r="I46" s="64" t="s">
        <v>3726</v>
      </c>
      <c r="J46" s="64" t="s">
        <v>2147</v>
      </c>
      <c r="K46" s="64" t="s">
        <v>568</v>
      </c>
    </row>
    <row r="47" spans="2:11" x14ac:dyDescent="0.3">
      <c r="B47" t="s">
        <v>2842</v>
      </c>
      <c r="C47" s="47" t="s">
        <v>11218</v>
      </c>
      <c r="D47" s="66" t="s">
        <v>2074</v>
      </c>
      <c r="E47" s="64" t="s">
        <v>3392</v>
      </c>
      <c r="F47" s="64">
        <v>0</v>
      </c>
      <c r="G47" s="64">
        <v>0</v>
      </c>
      <c r="H47" s="64" t="s">
        <v>2160</v>
      </c>
      <c r="I47" s="64" t="s">
        <v>11219</v>
      </c>
      <c r="J47" s="64" t="s">
        <v>254</v>
      </c>
      <c r="K47" s="64" t="s">
        <v>568</v>
      </c>
    </row>
    <row r="48" spans="2:11" x14ac:dyDescent="0.3">
      <c r="B48" t="s">
        <v>2842</v>
      </c>
      <c r="C48" s="47" t="s">
        <v>11202</v>
      </c>
      <c r="D48" s="66" t="s">
        <v>2074</v>
      </c>
      <c r="E48" s="64" t="s">
        <v>3401</v>
      </c>
      <c r="F48" s="64">
        <v>0</v>
      </c>
      <c r="G48" s="64">
        <v>0</v>
      </c>
      <c r="H48" s="64" t="s">
        <v>2173</v>
      </c>
      <c r="I48" s="64" t="s">
        <v>11203</v>
      </c>
      <c r="J48" s="64" t="s">
        <v>254</v>
      </c>
      <c r="K48" s="64" t="s">
        <v>568</v>
      </c>
    </row>
    <row r="49" spans="2:11" x14ac:dyDescent="0.3">
      <c r="B49" t="s">
        <v>2842</v>
      </c>
      <c r="C49" s="47" t="s">
        <v>3400</v>
      </c>
      <c r="D49" s="66" t="s">
        <v>2073</v>
      </c>
      <c r="E49" s="64" t="s">
        <v>3401</v>
      </c>
      <c r="F49" s="64">
        <v>0</v>
      </c>
      <c r="G49" s="64">
        <v>0</v>
      </c>
      <c r="H49" s="64" t="s">
        <v>2186</v>
      </c>
      <c r="I49" s="64" t="s">
        <v>3402</v>
      </c>
      <c r="J49" s="64" t="s">
        <v>2147</v>
      </c>
      <c r="K49" s="64" t="s">
        <v>568</v>
      </c>
    </row>
    <row r="50" spans="2:11" x14ac:dyDescent="0.3">
      <c r="B50" t="s">
        <v>2842</v>
      </c>
      <c r="C50" s="47" t="s">
        <v>3534</v>
      </c>
      <c r="D50" s="66" t="s">
        <v>2073</v>
      </c>
      <c r="E50" s="64" t="s">
        <v>3401</v>
      </c>
      <c r="F50" s="64">
        <v>0</v>
      </c>
      <c r="G50" s="64">
        <v>0</v>
      </c>
      <c r="H50" s="64" t="s">
        <v>2186</v>
      </c>
      <c r="I50" s="64" t="s">
        <v>3535</v>
      </c>
      <c r="J50" s="64" t="s">
        <v>254</v>
      </c>
      <c r="K50" s="64" t="s">
        <v>568</v>
      </c>
    </row>
    <row r="51" spans="2:11" x14ac:dyDescent="0.3">
      <c r="B51" t="s">
        <v>2842</v>
      </c>
      <c r="C51" s="47" t="s">
        <v>3844</v>
      </c>
      <c r="D51" s="66" t="s">
        <v>2073</v>
      </c>
      <c r="E51" s="64" t="s">
        <v>3495</v>
      </c>
      <c r="F51" s="64">
        <v>0</v>
      </c>
      <c r="G51" s="64">
        <v>0</v>
      </c>
      <c r="H51" s="64" t="s">
        <v>2186</v>
      </c>
      <c r="I51" s="64" t="s">
        <v>3845</v>
      </c>
      <c r="J51" s="64" t="s">
        <v>254</v>
      </c>
      <c r="K51" s="64" t="s">
        <v>568</v>
      </c>
    </row>
    <row r="52" spans="2:11" x14ac:dyDescent="0.3">
      <c r="B52" t="s">
        <v>2842</v>
      </c>
      <c r="C52" s="47" t="s">
        <v>3729</v>
      </c>
      <c r="D52" s="66" t="s">
        <v>2073</v>
      </c>
      <c r="E52" s="64" t="s">
        <v>3619</v>
      </c>
      <c r="F52" s="64">
        <v>0</v>
      </c>
      <c r="G52" s="64">
        <v>0</v>
      </c>
      <c r="H52" s="64" t="s">
        <v>2186</v>
      </c>
      <c r="I52" s="64" t="s">
        <v>3730</v>
      </c>
      <c r="J52" s="64" t="s">
        <v>254</v>
      </c>
      <c r="K52" s="64" t="s">
        <v>568</v>
      </c>
    </row>
    <row r="53" spans="2:11" x14ac:dyDescent="0.3">
      <c r="B53" t="s">
        <v>2842</v>
      </c>
      <c r="C53" s="47" t="s">
        <v>3906</v>
      </c>
      <c r="D53" s="66" t="s">
        <v>2073</v>
      </c>
      <c r="E53" s="64" t="s">
        <v>3466</v>
      </c>
      <c r="F53" s="64">
        <v>0</v>
      </c>
      <c r="G53" s="64">
        <v>0</v>
      </c>
      <c r="H53" s="64" t="s">
        <v>2186</v>
      </c>
      <c r="I53" s="64" t="s">
        <v>3907</v>
      </c>
      <c r="J53" s="64" t="s">
        <v>2147</v>
      </c>
      <c r="K53" s="64" t="s">
        <v>568</v>
      </c>
    </row>
    <row r="54" spans="2:11" x14ac:dyDescent="0.3">
      <c r="B54" t="s">
        <v>2842</v>
      </c>
      <c r="C54" s="47" t="s">
        <v>3487</v>
      </c>
      <c r="D54" s="66" t="s">
        <v>2073</v>
      </c>
      <c r="E54" s="64" t="s">
        <v>3356</v>
      </c>
      <c r="F54" s="64">
        <v>0</v>
      </c>
      <c r="G54" s="64">
        <v>0</v>
      </c>
      <c r="H54" s="64" t="s">
        <v>2186</v>
      </c>
      <c r="I54" s="64" t="s">
        <v>3488</v>
      </c>
      <c r="J54" s="64" t="s">
        <v>254</v>
      </c>
      <c r="K54" s="64" t="s">
        <v>568</v>
      </c>
    </row>
    <row r="55" spans="2:11" x14ac:dyDescent="0.3">
      <c r="B55" t="s">
        <v>2842</v>
      </c>
      <c r="C55" s="47" t="s">
        <v>4209</v>
      </c>
      <c r="D55" s="66" t="s">
        <v>2073</v>
      </c>
      <c r="E55" s="64" t="s">
        <v>3375</v>
      </c>
      <c r="F55" s="64">
        <v>0</v>
      </c>
      <c r="G55" s="64">
        <v>0</v>
      </c>
      <c r="H55" s="64" t="s">
        <v>2186</v>
      </c>
      <c r="I55" s="64" t="s">
        <v>4210</v>
      </c>
      <c r="J55" s="64" t="s">
        <v>2147</v>
      </c>
      <c r="K55" s="64" t="s">
        <v>568</v>
      </c>
    </row>
    <row r="56" spans="2:11" x14ac:dyDescent="0.3">
      <c r="B56" t="s">
        <v>2842</v>
      </c>
      <c r="C56" s="47" t="s">
        <v>4198</v>
      </c>
      <c r="D56" s="66" t="s">
        <v>2073</v>
      </c>
      <c r="E56" s="64" t="s">
        <v>3389</v>
      </c>
      <c r="F56" s="64">
        <v>0</v>
      </c>
      <c r="G56" s="64">
        <v>0</v>
      </c>
      <c r="H56" s="64" t="s">
        <v>2186</v>
      </c>
      <c r="I56" s="64" t="s">
        <v>4200</v>
      </c>
      <c r="J56" s="64" t="s">
        <v>2147</v>
      </c>
      <c r="K56" s="64" t="s">
        <v>568</v>
      </c>
    </row>
    <row r="57" spans="2:11" x14ac:dyDescent="0.3">
      <c r="B57" t="s">
        <v>2842</v>
      </c>
      <c r="C57" s="47" t="s">
        <v>3930</v>
      </c>
      <c r="D57" s="66" t="s">
        <v>2073</v>
      </c>
      <c r="E57" s="64" t="s">
        <v>3389</v>
      </c>
      <c r="F57" s="64">
        <v>0</v>
      </c>
      <c r="G57" s="64">
        <v>0</v>
      </c>
      <c r="H57" s="64" t="s">
        <v>2186</v>
      </c>
      <c r="I57" s="64" t="s">
        <v>3931</v>
      </c>
      <c r="J57" s="64" t="s">
        <v>254</v>
      </c>
      <c r="K57" s="64" t="s">
        <v>568</v>
      </c>
    </row>
    <row r="58" spans="2:11" x14ac:dyDescent="0.3">
      <c r="B58" t="s">
        <v>2842</v>
      </c>
      <c r="C58" s="47" t="s">
        <v>3079</v>
      </c>
      <c r="D58" s="66" t="s">
        <v>2073</v>
      </c>
      <c r="E58" s="64" t="s">
        <v>2938</v>
      </c>
      <c r="F58" s="64">
        <v>0</v>
      </c>
      <c r="G58" s="64">
        <v>0</v>
      </c>
      <c r="H58" s="64" t="s">
        <v>2160</v>
      </c>
      <c r="I58" s="64" t="s">
        <v>2925</v>
      </c>
      <c r="J58" s="64" t="s">
        <v>254</v>
      </c>
      <c r="K58" s="64" t="s">
        <v>568</v>
      </c>
    </row>
    <row r="59" spans="2:11" x14ac:dyDescent="0.3">
      <c r="B59" t="s">
        <v>2842</v>
      </c>
      <c r="C59" s="47" t="s">
        <v>11208</v>
      </c>
      <c r="D59" s="66" t="s">
        <v>2074</v>
      </c>
      <c r="E59" s="64" t="s">
        <v>2935</v>
      </c>
      <c r="F59" s="64">
        <v>0</v>
      </c>
      <c r="G59" s="64">
        <v>0</v>
      </c>
      <c r="H59" s="64" t="s">
        <v>2160</v>
      </c>
      <c r="I59" s="64" t="s">
        <v>11209</v>
      </c>
      <c r="J59" s="64" t="s">
        <v>2147</v>
      </c>
      <c r="K59" s="64" t="s">
        <v>568</v>
      </c>
    </row>
    <row r="60" spans="2:11" x14ac:dyDescent="0.3">
      <c r="B60" t="s">
        <v>2842</v>
      </c>
      <c r="C60" s="47" t="s">
        <v>3228</v>
      </c>
      <c r="D60" s="66" t="s">
        <v>2073</v>
      </c>
      <c r="E60" s="64" t="s">
        <v>2940</v>
      </c>
      <c r="F60" s="64">
        <v>0</v>
      </c>
      <c r="G60" s="64">
        <v>0</v>
      </c>
      <c r="H60" s="64" t="s">
        <v>2160</v>
      </c>
      <c r="I60" s="64" t="s">
        <v>2941</v>
      </c>
      <c r="J60" s="64" t="s">
        <v>2147</v>
      </c>
      <c r="K60" s="64" t="s">
        <v>568</v>
      </c>
    </row>
    <row r="61" spans="2:11" x14ac:dyDescent="0.3">
      <c r="B61" t="s">
        <v>2842</v>
      </c>
      <c r="C61" s="47" t="s">
        <v>3266</v>
      </c>
      <c r="D61" s="66" t="s">
        <v>2073</v>
      </c>
      <c r="E61" s="64" t="s">
        <v>2991</v>
      </c>
      <c r="F61" s="64">
        <v>0</v>
      </c>
      <c r="G61" s="64">
        <v>0</v>
      </c>
      <c r="H61" s="64" t="s">
        <v>2160</v>
      </c>
      <c r="I61" s="64" t="s">
        <v>2936</v>
      </c>
      <c r="J61" s="64" t="s">
        <v>254</v>
      </c>
      <c r="K61" s="64" t="s">
        <v>568</v>
      </c>
    </row>
  </sheetData>
  <sheetProtection sort="0"/>
  <mergeCells count="2">
    <mergeCell ref="B4:M4"/>
    <mergeCell ref="B5:M5"/>
  </mergeCells>
  <phoneticPr fontId="56" type="noConversion"/>
  <pageMargins left="0.7" right="0.7" top="0.75" bottom="0.75" header="0.3" footer="0.3"/>
  <pageSetup orientation="portrait" r:id="rId1"/>
  <headerFooter>
    <oddHeader>&amp;L&amp;9&amp;K01+049Reporte de Servicio Toyota</oddHeader>
  </headerFooter>
  <drawing r:id="rId2"/>
  <tableParts count="1">
    <tablePart r:id="rId3"/>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0C01F7-9DD0-49FE-880A-1F49820E0432}">
  <sheetPr>
    <tabColor rgb="FFFFD3C9"/>
  </sheetPr>
  <dimension ref="B1:O602"/>
  <sheetViews>
    <sheetView showGridLines="0" workbookViewId="0">
      <selection activeCell="C9" sqref="C9"/>
    </sheetView>
  </sheetViews>
  <sheetFormatPr defaultRowHeight="14.4" x14ac:dyDescent="0.3"/>
  <cols>
    <col min="1" max="1" width="4.109375" customWidth="1"/>
    <col min="2" max="2" width="18.77734375" customWidth="1"/>
    <col min="3" max="3" width="18.88671875" customWidth="1"/>
    <col min="4" max="4" width="21.21875" customWidth="1"/>
    <col min="5" max="5" width="25" customWidth="1"/>
    <col min="6" max="13" width="13.77734375" customWidth="1"/>
  </cols>
  <sheetData>
    <row r="1" spans="2:15" x14ac:dyDescent="0.3">
      <c r="C1" s="6" t="s">
        <v>7</v>
      </c>
      <c r="D1" s="31" t="str">
        <f>'Reporte KPIs'!E1</f>
        <v>57040</v>
      </c>
      <c r="E1" s="55" t="s">
        <v>0</v>
      </c>
      <c r="F1" s="6" t="str">
        <f>'Reporte KPIs'!L1</f>
        <v>Centro</v>
      </c>
      <c r="G1" s="6"/>
    </row>
    <row r="2" spans="2:15" x14ac:dyDescent="0.3">
      <c r="C2" s="6" t="s">
        <v>2</v>
      </c>
      <c r="D2" s="31" t="str">
        <f>'Reporte KPIs'!E2</f>
        <v>Toyota Celaya</v>
      </c>
      <c r="E2" s="55" t="s">
        <v>1</v>
      </c>
      <c r="F2" s="6" t="str">
        <f>'Reporte KPIs'!L2</f>
        <v>Celaya</v>
      </c>
      <c r="G2" s="6"/>
    </row>
    <row r="3" spans="2:15" ht="8.1" customHeight="1" x14ac:dyDescent="0.3"/>
    <row r="4" spans="2:15" ht="15.6" x14ac:dyDescent="0.3">
      <c r="B4" s="443" t="str">
        <f>'Reporte KPIs'!B4</f>
        <v>Reporte de Servicio Marzo 2022 a Febrero 2023</v>
      </c>
      <c r="C4" s="443"/>
      <c r="D4" s="443"/>
      <c r="E4" s="443"/>
      <c r="F4" s="443"/>
      <c r="G4" s="443"/>
      <c r="H4" s="443"/>
      <c r="I4" s="443"/>
      <c r="J4" s="443"/>
      <c r="K4" s="443"/>
      <c r="L4" s="443"/>
      <c r="M4" s="443"/>
      <c r="N4" s="443"/>
      <c r="O4" s="443"/>
    </row>
    <row r="5" spans="2:15" ht="15.6" x14ac:dyDescent="0.3">
      <c r="B5" s="311" t="str">
        <f xml:space="preserve"> CONCATENATE("Listado Efectividad Recordatorio de Servicio - ",'Reporte KPIs'!E92,": ",'Reporte KPIs'!E98)</f>
        <v>Listado Efectividad Recordatorio de Servicio - CPUS: Abril 2022</v>
      </c>
      <c r="C5" s="311"/>
      <c r="D5" s="311"/>
      <c r="E5" s="311"/>
      <c r="F5" s="311"/>
      <c r="G5" s="311"/>
      <c r="H5" s="311"/>
      <c r="I5" s="311"/>
      <c r="J5" s="311"/>
      <c r="K5" s="311"/>
      <c r="L5" s="311"/>
      <c r="M5" s="311"/>
      <c r="N5" s="311"/>
      <c r="O5" s="311"/>
    </row>
    <row r="7" spans="2:15" x14ac:dyDescent="0.3">
      <c r="B7" s="58" t="s">
        <v>96</v>
      </c>
      <c r="C7" s="59" cm="1">
        <f t="array" ref="C7">SUMPRODUCT(1/COUNTIF(Table_EfRecordatorio5[Vin Vendido], Table_EfRecordatorio5[Vin Vendido]))</f>
        <v>590</v>
      </c>
    </row>
    <row r="8" spans="2:15" x14ac:dyDescent="0.3">
      <c r="B8" s="269" t="s">
        <v>97</v>
      </c>
      <c r="C8" s="270">
        <f>COUNTIF(Table_EfRecordatorio5[¿Vino a Servicio?],"=SI")+COUNTIF(Table_EfRecordatorio5[¿Vino a Servicio?],"=SI, PERO NO EN EL PERIODO QUE SE LE ESPERABA")</f>
        <v>426</v>
      </c>
    </row>
    <row r="9" spans="2:15" x14ac:dyDescent="0.3">
      <c r="B9" s="278" t="s">
        <v>2585</v>
      </c>
      <c r="C9" s="279">
        <f>COUNTIF(Table_EfRecordatorio5[¿Vino a Servicio?],"=NO")</f>
        <v>138</v>
      </c>
    </row>
    <row r="10" spans="2:15" x14ac:dyDescent="0.3">
      <c r="D10" s="481" t="s">
        <v>164</v>
      </c>
    </row>
    <row r="11" spans="2:15" x14ac:dyDescent="0.3">
      <c r="D11" s="481"/>
    </row>
    <row r="12" spans="2:15" ht="43.2" x14ac:dyDescent="0.3">
      <c r="B12" s="50" t="s">
        <v>172</v>
      </c>
      <c r="C12" s="50" t="s">
        <v>2148</v>
      </c>
      <c r="D12" s="50" t="s">
        <v>110</v>
      </c>
      <c r="E12" s="50" t="s">
        <v>94</v>
      </c>
      <c r="F12" s="50" t="s">
        <v>95</v>
      </c>
      <c r="G12" s="50" t="s">
        <v>89</v>
      </c>
      <c r="H12" s="50" t="s">
        <v>1825</v>
      </c>
      <c r="I12" s="50" t="s">
        <v>1826</v>
      </c>
      <c r="J12" s="50" t="s">
        <v>1370</v>
      </c>
      <c r="K12" s="50" t="s">
        <v>1953</v>
      </c>
      <c r="L12" s="50" t="s">
        <v>2080</v>
      </c>
      <c r="M12" s="50" t="s">
        <v>2465</v>
      </c>
    </row>
    <row r="13" spans="2:15" x14ac:dyDescent="0.3">
      <c r="B13" s="248" t="s">
        <v>2831</v>
      </c>
      <c r="C13" s="248" t="s">
        <v>2831</v>
      </c>
      <c r="D13" t="s">
        <v>2842</v>
      </c>
      <c r="E13" t="s">
        <v>3593</v>
      </c>
      <c r="F13" t="s">
        <v>2073</v>
      </c>
      <c r="G13" s="47" t="s">
        <v>2649</v>
      </c>
      <c r="H13" s="49">
        <v>0</v>
      </c>
      <c r="I13" s="250">
        <v>0</v>
      </c>
      <c r="J13" s="49" t="s">
        <v>2186</v>
      </c>
      <c r="K13" s="49" t="s">
        <v>3594</v>
      </c>
      <c r="L13" s="49" t="s">
        <v>254</v>
      </c>
      <c r="M13" s="49" t="s">
        <v>568</v>
      </c>
    </row>
    <row r="14" spans="2:15" x14ac:dyDescent="0.3">
      <c r="B14" s="248" t="s">
        <v>2831</v>
      </c>
      <c r="C14" s="248" t="s">
        <v>2831</v>
      </c>
      <c r="D14" t="s">
        <v>2842</v>
      </c>
      <c r="E14" t="s">
        <v>4219</v>
      </c>
      <c r="F14" t="s">
        <v>2073</v>
      </c>
      <c r="G14" s="47" t="s">
        <v>2635</v>
      </c>
      <c r="H14" s="49">
        <v>0</v>
      </c>
      <c r="I14" s="250">
        <v>0</v>
      </c>
      <c r="J14" s="49" t="s">
        <v>2186</v>
      </c>
      <c r="K14" s="49" t="s">
        <v>4220</v>
      </c>
      <c r="L14" s="49" t="s">
        <v>254</v>
      </c>
      <c r="M14" s="49" t="s">
        <v>568</v>
      </c>
    </row>
    <row r="15" spans="2:15" x14ac:dyDescent="0.3">
      <c r="B15" s="248" t="s">
        <v>2831</v>
      </c>
      <c r="C15" s="248" t="s">
        <v>2831</v>
      </c>
      <c r="D15" t="s">
        <v>2842</v>
      </c>
      <c r="E15" t="s">
        <v>3612</v>
      </c>
      <c r="F15" t="s">
        <v>2073</v>
      </c>
      <c r="G15" s="47" t="s">
        <v>2637</v>
      </c>
      <c r="H15" s="49">
        <v>0</v>
      </c>
      <c r="I15" s="250">
        <v>0</v>
      </c>
      <c r="J15" s="49" t="s">
        <v>2186</v>
      </c>
      <c r="K15" s="49" t="s">
        <v>3613</v>
      </c>
      <c r="L15" s="49" t="s">
        <v>2147</v>
      </c>
      <c r="M15" s="49" t="s">
        <v>568</v>
      </c>
    </row>
    <row r="16" spans="2:15" x14ac:dyDescent="0.3">
      <c r="B16" s="248" t="s">
        <v>2831</v>
      </c>
      <c r="C16" s="248" t="s">
        <v>2831</v>
      </c>
      <c r="D16" t="s">
        <v>2842</v>
      </c>
      <c r="E16" t="s">
        <v>9873</v>
      </c>
      <c r="F16" t="s">
        <v>2072</v>
      </c>
      <c r="G16" s="47" t="s">
        <v>2692</v>
      </c>
      <c r="H16" s="49">
        <v>0</v>
      </c>
      <c r="I16" s="250">
        <v>0</v>
      </c>
      <c r="J16" s="49" t="s">
        <v>2160</v>
      </c>
      <c r="K16" s="49" t="s">
        <v>9874</v>
      </c>
      <c r="L16" s="49" t="s">
        <v>254</v>
      </c>
      <c r="M16" s="49" t="s">
        <v>568</v>
      </c>
    </row>
    <row r="17" spans="2:13" x14ac:dyDescent="0.3">
      <c r="B17" s="248" t="s">
        <v>2831</v>
      </c>
      <c r="C17" s="248" t="s">
        <v>2831</v>
      </c>
      <c r="D17" t="s">
        <v>2842</v>
      </c>
      <c r="E17" t="s">
        <v>7097</v>
      </c>
      <c r="F17" t="s">
        <v>2078</v>
      </c>
      <c r="G17" s="47" t="s">
        <v>2617</v>
      </c>
      <c r="H17" s="49">
        <v>0</v>
      </c>
      <c r="I17" s="250">
        <v>0</v>
      </c>
      <c r="J17" s="49" t="s">
        <v>2186</v>
      </c>
      <c r="K17" s="49" t="s">
        <v>7098</v>
      </c>
      <c r="L17" s="49" t="s">
        <v>254</v>
      </c>
      <c r="M17" s="49" t="s">
        <v>568</v>
      </c>
    </row>
    <row r="18" spans="2:13" x14ac:dyDescent="0.3">
      <c r="B18" s="248" t="s">
        <v>2831</v>
      </c>
      <c r="C18" s="248" t="s">
        <v>2831</v>
      </c>
      <c r="D18" t="s">
        <v>2842</v>
      </c>
      <c r="E18" t="s">
        <v>5619</v>
      </c>
      <c r="F18" t="s">
        <v>2076</v>
      </c>
      <c r="G18" s="47" t="s">
        <v>2678</v>
      </c>
      <c r="H18" s="49">
        <v>0</v>
      </c>
      <c r="I18" s="250">
        <v>0</v>
      </c>
      <c r="J18" s="49" t="s">
        <v>2160</v>
      </c>
      <c r="K18" s="49" t="s">
        <v>5620</v>
      </c>
      <c r="L18" s="49" t="s">
        <v>254</v>
      </c>
      <c r="M18" s="49" t="s">
        <v>568</v>
      </c>
    </row>
    <row r="19" spans="2:13" x14ac:dyDescent="0.3">
      <c r="B19" s="248" t="s">
        <v>2831</v>
      </c>
      <c r="C19" s="248" t="s">
        <v>2831</v>
      </c>
      <c r="D19" t="s">
        <v>2842</v>
      </c>
      <c r="E19" t="s">
        <v>3315</v>
      </c>
      <c r="F19" t="s">
        <v>2073</v>
      </c>
      <c r="G19" s="47" t="s">
        <v>2707</v>
      </c>
      <c r="H19" s="49">
        <v>0</v>
      </c>
      <c r="I19" s="250">
        <v>0</v>
      </c>
      <c r="J19" s="49" t="s">
        <v>2160</v>
      </c>
      <c r="K19" s="49" t="s">
        <v>2925</v>
      </c>
      <c r="L19" s="49" t="s">
        <v>254</v>
      </c>
      <c r="M19" s="49" t="s">
        <v>568</v>
      </c>
    </row>
    <row r="20" spans="2:13" x14ac:dyDescent="0.3">
      <c r="B20" s="248" t="s">
        <v>2831</v>
      </c>
      <c r="C20" s="248" t="s">
        <v>2831</v>
      </c>
      <c r="D20" t="s">
        <v>2842</v>
      </c>
      <c r="E20" t="s">
        <v>9619</v>
      </c>
      <c r="F20" t="s">
        <v>2078</v>
      </c>
      <c r="G20" s="47" t="s">
        <v>2628</v>
      </c>
      <c r="H20" s="49">
        <v>0</v>
      </c>
      <c r="I20" s="250">
        <v>0</v>
      </c>
      <c r="J20" s="49" t="s">
        <v>2186</v>
      </c>
      <c r="K20" s="49" t="s">
        <v>9620</v>
      </c>
      <c r="L20" s="49" t="s">
        <v>254</v>
      </c>
      <c r="M20" s="49" t="s">
        <v>568</v>
      </c>
    </row>
    <row r="21" spans="2:13" x14ac:dyDescent="0.3">
      <c r="B21" s="248" t="s">
        <v>2831</v>
      </c>
      <c r="C21" s="248" t="s">
        <v>2831</v>
      </c>
      <c r="D21" t="s">
        <v>2842</v>
      </c>
      <c r="E21" t="s">
        <v>3777</v>
      </c>
      <c r="F21" t="s">
        <v>2073</v>
      </c>
      <c r="G21" s="47" t="s">
        <v>2619</v>
      </c>
      <c r="H21" s="49">
        <v>0</v>
      </c>
      <c r="I21" s="250">
        <v>0</v>
      </c>
      <c r="J21" s="49" t="s">
        <v>2186</v>
      </c>
      <c r="K21" s="49" t="s">
        <v>3778</v>
      </c>
      <c r="L21" s="49" t="s">
        <v>254</v>
      </c>
      <c r="M21" s="49" t="s">
        <v>568</v>
      </c>
    </row>
    <row r="22" spans="2:13" x14ac:dyDescent="0.3">
      <c r="B22" s="248" t="s">
        <v>2831</v>
      </c>
      <c r="C22" s="248" t="s">
        <v>2831</v>
      </c>
      <c r="D22" t="s">
        <v>2842</v>
      </c>
      <c r="E22" t="s">
        <v>6848</v>
      </c>
      <c r="F22" t="s">
        <v>2072</v>
      </c>
      <c r="G22" s="47" t="s">
        <v>2664</v>
      </c>
      <c r="H22" s="49">
        <v>0</v>
      </c>
      <c r="I22" s="250">
        <v>0</v>
      </c>
      <c r="J22" s="49" t="s">
        <v>2160</v>
      </c>
      <c r="K22" s="49" t="s">
        <v>6849</v>
      </c>
      <c r="L22" s="49" t="s">
        <v>254</v>
      </c>
      <c r="M22" s="49" t="s">
        <v>568</v>
      </c>
    </row>
    <row r="23" spans="2:13" x14ac:dyDescent="0.3">
      <c r="B23" s="248" t="s">
        <v>2831</v>
      </c>
      <c r="C23" s="248" t="s">
        <v>2831</v>
      </c>
      <c r="D23" t="s">
        <v>2842</v>
      </c>
      <c r="E23" t="s">
        <v>3721</v>
      </c>
      <c r="F23" t="s">
        <v>2073</v>
      </c>
      <c r="G23" s="47" t="s">
        <v>2637</v>
      </c>
      <c r="H23" s="49">
        <v>0</v>
      </c>
      <c r="I23" s="250">
        <v>0</v>
      </c>
      <c r="J23" s="49" t="s">
        <v>2186</v>
      </c>
      <c r="K23" s="49" t="s">
        <v>3722</v>
      </c>
      <c r="L23" s="49" t="s">
        <v>254</v>
      </c>
      <c r="M23" s="49" t="s">
        <v>568</v>
      </c>
    </row>
    <row r="24" spans="2:13" x14ac:dyDescent="0.3">
      <c r="B24" s="248" t="s">
        <v>2831</v>
      </c>
      <c r="C24" s="248" t="s">
        <v>2831</v>
      </c>
      <c r="D24" t="s">
        <v>2842</v>
      </c>
      <c r="E24" t="s">
        <v>2989</v>
      </c>
      <c r="F24" t="s">
        <v>2073</v>
      </c>
      <c r="G24" s="47" t="s">
        <v>2674</v>
      </c>
      <c r="H24" s="49">
        <v>0</v>
      </c>
      <c r="I24" s="250">
        <v>0</v>
      </c>
      <c r="J24" s="49" t="s">
        <v>2160</v>
      </c>
      <c r="K24" s="49" t="s">
        <v>2941</v>
      </c>
      <c r="L24" s="49" t="s">
        <v>254</v>
      </c>
      <c r="M24" s="49" t="s">
        <v>568</v>
      </c>
    </row>
    <row r="25" spans="2:13" x14ac:dyDescent="0.3">
      <c r="B25" s="248" t="s">
        <v>2831</v>
      </c>
      <c r="C25" s="248" t="s">
        <v>2831</v>
      </c>
      <c r="D25" t="s">
        <v>2842</v>
      </c>
      <c r="E25" t="s">
        <v>7818</v>
      </c>
      <c r="F25" t="s">
        <v>2072</v>
      </c>
      <c r="G25" s="47" t="s">
        <v>2617</v>
      </c>
      <c r="H25" s="49">
        <v>0</v>
      </c>
      <c r="I25" s="250">
        <v>0</v>
      </c>
      <c r="J25" s="49" t="s">
        <v>2176</v>
      </c>
      <c r="K25" s="49" t="s">
        <v>7819</v>
      </c>
      <c r="L25" s="49" t="s">
        <v>254</v>
      </c>
      <c r="M25" s="49" t="s">
        <v>568</v>
      </c>
    </row>
    <row r="26" spans="2:13" x14ac:dyDescent="0.3">
      <c r="B26" s="248" t="s">
        <v>2831</v>
      </c>
      <c r="C26" s="248" t="s">
        <v>2831</v>
      </c>
      <c r="D26" t="s">
        <v>2842</v>
      </c>
      <c r="E26" t="s">
        <v>6774</v>
      </c>
      <c r="F26" t="s">
        <v>2075</v>
      </c>
      <c r="G26" s="47" t="s">
        <v>2696</v>
      </c>
      <c r="H26" s="49">
        <v>0</v>
      </c>
      <c r="I26" s="250">
        <v>0</v>
      </c>
      <c r="J26" s="49" t="s">
        <v>2160</v>
      </c>
      <c r="K26" s="49" t="s">
        <v>6775</v>
      </c>
      <c r="L26" s="49" t="s">
        <v>254</v>
      </c>
      <c r="M26" s="49" t="s">
        <v>568</v>
      </c>
    </row>
    <row r="27" spans="2:13" x14ac:dyDescent="0.3">
      <c r="B27" s="248" t="s">
        <v>2831</v>
      </c>
      <c r="C27" s="248" t="s">
        <v>2831</v>
      </c>
      <c r="D27" t="s">
        <v>2842</v>
      </c>
      <c r="E27" t="s">
        <v>8177</v>
      </c>
      <c r="F27" t="s">
        <v>2078</v>
      </c>
      <c r="G27" s="47" t="s">
        <v>2650</v>
      </c>
      <c r="H27" s="49">
        <v>0</v>
      </c>
      <c r="I27" s="250">
        <v>0</v>
      </c>
      <c r="J27" s="49" t="s">
        <v>2186</v>
      </c>
      <c r="K27" s="49" t="s">
        <v>8178</v>
      </c>
      <c r="L27" s="49" t="s">
        <v>254</v>
      </c>
      <c r="M27" s="49" t="s">
        <v>568</v>
      </c>
    </row>
    <row r="28" spans="2:13" x14ac:dyDescent="0.3">
      <c r="B28" s="248" t="s">
        <v>2831</v>
      </c>
      <c r="C28" s="248" t="s">
        <v>2831</v>
      </c>
      <c r="D28" t="s">
        <v>2842</v>
      </c>
      <c r="E28" t="s">
        <v>3183</v>
      </c>
      <c r="F28" t="s">
        <v>2073</v>
      </c>
      <c r="G28" s="47" t="s">
        <v>2626</v>
      </c>
      <c r="H28" s="49">
        <v>0</v>
      </c>
      <c r="I28" s="250">
        <v>0</v>
      </c>
      <c r="J28" s="49" t="s">
        <v>2160</v>
      </c>
      <c r="K28" s="49" t="s">
        <v>2936</v>
      </c>
      <c r="L28" s="49" t="s">
        <v>2147</v>
      </c>
      <c r="M28" s="49" t="s">
        <v>568</v>
      </c>
    </row>
    <row r="29" spans="2:13" x14ac:dyDescent="0.3">
      <c r="B29" s="248" t="s">
        <v>2831</v>
      </c>
      <c r="C29" s="248" t="s">
        <v>2831</v>
      </c>
      <c r="D29" t="s">
        <v>2842</v>
      </c>
      <c r="E29" t="s">
        <v>10256</v>
      </c>
      <c r="F29" t="s">
        <v>2073</v>
      </c>
      <c r="G29" s="47" t="s">
        <v>6370</v>
      </c>
      <c r="H29" s="49">
        <v>0</v>
      </c>
      <c r="I29" s="250">
        <v>0</v>
      </c>
      <c r="J29" s="49" t="s">
        <v>2186</v>
      </c>
      <c r="K29" s="49" t="s">
        <v>10257</v>
      </c>
      <c r="L29" s="49" t="s">
        <v>254</v>
      </c>
      <c r="M29" s="49" t="s">
        <v>568</v>
      </c>
    </row>
    <row r="30" spans="2:13" x14ac:dyDescent="0.3">
      <c r="B30" s="248" t="s">
        <v>2831</v>
      </c>
      <c r="C30" s="248" t="s">
        <v>2831</v>
      </c>
      <c r="D30" t="s">
        <v>2842</v>
      </c>
      <c r="E30" t="s">
        <v>4404</v>
      </c>
      <c r="F30" t="s">
        <v>2073</v>
      </c>
      <c r="G30" s="47" t="s">
        <v>2619</v>
      </c>
      <c r="H30" s="49">
        <v>0</v>
      </c>
      <c r="I30" s="250">
        <v>0</v>
      </c>
      <c r="J30" s="49" t="s">
        <v>2160</v>
      </c>
      <c r="K30" s="49" t="s">
        <v>2925</v>
      </c>
      <c r="L30" s="49" t="s">
        <v>254</v>
      </c>
      <c r="M30" s="49" t="s">
        <v>568</v>
      </c>
    </row>
    <row r="31" spans="2:13" x14ac:dyDescent="0.3">
      <c r="B31" s="248" t="s">
        <v>2831</v>
      </c>
      <c r="C31" s="248" t="s">
        <v>2831</v>
      </c>
      <c r="D31" t="s">
        <v>2842</v>
      </c>
      <c r="E31" t="s">
        <v>7426</v>
      </c>
      <c r="F31" t="s">
        <v>2073</v>
      </c>
      <c r="G31" s="47" t="s">
        <v>2671</v>
      </c>
      <c r="H31" s="49">
        <v>0</v>
      </c>
      <c r="I31" s="250">
        <v>0</v>
      </c>
      <c r="J31" s="49" t="s">
        <v>2186</v>
      </c>
      <c r="K31" s="49" t="s">
        <v>7427</v>
      </c>
      <c r="L31" s="49" t="s">
        <v>254</v>
      </c>
      <c r="M31" s="49" t="s">
        <v>568</v>
      </c>
    </row>
    <row r="32" spans="2:13" x14ac:dyDescent="0.3">
      <c r="B32" s="248" t="s">
        <v>2831</v>
      </c>
      <c r="C32" s="248" t="s">
        <v>2831</v>
      </c>
      <c r="D32" t="s">
        <v>2842</v>
      </c>
      <c r="E32" t="s">
        <v>10180</v>
      </c>
      <c r="F32" t="s">
        <v>2078</v>
      </c>
      <c r="G32" s="47" t="s">
        <v>2671</v>
      </c>
      <c r="H32" s="49">
        <v>1</v>
      </c>
      <c r="I32" s="250">
        <v>333.85</v>
      </c>
      <c r="J32" s="49" t="s">
        <v>2186</v>
      </c>
      <c r="K32" s="49" t="s">
        <v>10181</v>
      </c>
      <c r="L32" s="49" t="s">
        <v>254</v>
      </c>
      <c r="M32" s="49" t="s">
        <v>568</v>
      </c>
    </row>
    <row r="33" spans="2:13" x14ac:dyDescent="0.3">
      <c r="B33" s="248" t="s">
        <v>2831</v>
      </c>
      <c r="C33" s="248" t="s">
        <v>2831</v>
      </c>
      <c r="D33" t="s">
        <v>2842</v>
      </c>
      <c r="E33" t="s">
        <v>3610</v>
      </c>
      <c r="F33" t="s">
        <v>2073</v>
      </c>
      <c r="G33" s="47" t="s">
        <v>6370</v>
      </c>
      <c r="H33" s="49">
        <v>0</v>
      </c>
      <c r="I33" s="250">
        <v>0</v>
      </c>
      <c r="J33" s="49" t="s">
        <v>2186</v>
      </c>
      <c r="K33" s="49" t="s">
        <v>3611</v>
      </c>
      <c r="L33" s="49" t="s">
        <v>2147</v>
      </c>
      <c r="M33" s="49" t="s">
        <v>568</v>
      </c>
    </row>
    <row r="34" spans="2:13" x14ac:dyDescent="0.3">
      <c r="B34" s="248" t="s">
        <v>2831</v>
      </c>
      <c r="C34" s="248" t="s">
        <v>2831</v>
      </c>
      <c r="D34" t="s">
        <v>2842</v>
      </c>
      <c r="E34" t="s">
        <v>3872</v>
      </c>
      <c r="F34" t="s">
        <v>2073</v>
      </c>
      <c r="G34" s="47" t="s">
        <v>2692</v>
      </c>
      <c r="H34" s="49">
        <v>0</v>
      </c>
      <c r="I34" s="250">
        <v>0</v>
      </c>
      <c r="J34" s="49" t="s">
        <v>2186</v>
      </c>
      <c r="K34" s="49" t="s">
        <v>3873</v>
      </c>
      <c r="L34" s="49" t="s">
        <v>254</v>
      </c>
      <c r="M34" s="49" t="s">
        <v>568</v>
      </c>
    </row>
    <row r="35" spans="2:13" x14ac:dyDescent="0.3">
      <c r="B35" s="248" t="s">
        <v>2831</v>
      </c>
      <c r="C35" s="248" t="s">
        <v>2831</v>
      </c>
      <c r="D35" t="s">
        <v>2842</v>
      </c>
      <c r="E35" t="s">
        <v>8793</v>
      </c>
      <c r="F35" t="s">
        <v>2072</v>
      </c>
      <c r="G35" s="47" t="s">
        <v>2619</v>
      </c>
      <c r="H35" s="49">
        <v>0</v>
      </c>
      <c r="I35" s="250">
        <v>0</v>
      </c>
      <c r="J35" s="49" t="s">
        <v>2160</v>
      </c>
      <c r="K35" s="49" t="s">
        <v>8794</v>
      </c>
      <c r="L35" s="49" t="s">
        <v>254</v>
      </c>
      <c r="M35" s="49" t="s">
        <v>568</v>
      </c>
    </row>
    <row r="36" spans="2:13" x14ac:dyDescent="0.3">
      <c r="B36" s="248" t="s">
        <v>2831</v>
      </c>
      <c r="C36" s="248" t="s">
        <v>2831</v>
      </c>
      <c r="D36" t="s">
        <v>2842</v>
      </c>
      <c r="E36" t="s">
        <v>9733</v>
      </c>
      <c r="F36" t="s">
        <v>2078</v>
      </c>
      <c r="G36" s="47" t="s">
        <v>2642</v>
      </c>
      <c r="H36" s="49">
        <v>0</v>
      </c>
      <c r="I36" s="250">
        <v>0</v>
      </c>
      <c r="J36" s="49" t="s">
        <v>2160</v>
      </c>
      <c r="K36" s="49" t="s">
        <v>9734</v>
      </c>
      <c r="L36" s="49" t="s">
        <v>254</v>
      </c>
      <c r="M36" s="49" t="s">
        <v>568</v>
      </c>
    </row>
    <row r="37" spans="2:13" x14ac:dyDescent="0.3">
      <c r="B37" s="248" t="s">
        <v>2831</v>
      </c>
      <c r="C37" s="248" t="s">
        <v>2831</v>
      </c>
      <c r="D37" t="s">
        <v>2842</v>
      </c>
      <c r="E37" t="s">
        <v>4223</v>
      </c>
      <c r="F37" t="s">
        <v>2073</v>
      </c>
      <c r="G37" s="47" t="s">
        <v>2662</v>
      </c>
      <c r="H37" s="49">
        <v>0</v>
      </c>
      <c r="I37" s="250">
        <v>0</v>
      </c>
      <c r="J37" s="49" t="s">
        <v>2186</v>
      </c>
      <c r="K37" s="49" t="s">
        <v>4224</v>
      </c>
      <c r="L37" s="49" t="s">
        <v>254</v>
      </c>
      <c r="M37" s="49" t="s">
        <v>568</v>
      </c>
    </row>
    <row r="38" spans="2:13" x14ac:dyDescent="0.3">
      <c r="B38" s="248" t="s">
        <v>2831</v>
      </c>
      <c r="C38" s="248" t="s">
        <v>2831</v>
      </c>
      <c r="D38" t="s">
        <v>2842</v>
      </c>
      <c r="E38" t="s">
        <v>6800</v>
      </c>
      <c r="F38" t="s">
        <v>2078</v>
      </c>
      <c r="G38" s="47" t="s">
        <v>2619</v>
      </c>
      <c r="H38" s="49">
        <v>0</v>
      </c>
      <c r="I38" s="250">
        <v>0</v>
      </c>
      <c r="J38" s="49" t="s">
        <v>2186</v>
      </c>
      <c r="K38" s="49" t="s">
        <v>6801</v>
      </c>
      <c r="L38" s="49" t="s">
        <v>254</v>
      </c>
      <c r="M38" s="49" t="s">
        <v>568</v>
      </c>
    </row>
    <row r="39" spans="2:13" x14ac:dyDescent="0.3">
      <c r="B39" s="248" t="s">
        <v>2831</v>
      </c>
      <c r="C39" s="248" t="s">
        <v>2831</v>
      </c>
      <c r="D39" t="s">
        <v>2842</v>
      </c>
      <c r="E39" t="s">
        <v>3813</v>
      </c>
      <c r="F39" t="s">
        <v>2073</v>
      </c>
      <c r="G39" s="47" t="s">
        <v>2650</v>
      </c>
      <c r="H39" s="49">
        <v>0</v>
      </c>
      <c r="I39" s="250">
        <v>0</v>
      </c>
      <c r="J39" s="49" t="s">
        <v>2186</v>
      </c>
      <c r="K39" s="49" t="s">
        <v>3814</v>
      </c>
      <c r="L39" s="49" t="s">
        <v>254</v>
      </c>
      <c r="M39" s="49" t="s">
        <v>568</v>
      </c>
    </row>
    <row r="40" spans="2:13" x14ac:dyDescent="0.3">
      <c r="B40" s="248" t="s">
        <v>2831</v>
      </c>
      <c r="C40" s="248" t="s">
        <v>2831</v>
      </c>
      <c r="D40" t="s">
        <v>2842</v>
      </c>
      <c r="E40" t="s">
        <v>8029</v>
      </c>
      <c r="F40" t="s">
        <v>2078</v>
      </c>
      <c r="G40" s="47" t="s">
        <v>2649</v>
      </c>
      <c r="H40" s="49">
        <v>0</v>
      </c>
      <c r="I40" s="250">
        <v>0</v>
      </c>
      <c r="J40" s="49" t="s">
        <v>2186</v>
      </c>
      <c r="K40" s="49" t="s">
        <v>8030</v>
      </c>
      <c r="L40" s="49" t="s">
        <v>254</v>
      </c>
      <c r="M40" s="49" t="s">
        <v>568</v>
      </c>
    </row>
    <row r="41" spans="2:13" x14ac:dyDescent="0.3">
      <c r="B41" s="248" t="s">
        <v>2831</v>
      </c>
      <c r="C41" s="248" t="s">
        <v>2831</v>
      </c>
      <c r="D41" t="s">
        <v>2842</v>
      </c>
      <c r="E41" t="s">
        <v>4161</v>
      </c>
      <c r="F41" t="s">
        <v>2073</v>
      </c>
      <c r="G41" s="47" t="s">
        <v>2671</v>
      </c>
      <c r="H41" s="49">
        <v>0</v>
      </c>
      <c r="I41" s="250">
        <v>0</v>
      </c>
      <c r="J41" s="49" t="s">
        <v>2186</v>
      </c>
      <c r="K41" s="49" t="s">
        <v>4163</v>
      </c>
      <c r="L41" s="49" t="s">
        <v>254</v>
      </c>
      <c r="M41" s="49" t="s">
        <v>568</v>
      </c>
    </row>
    <row r="42" spans="2:13" x14ac:dyDescent="0.3">
      <c r="B42" s="248" t="s">
        <v>2831</v>
      </c>
      <c r="C42" s="248" t="s">
        <v>2831</v>
      </c>
      <c r="D42" t="s">
        <v>2842</v>
      </c>
      <c r="E42" t="s">
        <v>6268</v>
      </c>
      <c r="F42" t="s">
        <v>2073</v>
      </c>
      <c r="G42" s="47" t="s">
        <v>2662</v>
      </c>
      <c r="H42" s="49">
        <v>0</v>
      </c>
      <c r="I42" s="250">
        <v>0</v>
      </c>
      <c r="J42" s="49" t="s">
        <v>2186</v>
      </c>
      <c r="K42" s="49" t="s">
        <v>6269</v>
      </c>
      <c r="L42" s="49" t="s">
        <v>254</v>
      </c>
      <c r="M42" s="49" t="s">
        <v>568</v>
      </c>
    </row>
    <row r="43" spans="2:13" x14ac:dyDescent="0.3">
      <c r="B43" s="248" t="s">
        <v>2831</v>
      </c>
      <c r="C43" s="248" t="s">
        <v>2831</v>
      </c>
      <c r="D43" t="s">
        <v>2842</v>
      </c>
      <c r="E43" t="s">
        <v>3542</v>
      </c>
      <c r="F43" t="s">
        <v>2073</v>
      </c>
      <c r="G43" s="47" t="s">
        <v>2696</v>
      </c>
      <c r="H43" s="49">
        <v>0</v>
      </c>
      <c r="I43" s="250">
        <v>0</v>
      </c>
      <c r="J43" s="49" t="s">
        <v>2186</v>
      </c>
      <c r="K43" s="49" t="s">
        <v>3543</v>
      </c>
      <c r="L43" s="49" t="s">
        <v>254</v>
      </c>
      <c r="M43" s="49" t="s">
        <v>568</v>
      </c>
    </row>
    <row r="44" spans="2:13" x14ac:dyDescent="0.3">
      <c r="B44" s="248" t="s">
        <v>2831</v>
      </c>
      <c r="C44" s="248" t="s">
        <v>2831</v>
      </c>
      <c r="D44" t="s">
        <v>2842</v>
      </c>
      <c r="E44" t="s">
        <v>3804</v>
      </c>
      <c r="F44" t="s">
        <v>2073</v>
      </c>
      <c r="G44" s="47" t="s">
        <v>2648</v>
      </c>
      <c r="H44" s="49">
        <v>0</v>
      </c>
      <c r="I44" s="250">
        <v>0</v>
      </c>
      <c r="J44" s="49" t="s">
        <v>2186</v>
      </c>
      <c r="K44" s="49" t="s">
        <v>3805</v>
      </c>
      <c r="L44" s="49" t="s">
        <v>2147</v>
      </c>
      <c r="M44" s="49" t="s">
        <v>568</v>
      </c>
    </row>
    <row r="45" spans="2:13" x14ac:dyDescent="0.3">
      <c r="B45" s="248" t="s">
        <v>2831</v>
      </c>
      <c r="C45" s="248" t="s">
        <v>2831</v>
      </c>
      <c r="D45" t="s">
        <v>2842</v>
      </c>
      <c r="E45" t="s">
        <v>3703</v>
      </c>
      <c r="F45" t="s">
        <v>2073</v>
      </c>
      <c r="G45" s="47" t="s">
        <v>2637</v>
      </c>
      <c r="H45" s="49">
        <v>0</v>
      </c>
      <c r="I45" s="250">
        <v>0</v>
      </c>
      <c r="J45" s="49" t="s">
        <v>2186</v>
      </c>
      <c r="K45" s="49" t="s">
        <v>3705</v>
      </c>
      <c r="L45" s="49" t="s">
        <v>254</v>
      </c>
      <c r="M45" s="49" t="s">
        <v>568</v>
      </c>
    </row>
    <row r="46" spans="2:13" x14ac:dyDescent="0.3">
      <c r="B46" s="248" t="s">
        <v>2831</v>
      </c>
      <c r="C46" s="248" t="s">
        <v>2831</v>
      </c>
      <c r="D46" t="s">
        <v>2842</v>
      </c>
      <c r="E46" t="s">
        <v>3768</v>
      </c>
      <c r="F46" t="s">
        <v>2073</v>
      </c>
      <c r="G46" s="47" t="s">
        <v>2669</v>
      </c>
      <c r="H46" s="49">
        <v>0</v>
      </c>
      <c r="I46" s="250">
        <v>0</v>
      </c>
      <c r="J46" s="49" t="s">
        <v>2186</v>
      </c>
      <c r="K46" s="49" t="s">
        <v>3769</v>
      </c>
      <c r="L46" s="49" t="s">
        <v>254</v>
      </c>
      <c r="M46" s="49" t="s">
        <v>568</v>
      </c>
    </row>
    <row r="47" spans="2:13" x14ac:dyDescent="0.3">
      <c r="B47" s="248" t="s">
        <v>2831</v>
      </c>
      <c r="C47" s="248" t="s">
        <v>2831</v>
      </c>
      <c r="D47" t="s">
        <v>2842</v>
      </c>
      <c r="E47" t="s">
        <v>6441</v>
      </c>
      <c r="F47" t="s">
        <v>2075</v>
      </c>
      <c r="G47" s="47" t="s">
        <v>2669</v>
      </c>
      <c r="H47" s="49">
        <v>0</v>
      </c>
      <c r="I47" s="250">
        <v>0</v>
      </c>
      <c r="J47" s="49" t="s">
        <v>2160</v>
      </c>
      <c r="K47" s="49" t="s">
        <v>6442</v>
      </c>
      <c r="L47" s="49" t="s">
        <v>254</v>
      </c>
      <c r="M47" s="49" t="s">
        <v>568</v>
      </c>
    </row>
    <row r="48" spans="2:13" x14ac:dyDescent="0.3">
      <c r="B48" s="248" t="s">
        <v>2831</v>
      </c>
      <c r="C48" s="248" t="s">
        <v>2831</v>
      </c>
      <c r="D48" t="s">
        <v>2842</v>
      </c>
      <c r="E48" t="s">
        <v>3457</v>
      </c>
      <c r="F48" t="s">
        <v>2073</v>
      </c>
      <c r="G48" s="47" t="s">
        <v>2671</v>
      </c>
      <c r="H48" s="49">
        <v>0</v>
      </c>
      <c r="I48" s="250">
        <v>0</v>
      </c>
      <c r="J48" s="49" t="s">
        <v>2186</v>
      </c>
      <c r="K48" s="49" t="s">
        <v>3458</v>
      </c>
      <c r="L48" s="49" t="s">
        <v>254</v>
      </c>
      <c r="M48" s="49" t="s">
        <v>568</v>
      </c>
    </row>
    <row r="49" spans="2:13" x14ac:dyDescent="0.3">
      <c r="B49" s="248" t="s">
        <v>2831</v>
      </c>
      <c r="C49" s="248" t="s">
        <v>2831</v>
      </c>
      <c r="D49" t="s">
        <v>2842</v>
      </c>
      <c r="E49" t="s">
        <v>5102</v>
      </c>
      <c r="F49" t="s">
        <v>2073</v>
      </c>
      <c r="G49" s="47" t="s">
        <v>2642</v>
      </c>
      <c r="H49" s="49">
        <v>0</v>
      </c>
      <c r="I49" s="250">
        <v>0</v>
      </c>
      <c r="J49" s="49" t="s">
        <v>2176</v>
      </c>
      <c r="K49" s="49" t="s">
        <v>5104</v>
      </c>
      <c r="L49" s="49" t="s">
        <v>254</v>
      </c>
      <c r="M49" s="49" t="s">
        <v>568</v>
      </c>
    </row>
    <row r="50" spans="2:13" x14ac:dyDescent="0.3">
      <c r="B50" s="248" t="s">
        <v>2831</v>
      </c>
      <c r="C50" s="248" t="s">
        <v>2831</v>
      </c>
      <c r="D50" t="s">
        <v>2842</v>
      </c>
      <c r="E50" t="s">
        <v>7318</v>
      </c>
      <c r="F50" t="s">
        <v>2073</v>
      </c>
      <c r="G50" s="47" t="s">
        <v>2678</v>
      </c>
      <c r="H50" s="49">
        <v>0</v>
      </c>
      <c r="I50" s="250">
        <v>0</v>
      </c>
      <c r="J50" s="49" t="s">
        <v>2186</v>
      </c>
      <c r="K50" s="49" t="s">
        <v>7319</v>
      </c>
      <c r="L50" s="49" t="s">
        <v>254</v>
      </c>
      <c r="M50" s="49" t="s">
        <v>568</v>
      </c>
    </row>
    <row r="51" spans="2:13" x14ac:dyDescent="0.3">
      <c r="B51" s="248" t="s">
        <v>2831</v>
      </c>
      <c r="C51" s="248" t="s">
        <v>2831</v>
      </c>
      <c r="D51" t="s">
        <v>2842</v>
      </c>
      <c r="E51" t="s">
        <v>6610</v>
      </c>
      <c r="F51" t="s">
        <v>2075</v>
      </c>
      <c r="G51" s="47" t="s">
        <v>2642</v>
      </c>
      <c r="H51" s="49">
        <v>0</v>
      </c>
      <c r="I51" s="250">
        <v>0</v>
      </c>
      <c r="J51" s="49" t="s">
        <v>2160</v>
      </c>
      <c r="K51" s="49" t="s">
        <v>6611</v>
      </c>
      <c r="L51" s="49" t="s">
        <v>254</v>
      </c>
      <c r="M51" s="49" t="s">
        <v>568</v>
      </c>
    </row>
    <row r="52" spans="2:13" x14ac:dyDescent="0.3">
      <c r="B52" s="248" t="s">
        <v>2831</v>
      </c>
      <c r="C52" s="248" t="s">
        <v>2831</v>
      </c>
      <c r="D52" t="s">
        <v>2842</v>
      </c>
      <c r="E52" t="s">
        <v>3780</v>
      </c>
      <c r="F52" t="s">
        <v>2073</v>
      </c>
      <c r="G52" s="47" t="s">
        <v>2674</v>
      </c>
      <c r="H52" s="49">
        <v>0</v>
      </c>
      <c r="I52" s="250">
        <v>0</v>
      </c>
      <c r="J52" s="49" t="s">
        <v>2186</v>
      </c>
      <c r="K52" s="49" t="s">
        <v>3782</v>
      </c>
      <c r="L52" s="49" t="s">
        <v>254</v>
      </c>
      <c r="M52" s="49" t="s">
        <v>568</v>
      </c>
    </row>
    <row r="53" spans="2:13" x14ac:dyDescent="0.3">
      <c r="B53" s="248" t="s">
        <v>2831</v>
      </c>
      <c r="C53" s="248" t="s">
        <v>2831</v>
      </c>
      <c r="D53" t="s">
        <v>2842</v>
      </c>
      <c r="E53" t="s">
        <v>6205</v>
      </c>
      <c r="F53" t="s">
        <v>2072</v>
      </c>
      <c r="G53" s="47" t="s">
        <v>2617</v>
      </c>
      <c r="H53" s="49">
        <v>0</v>
      </c>
      <c r="I53" s="250">
        <v>0</v>
      </c>
      <c r="J53" s="49" t="s">
        <v>2173</v>
      </c>
      <c r="K53" s="49" t="s">
        <v>6206</v>
      </c>
      <c r="L53" s="49" t="s">
        <v>254</v>
      </c>
      <c r="M53" s="49" t="s">
        <v>568</v>
      </c>
    </row>
    <row r="54" spans="2:13" x14ac:dyDescent="0.3">
      <c r="B54" s="248" t="s">
        <v>2831</v>
      </c>
      <c r="C54" s="248" t="s">
        <v>2831</v>
      </c>
      <c r="D54" t="s">
        <v>2842</v>
      </c>
      <c r="E54" t="s">
        <v>8385</v>
      </c>
      <c r="F54" t="s">
        <v>2073</v>
      </c>
      <c r="G54" s="47" t="s">
        <v>2671</v>
      </c>
      <c r="H54" s="49">
        <v>0</v>
      </c>
      <c r="I54" s="250">
        <v>0</v>
      </c>
      <c r="J54" s="49" t="s">
        <v>2186</v>
      </c>
      <c r="K54" s="49" t="s">
        <v>8386</v>
      </c>
      <c r="L54" s="49" t="s">
        <v>254</v>
      </c>
      <c r="M54" s="49" t="s">
        <v>568</v>
      </c>
    </row>
    <row r="55" spans="2:13" x14ac:dyDescent="0.3">
      <c r="B55" s="248" t="s">
        <v>2831</v>
      </c>
      <c r="C55" s="248" t="s">
        <v>2831</v>
      </c>
      <c r="D55" t="s">
        <v>2842</v>
      </c>
      <c r="E55" t="s">
        <v>3561</v>
      </c>
      <c r="F55" t="s">
        <v>2073</v>
      </c>
      <c r="G55" s="47" t="s">
        <v>2692</v>
      </c>
      <c r="H55" s="49">
        <v>0</v>
      </c>
      <c r="I55" s="250">
        <v>0</v>
      </c>
      <c r="J55" s="49" t="s">
        <v>2186</v>
      </c>
      <c r="K55" s="49" t="s">
        <v>3562</v>
      </c>
      <c r="L55" s="49" t="s">
        <v>254</v>
      </c>
      <c r="M55" s="49" t="s">
        <v>568</v>
      </c>
    </row>
    <row r="56" spans="2:13" x14ac:dyDescent="0.3">
      <c r="B56" s="248" t="s">
        <v>2831</v>
      </c>
      <c r="C56" s="248" t="s">
        <v>2831</v>
      </c>
      <c r="D56" t="s">
        <v>2842</v>
      </c>
      <c r="E56" t="s">
        <v>3766</v>
      </c>
      <c r="F56" t="s">
        <v>2073</v>
      </c>
      <c r="G56" s="47" t="s">
        <v>2637</v>
      </c>
      <c r="H56" s="49">
        <v>0</v>
      </c>
      <c r="I56" s="250">
        <v>0</v>
      </c>
      <c r="J56" s="49" t="s">
        <v>2186</v>
      </c>
      <c r="K56" s="49" t="s">
        <v>3767</v>
      </c>
      <c r="L56" s="49" t="s">
        <v>254</v>
      </c>
      <c r="M56" s="49" t="s">
        <v>568</v>
      </c>
    </row>
    <row r="57" spans="2:13" x14ac:dyDescent="0.3">
      <c r="B57" s="248" t="s">
        <v>2831</v>
      </c>
      <c r="C57" s="248" t="s">
        <v>2831</v>
      </c>
      <c r="D57" t="s">
        <v>2842</v>
      </c>
      <c r="E57" t="s">
        <v>9103</v>
      </c>
      <c r="F57" t="s">
        <v>2078</v>
      </c>
      <c r="G57" s="47" t="s">
        <v>2619</v>
      </c>
      <c r="H57" s="49">
        <v>0</v>
      </c>
      <c r="I57" s="250">
        <v>0</v>
      </c>
      <c r="J57" s="49" t="s">
        <v>2186</v>
      </c>
      <c r="K57" s="49" t="s">
        <v>9104</v>
      </c>
      <c r="L57" s="49" t="s">
        <v>254</v>
      </c>
      <c r="M57" s="49" t="s">
        <v>568</v>
      </c>
    </row>
    <row r="58" spans="2:13" x14ac:dyDescent="0.3">
      <c r="B58" s="248" t="s">
        <v>2831</v>
      </c>
      <c r="C58" s="248" t="s">
        <v>2831</v>
      </c>
      <c r="D58" t="s">
        <v>2842</v>
      </c>
      <c r="E58" t="s">
        <v>3681</v>
      </c>
      <c r="F58" t="s">
        <v>2073</v>
      </c>
      <c r="G58" s="47" t="s">
        <v>2626</v>
      </c>
      <c r="H58" s="49">
        <v>0</v>
      </c>
      <c r="I58" s="250">
        <v>0</v>
      </c>
      <c r="J58" s="49" t="s">
        <v>2186</v>
      </c>
      <c r="K58" s="49" t="s">
        <v>3682</v>
      </c>
      <c r="L58" s="49" t="s">
        <v>254</v>
      </c>
      <c r="M58" s="49" t="s">
        <v>568</v>
      </c>
    </row>
    <row r="59" spans="2:13" x14ac:dyDescent="0.3">
      <c r="B59" s="248" t="s">
        <v>2831</v>
      </c>
      <c r="C59" s="248" t="s">
        <v>2831</v>
      </c>
      <c r="D59" t="s">
        <v>2842</v>
      </c>
      <c r="E59" t="s">
        <v>3597</v>
      </c>
      <c r="F59" t="s">
        <v>2073</v>
      </c>
      <c r="G59" s="47" t="s">
        <v>2671</v>
      </c>
      <c r="H59" s="49">
        <v>0</v>
      </c>
      <c r="I59" s="250">
        <v>0</v>
      </c>
      <c r="J59" s="49" t="s">
        <v>2186</v>
      </c>
      <c r="K59" s="49" t="s">
        <v>3599</v>
      </c>
      <c r="L59" s="49" t="s">
        <v>254</v>
      </c>
      <c r="M59" s="49" t="s">
        <v>568</v>
      </c>
    </row>
    <row r="60" spans="2:13" x14ac:dyDescent="0.3">
      <c r="B60" s="248" t="s">
        <v>2831</v>
      </c>
      <c r="C60" s="248" t="s">
        <v>2831</v>
      </c>
      <c r="D60" t="s">
        <v>2842</v>
      </c>
      <c r="E60" t="s">
        <v>7780</v>
      </c>
      <c r="F60" t="s">
        <v>2073</v>
      </c>
      <c r="G60" s="47" t="s">
        <v>2674</v>
      </c>
      <c r="H60" s="49">
        <v>0</v>
      </c>
      <c r="I60" s="250">
        <v>0</v>
      </c>
      <c r="J60" s="49" t="s">
        <v>2186</v>
      </c>
      <c r="K60" s="49" t="s">
        <v>7781</v>
      </c>
      <c r="L60" s="49" t="s">
        <v>254</v>
      </c>
      <c r="M60" s="49" t="s">
        <v>568</v>
      </c>
    </row>
    <row r="61" spans="2:13" x14ac:dyDescent="0.3">
      <c r="B61" s="248" t="s">
        <v>2831</v>
      </c>
      <c r="C61" s="248" t="s">
        <v>2831</v>
      </c>
      <c r="D61" t="s">
        <v>2842</v>
      </c>
      <c r="E61" t="s">
        <v>3882</v>
      </c>
      <c r="F61" t="s">
        <v>2073</v>
      </c>
      <c r="G61" s="47" t="s">
        <v>2696</v>
      </c>
      <c r="H61" s="49">
        <v>0</v>
      </c>
      <c r="I61" s="250">
        <v>0</v>
      </c>
      <c r="J61" s="49" t="s">
        <v>2186</v>
      </c>
      <c r="K61" s="49" t="s">
        <v>3883</v>
      </c>
      <c r="L61" s="49" t="s">
        <v>254</v>
      </c>
      <c r="M61" s="49" t="s">
        <v>568</v>
      </c>
    </row>
    <row r="62" spans="2:13" x14ac:dyDescent="0.3">
      <c r="B62" s="248" t="s">
        <v>2831</v>
      </c>
      <c r="C62" s="248" t="s">
        <v>2831</v>
      </c>
      <c r="D62" t="s">
        <v>2842</v>
      </c>
      <c r="E62" t="s">
        <v>7314</v>
      </c>
      <c r="F62" t="s">
        <v>2073</v>
      </c>
      <c r="G62" s="47" t="s">
        <v>2662</v>
      </c>
      <c r="H62" s="49">
        <v>0</v>
      </c>
      <c r="I62" s="250">
        <v>0</v>
      </c>
      <c r="J62" s="49" t="s">
        <v>2186</v>
      </c>
      <c r="K62" s="49" t="s">
        <v>7315</v>
      </c>
      <c r="L62" s="49" t="s">
        <v>2147</v>
      </c>
      <c r="M62" s="49" t="s">
        <v>568</v>
      </c>
    </row>
    <row r="63" spans="2:13" x14ac:dyDescent="0.3">
      <c r="B63" s="248" t="s">
        <v>2831</v>
      </c>
      <c r="C63" s="248" t="s">
        <v>2831</v>
      </c>
      <c r="D63" t="s">
        <v>2842</v>
      </c>
      <c r="E63" t="s">
        <v>10014</v>
      </c>
      <c r="F63" t="s">
        <v>2073</v>
      </c>
      <c r="G63" s="47" t="s">
        <v>2678</v>
      </c>
      <c r="H63" s="49">
        <v>0</v>
      </c>
      <c r="I63" s="250">
        <v>0</v>
      </c>
      <c r="J63" s="49" t="s">
        <v>2186</v>
      </c>
      <c r="K63" s="49" t="s">
        <v>10015</v>
      </c>
      <c r="L63" s="49" t="s">
        <v>254</v>
      </c>
      <c r="M63" s="49" t="s">
        <v>568</v>
      </c>
    </row>
    <row r="64" spans="2:13" x14ac:dyDescent="0.3">
      <c r="B64" s="248" t="s">
        <v>2831</v>
      </c>
      <c r="C64" s="248" t="s">
        <v>2831</v>
      </c>
      <c r="D64" t="s">
        <v>2842</v>
      </c>
      <c r="E64" t="s">
        <v>6935</v>
      </c>
      <c r="F64" t="s">
        <v>2072</v>
      </c>
      <c r="G64" s="47" t="s">
        <v>2678</v>
      </c>
      <c r="H64" s="49">
        <v>0</v>
      </c>
      <c r="I64" s="250">
        <v>0</v>
      </c>
      <c r="J64" s="49" t="s">
        <v>2160</v>
      </c>
      <c r="K64" s="49" t="s">
        <v>6936</v>
      </c>
      <c r="L64" s="49" t="s">
        <v>254</v>
      </c>
      <c r="M64" s="49" t="s">
        <v>568</v>
      </c>
    </row>
    <row r="65" spans="2:13" x14ac:dyDescent="0.3">
      <c r="B65" s="248" t="s">
        <v>2831</v>
      </c>
      <c r="C65" s="248" t="s">
        <v>2831</v>
      </c>
      <c r="D65" t="s">
        <v>2842</v>
      </c>
      <c r="E65" t="s">
        <v>10383</v>
      </c>
      <c r="F65" t="s">
        <v>2078</v>
      </c>
      <c r="G65" s="47" t="s">
        <v>2635</v>
      </c>
      <c r="H65" s="49">
        <v>0</v>
      </c>
      <c r="I65" s="250">
        <v>0</v>
      </c>
      <c r="J65" s="49" t="s">
        <v>2173</v>
      </c>
      <c r="K65" s="49" t="s">
        <v>10384</v>
      </c>
      <c r="L65" s="49" t="s">
        <v>254</v>
      </c>
      <c r="M65" s="49" t="s">
        <v>568</v>
      </c>
    </row>
    <row r="66" spans="2:13" x14ac:dyDescent="0.3">
      <c r="B66" s="248" t="s">
        <v>2831</v>
      </c>
      <c r="C66" s="248" t="s">
        <v>2831</v>
      </c>
      <c r="D66" t="s">
        <v>2842</v>
      </c>
      <c r="E66" t="s">
        <v>4074</v>
      </c>
      <c r="F66" t="s">
        <v>2073</v>
      </c>
      <c r="G66" s="47" t="s">
        <v>2674</v>
      </c>
      <c r="H66" s="49">
        <v>0</v>
      </c>
      <c r="I66" s="250">
        <v>0</v>
      </c>
      <c r="J66" s="49" t="s">
        <v>2186</v>
      </c>
      <c r="K66" s="49" t="s">
        <v>4075</v>
      </c>
      <c r="L66" s="49" t="s">
        <v>254</v>
      </c>
      <c r="M66" s="49" t="s">
        <v>568</v>
      </c>
    </row>
    <row r="67" spans="2:13" x14ac:dyDescent="0.3">
      <c r="B67" s="248" t="s">
        <v>2831</v>
      </c>
      <c r="C67" s="248" t="s">
        <v>2831</v>
      </c>
      <c r="D67" t="s">
        <v>2842</v>
      </c>
      <c r="E67" t="s">
        <v>8367</v>
      </c>
      <c r="F67" t="s">
        <v>2072</v>
      </c>
      <c r="G67" s="47" t="s">
        <v>2644</v>
      </c>
      <c r="H67" s="49">
        <v>0</v>
      </c>
      <c r="I67" s="250">
        <v>0</v>
      </c>
      <c r="J67" s="49" t="s">
        <v>2160</v>
      </c>
      <c r="K67" s="49" t="s">
        <v>8368</v>
      </c>
      <c r="L67" s="49" t="s">
        <v>254</v>
      </c>
      <c r="M67" s="49" t="s">
        <v>568</v>
      </c>
    </row>
    <row r="68" spans="2:13" x14ac:dyDescent="0.3">
      <c r="B68" s="248" t="s">
        <v>2831</v>
      </c>
      <c r="C68" s="248" t="s">
        <v>2831</v>
      </c>
      <c r="D68" t="s">
        <v>2842</v>
      </c>
      <c r="E68" t="s">
        <v>6968</v>
      </c>
      <c r="F68" t="s">
        <v>2078</v>
      </c>
      <c r="G68" s="47" t="s">
        <v>2669</v>
      </c>
      <c r="H68" s="49">
        <v>0</v>
      </c>
      <c r="I68" s="250">
        <v>0</v>
      </c>
      <c r="J68" s="49" t="s">
        <v>2186</v>
      </c>
      <c r="K68" s="49" t="s">
        <v>6969</v>
      </c>
      <c r="L68" s="49" t="s">
        <v>254</v>
      </c>
      <c r="M68" s="49" t="s">
        <v>568</v>
      </c>
    </row>
    <row r="69" spans="2:13" x14ac:dyDescent="0.3">
      <c r="B69" s="248" t="s">
        <v>2831</v>
      </c>
      <c r="C69" s="248" t="s">
        <v>2831</v>
      </c>
      <c r="D69" t="s">
        <v>2842</v>
      </c>
      <c r="E69" t="s">
        <v>6030</v>
      </c>
      <c r="F69" t="s">
        <v>2072</v>
      </c>
      <c r="G69" s="47" t="s">
        <v>2617</v>
      </c>
      <c r="H69" s="49">
        <v>0</v>
      </c>
      <c r="I69" s="250">
        <v>0</v>
      </c>
      <c r="J69" s="49" t="s">
        <v>2176</v>
      </c>
      <c r="K69" s="49" t="s">
        <v>6031</v>
      </c>
      <c r="L69" s="49" t="s">
        <v>254</v>
      </c>
      <c r="M69" s="49" t="s">
        <v>568</v>
      </c>
    </row>
    <row r="70" spans="2:13" x14ac:dyDescent="0.3">
      <c r="B70" s="248" t="s">
        <v>2831</v>
      </c>
      <c r="C70" s="248" t="s">
        <v>2831</v>
      </c>
      <c r="D70" t="s">
        <v>2842</v>
      </c>
      <c r="E70" t="s">
        <v>9583</v>
      </c>
      <c r="F70" t="s">
        <v>2072</v>
      </c>
      <c r="G70" s="47" t="s">
        <v>2619</v>
      </c>
      <c r="H70" s="49">
        <v>0</v>
      </c>
      <c r="I70" s="250">
        <v>0</v>
      </c>
      <c r="J70" s="49" t="s">
        <v>2160</v>
      </c>
      <c r="K70" s="49" t="s">
        <v>9584</v>
      </c>
      <c r="L70" s="49" t="s">
        <v>254</v>
      </c>
      <c r="M70" s="49" t="s">
        <v>568</v>
      </c>
    </row>
    <row r="71" spans="2:13" x14ac:dyDescent="0.3">
      <c r="B71" s="248" t="s">
        <v>2831</v>
      </c>
      <c r="C71" s="248" t="s">
        <v>2831</v>
      </c>
      <c r="D71" t="s">
        <v>2842</v>
      </c>
      <c r="E71" t="s">
        <v>4044</v>
      </c>
      <c r="F71" t="s">
        <v>2073</v>
      </c>
      <c r="G71" s="47" t="s">
        <v>2614</v>
      </c>
      <c r="H71" s="49">
        <v>0</v>
      </c>
      <c r="I71" s="250">
        <v>0</v>
      </c>
      <c r="J71" s="49" t="s">
        <v>2186</v>
      </c>
      <c r="K71" s="49" t="s">
        <v>4045</v>
      </c>
      <c r="L71" s="49" t="s">
        <v>254</v>
      </c>
      <c r="M71" s="49" t="s">
        <v>568</v>
      </c>
    </row>
    <row r="72" spans="2:13" x14ac:dyDescent="0.3">
      <c r="B72" s="248" t="s">
        <v>2831</v>
      </c>
      <c r="C72" s="248" t="s">
        <v>2831</v>
      </c>
      <c r="D72" t="s">
        <v>2842</v>
      </c>
      <c r="E72" t="s">
        <v>3823</v>
      </c>
      <c r="F72" t="s">
        <v>2073</v>
      </c>
      <c r="G72" s="47" t="s">
        <v>2637</v>
      </c>
      <c r="H72" s="49">
        <v>0</v>
      </c>
      <c r="I72" s="250">
        <v>0</v>
      </c>
      <c r="J72" s="49" t="s">
        <v>2186</v>
      </c>
      <c r="K72" s="49" t="s">
        <v>3824</v>
      </c>
      <c r="L72" s="49" t="s">
        <v>2147</v>
      </c>
      <c r="M72" s="49" t="s">
        <v>568</v>
      </c>
    </row>
    <row r="73" spans="2:13" x14ac:dyDescent="0.3">
      <c r="B73" s="248" t="s">
        <v>2831</v>
      </c>
      <c r="C73" s="248" t="s">
        <v>2831</v>
      </c>
      <c r="D73" t="s">
        <v>2842</v>
      </c>
      <c r="E73" t="s">
        <v>3908</v>
      </c>
      <c r="F73" t="s">
        <v>2073</v>
      </c>
      <c r="G73" s="47" t="s">
        <v>2675</v>
      </c>
      <c r="H73" s="49">
        <v>0</v>
      </c>
      <c r="I73" s="250">
        <v>0</v>
      </c>
      <c r="J73" s="49" t="s">
        <v>2186</v>
      </c>
      <c r="K73" s="49" t="s">
        <v>3910</v>
      </c>
      <c r="L73" s="49" t="s">
        <v>254</v>
      </c>
      <c r="M73" s="49" t="s">
        <v>568</v>
      </c>
    </row>
    <row r="74" spans="2:13" x14ac:dyDescent="0.3">
      <c r="B74" s="248" t="s">
        <v>2831</v>
      </c>
      <c r="C74" s="248" t="s">
        <v>2831</v>
      </c>
      <c r="D74" t="s">
        <v>2842</v>
      </c>
      <c r="E74" t="s">
        <v>6691</v>
      </c>
      <c r="F74" t="s">
        <v>2075</v>
      </c>
      <c r="G74" s="47" t="s">
        <v>2669</v>
      </c>
      <c r="H74" s="49">
        <v>0</v>
      </c>
      <c r="I74" s="250">
        <v>0</v>
      </c>
      <c r="J74" s="49" t="s">
        <v>2173</v>
      </c>
      <c r="K74" s="49" t="s">
        <v>6692</v>
      </c>
      <c r="L74" s="49" t="s">
        <v>2147</v>
      </c>
      <c r="M74" s="49" t="s">
        <v>568</v>
      </c>
    </row>
    <row r="75" spans="2:13" x14ac:dyDescent="0.3">
      <c r="B75" s="248" t="s">
        <v>2831</v>
      </c>
      <c r="C75" s="248" t="s">
        <v>2831</v>
      </c>
      <c r="D75" t="s">
        <v>2842</v>
      </c>
      <c r="E75" t="s">
        <v>5529</v>
      </c>
      <c r="F75" t="s">
        <v>2078</v>
      </c>
      <c r="G75" s="47" t="s">
        <v>2614</v>
      </c>
      <c r="H75" s="49">
        <v>0</v>
      </c>
      <c r="I75" s="250">
        <v>0</v>
      </c>
      <c r="J75" s="49" t="s">
        <v>2186</v>
      </c>
      <c r="K75" s="49" t="s">
        <v>5531</v>
      </c>
      <c r="L75" s="49" t="s">
        <v>254</v>
      </c>
      <c r="M75" s="49" t="s">
        <v>568</v>
      </c>
    </row>
    <row r="76" spans="2:13" x14ac:dyDescent="0.3">
      <c r="B76" s="248" t="s">
        <v>2831</v>
      </c>
      <c r="C76" s="248" t="s">
        <v>2831</v>
      </c>
      <c r="D76" t="s">
        <v>2842</v>
      </c>
      <c r="E76" t="s">
        <v>9371</v>
      </c>
      <c r="F76" t="s">
        <v>2072</v>
      </c>
      <c r="G76" s="47" t="s">
        <v>2696</v>
      </c>
      <c r="H76" s="49">
        <v>0</v>
      </c>
      <c r="I76" s="250">
        <v>0</v>
      </c>
      <c r="J76" s="49" t="s">
        <v>2160</v>
      </c>
      <c r="K76" s="49" t="s">
        <v>9372</v>
      </c>
      <c r="L76" s="49" t="s">
        <v>254</v>
      </c>
      <c r="M76" s="49" t="s">
        <v>568</v>
      </c>
    </row>
    <row r="77" spans="2:13" x14ac:dyDescent="0.3">
      <c r="B77" s="248" t="s">
        <v>2831</v>
      </c>
      <c r="C77" s="248" t="s">
        <v>2831</v>
      </c>
      <c r="D77" t="s">
        <v>2842</v>
      </c>
      <c r="E77" t="s">
        <v>4372</v>
      </c>
      <c r="F77" t="s">
        <v>2073</v>
      </c>
      <c r="G77" s="47" t="s">
        <v>2644</v>
      </c>
      <c r="H77" s="49">
        <v>0</v>
      </c>
      <c r="I77" s="250">
        <v>0</v>
      </c>
      <c r="J77" s="49" t="s">
        <v>2160</v>
      </c>
      <c r="K77" s="49" t="s">
        <v>4373</v>
      </c>
      <c r="L77" s="49" t="s">
        <v>254</v>
      </c>
      <c r="M77" s="49" t="s">
        <v>568</v>
      </c>
    </row>
    <row r="78" spans="2:13" x14ac:dyDescent="0.3">
      <c r="B78" s="248" t="s">
        <v>2831</v>
      </c>
      <c r="C78" s="248" t="s">
        <v>2831</v>
      </c>
      <c r="D78" t="s">
        <v>2842</v>
      </c>
      <c r="E78" t="s">
        <v>8614</v>
      </c>
      <c r="F78" t="s">
        <v>2075</v>
      </c>
      <c r="G78" s="47" t="s">
        <v>2662</v>
      </c>
      <c r="H78" s="49">
        <v>0</v>
      </c>
      <c r="I78" s="250">
        <v>0</v>
      </c>
      <c r="J78" s="49" t="s">
        <v>2160</v>
      </c>
      <c r="K78" s="49" t="s">
        <v>8615</v>
      </c>
      <c r="L78" s="49" t="s">
        <v>254</v>
      </c>
      <c r="M78" s="49" t="s">
        <v>568</v>
      </c>
    </row>
    <row r="79" spans="2:13" x14ac:dyDescent="0.3">
      <c r="B79" s="248" t="s">
        <v>2831</v>
      </c>
      <c r="C79" s="248" t="s">
        <v>2831</v>
      </c>
      <c r="D79" t="s">
        <v>2842</v>
      </c>
      <c r="E79" t="s">
        <v>10248</v>
      </c>
      <c r="F79" t="s">
        <v>2072</v>
      </c>
      <c r="G79" s="47" t="s">
        <v>2637</v>
      </c>
      <c r="H79" s="49">
        <v>0</v>
      </c>
      <c r="I79" s="250">
        <v>0</v>
      </c>
      <c r="J79" s="49" t="s">
        <v>2160</v>
      </c>
      <c r="K79" s="49" t="s">
        <v>10249</v>
      </c>
      <c r="L79" s="49" t="s">
        <v>254</v>
      </c>
      <c r="M79" s="49" t="s">
        <v>568</v>
      </c>
    </row>
    <row r="80" spans="2:13" x14ac:dyDescent="0.3">
      <c r="B80" s="248" t="s">
        <v>2831</v>
      </c>
      <c r="C80" s="248" t="s">
        <v>2831</v>
      </c>
      <c r="D80" t="s">
        <v>2842</v>
      </c>
      <c r="E80" t="s">
        <v>7352</v>
      </c>
      <c r="F80" t="s">
        <v>2073</v>
      </c>
      <c r="G80" s="47" t="s">
        <v>2619</v>
      </c>
      <c r="H80" s="49">
        <v>0</v>
      </c>
      <c r="I80" s="250">
        <v>0</v>
      </c>
      <c r="J80" s="49" t="s">
        <v>2186</v>
      </c>
      <c r="K80" s="49" t="s">
        <v>7353</v>
      </c>
      <c r="L80" s="49" t="s">
        <v>254</v>
      </c>
      <c r="M80" s="49" t="s">
        <v>568</v>
      </c>
    </row>
    <row r="81" spans="2:13" x14ac:dyDescent="0.3">
      <c r="B81" s="248" t="s">
        <v>2831</v>
      </c>
      <c r="C81" s="248" t="s">
        <v>2831</v>
      </c>
      <c r="D81" t="s">
        <v>2842</v>
      </c>
      <c r="E81" t="s">
        <v>10505</v>
      </c>
      <c r="F81" t="s">
        <v>2078</v>
      </c>
      <c r="G81" s="47" t="s">
        <v>2617</v>
      </c>
      <c r="H81" s="49">
        <v>0</v>
      </c>
      <c r="I81" s="250">
        <v>0</v>
      </c>
      <c r="J81" s="49" t="s">
        <v>2160</v>
      </c>
      <c r="K81" s="49" t="s">
        <v>10506</v>
      </c>
      <c r="L81" s="49" t="s">
        <v>254</v>
      </c>
      <c r="M81" s="49" t="s">
        <v>568</v>
      </c>
    </row>
    <row r="82" spans="2:13" x14ac:dyDescent="0.3">
      <c r="B82" s="248" t="s">
        <v>2831</v>
      </c>
      <c r="C82" s="248" t="s">
        <v>2831</v>
      </c>
      <c r="D82" t="s">
        <v>2842</v>
      </c>
      <c r="E82" t="s">
        <v>9825</v>
      </c>
      <c r="F82" t="s">
        <v>2078</v>
      </c>
      <c r="G82" s="47" t="s">
        <v>6370</v>
      </c>
      <c r="H82" s="49">
        <v>0</v>
      </c>
      <c r="I82" s="250">
        <v>0</v>
      </c>
      <c r="J82" s="49" t="s">
        <v>2186</v>
      </c>
      <c r="K82" s="49" t="s">
        <v>9826</v>
      </c>
      <c r="L82" s="49" t="s">
        <v>254</v>
      </c>
      <c r="M82" s="49" t="s">
        <v>568</v>
      </c>
    </row>
    <row r="83" spans="2:13" x14ac:dyDescent="0.3">
      <c r="B83" s="248" t="s">
        <v>2831</v>
      </c>
      <c r="C83" s="248" t="s">
        <v>2831</v>
      </c>
      <c r="D83" t="s">
        <v>2842</v>
      </c>
      <c r="E83" t="s">
        <v>3480</v>
      </c>
      <c r="F83" t="s">
        <v>2073</v>
      </c>
      <c r="G83" s="47" t="s">
        <v>2675</v>
      </c>
      <c r="H83" s="49">
        <v>0</v>
      </c>
      <c r="I83" s="250">
        <v>0</v>
      </c>
      <c r="J83" s="49" t="s">
        <v>2186</v>
      </c>
      <c r="K83" s="49" t="s">
        <v>3482</v>
      </c>
      <c r="L83" s="49" t="s">
        <v>254</v>
      </c>
      <c r="M83" s="49" t="s">
        <v>568</v>
      </c>
    </row>
    <row r="84" spans="2:13" x14ac:dyDescent="0.3">
      <c r="B84" s="248" t="s">
        <v>2831</v>
      </c>
      <c r="C84" s="248" t="s">
        <v>2831</v>
      </c>
      <c r="D84" t="s">
        <v>2842</v>
      </c>
      <c r="E84" t="s">
        <v>7101</v>
      </c>
      <c r="F84" t="s">
        <v>2073</v>
      </c>
      <c r="G84" s="47" t="s">
        <v>6370</v>
      </c>
      <c r="H84" s="49">
        <v>0</v>
      </c>
      <c r="I84" s="250">
        <v>0</v>
      </c>
      <c r="J84" s="49" t="s">
        <v>2186</v>
      </c>
      <c r="K84" s="49" t="s">
        <v>7102</v>
      </c>
      <c r="L84" s="49" t="s">
        <v>2147</v>
      </c>
      <c r="M84" s="49" t="s">
        <v>568</v>
      </c>
    </row>
    <row r="85" spans="2:13" x14ac:dyDescent="0.3">
      <c r="B85" s="248" t="s">
        <v>2831</v>
      </c>
      <c r="C85" s="248" t="s">
        <v>2831</v>
      </c>
      <c r="D85" t="s">
        <v>2842</v>
      </c>
      <c r="E85" t="s">
        <v>3854</v>
      </c>
      <c r="F85" t="s">
        <v>2073</v>
      </c>
      <c r="G85" s="47" t="s">
        <v>2637</v>
      </c>
      <c r="H85" s="49">
        <v>0</v>
      </c>
      <c r="I85" s="250">
        <v>0</v>
      </c>
      <c r="J85" s="49" t="s">
        <v>2186</v>
      </c>
      <c r="K85" s="49" t="s">
        <v>3855</v>
      </c>
      <c r="L85" s="49" t="s">
        <v>254</v>
      </c>
      <c r="M85" s="49" t="s">
        <v>568</v>
      </c>
    </row>
    <row r="86" spans="2:13" x14ac:dyDescent="0.3">
      <c r="B86" s="248" t="s">
        <v>2831</v>
      </c>
      <c r="C86" s="248" t="s">
        <v>2831</v>
      </c>
      <c r="D86" t="s">
        <v>2842</v>
      </c>
      <c r="E86" t="s">
        <v>5540</v>
      </c>
      <c r="F86" t="s">
        <v>2078</v>
      </c>
      <c r="G86" s="47" t="s">
        <v>2626</v>
      </c>
      <c r="H86" s="49">
        <v>0</v>
      </c>
      <c r="I86" s="250">
        <v>0</v>
      </c>
      <c r="J86" s="49" t="s">
        <v>2186</v>
      </c>
      <c r="K86" s="49" t="s">
        <v>5542</v>
      </c>
      <c r="L86" s="49" t="s">
        <v>254</v>
      </c>
      <c r="M86" s="49" t="s">
        <v>568</v>
      </c>
    </row>
    <row r="87" spans="2:13" x14ac:dyDescent="0.3">
      <c r="B87" s="248" t="s">
        <v>2831</v>
      </c>
      <c r="C87" s="248" t="s">
        <v>2831</v>
      </c>
      <c r="D87" t="s">
        <v>2842</v>
      </c>
      <c r="E87" t="s">
        <v>10463</v>
      </c>
      <c r="F87" t="s">
        <v>2072</v>
      </c>
      <c r="G87" s="47" t="s">
        <v>2669</v>
      </c>
      <c r="H87" s="49">
        <v>0</v>
      </c>
      <c r="I87" s="250">
        <v>0</v>
      </c>
      <c r="J87" s="49" t="s">
        <v>2160</v>
      </c>
      <c r="K87" s="49" t="s">
        <v>10464</v>
      </c>
      <c r="L87" s="49" t="s">
        <v>254</v>
      </c>
      <c r="M87" s="49" t="s">
        <v>568</v>
      </c>
    </row>
    <row r="88" spans="2:13" x14ac:dyDescent="0.3">
      <c r="B88" s="248" t="s">
        <v>2831</v>
      </c>
      <c r="C88" s="248" t="s">
        <v>2831</v>
      </c>
      <c r="D88" t="s">
        <v>2842</v>
      </c>
      <c r="E88" t="s">
        <v>7387</v>
      </c>
      <c r="F88" t="s">
        <v>2073</v>
      </c>
      <c r="G88" s="47" t="s">
        <v>2653</v>
      </c>
      <c r="H88" s="49">
        <v>0</v>
      </c>
      <c r="I88" s="250">
        <v>0</v>
      </c>
      <c r="J88" s="49" t="s">
        <v>2186</v>
      </c>
      <c r="K88" s="49" t="s">
        <v>7388</v>
      </c>
      <c r="L88" s="49" t="s">
        <v>254</v>
      </c>
      <c r="M88" s="49" t="s">
        <v>568</v>
      </c>
    </row>
    <row r="89" spans="2:13" x14ac:dyDescent="0.3">
      <c r="B89" s="248" t="s">
        <v>2831</v>
      </c>
      <c r="C89" s="248" t="s">
        <v>2831</v>
      </c>
      <c r="D89" t="s">
        <v>2842</v>
      </c>
      <c r="E89" t="s">
        <v>6319</v>
      </c>
      <c r="F89" t="s">
        <v>2073</v>
      </c>
      <c r="G89" s="47" t="s">
        <v>2692</v>
      </c>
      <c r="H89" s="49">
        <v>0</v>
      </c>
      <c r="I89" s="250">
        <v>0</v>
      </c>
      <c r="J89" s="49" t="s">
        <v>2186</v>
      </c>
      <c r="K89" s="49" t="s">
        <v>6320</v>
      </c>
      <c r="L89" s="49" t="s">
        <v>254</v>
      </c>
      <c r="M89" s="49" t="s">
        <v>568</v>
      </c>
    </row>
    <row r="90" spans="2:13" x14ac:dyDescent="0.3">
      <c r="B90" s="248" t="s">
        <v>2831</v>
      </c>
      <c r="C90" s="248" t="s">
        <v>2831</v>
      </c>
      <c r="D90" t="s">
        <v>2842</v>
      </c>
      <c r="E90" t="s">
        <v>3753</v>
      </c>
      <c r="F90" t="s">
        <v>2073</v>
      </c>
      <c r="G90" s="47" t="s">
        <v>6370</v>
      </c>
      <c r="H90" s="49">
        <v>0</v>
      </c>
      <c r="I90" s="250">
        <v>0</v>
      </c>
      <c r="J90" s="49" t="s">
        <v>2186</v>
      </c>
      <c r="K90" s="49" t="s">
        <v>3755</v>
      </c>
      <c r="L90" s="49" t="s">
        <v>254</v>
      </c>
      <c r="M90" s="49" t="s">
        <v>568</v>
      </c>
    </row>
    <row r="91" spans="2:13" x14ac:dyDescent="0.3">
      <c r="B91" s="248" t="s">
        <v>2831</v>
      </c>
      <c r="C91" s="248" t="s">
        <v>2831</v>
      </c>
      <c r="D91" t="s">
        <v>2842</v>
      </c>
      <c r="E91" t="s">
        <v>4094</v>
      </c>
      <c r="F91" t="s">
        <v>2073</v>
      </c>
      <c r="G91" s="47" t="s">
        <v>2696</v>
      </c>
      <c r="H91" s="49">
        <v>0</v>
      </c>
      <c r="I91" s="250">
        <v>0</v>
      </c>
      <c r="J91" s="49" t="s">
        <v>2186</v>
      </c>
      <c r="K91" s="49" t="s">
        <v>4095</v>
      </c>
      <c r="L91" s="49" t="s">
        <v>254</v>
      </c>
      <c r="M91" s="49" t="s">
        <v>568</v>
      </c>
    </row>
    <row r="92" spans="2:13" x14ac:dyDescent="0.3">
      <c r="B92" s="248" t="s">
        <v>2831</v>
      </c>
      <c r="C92" s="248" t="s">
        <v>2831</v>
      </c>
      <c r="D92" t="s">
        <v>2842</v>
      </c>
      <c r="E92" t="s">
        <v>3998</v>
      </c>
      <c r="F92" t="s">
        <v>2073</v>
      </c>
      <c r="G92" s="47" t="s">
        <v>2675</v>
      </c>
      <c r="H92" s="49">
        <v>0</v>
      </c>
      <c r="I92" s="250">
        <v>0</v>
      </c>
      <c r="J92" s="49" t="s">
        <v>2186</v>
      </c>
      <c r="K92" s="49" t="s">
        <v>3999</v>
      </c>
      <c r="L92" s="49" t="s">
        <v>2147</v>
      </c>
      <c r="M92" s="49" t="s">
        <v>568</v>
      </c>
    </row>
    <row r="93" spans="2:13" x14ac:dyDescent="0.3">
      <c r="B93" s="248" t="s">
        <v>2831</v>
      </c>
      <c r="C93" s="248" t="s">
        <v>2831</v>
      </c>
      <c r="D93" t="s">
        <v>2842</v>
      </c>
      <c r="E93" t="s">
        <v>3983</v>
      </c>
      <c r="F93" t="s">
        <v>2073</v>
      </c>
      <c r="G93" s="47" t="s">
        <v>2653</v>
      </c>
      <c r="H93" s="49">
        <v>0</v>
      </c>
      <c r="I93" s="250">
        <v>0</v>
      </c>
      <c r="J93" s="49" t="s">
        <v>2186</v>
      </c>
      <c r="K93" s="49" t="s">
        <v>3984</v>
      </c>
      <c r="L93" s="49" t="s">
        <v>254</v>
      </c>
      <c r="M93" s="49" t="s">
        <v>568</v>
      </c>
    </row>
    <row r="94" spans="2:13" x14ac:dyDescent="0.3">
      <c r="B94" s="248" t="s">
        <v>2831</v>
      </c>
      <c r="C94" s="248" t="s">
        <v>2831</v>
      </c>
      <c r="D94" t="s">
        <v>2842</v>
      </c>
      <c r="E94" t="s">
        <v>9893</v>
      </c>
      <c r="F94" t="s">
        <v>2072</v>
      </c>
      <c r="G94" s="47" t="s">
        <v>2614</v>
      </c>
      <c r="H94" s="49">
        <v>0</v>
      </c>
      <c r="I94" s="250">
        <v>0</v>
      </c>
      <c r="J94" s="49" t="s">
        <v>2176</v>
      </c>
      <c r="K94" s="49" t="s">
        <v>9894</v>
      </c>
      <c r="L94" s="49" t="s">
        <v>254</v>
      </c>
      <c r="M94" s="49" t="s">
        <v>568</v>
      </c>
    </row>
    <row r="95" spans="2:13" x14ac:dyDescent="0.3">
      <c r="B95" s="248" t="s">
        <v>2831</v>
      </c>
      <c r="C95" s="248" t="s">
        <v>2831</v>
      </c>
      <c r="D95" t="s">
        <v>2842</v>
      </c>
      <c r="E95" t="s">
        <v>6283</v>
      </c>
      <c r="F95" t="s">
        <v>2073</v>
      </c>
      <c r="G95" s="47" t="s">
        <v>2662</v>
      </c>
      <c r="H95" s="49">
        <v>0</v>
      </c>
      <c r="I95" s="250">
        <v>0</v>
      </c>
      <c r="J95" s="49" t="s">
        <v>2186</v>
      </c>
      <c r="K95" s="49" t="s">
        <v>6284</v>
      </c>
      <c r="L95" s="49" t="s">
        <v>254</v>
      </c>
      <c r="M95" s="49" t="s">
        <v>568</v>
      </c>
    </row>
    <row r="96" spans="2:13" x14ac:dyDescent="0.3">
      <c r="B96" s="248" t="s">
        <v>2831</v>
      </c>
      <c r="C96" s="248" t="s">
        <v>2831</v>
      </c>
      <c r="D96" t="s">
        <v>2842</v>
      </c>
      <c r="E96" t="s">
        <v>10700</v>
      </c>
      <c r="F96" t="s">
        <v>2078</v>
      </c>
      <c r="G96" s="47" t="s">
        <v>2614</v>
      </c>
      <c r="H96" s="49">
        <v>0</v>
      </c>
      <c r="I96" s="250">
        <v>0</v>
      </c>
      <c r="J96" s="49" t="s">
        <v>2186</v>
      </c>
      <c r="K96" s="49" t="s">
        <v>10701</v>
      </c>
      <c r="L96" s="49" t="s">
        <v>254</v>
      </c>
      <c r="M96" s="49" t="s">
        <v>568</v>
      </c>
    </row>
    <row r="97" spans="2:13" x14ac:dyDescent="0.3">
      <c r="B97" s="248" t="s">
        <v>2831</v>
      </c>
      <c r="C97" s="248" t="s">
        <v>2831</v>
      </c>
      <c r="D97" t="s">
        <v>2842</v>
      </c>
      <c r="E97" t="s">
        <v>6927</v>
      </c>
      <c r="F97" t="s">
        <v>2078</v>
      </c>
      <c r="G97" s="47" t="s">
        <v>2678</v>
      </c>
      <c r="H97" s="49">
        <v>0</v>
      </c>
      <c r="I97" s="250">
        <v>0</v>
      </c>
      <c r="J97" s="49" t="s">
        <v>2186</v>
      </c>
      <c r="K97" s="49" t="s">
        <v>6928</v>
      </c>
      <c r="L97" s="49" t="s">
        <v>254</v>
      </c>
      <c r="M97" s="49" t="s">
        <v>568</v>
      </c>
    </row>
    <row r="98" spans="2:13" x14ac:dyDescent="0.3">
      <c r="B98" s="248" t="s">
        <v>2831</v>
      </c>
      <c r="C98" s="248" t="s">
        <v>2831</v>
      </c>
      <c r="D98" t="s">
        <v>2842</v>
      </c>
      <c r="E98" t="s">
        <v>3489</v>
      </c>
      <c r="F98" t="s">
        <v>2073</v>
      </c>
      <c r="G98" s="47" t="s">
        <v>2662</v>
      </c>
      <c r="H98" s="49">
        <v>0</v>
      </c>
      <c r="I98" s="250">
        <v>0</v>
      </c>
      <c r="J98" s="49" t="s">
        <v>2186</v>
      </c>
      <c r="K98" s="49" t="s">
        <v>3490</v>
      </c>
      <c r="L98" s="49" t="s">
        <v>254</v>
      </c>
      <c r="M98" s="49" t="s">
        <v>568</v>
      </c>
    </row>
    <row r="99" spans="2:13" x14ac:dyDescent="0.3">
      <c r="B99" s="248" t="s">
        <v>2831</v>
      </c>
      <c r="C99" s="248" t="s">
        <v>2831</v>
      </c>
      <c r="D99" t="s">
        <v>2842</v>
      </c>
      <c r="E99" t="s">
        <v>10523</v>
      </c>
      <c r="F99" t="s">
        <v>2072</v>
      </c>
      <c r="G99" s="47" t="s">
        <v>2653</v>
      </c>
      <c r="H99" s="49">
        <v>0</v>
      </c>
      <c r="I99" s="250">
        <v>0</v>
      </c>
      <c r="J99" s="49" t="s">
        <v>2160</v>
      </c>
      <c r="K99" s="49" t="s">
        <v>10524</v>
      </c>
      <c r="L99" s="49" t="s">
        <v>254</v>
      </c>
      <c r="M99" s="49" t="s">
        <v>568</v>
      </c>
    </row>
    <row r="100" spans="2:13" x14ac:dyDescent="0.3">
      <c r="B100" s="248" t="s">
        <v>2831</v>
      </c>
      <c r="C100" s="248" t="s">
        <v>2831</v>
      </c>
      <c r="D100" t="s">
        <v>2842</v>
      </c>
      <c r="E100" t="s">
        <v>10274</v>
      </c>
      <c r="F100" t="s">
        <v>2078</v>
      </c>
      <c r="G100" s="47" t="s">
        <v>2707</v>
      </c>
      <c r="H100" s="49">
        <v>0</v>
      </c>
      <c r="I100" s="250">
        <v>0</v>
      </c>
      <c r="J100" s="49" t="s">
        <v>2186</v>
      </c>
      <c r="K100" s="49" t="s">
        <v>10275</v>
      </c>
      <c r="L100" s="49" t="s">
        <v>254</v>
      </c>
      <c r="M100" s="49" t="s">
        <v>568</v>
      </c>
    </row>
    <row r="101" spans="2:13" x14ac:dyDescent="0.3">
      <c r="B101" s="248" t="s">
        <v>2831</v>
      </c>
      <c r="C101" s="248" t="s">
        <v>2831</v>
      </c>
      <c r="D101" t="s">
        <v>2842</v>
      </c>
      <c r="E101" t="s">
        <v>10634</v>
      </c>
      <c r="F101" t="s">
        <v>2073</v>
      </c>
      <c r="G101" s="47" t="s">
        <v>2619</v>
      </c>
      <c r="H101" s="49">
        <v>0</v>
      </c>
      <c r="I101" s="250">
        <v>0</v>
      </c>
      <c r="J101" s="49" t="s">
        <v>2186</v>
      </c>
      <c r="K101" s="49" t="s">
        <v>10635</v>
      </c>
      <c r="L101" s="49" t="s">
        <v>254</v>
      </c>
      <c r="M101" s="49" t="s">
        <v>568</v>
      </c>
    </row>
    <row r="102" spans="2:13" x14ac:dyDescent="0.3">
      <c r="B102" s="248" t="s">
        <v>2831</v>
      </c>
      <c r="C102" s="248" t="s">
        <v>2831</v>
      </c>
      <c r="D102" t="s">
        <v>2842</v>
      </c>
      <c r="E102" t="s">
        <v>3468</v>
      </c>
      <c r="F102" t="s">
        <v>2073</v>
      </c>
      <c r="G102" s="47" t="s">
        <v>2649</v>
      </c>
      <c r="H102" s="49">
        <v>0</v>
      </c>
      <c r="I102" s="250">
        <v>0</v>
      </c>
      <c r="J102" s="49" t="s">
        <v>2186</v>
      </c>
      <c r="K102" s="49" t="s">
        <v>3469</v>
      </c>
      <c r="L102" s="49" t="s">
        <v>254</v>
      </c>
      <c r="M102" s="49" t="s">
        <v>568</v>
      </c>
    </row>
    <row r="103" spans="2:13" x14ac:dyDescent="0.3">
      <c r="B103" s="248" t="s">
        <v>2831</v>
      </c>
      <c r="C103" s="248" t="s">
        <v>2831</v>
      </c>
      <c r="D103" t="s">
        <v>2842</v>
      </c>
      <c r="E103" t="s">
        <v>10734</v>
      </c>
      <c r="F103" t="s">
        <v>2073</v>
      </c>
      <c r="G103" s="47" t="s">
        <v>2664</v>
      </c>
      <c r="H103" s="49">
        <v>0</v>
      </c>
      <c r="I103" s="250">
        <v>0</v>
      </c>
      <c r="J103" s="49" t="s">
        <v>2186</v>
      </c>
      <c r="K103" s="49" t="s">
        <v>10735</v>
      </c>
      <c r="L103" s="49" t="s">
        <v>254</v>
      </c>
      <c r="M103" s="49" t="s">
        <v>568</v>
      </c>
    </row>
    <row r="104" spans="2:13" x14ac:dyDescent="0.3">
      <c r="B104" s="248" t="s">
        <v>2831</v>
      </c>
      <c r="C104" s="248" t="s">
        <v>2831</v>
      </c>
      <c r="D104" t="s">
        <v>2842</v>
      </c>
      <c r="E104" t="s">
        <v>6144</v>
      </c>
      <c r="F104" t="s">
        <v>2078</v>
      </c>
      <c r="G104" s="47" t="s">
        <v>2650</v>
      </c>
      <c r="H104" s="49">
        <v>0</v>
      </c>
      <c r="I104" s="250">
        <v>0</v>
      </c>
      <c r="J104" s="49" t="s">
        <v>2186</v>
      </c>
      <c r="K104" s="49" t="s">
        <v>6145</v>
      </c>
      <c r="L104" s="49" t="s">
        <v>254</v>
      </c>
      <c r="M104" s="49" t="s">
        <v>568</v>
      </c>
    </row>
    <row r="105" spans="2:13" x14ac:dyDescent="0.3">
      <c r="B105" s="248" t="s">
        <v>2831</v>
      </c>
      <c r="C105" s="248" t="s">
        <v>2831</v>
      </c>
      <c r="D105" t="s">
        <v>2842</v>
      </c>
      <c r="E105" t="s">
        <v>6907</v>
      </c>
      <c r="F105" t="s">
        <v>2078</v>
      </c>
      <c r="G105" s="47" t="s">
        <v>2626</v>
      </c>
      <c r="H105" s="49">
        <v>0</v>
      </c>
      <c r="I105" s="250">
        <v>0</v>
      </c>
      <c r="J105" s="49" t="s">
        <v>2186</v>
      </c>
      <c r="K105" s="49" t="s">
        <v>6908</v>
      </c>
      <c r="L105" s="49" t="s">
        <v>254</v>
      </c>
      <c r="M105" s="49" t="s">
        <v>568</v>
      </c>
    </row>
    <row r="106" spans="2:13" x14ac:dyDescent="0.3">
      <c r="B106" s="248" t="s">
        <v>2831</v>
      </c>
      <c r="C106" s="248" t="s">
        <v>2831</v>
      </c>
      <c r="D106" t="s">
        <v>2842</v>
      </c>
      <c r="E106" t="s">
        <v>8235</v>
      </c>
      <c r="F106" t="s">
        <v>2078</v>
      </c>
      <c r="G106" s="47" t="s">
        <v>2617</v>
      </c>
      <c r="H106" s="49">
        <v>0</v>
      </c>
      <c r="I106" s="250">
        <v>0</v>
      </c>
      <c r="J106" s="49" t="s">
        <v>2186</v>
      </c>
      <c r="K106" s="49" t="s">
        <v>8236</v>
      </c>
      <c r="L106" s="49" t="s">
        <v>2147</v>
      </c>
      <c r="M106" s="49" t="s">
        <v>568</v>
      </c>
    </row>
    <row r="107" spans="2:13" x14ac:dyDescent="0.3">
      <c r="B107" s="248" t="s">
        <v>2831</v>
      </c>
      <c r="C107" s="248" t="s">
        <v>2831</v>
      </c>
      <c r="D107" t="s">
        <v>2842</v>
      </c>
      <c r="E107" t="s">
        <v>3759</v>
      </c>
      <c r="F107" t="s">
        <v>2073</v>
      </c>
      <c r="G107" s="47" t="s">
        <v>2650</v>
      </c>
      <c r="H107" s="49">
        <v>0</v>
      </c>
      <c r="I107" s="250">
        <v>0</v>
      </c>
      <c r="J107" s="49" t="s">
        <v>2186</v>
      </c>
      <c r="K107" s="49" t="s">
        <v>3760</v>
      </c>
      <c r="L107" s="49" t="s">
        <v>254</v>
      </c>
      <c r="M107" s="49" t="s">
        <v>568</v>
      </c>
    </row>
    <row r="108" spans="2:13" x14ac:dyDescent="0.3">
      <c r="B108" s="248" t="s">
        <v>2831</v>
      </c>
      <c r="C108" s="248" t="s">
        <v>2831</v>
      </c>
      <c r="D108" t="s">
        <v>2842</v>
      </c>
      <c r="E108" t="s">
        <v>5532</v>
      </c>
      <c r="F108" t="s">
        <v>2078</v>
      </c>
      <c r="G108" s="47" t="s">
        <v>2642</v>
      </c>
      <c r="H108" s="49">
        <v>0</v>
      </c>
      <c r="I108" s="250">
        <v>0</v>
      </c>
      <c r="J108" s="49" t="s">
        <v>2186</v>
      </c>
      <c r="K108" s="49" t="s">
        <v>5534</v>
      </c>
      <c r="L108" s="49" t="s">
        <v>254</v>
      </c>
      <c r="M108" s="49" t="s">
        <v>568</v>
      </c>
    </row>
    <row r="109" spans="2:13" x14ac:dyDescent="0.3">
      <c r="B109" s="248" t="s">
        <v>2831</v>
      </c>
      <c r="C109" s="248" t="s">
        <v>2831</v>
      </c>
      <c r="D109" t="s">
        <v>2842</v>
      </c>
      <c r="E109" t="s">
        <v>8021</v>
      </c>
      <c r="F109" t="s">
        <v>2073</v>
      </c>
      <c r="G109" s="47" t="s">
        <v>2637</v>
      </c>
      <c r="H109" s="49">
        <v>0</v>
      </c>
      <c r="I109" s="250">
        <v>0</v>
      </c>
      <c r="J109" s="49" t="s">
        <v>2186</v>
      </c>
      <c r="K109" s="49" t="s">
        <v>8022</v>
      </c>
      <c r="L109" s="49" t="s">
        <v>254</v>
      </c>
      <c r="M109" s="49" t="s">
        <v>568</v>
      </c>
    </row>
    <row r="110" spans="2:13" x14ac:dyDescent="0.3">
      <c r="B110" s="248" t="s">
        <v>2831</v>
      </c>
      <c r="C110" s="248" t="s">
        <v>2831</v>
      </c>
      <c r="D110" t="s">
        <v>2842</v>
      </c>
      <c r="E110" t="s">
        <v>3727</v>
      </c>
      <c r="F110" t="s">
        <v>2073</v>
      </c>
      <c r="G110" s="47" t="s">
        <v>2675</v>
      </c>
      <c r="H110" s="49">
        <v>0</v>
      </c>
      <c r="I110" s="250">
        <v>0</v>
      </c>
      <c r="J110" s="49" t="s">
        <v>2186</v>
      </c>
      <c r="K110" s="49" t="s">
        <v>3728</v>
      </c>
      <c r="L110" s="49" t="s">
        <v>254</v>
      </c>
      <c r="M110" s="49" t="s">
        <v>568</v>
      </c>
    </row>
    <row r="111" spans="2:13" x14ac:dyDescent="0.3">
      <c r="B111" s="248" t="s">
        <v>2831</v>
      </c>
      <c r="C111" s="248" t="s">
        <v>2831</v>
      </c>
      <c r="D111" t="s">
        <v>2842</v>
      </c>
      <c r="E111" t="s">
        <v>7558</v>
      </c>
      <c r="F111" t="s">
        <v>2073</v>
      </c>
      <c r="G111" s="47" t="s">
        <v>2619</v>
      </c>
      <c r="H111" s="49">
        <v>0</v>
      </c>
      <c r="I111" s="250">
        <v>0</v>
      </c>
      <c r="J111" s="49" t="s">
        <v>2186</v>
      </c>
      <c r="K111" s="49" t="s">
        <v>7559</v>
      </c>
      <c r="L111" s="49" t="s">
        <v>254</v>
      </c>
      <c r="M111" s="49" t="s">
        <v>568</v>
      </c>
    </row>
    <row r="112" spans="2:13" x14ac:dyDescent="0.3">
      <c r="B112" s="248" t="s">
        <v>2831</v>
      </c>
      <c r="C112" s="248" t="s">
        <v>2831</v>
      </c>
      <c r="D112" t="s">
        <v>2842</v>
      </c>
      <c r="E112" t="s">
        <v>4036</v>
      </c>
      <c r="F112" t="s">
        <v>2073</v>
      </c>
      <c r="G112" s="47" t="s">
        <v>6370</v>
      </c>
      <c r="H112" s="49">
        <v>0</v>
      </c>
      <c r="I112" s="250">
        <v>0</v>
      </c>
      <c r="J112" s="49" t="s">
        <v>2186</v>
      </c>
      <c r="K112" s="49" t="s">
        <v>4037</v>
      </c>
      <c r="L112" s="49" t="s">
        <v>254</v>
      </c>
      <c r="M112" s="49" t="s">
        <v>568</v>
      </c>
    </row>
    <row r="113" spans="2:13" x14ac:dyDescent="0.3">
      <c r="B113" s="248" t="s">
        <v>2831</v>
      </c>
      <c r="C113" s="248" t="s">
        <v>2831</v>
      </c>
      <c r="D113" t="s">
        <v>2842</v>
      </c>
      <c r="E113" t="s">
        <v>10670</v>
      </c>
      <c r="F113" t="s">
        <v>2078</v>
      </c>
      <c r="G113" s="47" t="s">
        <v>2617</v>
      </c>
      <c r="H113" s="49">
        <v>0</v>
      </c>
      <c r="I113" s="250">
        <v>0</v>
      </c>
      <c r="J113" s="49" t="s">
        <v>2186</v>
      </c>
      <c r="K113" s="49" t="s">
        <v>10671</v>
      </c>
      <c r="L113" s="49" t="s">
        <v>254</v>
      </c>
      <c r="M113" s="49" t="s">
        <v>568</v>
      </c>
    </row>
    <row r="114" spans="2:13" x14ac:dyDescent="0.3">
      <c r="B114" s="248" t="s">
        <v>2831</v>
      </c>
      <c r="C114" s="248" t="s">
        <v>2831</v>
      </c>
      <c r="D114" t="s">
        <v>2842</v>
      </c>
      <c r="E114" t="s">
        <v>3926</v>
      </c>
      <c r="F114" t="s">
        <v>2073</v>
      </c>
      <c r="G114" s="47" t="s">
        <v>2674</v>
      </c>
      <c r="H114" s="49">
        <v>0</v>
      </c>
      <c r="I114" s="250">
        <v>0</v>
      </c>
      <c r="J114" s="49" t="s">
        <v>2186</v>
      </c>
      <c r="K114" s="49" t="s">
        <v>3927</v>
      </c>
      <c r="L114" s="49" t="s">
        <v>254</v>
      </c>
      <c r="M114" s="49" t="s">
        <v>568</v>
      </c>
    </row>
    <row r="115" spans="2:13" x14ac:dyDescent="0.3">
      <c r="B115" s="248" t="s">
        <v>2831</v>
      </c>
      <c r="C115" s="248" t="s">
        <v>2831</v>
      </c>
      <c r="D115" t="s">
        <v>2842</v>
      </c>
      <c r="E115" t="s">
        <v>3936</v>
      </c>
      <c r="F115" t="s">
        <v>2073</v>
      </c>
      <c r="G115" s="47" t="s">
        <v>2707</v>
      </c>
      <c r="H115" s="49">
        <v>0</v>
      </c>
      <c r="I115" s="250">
        <v>0</v>
      </c>
      <c r="J115" s="49" t="s">
        <v>2186</v>
      </c>
      <c r="K115" s="49" t="s">
        <v>3937</v>
      </c>
      <c r="L115" s="49" t="s">
        <v>254</v>
      </c>
      <c r="M115" s="49" t="s">
        <v>568</v>
      </c>
    </row>
    <row r="116" spans="2:13" x14ac:dyDescent="0.3">
      <c r="B116" s="248" t="s">
        <v>2831</v>
      </c>
      <c r="C116" s="248" t="s">
        <v>2831</v>
      </c>
      <c r="D116" t="s">
        <v>2842</v>
      </c>
      <c r="E116" t="s">
        <v>8606</v>
      </c>
      <c r="F116" t="s">
        <v>2073</v>
      </c>
      <c r="G116" s="47" t="s">
        <v>2649</v>
      </c>
      <c r="H116" s="49">
        <v>1</v>
      </c>
      <c r="I116" s="250">
        <v>333.85</v>
      </c>
      <c r="J116" s="49" t="s">
        <v>2186</v>
      </c>
      <c r="K116" s="49" t="s">
        <v>8607</v>
      </c>
      <c r="L116" s="49" t="s">
        <v>254</v>
      </c>
      <c r="M116" s="49" t="s">
        <v>568</v>
      </c>
    </row>
    <row r="117" spans="2:13" x14ac:dyDescent="0.3">
      <c r="B117" s="248" t="s">
        <v>2831</v>
      </c>
      <c r="C117" s="248" t="s">
        <v>2831</v>
      </c>
      <c r="D117" t="s">
        <v>2842</v>
      </c>
      <c r="E117" t="s">
        <v>9427</v>
      </c>
      <c r="F117" t="s">
        <v>2072</v>
      </c>
      <c r="G117" s="47" t="s">
        <v>2707</v>
      </c>
      <c r="H117" s="49">
        <v>0</v>
      </c>
      <c r="I117" s="250">
        <v>0</v>
      </c>
      <c r="J117" s="49" t="s">
        <v>2160</v>
      </c>
      <c r="K117" s="49" t="s">
        <v>9428</v>
      </c>
      <c r="L117" s="49" t="s">
        <v>254</v>
      </c>
      <c r="M117" s="49" t="s">
        <v>568</v>
      </c>
    </row>
    <row r="118" spans="2:13" x14ac:dyDescent="0.3">
      <c r="B118" s="248" t="s">
        <v>2831</v>
      </c>
      <c r="C118" s="248" t="s">
        <v>2831</v>
      </c>
      <c r="D118" t="s">
        <v>2842</v>
      </c>
      <c r="E118" t="s">
        <v>3536</v>
      </c>
      <c r="F118" t="s">
        <v>2073</v>
      </c>
      <c r="G118" s="47" t="s">
        <v>2628</v>
      </c>
      <c r="H118" s="49">
        <v>0</v>
      </c>
      <c r="I118" s="250">
        <v>0</v>
      </c>
      <c r="J118" s="49" t="s">
        <v>2186</v>
      </c>
      <c r="K118" s="49" t="s">
        <v>3537</v>
      </c>
      <c r="L118" s="49" t="s">
        <v>254</v>
      </c>
      <c r="M118" s="49" t="s">
        <v>568</v>
      </c>
    </row>
    <row r="119" spans="2:13" x14ac:dyDescent="0.3">
      <c r="B119" s="248" t="s">
        <v>2831</v>
      </c>
      <c r="C119" s="248" t="s">
        <v>2831</v>
      </c>
      <c r="D119" t="s">
        <v>2842</v>
      </c>
      <c r="E119" t="s">
        <v>9704</v>
      </c>
      <c r="F119" t="s">
        <v>2072</v>
      </c>
      <c r="G119" s="47" t="s">
        <v>2671</v>
      </c>
      <c r="H119" s="49">
        <v>0</v>
      </c>
      <c r="I119" s="250">
        <v>0</v>
      </c>
      <c r="J119" s="49" t="s">
        <v>2160</v>
      </c>
      <c r="K119" s="49" t="s">
        <v>9705</v>
      </c>
      <c r="L119" s="49" t="s">
        <v>254</v>
      </c>
      <c r="M119" s="49" t="s">
        <v>568</v>
      </c>
    </row>
    <row r="120" spans="2:13" x14ac:dyDescent="0.3">
      <c r="B120" s="248" t="s">
        <v>2831</v>
      </c>
      <c r="C120" s="248" t="s">
        <v>2831</v>
      </c>
      <c r="D120" t="s">
        <v>2842</v>
      </c>
      <c r="E120" t="s">
        <v>3897</v>
      </c>
      <c r="F120" t="s">
        <v>2073</v>
      </c>
      <c r="G120" s="47" t="s">
        <v>2642</v>
      </c>
      <c r="H120" s="49">
        <v>0</v>
      </c>
      <c r="I120" s="250">
        <v>0</v>
      </c>
      <c r="J120" s="49" t="s">
        <v>2186</v>
      </c>
      <c r="K120" s="49" t="s">
        <v>3898</v>
      </c>
      <c r="L120" s="49" t="s">
        <v>2147</v>
      </c>
      <c r="M120" s="49" t="s">
        <v>568</v>
      </c>
    </row>
    <row r="121" spans="2:13" x14ac:dyDescent="0.3">
      <c r="B121" s="248" t="s">
        <v>2831</v>
      </c>
      <c r="C121" s="248" t="s">
        <v>2831</v>
      </c>
      <c r="D121" t="s">
        <v>2842</v>
      </c>
      <c r="E121" t="s">
        <v>3809</v>
      </c>
      <c r="F121" t="s">
        <v>2073</v>
      </c>
      <c r="G121" s="47" t="s">
        <v>2671</v>
      </c>
      <c r="H121" s="49">
        <v>0</v>
      </c>
      <c r="I121" s="250">
        <v>0</v>
      </c>
      <c r="J121" s="49" t="s">
        <v>2186</v>
      </c>
      <c r="K121" s="49" t="s">
        <v>3810</v>
      </c>
      <c r="L121" s="49" t="s">
        <v>254</v>
      </c>
      <c r="M121" s="49" t="s">
        <v>568</v>
      </c>
    </row>
    <row r="122" spans="2:13" x14ac:dyDescent="0.3">
      <c r="B122" s="248" t="s">
        <v>2831</v>
      </c>
      <c r="C122" s="248" t="s">
        <v>2831</v>
      </c>
      <c r="D122" t="s">
        <v>2842</v>
      </c>
      <c r="E122" t="s">
        <v>9121</v>
      </c>
      <c r="F122" t="s">
        <v>2073</v>
      </c>
      <c r="G122" s="47" t="s">
        <v>2637</v>
      </c>
      <c r="H122" s="49">
        <v>0</v>
      </c>
      <c r="I122" s="250">
        <v>0</v>
      </c>
      <c r="J122" s="49" t="s">
        <v>2186</v>
      </c>
      <c r="K122" s="49" t="s">
        <v>9122</v>
      </c>
      <c r="L122" s="49" t="s">
        <v>2147</v>
      </c>
      <c r="M122" s="49" t="s">
        <v>568</v>
      </c>
    </row>
    <row r="123" spans="2:13" x14ac:dyDescent="0.3">
      <c r="B123" s="248" t="s">
        <v>2831</v>
      </c>
      <c r="C123" s="248" t="s">
        <v>2831</v>
      </c>
      <c r="D123" t="s">
        <v>2842</v>
      </c>
      <c r="E123" t="s">
        <v>7326</v>
      </c>
      <c r="F123" t="s">
        <v>2078</v>
      </c>
      <c r="G123" s="47" t="s">
        <v>2649</v>
      </c>
      <c r="H123" s="49">
        <v>0</v>
      </c>
      <c r="I123" s="250">
        <v>0</v>
      </c>
      <c r="J123" s="49" t="s">
        <v>2186</v>
      </c>
      <c r="K123" s="49" t="s">
        <v>7327</v>
      </c>
      <c r="L123" s="49" t="s">
        <v>254</v>
      </c>
      <c r="M123" s="49" t="s">
        <v>568</v>
      </c>
    </row>
    <row r="124" spans="2:13" x14ac:dyDescent="0.3">
      <c r="B124" s="248" t="s">
        <v>2831</v>
      </c>
      <c r="C124" s="248" t="s">
        <v>2831</v>
      </c>
      <c r="D124" t="s">
        <v>2842</v>
      </c>
      <c r="E124" t="s">
        <v>3585</v>
      </c>
      <c r="F124" t="s">
        <v>2073</v>
      </c>
      <c r="G124" s="47" t="s">
        <v>2648</v>
      </c>
      <c r="H124" s="49">
        <v>0</v>
      </c>
      <c r="I124" s="250">
        <v>0</v>
      </c>
      <c r="J124" s="49" t="s">
        <v>2186</v>
      </c>
      <c r="K124" s="49" t="s">
        <v>3586</v>
      </c>
      <c r="L124" s="49" t="s">
        <v>254</v>
      </c>
      <c r="M124" s="49" t="s">
        <v>568</v>
      </c>
    </row>
    <row r="125" spans="2:13" x14ac:dyDescent="0.3">
      <c r="B125" s="248" t="s">
        <v>2831</v>
      </c>
      <c r="C125" s="248" t="s">
        <v>2831</v>
      </c>
      <c r="D125" t="s">
        <v>2842</v>
      </c>
      <c r="E125" t="s">
        <v>6537</v>
      </c>
      <c r="F125" t="s">
        <v>2073</v>
      </c>
      <c r="G125" s="47" t="s">
        <v>6370</v>
      </c>
      <c r="H125" s="49">
        <v>0</v>
      </c>
      <c r="I125" s="250">
        <v>0</v>
      </c>
      <c r="J125" s="49" t="s">
        <v>2186</v>
      </c>
      <c r="K125" s="49" t="s">
        <v>6538</v>
      </c>
      <c r="L125" s="49" t="s">
        <v>254</v>
      </c>
      <c r="M125" s="49" t="s">
        <v>568</v>
      </c>
    </row>
    <row r="126" spans="2:13" x14ac:dyDescent="0.3">
      <c r="B126" s="248" t="s">
        <v>2831</v>
      </c>
      <c r="C126" s="248" t="s">
        <v>2831</v>
      </c>
      <c r="D126" t="s">
        <v>2842</v>
      </c>
      <c r="E126" t="s">
        <v>6191</v>
      </c>
      <c r="F126" t="s">
        <v>2073</v>
      </c>
      <c r="G126" s="47" t="s">
        <v>2619</v>
      </c>
      <c r="H126" s="49">
        <v>0</v>
      </c>
      <c r="I126" s="250">
        <v>0</v>
      </c>
      <c r="J126" s="49" t="s">
        <v>2186</v>
      </c>
      <c r="K126" s="49" t="s">
        <v>6192</v>
      </c>
      <c r="L126" s="49" t="s">
        <v>254</v>
      </c>
      <c r="M126" s="49" t="s">
        <v>568</v>
      </c>
    </row>
    <row r="127" spans="2:13" x14ac:dyDescent="0.3">
      <c r="B127" s="248" t="s">
        <v>2831</v>
      </c>
      <c r="C127" s="248" t="s">
        <v>2831</v>
      </c>
      <c r="D127" t="s">
        <v>2842</v>
      </c>
      <c r="E127" t="s">
        <v>9835</v>
      </c>
      <c r="F127" t="s">
        <v>2073</v>
      </c>
      <c r="G127" s="47" t="s">
        <v>2614</v>
      </c>
      <c r="H127" s="49">
        <v>0</v>
      </c>
      <c r="I127" s="250">
        <v>0</v>
      </c>
      <c r="J127" s="49" t="s">
        <v>2186</v>
      </c>
      <c r="K127" s="49" t="s">
        <v>9836</v>
      </c>
      <c r="L127" s="49" t="s">
        <v>254</v>
      </c>
      <c r="M127" s="49" t="s">
        <v>568</v>
      </c>
    </row>
    <row r="128" spans="2:13" x14ac:dyDescent="0.3">
      <c r="B128" s="248" t="s">
        <v>2831</v>
      </c>
      <c r="C128" s="248" t="s">
        <v>2831</v>
      </c>
      <c r="D128" t="s">
        <v>2842</v>
      </c>
      <c r="E128" t="s">
        <v>5885</v>
      </c>
      <c r="F128" t="s">
        <v>2073</v>
      </c>
      <c r="G128" s="47" t="s">
        <v>2617</v>
      </c>
      <c r="H128" s="49">
        <v>0</v>
      </c>
      <c r="I128" s="250">
        <v>0</v>
      </c>
      <c r="J128" s="49" t="s">
        <v>2186</v>
      </c>
      <c r="K128" s="49" t="s">
        <v>5886</v>
      </c>
      <c r="L128" s="49" t="s">
        <v>254</v>
      </c>
      <c r="M128" s="49" t="s">
        <v>568</v>
      </c>
    </row>
    <row r="129" spans="2:13" x14ac:dyDescent="0.3">
      <c r="B129" s="248" t="s">
        <v>2831</v>
      </c>
      <c r="C129" s="248" t="s">
        <v>2831</v>
      </c>
      <c r="D129" t="s">
        <v>2842</v>
      </c>
      <c r="E129" t="s">
        <v>8789</v>
      </c>
      <c r="F129" t="s">
        <v>2078</v>
      </c>
      <c r="G129" s="47" t="s">
        <v>2692</v>
      </c>
      <c r="H129" s="49">
        <v>0</v>
      </c>
      <c r="I129" s="250">
        <v>0</v>
      </c>
      <c r="J129" s="49" t="s">
        <v>2186</v>
      </c>
      <c r="K129" s="49" t="s">
        <v>8790</v>
      </c>
      <c r="L129" s="49" t="s">
        <v>254</v>
      </c>
      <c r="M129" s="49" t="s">
        <v>568</v>
      </c>
    </row>
    <row r="130" spans="2:13" x14ac:dyDescent="0.3">
      <c r="B130" s="248" t="s">
        <v>2831</v>
      </c>
      <c r="C130" s="248" t="s">
        <v>2831</v>
      </c>
      <c r="D130" t="s">
        <v>2842</v>
      </c>
      <c r="E130" t="s">
        <v>7391</v>
      </c>
      <c r="F130" t="s">
        <v>2072</v>
      </c>
      <c r="G130" s="47" t="s">
        <v>2707</v>
      </c>
      <c r="H130" s="49">
        <v>0</v>
      </c>
      <c r="I130" s="250">
        <v>0</v>
      </c>
      <c r="J130" s="49" t="s">
        <v>2160</v>
      </c>
      <c r="K130" s="49" t="s">
        <v>7392</v>
      </c>
      <c r="L130" s="49" t="s">
        <v>254</v>
      </c>
      <c r="M130" s="49" t="s">
        <v>568</v>
      </c>
    </row>
    <row r="131" spans="2:13" x14ac:dyDescent="0.3">
      <c r="B131" s="248" t="s">
        <v>2831</v>
      </c>
      <c r="C131" s="248" t="s">
        <v>2831</v>
      </c>
      <c r="D131" t="s">
        <v>2842</v>
      </c>
      <c r="E131" t="s">
        <v>8884</v>
      </c>
      <c r="F131" t="s">
        <v>2073</v>
      </c>
      <c r="G131" s="47" t="s">
        <v>2617</v>
      </c>
      <c r="H131" s="49">
        <v>0</v>
      </c>
      <c r="I131" s="250">
        <v>0</v>
      </c>
      <c r="J131" s="49" t="s">
        <v>2186</v>
      </c>
      <c r="K131" s="49" t="s">
        <v>8885</v>
      </c>
      <c r="L131" s="49" t="s">
        <v>254</v>
      </c>
      <c r="M131" s="49" t="s">
        <v>568</v>
      </c>
    </row>
    <row r="132" spans="2:13" x14ac:dyDescent="0.3">
      <c r="B132" s="248" t="s">
        <v>2831</v>
      </c>
      <c r="C132" s="248" t="s">
        <v>2831</v>
      </c>
      <c r="D132" t="s">
        <v>2842</v>
      </c>
      <c r="E132" t="s">
        <v>3735</v>
      </c>
      <c r="F132" t="s">
        <v>2073</v>
      </c>
      <c r="G132" s="47" t="s">
        <v>2628</v>
      </c>
      <c r="H132" s="49">
        <v>0</v>
      </c>
      <c r="I132" s="250">
        <v>0</v>
      </c>
      <c r="J132" s="49" t="s">
        <v>2186</v>
      </c>
      <c r="K132" s="49" t="s">
        <v>3737</v>
      </c>
      <c r="L132" s="49" t="s">
        <v>254</v>
      </c>
      <c r="M132" s="49" t="s">
        <v>568</v>
      </c>
    </row>
    <row r="133" spans="2:13" x14ac:dyDescent="0.3">
      <c r="B133" s="248" t="s">
        <v>2831</v>
      </c>
      <c r="C133" s="248" t="s">
        <v>2831</v>
      </c>
      <c r="D133" t="s">
        <v>2842</v>
      </c>
      <c r="E133" t="s">
        <v>3864</v>
      </c>
      <c r="F133" t="s">
        <v>2073</v>
      </c>
      <c r="G133" s="47" t="s">
        <v>2649</v>
      </c>
      <c r="H133" s="49">
        <v>0</v>
      </c>
      <c r="I133" s="250">
        <v>0</v>
      </c>
      <c r="J133" s="49" t="s">
        <v>2186</v>
      </c>
      <c r="K133" s="49" t="s">
        <v>3865</v>
      </c>
      <c r="L133" s="49" t="s">
        <v>254</v>
      </c>
      <c r="M133" s="49" t="s">
        <v>568</v>
      </c>
    </row>
    <row r="134" spans="2:13" x14ac:dyDescent="0.3">
      <c r="B134" s="248" t="s">
        <v>2831</v>
      </c>
      <c r="C134" s="248" t="s">
        <v>2831</v>
      </c>
      <c r="D134" t="s">
        <v>2842</v>
      </c>
      <c r="E134" t="s">
        <v>5893</v>
      </c>
      <c r="F134" t="s">
        <v>2076</v>
      </c>
      <c r="G134" s="47" t="s">
        <v>2653</v>
      </c>
      <c r="H134" s="49">
        <v>0</v>
      </c>
      <c r="I134" s="250">
        <v>0</v>
      </c>
      <c r="J134" s="49" t="s">
        <v>2160</v>
      </c>
      <c r="K134" s="49" t="s">
        <v>5894</v>
      </c>
      <c r="L134" s="49" t="s">
        <v>254</v>
      </c>
      <c r="M134" s="49" t="s">
        <v>568</v>
      </c>
    </row>
    <row r="135" spans="2:13" x14ac:dyDescent="0.3">
      <c r="B135" s="248" t="s">
        <v>2831</v>
      </c>
      <c r="C135" s="248" t="s">
        <v>2831</v>
      </c>
      <c r="D135" t="s">
        <v>2842</v>
      </c>
      <c r="E135" t="s">
        <v>8130</v>
      </c>
      <c r="F135" t="s">
        <v>2072</v>
      </c>
      <c r="G135" s="47" t="s">
        <v>2664</v>
      </c>
      <c r="H135" s="49">
        <v>0</v>
      </c>
      <c r="I135" s="250">
        <v>0</v>
      </c>
      <c r="J135" s="49" t="s">
        <v>2160</v>
      </c>
      <c r="K135" s="49" t="s">
        <v>8131</v>
      </c>
      <c r="L135" s="49" t="s">
        <v>2147</v>
      </c>
      <c r="M135" s="49" t="s">
        <v>568</v>
      </c>
    </row>
    <row r="136" spans="2:13" x14ac:dyDescent="0.3">
      <c r="B136" s="248" t="s">
        <v>2831</v>
      </c>
      <c r="C136" s="248" t="s">
        <v>2831</v>
      </c>
      <c r="D136" t="s">
        <v>2842</v>
      </c>
      <c r="E136" t="s">
        <v>5468</v>
      </c>
      <c r="F136" t="s">
        <v>2078</v>
      </c>
      <c r="G136" s="47" t="s">
        <v>2696</v>
      </c>
      <c r="H136" s="49">
        <v>0</v>
      </c>
      <c r="I136" s="250">
        <v>0</v>
      </c>
      <c r="J136" s="49" t="s">
        <v>2186</v>
      </c>
      <c r="K136" s="49" t="s">
        <v>5470</v>
      </c>
      <c r="L136" s="49" t="s">
        <v>254</v>
      </c>
      <c r="M136" s="49" t="s">
        <v>568</v>
      </c>
    </row>
    <row r="137" spans="2:13" x14ac:dyDescent="0.3">
      <c r="B137" s="248" t="s">
        <v>2831</v>
      </c>
      <c r="C137" s="248" t="s">
        <v>2831</v>
      </c>
      <c r="D137" t="s">
        <v>2842</v>
      </c>
      <c r="E137" t="s">
        <v>9722</v>
      </c>
      <c r="F137" t="s">
        <v>2072</v>
      </c>
      <c r="G137" s="47" t="s">
        <v>2642</v>
      </c>
      <c r="H137" s="49">
        <v>0</v>
      </c>
      <c r="I137" s="250">
        <v>0</v>
      </c>
      <c r="J137" s="49" t="s">
        <v>2160</v>
      </c>
      <c r="K137" s="49" t="s">
        <v>9723</v>
      </c>
      <c r="L137" s="49" t="s">
        <v>254</v>
      </c>
      <c r="M137" s="49" t="s">
        <v>568</v>
      </c>
    </row>
    <row r="138" spans="2:13" x14ac:dyDescent="0.3">
      <c r="B138" s="248" t="s">
        <v>2831</v>
      </c>
      <c r="C138" s="248" t="s">
        <v>2831</v>
      </c>
      <c r="D138" t="s">
        <v>2842</v>
      </c>
      <c r="E138" t="s">
        <v>3220</v>
      </c>
      <c r="F138" t="s">
        <v>2073</v>
      </c>
      <c r="G138" s="47" t="s">
        <v>6370</v>
      </c>
      <c r="H138" s="49">
        <v>0</v>
      </c>
      <c r="I138" s="250">
        <v>0</v>
      </c>
      <c r="J138" s="49" t="s">
        <v>2160</v>
      </c>
      <c r="K138" s="49" t="s">
        <v>2925</v>
      </c>
      <c r="L138" s="49" t="s">
        <v>254</v>
      </c>
      <c r="M138" s="49" t="s">
        <v>568</v>
      </c>
    </row>
    <row r="139" spans="2:13" x14ac:dyDescent="0.3">
      <c r="B139" s="248" t="s">
        <v>2831</v>
      </c>
      <c r="C139" s="248" t="s">
        <v>2831</v>
      </c>
      <c r="D139" t="s">
        <v>2842</v>
      </c>
      <c r="E139" t="s">
        <v>5069</v>
      </c>
      <c r="F139" t="s">
        <v>2073</v>
      </c>
      <c r="G139" s="47" t="s">
        <v>2692</v>
      </c>
      <c r="H139" s="49">
        <v>0</v>
      </c>
      <c r="I139" s="250">
        <v>0</v>
      </c>
      <c r="J139" s="49" t="s">
        <v>2173</v>
      </c>
      <c r="K139" s="49" t="s">
        <v>5070</v>
      </c>
      <c r="L139" s="49" t="s">
        <v>254</v>
      </c>
      <c r="M139" s="49" t="s">
        <v>568</v>
      </c>
    </row>
    <row r="140" spans="2:13" x14ac:dyDescent="0.3">
      <c r="B140" s="248" t="s">
        <v>2831</v>
      </c>
      <c r="C140" s="248" t="s">
        <v>2831</v>
      </c>
      <c r="D140" t="s">
        <v>2842</v>
      </c>
      <c r="E140" t="s">
        <v>10726</v>
      </c>
      <c r="F140" t="s">
        <v>2073</v>
      </c>
      <c r="G140" s="47" t="s">
        <v>2635</v>
      </c>
      <c r="H140" s="49">
        <v>0</v>
      </c>
      <c r="I140" s="250">
        <v>0</v>
      </c>
      <c r="J140" s="49" t="s">
        <v>2186</v>
      </c>
      <c r="K140" s="49" t="s">
        <v>10727</v>
      </c>
      <c r="L140" s="49" t="s">
        <v>254</v>
      </c>
      <c r="M140" s="49" t="s">
        <v>568</v>
      </c>
    </row>
    <row r="141" spans="2:13" x14ac:dyDescent="0.3">
      <c r="B141" s="248" t="s">
        <v>2831</v>
      </c>
      <c r="C141" s="248" t="s">
        <v>2831</v>
      </c>
      <c r="D141" t="s">
        <v>2842</v>
      </c>
      <c r="E141" t="s">
        <v>3625</v>
      </c>
      <c r="F141" t="s">
        <v>2073</v>
      </c>
      <c r="G141" s="47" t="s">
        <v>2662</v>
      </c>
      <c r="H141" s="49">
        <v>0</v>
      </c>
      <c r="I141" s="250">
        <v>0</v>
      </c>
      <c r="J141" s="49" t="s">
        <v>2186</v>
      </c>
      <c r="K141" s="49" t="s">
        <v>3626</v>
      </c>
      <c r="L141" s="49" t="s">
        <v>254</v>
      </c>
      <c r="M141" s="49" t="s">
        <v>568</v>
      </c>
    </row>
    <row r="142" spans="2:13" x14ac:dyDescent="0.3">
      <c r="B142" s="248" t="s">
        <v>2831</v>
      </c>
      <c r="C142" s="248" t="s">
        <v>2831</v>
      </c>
      <c r="D142" t="s">
        <v>2842</v>
      </c>
      <c r="E142" t="s">
        <v>3629</v>
      </c>
      <c r="F142" t="s">
        <v>2073</v>
      </c>
      <c r="G142" s="47" t="s">
        <v>2669</v>
      </c>
      <c r="H142" s="49">
        <v>0</v>
      </c>
      <c r="I142" s="250">
        <v>0</v>
      </c>
      <c r="J142" s="49" t="s">
        <v>2186</v>
      </c>
      <c r="K142" s="49" t="s">
        <v>3631</v>
      </c>
      <c r="L142" s="49" t="s">
        <v>254</v>
      </c>
      <c r="M142" s="49" t="s">
        <v>568</v>
      </c>
    </row>
    <row r="143" spans="2:13" x14ac:dyDescent="0.3">
      <c r="B143" s="248" t="s">
        <v>2831</v>
      </c>
      <c r="C143" s="248" t="s">
        <v>2831</v>
      </c>
      <c r="D143" t="s">
        <v>2842</v>
      </c>
      <c r="E143" t="s">
        <v>8108</v>
      </c>
      <c r="F143" t="s">
        <v>2072</v>
      </c>
      <c r="G143" s="47" t="s">
        <v>2707</v>
      </c>
      <c r="H143" s="49">
        <v>0</v>
      </c>
      <c r="I143" s="250">
        <v>0</v>
      </c>
      <c r="J143" s="49" t="s">
        <v>2160</v>
      </c>
      <c r="K143" s="49" t="s">
        <v>8109</v>
      </c>
      <c r="L143" s="49" t="s">
        <v>254</v>
      </c>
      <c r="M143" s="49" t="s">
        <v>568</v>
      </c>
    </row>
    <row r="144" spans="2:13" x14ac:dyDescent="0.3">
      <c r="B144" s="248" t="s">
        <v>2831</v>
      </c>
      <c r="C144" s="248" t="s">
        <v>2831</v>
      </c>
      <c r="D144" t="s">
        <v>2842</v>
      </c>
      <c r="E144" t="s">
        <v>6649</v>
      </c>
      <c r="F144" t="s">
        <v>2075</v>
      </c>
      <c r="G144" s="47" t="s">
        <v>2619</v>
      </c>
      <c r="H144" s="49">
        <v>0</v>
      </c>
      <c r="I144" s="250">
        <v>0</v>
      </c>
      <c r="J144" s="49" t="s">
        <v>2160</v>
      </c>
      <c r="K144" s="49" t="s">
        <v>6650</v>
      </c>
      <c r="L144" s="49" t="s">
        <v>254</v>
      </c>
      <c r="M144" s="49" t="s">
        <v>568</v>
      </c>
    </row>
    <row r="145" spans="2:13" x14ac:dyDescent="0.3">
      <c r="B145" s="248" t="s">
        <v>2831</v>
      </c>
      <c r="C145" s="248" t="s">
        <v>2831</v>
      </c>
      <c r="D145" t="s">
        <v>2842</v>
      </c>
      <c r="E145" t="s">
        <v>3502</v>
      </c>
      <c r="F145" t="s">
        <v>2073</v>
      </c>
      <c r="G145" s="47" t="s">
        <v>2649</v>
      </c>
      <c r="H145" s="49">
        <v>0</v>
      </c>
      <c r="I145" s="250">
        <v>0</v>
      </c>
      <c r="J145" s="49" t="s">
        <v>2186</v>
      </c>
      <c r="K145" s="49" t="s">
        <v>3503</v>
      </c>
      <c r="L145" s="49" t="s">
        <v>254</v>
      </c>
      <c r="M145" s="49" t="s">
        <v>568</v>
      </c>
    </row>
    <row r="146" spans="2:13" x14ac:dyDescent="0.3">
      <c r="B146" s="248" t="s">
        <v>2831</v>
      </c>
      <c r="C146" s="248" t="s">
        <v>2831</v>
      </c>
      <c r="D146" t="s">
        <v>2842</v>
      </c>
      <c r="E146" t="s">
        <v>4211</v>
      </c>
      <c r="F146" t="s">
        <v>2073</v>
      </c>
      <c r="G146" s="47" t="s">
        <v>6370</v>
      </c>
      <c r="H146" s="49">
        <v>0</v>
      </c>
      <c r="I146" s="250">
        <v>0</v>
      </c>
      <c r="J146" s="49" t="s">
        <v>2186</v>
      </c>
      <c r="K146" s="49" t="s">
        <v>4212</v>
      </c>
      <c r="L146" s="49" t="s">
        <v>2147</v>
      </c>
      <c r="M146" s="49" t="s">
        <v>568</v>
      </c>
    </row>
    <row r="147" spans="2:13" x14ac:dyDescent="0.3">
      <c r="B147" s="248" t="s">
        <v>2831</v>
      </c>
      <c r="C147" s="248" t="s">
        <v>2831</v>
      </c>
      <c r="D147" t="s">
        <v>2842</v>
      </c>
      <c r="E147" t="s">
        <v>3891</v>
      </c>
      <c r="F147" t="s">
        <v>2073</v>
      </c>
      <c r="G147" s="47" t="s">
        <v>2707</v>
      </c>
      <c r="H147" s="49">
        <v>0</v>
      </c>
      <c r="I147" s="250">
        <v>0</v>
      </c>
      <c r="J147" s="49" t="s">
        <v>2186</v>
      </c>
      <c r="K147" s="49" t="s">
        <v>3892</v>
      </c>
      <c r="L147" s="49" t="s">
        <v>254</v>
      </c>
      <c r="M147" s="49" t="s">
        <v>568</v>
      </c>
    </row>
    <row r="148" spans="2:13" x14ac:dyDescent="0.3">
      <c r="B148" s="248" t="s">
        <v>2831</v>
      </c>
      <c r="C148" s="248" t="s">
        <v>2831</v>
      </c>
      <c r="D148" t="s">
        <v>2842</v>
      </c>
      <c r="E148" t="s">
        <v>3811</v>
      </c>
      <c r="F148" t="s">
        <v>2073</v>
      </c>
      <c r="G148" s="47" t="s">
        <v>2614</v>
      </c>
      <c r="H148" s="49">
        <v>0</v>
      </c>
      <c r="I148" s="250">
        <v>0</v>
      </c>
      <c r="J148" s="49" t="s">
        <v>2186</v>
      </c>
      <c r="K148" s="49" t="s">
        <v>3812</v>
      </c>
      <c r="L148" s="49" t="s">
        <v>254</v>
      </c>
      <c r="M148" s="49" t="s">
        <v>568</v>
      </c>
    </row>
    <row r="149" spans="2:13" x14ac:dyDescent="0.3">
      <c r="B149" s="248" t="s">
        <v>2831</v>
      </c>
      <c r="C149" s="248" t="s">
        <v>2831</v>
      </c>
      <c r="D149" t="s">
        <v>2842</v>
      </c>
      <c r="E149" t="s">
        <v>4153</v>
      </c>
      <c r="F149" t="s">
        <v>2073</v>
      </c>
      <c r="G149" s="47" t="s">
        <v>2635</v>
      </c>
      <c r="H149" s="49">
        <v>0</v>
      </c>
      <c r="I149" s="250">
        <v>0</v>
      </c>
      <c r="J149" s="49" t="s">
        <v>2186</v>
      </c>
      <c r="K149" s="49" t="s">
        <v>4154</v>
      </c>
      <c r="L149" s="49" t="s">
        <v>254</v>
      </c>
      <c r="M149" s="49" t="s">
        <v>568</v>
      </c>
    </row>
    <row r="150" spans="2:13" x14ac:dyDescent="0.3">
      <c r="B150" s="248" t="s">
        <v>2831</v>
      </c>
      <c r="C150" s="248" t="s">
        <v>2831</v>
      </c>
      <c r="D150" t="s">
        <v>2842</v>
      </c>
      <c r="E150" t="s">
        <v>3692</v>
      </c>
      <c r="F150" t="s">
        <v>2073</v>
      </c>
      <c r="G150" s="47" t="s">
        <v>2650</v>
      </c>
      <c r="H150" s="49">
        <v>0</v>
      </c>
      <c r="I150" s="250">
        <v>0</v>
      </c>
      <c r="J150" s="49" t="s">
        <v>2186</v>
      </c>
      <c r="K150" s="49" t="s">
        <v>3693</v>
      </c>
      <c r="L150" s="49" t="s">
        <v>254</v>
      </c>
      <c r="M150" s="49" t="s">
        <v>568</v>
      </c>
    </row>
    <row r="151" spans="2:13" x14ac:dyDescent="0.3">
      <c r="B151" s="248" t="s">
        <v>2831</v>
      </c>
      <c r="C151" s="248" t="s">
        <v>2831</v>
      </c>
      <c r="D151" t="s">
        <v>2842</v>
      </c>
      <c r="E151" t="s">
        <v>4221</v>
      </c>
      <c r="F151" t="s">
        <v>2073</v>
      </c>
      <c r="G151" s="47" t="s">
        <v>6370</v>
      </c>
      <c r="H151" s="49">
        <v>0</v>
      </c>
      <c r="I151" s="250">
        <v>0</v>
      </c>
      <c r="J151" s="49" t="s">
        <v>2186</v>
      </c>
      <c r="K151" s="49" t="s">
        <v>4222</v>
      </c>
      <c r="L151" s="49" t="s">
        <v>254</v>
      </c>
      <c r="M151" s="49" t="s">
        <v>568</v>
      </c>
    </row>
    <row r="152" spans="2:13" x14ac:dyDescent="0.3">
      <c r="B152" s="248" t="s">
        <v>2831</v>
      </c>
      <c r="C152" s="248" t="s">
        <v>2831</v>
      </c>
      <c r="D152" t="s">
        <v>2842</v>
      </c>
      <c r="E152" t="s">
        <v>5494</v>
      </c>
      <c r="F152" t="s">
        <v>2072</v>
      </c>
      <c r="G152" s="47" t="s">
        <v>2617</v>
      </c>
      <c r="H152" s="49">
        <v>0</v>
      </c>
      <c r="I152" s="250">
        <v>0</v>
      </c>
      <c r="J152" s="49" t="s">
        <v>2173</v>
      </c>
      <c r="K152" s="49" t="s">
        <v>5495</v>
      </c>
      <c r="L152" s="49" t="s">
        <v>254</v>
      </c>
      <c r="M152" s="49" t="s">
        <v>568</v>
      </c>
    </row>
    <row r="153" spans="2:13" x14ac:dyDescent="0.3">
      <c r="B153" s="248" t="s">
        <v>2831</v>
      </c>
      <c r="C153" s="248" t="s">
        <v>2831</v>
      </c>
      <c r="D153" t="s">
        <v>2842</v>
      </c>
      <c r="E153" t="s">
        <v>5565</v>
      </c>
      <c r="F153" t="s">
        <v>2073</v>
      </c>
      <c r="G153" s="47" t="s">
        <v>2617</v>
      </c>
      <c r="H153" s="49">
        <v>0</v>
      </c>
      <c r="I153" s="250">
        <v>0</v>
      </c>
      <c r="J153" s="49" t="s">
        <v>2186</v>
      </c>
      <c r="K153" s="49" t="s">
        <v>5567</v>
      </c>
      <c r="L153" s="49" t="s">
        <v>254</v>
      </c>
      <c r="M153" s="49" t="s">
        <v>568</v>
      </c>
    </row>
    <row r="154" spans="2:13" x14ac:dyDescent="0.3">
      <c r="B154" s="248" t="s">
        <v>2831</v>
      </c>
      <c r="C154" s="248" t="s">
        <v>2831</v>
      </c>
      <c r="D154" t="s">
        <v>2842</v>
      </c>
      <c r="E154" t="s">
        <v>3947</v>
      </c>
      <c r="F154" t="s">
        <v>2073</v>
      </c>
      <c r="G154" s="47" t="s">
        <v>2617</v>
      </c>
      <c r="H154" s="49">
        <v>0</v>
      </c>
      <c r="I154" s="250">
        <v>0</v>
      </c>
      <c r="J154" s="49" t="s">
        <v>2186</v>
      </c>
      <c r="K154" s="49" t="s">
        <v>3948</v>
      </c>
      <c r="L154" s="49" t="s">
        <v>254</v>
      </c>
      <c r="M154" s="49" t="s">
        <v>568</v>
      </c>
    </row>
    <row r="155" spans="2:13" x14ac:dyDescent="0.3">
      <c r="B155" s="248" t="s">
        <v>2831</v>
      </c>
      <c r="C155" s="248" t="s">
        <v>2831</v>
      </c>
      <c r="D155" t="s">
        <v>2842</v>
      </c>
      <c r="E155" t="s">
        <v>5836</v>
      </c>
      <c r="F155" t="s">
        <v>2073</v>
      </c>
      <c r="G155" s="47" t="s">
        <v>2637</v>
      </c>
      <c r="H155" s="49">
        <v>0</v>
      </c>
      <c r="I155" s="250">
        <v>0</v>
      </c>
      <c r="J155" s="49" t="s">
        <v>2186</v>
      </c>
      <c r="K155" s="49" t="s">
        <v>5837</v>
      </c>
      <c r="L155" s="49" t="s">
        <v>254</v>
      </c>
      <c r="M155" s="49" t="s">
        <v>568</v>
      </c>
    </row>
    <row r="156" spans="2:13" x14ac:dyDescent="0.3">
      <c r="B156" s="248" t="s">
        <v>2831</v>
      </c>
      <c r="C156" s="248" t="s">
        <v>2831</v>
      </c>
      <c r="D156" t="s">
        <v>2842</v>
      </c>
      <c r="E156" t="s">
        <v>6687</v>
      </c>
      <c r="F156" t="s">
        <v>2073</v>
      </c>
      <c r="G156" s="47" t="s">
        <v>2662</v>
      </c>
      <c r="H156" s="49">
        <v>0</v>
      </c>
      <c r="I156" s="250">
        <v>0</v>
      </c>
      <c r="J156" s="49" t="s">
        <v>2186</v>
      </c>
      <c r="K156" s="49" t="s">
        <v>6688</v>
      </c>
      <c r="L156" s="49" t="s">
        <v>254</v>
      </c>
      <c r="M156" s="49" t="s">
        <v>568</v>
      </c>
    </row>
    <row r="157" spans="2:13" x14ac:dyDescent="0.3">
      <c r="B157" s="248" t="s">
        <v>2831</v>
      </c>
      <c r="C157" s="248" t="s">
        <v>2831</v>
      </c>
      <c r="D157" t="s">
        <v>2842</v>
      </c>
      <c r="E157" t="s">
        <v>3675</v>
      </c>
      <c r="F157" t="s">
        <v>2073</v>
      </c>
      <c r="G157" s="47" t="s">
        <v>2617</v>
      </c>
      <c r="H157" s="49">
        <v>0</v>
      </c>
      <c r="I157" s="250">
        <v>0</v>
      </c>
      <c r="J157" s="49" t="s">
        <v>2186</v>
      </c>
      <c r="K157" s="49" t="s">
        <v>3676</v>
      </c>
      <c r="L157" s="49" t="s">
        <v>254</v>
      </c>
      <c r="M157" s="49" t="s">
        <v>568</v>
      </c>
    </row>
    <row r="158" spans="2:13" x14ac:dyDescent="0.3">
      <c r="B158" s="248" t="s">
        <v>2831</v>
      </c>
      <c r="C158" s="248" t="s">
        <v>2831</v>
      </c>
      <c r="D158" t="s">
        <v>2842</v>
      </c>
      <c r="E158" t="s">
        <v>2944</v>
      </c>
      <c r="F158" t="s">
        <v>2073</v>
      </c>
      <c r="G158" s="47" t="s">
        <v>2637</v>
      </c>
      <c r="H158" s="49">
        <v>0</v>
      </c>
      <c r="I158" s="250">
        <v>0</v>
      </c>
      <c r="J158" s="49" t="s">
        <v>2160</v>
      </c>
      <c r="K158" s="49" t="s">
        <v>2936</v>
      </c>
      <c r="L158" s="49" t="s">
        <v>254</v>
      </c>
      <c r="M158" s="49" t="s">
        <v>568</v>
      </c>
    </row>
    <row r="159" spans="2:13" x14ac:dyDescent="0.3">
      <c r="B159" s="248" t="s">
        <v>2831</v>
      </c>
      <c r="C159" s="248" t="s">
        <v>2831</v>
      </c>
      <c r="D159" t="s">
        <v>2842</v>
      </c>
      <c r="E159" t="s">
        <v>7771</v>
      </c>
      <c r="F159" t="s">
        <v>2078</v>
      </c>
      <c r="G159" s="47" t="s">
        <v>2696</v>
      </c>
      <c r="H159" s="49">
        <v>0</v>
      </c>
      <c r="I159" s="250">
        <v>0</v>
      </c>
      <c r="J159" s="49" t="s">
        <v>2186</v>
      </c>
      <c r="K159" s="49" t="s">
        <v>7772</v>
      </c>
      <c r="L159" s="49" t="s">
        <v>254</v>
      </c>
      <c r="M159" s="49" t="s">
        <v>568</v>
      </c>
    </row>
    <row r="160" spans="2:13" x14ac:dyDescent="0.3">
      <c r="B160" s="248" t="s">
        <v>2831</v>
      </c>
      <c r="C160" s="248" t="s">
        <v>2831</v>
      </c>
      <c r="D160" t="s">
        <v>2842</v>
      </c>
      <c r="E160" t="s">
        <v>10296</v>
      </c>
      <c r="F160" t="s">
        <v>2073</v>
      </c>
      <c r="G160" s="47" t="s">
        <v>2650</v>
      </c>
      <c r="H160" s="49">
        <v>0</v>
      </c>
      <c r="I160" s="250">
        <v>0</v>
      </c>
      <c r="J160" s="49" t="s">
        <v>2186</v>
      </c>
      <c r="K160" s="49" t="s">
        <v>10297</v>
      </c>
      <c r="L160" s="49" t="s">
        <v>254</v>
      </c>
      <c r="M160" s="49" t="s">
        <v>568</v>
      </c>
    </row>
    <row r="161" spans="2:13" x14ac:dyDescent="0.3">
      <c r="B161" s="248" t="s">
        <v>2831</v>
      </c>
      <c r="C161" s="248" t="s">
        <v>2831</v>
      </c>
      <c r="D161" t="s">
        <v>2842</v>
      </c>
      <c r="E161" t="s">
        <v>3581</v>
      </c>
      <c r="F161" t="s">
        <v>2073</v>
      </c>
      <c r="G161" s="47" t="s">
        <v>2628</v>
      </c>
      <c r="H161" s="49">
        <v>0</v>
      </c>
      <c r="I161" s="250">
        <v>0</v>
      </c>
      <c r="J161" s="49" t="s">
        <v>2186</v>
      </c>
      <c r="K161" s="49" t="s">
        <v>3582</v>
      </c>
      <c r="L161" s="49" t="s">
        <v>254</v>
      </c>
      <c r="M161" s="49" t="s">
        <v>568</v>
      </c>
    </row>
    <row r="162" spans="2:13" x14ac:dyDescent="0.3">
      <c r="B162" s="248" t="s">
        <v>2831</v>
      </c>
      <c r="C162" s="248" t="s">
        <v>2831</v>
      </c>
      <c r="D162" t="s">
        <v>2842</v>
      </c>
      <c r="E162" t="s">
        <v>7671</v>
      </c>
      <c r="F162" t="s">
        <v>2078</v>
      </c>
      <c r="G162" s="47" t="s">
        <v>2642</v>
      </c>
      <c r="H162" s="49">
        <v>0</v>
      </c>
      <c r="I162" s="250">
        <v>0</v>
      </c>
      <c r="J162" s="49" t="s">
        <v>2186</v>
      </c>
      <c r="K162" s="49" t="s">
        <v>7672</v>
      </c>
      <c r="L162" s="49" t="s">
        <v>254</v>
      </c>
      <c r="M162" s="49" t="s">
        <v>568</v>
      </c>
    </row>
    <row r="163" spans="2:13" x14ac:dyDescent="0.3">
      <c r="B163" s="248" t="s">
        <v>2831</v>
      </c>
      <c r="C163" s="248" t="s">
        <v>2831</v>
      </c>
      <c r="D163" t="s">
        <v>2842</v>
      </c>
      <c r="E163" t="s">
        <v>6811</v>
      </c>
      <c r="F163" t="s">
        <v>2073</v>
      </c>
      <c r="G163" s="47" t="s">
        <v>2644</v>
      </c>
      <c r="H163" s="49">
        <v>0</v>
      </c>
      <c r="I163" s="250">
        <v>0</v>
      </c>
      <c r="J163" s="49" t="s">
        <v>2186</v>
      </c>
      <c r="K163" s="49" t="s">
        <v>6812</v>
      </c>
      <c r="L163" s="49" t="s">
        <v>254</v>
      </c>
      <c r="M163" s="49" t="s">
        <v>568</v>
      </c>
    </row>
    <row r="164" spans="2:13" x14ac:dyDescent="0.3">
      <c r="B164" s="248" t="s">
        <v>2831</v>
      </c>
      <c r="C164" s="248" t="s">
        <v>2831</v>
      </c>
      <c r="D164" t="s">
        <v>2842</v>
      </c>
      <c r="E164" t="s">
        <v>5460</v>
      </c>
      <c r="F164" t="s">
        <v>2078</v>
      </c>
      <c r="G164" s="47" t="s">
        <v>2637</v>
      </c>
      <c r="H164" s="49">
        <v>0</v>
      </c>
      <c r="I164" s="250">
        <v>0</v>
      </c>
      <c r="J164" s="49" t="s">
        <v>2186</v>
      </c>
      <c r="K164" s="49" t="s">
        <v>5462</v>
      </c>
      <c r="L164" s="49" t="s">
        <v>254</v>
      </c>
      <c r="M164" s="49" t="s">
        <v>568</v>
      </c>
    </row>
    <row r="165" spans="2:13" x14ac:dyDescent="0.3">
      <c r="B165" s="248" t="s">
        <v>2831</v>
      </c>
      <c r="C165" s="248" t="s">
        <v>2831</v>
      </c>
      <c r="D165" t="s">
        <v>2842</v>
      </c>
      <c r="E165" t="s">
        <v>9595</v>
      </c>
      <c r="F165" t="s">
        <v>2078</v>
      </c>
      <c r="G165" s="47" t="s">
        <v>2664</v>
      </c>
      <c r="H165" s="49">
        <v>0</v>
      </c>
      <c r="I165" s="250">
        <v>0</v>
      </c>
      <c r="J165" s="49" t="s">
        <v>2186</v>
      </c>
      <c r="K165" s="49" t="s">
        <v>9596</v>
      </c>
      <c r="L165" s="49" t="s">
        <v>254</v>
      </c>
      <c r="M165" s="49" t="s">
        <v>568</v>
      </c>
    </row>
    <row r="166" spans="2:13" x14ac:dyDescent="0.3">
      <c r="B166" s="248" t="s">
        <v>2831</v>
      </c>
      <c r="C166" s="248" t="s">
        <v>2831</v>
      </c>
      <c r="D166" t="s">
        <v>2842</v>
      </c>
      <c r="E166" t="s">
        <v>9077</v>
      </c>
      <c r="F166" t="s">
        <v>2073</v>
      </c>
      <c r="G166" s="47" t="s">
        <v>2635</v>
      </c>
      <c r="H166" s="49">
        <v>0</v>
      </c>
      <c r="I166" s="250">
        <v>0</v>
      </c>
      <c r="J166" s="49" t="s">
        <v>2186</v>
      </c>
      <c r="K166" s="49" t="s">
        <v>9078</v>
      </c>
      <c r="L166" s="49" t="s">
        <v>254</v>
      </c>
      <c r="M166" s="49" t="s">
        <v>568</v>
      </c>
    </row>
    <row r="167" spans="2:13" x14ac:dyDescent="0.3">
      <c r="B167" s="248" t="s">
        <v>2831</v>
      </c>
      <c r="C167" s="248" t="s">
        <v>2831</v>
      </c>
      <c r="D167" t="s">
        <v>2842</v>
      </c>
      <c r="E167" t="s">
        <v>8681</v>
      </c>
      <c r="F167" t="s">
        <v>2078</v>
      </c>
      <c r="G167" s="47" t="s">
        <v>2678</v>
      </c>
      <c r="H167" s="49">
        <v>0</v>
      </c>
      <c r="I167" s="250">
        <v>0</v>
      </c>
      <c r="J167" s="49" t="s">
        <v>2160</v>
      </c>
      <c r="K167" s="49" t="s">
        <v>8682</v>
      </c>
      <c r="L167" s="49" t="s">
        <v>254</v>
      </c>
      <c r="M167" s="49" t="s">
        <v>568</v>
      </c>
    </row>
    <row r="168" spans="2:13" x14ac:dyDescent="0.3">
      <c r="B168" s="248" t="s">
        <v>2831</v>
      </c>
      <c r="C168" s="248" t="s">
        <v>2831</v>
      </c>
      <c r="D168" t="s">
        <v>2842</v>
      </c>
      <c r="E168" t="s">
        <v>10549</v>
      </c>
      <c r="F168" t="s">
        <v>2072</v>
      </c>
      <c r="G168" s="47" t="s">
        <v>2626</v>
      </c>
      <c r="H168" s="49">
        <v>2</v>
      </c>
      <c r="I168" s="250">
        <v>5657.54</v>
      </c>
      <c r="J168" s="49" t="s">
        <v>2160</v>
      </c>
      <c r="K168" s="49" t="s">
        <v>10550</v>
      </c>
      <c r="L168" s="49" t="s">
        <v>254</v>
      </c>
      <c r="M168" s="49" t="s">
        <v>568</v>
      </c>
    </row>
    <row r="169" spans="2:13" x14ac:dyDescent="0.3">
      <c r="B169" s="248" t="s">
        <v>2831</v>
      </c>
      <c r="C169" s="248" t="s">
        <v>2831</v>
      </c>
      <c r="D169" t="s">
        <v>2842</v>
      </c>
      <c r="E169" t="s">
        <v>10314</v>
      </c>
      <c r="F169" t="s">
        <v>2072</v>
      </c>
      <c r="G169" s="47" t="s">
        <v>2614</v>
      </c>
      <c r="H169" s="49">
        <v>0</v>
      </c>
      <c r="I169" s="250">
        <v>0</v>
      </c>
      <c r="J169" s="49" t="s">
        <v>2160</v>
      </c>
      <c r="K169" s="49" t="s">
        <v>10315</v>
      </c>
      <c r="L169" s="49" t="s">
        <v>254</v>
      </c>
      <c r="M169" s="49" t="s">
        <v>568</v>
      </c>
    </row>
    <row r="170" spans="2:13" x14ac:dyDescent="0.3">
      <c r="B170" s="248" t="s">
        <v>2831</v>
      </c>
      <c r="C170" s="248" t="s">
        <v>2831</v>
      </c>
      <c r="D170" t="s">
        <v>2842</v>
      </c>
      <c r="E170" t="s">
        <v>6745</v>
      </c>
      <c r="F170" t="s">
        <v>2073</v>
      </c>
      <c r="G170" s="47" t="s">
        <v>2619</v>
      </c>
      <c r="H170" s="49">
        <v>0</v>
      </c>
      <c r="I170" s="250">
        <v>0</v>
      </c>
      <c r="J170" s="49" t="s">
        <v>2186</v>
      </c>
      <c r="K170" s="49" t="s">
        <v>6746</v>
      </c>
      <c r="L170" s="49" t="s">
        <v>254</v>
      </c>
      <c r="M170" s="49" t="s">
        <v>568</v>
      </c>
    </row>
    <row r="171" spans="2:13" x14ac:dyDescent="0.3">
      <c r="B171" s="248" t="s">
        <v>2831</v>
      </c>
      <c r="C171" s="248" t="s">
        <v>2831</v>
      </c>
      <c r="D171" t="s">
        <v>2842</v>
      </c>
      <c r="E171" t="s">
        <v>8866</v>
      </c>
      <c r="F171" t="s">
        <v>2078</v>
      </c>
      <c r="G171" s="47" t="s">
        <v>2626</v>
      </c>
      <c r="H171" s="49">
        <v>0</v>
      </c>
      <c r="I171" s="250">
        <v>0</v>
      </c>
      <c r="J171" s="49" t="s">
        <v>2186</v>
      </c>
      <c r="K171" s="49" t="s">
        <v>8867</v>
      </c>
      <c r="L171" s="49" t="s">
        <v>254</v>
      </c>
      <c r="M171" s="49" t="s">
        <v>568</v>
      </c>
    </row>
    <row r="172" spans="2:13" x14ac:dyDescent="0.3">
      <c r="B172" s="248" t="s">
        <v>2831</v>
      </c>
      <c r="C172" s="248" t="s">
        <v>2831</v>
      </c>
      <c r="D172" t="s">
        <v>2842</v>
      </c>
      <c r="E172" t="s">
        <v>3677</v>
      </c>
      <c r="F172" t="s">
        <v>2073</v>
      </c>
      <c r="G172" s="47" t="s">
        <v>2617</v>
      </c>
      <c r="H172" s="49">
        <v>0</v>
      </c>
      <c r="I172" s="250">
        <v>0</v>
      </c>
      <c r="J172" s="49" t="s">
        <v>2186</v>
      </c>
      <c r="K172" s="49" t="s">
        <v>3678</v>
      </c>
      <c r="L172" s="49" t="s">
        <v>254</v>
      </c>
      <c r="M172" s="49" t="s">
        <v>568</v>
      </c>
    </row>
    <row r="173" spans="2:13" x14ac:dyDescent="0.3">
      <c r="B173" s="248" t="s">
        <v>2831</v>
      </c>
      <c r="C173" s="248" t="s">
        <v>2831</v>
      </c>
      <c r="D173" t="s">
        <v>2842</v>
      </c>
      <c r="E173" t="s">
        <v>10416</v>
      </c>
      <c r="F173" t="s">
        <v>2072</v>
      </c>
      <c r="G173" s="47" t="s">
        <v>2674</v>
      </c>
      <c r="H173" s="49">
        <v>0</v>
      </c>
      <c r="I173" s="250">
        <v>0</v>
      </c>
      <c r="J173" s="49" t="s">
        <v>2160</v>
      </c>
      <c r="K173" s="49" t="s">
        <v>10417</v>
      </c>
      <c r="L173" s="49" t="s">
        <v>254</v>
      </c>
      <c r="M173" s="49" t="s">
        <v>568</v>
      </c>
    </row>
    <row r="174" spans="2:13" x14ac:dyDescent="0.3">
      <c r="B174" s="248" t="s">
        <v>2831</v>
      </c>
      <c r="C174" s="248" t="s">
        <v>2831</v>
      </c>
      <c r="D174" t="s">
        <v>2842</v>
      </c>
      <c r="E174" t="s">
        <v>4038</v>
      </c>
      <c r="F174" t="s">
        <v>2073</v>
      </c>
      <c r="G174" s="47" t="s">
        <v>2671</v>
      </c>
      <c r="H174" s="49">
        <v>0</v>
      </c>
      <c r="I174" s="250">
        <v>0</v>
      </c>
      <c r="J174" s="49" t="s">
        <v>2186</v>
      </c>
      <c r="K174" s="49" t="s">
        <v>4039</v>
      </c>
      <c r="L174" s="49" t="s">
        <v>254</v>
      </c>
      <c r="M174" s="49" t="s">
        <v>568</v>
      </c>
    </row>
    <row r="175" spans="2:13" x14ac:dyDescent="0.3">
      <c r="B175" s="248" t="s">
        <v>2831</v>
      </c>
      <c r="C175" s="248" t="s">
        <v>2831</v>
      </c>
      <c r="D175" t="s">
        <v>2842</v>
      </c>
      <c r="E175" t="s">
        <v>9688</v>
      </c>
      <c r="F175" t="s">
        <v>2073</v>
      </c>
      <c r="G175" s="47" t="s">
        <v>2617</v>
      </c>
      <c r="H175" s="49">
        <v>0</v>
      </c>
      <c r="I175" s="250">
        <v>0</v>
      </c>
      <c r="J175" s="49" t="s">
        <v>2186</v>
      </c>
      <c r="K175" s="49" t="s">
        <v>9689</v>
      </c>
      <c r="L175" s="49" t="s">
        <v>254</v>
      </c>
      <c r="M175" s="49" t="s">
        <v>568</v>
      </c>
    </row>
    <row r="176" spans="2:13" x14ac:dyDescent="0.3">
      <c r="B176" s="248" t="s">
        <v>2831</v>
      </c>
      <c r="C176" s="248" t="s">
        <v>2831</v>
      </c>
      <c r="D176" t="s">
        <v>2842</v>
      </c>
      <c r="E176" t="s">
        <v>6270</v>
      </c>
      <c r="F176" t="s">
        <v>2078</v>
      </c>
      <c r="G176" s="47" t="s">
        <v>2642</v>
      </c>
      <c r="H176" s="49">
        <v>0</v>
      </c>
      <c r="I176" s="250">
        <v>0</v>
      </c>
      <c r="J176" s="49" t="s">
        <v>2186</v>
      </c>
      <c r="K176" s="49" t="s">
        <v>6271</v>
      </c>
      <c r="L176" s="49" t="s">
        <v>254</v>
      </c>
      <c r="M176" s="49" t="s">
        <v>568</v>
      </c>
    </row>
    <row r="177" spans="2:13" x14ac:dyDescent="0.3">
      <c r="B177" s="248" t="s">
        <v>2831</v>
      </c>
      <c r="C177" s="248" t="s">
        <v>2831</v>
      </c>
      <c r="D177" t="s">
        <v>2842</v>
      </c>
      <c r="E177" t="s">
        <v>9466</v>
      </c>
      <c r="F177" t="s">
        <v>2072</v>
      </c>
      <c r="G177" s="47" t="s">
        <v>2617</v>
      </c>
      <c r="H177" s="49">
        <v>0</v>
      </c>
      <c r="I177" s="250">
        <v>0</v>
      </c>
      <c r="J177" s="49" t="s">
        <v>2160</v>
      </c>
      <c r="K177" s="49" t="s">
        <v>9467</v>
      </c>
      <c r="L177" s="49" t="s">
        <v>254</v>
      </c>
      <c r="M177" s="49" t="s">
        <v>568</v>
      </c>
    </row>
    <row r="178" spans="2:13" x14ac:dyDescent="0.3">
      <c r="B178" s="248" t="s">
        <v>2831</v>
      </c>
      <c r="C178" s="248" t="s">
        <v>2831</v>
      </c>
      <c r="D178" t="s">
        <v>2842</v>
      </c>
      <c r="E178" t="s">
        <v>6633</v>
      </c>
      <c r="F178" t="s">
        <v>2073</v>
      </c>
      <c r="G178" s="47" t="s">
        <v>2644</v>
      </c>
      <c r="H178" s="49">
        <v>0</v>
      </c>
      <c r="I178" s="250">
        <v>0</v>
      </c>
      <c r="J178" s="49" t="s">
        <v>2186</v>
      </c>
      <c r="K178" s="49" t="s">
        <v>6634</v>
      </c>
      <c r="L178" s="49" t="s">
        <v>254</v>
      </c>
      <c r="M178" s="49" t="s">
        <v>568</v>
      </c>
    </row>
    <row r="179" spans="2:13" x14ac:dyDescent="0.3">
      <c r="B179" s="248" t="s">
        <v>2831</v>
      </c>
      <c r="C179" s="248" t="s">
        <v>2831</v>
      </c>
      <c r="D179" t="s">
        <v>2842</v>
      </c>
      <c r="E179" t="s">
        <v>3918</v>
      </c>
      <c r="F179" t="s">
        <v>2073</v>
      </c>
      <c r="G179" s="47" t="s">
        <v>2648</v>
      </c>
      <c r="H179" s="49">
        <v>0</v>
      </c>
      <c r="I179" s="250">
        <v>0</v>
      </c>
      <c r="J179" s="49" t="s">
        <v>2186</v>
      </c>
      <c r="K179" s="49" t="s">
        <v>3919</v>
      </c>
      <c r="L179" s="49" t="s">
        <v>254</v>
      </c>
      <c r="M179" s="49" t="s">
        <v>568</v>
      </c>
    </row>
    <row r="180" spans="2:13" x14ac:dyDescent="0.3">
      <c r="B180" s="248" t="s">
        <v>2831</v>
      </c>
      <c r="C180" s="248" t="s">
        <v>2831</v>
      </c>
      <c r="D180" t="s">
        <v>2842</v>
      </c>
      <c r="E180" t="s">
        <v>6369</v>
      </c>
      <c r="F180" t="s">
        <v>2076</v>
      </c>
      <c r="G180" s="47" t="s">
        <v>6370</v>
      </c>
      <c r="H180" s="49">
        <v>0</v>
      </c>
      <c r="I180" s="250">
        <v>0</v>
      </c>
      <c r="J180" s="49" t="s">
        <v>2160</v>
      </c>
      <c r="K180" s="49" t="s">
        <v>6371</v>
      </c>
      <c r="L180" s="49" t="s">
        <v>254</v>
      </c>
      <c r="M180" s="49" t="s">
        <v>568</v>
      </c>
    </row>
    <row r="181" spans="2:13" x14ac:dyDescent="0.3">
      <c r="B181" s="248" t="s">
        <v>2831</v>
      </c>
      <c r="C181" s="248" t="s">
        <v>2831</v>
      </c>
      <c r="D181" t="s">
        <v>2842</v>
      </c>
      <c r="E181" t="s">
        <v>6294</v>
      </c>
      <c r="F181" t="s">
        <v>2073</v>
      </c>
      <c r="G181" s="47" t="s">
        <v>2678</v>
      </c>
      <c r="H181" s="49">
        <v>0</v>
      </c>
      <c r="I181" s="250">
        <v>0</v>
      </c>
      <c r="J181" s="49" t="s">
        <v>2186</v>
      </c>
      <c r="K181" s="49" t="s">
        <v>6296</v>
      </c>
      <c r="L181" s="49" t="s">
        <v>254</v>
      </c>
      <c r="M181" s="49" t="s">
        <v>568</v>
      </c>
    </row>
    <row r="182" spans="2:13" x14ac:dyDescent="0.3">
      <c r="B182" s="248" t="s">
        <v>2831</v>
      </c>
      <c r="C182" s="248" t="s">
        <v>2831</v>
      </c>
      <c r="D182" t="s">
        <v>2842</v>
      </c>
      <c r="E182" t="s">
        <v>4040</v>
      </c>
      <c r="F182" t="s">
        <v>2073</v>
      </c>
      <c r="G182" s="47" t="s">
        <v>2635</v>
      </c>
      <c r="H182" s="49">
        <v>0</v>
      </c>
      <c r="I182" s="250">
        <v>0</v>
      </c>
      <c r="J182" s="49" t="s">
        <v>2186</v>
      </c>
      <c r="K182" s="49" t="s">
        <v>4041</v>
      </c>
      <c r="L182" s="49" t="s">
        <v>254</v>
      </c>
      <c r="M182" s="49" t="s">
        <v>568</v>
      </c>
    </row>
    <row r="183" spans="2:13" x14ac:dyDescent="0.3">
      <c r="B183" s="248" t="s">
        <v>2831</v>
      </c>
      <c r="C183" s="248" t="s">
        <v>2831</v>
      </c>
      <c r="D183" t="s">
        <v>2842</v>
      </c>
      <c r="E183" t="s">
        <v>3462</v>
      </c>
      <c r="F183" t="s">
        <v>2073</v>
      </c>
      <c r="G183" s="47" t="s">
        <v>2707</v>
      </c>
      <c r="H183" s="49">
        <v>0</v>
      </c>
      <c r="I183" s="250">
        <v>0</v>
      </c>
      <c r="J183" s="49" t="s">
        <v>2186</v>
      </c>
      <c r="K183" s="49" t="s">
        <v>3463</v>
      </c>
      <c r="L183" s="49" t="s">
        <v>254</v>
      </c>
      <c r="M183" s="49" t="s">
        <v>568</v>
      </c>
    </row>
    <row r="184" spans="2:13" x14ac:dyDescent="0.3">
      <c r="B184" s="248" t="s">
        <v>2831</v>
      </c>
      <c r="C184" s="248" t="s">
        <v>2831</v>
      </c>
      <c r="D184" t="s">
        <v>2842</v>
      </c>
      <c r="E184" t="s">
        <v>3852</v>
      </c>
      <c r="F184" t="s">
        <v>2073</v>
      </c>
      <c r="G184" s="47" t="s">
        <v>2692</v>
      </c>
      <c r="H184" s="49">
        <v>0</v>
      </c>
      <c r="I184" s="250">
        <v>0</v>
      </c>
      <c r="J184" s="49" t="s">
        <v>2186</v>
      </c>
      <c r="K184" s="49" t="s">
        <v>3853</v>
      </c>
      <c r="L184" s="49" t="s">
        <v>254</v>
      </c>
      <c r="M184" s="49" t="s">
        <v>568</v>
      </c>
    </row>
    <row r="185" spans="2:13" x14ac:dyDescent="0.3">
      <c r="B185" s="248" t="s">
        <v>2831</v>
      </c>
      <c r="C185" s="248" t="s">
        <v>2831</v>
      </c>
      <c r="D185" t="s">
        <v>2842</v>
      </c>
      <c r="E185" t="s">
        <v>10366</v>
      </c>
      <c r="F185" t="s">
        <v>2073</v>
      </c>
      <c r="G185" s="47" t="s">
        <v>2653</v>
      </c>
      <c r="H185" s="49">
        <v>0</v>
      </c>
      <c r="I185" s="250">
        <v>0</v>
      </c>
      <c r="J185" s="49" t="s">
        <v>2160</v>
      </c>
      <c r="K185" s="49" t="s">
        <v>10367</v>
      </c>
      <c r="L185" s="49" t="s">
        <v>254</v>
      </c>
      <c r="M185" s="49" t="s">
        <v>568</v>
      </c>
    </row>
    <row r="186" spans="2:13" x14ac:dyDescent="0.3">
      <c r="B186" s="248" t="s">
        <v>2831</v>
      </c>
      <c r="C186" s="248" t="s">
        <v>2831</v>
      </c>
      <c r="D186" t="s">
        <v>2842</v>
      </c>
      <c r="E186" t="s">
        <v>3276</v>
      </c>
      <c r="F186" t="s">
        <v>2073</v>
      </c>
      <c r="G186" s="47" t="s">
        <v>2675</v>
      </c>
      <c r="H186" s="49">
        <v>0</v>
      </c>
      <c r="I186" s="250">
        <v>0</v>
      </c>
      <c r="J186" s="49" t="s">
        <v>2160</v>
      </c>
      <c r="K186" s="49" t="s">
        <v>2925</v>
      </c>
      <c r="L186" s="49" t="s">
        <v>254</v>
      </c>
      <c r="M186" s="49" t="s">
        <v>568</v>
      </c>
    </row>
    <row r="187" spans="2:13" x14ac:dyDescent="0.3">
      <c r="B187" s="248" t="s">
        <v>2831</v>
      </c>
      <c r="C187" s="248" t="s">
        <v>2831</v>
      </c>
      <c r="D187" t="s">
        <v>2842</v>
      </c>
      <c r="E187" t="s">
        <v>7380</v>
      </c>
      <c r="F187" t="s">
        <v>2072</v>
      </c>
      <c r="G187" s="47" t="s">
        <v>2644</v>
      </c>
      <c r="H187" s="49">
        <v>0</v>
      </c>
      <c r="I187" s="250">
        <v>0</v>
      </c>
      <c r="J187" s="49" t="s">
        <v>2160</v>
      </c>
      <c r="K187" s="49" t="s">
        <v>3023</v>
      </c>
      <c r="L187" s="49" t="s">
        <v>254</v>
      </c>
      <c r="M187" s="49" t="s">
        <v>568</v>
      </c>
    </row>
    <row r="188" spans="2:13" x14ac:dyDescent="0.3">
      <c r="B188" s="248" t="s">
        <v>2831</v>
      </c>
      <c r="C188" s="248" t="s">
        <v>2831</v>
      </c>
      <c r="D188" t="s">
        <v>2842</v>
      </c>
      <c r="E188" t="s">
        <v>8379</v>
      </c>
      <c r="F188" t="s">
        <v>2072</v>
      </c>
      <c r="G188" s="47" t="s">
        <v>2614</v>
      </c>
      <c r="H188" s="49">
        <v>0</v>
      </c>
      <c r="I188" s="250">
        <v>0</v>
      </c>
      <c r="J188" s="49" t="s">
        <v>2160</v>
      </c>
      <c r="K188" s="49" t="s">
        <v>8380</v>
      </c>
      <c r="L188" s="49" t="s">
        <v>254</v>
      </c>
      <c r="M188" s="49" t="s">
        <v>568</v>
      </c>
    </row>
    <row r="189" spans="2:13" x14ac:dyDescent="0.3">
      <c r="B189" s="248" t="s">
        <v>2831</v>
      </c>
      <c r="C189" s="248" t="s">
        <v>2831</v>
      </c>
      <c r="D189" t="s">
        <v>2842</v>
      </c>
      <c r="E189" t="s">
        <v>3475</v>
      </c>
      <c r="F189" t="s">
        <v>2073</v>
      </c>
      <c r="G189" s="47" t="s">
        <v>2617</v>
      </c>
      <c r="H189" s="49">
        <v>0</v>
      </c>
      <c r="I189" s="250">
        <v>0</v>
      </c>
      <c r="J189" s="49" t="s">
        <v>2186</v>
      </c>
      <c r="K189" s="49" t="s">
        <v>3476</v>
      </c>
      <c r="L189" s="49" t="s">
        <v>254</v>
      </c>
      <c r="M189" s="49" t="s">
        <v>568</v>
      </c>
    </row>
    <row r="190" spans="2:13" x14ac:dyDescent="0.3">
      <c r="B190" s="248" t="s">
        <v>2831</v>
      </c>
      <c r="C190" s="248" t="s">
        <v>2831</v>
      </c>
      <c r="D190" t="s">
        <v>2842</v>
      </c>
      <c r="E190" t="s">
        <v>8428</v>
      </c>
      <c r="F190" t="s">
        <v>2078</v>
      </c>
      <c r="G190" s="47" t="s">
        <v>2664</v>
      </c>
      <c r="H190" s="49">
        <v>0</v>
      </c>
      <c r="I190" s="250">
        <v>0</v>
      </c>
      <c r="J190" s="49" t="s">
        <v>2160</v>
      </c>
      <c r="K190" s="49" t="s">
        <v>8429</v>
      </c>
      <c r="L190" s="49" t="s">
        <v>254</v>
      </c>
      <c r="M190" s="49" t="s">
        <v>568</v>
      </c>
    </row>
    <row r="191" spans="2:13" x14ac:dyDescent="0.3">
      <c r="B191" s="248" t="s">
        <v>2831</v>
      </c>
      <c r="C191" s="248" t="s">
        <v>2831</v>
      </c>
      <c r="D191" t="s">
        <v>2842</v>
      </c>
      <c r="E191" t="s">
        <v>9803</v>
      </c>
      <c r="F191" t="s">
        <v>2076</v>
      </c>
      <c r="G191" s="47" t="s">
        <v>6370</v>
      </c>
      <c r="H191" s="49">
        <v>0</v>
      </c>
      <c r="I191" s="250">
        <v>0</v>
      </c>
      <c r="J191" s="49" t="s">
        <v>2173</v>
      </c>
      <c r="K191" s="49" t="s">
        <v>9804</v>
      </c>
      <c r="L191" s="49" t="s">
        <v>254</v>
      </c>
      <c r="M191" s="49" t="s">
        <v>568</v>
      </c>
    </row>
    <row r="192" spans="2:13" x14ac:dyDescent="0.3">
      <c r="B192" s="248" t="s">
        <v>2831</v>
      </c>
      <c r="C192" s="248" t="s">
        <v>2831</v>
      </c>
      <c r="D192" t="s">
        <v>2842</v>
      </c>
      <c r="E192" t="s">
        <v>10356</v>
      </c>
      <c r="F192" t="s">
        <v>2072</v>
      </c>
      <c r="G192" s="47" t="s">
        <v>2664</v>
      </c>
      <c r="H192" s="49">
        <v>0</v>
      </c>
      <c r="I192" s="250">
        <v>0</v>
      </c>
      <c r="J192" s="49" t="s">
        <v>2160</v>
      </c>
      <c r="K192" s="49" t="s">
        <v>10357</v>
      </c>
      <c r="L192" s="49" t="s">
        <v>254</v>
      </c>
      <c r="M192" s="49" t="s">
        <v>568</v>
      </c>
    </row>
    <row r="193" spans="2:13" x14ac:dyDescent="0.3">
      <c r="B193" s="248" t="s">
        <v>2831</v>
      </c>
      <c r="C193" s="248" t="s">
        <v>2831</v>
      </c>
      <c r="D193" t="s">
        <v>2842</v>
      </c>
      <c r="E193" t="s">
        <v>5477</v>
      </c>
      <c r="F193" t="s">
        <v>2073</v>
      </c>
      <c r="G193" s="47" t="s">
        <v>2649</v>
      </c>
      <c r="H193" s="49">
        <v>0</v>
      </c>
      <c r="I193" s="250">
        <v>0</v>
      </c>
      <c r="J193" s="49" t="s">
        <v>2186</v>
      </c>
      <c r="K193" s="49" t="s">
        <v>5479</v>
      </c>
      <c r="L193" s="49" t="s">
        <v>254</v>
      </c>
      <c r="M193" s="49" t="s">
        <v>568</v>
      </c>
    </row>
    <row r="194" spans="2:13" x14ac:dyDescent="0.3">
      <c r="B194" s="248" t="s">
        <v>2831</v>
      </c>
      <c r="C194" s="248" t="s">
        <v>2831</v>
      </c>
      <c r="D194" t="s">
        <v>2842</v>
      </c>
      <c r="E194" t="s">
        <v>9673</v>
      </c>
      <c r="F194" t="s">
        <v>2078</v>
      </c>
      <c r="G194" s="47" t="s">
        <v>2671</v>
      </c>
      <c r="H194" s="49">
        <v>0</v>
      </c>
      <c r="I194" s="250">
        <v>0</v>
      </c>
      <c r="J194" s="49" t="s">
        <v>2186</v>
      </c>
      <c r="K194" s="49" t="s">
        <v>9674</v>
      </c>
      <c r="L194" s="49" t="s">
        <v>254</v>
      </c>
      <c r="M194" s="49" t="s">
        <v>568</v>
      </c>
    </row>
    <row r="195" spans="2:13" x14ac:dyDescent="0.3">
      <c r="B195" s="248" t="s">
        <v>2831</v>
      </c>
      <c r="C195" s="248" t="s">
        <v>2831</v>
      </c>
      <c r="D195" t="s">
        <v>2842</v>
      </c>
      <c r="E195" t="s">
        <v>3270</v>
      </c>
      <c r="F195" t="s">
        <v>2073</v>
      </c>
      <c r="G195" s="47" t="s">
        <v>2617</v>
      </c>
      <c r="H195" s="49">
        <v>0</v>
      </c>
      <c r="I195" s="250">
        <v>0</v>
      </c>
      <c r="J195" s="49" t="s">
        <v>2160</v>
      </c>
      <c r="K195" s="49" t="s">
        <v>2925</v>
      </c>
      <c r="L195" s="49" t="s">
        <v>254</v>
      </c>
      <c r="M195" s="49" t="s">
        <v>568</v>
      </c>
    </row>
    <row r="196" spans="2:13" x14ac:dyDescent="0.3">
      <c r="B196" s="248" t="s">
        <v>2831</v>
      </c>
      <c r="C196" s="248" t="s">
        <v>2831</v>
      </c>
      <c r="D196" t="s">
        <v>2842</v>
      </c>
      <c r="E196" t="s">
        <v>3527</v>
      </c>
      <c r="F196" t="s">
        <v>2073</v>
      </c>
      <c r="G196" s="47" t="s">
        <v>2653</v>
      </c>
      <c r="H196" s="49">
        <v>0</v>
      </c>
      <c r="I196" s="250">
        <v>0</v>
      </c>
      <c r="J196" s="49" t="s">
        <v>2186</v>
      </c>
      <c r="K196" s="49" t="s">
        <v>3528</v>
      </c>
      <c r="L196" s="49" t="s">
        <v>254</v>
      </c>
      <c r="M196" s="49" t="s">
        <v>568</v>
      </c>
    </row>
    <row r="197" spans="2:13" x14ac:dyDescent="0.3">
      <c r="B197" s="248" t="s">
        <v>2831</v>
      </c>
      <c r="C197" s="248" t="s">
        <v>2831</v>
      </c>
      <c r="D197" t="s">
        <v>2842</v>
      </c>
      <c r="E197" t="s">
        <v>4392</v>
      </c>
      <c r="F197" t="s">
        <v>2073</v>
      </c>
      <c r="G197" s="47" t="s">
        <v>2692</v>
      </c>
      <c r="H197" s="49">
        <v>0</v>
      </c>
      <c r="I197" s="250">
        <v>0</v>
      </c>
      <c r="J197" s="49" t="s">
        <v>2160</v>
      </c>
      <c r="K197" s="49" t="s">
        <v>4394</v>
      </c>
      <c r="L197" s="49" t="s">
        <v>254</v>
      </c>
      <c r="M197" s="49" t="s">
        <v>568</v>
      </c>
    </row>
    <row r="198" spans="2:13" x14ac:dyDescent="0.3">
      <c r="B198" s="248" t="s">
        <v>2831</v>
      </c>
      <c r="C198" s="248" t="s">
        <v>2831</v>
      </c>
      <c r="D198" t="s">
        <v>2842</v>
      </c>
      <c r="E198" t="s">
        <v>6548</v>
      </c>
      <c r="F198" t="s">
        <v>2075</v>
      </c>
      <c r="G198" s="47" t="s">
        <v>2619</v>
      </c>
      <c r="H198" s="49">
        <v>0</v>
      </c>
      <c r="I198" s="250">
        <v>0</v>
      </c>
      <c r="J198" s="49" t="s">
        <v>2160</v>
      </c>
      <c r="K198" s="49" t="s">
        <v>6549</v>
      </c>
      <c r="L198" s="49" t="s">
        <v>254</v>
      </c>
      <c r="M198" s="49" t="s">
        <v>568</v>
      </c>
    </row>
    <row r="199" spans="2:13" x14ac:dyDescent="0.3">
      <c r="B199" s="248" t="s">
        <v>2831</v>
      </c>
      <c r="C199" s="248" t="s">
        <v>2831</v>
      </c>
      <c r="D199" t="s">
        <v>2842</v>
      </c>
      <c r="E199" t="s">
        <v>4195</v>
      </c>
      <c r="F199" t="s">
        <v>2073</v>
      </c>
      <c r="G199" s="47" t="s">
        <v>2617</v>
      </c>
      <c r="H199" s="49">
        <v>0</v>
      </c>
      <c r="I199" s="250">
        <v>0</v>
      </c>
      <c r="J199" s="49" t="s">
        <v>2186</v>
      </c>
      <c r="K199" s="49" t="s">
        <v>4196</v>
      </c>
      <c r="L199" s="49" t="s">
        <v>254</v>
      </c>
      <c r="M199" s="49" t="s">
        <v>568</v>
      </c>
    </row>
    <row r="200" spans="2:13" x14ac:dyDescent="0.3">
      <c r="B200" s="248" t="s">
        <v>2831</v>
      </c>
      <c r="C200" s="248" t="s">
        <v>2831</v>
      </c>
      <c r="D200" t="s">
        <v>2842</v>
      </c>
      <c r="E200" t="s">
        <v>10268</v>
      </c>
      <c r="F200" t="s">
        <v>2072</v>
      </c>
      <c r="G200" s="47" t="s">
        <v>2662</v>
      </c>
      <c r="H200" s="49">
        <v>0</v>
      </c>
      <c r="I200" s="250">
        <v>0</v>
      </c>
      <c r="J200" s="49" t="s">
        <v>2160</v>
      </c>
      <c r="K200" s="49" t="s">
        <v>10269</v>
      </c>
      <c r="L200" s="49" t="s">
        <v>254</v>
      </c>
      <c r="M200" s="49" t="s">
        <v>568</v>
      </c>
    </row>
    <row r="201" spans="2:13" x14ac:dyDescent="0.3">
      <c r="B201" s="248" t="s">
        <v>2831</v>
      </c>
      <c r="C201" s="248" t="s">
        <v>2831</v>
      </c>
      <c r="D201" t="s">
        <v>2842</v>
      </c>
      <c r="E201" t="s">
        <v>10451</v>
      </c>
      <c r="F201" t="s">
        <v>2073</v>
      </c>
      <c r="G201" s="47" t="s">
        <v>2644</v>
      </c>
      <c r="H201" s="49">
        <v>0</v>
      </c>
      <c r="I201" s="250">
        <v>0</v>
      </c>
      <c r="J201" s="49" t="s">
        <v>2186</v>
      </c>
      <c r="K201" s="49" t="s">
        <v>10452</v>
      </c>
      <c r="L201" s="49" t="s">
        <v>254</v>
      </c>
      <c r="M201" s="49" t="s">
        <v>568</v>
      </c>
    </row>
    <row r="202" spans="2:13" x14ac:dyDescent="0.3">
      <c r="B202" s="248" t="s">
        <v>2831</v>
      </c>
      <c r="C202" s="248" t="s">
        <v>2831</v>
      </c>
      <c r="D202" t="s">
        <v>2842</v>
      </c>
      <c r="E202" t="s">
        <v>3052</v>
      </c>
      <c r="F202" t="s">
        <v>2073</v>
      </c>
      <c r="G202" s="47" t="s">
        <v>2653</v>
      </c>
      <c r="H202" s="49">
        <v>0</v>
      </c>
      <c r="I202" s="250">
        <v>0</v>
      </c>
      <c r="J202" s="49" t="s">
        <v>2160</v>
      </c>
      <c r="K202" s="49" t="s">
        <v>2936</v>
      </c>
      <c r="L202" s="49" t="s">
        <v>254</v>
      </c>
      <c r="M202" s="49" t="s">
        <v>568</v>
      </c>
    </row>
    <row r="203" spans="2:13" x14ac:dyDescent="0.3">
      <c r="B203" s="248" t="s">
        <v>2831</v>
      </c>
      <c r="C203" s="248" t="s">
        <v>2831</v>
      </c>
      <c r="D203" t="s">
        <v>2842</v>
      </c>
      <c r="E203" t="s">
        <v>2962</v>
      </c>
      <c r="F203" t="s">
        <v>2073</v>
      </c>
      <c r="G203" s="47" t="s">
        <v>2675</v>
      </c>
      <c r="H203" s="49">
        <v>0</v>
      </c>
      <c r="I203" s="250">
        <v>0</v>
      </c>
      <c r="J203" s="49" t="s">
        <v>2160</v>
      </c>
      <c r="K203" s="49" t="s">
        <v>2925</v>
      </c>
      <c r="L203" s="49" t="s">
        <v>254</v>
      </c>
      <c r="M203" s="49" t="s">
        <v>568</v>
      </c>
    </row>
    <row r="204" spans="2:13" x14ac:dyDescent="0.3">
      <c r="B204" s="248" t="s">
        <v>2831</v>
      </c>
      <c r="C204" s="248" t="s">
        <v>2831</v>
      </c>
      <c r="D204" t="s">
        <v>2842</v>
      </c>
      <c r="E204" t="s">
        <v>6457</v>
      </c>
      <c r="F204" t="s">
        <v>2078</v>
      </c>
      <c r="G204" s="47" t="s">
        <v>2626</v>
      </c>
      <c r="H204" s="49">
        <v>0</v>
      </c>
      <c r="I204" s="250">
        <v>0</v>
      </c>
      <c r="J204" s="49" t="s">
        <v>2186</v>
      </c>
      <c r="K204" s="49" t="s">
        <v>6459</v>
      </c>
      <c r="L204" s="49" t="s">
        <v>254</v>
      </c>
      <c r="M204" s="49" t="s">
        <v>568</v>
      </c>
    </row>
    <row r="205" spans="2:13" x14ac:dyDescent="0.3">
      <c r="B205" s="248" t="s">
        <v>2831</v>
      </c>
      <c r="C205" s="248" t="s">
        <v>2831</v>
      </c>
      <c r="D205" t="s">
        <v>2842</v>
      </c>
      <c r="E205" t="s">
        <v>7893</v>
      </c>
      <c r="F205" t="s">
        <v>2073</v>
      </c>
      <c r="G205" s="47" t="s">
        <v>2669</v>
      </c>
      <c r="H205" s="49">
        <v>0</v>
      </c>
      <c r="I205" s="250">
        <v>0</v>
      </c>
      <c r="J205" s="49" t="s">
        <v>2186</v>
      </c>
      <c r="K205" s="49" t="s">
        <v>7894</v>
      </c>
      <c r="L205" s="49" t="s">
        <v>254</v>
      </c>
      <c r="M205" s="49" t="s">
        <v>568</v>
      </c>
    </row>
    <row r="206" spans="2:13" x14ac:dyDescent="0.3">
      <c r="B206" s="248" t="s">
        <v>2831</v>
      </c>
      <c r="C206" s="248" t="s">
        <v>2831</v>
      </c>
      <c r="D206" t="s">
        <v>2842</v>
      </c>
      <c r="E206" t="s">
        <v>8783</v>
      </c>
      <c r="F206" t="s">
        <v>2073</v>
      </c>
      <c r="G206" s="47" t="s">
        <v>2696</v>
      </c>
      <c r="H206" s="49">
        <v>1</v>
      </c>
      <c r="I206" s="250">
        <v>389.49</v>
      </c>
      <c r="J206" s="49" t="s">
        <v>2186</v>
      </c>
      <c r="K206" s="49" t="s">
        <v>8784</v>
      </c>
      <c r="L206" s="49" t="s">
        <v>254</v>
      </c>
      <c r="M206" s="49" t="s">
        <v>568</v>
      </c>
    </row>
    <row r="207" spans="2:13" x14ac:dyDescent="0.3">
      <c r="B207" s="248" t="s">
        <v>2831</v>
      </c>
      <c r="C207" s="248" t="s">
        <v>2831</v>
      </c>
      <c r="D207" t="s">
        <v>2842</v>
      </c>
      <c r="E207" t="s">
        <v>7548</v>
      </c>
      <c r="F207" t="s">
        <v>2072</v>
      </c>
      <c r="G207" s="47" t="s">
        <v>2707</v>
      </c>
      <c r="H207" s="49">
        <v>0</v>
      </c>
      <c r="I207" s="250">
        <v>0</v>
      </c>
      <c r="J207" s="49" t="s">
        <v>2160</v>
      </c>
      <c r="K207" s="49" t="s">
        <v>7549</v>
      </c>
      <c r="L207" s="49" t="s">
        <v>254</v>
      </c>
      <c r="M207" s="49" t="s">
        <v>568</v>
      </c>
    </row>
    <row r="208" spans="2:13" x14ac:dyDescent="0.3">
      <c r="B208" s="248" t="s">
        <v>2831</v>
      </c>
      <c r="C208" s="248" t="s">
        <v>2831</v>
      </c>
      <c r="D208" t="s">
        <v>2842</v>
      </c>
      <c r="E208" t="s">
        <v>2722</v>
      </c>
      <c r="F208" t="s">
        <v>2078</v>
      </c>
      <c r="G208" s="47" t="s">
        <v>2644</v>
      </c>
      <c r="H208" s="49">
        <v>0</v>
      </c>
      <c r="I208" s="250">
        <v>0</v>
      </c>
      <c r="J208" s="49" t="s">
        <v>2186</v>
      </c>
      <c r="K208" s="49" t="s">
        <v>7407</v>
      </c>
      <c r="L208" s="49" t="s">
        <v>254</v>
      </c>
      <c r="M208" s="49" t="s">
        <v>568</v>
      </c>
    </row>
    <row r="209" spans="2:13" x14ac:dyDescent="0.3">
      <c r="B209" s="248" t="s">
        <v>2831</v>
      </c>
      <c r="C209" s="248" t="s">
        <v>2831</v>
      </c>
      <c r="D209" t="s">
        <v>2842</v>
      </c>
      <c r="E209" t="s">
        <v>7243</v>
      </c>
      <c r="F209" t="s">
        <v>2073</v>
      </c>
      <c r="G209" s="47" t="s">
        <v>2628</v>
      </c>
      <c r="H209" s="49">
        <v>0</v>
      </c>
      <c r="I209" s="250">
        <v>0</v>
      </c>
      <c r="J209" s="49" t="s">
        <v>2186</v>
      </c>
      <c r="K209" s="49" t="s">
        <v>7244</v>
      </c>
      <c r="L209" s="49" t="s">
        <v>2147</v>
      </c>
      <c r="M209" s="49" t="s">
        <v>568</v>
      </c>
    </row>
    <row r="210" spans="2:13" x14ac:dyDescent="0.3">
      <c r="B210" s="248" t="s">
        <v>2831</v>
      </c>
      <c r="C210" s="248" t="s">
        <v>2831</v>
      </c>
      <c r="D210" t="s">
        <v>2842</v>
      </c>
      <c r="E210" t="s">
        <v>8039</v>
      </c>
      <c r="F210" t="s">
        <v>2078</v>
      </c>
      <c r="G210" s="47" t="s">
        <v>6370</v>
      </c>
      <c r="H210" s="49">
        <v>0</v>
      </c>
      <c r="I210" s="250">
        <v>0</v>
      </c>
      <c r="J210" s="49" t="s">
        <v>2186</v>
      </c>
      <c r="K210" s="49" t="s">
        <v>8040</v>
      </c>
      <c r="L210" s="49" t="s">
        <v>254</v>
      </c>
      <c r="M210" s="49" t="s">
        <v>568</v>
      </c>
    </row>
    <row r="211" spans="2:13" x14ac:dyDescent="0.3">
      <c r="B211" s="248" t="s">
        <v>2831</v>
      </c>
      <c r="C211" s="248" t="s">
        <v>2831</v>
      </c>
      <c r="D211" t="s">
        <v>2842</v>
      </c>
      <c r="E211" t="s">
        <v>8120</v>
      </c>
      <c r="F211" t="s">
        <v>2078</v>
      </c>
      <c r="G211" s="47" t="s">
        <v>2614</v>
      </c>
      <c r="H211" s="49">
        <v>0</v>
      </c>
      <c r="I211" s="250">
        <v>0</v>
      </c>
      <c r="J211" s="49" t="s">
        <v>2186</v>
      </c>
      <c r="K211" s="49" t="s">
        <v>8121</v>
      </c>
      <c r="L211" s="49" t="s">
        <v>254</v>
      </c>
      <c r="M211" s="49" t="s">
        <v>568</v>
      </c>
    </row>
    <row r="212" spans="2:13" x14ac:dyDescent="0.3">
      <c r="B212" s="248" t="s">
        <v>2831</v>
      </c>
      <c r="C212" s="248" t="s">
        <v>2831</v>
      </c>
      <c r="D212" t="s">
        <v>2842</v>
      </c>
      <c r="E212" t="s">
        <v>7524</v>
      </c>
      <c r="F212" t="s">
        <v>2073</v>
      </c>
      <c r="G212" s="47" t="s">
        <v>2635</v>
      </c>
      <c r="H212" s="49">
        <v>0</v>
      </c>
      <c r="I212" s="250">
        <v>0</v>
      </c>
      <c r="J212" s="49" t="s">
        <v>2186</v>
      </c>
      <c r="K212" s="49" t="s">
        <v>7525</v>
      </c>
      <c r="L212" s="49" t="s">
        <v>254</v>
      </c>
      <c r="M212" s="49" t="s">
        <v>568</v>
      </c>
    </row>
    <row r="213" spans="2:13" x14ac:dyDescent="0.3">
      <c r="B213" s="248" t="s">
        <v>2831</v>
      </c>
      <c r="C213" s="248" t="s">
        <v>2831</v>
      </c>
      <c r="D213" t="s">
        <v>2842</v>
      </c>
      <c r="E213" t="s">
        <v>7958</v>
      </c>
      <c r="F213" t="s">
        <v>2078</v>
      </c>
      <c r="G213" s="47" t="s">
        <v>2626</v>
      </c>
      <c r="H213" s="49">
        <v>0</v>
      </c>
      <c r="I213" s="250">
        <v>0</v>
      </c>
      <c r="J213" s="49" t="s">
        <v>2186</v>
      </c>
      <c r="K213" s="49" t="s">
        <v>7959</v>
      </c>
      <c r="L213" s="49" t="s">
        <v>254</v>
      </c>
      <c r="M213" s="49" t="s">
        <v>568</v>
      </c>
    </row>
    <row r="214" spans="2:13" x14ac:dyDescent="0.3">
      <c r="B214" s="248" t="s">
        <v>2831</v>
      </c>
      <c r="C214" s="248" t="s">
        <v>2831</v>
      </c>
      <c r="D214" t="s">
        <v>2842</v>
      </c>
      <c r="E214" t="s">
        <v>5599</v>
      </c>
      <c r="F214" t="s">
        <v>2073</v>
      </c>
      <c r="G214" s="47" t="s">
        <v>2662</v>
      </c>
      <c r="H214" s="49">
        <v>0</v>
      </c>
      <c r="I214" s="250">
        <v>0</v>
      </c>
      <c r="J214" s="49" t="s">
        <v>2186</v>
      </c>
      <c r="K214" s="49" t="s">
        <v>5600</v>
      </c>
      <c r="L214" s="49" t="s">
        <v>254</v>
      </c>
      <c r="M214" s="49" t="s">
        <v>568</v>
      </c>
    </row>
    <row r="215" spans="2:13" x14ac:dyDescent="0.3">
      <c r="B215" s="248" t="s">
        <v>2831</v>
      </c>
      <c r="C215" s="248" t="s">
        <v>2831</v>
      </c>
      <c r="D215" t="s">
        <v>2842</v>
      </c>
      <c r="E215" t="s">
        <v>3860</v>
      </c>
      <c r="F215" t="s">
        <v>2073</v>
      </c>
      <c r="G215" s="47" t="s">
        <v>2635</v>
      </c>
      <c r="H215" s="49">
        <v>0</v>
      </c>
      <c r="I215" s="250">
        <v>0</v>
      </c>
      <c r="J215" s="49" t="s">
        <v>2186</v>
      </c>
      <c r="K215" s="49" t="s">
        <v>3861</v>
      </c>
      <c r="L215" s="49" t="s">
        <v>254</v>
      </c>
      <c r="M215" s="49" t="s">
        <v>568</v>
      </c>
    </row>
    <row r="216" spans="2:13" x14ac:dyDescent="0.3">
      <c r="B216" s="248" t="s">
        <v>2831</v>
      </c>
      <c r="C216" s="248" t="s">
        <v>2831</v>
      </c>
      <c r="D216" t="s">
        <v>2842</v>
      </c>
      <c r="E216" t="s">
        <v>3090</v>
      </c>
      <c r="F216" t="s">
        <v>2073</v>
      </c>
      <c r="G216" s="47" t="s">
        <v>2635</v>
      </c>
      <c r="H216" s="49">
        <v>0</v>
      </c>
      <c r="I216" s="250">
        <v>0</v>
      </c>
      <c r="J216" s="49" t="s">
        <v>2160</v>
      </c>
      <c r="K216" s="49" t="s">
        <v>2925</v>
      </c>
      <c r="L216" s="49" t="s">
        <v>254</v>
      </c>
      <c r="M216" s="49" t="s">
        <v>568</v>
      </c>
    </row>
    <row r="217" spans="2:13" x14ac:dyDescent="0.3">
      <c r="B217" s="248" t="s">
        <v>2831</v>
      </c>
      <c r="C217" s="248" t="s">
        <v>2831</v>
      </c>
      <c r="D217" t="s">
        <v>2842</v>
      </c>
      <c r="E217" t="s">
        <v>6207</v>
      </c>
      <c r="F217" t="s">
        <v>2072</v>
      </c>
      <c r="G217" s="47" t="s">
        <v>2617</v>
      </c>
      <c r="H217" s="49">
        <v>0</v>
      </c>
      <c r="I217" s="250">
        <v>0</v>
      </c>
      <c r="J217" s="49" t="s">
        <v>2160</v>
      </c>
      <c r="K217" s="49" t="s">
        <v>6208</v>
      </c>
      <c r="L217" s="49" t="s">
        <v>254</v>
      </c>
      <c r="M217" s="49" t="s">
        <v>568</v>
      </c>
    </row>
    <row r="218" spans="2:13" x14ac:dyDescent="0.3">
      <c r="B218" s="248" t="s">
        <v>2831</v>
      </c>
      <c r="C218" s="248" t="s">
        <v>2831</v>
      </c>
      <c r="D218" t="s">
        <v>2842</v>
      </c>
      <c r="E218" t="s">
        <v>8991</v>
      </c>
      <c r="F218" t="s">
        <v>2073</v>
      </c>
      <c r="G218" s="47" t="s">
        <v>2635</v>
      </c>
      <c r="H218" s="49">
        <v>0</v>
      </c>
      <c r="I218" s="250">
        <v>0</v>
      </c>
      <c r="J218" s="49" t="s">
        <v>2186</v>
      </c>
      <c r="K218" s="49" t="s">
        <v>8992</v>
      </c>
      <c r="L218" s="49" t="s">
        <v>254</v>
      </c>
      <c r="M218" s="49" t="s">
        <v>568</v>
      </c>
    </row>
    <row r="219" spans="2:13" x14ac:dyDescent="0.3">
      <c r="B219" s="248" t="s">
        <v>2831</v>
      </c>
      <c r="C219" s="248" t="s">
        <v>2831</v>
      </c>
      <c r="D219" t="s">
        <v>2842</v>
      </c>
      <c r="E219" t="s">
        <v>7966</v>
      </c>
      <c r="F219" t="s">
        <v>2072</v>
      </c>
      <c r="G219" s="47" t="s">
        <v>2675</v>
      </c>
      <c r="H219" s="49">
        <v>0</v>
      </c>
      <c r="I219" s="250">
        <v>0</v>
      </c>
      <c r="J219" s="49" t="s">
        <v>2160</v>
      </c>
      <c r="K219" s="49" t="s">
        <v>7967</v>
      </c>
      <c r="L219" s="49" t="s">
        <v>254</v>
      </c>
      <c r="M219" s="49" t="s">
        <v>568</v>
      </c>
    </row>
    <row r="220" spans="2:13" x14ac:dyDescent="0.3">
      <c r="B220" s="248" t="s">
        <v>2831</v>
      </c>
      <c r="C220" s="248" t="s">
        <v>2831</v>
      </c>
      <c r="D220" t="s">
        <v>2842</v>
      </c>
      <c r="E220" t="s">
        <v>10423</v>
      </c>
      <c r="F220" t="s">
        <v>2073</v>
      </c>
      <c r="G220" s="47" t="s">
        <v>6370</v>
      </c>
      <c r="H220" s="49">
        <v>0</v>
      </c>
      <c r="I220" s="250">
        <v>0</v>
      </c>
      <c r="J220" s="49" t="s">
        <v>2173</v>
      </c>
      <c r="K220" s="49" t="s">
        <v>10424</v>
      </c>
      <c r="L220" s="49" t="s">
        <v>254</v>
      </c>
      <c r="M220" s="49" t="s">
        <v>568</v>
      </c>
    </row>
    <row r="221" spans="2:13" x14ac:dyDescent="0.3">
      <c r="B221" s="248" t="s">
        <v>2831</v>
      </c>
      <c r="C221" s="248" t="s">
        <v>2831</v>
      </c>
      <c r="D221" t="s">
        <v>2842</v>
      </c>
      <c r="E221" t="s">
        <v>3618</v>
      </c>
      <c r="F221" t="s">
        <v>2073</v>
      </c>
      <c r="G221" s="47" t="s">
        <v>2637</v>
      </c>
      <c r="H221" s="49">
        <v>0</v>
      </c>
      <c r="I221" s="250">
        <v>0</v>
      </c>
      <c r="J221" s="49" t="s">
        <v>2186</v>
      </c>
      <c r="K221" s="49" t="s">
        <v>3620</v>
      </c>
      <c r="L221" s="49" t="s">
        <v>254</v>
      </c>
      <c r="M221" s="49" t="s">
        <v>568</v>
      </c>
    </row>
    <row r="222" spans="2:13" x14ac:dyDescent="0.3">
      <c r="B222" s="248" t="s">
        <v>2831</v>
      </c>
      <c r="C222" s="248" t="s">
        <v>2831</v>
      </c>
      <c r="D222" t="s">
        <v>2842</v>
      </c>
      <c r="E222" t="s">
        <v>4460</v>
      </c>
      <c r="F222" t="s">
        <v>2073</v>
      </c>
      <c r="G222" s="47" t="s">
        <v>2664</v>
      </c>
      <c r="H222" s="49">
        <v>0</v>
      </c>
      <c r="I222" s="250">
        <v>0</v>
      </c>
      <c r="J222" s="49" t="s">
        <v>2160</v>
      </c>
      <c r="K222" s="49" t="s">
        <v>4332</v>
      </c>
      <c r="L222" s="49" t="s">
        <v>254</v>
      </c>
      <c r="M222" s="49" t="s">
        <v>568</v>
      </c>
    </row>
    <row r="223" spans="2:13" x14ac:dyDescent="0.3">
      <c r="B223" s="248" t="s">
        <v>2831</v>
      </c>
      <c r="C223" s="248" t="s">
        <v>2831</v>
      </c>
      <c r="D223" t="s">
        <v>2842</v>
      </c>
      <c r="E223" t="s">
        <v>6817</v>
      </c>
      <c r="F223" t="s">
        <v>2078</v>
      </c>
      <c r="G223" s="47" t="s">
        <v>2619</v>
      </c>
      <c r="H223" s="49">
        <v>0</v>
      </c>
      <c r="I223" s="250">
        <v>0</v>
      </c>
      <c r="J223" s="49" t="s">
        <v>2186</v>
      </c>
      <c r="K223" s="49" t="s">
        <v>6818</v>
      </c>
      <c r="L223" s="49" t="s">
        <v>254</v>
      </c>
      <c r="M223" s="49" t="s">
        <v>568</v>
      </c>
    </row>
    <row r="224" spans="2:13" x14ac:dyDescent="0.3">
      <c r="B224" s="248" t="s">
        <v>2831</v>
      </c>
      <c r="C224" s="248" t="s">
        <v>2831</v>
      </c>
      <c r="D224" t="s">
        <v>2842</v>
      </c>
      <c r="E224" t="s">
        <v>4123</v>
      </c>
      <c r="F224" t="s">
        <v>2073</v>
      </c>
      <c r="G224" s="47" t="s">
        <v>2650</v>
      </c>
      <c r="H224" s="49">
        <v>0</v>
      </c>
      <c r="I224" s="250">
        <v>0</v>
      </c>
      <c r="J224" s="49" t="s">
        <v>2186</v>
      </c>
      <c r="K224" s="49" t="s">
        <v>4124</v>
      </c>
      <c r="L224" s="49" t="s">
        <v>254</v>
      </c>
      <c r="M224" s="49" t="s">
        <v>568</v>
      </c>
    </row>
    <row r="225" spans="2:13" x14ac:dyDescent="0.3">
      <c r="B225" s="248" t="s">
        <v>2831</v>
      </c>
      <c r="C225" s="248" t="s">
        <v>2831</v>
      </c>
      <c r="D225" t="s">
        <v>2842</v>
      </c>
      <c r="E225" t="s">
        <v>3783</v>
      </c>
      <c r="F225" t="s">
        <v>2073</v>
      </c>
      <c r="G225" s="47" t="s">
        <v>2635</v>
      </c>
      <c r="H225" s="49">
        <v>0</v>
      </c>
      <c r="I225" s="250">
        <v>0</v>
      </c>
      <c r="J225" s="49" t="s">
        <v>2186</v>
      </c>
      <c r="K225" s="49" t="s">
        <v>3784</v>
      </c>
      <c r="L225" s="49" t="s">
        <v>254</v>
      </c>
      <c r="M225" s="49" t="s">
        <v>568</v>
      </c>
    </row>
    <row r="226" spans="2:13" x14ac:dyDescent="0.3">
      <c r="B226" s="248" t="s">
        <v>2831</v>
      </c>
      <c r="C226" s="248" t="s">
        <v>2831</v>
      </c>
      <c r="D226" t="s">
        <v>2842</v>
      </c>
      <c r="E226" t="s">
        <v>8171</v>
      </c>
      <c r="F226" t="s">
        <v>2072</v>
      </c>
      <c r="G226" s="47" t="s">
        <v>2650</v>
      </c>
      <c r="H226" s="49">
        <v>0</v>
      </c>
      <c r="I226" s="250">
        <v>0</v>
      </c>
      <c r="J226" s="49" t="s">
        <v>2176</v>
      </c>
      <c r="K226" s="49" t="s">
        <v>8172</v>
      </c>
      <c r="L226" s="49" t="s">
        <v>254</v>
      </c>
      <c r="M226" s="49" t="s">
        <v>568</v>
      </c>
    </row>
    <row r="227" spans="2:13" x14ac:dyDescent="0.3">
      <c r="B227" s="248" t="s">
        <v>2831</v>
      </c>
      <c r="C227" s="248" t="s">
        <v>2831</v>
      </c>
      <c r="D227" t="s">
        <v>2842</v>
      </c>
      <c r="E227" t="s">
        <v>8357</v>
      </c>
      <c r="F227" t="s">
        <v>2072</v>
      </c>
      <c r="G227" s="47" t="s">
        <v>2642</v>
      </c>
      <c r="H227" s="49">
        <v>0</v>
      </c>
      <c r="I227" s="250">
        <v>0</v>
      </c>
      <c r="J227" s="49" t="s">
        <v>2160</v>
      </c>
      <c r="K227" s="49" t="s">
        <v>8358</v>
      </c>
      <c r="L227" s="49" t="s">
        <v>254</v>
      </c>
      <c r="M227" s="49" t="s">
        <v>568</v>
      </c>
    </row>
    <row r="228" spans="2:13" x14ac:dyDescent="0.3">
      <c r="B228" s="248" t="s">
        <v>2831</v>
      </c>
      <c r="C228" s="248" t="s">
        <v>2831</v>
      </c>
      <c r="D228" t="s">
        <v>2842</v>
      </c>
      <c r="E228" t="s">
        <v>6627</v>
      </c>
      <c r="F228" t="s">
        <v>2078</v>
      </c>
      <c r="G228" s="47" t="s">
        <v>2649</v>
      </c>
      <c r="H228" s="49">
        <v>0</v>
      </c>
      <c r="I228" s="250">
        <v>0</v>
      </c>
      <c r="J228" s="49" t="s">
        <v>2186</v>
      </c>
      <c r="K228" s="49" t="s">
        <v>6628</v>
      </c>
      <c r="L228" s="49" t="s">
        <v>254</v>
      </c>
      <c r="M228" s="49" t="s">
        <v>568</v>
      </c>
    </row>
    <row r="229" spans="2:13" x14ac:dyDescent="0.3">
      <c r="B229" s="248" t="s">
        <v>2831</v>
      </c>
      <c r="C229" s="248" t="s">
        <v>2831</v>
      </c>
      <c r="D229" t="s">
        <v>2842</v>
      </c>
      <c r="E229" t="s">
        <v>8270</v>
      </c>
      <c r="F229" t="s">
        <v>2072</v>
      </c>
      <c r="G229" s="47" t="s">
        <v>2649</v>
      </c>
      <c r="H229" s="49">
        <v>0</v>
      </c>
      <c r="I229" s="250">
        <v>0</v>
      </c>
      <c r="J229" s="49" t="s">
        <v>2160</v>
      </c>
      <c r="K229" s="49" t="s">
        <v>8271</v>
      </c>
      <c r="L229" s="49" t="s">
        <v>254</v>
      </c>
      <c r="M229" s="49" t="s">
        <v>568</v>
      </c>
    </row>
    <row r="230" spans="2:13" x14ac:dyDescent="0.3">
      <c r="B230" s="248" t="s">
        <v>2831</v>
      </c>
      <c r="C230" s="248" t="s">
        <v>2831</v>
      </c>
      <c r="D230" t="s">
        <v>2842</v>
      </c>
      <c r="E230" t="s">
        <v>7207</v>
      </c>
      <c r="F230" t="s">
        <v>2076</v>
      </c>
      <c r="G230" s="47" t="s">
        <v>6370</v>
      </c>
      <c r="H230" s="49">
        <v>0</v>
      </c>
      <c r="I230" s="250">
        <v>0</v>
      </c>
      <c r="J230" s="49" t="s">
        <v>2173</v>
      </c>
      <c r="K230" s="49" t="s">
        <v>7208</v>
      </c>
      <c r="L230" s="49" t="s">
        <v>254</v>
      </c>
      <c r="M230" s="49" t="s">
        <v>568</v>
      </c>
    </row>
    <row r="231" spans="2:13" x14ac:dyDescent="0.3">
      <c r="B231" s="248" t="s">
        <v>2831</v>
      </c>
      <c r="C231" s="248" t="s">
        <v>2831</v>
      </c>
      <c r="D231" t="s">
        <v>2842</v>
      </c>
      <c r="E231" t="s">
        <v>8642</v>
      </c>
      <c r="F231" t="s">
        <v>2073</v>
      </c>
      <c r="G231" s="47" t="s">
        <v>2619</v>
      </c>
      <c r="H231" s="49">
        <v>0</v>
      </c>
      <c r="I231" s="250">
        <v>0</v>
      </c>
      <c r="J231" s="49" t="s">
        <v>2186</v>
      </c>
      <c r="K231" s="49" t="s">
        <v>8643</v>
      </c>
      <c r="L231" s="49" t="s">
        <v>254</v>
      </c>
      <c r="M231" s="49" t="s">
        <v>568</v>
      </c>
    </row>
    <row r="232" spans="2:13" x14ac:dyDescent="0.3">
      <c r="B232" s="248" t="s">
        <v>2831</v>
      </c>
      <c r="C232" s="248" t="s">
        <v>2831</v>
      </c>
      <c r="D232" t="s">
        <v>2842</v>
      </c>
      <c r="E232" t="s">
        <v>4057</v>
      </c>
      <c r="F232" t="s">
        <v>2073</v>
      </c>
      <c r="G232" s="47" t="s">
        <v>2653</v>
      </c>
      <c r="H232" s="49">
        <v>0</v>
      </c>
      <c r="I232" s="250">
        <v>0</v>
      </c>
      <c r="J232" s="49" t="s">
        <v>2160</v>
      </c>
      <c r="K232" s="49" t="s">
        <v>4058</v>
      </c>
      <c r="L232" s="49" t="s">
        <v>2147</v>
      </c>
      <c r="M232" s="49" t="s">
        <v>568</v>
      </c>
    </row>
    <row r="233" spans="2:13" x14ac:dyDescent="0.3">
      <c r="B233" s="248" t="s">
        <v>2831</v>
      </c>
      <c r="C233" s="248" t="s">
        <v>2831</v>
      </c>
      <c r="D233" t="s">
        <v>2842</v>
      </c>
      <c r="E233" t="s">
        <v>3524</v>
      </c>
      <c r="F233" t="s">
        <v>2073</v>
      </c>
      <c r="G233" s="47" t="s">
        <v>2619</v>
      </c>
      <c r="H233" s="49">
        <v>0</v>
      </c>
      <c r="I233" s="250">
        <v>0</v>
      </c>
      <c r="J233" s="49" t="s">
        <v>2186</v>
      </c>
      <c r="K233" s="49" t="s">
        <v>3525</v>
      </c>
      <c r="L233" s="49" t="s">
        <v>254</v>
      </c>
      <c r="M233" s="49" t="s">
        <v>568</v>
      </c>
    </row>
    <row r="234" spans="2:13" x14ac:dyDescent="0.3">
      <c r="B234" s="248" t="s">
        <v>2831</v>
      </c>
      <c r="C234" s="248" t="s">
        <v>2831</v>
      </c>
      <c r="D234" t="s">
        <v>2842</v>
      </c>
      <c r="E234" t="s">
        <v>8287</v>
      </c>
      <c r="F234" t="s">
        <v>2072</v>
      </c>
      <c r="G234" s="47" t="s">
        <v>2637</v>
      </c>
      <c r="H234" s="49">
        <v>0</v>
      </c>
      <c r="I234" s="250">
        <v>0</v>
      </c>
      <c r="J234" s="49" t="s">
        <v>2176</v>
      </c>
      <c r="K234" s="49" t="s">
        <v>8288</v>
      </c>
      <c r="L234" s="49" t="s">
        <v>254</v>
      </c>
      <c r="M234" s="49" t="s">
        <v>568</v>
      </c>
    </row>
    <row r="235" spans="2:13" x14ac:dyDescent="0.3">
      <c r="B235" s="248" t="s">
        <v>2831</v>
      </c>
      <c r="C235" s="248" t="s">
        <v>2831</v>
      </c>
      <c r="D235" t="s">
        <v>2842</v>
      </c>
      <c r="E235" t="s">
        <v>10489</v>
      </c>
      <c r="F235" t="s">
        <v>2073</v>
      </c>
      <c r="G235" s="47" t="s">
        <v>2648</v>
      </c>
      <c r="H235" s="49">
        <v>0</v>
      </c>
      <c r="I235" s="250">
        <v>0</v>
      </c>
      <c r="J235" s="49" t="s">
        <v>2186</v>
      </c>
      <c r="K235" s="49" t="s">
        <v>10490</v>
      </c>
      <c r="L235" s="49" t="s">
        <v>254</v>
      </c>
      <c r="M235" s="49" t="s">
        <v>568</v>
      </c>
    </row>
    <row r="236" spans="2:13" x14ac:dyDescent="0.3">
      <c r="B236" s="248" t="s">
        <v>2831</v>
      </c>
      <c r="C236" s="248" t="s">
        <v>2831</v>
      </c>
      <c r="D236" t="s">
        <v>2842</v>
      </c>
      <c r="E236" t="s">
        <v>4034</v>
      </c>
      <c r="F236" t="s">
        <v>2073</v>
      </c>
      <c r="G236" s="47" t="s">
        <v>2662</v>
      </c>
      <c r="H236" s="49">
        <v>0</v>
      </c>
      <c r="I236" s="250">
        <v>0</v>
      </c>
      <c r="J236" s="49" t="s">
        <v>2186</v>
      </c>
      <c r="K236" s="49" t="s">
        <v>4035</v>
      </c>
      <c r="L236" s="49" t="s">
        <v>254</v>
      </c>
      <c r="M236" s="49" t="s">
        <v>568</v>
      </c>
    </row>
    <row r="237" spans="2:13" x14ac:dyDescent="0.3">
      <c r="B237" s="248" t="s">
        <v>2831</v>
      </c>
      <c r="C237" s="248" t="s">
        <v>2831</v>
      </c>
      <c r="D237" t="s">
        <v>2842</v>
      </c>
      <c r="E237" t="s">
        <v>7123</v>
      </c>
      <c r="F237" t="s">
        <v>2078</v>
      </c>
      <c r="G237" s="47" t="s">
        <v>2669</v>
      </c>
      <c r="H237" s="49">
        <v>0</v>
      </c>
      <c r="I237" s="250">
        <v>0</v>
      </c>
      <c r="J237" s="49" t="s">
        <v>2186</v>
      </c>
      <c r="K237" s="49" t="s">
        <v>7124</v>
      </c>
      <c r="L237" s="49" t="s">
        <v>254</v>
      </c>
      <c r="M237" s="49" t="s">
        <v>568</v>
      </c>
    </row>
    <row r="238" spans="2:13" x14ac:dyDescent="0.3">
      <c r="B238" s="248" t="s">
        <v>2831</v>
      </c>
      <c r="C238" s="248" t="s">
        <v>2831</v>
      </c>
      <c r="D238" t="s">
        <v>2842</v>
      </c>
      <c r="E238" t="s">
        <v>8842</v>
      </c>
      <c r="F238" t="s">
        <v>2078</v>
      </c>
      <c r="G238" s="47" t="s">
        <v>2650</v>
      </c>
      <c r="H238" s="49">
        <v>0</v>
      </c>
      <c r="I238" s="250">
        <v>0</v>
      </c>
      <c r="J238" s="49" t="s">
        <v>2186</v>
      </c>
      <c r="K238" s="49" t="s">
        <v>8843</v>
      </c>
      <c r="L238" s="49" t="s">
        <v>254</v>
      </c>
      <c r="M238" s="49" t="s">
        <v>568</v>
      </c>
    </row>
    <row r="239" spans="2:13" x14ac:dyDescent="0.3">
      <c r="B239" s="248" t="s">
        <v>2831</v>
      </c>
      <c r="C239" s="248" t="s">
        <v>2831</v>
      </c>
      <c r="D239" t="s">
        <v>2842</v>
      </c>
      <c r="E239" t="s">
        <v>3109</v>
      </c>
      <c r="F239" t="s">
        <v>2073</v>
      </c>
      <c r="G239" s="47" t="s">
        <v>2628</v>
      </c>
      <c r="H239" s="49">
        <v>0</v>
      </c>
      <c r="I239" s="250">
        <v>0</v>
      </c>
      <c r="J239" s="49" t="s">
        <v>2160</v>
      </c>
      <c r="K239" s="49" t="s">
        <v>2925</v>
      </c>
      <c r="L239" s="49" t="s">
        <v>254</v>
      </c>
      <c r="M239" s="49" t="s">
        <v>568</v>
      </c>
    </row>
    <row r="240" spans="2:13" x14ac:dyDescent="0.3">
      <c r="B240" s="248" t="s">
        <v>2831</v>
      </c>
      <c r="C240" s="248" t="s">
        <v>2831</v>
      </c>
      <c r="D240" t="s">
        <v>2842</v>
      </c>
      <c r="E240" t="s">
        <v>9425</v>
      </c>
      <c r="F240" t="s">
        <v>2072</v>
      </c>
      <c r="G240" s="47" t="s">
        <v>2669</v>
      </c>
      <c r="H240" s="49">
        <v>0</v>
      </c>
      <c r="I240" s="250">
        <v>0</v>
      </c>
      <c r="J240" s="49" t="s">
        <v>2160</v>
      </c>
      <c r="K240" s="49" t="s">
        <v>9426</v>
      </c>
      <c r="L240" s="49" t="s">
        <v>254</v>
      </c>
      <c r="M240" s="49" t="s">
        <v>568</v>
      </c>
    </row>
    <row r="241" spans="2:13" x14ac:dyDescent="0.3">
      <c r="B241" s="248" t="s">
        <v>2831</v>
      </c>
      <c r="C241" s="248" t="s">
        <v>2831</v>
      </c>
      <c r="D241" t="s">
        <v>2842</v>
      </c>
      <c r="E241" t="s">
        <v>10276</v>
      </c>
      <c r="F241" t="s">
        <v>2073</v>
      </c>
      <c r="G241" s="47" t="s">
        <v>2664</v>
      </c>
      <c r="H241" s="49">
        <v>0</v>
      </c>
      <c r="I241" s="250">
        <v>0</v>
      </c>
      <c r="J241" s="49" t="s">
        <v>2186</v>
      </c>
      <c r="K241" s="49" t="s">
        <v>10277</v>
      </c>
      <c r="L241" s="49" t="s">
        <v>254</v>
      </c>
      <c r="M241" s="49" t="s">
        <v>568</v>
      </c>
    </row>
    <row r="242" spans="2:13" x14ac:dyDescent="0.3">
      <c r="B242" s="248" t="s">
        <v>2831</v>
      </c>
      <c r="C242" s="248" t="s">
        <v>2831</v>
      </c>
      <c r="D242" t="s">
        <v>2842</v>
      </c>
      <c r="E242" t="s">
        <v>8912</v>
      </c>
      <c r="F242" t="s">
        <v>2072</v>
      </c>
      <c r="G242" s="47" t="s">
        <v>2669</v>
      </c>
      <c r="H242" s="49">
        <v>0</v>
      </c>
      <c r="I242" s="250">
        <v>0</v>
      </c>
      <c r="J242" s="49" t="s">
        <v>2173</v>
      </c>
      <c r="K242" s="49" t="s">
        <v>8913</v>
      </c>
      <c r="L242" s="49" t="s">
        <v>254</v>
      </c>
      <c r="M242" s="49" t="s">
        <v>568</v>
      </c>
    </row>
    <row r="243" spans="2:13" x14ac:dyDescent="0.3">
      <c r="B243" s="248" t="s">
        <v>2831</v>
      </c>
      <c r="C243" s="248" t="s">
        <v>2831</v>
      </c>
      <c r="D243" t="s">
        <v>2842</v>
      </c>
      <c r="E243" t="s">
        <v>8701</v>
      </c>
      <c r="F243" t="s">
        <v>2072</v>
      </c>
      <c r="G243" s="47" t="s">
        <v>2644</v>
      </c>
      <c r="H243" s="49">
        <v>0</v>
      </c>
      <c r="I243" s="250">
        <v>0</v>
      </c>
      <c r="J243" s="49" t="s">
        <v>2160</v>
      </c>
      <c r="K243" s="49" t="s">
        <v>8702</v>
      </c>
      <c r="L243" s="49" t="s">
        <v>254</v>
      </c>
      <c r="M243" s="49" t="s">
        <v>568</v>
      </c>
    </row>
    <row r="244" spans="2:13" x14ac:dyDescent="0.3">
      <c r="B244" s="248" t="s">
        <v>2831</v>
      </c>
      <c r="C244" s="248" t="s">
        <v>2831</v>
      </c>
      <c r="D244" t="s">
        <v>2842</v>
      </c>
      <c r="E244" t="s">
        <v>9506</v>
      </c>
      <c r="F244" t="s">
        <v>2073</v>
      </c>
      <c r="G244" s="47" t="s">
        <v>2675</v>
      </c>
      <c r="H244" s="49">
        <v>0</v>
      </c>
      <c r="I244" s="250">
        <v>0</v>
      </c>
      <c r="J244" s="49" t="s">
        <v>2186</v>
      </c>
      <c r="K244" s="49" t="s">
        <v>9507</v>
      </c>
      <c r="L244" s="49" t="s">
        <v>254</v>
      </c>
      <c r="M244" s="49" t="s">
        <v>568</v>
      </c>
    </row>
    <row r="245" spans="2:13" x14ac:dyDescent="0.3">
      <c r="B245" s="248" t="s">
        <v>2831</v>
      </c>
      <c r="C245" s="248" t="s">
        <v>2831</v>
      </c>
      <c r="D245" t="s">
        <v>2842</v>
      </c>
      <c r="E245" t="s">
        <v>6590</v>
      </c>
      <c r="F245" t="s">
        <v>2072</v>
      </c>
      <c r="G245" s="47" t="s">
        <v>2653</v>
      </c>
      <c r="H245" s="49">
        <v>0</v>
      </c>
      <c r="I245" s="250">
        <v>0</v>
      </c>
      <c r="J245" s="49" t="s">
        <v>2160</v>
      </c>
      <c r="K245" s="49" t="s">
        <v>6591</v>
      </c>
      <c r="L245" s="49" t="s">
        <v>254</v>
      </c>
      <c r="M245" s="49" t="s">
        <v>568</v>
      </c>
    </row>
    <row r="246" spans="2:13" x14ac:dyDescent="0.3">
      <c r="B246" s="248" t="s">
        <v>2831</v>
      </c>
      <c r="C246" s="248" t="s">
        <v>2831</v>
      </c>
      <c r="D246" t="s">
        <v>2842</v>
      </c>
      <c r="E246" t="s">
        <v>8313</v>
      </c>
      <c r="F246" t="s">
        <v>2073</v>
      </c>
      <c r="G246" s="47" t="s">
        <v>2635</v>
      </c>
      <c r="H246" s="49">
        <v>0</v>
      </c>
      <c r="I246" s="250">
        <v>0</v>
      </c>
      <c r="J246" s="49" t="s">
        <v>2160</v>
      </c>
      <c r="K246" s="49" t="s">
        <v>8314</v>
      </c>
      <c r="L246" s="49" t="s">
        <v>254</v>
      </c>
      <c r="M246" s="49" t="s">
        <v>568</v>
      </c>
    </row>
    <row r="247" spans="2:13" x14ac:dyDescent="0.3">
      <c r="B247" s="248" t="s">
        <v>2831</v>
      </c>
      <c r="C247" s="248" t="s">
        <v>2831</v>
      </c>
      <c r="D247" t="s">
        <v>2842</v>
      </c>
      <c r="E247" t="s">
        <v>9739</v>
      </c>
      <c r="F247" t="s">
        <v>2073</v>
      </c>
      <c r="G247" s="47" t="s">
        <v>2649</v>
      </c>
      <c r="H247" s="49">
        <v>0</v>
      </c>
      <c r="I247" s="250">
        <v>0</v>
      </c>
      <c r="J247" s="49" t="s">
        <v>2186</v>
      </c>
      <c r="K247" s="49" t="s">
        <v>9740</v>
      </c>
      <c r="L247" s="49" t="s">
        <v>254</v>
      </c>
      <c r="M247" s="49" t="s">
        <v>568</v>
      </c>
    </row>
    <row r="248" spans="2:13" x14ac:dyDescent="0.3">
      <c r="B248" s="248" t="s">
        <v>2831</v>
      </c>
      <c r="C248" s="248" t="s">
        <v>2831</v>
      </c>
      <c r="D248" t="s">
        <v>2842</v>
      </c>
      <c r="E248" t="s">
        <v>6919</v>
      </c>
      <c r="F248" t="s">
        <v>2072</v>
      </c>
      <c r="G248" s="47" t="s">
        <v>2678</v>
      </c>
      <c r="H248" s="49">
        <v>0</v>
      </c>
      <c r="I248" s="250">
        <v>0</v>
      </c>
      <c r="J248" s="49" t="s">
        <v>2160</v>
      </c>
      <c r="K248" s="49" t="s">
        <v>6920</v>
      </c>
      <c r="L248" s="49" t="s">
        <v>254</v>
      </c>
      <c r="M248" s="49" t="s">
        <v>568</v>
      </c>
    </row>
    <row r="249" spans="2:13" x14ac:dyDescent="0.3">
      <c r="B249" s="248" t="s">
        <v>2831</v>
      </c>
      <c r="C249" s="248" t="s">
        <v>2831</v>
      </c>
      <c r="D249" t="s">
        <v>2842</v>
      </c>
      <c r="E249" t="s">
        <v>10316</v>
      </c>
      <c r="F249" t="s">
        <v>2078</v>
      </c>
      <c r="G249" s="47" t="s">
        <v>2644</v>
      </c>
      <c r="H249" s="49">
        <v>0</v>
      </c>
      <c r="I249" s="250">
        <v>0</v>
      </c>
      <c r="J249" s="49" t="s">
        <v>2186</v>
      </c>
      <c r="K249" s="49" t="s">
        <v>10317</v>
      </c>
      <c r="L249" s="49" t="s">
        <v>254</v>
      </c>
      <c r="M249" s="49" t="s">
        <v>568</v>
      </c>
    </row>
    <row r="250" spans="2:13" x14ac:dyDescent="0.3">
      <c r="B250" s="248" t="s">
        <v>2831</v>
      </c>
      <c r="C250" s="248" t="s">
        <v>2831</v>
      </c>
      <c r="D250" t="s">
        <v>2842</v>
      </c>
      <c r="E250" t="s">
        <v>7970</v>
      </c>
      <c r="F250" t="s">
        <v>2073</v>
      </c>
      <c r="G250" s="47" t="s">
        <v>2619</v>
      </c>
      <c r="H250" s="49">
        <v>0</v>
      </c>
      <c r="I250" s="250">
        <v>0</v>
      </c>
      <c r="J250" s="49" t="s">
        <v>2160</v>
      </c>
      <c r="K250" s="49" t="s">
        <v>7971</v>
      </c>
      <c r="L250" s="49" t="s">
        <v>2147</v>
      </c>
      <c r="M250" s="49" t="s">
        <v>568</v>
      </c>
    </row>
    <row r="251" spans="2:13" x14ac:dyDescent="0.3">
      <c r="B251" s="248" t="s">
        <v>2831</v>
      </c>
      <c r="C251" s="248" t="s">
        <v>2831</v>
      </c>
      <c r="D251" t="s">
        <v>2842</v>
      </c>
      <c r="E251" t="s">
        <v>3413</v>
      </c>
      <c r="F251" t="s">
        <v>2073</v>
      </c>
      <c r="G251" s="47" t="s">
        <v>2671</v>
      </c>
      <c r="H251" s="49">
        <v>0</v>
      </c>
      <c r="I251" s="250">
        <v>0</v>
      </c>
      <c r="J251" s="49" t="s">
        <v>2186</v>
      </c>
      <c r="K251" s="49" t="s">
        <v>3414</v>
      </c>
      <c r="L251" s="49" t="s">
        <v>254</v>
      </c>
      <c r="M251" s="49" t="s">
        <v>568</v>
      </c>
    </row>
    <row r="252" spans="2:13" x14ac:dyDescent="0.3">
      <c r="B252" s="248" t="s">
        <v>2831</v>
      </c>
      <c r="C252" s="248" t="s">
        <v>2831</v>
      </c>
      <c r="D252" t="s">
        <v>2842</v>
      </c>
      <c r="E252" t="s">
        <v>4000</v>
      </c>
      <c r="F252" t="s">
        <v>2073</v>
      </c>
      <c r="G252" s="47" t="s">
        <v>2619</v>
      </c>
      <c r="H252" s="49">
        <v>0</v>
      </c>
      <c r="I252" s="250">
        <v>0</v>
      </c>
      <c r="J252" s="49" t="s">
        <v>2186</v>
      </c>
      <c r="K252" s="49" t="s">
        <v>4001</v>
      </c>
      <c r="L252" s="49" t="s">
        <v>254</v>
      </c>
      <c r="M252" s="49" t="s">
        <v>568</v>
      </c>
    </row>
    <row r="253" spans="2:13" x14ac:dyDescent="0.3">
      <c r="B253" s="248" t="s">
        <v>2831</v>
      </c>
      <c r="C253" s="248" t="s">
        <v>2831</v>
      </c>
      <c r="D253" t="s">
        <v>2842</v>
      </c>
      <c r="E253" t="s">
        <v>8810</v>
      </c>
      <c r="F253" t="s">
        <v>2073</v>
      </c>
      <c r="G253" s="47" t="s">
        <v>2696</v>
      </c>
      <c r="H253" s="49">
        <v>0</v>
      </c>
      <c r="I253" s="250">
        <v>0</v>
      </c>
      <c r="J253" s="49" t="s">
        <v>2186</v>
      </c>
      <c r="K253" s="49" t="s">
        <v>8811</v>
      </c>
      <c r="L253" s="49" t="s">
        <v>254</v>
      </c>
      <c r="M253" s="49" t="s">
        <v>568</v>
      </c>
    </row>
    <row r="254" spans="2:13" x14ac:dyDescent="0.3">
      <c r="B254" s="248" t="s">
        <v>2831</v>
      </c>
      <c r="C254" s="248" t="s">
        <v>2831</v>
      </c>
      <c r="D254" t="s">
        <v>2842</v>
      </c>
      <c r="E254" t="s">
        <v>7669</v>
      </c>
      <c r="F254" t="s">
        <v>2073</v>
      </c>
      <c r="G254" s="47" t="s">
        <v>2650</v>
      </c>
      <c r="H254" s="49">
        <v>0</v>
      </c>
      <c r="I254" s="250">
        <v>0</v>
      </c>
      <c r="J254" s="49" t="s">
        <v>2186</v>
      </c>
      <c r="K254" s="49" t="s">
        <v>7670</v>
      </c>
      <c r="L254" s="49" t="s">
        <v>254</v>
      </c>
      <c r="M254" s="49" t="s">
        <v>568</v>
      </c>
    </row>
    <row r="255" spans="2:13" x14ac:dyDescent="0.3">
      <c r="B255" s="248" t="s">
        <v>2831</v>
      </c>
      <c r="C255" s="248" t="s">
        <v>2831</v>
      </c>
      <c r="D255" t="s">
        <v>2842</v>
      </c>
      <c r="E255" t="s">
        <v>6602</v>
      </c>
      <c r="F255" t="s">
        <v>2078</v>
      </c>
      <c r="G255" s="47" t="s">
        <v>2628</v>
      </c>
      <c r="H255" s="49">
        <v>0</v>
      </c>
      <c r="I255" s="250">
        <v>0</v>
      </c>
      <c r="J255" s="49" t="s">
        <v>2186</v>
      </c>
      <c r="K255" s="49" t="s">
        <v>6603</v>
      </c>
      <c r="L255" s="49" t="s">
        <v>254</v>
      </c>
      <c r="M255" s="49" t="s">
        <v>568</v>
      </c>
    </row>
    <row r="256" spans="2:13" x14ac:dyDescent="0.3">
      <c r="B256" s="248" t="s">
        <v>2831</v>
      </c>
      <c r="C256" s="248" t="s">
        <v>2831</v>
      </c>
      <c r="D256" t="s">
        <v>2842</v>
      </c>
      <c r="E256" t="s">
        <v>5998</v>
      </c>
      <c r="F256" t="s">
        <v>2078</v>
      </c>
      <c r="G256" s="47" t="s">
        <v>2692</v>
      </c>
      <c r="H256" s="49">
        <v>0</v>
      </c>
      <c r="I256" s="250">
        <v>0</v>
      </c>
      <c r="J256" s="49" t="s">
        <v>2186</v>
      </c>
      <c r="K256" s="49" t="s">
        <v>5999</v>
      </c>
      <c r="L256" s="49" t="s">
        <v>254</v>
      </c>
      <c r="M256" s="49" t="s">
        <v>568</v>
      </c>
    </row>
    <row r="257" spans="2:13" x14ac:dyDescent="0.3">
      <c r="B257" s="248" t="s">
        <v>2831</v>
      </c>
      <c r="C257" s="248" t="s">
        <v>2831</v>
      </c>
      <c r="D257" t="s">
        <v>2842</v>
      </c>
      <c r="E257" t="s">
        <v>4140</v>
      </c>
      <c r="F257" t="s">
        <v>2073</v>
      </c>
      <c r="G257" s="47" t="s">
        <v>2637</v>
      </c>
      <c r="H257" s="49">
        <v>0</v>
      </c>
      <c r="I257" s="250">
        <v>0</v>
      </c>
      <c r="J257" s="49" t="s">
        <v>2186</v>
      </c>
      <c r="K257" s="49" t="s">
        <v>4141</v>
      </c>
      <c r="L257" s="49" t="s">
        <v>2147</v>
      </c>
      <c r="M257" s="49" t="s">
        <v>568</v>
      </c>
    </row>
    <row r="258" spans="2:13" x14ac:dyDescent="0.3">
      <c r="B258" s="248" t="s">
        <v>2831</v>
      </c>
      <c r="C258" s="248" t="s">
        <v>2831</v>
      </c>
      <c r="D258" t="s">
        <v>2842</v>
      </c>
      <c r="E258" t="s">
        <v>9233</v>
      </c>
      <c r="F258" t="s">
        <v>2073</v>
      </c>
      <c r="G258" s="47" t="s">
        <v>2628</v>
      </c>
      <c r="H258" s="49">
        <v>0</v>
      </c>
      <c r="I258" s="250">
        <v>0</v>
      </c>
      <c r="J258" s="49" t="s">
        <v>2186</v>
      </c>
      <c r="K258" s="49" t="s">
        <v>9234</v>
      </c>
      <c r="L258" s="49" t="s">
        <v>254</v>
      </c>
      <c r="M258" s="49" t="s">
        <v>568</v>
      </c>
    </row>
    <row r="259" spans="2:13" x14ac:dyDescent="0.3">
      <c r="B259" s="248" t="s">
        <v>2831</v>
      </c>
      <c r="C259" s="248" t="s">
        <v>2831</v>
      </c>
      <c r="D259" t="s">
        <v>2842</v>
      </c>
      <c r="E259" t="s">
        <v>7203</v>
      </c>
      <c r="F259" t="s">
        <v>2075</v>
      </c>
      <c r="G259" s="47" t="s">
        <v>2662</v>
      </c>
      <c r="H259" s="49">
        <v>0</v>
      </c>
      <c r="I259" s="250">
        <v>0</v>
      </c>
      <c r="J259" s="49" t="s">
        <v>2160</v>
      </c>
      <c r="K259" s="49" t="s">
        <v>7204</v>
      </c>
      <c r="L259" s="49" t="s">
        <v>254</v>
      </c>
      <c r="M259" s="49" t="s">
        <v>568</v>
      </c>
    </row>
    <row r="260" spans="2:13" x14ac:dyDescent="0.3">
      <c r="B260" s="248" t="s">
        <v>2831</v>
      </c>
      <c r="C260" s="248" t="s">
        <v>2831</v>
      </c>
      <c r="D260" t="s">
        <v>2842</v>
      </c>
      <c r="E260" t="s">
        <v>6460</v>
      </c>
      <c r="F260" t="s">
        <v>2078</v>
      </c>
      <c r="G260" s="47" t="s">
        <v>2649</v>
      </c>
      <c r="H260" s="49">
        <v>0</v>
      </c>
      <c r="I260" s="250">
        <v>0</v>
      </c>
      <c r="J260" s="49" t="s">
        <v>2186</v>
      </c>
      <c r="K260" s="49" t="s">
        <v>6461</v>
      </c>
      <c r="L260" s="49" t="s">
        <v>254</v>
      </c>
      <c r="M260" s="49" t="s">
        <v>568</v>
      </c>
    </row>
    <row r="261" spans="2:13" x14ac:dyDescent="0.3">
      <c r="B261" s="248" t="s">
        <v>2831</v>
      </c>
      <c r="C261" s="248" t="s">
        <v>2831</v>
      </c>
      <c r="D261" t="s">
        <v>2842</v>
      </c>
      <c r="E261" t="s">
        <v>9117</v>
      </c>
      <c r="F261" t="s">
        <v>2072</v>
      </c>
      <c r="G261" s="47" t="s">
        <v>2674</v>
      </c>
      <c r="H261" s="49">
        <v>0</v>
      </c>
      <c r="I261" s="250">
        <v>0</v>
      </c>
      <c r="J261" s="49" t="s">
        <v>2160</v>
      </c>
      <c r="K261" s="49" t="s">
        <v>9118</v>
      </c>
      <c r="L261" s="49" t="s">
        <v>254</v>
      </c>
      <c r="M261" s="49" t="s">
        <v>568</v>
      </c>
    </row>
    <row r="262" spans="2:13" x14ac:dyDescent="0.3">
      <c r="B262" s="248" t="s">
        <v>2831</v>
      </c>
      <c r="C262" s="248" t="s">
        <v>2831</v>
      </c>
      <c r="D262" t="s">
        <v>2842</v>
      </c>
      <c r="E262" t="s">
        <v>7897</v>
      </c>
      <c r="F262" t="s">
        <v>2072</v>
      </c>
      <c r="G262" s="47" t="s">
        <v>2662</v>
      </c>
      <c r="H262" s="49">
        <v>0</v>
      </c>
      <c r="I262" s="250">
        <v>0</v>
      </c>
      <c r="J262" s="49" t="s">
        <v>2160</v>
      </c>
      <c r="K262" s="49" t="s">
        <v>7898</v>
      </c>
      <c r="L262" s="49" t="s">
        <v>254</v>
      </c>
      <c r="M262" s="49" t="s">
        <v>568</v>
      </c>
    </row>
    <row r="263" spans="2:13" x14ac:dyDescent="0.3">
      <c r="B263" s="248" t="s">
        <v>2831</v>
      </c>
      <c r="C263" s="248" t="s">
        <v>2831</v>
      </c>
      <c r="D263" t="s">
        <v>2842</v>
      </c>
      <c r="E263" t="s">
        <v>8620</v>
      </c>
      <c r="F263" t="s">
        <v>2078</v>
      </c>
      <c r="G263" s="47" t="s">
        <v>2635</v>
      </c>
      <c r="H263" s="49">
        <v>0</v>
      </c>
      <c r="I263" s="250">
        <v>0</v>
      </c>
      <c r="J263" s="49" t="s">
        <v>2160</v>
      </c>
      <c r="K263" s="49" t="s">
        <v>8621</v>
      </c>
      <c r="L263" s="49" t="s">
        <v>254</v>
      </c>
      <c r="M263" s="49" t="s">
        <v>568</v>
      </c>
    </row>
    <row r="264" spans="2:13" x14ac:dyDescent="0.3">
      <c r="B264" s="248" t="s">
        <v>2831</v>
      </c>
      <c r="C264" s="248" t="s">
        <v>2831</v>
      </c>
      <c r="D264" t="s">
        <v>2842</v>
      </c>
      <c r="E264" t="s">
        <v>7414</v>
      </c>
      <c r="F264" t="s">
        <v>2072</v>
      </c>
      <c r="G264" s="47" t="s">
        <v>2644</v>
      </c>
      <c r="H264" s="49">
        <v>0</v>
      </c>
      <c r="I264" s="250">
        <v>0</v>
      </c>
      <c r="J264" s="49" t="s">
        <v>2160</v>
      </c>
      <c r="K264" s="49" t="s">
        <v>7415</v>
      </c>
      <c r="L264" s="49" t="s">
        <v>254</v>
      </c>
      <c r="M264" s="49" t="s">
        <v>568</v>
      </c>
    </row>
    <row r="265" spans="2:13" x14ac:dyDescent="0.3">
      <c r="B265" s="248" t="s">
        <v>2831</v>
      </c>
      <c r="C265" s="248" t="s">
        <v>2831</v>
      </c>
      <c r="D265" t="s">
        <v>2842</v>
      </c>
      <c r="E265" t="s">
        <v>4066</v>
      </c>
      <c r="F265" t="s">
        <v>2073</v>
      </c>
      <c r="G265" s="47" t="s">
        <v>2664</v>
      </c>
      <c r="H265" s="49">
        <v>0</v>
      </c>
      <c r="I265" s="250">
        <v>0</v>
      </c>
      <c r="J265" s="49" t="s">
        <v>2186</v>
      </c>
      <c r="K265" s="49" t="s">
        <v>4067</v>
      </c>
      <c r="L265" s="49" t="s">
        <v>254</v>
      </c>
      <c r="M265" s="49" t="s">
        <v>568</v>
      </c>
    </row>
    <row r="266" spans="2:13" x14ac:dyDescent="0.3">
      <c r="B266" s="248" t="s">
        <v>2831</v>
      </c>
      <c r="C266" s="248" t="s">
        <v>2831</v>
      </c>
      <c r="D266" t="s">
        <v>2842</v>
      </c>
      <c r="E266" t="s">
        <v>7268</v>
      </c>
      <c r="F266" t="s">
        <v>2072</v>
      </c>
      <c r="G266" s="47" t="s">
        <v>2692</v>
      </c>
      <c r="H266" s="49">
        <v>0</v>
      </c>
      <c r="I266" s="250">
        <v>0</v>
      </c>
      <c r="J266" s="49" t="s">
        <v>2160</v>
      </c>
      <c r="K266" s="49" t="s">
        <v>7269</v>
      </c>
      <c r="L266" s="49" t="s">
        <v>254</v>
      </c>
      <c r="M266" s="49" t="s">
        <v>568</v>
      </c>
    </row>
    <row r="267" spans="2:13" x14ac:dyDescent="0.3">
      <c r="B267" s="248" t="s">
        <v>2831</v>
      </c>
      <c r="C267" s="248" t="s">
        <v>2831</v>
      </c>
      <c r="D267" t="s">
        <v>2842</v>
      </c>
      <c r="E267" t="s">
        <v>3546</v>
      </c>
      <c r="F267" t="s">
        <v>2073</v>
      </c>
      <c r="G267" s="47" t="s">
        <v>2669</v>
      </c>
      <c r="H267" s="49">
        <v>0</v>
      </c>
      <c r="I267" s="250">
        <v>0</v>
      </c>
      <c r="J267" s="49" t="s">
        <v>2186</v>
      </c>
      <c r="K267" s="49" t="s">
        <v>3547</v>
      </c>
      <c r="L267" s="49" t="s">
        <v>254</v>
      </c>
      <c r="M267" s="49" t="s">
        <v>568</v>
      </c>
    </row>
    <row r="268" spans="2:13" x14ac:dyDescent="0.3">
      <c r="B268" s="248" t="s">
        <v>2831</v>
      </c>
      <c r="C268" s="248" t="s">
        <v>2831</v>
      </c>
      <c r="D268" t="s">
        <v>2842</v>
      </c>
      <c r="E268" t="s">
        <v>8707</v>
      </c>
      <c r="F268" t="s">
        <v>2073</v>
      </c>
      <c r="G268" s="47" t="s">
        <v>2650</v>
      </c>
      <c r="H268" s="49">
        <v>0</v>
      </c>
      <c r="I268" s="250">
        <v>0</v>
      </c>
      <c r="J268" s="49" t="s">
        <v>2186</v>
      </c>
      <c r="K268" s="49" t="s">
        <v>8708</v>
      </c>
      <c r="L268" s="49" t="s">
        <v>254</v>
      </c>
      <c r="M268" s="49" t="s">
        <v>568</v>
      </c>
    </row>
    <row r="269" spans="2:13" x14ac:dyDescent="0.3">
      <c r="B269" s="248" t="s">
        <v>2831</v>
      </c>
      <c r="C269" s="248" t="s">
        <v>2831</v>
      </c>
      <c r="D269" t="s">
        <v>2842</v>
      </c>
      <c r="E269" t="s">
        <v>6443</v>
      </c>
      <c r="F269" t="s">
        <v>2072</v>
      </c>
      <c r="G269" s="47" t="s">
        <v>2707</v>
      </c>
      <c r="H269" s="49">
        <v>0</v>
      </c>
      <c r="I269" s="250">
        <v>0</v>
      </c>
      <c r="J269" s="49" t="s">
        <v>2160</v>
      </c>
      <c r="K269" s="49" t="s">
        <v>6444</v>
      </c>
      <c r="L269" s="49" t="s">
        <v>254</v>
      </c>
      <c r="M269" s="49" t="s">
        <v>568</v>
      </c>
    </row>
    <row r="270" spans="2:13" x14ac:dyDescent="0.3">
      <c r="B270" s="248" t="s">
        <v>2831</v>
      </c>
      <c r="C270" s="248" t="s">
        <v>2831</v>
      </c>
      <c r="D270" t="s">
        <v>2842</v>
      </c>
      <c r="E270" t="s">
        <v>8255</v>
      </c>
      <c r="F270" t="s">
        <v>2073</v>
      </c>
      <c r="G270" s="47" t="s">
        <v>2669</v>
      </c>
      <c r="H270" s="49">
        <v>0</v>
      </c>
      <c r="I270" s="250">
        <v>0</v>
      </c>
      <c r="J270" s="49" t="s">
        <v>2186</v>
      </c>
      <c r="K270" s="49" t="s">
        <v>8256</v>
      </c>
      <c r="L270" s="49" t="s">
        <v>254</v>
      </c>
      <c r="M270" s="49" t="s">
        <v>568</v>
      </c>
    </row>
    <row r="271" spans="2:13" x14ac:dyDescent="0.3">
      <c r="B271" s="248" t="s">
        <v>2831</v>
      </c>
      <c r="C271" s="248" t="s">
        <v>2831</v>
      </c>
      <c r="D271" t="s">
        <v>2842</v>
      </c>
      <c r="E271" t="s">
        <v>8395</v>
      </c>
      <c r="F271" t="s">
        <v>2072</v>
      </c>
      <c r="G271" s="47" t="s">
        <v>2637</v>
      </c>
      <c r="H271" s="49">
        <v>0</v>
      </c>
      <c r="I271" s="250">
        <v>0</v>
      </c>
      <c r="J271" s="49" t="s">
        <v>2173</v>
      </c>
      <c r="K271" s="49" t="s">
        <v>8396</v>
      </c>
      <c r="L271" s="49" t="s">
        <v>254</v>
      </c>
      <c r="M271" s="49" t="s">
        <v>568</v>
      </c>
    </row>
    <row r="272" spans="2:13" x14ac:dyDescent="0.3">
      <c r="B272" s="248" t="s">
        <v>2831</v>
      </c>
      <c r="C272" s="248" t="s">
        <v>2831</v>
      </c>
      <c r="D272" t="s">
        <v>2842</v>
      </c>
      <c r="E272" t="s">
        <v>7360</v>
      </c>
      <c r="F272" t="s">
        <v>2073</v>
      </c>
      <c r="G272" s="47" t="s">
        <v>2635</v>
      </c>
      <c r="H272" s="49">
        <v>0</v>
      </c>
      <c r="I272" s="250">
        <v>0</v>
      </c>
      <c r="J272" s="49" t="s">
        <v>2186</v>
      </c>
      <c r="K272" s="49" t="s">
        <v>7361</v>
      </c>
      <c r="L272" s="49" t="s">
        <v>254</v>
      </c>
      <c r="M272" s="49" t="s">
        <v>568</v>
      </c>
    </row>
    <row r="273" spans="2:13" x14ac:dyDescent="0.3">
      <c r="B273" s="248" t="s">
        <v>2831</v>
      </c>
      <c r="C273" s="248" t="s">
        <v>2831</v>
      </c>
      <c r="D273" t="s">
        <v>2842</v>
      </c>
      <c r="E273" t="s">
        <v>5804</v>
      </c>
      <c r="F273" t="s">
        <v>2073</v>
      </c>
      <c r="G273" s="47" t="s">
        <v>6370</v>
      </c>
      <c r="H273" s="49">
        <v>1</v>
      </c>
      <c r="I273" s="250">
        <v>6367.51</v>
      </c>
      <c r="J273" s="49" t="s">
        <v>2160</v>
      </c>
      <c r="K273" s="49" t="s">
        <v>5805</v>
      </c>
      <c r="L273" s="49" t="s">
        <v>254</v>
      </c>
      <c r="M273" s="49" t="s">
        <v>568</v>
      </c>
    </row>
    <row r="274" spans="2:13" x14ac:dyDescent="0.3">
      <c r="B274" s="248" t="s">
        <v>2831</v>
      </c>
      <c r="C274" s="248" t="s">
        <v>2831</v>
      </c>
      <c r="D274" t="s">
        <v>2842</v>
      </c>
      <c r="E274" t="s">
        <v>6726</v>
      </c>
      <c r="F274" t="s">
        <v>2072</v>
      </c>
      <c r="G274" s="47" t="s">
        <v>2662</v>
      </c>
      <c r="H274" s="49">
        <v>0</v>
      </c>
      <c r="I274" s="250">
        <v>0</v>
      </c>
      <c r="J274" s="49" t="s">
        <v>2176</v>
      </c>
      <c r="K274" s="49" t="s">
        <v>6727</v>
      </c>
      <c r="L274" s="49" t="s">
        <v>254</v>
      </c>
      <c r="M274" s="49" t="s">
        <v>568</v>
      </c>
    </row>
    <row r="275" spans="2:13" x14ac:dyDescent="0.3">
      <c r="B275" s="248" t="s">
        <v>2831</v>
      </c>
      <c r="C275" s="248" t="s">
        <v>2831</v>
      </c>
      <c r="D275" t="s">
        <v>2842</v>
      </c>
      <c r="E275" t="s">
        <v>7862</v>
      </c>
      <c r="F275" t="s">
        <v>2076</v>
      </c>
      <c r="G275" s="47" t="s">
        <v>2648</v>
      </c>
      <c r="H275" s="49">
        <v>0</v>
      </c>
      <c r="I275" s="250">
        <v>0</v>
      </c>
      <c r="J275" s="49" t="s">
        <v>2160</v>
      </c>
      <c r="K275" s="49" t="s">
        <v>7863</v>
      </c>
      <c r="L275" s="49" t="s">
        <v>2147</v>
      </c>
      <c r="M275" s="49" t="s">
        <v>568</v>
      </c>
    </row>
    <row r="276" spans="2:13" x14ac:dyDescent="0.3">
      <c r="B276" s="248" t="s">
        <v>2831</v>
      </c>
      <c r="C276" s="248" t="s">
        <v>2831</v>
      </c>
      <c r="D276" t="s">
        <v>2842</v>
      </c>
      <c r="E276" t="s">
        <v>8338</v>
      </c>
      <c r="F276" t="s">
        <v>2073</v>
      </c>
      <c r="G276" s="47" t="s">
        <v>2617</v>
      </c>
      <c r="H276" s="49">
        <v>0</v>
      </c>
      <c r="I276" s="250">
        <v>0</v>
      </c>
      <c r="J276" s="49" t="s">
        <v>2160</v>
      </c>
      <c r="K276" s="49" t="s">
        <v>4344</v>
      </c>
      <c r="L276" s="49" t="s">
        <v>254</v>
      </c>
      <c r="M276" s="49" t="s">
        <v>568</v>
      </c>
    </row>
    <row r="277" spans="2:13" x14ac:dyDescent="0.3">
      <c r="B277" s="248" t="s">
        <v>2831</v>
      </c>
      <c r="C277" s="248" t="s">
        <v>2831</v>
      </c>
      <c r="D277" t="s">
        <v>2842</v>
      </c>
      <c r="E277" t="s">
        <v>4021</v>
      </c>
      <c r="F277" t="s">
        <v>2073</v>
      </c>
      <c r="G277" s="47" t="s">
        <v>2692</v>
      </c>
      <c r="H277" s="49">
        <v>0</v>
      </c>
      <c r="I277" s="250">
        <v>0</v>
      </c>
      <c r="J277" s="49" t="s">
        <v>2186</v>
      </c>
      <c r="K277" s="49" t="s">
        <v>4022</v>
      </c>
      <c r="L277" s="49" t="s">
        <v>254</v>
      </c>
      <c r="M277" s="49" t="s">
        <v>568</v>
      </c>
    </row>
    <row r="278" spans="2:13" x14ac:dyDescent="0.3">
      <c r="B278" s="248" t="s">
        <v>2831</v>
      </c>
      <c r="C278" s="248" t="s">
        <v>2831</v>
      </c>
      <c r="D278" t="s">
        <v>2842</v>
      </c>
      <c r="E278" t="s">
        <v>7856</v>
      </c>
      <c r="F278" t="s">
        <v>2078</v>
      </c>
      <c r="G278" s="47" t="s">
        <v>2696</v>
      </c>
      <c r="H278" s="49">
        <v>0</v>
      </c>
      <c r="I278" s="250">
        <v>0</v>
      </c>
      <c r="J278" s="49" t="s">
        <v>2186</v>
      </c>
      <c r="K278" s="49" t="s">
        <v>7857</v>
      </c>
      <c r="L278" s="49" t="s">
        <v>254</v>
      </c>
      <c r="M278" s="49" t="s">
        <v>568</v>
      </c>
    </row>
    <row r="279" spans="2:13" x14ac:dyDescent="0.3">
      <c r="B279" s="248" t="s">
        <v>2831</v>
      </c>
      <c r="C279" s="248" t="s">
        <v>2831</v>
      </c>
      <c r="D279" t="s">
        <v>2842</v>
      </c>
      <c r="E279" t="s">
        <v>7063</v>
      </c>
      <c r="F279" t="s">
        <v>2072</v>
      </c>
      <c r="G279" s="47" t="s">
        <v>2626</v>
      </c>
      <c r="H279" s="49">
        <v>0</v>
      </c>
      <c r="I279" s="250">
        <v>0</v>
      </c>
      <c r="J279" s="49" t="s">
        <v>2160</v>
      </c>
      <c r="K279" s="49" t="s">
        <v>7064</v>
      </c>
      <c r="L279" s="49" t="s">
        <v>254</v>
      </c>
      <c r="M279" s="49" t="s">
        <v>568</v>
      </c>
    </row>
    <row r="280" spans="2:13" x14ac:dyDescent="0.3">
      <c r="B280" s="248" t="s">
        <v>2831</v>
      </c>
      <c r="C280" s="248" t="s">
        <v>2831</v>
      </c>
      <c r="D280" t="s">
        <v>2842</v>
      </c>
      <c r="E280" t="s">
        <v>6558</v>
      </c>
      <c r="F280" t="s">
        <v>2072</v>
      </c>
      <c r="G280" s="47" t="s">
        <v>2619</v>
      </c>
      <c r="H280" s="49">
        <v>0</v>
      </c>
      <c r="I280" s="250">
        <v>0</v>
      </c>
      <c r="J280" s="49" t="s">
        <v>2173</v>
      </c>
      <c r="K280" s="49" t="s">
        <v>6559</v>
      </c>
      <c r="L280" s="49" t="s">
        <v>254</v>
      </c>
      <c r="M280" s="49" t="s">
        <v>568</v>
      </c>
    </row>
    <row r="281" spans="2:13" x14ac:dyDescent="0.3">
      <c r="B281" s="248" t="s">
        <v>2831</v>
      </c>
      <c r="C281" s="248" t="s">
        <v>2831</v>
      </c>
      <c r="D281" t="s">
        <v>2842</v>
      </c>
      <c r="E281" t="s">
        <v>10642</v>
      </c>
      <c r="F281" t="s">
        <v>2072</v>
      </c>
      <c r="G281" s="47" t="s">
        <v>2637</v>
      </c>
      <c r="H281" s="49">
        <v>0</v>
      </c>
      <c r="I281" s="250">
        <v>0</v>
      </c>
      <c r="J281" s="49" t="s">
        <v>2176</v>
      </c>
      <c r="K281" s="49" t="s">
        <v>10643</v>
      </c>
      <c r="L281" s="49" t="s">
        <v>254</v>
      </c>
      <c r="M281" s="49" t="s">
        <v>568</v>
      </c>
    </row>
    <row r="282" spans="2:13" x14ac:dyDescent="0.3">
      <c r="B282" s="248" t="s">
        <v>2831</v>
      </c>
      <c r="C282" s="248" t="s">
        <v>2831</v>
      </c>
      <c r="D282" t="s">
        <v>2842</v>
      </c>
      <c r="E282" t="s">
        <v>8852</v>
      </c>
      <c r="F282" t="s">
        <v>2072</v>
      </c>
      <c r="G282" s="47" t="s">
        <v>2678</v>
      </c>
      <c r="H282" s="49">
        <v>0</v>
      </c>
      <c r="I282" s="250">
        <v>0</v>
      </c>
      <c r="J282" s="49" t="s">
        <v>2160</v>
      </c>
      <c r="K282" s="49" t="s">
        <v>8853</v>
      </c>
      <c r="L282" s="49" t="s">
        <v>254</v>
      </c>
      <c r="M282" s="49" t="s">
        <v>568</v>
      </c>
    </row>
    <row r="283" spans="2:13" x14ac:dyDescent="0.3">
      <c r="B283" s="248" t="s">
        <v>2831</v>
      </c>
      <c r="C283" s="248" t="s">
        <v>2831</v>
      </c>
      <c r="D283" t="s">
        <v>2842</v>
      </c>
      <c r="E283" t="s">
        <v>9086</v>
      </c>
      <c r="F283" t="s">
        <v>2072</v>
      </c>
      <c r="G283" s="47" t="s">
        <v>2635</v>
      </c>
      <c r="H283" s="49">
        <v>0</v>
      </c>
      <c r="I283" s="250">
        <v>0</v>
      </c>
      <c r="J283" s="49" t="s">
        <v>2160</v>
      </c>
      <c r="K283" s="49" t="s">
        <v>9087</v>
      </c>
      <c r="L283" s="49" t="s">
        <v>254</v>
      </c>
      <c r="M283" s="49" t="s">
        <v>568</v>
      </c>
    </row>
    <row r="284" spans="2:13" x14ac:dyDescent="0.3">
      <c r="B284" s="248" t="s">
        <v>2831</v>
      </c>
      <c r="C284" s="248" t="s">
        <v>2831</v>
      </c>
      <c r="D284" t="s">
        <v>2842</v>
      </c>
      <c r="E284" t="s">
        <v>6659</v>
      </c>
      <c r="F284" t="s">
        <v>2073</v>
      </c>
      <c r="G284" s="47" t="s">
        <v>2642</v>
      </c>
      <c r="H284" s="49">
        <v>0</v>
      </c>
      <c r="I284" s="250">
        <v>0</v>
      </c>
      <c r="J284" s="49" t="s">
        <v>2186</v>
      </c>
      <c r="K284" s="49" t="s">
        <v>6660</v>
      </c>
      <c r="L284" s="49" t="s">
        <v>254</v>
      </c>
      <c r="M284" s="49" t="s">
        <v>568</v>
      </c>
    </row>
    <row r="285" spans="2:13" x14ac:dyDescent="0.3">
      <c r="B285" s="248" t="s">
        <v>2831</v>
      </c>
      <c r="C285" s="248" t="s">
        <v>2831</v>
      </c>
      <c r="D285" t="s">
        <v>2842</v>
      </c>
      <c r="E285" t="s">
        <v>10583</v>
      </c>
      <c r="F285" t="s">
        <v>2072</v>
      </c>
      <c r="G285" s="47" t="s">
        <v>2653</v>
      </c>
      <c r="H285" s="49">
        <v>0</v>
      </c>
      <c r="I285" s="250">
        <v>0</v>
      </c>
      <c r="J285" s="49" t="s">
        <v>2176</v>
      </c>
      <c r="K285" s="49" t="s">
        <v>10584</v>
      </c>
      <c r="L285" s="49" t="s">
        <v>254</v>
      </c>
      <c r="M285" s="49" t="s">
        <v>568</v>
      </c>
    </row>
    <row r="286" spans="2:13" x14ac:dyDescent="0.3">
      <c r="B286" s="248" t="s">
        <v>2831</v>
      </c>
      <c r="C286" s="248" t="s">
        <v>2831</v>
      </c>
      <c r="D286" t="s">
        <v>2842</v>
      </c>
      <c r="E286" t="s">
        <v>7085</v>
      </c>
      <c r="F286" t="s">
        <v>2073</v>
      </c>
      <c r="G286" s="47" t="s">
        <v>2664</v>
      </c>
      <c r="H286" s="49">
        <v>0</v>
      </c>
      <c r="I286" s="250">
        <v>0</v>
      </c>
      <c r="J286" s="49" t="s">
        <v>2186</v>
      </c>
      <c r="K286" s="49" t="s">
        <v>7086</v>
      </c>
      <c r="L286" s="49" t="s">
        <v>254</v>
      </c>
      <c r="M286" s="49" t="s">
        <v>568</v>
      </c>
    </row>
    <row r="287" spans="2:13" x14ac:dyDescent="0.3">
      <c r="B287" s="248" t="s">
        <v>2831</v>
      </c>
      <c r="C287" s="248" t="s">
        <v>2831</v>
      </c>
      <c r="D287" t="s">
        <v>2842</v>
      </c>
      <c r="E287" t="s">
        <v>3583</v>
      </c>
      <c r="F287" t="s">
        <v>2073</v>
      </c>
      <c r="G287" s="47" t="s">
        <v>2707</v>
      </c>
      <c r="H287" s="49">
        <v>0</v>
      </c>
      <c r="I287" s="250">
        <v>0</v>
      </c>
      <c r="J287" s="49" t="s">
        <v>2186</v>
      </c>
      <c r="K287" s="49" t="s">
        <v>3584</v>
      </c>
      <c r="L287" s="49" t="s">
        <v>254</v>
      </c>
      <c r="M287" s="49" t="s">
        <v>568</v>
      </c>
    </row>
    <row r="288" spans="2:13" x14ac:dyDescent="0.3">
      <c r="B288" s="248" t="s">
        <v>2831</v>
      </c>
      <c r="C288" s="248" t="s">
        <v>2831</v>
      </c>
      <c r="D288" t="s">
        <v>2842</v>
      </c>
      <c r="E288" t="s">
        <v>8305</v>
      </c>
      <c r="F288" t="s">
        <v>2073</v>
      </c>
      <c r="G288" s="47" t="s">
        <v>2628</v>
      </c>
      <c r="H288" s="49">
        <v>0</v>
      </c>
      <c r="I288" s="250">
        <v>0</v>
      </c>
      <c r="J288" s="49" t="s">
        <v>2186</v>
      </c>
      <c r="K288" s="49" t="s">
        <v>8306</v>
      </c>
      <c r="L288" s="49" t="s">
        <v>254</v>
      </c>
      <c r="M288" s="49" t="s">
        <v>568</v>
      </c>
    </row>
    <row r="289" spans="2:13" x14ac:dyDescent="0.3">
      <c r="B289" s="248" t="s">
        <v>2831</v>
      </c>
      <c r="C289" s="248" t="s">
        <v>2831</v>
      </c>
      <c r="D289" t="s">
        <v>2842</v>
      </c>
      <c r="E289" t="s">
        <v>3506</v>
      </c>
      <c r="F289" t="s">
        <v>2073</v>
      </c>
      <c r="G289" s="47" t="s">
        <v>2669</v>
      </c>
      <c r="H289" s="49">
        <v>0</v>
      </c>
      <c r="I289" s="250">
        <v>0</v>
      </c>
      <c r="J289" s="49" t="s">
        <v>2186</v>
      </c>
      <c r="K289" s="49" t="s">
        <v>3507</v>
      </c>
      <c r="L289" s="49" t="s">
        <v>254</v>
      </c>
      <c r="M289" s="49" t="s">
        <v>568</v>
      </c>
    </row>
    <row r="290" spans="2:13" x14ac:dyDescent="0.3">
      <c r="B290" s="248" t="s">
        <v>2831</v>
      </c>
      <c r="C290" s="248" t="s">
        <v>2831</v>
      </c>
      <c r="D290" t="s">
        <v>2842</v>
      </c>
      <c r="E290" t="s">
        <v>8343</v>
      </c>
      <c r="F290" t="s">
        <v>2072</v>
      </c>
      <c r="G290" s="47" t="s">
        <v>6370</v>
      </c>
      <c r="H290" s="49">
        <v>0</v>
      </c>
      <c r="I290" s="250">
        <v>0</v>
      </c>
      <c r="J290" s="49" t="s">
        <v>2160</v>
      </c>
      <c r="K290" s="49" t="s">
        <v>8344</v>
      </c>
      <c r="L290" s="49" t="s">
        <v>254</v>
      </c>
      <c r="M290" s="49" t="s">
        <v>568</v>
      </c>
    </row>
    <row r="291" spans="2:13" x14ac:dyDescent="0.3">
      <c r="B291" s="248" t="s">
        <v>2831</v>
      </c>
      <c r="C291" s="248" t="s">
        <v>2831</v>
      </c>
      <c r="D291" t="s">
        <v>2842</v>
      </c>
      <c r="E291" t="s">
        <v>4055</v>
      </c>
      <c r="F291" t="s">
        <v>2073</v>
      </c>
      <c r="G291" s="47" t="s">
        <v>2650</v>
      </c>
      <c r="H291" s="49">
        <v>0</v>
      </c>
      <c r="I291" s="250">
        <v>0</v>
      </c>
      <c r="J291" s="49" t="s">
        <v>2186</v>
      </c>
      <c r="K291" s="49" t="s">
        <v>4056</v>
      </c>
      <c r="L291" s="49" t="s">
        <v>254</v>
      </c>
      <c r="M291" s="49" t="s">
        <v>568</v>
      </c>
    </row>
    <row r="292" spans="2:13" x14ac:dyDescent="0.3">
      <c r="B292" s="248" t="s">
        <v>2831</v>
      </c>
      <c r="C292" s="248" t="s">
        <v>2831</v>
      </c>
      <c r="D292" t="s">
        <v>2842</v>
      </c>
      <c r="E292" t="s">
        <v>8241</v>
      </c>
      <c r="F292" t="s">
        <v>2078</v>
      </c>
      <c r="G292" s="47" t="s">
        <v>2626</v>
      </c>
      <c r="H292" s="49">
        <v>0</v>
      </c>
      <c r="I292" s="250">
        <v>0</v>
      </c>
      <c r="J292" s="49" t="s">
        <v>2186</v>
      </c>
      <c r="K292" s="49" t="s">
        <v>8242</v>
      </c>
      <c r="L292" s="49" t="s">
        <v>254</v>
      </c>
      <c r="M292" s="49" t="s">
        <v>568</v>
      </c>
    </row>
    <row r="293" spans="2:13" x14ac:dyDescent="0.3">
      <c r="B293" s="248" t="s">
        <v>2831</v>
      </c>
      <c r="C293" s="248" t="s">
        <v>2831</v>
      </c>
      <c r="D293" t="s">
        <v>2842</v>
      </c>
      <c r="E293" t="s">
        <v>4049</v>
      </c>
      <c r="F293" t="s">
        <v>2073</v>
      </c>
      <c r="G293" s="47" t="s">
        <v>2635</v>
      </c>
      <c r="H293" s="49">
        <v>0</v>
      </c>
      <c r="I293" s="250">
        <v>0</v>
      </c>
      <c r="J293" s="49" t="s">
        <v>2186</v>
      </c>
      <c r="K293" s="49" t="s">
        <v>4050</v>
      </c>
      <c r="L293" s="49" t="s">
        <v>254</v>
      </c>
      <c r="M293" s="49" t="s">
        <v>568</v>
      </c>
    </row>
    <row r="294" spans="2:13" x14ac:dyDescent="0.3">
      <c r="B294" s="248" t="s">
        <v>2831</v>
      </c>
      <c r="C294" s="248" t="s">
        <v>2831</v>
      </c>
      <c r="D294" t="s">
        <v>2842</v>
      </c>
      <c r="E294" t="s">
        <v>8741</v>
      </c>
      <c r="F294" t="s">
        <v>2073</v>
      </c>
      <c r="G294" s="47" t="s">
        <v>2669</v>
      </c>
      <c r="H294" s="49">
        <v>0</v>
      </c>
      <c r="I294" s="250">
        <v>0</v>
      </c>
      <c r="J294" s="49" t="s">
        <v>2186</v>
      </c>
      <c r="K294" s="49" t="s">
        <v>8742</v>
      </c>
      <c r="L294" s="49" t="s">
        <v>254</v>
      </c>
      <c r="M294" s="49" t="s">
        <v>568</v>
      </c>
    </row>
    <row r="295" spans="2:13" x14ac:dyDescent="0.3">
      <c r="B295" s="248" t="s">
        <v>2831</v>
      </c>
      <c r="C295" s="248" t="s">
        <v>2831</v>
      </c>
      <c r="D295" t="s">
        <v>2842</v>
      </c>
      <c r="E295" t="s">
        <v>10509</v>
      </c>
      <c r="F295" t="s">
        <v>2072</v>
      </c>
      <c r="G295" s="47" t="s">
        <v>2692</v>
      </c>
      <c r="H295" s="49">
        <v>0</v>
      </c>
      <c r="I295" s="250">
        <v>0</v>
      </c>
      <c r="J295" s="49" t="s">
        <v>2160</v>
      </c>
      <c r="K295" s="49" t="s">
        <v>10510</v>
      </c>
      <c r="L295" s="49" t="s">
        <v>254</v>
      </c>
      <c r="M295" s="49" t="s">
        <v>568</v>
      </c>
    </row>
    <row r="296" spans="2:13" x14ac:dyDescent="0.3">
      <c r="B296" s="248" t="s">
        <v>2831</v>
      </c>
      <c r="C296" s="248" t="s">
        <v>2831</v>
      </c>
      <c r="D296" t="s">
        <v>2842</v>
      </c>
      <c r="E296" t="s">
        <v>7039</v>
      </c>
      <c r="F296" t="s">
        <v>2078</v>
      </c>
      <c r="G296" s="47" t="s">
        <v>2628</v>
      </c>
      <c r="H296" s="49">
        <v>0</v>
      </c>
      <c r="I296" s="250">
        <v>0</v>
      </c>
      <c r="J296" s="49" t="s">
        <v>2186</v>
      </c>
      <c r="K296" s="49" t="s">
        <v>7040</v>
      </c>
      <c r="L296" s="49" t="s">
        <v>254</v>
      </c>
      <c r="M296" s="49" t="s">
        <v>568</v>
      </c>
    </row>
    <row r="297" spans="2:13" x14ac:dyDescent="0.3">
      <c r="B297" s="248" t="s">
        <v>2831</v>
      </c>
      <c r="C297" s="248" t="s">
        <v>2831</v>
      </c>
      <c r="D297" t="s">
        <v>2842</v>
      </c>
      <c r="E297" t="s">
        <v>3553</v>
      </c>
      <c r="F297" t="s">
        <v>2073</v>
      </c>
      <c r="G297" s="47" t="s">
        <v>2662</v>
      </c>
      <c r="H297" s="49">
        <v>0</v>
      </c>
      <c r="I297" s="250">
        <v>0</v>
      </c>
      <c r="J297" s="49" t="s">
        <v>2186</v>
      </c>
      <c r="K297" s="49" t="s">
        <v>3554</v>
      </c>
      <c r="L297" s="49" t="s">
        <v>254</v>
      </c>
      <c r="M297" s="49" t="s">
        <v>568</v>
      </c>
    </row>
    <row r="298" spans="2:13" x14ac:dyDescent="0.3">
      <c r="B298" s="248" t="s">
        <v>2831</v>
      </c>
      <c r="C298" s="248" t="s">
        <v>2831</v>
      </c>
      <c r="D298" t="s">
        <v>2842</v>
      </c>
      <c r="E298" t="s">
        <v>5218</v>
      </c>
      <c r="F298" t="s">
        <v>2073</v>
      </c>
      <c r="G298" s="47" t="s">
        <v>2635</v>
      </c>
      <c r="H298" s="49">
        <v>0</v>
      </c>
      <c r="I298" s="250">
        <v>0</v>
      </c>
      <c r="J298" s="49" t="s">
        <v>2160</v>
      </c>
      <c r="K298" s="49" t="s">
        <v>5219</v>
      </c>
      <c r="L298" s="49" t="s">
        <v>254</v>
      </c>
      <c r="M298" s="49" t="s">
        <v>568</v>
      </c>
    </row>
    <row r="299" spans="2:13" x14ac:dyDescent="0.3">
      <c r="B299" s="248" t="s">
        <v>2831</v>
      </c>
      <c r="C299" s="248" t="s">
        <v>2831</v>
      </c>
      <c r="D299" t="s">
        <v>2842</v>
      </c>
      <c r="E299" t="s">
        <v>4547</v>
      </c>
      <c r="F299" t="s">
        <v>2073</v>
      </c>
      <c r="G299" s="47" t="s">
        <v>2707</v>
      </c>
      <c r="H299" s="49">
        <v>0</v>
      </c>
      <c r="I299" s="250">
        <v>0</v>
      </c>
      <c r="J299" s="49" t="s">
        <v>2173</v>
      </c>
      <c r="K299" s="49" t="s">
        <v>4548</v>
      </c>
      <c r="L299" s="49" t="s">
        <v>254</v>
      </c>
      <c r="M299" s="49" t="s">
        <v>568</v>
      </c>
    </row>
    <row r="300" spans="2:13" x14ac:dyDescent="0.3">
      <c r="B300" s="248" t="s">
        <v>2831</v>
      </c>
      <c r="C300" s="248" t="s">
        <v>2831</v>
      </c>
      <c r="D300" t="s">
        <v>2842</v>
      </c>
      <c r="E300" t="s">
        <v>8461</v>
      </c>
      <c r="F300" t="s">
        <v>2073</v>
      </c>
      <c r="G300" s="47" t="s">
        <v>2692</v>
      </c>
      <c r="H300" s="49">
        <v>0</v>
      </c>
      <c r="I300" s="250">
        <v>0</v>
      </c>
      <c r="J300" s="49" t="s">
        <v>2186</v>
      </c>
      <c r="K300" s="49" t="s">
        <v>8462</v>
      </c>
      <c r="L300" s="49" t="s">
        <v>254</v>
      </c>
      <c r="M300" s="49" t="s">
        <v>568</v>
      </c>
    </row>
    <row r="301" spans="2:13" x14ac:dyDescent="0.3">
      <c r="B301" s="248" t="s">
        <v>2831</v>
      </c>
      <c r="C301" s="248" t="s">
        <v>2831</v>
      </c>
      <c r="D301" t="s">
        <v>2842</v>
      </c>
      <c r="E301" t="s">
        <v>3211</v>
      </c>
      <c r="F301" t="s">
        <v>2073</v>
      </c>
      <c r="G301" s="47" t="s">
        <v>2707</v>
      </c>
      <c r="H301" s="49">
        <v>0</v>
      </c>
      <c r="I301" s="250">
        <v>0</v>
      </c>
      <c r="J301" s="49" t="s">
        <v>2160</v>
      </c>
      <c r="K301" s="49" t="s">
        <v>2925</v>
      </c>
      <c r="L301" s="49" t="s">
        <v>254</v>
      </c>
      <c r="M301" s="49" t="s">
        <v>568</v>
      </c>
    </row>
    <row r="302" spans="2:13" x14ac:dyDescent="0.3">
      <c r="B302" s="248" t="s">
        <v>2831</v>
      </c>
      <c r="C302" s="248" t="s">
        <v>2831</v>
      </c>
      <c r="D302" t="s">
        <v>2842</v>
      </c>
      <c r="E302" t="s">
        <v>6237</v>
      </c>
      <c r="F302" t="s">
        <v>2073</v>
      </c>
      <c r="G302" s="47" t="s">
        <v>2642</v>
      </c>
      <c r="H302" s="49">
        <v>0</v>
      </c>
      <c r="I302" s="250">
        <v>0</v>
      </c>
      <c r="J302" s="49" t="s">
        <v>2186</v>
      </c>
      <c r="K302" s="49" t="s">
        <v>6238</v>
      </c>
      <c r="L302" s="49" t="s">
        <v>254</v>
      </c>
      <c r="M302" s="49" t="s">
        <v>568</v>
      </c>
    </row>
    <row r="303" spans="2:13" x14ac:dyDescent="0.3">
      <c r="B303" s="248" t="s">
        <v>2831</v>
      </c>
      <c r="C303" s="248" t="s">
        <v>2831</v>
      </c>
      <c r="D303" t="s">
        <v>2842</v>
      </c>
      <c r="E303" t="s">
        <v>5821</v>
      </c>
      <c r="F303" t="s">
        <v>2073</v>
      </c>
      <c r="G303" s="47" t="s">
        <v>2653</v>
      </c>
      <c r="H303" s="49">
        <v>0</v>
      </c>
      <c r="I303" s="250">
        <v>0</v>
      </c>
      <c r="J303" s="49" t="s">
        <v>2186</v>
      </c>
      <c r="K303" s="49" t="s">
        <v>5822</v>
      </c>
      <c r="L303" s="49" t="s">
        <v>254</v>
      </c>
      <c r="M303" s="49" t="s">
        <v>568</v>
      </c>
    </row>
    <row r="304" spans="2:13" x14ac:dyDescent="0.3">
      <c r="B304" s="248" t="s">
        <v>2831</v>
      </c>
      <c r="C304" s="248" t="s">
        <v>2831</v>
      </c>
      <c r="D304" t="s">
        <v>2842</v>
      </c>
      <c r="E304" t="s">
        <v>10698</v>
      </c>
      <c r="F304" t="s">
        <v>2078</v>
      </c>
      <c r="G304" s="47" t="s">
        <v>2626</v>
      </c>
      <c r="H304" s="49">
        <v>0</v>
      </c>
      <c r="I304" s="250">
        <v>0</v>
      </c>
      <c r="J304" s="49" t="s">
        <v>2186</v>
      </c>
      <c r="K304" s="49" t="s">
        <v>10699</v>
      </c>
      <c r="L304" s="49" t="s">
        <v>254</v>
      </c>
      <c r="M304" s="49" t="s">
        <v>568</v>
      </c>
    </row>
    <row r="305" spans="2:13" x14ac:dyDescent="0.3">
      <c r="B305" s="248" t="s">
        <v>2831</v>
      </c>
      <c r="C305" s="248" t="s">
        <v>2831</v>
      </c>
      <c r="D305" t="s">
        <v>2842</v>
      </c>
      <c r="E305" t="s">
        <v>5526</v>
      </c>
      <c r="F305" t="s">
        <v>2073</v>
      </c>
      <c r="G305" s="47" t="s">
        <v>2650</v>
      </c>
      <c r="H305" s="49">
        <v>0</v>
      </c>
      <c r="I305" s="250">
        <v>0</v>
      </c>
      <c r="J305" s="49" t="s">
        <v>2186</v>
      </c>
      <c r="K305" s="49" t="s">
        <v>5528</v>
      </c>
      <c r="L305" s="49" t="s">
        <v>2147</v>
      </c>
      <c r="M305" s="49" t="s">
        <v>568</v>
      </c>
    </row>
    <row r="306" spans="2:13" x14ac:dyDescent="0.3">
      <c r="B306" s="248" t="s">
        <v>2831</v>
      </c>
      <c r="C306" s="248" t="s">
        <v>2831</v>
      </c>
      <c r="D306" t="s">
        <v>2842</v>
      </c>
      <c r="E306" t="s">
        <v>3432</v>
      </c>
      <c r="F306" t="s">
        <v>2073</v>
      </c>
      <c r="G306" s="47" t="s">
        <v>2648</v>
      </c>
      <c r="H306" s="49">
        <v>0</v>
      </c>
      <c r="I306" s="250">
        <v>0</v>
      </c>
      <c r="J306" s="49" t="s">
        <v>2186</v>
      </c>
      <c r="K306" s="49" t="s">
        <v>3433</v>
      </c>
      <c r="L306" s="49" t="s">
        <v>254</v>
      </c>
      <c r="M306" s="49" t="s">
        <v>568</v>
      </c>
    </row>
    <row r="307" spans="2:13" x14ac:dyDescent="0.3">
      <c r="B307" s="248" t="s">
        <v>2831</v>
      </c>
      <c r="C307" s="248" t="s">
        <v>2831</v>
      </c>
      <c r="D307" t="s">
        <v>2842</v>
      </c>
      <c r="E307" t="s">
        <v>3893</v>
      </c>
      <c r="F307" t="s">
        <v>2073</v>
      </c>
      <c r="G307" s="47" t="s">
        <v>2637</v>
      </c>
      <c r="H307" s="49">
        <v>0</v>
      </c>
      <c r="I307" s="250">
        <v>0</v>
      </c>
      <c r="J307" s="49" t="s">
        <v>2186</v>
      </c>
      <c r="K307" s="49" t="s">
        <v>3894</v>
      </c>
      <c r="L307" s="49" t="s">
        <v>254</v>
      </c>
      <c r="M307" s="49" t="s">
        <v>568</v>
      </c>
    </row>
    <row r="308" spans="2:13" x14ac:dyDescent="0.3">
      <c r="B308" s="248" t="s">
        <v>2831</v>
      </c>
      <c r="C308" s="248" t="s">
        <v>2831</v>
      </c>
      <c r="D308" t="s">
        <v>2842</v>
      </c>
      <c r="E308" t="s">
        <v>4184</v>
      </c>
      <c r="F308" t="s">
        <v>2073</v>
      </c>
      <c r="G308" s="47" t="s">
        <v>2692</v>
      </c>
      <c r="H308" s="49">
        <v>0</v>
      </c>
      <c r="I308" s="250">
        <v>0</v>
      </c>
      <c r="J308" s="49" t="s">
        <v>2186</v>
      </c>
      <c r="K308" s="49" t="s">
        <v>4185</v>
      </c>
      <c r="L308" s="49" t="s">
        <v>254</v>
      </c>
      <c r="M308" s="49" t="s">
        <v>568</v>
      </c>
    </row>
    <row r="309" spans="2:13" x14ac:dyDescent="0.3">
      <c r="B309" s="248" t="s">
        <v>2831</v>
      </c>
      <c r="C309" s="248" t="s">
        <v>2831</v>
      </c>
      <c r="D309" t="s">
        <v>2842</v>
      </c>
      <c r="E309" t="s">
        <v>5169</v>
      </c>
      <c r="F309" t="s">
        <v>2073</v>
      </c>
      <c r="G309" s="47" t="s">
        <v>2664</v>
      </c>
      <c r="H309" s="49">
        <v>0</v>
      </c>
      <c r="I309" s="250">
        <v>0</v>
      </c>
      <c r="J309" s="49" t="s">
        <v>2160</v>
      </c>
      <c r="K309" s="49" t="s">
        <v>5171</v>
      </c>
      <c r="L309" s="49" t="s">
        <v>254</v>
      </c>
      <c r="M309" s="49" t="s">
        <v>568</v>
      </c>
    </row>
    <row r="310" spans="2:13" x14ac:dyDescent="0.3">
      <c r="B310" s="248" t="s">
        <v>2831</v>
      </c>
      <c r="C310" s="248" t="s">
        <v>2831</v>
      </c>
      <c r="D310" t="s">
        <v>2842</v>
      </c>
      <c r="E310" t="s">
        <v>8157</v>
      </c>
      <c r="F310" t="s">
        <v>2072</v>
      </c>
      <c r="G310" s="47" t="s">
        <v>2626</v>
      </c>
      <c r="H310" s="49">
        <v>0</v>
      </c>
      <c r="I310" s="250">
        <v>0</v>
      </c>
      <c r="J310" s="49" t="s">
        <v>2160</v>
      </c>
      <c r="K310" s="49" t="s">
        <v>8158</v>
      </c>
      <c r="L310" s="49" t="s">
        <v>2147</v>
      </c>
      <c r="M310" s="49" t="s">
        <v>568</v>
      </c>
    </row>
    <row r="311" spans="2:13" x14ac:dyDescent="0.3">
      <c r="B311" s="248" t="s">
        <v>2831</v>
      </c>
      <c r="C311" s="248" t="s">
        <v>2831</v>
      </c>
      <c r="D311" t="s">
        <v>2842</v>
      </c>
      <c r="E311" t="s">
        <v>7816</v>
      </c>
      <c r="F311" t="s">
        <v>2073</v>
      </c>
      <c r="G311" s="47" t="s">
        <v>2696</v>
      </c>
      <c r="H311" s="49">
        <v>0</v>
      </c>
      <c r="I311" s="250">
        <v>0</v>
      </c>
      <c r="J311" s="49" t="s">
        <v>2186</v>
      </c>
      <c r="K311" s="49" t="s">
        <v>7817</v>
      </c>
      <c r="L311" s="49" t="s">
        <v>254</v>
      </c>
      <c r="M311" s="49" t="s">
        <v>568</v>
      </c>
    </row>
    <row r="312" spans="2:13" x14ac:dyDescent="0.3">
      <c r="B312" s="248" t="s">
        <v>2831</v>
      </c>
      <c r="C312" s="248" t="s">
        <v>2831</v>
      </c>
      <c r="D312" t="s">
        <v>2842</v>
      </c>
      <c r="E312" t="s">
        <v>10529</v>
      </c>
      <c r="F312" t="s">
        <v>2073</v>
      </c>
      <c r="G312" s="47" t="s">
        <v>2664</v>
      </c>
      <c r="H312" s="49">
        <v>0</v>
      </c>
      <c r="I312" s="250">
        <v>0</v>
      </c>
      <c r="J312" s="49" t="s">
        <v>2186</v>
      </c>
      <c r="K312" s="49" t="s">
        <v>10530</v>
      </c>
      <c r="L312" s="49" t="s">
        <v>254</v>
      </c>
      <c r="M312" s="49" t="s">
        <v>568</v>
      </c>
    </row>
    <row r="313" spans="2:13" x14ac:dyDescent="0.3">
      <c r="B313" s="248" t="s">
        <v>2831</v>
      </c>
      <c r="C313" s="248" t="s">
        <v>2831</v>
      </c>
      <c r="D313" t="s">
        <v>2842</v>
      </c>
      <c r="E313" t="s">
        <v>7874</v>
      </c>
      <c r="F313" t="s">
        <v>2073</v>
      </c>
      <c r="G313" s="47" t="s">
        <v>2637</v>
      </c>
      <c r="H313" s="49">
        <v>0</v>
      </c>
      <c r="I313" s="250">
        <v>0</v>
      </c>
      <c r="J313" s="49" t="s">
        <v>2186</v>
      </c>
      <c r="K313" s="49" t="s">
        <v>7875</v>
      </c>
      <c r="L313" s="49" t="s">
        <v>254</v>
      </c>
      <c r="M313" s="49" t="s">
        <v>568</v>
      </c>
    </row>
    <row r="314" spans="2:13" x14ac:dyDescent="0.3">
      <c r="B314" s="248" t="s">
        <v>2831</v>
      </c>
      <c r="C314" s="248" t="s">
        <v>2831</v>
      </c>
      <c r="D314" t="s">
        <v>2842</v>
      </c>
      <c r="E314" t="s">
        <v>6931</v>
      </c>
      <c r="F314" t="s">
        <v>2078</v>
      </c>
      <c r="G314" s="47" t="s">
        <v>2675</v>
      </c>
      <c r="H314" s="49">
        <v>0</v>
      </c>
      <c r="I314" s="250">
        <v>0</v>
      </c>
      <c r="J314" s="49" t="s">
        <v>2186</v>
      </c>
      <c r="K314" s="49" t="s">
        <v>6932</v>
      </c>
      <c r="L314" s="49" t="s">
        <v>254</v>
      </c>
      <c r="M314" s="49" t="s">
        <v>568</v>
      </c>
    </row>
    <row r="315" spans="2:13" x14ac:dyDescent="0.3">
      <c r="B315" s="248" t="s">
        <v>2831</v>
      </c>
      <c r="C315" s="248" t="s">
        <v>2831</v>
      </c>
      <c r="D315" t="s">
        <v>2842</v>
      </c>
      <c r="E315" t="s">
        <v>6020</v>
      </c>
      <c r="F315" t="s">
        <v>2076</v>
      </c>
      <c r="G315" s="47" t="s">
        <v>2650</v>
      </c>
      <c r="H315" s="49">
        <v>0</v>
      </c>
      <c r="I315" s="250">
        <v>0</v>
      </c>
      <c r="J315" s="49" t="s">
        <v>2160</v>
      </c>
      <c r="K315" s="49" t="s">
        <v>6021</v>
      </c>
      <c r="L315" s="49" t="s">
        <v>254</v>
      </c>
      <c r="M315" s="49" t="s">
        <v>568</v>
      </c>
    </row>
    <row r="316" spans="2:13" x14ac:dyDescent="0.3">
      <c r="B316" s="248" t="s">
        <v>2831</v>
      </c>
      <c r="C316" s="248" t="s">
        <v>2831</v>
      </c>
      <c r="D316" t="s">
        <v>2842</v>
      </c>
      <c r="E316" t="s">
        <v>4492</v>
      </c>
      <c r="F316" t="s">
        <v>2073</v>
      </c>
      <c r="G316" s="47" t="s">
        <v>2626</v>
      </c>
      <c r="H316" s="49">
        <v>0</v>
      </c>
      <c r="I316" s="250">
        <v>0</v>
      </c>
      <c r="J316" s="49" t="s">
        <v>2160</v>
      </c>
      <c r="K316" s="49" t="s">
        <v>2925</v>
      </c>
      <c r="L316" s="49" t="s">
        <v>254</v>
      </c>
      <c r="M316" s="49" t="s">
        <v>568</v>
      </c>
    </row>
    <row r="317" spans="2:13" x14ac:dyDescent="0.3">
      <c r="B317" s="248" t="s">
        <v>2831</v>
      </c>
      <c r="C317" s="248" t="s">
        <v>2831</v>
      </c>
      <c r="D317" t="s">
        <v>2842</v>
      </c>
      <c r="E317" t="s">
        <v>4092</v>
      </c>
      <c r="F317" t="s">
        <v>2073</v>
      </c>
      <c r="G317" s="47" t="s">
        <v>2642</v>
      </c>
      <c r="H317" s="49">
        <v>0</v>
      </c>
      <c r="I317" s="250">
        <v>0</v>
      </c>
      <c r="J317" s="49" t="s">
        <v>2186</v>
      </c>
      <c r="K317" s="49" t="s">
        <v>4093</v>
      </c>
      <c r="L317" s="49" t="s">
        <v>2147</v>
      </c>
      <c r="M317" s="49" t="s">
        <v>568</v>
      </c>
    </row>
    <row r="318" spans="2:13" x14ac:dyDescent="0.3">
      <c r="B318" s="248" t="s">
        <v>2831</v>
      </c>
      <c r="C318" s="248" t="s">
        <v>2831</v>
      </c>
      <c r="D318" t="s">
        <v>2842</v>
      </c>
      <c r="E318" t="s">
        <v>10312</v>
      </c>
      <c r="F318" t="s">
        <v>2073</v>
      </c>
      <c r="G318" s="47" t="s">
        <v>2649</v>
      </c>
      <c r="H318" s="49">
        <v>0</v>
      </c>
      <c r="I318" s="250">
        <v>0</v>
      </c>
      <c r="J318" s="49" t="s">
        <v>2186</v>
      </c>
      <c r="K318" s="49" t="s">
        <v>10313</v>
      </c>
      <c r="L318" s="49" t="s">
        <v>254</v>
      </c>
      <c r="M318" s="49" t="s">
        <v>568</v>
      </c>
    </row>
    <row r="319" spans="2:13" x14ac:dyDescent="0.3">
      <c r="B319" s="248" t="s">
        <v>2831</v>
      </c>
      <c r="C319" s="248" t="s">
        <v>2831</v>
      </c>
      <c r="D319" t="s">
        <v>2842</v>
      </c>
      <c r="E319" t="s">
        <v>7241</v>
      </c>
      <c r="F319" t="s">
        <v>2073</v>
      </c>
      <c r="G319" s="47" t="s">
        <v>2696</v>
      </c>
      <c r="H319" s="49">
        <v>0</v>
      </c>
      <c r="I319" s="250">
        <v>0</v>
      </c>
      <c r="J319" s="49" t="s">
        <v>2186</v>
      </c>
      <c r="K319" s="49" t="s">
        <v>7242</v>
      </c>
      <c r="L319" s="49" t="s">
        <v>254</v>
      </c>
      <c r="M319" s="49" t="s">
        <v>568</v>
      </c>
    </row>
    <row r="320" spans="2:13" x14ac:dyDescent="0.3">
      <c r="B320" s="248" t="s">
        <v>2831</v>
      </c>
      <c r="C320" s="248" t="s">
        <v>2831</v>
      </c>
      <c r="D320" t="s">
        <v>2842</v>
      </c>
      <c r="E320" t="s">
        <v>4181</v>
      </c>
      <c r="F320" t="s">
        <v>2073</v>
      </c>
      <c r="G320" s="47" t="s">
        <v>2678</v>
      </c>
      <c r="H320" s="49">
        <v>0</v>
      </c>
      <c r="I320" s="250">
        <v>0</v>
      </c>
      <c r="J320" s="49" t="s">
        <v>2186</v>
      </c>
      <c r="K320" s="49" t="s">
        <v>4183</v>
      </c>
      <c r="L320" s="49" t="s">
        <v>254</v>
      </c>
      <c r="M320" s="49" t="s">
        <v>568</v>
      </c>
    </row>
    <row r="321" spans="2:13" x14ac:dyDescent="0.3">
      <c r="B321" s="248" t="s">
        <v>2831</v>
      </c>
      <c r="C321" s="248" t="s">
        <v>2831</v>
      </c>
      <c r="D321" t="s">
        <v>2842</v>
      </c>
      <c r="E321" t="s">
        <v>3215</v>
      </c>
      <c r="F321" t="s">
        <v>2073</v>
      </c>
      <c r="G321" s="47" t="s">
        <v>2614</v>
      </c>
      <c r="H321" s="49">
        <v>0</v>
      </c>
      <c r="I321" s="250">
        <v>0</v>
      </c>
      <c r="J321" s="49" t="s">
        <v>2160</v>
      </c>
      <c r="K321" s="49" t="s">
        <v>2925</v>
      </c>
      <c r="L321" s="49" t="s">
        <v>254</v>
      </c>
      <c r="M321" s="49" t="s">
        <v>568</v>
      </c>
    </row>
    <row r="322" spans="2:13" x14ac:dyDescent="0.3">
      <c r="B322" s="248" t="s">
        <v>2831</v>
      </c>
      <c r="C322" s="248" t="s">
        <v>2831</v>
      </c>
      <c r="D322" t="s">
        <v>2842</v>
      </c>
      <c r="E322" t="s">
        <v>8622</v>
      </c>
      <c r="F322" t="s">
        <v>2076</v>
      </c>
      <c r="G322" s="47" t="s">
        <v>2674</v>
      </c>
      <c r="H322" s="49">
        <v>0</v>
      </c>
      <c r="I322" s="250">
        <v>0</v>
      </c>
      <c r="J322" s="49" t="s">
        <v>2176</v>
      </c>
      <c r="K322" s="49" t="s">
        <v>8623</v>
      </c>
      <c r="L322" s="49" t="s">
        <v>254</v>
      </c>
      <c r="M322" s="49" t="s">
        <v>568</v>
      </c>
    </row>
    <row r="323" spans="2:13" x14ac:dyDescent="0.3">
      <c r="B323" s="248" t="s">
        <v>2831</v>
      </c>
      <c r="C323" s="248" t="s">
        <v>2831</v>
      </c>
      <c r="D323" t="s">
        <v>2842</v>
      </c>
      <c r="E323" t="s">
        <v>6988</v>
      </c>
      <c r="F323" t="s">
        <v>2078</v>
      </c>
      <c r="G323" s="47" t="s">
        <v>2644</v>
      </c>
      <c r="H323" s="49">
        <v>0</v>
      </c>
      <c r="I323" s="250">
        <v>0</v>
      </c>
      <c r="J323" s="49" t="s">
        <v>2186</v>
      </c>
      <c r="K323" s="49" t="s">
        <v>6989</v>
      </c>
      <c r="L323" s="49" t="s">
        <v>254</v>
      </c>
      <c r="M323" s="49" t="s">
        <v>568</v>
      </c>
    </row>
    <row r="324" spans="2:13" x14ac:dyDescent="0.3">
      <c r="B324" s="248" t="s">
        <v>2831</v>
      </c>
      <c r="C324" s="248" t="s">
        <v>2831</v>
      </c>
      <c r="D324" t="s">
        <v>2842</v>
      </c>
      <c r="E324" t="s">
        <v>3874</v>
      </c>
      <c r="F324" t="s">
        <v>2073</v>
      </c>
      <c r="G324" s="47" t="s">
        <v>2696</v>
      </c>
      <c r="H324" s="49">
        <v>0</v>
      </c>
      <c r="I324" s="250">
        <v>0</v>
      </c>
      <c r="J324" s="49" t="s">
        <v>2186</v>
      </c>
      <c r="K324" s="49" t="s">
        <v>3875</v>
      </c>
      <c r="L324" s="49" t="s">
        <v>254</v>
      </c>
      <c r="M324" s="49" t="s">
        <v>568</v>
      </c>
    </row>
    <row r="325" spans="2:13" x14ac:dyDescent="0.3">
      <c r="B325" s="248" t="s">
        <v>2831</v>
      </c>
      <c r="C325" s="248" t="s">
        <v>2831</v>
      </c>
      <c r="D325" t="s">
        <v>2842</v>
      </c>
      <c r="E325" t="s">
        <v>7891</v>
      </c>
      <c r="F325" t="s">
        <v>2073</v>
      </c>
      <c r="G325" s="47" t="s">
        <v>2628</v>
      </c>
      <c r="H325" s="49">
        <v>0</v>
      </c>
      <c r="I325" s="250">
        <v>0</v>
      </c>
      <c r="J325" s="49" t="s">
        <v>2186</v>
      </c>
      <c r="K325" s="49" t="s">
        <v>7892</v>
      </c>
      <c r="L325" s="49" t="s">
        <v>254</v>
      </c>
      <c r="M325" s="49" t="s">
        <v>568</v>
      </c>
    </row>
    <row r="326" spans="2:13" x14ac:dyDescent="0.3">
      <c r="B326" s="248" t="s">
        <v>2831</v>
      </c>
      <c r="C326" s="248" t="s">
        <v>2831</v>
      </c>
      <c r="D326" t="s">
        <v>2842</v>
      </c>
      <c r="E326" t="s">
        <v>7227</v>
      </c>
      <c r="F326" t="s">
        <v>2072</v>
      </c>
      <c r="G326" s="47" t="s">
        <v>2617</v>
      </c>
      <c r="H326" s="49">
        <v>0</v>
      </c>
      <c r="I326" s="250">
        <v>0</v>
      </c>
      <c r="J326" s="49" t="s">
        <v>2176</v>
      </c>
      <c r="K326" s="49" t="s">
        <v>7228</v>
      </c>
      <c r="L326" s="49" t="s">
        <v>254</v>
      </c>
      <c r="M326" s="49" t="s">
        <v>568</v>
      </c>
    </row>
    <row r="327" spans="2:13" x14ac:dyDescent="0.3">
      <c r="B327" s="248" t="s">
        <v>2831</v>
      </c>
      <c r="C327" s="248" t="s">
        <v>2831</v>
      </c>
      <c r="D327" t="s">
        <v>2842</v>
      </c>
      <c r="E327" t="s">
        <v>9526</v>
      </c>
      <c r="F327" t="s">
        <v>2073</v>
      </c>
      <c r="G327" s="47" t="s">
        <v>2637</v>
      </c>
      <c r="H327" s="49">
        <v>0</v>
      </c>
      <c r="I327" s="250">
        <v>0</v>
      </c>
      <c r="J327" s="49" t="s">
        <v>2186</v>
      </c>
      <c r="K327" s="49" t="s">
        <v>8382</v>
      </c>
      <c r="L327" s="49" t="s">
        <v>254</v>
      </c>
      <c r="M327" s="49" t="s">
        <v>568</v>
      </c>
    </row>
    <row r="328" spans="2:13" x14ac:dyDescent="0.3">
      <c r="B328" s="248" t="s">
        <v>2831</v>
      </c>
      <c r="C328" s="248" t="s">
        <v>2831</v>
      </c>
      <c r="D328" t="s">
        <v>2842</v>
      </c>
      <c r="E328" t="s">
        <v>10718</v>
      </c>
      <c r="F328" t="s">
        <v>2078</v>
      </c>
      <c r="G328" s="47" t="s">
        <v>2653</v>
      </c>
      <c r="H328" s="49">
        <v>0</v>
      </c>
      <c r="I328" s="250">
        <v>0</v>
      </c>
      <c r="J328" s="49" t="s">
        <v>2186</v>
      </c>
      <c r="K328" s="49" t="s">
        <v>10719</v>
      </c>
      <c r="L328" s="49" t="s">
        <v>2147</v>
      </c>
      <c r="M328" s="49" t="s">
        <v>568</v>
      </c>
    </row>
    <row r="329" spans="2:13" x14ac:dyDescent="0.3">
      <c r="B329" s="248" t="s">
        <v>2831</v>
      </c>
      <c r="C329" s="248" t="s">
        <v>2831</v>
      </c>
      <c r="D329" t="s">
        <v>2842</v>
      </c>
      <c r="E329" t="s">
        <v>3774</v>
      </c>
      <c r="F329" t="s">
        <v>2073</v>
      </c>
      <c r="G329" s="47" t="s">
        <v>2662</v>
      </c>
      <c r="H329" s="49">
        <v>0</v>
      </c>
      <c r="I329" s="250">
        <v>0</v>
      </c>
      <c r="J329" s="49" t="s">
        <v>2186</v>
      </c>
      <c r="K329" s="49" t="s">
        <v>3775</v>
      </c>
      <c r="L329" s="49" t="s">
        <v>254</v>
      </c>
      <c r="M329" s="49" t="s">
        <v>568</v>
      </c>
    </row>
    <row r="330" spans="2:13" x14ac:dyDescent="0.3">
      <c r="B330" s="248" t="s">
        <v>2831</v>
      </c>
      <c r="C330" s="248" t="s">
        <v>2831</v>
      </c>
      <c r="D330" t="s">
        <v>2842</v>
      </c>
      <c r="E330" t="s">
        <v>4174</v>
      </c>
      <c r="F330" t="s">
        <v>2073</v>
      </c>
      <c r="G330" s="47" t="s">
        <v>2619</v>
      </c>
      <c r="H330" s="49">
        <v>0</v>
      </c>
      <c r="I330" s="250">
        <v>0</v>
      </c>
      <c r="J330" s="49" t="s">
        <v>2186</v>
      </c>
      <c r="K330" s="49" t="s">
        <v>4175</v>
      </c>
      <c r="L330" s="49" t="s">
        <v>254</v>
      </c>
      <c r="M330" s="49" t="s">
        <v>568</v>
      </c>
    </row>
    <row r="331" spans="2:13" x14ac:dyDescent="0.3">
      <c r="B331" s="248" t="s">
        <v>2831</v>
      </c>
      <c r="C331" s="248" t="s">
        <v>2831</v>
      </c>
      <c r="D331" t="s">
        <v>2842</v>
      </c>
      <c r="E331" t="s">
        <v>3614</v>
      </c>
      <c r="F331" t="s">
        <v>2073</v>
      </c>
      <c r="G331" s="47" t="s">
        <v>2696</v>
      </c>
      <c r="H331" s="49">
        <v>0</v>
      </c>
      <c r="I331" s="250">
        <v>0</v>
      </c>
      <c r="J331" s="49" t="s">
        <v>2186</v>
      </c>
      <c r="K331" s="49" t="s">
        <v>3615</v>
      </c>
      <c r="L331" s="49" t="s">
        <v>254</v>
      </c>
      <c r="M331" s="49" t="s">
        <v>568</v>
      </c>
    </row>
    <row r="332" spans="2:13" x14ac:dyDescent="0.3">
      <c r="B332" s="248" t="s">
        <v>2831</v>
      </c>
      <c r="C332" s="248" t="s">
        <v>2831</v>
      </c>
      <c r="D332" t="s">
        <v>2842</v>
      </c>
      <c r="E332" t="s">
        <v>8253</v>
      </c>
      <c r="F332" t="s">
        <v>2072</v>
      </c>
      <c r="G332" s="47" t="s">
        <v>2650</v>
      </c>
      <c r="H332" s="49">
        <v>0</v>
      </c>
      <c r="I332" s="250">
        <v>0</v>
      </c>
      <c r="J332" s="49" t="s">
        <v>2160</v>
      </c>
      <c r="K332" s="49" t="s">
        <v>8254</v>
      </c>
      <c r="L332" s="49" t="s">
        <v>254</v>
      </c>
      <c r="M332" s="49" t="s">
        <v>568</v>
      </c>
    </row>
    <row r="333" spans="2:13" x14ac:dyDescent="0.3">
      <c r="B333" s="248" t="s">
        <v>2831</v>
      </c>
      <c r="C333" s="248" t="s">
        <v>2831</v>
      </c>
      <c r="D333" t="s">
        <v>2842</v>
      </c>
      <c r="E333" t="s">
        <v>4874</v>
      </c>
      <c r="F333" t="s">
        <v>2073</v>
      </c>
      <c r="G333" s="47" t="s">
        <v>2674</v>
      </c>
      <c r="H333" s="49">
        <v>0</v>
      </c>
      <c r="I333" s="250">
        <v>0</v>
      </c>
      <c r="J333" s="49" t="s">
        <v>2173</v>
      </c>
      <c r="K333" s="49" t="s">
        <v>4875</v>
      </c>
      <c r="L333" s="49" t="s">
        <v>254</v>
      </c>
      <c r="M333" s="49" t="s">
        <v>568</v>
      </c>
    </row>
    <row r="334" spans="2:13" x14ac:dyDescent="0.3">
      <c r="B334" s="248" t="s">
        <v>2831</v>
      </c>
      <c r="C334" s="248" t="s">
        <v>2831</v>
      </c>
      <c r="D334" t="s">
        <v>2842</v>
      </c>
      <c r="E334" t="s">
        <v>8092</v>
      </c>
      <c r="F334" t="s">
        <v>2072</v>
      </c>
      <c r="G334" s="47" t="s">
        <v>2628</v>
      </c>
      <c r="H334" s="49">
        <v>0</v>
      </c>
      <c r="I334" s="250">
        <v>0</v>
      </c>
      <c r="J334" s="49" t="s">
        <v>2160</v>
      </c>
      <c r="K334" s="49" t="s">
        <v>8093</v>
      </c>
      <c r="L334" s="49" t="s">
        <v>254</v>
      </c>
      <c r="M334" s="49" t="s">
        <v>568</v>
      </c>
    </row>
    <row r="335" spans="2:13" x14ac:dyDescent="0.3">
      <c r="B335" s="248" t="s">
        <v>2831</v>
      </c>
      <c r="C335" s="248" t="s">
        <v>2831</v>
      </c>
      <c r="D335" t="s">
        <v>2842</v>
      </c>
      <c r="E335" t="s">
        <v>8211</v>
      </c>
      <c r="F335" t="s">
        <v>2072</v>
      </c>
      <c r="G335" s="47" t="s">
        <v>2626</v>
      </c>
      <c r="H335" s="49">
        <v>0</v>
      </c>
      <c r="I335" s="250">
        <v>0</v>
      </c>
      <c r="J335" s="49" t="s">
        <v>2160</v>
      </c>
      <c r="K335" s="49" t="s">
        <v>8212</v>
      </c>
      <c r="L335" s="49" t="s">
        <v>254</v>
      </c>
      <c r="M335" s="49" t="s">
        <v>568</v>
      </c>
    </row>
    <row r="336" spans="2:13" x14ac:dyDescent="0.3">
      <c r="B336" s="248" t="s">
        <v>2831</v>
      </c>
      <c r="C336" s="248" t="s">
        <v>2831</v>
      </c>
      <c r="D336" t="s">
        <v>2842</v>
      </c>
      <c r="E336" t="s">
        <v>9044</v>
      </c>
      <c r="F336" t="s">
        <v>2078</v>
      </c>
      <c r="G336" s="47" t="s">
        <v>2635</v>
      </c>
      <c r="H336" s="49">
        <v>0</v>
      </c>
      <c r="I336" s="250">
        <v>0</v>
      </c>
      <c r="J336" s="49" t="s">
        <v>2186</v>
      </c>
      <c r="K336" s="49" t="s">
        <v>9045</v>
      </c>
      <c r="L336" s="49" t="s">
        <v>254</v>
      </c>
      <c r="M336" s="49" t="s">
        <v>568</v>
      </c>
    </row>
    <row r="337" spans="2:13" x14ac:dyDescent="0.3">
      <c r="B337" s="248" t="s">
        <v>2831</v>
      </c>
      <c r="C337" s="248" t="s">
        <v>2831</v>
      </c>
      <c r="D337" t="s">
        <v>2842</v>
      </c>
      <c r="E337" t="s">
        <v>10286</v>
      </c>
      <c r="F337" t="s">
        <v>2078</v>
      </c>
      <c r="G337" s="47" t="s">
        <v>2637</v>
      </c>
      <c r="H337" s="49">
        <v>0</v>
      </c>
      <c r="I337" s="250">
        <v>0</v>
      </c>
      <c r="J337" s="49" t="s">
        <v>2186</v>
      </c>
      <c r="K337" s="49" t="s">
        <v>10287</v>
      </c>
      <c r="L337" s="49" t="s">
        <v>254</v>
      </c>
      <c r="M337" s="49" t="s">
        <v>568</v>
      </c>
    </row>
    <row r="338" spans="2:13" x14ac:dyDescent="0.3">
      <c r="B338" s="248" t="s">
        <v>2831</v>
      </c>
      <c r="C338" s="248" t="s">
        <v>2831</v>
      </c>
      <c r="D338" t="s">
        <v>2842</v>
      </c>
      <c r="E338" t="s">
        <v>10465</v>
      </c>
      <c r="F338" t="s">
        <v>2072</v>
      </c>
      <c r="G338" s="47" t="s">
        <v>2662</v>
      </c>
      <c r="H338" s="49">
        <v>1</v>
      </c>
      <c r="I338" s="250">
        <v>389.49</v>
      </c>
      <c r="J338" s="49" t="s">
        <v>2173</v>
      </c>
      <c r="K338" s="49" t="s">
        <v>10466</v>
      </c>
      <c r="L338" s="49" t="s">
        <v>254</v>
      </c>
      <c r="M338" s="49" t="s">
        <v>568</v>
      </c>
    </row>
    <row r="339" spans="2:13" x14ac:dyDescent="0.3">
      <c r="B339" s="248" t="s">
        <v>2831</v>
      </c>
      <c r="C339" s="248" t="s">
        <v>2831</v>
      </c>
      <c r="D339" t="s">
        <v>2842</v>
      </c>
      <c r="E339" t="s">
        <v>4536</v>
      </c>
      <c r="F339" t="s">
        <v>2073</v>
      </c>
      <c r="G339" s="47" t="s">
        <v>2635</v>
      </c>
      <c r="H339" s="49">
        <v>0</v>
      </c>
      <c r="I339" s="250">
        <v>0</v>
      </c>
      <c r="J339" s="49" t="s">
        <v>2160</v>
      </c>
      <c r="K339" s="49" t="s">
        <v>4537</v>
      </c>
      <c r="L339" s="49" t="s">
        <v>254</v>
      </c>
      <c r="M339" s="49" t="s">
        <v>568</v>
      </c>
    </row>
    <row r="340" spans="2:13" x14ac:dyDescent="0.3">
      <c r="B340" s="248" t="s">
        <v>2831</v>
      </c>
      <c r="C340" s="248" t="s">
        <v>2831</v>
      </c>
      <c r="D340" t="s">
        <v>2842</v>
      </c>
      <c r="E340" t="s">
        <v>3410</v>
      </c>
      <c r="F340" t="s">
        <v>2073</v>
      </c>
      <c r="G340" s="47" t="s">
        <v>2675</v>
      </c>
      <c r="H340" s="49">
        <v>0</v>
      </c>
      <c r="I340" s="250">
        <v>0</v>
      </c>
      <c r="J340" s="49" t="s">
        <v>2186</v>
      </c>
      <c r="K340" s="49" t="s">
        <v>3412</v>
      </c>
      <c r="L340" s="49" t="s">
        <v>254</v>
      </c>
      <c r="M340" s="49" t="s">
        <v>568</v>
      </c>
    </row>
    <row r="341" spans="2:13" x14ac:dyDescent="0.3">
      <c r="B341" s="248" t="s">
        <v>2831</v>
      </c>
      <c r="C341" s="248" t="s">
        <v>2831</v>
      </c>
      <c r="D341" t="s">
        <v>2842</v>
      </c>
      <c r="E341" t="s">
        <v>8397</v>
      </c>
      <c r="F341" t="s">
        <v>2072</v>
      </c>
      <c r="G341" s="47" t="s">
        <v>2644</v>
      </c>
      <c r="H341" s="49">
        <v>0</v>
      </c>
      <c r="I341" s="250">
        <v>0</v>
      </c>
      <c r="J341" s="49" t="s">
        <v>2160</v>
      </c>
      <c r="K341" s="49" t="s">
        <v>8398</v>
      </c>
      <c r="L341" s="49" t="s">
        <v>254</v>
      </c>
      <c r="M341" s="49" t="s">
        <v>568</v>
      </c>
    </row>
    <row r="342" spans="2:13" x14ac:dyDescent="0.3">
      <c r="B342" s="248" t="s">
        <v>2831</v>
      </c>
      <c r="C342" s="248" t="s">
        <v>2831</v>
      </c>
      <c r="D342" t="s">
        <v>2842</v>
      </c>
      <c r="E342" t="s">
        <v>8335</v>
      </c>
      <c r="F342" t="s">
        <v>2072</v>
      </c>
      <c r="G342" s="47" t="s">
        <v>2662</v>
      </c>
      <c r="H342" s="49">
        <v>0</v>
      </c>
      <c r="I342" s="250">
        <v>0</v>
      </c>
      <c r="J342" s="49" t="s">
        <v>2160</v>
      </c>
      <c r="K342" s="49" t="s">
        <v>2992</v>
      </c>
      <c r="L342" s="49" t="s">
        <v>254</v>
      </c>
      <c r="M342" s="49" t="s">
        <v>568</v>
      </c>
    </row>
    <row r="343" spans="2:13" x14ac:dyDescent="0.3">
      <c r="B343" s="248" t="s">
        <v>2831</v>
      </c>
      <c r="C343" s="248" t="s">
        <v>2831</v>
      </c>
      <c r="D343" t="s">
        <v>2842</v>
      </c>
      <c r="E343" t="s">
        <v>6749</v>
      </c>
      <c r="F343" t="s">
        <v>2073</v>
      </c>
      <c r="G343" s="47" t="s">
        <v>2626</v>
      </c>
      <c r="H343" s="49">
        <v>0</v>
      </c>
      <c r="I343" s="250">
        <v>0</v>
      </c>
      <c r="J343" s="49" t="s">
        <v>2186</v>
      </c>
      <c r="K343" s="49" t="s">
        <v>6750</v>
      </c>
      <c r="L343" s="49" t="s">
        <v>254</v>
      </c>
      <c r="M343" s="49" t="s">
        <v>568</v>
      </c>
    </row>
    <row r="344" spans="2:13" x14ac:dyDescent="0.3">
      <c r="B344" s="248" t="s">
        <v>2831</v>
      </c>
      <c r="C344" s="248" t="s">
        <v>2831</v>
      </c>
      <c r="D344" t="s">
        <v>2842</v>
      </c>
      <c r="E344" t="s">
        <v>8251</v>
      </c>
      <c r="F344" t="s">
        <v>2072</v>
      </c>
      <c r="G344" s="47" t="s">
        <v>2626</v>
      </c>
      <c r="H344" s="49">
        <v>0</v>
      </c>
      <c r="I344" s="250">
        <v>0</v>
      </c>
      <c r="J344" s="49" t="s">
        <v>2160</v>
      </c>
      <c r="K344" s="49" t="s">
        <v>8252</v>
      </c>
      <c r="L344" s="49" t="s">
        <v>254</v>
      </c>
      <c r="M344" s="49" t="s">
        <v>568</v>
      </c>
    </row>
    <row r="345" spans="2:13" x14ac:dyDescent="0.3">
      <c r="B345" s="248" t="s">
        <v>2831</v>
      </c>
      <c r="C345" s="248" t="s">
        <v>2831</v>
      </c>
      <c r="D345" t="s">
        <v>2842</v>
      </c>
      <c r="E345" t="s">
        <v>8355</v>
      </c>
      <c r="F345" t="s">
        <v>2072</v>
      </c>
      <c r="G345" s="47" t="s">
        <v>2669</v>
      </c>
      <c r="H345" s="49">
        <v>0</v>
      </c>
      <c r="I345" s="250">
        <v>0</v>
      </c>
      <c r="J345" s="49" t="s">
        <v>2160</v>
      </c>
      <c r="K345" s="49" t="s">
        <v>8356</v>
      </c>
      <c r="L345" s="49" t="s">
        <v>254</v>
      </c>
      <c r="M345" s="49" t="s">
        <v>568</v>
      </c>
    </row>
    <row r="346" spans="2:13" x14ac:dyDescent="0.3">
      <c r="B346" s="248" t="s">
        <v>2831</v>
      </c>
      <c r="C346" s="248" t="s">
        <v>2831</v>
      </c>
      <c r="D346" t="s">
        <v>2842</v>
      </c>
      <c r="E346" t="s">
        <v>9889</v>
      </c>
      <c r="F346" t="s">
        <v>2073</v>
      </c>
      <c r="G346" s="47" t="s">
        <v>2626</v>
      </c>
      <c r="H346" s="49">
        <v>0</v>
      </c>
      <c r="I346" s="250">
        <v>0</v>
      </c>
      <c r="J346" s="49" t="s">
        <v>2186</v>
      </c>
      <c r="K346" s="49" t="s">
        <v>9890</v>
      </c>
      <c r="L346" s="49" t="s">
        <v>254</v>
      </c>
      <c r="M346" s="49" t="s">
        <v>568</v>
      </c>
    </row>
    <row r="347" spans="2:13" x14ac:dyDescent="0.3">
      <c r="B347" s="248" t="s">
        <v>2831</v>
      </c>
      <c r="C347" s="248" t="s">
        <v>2831</v>
      </c>
      <c r="D347" t="s">
        <v>2842</v>
      </c>
      <c r="E347" t="s">
        <v>8543</v>
      </c>
      <c r="F347" t="s">
        <v>2073</v>
      </c>
      <c r="G347" s="47" t="s">
        <v>2637</v>
      </c>
      <c r="H347" s="49">
        <v>0</v>
      </c>
      <c r="I347" s="250">
        <v>0</v>
      </c>
      <c r="J347" s="49" t="s">
        <v>2186</v>
      </c>
      <c r="K347" s="49" t="s">
        <v>8544</v>
      </c>
      <c r="L347" s="49" t="s">
        <v>254</v>
      </c>
      <c r="M347" s="49" t="s">
        <v>568</v>
      </c>
    </row>
    <row r="348" spans="2:13" x14ac:dyDescent="0.3">
      <c r="B348" s="248" t="s">
        <v>2831</v>
      </c>
      <c r="C348" s="248" t="s">
        <v>2831</v>
      </c>
      <c r="D348" t="s">
        <v>2842</v>
      </c>
      <c r="E348" t="s">
        <v>6050</v>
      </c>
      <c r="F348" t="s">
        <v>2073</v>
      </c>
      <c r="G348" s="47" t="s">
        <v>2648</v>
      </c>
      <c r="H348" s="49">
        <v>0</v>
      </c>
      <c r="I348" s="250">
        <v>0</v>
      </c>
      <c r="J348" s="49" t="s">
        <v>2186</v>
      </c>
      <c r="K348" s="49" t="s">
        <v>6051</v>
      </c>
      <c r="L348" s="49" t="s">
        <v>254</v>
      </c>
      <c r="M348" s="49" t="s">
        <v>568</v>
      </c>
    </row>
    <row r="349" spans="2:13" x14ac:dyDescent="0.3">
      <c r="B349" s="248" t="s">
        <v>2831</v>
      </c>
      <c r="C349" s="248" t="s">
        <v>2831</v>
      </c>
      <c r="D349" t="s">
        <v>2842</v>
      </c>
      <c r="E349" t="s">
        <v>5963</v>
      </c>
      <c r="F349" t="s">
        <v>2072</v>
      </c>
      <c r="G349" s="47" t="s">
        <v>2669</v>
      </c>
      <c r="H349" s="49">
        <v>0</v>
      </c>
      <c r="I349" s="250">
        <v>0</v>
      </c>
      <c r="J349" s="49" t="s">
        <v>2160</v>
      </c>
      <c r="K349" s="49" t="s">
        <v>5964</v>
      </c>
      <c r="L349" s="49" t="s">
        <v>254</v>
      </c>
      <c r="M349" s="49" t="s">
        <v>568</v>
      </c>
    </row>
    <row r="350" spans="2:13" x14ac:dyDescent="0.3">
      <c r="B350" s="248" t="s">
        <v>2831</v>
      </c>
      <c r="C350" s="248" t="s">
        <v>2831</v>
      </c>
      <c r="D350" t="s">
        <v>2842</v>
      </c>
      <c r="E350" t="s">
        <v>4017</v>
      </c>
      <c r="F350" t="s">
        <v>2073</v>
      </c>
      <c r="G350" s="47" t="s">
        <v>6370</v>
      </c>
      <c r="H350" s="49">
        <v>0</v>
      </c>
      <c r="I350" s="250">
        <v>0</v>
      </c>
      <c r="J350" s="49" t="s">
        <v>2186</v>
      </c>
      <c r="K350" s="49" t="s">
        <v>4018</v>
      </c>
      <c r="L350" s="49" t="s">
        <v>2147</v>
      </c>
      <c r="M350" s="49" t="s">
        <v>568</v>
      </c>
    </row>
    <row r="351" spans="2:13" x14ac:dyDescent="0.3">
      <c r="B351" s="248" t="s">
        <v>2831</v>
      </c>
      <c r="C351" s="248" t="s">
        <v>2831</v>
      </c>
      <c r="D351" t="s">
        <v>2842</v>
      </c>
      <c r="E351" t="s">
        <v>10352</v>
      </c>
      <c r="F351" t="s">
        <v>2072</v>
      </c>
      <c r="G351" s="47" t="s">
        <v>2628</v>
      </c>
      <c r="H351" s="49">
        <v>0</v>
      </c>
      <c r="I351" s="250">
        <v>0</v>
      </c>
      <c r="J351" s="49" t="s">
        <v>2160</v>
      </c>
      <c r="K351" s="49" t="s">
        <v>10353</v>
      </c>
      <c r="L351" s="49" t="s">
        <v>254</v>
      </c>
      <c r="M351" s="49" t="s">
        <v>568</v>
      </c>
    </row>
    <row r="352" spans="2:13" x14ac:dyDescent="0.3">
      <c r="B352" s="248" t="s">
        <v>2831</v>
      </c>
      <c r="C352" s="248" t="s">
        <v>2831</v>
      </c>
      <c r="D352" t="s">
        <v>2842</v>
      </c>
      <c r="E352" t="s">
        <v>8895</v>
      </c>
      <c r="F352" t="s">
        <v>2072</v>
      </c>
      <c r="G352" s="47" t="s">
        <v>2619</v>
      </c>
      <c r="H352" s="49">
        <v>0</v>
      </c>
      <c r="I352" s="250">
        <v>0</v>
      </c>
      <c r="J352" s="49" t="s">
        <v>2160</v>
      </c>
      <c r="K352" s="49" t="s">
        <v>8896</v>
      </c>
      <c r="L352" s="49" t="s">
        <v>254</v>
      </c>
      <c r="M352" s="49" t="s">
        <v>568</v>
      </c>
    </row>
    <row r="353" spans="2:13" x14ac:dyDescent="0.3">
      <c r="B353" s="248" t="s">
        <v>2831</v>
      </c>
      <c r="C353" s="248" t="s">
        <v>2831</v>
      </c>
      <c r="D353" t="s">
        <v>2842</v>
      </c>
      <c r="E353" t="s">
        <v>4100</v>
      </c>
      <c r="F353" t="s">
        <v>2073</v>
      </c>
      <c r="G353" s="47" t="s">
        <v>2617</v>
      </c>
      <c r="H353" s="49">
        <v>0</v>
      </c>
      <c r="I353" s="250">
        <v>0</v>
      </c>
      <c r="J353" s="49" t="s">
        <v>2186</v>
      </c>
      <c r="K353" s="49" t="s">
        <v>4101</v>
      </c>
      <c r="L353" s="49" t="s">
        <v>254</v>
      </c>
      <c r="M353" s="49" t="s">
        <v>568</v>
      </c>
    </row>
    <row r="354" spans="2:13" x14ac:dyDescent="0.3">
      <c r="B354" s="248" t="s">
        <v>2831</v>
      </c>
      <c r="C354" s="248" t="s">
        <v>2831</v>
      </c>
      <c r="D354" t="s">
        <v>2842</v>
      </c>
      <c r="E354" t="s">
        <v>8886</v>
      </c>
      <c r="F354" t="s">
        <v>2072</v>
      </c>
      <c r="G354" s="47" t="s">
        <v>2692</v>
      </c>
      <c r="H354" s="49">
        <v>0</v>
      </c>
      <c r="I354" s="250">
        <v>0</v>
      </c>
      <c r="J354" s="49" t="s">
        <v>2160</v>
      </c>
      <c r="K354" s="49" t="s">
        <v>8887</v>
      </c>
      <c r="L354" s="49" t="s">
        <v>254</v>
      </c>
      <c r="M354" s="49" t="s">
        <v>568</v>
      </c>
    </row>
    <row r="355" spans="2:13" x14ac:dyDescent="0.3">
      <c r="B355" s="248" t="s">
        <v>2831</v>
      </c>
      <c r="C355" s="248" t="s">
        <v>2831</v>
      </c>
      <c r="D355" t="s">
        <v>2842</v>
      </c>
      <c r="E355" t="s">
        <v>3699</v>
      </c>
      <c r="F355" t="s">
        <v>2073</v>
      </c>
      <c r="G355" s="47" t="s">
        <v>2653</v>
      </c>
      <c r="H355" s="49">
        <v>0</v>
      </c>
      <c r="I355" s="250">
        <v>0</v>
      </c>
      <c r="J355" s="49" t="s">
        <v>2186</v>
      </c>
      <c r="K355" s="49" t="s">
        <v>3700</v>
      </c>
      <c r="L355" s="49" t="s">
        <v>254</v>
      </c>
      <c r="M355" s="49" t="s">
        <v>568</v>
      </c>
    </row>
    <row r="356" spans="2:13" x14ac:dyDescent="0.3">
      <c r="B356" s="248" t="s">
        <v>2831</v>
      </c>
      <c r="C356" s="248" t="s">
        <v>2831</v>
      </c>
      <c r="D356" t="s">
        <v>2842</v>
      </c>
      <c r="E356" t="s">
        <v>10652</v>
      </c>
      <c r="F356" t="s">
        <v>2073</v>
      </c>
      <c r="G356" s="47" t="s">
        <v>2648</v>
      </c>
      <c r="H356" s="49">
        <v>0</v>
      </c>
      <c r="I356" s="250">
        <v>0</v>
      </c>
      <c r="J356" s="49" t="s">
        <v>2186</v>
      </c>
      <c r="K356" s="49" t="s">
        <v>10653</v>
      </c>
      <c r="L356" s="49" t="s">
        <v>254</v>
      </c>
      <c r="M356" s="49" t="s">
        <v>568</v>
      </c>
    </row>
    <row r="357" spans="2:13" x14ac:dyDescent="0.3">
      <c r="B357" s="248" t="s">
        <v>2831</v>
      </c>
      <c r="C357" s="248" t="s">
        <v>2831</v>
      </c>
      <c r="D357" t="s">
        <v>2842</v>
      </c>
      <c r="E357" t="s">
        <v>7686</v>
      </c>
      <c r="F357" t="s">
        <v>2073</v>
      </c>
      <c r="G357" s="47" t="s">
        <v>2674</v>
      </c>
      <c r="H357" s="49">
        <v>0</v>
      </c>
      <c r="I357" s="250">
        <v>0</v>
      </c>
      <c r="J357" s="49" t="s">
        <v>2186</v>
      </c>
      <c r="K357" s="49" t="s">
        <v>7687</v>
      </c>
      <c r="L357" s="49" t="s">
        <v>254</v>
      </c>
      <c r="M357" s="49" t="s">
        <v>568</v>
      </c>
    </row>
    <row r="358" spans="2:13" x14ac:dyDescent="0.3">
      <c r="B358" s="248" t="s">
        <v>2831</v>
      </c>
      <c r="C358" s="248" t="s">
        <v>2831</v>
      </c>
      <c r="D358" t="s">
        <v>2842</v>
      </c>
      <c r="E358" t="s">
        <v>8207</v>
      </c>
      <c r="F358" t="s">
        <v>2078</v>
      </c>
      <c r="G358" s="47" t="s">
        <v>2642</v>
      </c>
      <c r="H358" s="49">
        <v>0</v>
      </c>
      <c r="I358" s="250">
        <v>0</v>
      </c>
      <c r="J358" s="49" t="s">
        <v>2186</v>
      </c>
      <c r="K358" s="49" t="s">
        <v>8208</v>
      </c>
      <c r="L358" s="49" t="s">
        <v>254</v>
      </c>
      <c r="M358" s="49" t="s">
        <v>568</v>
      </c>
    </row>
    <row r="359" spans="2:13" x14ac:dyDescent="0.3">
      <c r="B359" s="248" t="s">
        <v>2831</v>
      </c>
      <c r="C359" s="248" t="s">
        <v>2831</v>
      </c>
      <c r="D359" t="s">
        <v>2842</v>
      </c>
      <c r="E359" t="s">
        <v>8413</v>
      </c>
      <c r="F359" t="s">
        <v>2073</v>
      </c>
      <c r="G359" s="47" t="s">
        <v>2617</v>
      </c>
      <c r="H359" s="49">
        <v>0</v>
      </c>
      <c r="I359" s="250">
        <v>0</v>
      </c>
      <c r="J359" s="49" t="s">
        <v>2186</v>
      </c>
      <c r="K359" s="49" t="s">
        <v>8414</v>
      </c>
      <c r="L359" s="49" t="s">
        <v>254</v>
      </c>
      <c r="M359" s="49" t="s">
        <v>568</v>
      </c>
    </row>
    <row r="360" spans="2:13" x14ac:dyDescent="0.3">
      <c r="B360" s="248" t="s">
        <v>2831</v>
      </c>
      <c r="C360" s="248" t="s">
        <v>2831</v>
      </c>
      <c r="D360" t="s">
        <v>2842</v>
      </c>
      <c r="E360" t="s">
        <v>3397</v>
      </c>
      <c r="F360" t="s">
        <v>2073</v>
      </c>
      <c r="G360" s="47" t="s">
        <v>2628</v>
      </c>
      <c r="H360" s="49">
        <v>0</v>
      </c>
      <c r="I360" s="250">
        <v>0</v>
      </c>
      <c r="J360" s="49" t="s">
        <v>2186</v>
      </c>
      <c r="K360" s="49" t="s">
        <v>3399</v>
      </c>
      <c r="L360" s="49" t="s">
        <v>254</v>
      </c>
      <c r="M360" s="49" t="s">
        <v>568</v>
      </c>
    </row>
    <row r="361" spans="2:13" x14ac:dyDescent="0.3">
      <c r="B361" s="248" t="s">
        <v>2831</v>
      </c>
      <c r="C361" s="248" t="s">
        <v>2831</v>
      </c>
      <c r="D361" t="s">
        <v>2842</v>
      </c>
      <c r="E361" t="s">
        <v>8519</v>
      </c>
      <c r="F361" t="s">
        <v>2078</v>
      </c>
      <c r="G361" s="47" t="s">
        <v>2671</v>
      </c>
      <c r="H361" s="49">
        <v>0</v>
      </c>
      <c r="I361" s="250">
        <v>0</v>
      </c>
      <c r="J361" s="49" t="s">
        <v>2186</v>
      </c>
      <c r="K361" s="49" t="s">
        <v>8520</v>
      </c>
      <c r="L361" s="49" t="s">
        <v>254</v>
      </c>
      <c r="M361" s="49" t="s">
        <v>568</v>
      </c>
    </row>
    <row r="362" spans="2:13" x14ac:dyDescent="0.3">
      <c r="B362" s="248" t="s">
        <v>2831</v>
      </c>
      <c r="C362" s="248" t="s">
        <v>2831</v>
      </c>
      <c r="D362" t="s">
        <v>2842</v>
      </c>
      <c r="E362" t="s">
        <v>3740</v>
      </c>
      <c r="F362" t="s">
        <v>2073</v>
      </c>
      <c r="G362" s="47" t="s">
        <v>2662</v>
      </c>
      <c r="H362" s="49">
        <v>0</v>
      </c>
      <c r="I362" s="250">
        <v>0</v>
      </c>
      <c r="J362" s="49" t="s">
        <v>2186</v>
      </c>
      <c r="K362" s="49" t="s">
        <v>3741</v>
      </c>
      <c r="L362" s="49" t="s">
        <v>254</v>
      </c>
      <c r="M362" s="49" t="s">
        <v>568</v>
      </c>
    </row>
    <row r="363" spans="2:13" x14ac:dyDescent="0.3">
      <c r="B363" s="248" t="s">
        <v>2831</v>
      </c>
      <c r="C363" s="248" t="s">
        <v>2831</v>
      </c>
      <c r="D363" t="s">
        <v>2842</v>
      </c>
      <c r="E363" t="s">
        <v>7858</v>
      </c>
      <c r="F363" t="s">
        <v>2072</v>
      </c>
      <c r="G363" s="47" t="s">
        <v>2617</v>
      </c>
      <c r="H363" s="49">
        <v>0</v>
      </c>
      <c r="I363" s="250">
        <v>0</v>
      </c>
      <c r="J363" s="49" t="s">
        <v>2160</v>
      </c>
      <c r="K363" s="49" t="s">
        <v>7859</v>
      </c>
      <c r="L363" s="49" t="s">
        <v>254</v>
      </c>
      <c r="M363" s="49" t="s">
        <v>568</v>
      </c>
    </row>
    <row r="364" spans="2:13" x14ac:dyDescent="0.3">
      <c r="B364" s="248" t="s">
        <v>2831</v>
      </c>
      <c r="C364" s="248" t="s">
        <v>2831</v>
      </c>
      <c r="D364" t="s">
        <v>2842</v>
      </c>
      <c r="E364" t="s">
        <v>4226</v>
      </c>
      <c r="F364" t="s">
        <v>2073</v>
      </c>
      <c r="G364" s="47" t="s">
        <v>2650</v>
      </c>
      <c r="H364" s="49">
        <v>0</v>
      </c>
      <c r="I364" s="250">
        <v>0</v>
      </c>
      <c r="J364" s="49" t="s">
        <v>2186</v>
      </c>
      <c r="K364" s="49" t="s">
        <v>4228</v>
      </c>
      <c r="L364" s="49" t="s">
        <v>254</v>
      </c>
      <c r="M364" s="49" t="s">
        <v>568</v>
      </c>
    </row>
    <row r="365" spans="2:13" x14ac:dyDescent="0.3">
      <c r="B365" s="248" t="s">
        <v>2831</v>
      </c>
      <c r="C365" s="248" t="s">
        <v>2831</v>
      </c>
      <c r="D365" t="s">
        <v>2842</v>
      </c>
      <c r="E365" t="s">
        <v>6585</v>
      </c>
      <c r="F365" t="s">
        <v>2073</v>
      </c>
      <c r="G365" s="47" t="s">
        <v>2696</v>
      </c>
      <c r="H365" s="49">
        <v>0</v>
      </c>
      <c r="I365" s="250">
        <v>0</v>
      </c>
      <c r="J365" s="49" t="s">
        <v>2186</v>
      </c>
      <c r="K365" s="49" t="s">
        <v>6586</v>
      </c>
      <c r="L365" s="49" t="s">
        <v>254</v>
      </c>
      <c r="M365" s="49" t="s">
        <v>568</v>
      </c>
    </row>
    <row r="366" spans="2:13" x14ac:dyDescent="0.3">
      <c r="B366" s="248" t="s">
        <v>2831</v>
      </c>
      <c r="C366" s="248" t="s">
        <v>2831</v>
      </c>
      <c r="D366" t="s">
        <v>2842</v>
      </c>
      <c r="E366" t="s">
        <v>7790</v>
      </c>
      <c r="F366" t="s">
        <v>2073</v>
      </c>
      <c r="G366" s="47" t="s">
        <v>2678</v>
      </c>
      <c r="H366" s="49">
        <v>0</v>
      </c>
      <c r="I366" s="250">
        <v>0</v>
      </c>
      <c r="J366" s="49" t="s">
        <v>2186</v>
      </c>
      <c r="K366" s="49" t="s">
        <v>7791</v>
      </c>
      <c r="L366" s="49" t="s">
        <v>2147</v>
      </c>
      <c r="M366" s="49" t="s">
        <v>568</v>
      </c>
    </row>
    <row r="367" spans="2:13" x14ac:dyDescent="0.3">
      <c r="B367" s="248" t="s">
        <v>2831</v>
      </c>
      <c r="C367" s="248" t="s">
        <v>2831</v>
      </c>
      <c r="D367" t="s">
        <v>2842</v>
      </c>
      <c r="E367" t="s">
        <v>5934</v>
      </c>
      <c r="F367" t="s">
        <v>2078</v>
      </c>
      <c r="G367" s="47" t="s">
        <v>2650</v>
      </c>
      <c r="H367" s="49">
        <v>0</v>
      </c>
      <c r="I367" s="250">
        <v>0</v>
      </c>
      <c r="J367" s="49" t="s">
        <v>2186</v>
      </c>
      <c r="K367" s="49" t="s">
        <v>5935</v>
      </c>
      <c r="L367" s="49" t="s">
        <v>254</v>
      </c>
      <c r="M367" s="49" t="s">
        <v>568</v>
      </c>
    </row>
    <row r="368" spans="2:13" x14ac:dyDescent="0.3">
      <c r="B368" s="248" t="s">
        <v>2831</v>
      </c>
      <c r="C368" s="248" t="s">
        <v>2831</v>
      </c>
      <c r="D368" t="s">
        <v>2842</v>
      </c>
      <c r="E368" t="s">
        <v>3342</v>
      </c>
      <c r="F368" t="s">
        <v>2073</v>
      </c>
      <c r="G368" s="47" t="s">
        <v>2671</v>
      </c>
      <c r="H368" s="49">
        <v>0</v>
      </c>
      <c r="I368" s="250">
        <v>0</v>
      </c>
      <c r="J368" s="49" t="s">
        <v>2160</v>
      </c>
      <c r="K368" s="49" t="s">
        <v>2936</v>
      </c>
      <c r="L368" s="49" t="s">
        <v>254</v>
      </c>
      <c r="M368" s="49" t="s">
        <v>568</v>
      </c>
    </row>
    <row r="369" spans="2:13" x14ac:dyDescent="0.3">
      <c r="B369" s="248" t="s">
        <v>2831</v>
      </c>
      <c r="C369" s="248" t="s">
        <v>2831</v>
      </c>
      <c r="D369" t="s">
        <v>2842</v>
      </c>
      <c r="E369" t="s">
        <v>6937</v>
      </c>
      <c r="F369" t="s">
        <v>2078</v>
      </c>
      <c r="G369" s="47" t="s">
        <v>2626</v>
      </c>
      <c r="H369" s="49">
        <v>0</v>
      </c>
      <c r="I369" s="250">
        <v>0</v>
      </c>
      <c r="J369" s="49" t="s">
        <v>2186</v>
      </c>
      <c r="K369" s="49" t="s">
        <v>6938</v>
      </c>
      <c r="L369" s="49" t="s">
        <v>254</v>
      </c>
      <c r="M369" s="49" t="s">
        <v>568</v>
      </c>
    </row>
    <row r="370" spans="2:13" x14ac:dyDescent="0.3">
      <c r="B370" s="248" t="s">
        <v>2831</v>
      </c>
      <c r="C370" s="248" t="s">
        <v>2831</v>
      </c>
      <c r="D370" t="s">
        <v>2842</v>
      </c>
      <c r="E370" t="s">
        <v>9446</v>
      </c>
      <c r="F370" t="s">
        <v>2073</v>
      </c>
      <c r="G370" s="47" t="s">
        <v>2637</v>
      </c>
      <c r="H370" s="49">
        <v>0</v>
      </c>
      <c r="I370" s="250">
        <v>0</v>
      </c>
      <c r="J370" s="49" t="s">
        <v>2186</v>
      </c>
      <c r="K370" s="49" t="s">
        <v>9447</v>
      </c>
      <c r="L370" s="49" t="s">
        <v>254</v>
      </c>
      <c r="M370" s="49" t="s">
        <v>568</v>
      </c>
    </row>
    <row r="371" spans="2:13" x14ac:dyDescent="0.3">
      <c r="B371" s="248" t="s">
        <v>2831</v>
      </c>
      <c r="C371" s="248" t="s">
        <v>2831</v>
      </c>
      <c r="D371" t="s">
        <v>2842</v>
      </c>
      <c r="E371" t="s">
        <v>5902</v>
      </c>
      <c r="F371" t="s">
        <v>2072</v>
      </c>
      <c r="G371" s="47" t="s">
        <v>2642</v>
      </c>
      <c r="H371" s="49">
        <v>0</v>
      </c>
      <c r="I371" s="250">
        <v>0</v>
      </c>
      <c r="J371" s="49" t="s">
        <v>2160</v>
      </c>
      <c r="K371" s="49" t="s">
        <v>5903</v>
      </c>
      <c r="L371" s="49" t="s">
        <v>254</v>
      </c>
      <c r="M371" s="49" t="s">
        <v>568</v>
      </c>
    </row>
    <row r="372" spans="2:13" x14ac:dyDescent="0.3">
      <c r="B372" s="248" t="s">
        <v>2831</v>
      </c>
      <c r="C372" s="248" t="s">
        <v>2831</v>
      </c>
      <c r="D372" t="s">
        <v>2842</v>
      </c>
      <c r="E372" t="s">
        <v>6943</v>
      </c>
      <c r="F372" t="s">
        <v>2078</v>
      </c>
      <c r="G372" s="47" t="s">
        <v>2696</v>
      </c>
      <c r="H372" s="49">
        <v>0</v>
      </c>
      <c r="I372" s="250">
        <v>0</v>
      </c>
      <c r="J372" s="49" t="s">
        <v>2186</v>
      </c>
      <c r="K372" s="49" t="s">
        <v>6944</v>
      </c>
      <c r="L372" s="49" t="s">
        <v>254</v>
      </c>
      <c r="M372" s="49" t="s">
        <v>568</v>
      </c>
    </row>
    <row r="373" spans="2:13" x14ac:dyDescent="0.3">
      <c r="B373" s="248" t="s">
        <v>2831</v>
      </c>
      <c r="C373" s="248" t="s">
        <v>2831</v>
      </c>
      <c r="D373" t="s">
        <v>2842</v>
      </c>
      <c r="E373" t="s">
        <v>7546</v>
      </c>
      <c r="F373" t="s">
        <v>2072</v>
      </c>
      <c r="G373" s="47" t="s">
        <v>2628</v>
      </c>
      <c r="H373" s="49">
        <v>0</v>
      </c>
      <c r="I373" s="250">
        <v>0</v>
      </c>
      <c r="J373" s="49" t="s">
        <v>2160</v>
      </c>
      <c r="K373" s="49" t="s">
        <v>7547</v>
      </c>
      <c r="L373" s="49" t="s">
        <v>254</v>
      </c>
      <c r="M373" s="49" t="s">
        <v>568</v>
      </c>
    </row>
    <row r="374" spans="2:13" x14ac:dyDescent="0.3">
      <c r="B374" s="248" t="s">
        <v>2831</v>
      </c>
      <c r="C374" s="248" t="s">
        <v>2831</v>
      </c>
      <c r="D374" t="s">
        <v>2842</v>
      </c>
      <c r="E374" t="s">
        <v>7895</v>
      </c>
      <c r="F374" t="s">
        <v>2078</v>
      </c>
      <c r="G374" s="47" t="s">
        <v>2674</v>
      </c>
      <c r="H374" s="49">
        <v>0</v>
      </c>
      <c r="I374" s="250">
        <v>0</v>
      </c>
      <c r="J374" s="49" t="s">
        <v>2186</v>
      </c>
      <c r="K374" s="49" t="s">
        <v>7896</v>
      </c>
      <c r="L374" s="49" t="s">
        <v>254</v>
      </c>
      <c r="M374" s="49" t="s">
        <v>568</v>
      </c>
    </row>
    <row r="375" spans="2:13" x14ac:dyDescent="0.3">
      <c r="B375" s="248" t="s">
        <v>2831</v>
      </c>
      <c r="C375" s="248" t="s">
        <v>2831</v>
      </c>
      <c r="D375" t="s">
        <v>2842</v>
      </c>
      <c r="E375" t="s">
        <v>8345</v>
      </c>
      <c r="F375" t="s">
        <v>2078</v>
      </c>
      <c r="G375" s="47" t="s">
        <v>2635</v>
      </c>
      <c r="H375" s="49">
        <v>0</v>
      </c>
      <c r="I375" s="250">
        <v>0</v>
      </c>
      <c r="J375" s="49" t="s">
        <v>2186</v>
      </c>
      <c r="K375" s="49" t="s">
        <v>8346</v>
      </c>
      <c r="L375" s="49" t="s">
        <v>254</v>
      </c>
      <c r="M375" s="49" t="s">
        <v>568</v>
      </c>
    </row>
    <row r="376" spans="2:13" x14ac:dyDescent="0.3">
      <c r="B376" s="248" t="s">
        <v>2831</v>
      </c>
      <c r="C376" s="248" t="s">
        <v>2831</v>
      </c>
      <c r="D376" t="s">
        <v>2842</v>
      </c>
      <c r="E376" t="s">
        <v>6419</v>
      </c>
      <c r="F376" t="s">
        <v>2072</v>
      </c>
      <c r="G376" s="47" t="s">
        <v>2662</v>
      </c>
      <c r="H376" s="49">
        <v>0</v>
      </c>
      <c r="I376" s="250">
        <v>0</v>
      </c>
      <c r="J376" s="49" t="s">
        <v>2173</v>
      </c>
      <c r="K376" s="49" t="s">
        <v>6420</v>
      </c>
      <c r="L376" s="49" t="s">
        <v>254</v>
      </c>
      <c r="M376" s="49" t="s">
        <v>568</v>
      </c>
    </row>
    <row r="377" spans="2:13" x14ac:dyDescent="0.3">
      <c r="B377" s="248" t="s">
        <v>2831</v>
      </c>
      <c r="C377" s="248" t="s">
        <v>2831</v>
      </c>
      <c r="D377" t="s">
        <v>2842</v>
      </c>
      <c r="E377" t="s">
        <v>3353</v>
      </c>
      <c r="F377" t="s">
        <v>2073</v>
      </c>
      <c r="G377" s="47" t="s">
        <v>2650</v>
      </c>
      <c r="H377" s="49">
        <v>0</v>
      </c>
      <c r="I377" s="250">
        <v>0</v>
      </c>
      <c r="J377" s="49" t="s">
        <v>2160</v>
      </c>
      <c r="K377" s="49" t="s">
        <v>2941</v>
      </c>
      <c r="L377" s="49" t="s">
        <v>254</v>
      </c>
      <c r="M377" s="49" t="s">
        <v>568</v>
      </c>
    </row>
    <row r="378" spans="2:13" x14ac:dyDescent="0.3">
      <c r="B378" s="248" t="s">
        <v>2831</v>
      </c>
      <c r="C378" s="248" t="s">
        <v>2831</v>
      </c>
      <c r="D378" t="s">
        <v>2842</v>
      </c>
      <c r="E378" t="s">
        <v>8278</v>
      </c>
      <c r="F378" t="s">
        <v>2072</v>
      </c>
      <c r="G378" s="47" t="s">
        <v>2662</v>
      </c>
      <c r="H378" s="49">
        <v>0</v>
      </c>
      <c r="I378" s="250">
        <v>0</v>
      </c>
      <c r="J378" s="49" t="s">
        <v>2160</v>
      </c>
      <c r="K378" s="49" t="s">
        <v>8279</v>
      </c>
      <c r="L378" s="49" t="s">
        <v>254</v>
      </c>
      <c r="M378" s="49" t="s">
        <v>568</v>
      </c>
    </row>
    <row r="379" spans="2:13" x14ac:dyDescent="0.3">
      <c r="B379" s="248" t="s">
        <v>2831</v>
      </c>
      <c r="C379" s="248" t="s">
        <v>2831</v>
      </c>
      <c r="D379" t="s">
        <v>2842</v>
      </c>
      <c r="E379" t="s">
        <v>8128</v>
      </c>
      <c r="F379" t="s">
        <v>2078</v>
      </c>
      <c r="G379" s="47" t="s">
        <v>2644</v>
      </c>
      <c r="H379" s="49">
        <v>0</v>
      </c>
      <c r="I379" s="250">
        <v>0</v>
      </c>
      <c r="J379" s="49" t="s">
        <v>2186</v>
      </c>
      <c r="K379" s="49" t="s">
        <v>8129</v>
      </c>
      <c r="L379" s="49" t="s">
        <v>254</v>
      </c>
      <c r="M379" s="49" t="s">
        <v>568</v>
      </c>
    </row>
    <row r="380" spans="2:13" x14ac:dyDescent="0.3">
      <c r="B380" s="248" t="s">
        <v>2831</v>
      </c>
      <c r="C380" s="248" t="s">
        <v>2831</v>
      </c>
      <c r="D380" t="s">
        <v>2842</v>
      </c>
      <c r="E380" t="s">
        <v>8203</v>
      </c>
      <c r="F380" t="s">
        <v>2072</v>
      </c>
      <c r="G380" s="47" t="s">
        <v>2649</v>
      </c>
      <c r="H380" s="49">
        <v>1</v>
      </c>
      <c r="I380" s="250">
        <v>716.32</v>
      </c>
      <c r="J380" s="49" t="s">
        <v>2176</v>
      </c>
      <c r="K380" s="49" t="s">
        <v>8204</v>
      </c>
      <c r="L380" s="49" t="s">
        <v>254</v>
      </c>
      <c r="M380" s="49" t="s">
        <v>568</v>
      </c>
    </row>
    <row r="381" spans="2:13" x14ac:dyDescent="0.3">
      <c r="B381" s="248" t="s">
        <v>2831</v>
      </c>
      <c r="C381" s="248" t="s">
        <v>2831</v>
      </c>
      <c r="D381" t="s">
        <v>2842</v>
      </c>
      <c r="E381" t="s">
        <v>10397</v>
      </c>
      <c r="F381" t="s">
        <v>2072</v>
      </c>
      <c r="G381" s="47" t="s">
        <v>2664</v>
      </c>
      <c r="H381" s="49">
        <v>0</v>
      </c>
      <c r="I381" s="250">
        <v>0</v>
      </c>
      <c r="J381" s="49" t="s">
        <v>2160</v>
      </c>
      <c r="K381" s="49" t="s">
        <v>10398</v>
      </c>
      <c r="L381" s="49" t="s">
        <v>254</v>
      </c>
      <c r="M381" s="49" t="s">
        <v>568</v>
      </c>
    </row>
    <row r="382" spans="2:13" x14ac:dyDescent="0.3">
      <c r="B382" s="248" t="s">
        <v>2831</v>
      </c>
      <c r="C382" s="248" t="s">
        <v>2831</v>
      </c>
      <c r="D382" t="s">
        <v>2842</v>
      </c>
      <c r="E382" t="s">
        <v>8442</v>
      </c>
      <c r="F382" t="s">
        <v>2073</v>
      </c>
      <c r="G382" s="47" t="s">
        <v>2619</v>
      </c>
      <c r="H382" s="49">
        <v>0</v>
      </c>
      <c r="I382" s="250">
        <v>0</v>
      </c>
      <c r="J382" s="49" t="s">
        <v>2186</v>
      </c>
      <c r="K382" s="49" t="s">
        <v>8443</v>
      </c>
      <c r="L382" s="49" t="s">
        <v>254</v>
      </c>
      <c r="M382" s="49" t="s">
        <v>568</v>
      </c>
    </row>
    <row r="383" spans="2:13" x14ac:dyDescent="0.3">
      <c r="B383" s="248" t="s">
        <v>2831</v>
      </c>
      <c r="C383" s="248" t="s">
        <v>2831</v>
      </c>
      <c r="D383" t="s">
        <v>2842</v>
      </c>
      <c r="E383" t="s">
        <v>3623</v>
      </c>
      <c r="F383" t="s">
        <v>2073</v>
      </c>
      <c r="G383" s="47" t="s">
        <v>2669</v>
      </c>
      <c r="H383" s="49">
        <v>0</v>
      </c>
      <c r="I383" s="250">
        <v>0</v>
      </c>
      <c r="J383" s="49" t="s">
        <v>2186</v>
      </c>
      <c r="K383" s="49" t="s">
        <v>3624</v>
      </c>
      <c r="L383" s="49" t="s">
        <v>254</v>
      </c>
      <c r="M383" s="49" t="s">
        <v>568</v>
      </c>
    </row>
    <row r="384" spans="2:13" x14ac:dyDescent="0.3">
      <c r="B384" s="248" t="s">
        <v>2831</v>
      </c>
      <c r="C384" s="248" t="s">
        <v>2831</v>
      </c>
      <c r="D384" t="s">
        <v>2842</v>
      </c>
      <c r="E384" t="s">
        <v>3712</v>
      </c>
      <c r="F384" t="s">
        <v>2073</v>
      </c>
      <c r="G384" s="47" t="s">
        <v>2637</v>
      </c>
      <c r="H384" s="49">
        <v>0</v>
      </c>
      <c r="I384" s="250">
        <v>0</v>
      </c>
      <c r="J384" s="49" t="s">
        <v>2186</v>
      </c>
      <c r="K384" s="49" t="s">
        <v>3714</v>
      </c>
      <c r="L384" s="49" t="s">
        <v>2147</v>
      </c>
      <c r="M384" s="49" t="s">
        <v>568</v>
      </c>
    </row>
    <row r="385" spans="2:13" x14ac:dyDescent="0.3">
      <c r="B385" s="248" t="s">
        <v>2831</v>
      </c>
      <c r="C385" s="248" t="s">
        <v>2831</v>
      </c>
      <c r="D385" t="s">
        <v>2842</v>
      </c>
      <c r="E385" t="s">
        <v>4164</v>
      </c>
      <c r="F385" t="s">
        <v>2073</v>
      </c>
      <c r="G385" s="47" t="s">
        <v>2707</v>
      </c>
      <c r="H385" s="49">
        <v>0</v>
      </c>
      <c r="I385" s="250">
        <v>0</v>
      </c>
      <c r="J385" s="49" t="s">
        <v>2186</v>
      </c>
      <c r="K385" s="49" t="s">
        <v>4165</v>
      </c>
      <c r="L385" s="49" t="s">
        <v>254</v>
      </c>
      <c r="M385" s="49" t="s">
        <v>568</v>
      </c>
    </row>
    <row r="386" spans="2:13" x14ac:dyDescent="0.3">
      <c r="B386" s="248" t="s">
        <v>2831</v>
      </c>
      <c r="C386" s="248" t="s">
        <v>2831</v>
      </c>
      <c r="D386" t="s">
        <v>2842</v>
      </c>
      <c r="E386" t="s">
        <v>3124</v>
      </c>
      <c r="F386" t="s">
        <v>2073</v>
      </c>
      <c r="G386" s="47" t="s">
        <v>2617</v>
      </c>
      <c r="H386" s="49">
        <v>0</v>
      </c>
      <c r="I386" s="250">
        <v>0</v>
      </c>
      <c r="J386" s="49" t="s">
        <v>2160</v>
      </c>
      <c r="K386" s="49" t="s">
        <v>2925</v>
      </c>
      <c r="L386" s="49" t="s">
        <v>254</v>
      </c>
      <c r="M386" s="49" t="s">
        <v>568</v>
      </c>
    </row>
    <row r="387" spans="2:13" x14ac:dyDescent="0.3">
      <c r="B387" s="248" t="s">
        <v>2831</v>
      </c>
      <c r="C387" s="248" t="s">
        <v>2831</v>
      </c>
      <c r="D387" t="s">
        <v>2842</v>
      </c>
      <c r="E387" t="s">
        <v>8808</v>
      </c>
      <c r="F387" t="s">
        <v>2076</v>
      </c>
      <c r="G387" s="47" t="s">
        <v>2653</v>
      </c>
      <c r="H387" s="49">
        <v>0</v>
      </c>
      <c r="I387" s="250">
        <v>0</v>
      </c>
      <c r="J387" s="49" t="s">
        <v>2160</v>
      </c>
      <c r="K387" s="49" t="s">
        <v>8809</v>
      </c>
      <c r="L387" s="49" t="s">
        <v>254</v>
      </c>
      <c r="M387" s="49" t="s">
        <v>568</v>
      </c>
    </row>
    <row r="388" spans="2:13" x14ac:dyDescent="0.3">
      <c r="B388" s="248" t="s">
        <v>2831</v>
      </c>
      <c r="C388" s="248" t="s">
        <v>2831</v>
      </c>
      <c r="D388" t="s">
        <v>2842</v>
      </c>
      <c r="E388" t="s">
        <v>3423</v>
      </c>
      <c r="F388" t="s">
        <v>2073</v>
      </c>
      <c r="G388" s="47" t="s">
        <v>2644</v>
      </c>
      <c r="H388" s="49">
        <v>0</v>
      </c>
      <c r="I388" s="250">
        <v>0</v>
      </c>
      <c r="J388" s="49" t="s">
        <v>2186</v>
      </c>
      <c r="K388" s="49" t="s">
        <v>3424</v>
      </c>
      <c r="L388" s="49" t="s">
        <v>254</v>
      </c>
      <c r="M388" s="49" t="s">
        <v>568</v>
      </c>
    </row>
    <row r="389" spans="2:13" x14ac:dyDescent="0.3">
      <c r="B389" s="248" t="s">
        <v>2831</v>
      </c>
      <c r="C389" s="248" t="s">
        <v>2831</v>
      </c>
      <c r="D389" t="s">
        <v>2842</v>
      </c>
      <c r="E389" t="s">
        <v>9151</v>
      </c>
      <c r="F389" t="s">
        <v>2073</v>
      </c>
      <c r="G389" s="47" t="s">
        <v>2674</v>
      </c>
      <c r="H389" s="49">
        <v>0</v>
      </c>
      <c r="I389" s="250">
        <v>0</v>
      </c>
      <c r="J389" s="49" t="s">
        <v>2186</v>
      </c>
      <c r="K389" s="49" t="s">
        <v>9152</v>
      </c>
      <c r="L389" s="49" t="s">
        <v>254</v>
      </c>
      <c r="M389" s="49" t="s">
        <v>568</v>
      </c>
    </row>
    <row r="390" spans="2:13" x14ac:dyDescent="0.3">
      <c r="B390" s="248" t="s">
        <v>2831</v>
      </c>
      <c r="C390" s="248" t="s">
        <v>2831</v>
      </c>
      <c r="D390" t="s">
        <v>2842</v>
      </c>
      <c r="E390" t="s">
        <v>10457</v>
      </c>
      <c r="F390" t="s">
        <v>2072</v>
      </c>
      <c r="G390" s="47" t="s">
        <v>2707</v>
      </c>
      <c r="H390" s="49">
        <v>0</v>
      </c>
      <c r="I390" s="250">
        <v>0</v>
      </c>
      <c r="J390" s="49" t="s">
        <v>2160</v>
      </c>
      <c r="K390" s="49" t="s">
        <v>10458</v>
      </c>
      <c r="L390" s="49" t="s">
        <v>254</v>
      </c>
      <c r="M390" s="49" t="s">
        <v>568</v>
      </c>
    </row>
    <row r="391" spans="2:13" x14ac:dyDescent="0.3">
      <c r="B391" s="248" t="s">
        <v>2831</v>
      </c>
      <c r="C391" s="248" t="s">
        <v>2831</v>
      </c>
      <c r="D391" t="s">
        <v>2842</v>
      </c>
      <c r="E391" t="s">
        <v>4193</v>
      </c>
      <c r="F391" t="s">
        <v>2073</v>
      </c>
      <c r="G391" s="47" t="s">
        <v>2675</v>
      </c>
      <c r="H391" s="49">
        <v>0</v>
      </c>
      <c r="I391" s="250">
        <v>0</v>
      </c>
      <c r="J391" s="49" t="s">
        <v>2186</v>
      </c>
      <c r="K391" s="49" t="s">
        <v>4194</v>
      </c>
      <c r="L391" s="49" t="s">
        <v>254</v>
      </c>
      <c r="M391" s="49" t="s">
        <v>568</v>
      </c>
    </row>
    <row r="392" spans="2:13" x14ac:dyDescent="0.3">
      <c r="B392" s="248" t="s">
        <v>2831</v>
      </c>
      <c r="C392" s="248" t="s">
        <v>2831</v>
      </c>
      <c r="D392" t="s">
        <v>2842</v>
      </c>
      <c r="E392" t="s">
        <v>6581</v>
      </c>
      <c r="F392" t="s">
        <v>2073</v>
      </c>
      <c r="G392" s="47" t="s">
        <v>2628</v>
      </c>
      <c r="H392" s="49">
        <v>0</v>
      </c>
      <c r="I392" s="250">
        <v>0</v>
      </c>
      <c r="J392" s="49" t="s">
        <v>2186</v>
      </c>
      <c r="K392" s="49" t="s">
        <v>6582</v>
      </c>
      <c r="L392" s="49" t="s">
        <v>254</v>
      </c>
      <c r="M392" s="49" t="s">
        <v>568</v>
      </c>
    </row>
    <row r="393" spans="2:13" x14ac:dyDescent="0.3">
      <c r="B393" s="248" t="s">
        <v>2831</v>
      </c>
      <c r="C393" s="248" t="s">
        <v>2831</v>
      </c>
      <c r="D393" t="s">
        <v>2842</v>
      </c>
      <c r="E393" t="s">
        <v>4653</v>
      </c>
      <c r="F393" t="s">
        <v>2073</v>
      </c>
      <c r="G393" s="47" t="s">
        <v>2662</v>
      </c>
      <c r="H393" s="49">
        <v>0</v>
      </c>
      <c r="I393" s="250">
        <v>0</v>
      </c>
      <c r="J393" s="49" t="s">
        <v>2160</v>
      </c>
      <c r="K393" s="49" t="s">
        <v>4655</v>
      </c>
      <c r="L393" s="49" t="s">
        <v>254</v>
      </c>
      <c r="M393" s="49" t="s">
        <v>568</v>
      </c>
    </row>
    <row r="394" spans="2:13" x14ac:dyDescent="0.3">
      <c r="B394" s="248" t="s">
        <v>2831</v>
      </c>
      <c r="C394" s="248" t="s">
        <v>2831</v>
      </c>
      <c r="D394" t="s">
        <v>2842</v>
      </c>
      <c r="E394" t="s">
        <v>9304</v>
      </c>
      <c r="F394" t="s">
        <v>2078</v>
      </c>
      <c r="G394" s="47" t="s">
        <v>2692</v>
      </c>
      <c r="H394" s="49">
        <v>0</v>
      </c>
      <c r="I394" s="250">
        <v>0</v>
      </c>
      <c r="J394" s="49" t="s">
        <v>2186</v>
      </c>
      <c r="K394" s="49" t="s">
        <v>9305</v>
      </c>
      <c r="L394" s="49" t="s">
        <v>254</v>
      </c>
      <c r="M394" s="49" t="s">
        <v>568</v>
      </c>
    </row>
    <row r="395" spans="2:13" x14ac:dyDescent="0.3">
      <c r="B395" s="248" t="s">
        <v>2831</v>
      </c>
      <c r="C395" s="248" t="s">
        <v>2831</v>
      </c>
      <c r="D395" t="s">
        <v>2842</v>
      </c>
      <c r="E395" t="s">
        <v>6278</v>
      </c>
      <c r="F395" t="s">
        <v>2073</v>
      </c>
      <c r="G395" s="47" t="s">
        <v>2635</v>
      </c>
      <c r="H395" s="49">
        <v>0</v>
      </c>
      <c r="I395" s="250">
        <v>0</v>
      </c>
      <c r="J395" s="49" t="s">
        <v>2186</v>
      </c>
      <c r="K395" s="49" t="s">
        <v>6279</v>
      </c>
      <c r="L395" s="49" t="s">
        <v>254</v>
      </c>
      <c r="M395" s="49" t="s">
        <v>568</v>
      </c>
    </row>
    <row r="396" spans="2:13" x14ac:dyDescent="0.3">
      <c r="B396" s="248" t="s">
        <v>2831</v>
      </c>
      <c r="C396" s="248" t="s">
        <v>2831</v>
      </c>
      <c r="D396" t="s">
        <v>2842</v>
      </c>
      <c r="E396" t="s">
        <v>8499</v>
      </c>
      <c r="F396" t="s">
        <v>2078</v>
      </c>
      <c r="G396" s="47" t="s">
        <v>2628</v>
      </c>
      <c r="H396" s="49">
        <v>0</v>
      </c>
      <c r="I396" s="250">
        <v>0</v>
      </c>
      <c r="J396" s="49" t="s">
        <v>2186</v>
      </c>
      <c r="K396" s="49" t="s">
        <v>8500</v>
      </c>
      <c r="L396" s="49" t="s">
        <v>254</v>
      </c>
      <c r="M396" s="49" t="s">
        <v>568</v>
      </c>
    </row>
    <row r="397" spans="2:13" x14ac:dyDescent="0.3">
      <c r="B397" s="248" t="s">
        <v>2831</v>
      </c>
      <c r="C397" s="248" t="s">
        <v>2831</v>
      </c>
      <c r="D397" t="s">
        <v>2842</v>
      </c>
      <c r="E397" t="s">
        <v>3742</v>
      </c>
      <c r="F397" t="s">
        <v>2073</v>
      </c>
      <c r="G397" s="47" t="s">
        <v>2678</v>
      </c>
      <c r="H397" s="49">
        <v>0</v>
      </c>
      <c r="I397" s="250">
        <v>0</v>
      </c>
      <c r="J397" s="49" t="s">
        <v>2186</v>
      </c>
      <c r="K397" s="49" t="s">
        <v>3743</v>
      </c>
      <c r="L397" s="49" t="s">
        <v>254</v>
      </c>
      <c r="M397" s="49" t="s">
        <v>568</v>
      </c>
    </row>
    <row r="398" spans="2:13" x14ac:dyDescent="0.3">
      <c r="B398" s="248" t="s">
        <v>2831</v>
      </c>
      <c r="C398" s="248" t="s">
        <v>2831</v>
      </c>
      <c r="D398" t="s">
        <v>2842</v>
      </c>
      <c r="E398" t="s">
        <v>4068</v>
      </c>
      <c r="F398" t="s">
        <v>2073</v>
      </c>
      <c r="G398" s="47" t="s">
        <v>2675</v>
      </c>
      <c r="H398" s="49">
        <v>0</v>
      </c>
      <c r="I398" s="250">
        <v>0</v>
      </c>
      <c r="J398" s="49" t="s">
        <v>2186</v>
      </c>
      <c r="K398" s="49" t="s">
        <v>4069</v>
      </c>
      <c r="L398" s="49" t="s">
        <v>254</v>
      </c>
      <c r="M398" s="49" t="s">
        <v>568</v>
      </c>
    </row>
    <row r="399" spans="2:13" x14ac:dyDescent="0.3">
      <c r="B399" s="248" t="s">
        <v>2831</v>
      </c>
      <c r="C399" s="248" t="s">
        <v>2831</v>
      </c>
      <c r="D399" t="s">
        <v>2842</v>
      </c>
      <c r="E399" t="s">
        <v>7031</v>
      </c>
      <c r="F399" t="s">
        <v>2072</v>
      </c>
      <c r="G399" s="47" t="s">
        <v>2648</v>
      </c>
      <c r="H399" s="49">
        <v>0</v>
      </c>
      <c r="I399" s="250">
        <v>0</v>
      </c>
      <c r="J399" s="49" t="s">
        <v>2173</v>
      </c>
      <c r="K399" s="49" t="s">
        <v>7032</v>
      </c>
      <c r="L399" s="49" t="s">
        <v>254</v>
      </c>
      <c r="M399" s="49" t="s">
        <v>568</v>
      </c>
    </row>
    <row r="400" spans="2:13" x14ac:dyDescent="0.3">
      <c r="B400" s="248" t="s">
        <v>2831</v>
      </c>
      <c r="C400" s="248" t="s">
        <v>2831</v>
      </c>
      <c r="D400" t="s">
        <v>2842</v>
      </c>
      <c r="E400" t="s">
        <v>4015</v>
      </c>
      <c r="F400" t="s">
        <v>2073</v>
      </c>
      <c r="G400" s="47" t="s">
        <v>2662</v>
      </c>
      <c r="H400" s="49">
        <v>0</v>
      </c>
      <c r="I400" s="250">
        <v>0</v>
      </c>
      <c r="J400" s="49" t="s">
        <v>2186</v>
      </c>
      <c r="K400" s="49" t="s">
        <v>4016</v>
      </c>
      <c r="L400" s="49" t="s">
        <v>254</v>
      </c>
      <c r="M400" s="49" t="s">
        <v>568</v>
      </c>
    </row>
    <row r="401" spans="2:13" x14ac:dyDescent="0.3">
      <c r="B401" s="248" t="s">
        <v>2831</v>
      </c>
      <c r="C401" s="248" t="s">
        <v>2831</v>
      </c>
      <c r="D401" t="s">
        <v>2842</v>
      </c>
      <c r="E401" t="s">
        <v>8824</v>
      </c>
      <c r="F401" t="s">
        <v>2073</v>
      </c>
      <c r="G401" s="47" t="s">
        <v>2649</v>
      </c>
      <c r="H401" s="49">
        <v>0</v>
      </c>
      <c r="I401" s="250">
        <v>0</v>
      </c>
      <c r="J401" s="49" t="s">
        <v>2186</v>
      </c>
      <c r="K401" s="49" t="s">
        <v>8825</v>
      </c>
      <c r="L401" s="49" t="s">
        <v>254</v>
      </c>
      <c r="M401" s="49" t="s">
        <v>568</v>
      </c>
    </row>
    <row r="402" spans="2:13" x14ac:dyDescent="0.3">
      <c r="B402" s="248" t="s">
        <v>2831</v>
      </c>
      <c r="C402" s="248" t="s">
        <v>2831</v>
      </c>
      <c r="D402" t="s">
        <v>2842</v>
      </c>
      <c r="E402" t="s">
        <v>3866</v>
      </c>
      <c r="F402" t="s">
        <v>2073</v>
      </c>
      <c r="G402" s="47" t="s">
        <v>2669</v>
      </c>
      <c r="H402" s="49">
        <v>0</v>
      </c>
      <c r="I402" s="250">
        <v>0</v>
      </c>
      <c r="J402" s="49" t="s">
        <v>2186</v>
      </c>
      <c r="K402" s="49" t="s">
        <v>3867</v>
      </c>
      <c r="L402" s="49" t="s">
        <v>254</v>
      </c>
      <c r="M402" s="49" t="s">
        <v>568</v>
      </c>
    </row>
    <row r="403" spans="2:13" x14ac:dyDescent="0.3">
      <c r="B403" s="248" t="s">
        <v>2831</v>
      </c>
      <c r="C403" s="248" t="s">
        <v>2831</v>
      </c>
      <c r="D403" t="s">
        <v>2842</v>
      </c>
      <c r="E403" t="s">
        <v>7980</v>
      </c>
      <c r="F403" t="s">
        <v>2078</v>
      </c>
      <c r="G403" s="47" t="s">
        <v>2637</v>
      </c>
      <c r="H403" s="49">
        <v>0</v>
      </c>
      <c r="I403" s="250">
        <v>0</v>
      </c>
      <c r="J403" s="49" t="s">
        <v>2186</v>
      </c>
      <c r="K403" s="49" t="s">
        <v>7981</v>
      </c>
      <c r="L403" s="49" t="s">
        <v>254</v>
      </c>
      <c r="M403" s="49" t="s">
        <v>568</v>
      </c>
    </row>
    <row r="404" spans="2:13" x14ac:dyDescent="0.3">
      <c r="B404" s="248" t="s">
        <v>2831</v>
      </c>
      <c r="C404" s="248" t="s">
        <v>2831</v>
      </c>
      <c r="D404" t="s">
        <v>2842</v>
      </c>
      <c r="E404" t="s">
        <v>8353</v>
      </c>
      <c r="F404" t="s">
        <v>2072</v>
      </c>
      <c r="G404" s="47" t="s">
        <v>2692</v>
      </c>
      <c r="H404" s="49">
        <v>0</v>
      </c>
      <c r="I404" s="250">
        <v>0</v>
      </c>
      <c r="J404" s="49" t="s">
        <v>2160</v>
      </c>
      <c r="K404" s="49" t="s">
        <v>8354</v>
      </c>
      <c r="L404" s="49" t="s">
        <v>254</v>
      </c>
      <c r="M404" s="49" t="s">
        <v>568</v>
      </c>
    </row>
    <row r="405" spans="2:13" x14ac:dyDescent="0.3">
      <c r="B405" s="248" t="s">
        <v>2831</v>
      </c>
      <c r="C405" s="248" t="s">
        <v>2831</v>
      </c>
      <c r="D405" t="s">
        <v>2842</v>
      </c>
      <c r="E405" t="s">
        <v>9034</v>
      </c>
      <c r="F405" t="s">
        <v>2078</v>
      </c>
      <c r="G405" s="47" t="s">
        <v>2692</v>
      </c>
      <c r="H405" s="49">
        <v>0</v>
      </c>
      <c r="I405" s="250">
        <v>0</v>
      </c>
      <c r="J405" s="49" t="s">
        <v>2186</v>
      </c>
      <c r="K405" s="49" t="s">
        <v>9035</v>
      </c>
      <c r="L405" s="49" t="s">
        <v>254</v>
      </c>
      <c r="M405" s="49" t="s">
        <v>568</v>
      </c>
    </row>
    <row r="406" spans="2:13" x14ac:dyDescent="0.3">
      <c r="B406" s="248" t="s">
        <v>2831</v>
      </c>
      <c r="C406" s="248" t="s">
        <v>2831</v>
      </c>
      <c r="D406" t="s">
        <v>2842</v>
      </c>
      <c r="E406" t="s">
        <v>9690</v>
      </c>
      <c r="F406" t="s">
        <v>2072</v>
      </c>
      <c r="G406" s="47" t="s">
        <v>2626</v>
      </c>
      <c r="H406" s="49">
        <v>0</v>
      </c>
      <c r="I406" s="250">
        <v>0</v>
      </c>
      <c r="J406" s="49" t="s">
        <v>2160</v>
      </c>
      <c r="K406" s="49" t="s">
        <v>9691</v>
      </c>
      <c r="L406" s="49" t="s">
        <v>254</v>
      </c>
      <c r="M406" s="49" t="s">
        <v>568</v>
      </c>
    </row>
    <row r="407" spans="2:13" x14ac:dyDescent="0.3">
      <c r="B407" s="248" t="s">
        <v>2831</v>
      </c>
      <c r="C407" s="248" t="s">
        <v>2831</v>
      </c>
      <c r="D407" t="s">
        <v>2842</v>
      </c>
      <c r="E407" t="s">
        <v>9094</v>
      </c>
      <c r="F407" t="s">
        <v>2072</v>
      </c>
      <c r="G407" s="47" t="s">
        <v>2644</v>
      </c>
      <c r="H407" s="49">
        <v>0</v>
      </c>
      <c r="I407" s="250">
        <v>0</v>
      </c>
      <c r="J407" s="49" t="s">
        <v>2173</v>
      </c>
      <c r="K407" s="49" t="s">
        <v>9095</v>
      </c>
      <c r="L407" s="49" t="s">
        <v>254</v>
      </c>
      <c r="M407" s="49" t="s">
        <v>568</v>
      </c>
    </row>
    <row r="408" spans="2:13" x14ac:dyDescent="0.3">
      <c r="B408" s="248" t="s">
        <v>2831</v>
      </c>
      <c r="C408" s="248" t="s">
        <v>2831</v>
      </c>
      <c r="D408" t="s">
        <v>2842</v>
      </c>
      <c r="E408" t="s">
        <v>8403</v>
      </c>
      <c r="F408" t="s">
        <v>2072</v>
      </c>
      <c r="G408" s="47" t="s">
        <v>2649</v>
      </c>
      <c r="H408" s="49">
        <v>0</v>
      </c>
      <c r="I408" s="250">
        <v>0</v>
      </c>
      <c r="J408" s="49" t="s">
        <v>2173</v>
      </c>
      <c r="K408" s="49" t="s">
        <v>8404</v>
      </c>
      <c r="L408" s="49" t="s">
        <v>254</v>
      </c>
      <c r="M408" s="49" t="s">
        <v>568</v>
      </c>
    </row>
    <row r="409" spans="2:13" x14ac:dyDescent="0.3">
      <c r="B409" s="248" t="s">
        <v>2831</v>
      </c>
      <c r="C409" s="248" t="s">
        <v>2831</v>
      </c>
      <c r="D409" t="s">
        <v>2842</v>
      </c>
      <c r="E409" t="s">
        <v>8814</v>
      </c>
      <c r="F409" t="s">
        <v>2073</v>
      </c>
      <c r="G409" s="47" t="s">
        <v>2653</v>
      </c>
      <c r="H409" s="49">
        <v>0</v>
      </c>
      <c r="I409" s="250">
        <v>0</v>
      </c>
      <c r="J409" s="49" t="s">
        <v>2186</v>
      </c>
      <c r="K409" s="49" t="s">
        <v>8815</v>
      </c>
      <c r="L409" s="49" t="s">
        <v>254</v>
      </c>
      <c r="M409" s="49" t="s">
        <v>568</v>
      </c>
    </row>
    <row r="410" spans="2:13" x14ac:dyDescent="0.3">
      <c r="B410" s="248" t="s">
        <v>2831</v>
      </c>
      <c r="C410" s="248" t="s">
        <v>2831</v>
      </c>
      <c r="D410" t="s">
        <v>2842</v>
      </c>
      <c r="E410" t="s">
        <v>7828</v>
      </c>
      <c r="F410" t="s">
        <v>2072</v>
      </c>
      <c r="G410" s="47" t="s">
        <v>2678</v>
      </c>
      <c r="H410" s="49">
        <v>0</v>
      </c>
      <c r="I410" s="250">
        <v>0</v>
      </c>
      <c r="J410" s="49" t="s">
        <v>2173</v>
      </c>
      <c r="K410" s="49" t="s">
        <v>7829</v>
      </c>
      <c r="L410" s="49" t="s">
        <v>254</v>
      </c>
      <c r="M410" s="49" t="s">
        <v>568</v>
      </c>
    </row>
    <row r="411" spans="2:13" x14ac:dyDescent="0.3">
      <c r="B411" s="248" t="s">
        <v>2831</v>
      </c>
      <c r="C411" s="248" t="s">
        <v>2831</v>
      </c>
      <c r="D411" t="s">
        <v>2842</v>
      </c>
      <c r="E411" t="s">
        <v>2986</v>
      </c>
      <c r="F411" t="s">
        <v>2073</v>
      </c>
      <c r="G411" s="47" t="s">
        <v>2669</v>
      </c>
      <c r="H411" s="49">
        <v>0</v>
      </c>
      <c r="I411" s="250">
        <v>0</v>
      </c>
      <c r="J411" s="49" t="s">
        <v>2160</v>
      </c>
      <c r="K411" s="49" t="s">
        <v>2925</v>
      </c>
      <c r="L411" s="49" t="s">
        <v>254</v>
      </c>
      <c r="M411" s="49" t="s">
        <v>568</v>
      </c>
    </row>
    <row r="412" spans="2:13" x14ac:dyDescent="0.3">
      <c r="B412" s="248" t="s">
        <v>2831</v>
      </c>
      <c r="C412" s="248" t="s">
        <v>2831</v>
      </c>
      <c r="D412" t="s">
        <v>2842</v>
      </c>
      <c r="E412" t="s">
        <v>8371</v>
      </c>
      <c r="F412" t="s">
        <v>2072</v>
      </c>
      <c r="G412" s="47" t="s">
        <v>2628</v>
      </c>
      <c r="H412" s="49">
        <v>0</v>
      </c>
      <c r="I412" s="250">
        <v>0</v>
      </c>
      <c r="J412" s="49" t="s">
        <v>2160</v>
      </c>
      <c r="K412" s="49" t="s">
        <v>8372</v>
      </c>
      <c r="L412" s="49" t="s">
        <v>254</v>
      </c>
      <c r="M412" s="49" t="s">
        <v>568</v>
      </c>
    </row>
    <row r="413" spans="2:13" x14ac:dyDescent="0.3">
      <c r="B413" s="248" t="s">
        <v>2831</v>
      </c>
      <c r="C413" s="248" t="s">
        <v>2831</v>
      </c>
      <c r="D413" t="s">
        <v>2842</v>
      </c>
      <c r="E413" t="s">
        <v>3531</v>
      </c>
      <c r="F413" t="s">
        <v>2073</v>
      </c>
      <c r="G413" s="47" t="s">
        <v>2648</v>
      </c>
      <c r="H413" s="49">
        <v>0</v>
      </c>
      <c r="I413" s="250">
        <v>0</v>
      </c>
      <c r="J413" s="49" t="s">
        <v>2186</v>
      </c>
      <c r="K413" s="49" t="s">
        <v>3533</v>
      </c>
      <c r="L413" s="49" t="s">
        <v>254</v>
      </c>
      <c r="M413" s="49" t="s">
        <v>568</v>
      </c>
    </row>
    <row r="414" spans="2:13" x14ac:dyDescent="0.3">
      <c r="B414" s="248" t="s">
        <v>2831</v>
      </c>
      <c r="C414" s="248" t="s">
        <v>2831</v>
      </c>
      <c r="D414" t="s">
        <v>2842</v>
      </c>
      <c r="E414" t="s">
        <v>4594</v>
      </c>
      <c r="F414" t="s">
        <v>2073</v>
      </c>
      <c r="G414" s="47" t="s">
        <v>2635</v>
      </c>
      <c r="H414" s="49">
        <v>0</v>
      </c>
      <c r="I414" s="250">
        <v>0</v>
      </c>
      <c r="J414" s="49" t="s">
        <v>2160</v>
      </c>
      <c r="K414" s="49" t="s">
        <v>4595</v>
      </c>
      <c r="L414" s="49" t="s">
        <v>254</v>
      </c>
      <c r="M414" s="49" t="s">
        <v>568</v>
      </c>
    </row>
    <row r="415" spans="2:13" x14ac:dyDescent="0.3">
      <c r="B415" s="248" t="s">
        <v>2831</v>
      </c>
      <c r="C415" s="248" t="s">
        <v>2831</v>
      </c>
      <c r="D415" t="s">
        <v>2842</v>
      </c>
      <c r="E415" t="s">
        <v>7477</v>
      </c>
      <c r="F415" t="s">
        <v>2073</v>
      </c>
      <c r="G415" s="47" t="s">
        <v>2653</v>
      </c>
      <c r="H415" s="49">
        <v>0</v>
      </c>
      <c r="I415" s="250">
        <v>0</v>
      </c>
      <c r="J415" s="49" t="s">
        <v>2186</v>
      </c>
      <c r="K415" s="49" t="s">
        <v>7478</v>
      </c>
      <c r="L415" s="49" t="s">
        <v>254</v>
      </c>
      <c r="M415" s="49" t="s">
        <v>568</v>
      </c>
    </row>
    <row r="416" spans="2:13" x14ac:dyDescent="0.3">
      <c r="B416" s="248" t="s">
        <v>2831</v>
      </c>
      <c r="C416" s="248" t="s">
        <v>2831</v>
      </c>
      <c r="D416" t="s">
        <v>2842</v>
      </c>
      <c r="E416" t="s">
        <v>7734</v>
      </c>
      <c r="F416" t="s">
        <v>2078</v>
      </c>
      <c r="G416" s="47" t="s">
        <v>2678</v>
      </c>
      <c r="H416" s="49">
        <v>0</v>
      </c>
      <c r="I416" s="250">
        <v>0</v>
      </c>
      <c r="J416" s="49" t="s">
        <v>2160</v>
      </c>
      <c r="K416" s="49" t="s">
        <v>7735</v>
      </c>
      <c r="L416" s="49" t="s">
        <v>254</v>
      </c>
      <c r="M416" s="49" t="s">
        <v>568</v>
      </c>
    </row>
    <row r="417" spans="2:13" x14ac:dyDescent="0.3">
      <c r="B417" s="248" t="s">
        <v>2831</v>
      </c>
      <c r="C417" s="248" t="s">
        <v>2831</v>
      </c>
      <c r="D417" t="s">
        <v>2842</v>
      </c>
      <c r="E417" t="s">
        <v>8763</v>
      </c>
      <c r="F417" t="s">
        <v>2073</v>
      </c>
      <c r="G417" s="47" t="s">
        <v>2617</v>
      </c>
      <c r="H417" s="49">
        <v>0</v>
      </c>
      <c r="I417" s="250">
        <v>0</v>
      </c>
      <c r="J417" s="49" t="s">
        <v>2186</v>
      </c>
      <c r="K417" s="49" t="s">
        <v>8764</v>
      </c>
      <c r="L417" s="49" t="s">
        <v>254</v>
      </c>
      <c r="M417" s="49" t="s">
        <v>568</v>
      </c>
    </row>
    <row r="418" spans="2:13" x14ac:dyDescent="0.3">
      <c r="B418" s="248" t="s">
        <v>2831</v>
      </c>
      <c r="C418" s="248" t="s">
        <v>2831</v>
      </c>
      <c r="D418" t="s">
        <v>2842</v>
      </c>
      <c r="E418" t="s">
        <v>6552</v>
      </c>
      <c r="F418" t="s">
        <v>2078</v>
      </c>
      <c r="G418" s="47" t="s">
        <v>2707</v>
      </c>
      <c r="H418" s="49">
        <v>0</v>
      </c>
      <c r="I418" s="250">
        <v>0</v>
      </c>
      <c r="J418" s="49" t="s">
        <v>2186</v>
      </c>
      <c r="K418" s="49" t="s">
        <v>6553</v>
      </c>
      <c r="L418" s="49" t="s">
        <v>254</v>
      </c>
      <c r="M418" s="49" t="s">
        <v>568</v>
      </c>
    </row>
    <row r="419" spans="2:13" x14ac:dyDescent="0.3">
      <c r="B419" s="248" t="s">
        <v>2831</v>
      </c>
      <c r="C419" s="248" t="s">
        <v>2831</v>
      </c>
      <c r="D419" t="s">
        <v>2842</v>
      </c>
      <c r="E419" t="s">
        <v>10372</v>
      </c>
      <c r="F419" t="s">
        <v>2076</v>
      </c>
      <c r="G419" s="47" t="s">
        <v>2644</v>
      </c>
      <c r="H419" s="49">
        <v>0</v>
      </c>
      <c r="I419" s="250">
        <v>0</v>
      </c>
      <c r="J419" s="49" t="s">
        <v>2160</v>
      </c>
      <c r="K419" s="49" t="s">
        <v>6650</v>
      </c>
      <c r="L419" s="49" t="s">
        <v>2147</v>
      </c>
      <c r="M419" s="49" t="s">
        <v>568</v>
      </c>
    </row>
    <row r="420" spans="2:13" x14ac:dyDescent="0.3">
      <c r="B420" s="248" t="s">
        <v>2831</v>
      </c>
      <c r="C420" s="248" t="s">
        <v>2831</v>
      </c>
      <c r="D420" t="s">
        <v>2842</v>
      </c>
      <c r="E420" t="s">
        <v>3986</v>
      </c>
      <c r="F420" t="s">
        <v>2073</v>
      </c>
      <c r="G420" s="47" t="s">
        <v>2635</v>
      </c>
      <c r="H420" s="49">
        <v>0</v>
      </c>
      <c r="I420" s="250">
        <v>0</v>
      </c>
      <c r="J420" s="49" t="s">
        <v>2186</v>
      </c>
      <c r="K420" s="49" t="s">
        <v>3988</v>
      </c>
      <c r="L420" s="49" t="s">
        <v>254</v>
      </c>
      <c r="M420" s="49" t="s">
        <v>568</v>
      </c>
    </row>
    <row r="421" spans="2:13" x14ac:dyDescent="0.3">
      <c r="B421" s="248" t="s">
        <v>2831</v>
      </c>
      <c r="C421" s="248" t="s">
        <v>2831</v>
      </c>
      <c r="D421" t="s">
        <v>2842</v>
      </c>
      <c r="E421" t="s">
        <v>10511</v>
      </c>
      <c r="F421" t="s">
        <v>2072</v>
      </c>
      <c r="G421" s="47" t="s">
        <v>6370</v>
      </c>
      <c r="H421" s="49">
        <v>0</v>
      </c>
      <c r="I421" s="250">
        <v>0</v>
      </c>
      <c r="J421" s="49" t="s">
        <v>2160</v>
      </c>
      <c r="K421" s="49" t="s">
        <v>10512</v>
      </c>
      <c r="L421" s="49" t="s">
        <v>254</v>
      </c>
      <c r="M421" s="49" t="s">
        <v>568</v>
      </c>
    </row>
    <row r="422" spans="2:13" x14ac:dyDescent="0.3">
      <c r="B422" s="248" t="s">
        <v>2831</v>
      </c>
      <c r="C422" s="248" t="s">
        <v>2831</v>
      </c>
      <c r="D422" t="s">
        <v>2842</v>
      </c>
      <c r="E422" t="s">
        <v>5775</v>
      </c>
      <c r="F422" t="s">
        <v>2078</v>
      </c>
      <c r="G422" s="47" t="s">
        <v>2669</v>
      </c>
      <c r="H422" s="49">
        <v>0</v>
      </c>
      <c r="I422" s="250">
        <v>0</v>
      </c>
      <c r="J422" s="49" t="s">
        <v>2186</v>
      </c>
      <c r="K422" s="49" t="s">
        <v>5776</v>
      </c>
      <c r="L422" s="49" t="s">
        <v>254</v>
      </c>
      <c r="M422" s="49" t="s">
        <v>568</v>
      </c>
    </row>
    <row r="423" spans="2:13" x14ac:dyDescent="0.3">
      <c r="B423" s="248" t="s">
        <v>2831</v>
      </c>
      <c r="C423" s="248" t="s">
        <v>2831</v>
      </c>
      <c r="D423" t="s">
        <v>2842</v>
      </c>
      <c r="E423" t="s">
        <v>9464</v>
      </c>
      <c r="F423" t="s">
        <v>2072</v>
      </c>
      <c r="G423" s="47" t="s">
        <v>2692</v>
      </c>
      <c r="H423" s="49">
        <v>0</v>
      </c>
      <c r="I423" s="250">
        <v>0</v>
      </c>
      <c r="J423" s="49" t="s">
        <v>2160</v>
      </c>
      <c r="K423" s="49" t="s">
        <v>9465</v>
      </c>
      <c r="L423" s="49" t="s">
        <v>254</v>
      </c>
      <c r="M423" s="49" t="s">
        <v>568</v>
      </c>
    </row>
    <row r="424" spans="2:13" x14ac:dyDescent="0.3">
      <c r="B424" s="248" t="s">
        <v>2831</v>
      </c>
      <c r="C424" s="248" t="s">
        <v>2831</v>
      </c>
      <c r="D424" t="s">
        <v>2842</v>
      </c>
      <c r="E424" t="s">
        <v>8535</v>
      </c>
      <c r="F424" t="s">
        <v>2073</v>
      </c>
      <c r="G424" s="47" t="s">
        <v>2619</v>
      </c>
      <c r="H424" s="49">
        <v>0</v>
      </c>
      <c r="I424" s="250">
        <v>0</v>
      </c>
      <c r="J424" s="49" t="s">
        <v>2186</v>
      </c>
      <c r="K424" s="49" t="s">
        <v>8536</v>
      </c>
      <c r="L424" s="49" t="s">
        <v>254</v>
      </c>
      <c r="M424" s="49" t="s">
        <v>568</v>
      </c>
    </row>
    <row r="425" spans="2:13" x14ac:dyDescent="0.3">
      <c r="B425" s="248" t="s">
        <v>2831</v>
      </c>
      <c r="C425" s="248" t="s">
        <v>2831</v>
      </c>
      <c r="D425" t="s">
        <v>2842</v>
      </c>
      <c r="E425" t="s">
        <v>7288</v>
      </c>
      <c r="F425" t="s">
        <v>2073</v>
      </c>
      <c r="G425" s="47" t="s">
        <v>2628</v>
      </c>
      <c r="H425" s="49">
        <v>0</v>
      </c>
      <c r="I425" s="250">
        <v>0</v>
      </c>
      <c r="J425" s="49" t="s">
        <v>2186</v>
      </c>
      <c r="K425" s="49" t="s">
        <v>7289</v>
      </c>
      <c r="L425" s="49" t="s">
        <v>254</v>
      </c>
      <c r="M425" s="49" t="s">
        <v>568</v>
      </c>
    </row>
    <row r="426" spans="2:13" x14ac:dyDescent="0.3">
      <c r="B426" s="248" t="s">
        <v>2831</v>
      </c>
      <c r="C426" s="248" t="s">
        <v>2831</v>
      </c>
      <c r="D426" t="s">
        <v>2842</v>
      </c>
      <c r="E426" t="s">
        <v>5842</v>
      </c>
      <c r="F426" t="s">
        <v>2073</v>
      </c>
      <c r="G426" s="47" t="s">
        <v>2669</v>
      </c>
      <c r="H426" s="49">
        <v>0</v>
      </c>
      <c r="I426" s="250">
        <v>0</v>
      </c>
      <c r="J426" s="49" t="s">
        <v>2186</v>
      </c>
      <c r="K426" s="49" t="s">
        <v>5843</v>
      </c>
      <c r="L426" s="49" t="s">
        <v>254</v>
      </c>
      <c r="M426" s="49" t="s">
        <v>568</v>
      </c>
    </row>
    <row r="427" spans="2:13" x14ac:dyDescent="0.3">
      <c r="B427" s="248" t="s">
        <v>2831</v>
      </c>
      <c r="C427" s="248" t="s">
        <v>2831</v>
      </c>
      <c r="D427" t="s">
        <v>2842</v>
      </c>
      <c r="E427" t="s">
        <v>3434</v>
      </c>
      <c r="F427" t="s">
        <v>2073</v>
      </c>
      <c r="G427" s="47" t="s">
        <v>2619</v>
      </c>
      <c r="H427" s="49">
        <v>0</v>
      </c>
      <c r="I427" s="250">
        <v>0</v>
      </c>
      <c r="J427" s="49" t="s">
        <v>2186</v>
      </c>
      <c r="K427" s="49" t="s">
        <v>3435</v>
      </c>
      <c r="L427" s="49" t="s">
        <v>254</v>
      </c>
      <c r="M427" s="49" t="s">
        <v>568</v>
      </c>
    </row>
    <row r="428" spans="2:13" x14ac:dyDescent="0.3">
      <c r="B428" s="248" t="s">
        <v>2831</v>
      </c>
      <c r="C428" s="248" t="s">
        <v>2831</v>
      </c>
      <c r="D428" t="s">
        <v>2842</v>
      </c>
      <c r="E428" t="s">
        <v>3350</v>
      </c>
      <c r="F428" t="s">
        <v>2073</v>
      </c>
      <c r="G428" s="47" t="s">
        <v>2650</v>
      </c>
      <c r="H428" s="49">
        <v>0</v>
      </c>
      <c r="I428" s="250">
        <v>0</v>
      </c>
      <c r="J428" s="49" t="s">
        <v>2160</v>
      </c>
      <c r="K428" s="49" t="s">
        <v>2941</v>
      </c>
      <c r="L428" s="49" t="s">
        <v>254</v>
      </c>
      <c r="M428" s="49" t="s">
        <v>568</v>
      </c>
    </row>
    <row r="429" spans="2:13" x14ac:dyDescent="0.3">
      <c r="B429" s="248" t="s">
        <v>2831</v>
      </c>
      <c r="C429" s="248" t="s">
        <v>2831</v>
      </c>
      <c r="D429" t="s">
        <v>2842</v>
      </c>
      <c r="E429" t="s">
        <v>6890</v>
      </c>
      <c r="F429" t="s">
        <v>2072</v>
      </c>
      <c r="G429" s="47" t="s">
        <v>2675</v>
      </c>
      <c r="H429" s="49">
        <v>0</v>
      </c>
      <c r="I429" s="250">
        <v>0</v>
      </c>
      <c r="J429" s="49" t="s">
        <v>2160</v>
      </c>
      <c r="K429" s="49" t="s">
        <v>2992</v>
      </c>
      <c r="L429" s="49" t="s">
        <v>254</v>
      </c>
      <c r="M429" s="49" t="s">
        <v>568</v>
      </c>
    </row>
    <row r="430" spans="2:13" x14ac:dyDescent="0.3">
      <c r="B430" s="248" t="s">
        <v>2831</v>
      </c>
      <c r="C430" s="248" t="s">
        <v>2831</v>
      </c>
      <c r="D430" t="s">
        <v>2842</v>
      </c>
      <c r="E430" t="s">
        <v>7209</v>
      </c>
      <c r="F430" t="s">
        <v>2075</v>
      </c>
      <c r="G430" s="47" t="s">
        <v>2648</v>
      </c>
      <c r="H430" s="49">
        <v>0</v>
      </c>
      <c r="I430" s="250">
        <v>0</v>
      </c>
      <c r="J430" s="49" t="s">
        <v>2160</v>
      </c>
      <c r="K430" s="49" t="s">
        <v>7210</v>
      </c>
      <c r="L430" s="49" t="s">
        <v>254</v>
      </c>
      <c r="M430" s="49" t="s">
        <v>568</v>
      </c>
    </row>
    <row r="431" spans="2:13" x14ac:dyDescent="0.3">
      <c r="B431" s="248" t="s">
        <v>2831</v>
      </c>
      <c r="C431" s="248" t="s">
        <v>2831</v>
      </c>
      <c r="D431" t="s">
        <v>2842</v>
      </c>
      <c r="E431" t="s">
        <v>7128</v>
      </c>
      <c r="F431" t="s">
        <v>2072</v>
      </c>
      <c r="G431" s="47" t="s">
        <v>2669</v>
      </c>
      <c r="H431" s="49">
        <v>0</v>
      </c>
      <c r="I431" s="250">
        <v>0</v>
      </c>
      <c r="J431" s="49" t="s">
        <v>2160</v>
      </c>
      <c r="K431" s="49" t="s">
        <v>7129</v>
      </c>
      <c r="L431" s="49" t="s">
        <v>254</v>
      </c>
      <c r="M431" s="49" t="s">
        <v>568</v>
      </c>
    </row>
    <row r="432" spans="2:13" x14ac:dyDescent="0.3">
      <c r="B432" s="248" t="s">
        <v>2831</v>
      </c>
      <c r="C432" s="248" t="s">
        <v>2831</v>
      </c>
      <c r="D432" t="s">
        <v>2842</v>
      </c>
      <c r="E432" t="s">
        <v>7748</v>
      </c>
      <c r="F432" t="s">
        <v>2072</v>
      </c>
      <c r="G432" s="47" t="s">
        <v>6370</v>
      </c>
      <c r="H432" s="49">
        <v>1</v>
      </c>
      <c r="I432" s="250">
        <v>389.49</v>
      </c>
      <c r="J432" s="49" t="s">
        <v>2160</v>
      </c>
      <c r="K432" s="49" t="s">
        <v>7749</v>
      </c>
      <c r="L432" s="49" t="s">
        <v>254</v>
      </c>
      <c r="M432" s="49" t="s">
        <v>568</v>
      </c>
    </row>
    <row r="433" spans="2:13" x14ac:dyDescent="0.3">
      <c r="B433" s="248" t="s">
        <v>2831</v>
      </c>
      <c r="C433" s="248" t="s">
        <v>2831</v>
      </c>
      <c r="D433" t="s">
        <v>2842</v>
      </c>
      <c r="E433" t="s">
        <v>8284</v>
      </c>
      <c r="F433" t="s">
        <v>2072</v>
      </c>
      <c r="G433" s="47" t="s">
        <v>2664</v>
      </c>
      <c r="H433" s="49">
        <v>0</v>
      </c>
      <c r="I433" s="250">
        <v>0</v>
      </c>
      <c r="J433" s="49" t="s">
        <v>2160</v>
      </c>
      <c r="K433" s="49" t="s">
        <v>2936</v>
      </c>
      <c r="L433" s="49" t="s">
        <v>254</v>
      </c>
      <c r="M433" s="49" t="s">
        <v>568</v>
      </c>
    </row>
    <row r="434" spans="2:13" x14ac:dyDescent="0.3">
      <c r="B434" s="248" t="s">
        <v>2831</v>
      </c>
      <c r="C434" s="248" t="s">
        <v>2831</v>
      </c>
      <c r="D434" t="s">
        <v>2842</v>
      </c>
      <c r="E434" t="s">
        <v>7740</v>
      </c>
      <c r="F434" t="s">
        <v>2072</v>
      </c>
      <c r="G434" s="47" t="s">
        <v>2664</v>
      </c>
      <c r="H434" s="49">
        <v>0</v>
      </c>
      <c r="I434" s="250">
        <v>0</v>
      </c>
      <c r="J434" s="49" t="s">
        <v>2160</v>
      </c>
      <c r="K434" s="49" t="s">
        <v>7741</v>
      </c>
      <c r="L434" s="49" t="s">
        <v>254</v>
      </c>
      <c r="M434" s="49" t="s">
        <v>568</v>
      </c>
    </row>
    <row r="435" spans="2:13" x14ac:dyDescent="0.3">
      <c r="B435" s="248" t="s">
        <v>2831</v>
      </c>
      <c r="C435" s="248" t="s">
        <v>2831</v>
      </c>
      <c r="D435" t="s">
        <v>2842</v>
      </c>
      <c r="E435" t="s">
        <v>7542</v>
      </c>
      <c r="F435" t="s">
        <v>2072</v>
      </c>
      <c r="G435" s="47" t="s">
        <v>2637</v>
      </c>
      <c r="H435" s="49">
        <v>0</v>
      </c>
      <c r="I435" s="250">
        <v>0</v>
      </c>
      <c r="J435" s="49" t="s">
        <v>2160</v>
      </c>
      <c r="K435" s="49" t="s">
        <v>7543</v>
      </c>
      <c r="L435" s="49" t="s">
        <v>254</v>
      </c>
      <c r="M435" s="49" t="s">
        <v>568</v>
      </c>
    </row>
    <row r="436" spans="2:13" x14ac:dyDescent="0.3">
      <c r="B436" s="248" t="s">
        <v>2831</v>
      </c>
      <c r="C436" s="248" t="s">
        <v>2831</v>
      </c>
      <c r="D436" t="s">
        <v>2842</v>
      </c>
      <c r="E436" t="s">
        <v>3600</v>
      </c>
      <c r="F436" t="s">
        <v>2073</v>
      </c>
      <c r="G436" s="47" t="s">
        <v>2648</v>
      </c>
      <c r="H436" s="49">
        <v>0</v>
      </c>
      <c r="I436" s="250">
        <v>0</v>
      </c>
      <c r="J436" s="49" t="s">
        <v>2186</v>
      </c>
      <c r="K436" s="49" t="s">
        <v>3601</v>
      </c>
      <c r="L436" s="49" t="s">
        <v>254</v>
      </c>
      <c r="M436" s="49" t="s">
        <v>568</v>
      </c>
    </row>
    <row r="437" spans="2:13" x14ac:dyDescent="0.3">
      <c r="B437" s="248" t="s">
        <v>2831</v>
      </c>
      <c r="C437" s="248" t="s">
        <v>2831</v>
      </c>
      <c r="D437" t="s">
        <v>2842</v>
      </c>
      <c r="E437" t="s">
        <v>8644</v>
      </c>
      <c r="F437" t="s">
        <v>2078</v>
      </c>
      <c r="G437" s="47" t="s">
        <v>2644</v>
      </c>
      <c r="H437" s="49">
        <v>0</v>
      </c>
      <c r="I437" s="250">
        <v>0</v>
      </c>
      <c r="J437" s="49" t="s">
        <v>2186</v>
      </c>
      <c r="K437" s="49" t="s">
        <v>8645</v>
      </c>
      <c r="L437" s="49" t="s">
        <v>254</v>
      </c>
      <c r="M437" s="49" t="s">
        <v>568</v>
      </c>
    </row>
    <row r="438" spans="2:13" x14ac:dyDescent="0.3">
      <c r="B438" s="248" t="s">
        <v>2831</v>
      </c>
      <c r="C438" s="248" t="s">
        <v>2831</v>
      </c>
      <c r="D438" t="s">
        <v>2842</v>
      </c>
      <c r="E438" t="s">
        <v>3332</v>
      </c>
      <c r="F438" t="s">
        <v>2073</v>
      </c>
      <c r="G438" s="47" t="s">
        <v>2637</v>
      </c>
      <c r="H438" s="49">
        <v>0</v>
      </c>
      <c r="I438" s="250">
        <v>0</v>
      </c>
      <c r="J438" s="49" t="s">
        <v>2160</v>
      </c>
      <c r="K438" s="49" t="s">
        <v>3333</v>
      </c>
      <c r="L438" s="49" t="s">
        <v>254</v>
      </c>
      <c r="M438" s="49" t="s">
        <v>568</v>
      </c>
    </row>
    <row r="439" spans="2:13" x14ac:dyDescent="0.3">
      <c r="B439" s="248" t="s">
        <v>2831</v>
      </c>
      <c r="C439" s="248" t="s">
        <v>2831</v>
      </c>
      <c r="D439" t="s">
        <v>2842</v>
      </c>
      <c r="E439" t="s">
        <v>7041</v>
      </c>
      <c r="F439" t="s">
        <v>2073</v>
      </c>
      <c r="G439" s="47" t="s">
        <v>2649</v>
      </c>
      <c r="H439" s="49">
        <v>0</v>
      </c>
      <c r="I439" s="250">
        <v>0</v>
      </c>
      <c r="J439" s="49" t="s">
        <v>2186</v>
      </c>
      <c r="K439" s="49" t="s">
        <v>7042</v>
      </c>
      <c r="L439" s="49" t="s">
        <v>254</v>
      </c>
      <c r="M439" s="49" t="s">
        <v>568</v>
      </c>
    </row>
    <row r="440" spans="2:13" x14ac:dyDescent="0.3">
      <c r="B440" s="248" t="s">
        <v>2831</v>
      </c>
      <c r="C440" s="248" t="s">
        <v>2831</v>
      </c>
      <c r="D440" t="s">
        <v>2842</v>
      </c>
      <c r="E440" t="s">
        <v>10387</v>
      </c>
      <c r="F440" t="s">
        <v>2078</v>
      </c>
      <c r="G440" s="47" t="s">
        <v>2642</v>
      </c>
      <c r="H440" s="49">
        <v>0</v>
      </c>
      <c r="I440" s="250">
        <v>0</v>
      </c>
      <c r="J440" s="49" t="s">
        <v>2186</v>
      </c>
      <c r="K440" s="49" t="s">
        <v>10388</v>
      </c>
      <c r="L440" s="49" t="s">
        <v>254</v>
      </c>
      <c r="M440" s="49" t="s">
        <v>568</v>
      </c>
    </row>
    <row r="441" spans="2:13" x14ac:dyDescent="0.3">
      <c r="B441" s="248" t="s">
        <v>2831</v>
      </c>
      <c r="C441" s="248" t="s">
        <v>2831</v>
      </c>
      <c r="D441" t="s">
        <v>2842</v>
      </c>
      <c r="E441" t="s">
        <v>10370</v>
      </c>
      <c r="F441" t="s">
        <v>2072</v>
      </c>
      <c r="G441" s="47" t="s">
        <v>2617</v>
      </c>
      <c r="H441" s="49">
        <v>0</v>
      </c>
      <c r="I441" s="250">
        <v>0</v>
      </c>
      <c r="J441" s="49" t="s">
        <v>2160</v>
      </c>
      <c r="K441" s="49" t="s">
        <v>10371</v>
      </c>
      <c r="L441" s="49" t="s">
        <v>254</v>
      </c>
      <c r="M441" s="49" t="s">
        <v>568</v>
      </c>
    </row>
    <row r="442" spans="2:13" x14ac:dyDescent="0.3">
      <c r="B442" s="248" t="s">
        <v>2831</v>
      </c>
      <c r="C442" s="248" t="s">
        <v>2831</v>
      </c>
      <c r="D442" t="s">
        <v>2842</v>
      </c>
      <c r="E442" t="s">
        <v>10541</v>
      </c>
      <c r="F442" t="s">
        <v>2072</v>
      </c>
      <c r="G442" s="47" t="s">
        <v>2662</v>
      </c>
      <c r="H442" s="49">
        <v>0</v>
      </c>
      <c r="I442" s="250">
        <v>0</v>
      </c>
      <c r="J442" s="49" t="s">
        <v>2160</v>
      </c>
      <c r="K442" s="49" t="s">
        <v>10542</v>
      </c>
      <c r="L442" s="49" t="s">
        <v>254</v>
      </c>
      <c r="M442" s="49" t="s">
        <v>568</v>
      </c>
    </row>
    <row r="443" spans="2:13" x14ac:dyDescent="0.3">
      <c r="B443" s="248" t="s">
        <v>2831</v>
      </c>
      <c r="C443" s="248" t="s">
        <v>2831</v>
      </c>
      <c r="D443" t="s">
        <v>2842</v>
      </c>
      <c r="E443" t="s">
        <v>8219</v>
      </c>
      <c r="F443" t="s">
        <v>2072</v>
      </c>
      <c r="G443" s="47" t="s">
        <v>2637</v>
      </c>
      <c r="H443" s="49">
        <v>0</v>
      </c>
      <c r="I443" s="250">
        <v>0</v>
      </c>
      <c r="J443" s="49" t="s">
        <v>2160</v>
      </c>
      <c r="K443" s="49" t="s">
        <v>8220</v>
      </c>
      <c r="L443" s="49" t="s">
        <v>254</v>
      </c>
      <c r="M443" s="49" t="s">
        <v>568</v>
      </c>
    </row>
    <row r="444" spans="2:13" x14ac:dyDescent="0.3">
      <c r="B444" s="248" t="s">
        <v>2831</v>
      </c>
      <c r="C444" s="248" t="s">
        <v>2831</v>
      </c>
      <c r="D444" t="s">
        <v>2842</v>
      </c>
      <c r="E444" t="s">
        <v>9267</v>
      </c>
      <c r="F444" t="s">
        <v>2073</v>
      </c>
      <c r="G444" s="47" t="s">
        <v>2650</v>
      </c>
      <c r="H444" s="49">
        <v>0</v>
      </c>
      <c r="I444" s="250">
        <v>0</v>
      </c>
      <c r="J444" s="49" t="s">
        <v>2186</v>
      </c>
      <c r="K444" s="49" t="s">
        <v>9268</v>
      </c>
      <c r="L444" s="49" t="s">
        <v>254</v>
      </c>
      <c r="M444" s="49" t="s">
        <v>568</v>
      </c>
    </row>
    <row r="445" spans="2:13" x14ac:dyDescent="0.3">
      <c r="B445" s="248" t="s">
        <v>2831</v>
      </c>
      <c r="C445" s="248" t="s">
        <v>2831</v>
      </c>
      <c r="D445" t="s">
        <v>2842</v>
      </c>
      <c r="E445" t="s">
        <v>9165</v>
      </c>
      <c r="F445" t="s">
        <v>2078</v>
      </c>
      <c r="G445" s="47" t="s">
        <v>2619</v>
      </c>
      <c r="H445" s="49">
        <v>0</v>
      </c>
      <c r="I445" s="250">
        <v>0</v>
      </c>
      <c r="J445" s="49" t="s">
        <v>2186</v>
      </c>
      <c r="K445" s="49" t="s">
        <v>9166</v>
      </c>
      <c r="L445" s="49" t="s">
        <v>254</v>
      </c>
      <c r="M445" s="49" t="s">
        <v>568</v>
      </c>
    </row>
    <row r="446" spans="2:13" x14ac:dyDescent="0.3">
      <c r="B446" s="248" t="s">
        <v>2831</v>
      </c>
      <c r="C446" s="248" t="s">
        <v>2831</v>
      </c>
      <c r="D446" t="s">
        <v>2842</v>
      </c>
      <c r="E446" t="s">
        <v>8638</v>
      </c>
      <c r="F446" t="s">
        <v>2073</v>
      </c>
      <c r="G446" s="47" t="s">
        <v>2628</v>
      </c>
      <c r="H446" s="49">
        <v>0</v>
      </c>
      <c r="I446" s="250">
        <v>0</v>
      </c>
      <c r="J446" s="49" t="s">
        <v>2186</v>
      </c>
      <c r="K446" s="49" t="s">
        <v>8639</v>
      </c>
      <c r="L446" s="49" t="s">
        <v>254</v>
      </c>
      <c r="M446" s="49" t="s">
        <v>568</v>
      </c>
    </row>
    <row r="447" spans="2:13" x14ac:dyDescent="0.3">
      <c r="B447" s="248" t="s">
        <v>2831</v>
      </c>
      <c r="C447" s="248" t="s">
        <v>2831</v>
      </c>
      <c r="D447" t="s">
        <v>2842</v>
      </c>
      <c r="E447" t="s">
        <v>9361</v>
      </c>
      <c r="F447" t="s">
        <v>2078</v>
      </c>
      <c r="G447" s="47" t="s">
        <v>2707</v>
      </c>
      <c r="H447" s="49">
        <v>0</v>
      </c>
      <c r="I447" s="250">
        <v>0</v>
      </c>
      <c r="J447" s="49" t="s">
        <v>2186</v>
      </c>
      <c r="K447" s="49" t="s">
        <v>9362</v>
      </c>
      <c r="L447" s="49" t="s">
        <v>254</v>
      </c>
      <c r="M447" s="49" t="s">
        <v>568</v>
      </c>
    </row>
    <row r="448" spans="2:13" x14ac:dyDescent="0.3">
      <c r="B448" s="248" t="s">
        <v>2831</v>
      </c>
      <c r="C448" s="248" t="s">
        <v>2831</v>
      </c>
      <c r="D448" t="s">
        <v>2842</v>
      </c>
      <c r="E448" t="s">
        <v>6734</v>
      </c>
      <c r="F448" t="s">
        <v>2072</v>
      </c>
      <c r="G448" s="47" t="s">
        <v>2674</v>
      </c>
      <c r="H448" s="49">
        <v>0</v>
      </c>
      <c r="I448" s="250">
        <v>0</v>
      </c>
      <c r="J448" s="49" t="s">
        <v>2160</v>
      </c>
      <c r="K448" s="49" t="s">
        <v>6735</v>
      </c>
      <c r="L448" s="49" t="s">
        <v>254</v>
      </c>
      <c r="M448" s="49" t="s">
        <v>568</v>
      </c>
    </row>
    <row r="449" spans="2:13" x14ac:dyDescent="0.3">
      <c r="B449" s="248" t="s">
        <v>2831</v>
      </c>
      <c r="C449" s="248" t="s">
        <v>2831</v>
      </c>
      <c r="D449" t="s">
        <v>2842</v>
      </c>
      <c r="E449" t="s">
        <v>8033</v>
      </c>
      <c r="F449" t="s">
        <v>2078</v>
      </c>
      <c r="G449" s="47" t="s">
        <v>2662</v>
      </c>
      <c r="H449" s="49">
        <v>0</v>
      </c>
      <c r="I449" s="250">
        <v>0</v>
      </c>
      <c r="J449" s="49" t="s">
        <v>2186</v>
      </c>
      <c r="K449" s="49" t="s">
        <v>8034</v>
      </c>
      <c r="L449" s="49" t="s">
        <v>254</v>
      </c>
      <c r="M449" s="49" t="s">
        <v>568</v>
      </c>
    </row>
    <row r="450" spans="2:13" x14ac:dyDescent="0.3">
      <c r="B450" s="248" t="s">
        <v>2831</v>
      </c>
      <c r="C450" s="248" t="s">
        <v>2831</v>
      </c>
      <c r="D450" t="s">
        <v>2842</v>
      </c>
      <c r="E450" t="s">
        <v>10537</v>
      </c>
      <c r="F450" t="s">
        <v>2072</v>
      </c>
      <c r="G450" s="47" t="s">
        <v>2664</v>
      </c>
      <c r="H450" s="49">
        <v>1</v>
      </c>
      <c r="I450" s="250">
        <v>389.49</v>
      </c>
      <c r="J450" s="49" t="s">
        <v>2160</v>
      </c>
      <c r="K450" s="49" t="s">
        <v>10538</v>
      </c>
      <c r="L450" s="49" t="s">
        <v>254</v>
      </c>
      <c r="M450" s="49" t="s">
        <v>568</v>
      </c>
    </row>
    <row r="451" spans="2:13" x14ac:dyDescent="0.3">
      <c r="B451" s="248" t="s">
        <v>2831</v>
      </c>
      <c r="C451" s="248" t="s">
        <v>2831</v>
      </c>
      <c r="D451" t="s">
        <v>2842</v>
      </c>
      <c r="E451" t="s">
        <v>9310</v>
      </c>
      <c r="F451" t="s">
        <v>2078</v>
      </c>
      <c r="G451" s="47" t="s">
        <v>2653</v>
      </c>
      <c r="H451" s="49">
        <v>0</v>
      </c>
      <c r="I451" s="250">
        <v>0</v>
      </c>
      <c r="J451" s="49" t="s">
        <v>2186</v>
      </c>
      <c r="K451" s="49" t="s">
        <v>9311</v>
      </c>
      <c r="L451" s="49" t="s">
        <v>254</v>
      </c>
      <c r="M451" s="49" t="s">
        <v>568</v>
      </c>
    </row>
    <row r="452" spans="2:13" x14ac:dyDescent="0.3">
      <c r="B452" s="248" t="s">
        <v>2831</v>
      </c>
      <c r="C452" s="248" t="s">
        <v>2831</v>
      </c>
      <c r="D452" t="s">
        <v>2842</v>
      </c>
      <c r="E452" t="s">
        <v>8517</v>
      </c>
      <c r="F452" t="s">
        <v>2073</v>
      </c>
      <c r="G452" s="47" t="s">
        <v>2619</v>
      </c>
      <c r="H452" s="49">
        <v>0</v>
      </c>
      <c r="I452" s="250">
        <v>0</v>
      </c>
      <c r="J452" s="49" t="s">
        <v>2186</v>
      </c>
      <c r="K452" s="49" t="s">
        <v>8518</v>
      </c>
      <c r="L452" s="49" t="s">
        <v>254</v>
      </c>
      <c r="M452" s="49" t="s">
        <v>568</v>
      </c>
    </row>
    <row r="453" spans="2:13" x14ac:dyDescent="0.3">
      <c r="B453" s="248" t="s">
        <v>2831</v>
      </c>
      <c r="C453" s="248" t="s">
        <v>2831</v>
      </c>
      <c r="D453" t="s">
        <v>2842</v>
      </c>
      <c r="E453" t="s">
        <v>6387</v>
      </c>
      <c r="F453" t="s">
        <v>2073</v>
      </c>
      <c r="G453" s="47" t="s">
        <v>2644</v>
      </c>
      <c r="H453" s="49">
        <v>0</v>
      </c>
      <c r="I453" s="250">
        <v>0</v>
      </c>
      <c r="J453" s="49" t="s">
        <v>2186</v>
      </c>
      <c r="K453" s="49" t="s">
        <v>6388</v>
      </c>
      <c r="L453" s="49" t="s">
        <v>254</v>
      </c>
      <c r="M453" s="49" t="s">
        <v>568</v>
      </c>
    </row>
    <row r="454" spans="2:13" x14ac:dyDescent="0.3">
      <c r="B454" s="248" t="s">
        <v>2831</v>
      </c>
      <c r="C454" s="248" t="s">
        <v>2831</v>
      </c>
      <c r="D454" t="s">
        <v>2842</v>
      </c>
      <c r="E454" t="s">
        <v>6832</v>
      </c>
      <c r="F454" t="s">
        <v>2078</v>
      </c>
      <c r="G454" s="47" t="s">
        <v>2635</v>
      </c>
      <c r="H454" s="49">
        <v>0</v>
      </c>
      <c r="I454" s="250">
        <v>0</v>
      </c>
      <c r="J454" s="49" t="s">
        <v>2186</v>
      </c>
      <c r="K454" s="49" t="s">
        <v>6833</v>
      </c>
      <c r="L454" s="49" t="s">
        <v>254</v>
      </c>
      <c r="M454" s="49" t="s">
        <v>568</v>
      </c>
    </row>
    <row r="455" spans="2:13" x14ac:dyDescent="0.3">
      <c r="B455" s="248" t="s">
        <v>2831</v>
      </c>
      <c r="C455" s="248" t="s">
        <v>2831</v>
      </c>
      <c r="D455" t="s">
        <v>2842</v>
      </c>
      <c r="E455" t="s">
        <v>6982</v>
      </c>
      <c r="F455" t="s">
        <v>2072</v>
      </c>
      <c r="G455" s="47" t="s">
        <v>2649</v>
      </c>
      <c r="H455" s="49">
        <v>0</v>
      </c>
      <c r="I455" s="250">
        <v>0</v>
      </c>
      <c r="J455" s="49" t="s">
        <v>2160</v>
      </c>
      <c r="K455" s="49" t="s">
        <v>6983</v>
      </c>
      <c r="L455" s="49" t="s">
        <v>254</v>
      </c>
      <c r="M455" s="49" t="s">
        <v>568</v>
      </c>
    </row>
    <row r="456" spans="2:13" x14ac:dyDescent="0.3">
      <c r="B456" s="248" t="s">
        <v>2831</v>
      </c>
      <c r="C456" s="248" t="s">
        <v>2831</v>
      </c>
      <c r="D456" t="s">
        <v>2842</v>
      </c>
      <c r="E456" t="s">
        <v>10389</v>
      </c>
      <c r="F456" t="s">
        <v>2078</v>
      </c>
      <c r="G456" s="47" t="s">
        <v>2662</v>
      </c>
      <c r="H456" s="49">
        <v>0</v>
      </c>
      <c r="I456" s="250">
        <v>0</v>
      </c>
      <c r="J456" s="49" t="s">
        <v>2186</v>
      </c>
      <c r="K456" s="49" t="s">
        <v>10390</v>
      </c>
      <c r="L456" s="49" t="s">
        <v>254</v>
      </c>
      <c r="M456" s="49" t="s">
        <v>568</v>
      </c>
    </row>
    <row r="457" spans="2:13" x14ac:dyDescent="0.3">
      <c r="B457" s="248" t="s">
        <v>2831</v>
      </c>
      <c r="C457" s="248" t="s">
        <v>2831</v>
      </c>
      <c r="D457" t="s">
        <v>2842</v>
      </c>
      <c r="E457" t="s">
        <v>9752</v>
      </c>
      <c r="F457" t="s">
        <v>2073</v>
      </c>
      <c r="G457" s="47" t="s">
        <v>2626</v>
      </c>
      <c r="H457" s="49">
        <v>0</v>
      </c>
      <c r="I457" s="250">
        <v>0</v>
      </c>
      <c r="J457" s="49" t="s">
        <v>2186</v>
      </c>
      <c r="K457" s="49" t="s">
        <v>9753</v>
      </c>
      <c r="L457" s="49" t="s">
        <v>254</v>
      </c>
      <c r="M457" s="49" t="s">
        <v>568</v>
      </c>
    </row>
    <row r="458" spans="2:13" x14ac:dyDescent="0.3">
      <c r="B458" s="248" t="s">
        <v>2831</v>
      </c>
      <c r="C458" s="248" t="s">
        <v>2831</v>
      </c>
      <c r="D458" t="s">
        <v>2842</v>
      </c>
      <c r="E458" t="s">
        <v>4130</v>
      </c>
      <c r="F458" t="s">
        <v>2073</v>
      </c>
      <c r="G458" s="47" t="s">
        <v>2653</v>
      </c>
      <c r="H458" s="49">
        <v>0</v>
      </c>
      <c r="I458" s="250">
        <v>0</v>
      </c>
      <c r="J458" s="49" t="s">
        <v>2186</v>
      </c>
      <c r="K458" s="49" t="s">
        <v>4131</v>
      </c>
      <c r="L458" s="49" t="s">
        <v>254</v>
      </c>
      <c r="M458" s="49" t="s">
        <v>568</v>
      </c>
    </row>
    <row r="459" spans="2:13" x14ac:dyDescent="0.3">
      <c r="B459" s="248" t="s">
        <v>2831</v>
      </c>
      <c r="C459" s="248" t="s">
        <v>2831</v>
      </c>
      <c r="D459" t="s">
        <v>2842</v>
      </c>
      <c r="E459" t="s">
        <v>7580</v>
      </c>
      <c r="F459" t="s">
        <v>2078</v>
      </c>
      <c r="G459" s="47" t="s">
        <v>2653</v>
      </c>
      <c r="H459" s="49">
        <v>0</v>
      </c>
      <c r="I459" s="250">
        <v>0</v>
      </c>
      <c r="J459" s="49" t="s">
        <v>2186</v>
      </c>
      <c r="K459" s="49" t="s">
        <v>7581</v>
      </c>
      <c r="L459" s="49" t="s">
        <v>254</v>
      </c>
      <c r="M459" s="49" t="s">
        <v>568</v>
      </c>
    </row>
    <row r="460" spans="2:13" x14ac:dyDescent="0.3">
      <c r="B460" s="248" t="s">
        <v>2831</v>
      </c>
      <c r="C460" s="248" t="s">
        <v>2831</v>
      </c>
      <c r="D460" t="s">
        <v>2842</v>
      </c>
      <c r="E460" t="s">
        <v>4644</v>
      </c>
      <c r="F460" t="s">
        <v>2073</v>
      </c>
      <c r="G460" s="47" t="s">
        <v>2617</v>
      </c>
      <c r="H460" s="49">
        <v>0</v>
      </c>
      <c r="I460" s="250">
        <v>0</v>
      </c>
      <c r="J460" s="49" t="s">
        <v>2173</v>
      </c>
      <c r="K460" s="49" t="s">
        <v>4391</v>
      </c>
      <c r="L460" s="49" t="s">
        <v>254</v>
      </c>
      <c r="M460" s="49" t="s">
        <v>568</v>
      </c>
    </row>
    <row r="461" spans="2:13" x14ac:dyDescent="0.3">
      <c r="B461" s="248" t="s">
        <v>2831</v>
      </c>
      <c r="C461" s="248" t="s">
        <v>2831</v>
      </c>
      <c r="D461" t="s">
        <v>2842</v>
      </c>
      <c r="E461" t="s">
        <v>4031</v>
      </c>
      <c r="F461" t="s">
        <v>2073</v>
      </c>
      <c r="G461" s="47" t="s">
        <v>2650</v>
      </c>
      <c r="H461" s="49">
        <v>0</v>
      </c>
      <c r="I461" s="250">
        <v>0</v>
      </c>
      <c r="J461" s="49" t="s">
        <v>2186</v>
      </c>
      <c r="K461" s="49" t="s">
        <v>4032</v>
      </c>
      <c r="L461" s="49" t="s">
        <v>254</v>
      </c>
      <c r="M461" s="49" t="s">
        <v>568</v>
      </c>
    </row>
    <row r="462" spans="2:13" x14ac:dyDescent="0.3">
      <c r="B462" s="248" t="s">
        <v>2831</v>
      </c>
      <c r="C462" s="248" t="s">
        <v>2831</v>
      </c>
      <c r="D462" t="s">
        <v>2842</v>
      </c>
      <c r="E462" t="s">
        <v>3035</v>
      </c>
      <c r="F462" t="s">
        <v>2073</v>
      </c>
      <c r="G462" s="47" t="s">
        <v>2664</v>
      </c>
      <c r="H462" s="49">
        <v>0</v>
      </c>
      <c r="I462" s="250">
        <v>0</v>
      </c>
      <c r="J462" s="49" t="s">
        <v>2160</v>
      </c>
      <c r="K462" s="49" t="s">
        <v>2925</v>
      </c>
      <c r="L462" s="49" t="s">
        <v>254</v>
      </c>
      <c r="M462" s="49" t="s">
        <v>568</v>
      </c>
    </row>
    <row r="463" spans="2:13" x14ac:dyDescent="0.3">
      <c r="B463" s="248" t="s">
        <v>2831</v>
      </c>
      <c r="C463" s="248" t="s">
        <v>2831</v>
      </c>
      <c r="D463" t="s">
        <v>2842</v>
      </c>
      <c r="E463" t="s">
        <v>8505</v>
      </c>
      <c r="F463" t="s">
        <v>2072</v>
      </c>
      <c r="G463" s="47" t="s">
        <v>2617</v>
      </c>
      <c r="H463" s="49">
        <v>0</v>
      </c>
      <c r="I463" s="250">
        <v>0</v>
      </c>
      <c r="J463" s="49" t="s">
        <v>2160</v>
      </c>
      <c r="K463" s="49" t="s">
        <v>8506</v>
      </c>
      <c r="L463" s="49" t="s">
        <v>254</v>
      </c>
      <c r="M463" s="49" t="s">
        <v>568</v>
      </c>
    </row>
    <row r="464" spans="2:13" x14ac:dyDescent="0.3">
      <c r="B464" s="248" t="s">
        <v>2831</v>
      </c>
      <c r="C464" s="248" t="s">
        <v>2831</v>
      </c>
      <c r="D464" t="s">
        <v>2842</v>
      </c>
      <c r="E464" t="s">
        <v>7899</v>
      </c>
      <c r="F464" t="s">
        <v>2072</v>
      </c>
      <c r="G464" s="47" t="s">
        <v>2650</v>
      </c>
      <c r="H464" s="49">
        <v>0</v>
      </c>
      <c r="I464" s="250">
        <v>0</v>
      </c>
      <c r="J464" s="49" t="s">
        <v>2160</v>
      </c>
      <c r="K464" s="49" t="s">
        <v>7900</v>
      </c>
      <c r="L464" s="49" t="s">
        <v>254</v>
      </c>
      <c r="M464" s="49" t="s">
        <v>568</v>
      </c>
    </row>
    <row r="465" spans="2:13" x14ac:dyDescent="0.3">
      <c r="B465" s="248" t="s">
        <v>2831</v>
      </c>
      <c r="C465" s="248" t="s">
        <v>2831</v>
      </c>
      <c r="D465" t="s">
        <v>2842</v>
      </c>
      <c r="E465" t="s">
        <v>9871</v>
      </c>
      <c r="F465" t="s">
        <v>2072</v>
      </c>
      <c r="G465" s="47" t="s">
        <v>2707</v>
      </c>
      <c r="H465" s="49">
        <v>0</v>
      </c>
      <c r="I465" s="250">
        <v>0</v>
      </c>
      <c r="J465" s="49" t="s">
        <v>2160</v>
      </c>
      <c r="K465" s="49" t="s">
        <v>9872</v>
      </c>
      <c r="L465" s="49" t="s">
        <v>254</v>
      </c>
      <c r="M465" s="49" t="s">
        <v>568</v>
      </c>
    </row>
    <row r="466" spans="2:13" x14ac:dyDescent="0.3">
      <c r="B466" s="248" t="s">
        <v>2831</v>
      </c>
      <c r="C466" s="248" t="s">
        <v>2831</v>
      </c>
      <c r="D466" t="s">
        <v>2842</v>
      </c>
      <c r="E466" t="s">
        <v>3529</v>
      </c>
      <c r="F466" t="s">
        <v>2073</v>
      </c>
      <c r="G466" s="47" t="s">
        <v>2650</v>
      </c>
      <c r="H466" s="49">
        <v>0</v>
      </c>
      <c r="I466" s="250">
        <v>0</v>
      </c>
      <c r="J466" s="49" t="s">
        <v>2160</v>
      </c>
      <c r="K466" s="49" t="s">
        <v>3530</v>
      </c>
      <c r="L466" s="49" t="s">
        <v>254</v>
      </c>
      <c r="M466" s="49" t="s">
        <v>568</v>
      </c>
    </row>
    <row r="467" spans="2:13" x14ac:dyDescent="0.3">
      <c r="B467" s="248" t="s">
        <v>2831</v>
      </c>
      <c r="C467" s="248" t="s">
        <v>2831</v>
      </c>
      <c r="D467" t="s">
        <v>2842</v>
      </c>
      <c r="E467" t="s">
        <v>3142</v>
      </c>
      <c r="F467" t="s">
        <v>2073</v>
      </c>
      <c r="G467" s="47" t="s">
        <v>2648</v>
      </c>
      <c r="H467" s="49">
        <v>0</v>
      </c>
      <c r="I467" s="250">
        <v>0</v>
      </c>
      <c r="J467" s="49" t="s">
        <v>2160</v>
      </c>
      <c r="K467" s="49" t="s">
        <v>2925</v>
      </c>
      <c r="L467" s="49" t="s">
        <v>254</v>
      </c>
      <c r="M467" s="49" t="s">
        <v>568</v>
      </c>
    </row>
    <row r="468" spans="2:13" x14ac:dyDescent="0.3">
      <c r="B468" s="248" t="s">
        <v>2831</v>
      </c>
      <c r="C468" s="248" t="s">
        <v>2831</v>
      </c>
      <c r="D468" t="s">
        <v>2842</v>
      </c>
      <c r="E468" t="s">
        <v>5904</v>
      </c>
      <c r="F468" t="s">
        <v>2073</v>
      </c>
      <c r="G468" s="47" t="s">
        <v>2649</v>
      </c>
      <c r="H468" s="49">
        <v>0</v>
      </c>
      <c r="I468" s="250">
        <v>0</v>
      </c>
      <c r="J468" s="49" t="s">
        <v>2186</v>
      </c>
      <c r="K468" s="49" t="s">
        <v>5905</v>
      </c>
      <c r="L468" s="49" t="s">
        <v>254</v>
      </c>
      <c r="M468" s="49" t="s">
        <v>568</v>
      </c>
    </row>
    <row r="469" spans="2:13" x14ac:dyDescent="0.3">
      <c r="B469" s="248" t="s">
        <v>2831</v>
      </c>
      <c r="C469" s="248" t="s">
        <v>2831</v>
      </c>
      <c r="D469" t="s">
        <v>2842</v>
      </c>
      <c r="E469" t="s">
        <v>3303</v>
      </c>
      <c r="F469" t="s">
        <v>2073</v>
      </c>
      <c r="G469" s="47" t="s">
        <v>2650</v>
      </c>
      <c r="H469" s="49">
        <v>0</v>
      </c>
      <c r="I469" s="250">
        <v>0</v>
      </c>
      <c r="J469" s="49" t="s">
        <v>2160</v>
      </c>
      <c r="K469" s="49" t="s">
        <v>2925</v>
      </c>
      <c r="L469" s="49" t="s">
        <v>254</v>
      </c>
      <c r="M469" s="49" t="s">
        <v>568</v>
      </c>
    </row>
    <row r="470" spans="2:13" x14ac:dyDescent="0.3">
      <c r="B470" s="248" t="s">
        <v>2831</v>
      </c>
      <c r="C470" s="248" t="s">
        <v>2831</v>
      </c>
      <c r="D470" t="s">
        <v>2842</v>
      </c>
      <c r="E470" t="s">
        <v>9345</v>
      </c>
      <c r="F470" t="s">
        <v>2073</v>
      </c>
      <c r="G470" s="47" t="s">
        <v>2707</v>
      </c>
      <c r="H470" s="49">
        <v>0</v>
      </c>
      <c r="I470" s="250">
        <v>0</v>
      </c>
      <c r="J470" s="49" t="s">
        <v>2186</v>
      </c>
      <c r="K470" s="49" t="s">
        <v>9346</v>
      </c>
      <c r="L470" s="49" t="s">
        <v>254</v>
      </c>
      <c r="M470" s="49" t="s">
        <v>568</v>
      </c>
    </row>
    <row r="471" spans="2:13" x14ac:dyDescent="0.3">
      <c r="B471" s="248" t="s">
        <v>2831</v>
      </c>
      <c r="C471" s="248" t="s">
        <v>2831</v>
      </c>
      <c r="D471" t="s">
        <v>2842</v>
      </c>
      <c r="E471" t="s">
        <v>8822</v>
      </c>
      <c r="F471" t="s">
        <v>2073</v>
      </c>
      <c r="G471" s="47" t="s">
        <v>2674</v>
      </c>
      <c r="H471" s="49">
        <v>0</v>
      </c>
      <c r="I471" s="250">
        <v>0</v>
      </c>
      <c r="J471" s="49" t="s">
        <v>2186</v>
      </c>
      <c r="K471" s="49" t="s">
        <v>8823</v>
      </c>
      <c r="L471" s="49" t="s">
        <v>254</v>
      </c>
      <c r="M471" s="49" t="s">
        <v>568</v>
      </c>
    </row>
    <row r="472" spans="2:13" x14ac:dyDescent="0.3">
      <c r="B472" s="248" t="s">
        <v>2831</v>
      </c>
      <c r="C472" s="248" t="s">
        <v>2831</v>
      </c>
      <c r="D472" t="s">
        <v>2842</v>
      </c>
      <c r="E472" t="s">
        <v>3355</v>
      </c>
      <c r="F472" t="s">
        <v>2073</v>
      </c>
      <c r="G472" s="47" t="s">
        <v>2628</v>
      </c>
      <c r="H472" s="49">
        <v>0</v>
      </c>
      <c r="I472" s="250">
        <v>0</v>
      </c>
      <c r="J472" s="49" t="s">
        <v>2186</v>
      </c>
      <c r="K472" s="49" t="s">
        <v>3357</v>
      </c>
      <c r="L472" s="49" t="s">
        <v>254</v>
      </c>
      <c r="M472" s="49" t="s">
        <v>568</v>
      </c>
    </row>
    <row r="473" spans="2:13" x14ac:dyDescent="0.3">
      <c r="B473" s="248" t="s">
        <v>2831</v>
      </c>
      <c r="C473" s="248" t="s">
        <v>2831</v>
      </c>
      <c r="D473" t="s">
        <v>2842</v>
      </c>
      <c r="E473" t="s">
        <v>7420</v>
      </c>
      <c r="F473" t="s">
        <v>2073</v>
      </c>
      <c r="G473" s="47" t="s">
        <v>2619</v>
      </c>
      <c r="H473" s="49">
        <v>0</v>
      </c>
      <c r="I473" s="250">
        <v>0</v>
      </c>
      <c r="J473" s="49" t="s">
        <v>2186</v>
      </c>
      <c r="K473" s="49" t="s">
        <v>7421</v>
      </c>
      <c r="L473" s="49" t="s">
        <v>254</v>
      </c>
      <c r="M473" s="49" t="s">
        <v>568</v>
      </c>
    </row>
    <row r="474" spans="2:13" x14ac:dyDescent="0.3">
      <c r="B474" s="248" t="s">
        <v>2831</v>
      </c>
      <c r="C474" s="248" t="s">
        <v>2831</v>
      </c>
      <c r="D474" t="s">
        <v>2842</v>
      </c>
      <c r="E474" t="s">
        <v>4690</v>
      </c>
      <c r="F474" t="s">
        <v>2073</v>
      </c>
      <c r="G474" s="47" t="s">
        <v>2669</v>
      </c>
      <c r="H474" s="49">
        <v>0</v>
      </c>
      <c r="I474" s="250">
        <v>0</v>
      </c>
      <c r="J474" s="49" t="s">
        <v>2160</v>
      </c>
      <c r="K474" s="49" t="s">
        <v>4692</v>
      </c>
      <c r="L474" s="49" t="s">
        <v>254</v>
      </c>
      <c r="M474" s="49" t="s">
        <v>568</v>
      </c>
    </row>
    <row r="475" spans="2:13" x14ac:dyDescent="0.3">
      <c r="B475" s="248" t="s">
        <v>2831</v>
      </c>
      <c r="C475" s="248" t="s">
        <v>2831</v>
      </c>
      <c r="D475" t="s">
        <v>2842</v>
      </c>
      <c r="E475" t="s">
        <v>9728</v>
      </c>
      <c r="F475" t="s">
        <v>2072</v>
      </c>
      <c r="G475" s="47" t="s">
        <v>2696</v>
      </c>
      <c r="H475" s="49">
        <v>0</v>
      </c>
      <c r="I475" s="250">
        <v>0</v>
      </c>
      <c r="J475" s="49" t="s">
        <v>2160</v>
      </c>
      <c r="K475" s="49" t="s">
        <v>9729</v>
      </c>
      <c r="L475" s="49" t="s">
        <v>254</v>
      </c>
      <c r="M475" s="49" t="s">
        <v>568</v>
      </c>
    </row>
    <row r="476" spans="2:13" x14ac:dyDescent="0.3">
      <c r="B476" s="248" t="s">
        <v>2831</v>
      </c>
      <c r="C476" s="248" t="s">
        <v>2831</v>
      </c>
      <c r="D476" t="s">
        <v>2842</v>
      </c>
      <c r="E476" t="s">
        <v>4755</v>
      </c>
      <c r="F476" t="s">
        <v>2073</v>
      </c>
      <c r="G476" s="47" t="s">
        <v>2617</v>
      </c>
      <c r="H476" s="49">
        <v>0</v>
      </c>
      <c r="I476" s="250">
        <v>0</v>
      </c>
      <c r="J476" s="49" t="s">
        <v>2176</v>
      </c>
      <c r="K476" s="49" t="s">
        <v>4757</v>
      </c>
      <c r="L476" s="49" t="s">
        <v>254</v>
      </c>
      <c r="M476" s="49" t="s">
        <v>568</v>
      </c>
    </row>
    <row r="477" spans="2:13" x14ac:dyDescent="0.3">
      <c r="B477" s="248" t="s">
        <v>2831</v>
      </c>
      <c r="C477" s="248" t="s">
        <v>2831</v>
      </c>
      <c r="D477" t="s">
        <v>2842</v>
      </c>
      <c r="E477" t="s">
        <v>5737</v>
      </c>
      <c r="F477" t="s">
        <v>2078</v>
      </c>
      <c r="G477" s="47" t="s">
        <v>2662</v>
      </c>
      <c r="H477" s="49">
        <v>0</v>
      </c>
      <c r="I477" s="250">
        <v>0</v>
      </c>
      <c r="J477" s="49" t="s">
        <v>2186</v>
      </c>
      <c r="K477" s="49" t="s">
        <v>5739</v>
      </c>
      <c r="L477" s="49" t="s">
        <v>254</v>
      </c>
      <c r="M477" s="49" t="s">
        <v>568</v>
      </c>
    </row>
    <row r="478" spans="2:13" x14ac:dyDescent="0.3">
      <c r="B478" s="248" t="s">
        <v>2831</v>
      </c>
      <c r="C478" s="248" t="s">
        <v>2831</v>
      </c>
      <c r="D478" t="s">
        <v>2842</v>
      </c>
      <c r="E478" t="s">
        <v>10377</v>
      </c>
      <c r="F478" t="s">
        <v>2073</v>
      </c>
      <c r="G478" s="47" t="s">
        <v>2674</v>
      </c>
      <c r="H478" s="49">
        <v>0</v>
      </c>
      <c r="I478" s="250">
        <v>0</v>
      </c>
      <c r="J478" s="49" t="s">
        <v>2186</v>
      </c>
      <c r="K478" s="49" t="s">
        <v>10378</v>
      </c>
      <c r="L478" s="49" t="s">
        <v>254</v>
      </c>
      <c r="M478" s="49" t="s">
        <v>568</v>
      </c>
    </row>
    <row r="479" spans="2:13" x14ac:dyDescent="0.3">
      <c r="B479" s="248" t="s">
        <v>2831</v>
      </c>
      <c r="C479" s="248" t="s">
        <v>2831</v>
      </c>
      <c r="D479" t="s">
        <v>2842</v>
      </c>
      <c r="E479" t="s">
        <v>10364</v>
      </c>
      <c r="F479" t="s">
        <v>2072</v>
      </c>
      <c r="G479" s="47" t="s">
        <v>2653</v>
      </c>
      <c r="H479" s="49">
        <v>0</v>
      </c>
      <c r="I479" s="250">
        <v>0</v>
      </c>
      <c r="J479" s="49" t="s">
        <v>2160</v>
      </c>
      <c r="K479" s="49" t="s">
        <v>10365</v>
      </c>
      <c r="L479" s="49" t="s">
        <v>254</v>
      </c>
      <c r="M479" s="49" t="s">
        <v>568</v>
      </c>
    </row>
    <row r="480" spans="2:13" x14ac:dyDescent="0.3">
      <c r="B480" s="248" t="s">
        <v>2831</v>
      </c>
      <c r="C480" s="248" t="s">
        <v>2831</v>
      </c>
      <c r="D480" t="s">
        <v>2842</v>
      </c>
      <c r="E480" t="s">
        <v>10089</v>
      </c>
      <c r="F480" t="s">
        <v>2072</v>
      </c>
      <c r="G480" s="47" t="s">
        <v>2617</v>
      </c>
      <c r="H480" s="49">
        <v>0</v>
      </c>
      <c r="I480" s="250">
        <v>0</v>
      </c>
      <c r="J480" s="49" t="s">
        <v>1535</v>
      </c>
      <c r="K480" s="49" t="s">
        <v>1535</v>
      </c>
      <c r="L480" s="49" t="s">
        <v>2147</v>
      </c>
      <c r="M480" s="49" t="s">
        <v>568</v>
      </c>
    </row>
    <row r="481" spans="2:13" x14ac:dyDescent="0.3">
      <c r="B481" s="248" t="s">
        <v>2831</v>
      </c>
      <c r="C481" s="248" t="s">
        <v>2831</v>
      </c>
      <c r="D481" t="s">
        <v>2842</v>
      </c>
      <c r="E481" t="s">
        <v>7286</v>
      </c>
      <c r="F481" t="s">
        <v>2073</v>
      </c>
      <c r="G481" s="47" t="s">
        <v>2649</v>
      </c>
      <c r="H481" s="49">
        <v>0</v>
      </c>
      <c r="I481" s="250">
        <v>0</v>
      </c>
      <c r="J481" s="49" t="s">
        <v>2186</v>
      </c>
      <c r="K481" s="49" t="s">
        <v>7287</v>
      </c>
      <c r="L481" s="49" t="s">
        <v>254</v>
      </c>
      <c r="M481" s="49" t="s">
        <v>568</v>
      </c>
    </row>
    <row r="482" spans="2:13" x14ac:dyDescent="0.3">
      <c r="B482" s="248" t="s">
        <v>2831</v>
      </c>
      <c r="C482" s="248" t="s">
        <v>2831</v>
      </c>
      <c r="D482" t="s">
        <v>2842</v>
      </c>
      <c r="E482" t="s">
        <v>5969</v>
      </c>
      <c r="F482" t="s">
        <v>2073</v>
      </c>
      <c r="G482" s="47" t="s">
        <v>2617</v>
      </c>
      <c r="H482" s="49">
        <v>0</v>
      </c>
      <c r="I482" s="250">
        <v>0</v>
      </c>
      <c r="J482" s="49" t="s">
        <v>2186</v>
      </c>
      <c r="K482" s="49" t="s">
        <v>5970</v>
      </c>
      <c r="L482" s="49" t="s">
        <v>254</v>
      </c>
      <c r="M482" s="49" t="s">
        <v>568</v>
      </c>
    </row>
    <row r="483" spans="2:13" x14ac:dyDescent="0.3">
      <c r="B483" s="248" t="s">
        <v>2831</v>
      </c>
      <c r="C483" s="248" t="s">
        <v>2831</v>
      </c>
      <c r="D483" t="s">
        <v>2842</v>
      </c>
      <c r="E483" t="s">
        <v>7516</v>
      </c>
      <c r="F483" t="s">
        <v>2072</v>
      </c>
      <c r="G483" s="47" t="s">
        <v>6370</v>
      </c>
      <c r="H483" s="49">
        <v>0</v>
      </c>
      <c r="I483" s="250">
        <v>0</v>
      </c>
      <c r="J483" s="49" t="s">
        <v>2160</v>
      </c>
      <c r="K483" s="49" t="s">
        <v>7517</v>
      </c>
      <c r="L483" s="49" t="s">
        <v>254</v>
      </c>
      <c r="M483" s="49" t="s">
        <v>568</v>
      </c>
    </row>
    <row r="484" spans="2:13" x14ac:dyDescent="0.3">
      <c r="B484" s="248" t="s">
        <v>2831</v>
      </c>
      <c r="C484" s="248" t="s">
        <v>2831</v>
      </c>
      <c r="D484" t="s">
        <v>2842</v>
      </c>
      <c r="E484" t="s">
        <v>6966</v>
      </c>
      <c r="F484" t="s">
        <v>2078</v>
      </c>
      <c r="G484" s="47" t="s">
        <v>2653</v>
      </c>
      <c r="H484" s="49">
        <v>0</v>
      </c>
      <c r="I484" s="250">
        <v>0</v>
      </c>
      <c r="J484" s="49" t="s">
        <v>2186</v>
      </c>
      <c r="K484" s="49" t="s">
        <v>6967</v>
      </c>
      <c r="L484" s="49" t="s">
        <v>254</v>
      </c>
      <c r="M484" s="49" t="s">
        <v>568</v>
      </c>
    </row>
    <row r="485" spans="2:13" x14ac:dyDescent="0.3">
      <c r="B485" s="248" t="s">
        <v>2831</v>
      </c>
      <c r="C485" s="248" t="s">
        <v>2831</v>
      </c>
      <c r="D485" t="s">
        <v>2842</v>
      </c>
      <c r="E485" t="s">
        <v>3110</v>
      </c>
      <c r="F485" t="s">
        <v>2073</v>
      </c>
      <c r="G485" s="47" t="s">
        <v>2628</v>
      </c>
      <c r="H485" s="49">
        <v>0</v>
      </c>
      <c r="I485" s="250">
        <v>0</v>
      </c>
      <c r="J485" s="49" t="s">
        <v>2160</v>
      </c>
      <c r="K485" s="49" t="s">
        <v>2941</v>
      </c>
      <c r="L485" s="49" t="s">
        <v>254</v>
      </c>
      <c r="M485" s="49" t="s">
        <v>568</v>
      </c>
    </row>
    <row r="486" spans="2:13" x14ac:dyDescent="0.3">
      <c r="B486" s="248" t="s">
        <v>2831</v>
      </c>
      <c r="C486" s="248" t="s">
        <v>2831</v>
      </c>
      <c r="D486" t="s">
        <v>2842</v>
      </c>
      <c r="E486" t="s">
        <v>9706</v>
      </c>
      <c r="F486" t="s">
        <v>2078</v>
      </c>
      <c r="G486" s="47" t="s">
        <v>2674</v>
      </c>
      <c r="H486" s="49">
        <v>0</v>
      </c>
      <c r="I486" s="250">
        <v>0</v>
      </c>
      <c r="J486" s="49" t="s">
        <v>2186</v>
      </c>
      <c r="K486" s="49" t="s">
        <v>9707</v>
      </c>
      <c r="L486" s="49" t="s">
        <v>254</v>
      </c>
      <c r="M486" s="49" t="s">
        <v>568</v>
      </c>
    </row>
    <row r="487" spans="2:13" x14ac:dyDescent="0.3">
      <c r="B487" s="248" t="s">
        <v>2831</v>
      </c>
      <c r="C487" s="248" t="s">
        <v>2831</v>
      </c>
      <c r="D487" t="s">
        <v>2842</v>
      </c>
      <c r="E487" t="s">
        <v>6925</v>
      </c>
      <c r="F487" t="s">
        <v>2078</v>
      </c>
      <c r="G487" s="47" t="s">
        <v>2674</v>
      </c>
      <c r="H487" s="49">
        <v>0</v>
      </c>
      <c r="I487" s="250">
        <v>0</v>
      </c>
      <c r="J487" s="49" t="s">
        <v>2186</v>
      </c>
      <c r="K487" s="49" t="s">
        <v>6926</v>
      </c>
      <c r="L487" s="49" t="s">
        <v>254</v>
      </c>
      <c r="M487" s="49" t="s">
        <v>568</v>
      </c>
    </row>
    <row r="488" spans="2:13" x14ac:dyDescent="0.3">
      <c r="B488" s="248" t="s">
        <v>2831</v>
      </c>
      <c r="C488" s="248" t="s">
        <v>2831</v>
      </c>
      <c r="D488" t="s">
        <v>2842</v>
      </c>
      <c r="E488" t="s">
        <v>9484</v>
      </c>
      <c r="F488" t="s">
        <v>2073</v>
      </c>
      <c r="G488" s="47" t="s">
        <v>2664</v>
      </c>
      <c r="H488" s="49">
        <v>0</v>
      </c>
      <c r="I488" s="250">
        <v>0</v>
      </c>
      <c r="J488" s="49" t="s">
        <v>2186</v>
      </c>
      <c r="K488" s="49" t="s">
        <v>9485</v>
      </c>
      <c r="L488" s="49" t="s">
        <v>254</v>
      </c>
      <c r="M488" s="49" t="s">
        <v>568</v>
      </c>
    </row>
    <row r="489" spans="2:13" x14ac:dyDescent="0.3">
      <c r="B489" s="248" t="s">
        <v>2831</v>
      </c>
      <c r="C489" s="248" t="s">
        <v>2831</v>
      </c>
      <c r="D489" t="s">
        <v>2842</v>
      </c>
      <c r="E489" t="s">
        <v>9259</v>
      </c>
      <c r="F489" t="s">
        <v>2072</v>
      </c>
      <c r="G489" s="47" t="s">
        <v>2674</v>
      </c>
      <c r="H489" s="49">
        <v>0</v>
      </c>
      <c r="I489" s="250">
        <v>0</v>
      </c>
      <c r="J489" s="49" t="s">
        <v>2176</v>
      </c>
      <c r="K489" s="49" t="s">
        <v>9260</v>
      </c>
      <c r="L489" s="49" t="s">
        <v>254</v>
      </c>
      <c r="M489" s="49" t="s">
        <v>568</v>
      </c>
    </row>
    <row r="490" spans="2:13" x14ac:dyDescent="0.3">
      <c r="B490" s="248" t="s">
        <v>2831</v>
      </c>
      <c r="C490" s="248" t="s">
        <v>2831</v>
      </c>
      <c r="D490" t="s">
        <v>2842</v>
      </c>
      <c r="E490" t="s">
        <v>8577</v>
      </c>
      <c r="F490" t="s">
        <v>2078</v>
      </c>
      <c r="G490" s="47" t="s">
        <v>2675</v>
      </c>
      <c r="H490" s="49">
        <v>0</v>
      </c>
      <c r="I490" s="250">
        <v>0</v>
      </c>
      <c r="J490" s="49" t="s">
        <v>2186</v>
      </c>
      <c r="K490" s="49" t="s">
        <v>8578</v>
      </c>
      <c r="L490" s="49" t="s">
        <v>254</v>
      </c>
      <c r="M490" s="49" t="s">
        <v>568</v>
      </c>
    </row>
    <row r="491" spans="2:13" x14ac:dyDescent="0.3">
      <c r="B491" s="248" t="s">
        <v>2831</v>
      </c>
      <c r="C491" s="248" t="s">
        <v>2831</v>
      </c>
      <c r="D491" t="s">
        <v>2842</v>
      </c>
      <c r="E491" t="s">
        <v>8597</v>
      </c>
      <c r="F491" t="s">
        <v>2078</v>
      </c>
      <c r="G491" s="47" t="s">
        <v>2653</v>
      </c>
      <c r="H491" s="49">
        <v>0</v>
      </c>
      <c r="I491" s="250">
        <v>0</v>
      </c>
      <c r="J491" s="49" t="s">
        <v>2186</v>
      </c>
      <c r="K491" s="49" t="s">
        <v>8598</v>
      </c>
      <c r="L491" s="49" t="s">
        <v>254</v>
      </c>
      <c r="M491" s="49" t="s">
        <v>568</v>
      </c>
    </row>
    <row r="492" spans="2:13" x14ac:dyDescent="0.3">
      <c r="B492" s="248" t="s">
        <v>2831</v>
      </c>
      <c r="C492" s="248" t="s">
        <v>2831</v>
      </c>
      <c r="D492" t="s">
        <v>2842</v>
      </c>
      <c r="E492" t="s">
        <v>9508</v>
      </c>
      <c r="F492" t="s">
        <v>2078</v>
      </c>
      <c r="G492" s="47" t="s">
        <v>2675</v>
      </c>
      <c r="H492" s="49">
        <v>0</v>
      </c>
      <c r="I492" s="250">
        <v>0</v>
      </c>
      <c r="J492" s="49" t="s">
        <v>2160</v>
      </c>
      <c r="K492" s="49" t="s">
        <v>9509</v>
      </c>
      <c r="L492" s="49" t="s">
        <v>254</v>
      </c>
      <c r="M492" s="49" t="s">
        <v>568</v>
      </c>
    </row>
    <row r="493" spans="2:13" x14ac:dyDescent="0.3">
      <c r="B493" s="248" t="s">
        <v>2831</v>
      </c>
      <c r="C493" s="248" t="s">
        <v>2831</v>
      </c>
      <c r="D493" t="s">
        <v>2842</v>
      </c>
      <c r="E493" t="s">
        <v>3206</v>
      </c>
      <c r="F493" t="s">
        <v>2073</v>
      </c>
      <c r="G493" s="47" t="s">
        <v>2674</v>
      </c>
      <c r="H493" s="49">
        <v>0</v>
      </c>
      <c r="I493" s="250">
        <v>0</v>
      </c>
      <c r="J493" s="49" t="s">
        <v>2160</v>
      </c>
      <c r="K493" s="49" t="s">
        <v>2941</v>
      </c>
      <c r="L493" s="49" t="s">
        <v>2147</v>
      </c>
      <c r="M493" s="49" t="s">
        <v>568</v>
      </c>
    </row>
    <row r="494" spans="2:13" x14ac:dyDescent="0.3">
      <c r="B494" s="248" t="s">
        <v>2831</v>
      </c>
      <c r="C494" s="248" t="s">
        <v>2831</v>
      </c>
      <c r="D494" t="s">
        <v>2842</v>
      </c>
      <c r="E494" t="s">
        <v>3295</v>
      </c>
      <c r="F494" t="s">
        <v>2073</v>
      </c>
      <c r="G494" s="47" t="s">
        <v>2648</v>
      </c>
      <c r="H494" s="49">
        <v>0</v>
      </c>
      <c r="I494" s="250">
        <v>0</v>
      </c>
      <c r="J494" s="49" t="s">
        <v>2160</v>
      </c>
      <c r="K494" s="49" t="s">
        <v>2941</v>
      </c>
      <c r="L494" s="49" t="s">
        <v>254</v>
      </c>
      <c r="M494" s="49" t="s">
        <v>568</v>
      </c>
    </row>
    <row r="495" spans="2:13" x14ac:dyDescent="0.3">
      <c r="B495" s="248" t="s">
        <v>2831</v>
      </c>
      <c r="C495" s="248" t="s">
        <v>2831</v>
      </c>
      <c r="D495" t="s">
        <v>2842</v>
      </c>
      <c r="E495" t="s">
        <v>7992</v>
      </c>
      <c r="F495" t="s">
        <v>2072</v>
      </c>
      <c r="G495" s="47" t="s">
        <v>2664</v>
      </c>
      <c r="H495" s="49">
        <v>0</v>
      </c>
      <c r="I495" s="250">
        <v>0</v>
      </c>
      <c r="J495" s="49" t="s">
        <v>2160</v>
      </c>
      <c r="K495" s="49" t="s">
        <v>7741</v>
      </c>
      <c r="L495" s="49" t="s">
        <v>254</v>
      </c>
      <c r="M495" s="49" t="s">
        <v>568</v>
      </c>
    </row>
    <row r="496" spans="2:13" x14ac:dyDescent="0.3">
      <c r="B496" s="248" t="s">
        <v>2831</v>
      </c>
      <c r="C496" s="248" t="s">
        <v>2831</v>
      </c>
      <c r="D496" t="s">
        <v>2842</v>
      </c>
      <c r="E496" t="s">
        <v>6022</v>
      </c>
      <c r="F496" t="s">
        <v>2072</v>
      </c>
      <c r="G496" s="47" t="s">
        <v>2664</v>
      </c>
      <c r="H496" s="49">
        <v>0</v>
      </c>
      <c r="I496" s="250">
        <v>0</v>
      </c>
      <c r="J496" s="49" t="s">
        <v>2160</v>
      </c>
      <c r="K496" s="49" t="s">
        <v>6023</v>
      </c>
      <c r="L496" s="49" t="s">
        <v>254</v>
      </c>
      <c r="M496" s="49" t="s">
        <v>568</v>
      </c>
    </row>
    <row r="497" spans="2:13" x14ac:dyDescent="0.3">
      <c r="B497" s="248" t="s">
        <v>2831</v>
      </c>
      <c r="C497" s="248" t="s">
        <v>2831</v>
      </c>
      <c r="D497" t="s">
        <v>2842</v>
      </c>
      <c r="E497" t="s">
        <v>10324</v>
      </c>
      <c r="F497" t="s">
        <v>2072</v>
      </c>
      <c r="G497" s="47" t="s">
        <v>2637</v>
      </c>
      <c r="H497" s="49">
        <v>0</v>
      </c>
      <c r="I497" s="250">
        <v>0</v>
      </c>
      <c r="J497" s="49" t="s">
        <v>2160</v>
      </c>
      <c r="K497" s="49" t="s">
        <v>10325</v>
      </c>
      <c r="L497" s="49" t="s">
        <v>254</v>
      </c>
      <c r="M497" s="49" t="s">
        <v>568</v>
      </c>
    </row>
    <row r="498" spans="2:13" x14ac:dyDescent="0.3">
      <c r="B498" s="248" t="s">
        <v>2831</v>
      </c>
      <c r="C498" s="248" t="s">
        <v>2831</v>
      </c>
      <c r="D498" t="s">
        <v>2842</v>
      </c>
      <c r="E498" t="s">
        <v>10610</v>
      </c>
      <c r="F498" t="s">
        <v>2073</v>
      </c>
      <c r="G498" s="47" t="s">
        <v>2669</v>
      </c>
      <c r="H498" s="49">
        <v>0</v>
      </c>
      <c r="I498" s="250">
        <v>0</v>
      </c>
      <c r="J498" s="49" t="s">
        <v>2186</v>
      </c>
      <c r="K498" s="49" t="s">
        <v>10611</v>
      </c>
      <c r="L498" s="49" t="s">
        <v>254</v>
      </c>
      <c r="M498" s="49" t="s">
        <v>568</v>
      </c>
    </row>
    <row r="499" spans="2:13" x14ac:dyDescent="0.3">
      <c r="B499" s="248" t="s">
        <v>2831</v>
      </c>
      <c r="C499" s="248" t="s">
        <v>2831</v>
      </c>
      <c r="D499" t="s">
        <v>2842</v>
      </c>
      <c r="E499" t="s">
        <v>7205</v>
      </c>
      <c r="F499" t="s">
        <v>2072</v>
      </c>
      <c r="G499" s="47" t="s">
        <v>2707</v>
      </c>
      <c r="H499" s="49">
        <v>0</v>
      </c>
      <c r="I499" s="250">
        <v>0</v>
      </c>
      <c r="J499" s="49" t="s">
        <v>2160</v>
      </c>
      <c r="K499" s="49" t="s">
        <v>7206</v>
      </c>
      <c r="L499" s="49" t="s">
        <v>254</v>
      </c>
      <c r="M499" s="49" t="s">
        <v>568</v>
      </c>
    </row>
    <row r="500" spans="2:13" x14ac:dyDescent="0.3">
      <c r="B500" s="248" t="s">
        <v>2831</v>
      </c>
      <c r="C500" s="248" t="s">
        <v>2831</v>
      </c>
      <c r="D500" t="s">
        <v>2842</v>
      </c>
      <c r="E500" t="s">
        <v>7103</v>
      </c>
      <c r="F500" t="s">
        <v>2073</v>
      </c>
      <c r="G500" s="47" t="s">
        <v>2674</v>
      </c>
      <c r="H500" s="49">
        <v>0</v>
      </c>
      <c r="I500" s="250">
        <v>0</v>
      </c>
      <c r="J500" s="49" t="s">
        <v>2186</v>
      </c>
      <c r="K500" s="49" t="s">
        <v>7104</v>
      </c>
      <c r="L500" s="49" t="s">
        <v>254</v>
      </c>
      <c r="M500" s="49" t="s">
        <v>568</v>
      </c>
    </row>
    <row r="501" spans="2:13" x14ac:dyDescent="0.3">
      <c r="B501" s="248" t="s">
        <v>2831</v>
      </c>
      <c r="C501" s="248" t="s">
        <v>2831</v>
      </c>
      <c r="D501" t="s">
        <v>2842</v>
      </c>
      <c r="E501" t="s">
        <v>9601</v>
      </c>
      <c r="F501" t="s">
        <v>2078</v>
      </c>
      <c r="G501" s="47" t="s">
        <v>2649</v>
      </c>
      <c r="H501" s="49">
        <v>0</v>
      </c>
      <c r="I501" s="250">
        <v>0</v>
      </c>
      <c r="J501" s="49" t="s">
        <v>2186</v>
      </c>
      <c r="K501" s="49" t="s">
        <v>9602</v>
      </c>
      <c r="L501" s="49" t="s">
        <v>254</v>
      </c>
      <c r="M501" s="49" t="s">
        <v>568</v>
      </c>
    </row>
    <row r="502" spans="2:13" x14ac:dyDescent="0.3">
      <c r="B502" s="248" t="s">
        <v>2831</v>
      </c>
      <c r="C502" s="248" t="s">
        <v>2831</v>
      </c>
      <c r="D502" t="s">
        <v>2842</v>
      </c>
      <c r="E502" t="s">
        <v>6939</v>
      </c>
      <c r="F502" t="s">
        <v>2073</v>
      </c>
      <c r="G502" s="47" t="s">
        <v>2650</v>
      </c>
      <c r="H502" s="49">
        <v>0</v>
      </c>
      <c r="I502" s="250">
        <v>0</v>
      </c>
      <c r="J502" s="49" t="s">
        <v>2186</v>
      </c>
      <c r="K502" s="49" t="s">
        <v>6940</v>
      </c>
      <c r="L502" s="49" t="s">
        <v>254</v>
      </c>
      <c r="M502" s="49" t="s">
        <v>568</v>
      </c>
    </row>
    <row r="503" spans="2:13" x14ac:dyDescent="0.3">
      <c r="B503" s="248" t="s">
        <v>2831</v>
      </c>
      <c r="C503" s="248" t="s">
        <v>2831</v>
      </c>
      <c r="D503" t="s">
        <v>2842</v>
      </c>
      <c r="E503" t="s">
        <v>7111</v>
      </c>
      <c r="F503" t="s">
        <v>2073</v>
      </c>
      <c r="G503" s="47" t="s">
        <v>2617</v>
      </c>
      <c r="H503" s="49">
        <v>0</v>
      </c>
      <c r="I503" s="250">
        <v>0</v>
      </c>
      <c r="J503" s="49" t="s">
        <v>2186</v>
      </c>
      <c r="K503" s="49" t="s">
        <v>7112</v>
      </c>
      <c r="L503" s="49" t="s">
        <v>254</v>
      </c>
      <c r="M503" s="49" t="s">
        <v>568</v>
      </c>
    </row>
    <row r="504" spans="2:13" x14ac:dyDescent="0.3">
      <c r="B504" s="248" t="s">
        <v>2831</v>
      </c>
      <c r="C504" s="248" t="s">
        <v>2831</v>
      </c>
      <c r="D504" t="s">
        <v>2842</v>
      </c>
      <c r="E504" t="s">
        <v>4720</v>
      </c>
      <c r="F504" t="s">
        <v>2073</v>
      </c>
      <c r="G504" s="47" t="s">
        <v>2662</v>
      </c>
      <c r="H504" s="49">
        <v>0</v>
      </c>
      <c r="I504" s="250">
        <v>0</v>
      </c>
      <c r="J504" s="49" t="s">
        <v>2160</v>
      </c>
      <c r="K504" s="49" t="s">
        <v>4721</v>
      </c>
      <c r="L504" s="49" t="s">
        <v>254</v>
      </c>
      <c r="M504" s="49" t="s">
        <v>568</v>
      </c>
    </row>
    <row r="505" spans="2:13" x14ac:dyDescent="0.3">
      <c r="B505" s="248" t="s">
        <v>2831</v>
      </c>
      <c r="C505" s="248" t="s">
        <v>2831</v>
      </c>
      <c r="D505" t="s">
        <v>2842</v>
      </c>
      <c r="E505" t="s">
        <v>10646</v>
      </c>
      <c r="F505" t="s">
        <v>2072</v>
      </c>
      <c r="G505" s="47" t="s">
        <v>2696</v>
      </c>
      <c r="H505" s="49">
        <v>0</v>
      </c>
      <c r="I505" s="250">
        <v>0</v>
      </c>
      <c r="J505" s="49" t="s">
        <v>2160</v>
      </c>
      <c r="K505" s="49" t="s">
        <v>10647</v>
      </c>
      <c r="L505" s="49" t="s">
        <v>254</v>
      </c>
      <c r="M505" s="49" t="s">
        <v>568</v>
      </c>
    </row>
    <row r="506" spans="2:13" x14ac:dyDescent="0.3">
      <c r="B506" s="248" t="s">
        <v>2831</v>
      </c>
      <c r="C506" s="248" t="s">
        <v>2831</v>
      </c>
      <c r="D506" t="s">
        <v>2842</v>
      </c>
      <c r="E506" t="s">
        <v>6287</v>
      </c>
      <c r="F506" t="s">
        <v>2073</v>
      </c>
      <c r="G506" s="47" t="s">
        <v>2678</v>
      </c>
      <c r="H506" s="49">
        <v>0</v>
      </c>
      <c r="I506" s="250">
        <v>0</v>
      </c>
      <c r="J506" s="49" t="s">
        <v>2186</v>
      </c>
      <c r="K506" s="49" t="s">
        <v>6288</v>
      </c>
      <c r="L506" s="49" t="s">
        <v>254</v>
      </c>
      <c r="M506" s="49" t="s">
        <v>568</v>
      </c>
    </row>
    <row r="507" spans="2:13" x14ac:dyDescent="0.3">
      <c r="B507" s="248" t="s">
        <v>2831</v>
      </c>
      <c r="C507" s="248" t="s">
        <v>2831</v>
      </c>
      <c r="D507" t="s">
        <v>2842</v>
      </c>
      <c r="E507" t="s">
        <v>3098</v>
      </c>
      <c r="F507" t="s">
        <v>2073</v>
      </c>
      <c r="G507" s="47" t="s">
        <v>2674</v>
      </c>
      <c r="H507" s="49">
        <v>0</v>
      </c>
      <c r="I507" s="250">
        <v>0</v>
      </c>
      <c r="J507" s="49" t="s">
        <v>2160</v>
      </c>
      <c r="K507" s="49" t="s">
        <v>2936</v>
      </c>
      <c r="L507" s="49" t="s">
        <v>254</v>
      </c>
      <c r="M507" s="49" t="s">
        <v>568</v>
      </c>
    </row>
    <row r="508" spans="2:13" x14ac:dyDescent="0.3">
      <c r="B508" s="248" t="s">
        <v>2831</v>
      </c>
      <c r="C508" s="248" t="s">
        <v>2831</v>
      </c>
      <c r="D508" t="s">
        <v>2842</v>
      </c>
      <c r="E508" t="s">
        <v>9682</v>
      </c>
      <c r="F508" t="s">
        <v>2078</v>
      </c>
      <c r="G508" s="47" t="s">
        <v>2614</v>
      </c>
      <c r="H508" s="49">
        <v>0</v>
      </c>
      <c r="I508" s="250">
        <v>0</v>
      </c>
      <c r="J508" s="49" t="s">
        <v>2186</v>
      </c>
      <c r="K508" s="49" t="s">
        <v>9683</v>
      </c>
      <c r="L508" s="49" t="s">
        <v>254</v>
      </c>
      <c r="M508" s="49" t="s">
        <v>568</v>
      </c>
    </row>
    <row r="509" spans="2:13" x14ac:dyDescent="0.3">
      <c r="B509" s="248" t="s">
        <v>2831</v>
      </c>
      <c r="C509" s="248" t="s">
        <v>2831</v>
      </c>
      <c r="D509" t="s">
        <v>2842</v>
      </c>
      <c r="E509" t="s">
        <v>8667</v>
      </c>
      <c r="F509" t="s">
        <v>2073</v>
      </c>
      <c r="G509" s="47" t="s">
        <v>2626</v>
      </c>
      <c r="H509" s="49">
        <v>0</v>
      </c>
      <c r="I509" s="250">
        <v>0</v>
      </c>
      <c r="J509" s="49" t="s">
        <v>2186</v>
      </c>
      <c r="K509" s="49" t="s">
        <v>8668</v>
      </c>
      <c r="L509" s="49" t="s">
        <v>254</v>
      </c>
      <c r="M509" s="49" t="s">
        <v>568</v>
      </c>
    </row>
    <row r="510" spans="2:13" x14ac:dyDescent="0.3">
      <c r="B510" s="248" t="s">
        <v>2831</v>
      </c>
      <c r="C510" s="248" t="s">
        <v>2831</v>
      </c>
      <c r="D510" t="s">
        <v>2842</v>
      </c>
      <c r="E510" t="s">
        <v>9609</v>
      </c>
      <c r="F510" t="s">
        <v>2078</v>
      </c>
      <c r="G510" s="47" t="s">
        <v>2648</v>
      </c>
      <c r="H510" s="49">
        <v>0</v>
      </c>
      <c r="I510" s="250">
        <v>0</v>
      </c>
      <c r="J510" s="49" t="s">
        <v>2186</v>
      </c>
      <c r="K510" s="49" t="s">
        <v>9610</v>
      </c>
      <c r="L510" s="49" t="s">
        <v>254</v>
      </c>
      <c r="M510" s="49" t="s">
        <v>568</v>
      </c>
    </row>
    <row r="511" spans="2:13" x14ac:dyDescent="0.3">
      <c r="B511" s="248" t="s">
        <v>2831</v>
      </c>
      <c r="C511" s="248" t="s">
        <v>2831</v>
      </c>
      <c r="D511" t="s">
        <v>2842</v>
      </c>
      <c r="E511" t="s">
        <v>3830</v>
      </c>
      <c r="F511" t="s">
        <v>2073</v>
      </c>
      <c r="G511" s="47" t="s">
        <v>2649</v>
      </c>
      <c r="H511" s="49">
        <v>0</v>
      </c>
      <c r="I511" s="250">
        <v>0</v>
      </c>
      <c r="J511" s="49" t="s">
        <v>2186</v>
      </c>
      <c r="K511" s="49" t="s">
        <v>3831</v>
      </c>
      <c r="L511" s="49" t="s">
        <v>2147</v>
      </c>
      <c r="M511" s="49" t="s">
        <v>568</v>
      </c>
    </row>
    <row r="512" spans="2:13" x14ac:dyDescent="0.3">
      <c r="B512" s="248" t="s">
        <v>2831</v>
      </c>
      <c r="C512" s="248" t="s">
        <v>2831</v>
      </c>
      <c r="D512" t="s">
        <v>2842</v>
      </c>
      <c r="E512" t="s">
        <v>9571</v>
      </c>
      <c r="F512" t="s">
        <v>2072</v>
      </c>
      <c r="G512" s="47" t="s">
        <v>2650</v>
      </c>
      <c r="H512" s="49">
        <v>0</v>
      </c>
      <c r="I512" s="250">
        <v>0</v>
      </c>
      <c r="J512" s="49" t="s">
        <v>2160</v>
      </c>
      <c r="K512" s="49" t="s">
        <v>9572</v>
      </c>
      <c r="L512" s="49" t="s">
        <v>254</v>
      </c>
      <c r="M512" s="49" t="s">
        <v>568</v>
      </c>
    </row>
    <row r="513" spans="2:13" x14ac:dyDescent="0.3">
      <c r="B513" s="248" t="s">
        <v>2831</v>
      </c>
      <c r="C513" s="248" t="s">
        <v>2831</v>
      </c>
      <c r="D513" t="s">
        <v>2842</v>
      </c>
      <c r="E513" t="s">
        <v>10535</v>
      </c>
      <c r="F513" t="s">
        <v>2072</v>
      </c>
      <c r="G513" s="47" t="s">
        <v>2696</v>
      </c>
      <c r="H513" s="49">
        <v>0</v>
      </c>
      <c r="I513" s="250">
        <v>0</v>
      </c>
      <c r="J513" s="49" t="s">
        <v>2173</v>
      </c>
      <c r="K513" s="49" t="s">
        <v>10536</v>
      </c>
      <c r="L513" s="49" t="s">
        <v>254</v>
      </c>
      <c r="M513" s="49" t="s">
        <v>568</v>
      </c>
    </row>
    <row r="514" spans="2:13" x14ac:dyDescent="0.3">
      <c r="B514" s="248" t="s">
        <v>2831</v>
      </c>
      <c r="C514" s="248" t="s">
        <v>2831</v>
      </c>
      <c r="D514" t="s">
        <v>2842</v>
      </c>
      <c r="E514" t="s">
        <v>9163</v>
      </c>
      <c r="F514" t="s">
        <v>2073</v>
      </c>
      <c r="G514" s="47" t="s">
        <v>2678</v>
      </c>
      <c r="H514" s="49">
        <v>0</v>
      </c>
      <c r="I514" s="250">
        <v>0</v>
      </c>
      <c r="J514" s="49" t="s">
        <v>2186</v>
      </c>
      <c r="K514" s="49" t="s">
        <v>9164</v>
      </c>
      <c r="L514" s="49" t="s">
        <v>2147</v>
      </c>
      <c r="M514" s="49" t="s">
        <v>568</v>
      </c>
    </row>
    <row r="515" spans="2:13" x14ac:dyDescent="0.3">
      <c r="B515" s="248" t="s">
        <v>2831</v>
      </c>
      <c r="C515" s="248" t="s">
        <v>2831</v>
      </c>
      <c r="D515" t="s">
        <v>2842</v>
      </c>
      <c r="E515" t="s">
        <v>9069</v>
      </c>
      <c r="F515" t="s">
        <v>2073</v>
      </c>
      <c r="G515" s="47" t="s">
        <v>2649</v>
      </c>
      <c r="H515" s="49">
        <v>0</v>
      </c>
      <c r="I515" s="250">
        <v>0</v>
      </c>
      <c r="J515" s="49" t="s">
        <v>2186</v>
      </c>
      <c r="K515" s="49" t="s">
        <v>9070</v>
      </c>
      <c r="L515" s="49" t="s">
        <v>254</v>
      </c>
      <c r="M515" s="49" t="s">
        <v>568</v>
      </c>
    </row>
    <row r="516" spans="2:13" x14ac:dyDescent="0.3">
      <c r="B516" s="248" t="s">
        <v>2831</v>
      </c>
      <c r="C516" s="248" t="s">
        <v>2831</v>
      </c>
      <c r="D516" t="s">
        <v>2842</v>
      </c>
      <c r="E516" t="s">
        <v>9318</v>
      </c>
      <c r="F516" t="s">
        <v>2073</v>
      </c>
      <c r="G516" s="47" t="s">
        <v>2649</v>
      </c>
      <c r="H516" s="49">
        <v>0</v>
      </c>
      <c r="I516" s="250">
        <v>0</v>
      </c>
      <c r="J516" s="49" t="s">
        <v>2186</v>
      </c>
      <c r="K516" s="49" t="s">
        <v>9319</v>
      </c>
      <c r="L516" s="49" t="s">
        <v>254</v>
      </c>
      <c r="M516" s="49" t="s">
        <v>568</v>
      </c>
    </row>
    <row r="517" spans="2:13" x14ac:dyDescent="0.3">
      <c r="B517" s="248" t="s">
        <v>2831</v>
      </c>
      <c r="C517" s="248" t="s">
        <v>2831</v>
      </c>
      <c r="D517" t="s">
        <v>2842</v>
      </c>
      <c r="E517" t="s">
        <v>9496</v>
      </c>
      <c r="F517" t="s">
        <v>2078</v>
      </c>
      <c r="G517" s="47" t="s">
        <v>2650</v>
      </c>
      <c r="H517" s="49">
        <v>0</v>
      </c>
      <c r="I517" s="250">
        <v>0</v>
      </c>
      <c r="J517" s="49" t="s">
        <v>2186</v>
      </c>
      <c r="K517" s="49" t="s">
        <v>9497</v>
      </c>
      <c r="L517" s="49" t="s">
        <v>254</v>
      </c>
      <c r="M517" s="49" t="s">
        <v>568</v>
      </c>
    </row>
    <row r="518" spans="2:13" x14ac:dyDescent="0.3">
      <c r="B518" s="248" t="s">
        <v>2831</v>
      </c>
      <c r="C518" s="248" t="s">
        <v>2831</v>
      </c>
      <c r="D518" t="s">
        <v>2842</v>
      </c>
      <c r="E518" t="s">
        <v>6073</v>
      </c>
      <c r="F518" t="s">
        <v>2075</v>
      </c>
      <c r="G518" s="47" t="s">
        <v>2671</v>
      </c>
      <c r="H518" s="49">
        <v>0</v>
      </c>
      <c r="I518" s="250">
        <v>0</v>
      </c>
      <c r="J518" s="49" t="s">
        <v>2186</v>
      </c>
      <c r="K518" s="49" t="s">
        <v>6074</v>
      </c>
      <c r="L518" s="49" t="s">
        <v>254</v>
      </c>
      <c r="M518" s="49" t="s">
        <v>568</v>
      </c>
    </row>
    <row r="519" spans="2:13" x14ac:dyDescent="0.3">
      <c r="B519" s="248" t="s">
        <v>2831</v>
      </c>
      <c r="C519" s="248" t="s">
        <v>2831</v>
      </c>
      <c r="D519" t="s">
        <v>2842</v>
      </c>
      <c r="E519" t="s">
        <v>6445</v>
      </c>
      <c r="F519" t="s">
        <v>2076</v>
      </c>
      <c r="G519" s="47" t="s">
        <v>2674</v>
      </c>
      <c r="H519" s="49">
        <v>0</v>
      </c>
      <c r="I519" s="250">
        <v>0</v>
      </c>
      <c r="J519" s="49" t="s">
        <v>2160</v>
      </c>
      <c r="K519" s="49" t="s">
        <v>6446</v>
      </c>
      <c r="L519" s="49" t="s">
        <v>254</v>
      </c>
      <c r="M519" s="49" t="s">
        <v>568</v>
      </c>
    </row>
    <row r="520" spans="2:13" x14ac:dyDescent="0.3">
      <c r="B520" s="248" t="s">
        <v>2831</v>
      </c>
      <c r="C520" s="248" t="s">
        <v>2831</v>
      </c>
      <c r="D520" t="s">
        <v>2842</v>
      </c>
      <c r="E520" t="s">
        <v>6489</v>
      </c>
      <c r="F520" t="s">
        <v>2078</v>
      </c>
      <c r="G520" s="47" t="s">
        <v>2619</v>
      </c>
      <c r="H520" s="49">
        <v>0</v>
      </c>
      <c r="I520" s="250">
        <v>0</v>
      </c>
      <c r="J520" s="49" t="s">
        <v>2186</v>
      </c>
      <c r="K520" s="49" t="s">
        <v>6490</v>
      </c>
      <c r="L520" s="49" t="s">
        <v>254</v>
      </c>
      <c r="M520" s="49" t="s">
        <v>568</v>
      </c>
    </row>
    <row r="521" spans="2:13" x14ac:dyDescent="0.3">
      <c r="B521" s="248" t="s">
        <v>2831</v>
      </c>
      <c r="C521" s="248" t="s">
        <v>2831</v>
      </c>
      <c r="D521" t="s">
        <v>2842</v>
      </c>
      <c r="E521" t="s">
        <v>5457</v>
      </c>
      <c r="F521" t="s">
        <v>2078</v>
      </c>
      <c r="G521" s="47" t="s">
        <v>2637</v>
      </c>
      <c r="H521" s="49">
        <v>0</v>
      </c>
      <c r="I521" s="250">
        <v>0</v>
      </c>
      <c r="J521" s="49" t="s">
        <v>2186</v>
      </c>
      <c r="K521" s="49" t="s">
        <v>5459</v>
      </c>
      <c r="L521" s="49" t="s">
        <v>254</v>
      </c>
      <c r="M521" s="49" t="s">
        <v>568</v>
      </c>
    </row>
    <row r="522" spans="2:13" x14ac:dyDescent="0.3">
      <c r="B522" s="248" t="s">
        <v>2831</v>
      </c>
      <c r="C522" s="248" t="s">
        <v>2831</v>
      </c>
      <c r="D522" t="s">
        <v>2842</v>
      </c>
      <c r="E522" t="s">
        <v>3320</v>
      </c>
      <c r="F522" t="s">
        <v>2073</v>
      </c>
      <c r="G522" s="47" t="s">
        <v>2650</v>
      </c>
      <c r="H522" s="49">
        <v>0</v>
      </c>
      <c r="I522" s="250">
        <v>0</v>
      </c>
      <c r="J522" s="49" t="s">
        <v>2160</v>
      </c>
      <c r="K522" s="49" t="s">
        <v>2925</v>
      </c>
      <c r="L522" s="49" t="s">
        <v>254</v>
      </c>
      <c r="M522" s="49" t="s">
        <v>568</v>
      </c>
    </row>
    <row r="523" spans="2:13" x14ac:dyDescent="0.3">
      <c r="B523" s="248" t="s">
        <v>2831</v>
      </c>
      <c r="C523" s="248" t="s">
        <v>2831</v>
      </c>
      <c r="D523" t="s">
        <v>2842</v>
      </c>
      <c r="E523" t="s">
        <v>9730</v>
      </c>
      <c r="F523" t="s">
        <v>2075</v>
      </c>
      <c r="G523" s="47" t="s">
        <v>2642</v>
      </c>
      <c r="H523" s="49">
        <v>0</v>
      </c>
      <c r="I523" s="250">
        <v>0</v>
      </c>
      <c r="J523" s="49" t="s">
        <v>2160</v>
      </c>
      <c r="K523" s="49" t="s">
        <v>4726</v>
      </c>
      <c r="L523" s="49" t="s">
        <v>254</v>
      </c>
      <c r="M523" s="49" t="s">
        <v>568</v>
      </c>
    </row>
    <row r="524" spans="2:13" x14ac:dyDescent="0.3">
      <c r="B524" s="248" t="s">
        <v>2831</v>
      </c>
      <c r="C524" s="248" t="s">
        <v>2831</v>
      </c>
      <c r="D524" t="s">
        <v>2842</v>
      </c>
      <c r="E524" t="s">
        <v>7162</v>
      </c>
      <c r="F524" t="s">
        <v>2072</v>
      </c>
      <c r="G524" s="47" t="s">
        <v>2642</v>
      </c>
      <c r="H524" s="49">
        <v>0</v>
      </c>
      <c r="I524" s="250">
        <v>0</v>
      </c>
      <c r="J524" s="49" t="s">
        <v>2160</v>
      </c>
      <c r="K524" s="49" t="s">
        <v>7163</v>
      </c>
      <c r="L524" s="49" t="s">
        <v>254</v>
      </c>
      <c r="M524" s="49" t="s">
        <v>568</v>
      </c>
    </row>
    <row r="525" spans="2:13" x14ac:dyDescent="0.3">
      <c r="B525" s="248" t="s">
        <v>2831</v>
      </c>
      <c r="C525" s="248" t="s">
        <v>2831</v>
      </c>
      <c r="D525" t="s">
        <v>2842</v>
      </c>
      <c r="E525" t="s">
        <v>9429</v>
      </c>
      <c r="F525" t="s">
        <v>2073</v>
      </c>
      <c r="G525" s="47" t="s">
        <v>2626</v>
      </c>
      <c r="H525" s="49">
        <v>0</v>
      </c>
      <c r="I525" s="250">
        <v>0</v>
      </c>
      <c r="J525" s="49" t="s">
        <v>2186</v>
      </c>
      <c r="K525" s="49" t="s">
        <v>9430</v>
      </c>
      <c r="L525" s="49" t="s">
        <v>2147</v>
      </c>
      <c r="M525" s="49" t="s">
        <v>568</v>
      </c>
    </row>
    <row r="526" spans="2:13" x14ac:dyDescent="0.3">
      <c r="B526" s="248" t="s">
        <v>2831</v>
      </c>
      <c r="C526" s="248" t="s">
        <v>2831</v>
      </c>
      <c r="D526" t="s">
        <v>2842</v>
      </c>
      <c r="E526" t="s">
        <v>5777</v>
      </c>
      <c r="F526" t="s">
        <v>2078</v>
      </c>
      <c r="G526" s="47" t="s">
        <v>2614</v>
      </c>
      <c r="H526" s="49">
        <v>0</v>
      </c>
      <c r="I526" s="250">
        <v>0</v>
      </c>
      <c r="J526" s="49" t="s">
        <v>2186</v>
      </c>
      <c r="K526" s="49" t="s">
        <v>5779</v>
      </c>
      <c r="L526" s="49" t="s">
        <v>254</v>
      </c>
      <c r="M526" s="49" t="s">
        <v>568</v>
      </c>
    </row>
    <row r="527" spans="2:13" x14ac:dyDescent="0.3">
      <c r="B527" s="248" t="s">
        <v>2831</v>
      </c>
      <c r="C527" s="248" t="s">
        <v>2831</v>
      </c>
      <c r="D527" t="s">
        <v>2842</v>
      </c>
      <c r="E527" t="s">
        <v>9296</v>
      </c>
      <c r="F527" t="s">
        <v>2072</v>
      </c>
      <c r="G527" s="47" t="s">
        <v>2644</v>
      </c>
      <c r="H527" s="49">
        <v>0</v>
      </c>
      <c r="I527" s="250">
        <v>0</v>
      </c>
      <c r="J527" s="49" t="s">
        <v>2160</v>
      </c>
      <c r="K527" s="49" t="s">
        <v>9297</v>
      </c>
      <c r="L527" s="49" t="s">
        <v>254</v>
      </c>
      <c r="M527" s="49" t="s">
        <v>568</v>
      </c>
    </row>
    <row r="528" spans="2:13" x14ac:dyDescent="0.3">
      <c r="B528" s="248" t="s">
        <v>2831</v>
      </c>
      <c r="C528" s="248" t="s">
        <v>2831</v>
      </c>
      <c r="D528" t="s">
        <v>2842</v>
      </c>
      <c r="E528" t="s">
        <v>8486</v>
      </c>
      <c r="F528" t="s">
        <v>2078</v>
      </c>
      <c r="G528" s="47" t="s">
        <v>2707</v>
      </c>
      <c r="H528" s="49">
        <v>1</v>
      </c>
      <c r="I528" s="250">
        <v>389.49</v>
      </c>
      <c r="J528" s="49" t="s">
        <v>2186</v>
      </c>
      <c r="K528" s="49" t="s">
        <v>8487</v>
      </c>
      <c r="L528" s="49" t="s">
        <v>254</v>
      </c>
      <c r="M528" s="49" t="s">
        <v>568</v>
      </c>
    </row>
    <row r="529" spans="2:13" x14ac:dyDescent="0.3">
      <c r="B529" s="248" t="s">
        <v>2831</v>
      </c>
      <c r="C529" s="248" t="s">
        <v>2831</v>
      </c>
      <c r="D529" t="s">
        <v>2842</v>
      </c>
      <c r="E529" t="s">
        <v>8457</v>
      </c>
      <c r="F529" t="s">
        <v>2072</v>
      </c>
      <c r="G529" s="47" t="s">
        <v>2653</v>
      </c>
      <c r="H529" s="49">
        <v>0</v>
      </c>
      <c r="I529" s="250">
        <v>0</v>
      </c>
      <c r="J529" s="49" t="s">
        <v>2160</v>
      </c>
      <c r="K529" s="49" t="s">
        <v>8458</v>
      </c>
      <c r="L529" s="49" t="s">
        <v>254</v>
      </c>
      <c r="M529" s="49" t="s">
        <v>568</v>
      </c>
    </row>
    <row r="530" spans="2:13" x14ac:dyDescent="0.3">
      <c r="B530" s="248" t="s">
        <v>2831</v>
      </c>
      <c r="C530" s="248" t="s">
        <v>2831</v>
      </c>
      <c r="D530" t="s">
        <v>2842</v>
      </c>
      <c r="E530" t="s">
        <v>8063</v>
      </c>
      <c r="F530" t="s">
        <v>2073</v>
      </c>
      <c r="G530" s="47" t="s">
        <v>2614</v>
      </c>
      <c r="H530" s="49">
        <v>0</v>
      </c>
      <c r="I530" s="250">
        <v>0</v>
      </c>
      <c r="J530" s="49" t="s">
        <v>2186</v>
      </c>
      <c r="K530" s="49" t="s">
        <v>8064</v>
      </c>
      <c r="L530" s="49" t="s">
        <v>254</v>
      </c>
      <c r="M530" s="49" t="s">
        <v>568</v>
      </c>
    </row>
    <row r="531" spans="2:13" x14ac:dyDescent="0.3">
      <c r="B531" s="248" t="s">
        <v>2831</v>
      </c>
      <c r="C531" s="248" t="s">
        <v>2831</v>
      </c>
      <c r="D531" t="s">
        <v>2842</v>
      </c>
      <c r="E531" t="s">
        <v>6606</v>
      </c>
      <c r="F531" t="s">
        <v>2073</v>
      </c>
      <c r="G531" s="47" t="s">
        <v>2671</v>
      </c>
      <c r="H531" s="49">
        <v>0</v>
      </c>
      <c r="I531" s="250">
        <v>0</v>
      </c>
      <c r="J531" s="49" t="s">
        <v>2186</v>
      </c>
      <c r="K531" s="49" t="s">
        <v>6607</v>
      </c>
      <c r="L531" s="49" t="s">
        <v>254</v>
      </c>
      <c r="M531" s="49" t="s">
        <v>568</v>
      </c>
    </row>
    <row r="532" spans="2:13" x14ac:dyDescent="0.3">
      <c r="B532" s="248" t="s">
        <v>2831</v>
      </c>
      <c r="C532" s="248" t="s">
        <v>2831</v>
      </c>
      <c r="D532" t="s">
        <v>2842</v>
      </c>
      <c r="E532" t="s">
        <v>8840</v>
      </c>
      <c r="F532" t="s">
        <v>2072</v>
      </c>
      <c r="G532" s="47" t="s">
        <v>2675</v>
      </c>
      <c r="H532" s="49">
        <v>0</v>
      </c>
      <c r="I532" s="250">
        <v>0</v>
      </c>
      <c r="J532" s="49" t="s">
        <v>2173</v>
      </c>
      <c r="K532" s="49" t="s">
        <v>8841</v>
      </c>
      <c r="L532" s="49" t="s">
        <v>254</v>
      </c>
      <c r="M532" s="49" t="s">
        <v>568</v>
      </c>
    </row>
    <row r="533" spans="2:13" x14ac:dyDescent="0.3">
      <c r="B533" s="248" t="s">
        <v>2831</v>
      </c>
      <c r="C533" s="248" t="s">
        <v>2831</v>
      </c>
      <c r="D533" t="s">
        <v>2842</v>
      </c>
      <c r="E533" t="s">
        <v>6778</v>
      </c>
      <c r="F533" t="s">
        <v>2078</v>
      </c>
      <c r="G533" s="47" t="s">
        <v>2617</v>
      </c>
      <c r="H533" s="49">
        <v>0</v>
      </c>
      <c r="I533" s="250">
        <v>0</v>
      </c>
      <c r="J533" s="49" t="s">
        <v>2186</v>
      </c>
      <c r="K533" s="49" t="s">
        <v>6779</v>
      </c>
      <c r="L533" s="49" t="s">
        <v>254</v>
      </c>
      <c r="M533" s="49" t="s">
        <v>568</v>
      </c>
    </row>
    <row r="534" spans="2:13" x14ac:dyDescent="0.3">
      <c r="B534" s="248" t="s">
        <v>2831</v>
      </c>
      <c r="C534" s="248" t="s">
        <v>2831</v>
      </c>
      <c r="D534" t="s">
        <v>2842</v>
      </c>
      <c r="E534" t="s">
        <v>9783</v>
      </c>
      <c r="F534" t="s">
        <v>2078</v>
      </c>
      <c r="G534" s="47" t="s">
        <v>2669</v>
      </c>
      <c r="H534" s="49">
        <v>0</v>
      </c>
      <c r="I534" s="250">
        <v>0</v>
      </c>
      <c r="J534" s="49" t="s">
        <v>2186</v>
      </c>
      <c r="K534" s="49" t="s">
        <v>9784</v>
      </c>
      <c r="L534" s="49" t="s">
        <v>254</v>
      </c>
      <c r="M534" s="49" t="s">
        <v>568</v>
      </c>
    </row>
    <row r="535" spans="2:13" x14ac:dyDescent="0.3">
      <c r="B535" s="248" t="s">
        <v>2831</v>
      </c>
      <c r="C535" s="248" t="s">
        <v>2831</v>
      </c>
      <c r="D535" t="s">
        <v>2842</v>
      </c>
      <c r="E535" t="s">
        <v>5647</v>
      </c>
      <c r="F535" t="s">
        <v>2073</v>
      </c>
      <c r="G535" s="47" t="s">
        <v>2650</v>
      </c>
      <c r="H535" s="49">
        <v>0</v>
      </c>
      <c r="I535" s="250">
        <v>0</v>
      </c>
      <c r="J535" s="49" t="s">
        <v>2186</v>
      </c>
      <c r="K535" s="49" t="s">
        <v>5648</v>
      </c>
      <c r="L535" s="49" t="s">
        <v>254</v>
      </c>
      <c r="M535" s="49" t="s">
        <v>568</v>
      </c>
    </row>
    <row r="536" spans="2:13" x14ac:dyDescent="0.3">
      <c r="B536" s="248" t="s">
        <v>2831</v>
      </c>
      <c r="C536" s="248" t="s">
        <v>2831</v>
      </c>
      <c r="D536" t="s">
        <v>2842</v>
      </c>
      <c r="E536" t="s">
        <v>6527</v>
      </c>
      <c r="F536" t="s">
        <v>2072</v>
      </c>
      <c r="G536" s="47" t="s">
        <v>2642</v>
      </c>
      <c r="H536" s="49">
        <v>0</v>
      </c>
      <c r="I536" s="250">
        <v>0</v>
      </c>
      <c r="J536" s="49" t="s">
        <v>2160</v>
      </c>
      <c r="K536" s="49" t="s">
        <v>6528</v>
      </c>
      <c r="L536" s="49" t="s">
        <v>254</v>
      </c>
      <c r="M536" s="49" t="s">
        <v>568</v>
      </c>
    </row>
    <row r="537" spans="2:13" x14ac:dyDescent="0.3">
      <c r="B537" s="248" t="s">
        <v>2831</v>
      </c>
      <c r="C537" s="248" t="s">
        <v>2831</v>
      </c>
      <c r="D537" t="s">
        <v>2842</v>
      </c>
      <c r="E537" t="s">
        <v>10078</v>
      </c>
      <c r="F537" t="s">
        <v>2072</v>
      </c>
      <c r="G537" s="47" t="s">
        <v>2650</v>
      </c>
      <c r="H537" s="49">
        <v>0</v>
      </c>
      <c r="I537" s="250">
        <v>0</v>
      </c>
      <c r="J537" s="49" t="s">
        <v>1535</v>
      </c>
      <c r="K537" s="49" t="s">
        <v>1535</v>
      </c>
      <c r="L537" s="49" t="s">
        <v>254</v>
      </c>
      <c r="M537" s="49" t="s">
        <v>568</v>
      </c>
    </row>
    <row r="538" spans="2:13" x14ac:dyDescent="0.3">
      <c r="B538" s="248" t="s">
        <v>2831</v>
      </c>
      <c r="C538" s="248" t="s">
        <v>2831</v>
      </c>
      <c r="D538" t="s">
        <v>2842</v>
      </c>
      <c r="E538" t="s">
        <v>8369</v>
      </c>
      <c r="F538" t="s">
        <v>2072</v>
      </c>
      <c r="G538" s="47" t="s">
        <v>2642</v>
      </c>
      <c r="H538" s="49">
        <v>0</v>
      </c>
      <c r="I538" s="250">
        <v>0</v>
      </c>
      <c r="J538" s="49" t="s">
        <v>2160</v>
      </c>
      <c r="K538" s="49" t="s">
        <v>8370</v>
      </c>
      <c r="L538" s="49" t="s">
        <v>254</v>
      </c>
      <c r="M538" s="49" t="s">
        <v>568</v>
      </c>
    </row>
    <row r="539" spans="2:13" x14ac:dyDescent="0.3">
      <c r="B539" s="248" t="s">
        <v>2831</v>
      </c>
      <c r="C539" s="248" t="s">
        <v>2831</v>
      </c>
      <c r="D539" t="s">
        <v>2842</v>
      </c>
      <c r="E539" t="s">
        <v>7838</v>
      </c>
      <c r="F539" t="s">
        <v>2072</v>
      </c>
      <c r="G539" s="47" t="s">
        <v>2644</v>
      </c>
      <c r="H539" s="49">
        <v>0</v>
      </c>
      <c r="I539" s="250">
        <v>0</v>
      </c>
      <c r="J539" s="49" t="s">
        <v>2160</v>
      </c>
      <c r="K539" s="49" t="s">
        <v>7839</v>
      </c>
      <c r="L539" s="49" t="s">
        <v>254</v>
      </c>
      <c r="M539" s="49" t="s">
        <v>568</v>
      </c>
    </row>
    <row r="540" spans="2:13" x14ac:dyDescent="0.3">
      <c r="B540" s="248" t="s">
        <v>2831</v>
      </c>
      <c r="C540" s="248" t="s">
        <v>2831</v>
      </c>
      <c r="D540" t="s">
        <v>2842</v>
      </c>
      <c r="E540" t="s">
        <v>8247</v>
      </c>
      <c r="F540" t="s">
        <v>2072</v>
      </c>
      <c r="G540" s="47" t="s">
        <v>2637</v>
      </c>
      <c r="H540" s="49">
        <v>0</v>
      </c>
      <c r="I540" s="250">
        <v>0</v>
      </c>
      <c r="J540" s="49" t="s">
        <v>2160</v>
      </c>
      <c r="K540" s="49" t="s">
        <v>8248</v>
      </c>
      <c r="L540" s="49" t="s">
        <v>254</v>
      </c>
      <c r="M540" s="49" t="s">
        <v>568</v>
      </c>
    </row>
    <row r="541" spans="2:13" x14ac:dyDescent="0.3">
      <c r="B541" s="248" t="s">
        <v>2831</v>
      </c>
      <c r="C541" s="248" t="s">
        <v>2831</v>
      </c>
      <c r="D541" t="s">
        <v>2842</v>
      </c>
      <c r="E541" t="s">
        <v>9015</v>
      </c>
      <c r="F541" t="s">
        <v>2076</v>
      </c>
      <c r="G541" s="47" t="s">
        <v>2617</v>
      </c>
      <c r="H541" s="49">
        <v>0</v>
      </c>
      <c r="I541" s="250">
        <v>0</v>
      </c>
      <c r="J541" s="49" t="s">
        <v>2160</v>
      </c>
      <c r="K541" s="49" t="s">
        <v>9016</v>
      </c>
      <c r="L541" s="49" t="s">
        <v>254</v>
      </c>
      <c r="M541" s="49" t="s">
        <v>568</v>
      </c>
    </row>
    <row r="542" spans="2:13" x14ac:dyDescent="0.3">
      <c r="B542" s="248" t="s">
        <v>2831</v>
      </c>
      <c r="C542" s="248" t="s">
        <v>2831</v>
      </c>
      <c r="D542" t="s">
        <v>2842</v>
      </c>
      <c r="E542" t="s">
        <v>3040</v>
      </c>
      <c r="F542" t="s">
        <v>2073</v>
      </c>
      <c r="G542" s="47" t="s">
        <v>2675</v>
      </c>
      <c r="H542" s="49">
        <v>0</v>
      </c>
      <c r="I542" s="250">
        <v>0</v>
      </c>
      <c r="J542" s="49" t="s">
        <v>2160</v>
      </c>
      <c r="K542" s="49" t="s">
        <v>2936</v>
      </c>
      <c r="L542" s="49" t="s">
        <v>254</v>
      </c>
      <c r="M542" s="49" t="s">
        <v>568</v>
      </c>
    </row>
    <row r="543" spans="2:13" x14ac:dyDescent="0.3">
      <c r="B543" s="248" t="s">
        <v>2831</v>
      </c>
      <c r="C543" s="248" t="s">
        <v>2831</v>
      </c>
      <c r="D543" t="s">
        <v>2842</v>
      </c>
      <c r="E543" t="s">
        <v>3425</v>
      </c>
      <c r="F543" t="s">
        <v>2073</v>
      </c>
      <c r="G543" s="47" t="s">
        <v>2653</v>
      </c>
      <c r="H543" s="49">
        <v>0</v>
      </c>
      <c r="I543" s="250">
        <v>0</v>
      </c>
      <c r="J543" s="49" t="s">
        <v>2186</v>
      </c>
      <c r="K543" s="49" t="s">
        <v>3426</v>
      </c>
      <c r="L543" s="49" t="s">
        <v>254</v>
      </c>
      <c r="M543" s="49" t="s">
        <v>568</v>
      </c>
    </row>
    <row r="544" spans="2:13" x14ac:dyDescent="0.3">
      <c r="B544" s="248" t="s">
        <v>2831</v>
      </c>
      <c r="C544" s="248" t="s">
        <v>2831</v>
      </c>
      <c r="D544" t="s">
        <v>2842</v>
      </c>
      <c r="E544" t="s">
        <v>7332</v>
      </c>
      <c r="F544" t="s">
        <v>2073</v>
      </c>
      <c r="G544" s="47" t="s">
        <v>2648</v>
      </c>
      <c r="H544" s="49">
        <v>0</v>
      </c>
      <c r="I544" s="250">
        <v>0</v>
      </c>
      <c r="J544" s="49" t="s">
        <v>2186</v>
      </c>
      <c r="K544" s="49" t="s">
        <v>7333</v>
      </c>
      <c r="L544" s="49" t="s">
        <v>254</v>
      </c>
      <c r="M544" s="49" t="s">
        <v>568</v>
      </c>
    </row>
    <row r="545" spans="2:13" x14ac:dyDescent="0.3">
      <c r="B545" s="248" t="s">
        <v>2831</v>
      </c>
      <c r="C545" s="248" t="s">
        <v>2831</v>
      </c>
      <c r="D545" t="s">
        <v>2842</v>
      </c>
      <c r="E545" t="s">
        <v>4640</v>
      </c>
      <c r="F545" t="s">
        <v>2073</v>
      </c>
      <c r="G545" s="47" t="s">
        <v>2675</v>
      </c>
      <c r="H545" s="49">
        <v>0</v>
      </c>
      <c r="I545" s="250">
        <v>0</v>
      </c>
      <c r="J545" s="49" t="s">
        <v>2160</v>
      </c>
      <c r="K545" s="49" t="s">
        <v>4641</v>
      </c>
      <c r="L545" s="49" t="s">
        <v>254</v>
      </c>
      <c r="M545" s="49" t="s">
        <v>568</v>
      </c>
    </row>
    <row r="546" spans="2:13" x14ac:dyDescent="0.3">
      <c r="B546" s="248" t="s">
        <v>2831</v>
      </c>
      <c r="C546" s="248" t="s">
        <v>2831</v>
      </c>
      <c r="D546" t="s">
        <v>2842</v>
      </c>
      <c r="E546" t="s">
        <v>10426</v>
      </c>
      <c r="F546" t="s">
        <v>2073</v>
      </c>
      <c r="G546" s="47" t="s">
        <v>2650</v>
      </c>
      <c r="H546" s="49">
        <v>0</v>
      </c>
      <c r="I546" s="250">
        <v>0</v>
      </c>
      <c r="J546" s="49" t="s">
        <v>2186</v>
      </c>
      <c r="K546" s="49" t="s">
        <v>10427</v>
      </c>
      <c r="L546" s="49" t="s">
        <v>254</v>
      </c>
      <c r="M546" s="49" t="s">
        <v>568</v>
      </c>
    </row>
    <row r="547" spans="2:13" x14ac:dyDescent="0.3">
      <c r="B547" s="248" t="s">
        <v>2831</v>
      </c>
      <c r="C547" s="248" t="s">
        <v>2831</v>
      </c>
      <c r="D547" t="s">
        <v>2842</v>
      </c>
      <c r="E547" t="s">
        <v>3648</v>
      </c>
      <c r="F547" t="s">
        <v>2073</v>
      </c>
      <c r="G547" s="47" t="s">
        <v>2637</v>
      </c>
      <c r="H547" s="49">
        <v>0</v>
      </c>
      <c r="I547" s="250">
        <v>0</v>
      </c>
      <c r="J547" s="49" t="s">
        <v>2186</v>
      </c>
      <c r="K547" s="49" t="s">
        <v>3649</v>
      </c>
      <c r="L547" s="49" t="s">
        <v>254</v>
      </c>
      <c r="M547" s="49" t="s">
        <v>568</v>
      </c>
    </row>
    <row r="548" spans="2:13" x14ac:dyDescent="0.3">
      <c r="B548" s="248" t="s">
        <v>2831</v>
      </c>
      <c r="C548" s="248" t="s">
        <v>2831</v>
      </c>
      <c r="D548" t="s">
        <v>2842</v>
      </c>
      <c r="E548" t="s">
        <v>8497</v>
      </c>
      <c r="F548" t="s">
        <v>2073</v>
      </c>
      <c r="G548" s="47" t="s">
        <v>2644</v>
      </c>
      <c r="H548" s="49">
        <v>0</v>
      </c>
      <c r="I548" s="250">
        <v>0</v>
      </c>
      <c r="J548" s="49" t="s">
        <v>2186</v>
      </c>
      <c r="K548" s="49" t="s">
        <v>8498</v>
      </c>
      <c r="L548" s="49" t="s">
        <v>254</v>
      </c>
      <c r="M548" s="49" t="s">
        <v>568</v>
      </c>
    </row>
    <row r="549" spans="2:13" x14ac:dyDescent="0.3">
      <c r="B549" s="248" t="s">
        <v>2831</v>
      </c>
      <c r="C549" s="248" t="s">
        <v>2831</v>
      </c>
      <c r="D549" t="s">
        <v>2842</v>
      </c>
      <c r="E549" t="s">
        <v>7459</v>
      </c>
      <c r="F549" t="s">
        <v>2073</v>
      </c>
      <c r="G549" s="47" t="s">
        <v>2653</v>
      </c>
      <c r="H549" s="49">
        <v>0</v>
      </c>
      <c r="I549" s="250">
        <v>0</v>
      </c>
      <c r="J549" s="49" t="s">
        <v>2186</v>
      </c>
      <c r="K549" s="49" t="s">
        <v>7460</v>
      </c>
      <c r="L549" s="49" t="s">
        <v>254</v>
      </c>
      <c r="M549" s="49" t="s">
        <v>568</v>
      </c>
    </row>
    <row r="550" spans="2:13" x14ac:dyDescent="0.3">
      <c r="B550" s="248" t="s">
        <v>2831</v>
      </c>
      <c r="C550" s="248" t="s">
        <v>2831</v>
      </c>
      <c r="D550" t="s">
        <v>2842</v>
      </c>
      <c r="E550" t="s">
        <v>10441</v>
      </c>
      <c r="F550" t="s">
        <v>2072</v>
      </c>
      <c r="G550" s="47" t="s">
        <v>2644</v>
      </c>
      <c r="H550" s="49">
        <v>0</v>
      </c>
      <c r="I550" s="250">
        <v>0</v>
      </c>
      <c r="J550" s="49" t="s">
        <v>2160</v>
      </c>
      <c r="K550" s="49" t="s">
        <v>10442</v>
      </c>
      <c r="L550" s="49" t="s">
        <v>254</v>
      </c>
      <c r="M550" s="49" t="s">
        <v>568</v>
      </c>
    </row>
    <row r="551" spans="2:13" x14ac:dyDescent="0.3">
      <c r="B551" s="248" t="s">
        <v>2831</v>
      </c>
      <c r="C551" s="248" t="s">
        <v>2831</v>
      </c>
      <c r="D551" t="s">
        <v>2842</v>
      </c>
      <c r="E551" t="s">
        <v>7750</v>
      </c>
      <c r="F551" t="s">
        <v>2072</v>
      </c>
      <c r="G551" s="47" t="s">
        <v>2653</v>
      </c>
      <c r="H551" s="49">
        <v>0</v>
      </c>
      <c r="I551" s="250">
        <v>0</v>
      </c>
      <c r="J551" s="49" t="s">
        <v>2160</v>
      </c>
      <c r="K551" s="49" t="s">
        <v>7751</v>
      </c>
      <c r="L551" s="49" t="s">
        <v>254</v>
      </c>
      <c r="M551" s="49" t="s">
        <v>568</v>
      </c>
    </row>
    <row r="552" spans="2:13" x14ac:dyDescent="0.3">
      <c r="B552" s="248" t="s">
        <v>2831</v>
      </c>
      <c r="C552" s="248" t="s">
        <v>2831</v>
      </c>
      <c r="D552" t="s">
        <v>2842</v>
      </c>
      <c r="E552" t="s">
        <v>9281</v>
      </c>
      <c r="F552" t="s">
        <v>2073</v>
      </c>
      <c r="G552" s="47" t="s">
        <v>2650</v>
      </c>
      <c r="H552" s="49">
        <v>0</v>
      </c>
      <c r="I552" s="250">
        <v>0</v>
      </c>
      <c r="J552" s="49" t="s">
        <v>2186</v>
      </c>
      <c r="K552" s="49" t="s">
        <v>9282</v>
      </c>
      <c r="L552" s="49" t="s">
        <v>254</v>
      </c>
      <c r="M552" s="49" t="s">
        <v>568</v>
      </c>
    </row>
    <row r="553" spans="2:13" x14ac:dyDescent="0.3">
      <c r="B553" s="248" t="s">
        <v>2831</v>
      </c>
      <c r="C553" s="248" t="s">
        <v>2831</v>
      </c>
      <c r="D553" t="s">
        <v>2842</v>
      </c>
      <c r="E553" t="s">
        <v>8183</v>
      </c>
      <c r="F553" t="s">
        <v>2078</v>
      </c>
      <c r="G553" s="47" t="s">
        <v>2635</v>
      </c>
      <c r="H553" s="49">
        <v>0</v>
      </c>
      <c r="I553" s="250">
        <v>0</v>
      </c>
      <c r="J553" s="49" t="s">
        <v>2160</v>
      </c>
      <c r="K553" s="49" t="s">
        <v>8184</v>
      </c>
      <c r="L553" s="49" t="s">
        <v>254</v>
      </c>
      <c r="M553" s="49" t="s">
        <v>568</v>
      </c>
    </row>
    <row r="554" spans="2:13" x14ac:dyDescent="0.3">
      <c r="B554" s="248" t="s">
        <v>2831</v>
      </c>
      <c r="C554" s="248" t="s">
        <v>2831</v>
      </c>
      <c r="D554" t="s">
        <v>2842</v>
      </c>
      <c r="E554" t="s">
        <v>10491</v>
      </c>
      <c r="F554" t="s">
        <v>2072</v>
      </c>
      <c r="G554" s="47" t="s">
        <v>2617</v>
      </c>
      <c r="H554" s="49">
        <v>0</v>
      </c>
      <c r="I554" s="250">
        <v>0</v>
      </c>
      <c r="J554" s="49" t="s">
        <v>2160</v>
      </c>
      <c r="K554" s="49" t="s">
        <v>10492</v>
      </c>
      <c r="L554" s="49" t="s">
        <v>254</v>
      </c>
      <c r="M554" s="49" t="s">
        <v>568</v>
      </c>
    </row>
    <row r="555" spans="2:13" x14ac:dyDescent="0.3">
      <c r="B555" s="248" t="s">
        <v>2831</v>
      </c>
      <c r="C555" s="248" t="s">
        <v>2831</v>
      </c>
      <c r="D555" t="s">
        <v>2842</v>
      </c>
      <c r="E555" t="s">
        <v>9726</v>
      </c>
      <c r="F555" t="s">
        <v>2078</v>
      </c>
      <c r="G555" s="47" t="s">
        <v>2662</v>
      </c>
      <c r="H555" s="49">
        <v>0</v>
      </c>
      <c r="I555" s="250">
        <v>0</v>
      </c>
      <c r="J555" s="49" t="s">
        <v>2186</v>
      </c>
      <c r="K555" s="49" t="s">
        <v>9727</v>
      </c>
      <c r="L555" s="49" t="s">
        <v>254</v>
      </c>
      <c r="M555" s="49" t="s">
        <v>568</v>
      </c>
    </row>
    <row r="556" spans="2:13" x14ac:dyDescent="0.3">
      <c r="B556" s="248" t="s">
        <v>2831</v>
      </c>
      <c r="C556" s="248" t="s">
        <v>2831</v>
      </c>
      <c r="D556" t="s">
        <v>2842</v>
      </c>
      <c r="E556" t="s">
        <v>8480</v>
      </c>
      <c r="F556" t="s">
        <v>2078</v>
      </c>
      <c r="G556" s="47" t="s">
        <v>2653</v>
      </c>
      <c r="H556" s="49">
        <v>0</v>
      </c>
      <c r="I556" s="250">
        <v>0</v>
      </c>
      <c r="J556" s="49" t="s">
        <v>2186</v>
      </c>
      <c r="K556" s="49" t="s">
        <v>8481</v>
      </c>
      <c r="L556" s="49" t="s">
        <v>254</v>
      </c>
      <c r="M556" s="49" t="s">
        <v>568</v>
      </c>
    </row>
    <row r="557" spans="2:13" x14ac:dyDescent="0.3">
      <c r="B557" s="248" t="s">
        <v>2831</v>
      </c>
      <c r="C557" s="248" t="s">
        <v>2831</v>
      </c>
      <c r="D557" t="s">
        <v>2842</v>
      </c>
      <c r="E557" t="s">
        <v>7109</v>
      </c>
      <c r="F557" t="s">
        <v>2073</v>
      </c>
      <c r="G557" s="47" t="s">
        <v>2653</v>
      </c>
      <c r="H557" s="49">
        <v>0</v>
      </c>
      <c r="I557" s="250">
        <v>0</v>
      </c>
      <c r="J557" s="49" t="s">
        <v>2186</v>
      </c>
      <c r="K557" s="49" t="s">
        <v>7110</v>
      </c>
      <c r="L557" s="49" t="s">
        <v>254</v>
      </c>
      <c r="M557" s="49" t="s">
        <v>568</v>
      </c>
    </row>
    <row r="558" spans="2:13" x14ac:dyDescent="0.3">
      <c r="B558" s="248" t="s">
        <v>2831</v>
      </c>
      <c r="C558" s="248" t="s">
        <v>2831</v>
      </c>
      <c r="D558" t="s">
        <v>2842</v>
      </c>
      <c r="E558" t="s">
        <v>7775</v>
      </c>
      <c r="F558" t="s">
        <v>2073</v>
      </c>
      <c r="G558" s="47" t="s">
        <v>2674</v>
      </c>
      <c r="H558" s="49">
        <v>0</v>
      </c>
      <c r="I558" s="250">
        <v>0</v>
      </c>
      <c r="J558" s="49" t="s">
        <v>2186</v>
      </c>
      <c r="K558" s="49" t="s">
        <v>7776</v>
      </c>
      <c r="L558" s="49" t="s">
        <v>254</v>
      </c>
      <c r="M558" s="49" t="s">
        <v>568</v>
      </c>
    </row>
    <row r="559" spans="2:13" x14ac:dyDescent="0.3">
      <c r="B559" s="248" t="s">
        <v>2831</v>
      </c>
      <c r="C559" s="248" t="s">
        <v>2831</v>
      </c>
      <c r="D559" t="s">
        <v>2842</v>
      </c>
      <c r="E559" t="s">
        <v>6700</v>
      </c>
      <c r="F559" t="s">
        <v>2073</v>
      </c>
      <c r="G559" s="47" t="s">
        <v>2650</v>
      </c>
      <c r="H559" s="49">
        <v>0</v>
      </c>
      <c r="I559" s="250">
        <v>0</v>
      </c>
      <c r="J559" s="49" t="s">
        <v>2186</v>
      </c>
      <c r="K559" s="49" t="s">
        <v>6701</v>
      </c>
      <c r="L559" s="49" t="s">
        <v>254</v>
      </c>
      <c r="M559" s="49" t="s">
        <v>568</v>
      </c>
    </row>
    <row r="560" spans="2:13" x14ac:dyDescent="0.3">
      <c r="B560" s="248" t="s">
        <v>2831</v>
      </c>
      <c r="C560" s="248" t="s">
        <v>2831</v>
      </c>
      <c r="D560" t="s">
        <v>2842</v>
      </c>
      <c r="E560" t="s">
        <v>6710</v>
      </c>
      <c r="F560" t="s">
        <v>2073</v>
      </c>
      <c r="G560" s="47" t="s">
        <v>2614</v>
      </c>
      <c r="H560" s="49">
        <v>0</v>
      </c>
      <c r="I560" s="250">
        <v>0</v>
      </c>
      <c r="J560" s="49" t="s">
        <v>2186</v>
      </c>
      <c r="K560" s="49" t="s">
        <v>6711</v>
      </c>
      <c r="L560" s="49" t="s">
        <v>254</v>
      </c>
      <c r="M560" s="49" t="s">
        <v>568</v>
      </c>
    </row>
    <row r="561" spans="2:13" x14ac:dyDescent="0.3">
      <c r="B561" s="248" t="s">
        <v>2831</v>
      </c>
      <c r="C561" s="248" t="s">
        <v>2831</v>
      </c>
      <c r="D561" t="s">
        <v>2842</v>
      </c>
      <c r="E561" t="s">
        <v>2998</v>
      </c>
      <c r="F561" t="s">
        <v>2073</v>
      </c>
      <c r="G561" s="47" t="s">
        <v>2692</v>
      </c>
      <c r="H561" s="49">
        <v>0</v>
      </c>
      <c r="I561" s="250">
        <v>0</v>
      </c>
      <c r="J561" s="49" t="s">
        <v>2160</v>
      </c>
      <c r="K561" s="49" t="s">
        <v>2999</v>
      </c>
      <c r="L561" s="49" t="s">
        <v>254</v>
      </c>
      <c r="M561" s="49" t="s">
        <v>568</v>
      </c>
    </row>
    <row r="562" spans="2:13" x14ac:dyDescent="0.3">
      <c r="B562" s="248" t="s">
        <v>2831</v>
      </c>
      <c r="C562" s="248" t="s">
        <v>2831</v>
      </c>
      <c r="D562" t="s">
        <v>2842</v>
      </c>
      <c r="E562" t="s">
        <v>6755</v>
      </c>
      <c r="F562" t="s">
        <v>2073</v>
      </c>
      <c r="G562" s="47" t="s">
        <v>2619</v>
      </c>
      <c r="H562" s="49">
        <v>0</v>
      </c>
      <c r="I562" s="250">
        <v>0</v>
      </c>
      <c r="J562" s="49" t="s">
        <v>2186</v>
      </c>
      <c r="K562" s="49" t="s">
        <v>6756</v>
      </c>
      <c r="L562" s="49" t="s">
        <v>2147</v>
      </c>
      <c r="M562" s="49" t="s">
        <v>568</v>
      </c>
    </row>
    <row r="563" spans="2:13" x14ac:dyDescent="0.3">
      <c r="B563" s="248" t="s">
        <v>2831</v>
      </c>
      <c r="C563" s="248" t="s">
        <v>2831</v>
      </c>
      <c r="D563" t="s">
        <v>2842</v>
      </c>
      <c r="E563" t="s">
        <v>10467</v>
      </c>
      <c r="F563" t="s">
        <v>2073</v>
      </c>
      <c r="G563" s="47" t="s">
        <v>2614</v>
      </c>
      <c r="H563" s="49">
        <v>0</v>
      </c>
      <c r="I563" s="250">
        <v>0</v>
      </c>
      <c r="J563" s="49" t="s">
        <v>2186</v>
      </c>
      <c r="K563" s="49" t="s">
        <v>10468</v>
      </c>
      <c r="L563" s="49" t="s">
        <v>254</v>
      </c>
      <c r="M563" s="49" t="s">
        <v>568</v>
      </c>
    </row>
    <row r="564" spans="2:13" x14ac:dyDescent="0.3">
      <c r="B564" s="248" t="s">
        <v>2831</v>
      </c>
      <c r="C564" s="248" t="s">
        <v>2831</v>
      </c>
      <c r="D564" t="s">
        <v>2842</v>
      </c>
      <c r="E564" t="s">
        <v>6360</v>
      </c>
      <c r="F564" t="s">
        <v>2078</v>
      </c>
      <c r="G564" s="47" t="s">
        <v>2675</v>
      </c>
      <c r="H564" s="49">
        <v>0</v>
      </c>
      <c r="I564" s="250">
        <v>0</v>
      </c>
      <c r="J564" s="49" t="s">
        <v>2186</v>
      </c>
      <c r="K564" s="49" t="s">
        <v>6362</v>
      </c>
      <c r="L564" s="49" t="s">
        <v>254</v>
      </c>
      <c r="M564" s="49" t="s">
        <v>568</v>
      </c>
    </row>
    <row r="565" spans="2:13" x14ac:dyDescent="0.3">
      <c r="B565" s="248" t="s">
        <v>2831</v>
      </c>
      <c r="C565" s="248" t="s">
        <v>2831</v>
      </c>
      <c r="D565" t="s">
        <v>2842</v>
      </c>
      <c r="E565" t="s">
        <v>6429</v>
      </c>
      <c r="F565" t="s">
        <v>2072</v>
      </c>
      <c r="G565" s="47" t="s">
        <v>6370</v>
      </c>
      <c r="H565" s="49">
        <v>0</v>
      </c>
      <c r="I565" s="250">
        <v>0</v>
      </c>
      <c r="J565" s="49" t="s">
        <v>2160</v>
      </c>
      <c r="K565" s="49" t="s">
        <v>6430</v>
      </c>
      <c r="L565" s="49" t="s">
        <v>254</v>
      </c>
      <c r="M565" s="49" t="s">
        <v>568</v>
      </c>
    </row>
    <row r="566" spans="2:13" x14ac:dyDescent="0.3">
      <c r="B566" s="248" t="s">
        <v>2831</v>
      </c>
      <c r="C566" s="248" t="s">
        <v>2831</v>
      </c>
      <c r="D566" t="s">
        <v>2842</v>
      </c>
      <c r="E566" t="s">
        <v>10113</v>
      </c>
      <c r="F566" t="s">
        <v>2072</v>
      </c>
      <c r="G566" s="47" t="s">
        <v>2650</v>
      </c>
      <c r="H566" s="49">
        <v>0</v>
      </c>
      <c r="I566" s="250">
        <v>0</v>
      </c>
      <c r="J566" s="49" t="s">
        <v>1535</v>
      </c>
      <c r="K566" s="49" t="s">
        <v>1535</v>
      </c>
      <c r="L566" s="49" t="s">
        <v>254</v>
      </c>
      <c r="M566" s="49" t="s">
        <v>568</v>
      </c>
    </row>
    <row r="567" spans="2:13" x14ac:dyDescent="0.3">
      <c r="B567" s="248" t="s">
        <v>2831</v>
      </c>
      <c r="C567" s="248" t="s">
        <v>2831</v>
      </c>
      <c r="D567" t="s">
        <v>2842</v>
      </c>
      <c r="E567" t="s">
        <v>9999</v>
      </c>
      <c r="F567" t="s">
        <v>2075</v>
      </c>
      <c r="G567" s="47" t="s">
        <v>2650</v>
      </c>
      <c r="H567" s="49">
        <v>0</v>
      </c>
      <c r="I567" s="250">
        <v>0</v>
      </c>
      <c r="J567" s="49" t="s">
        <v>1535</v>
      </c>
      <c r="K567" s="49" t="s">
        <v>1535</v>
      </c>
      <c r="L567" s="49" t="s">
        <v>254</v>
      </c>
      <c r="M567" s="49" t="s">
        <v>568</v>
      </c>
    </row>
    <row r="568" spans="2:13" x14ac:dyDescent="0.3">
      <c r="B568" s="248" t="s">
        <v>2831</v>
      </c>
      <c r="C568" s="248" t="s">
        <v>2831</v>
      </c>
      <c r="D568" t="s">
        <v>2842</v>
      </c>
      <c r="E568" t="s">
        <v>3989</v>
      </c>
      <c r="F568" t="s">
        <v>2073</v>
      </c>
      <c r="G568" s="47" t="s">
        <v>2644</v>
      </c>
      <c r="H568" s="49">
        <v>0</v>
      </c>
      <c r="I568" s="250">
        <v>0</v>
      </c>
      <c r="J568" s="49" t="s">
        <v>2186</v>
      </c>
      <c r="K568" s="49" t="s">
        <v>3990</v>
      </c>
      <c r="L568" s="49" t="s">
        <v>254</v>
      </c>
      <c r="M568" s="49" t="s">
        <v>568</v>
      </c>
    </row>
    <row r="569" spans="2:13" x14ac:dyDescent="0.3">
      <c r="B569" s="248" t="s">
        <v>2831</v>
      </c>
      <c r="C569" s="248" t="s">
        <v>2831</v>
      </c>
      <c r="D569" t="s">
        <v>2842</v>
      </c>
      <c r="E569" t="s">
        <v>8699</v>
      </c>
      <c r="F569" t="s">
        <v>2072</v>
      </c>
      <c r="G569" s="47" t="s">
        <v>2644</v>
      </c>
      <c r="H569" s="49">
        <v>0</v>
      </c>
      <c r="I569" s="250">
        <v>0</v>
      </c>
      <c r="J569" s="49" t="s">
        <v>2160</v>
      </c>
      <c r="K569" s="49" t="s">
        <v>8700</v>
      </c>
      <c r="L569" s="49" t="s">
        <v>254</v>
      </c>
      <c r="M569" s="49" t="s">
        <v>568</v>
      </c>
    </row>
    <row r="570" spans="2:13" x14ac:dyDescent="0.3">
      <c r="B570" s="248" t="s">
        <v>2831</v>
      </c>
      <c r="C570" s="248" t="s">
        <v>2831</v>
      </c>
      <c r="D570" t="s">
        <v>2842</v>
      </c>
      <c r="E570" t="s">
        <v>3239</v>
      </c>
      <c r="F570" t="s">
        <v>2073</v>
      </c>
      <c r="G570" s="47" t="s">
        <v>2628</v>
      </c>
      <c r="H570" s="49">
        <v>0</v>
      </c>
      <c r="I570" s="250">
        <v>0</v>
      </c>
      <c r="J570" s="49" t="s">
        <v>2160</v>
      </c>
      <c r="K570" s="49" t="s">
        <v>2925</v>
      </c>
      <c r="L570" s="49" t="s">
        <v>254</v>
      </c>
      <c r="M570" s="49" t="s">
        <v>568</v>
      </c>
    </row>
    <row r="571" spans="2:13" x14ac:dyDescent="0.3">
      <c r="B571" s="248" t="s">
        <v>2831</v>
      </c>
      <c r="C571" s="248" t="s">
        <v>2831</v>
      </c>
      <c r="D571" t="s">
        <v>2842</v>
      </c>
      <c r="E571" t="s">
        <v>8448</v>
      </c>
      <c r="F571" t="s">
        <v>2073</v>
      </c>
      <c r="G571" s="47" t="s">
        <v>2637</v>
      </c>
      <c r="H571" s="49">
        <v>0</v>
      </c>
      <c r="I571" s="250">
        <v>0</v>
      </c>
      <c r="J571" s="49" t="s">
        <v>2186</v>
      </c>
      <c r="K571" s="49" t="s">
        <v>8449</v>
      </c>
      <c r="L571" s="49" t="s">
        <v>254</v>
      </c>
      <c r="M571" s="49" t="s">
        <v>568</v>
      </c>
    </row>
    <row r="572" spans="2:13" x14ac:dyDescent="0.3">
      <c r="B572" s="248" t="s">
        <v>2831</v>
      </c>
      <c r="C572" s="248" t="s">
        <v>2831</v>
      </c>
      <c r="D572" t="s">
        <v>2842</v>
      </c>
      <c r="E572" t="s">
        <v>3032</v>
      </c>
      <c r="F572" t="s">
        <v>2073</v>
      </c>
      <c r="G572" s="47" t="s">
        <v>2637</v>
      </c>
      <c r="H572" s="49">
        <v>0</v>
      </c>
      <c r="I572" s="250">
        <v>0</v>
      </c>
      <c r="J572" s="49" t="s">
        <v>2173</v>
      </c>
      <c r="K572" s="49" t="s">
        <v>3010</v>
      </c>
      <c r="L572" s="49" t="s">
        <v>254</v>
      </c>
      <c r="M572" s="49" t="s">
        <v>568</v>
      </c>
    </row>
    <row r="573" spans="2:13" x14ac:dyDescent="0.3">
      <c r="B573" s="248" t="s">
        <v>2831</v>
      </c>
      <c r="C573" s="248" t="s">
        <v>2831</v>
      </c>
      <c r="D573" t="s">
        <v>2842</v>
      </c>
      <c r="E573" t="s">
        <v>3483</v>
      </c>
      <c r="F573" t="s">
        <v>2073</v>
      </c>
      <c r="G573" s="47" t="s">
        <v>2637</v>
      </c>
      <c r="H573" s="49">
        <v>0</v>
      </c>
      <c r="I573" s="250">
        <v>0</v>
      </c>
      <c r="J573" s="49" t="s">
        <v>2186</v>
      </c>
      <c r="K573" s="49" t="s">
        <v>3484</v>
      </c>
      <c r="L573" s="49" t="s">
        <v>254</v>
      </c>
      <c r="M573" s="49" t="s">
        <v>568</v>
      </c>
    </row>
    <row r="574" spans="2:13" x14ac:dyDescent="0.3">
      <c r="B574" s="248" t="s">
        <v>2831</v>
      </c>
      <c r="C574" s="248" t="s">
        <v>2831</v>
      </c>
      <c r="D574" t="s">
        <v>2842</v>
      </c>
      <c r="E574" t="s">
        <v>7648</v>
      </c>
      <c r="F574" t="s">
        <v>2072</v>
      </c>
      <c r="G574" s="47" t="s">
        <v>2662</v>
      </c>
      <c r="H574" s="49">
        <v>0</v>
      </c>
      <c r="I574" s="250">
        <v>0</v>
      </c>
      <c r="J574" s="49" t="s">
        <v>2160</v>
      </c>
      <c r="K574" s="49" t="s">
        <v>7649</v>
      </c>
      <c r="L574" s="49" t="s">
        <v>254</v>
      </c>
      <c r="M574" s="49" t="s">
        <v>568</v>
      </c>
    </row>
    <row r="575" spans="2:13" x14ac:dyDescent="0.3">
      <c r="B575" s="248" t="s">
        <v>2831</v>
      </c>
      <c r="C575" s="248" t="s">
        <v>2831</v>
      </c>
      <c r="D575" t="s">
        <v>2842</v>
      </c>
      <c r="E575" t="s">
        <v>6303</v>
      </c>
      <c r="F575" t="s">
        <v>2073</v>
      </c>
      <c r="G575" s="47" t="s">
        <v>2614</v>
      </c>
      <c r="H575" s="49">
        <v>0</v>
      </c>
      <c r="I575" s="250">
        <v>0</v>
      </c>
      <c r="J575" s="49" t="s">
        <v>2186</v>
      </c>
      <c r="K575" s="49" t="s">
        <v>6304</v>
      </c>
      <c r="L575" s="49" t="s">
        <v>254</v>
      </c>
      <c r="M575" s="49" t="s">
        <v>568</v>
      </c>
    </row>
    <row r="576" spans="2:13" x14ac:dyDescent="0.3">
      <c r="B576" s="248" t="s">
        <v>2831</v>
      </c>
      <c r="C576" s="248" t="s">
        <v>2831</v>
      </c>
      <c r="D576" t="s">
        <v>2842</v>
      </c>
      <c r="E576" t="s">
        <v>5537</v>
      </c>
      <c r="F576" t="s">
        <v>2078</v>
      </c>
      <c r="G576" s="47" t="s">
        <v>2707</v>
      </c>
      <c r="H576" s="49">
        <v>0</v>
      </c>
      <c r="I576" s="250">
        <v>0</v>
      </c>
      <c r="J576" s="49" t="s">
        <v>2186</v>
      </c>
      <c r="K576" s="49" t="s">
        <v>5539</v>
      </c>
      <c r="L576" s="49" t="s">
        <v>254</v>
      </c>
      <c r="M576" s="49" t="s">
        <v>568</v>
      </c>
    </row>
    <row r="577" spans="2:13" x14ac:dyDescent="0.3">
      <c r="B577" s="248" t="s">
        <v>2831</v>
      </c>
      <c r="C577" s="248" t="s">
        <v>2831</v>
      </c>
      <c r="D577" t="s">
        <v>2842</v>
      </c>
      <c r="E577" t="s">
        <v>5812</v>
      </c>
      <c r="F577" t="s">
        <v>2078</v>
      </c>
      <c r="G577" s="47" t="s">
        <v>2649</v>
      </c>
      <c r="H577" s="49">
        <v>0</v>
      </c>
      <c r="I577" s="250">
        <v>0</v>
      </c>
      <c r="J577" s="49" t="s">
        <v>2186</v>
      </c>
      <c r="K577" s="49" t="s">
        <v>5813</v>
      </c>
      <c r="L577" s="49" t="s">
        <v>254</v>
      </c>
      <c r="M577" s="49" t="s">
        <v>568</v>
      </c>
    </row>
    <row r="578" spans="2:13" x14ac:dyDescent="0.3">
      <c r="B578" s="248" t="s">
        <v>2831</v>
      </c>
      <c r="C578" s="248" t="s">
        <v>2831</v>
      </c>
      <c r="D578" t="s">
        <v>2842</v>
      </c>
      <c r="E578" t="s">
        <v>3177</v>
      </c>
      <c r="F578" t="s">
        <v>2073</v>
      </c>
      <c r="G578" s="47" t="s">
        <v>2650</v>
      </c>
      <c r="H578" s="49">
        <v>0</v>
      </c>
      <c r="I578" s="250">
        <v>0</v>
      </c>
      <c r="J578" s="49" t="s">
        <v>2160</v>
      </c>
      <c r="K578" s="49" t="s">
        <v>2925</v>
      </c>
      <c r="L578" s="49" t="s">
        <v>254</v>
      </c>
      <c r="M578" s="49" t="s">
        <v>568</v>
      </c>
    </row>
    <row r="579" spans="2:13" x14ac:dyDescent="0.3">
      <c r="B579" s="248" t="s">
        <v>2831</v>
      </c>
      <c r="C579" s="248" t="s">
        <v>2831</v>
      </c>
      <c r="D579" t="s">
        <v>2842</v>
      </c>
      <c r="E579" t="s">
        <v>4729</v>
      </c>
      <c r="F579" t="s">
        <v>2073</v>
      </c>
      <c r="G579" s="47" t="s">
        <v>6370</v>
      </c>
      <c r="H579" s="49">
        <v>0</v>
      </c>
      <c r="I579" s="250">
        <v>0</v>
      </c>
      <c r="J579" s="49" t="s">
        <v>2176</v>
      </c>
      <c r="K579" s="49" t="s">
        <v>4730</v>
      </c>
      <c r="L579" s="49" t="s">
        <v>254</v>
      </c>
      <c r="M579" s="49" t="s">
        <v>568</v>
      </c>
    </row>
    <row r="580" spans="2:13" x14ac:dyDescent="0.3">
      <c r="B580" s="248" t="s">
        <v>2831</v>
      </c>
      <c r="C580" s="248" t="s">
        <v>2831</v>
      </c>
      <c r="D580" t="s">
        <v>2842</v>
      </c>
      <c r="E580" t="s">
        <v>8225</v>
      </c>
      <c r="F580" t="s">
        <v>2072</v>
      </c>
      <c r="G580" s="47" t="s">
        <v>2628</v>
      </c>
      <c r="H580" s="49">
        <v>0</v>
      </c>
      <c r="I580" s="250">
        <v>0</v>
      </c>
      <c r="J580" s="49" t="s">
        <v>2176</v>
      </c>
      <c r="K580" s="49" t="s">
        <v>8226</v>
      </c>
      <c r="L580" s="49" t="s">
        <v>254</v>
      </c>
      <c r="M580" s="49" t="s">
        <v>568</v>
      </c>
    </row>
    <row r="581" spans="2:13" x14ac:dyDescent="0.3">
      <c r="B581" s="248" t="s">
        <v>2831</v>
      </c>
      <c r="C581" s="248" t="s">
        <v>2831</v>
      </c>
      <c r="D581" t="s">
        <v>2842</v>
      </c>
      <c r="E581" t="s">
        <v>9273</v>
      </c>
      <c r="F581" t="s">
        <v>2073</v>
      </c>
      <c r="G581" s="47" t="s">
        <v>2653</v>
      </c>
      <c r="H581" s="49">
        <v>0</v>
      </c>
      <c r="I581" s="250">
        <v>0</v>
      </c>
      <c r="J581" s="49" t="s">
        <v>2186</v>
      </c>
      <c r="K581" s="49" t="s">
        <v>9274</v>
      </c>
      <c r="L581" s="49" t="s">
        <v>254</v>
      </c>
      <c r="M581" s="49" t="s">
        <v>568</v>
      </c>
    </row>
    <row r="582" spans="2:13" x14ac:dyDescent="0.3">
      <c r="B582" s="248" t="s">
        <v>2831</v>
      </c>
      <c r="C582" s="248" t="s">
        <v>2831</v>
      </c>
      <c r="D582" t="s">
        <v>2842</v>
      </c>
      <c r="E582" t="s">
        <v>9785</v>
      </c>
      <c r="F582" t="s">
        <v>2072</v>
      </c>
      <c r="G582" s="47" t="s">
        <v>2626</v>
      </c>
      <c r="H582" s="49">
        <v>0</v>
      </c>
      <c r="I582" s="250">
        <v>0</v>
      </c>
      <c r="J582" s="49" t="s">
        <v>2160</v>
      </c>
      <c r="K582" s="49" t="s">
        <v>9786</v>
      </c>
      <c r="L582" s="49" t="s">
        <v>254</v>
      </c>
      <c r="M582" s="49" t="s">
        <v>568</v>
      </c>
    </row>
    <row r="583" spans="2:13" x14ac:dyDescent="0.3">
      <c r="B583" s="248" t="s">
        <v>2831</v>
      </c>
      <c r="C583" s="248" t="s">
        <v>2831</v>
      </c>
      <c r="D583" t="s">
        <v>2842</v>
      </c>
      <c r="E583" t="s">
        <v>7434</v>
      </c>
      <c r="F583" t="s">
        <v>2072</v>
      </c>
      <c r="G583" s="47" t="s">
        <v>2674</v>
      </c>
      <c r="H583" s="49">
        <v>0</v>
      </c>
      <c r="I583" s="250">
        <v>0</v>
      </c>
      <c r="J583" s="49" t="s">
        <v>2173</v>
      </c>
      <c r="K583" s="49" t="s">
        <v>7435</v>
      </c>
      <c r="L583" s="49" t="s">
        <v>254</v>
      </c>
      <c r="M583" s="49" t="s">
        <v>568</v>
      </c>
    </row>
    <row r="584" spans="2:13" x14ac:dyDescent="0.3">
      <c r="B584" s="248" t="s">
        <v>2831</v>
      </c>
      <c r="C584" s="248" t="s">
        <v>2831</v>
      </c>
      <c r="D584" t="s">
        <v>2842</v>
      </c>
      <c r="E584" t="s">
        <v>7692</v>
      </c>
      <c r="F584" t="s">
        <v>2078</v>
      </c>
      <c r="G584" s="47" t="s">
        <v>2678</v>
      </c>
      <c r="H584" s="49">
        <v>0</v>
      </c>
      <c r="I584" s="250">
        <v>0</v>
      </c>
      <c r="J584" s="49" t="s">
        <v>2186</v>
      </c>
      <c r="K584" s="49" t="s">
        <v>7693</v>
      </c>
      <c r="L584" s="49" t="s">
        <v>254</v>
      </c>
      <c r="M584" s="49" t="s">
        <v>568</v>
      </c>
    </row>
    <row r="585" spans="2:13" x14ac:dyDescent="0.3">
      <c r="B585" s="248" t="s">
        <v>2831</v>
      </c>
      <c r="C585" s="248" t="s">
        <v>2831</v>
      </c>
      <c r="D585" t="s">
        <v>2842</v>
      </c>
      <c r="E585" t="s">
        <v>4621</v>
      </c>
      <c r="F585" t="s">
        <v>2073</v>
      </c>
      <c r="G585" s="47" t="s">
        <v>2648</v>
      </c>
      <c r="H585" s="49">
        <v>0</v>
      </c>
      <c r="I585" s="250">
        <v>0</v>
      </c>
      <c r="J585" s="49" t="s">
        <v>2173</v>
      </c>
      <c r="K585" s="49" t="s">
        <v>4502</v>
      </c>
      <c r="L585" s="49" t="s">
        <v>2147</v>
      </c>
      <c r="M585" s="49" t="s">
        <v>568</v>
      </c>
    </row>
    <row r="586" spans="2:13" x14ac:dyDescent="0.3">
      <c r="B586" s="248" t="s">
        <v>2831</v>
      </c>
      <c r="C586" s="248" t="s">
        <v>2831</v>
      </c>
      <c r="D586" t="s">
        <v>2842</v>
      </c>
      <c r="E586" t="s">
        <v>5597</v>
      </c>
      <c r="F586" t="s">
        <v>2073</v>
      </c>
      <c r="G586" s="47" t="s">
        <v>2614</v>
      </c>
      <c r="H586" s="49">
        <v>0</v>
      </c>
      <c r="I586" s="250">
        <v>0</v>
      </c>
      <c r="J586" s="49" t="s">
        <v>2186</v>
      </c>
      <c r="K586" s="49" t="s">
        <v>5598</v>
      </c>
      <c r="L586" s="49" t="s">
        <v>254</v>
      </c>
      <c r="M586" s="49" t="s">
        <v>568</v>
      </c>
    </row>
    <row r="587" spans="2:13" x14ac:dyDescent="0.3">
      <c r="B587" s="248" t="s">
        <v>2831</v>
      </c>
      <c r="C587" s="248" t="s">
        <v>2831</v>
      </c>
      <c r="D587" t="s">
        <v>2842</v>
      </c>
      <c r="E587" t="s">
        <v>10740</v>
      </c>
      <c r="F587" t="s">
        <v>2073</v>
      </c>
      <c r="G587" s="47" t="s">
        <v>2649</v>
      </c>
      <c r="H587" s="49">
        <v>0</v>
      </c>
      <c r="I587" s="250">
        <v>0</v>
      </c>
      <c r="J587" s="49" t="s">
        <v>2186</v>
      </c>
      <c r="K587" s="49" t="s">
        <v>10741</v>
      </c>
      <c r="L587" s="49" t="s">
        <v>254</v>
      </c>
      <c r="M587" s="49" t="s">
        <v>568</v>
      </c>
    </row>
    <row r="588" spans="2:13" x14ac:dyDescent="0.3">
      <c r="B588" s="248" t="s">
        <v>2831</v>
      </c>
      <c r="C588" s="248" t="s">
        <v>2831</v>
      </c>
      <c r="D588" t="s">
        <v>2842</v>
      </c>
      <c r="E588" t="s">
        <v>7960</v>
      </c>
      <c r="F588" t="s">
        <v>2073</v>
      </c>
      <c r="G588" s="47" t="s">
        <v>2649</v>
      </c>
      <c r="H588" s="49">
        <v>0</v>
      </c>
      <c r="I588" s="250">
        <v>0</v>
      </c>
      <c r="J588" s="49" t="s">
        <v>2186</v>
      </c>
      <c r="K588" s="49" t="s">
        <v>7961</v>
      </c>
      <c r="L588" s="49" t="s">
        <v>254</v>
      </c>
      <c r="M588" s="49" t="s">
        <v>568</v>
      </c>
    </row>
    <row r="589" spans="2:13" x14ac:dyDescent="0.3">
      <c r="B589" s="248" t="s">
        <v>2831</v>
      </c>
      <c r="C589" s="248" t="s">
        <v>2831</v>
      </c>
      <c r="D589" t="s">
        <v>2842</v>
      </c>
      <c r="E589" t="s">
        <v>6562</v>
      </c>
      <c r="F589" t="s">
        <v>2078</v>
      </c>
      <c r="G589" s="47" t="s">
        <v>2662</v>
      </c>
      <c r="H589" s="49">
        <v>0</v>
      </c>
      <c r="I589" s="250">
        <v>0</v>
      </c>
      <c r="J589" s="49" t="s">
        <v>2186</v>
      </c>
      <c r="K589" s="49" t="s">
        <v>6563</v>
      </c>
      <c r="L589" s="49" t="s">
        <v>254</v>
      </c>
      <c r="M589" s="49" t="s">
        <v>568</v>
      </c>
    </row>
    <row r="590" spans="2:13" x14ac:dyDescent="0.3">
      <c r="B590" s="248" t="s">
        <v>2831</v>
      </c>
      <c r="C590" s="248" t="s">
        <v>2831</v>
      </c>
      <c r="D590" t="s">
        <v>2842</v>
      </c>
      <c r="E590" t="s">
        <v>8467</v>
      </c>
      <c r="F590" t="s">
        <v>2072</v>
      </c>
      <c r="G590" s="47" t="s">
        <v>2653</v>
      </c>
      <c r="H590" s="49">
        <v>0</v>
      </c>
      <c r="I590" s="250">
        <v>0</v>
      </c>
      <c r="J590" s="49" t="s">
        <v>2160</v>
      </c>
      <c r="K590" s="49" t="s">
        <v>2936</v>
      </c>
      <c r="L590" s="49" t="s">
        <v>254</v>
      </c>
      <c r="M590" s="49" t="s">
        <v>568</v>
      </c>
    </row>
    <row r="591" spans="2:13" x14ac:dyDescent="0.3">
      <c r="B591" s="248" t="s">
        <v>2831</v>
      </c>
      <c r="C591" s="248" t="s">
        <v>2831</v>
      </c>
      <c r="D591" t="s">
        <v>2842</v>
      </c>
      <c r="E591" t="s">
        <v>7065</v>
      </c>
      <c r="F591" t="s">
        <v>2073</v>
      </c>
      <c r="G591" s="47" t="s">
        <v>2692</v>
      </c>
      <c r="H591" s="49">
        <v>0</v>
      </c>
      <c r="I591" s="250">
        <v>0</v>
      </c>
      <c r="J591" s="49" t="s">
        <v>2186</v>
      </c>
      <c r="K591" s="49" t="s">
        <v>7066</v>
      </c>
      <c r="L591" s="49" t="s">
        <v>254</v>
      </c>
      <c r="M591" s="49" t="s">
        <v>568</v>
      </c>
    </row>
    <row r="592" spans="2:13" x14ac:dyDescent="0.3">
      <c r="B592" s="248" t="s">
        <v>2831</v>
      </c>
      <c r="C592" s="248" t="s">
        <v>2831</v>
      </c>
      <c r="D592" t="s">
        <v>2842</v>
      </c>
      <c r="E592" t="s">
        <v>6122</v>
      </c>
      <c r="F592" t="s">
        <v>2075</v>
      </c>
      <c r="G592" s="47" t="s">
        <v>2653</v>
      </c>
      <c r="H592" s="49">
        <v>0</v>
      </c>
      <c r="I592" s="250">
        <v>0</v>
      </c>
      <c r="J592" s="49" t="s">
        <v>2173</v>
      </c>
      <c r="K592" s="49" t="s">
        <v>6123</v>
      </c>
      <c r="L592" s="49" t="s">
        <v>254</v>
      </c>
      <c r="M592" s="49" t="s">
        <v>568</v>
      </c>
    </row>
    <row r="593" spans="2:13" x14ac:dyDescent="0.3">
      <c r="B593" s="248" t="s">
        <v>2831</v>
      </c>
      <c r="C593" s="248" t="s">
        <v>2831</v>
      </c>
      <c r="D593" t="s">
        <v>2842</v>
      </c>
      <c r="E593" t="s">
        <v>7846</v>
      </c>
      <c r="F593" t="s">
        <v>2072</v>
      </c>
      <c r="G593" s="47" t="s">
        <v>6370</v>
      </c>
      <c r="H593" s="49">
        <v>0</v>
      </c>
      <c r="I593" s="250">
        <v>0</v>
      </c>
      <c r="J593" s="49" t="s">
        <v>2160</v>
      </c>
      <c r="K593" s="49" t="s">
        <v>7847</v>
      </c>
      <c r="L593" s="49" t="s">
        <v>254</v>
      </c>
      <c r="M593" s="49" t="s">
        <v>568</v>
      </c>
    </row>
    <row r="594" spans="2:13" x14ac:dyDescent="0.3">
      <c r="B594" s="248" t="s">
        <v>2831</v>
      </c>
      <c r="C594" s="248" t="s">
        <v>2831</v>
      </c>
      <c r="D594" t="s">
        <v>2842</v>
      </c>
      <c r="E594" t="s">
        <v>9073</v>
      </c>
      <c r="F594" t="s">
        <v>2073</v>
      </c>
      <c r="G594" s="47" t="s">
        <v>2696</v>
      </c>
      <c r="H594" s="49">
        <v>0</v>
      </c>
      <c r="I594" s="250">
        <v>0</v>
      </c>
      <c r="J594" s="49" t="s">
        <v>2186</v>
      </c>
      <c r="K594" s="49" t="s">
        <v>9074</v>
      </c>
      <c r="L594" s="49" t="s">
        <v>254</v>
      </c>
      <c r="M594" s="49" t="s">
        <v>568</v>
      </c>
    </row>
    <row r="595" spans="2:13" x14ac:dyDescent="0.3">
      <c r="B595" s="248" t="s">
        <v>2831</v>
      </c>
      <c r="C595" s="248" t="s">
        <v>2831</v>
      </c>
      <c r="D595" t="s">
        <v>2842</v>
      </c>
      <c r="E595" t="s">
        <v>10543</v>
      </c>
      <c r="F595" t="s">
        <v>2072</v>
      </c>
      <c r="G595" s="47" t="s">
        <v>2707</v>
      </c>
      <c r="H595" s="49">
        <v>0</v>
      </c>
      <c r="I595" s="250">
        <v>0</v>
      </c>
      <c r="J595" s="49" t="s">
        <v>2160</v>
      </c>
      <c r="K595" s="49" t="s">
        <v>10544</v>
      </c>
      <c r="L595" s="49" t="s">
        <v>254</v>
      </c>
      <c r="M595" s="49" t="s">
        <v>568</v>
      </c>
    </row>
    <row r="596" spans="2:13" x14ac:dyDescent="0.3">
      <c r="B596" s="248" t="s">
        <v>2831</v>
      </c>
      <c r="C596" s="248" t="s">
        <v>2831</v>
      </c>
      <c r="D596" t="s">
        <v>2842</v>
      </c>
      <c r="E596" t="s">
        <v>9026</v>
      </c>
      <c r="F596" t="s">
        <v>2075</v>
      </c>
      <c r="G596" s="47" t="s">
        <v>2614</v>
      </c>
      <c r="H596" s="49">
        <v>0</v>
      </c>
      <c r="I596" s="250">
        <v>0</v>
      </c>
      <c r="J596" s="49" t="s">
        <v>2186</v>
      </c>
      <c r="K596" s="49" t="s">
        <v>9027</v>
      </c>
      <c r="L596" s="49" t="s">
        <v>254</v>
      </c>
      <c r="M596" s="49" t="s">
        <v>568</v>
      </c>
    </row>
    <row r="597" spans="2:13" x14ac:dyDescent="0.3">
      <c r="B597" s="248" t="s">
        <v>2831</v>
      </c>
      <c r="C597" s="248" t="s">
        <v>2831</v>
      </c>
      <c r="D597" t="s">
        <v>2842</v>
      </c>
      <c r="E597" t="s">
        <v>10503</v>
      </c>
      <c r="F597" t="s">
        <v>2078</v>
      </c>
      <c r="G597" s="47" t="s">
        <v>2642</v>
      </c>
      <c r="H597" s="49">
        <v>0</v>
      </c>
      <c r="I597" s="250">
        <v>0</v>
      </c>
      <c r="J597" s="49" t="s">
        <v>2186</v>
      </c>
      <c r="K597" s="49" t="s">
        <v>10504</v>
      </c>
      <c r="L597" s="49" t="s">
        <v>254</v>
      </c>
      <c r="M597" s="49" t="s">
        <v>568</v>
      </c>
    </row>
    <row r="598" spans="2:13" x14ac:dyDescent="0.3">
      <c r="B598" s="248" t="s">
        <v>2831</v>
      </c>
      <c r="C598" s="248" t="s">
        <v>2831</v>
      </c>
      <c r="D598" t="s">
        <v>2842</v>
      </c>
      <c r="E598" t="s">
        <v>5949</v>
      </c>
      <c r="F598" t="s">
        <v>2073</v>
      </c>
      <c r="G598" s="47" t="s">
        <v>2707</v>
      </c>
      <c r="H598" s="49">
        <v>0</v>
      </c>
      <c r="I598" s="250">
        <v>0</v>
      </c>
      <c r="J598" s="49" t="s">
        <v>2186</v>
      </c>
      <c r="K598" s="49" t="s">
        <v>5950</v>
      </c>
      <c r="L598" s="49" t="s">
        <v>2147</v>
      </c>
      <c r="M598" s="49" t="s">
        <v>568</v>
      </c>
    </row>
    <row r="599" spans="2:13" x14ac:dyDescent="0.3">
      <c r="B599" s="248" t="s">
        <v>2831</v>
      </c>
      <c r="C599" s="248" t="s">
        <v>2831</v>
      </c>
      <c r="D599" t="s">
        <v>2842</v>
      </c>
      <c r="E599" t="s">
        <v>10204</v>
      </c>
      <c r="F599" t="s">
        <v>2073</v>
      </c>
      <c r="G599" s="47" t="s">
        <v>2664</v>
      </c>
      <c r="H599" s="49">
        <v>0</v>
      </c>
      <c r="I599" s="250">
        <v>0</v>
      </c>
      <c r="J599" s="49" t="s">
        <v>2186</v>
      </c>
      <c r="K599" s="49" t="s">
        <v>10205</v>
      </c>
      <c r="L599" s="49" t="s">
        <v>254</v>
      </c>
      <c r="M599" s="49" t="s">
        <v>568</v>
      </c>
    </row>
    <row r="600" spans="2:13" x14ac:dyDescent="0.3">
      <c r="B600" s="248" t="s">
        <v>2831</v>
      </c>
      <c r="C600" s="248" t="s">
        <v>2831</v>
      </c>
      <c r="D600" t="s">
        <v>2842</v>
      </c>
      <c r="E600" t="s">
        <v>3234</v>
      </c>
      <c r="F600" t="s">
        <v>2073</v>
      </c>
      <c r="G600" s="47" t="s">
        <v>2664</v>
      </c>
      <c r="H600" s="49">
        <v>0</v>
      </c>
      <c r="I600" s="250">
        <v>0</v>
      </c>
      <c r="J600" s="49" t="s">
        <v>2160</v>
      </c>
      <c r="K600" s="49" t="s">
        <v>2925</v>
      </c>
      <c r="L600" s="49" t="s">
        <v>254</v>
      </c>
      <c r="M600" s="49" t="s">
        <v>568</v>
      </c>
    </row>
    <row r="601" spans="2:13" x14ac:dyDescent="0.3">
      <c r="B601" s="248" t="s">
        <v>2831</v>
      </c>
      <c r="C601" s="248" t="s">
        <v>2831</v>
      </c>
      <c r="D601" t="s">
        <v>2842</v>
      </c>
      <c r="E601" t="s">
        <v>8890</v>
      </c>
      <c r="F601" t="s">
        <v>2072</v>
      </c>
      <c r="G601" s="47" t="s">
        <v>2707</v>
      </c>
      <c r="H601" s="49">
        <v>0</v>
      </c>
      <c r="I601" s="250">
        <v>0</v>
      </c>
      <c r="J601" s="49" t="s">
        <v>2160</v>
      </c>
      <c r="K601" s="49" t="s">
        <v>8891</v>
      </c>
      <c r="L601" s="49" t="s">
        <v>254</v>
      </c>
      <c r="M601" s="49" t="s">
        <v>568</v>
      </c>
    </row>
    <row r="602" spans="2:13" x14ac:dyDescent="0.3">
      <c r="B602" s="248" t="s">
        <v>2831</v>
      </c>
      <c r="C602" s="248" t="s">
        <v>2831</v>
      </c>
      <c r="D602" t="s">
        <v>2842</v>
      </c>
      <c r="E602" t="s">
        <v>5900</v>
      </c>
      <c r="F602" t="s">
        <v>2072</v>
      </c>
      <c r="G602" s="47" t="s">
        <v>2642</v>
      </c>
      <c r="H602" s="49">
        <v>0</v>
      </c>
      <c r="I602" s="250">
        <v>0</v>
      </c>
      <c r="J602" s="49" t="s">
        <v>2176</v>
      </c>
      <c r="K602" s="49" t="s">
        <v>5901</v>
      </c>
      <c r="L602" s="49" t="s">
        <v>2147</v>
      </c>
      <c r="M602" s="49" t="s">
        <v>568</v>
      </c>
    </row>
  </sheetData>
  <sheetProtection sort="0"/>
  <mergeCells count="3">
    <mergeCell ref="B4:O4"/>
    <mergeCell ref="B5:O5"/>
    <mergeCell ref="D10:D11"/>
  </mergeCells>
  <phoneticPr fontId="56" type="noConversion"/>
  <pageMargins left="0.7" right="0.7" top="0.75" bottom="0.75" header="0.3" footer="0.3"/>
  <drawing r:id="rId1"/>
  <tableParts count="1">
    <tablePart r:id="rId2"/>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51D934-D10A-4862-B55A-1CAA2DB770F1}">
  <dimension ref="B1:M81"/>
  <sheetViews>
    <sheetView showGridLines="0" topLeftCell="B1" zoomScaleNormal="100" workbookViewId="0">
      <selection activeCell="C1" sqref="C1"/>
    </sheetView>
  </sheetViews>
  <sheetFormatPr defaultColWidth="9.109375" defaultRowHeight="14.4" x14ac:dyDescent="0.3"/>
  <cols>
    <col min="1" max="1" width="1.6640625" customWidth="1"/>
    <col min="2" max="2" width="18" customWidth="1"/>
    <col min="3" max="3" width="23.33203125" style="47" customWidth="1"/>
    <col min="4" max="4" width="24.33203125" style="47" customWidth="1"/>
    <col min="5" max="11" width="18.109375" style="64" customWidth="1"/>
    <col min="12" max="12" width="13.21875" customWidth="1"/>
    <col min="13" max="13" width="7" customWidth="1"/>
  </cols>
  <sheetData>
    <row r="1" spans="2:13" x14ac:dyDescent="0.3">
      <c r="C1" s="6" t="s">
        <v>7</v>
      </c>
      <c r="D1" s="31" t="str">
        <f>'Reporte KPIs'!E1</f>
        <v>57040</v>
      </c>
      <c r="E1" s="63" t="s">
        <v>0</v>
      </c>
      <c r="F1" s="6" t="str">
        <f>'Reporte KPIs'!L1</f>
        <v>Centro</v>
      </c>
      <c r="G1" s="6"/>
      <c r="H1"/>
      <c r="I1"/>
      <c r="J1"/>
      <c r="K1"/>
    </row>
    <row r="2" spans="2:13" x14ac:dyDescent="0.3">
      <c r="C2" s="6" t="s">
        <v>2</v>
      </c>
      <c r="D2" s="31" t="str">
        <f>'Reporte KPIs'!E2</f>
        <v>Toyota Celaya</v>
      </c>
      <c r="E2" s="63" t="s">
        <v>1</v>
      </c>
      <c r="F2" s="6" t="str">
        <f>'Reporte KPIs'!L2</f>
        <v>Celaya</v>
      </c>
      <c r="G2" s="6"/>
      <c r="H2"/>
      <c r="I2"/>
      <c r="J2"/>
      <c r="K2"/>
    </row>
    <row r="3" spans="2:13" ht="8.1" customHeight="1" x14ac:dyDescent="0.3">
      <c r="C3"/>
      <c r="D3"/>
    </row>
    <row r="4" spans="2:13" ht="15.6" x14ac:dyDescent="0.3">
      <c r="B4" s="443" t="str">
        <f>'Reporte KPIs'!B4</f>
        <v>Reporte de Servicio Marzo 2022 a Febrero 2023</v>
      </c>
      <c r="C4" s="443"/>
      <c r="D4" s="443"/>
      <c r="E4" s="443"/>
      <c r="F4" s="443"/>
      <c r="G4" s="443"/>
      <c r="H4" s="443"/>
      <c r="I4" s="443"/>
      <c r="J4" s="443"/>
      <c r="K4" s="443"/>
      <c r="L4" s="443"/>
      <c r="M4" s="443"/>
    </row>
    <row r="5" spans="2:13" ht="15.6" x14ac:dyDescent="0.3">
      <c r="B5" s="311" t="str">
        <f xml:space="preserve"> CONCATENATE("Listado Primer Servicio - ",'Reporte KPIs'!E74,": ",'Reporte KPIs'!E81)</f>
        <v>Listado Primer Servicio - Mes Venta: Marzo 2022</v>
      </c>
      <c r="C5" s="311"/>
      <c r="D5" s="311"/>
      <c r="E5" s="311"/>
      <c r="F5" s="311"/>
      <c r="G5" s="311"/>
      <c r="H5" s="311"/>
      <c r="I5" s="311"/>
      <c r="J5" s="311"/>
      <c r="K5" s="311"/>
      <c r="L5" s="311"/>
      <c r="M5" s="311"/>
    </row>
    <row r="6" spans="2:13" ht="4.8" customHeight="1" x14ac:dyDescent="0.3">
      <c r="B6" s="4"/>
      <c r="C6" s="4"/>
      <c r="D6" s="4"/>
      <c r="E6" s="69"/>
      <c r="F6" s="69"/>
      <c r="G6" s="69"/>
      <c r="H6" s="69"/>
      <c r="I6" s="69"/>
      <c r="J6" s="69"/>
      <c r="K6" s="69"/>
      <c r="L6" s="4"/>
      <c r="M6" s="4"/>
    </row>
    <row r="7" spans="2:13" x14ac:dyDescent="0.3">
      <c r="B7" s="255" t="s">
        <v>96</v>
      </c>
      <c r="C7" s="59">
        <f>COUNTA(Table_TasaPrimerServicio6[Mes Venta])</f>
        <v>69</v>
      </c>
      <c r="D7"/>
    </row>
    <row r="8" spans="2:13" x14ac:dyDescent="0.3">
      <c r="B8" s="276" t="s">
        <v>97</v>
      </c>
      <c r="C8" s="270">
        <f>COUNTIF(Table_TasaPrimerServicio6[¿Vino a Servicio?],"=SI")+COUNTIF(Table_TasaPrimerServicio6[¿Vino a Servicio?],"=SI, POSTERIOR AL PERIODO")</f>
        <v>46</v>
      </c>
      <c r="D8"/>
    </row>
    <row r="9" spans="2:13" x14ac:dyDescent="0.3">
      <c r="B9" s="276" t="s">
        <v>2584</v>
      </c>
      <c r="C9" s="270">
        <f>COUNTIF(Table_TasaPrimerServicio6[¿Vino a Servicio?],"=SI, con otro distribuidor")+COUNTIF(Table_TasaPrimerServicio6[¿Vino a Servicio?],"=SI, POSTERIOR AL PERIODO y con otro Distr.")</f>
        <v>17</v>
      </c>
      <c r="D9"/>
    </row>
    <row r="10" spans="2:13" ht="14.4" customHeight="1" x14ac:dyDescent="0.3">
      <c r="B10" s="277" t="s">
        <v>2585</v>
      </c>
      <c r="C10" s="271">
        <f>COUNTIF(Table_TasaPrimerServicio6[¿Vino a Servicio?],"=No")</f>
        <v>6</v>
      </c>
      <c r="D10"/>
    </row>
    <row r="11" spans="2:13" x14ac:dyDescent="0.3">
      <c r="C11" s="54"/>
      <c r="D11"/>
      <c r="E11" s="54"/>
      <c r="F11" s="192"/>
      <c r="G11" s="192"/>
      <c r="H11" s="192"/>
      <c r="I11" s="192"/>
      <c r="J11" s="192"/>
      <c r="K11" s="192"/>
    </row>
    <row r="12" spans="2:13" ht="43.2" x14ac:dyDescent="0.3">
      <c r="B12" s="67" t="s">
        <v>46</v>
      </c>
      <c r="C12" s="68" t="s">
        <v>94</v>
      </c>
      <c r="D12" s="68" t="s">
        <v>95</v>
      </c>
      <c r="E12" s="67" t="s">
        <v>89</v>
      </c>
      <c r="F12" s="67" t="s">
        <v>1825</v>
      </c>
      <c r="G12" s="67" t="s">
        <v>1826</v>
      </c>
      <c r="H12" s="67" t="s">
        <v>1370</v>
      </c>
      <c r="I12" s="67" t="s">
        <v>1953</v>
      </c>
      <c r="J12" s="67" t="s">
        <v>2080</v>
      </c>
      <c r="K12" s="67" t="s">
        <v>2465</v>
      </c>
    </row>
    <row r="13" spans="2:13" x14ac:dyDescent="0.3">
      <c r="B13" t="s">
        <v>2601</v>
      </c>
      <c r="C13" s="47" t="s">
        <v>11233</v>
      </c>
      <c r="D13" s="66" t="s">
        <v>2072</v>
      </c>
      <c r="E13" s="64" t="s">
        <v>254</v>
      </c>
      <c r="F13" s="64">
        <v>1</v>
      </c>
      <c r="G13" s="64">
        <v>556.41999999999996</v>
      </c>
      <c r="H13" s="64" t="s">
        <v>2173</v>
      </c>
      <c r="I13" s="64" t="s">
        <v>11234</v>
      </c>
      <c r="J13" s="64" t="s">
        <v>254</v>
      </c>
      <c r="K13" s="64" t="s">
        <v>568</v>
      </c>
    </row>
    <row r="14" spans="2:13" x14ac:dyDescent="0.3">
      <c r="B14" t="s">
        <v>2601</v>
      </c>
      <c r="C14" s="47" t="s">
        <v>11235</v>
      </c>
      <c r="D14" s="66" t="s">
        <v>2072</v>
      </c>
      <c r="E14" s="64" t="s">
        <v>254</v>
      </c>
      <c r="F14" s="64">
        <v>0</v>
      </c>
      <c r="G14" s="64">
        <v>0</v>
      </c>
      <c r="H14" s="64" t="s">
        <v>2160</v>
      </c>
      <c r="I14" s="64" t="s">
        <v>11236</v>
      </c>
      <c r="J14" s="64" t="s">
        <v>254</v>
      </c>
      <c r="K14" s="64" t="s">
        <v>568</v>
      </c>
    </row>
    <row r="15" spans="2:13" x14ac:dyDescent="0.3">
      <c r="B15" t="s">
        <v>2601</v>
      </c>
      <c r="C15" s="47" t="s">
        <v>11237</v>
      </c>
      <c r="D15" s="66" t="s">
        <v>2072</v>
      </c>
      <c r="E15" s="64" t="s">
        <v>254</v>
      </c>
      <c r="F15" s="64">
        <v>0</v>
      </c>
      <c r="G15" s="64">
        <v>0</v>
      </c>
      <c r="H15" s="64" t="s">
        <v>2176</v>
      </c>
      <c r="I15" s="64" t="s">
        <v>11238</v>
      </c>
      <c r="J15" s="64" t="s">
        <v>254</v>
      </c>
      <c r="K15" s="64" t="s">
        <v>568</v>
      </c>
    </row>
    <row r="16" spans="2:13" x14ac:dyDescent="0.3">
      <c r="B16" t="s">
        <v>2601</v>
      </c>
      <c r="C16" s="47" t="s">
        <v>11241</v>
      </c>
      <c r="D16" s="66" t="s">
        <v>2072</v>
      </c>
      <c r="E16" s="64" t="s">
        <v>254</v>
      </c>
      <c r="F16" s="64">
        <v>0</v>
      </c>
      <c r="G16" s="64">
        <v>0</v>
      </c>
      <c r="H16" s="64" t="s">
        <v>2173</v>
      </c>
      <c r="I16" s="64" t="s">
        <v>11242</v>
      </c>
      <c r="J16" s="64" t="s">
        <v>254</v>
      </c>
      <c r="K16" s="64" t="s">
        <v>568</v>
      </c>
    </row>
    <row r="17" spans="2:11" x14ac:dyDescent="0.3">
      <c r="B17" t="s">
        <v>2601</v>
      </c>
      <c r="C17" s="47" t="s">
        <v>11245</v>
      </c>
      <c r="D17" s="66" t="s">
        <v>2072</v>
      </c>
      <c r="E17" s="64" t="s">
        <v>254</v>
      </c>
      <c r="F17" s="64">
        <v>0</v>
      </c>
      <c r="G17" s="64">
        <v>0</v>
      </c>
      <c r="H17" s="64" t="s">
        <v>2160</v>
      </c>
      <c r="I17" s="64" t="s">
        <v>6892</v>
      </c>
      <c r="J17" s="64" t="s">
        <v>254</v>
      </c>
      <c r="K17" s="64" t="s">
        <v>568</v>
      </c>
    </row>
    <row r="18" spans="2:11" x14ac:dyDescent="0.3">
      <c r="B18" t="s">
        <v>2601</v>
      </c>
      <c r="C18" s="47" t="s">
        <v>11247</v>
      </c>
      <c r="D18" s="66" t="s">
        <v>2072</v>
      </c>
      <c r="E18" s="64" t="s">
        <v>254</v>
      </c>
      <c r="F18" s="64">
        <v>0</v>
      </c>
      <c r="G18" s="64">
        <v>0</v>
      </c>
      <c r="H18" s="64" t="s">
        <v>2160</v>
      </c>
      <c r="I18" s="64" t="s">
        <v>11248</v>
      </c>
      <c r="J18" s="64" t="s">
        <v>2147</v>
      </c>
      <c r="K18" s="64" t="s">
        <v>568</v>
      </c>
    </row>
    <row r="19" spans="2:11" x14ac:dyDescent="0.3">
      <c r="B19" t="s">
        <v>2601</v>
      </c>
      <c r="C19" s="47" t="s">
        <v>6185</v>
      </c>
      <c r="D19" s="66" t="s">
        <v>2073</v>
      </c>
      <c r="E19" s="64" t="s">
        <v>6186</v>
      </c>
      <c r="F19" s="64">
        <v>0</v>
      </c>
      <c r="G19" s="64">
        <v>0</v>
      </c>
      <c r="H19" s="64" t="s">
        <v>2186</v>
      </c>
      <c r="I19" s="64" t="s">
        <v>6187</v>
      </c>
      <c r="J19" s="64" t="s">
        <v>254</v>
      </c>
      <c r="K19" s="64" t="s">
        <v>568</v>
      </c>
    </row>
    <row r="20" spans="2:11" x14ac:dyDescent="0.3">
      <c r="B20" t="s">
        <v>2601</v>
      </c>
      <c r="C20" s="47" t="s">
        <v>6556</v>
      </c>
      <c r="D20" s="66" t="s">
        <v>2073</v>
      </c>
      <c r="E20" s="64" t="s">
        <v>5870</v>
      </c>
      <c r="F20" s="64">
        <v>0</v>
      </c>
      <c r="G20" s="64">
        <v>0</v>
      </c>
      <c r="H20" s="64" t="s">
        <v>2186</v>
      </c>
      <c r="I20" s="64" t="s">
        <v>6557</v>
      </c>
      <c r="J20" s="64" t="s">
        <v>2147</v>
      </c>
      <c r="K20" s="64" t="s">
        <v>568</v>
      </c>
    </row>
    <row r="21" spans="2:11" x14ac:dyDescent="0.3">
      <c r="B21" t="s">
        <v>2601</v>
      </c>
      <c r="C21" s="47" t="s">
        <v>9330</v>
      </c>
      <c r="D21" s="66" t="s">
        <v>2077</v>
      </c>
      <c r="E21" s="64" t="s">
        <v>5870</v>
      </c>
      <c r="F21" s="64">
        <v>0</v>
      </c>
      <c r="G21" s="64">
        <v>0</v>
      </c>
      <c r="H21" s="64" t="s">
        <v>2160</v>
      </c>
      <c r="I21" s="64" t="s">
        <v>2936</v>
      </c>
      <c r="J21" s="64" t="s">
        <v>2147</v>
      </c>
      <c r="K21" s="64" t="s">
        <v>568</v>
      </c>
    </row>
    <row r="22" spans="2:11" x14ac:dyDescent="0.3">
      <c r="B22" t="s">
        <v>2601</v>
      </c>
      <c r="C22" s="47" t="s">
        <v>9183</v>
      </c>
      <c r="D22" s="66" t="s">
        <v>2073</v>
      </c>
      <c r="E22" s="64" t="s">
        <v>5855</v>
      </c>
      <c r="F22" s="64">
        <v>0</v>
      </c>
      <c r="G22" s="64">
        <v>0</v>
      </c>
      <c r="H22" s="64" t="s">
        <v>2186</v>
      </c>
      <c r="I22" s="64" t="s">
        <v>9184</v>
      </c>
      <c r="J22" s="64" t="s">
        <v>254</v>
      </c>
      <c r="K22" s="64" t="s">
        <v>568</v>
      </c>
    </row>
    <row r="23" spans="2:11" x14ac:dyDescent="0.3">
      <c r="B23" t="s">
        <v>2601</v>
      </c>
      <c r="C23" s="47" t="s">
        <v>8729</v>
      </c>
      <c r="D23" s="66" t="s">
        <v>2073</v>
      </c>
      <c r="E23" s="64" t="s">
        <v>5855</v>
      </c>
      <c r="F23" s="64">
        <v>0</v>
      </c>
      <c r="G23" s="64">
        <v>0</v>
      </c>
      <c r="H23" s="64" t="s">
        <v>2186</v>
      </c>
      <c r="I23" s="64" t="s">
        <v>8730</v>
      </c>
      <c r="J23" s="64" t="s">
        <v>254</v>
      </c>
      <c r="K23" s="64" t="s">
        <v>568</v>
      </c>
    </row>
    <row r="24" spans="2:11" x14ac:dyDescent="0.3">
      <c r="B24" t="s">
        <v>2601</v>
      </c>
      <c r="C24" s="47" t="s">
        <v>6004</v>
      </c>
      <c r="D24" s="66" t="s">
        <v>2073</v>
      </c>
      <c r="E24" s="64" t="s">
        <v>5877</v>
      </c>
      <c r="F24" s="64">
        <v>0</v>
      </c>
      <c r="G24" s="64">
        <v>0</v>
      </c>
      <c r="H24" s="64" t="s">
        <v>2186</v>
      </c>
      <c r="I24" s="64" t="s">
        <v>6005</v>
      </c>
      <c r="J24" s="64" t="s">
        <v>254</v>
      </c>
      <c r="K24" s="64" t="s">
        <v>568</v>
      </c>
    </row>
    <row r="25" spans="2:11" x14ac:dyDescent="0.3">
      <c r="B25" t="s">
        <v>2601</v>
      </c>
      <c r="C25" s="47" t="s">
        <v>11239</v>
      </c>
      <c r="D25" s="66" t="s">
        <v>2374</v>
      </c>
      <c r="E25" s="64" t="s">
        <v>6252</v>
      </c>
      <c r="F25" s="64">
        <v>0</v>
      </c>
      <c r="G25" s="64">
        <v>0</v>
      </c>
      <c r="H25" s="64" t="s">
        <v>2160</v>
      </c>
      <c r="I25" s="64" t="s">
        <v>11240</v>
      </c>
      <c r="J25" s="64" t="s">
        <v>254</v>
      </c>
      <c r="K25" s="64" t="s">
        <v>568</v>
      </c>
    </row>
    <row r="26" spans="2:11" x14ac:dyDescent="0.3">
      <c r="B26" t="s">
        <v>2601</v>
      </c>
      <c r="C26" s="47" t="s">
        <v>10258</v>
      </c>
      <c r="D26" s="66" t="s">
        <v>2073</v>
      </c>
      <c r="E26" s="64" t="s">
        <v>6203</v>
      </c>
      <c r="F26" s="64">
        <v>0</v>
      </c>
      <c r="G26" s="64">
        <v>0</v>
      </c>
      <c r="H26" s="64" t="s">
        <v>2186</v>
      </c>
      <c r="I26" s="64" t="s">
        <v>10259</v>
      </c>
      <c r="J26" s="64" t="s">
        <v>254</v>
      </c>
      <c r="K26" s="64" t="s">
        <v>568</v>
      </c>
    </row>
    <row r="27" spans="2:11" x14ac:dyDescent="0.3">
      <c r="B27" t="s">
        <v>2601</v>
      </c>
      <c r="C27" s="47" t="s">
        <v>5961</v>
      </c>
      <c r="D27" s="66" t="s">
        <v>2073</v>
      </c>
      <c r="E27" s="64" t="s">
        <v>5832</v>
      </c>
      <c r="F27" s="64">
        <v>0</v>
      </c>
      <c r="G27" s="64">
        <v>0</v>
      </c>
      <c r="H27" s="64" t="s">
        <v>2186</v>
      </c>
      <c r="I27" s="64" t="s">
        <v>5962</v>
      </c>
      <c r="J27" s="64" t="s">
        <v>254</v>
      </c>
      <c r="K27" s="64" t="s">
        <v>568</v>
      </c>
    </row>
    <row r="28" spans="2:11" x14ac:dyDescent="0.3">
      <c r="B28" t="s">
        <v>2601</v>
      </c>
      <c r="C28" s="47" t="s">
        <v>7416</v>
      </c>
      <c r="D28" s="66" t="s">
        <v>2073</v>
      </c>
      <c r="E28" s="64" t="s">
        <v>5832</v>
      </c>
      <c r="F28" s="64">
        <v>0</v>
      </c>
      <c r="G28" s="64">
        <v>0</v>
      </c>
      <c r="H28" s="64" t="s">
        <v>2186</v>
      </c>
      <c r="I28" s="64" t="s">
        <v>7417</v>
      </c>
      <c r="J28" s="64" t="s">
        <v>254</v>
      </c>
      <c r="K28" s="64" t="s">
        <v>568</v>
      </c>
    </row>
    <row r="29" spans="2:11" x14ac:dyDescent="0.3">
      <c r="B29" t="s">
        <v>2601</v>
      </c>
      <c r="C29" s="47" t="s">
        <v>9490</v>
      </c>
      <c r="D29" s="66" t="s">
        <v>2073</v>
      </c>
      <c r="E29" s="64" t="s">
        <v>5810</v>
      </c>
      <c r="F29" s="64">
        <v>0</v>
      </c>
      <c r="G29" s="64">
        <v>0</v>
      </c>
      <c r="H29" s="64" t="s">
        <v>2186</v>
      </c>
      <c r="I29" s="64" t="s">
        <v>9491</v>
      </c>
      <c r="J29" s="64" t="s">
        <v>2147</v>
      </c>
      <c r="K29" s="64" t="s">
        <v>568</v>
      </c>
    </row>
    <row r="30" spans="2:11" x14ac:dyDescent="0.3">
      <c r="B30" t="s">
        <v>2601</v>
      </c>
      <c r="C30" s="47" t="s">
        <v>8567</v>
      </c>
      <c r="D30" s="66" t="s">
        <v>2073</v>
      </c>
      <c r="E30" s="64" t="s">
        <v>6295</v>
      </c>
      <c r="F30" s="64">
        <v>0</v>
      </c>
      <c r="G30" s="64">
        <v>0</v>
      </c>
      <c r="H30" s="64" t="s">
        <v>2186</v>
      </c>
      <c r="I30" s="64" t="s">
        <v>8568</v>
      </c>
      <c r="J30" s="64" t="s">
        <v>254</v>
      </c>
      <c r="K30" s="64" t="s">
        <v>568</v>
      </c>
    </row>
    <row r="31" spans="2:11" x14ac:dyDescent="0.3">
      <c r="B31" t="s">
        <v>2601</v>
      </c>
      <c r="C31" s="47" t="s">
        <v>7584</v>
      </c>
      <c r="D31" s="66" t="s">
        <v>2077</v>
      </c>
      <c r="E31" s="64" t="s">
        <v>5945</v>
      </c>
      <c r="F31" s="64">
        <v>0</v>
      </c>
      <c r="G31" s="64">
        <v>0</v>
      </c>
      <c r="H31" s="64" t="s">
        <v>2186</v>
      </c>
      <c r="I31" s="64" t="s">
        <v>7585</v>
      </c>
      <c r="J31" s="64" t="s">
        <v>254</v>
      </c>
      <c r="K31" s="64" t="s">
        <v>568</v>
      </c>
    </row>
    <row r="32" spans="2:11" x14ac:dyDescent="0.3">
      <c r="B32" t="s">
        <v>2601</v>
      </c>
      <c r="C32" s="47" t="s">
        <v>8259</v>
      </c>
      <c r="D32" s="66" t="s">
        <v>2073</v>
      </c>
      <c r="E32" s="64" t="s">
        <v>5945</v>
      </c>
      <c r="F32" s="64">
        <v>0</v>
      </c>
      <c r="G32" s="64">
        <v>0</v>
      </c>
      <c r="H32" s="64" t="s">
        <v>2186</v>
      </c>
      <c r="I32" s="64" t="s">
        <v>8260</v>
      </c>
      <c r="J32" s="64" t="s">
        <v>254</v>
      </c>
      <c r="K32" s="64" t="s">
        <v>568</v>
      </c>
    </row>
    <row r="33" spans="2:11" x14ac:dyDescent="0.3">
      <c r="B33" t="s">
        <v>2601</v>
      </c>
      <c r="C33" s="47" t="s">
        <v>7410</v>
      </c>
      <c r="D33" s="66" t="s">
        <v>2073</v>
      </c>
      <c r="E33" s="64" t="s">
        <v>6290</v>
      </c>
      <c r="F33" s="64">
        <v>0</v>
      </c>
      <c r="G33" s="64">
        <v>0</v>
      </c>
      <c r="H33" s="64" t="s">
        <v>2186</v>
      </c>
      <c r="I33" s="64" t="s">
        <v>7411</v>
      </c>
      <c r="J33" s="64" t="s">
        <v>254</v>
      </c>
      <c r="K33" s="64" t="s">
        <v>568</v>
      </c>
    </row>
    <row r="34" spans="2:11" x14ac:dyDescent="0.3">
      <c r="B34" t="s">
        <v>2601</v>
      </c>
      <c r="C34" s="47" t="s">
        <v>7239</v>
      </c>
      <c r="D34" s="66" t="s">
        <v>2073</v>
      </c>
      <c r="E34" s="64" t="s">
        <v>5519</v>
      </c>
      <c r="F34" s="64">
        <v>0</v>
      </c>
      <c r="G34" s="64">
        <v>0</v>
      </c>
      <c r="H34" s="64" t="s">
        <v>2186</v>
      </c>
      <c r="I34" s="64" t="s">
        <v>7240</v>
      </c>
      <c r="J34" s="64" t="s">
        <v>254</v>
      </c>
      <c r="K34" s="64" t="s">
        <v>568</v>
      </c>
    </row>
    <row r="35" spans="2:11" x14ac:dyDescent="0.3">
      <c r="B35" t="s">
        <v>2601</v>
      </c>
      <c r="C35" s="47" t="s">
        <v>8159</v>
      </c>
      <c r="D35" s="66" t="s">
        <v>2077</v>
      </c>
      <c r="E35" s="64" t="s">
        <v>5577</v>
      </c>
      <c r="F35" s="64">
        <v>0</v>
      </c>
      <c r="G35" s="64">
        <v>0</v>
      </c>
      <c r="H35" s="64" t="s">
        <v>2186</v>
      </c>
      <c r="I35" s="64" t="s">
        <v>8160</v>
      </c>
      <c r="J35" s="64" t="s">
        <v>254</v>
      </c>
      <c r="K35" s="64" t="s">
        <v>568</v>
      </c>
    </row>
    <row r="36" spans="2:11" x14ac:dyDescent="0.3">
      <c r="B36" t="s">
        <v>2601</v>
      </c>
      <c r="C36" s="47" t="s">
        <v>11257</v>
      </c>
      <c r="D36" s="66" t="s">
        <v>2374</v>
      </c>
      <c r="E36" s="64" t="s">
        <v>5516</v>
      </c>
      <c r="F36" s="64">
        <v>0</v>
      </c>
      <c r="G36" s="64">
        <v>0</v>
      </c>
      <c r="H36" s="64" t="s">
        <v>1535</v>
      </c>
      <c r="I36" s="64" t="s">
        <v>1535</v>
      </c>
      <c r="J36" s="64" t="s">
        <v>254</v>
      </c>
      <c r="K36" s="64" t="s">
        <v>568</v>
      </c>
    </row>
    <row r="37" spans="2:11" x14ac:dyDescent="0.3">
      <c r="B37" t="s">
        <v>2601</v>
      </c>
      <c r="C37" s="47" t="s">
        <v>5661</v>
      </c>
      <c r="D37" s="66" t="s">
        <v>2077</v>
      </c>
      <c r="E37" s="64" t="s">
        <v>5455</v>
      </c>
      <c r="F37" s="64">
        <v>0</v>
      </c>
      <c r="G37" s="64">
        <v>0</v>
      </c>
      <c r="H37" s="64" t="s">
        <v>2186</v>
      </c>
      <c r="I37" s="64" t="s">
        <v>5662</v>
      </c>
      <c r="J37" s="64" t="s">
        <v>2147</v>
      </c>
      <c r="K37" s="64" t="s">
        <v>568</v>
      </c>
    </row>
    <row r="38" spans="2:11" x14ac:dyDescent="0.3">
      <c r="B38" t="s">
        <v>2601</v>
      </c>
      <c r="C38" s="47" t="s">
        <v>6128</v>
      </c>
      <c r="D38" s="66" t="s">
        <v>2073</v>
      </c>
      <c r="E38" s="64" t="s">
        <v>5541</v>
      </c>
      <c r="F38" s="64">
        <v>0</v>
      </c>
      <c r="G38" s="64">
        <v>0</v>
      </c>
      <c r="H38" s="64" t="s">
        <v>2186</v>
      </c>
      <c r="I38" s="64" t="s">
        <v>6129</v>
      </c>
      <c r="J38" s="64" t="s">
        <v>254</v>
      </c>
      <c r="K38" s="64" t="s">
        <v>568</v>
      </c>
    </row>
    <row r="39" spans="2:11" x14ac:dyDescent="0.3">
      <c r="B39" t="s">
        <v>2601</v>
      </c>
      <c r="C39" s="47" t="s">
        <v>11250</v>
      </c>
      <c r="D39" s="66" t="s">
        <v>2374</v>
      </c>
      <c r="E39" s="64" t="s">
        <v>5563</v>
      </c>
      <c r="F39" s="64">
        <v>0</v>
      </c>
      <c r="G39" s="64">
        <v>0</v>
      </c>
      <c r="H39" s="64" t="s">
        <v>1535</v>
      </c>
      <c r="I39" s="64" t="s">
        <v>1535</v>
      </c>
      <c r="J39" s="64" t="s">
        <v>254</v>
      </c>
      <c r="K39" s="64" t="s">
        <v>568</v>
      </c>
    </row>
    <row r="40" spans="2:11" x14ac:dyDescent="0.3">
      <c r="B40" t="s">
        <v>2601</v>
      </c>
      <c r="C40" s="47" t="s">
        <v>11262</v>
      </c>
      <c r="D40" s="66" t="s">
        <v>2374</v>
      </c>
      <c r="E40" s="64" t="s">
        <v>5587</v>
      </c>
      <c r="F40" s="64">
        <v>0</v>
      </c>
      <c r="G40" s="64">
        <v>0</v>
      </c>
      <c r="H40" s="64" t="s">
        <v>1535</v>
      </c>
      <c r="I40" s="64" t="s">
        <v>1535</v>
      </c>
      <c r="J40" s="64" t="s">
        <v>254</v>
      </c>
      <c r="K40" s="64" t="s">
        <v>568</v>
      </c>
    </row>
    <row r="41" spans="2:11" x14ac:dyDescent="0.3">
      <c r="B41" t="s">
        <v>2601</v>
      </c>
      <c r="C41" s="47" t="s">
        <v>8001</v>
      </c>
      <c r="D41" s="66" t="s">
        <v>2073</v>
      </c>
      <c r="E41" s="64" t="s">
        <v>5674</v>
      </c>
      <c r="F41" s="64">
        <v>0</v>
      </c>
      <c r="G41" s="64">
        <v>0</v>
      </c>
      <c r="H41" s="64" t="s">
        <v>2186</v>
      </c>
      <c r="I41" s="64" t="s">
        <v>8002</v>
      </c>
      <c r="J41" s="64" t="s">
        <v>254</v>
      </c>
      <c r="K41" s="64" t="s">
        <v>568</v>
      </c>
    </row>
    <row r="42" spans="2:11" x14ac:dyDescent="0.3">
      <c r="B42" t="s">
        <v>2601</v>
      </c>
      <c r="C42" s="47" t="s">
        <v>7995</v>
      </c>
      <c r="D42" s="66" t="s">
        <v>2073</v>
      </c>
      <c r="E42" s="64" t="s">
        <v>5538</v>
      </c>
      <c r="F42" s="64">
        <v>0</v>
      </c>
      <c r="G42" s="64">
        <v>0</v>
      </c>
      <c r="H42" s="64" t="s">
        <v>2186</v>
      </c>
      <c r="I42" s="64" t="s">
        <v>7996</v>
      </c>
      <c r="J42" s="64" t="s">
        <v>254</v>
      </c>
      <c r="K42" s="64" t="s">
        <v>568</v>
      </c>
    </row>
    <row r="43" spans="2:11" x14ac:dyDescent="0.3">
      <c r="B43" t="s">
        <v>2601</v>
      </c>
      <c r="C43" s="47" t="s">
        <v>6133</v>
      </c>
      <c r="D43" s="66" t="s">
        <v>2073</v>
      </c>
      <c r="E43" s="64" t="s">
        <v>5659</v>
      </c>
      <c r="F43" s="64">
        <v>0</v>
      </c>
      <c r="G43" s="64">
        <v>0</v>
      </c>
      <c r="H43" s="64" t="s">
        <v>2186</v>
      </c>
      <c r="I43" s="64" t="s">
        <v>6134</v>
      </c>
      <c r="J43" s="64" t="s">
        <v>2147</v>
      </c>
      <c r="K43" s="64" t="s">
        <v>568</v>
      </c>
    </row>
    <row r="44" spans="2:11" x14ac:dyDescent="0.3">
      <c r="B44" t="s">
        <v>2601</v>
      </c>
      <c r="C44" s="47" t="s">
        <v>7997</v>
      </c>
      <c r="D44" s="66" t="s">
        <v>2073</v>
      </c>
      <c r="E44" s="64" t="s">
        <v>5530</v>
      </c>
      <c r="F44" s="64">
        <v>0</v>
      </c>
      <c r="G44" s="64">
        <v>0</v>
      </c>
      <c r="H44" s="64" t="s">
        <v>2186</v>
      </c>
      <c r="I44" s="64" t="s">
        <v>7998</v>
      </c>
      <c r="J44" s="64" t="s">
        <v>254</v>
      </c>
      <c r="K44" s="64" t="s">
        <v>568</v>
      </c>
    </row>
    <row r="45" spans="2:11" x14ac:dyDescent="0.3">
      <c r="B45" t="s">
        <v>2601</v>
      </c>
      <c r="C45" s="47" t="s">
        <v>5591</v>
      </c>
      <c r="D45" s="66" t="s">
        <v>2073</v>
      </c>
      <c r="E45" s="64" t="s">
        <v>5492</v>
      </c>
      <c r="F45" s="64">
        <v>0</v>
      </c>
      <c r="G45" s="64">
        <v>0</v>
      </c>
      <c r="H45" s="64" t="s">
        <v>2186</v>
      </c>
      <c r="I45" s="64" t="s">
        <v>5592</v>
      </c>
      <c r="J45" s="64" t="s">
        <v>254</v>
      </c>
      <c r="K45" s="64" t="s">
        <v>568</v>
      </c>
    </row>
    <row r="46" spans="2:11" x14ac:dyDescent="0.3">
      <c r="B46" t="s">
        <v>2601</v>
      </c>
      <c r="C46" s="47" t="s">
        <v>11264</v>
      </c>
      <c r="D46" s="66" t="s">
        <v>2374</v>
      </c>
      <c r="E46" s="64" t="s">
        <v>5566</v>
      </c>
      <c r="F46" s="64">
        <v>0</v>
      </c>
      <c r="G46" s="64">
        <v>0</v>
      </c>
      <c r="H46" s="64" t="s">
        <v>1535</v>
      </c>
      <c r="I46" s="64" t="s">
        <v>1535</v>
      </c>
      <c r="J46" s="64" t="s">
        <v>254</v>
      </c>
      <c r="K46" s="64" t="s">
        <v>568</v>
      </c>
    </row>
    <row r="47" spans="2:11" x14ac:dyDescent="0.3">
      <c r="B47" t="s">
        <v>2601</v>
      </c>
      <c r="C47" s="47" t="s">
        <v>11266</v>
      </c>
      <c r="D47" s="66" t="s">
        <v>2374</v>
      </c>
      <c r="E47" s="64" t="s">
        <v>5738</v>
      </c>
      <c r="F47" s="64">
        <v>0</v>
      </c>
      <c r="G47" s="64">
        <v>0</v>
      </c>
      <c r="H47" s="64" t="s">
        <v>2173</v>
      </c>
      <c r="I47" s="64" t="s">
        <v>11267</v>
      </c>
      <c r="J47" s="64" t="s">
        <v>2147</v>
      </c>
      <c r="K47" s="64" t="s">
        <v>568</v>
      </c>
    </row>
    <row r="48" spans="2:11" x14ac:dyDescent="0.3">
      <c r="B48" t="s">
        <v>2601</v>
      </c>
      <c r="C48" s="47" t="s">
        <v>11251</v>
      </c>
      <c r="D48" s="66" t="s">
        <v>2374</v>
      </c>
      <c r="E48" s="64" t="s">
        <v>5489</v>
      </c>
      <c r="F48" s="64">
        <v>0</v>
      </c>
      <c r="G48" s="64">
        <v>0</v>
      </c>
      <c r="H48" s="64" t="s">
        <v>2173</v>
      </c>
      <c r="I48" s="64" t="s">
        <v>11252</v>
      </c>
      <c r="J48" s="64" t="s">
        <v>254</v>
      </c>
      <c r="K48" s="64" t="s">
        <v>568</v>
      </c>
    </row>
    <row r="49" spans="2:11" x14ac:dyDescent="0.3">
      <c r="B49" t="s">
        <v>2601</v>
      </c>
      <c r="C49" s="47" t="s">
        <v>11263</v>
      </c>
      <c r="D49" s="66" t="s">
        <v>2374</v>
      </c>
      <c r="E49" s="64" t="s">
        <v>5622</v>
      </c>
      <c r="F49" s="64">
        <v>0</v>
      </c>
      <c r="G49" s="64">
        <v>0</v>
      </c>
      <c r="H49" s="64" t="s">
        <v>1535</v>
      </c>
      <c r="I49" s="64" t="s">
        <v>1535</v>
      </c>
      <c r="J49" s="64" t="s">
        <v>2147</v>
      </c>
      <c r="K49" s="64" t="s">
        <v>568</v>
      </c>
    </row>
    <row r="50" spans="2:11" x14ac:dyDescent="0.3">
      <c r="B50" t="s">
        <v>2601</v>
      </c>
      <c r="C50" s="47" t="s">
        <v>7921</v>
      </c>
      <c r="D50" s="66" t="s">
        <v>2077</v>
      </c>
      <c r="E50" s="64" t="s">
        <v>5731</v>
      </c>
      <c r="F50" s="64">
        <v>0</v>
      </c>
      <c r="G50" s="64">
        <v>0</v>
      </c>
      <c r="H50" s="64" t="s">
        <v>2186</v>
      </c>
      <c r="I50" s="64" t="s">
        <v>7922</v>
      </c>
      <c r="J50" s="64" t="s">
        <v>254</v>
      </c>
      <c r="K50" s="64" t="s">
        <v>568</v>
      </c>
    </row>
    <row r="51" spans="2:11" x14ac:dyDescent="0.3">
      <c r="B51" t="s">
        <v>2601</v>
      </c>
      <c r="C51" s="47" t="s">
        <v>10274</v>
      </c>
      <c r="D51" s="66" t="s">
        <v>2073</v>
      </c>
      <c r="E51" s="64" t="s">
        <v>6758</v>
      </c>
      <c r="F51" s="64">
        <v>0</v>
      </c>
      <c r="G51" s="64">
        <v>0</v>
      </c>
      <c r="H51" s="64" t="s">
        <v>2186</v>
      </c>
      <c r="I51" s="64" t="s">
        <v>10275</v>
      </c>
      <c r="J51" s="64" t="s">
        <v>254</v>
      </c>
      <c r="K51" s="64" t="s">
        <v>568</v>
      </c>
    </row>
    <row r="52" spans="2:11" x14ac:dyDescent="0.3">
      <c r="B52" t="s">
        <v>2601</v>
      </c>
      <c r="C52" s="47" t="s">
        <v>10340</v>
      </c>
      <c r="D52" s="66" t="s">
        <v>2073</v>
      </c>
      <c r="E52" s="64" t="s">
        <v>6741</v>
      </c>
      <c r="F52" s="64">
        <v>0</v>
      </c>
      <c r="G52" s="64">
        <v>0</v>
      </c>
      <c r="H52" s="64" t="s">
        <v>2160</v>
      </c>
      <c r="I52" s="64" t="s">
        <v>10341</v>
      </c>
      <c r="J52" s="64" t="s">
        <v>2147</v>
      </c>
      <c r="K52" s="64" t="s">
        <v>568</v>
      </c>
    </row>
    <row r="53" spans="2:11" x14ac:dyDescent="0.3">
      <c r="B53" t="s">
        <v>2601</v>
      </c>
      <c r="C53" s="47" t="s">
        <v>11260</v>
      </c>
      <c r="D53" s="66" t="s">
        <v>2374</v>
      </c>
      <c r="E53" s="64" t="s">
        <v>6479</v>
      </c>
      <c r="F53" s="64">
        <v>0</v>
      </c>
      <c r="G53" s="64">
        <v>0</v>
      </c>
      <c r="H53" s="64" t="s">
        <v>2160</v>
      </c>
      <c r="I53" s="64" t="s">
        <v>11261</v>
      </c>
      <c r="J53" s="64" t="s">
        <v>254</v>
      </c>
      <c r="K53" s="64" t="s">
        <v>568</v>
      </c>
    </row>
    <row r="54" spans="2:11" x14ac:dyDescent="0.3">
      <c r="B54" t="s">
        <v>2601</v>
      </c>
      <c r="C54" s="47" t="s">
        <v>11253</v>
      </c>
      <c r="D54" s="66" t="s">
        <v>2374</v>
      </c>
      <c r="E54" s="64" t="s">
        <v>5478</v>
      </c>
      <c r="F54" s="64">
        <v>0</v>
      </c>
      <c r="G54" s="64">
        <v>0</v>
      </c>
      <c r="H54" s="64" t="s">
        <v>2176</v>
      </c>
      <c r="I54" s="64" t="s">
        <v>11254</v>
      </c>
      <c r="J54" s="64" t="s">
        <v>254</v>
      </c>
      <c r="K54" s="64" t="s">
        <v>568</v>
      </c>
    </row>
    <row r="55" spans="2:11" x14ac:dyDescent="0.3">
      <c r="B55" t="s">
        <v>2601</v>
      </c>
      <c r="C55" s="47" t="s">
        <v>9306</v>
      </c>
      <c r="D55" s="66" t="s">
        <v>2077</v>
      </c>
      <c r="E55" s="64" t="s">
        <v>5478</v>
      </c>
      <c r="F55" s="64">
        <v>0</v>
      </c>
      <c r="G55" s="64">
        <v>0</v>
      </c>
      <c r="H55" s="64" t="s">
        <v>2186</v>
      </c>
      <c r="I55" s="64" t="s">
        <v>9307</v>
      </c>
      <c r="J55" s="64" t="s">
        <v>254</v>
      </c>
      <c r="K55" s="64" t="s">
        <v>568</v>
      </c>
    </row>
    <row r="56" spans="2:11" x14ac:dyDescent="0.3">
      <c r="B56" t="s">
        <v>2601</v>
      </c>
      <c r="C56" s="47" t="s">
        <v>3835</v>
      </c>
      <c r="D56" s="66" t="s">
        <v>2073</v>
      </c>
      <c r="E56" s="64" t="s">
        <v>3386</v>
      </c>
      <c r="F56" s="64">
        <v>0</v>
      </c>
      <c r="G56" s="64">
        <v>0</v>
      </c>
      <c r="H56" s="64" t="s">
        <v>2186</v>
      </c>
      <c r="I56" s="64" t="s">
        <v>3837</v>
      </c>
      <c r="J56" s="64" t="s">
        <v>254</v>
      </c>
      <c r="K56" s="64" t="s">
        <v>568</v>
      </c>
    </row>
    <row r="57" spans="2:11" x14ac:dyDescent="0.3">
      <c r="B57" t="s">
        <v>2601</v>
      </c>
      <c r="C57" s="47" t="s">
        <v>3916</v>
      </c>
      <c r="D57" s="66" t="s">
        <v>2077</v>
      </c>
      <c r="E57" s="64" t="s">
        <v>3466</v>
      </c>
      <c r="F57" s="64">
        <v>0</v>
      </c>
      <c r="G57" s="64">
        <v>0</v>
      </c>
      <c r="H57" s="64" t="s">
        <v>2186</v>
      </c>
      <c r="I57" s="64" t="s">
        <v>3917</v>
      </c>
      <c r="J57" s="64" t="s">
        <v>254</v>
      </c>
      <c r="K57" s="64" t="s">
        <v>568</v>
      </c>
    </row>
    <row r="58" spans="2:11" x14ac:dyDescent="0.3">
      <c r="B58" t="s">
        <v>2601</v>
      </c>
      <c r="C58" s="47" t="s">
        <v>11255</v>
      </c>
      <c r="D58" s="66" t="s">
        <v>2374</v>
      </c>
      <c r="E58" s="64" t="s">
        <v>3375</v>
      </c>
      <c r="F58" s="64">
        <v>0</v>
      </c>
      <c r="G58" s="64">
        <v>0</v>
      </c>
      <c r="H58" s="64" t="s">
        <v>2160</v>
      </c>
      <c r="I58" s="64" t="s">
        <v>11256</v>
      </c>
      <c r="J58" s="64" t="s">
        <v>254</v>
      </c>
      <c r="K58" s="64" t="s">
        <v>568</v>
      </c>
    </row>
    <row r="59" spans="2:11" x14ac:dyDescent="0.3">
      <c r="B59" t="s">
        <v>2601</v>
      </c>
      <c r="C59" s="47" t="s">
        <v>11231</v>
      </c>
      <c r="D59" s="66" t="s">
        <v>2374</v>
      </c>
      <c r="E59" s="64" t="s">
        <v>3416</v>
      </c>
      <c r="F59" s="64">
        <v>0</v>
      </c>
      <c r="G59" s="64">
        <v>0</v>
      </c>
      <c r="H59" s="64" t="s">
        <v>2176</v>
      </c>
      <c r="I59" s="64" t="s">
        <v>11232</v>
      </c>
      <c r="J59" s="64" t="s">
        <v>254</v>
      </c>
      <c r="K59" s="64" t="s">
        <v>568</v>
      </c>
    </row>
    <row r="60" spans="2:11" x14ac:dyDescent="0.3">
      <c r="B60" t="s">
        <v>2601</v>
      </c>
      <c r="C60" s="47" t="s">
        <v>4025</v>
      </c>
      <c r="D60" s="66" t="s">
        <v>2077</v>
      </c>
      <c r="E60" s="64" t="s">
        <v>3389</v>
      </c>
      <c r="F60" s="64">
        <v>0</v>
      </c>
      <c r="G60" s="64">
        <v>0</v>
      </c>
      <c r="H60" s="64" t="s">
        <v>2186</v>
      </c>
      <c r="I60" s="64" t="s">
        <v>4026</v>
      </c>
      <c r="J60" s="64" t="s">
        <v>254</v>
      </c>
      <c r="K60" s="64" t="s">
        <v>568</v>
      </c>
    </row>
    <row r="61" spans="2:11" x14ac:dyDescent="0.3">
      <c r="B61" t="s">
        <v>2601</v>
      </c>
      <c r="C61" s="47" t="s">
        <v>2961</v>
      </c>
      <c r="D61" s="66" t="s">
        <v>2073</v>
      </c>
      <c r="E61" s="64" t="s">
        <v>2943</v>
      </c>
      <c r="F61" s="64">
        <v>0</v>
      </c>
      <c r="G61" s="64">
        <v>0</v>
      </c>
      <c r="H61" s="64" t="s">
        <v>2160</v>
      </c>
      <c r="I61" s="64" t="s">
        <v>2925</v>
      </c>
      <c r="J61" s="64" t="s">
        <v>254</v>
      </c>
      <c r="K61" s="64" t="s">
        <v>568</v>
      </c>
    </row>
    <row r="62" spans="2:11" x14ac:dyDescent="0.3">
      <c r="B62" t="s">
        <v>2601</v>
      </c>
      <c r="C62" s="47" t="s">
        <v>3120</v>
      </c>
      <c r="D62" s="66" t="s">
        <v>2073</v>
      </c>
      <c r="E62" s="64" t="s">
        <v>2994</v>
      </c>
      <c r="F62" s="64">
        <v>0</v>
      </c>
      <c r="G62" s="64">
        <v>0</v>
      </c>
      <c r="H62" s="64" t="s">
        <v>2160</v>
      </c>
      <c r="I62" s="64" t="s">
        <v>2992</v>
      </c>
      <c r="J62" s="64" t="s">
        <v>254</v>
      </c>
      <c r="K62" s="64" t="s">
        <v>568</v>
      </c>
    </row>
    <row r="63" spans="2:11" x14ac:dyDescent="0.3">
      <c r="B63" t="s">
        <v>2601</v>
      </c>
      <c r="C63" s="47" t="s">
        <v>3290</v>
      </c>
      <c r="D63" s="66" t="s">
        <v>2073</v>
      </c>
      <c r="E63" s="64" t="s">
        <v>2954</v>
      </c>
      <c r="F63" s="64">
        <v>0</v>
      </c>
      <c r="G63" s="64">
        <v>0</v>
      </c>
      <c r="H63" s="64" t="s">
        <v>2160</v>
      </c>
      <c r="I63" s="64" t="s">
        <v>2941</v>
      </c>
      <c r="J63" s="64" t="s">
        <v>254</v>
      </c>
      <c r="K63" s="64" t="s">
        <v>568</v>
      </c>
    </row>
    <row r="64" spans="2:11" x14ac:dyDescent="0.3">
      <c r="B64" t="s">
        <v>2601</v>
      </c>
      <c r="C64" s="47" t="s">
        <v>11246</v>
      </c>
      <c r="D64" s="66" t="s">
        <v>2074</v>
      </c>
      <c r="E64" s="64" t="s">
        <v>2954</v>
      </c>
      <c r="F64" s="64">
        <v>0</v>
      </c>
      <c r="G64" s="64">
        <v>0</v>
      </c>
      <c r="H64" s="64" t="s">
        <v>1535</v>
      </c>
      <c r="I64" s="64" t="s">
        <v>1535</v>
      </c>
      <c r="J64" s="64" t="s">
        <v>254</v>
      </c>
      <c r="K64" s="64" t="s">
        <v>568</v>
      </c>
    </row>
    <row r="65" spans="2:11" x14ac:dyDescent="0.3">
      <c r="B65" t="s">
        <v>2601</v>
      </c>
      <c r="C65" s="47" t="s">
        <v>3136</v>
      </c>
      <c r="D65" s="66" t="s">
        <v>2073</v>
      </c>
      <c r="E65" s="64" t="s">
        <v>2954</v>
      </c>
      <c r="F65" s="64">
        <v>0</v>
      </c>
      <c r="G65" s="64">
        <v>0</v>
      </c>
      <c r="H65" s="64" t="s">
        <v>2160</v>
      </c>
      <c r="I65" s="64" t="s">
        <v>2925</v>
      </c>
      <c r="J65" s="64" t="s">
        <v>254</v>
      </c>
      <c r="K65" s="64" t="s">
        <v>568</v>
      </c>
    </row>
    <row r="66" spans="2:11" x14ac:dyDescent="0.3">
      <c r="B66" t="s">
        <v>2601</v>
      </c>
      <c r="C66" s="47" t="s">
        <v>3230</v>
      </c>
      <c r="D66" s="66" t="s">
        <v>2073</v>
      </c>
      <c r="E66" s="64" t="s">
        <v>3017</v>
      </c>
      <c r="F66" s="64">
        <v>0</v>
      </c>
      <c r="G66" s="64">
        <v>0</v>
      </c>
      <c r="H66" s="64" t="s">
        <v>2160</v>
      </c>
      <c r="I66" s="64" t="s">
        <v>2925</v>
      </c>
      <c r="J66" s="64" t="s">
        <v>2147</v>
      </c>
      <c r="K66" s="64" t="s">
        <v>568</v>
      </c>
    </row>
    <row r="67" spans="2:11" x14ac:dyDescent="0.3">
      <c r="B67" t="s">
        <v>2601</v>
      </c>
      <c r="C67" s="47" t="s">
        <v>11258</v>
      </c>
      <c r="D67" s="66" t="s">
        <v>2074</v>
      </c>
      <c r="E67" s="64" t="s">
        <v>2931</v>
      </c>
      <c r="F67" s="64">
        <v>0</v>
      </c>
      <c r="G67" s="64">
        <v>0</v>
      </c>
      <c r="H67" s="64" t="s">
        <v>2160</v>
      </c>
      <c r="I67" s="64" t="s">
        <v>11259</v>
      </c>
      <c r="J67" s="64" t="s">
        <v>254</v>
      </c>
      <c r="K67" s="64" t="s">
        <v>568</v>
      </c>
    </row>
    <row r="68" spans="2:11" x14ac:dyDescent="0.3">
      <c r="B68" t="s">
        <v>2601</v>
      </c>
      <c r="C68" s="47" t="s">
        <v>3014</v>
      </c>
      <c r="D68" s="66" t="s">
        <v>2073</v>
      </c>
      <c r="E68" s="64" t="s">
        <v>2933</v>
      </c>
      <c r="F68" s="64">
        <v>0</v>
      </c>
      <c r="G68" s="64">
        <v>0</v>
      </c>
      <c r="H68" s="64" t="s">
        <v>2160</v>
      </c>
      <c r="I68" s="64" t="s">
        <v>2936</v>
      </c>
      <c r="J68" s="64" t="s">
        <v>254</v>
      </c>
      <c r="K68" s="64" t="s">
        <v>568</v>
      </c>
    </row>
    <row r="69" spans="2:11" x14ac:dyDescent="0.3">
      <c r="B69" t="s">
        <v>2601</v>
      </c>
      <c r="C69" s="47" t="s">
        <v>11243</v>
      </c>
      <c r="D69" s="66" t="s">
        <v>2074</v>
      </c>
      <c r="E69" s="64" t="s">
        <v>2973</v>
      </c>
      <c r="F69" s="64">
        <v>0</v>
      </c>
      <c r="G69" s="64">
        <v>0</v>
      </c>
      <c r="H69" s="64" t="s">
        <v>2160</v>
      </c>
      <c r="I69" s="64" t="s">
        <v>11244</v>
      </c>
      <c r="J69" s="64" t="s">
        <v>2147</v>
      </c>
      <c r="K69" s="64" t="s">
        <v>568</v>
      </c>
    </row>
    <row r="70" spans="2:11" x14ac:dyDescent="0.3">
      <c r="B70" t="s">
        <v>2601</v>
      </c>
      <c r="C70" s="47" t="s">
        <v>3119</v>
      </c>
      <c r="D70" s="66" t="s">
        <v>2073</v>
      </c>
      <c r="E70" s="64" t="s">
        <v>3037</v>
      </c>
      <c r="F70" s="64">
        <v>0</v>
      </c>
      <c r="G70" s="64">
        <v>0</v>
      </c>
      <c r="H70" s="64" t="s">
        <v>2160</v>
      </c>
      <c r="I70" s="64" t="s">
        <v>2936</v>
      </c>
      <c r="J70" s="64" t="s">
        <v>254</v>
      </c>
      <c r="K70" s="64" t="s">
        <v>568</v>
      </c>
    </row>
    <row r="71" spans="2:11" x14ac:dyDescent="0.3">
      <c r="B71" t="s">
        <v>2601</v>
      </c>
      <c r="C71" s="47" t="s">
        <v>3152</v>
      </c>
      <c r="D71" s="66" t="s">
        <v>2073</v>
      </c>
      <c r="E71" s="64" t="s">
        <v>2940</v>
      </c>
      <c r="F71" s="64">
        <v>0</v>
      </c>
      <c r="G71" s="64">
        <v>0</v>
      </c>
      <c r="H71" s="64" t="s">
        <v>2160</v>
      </c>
      <c r="I71" s="64" t="s">
        <v>2936</v>
      </c>
      <c r="J71" s="64" t="s">
        <v>2147</v>
      </c>
      <c r="K71" s="64" t="s">
        <v>568</v>
      </c>
    </row>
    <row r="72" spans="2:11" x14ac:dyDescent="0.3">
      <c r="B72" t="s">
        <v>2601</v>
      </c>
      <c r="C72" s="47" t="s">
        <v>3208</v>
      </c>
      <c r="D72" s="66" t="s">
        <v>2073</v>
      </c>
      <c r="E72" s="64" t="s">
        <v>2950</v>
      </c>
      <c r="F72" s="64">
        <v>0</v>
      </c>
      <c r="G72" s="64">
        <v>0</v>
      </c>
      <c r="H72" s="64" t="s">
        <v>2160</v>
      </c>
      <c r="I72" s="64" t="s">
        <v>2941</v>
      </c>
      <c r="J72" s="64" t="s">
        <v>254</v>
      </c>
      <c r="K72" s="64" t="s">
        <v>568</v>
      </c>
    </row>
    <row r="73" spans="2:11" x14ac:dyDescent="0.3">
      <c r="B73" t="s">
        <v>2601</v>
      </c>
      <c r="C73" s="47" t="s">
        <v>3055</v>
      </c>
      <c r="D73" s="66" t="s">
        <v>2073</v>
      </c>
      <c r="E73" s="64" t="s">
        <v>2950</v>
      </c>
      <c r="F73" s="64">
        <v>0</v>
      </c>
      <c r="G73" s="64">
        <v>0</v>
      </c>
      <c r="H73" s="64" t="s">
        <v>2160</v>
      </c>
      <c r="I73" s="64" t="s">
        <v>2925</v>
      </c>
      <c r="J73" s="64" t="s">
        <v>254</v>
      </c>
      <c r="K73" s="64" t="s">
        <v>568</v>
      </c>
    </row>
    <row r="74" spans="2:11" x14ac:dyDescent="0.3">
      <c r="B74" t="s">
        <v>2601</v>
      </c>
      <c r="C74" s="47" t="s">
        <v>3150</v>
      </c>
      <c r="D74" s="66" t="s">
        <v>2073</v>
      </c>
      <c r="E74" s="64" t="s">
        <v>3004</v>
      </c>
      <c r="F74" s="64">
        <v>0</v>
      </c>
      <c r="G74" s="64">
        <v>0</v>
      </c>
      <c r="H74" s="64" t="s">
        <v>2160</v>
      </c>
      <c r="I74" s="64" t="s">
        <v>2936</v>
      </c>
      <c r="J74" s="64" t="s">
        <v>254</v>
      </c>
      <c r="K74" s="64" t="s">
        <v>568</v>
      </c>
    </row>
    <row r="75" spans="2:11" x14ac:dyDescent="0.3">
      <c r="B75" t="s">
        <v>2601</v>
      </c>
      <c r="C75" s="47" t="s">
        <v>3227</v>
      </c>
      <c r="D75" s="66" t="s">
        <v>2073</v>
      </c>
      <c r="E75" s="64" t="s">
        <v>2991</v>
      </c>
      <c r="F75" s="64">
        <v>0</v>
      </c>
      <c r="G75" s="64">
        <v>0</v>
      </c>
      <c r="H75" s="64" t="s">
        <v>2160</v>
      </c>
      <c r="I75" s="64" t="s">
        <v>2992</v>
      </c>
      <c r="J75" s="64" t="s">
        <v>2147</v>
      </c>
      <c r="K75" s="64" t="s">
        <v>568</v>
      </c>
    </row>
    <row r="76" spans="2:11" x14ac:dyDescent="0.3">
      <c r="B76" t="s">
        <v>2601</v>
      </c>
      <c r="C76" s="47" t="s">
        <v>3080</v>
      </c>
      <c r="D76" s="66" t="s">
        <v>2073</v>
      </c>
      <c r="E76" s="64" t="s">
        <v>3025</v>
      </c>
      <c r="F76" s="64">
        <v>0</v>
      </c>
      <c r="G76" s="64">
        <v>0</v>
      </c>
      <c r="H76" s="64" t="s">
        <v>2160</v>
      </c>
      <c r="I76" s="64" t="s">
        <v>2925</v>
      </c>
      <c r="J76" s="64" t="s">
        <v>254</v>
      </c>
      <c r="K76" s="64" t="s">
        <v>568</v>
      </c>
    </row>
    <row r="77" spans="2:11" x14ac:dyDescent="0.3">
      <c r="B77" t="s">
        <v>2601</v>
      </c>
      <c r="C77" s="47" t="s">
        <v>3179</v>
      </c>
      <c r="D77" s="66" t="s">
        <v>2073</v>
      </c>
      <c r="E77" s="64" t="s">
        <v>3025</v>
      </c>
      <c r="F77" s="64">
        <v>0</v>
      </c>
      <c r="G77" s="64">
        <v>0</v>
      </c>
      <c r="H77" s="64" t="s">
        <v>2160</v>
      </c>
      <c r="I77" s="64" t="s">
        <v>2925</v>
      </c>
      <c r="J77" s="64" t="s">
        <v>2147</v>
      </c>
      <c r="K77" s="64" t="s">
        <v>568</v>
      </c>
    </row>
    <row r="78" spans="2:11" x14ac:dyDescent="0.3">
      <c r="B78" t="s">
        <v>2601</v>
      </c>
      <c r="C78" s="47" t="s">
        <v>4558</v>
      </c>
      <c r="D78" s="66" t="s">
        <v>2073</v>
      </c>
      <c r="E78" s="64" t="s">
        <v>4444</v>
      </c>
      <c r="F78" s="64">
        <v>0</v>
      </c>
      <c r="G78" s="64">
        <v>0</v>
      </c>
      <c r="H78" s="64" t="s">
        <v>2173</v>
      </c>
      <c r="I78" s="64" t="s">
        <v>4559</v>
      </c>
      <c r="J78" s="64" t="s">
        <v>254</v>
      </c>
      <c r="K78" s="64" t="s">
        <v>568</v>
      </c>
    </row>
    <row r="79" spans="2:11" x14ac:dyDescent="0.3">
      <c r="B79" t="s">
        <v>2601</v>
      </c>
      <c r="C79" s="47" t="s">
        <v>4772</v>
      </c>
      <c r="D79" s="66" t="s">
        <v>2073</v>
      </c>
      <c r="E79" s="64" t="s">
        <v>2624</v>
      </c>
      <c r="F79" s="64">
        <v>0</v>
      </c>
      <c r="G79" s="64">
        <v>0</v>
      </c>
      <c r="H79" s="64" t="s">
        <v>2160</v>
      </c>
      <c r="I79" s="64" t="s">
        <v>4773</v>
      </c>
      <c r="J79" s="64" t="s">
        <v>254</v>
      </c>
      <c r="K79" s="64" t="s">
        <v>568</v>
      </c>
    </row>
    <row r="80" spans="2:11" x14ac:dyDescent="0.3">
      <c r="B80" t="s">
        <v>2601</v>
      </c>
      <c r="C80" s="47" t="s">
        <v>11249</v>
      </c>
      <c r="D80" s="66" t="s">
        <v>2074</v>
      </c>
      <c r="E80" s="64" t="s">
        <v>2683</v>
      </c>
      <c r="F80" s="64">
        <v>0</v>
      </c>
      <c r="G80" s="64">
        <v>0</v>
      </c>
      <c r="H80" s="64" t="s">
        <v>1535</v>
      </c>
      <c r="I80" s="64" t="s">
        <v>1535</v>
      </c>
      <c r="J80" s="64" t="s">
        <v>254</v>
      </c>
      <c r="K80" s="64" t="s">
        <v>568</v>
      </c>
    </row>
    <row r="81" spans="2:11" x14ac:dyDescent="0.3">
      <c r="B81" t="s">
        <v>2601</v>
      </c>
      <c r="C81" s="47" t="s">
        <v>11265</v>
      </c>
      <c r="D81" s="66" t="s">
        <v>2074</v>
      </c>
      <c r="E81" s="64" t="s">
        <v>2704</v>
      </c>
      <c r="F81" s="64">
        <v>0</v>
      </c>
      <c r="G81" s="64">
        <v>0</v>
      </c>
      <c r="H81" s="64" t="s">
        <v>1535</v>
      </c>
      <c r="I81" s="64" t="s">
        <v>1535</v>
      </c>
      <c r="J81" s="64" t="s">
        <v>254</v>
      </c>
      <c r="K81" s="64" t="s">
        <v>568</v>
      </c>
    </row>
  </sheetData>
  <sheetProtection sort="0"/>
  <mergeCells count="2">
    <mergeCell ref="B4:M4"/>
    <mergeCell ref="B5:M5"/>
  </mergeCells>
  <phoneticPr fontId="56" type="noConversion"/>
  <pageMargins left="0.7" right="0.7" top="0.75" bottom="0.75" header="0.3" footer="0.3"/>
  <pageSetup orientation="portrait" r:id="rId1"/>
  <headerFooter>
    <oddHeader>&amp;L&amp;9&amp;K01+049Reporte de Servicio Toyota</oddHeader>
  </headerFooter>
  <drawing r:id="rId2"/>
  <tableParts count="1">
    <tablePart r:id="rId3"/>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9F1632-BC66-4EE7-9E60-AB6DBF95328B}">
  <sheetPr>
    <tabColor rgb="FFFFD3C9"/>
  </sheetPr>
  <dimension ref="B1:O579"/>
  <sheetViews>
    <sheetView showGridLines="0" workbookViewId="0">
      <selection activeCell="C9" sqref="C9"/>
    </sheetView>
  </sheetViews>
  <sheetFormatPr defaultRowHeight="14.4" x14ac:dyDescent="0.3"/>
  <cols>
    <col min="1" max="1" width="4.109375" customWidth="1"/>
    <col min="2" max="2" width="18.77734375" customWidth="1"/>
    <col min="3" max="3" width="18.88671875" customWidth="1"/>
    <col min="4" max="4" width="21.21875" customWidth="1"/>
    <col min="5" max="5" width="25" customWidth="1"/>
    <col min="6" max="13" width="13.77734375" customWidth="1"/>
  </cols>
  <sheetData>
    <row r="1" spans="2:15" x14ac:dyDescent="0.3">
      <c r="C1" s="6" t="s">
        <v>7</v>
      </c>
      <c r="D1" s="31" t="str">
        <f>'Reporte KPIs'!E1</f>
        <v>57040</v>
      </c>
      <c r="E1" s="55" t="s">
        <v>0</v>
      </c>
      <c r="F1" s="6" t="str">
        <f>'Reporte KPIs'!L1</f>
        <v>Centro</v>
      </c>
      <c r="G1" s="6"/>
    </row>
    <row r="2" spans="2:15" x14ac:dyDescent="0.3">
      <c r="C2" s="6" t="s">
        <v>2</v>
      </c>
      <c r="D2" s="31" t="str">
        <f>'Reporte KPIs'!E2</f>
        <v>Toyota Celaya</v>
      </c>
      <c r="E2" s="55" t="s">
        <v>1</v>
      </c>
      <c r="F2" s="6" t="str">
        <f>'Reporte KPIs'!L2</f>
        <v>Celaya</v>
      </c>
      <c r="G2" s="6"/>
    </row>
    <row r="3" spans="2:15" ht="8.1" customHeight="1" x14ac:dyDescent="0.3"/>
    <row r="4" spans="2:15" ht="15.6" x14ac:dyDescent="0.3">
      <c r="B4" s="443" t="str">
        <f>'Reporte KPIs'!B4</f>
        <v>Reporte de Servicio Marzo 2022 a Febrero 2023</v>
      </c>
      <c r="C4" s="443"/>
      <c r="D4" s="443"/>
      <c r="E4" s="443"/>
      <c r="F4" s="443"/>
      <c r="G4" s="443"/>
      <c r="H4" s="443"/>
      <c r="I4" s="443"/>
      <c r="J4" s="443"/>
      <c r="K4" s="443"/>
      <c r="L4" s="443"/>
      <c r="M4" s="443"/>
      <c r="N4" s="443"/>
      <c r="O4" s="443"/>
    </row>
    <row r="5" spans="2:15" ht="15.6" x14ac:dyDescent="0.3">
      <c r="B5" s="311" t="str">
        <f xml:space="preserve"> CONCATENATE("Listado Efectividad Recordatorio de Servicio - ",'Reporte KPIs'!E92,": ",'Reporte KPIs'!E99)</f>
        <v>Listado Efectividad Recordatorio de Servicio - CPUS: Marzo 2022</v>
      </c>
      <c r="C5" s="311"/>
      <c r="D5" s="311"/>
      <c r="E5" s="311"/>
      <c r="F5" s="311"/>
      <c r="G5" s="311"/>
      <c r="H5" s="311"/>
      <c r="I5" s="311"/>
      <c r="J5" s="311"/>
      <c r="K5" s="311"/>
      <c r="L5" s="311"/>
      <c r="M5" s="311"/>
      <c r="N5" s="311"/>
      <c r="O5" s="311"/>
    </row>
    <row r="7" spans="2:15" x14ac:dyDescent="0.3">
      <c r="B7" s="58" t="s">
        <v>96</v>
      </c>
      <c r="C7" s="59" cm="1">
        <f t="array" ref="C7">SUMPRODUCT(1/COUNTIF(Table_EfRecordatorio6[Vin Vendido], Table_EfRecordatorio6[Vin Vendido]))</f>
        <v>567</v>
      </c>
    </row>
    <row r="8" spans="2:15" x14ac:dyDescent="0.3">
      <c r="B8" s="269" t="s">
        <v>97</v>
      </c>
      <c r="C8" s="270">
        <f>COUNTIF(Table_EfRecordatorio6[¿Vino a Servicio?],"=SI")+COUNTIF(Table_EfRecordatorio6[¿Vino a Servicio?],"=SI, PERO NO EN EL PERIODO QUE SE LE ESPERABA")</f>
        <v>455</v>
      </c>
    </row>
    <row r="9" spans="2:15" x14ac:dyDescent="0.3">
      <c r="B9" s="278" t="s">
        <v>2585</v>
      </c>
      <c r="C9" s="279">
        <f>COUNTIF(Table_EfRecordatorio6[¿Vino a Servicio?],"=NO")</f>
        <v>96</v>
      </c>
    </row>
    <row r="10" spans="2:15" x14ac:dyDescent="0.3">
      <c r="D10" s="481" t="s">
        <v>164</v>
      </c>
    </row>
    <row r="11" spans="2:15" x14ac:dyDescent="0.3">
      <c r="D11" s="481"/>
    </row>
    <row r="12" spans="2:15" ht="43.2" x14ac:dyDescent="0.3">
      <c r="B12" s="50" t="s">
        <v>172</v>
      </c>
      <c r="C12" s="50" t="s">
        <v>2148</v>
      </c>
      <c r="D12" s="50" t="s">
        <v>110</v>
      </c>
      <c r="E12" s="50" t="s">
        <v>94</v>
      </c>
      <c r="F12" s="50" t="s">
        <v>95</v>
      </c>
      <c r="G12" s="50" t="s">
        <v>89</v>
      </c>
      <c r="H12" s="50" t="s">
        <v>1825</v>
      </c>
      <c r="I12" s="50" t="s">
        <v>1826</v>
      </c>
      <c r="J12" s="50" t="s">
        <v>1370</v>
      </c>
      <c r="K12" s="50" t="s">
        <v>1953</v>
      </c>
      <c r="L12" s="50" t="s">
        <v>2080</v>
      </c>
      <c r="M12" s="50" t="s">
        <v>2465</v>
      </c>
    </row>
    <row r="13" spans="2:15" x14ac:dyDescent="0.3">
      <c r="B13" s="248" t="s">
        <v>2831</v>
      </c>
      <c r="C13" s="248" t="s">
        <v>2831</v>
      </c>
      <c r="D13" t="s">
        <v>2601</v>
      </c>
      <c r="E13" t="s">
        <v>7956</v>
      </c>
      <c r="F13" t="s">
        <v>2073</v>
      </c>
      <c r="G13" s="47" t="s">
        <v>2484</v>
      </c>
      <c r="H13" s="49">
        <v>0</v>
      </c>
      <c r="I13" s="49">
        <v>0</v>
      </c>
      <c r="J13" s="49" t="s">
        <v>2186</v>
      </c>
      <c r="K13" s="49" t="s">
        <v>7957</v>
      </c>
      <c r="L13" s="49" t="s">
        <v>254</v>
      </c>
      <c r="M13" s="49" t="s">
        <v>568</v>
      </c>
    </row>
    <row r="14" spans="2:15" x14ac:dyDescent="0.3">
      <c r="B14" s="248" t="s">
        <v>2831</v>
      </c>
      <c r="C14" s="248" t="s">
        <v>2831</v>
      </c>
      <c r="D14" t="s">
        <v>2601</v>
      </c>
      <c r="E14" t="s">
        <v>7446</v>
      </c>
      <c r="F14" t="s">
        <v>2078</v>
      </c>
      <c r="G14" s="47" t="s">
        <v>2490</v>
      </c>
      <c r="H14" s="49">
        <v>0</v>
      </c>
      <c r="I14" s="49">
        <v>0</v>
      </c>
      <c r="J14" s="49" t="s">
        <v>2186</v>
      </c>
      <c r="K14" s="49" t="s">
        <v>7447</v>
      </c>
      <c r="L14" s="49" t="s">
        <v>254</v>
      </c>
      <c r="M14" s="49" t="s">
        <v>568</v>
      </c>
    </row>
    <row r="15" spans="2:15" x14ac:dyDescent="0.3">
      <c r="B15" s="248" t="s">
        <v>2831</v>
      </c>
      <c r="C15" s="248" t="s">
        <v>2831</v>
      </c>
      <c r="D15" t="s">
        <v>2601</v>
      </c>
      <c r="E15" t="s">
        <v>9754</v>
      </c>
      <c r="F15" t="s">
        <v>2072</v>
      </c>
      <c r="G15" s="47" t="s">
        <v>2482</v>
      </c>
      <c r="H15" s="49">
        <v>0</v>
      </c>
      <c r="I15" s="49">
        <v>0</v>
      </c>
      <c r="J15" s="49" t="s">
        <v>2160</v>
      </c>
      <c r="K15" s="49" t="s">
        <v>9755</v>
      </c>
      <c r="L15" s="49" t="s">
        <v>254</v>
      </c>
      <c r="M15" s="49" t="s">
        <v>568</v>
      </c>
    </row>
    <row r="16" spans="2:15" x14ac:dyDescent="0.3">
      <c r="B16" s="248" t="s">
        <v>2831</v>
      </c>
      <c r="C16" s="248" t="s">
        <v>2831</v>
      </c>
      <c r="D16" t="s">
        <v>2601</v>
      </c>
      <c r="E16" t="s">
        <v>4072</v>
      </c>
      <c r="F16" t="s">
        <v>2078</v>
      </c>
      <c r="G16" s="47" t="s">
        <v>2474</v>
      </c>
      <c r="H16" s="49">
        <v>0</v>
      </c>
      <c r="I16" s="49">
        <v>0</v>
      </c>
      <c r="J16" s="49" t="s">
        <v>2186</v>
      </c>
      <c r="K16" s="49" t="s">
        <v>4073</v>
      </c>
      <c r="L16" s="49" t="s">
        <v>254</v>
      </c>
      <c r="M16" s="49" t="s">
        <v>568</v>
      </c>
    </row>
    <row r="17" spans="2:13" x14ac:dyDescent="0.3">
      <c r="B17" s="248" t="s">
        <v>2831</v>
      </c>
      <c r="C17" s="248" t="s">
        <v>2831</v>
      </c>
      <c r="D17" t="s">
        <v>2601</v>
      </c>
      <c r="E17" t="s">
        <v>8769</v>
      </c>
      <c r="F17" t="s">
        <v>2073</v>
      </c>
      <c r="G17" s="47" t="s">
        <v>2474</v>
      </c>
      <c r="H17" s="49">
        <v>0</v>
      </c>
      <c r="I17" s="49">
        <v>0</v>
      </c>
      <c r="J17" s="49" t="s">
        <v>2186</v>
      </c>
      <c r="K17" s="49" t="s">
        <v>8770</v>
      </c>
      <c r="L17" s="49" t="s">
        <v>254</v>
      </c>
      <c r="M17" s="49" t="s">
        <v>568</v>
      </c>
    </row>
    <row r="18" spans="2:13" x14ac:dyDescent="0.3">
      <c r="B18" s="248" t="s">
        <v>2831</v>
      </c>
      <c r="C18" s="248" t="s">
        <v>2831</v>
      </c>
      <c r="D18" t="s">
        <v>2601</v>
      </c>
      <c r="E18" t="s">
        <v>5733</v>
      </c>
      <c r="F18" t="s">
        <v>2073</v>
      </c>
      <c r="G18" s="47" t="s">
        <v>2482</v>
      </c>
      <c r="H18" s="49">
        <v>0</v>
      </c>
      <c r="I18" s="49">
        <v>0</v>
      </c>
      <c r="J18" s="49" t="s">
        <v>2186</v>
      </c>
      <c r="K18" s="49" t="s">
        <v>5734</v>
      </c>
      <c r="L18" s="49" t="s">
        <v>2147</v>
      </c>
      <c r="M18" s="49" t="s">
        <v>568</v>
      </c>
    </row>
    <row r="19" spans="2:13" x14ac:dyDescent="0.3">
      <c r="B19" s="248" t="s">
        <v>2831</v>
      </c>
      <c r="C19" s="248" t="s">
        <v>2831</v>
      </c>
      <c r="D19" t="s">
        <v>2601</v>
      </c>
      <c r="E19" t="s">
        <v>3825</v>
      </c>
      <c r="F19" t="s">
        <v>2078</v>
      </c>
      <c r="G19" s="47" t="s">
        <v>2509</v>
      </c>
      <c r="H19" s="49">
        <v>0</v>
      </c>
      <c r="I19" s="49">
        <v>0</v>
      </c>
      <c r="J19" s="49" t="s">
        <v>2186</v>
      </c>
      <c r="K19" s="49" t="s">
        <v>3826</v>
      </c>
      <c r="L19" s="49" t="s">
        <v>254</v>
      </c>
      <c r="M19" s="49" t="s">
        <v>568</v>
      </c>
    </row>
    <row r="20" spans="2:13" x14ac:dyDescent="0.3">
      <c r="B20" s="248" t="s">
        <v>2831</v>
      </c>
      <c r="C20" s="248" t="s">
        <v>2831</v>
      </c>
      <c r="D20" t="s">
        <v>2601</v>
      </c>
      <c r="E20" t="s">
        <v>10200</v>
      </c>
      <c r="F20" t="s">
        <v>2075</v>
      </c>
      <c r="G20" s="47" t="s">
        <v>2490</v>
      </c>
      <c r="H20" s="49">
        <v>0</v>
      </c>
      <c r="I20" s="49">
        <v>0</v>
      </c>
      <c r="J20" s="49" t="s">
        <v>2176</v>
      </c>
      <c r="K20" s="49" t="s">
        <v>10201</v>
      </c>
      <c r="L20" s="49" t="s">
        <v>254</v>
      </c>
      <c r="M20" s="49" t="s">
        <v>568</v>
      </c>
    </row>
    <row r="21" spans="2:13" x14ac:dyDescent="0.3">
      <c r="B21" s="248" t="s">
        <v>2831</v>
      </c>
      <c r="C21" s="248" t="s">
        <v>2831</v>
      </c>
      <c r="D21" t="s">
        <v>2601</v>
      </c>
      <c r="E21" t="s">
        <v>10226</v>
      </c>
      <c r="F21" t="s">
        <v>2073</v>
      </c>
      <c r="G21" s="47" t="s">
        <v>2506</v>
      </c>
      <c r="H21" s="49">
        <v>0</v>
      </c>
      <c r="I21" s="49">
        <v>0</v>
      </c>
      <c r="J21" s="49" t="s">
        <v>2186</v>
      </c>
      <c r="K21" s="49" t="s">
        <v>10227</v>
      </c>
      <c r="L21" s="49" t="s">
        <v>254</v>
      </c>
      <c r="M21" s="49" t="s">
        <v>568</v>
      </c>
    </row>
    <row r="22" spans="2:13" x14ac:dyDescent="0.3">
      <c r="B22" s="248" t="s">
        <v>2831</v>
      </c>
      <c r="C22" s="248" t="s">
        <v>2831</v>
      </c>
      <c r="D22" t="s">
        <v>2601</v>
      </c>
      <c r="E22" t="s">
        <v>3147</v>
      </c>
      <c r="F22" t="s">
        <v>2073</v>
      </c>
      <c r="G22" s="47" t="s">
        <v>2487</v>
      </c>
      <c r="H22" s="49">
        <v>0</v>
      </c>
      <c r="I22" s="49">
        <v>0</v>
      </c>
      <c r="J22" s="49" t="s">
        <v>2160</v>
      </c>
      <c r="K22" s="49" t="s">
        <v>2992</v>
      </c>
      <c r="L22" s="49" t="s">
        <v>254</v>
      </c>
      <c r="M22" s="49" t="s">
        <v>568</v>
      </c>
    </row>
    <row r="23" spans="2:13" x14ac:dyDescent="0.3">
      <c r="B23" s="248" t="s">
        <v>2831</v>
      </c>
      <c r="C23" s="248" t="s">
        <v>2831</v>
      </c>
      <c r="D23" t="s">
        <v>2601</v>
      </c>
      <c r="E23" t="s">
        <v>3084</v>
      </c>
      <c r="F23" t="s">
        <v>2073</v>
      </c>
      <c r="G23" s="47" t="s">
        <v>2475</v>
      </c>
      <c r="H23" s="49">
        <v>0</v>
      </c>
      <c r="I23" s="49">
        <v>0</v>
      </c>
      <c r="J23" s="49" t="s">
        <v>2160</v>
      </c>
      <c r="K23" s="49" t="s">
        <v>2936</v>
      </c>
      <c r="L23" s="49" t="s">
        <v>254</v>
      </c>
      <c r="M23" s="49" t="s">
        <v>568</v>
      </c>
    </row>
    <row r="24" spans="2:13" x14ac:dyDescent="0.3">
      <c r="B24" s="248" t="s">
        <v>2831</v>
      </c>
      <c r="C24" s="248" t="s">
        <v>2831</v>
      </c>
      <c r="D24" t="s">
        <v>2601</v>
      </c>
      <c r="E24" t="s">
        <v>7572</v>
      </c>
      <c r="F24" t="s">
        <v>2078</v>
      </c>
      <c r="G24" s="47" t="s">
        <v>2473</v>
      </c>
      <c r="H24" s="49">
        <v>0</v>
      </c>
      <c r="I24" s="49">
        <v>0</v>
      </c>
      <c r="J24" s="49" t="s">
        <v>2186</v>
      </c>
      <c r="K24" s="49" t="s">
        <v>7573</v>
      </c>
      <c r="L24" s="49" t="s">
        <v>254</v>
      </c>
      <c r="M24" s="49" t="s">
        <v>568</v>
      </c>
    </row>
    <row r="25" spans="2:13" x14ac:dyDescent="0.3">
      <c r="B25" s="248" t="s">
        <v>2831</v>
      </c>
      <c r="C25" s="248" t="s">
        <v>2831</v>
      </c>
      <c r="D25" t="s">
        <v>2601</v>
      </c>
      <c r="E25" t="s">
        <v>3130</v>
      </c>
      <c r="F25" t="s">
        <v>2073</v>
      </c>
      <c r="G25" s="47" t="s">
        <v>2474</v>
      </c>
      <c r="H25" s="49">
        <v>0</v>
      </c>
      <c r="I25" s="49">
        <v>0</v>
      </c>
      <c r="J25" s="49" t="s">
        <v>2160</v>
      </c>
      <c r="K25" s="49" t="s">
        <v>2925</v>
      </c>
      <c r="L25" s="49" t="s">
        <v>2147</v>
      </c>
      <c r="M25" s="49" t="s">
        <v>568</v>
      </c>
    </row>
    <row r="26" spans="2:13" x14ac:dyDescent="0.3">
      <c r="B26" s="248" t="s">
        <v>2831</v>
      </c>
      <c r="C26" s="248" t="s">
        <v>2831</v>
      </c>
      <c r="D26" t="s">
        <v>2601</v>
      </c>
      <c r="E26" t="s">
        <v>5973</v>
      </c>
      <c r="F26" t="s">
        <v>2072</v>
      </c>
      <c r="G26" s="47" t="s">
        <v>2515</v>
      </c>
      <c r="H26" s="49">
        <v>0</v>
      </c>
      <c r="I26" s="49">
        <v>0</v>
      </c>
      <c r="J26" s="49" t="s">
        <v>2160</v>
      </c>
      <c r="K26" s="49" t="s">
        <v>5974</v>
      </c>
      <c r="L26" s="49" t="s">
        <v>254</v>
      </c>
      <c r="M26" s="49" t="s">
        <v>568</v>
      </c>
    </row>
    <row r="27" spans="2:13" x14ac:dyDescent="0.3">
      <c r="B27" s="248" t="s">
        <v>2831</v>
      </c>
      <c r="C27" s="248" t="s">
        <v>2831</v>
      </c>
      <c r="D27" t="s">
        <v>2601</v>
      </c>
      <c r="E27" t="s">
        <v>4217</v>
      </c>
      <c r="F27" t="s">
        <v>2078</v>
      </c>
      <c r="G27" s="47" t="s">
        <v>2479</v>
      </c>
      <c r="H27" s="49">
        <v>0</v>
      </c>
      <c r="I27" s="49">
        <v>0</v>
      </c>
      <c r="J27" s="49" t="s">
        <v>2186</v>
      </c>
      <c r="K27" s="49" t="s">
        <v>4218</v>
      </c>
      <c r="L27" s="49" t="s">
        <v>254</v>
      </c>
      <c r="M27" s="49" t="s">
        <v>568</v>
      </c>
    </row>
    <row r="28" spans="2:13" x14ac:dyDescent="0.3">
      <c r="B28" s="248" t="s">
        <v>2831</v>
      </c>
      <c r="C28" s="248" t="s">
        <v>2831</v>
      </c>
      <c r="D28" t="s">
        <v>2601</v>
      </c>
      <c r="E28" t="s">
        <v>5730</v>
      </c>
      <c r="F28" t="s">
        <v>2073</v>
      </c>
      <c r="G28" s="47" t="s">
        <v>2472</v>
      </c>
      <c r="H28" s="49">
        <v>0</v>
      </c>
      <c r="I28" s="49">
        <v>0</v>
      </c>
      <c r="J28" s="49" t="s">
        <v>2186</v>
      </c>
      <c r="K28" s="49" t="s">
        <v>5732</v>
      </c>
      <c r="L28" s="49" t="s">
        <v>254</v>
      </c>
      <c r="M28" s="49" t="s">
        <v>568</v>
      </c>
    </row>
    <row r="29" spans="2:13" x14ac:dyDescent="0.3">
      <c r="B29" s="248" t="s">
        <v>2831</v>
      </c>
      <c r="C29" s="248" t="s">
        <v>2831</v>
      </c>
      <c r="D29" t="s">
        <v>2601</v>
      </c>
      <c r="E29" t="s">
        <v>7316</v>
      </c>
      <c r="F29" t="s">
        <v>2073</v>
      </c>
      <c r="G29" s="47" t="s">
        <v>2474</v>
      </c>
      <c r="H29" s="49">
        <v>0</v>
      </c>
      <c r="I29" s="49">
        <v>0</v>
      </c>
      <c r="J29" s="49" t="s">
        <v>2186</v>
      </c>
      <c r="K29" s="49" t="s">
        <v>7317</v>
      </c>
      <c r="L29" s="49" t="s">
        <v>254</v>
      </c>
      <c r="M29" s="49" t="s">
        <v>568</v>
      </c>
    </row>
    <row r="30" spans="2:13" x14ac:dyDescent="0.3">
      <c r="B30" s="248" t="s">
        <v>2831</v>
      </c>
      <c r="C30" s="248" t="s">
        <v>2831</v>
      </c>
      <c r="D30" t="s">
        <v>2601</v>
      </c>
      <c r="E30" t="s">
        <v>3455</v>
      </c>
      <c r="F30" t="s">
        <v>2078</v>
      </c>
      <c r="G30" s="47" t="s">
        <v>2471</v>
      </c>
      <c r="H30" s="49">
        <v>0</v>
      </c>
      <c r="I30" s="49">
        <v>0</v>
      </c>
      <c r="J30" s="49" t="s">
        <v>2186</v>
      </c>
      <c r="K30" s="49" t="s">
        <v>3456</v>
      </c>
      <c r="L30" s="49" t="s">
        <v>254</v>
      </c>
      <c r="M30" s="49" t="s">
        <v>568</v>
      </c>
    </row>
    <row r="31" spans="2:13" x14ac:dyDescent="0.3">
      <c r="B31" s="248" t="s">
        <v>2831</v>
      </c>
      <c r="C31" s="248" t="s">
        <v>2831</v>
      </c>
      <c r="D31" t="s">
        <v>2601</v>
      </c>
      <c r="E31" t="s">
        <v>10666</v>
      </c>
      <c r="F31" t="s">
        <v>2076</v>
      </c>
      <c r="G31" s="47" t="s">
        <v>2483</v>
      </c>
      <c r="H31" s="49">
        <v>0</v>
      </c>
      <c r="I31" s="49">
        <v>0</v>
      </c>
      <c r="J31" s="49" t="s">
        <v>2160</v>
      </c>
      <c r="K31" s="49" t="s">
        <v>10667</v>
      </c>
      <c r="L31" s="49" t="s">
        <v>254</v>
      </c>
      <c r="M31" s="49" t="s">
        <v>568</v>
      </c>
    </row>
    <row r="32" spans="2:13" x14ac:dyDescent="0.3">
      <c r="B32" s="248" t="s">
        <v>2831</v>
      </c>
      <c r="C32" s="248" t="s">
        <v>2831</v>
      </c>
      <c r="D32" t="s">
        <v>2601</v>
      </c>
      <c r="E32" t="s">
        <v>7530</v>
      </c>
      <c r="F32" t="s">
        <v>2073</v>
      </c>
      <c r="G32" s="47" t="s">
        <v>2491</v>
      </c>
      <c r="H32" s="49">
        <v>0</v>
      </c>
      <c r="I32" s="49">
        <v>0</v>
      </c>
      <c r="J32" s="49" t="s">
        <v>2186</v>
      </c>
      <c r="K32" s="49" t="s">
        <v>7531</v>
      </c>
      <c r="L32" s="49" t="s">
        <v>254</v>
      </c>
      <c r="M32" s="49" t="s">
        <v>568</v>
      </c>
    </row>
    <row r="33" spans="2:13" x14ac:dyDescent="0.3">
      <c r="B33" s="248" t="s">
        <v>2831</v>
      </c>
      <c r="C33" s="248" t="s">
        <v>2831</v>
      </c>
      <c r="D33" t="s">
        <v>2601</v>
      </c>
      <c r="E33" t="s">
        <v>3787</v>
      </c>
      <c r="F33" t="s">
        <v>2073</v>
      </c>
      <c r="G33" s="47" t="s">
        <v>2471</v>
      </c>
      <c r="H33" s="49">
        <v>0</v>
      </c>
      <c r="I33" s="49">
        <v>0</v>
      </c>
      <c r="J33" s="49" t="s">
        <v>2186</v>
      </c>
      <c r="K33" s="49" t="s">
        <v>3789</v>
      </c>
      <c r="L33" s="49" t="s">
        <v>254</v>
      </c>
      <c r="M33" s="49" t="s">
        <v>568</v>
      </c>
    </row>
    <row r="34" spans="2:13" x14ac:dyDescent="0.3">
      <c r="B34" s="248" t="s">
        <v>2831</v>
      </c>
      <c r="C34" s="248" t="s">
        <v>2831</v>
      </c>
      <c r="D34" t="s">
        <v>2601</v>
      </c>
      <c r="E34" t="s">
        <v>4401</v>
      </c>
      <c r="F34" t="s">
        <v>2073</v>
      </c>
      <c r="G34" s="47" t="s">
        <v>2506</v>
      </c>
      <c r="H34" s="49">
        <v>0</v>
      </c>
      <c r="I34" s="49">
        <v>0</v>
      </c>
      <c r="J34" s="49" t="s">
        <v>2173</v>
      </c>
      <c r="K34" s="49" t="s">
        <v>4403</v>
      </c>
      <c r="L34" s="49" t="s">
        <v>254</v>
      </c>
      <c r="M34" s="49" t="s">
        <v>568</v>
      </c>
    </row>
    <row r="35" spans="2:13" x14ac:dyDescent="0.3">
      <c r="B35" s="248" t="s">
        <v>2831</v>
      </c>
      <c r="C35" s="248" t="s">
        <v>2831</v>
      </c>
      <c r="D35" t="s">
        <v>2601</v>
      </c>
      <c r="E35" t="s">
        <v>6374</v>
      </c>
      <c r="F35" t="s">
        <v>2073</v>
      </c>
      <c r="G35" s="47" t="s">
        <v>2482</v>
      </c>
      <c r="H35" s="49">
        <v>0</v>
      </c>
      <c r="I35" s="49">
        <v>0</v>
      </c>
      <c r="J35" s="49" t="s">
        <v>2160</v>
      </c>
      <c r="K35" s="49" t="s">
        <v>4381</v>
      </c>
      <c r="L35" s="49" t="s">
        <v>254</v>
      </c>
      <c r="M35" s="49" t="s">
        <v>568</v>
      </c>
    </row>
    <row r="36" spans="2:13" x14ac:dyDescent="0.3">
      <c r="B36" s="248" t="s">
        <v>2831</v>
      </c>
      <c r="C36" s="248" t="s">
        <v>2831</v>
      </c>
      <c r="D36" t="s">
        <v>2601</v>
      </c>
      <c r="E36" t="s">
        <v>8047</v>
      </c>
      <c r="F36" t="s">
        <v>2073</v>
      </c>
      <c r="G36" s="47" t="s">
        <v>2506</v>
      </c>
      <c r="H36" s="49">
        <v>0</v>
      </c>
      <c r="I36" s="49">
        <v>0</v>
      </c>
      <c r="J36" s="49" t="s">
        <v>2186</v>
      </c>
      <c r="K36" s="49" t="s">
        <v>8048</v>
      </c>
      <c r="L36" s="49" t="s">
        <v>254</v>
      </c>
      <c r="M36" s="49" t="s">
        <v>568</v>
      </c>
    </row>
    <row r="37" spans="2:13" x14ac:dyDescent="0.3">
      <c r="B37" s="248" t="s">
        <v>2831</v>
      </c>
      <c r="C37" s="248" t="s">
        <v>2831</v>
      </c>
      <c r="D37" t="s">
        <v>2601</v>
      </c>
      <c r="E37" t="s">
        <v>3514</v>
      </c>
      <c r="F37" t="s">
        <v>2078</v>
      </c>
      <c r="G37" s="47" t="s">
        <v>2502</v>
      </c>
      <c r="H37" s="49">
        <v>0</v>
      </c>
      <c r="I37" s="49">
        <v>0</v>
      </c>
      <c r="J37" s="49" t="s">
        <v>2186</v>
      </c>
      <c r="K37" s="49" t="s">
        <v>3515</v>
      </c>
      <c r="L37" s="49" t="s">
        <v>254</v>
      </c>
      <c r="M37" s="49" t="s">
        <v>568</v>
      </c>
    </row>
    <row r="38" spans="2:13" x14ac:dyDescent="0.3">
      <c r="B38" s="248" t="s">
        <v>2831</v>
      </c>
      <c r="C38" s="248" t="s">
        <v>2831</v>
      </c>
      <c r="D38" t="s">
        <v>2601</v>
      </c>
      <c r="E38" t="s">
        <v>8193</v>
      </c>
      <c r="F38" t="s">
        <v>2073</v>
      </c>
      <c r="G38" s="47" t="s">
        <v>2472</v>
      </c>
      <c r="H38" s="49">
        <v>0</v>
      </c>
      <c r="I38" s="49">
        <v>0</v>
      </c>
      <c r="J38" s="49" t="s">
        <v>2186</v>
      </c>
      <c r="K38" s="49" t="s">
        <v>8194</v>
      </c>
      <c r="L38" s="49" t="s">
        <v>254</v>
      </c>
      <c r="M38" s="49" t="s">
        <v>568</v>
      </c>
    </row>
    <row r="39" spans="2:13" x14ac:dyDescent="0.3">
      <c r="B39" s="248" t="s">
        <v>2831</v>
      </c>
      <c r="C39" s="248" t="s">
        <v>2831</v>
      </c>
      <c r="D39" t="s">
        <v>2601</v>
      </c>
      <c r="E39" t="s">
        <v>9857</v>
      </c>
      <c r="F39" t="s">
        <v>2073</v>
      </c>
      <c r="G39" s="47" t="s">
        <v>2506</v>
      </c>
      <c r="H39" s="49">
        <v>0</v>
      </c>
      <c r="I39" s="49">
        <v>0</v>
      </c>
      <c r="J39" s="49" t="s">
        <v>2186</v>
      </c>
      <c r="K39" s="49" t="s">
        <v>9858</v>
      </c>
      <c r="L39" s="49" t="s">
        <v>254</v>
      </c>
      <c r="M39" s="49" t="s">
        <v>568</v>
      </c>
    </row>
    <row r="40" spans="2:13" x14ac:dyDescent="0.3">
      <c r="B40" s="248" t="s">
        <v>2831</v>
      </c>
      <c r="C40" s="248" t="s">
        <v>2831</v>
      </c>
      <c r="D40" t="s">
        <v>2601</v>
      </c>
      <c r="E40" t="s">
        <v>5715</v>
      </c>
      <c r="F40" t="s">
        <v>2073</v>
      </c>
      <c r="G40" s="47" t="s">
        <v>2480</v>
      </c>
      <c r="H40" s="49">
        <v>0</v>
      </c>
      <c r="I40" s="49">
        <v>0</v>
      </c>
      <c r="J40" s="49" t="s">
        <v>2186</v>
      </c>
      <c r="K40" s="49" t="s">
        <v>5716</v>
      </c>
      <c r="L40" s="49" t="s">
        <v>254</v>
      </c>
      <c r="M40" s="49" t="s">
        <v>568</v>
      </c>
    </row>
    <row r="41" spans="2:13" x14ac:dyDescent="0.3">
      <c r="B41" s="248" t="s">
        <v>2831</v>
      </c>
      <c r="C41" s="248" t="s">
        <v>2831</v>
      </c>
      <c r="D41" t="s">
        <v>2601</v>
      </c>
      <c r="E41" t="s">
        <v>6036</v>
      </c>
      <c r="F41" t="s">
        <v>2072</v>
      </c>
      <c r="G41" s="47" t="s">
        <v>2480</v>
      </c>
      <c r="H41" s="49">
        <v>0</v>
      </c>
      <c r="I41" s="49">
        <v>0</v>
      </c>
      <c r="J41" s="49" t="s">
        <v>2160</v>
      </c>
      <c r="K41" s="49" t="s">
        <v>6037</v>
      </c>
      <c r="L41" s="49" t="s">
        <v>254</v>
      </c>
      <c r="M41" s="49" t="s">
        <v>568</v>
      </c>
    </row>
    <row r="42" spans="2:13" x14ac:dyDescent="0.3">
      <c r="B42" s="248" t="s">
        <v>2831</v>
      </c>
      <c r="C42" s="248" t="s">
        <v>2831</v>
      </c>
      <c r="D42" t="s">
        <v>2601</v>
      </c>
      <c r="E42" t="s">
        <v>3087</v>
      </c>
      <c r="F42" t="s">
        <v>2073</v>
      </c>
      <c r="G42" s="47" t="s">
        <v>2486</v>
      </c>
      <c r="H42" s="49">
        <v>0</v>
      </c>
      <c r="I42" s="49">
        <v>0</v>
      </c>
      <c r="J42" s="49" t="s">
        <v>2160</v>
      </c>
      <c r="K42" s="49" t="s">
        <v>2936</v>
      </c>
      <c r="L42" s="49" t="s">
        <v>254</v>
      </c>
      <c r="M42" s="49" t="s">
        <v>568</v>
      </c>
    </row>
    <row r="43" spans="2:13" x14ac:dyDescent="0.3">
      <c r="B43" s="248" t="s">
        <v>2831</v>
      </c>
      <c r="C43" s="248" t="s">
        <v>2831</v>
      </c>
      <c r="D43" t="s">
        <v>2601</v>
      </c>
      <c r="E43" t="s">
        <v>8932</v>
      </c>
      <c r="F43" t="s">
        <v>2078</v>
      </c>
      <c r="G43" s="47" t="s">
        <v>2479</v>
      </c>
      <c r="H43" s="49">
        <v>0</v>
      </c>
      <c r="I43" s="49">
        <v>0</v>
      </c>
      <c r="J43" s="49" t="s">
        <v>2186</v>
      </c>
      <c r="K43" s="49" t="s">
        <v>8933</v>
      </c>
      <c r="L43" s="49" t="s">
        <v>254</v>
      </c>
      <c r="M43" s="49" t="s">
        <v>568</v>
      </c>
    </row>
    <row r="44" spans="2:13" x14ac:dyDescent="0.3">
      <c r="B44" s="248" t="s">
        <v>2831</v>
      </c>
      <c r="C44" s="248" t="s">
        <v>2831</v>
      </c>
      <c r="D44" t="s">
        <v>2601</v>
      </c>
      <c r="E44" t="s">
        <v>7418</v>
      </c>
      <c r="F44" t="s">
        <v>2073</v>
      </c>
      <c r="G44" s="47" t="s">
        <v>2481</v>
      </c>
      <c r="H44" s="49">
        <v>0</v>
      </c>
      <c r="I44" s="49">
        <v>0</v>
      </c>
      <c r="J44" s="49" t="s">
        <v>2186</v>
      </c>
      <c r="K44" s="49" t="s">
        <v>7419</v>
      </c>
      <c r="L44" s="49" t="s">
        <v>254</v>
      </c>
      <c r="M44" s="49" t="s">
        <v>568</v>
      </c>
    </row>
    <row r="45" spans="2:13" x14ac:dyDescent="0.3">
      <c r="B45" s="248" t="s">
        <v>2831</v>
      </c>
      <c r="C45" s="248" t="s">
        <v>2831</v>
      </c>
      <c r="D45" t="s">
        <v>2601</v>
      </c>
      <c r="E45" t="s">
        <v>8061</v>
      </c>
      <c r="F45" t="s">
        <v>2073</v>
      </c>
      <c r="G45" s="47" t="s">
        <v>2485</v>
      </c>
      <c r="H45" s="49">
        <v>0</v>
      </c>
      <c r="I45" s="49">
        <v>0</v>
      </c>
      <c r="J45" s="49" t="s">
        <v>2186</v>
      </c>
      <c r="K45" s="49" t="s">
        <v>8062</v>
      </c>
      <c r="L45" s="49" t="s">
        <v>254</v>
      </c>
      <c r="M45" s="49" t="s">
        <v>568</v>
      </c>
    </row>
    <row r="46" spans="2:13" x14ac:dyDescent="0.3">
      <c r="B46" s="248" t="s">
        <v>2831</v>
      </c>
      <c r="C46" s="248" t="s">
        <v>2831</v>
      </c>
      <c r="D46" t="s">
        <v>2601</v>
      </c>
      <c r="E46" t="s">
        <v>10527</v>
      </c>
      <c r="F46" t="s">
        <v>2072</v>
      </c>
      <c r="G46" s="47" t="s">
        <v>2503</v>
      </c>
      <c r="H46" s="49">
        <v>0</v>
      </c>
      <c r="I46" s="49">
        <v>0</v>
      </c>
      <c r="J46" s="49" t="s">
        <v>2176</v>
      </c>
      <c r="K46" s="49" t="s">
        <v>10528</v>
      </c>
      <c r="L46" s="49" t="s">
        <v>254</v>
      </c>
      <c r="M46" s="49" t="s">
        <v>568</v>
      </c>
    </row>
    <row r="47" spans="2:13" x14ac:dyDescent="0.3">
      <c r="B47" s="248" t="s">
        <v>2831</v>
      </c>
      <c r="C47" s="248" t="s">
        <v>2831</v>
      </c>
      <c r="D47" t="s">
        <v>2601</v>
      </c>
      <c r="E47" t="s">
        <v>9468</v>
      </c>
      <c r="F47" t="s">
        <v>2073</v>
      </c>
      <c r="G47" s="47" t="s">
        <v>2509</v>
      </c>
      <c r="H47" s="49">
        <v>0</v>
      </c>
      <c r="I47" s="49">
        <v>0</v>
      </c>
      <c r="J47" s="49" t="s">
        <v>2186</v>
      </c>
      <c r="K47" s="49" t="s">
        <v>9469</v>
      </c>
      <c r="L47" s="49" t="s">
        <v>254</v>
      </c>
      <c r="M47" s="49" t="s">
        <v>568</v>
      </c>
    </row>
    <row r="48" spans="2:13" x14ac:dyDescent="0.3">
      <c r="B48" s="248" t="s">
        <v>2831</v>
      </c>
      <c r="C48" s="248" t="s">
        <v>2831</v>
      </c>
      <c r="D48" t="s">
        <v>2601</v>
      </c>
      <c r="E48" t="s">
        <v>3283</v>
      </c>
      <c r="F48" t="s">
        <v>2073</v>
      </c>
      <c r="G48" s="47" t="s">
        <v>2479</v>
      </c>
      <c r="H48" s="49">
        <v>0</v>
      </c>
      <c r="I48" s="49">
        <v>0</v>
      </c>
      <c r="J48" s="49" t="s">
        <v>2160</v>
      </c>
      <c r="K48" s="49" t="s">
        <v>2971</v>
      </c>
      <c r="L48" s="49" t="s">
        <v>254</v>
      </c>
      <c r="M48" s="49" t="s">
        <v>568</v>
      </c>
    </row>
    <row r="49" spans="2:13" x14ac:dyDescent="0.3">
      <c r="B49" s="248" t="s">
        <v>2831</v>
      </c>
      <c r="C49" s="248" t="s">
        <v>2831</v>
      </c>
      <c r="D49" t="s">
        <v>2601</v>
      </c>
      <c r="E49" t="s">
        <v>7073</v>
      </c>
      <c r="F49" t="s">
        <v>2072</v>
      </c>
      <c r="G49" s="47" t="s">
        <v>2517</v>
      </c>
      <c r="H49" s="49">
        <v>0</v>
      </c>
      <c r="I49" s="49">
        <v>0</v>
      </c>
      <c r="J49" s="49" t="s">
        <v>2173</v>
      </c>
      <c r="K49" s="49" t="s">
        <v>7074</v>
      </c>
      <c r="L49" s="49" t="s">
        <v>254</v>
      </c>
      <c r="M49" s="49" t="s">
        <v>568</v>
      </c>
    </row>
    <row r="50" spans="2:13" x14ac:dyDescent="0.3">
      <c r="B50" s="248" t="s">
        <v>2831</v>
      </c>
      <c r="C50" s="248" t="s">
        <v>2831</v>
      </c>
      <c r="D50" t="s">
        <v>2601</v>
      </c>
      <c r="E50" t="s">
        <v>8005</v>
      </c>
      <c r="F50" t="s">
        <v>2076</v>
      </c>
      <c r="G50" s="47" t="s">
        <v>2500</v>
      </c>
      <c r="H50" s="49">
        <v>0</v>
      </c>
      <c r="I50" s="49">
        <v>0</v>
      </c>
      <c r="J50" s="49" t="s">
        <v>2176</v>
      </c>
      <c r="K50" s="49" t="s">
        <v>8006</v>
      </c>
      <c r="L50" s="49" t="s">
        <v>254</v>
      </c>
      <c r="M50" s="49" t="s">
        <v>568</v>
      </c>
    </row>
    <row r="51" spans="2:13" x14ac:dyDescent="0.3">
      <c r="B51" s="248" t="s">
        <v>2831</v>
      </c>
      <c r="C51" s="248" t="s">
        <v>2831</v>
      </c>
      <c r="D51" t="s">
        <v>2601</v>
      </c>
      <c r="E51" t="s">
        <v>3516</v>
      </c>
      <c r="F51" t="s">
        <v>2078</v>
      </c>
      <c r="G51" s="47" t="s">
        <v>2494</v>
      </c>
      <c r="H51" s="49">
        <v>0</v>
      </c>
      <c r="I51" s="49">
        <v>0</v>
      </c>
      <c r="J51" s="49" t="s">
        <v>2186</v>
      </c>
      <c r="K51" s="49" t="s">
        <v>3517</v>
      </c>
      <c r="L51" s="49" t="s">
        <v>254</v>
      </c>
      <c r="M51" s="49" t="s">
        <v>568</v>
      </c>
    </row>
    <row r="52" spans="2:13" x14ac:dyDescent="0.3">
      <c r="B52" s="248" t="s">
        <v>2831</v>
      </c>
      <c r="C52" s="248" t="s">
        <v>2831</v>
      </c>
      <c r="D52" t="s">
        <v>2601</v>
      </c>
      <c r="E52" t="s">
        <v>3603</v>
      </c>
      <c r="F52" t="s">
        <v>2073</v>
      </c>
      <c r="G52" s="47" t="s">
        <v>2517</v>
      </c>
      <c r="H52" s="49">
        <v>0</v>
      </c>
      <c r="I52" s="49">
        <v>0</v>
      </c>
      <c r="J52" s="49" t="s">
        <v>2186</v>
      </c>
      <c r="K52" s="49" t="s">
        <v>3605</v>
      </c>
      <c r="L52" s="49" t="s">
        <v>254</v>
      </c>
      <c r="M52" s="49" t="s">
        <v>568</v>
      </c>
    </row>
    <row r="53" spans="2:13" x14ac:dyDescent="0.3">
      <c r="B53" s="248" t="s">
        <v>2831</v>
      </c>
      <c r="C53" s="248" t="s">
        <v>2831</v>
      </c>
      <c r="D53" t="s">
        <v>2601</v>
      </c>
      <c r="E53" t="s">
        <v>3154</v>
      </c>
      <c r="F53" t="s">
        <v>2073</v>
      </c>
      <c r="G53" s="47" t="s">
        <v>2484</v>
      </c>
      <c r="H53" s="49">
        <v>0</v>
      </c>
      <c r="I53" s="49">
        <v>0</v>
      </c>
      <c r="J53" s="49" t="s">
        <v>2160</v>
      </c>
      <c r="K53" s="49" t="s">
        <v>2936</v>
      </c>
      <c r="L53" s="49" t="s">
        <v>254</v>
      </c>
      <c r="M53" s="49" t="s">
        <v>568</v>
      </c>
    </row>
    <row r="54" spans="2:13" x14ac:dyDescent="0.3">
      <c r="B54" s="248" t="s">
        <v>2831</v>
      </c>
      <c r="C54" s="248" t="s">
        <v>2831</v>
      </c>
      <c r="D54" t="s">
        <v>2601</v>
      </c>
      <c r="E54" t="s">
        <v>6205</v>
      </c>
      <c r="F54" t="s">
        <v>2073</v>
      </c>
      <c r="G54" s="47" t="s">
        <v>2502</v>
      </c>
      <c r="H54" s="49">
        <v>0</v>
      </c>
      <c r="I54" s="49">
        <v>0</v>
      </c>
      <c r="J54" s="49" t="s">
        <v>2173</v>
      </c>
      <c r="K54" s="49" t="s">
        <v>6206</v>
      </c>
      <c r="L54" s="49" t="s">
        <v>254</v>
      </c>
      <c r="M54" s="49" t="s">
        <v>568</v>
      </c>
    </row>
    <row r="55" spans="2:13" x14ac:dyDescent="0.3">
      <c r="B55" s="248" t="s">
        <v>2831</v>
      </c>
      <c r="C55" s="248" t="s">
        <v>2831</v>
      </c>
      <c r="D55" t="s">
        <v>2601</v>
      </c>
      <c r="E55" t="s">
        <v>7397</v>
      </c>
      <c r="F55" t="s">
        <v>2073</v>
      </c>
      <c r="G55" s="47" t="s">
        <v>2471</v>
      </c>
      <c r="H55" s="49">
        <v>0</v>
      </c>
      <c r="I55" s="49">
        <v>0</v>
      </c>
      <c r="J55" s="49" t="s">
        <v>2186</v>
      </c>
      <c r="K55" s="49" t="s">
        <v>7398</v>
      </c>
      <c r="L55" s="49" t="s">
        <v>254</v>
      </c>
      <c r="M55" s="49" t="s">
        <v>568</v>
      </c>
    </row>
    <row r="56" spans="2:13" x14ac:dyDescent="0.3">
      <c r="B56" s="248" t="s">
        <v>2831</v>
      </c>
      <c r="C56" s="248" t="s">
        <v>2831</v>
      </c>
      <c r="D56" t="s">
        <v>2601</v>
      </c>
      <c r="E56" t="s">
        <v>10668</v>
      </c>
      <c r="F56" t="s">
        <v>2072</v>
      </c>
      <c r="G56" s="47" t="s">
        <v>2503</v>
      </c>
      <c r="H56" s="49">
        <v>0</v>
      </c>
      <c r="I56" s="49">
        <v>0</v>
      </c>
      <c r="J56" s="49" t="s">
        <v>2160</v>
      </c>
      <c r="K56" s="49" t="s">
        <v>10669</v>
      </c>
      <c r="L56" s="49" t="s">
        <v>254</v>
      </c>
      <c r="M56" s="49" t="s">
        <v>568</v>
      </c>
    </row>
    <row r="57" spans="2:13" x14ac:dyDescent="0.3">
      <c r="B57" s="248" t="s">
        <v>2831</v>
      </c>
      <c r="C57" s="248" t="s">
        <v>2831</v>
      </c>
      <c r="D57" t="s">
        <v>2601</v>
      </c>
      <c r="E57" t="s">
        <v>3302</v>
      </c>
      <c r="F57" t="s">
        <v>2073</v>
      </c>
      <c r="G57" s="47" t="s">
        <v>2491</v>
      </c>
      <c r="H57" s="49">
        <v>0</v>
      </c>
      <c r="I57" s="49">
        <v>0</v>
      </c>
      <c r="J57" s="49" t="s">
        <v>2160</v>
      </c>
      <c r="K57" s="49" t="s">
        <v>2936</v>
      </c>
      <c r="L57" s="49" t="s">
        <v>254</v>
      </c>
      <c r="M57" s="49" t="s">
        <v>568</v>
      </c>
    </row>
    <row r="58" spans="2:13" x14ac:dyDescent="0.3">
      <c r="B58" s="248" t="s">
        <v>2831</v>
      </c>
      <c r="C58" s="248" t="s">
        <v>2831</v>
      </c>
      <c r="D58" t="s">
        <v>2601</v>
      </c>
      <c r="E58" t="s">
        <v>3307</v>
      </c>
      <c r="F58" t="s">
        <v>2073</v>
      </c>
      <c r="G58" s="47" t="s">
        <v>2494</v>
      </c>
      <c r="H58" s="49">
        <v>0</v>
      </c>
      <c r="I58" s="49">
        <v>0</v>
      </c>
      <c r="J58" s="49" t="s">
        <v>2160</v>
      </c>
      <c r="K58" s="49" t="s">
        <v>2936</v>
      </c>
      <c r="L58" s="49" t="s">
        <v>254</v>
      </c>
      <c r="M58" s="49" t="s">
        <v>568</v>
      </c>
    </row>
    <row r="59" spans="2:13" x14ac:dyDescent="0.3">
      <c r="B59" s="248" t="s">
        <v>2831</v>
      </c>
      <c r="C59" s="248" t="s">
        <v>2831</v>
      </c>
      <c r="D59" t="s">
        <v>2601</v>
      </c>
      <c r="E59" t="s">
        <v>9655</v>
      </c>
      <c r="F59" t="s">
        <v>2072</v>
      </c>
      <c r="G59" s="47" t="s">
        <v>2486</v>
      </c>
      <c r="H59" s="49">
        <v>0</v>
      </c>
      <c r="I59" s="49">
        <v>0</v>
      </c>
      <c r="J59" s="49" t="s">
        <v>2160</v>
      </c>
      <c r="K59" s="49" t="s">
        <v>9656</v>
      </c>
      <c r="L59" s="49" t="s">
        <v>254</v>
      </c>
      <c r="M59" s="49" t="s">
        <v>568</v>
      </c>
    </row>
    <row r="60" spans="2:13" x14ac:dyDescent="0.3">
      <c r="B60" s="248" t="s">
        <v>2831</v>
      </c>
      <c r="C60" s="248" t="s">
        <v>2831</v>
      </c>
      <c r="D60" t="s">
        <v>2601</v>
      </c>
      <c r="E60" t="s">
        <v>10214</v>
      </c>
      <c r="F60" t="s">
        <v>2073</v>
      </c>
      <c r="G60" s="47" t="s">
        <v>2487</v>
      </c>
      <c r="H60" s="49">
        <v>0</v>
      </c>
      <c r="I60" s="49">
        <v>0</v>
      </c>
      <c r="J60" s="49" t="s">
        <v>2186</v>
      </c>
      <c r="K60" s="49" t="s">
        <v>10215</v>
      </c>
      <c r="L60" s="49" t="s">
        <v>254</v>
      </c>
      <c r="M60" s="49" t="s">
        <v>568</v>
      </c>
    </row>
    <row r="61" spans="2:13" x14ac:dyDescent="0.3">
      <c r="B61" s="248" t="s">
        <v>2831</v>
      </c>
      <c r="C61" s="248" t="s">
        <v>2831</v>
      </c>
      <c r="D61" t="s">
        <v>2601</v>
      </c>
      <c r="E61" t="s">
        <v>6034</v>
      </c>
      <c r="F61" t="s">
        <v>2078</v>
      </c>
      <c r="G61" s="47" t="s">
        <v>2509</v>
      </c>
      <c r="H61" s="49">
        <v>0</v>
      </c>
      <c r="I61" s="49">
        <v>0</v>
      </c>
      <c r="J61" s="49" t="s">
        <v>2186</v>
      </c>
      <c r="K61" s="49" t="s">
        <v>6035</v>
      </c>
      <c r="L61" s="49" t="s">
        <v>254</v>
      </c>
      <c r="M61" s="49" t="s">
        <v>568</v>
      </c>
    </row>
    <row r="62" spans="2:13" x14ac:dyDescent="0.3">
      <c r="B62" s="248" t="s">
        <v>2831</v>
      </c>
      <c r="C62" s="248" t="s">
        <v>2831</v>
      </c>
      <c r="D62" t="s">
        <v>2601</v>
      </c>
      <c r="E62" t="s">
        <v>7560</v>
      </c>
      <c r="F62" t="s">
        <v>2078</v>
      </c>
      <c r="G62" s="47" t="s">
        <v>2490</v>
      </c>
      <c r="H62" s="49">
        <v>0</v>
      </c>
      <c r="I62" s="49">
        <v>0</v>
      </c>
      <c r="J62" s="49" t="s">
        <v>2186</v>
      </c>
      <c r="K62" s="49" t="s">
        <v>7561</v>
      </c>
      <c r="L62" s="49" t="s">
        <v>254</v>
      </c>
      <c r="M62" s="49" t="s">
        <v>568</v>
      </c>
    </row>
    <row r="63" spans="2:13" x14ac:dyDescent="0.3">
      <c r="B63" s="248" t="s">
        <v>2831</v>
      </c>
      <c r="C63" s="248" t="s">
        <v>2831</v>
      </c>
      <c r="D63" t="s">
        <v>2601</v>
      </c>
      <c r="E63" t="s">
        <v>2955</v>
      </c>
      <c r="F63" t="s">
        <v>2073</v>
      </c>
      <c r="G63" s="47" t="s">
        <v>2483</v>
      </c>
      <c r="H63" s="49">
        <v>0</v>
      </c>
      <c r="I63" s="49">
        <v>0</v>
      </c>
      <c r="J63" s="49" t="s">
        <v>2160</v>
      </c>
      <c r="K63" s="49" t="s">
        <v>2925</v>
      </c>
      <c r="L63" s="49" t="s">
        <v>254</v>
      </c>
      <c r="M63" s="49" t="s">
        <v>568</v>
      </c>
    </row>
    <row r="64" spans="2:13" x14ac:dyDescent="0.3">
      <c r="B64" s="248" t="s">
        <v>2831</v>
      </c>
      <c r="C64" s="248" t="s">
        <v>2831</v>
      </c>
      <c r="D64" t="s">
        <v>2601</v>
      </c>
      <c r="E64" t="s">
        <v>6728</v>
      </c>
      <c r="F64" t="s">
        <v>2073</v>
      </c>
      <c r="G64" s="47" t="s">
        <v>2473</v>
      </c>
      <c r="H64" s="49">
        <v>0</v>
      </c>
      <c r="I64" s="49">
        <v>0</v>
      </c>
      <c r="J64" s="49" t="s">
        <v>2186</v>
      </c>
      <c r="K64" s="49" t="s">
        <v>6729</v>
      </c>
      <c r="L64" s="49" t="s">
        <v>254</v>
      </c>
      <c r="M64" s="49" t="s">
        <v>568</v>
      </c>
    </row>
    <row r="65" spans="2:13" x14ac:dyDescent="0.3">
      <c r="B65" s="248" t="s">
        <v>2831</v>
      </c>
      <c r="C65" s="248" t="s">
        <v>2831</v>
      </c>
      <c r="D65" t="s">
        <v>2601</v>
      </c>
      <c r="E65" t="s">
        <v>3189</v>
      </c>
      <c r="F65" t="s">
        <v>2073</v>
      </c>
      <c r="G65" s="47" t="s">
        <v>2474</v>
      </c>
      <c r="H65" s="49">
        <v>0</v>
      </c>
      <c r="I65" s="49">
        <v>0</v>
      </c>
      <c r="J65" s="49" t="s">
        <v>2160</v>
      </c>
      <c r="K65" s="49" t="s">
        <v>2936</v>
      </c>
      <c r="L65" s="49" t="s">
        <v>254</v>
      </c>
      <c r="M65" s="49" t="s">
        <v>568</v>
      </c>
    </row>
    <row r="66" spans="2:13" x14ac:dyDescent="0.3">
      <c r="B66" s="248" t="s">
        <v>2831</v>
      </c>
      <c r="C66" s="248" t="s">
        <v>2831</v>
      </c>
      <c r="D66" t="s">
        <v>2601</v>
      </c>
      <c r="E66" t="s">
        <v>5955</v>
      </c>
      <c r="F66" t="s">
        <v>2078</v>
      </c>
      <c r="G66" s="47" t="s">
        <v>2515</v>
      </c>
      <c r="H66" s="49">
        <v>0</v>
      </c>
      <c r="I66" s="49">
        <v>0</v>
      </c>
      <c r="J66" s="49" t="s">
        <v>2186</v>
      </c>
      <c r="K66" s="49" t="s">
        <v>5956</v>
      </c>
      <c r="L66" s="49" t="s">
        <v>2147</v>
      </c>
      <c r="M66" s="49" t="s">
        <v>568</v>
      </c>
    </row>
    <row r="67" spans="2:13" x14ac:dyDescent="0.3">
      <c r="B67" s="248" t="s">
        <v>2831</v>
      </c>
      <c r="C67" s="248" t="s">
        <v>2831</v>
      </c>
      <c r="D67" t="s">
        <v>2601</v>
      </c>
      <c r="E67" t="s">
        <v>6052</v>
      </c>
      <c r="F67" t="s">
        <v>2072</v>
      </c>
      <c r="G67" s="47" t="s">
        <v>2485</v>
      </c>
      <c r="H67" s="49">
        <v>0</v>
      </c>
      <c r="I67" s="49">
        <v>0</v>
      </c>
      <c r="J67" s="49" t="s">
        <v>2160</v>
      </c>
      <c r="K67" s="49" t="s">
        <v>6053</v>
      </c>
      <c r="L67" s="49" t="s">
        <v>254</v>
      </c>
      <c r="M67" s="49" t="s">
        <v>568</v>
      </c>
    </row>
    <row r="68" spans="2:13" x14ac:dyDescent="0.3">
      <c r="B68" s="248" t="s">
        <v>2831</v>
      </c>
      <c r="C68" s="248" t="s">
        <v>2831</v>
      </c>
      <c r="D68" t="s">
        <v>2601</v>
      </c>
      <c r="E68" t="s">
        <v>6071</v>
      </c>
      <c r="F68" t="s">
        <v>2072</v>
      </c>
      <c r="G68" s="47" t="s">
        <v>2477</v>
      </c>
      <c r="H68" s="49">
        <v>0</v>
      </c>
      <c r="I68" s="49">
        <v>0</v>
      </c>
      <c r="J68" s="49" t="s">
        <v>2160</v>
      </c>
      <c r="K68" s="49" t="s">
        <v>6072</v>
      </c>
      <c r="L68" s="49" t="s">
        <v>254</v>
      </c>
      <c r="M68" s="49" t="s">
        <v>568</v>
      </c>
    </row>
    <row r="69" spans="2:13" x14ac:dyDescent="0.3">
      <c r="B69" s="248" t="s">
        <v>2831</v>
      </c>
      <c r="C69" s="248" t="s">
        <v>2831</v>
      </c>
      <c r="D69" t="s">
        <v>2601</v>
      </c>
      <c r="E69" t="s">
        <v>6439</v>
      </c>
      <c r="F69" t="s">
        <v>2073</v>
      </c>
      <c r="G69" s="47" t="s">
        <v>2472</v>
      </c>
      <c r="H69" s="49">
        <v>0</v>
      </c>
      <c r="I69" s="49">
        <v>0</v>
      </c>
      <c r="J69" s="49" t="s">
        <v>2186</v>
      </c>
      <c r="K69" s="49" t="s">
        <v>6440</v>
      </c>
      <c r="L69" s="49" t="s">
        <v>254</v>
      </c>
      <c r="M69" s="49" t="s">
        <v>568</v>
      </c>
    </row>
    <row r="70" spans="2:13" x14ac:dyDescent="0.3">
      <c r="B70" s="248" t="s">
        <v>2831</v>
      </c>
      <c r="C70" s="248" t="s">
        <v>2831</v>
      </c>
      <c r="D70" t="s">
        <v>2601</v>
      </c>
      <c r="E70" t="s">
        <v>6732</v>
      </c>
      <c r="F70" t="s">
        <v>2073</v>
      </c>
      <c r="G70" s="47" t="s">
        <v>2475</v>
      </c>
      <c r="H70" s="49">
        <v>0</v>
      </c>
      <c r="I70" s="49">
        <v>0</v>
      </c>
      <c r="J70" s="49" t="s">
        <v>2186</v>
      </c>
      <c r="K70" s="49" t="s">
        <v>6733</v>
      </c>
      <c r="L70" s="49" t="s">
        <v>254</v>
      </c>
      <c r="M70" s="49" t="s">
        <v>568</v>
      </c>
    </row>
    <row r="71" spans="2:13" x14ac:dyDescent="0.3">
      <c r="B71" s="248" t="s">
        <v>2831</v>
      </c>
      <c r="C71" s="248" t="s">
        <v>2831</v>
      </c>
      <c r="D71" t="s">
        <v>2601</v>
      </c>
      <c r="E71" t="s">
        <v>7482</v>
      </c>
      <c r="F71" t="s">
        <v>2078</v>
      </c>
      <c r="G71" s="47" t="s">
        <v>2472</v>
      </c>
      <c r="H71" s="49">
        <v>0</v>
      </c>
      <c r="I71" s="49">
        <v>0</v>
      </c>
      <c r="J71" s="49" t="s">
        <v>2186</v>
      </c>
      <c r="K71" s="49" t="s">
        <v>7483</v>
      </c>
      <c r="L71" s="49" t="s">
        <v>254</v>
      </c>
      <c r="M71" s="49" t="s">
        <v>568</v>
      </c>
    </row>
    <row r="72" spans="2:13" x14ac:dyDescent="0.3">
      <c r="B72" s="248" t="s">
        <v>2831</v>
      </c>
      <c r="C72" s="248" t="s">
        <v>2831</v>
      </c>
      <c r="D72" t="s">
        <v>2601</v>
      </c>
      <c r="E72" t="s">
        <v>9789</v>
      </c>
      <c r="F72" t="s">
        <v>2072</v>
      </c>
      <c r="G72" s="47" t="s">
        <v>2517</v>
      </c>
      <c r="H72" s="49">
        <v>0</v>
      </c>
      <c r="I72" s="49">
        <v>0</v>
      </c>
      <c r="J72" s="49" t="s">
        <v>2160</v>
      </c>
      <c r="K72" s="49" t="s">
        <v>9790</v>
      </c>
      <c r="L72" s="49" t="s">
        <v>254</v>
      </c>
      <c r="M72" s="49" t="s">
        <v>568</v>
      </c>
    </row>
    <row r="73" spans="2:13" x14ac:dyDescent="0.3">
      <c r="B73" s="248" t="s">
        <v>2831</v>
      </c>
      <c r="C73" s="248" t="s">
        <v>2831</v>
      </c>
      <c r="D73" t="s">
        <v>2601</v>
      </c>
      <c r="E73" t="s">
        <v>4213</v>
      </c>
      <c r="F73" t="s">
        <v>2078</v>
      </c>
      <c r="G73" s="47" t="s">
        <v>2487</v>
      </c>
      <c r="H73" s="49">
        <v>0</v>
      </c>
      <c r="I73" s="49">
        <v>0</v>
      </c>
      <c r="J73" s="49" t="s">
        <v>2186</v>
      </c>
      <c r="K73" s="49" t="s">
        <v>4214</v>
      </c>
      <c r="L73" s="49" t="s">
        <v>254</v>
      </c>
      <c r="M73" s="49" t="s">
        <v>568</v>
      </c>
    </row>
    <row r="74" spans="2:13" x14ac:dyDescent="0.3">
      <c r="B74" s="248" t="s">
        <v>2831</v>
      </c>
      <c r="C74" s="248" t="s">
        <v>2831</v>
      </c>
      <c r="D74" t="s">
        <v>2601</v>
      </c>
      <c r="E74" t="s">
        <v>8957</v>
      </c>
      <c r="F74" t="s">
        <v>2073</v>
      </c>
      <c r="G74" s="47" t="s">
        <v>2482</v>
      </c>
      <c r="H74" s="49">
        <v>0</v>
      </c>
      <c r="I74" s="49">
        <v>0</v>
      </c>
      <c r="J74" s="49" t="s">
        <v>2186</v>
      </c>
      <c r="K74" s="49" t="s">
        <v>8958</v>
      </c>
      <c r="L74" s="49" t="s">
        <v>254</v>
      </c>
      <c r="M74" s="49" t="s">
        <v>568</v>
      </c>
    </row>
    <row r="75" spans="2:13" x14ac:dyDescent="0.3">
      <c r="B75" s="248" t="s">
        <v>2831</v>
      </c>
      <c r="C75" s="248" t="s">
        <v>2831</v>
      </c>
      <c r="D75" t="s">
        <v>2601</v>
      </c>
      <c r="E75" t="s">
        <v>8691</v>
      </c>
      <c r="F75" t="s">
        <v>2073</v>
      </c>
      <c r="G75" s="47" t="s">
        <v>2517</v>
      </c>
      <c r="H75" s="49">
        <v>0</v>
      </c>
      <c r="I75" s="49">
        <v>0</v>
      </c>
      <c r="J75" s="49" t="s">
        <v>2186</v>
      </c>
      <c r="K75" s="49" t="s">
        <v>8692</v>
      </c>
      <c r="L75" s="49" t="s">
        <v>254</v>
      </c>
      <c r="M75" s="49" t="s">
        <v>568</v>
      </c>
    </row>
    <row r="76" spans="2:13" x14ac:dyDescent="0.3">
      <c r="B76" s="248" t="s">
        <v>2831</v>
      </c>
      <c r="C76" s="248" t="s">
        <v>2831</v>
      </c>
      <c r="D76" t="s">
        <v>2601</v>
      </c>
      <c r="E76" t="s">
        <v>5579</v>
      </c>
      <c r="F76" t="s">
        <v>2073</v>
      </c>
      <c r="G76" s="47" t="s">
        <v>2491</v>
      </c>
      <c r="H76" s="49">
        <v>0</v>
      </c>
      <c r="I76" s="49">
        <v>0</v>
      </c>
      <c r="J76" s="49" t="s">
        <v>2186</v>
      </c>
      <c r="K76" s="49" t="s">
        <v>5580</v>
      </c>
      <c r="L76" s="49" t="s">
        <v>254</v>
      </c>
      <c r="M76" s="49" t="s">
        <v>568</v>
      </c>
    </row>
    <row r="77" spans="2:13" x14ac:dyDescent="0.3">
      <c r="B77" s="248" t="s">
        <v>2831</v>
      </c>
      <c r="C77" s="248" t="s">
        <v>2831</v>
      </c>
      <c r="D77" t="s">
        <v>2601</v>
      </c>
      <c r="E77" t="s">
        <v>6736</v>
      </c>
      <c r="F77" t="s">
        <v>2073</v>
      </c>
      <c r="G77" s="47" t="s">
        <v>2472</v>
      </c>
      <c r="H77" s="49">
        <v>0</v>
      </c>
      <c r="I77" s="49">
        <v>0</v>
      </c>
      <c r="J77" s="49" t="s">
        <v>2186</v>
      </c>
      <c r="K77" s="49" t="s">
        <v>6737</v>
      </c>
      <c r="L77" s="49" t="s">
        <v>254</v>
      </c>
      <c r="M77" s="49" t="s">
        <v>568</v>
      </c>
    </row>
    <row r="78" spans="2:13" x14ac:dyDescent="0.3">
      <c r="B78" s="248" t="s">
        <v>2831</v>
      </c>
      <c r="C78" s="248" t="s">
        <v>2831</v>
      </c>
      <c r="D78" t="s">
        <v>2601</v>
      </c>
      <c r="E78" t="s">
        <v>9533</v>
      </c>
      <c r="F78" t="s">
        <v>2073</v>
      </c>
      <c r="G78" s="47" t="s">
        <v>2506</v>
      </c>
      <c r="H78" s="49">
        <v>0</v>
      </c>
      <c r="I78" s="49">
        <v>0</v>
      </c>
      <c r="J78" s="49" t="s">
        <v>2186</v>
      </c>
      <c r="K78" s="49" t="s">
        <v>9534</v>
      </c>
      <c r="L78" s="49" t="s">
        <v>254</v>
      </c>
      <c r="M78" s="49" t="s">
        <v>568</v>
      </c>
    </row>
    <row r="79" spans="2:13" x14ac:dyDescent="0.3">
      <c r="B79" s="248" t="s">
        <v>2831</v>
      </c>
      <c r="C79" s="248" t="s">
        <v>2831</v>
      </c>
      <c r="D79" t="s">
        <v>2601</v>
      </c>
      <c r="E79" t="s">
        <v>8876</v>
      </c>
      <c r="F79" t="s">
        <v>2073</v>
      </c>
      <c r="G79" s="47" t="s">
        <v>2485</v>
      </c>
      <c r="H79" s="49">
        <v>0</v>
      </c>
      <c r="I79" s="49">
        <v>0</v>
      </c>
      <c r="J79" s="49" t="s">
        <v>2176</v>
      </c>
      <c r="K79" s="49" t="s">
        <v>8877</v>
      </c>
      <c r="L79" s="49" t="s">
        <v>254</v>
      </c>
      <c r="M79" s="49" t="s">
        <v>568</v>
      </c>
    </row>
    <row r="80" spans="2:13" x14ac:dyDescent="0.3">
      <c r="B80" s="248" t="s">
        <v>2831</v>
      </c>
      <c r="C80" s="248" t="s">
        <v>2831</v>
      </c>
      <c r="D80" t="s">
        <v>2601</v>
      </c>
      <c r="E80" t="s">
        <v>4136</v>
      </c>
      <c r="F80" t="s">
        <v>2073</v>
      </c>
      <c r="G80" s="47" t="s">
        <v>2479</v>
      </c>
      <c r="H80" s="49">
        <v>0</v>
      </c>
      <c r="I80" s="49">
        <v>0</v>
      </c>
      <c r="J80" s="49" t="s">
        <v>2186</v>
      </c>
      <c r="K80" s="49" t="s">
        <v>4138</v>
      </c>
      <c r="L80" s="49" t="s">
        <v>254</v>
      </c>
      <c r="M80" s="49" t="s">
        <v>568</v>
      </c>
    </row>
    <row r="81" spans="2:13" x14ac:dyDescent="0.3">
      <c r="B81" s="248" t="s">
        <v>2831</v>
      </c>
      <c r="C81" s="248" t="s">
        <v>2831</v>
      </c>
      <c r="D81" t="s">
        <v>2601</v>
      </c>
      <c r="E81" t="s">
        <v>7778</v>
      </c>
      <c r="F81" t="s">
        <v>2078</v>
      </c>
      <c r="G81" s="47" t="s">
        <v>2473</v>
      </c>
      <c r="H81" s="49">
        <v>0</v>
      </c>
      <c r="I81" s="49">
        <v>0</v>
      </c>
      <c r="J81" s="49" t="s">
        <v>2186</v>
      </c>
      <c r="K81" s="49" t="s">
        <v>7779</v>
      </c>
      <c r="L81" s="49" t="s">
        <v>254</v>
      </c>
      <c r="M81" s="49" t="s">
        <v>568</v>
      </c>
    </row>
    <row r="82" spans="2:13" x14ac:dyDescent="0.3">
      <c r="B82" s="248" t="s">
        <v>2831</v>
      </c>
      <c r="C82" s="248" t="s">
        <v>2831</v>
      </c>
      <c r="D82" t="s">
        <v>2601</v>
      </c>
      <c r="E82" t="s">
        <v>6348</v>
      </c>
      <c r="F82" t="s">
        <v>2073</v>
      </c>
      <c r="G82" s="47" t="s">
        <v>2503</v>
      </c>
      <c r="H82" s="49">
        <v>0</v>
      </c>
      <c r="I82" s="49">
        <v>0</v>
      </c>
      <c r="J82" s="49" t="s">
        <v>2186</v>
      </c>
      <c r="K82" s="49" t="s">
        <v>6349</v>
      </c>
      <c r="L82" s="49" t="s">
        <v>2147</v>
      </c>
      <c r="M82" s="49" t="s">
        <v>568</v>
      </c>
    </row>
    <row r="83" spans="2:13" x14ac:dyDescent="0.3">
      <c r="B83" s="248" t="s">
        <v>2831</v>
      </c>
      <c r="C83" s="248" t="s">
        <v>2831</v>
      </c>
      <c r="D83" t="s">
        <v>2601</v>
      </c>
      <c r="E83" t="s">
        <v>8065</v>
      </c>
      <c r="F83" t="s">
        <v>2072</v>
      </c>
      <c r="G83" s="47" t="s">
        <v>2506</v>
      </c>
      <c r="H83" s="49">
        <v>0</v>
      </c>
      <c r="I83" s="49">
        <v>0</v>
      </c>
      <c r="J83" s="49" t="s">
        <v>2176</v>
      </c>
      <c r="K83" s="49" t="s">
        <v>8066</v>
      </c>
      <c r="L83" s="49" t="s">
        <v>254</v>
      </c>
      <c r="M83" s="49" t="s">
        <v>568</v>
      </c>
    </row>
    <row r="84" spans="2:13" x14ac:dyDescent="0.3">
      <c r="B84" s="248" t="s">
        <v>2831</v>
      </c>
      <c r="C84" s="248" t="s">
        <v>2831</v>
      </c>
      <c r="D84" t="s">
        <v>2601</v>
      </c>
      <c r="E84" t="s">
        <v>3637</v>
      </c>
      <c r="F84" t="s">
        <v>2078</v>
      </c>
      <c r="G84" s="47" t="s">
        <v>2486</v>
      </c>
      <c r="H84" s="49">
        <v>0</v>
      </c>
      <c r="I84" s="49">
        <v>0</v>
      </c>
      <c r="J84" s="49" t="s">
        <v>2186</v>
      </c>
      <c r="K84" s="49" t="s">
        <v>3638</v>
      </c>
      <c r="L84" s="49" t="s">
        <v>2147</v>
      </c>
      <c r="M84" s="49" t="s">
        <v>568</v>
      </c>
    </row>
    <row r="85" spans="2:13" x14ac:dyDescent="0.3">
      <c r="B85" s="248" t="s">
        <v>2831</v>
      </c>
      <c r="C85" s="248" t="s">
        <v>2831</v>
      </c>
      <c r="D85" t="s">
        <v>2601</v>
      </c>
      <c r="E85" t="s">
        <v>3159</v>
      </c>
      <c r="F85" t="s">
        <v>2073</v>
      </c>
      <c r="G85" s="47" t="s">
        <v>2472</v>
      </c>
      <c r="H85" s="49">
        <v>0</v>
      </c>
      <c r="I85" s="49">
        <v>0</v>
      </c>
      <c r="J85" s="49" t="s">
        <v>2160</v>
      </c>
      <c r="K85" s="49" t="s">
        <v>2925</v>
      </c>
      <c r="L85" s="49" t="s">
        <v>254</v>
      </c>
      <c r="M85" s="49" t="s">
        <v>568</v>
      </c>
    </row>
    <row r="86" spans="2:13" x14ac:dyDescent="0.3">
      <c r="B86" s="248" t="s">
        <v>2831</v>
      </c>
      <c r="C86" s="248" t="s">
        <v>2831</v>
      </c>
      <c r="D86" t="s">
        <v>2601</v>
      </c>
      <c r="E86" t="s">
        <v>4085</v>
      </c>
      <c r="F86" t="s">
        <v>2078</v>
      </c>
      <c r="G86" s="47" t="s">
        <v>2487</v>
      </c>
      <c r="H86" s="49">
        <v>0</v>
      </c>
      <c r="I86" s="49">
        <v>0</v>
      </c>
      <c r="J86" s="49" t="s">
        <v>2186</v>
      </c>
      <c r="K86" s="49" t="s">
        <v>4086</v>
      </c>
      <c r="L86" s="49" t="s">
        <v>254</v>
      </c>
      <c r="M86" s="49" t="s">
        <v>568</v>
      </c>
    </row>
    <row r="87" spans="2:13" x14ac:dyDescent="0.3">
      <c r="B87" s="248" t="s">
        <v>2831</v>
      </c>
      <c r="C87" s="248" t="s">
        <v>2831</v>
      </c>
      <c r="D87" t="s">
        <v>2601</v>
      </c>
      <c r="E87" t="s">
        <v>9849</v>
      </c>
      <c r="F87" t="s">
        <v>2078</v>
      </c>
      <c r="G87" s="47" t="s">
        <v>2474</v>
      </c>
      <c r="H87" s="49">
        <v>0</v>
      </c>
      <c r="I87" s="49">
        <v>0</v>
      </c>
      <c r="J87" s="49" t="s">
        <v>2186</v>
      </c>
      <c r="K87" s="49" t="s">
        <v>9850</v>
      </c>
      <c r="L87" s="49" t="s">
        <v>254</v>
      </c>
      <c r="M87" s="49" t="s">
        <v>568</v>
      </c>
    </row>
    <row r="88" spans="2:13" x14ac:dyDescent="0.3">
      <c r="B88" s="248" t="s">
        <v>2831</v>
      </c>
      <c r="C88" s="248" t="s">
        <v>2831</v>
      </c>
      <c r="D88" t="s">
        <v>2601</v>
      </c>
      <c r="E88" t="s">
        <v>6720</v>
      </c>
      <c r="F88" t="s">
        <v>2076</v>
      </c>
      <c r="G88" s="47" t="s">
        <v>2480</v>
      </c>
      <c r="H88" s="49">
        <v>0</v>
      </c>
      <c r="I88" s="49">
        <v>0</v>
      </c>
      <c r="J88" s="49" t="s">
        <v>2173</v>
      </c>
      <c r="K88" s="49" t="s">
        <v>6721</v>
      </c>
      <c r="L88" s="49" t="s">
        <v>254</v>
      </c>
      <c r="M88" s="49" t="s">
        <v>568</v>
      </c>
    </row>
    <row r="89" spans="2:13" x14ac:dyDescent="0.3">
      <c r="B89" s="248" t="s">
        <v>2831</v>
      </c>
      <c r="C89" s="248" t="s">
        <v>2831</v>
      </c>
      <c r="D89" t="s">
        <v>2601</v>
      </c>
      <c r="E89" t="s">
        <v>3746</v>
      </c>
      <c r="F89" t="s">
        <v>2078</v>
      </c>
      <c r="G89" s="47" t="s">
        <v>2517</v>
      </c>
      <c r="H89" s="49">
        <v>0</v>
      </c>
      <c r="I89" s="49">
        <v>0</v>
      </c>
      <c r="J89" s="49" t="s">
        <v>2186</v>
      </c>
      <c r="K89" s="49" t="s">
        <v>3747</v>
      </c>
      <c r="L89" s="49" t="s">
        <v>254</v>
      </c>
      <c r="M89" s="49" t="s">
        <v>568</v>
      </c>
    </row>
    <row r="90" spans="2:13" x14ac:dyDescent="0.3">
      <c r="B90" s="248" t="s">
        <v>2831</v>
      </c>
      <c r="C90" s="248" t="s">
        <v>2831</v>
      </c>
      <c r="D90" t="s">
        <v>2601</v>
      </c>
      <c r="E90" t="s">
        <v>9688</v>
      </c>
      <c r="F90" t="s">
        <v>2073</v>
      </c>
      <c r="G90" s="47" t="s">
        <v>2474</v>
      </c>
      <c r="H90" s="49">
        <v>0</v>
      </c>
      <c r="I90" s="49">
        <v>0</v>
      </c>
      <c r="J90" s="49" t="s">
        <v>2186</v>
      </c>
      <c r="K90" s="49" t="s">
        <v>9689</v>
      </c>
      <c r="L90" s="49" t="s">
        <v>254</v>
      </c>
      <c r="M90" s="49" t="s">
        <v>568</v>
      </c>
    </row>
    <row r="91" spans="2:13" x14ac:dyDescent="0.3">
      <c r="B91" s="248" t="s">
        <v>2831</v>
      </c>
      <c r="C91" s="248" t="s">
        <v>2831</v>
      </c>
      <c r="D91" t="s">
        <v>2601</v>
      </c>
      <c r="E91" t="s">
        <v>3449</v>
      </c>
      <c r="F91" t="s">
        <v>2078</v>
      </c>
      <c r="G91" s="47" t="s">
        <v>2474</v>
      </c>
      <c r="H91" s="49">
        <v>0</v>
      </c>
      <c r="I91" s="49">
        <v>0</v>
      </c>
      <c r="J91" s="49" t="s">
        <v>2186</v>
      </c>
      <c r="K91" s="49" t="s">
        <v>3450</v>
      </c>
      <c r="L91" s="49" t="s">
        <v>254</v>
      </c>
      <c r="M91" s="49" t="s">
        <v>568</v>
      </c>
    </row>
    <row r="92" spans="2:13" x14ac:dyDescent="0.3">
      <c r="B92" s="248" t="s">
        <v>2831</v>
      </c>
      <c r="C92" s="248" t="s">
        <v>2831</v>
      </c>
      <c r="D92" t="s">
        <v>2601</v>
      </c>
      <c r="E92" t="s">
        <v>3901</v>
      </c>
      <c r="F92" t="s">
        <v>2078</v>
      </c>
      <c r="G92" s="47" t="s">
        <v>2486</v>
      </c>
      <c r="H92" s="49">
        <v>0</v>
      </c>
      <c r="I92" s="49">
        <v>0</v>
      </c>
      <c r="J92" s="49" t="s">
        <v>2186</v>
      </c>
      <c r="K92" s="49" t="s">
        <v>3902</v>
      </c>
      <c r="L92" s="49" t="s">
        <v>254</v>
      </c>
      <c r="M92" s="49" t="s">
        <v>568</v>
      </c>
    </row>
    <row r="93" spans="2:13" x14ac:dyDescent="0.3">
      <c r="B93" s="248" t="s">
        <v>2831</v>
      </c>
      <c r="C93" s="248" t="s">
        <v>2831</v>
      </c>
      <c r="D93" t="s">
        <v>2601</v>
      </c>
      <c r="E93" t="s">
        <v>7706</v>
      </c>
      <c r="F93" t="s">
        <v>2073</v>
      </c>
      <c r="G93" s="47" t="s">
        <v>2472</v>
      </c>
      <c r="H93" s="49">
        <v>0</v>
      </c>
      <c r="I93" s="49">
        <v>0</v>
      </c>
      <c r="J93" s="49" t="s">
        <v>2186</v>
      </c>
      <c r="K93" s="49" t="s">
        <v>7707</v>
      </c>
      <c r="L93" s="49" t="s">
        <v>254</v>
      </c>
      <c r="M93" s="49" t="s">
        <v>568</v>
      </c>
    </row>
    <row r="94" spans="2:13" x14ac:dyDescent="0.3">
      <c r="B94" s="248" t="s">
        <v>2831</v>
      </c>
      <c r="C94" s="248" t="s">
        <v>2831</v>
      </c>
      <c r="D94" t="s">
        <v>2601</v>
      </c>
      <c r="E94" t="s">
        <v>3068</v>
      </c>
      <c r="F94" t="s">
        <v>2073</v>
      </c>
      <c r="G94" s="47" t="s">
        <v>2482</v>
      </c>
      <c r="H94" s="49">
        <v>0</v>
      </c>
      <c r="I94" s="49">
        <v>0</v>
      </c>
      <c r="J94" s="49" t="s">
        <v>2173</v>
      </c>
      <c r="K94" s="49" t="s">
        <v>3070</v>
      </c>
      <c r="L94" s="49" t="s">
        <v>2147</v>
      </c>
      <c r="M94" s="49" t="s">
        <v>568</v>
      </c>
    </row>
    <row r="95" spans="2:13" x14ac:dyDescent="0.3">
      <c r="B95" s="248" t="s">
        <v>2831</v>
      </c>
      <c r="C95" s="248" t="s">
        <v>2831</v>
      </c>
      <c r="D95" t="s">
        <v>2601</v>
      </c>
      <c r="E95" t="s">
        <v>5721</v>
      </c>
      <c r="F95" t="s">
        <v>2073</v>
      </c>
      <c r="G95" s="47" t="s">
        <v>2471</v>
      </c>
      <c r="H95" s="49">
        <v>0</v>
      </c>
      <c r="I95" s="49">
        <v>0</v>
      </c>
      <c r="J95" s="49" t="s">
        <v>2160</v>
      </c>
      <c r="K95" s="49" t="s">
        <v>5722</v>
      </c>
      <c r="L95" s="49" t="s">
        <v>254</v>
      </c>
      <c r="M95" s="49" t="s">
        <v>568</v>
      </c>
    </row>
    <row r="96" spans="2:13" x14ac:dyDescent="0.3">
      <c r="B96" s="248" t="s">
        <v>2831</v>
      </c>
      <c r="C96" s="248" t="s">
        <v>2831</v>
      </c>
      <c r="D96" t="s">
        <v>2601</v>
      </c>
      <c r="E96" t="s">
        <v>9001</v>
      </c>
      <c r="F96" t="s">
        <v>2073</v>
      </c>
      <c r="G96" s="47" t="s">
        <v>2494</v>
      </c>
      <c r="H96" s="49">
        <v>0</v>
      </c>
      <c r="I96" s="49">
        <v>0</v>
      </c>
      <c r="J96" s="49" t="s">
        <v>2186</v>
      </c>
      <c r="K96" s="49" t="s">
        <v>9002</v>
      </c>
      <c r="L96" s="49" t="s">
        <v>254</v>
      </c>
      <c r="M96" s="49" t="s">
        <v>568</v>
      </c>
    </row>
    <row r="97" spans="2:13" x14ac:dyDescent="0.3">
      <c r="B97" s="248" t="s">
        <v>2831</v>
      </c>
      <c r="C97" s="248" t="s">
        <v>2831</v>
      </c>
      <c r="D97" t="s">
        <v>2601</v>
      </c>
      <c r="E97" t="s">
        <v>7233</v>
      </c>
      <c r="F97" t="s">
        <v>2078</v>
      </c>
      <c r="G97" s="47" t="s">
        <v>2472</v>
      </c>
      <c r="H97" s="49">
        <v>0</v>
      </c>
      <c r="I97" s="49">
        <v>0</v>
      </c>
      <c r="J97" s="49" t="s">
        <v>2186</v>
      </c>
      <c r="K97" s="49" t="s">
        <v>7234</v>
      </c>
      <c r="L97" s="49" t="s">
        <v>254</v>
      </c>
      <c r="M97" s="49" t="s">
        <v>568</v>
      </c>
    </row>
    <row r="98" spans="2:13" x14ac:dyDescent="0.3">
      <c r="B98" s="248" t="s">
        <v>2831</v>
      </c>
      <c r="C98" s="248" t="s">
        <v>2831</v>
      </c>
      <c r="D98" t="s">
        <v>2601</v>
      </c>
      <c r="E98" t="s">
        <v>8920</v>
      </c>
      <c r="F98" t="s">
        <v>2078</v>
      </c>
      <c r="G98" s="47" t="s">
        <v>2502</v>
      </c>
      <c r="H98" s="49">
        <v>0</v>
      </c>
      <c r="I98" s="49">
        <v>0</v>
      </c>
      <c r="J98" s="49" t="s">
        <v>2186</v>
      </c>
      <c r="K98" s="49" t="s">
        <v>8921</v>
      </c>
      <c r="L98" s="49" t="s">
        <v>254</v>
      </c>
      <c r="M98" s="49" t="s">
        <v>568</v>
      </c>
    </row>
    <row r="99" spans="2:13" x14ac:dyDescent="0.3">
      <c r="B99" s="248" t="s">
        <v>2831</v>
      </c>
      <c r="C99" s="248" t="s">
        <v>2831</v>
      </c>
      <c r="D99" t="s">
        <v>2601</v>
      </c>
      <c r="E99" t="s">
        <v>6629</v>
      </c>
      <c r="F99" t="s">
        <v>2073</v>
      </c>
      <c r="G99" s="47" t="s">
        <v>2474</v>
      </c>
      <c r="H99" s="49">
        <v>0</v>
      </c>
      <c r="I99" s="49">
        <v>0</v>
      </c>
      <c r="J99" s="49" t="s">
        <v>2186</v>
      </c>
      <c r="K99" s="49" t="s">
        <v>6630</v>
      </c>
      <c r="L99" s="49" t="s">
        <v>254</v>
      </c>
      <c r="M99" s="49" t="s">
        <v>568</v>
      </c>
    </row>
    <row r="100" spans="2:13" x14ac:dyDescent="0.3">
      <c r="B100" s="248" t="s">
        <v>2831</v>
      </c>
      <c r="C100" s="248" t="s">
        <v>2831</v>
      </c>
      <c r="D100" t="s">
        <v>2601</v>
      </c>
      <c r="E100" t="s">
        <v>3171</v>
      </c>
      <c r="F100" t="s">
        <v>2073</v>
      </c>
      <c r="G100" s="47" t="s">
        <v>2471</v>
      </c>
      <c r="H100" s="49">
        <v>0</v>
      </c>
      <c r="I100" s="49">
        <v>0</v>
      </c>
      <c r="J100" s="49" t="s">
        <v>2160</v>
      </c>
      <c r="K100" s="49" t="s">
        <v>2941</v>
      </c>
      <c r="L100" s="49" t="s">
        <v>254</v>
      </c>
      <c r="M100" s="49" t="s">
        <v>568</v>
      </c>
    </row>
    <row r="101" spans="2:13" x14ac:dyDescent="0.3">
      <c r="B101" s="248" t="s">
        <v>2831</v>
      </c>
      <c r="C101" s="248" t="s">
        <v>2831</v>
      </c>
      <c r="D101" t="s">
        <v>2601</v>
      </c>
      <c r="E101" t="s">
        <v>7663</v>
      </c>
      <c r="F101" t="s">
        <v>2073</v>
      </c>
      <c r="G101" s="47" t="s">
        <v>2481</v>
      </c>
      <c r="H101" s="49">
        <v>0</v>
      </c>
      <c r="I101" s="49">
        <v>0</v>
      </c>
      <c r="J101" s="49" t="s">
        <v>2186</v>
      </c>
      <c r="K101" s="49" t="s">
        <v>7664</v>
      </c>
      <c r="L101" s="49" t="s">
        <v>254</v>
      </c>
      <c r="M101" s="49" t="s">
        <v>568</v>
      </c>
    </row>
    <row r="102" spans="2:13" x14ac:dyDescent="0.3">
      <c r="B102" s="248" t="s">
        <v>2831</v>
      </c>
      <c r="C102" s="248" t="s">
        <v>2831</v>
      </c>
      <c r="D102" t="s">
        <v>2601</v>
      </c>
      <c r="E102" t="s">
        <v>3273</v>
      </c>
      <c r="F102" t="s">
        <v>2073</v>
      </c>
      <c r="G102" s="47" t="s">
        <v>2479</v>
      </c>
      <c r="H102" s="49">
        <v>0</v>
      </c>
      <c r="I102" s="49">
        <v>0</v>
      </c>
      <c r="J102" s="49" t="s">
        <v>2160</v>
      </c>
      <c r="K102" s="49" t="s">
        <v>2936</v>
      </c>
      <c r="L102" s="49" t="s">
        <v>254</v>
      </c>
      <c r="M102" s="49" t="s">
        <v>568</v>
      </c>
    </row>
    <row r="103" spans="2:13" x14ac:dyDescent="0.3">
      <c r="B103" s="248" t="s">
        <v>2831</v>
      </c>
      <c r="C103" s="248" t="s">
        <v>2831</v>
      </c>
      <c r="D103" t="s">
        <v>2601</v>
      </c>
      <c r="E103" t="s">
        <v>7125</v>
      </c>
      <c r="F103" t="s">
        <v>2073</v>
      </c>
      <c r="G103" s="47" t="s">
        <v>2482</v>
      </c>
      <c r="H103" s="49">
        <v>0</v>
      </c>
      <c r="I103" s="49">
        <v>0</v>
      </c>
      <c r="J103" s="49" t="s">
        <v>2160</v>
      </c>
      <c r="K103" s="49" t="s">
        <v>2941</v>
      </c>
      <c r="L103" s="49" t="s">
        <v>254</v>
      </c>
      <c r="M103" s="49" t="s">
        <v>568</v>
      </c>
    </row>
    <row r="104" spans="2:13" x14ac:dyDescent="0.3">
      <c r="B104" s="248" t="s">
        <v>2831</v>
      </c>
      <c r="C104" s="248" t="s">
        <v>2831</v>
      </c>
      <c r="D104" t="s">
        <v>2601</v>
      </c>
      <c r="E104" t="s">
        <v>8745</v>
      </c>
      <c r="F104" t="s">
        <v>2073</v>
      </c>
      <c r="G104" s="47" t="s">
        <v>2473</v>
      </c>
      <c r="H104" s="49">
        <v>0</v>
      </c>
      <c r="I104" s="49">
        <v>0</v>
      </c>
      <c r="J104" s="49" t="s">
        <v>2186</v>
      </c>
      <c r="K104" s="49" t="s">
        <v>8746</v>
      </c>
      <c r="L104" s="49" t="s">
        <v>254</v>
      </c>
      <c r="M104" s="49" t="s">
        <v>568</v>
      </c>
    </row>
    <row r="105" spans="2:13" x14ac:dyDescent="0.3">
      <c r="B105" s="248" t="s">
        <v>2831</v>
      </c>
      <c r="C105" s="248" t="s">
        <v>2831</v>
      </c>
      <c r="D105" t="s">
        <v>2601</v>
      </c>
      <c r="E105" t="s">
        <v>3051</v>
      </c>
      <c r="F105" t="s">
        <v>2073</v>
      </c>
      <c r="G105" s="47" t="s">
        <v>2503</v>
      </c>
      <c r="H105" s="49">
        <v>0</v>
      </c>
      <c r="I105" s="49">
        <v>0</v>
      </c>
      <c r="J105" s="49" t="s">
        <v>2160</v>
      </c>
      <c r="K105" s="49" t="s">
        <v>2936</v>
      </c>
      <c r="L105" s="49" t="s">
        <v>254</v>
      </c>
      <c r="M105" s="49" t="s">
        <v>568</v>
      </c>
    </row>
    <row r="106" spans="2:13" x14ac:dyDescent="0.3">
      <c r="B106" s="248" t="s">
        <v>2831</v>
      </c>
      <c r="C106" s="248" t="s">
        <v>2831</v>
      </c>
      <c r="D106" t="s">
        <v>2601</v>
      </c>
      <c r="E106" t="s">
        <v>7463</v>
      </c>
      <c r="F106" t="s">
        <v>2073</v>
      </c>
      <c r="G106" s="47" t="s">
        <v>2506</v>
      </c>
      <c r="H106" s="49">
        <v>0</v>
      </c>
      <c r="I106" s="49">
        <v>0</v>
      </c>
      <c r="J106" s="49" t="s">
        <v>2186</v>
      </c>
      <c r="K106" s="49" t="s">
        <v>7464</v>
      </c>
      <c r="L106" s="49" t="s">
        <v>254</v>
      </c>
      <c r="M106" s="49" t="s">
        <v>568</v>
      </c>
    </row>
    <row r="107" spans="2:13" x14ac:dyDescent="0.3">
      <c r="B107" s="248" t="s">
        <v>2831</v>
      </c>
      <c r="C107" s="248" t="s">
        <v>2831</v>
      </c>
      <c r="D107" t="s">
        <v>2601</v>
      </c>
      <c r="E107" t="s">
        <v>9235</v>
      </c>
      <c r="F107" t="s">
        <v>2073</v>
      </c>
      <c r="G107" s="47" t="s">
        <v>2509</v>
      </c>
      <c r="H107" s="49">
        <v>0</v>
      </c>
      <c r="I107" s="49">
        <v>0</v>
      </c>
      <c r="J107" s="49" t="s">
        <v>2186</v>
      </c>
      <c r="K107" s="49" t="s">
        <v>9236</v>
      </c>
      <c r="L107" s="49" t="s">
        <v>254</v>
      </c>
      <c r="M107" s="49" t="s">
        <v>568</v>
      </c>
    </row>
    <row r="108" spans="2:13" x14ac:dyDescent="0.3">
      <c r="B108" s="248" t="s">
        <v>2831</v>
      </c>
      <c r="C108" s="248" t="s">
        <v>2831</v>
      </c>
      <c r="D108" t="s">
        <v>2601</v>
      </c>
      <c r="E108" t="s">
        <v>9563</v>
      </c>
      <c r="F108" t="s">
        <v>2072</v>
      </c>
      <c r="G108" s="47" t="s">
        <v>2490</v>
      </c>
      <c r="H108" s="49">
        <v>0</v>
      </c>
      <c r="I108" s="49">
        <v>0</v>
      </c>
      <c r="J108" s="49" t="s">
        <v>2160</v>
      </c>
      <c r="K108" s="49" t="s">
        <v>9564</v>
      </c>
      <c r="L108" s="49" t="s">
        <v>254</v>
      </c>
      <c r="M108" s="49" t="s">
        <v>568</v>
      </c>
    </row>
    <row r="109" spans="2:13" x14ac:dyDescent="0.3">
      <c r="B109" s="248" t="s">
        <v>2831</v>
      </c>
      <c r="C109" s="248" t="s">
        <v>2831</v>
      </c>
      <c r="D109" t="s">
        <v>2601</v>
      </c>
      <c r="E109" t="s">
        <v>6268</v>
      </c>
      <c r="F109" t="s">
        <v>2073</v>
      </c>
      <c r="G109" s="47" t="s">
        <v>2475</v>
      </c>
      <c r="H109" s="49">
        <v>0</v>
      </c>
      <c r="I109" s="49">
        <v>0</v>
      </c>
      <c r="J109" s="49" t="s">
        <v>2186</v>
      </c>
      <c r="K109" s="49" t="s">
        <v>6269</v>
      </c>
      <c r="L109" s="49" t="s">
        <v>254</v>
      </c>
      <c r="M109" s="49" t="s">
        <v>568</v>
      </c>
    </row>
    <row r="110" spans="2:13" x14ac:dyDescent="0.3">
      <c r="B110" s="248" t="s">
        <v>2831</v>
      </c>
      <c r="C110" s="248" t="s">
        <v>2831</v>
      </c>
      <c r="D110" t="s">
        <v>2601</v>
      </c>
      <c r="E110" t="s">
        <v>7588</v>
      </c>
      <c r="F110" t="s">
        <v>2073</v>
      </c>
      <c r="G110" s="47" t="s">
        <v>2487</v>
      </c>
      <c r="H110" s="49">
        <v>0</v>
      </c>
      <c r="I110" s="49">
        <v>0</v>
      </c>
      <c r="J110" s="49" t="s">
        <v>2186</v>
      </c>
      <c r="K110" s="49" t="s">
        <v>7589</v>
      </c>
      <c r="L110" s="49" t="s">
        <v>254</v>
      </c>
      <c r="M110" s="49" t="s">
        <v>568</v>
      </c>
    </row>
    <row r="111" spans="2:13" x14ac:dyDescent="0.3">
      <c r="B111" s="248" t="s">
        <v>2831</v>
      </c>
      <c r="C111" s="248" t="s">
        <v>2831</v>
      </c>
      <c r="D111" t="s">
        <v>2601</v>
      </c>
      <c r="E111" t="s">
        <v>7087</v>
      </c>
      <c r="F111" t="s">
        <v>2078</v>
      </c>
      <c r="G111" s="47" t="s">
        <v>2481</v>
      </c>
      <c r="H111" s="49">
        <v>0</v>
      </c>
      <c r="I111" s="49">
        <v>0</v>
      </c>
      <c r="J111" s="49" t="s">
        <v>2186</v>
      </c>
      <c r="K111" s="49" t="s">
        <v>7088</v>
      </c>
      <c r="L111" s="49" t="s">
        <v>254</v>
      </c>
      <c r="M111" s="49" t="s">
        <v>568</v>
      </c>
    </row>
    <row r="112" spans="2:13" x14ac:dyDescent="0.3">
      <c r="B112" s="248" t="s">
        <v>2831</v>
      </c>
      <c r="C112" s="248" t="s">
        <v>2831</v>
      </c>
      <c r="D112" t="s">
        <v>2601</v>
      </c>
      <c r="E112" t="s">
        <v>7642</v>
      </c>
      <c r="F112" t="s">
        <v>2078</v>
      </c>
      <c r="G112" s="47" t="s">
        <v>2471</v>
      </c>
      <c r="H112" s="49">
        <v>0</v>
      </c>
      <c r="I112" s="49">
        <v>0</v>
      </c>
      <c r="J112" s="49" t="s">
        <v>2186</v>
      </c>
      <c r="K112" s="49" t="s">
        <v>7643</v>
      </c>
      <c r="L112" s="49" t="s">
        <v>254</v>
      </c>
      <c r="M112" s="49" t="s">
        <v>568</v>
      </c>
    </row>
    <row r="113" spans="2:13" x14ac:dyDescent="0.3">
      <c r="B113" s="248" t="s">
        <v>2831</v>
      </c>
      <c r="C113" s="248" t="s">
        <v>2831</v>
      </c>
      <c r="D113" t="s">
        <v>2601</v>
      </c>
      <c r="E113" t="s">
        <v>3671</v>
      </c>
      <c r="F113" t="s">
        <v>2078</v>
      </c>
      <c r="G113" s="47" t="s">
        <v>2503</v>
      </c>
      <c r="H113" s="49">
        <v>0</v>
      </c>
      <c r="I113" s="49">
        <v>0</v>
      </c>
      <c r="J113" s="49" t="s">
        <v>2186</v>
      </c>
      <c r="K113" s="49" t="s">
        <v>3672</v>
      </c>
      <c r="L113" s="49" t="s">
        <v>254</v>
      </c>
      <c r="M113" s="49" t="s">
        <v>568</v>
      </c>
    </row>
    <row r="114" spans="2:13" x14ac:dyDescent="0.3">
      <c r="B114" s="248" t="s">
        <v>2831</v>
      </c>
      <c r="C114" s="248" t="s">
        <v>2831</v>
      </c>
      <c r="D114" t="s">
        <v>2601</v>
      </c>
      <c r="E114" t="s">
        <v>10409</v>
      </c>
      <c r="F114" t="s">
        <v>2078</v>
      </c>
      <c r="G114" s="47" t="s">
        <v>2500</v>
      </c>
      <c r="H114" s="49">
        <v>0</v>
      </c>
      <c r="I114" s="49">
        <v>0</v>
      </c>
      <c r="J114" s="49" t="s">
        <v>2160</v>
      </c>
      <c r="K114" s="49" t="s">
        <v>10410</v>
      </c>
      <c r="L114" s="49" t="s">
        <v>254</v>
      </c>
      <c r="M114" s="49" t="s">
        <v>568</v>
      </c>
    </row>
    <row r="115" spans="2:13" x14ac:dyDescent="0.3">
      <c r="B115" s="248" t="s">
        <v>2831</v>
      </c>
      <c r="C115" s="248" t="s">
        <v>2831</v>
      </c>
      <c r="D115" t="s">
        <v>2601</v>
      </c>
      <c r="E115" t="s">
        <v>9841</v>
      </c>
      <c r="F115" t="s">
        <v>2078</v>
      </c>
      <c r="G115" s="47" t="s">
        <v>2515</v>
      </c>
      <c r="H115" s="49">
        <v>0</v>
      </c>
      <c r="I115" s="49">
        <v>0</v>
      </c>
      <c r="J115" s="49" t="s">
        <v>2186</v>
      </c>
      <c r="K115" s="49" t="s">
        <v>9842</v>
      </c>
      <c r="L115" s="49" t="s">
        <v>254</v>
      </c>
      <c r="M115" s="49" t="s">
        <v>568</v>
      </c>
    </row>
    <row r="116" spans="2:13" x14ac:dyDescent="0.3">
      <c r="B116" s="248" t="s">
        <v>2831</v>
      </c>
      <c r="C116" s="248" t="s">
        <v>2831</v>
      </c>
      <c r="D116" t="s">
        <v>2601</v>
      </c>
      <c r="E116" t="s">
        <v>7308</v>
      </c>
      <c r="F116" t="s">
        <v>2073</v>
      </c>
      <c r="G116" s="47" t="s">
        <v>2477</v>
      </c>
      <c r="H116" s="49">
        <v>0</v>
      </c>
      <c r="I116" s="49">
        <v>0</v>
      </c>
      <c r="J116" s="49" t="s">
        <v>2186</v>
      </c>
      <c r="K116" s="49" t="s">
        <v>7309</v>
      </c>
      <c r="L116" s="49" t="s">
        <v>254</v>
      </c>
      <c r="M116" s="49" t="s">
        <v>568</v>
      </c>
    </row>
    <row r="117" spans="2:13" x14ac:dyDescent="0.3">
      <c r="B117" s="248" t="s">
        <v>2831</v>
      </c>
      <c r="C117" s="248" t="s">
        <v>2831</v>
      </c>
      <c r="D117" t="s">
        <v>2601</v>
      </c>
      <c r="E117" t="s">
        <v>3015</v>
      </c>
      <c r="F117" t="s">
        <v>2073</v>
      </c>
      <c r="G117" s="47" t="s">
        <v>2479</v>
      </c>
      <c r="H117" s="49">
        <v>0</v>
      </c>
      <c r="I117" s="49">
        <v>0</v>
      </c>
      <c r="J117" s="49" t="s">
        <v>2160</v>
      </c>
      <c r="K117" s="49" t="s">
        <v>2925</v>
      </c>
      <c r="L117" s="49" t="s">
        <v>254</v>
      </c>
      <c r="M117" s="49" t="s">
        <v>568</v>
      </c>
    </row>
    <row r="118" spans="2:13" x14ac:dyDescent="0.3">
      <c r="B118" s="248" t="s">
        <v>2831</v>
      </c>
      <c r="C118" s="248" t="s">
        <v>2831</v>
      </c>
      <c r="D118" t="s">
        <v>2601</v>
      </c>
      <c r="E118" t="s">
        <v>3275</v>
      </c>
      <c r="F118" t="s">
        <v>2073</v>
      </c>
      <c r="G118" s="47" t="s">
        <v>2503</v>
      </c>
      <c r="H118" s="49">
        <v>0</v>
      </c>
      <c r="I118" s="49">
        <v>0</v>
      </c>
      <c r="J118" s="49" t="s">
        <v>2160</v>
      </c>
      <c r="K118" s="49" t="s">
        <v>2936</v>
      </c>
      <c r="L118" s="49" t="s">
        <v>254</v>
      </c>
      <c r="M118" s="49" t="s">
        <v>568</v>
      </c>
    </row>
    <row r="119" spans="2:13" x14ac:dyDescent="0.3">
      <c r="B119" s="248" t="s">
        <v>2831</v>
      </c>
      <c r="C119" s="248" t="s">
        <v>2831</v>
      </c>
      <c r="D119" t="s">
        <v>2601</v>
      </c>
      <c r="E119" t="s">
        <v>8110</v>
      </c>
      <c r="F119" t="s">
        <v>2072</v>
      </c>
      <c r="G119" s="47" t="s">
        <v>2487</v>
      </c>
      <c r="H119" s="49">
        <v>0</v>
      </c>
      <c r="I119" s="49">
        <v>0</v>
      </c>
      <c r="J119" s="49" t="s">
        <v>2160</v>
      </c>
      <c r="K119" s="49" t="s">
        <v>8111</v>
      </c>
      <c r="L119" s="49" t="s">
        <v>254</v>
      </c>
      <c r="M119" s="49" t="s">
        <v>568</v>
      </c>
    </row>
    <row r="120" spans="2:13" x14ac:dyDescent="0.3">
      <c r="B120" s="248" t="s">
        <v>2831</v>
      </c>
      <c r="C120" s="248" t="s">
        <v>2831</v>
      </c>
      <c r="D120" t="s">
        <v>2601</v>
      </c>
      <c r="E120" t="s">
        <v>8138</v>
      </c>
      <c r="F120" t="s">
        <v>2073</v>
      </c>
      <c r="G120" s="47" t="s">
        <v>2517</v>
      </c>
      <c r="H120" s="49">
        <v>0</v>
      </c>
      <c r="I120" s="49">
        <v>0</v>
      </c>
      <c r="J120" s="49" t="s">
        <v>2186</v>
      </c>
      <c r="K120" s="49" t="s">
        <v>8139</v>
      </c>
      <c r="L120" s="49" t="s">
        <v>254</v>
      </c>
      <c r="M120" s="49" t="s">
        <v>568</v>
      </c>
    </row>
    <row r="121" spans="2:13" x14ac:dyDescent="0.3">
      <c r="B121" s="248" t="s">
        <v>2831</v>
      </c>
      <c r="C121" s="248" t="s">
        <v>2831</v>
      </c>
      <c r="D121" t="s">
        <v>2601</v>
      </c>
      <c r="E121" t="s">
        <v>3164</v>
      </c>
      <c r="F121" t="s">
        <v>2073</v>
      </c>
      <c r="G121" s="47" t="s">
        <v>2494</v>
      </c>
      <c r="H121" s="49">
        <v>0</v>
      </c>
      <c r="I121" s="49">
        <v>0</v>
      </c>
      <c r="J121" s="49" t="s">
        <v>2160</v>
      </c>
      <c r="K121" s="49" t="s">
        <v>2936</v>
      </c>
      <c r="L121" s="49" t="s">
        <v>254</v>
      </c>
      <c r="M121" s="49" t="s">
        <v>568</v>
      </c>
    </row>
    <row r="122" spans="2:13" x14ac:dyDescent="0.3">
      <c r="B122" s="248" t="s">
        <v>2831</v>
      </c>
      <c r="C122" s="248" t="s">
        <v>2831</v>
      </c>
      <c r="D122" t="s">
        <v>2601</v>
      </c>
      <c r="E122" t="s">
        <v>8587</v>
      </c>
      <c r="F122" t="s">
        <v>2073</v>
      </c>
      <c r="G122" s="47" t="s">
        <v>2480</v>
      </c>
      <c r="H122" s="49">
        <v>0</v>
      </c>
      <c r="I122" s="49">
        <v>0</v>
      </c>
      <c r="J122" s="49" t="s">
        <v>2186</v>
      </c>
      <c r="K122" s="49" t="s">
        <v>8588</v>
      </c>
      <c r="L122" s="49" t="s">
        <v>254</v>
      </c>
      <c r="M122" s="49" t="s">
        <v>568</v>
      </c>
    </row>
    <row r="123" spans="2:13" x14ac:dyDescent="0.3">
      <c r="B123" s="248" t="s">
        <v>2831</v>
      </c>
      <c r="C123" s="248" t="s">
        <v>2831</v>
      </c>
      <c r="D123" t="s">
        <v>2601</v>
      </c>
      <c r="E123" t="s">
        <v>4427</v>
      </c>
      <c r="F123" t="s">
        <v>2073</v>
      </c>
      <c r="G123" s="47" t="s">
        <v>2509</v>
      </c>
      <c r="H123" s="49">
        <v>0</v>
      </c>
      <c r="I123" s="49">
        <v>0</v>
      </c>
      <c r="J123" s="49" t="s">
        <v>2160</v>
      </c>
      <c r="K123" s="49" t="s">
        <v>4381</v>
      </c>
      <c r="L123" s="49" t="s">
        <v>254</v>
      </c>
      <c r="M123" s="49" t="s">
        <v>568</v>
      </c>
    </row>
    <row r="124" spans="2:13" x14ac:dyDescent="0.3">
      <c r="B124" s="248" t="s">
        <v>2831</v>
      </c>
      <c r="C124" s="248" t="s">
        <v>2831</v>
      </c>
      <c r="D124" t="s">
        <v>2601</v>
      </c>
      <c r="E124" t="s">
        <v>3770</v>
      </c>
      <c r="F124" t="s">
        <v>2078</v>
      </c>
      <c r="G124" s="47" t="s">
        <v>2503</v>
      </c>
      <c r="H124" s="49">
        <v>0</v>
      </c>
      <c r="I124" s="49">
        <v>0</v>
      </c>
      <c r="J124" s="49" t="s">
        <v>2186</v>
      </c>
      <c r="K124" s="49" t="s">
        <v>3771</v>
      </c>
      <c r="L124" s="49" t="s">
        <v>254</v>
      </c>
      <c r="M124" s="49" t="s">
        <v>568</v>
      </c>
    </row>
    <row r="125" spans="2:13" x14ac:dyDescent="0.3">
      <c r="B125" s="248" t="s">
        <v>2831</v>
      </c>
      <c r="C125" s="248" t="s">
        <v>2831</v>
      </c>
      <c r="D125" t="s">
        <v>2601</v>
      </c>
      <c r="E125" t="s">
        <v>4142</v>
      </c>
      <c r="F125" t="s">
        <v>2078</v>
      </c>
      <c r="G125" s="47" t="s">
        <v>2472</v>
      </c>
      <c r="H125" s="49">
        <v>0</v>
      </c>
      <c r="I125" s="49">
        <v>0</v>
      </c>
      <c r="J125" s="49" t="s">
        <v>2186</v>
      </c>
      <c r="K125" s="49" t="s">
        <v>4143</v>
      </c>
      <c r="L125" s="49" t="s">
        <v>254</v>
      </c>
      <c r="M125" s="49" t="s">
        <v>568</v>
      </c>
    </row>
    <row r="126" spans="2:13" x14ac:dyDescent="0.3">
      <c r="B126" s="248" t="s">
        <v>2831</v>
      </c>
      <c r="C126" s="248" t="s">
        <v>2831</v>
      </c>
      <c r="D126" t="s">
        <v>2601</v>
      </c>
      <c r="E126" t="s">
        <v>8391</v>
      </c>
      <c r="F126" t="s">
        <v>2073</v>
      </c>
      <c r="G126" s="47" t="s">
        <v>2472</v>
      </c>
      <c r="H126" s="49">
        <v>0</v>
      </c>
      <c r="I126" s="49">
        <v>0</v>
      </c>
      <c r="J126" s="49" t="s">
        <v>2186</v>
      </c>
      <c r="K126" s="49" t="s">
        <v>8392</v>
      </c>
      <c r="L126" s="49" t="s">
        <v>254</v>
      </c>
      <c r="M126" s="49" t="s">
        <v>568</v>
      </c>
    </row>
    <row r="127" spans="2:13" x14ac:dyDescent="0.3">
      <c r="B127" s="248" t="s">
        <v>2831</v>
      </c>
      <c r="C127" s="248" t="s">
        <v>2831</v>
      </c>
      <c r="D127" t="s">
        <v>2601</v>
      </c>
      <c r="E127" t="s">
        <v>5555</v>
      </c>
      <c r="F127" t="s">
        <v>2073</v>
      </c>
      <c r="G127" s="47" t="s">
        <v>2477</v>
      </c>
      <c r="H127" s="49">
        <v>0</v>
      </c>
      <c r="I127" s="49">
        <v>0</v>
      </c>
      <c r="J127" s="49" t="s">
        <v>2186</v>
      </c>
      <c r="K127" s="49" t="s">
        <v>5557</v>
      </c>
      <c r="L127" s="49" t="s">
        <v>254</v>
      </c>
      <c r="M127" s="49" t="s">
        <v>568</v>
      </c>
    </row>
    <row r="128" spans="2:13" x14ac:dyDescent="0.3">
      <c r="B128" s="248" t="s">
        <v>2831</v>
      </c>
      <c r="C128" s="248" t="s">
        <v>2831</v>
      </c>
      <c r="D128" t="s">
        <v>2601</v>
      </c>
      <c r="E128" t="s">
        <v>7604</v>
      </c>
      <c r="F128" t="s">
        <v>2073</v>
      </c>
      <c r="G128" s="47" t="s">
        <v>2471</v>
      </c>
      <c r="H128" s="49">
        <v>0</v>
      </c>
      <c r="I128" s="49">
        <v>0</v>
      </c>
      <c r="J128" s="49" t="s">
        <v>2186</v>
      </c>
      <c r="K128" s="49" t="s">
        <v>7605</v>
      </c>
      <c r="L128" s="49" t="s">
        <v>254</v>
      </c>
      <c r="M128" s="49" t="s">
        <v>568</v>
      </c>
    </row>
    <row r="129" spans="2:13" x14ac:dyDescent="0.3">
      <c r="B129" s="248" t="s">
        <v>2831</v>
      </c>
      <c r="C129" s="248" t="s">
        <v>2831</v>
      </c>
      <c r="D129" t="s">
        <v>2601</v>
      </c>
      <c r="E129" t="s">
        <v>10624</v>
      </c>
      <c r="F129" t="s">
        <v>2073</v>
      </c>
      <c r="G129" s="47" t="s">
        <v>2502</v>
      </c>
      <c r="H129" s="49">
        <v>0</v>
      </c>
      <c r="I129" s="49">
        <v>0</v>
      </c>
      <c r="J129" s="49" t="s">
        <v>2186</v>
      </c>
      <c r="K129" s="49" t="s">
        <v>10625</v>
      </c>
      <c r="L129" s="49" t="s">
        <v>254</v>
      </c>
      <c r="M129" s="49" t="s">
        <v>568</v>
      </c>
    </row>
    <row r="130" spans="2:13" x14ac:dyDescent="0.3">
      <c r="B130" s="248" t="s">
        <v>2831</v>
      </c>
      <c r="C130" s="248" t="s">
        <v>2831</v>
      </c>
      <c r="D130" t="s">
        <v>2601</v>
      </c>
      <c r="E130" t="s">
        <v>6471</v>
      </c>
      <c r="F130" t="s">
        <v>2078</v>
      </c>
      <c r="G130" s="47" t="s">
        <v>2487</v>
      </c>
      <c r="H130" s="49">
        <v>0</v>
      </c>
      <c r="I130" s="49">
        <v>0</v>
      </c>
      <c r="J130" s="49" t="s">
        <v>2186</v>
      </c>
      <c r="K130" s="49" t="s">
        <v>6473</v>
      </c>
      <c r="L130" s="49" t="s">
        <v>254</v>
      </c>
      <c r="M130" s="49" t="s">
        <v>568</v>
      </c>
    </row>
    <row r="131" spans="2:13" x14ac:dyDescent="0.3">
      <c r="B131" s="248" t="s">
        <v>2831</v>
      </c>
      <c r="C131" s="248" t="s">
        <v>2831</v>
      </c>
      <c r="D131" t="s">
        <v>2601</v>
      </c>
      <c r="E131" t="s">
        <v>10246</v>
      </c>
      <c r="F131" t="s">
        <v>2078</v>
      </c>
      <c r="G131" s="47" t="s">
        <v>2487</v>
      </c>
      <c r="H131" s="49">
        <v>0</v>
      </c>
      <c r="I131" s="49">
        <v>0</v>
      </c>
      <c r="J131" s="49" t="s">
        <v>2186</v>
      </c>
      <c r="K131" s="49" t="s">
        <v>10247</v>
      </c>
      <c r="L131" s="49" t="s">
        <v>254</v>
      </c>
      <c r="M131" s="49" t="s">
        <v>568</v>
      </c>
    </row>
    <row r="132" spans="2:13" x14ac:dyDescent="0.3">
      <c r="B132" s="248" t="s">
        <v>2831</v>
      </c>
      <c r="C132" s="248" t="s">
        <v>2831</v>
      </c>
      <c r="D132" t="s">
        <v>2601</v>
      </c>
      <c r="E132" t="s">
        <v>2974</v>
      </c>
      <c r="F132" t="s">
        <v>2073</v>
      </c>
      <c r="G132" s="47" t="s">
        <v>2502</v>
      </c>
      <c r="H132" s="49">
        <v>0</v>
      </c>
      <c r="I132" s="49">
        <v>0</v>
      </c>
      <c r="J132" s="49" t="s">
        <v>2160</v>
      </c>
      <c r="K132" s="49" t="s">
        <v>2936</v>
      </c>
      <c r="L132" s="49" t="s">
        <v>254</v>
      </c>
      <c r="M132" s="49" t="s">
        <v>568</v>
      </c>
    </row>
    <row r="133" spans="2:13" x14ac:dyDescent="0.3">
      <c r="B133" s="248" t="s">
        <v>2831</v>
      </c>
      <c r="C133" s="248" t="s">
        <v>2831</v>
      </c>
      <c r="D133" t="s">
        <v>2601</v>
      </c>
      <c r="E133" t="s">
        <v>6665</v>
      </c>
      <c r="F133" t="s">
        <v>2073</v>
      </c>
      <c r="G133" s="47" t="s">
        <v>2471</v>
      </c>
      <c r="H133" s="49">
        <v>0</v>
      </c>
      <c r="I133" s="49">
        <v>0</v>
      </c>
      <c r="J133" s="49" t="s">
        <v>2160</v>
      </c>
      <c r="K133" s="49" t="s">
        <v>6666</v>
      </c>
      <c r="L133" s="49" t="s">
        <v>254</v>
      </c>
      <c r="M133" s="49" t="s">
        <v>568</v>
      </c>
    </row>
    <row r="134" spans="2:13" x14ac:dyDescent="0.3">
      <c r="B134" s="248" t="s">
        <v>2831</v>
      </c>
      <c r="C134" s="248" t="s">
        <v>2831</v>
      </c>
      <c r="D134" t="s">
        <v>2601</v>
      </c>
      <c r="E134" t="s">
        <v>10626</v>
      </c>
      <c r="F134" t="s">
        <v>2078</v>
      </c>
      <c r="G134" s="47" t="s">
        <v>2503</v>
      </c>
      <c r="H134" s="49">
        <v>0</v>
      </c>
      <c r="I134" s="49">
        <v>0</v>
      </c>
      <c r="J134" s="49" t="s">
        <v>2186</v>
      </c>
      <c r="K134" s="49" t="s">
        <v>10627</v>
      </c>
      <c r="L134" s="49" t="s">
        <v>254</v>
      </c>
      <c r="M134" s="49" t="s">
        <v>568</v>
      </c>
    </row>
    <row r="135" spans="2:13" x14ac:dyDescent="0.3">
      <c r="B135" s="248" t="s">
        <v>2831</v>
      </c>
      <c r="C135" s="248" t="s">
        <v>2831</v>
      </c>
      <c r="D135" t="s">
        <v>2601</v>
      </c>
      <c r="E135" t="s">
        <v>3576</v>
      </c>
      <c r="F135" t="s">
        <v>2078</v>
      </c>
      <c r="G135" s="47" t="s">
        <v>2482</v>
      </c>
      <c r="H135" s="49">
        <v>0</v>
      </c>
      <c r="I135" s="49">
        <v>0</v>
      </c>
      <c r="J135" s="49" t="s">
        <v>2186</v>
      </c>
      <c r="K135" s="49" t="s">
        <v>3577</v>
      </c>
      <c r="L135" s="49" t="s">
        <v>254</v>
      </c>
      <c r="M135" s="49" t="s">
        <v>568</v>
      </c>
    </row>
    <row r="136" spans="2:13" x14ac:dyDescent="0.3">
      <c r="B136" s="248" t="s">
        <v>2831</v>
      </c>
      <c r="C136" s="248" t="s">
        <v>2831</v>
      </c>
      <c r="D136" t="s">
        <v>2601</v>
      </c>
      <c r="E136" t="s">
        <v>8943</v>
      </c>
      <c r="F136" t="s">
        <v>2073</v>
      </c>
      <c r="G136" s="47" t="s">
        <v>2482</v>
      </c>
      <c r="H136" s="49">
        <v>0</v>
      </c>
      <c r="I136" s="49">
        <v>0</v>
      </c>
      <c r="J136" s="49" t="s">
        <v>2186</v>
      </c>
      <c r="K136" s="49" t="s">
        <v>8944</v>
      </c>
      <c r="L136" s="49" t="s">
        <v>254</v>
      </c>
      <c r="M136" s="49" t="s">
        <v>568</v>
      </c>
    </row>
    <row r="137" spans="2:13" x14ac:dyDescent="0.3">
      <c r="B137" s="248" t="s">
        <v>2831</v>
      </c>
      <c r="C137" s="248" t="s">
        <v>2831</v>
      </c>
      <c r="D137" t="s">
        <v>2601</v>
      </c>
      <c r="E137" t="s">
        <v>8055</v>
      </c>
      <c r="F137" t="s">
        <v>2073</v>
      </c>
      <c r="G137" s="47" t="s">
        <v>2472</v>
      </c>
      <c r="H137" s="49">
        <v>0</v>
      </c>
      <c r="I137" s="49">
        <v>0</v>
      </c>
      <c r="J137" s="49" t="s">
        <v>2186</v>
      </c>
      <c r="K137" s="49" t="s">
        <v>8056</v>
      </c>
      <c r="L137" s="49" t="s">
        <v>254</v>
      </c>
      <c r="M137" s="49" t="s">
        <v>568</v>
      </c>
    </row>
    <row r="138" spans="2:13" x14ac:dyDescent="0.3">
      <c r="B138" s="248" t="s">
        <v>2831</v>
      </c>
      <c r="C138" s="248" t="s">
        <v>2831</v>
      </c>
      <c r="D138" t="s">
        <v>2601</v>
      </c>
      <c r="E138" t="s">
        <v>3012</v>
      </c>
      <c r="F138" t="s">
        <v>2073</v>
      </c>
      <c r="G138" s="47" t="s">
        <v>2468</v>
      </c>
      <c r="H138" s="49">
        <v>0</v>
      </c>
      <c r="I138" s="49">
        <v>0</v>
      </c>
      <c r="J138" s="49" t="s">
        <v>2160</v>
      </c>
      <c r="K138" s="49" t="s">
        <v>2936</v>
      </c>
      <c r="L138" s="49" t="s">
        <v>254</v>
      </c>
      <c r="M138" s="49" t="s">
        <v>568</v>
      </c>
    </row>
    <row r="139" spans="2:13" x14ac:dyDescent="0.3">
      <c r="B139" s="248" t="s">
        <v>2831</v>
      </c>
      <c r="C139" s="248" t="s">
        <v>2831</v>
      </c>
      <c r="D139" t="s">
        <v>2601</v>
      </c>
      <c r="E139" t="s">
        <v>5977</v>
      </c>
      <c r="F139" t="s">
        <v>2073</v>
      </c>
      <c r="G139" s="47" t="s">
        <v>2484</v>
      </c>
      <c r="H139" s="49">
        <v>0</v>
      </c>
      <c r="I139" s="49">
        <v>0</v>
      </c>
      <c r="J139" s="49" t="s">
        <v>2186</v>
      </c>
      <c r="K139" s="49" t="s">
        <v>5979</v>
      </c>
      <c r="L139" s="49" t="s">
        <v>254</v>
      </c>
      <c r="M139" s="49" t="s">
        <v>568</v>
      </c>
    </row>
    <row r="140" spans="2:13" x14ac:dyDescent="0.3">
      <c r="B140" s="248" t="s">
        <v>2831</v>
      </c>
      <c r="C140" s="248" t="s">
        <v>2831</v>
      </c>
      <c r="D140" t="s">
        <v>2601</v>
      </c>
      <c r="E140" t="s">
        <v>3977</v>
      </c>
      <c r="F140" t="s">
        <v>2078</v>
      </c>
      <c r="G140" s="47" t="s">
        <v>2481</v>
      </c>
      <c r="H140" s="49">
        <v>0</v>
      </c>
      <c r="I140" s="49">
        <v>0</v>
      </c>
      <c r="J140" s="49" t="s">
        <v>2186</v>
      </c>
      <c r="K140" s="49" t="s">
        <v>3978</v>
      </c>
      <c r="L140" s="49" t="s">
        <v>254</v>
      </c>
      <c r="M140" s="49" t="s">
        <v>568</v>
      </c>
    </row>
    <row r="141" spans="2:13" x14ac:dyDescent="0.3">
      <c r="B141" s="248" t="s">
        <v>2831</v>
      </c>
      <c r="C141" s="248" t="s">
        <v>2831</v>
      </c>
      <c r="D141" t="s">
        <v>2601</v>
      </c>
      <c r="E141" t="s">
        <v>4115</v>
      </c>
      <c r="F141" t="s">
        <v>2078</v>
      </c>
      <c r="G141" s="47" t="s">
        <v>2481</v>
      </c>
      <c r="H141" s="49">
        <v>0</v>
      </c>
      <c r="I141" s="49">
        <v>0</v>
      </c>
      <c r="J141" s="49" t="s">
        <v>2186</v>
      </c>
      <c r="K141" s="49" t="s">
        <v>4116</v>
      </c>
      <c r="L141" s="49" t="s">
        <v>254</v>
      </c>
      <c r="M141" s="49" t="s">
        <v>568</v>
      </c>
    </row>
    <row r="142" spans="2:13" x14ac:dyDescent="0.3">
      <c r="B142" s="248" t="s">
        <v>2831</v>
      </c>
      <c r="C142" s="248" t="s">
        <v>2831</v>
      </c>
      <c r="D142" t="s">
        <v>2601</v>
      </c>
      <c r="E142" t="s">
        <v>9768</v>
      </c>
      <c r="F142" t="s">
        <v>2078</v>
      </c>
      <c r="G142" s="47" t="s">
        <v>2506</v>
      </c>
      <c r="H142" s="49">
        <v>0</v>
      </c>
      <c r="I142" s="49">
        <v>0</v>
      </c>
      <c r="J142" s="49" t="s">
        <v>2186</v>
      </c>
      <c r="K142" s="49" t="s">
        <v>9769</v>
      </c>
      <c r="L142" s="49" t="s">
        <v>254</v>
      </c>
      <c r="M142" s="49" t="s">
        <v>568</v>
      </c>
    </row>
    <row r="143" spans="2:13" x14ac:dyDescent="0.3">
      <c r="B143" s="248" t="s">
        <v>2831</v>
      </c>
      <c r="C143" s="248" t="s">
        <v>2831</v>
      </c>
      <c r="D143" t="s">
        <v>2601</v>
      </c>
      <c r="E143" t="s">
        <v>3265</v>
      </c>
      <c r="F143" t="s">
        <v>2073</v>
      </c>
      <c r="G143" s="47" t="s">
        <v>2490</v>
      </c>
      <c r="H143" s="49">
        <v>0</v>
      </c>
      <c r="I143" s="49">
        <v>0</v>
      </c>
      <c r="J143" s="49" t="s">
        <v>2160</v>
      </c>
      <c r="K143" s="49" t="s">
        <v>2925</v>
      </c>
      <c r="L143" s="49" t="s">
        <v>2147</v>
      </c>
      <c r="M143" s="49" t="s">
        <v>568</v>
      </c>
    </row>
    <row r="144" spans="2:13" x14ac:dyDescent="0.3">
      <c r="B144" s="248" t="s">
        <v>2831</v>
      </c>
      <c r="C144" s="248" t="s">
        <v>2831</v>
      </c>
      <c r="D144" t="s">
        <v>2601</v>
      </c>
      <c r="E144" t="s">
        <v>4207</v>
      </c>
      <c r="F144" t="s">
        <v>2078</v>
      </c>
      <c r="G144" s="47" t="s">
        <v>2494</v>
      </c>
      <c r="H144" s="49">
        <v>0</v>
      </c>
      <c r="I144" s="49">
        <v>0</v>
      </c>
      <c r="J144" s="49" t="s">
        <v>2186</v>
      </c>
      <c r="K144" s="49" t="s">
        <v>4208</v>
      </c>
      <c r="L144" s="49" t="s">
        <v>254</v>
      </c>
      <c r="M144" s="49" t="s">
        <v>568</v>
      </c>
    </row>
    <row r="145" spans="2:13" x14ac:dyDescent="0.3">
      <c r="B145" s="248" t="s">
        <v>2831</v>
      </c>
      <c r="C145" s="248" t="s">
        <v>2831</v>
      </c>
      <c r="D145" t="s">
        <v>2601</v>
      </c>
      <c r="E145" t="s">
        <v>3186</v>
      </c>
      <c r="F145" t="s">
        <v>2073</v>
      </c>
      <c r="G145" s="47" t="s">
        <v>2479</v>
      </c>
      <c r="H145" s="49">
        <v>0</v>
      </c>
      <c r="I145" s="49">
        <v>0</v>
      </c>
      <c r="J145" s="49" t="s">
        <v>2160</v>
      </c>
      <c r="K145" s="49" t="s">
        <v>2941</v>
      </c>
      <c r="L145" s="49" t="s">
        <v>254</v>
      </c>
      <c r="M145" s="49" t="s">
        <v>568</v>
      </c>
    </row>
    <row r="146" spans="2:13" x14ac:dyDescent="0.3">
      <c r="B146" s="248" t="s">
        <v>2831</v>
      </c>
      <c r="C146" s="248" t="s">
        <v>2831</v>
      </c>
      <c r="D146" t="s">
        <v>2601</v>
      </c>
      <c r="E146" t="s">
        <v>6108</v>
      </c>
      <c r="F146" t="s">
        <v>2072</v>
      </c>
      <c r="G146" s="47" t="s">
        <v>2485</v>
      </c>
      <c r="H146" s="49">
        <v>0</v>
      </c>
      <c r="I146" s="49">
        <v>0</v>
      </c>
      <c r="J146" s="49" t="s">
        <v>2160</v>
      </c>
      <c r="K146" s="49" t="s">
        <v>6109</v>
      </c>
      <c r="L146" s="49" t="s">
        <v>254</v>
      </c>
      <c r="M146" s="49" t="s">
        <v>568</v>
      </c>
    </row>
    <row r="147" spans="2:13" x14ac:dyDescent="0.3">
      <c r="B147" s="248" t="s">
        <v>2831</v>
      </c>
      <c r="C147" s="248" t="s">
        <v>2831</v>
      </c>
      <c r="D147" t="s">
        <v>2601</v>
      </c>
      <c r="E147" t="s">
        <v>3172</v>
      </c>
      <c r="F147" t="s">
        <v>2073</v>
      </c>
      <c r="G147" s="47" t="s">
        <v>2490</v>
      </c>
      <c r="H147" s="49">
        <v>0</v>
      </c>
      <c r="I147" s="49">
        <v>0</v>
      </c>
      <c r="J147" s="49" t="s">
        <v>2160</v>
      </c>
      <c r="K147" s="49" t="s">
        <v>2941</v>
      </c>
      <c r="L147" s="49" t="s">
        <v>254</v>
      </c>
      <c r="M147" s="49" t="s">
        <v>568</v>
      </c>
    </row>
    <row r="148" spans="2:13" x14ac:dyDescent="0.3">
      <c r="B148" s="248" t="s">
        <v>2831</v>
      </c>
      <c r="C148" s="248" t="s">
        <v>2831</v>
      </c>
      <c r="D148" t="s">
        <v>2601</v>
      </c>
      <c r="E148" t="s">
        <v>3563</v>
      </c>
      <c r="F148" t="s">
        <v>2078</v>
      </c>
      <c r="G148" s="47" t="s">
        <v>2487</v>
      </c>
      <c r="H148" s="49">
        <v>0</v>
      </c>
      <c r="I148" s="49">
        <v>0</v>
      </c>
      <c r="J148" s="49" t="s">
        <v>2186</v>
      </c>
      <c r="K148" s="49" t="s">
        <v>3564</v>
      </c>
      <c r="L148" s="49" t="s">
        <v>254</v>
      </c>
      <c r="M148" s="49" t="s">
        <v>568</v>
      </c>
    </row>
    <row r="149" spans="2:13" x14ac:dyDescent="0.3">
      <c r="B149" s="248" t="s">
        <v>2831</v>
      </c>
      <c r="C149" s="248" t="s">
        <v>2831</v>
      </c>
      <c r="D149" t="s">
        <v>2601</v>
      </c>
      <c r="E149" t="s">
        <v>4006</v>
      </c>
      <c r="F149" t="s">
        <v>2078</v>
      </c>
      <c r="G149" s="47" t="s">
        <v>2487</v>
      </c>
      <c r="H149" s="49">
        <v>0</v>
      </c>
      <c r="I149" s="49">
        <v>0</v>
      </c>
      <c r="J149" s="49" t="s">
        <v>2186</v>
      </c>
      <c r="K149" s="49" t="s">
        <v>4007</v>
      </c>
      <c r="L149" s="49" t="s">
        <v>254</v>
      </c>
      <c r="M149" s="49" t="s">
        <v>568</v>
      </c>
    </row>
    <row r="150" spans="2:13" x14ac:dyDescent="0.3">
      <c r="B150" s="248" t="s">
        <v>2831</v>
      </c>
      <c r="C150" s="248" t="s">
        <v>2831</v>
      </c>
      <c r="D150" t="s">
        <v>2601</v>
      </c>
      <c r="E150" t="s">
        <v>6389</v>
      </c>
      <c r="F150" t="s">
        <v>2078</v>
      </c>
      <c r="G150" s="47" t="s">
        <v>2485</v>
      </c>
      <c r="H150" s="49">
        <v>0</v>
      </c>
      <c r="I150" s="49">
        <v>0</v>
      </c>
      <c r="J150" s="49" t="s">
        <v>2186</v>
      </c>
      <c r="K150" s="49" t="s">
        <v>6390</v>
      </c>
      <c r="L150" s="49" t="s">
        <v>254</v>
      </c>
      <c r="M150" s="49" t="s">
        <v>568</v>
      </c>
    </row>
    <row r="151" spans="2:13" x14ac:dyDescent="0.3">
      <c r="B151" s="248" t="s">
        <v>2831</v>
      </c>
      <c r="C151" s="248" t="s">
        <v>2831</v>
      </c>
      <c r="D151" t="s">
        <v>2601</v>
      </c>
      <c r="E151" t="s">
        <v>3591</v>
      </c>
      <c r="F151" t="s">
        <v>2078</v>
      </c>
      <c r="G151" s="47" t="s">
        <v>2474</v>
      </c>
      <c r="H151" s="49">
        <v>0</v>
      </c>
      <c r="I151" s="49">
        <v>0</v>
      </c>
      <c r="J151" s="49" t="s">
        <v>2186</v>
      </c>
      <c r="K151" s="49" t="s">
        <v>3592</v>
      </c>
      <c r="L151" s="49" t="s">
        <v>254</v>
      </c>
      <c r="M151" s="49" t="s">
        <v>568</v>
      </c>
    </row>
    <row r="152" spans="2:13" x14ac:dyDescent="0.3">
      <c r="B152" s="248" t="s">
        <v>2831</v>
      </c>
      <c r="C152" s="248" t="s">
        <v>2831</v>
      </c>
      <c r="D152" t="s">
        <v>2601</v>
      </c>
      <c r="E152" t="s">
        <v>8874</v>
      </c>
      <c r="F152" t="s">
        <v>2073</v>
      </c>
      <c r="G152" s="47" t="s">
        <v>2491</v>
      </c>
      <c r="H152" s="49">
        <v>0</v>
      </c>
      <c r="I152" s="49">
        <v>0</v>
      </c>
      <c r="J152" s="49" t="s">
        <v>2186</v>
      </c>
      <c r="K152" s="49" t="s">
        <v>8875</v>
      </c>
      <c r="L152" s="49" t="s">
        <v>254</v>
      </c>
      <c r="M152" s="49" t="s">
        <v>568</v>
      </c>
    </row>
    <row r="153" spans="2:13" x14ac:dyDescent="0.3">
      <c r="B153" s="248" t="s">
        <v>2831</v>
      </c>
      <c r="C153" s="248" t="s">
        <v>2831</v>
      </c>
      <c r="D153" t="s">
        <v>2601</v>
      </c>
      <c r="E153" t="s">
        <v>3053</v>
      </c>
      <c r="F153" t="s">
        <v>2073</v>
      </c>
      <c r="G153" s="47" t="s">
        <v>2502</v>
      </c>
      <c r="H153" s="49">
        <v>0</v>
      </c>
      <c r="I153" s="49">
        <v>0</v>
      </c>
      <c r="J153" s="49" t="s">
        <v>2173</v>
      </c>
      <c r="K153" s="49" t="s">
        <v>3054</v>
      </c>
      <c r="L153" s="49" t="s">
        <v>254</v>
      </c>
      <c r="M153" s="49" t="s">
        <v>568</v>
      </c>
    </row>
    <row r="154" spans="2:13" x14ac:dyDescent="0.3">
      <c r="B154" s="248" t="s">
        <v>2831</v>
      </c>
      <c r="C154" s="248" t="s">
        <v>2831</v>
      </c>
      <c r="D154" t="s">
        <v>2601</v>
      </c>
      <c r="E154" t="s">
        <v>7324</v>
      </c>
      <c r="F154" t="s">
        <v>2072</v>
      </c>
      <c r="G154" s="47" t="s">
        <v>2483</v>
      </c>
      <c r="H154" s="49">
        <v>0</v>
      </c>
      <c r="I154" s="49">
        <v>0</v>
      </c>
      <c r="J154" s="49" t="s">
        <v>2160</v>
      </c>
      <c r="K154" s="49" t="s">
        <v>7325</v>
      </c>
      <c r="L154" s="49" t="s">
        <v>254</v>
      </c>
      <c r="M154" s="49" t="s">
        <v>568</v>
      </c>
    </row>
    <row r="155" spans="2:13" x14ac:dyDescent="0.3">
      <c r="B155" s="248" t="s">
        <v>2831</v>
      </c>
      <c r="C155" s="248" t="s">
        <v>2831</v>
      </c>
      <c r="D155" t="s">
        <v>2601</v>
      </c>
      <c r="E155" t="s">
        <v>4176</v>
      </c>
      <c r="F155" t="s">
        <v>2078</v>
      </c>
      <c r="G155" s="47" t="s">
        <v>2468</v>
      </c>
      <c r="H155" s="49">
        <v>0</v>
      </c>
      <c r="I155" s="49">
        <v>0</v>
      </c>
      <c r="J155" s="49" t="s">
        <v>2186</v>
      </c>
      <c r="K155" s="49" t="s">
        <v>4177</v>
      </c>
      <c r="L155" s="49" t="s">
        <v>254</v>
      </c>
      <c r="M155" s="49" t="s">
        <v>568</v>
      </c>
    </row>
    <row r="156" spans="2:13" x14ac:dyDescent="0.3">
      <c r="B156" s="248" t="s">
        <v>2831</v>
      </c>
      <c r="C156" s="248" t="s">
        <v>2831</v>
      </c>
      <c r="D156" t="s">
        <v>2601</v>
      </c>
      <c r="E156" t="s">
        <v>7192</v>
      </c>
      <c r="F156" t="s">
        <v>2073</v>
      </c>
      <c r="G156" s="47" t="s">
        <v>2500</v>
      </c>
      <c r="H156" s="49">
        <v>1</v>
      </c>
      <c r="I156" s="49">
        <v>222.57</v>
      </c>
      <c r="J156" s="49" t="s">
        <v>2186</v>
      </c>
      <c r="K156" s="49" t="s">
        <v>7193</v>
      </c>
      <c r="L156" s="49" t="s">
        <v>254</v>
      </c>
      <c r="M156" s="49" t="s">
        <v>568</v>
      </c>
    </row>
    <row r="157" spans="2:13" x14ac:dyDescent="0.3">
      <c r="B157" s="248" t="s">
        <v>2831</v>
      </c>
      <c r="C157" s="248" t="s">
        <v>2831</v>
      </c>
      <c r="D157" t="s">
        <v>2601</v>
      </c>
      <c r="E157" t="s">
        <v>8945</v>
      </c>
      <c r="F157" t="s">
        <v>2078</v>
      </c>
      <c r="G157" s="47" t="s">
        <v>2475</v>
      </c>
      <c r="H157" s="49">
        <v>0</v>
      </c>
      <c r="I157" s="49">
        <v>0</v>
      </c>
      <c r="J157" s="49" t="s">
        <v>2186</v>
      </c>
      <c r="K157" s="49" t="s">
        <v>8946</v>
      </c>
      <c r="L157" s="49" t="s">
        <v>254</v>
      </c>
      <c r="M157" s="49" t="s">
        <v>568</v>
      </c>
    </row>
    <row r="158" spans="2:13" x14ac:dyDescent="0.3">
      <c r="B158" s="248" t="s">
        <v>2831</v>
      </c>
      <c r="C158" s="248" t="s">
        <v>2831</v>
      </c>
      <c r="D158" t="s">
        <v>2601</v>
      </c>
      <c r="E158" t="s">
        <v>7794</v>
      </c>
      <c r="F158" t="s">
        <v>2073</v>
      </c>
      <c r="G158" s="47" t="s">
        <v>2473</v>
      </c>
      <c r="H158" s="49">
        <v>0</v>
      </c>
      <c r="I158" s="49">
        <v>0</v>
      </c>
      <c r="J158" s="49" t="s">
        <v>2186</v>
      </c>
      <c r="K158" s="49" t="s">
        <v>7795</v>
      </c>
      <c r="L158" s="49" t="s">
        <v>254</v>
      </c>
      <c r="M158" s="49" t="s">
        <v>568</v>
      </c>
    </row>
    <row r="159" spans="2:13" x14ac:dyDescent="0.3">
      <c r="B159" s="248" t="s">
        <v>2831</v>
      </c>
      <c r="C159" s="248" t="s">
        <v>2831</v>
      </c>
      <c r="D159" t="s">
        <v>2601</v>
      </c>
      <c r="E159" t="s">
        <v>3182</v>
      </c>
      <c r="F159" t="s">
        <v>2073</v>
      </c>
      <c r="G159" s="47" t="s">
        <v>2502</v>
      </c>
      <c r="H159" s="49">
        <v>0</v>
      </c>
      <c r="I159" s="49">
        <v>0</v>
      </c>
      <c r="J159" s="49" t="s">
        <v>2160</v>
      </c>
      <c r="K159" s="49" t="s">
        <v>2925</v>
      </c>
      <c r="L159" s="49" t="s">
        <v>254</v>
      </c>
      <c r="M159" s="49" t="s">
        <v>568</v>
      </c>
    </row>
    <row r="160" spans="2:13" x14ac:dyDescent="0.3">
      <c r="B160" s="248" t="s">
        <v>2831</v>
      </c>
      <c r="C160" s="248" t="s">
        <v>2831</v>
      </c>
      <c r="D160" t="s">
        <v>2601</v>
      </c>
      <c r="E160" t="s">
        <v>3572</v>
      </c>
      <c r="F160" t="s">
        <v>2078</v>
      </c>
      <c r="G160" s="47" t="s">
        <v>2509</v>
      </c>
      <c r="H160" s="49">
        <v>0</v>
      </c>
      <c r="I160" s="49">
        <v>0</v>
      </c>
      <c r="J160" s="49" t="s">
        <v>2186</v>
      </c>
      <c r="K160" s="49" t="s">
        <v>3573</v>
      </c>
      <c r="L160" s="49" t="s">
        <v>254</v>
      </c>
      <c r="M160" s="49" t="s">
        <v>568</v>
      </c>
    </row>
    <row r="161" spans="2:13" x14ac:dyDescent="0.3">
      <c r="B161" s="248" t="s">
        <v>2831</v>
      </c>
      <c r="C161" s="248" t="s">
        <v>2831</v>
      </c>
      <c r="D161" t="s">
        <v>2601</v>
      </c>
      <c r="E161" t="s">
        <v>7245</v>
      </c>
      <c r="F161" t="s">
        <v>2075</v>
      </c>
      <c r="G161" s="47" t="s">
        <v>2503</v>
      </c>
      <c r="H161" s="49">
        <v>0</v>
      </c>
      <c r="I161" s="49">
        <v>0</v>
      </c>
      <c r="J161" s="49" t="s">
        <v>2176</v>
      </c>
      <c r="K161" s="49" t="s">
        <v>7246</v>
      </c>
      <c r="L161" s="49" t="s">
        <v>254</v>
      </c>
      <c r="M161" s="49" t="s">
        <v>568</v>
      </c>
    </row>
    <row r="162" spans="2:13" x14ac:dyDescent="0.3">
      <c r="B162" s="248" t="s">
        <v>2831</v>
      </c>
      <c r="C162" s="248" t="s">
        <v>2831</v>
      </c>
      <c r="D162" t="s">
        <v>2601</v>
      </c>
      <c r="E162" t="s">
        <v>7075</v>
      </c>
      <c r="F162" t="s">
        <v>2075</v>
      </c>
      <c r="G162" s="47" t="s">
        <v>2484</v>
      </c>
      <c r="H162" s="49">
        <v>0</v>
      </c>
      <c r="I162" s="49">
        <v>0</v>
      </c>
      <c r="J162" s="49" t="s">
        <v>2173</v>
      </c>
      <c r="K162" s="49" t="s">
        <v>7076</v>
      </c>
      <c r="L162" s="49" t="s">
        <v>254</v>
      </c>
      <c r="M162" s="49" t="s">
        <v>568</v>
      </c>
    </row>
    <row r="163" spans="2:13" x14ac:dyDescent="0.3">
      <c r="B163" s="248" t="s">
        <v>2831</v>
      </c>
      <c r="C163" s="248" t="s">
        <v>2831</v>
      </c>
      <c r="D163" t="s">
        <v>2601</v>
      </c>
      <c r="E163" t="s">
        <v>9553</v>
      </c>
      <c r="F163" t="s">
        <v>2072</v>
      </c>
      <c r="G163" s="47" t="s">
        <v>2515</v>
      </c>
      <c r="H163" s="49">
        <v>0</v>
      </c>
      <c r="I163" s="49">
        <v>0</v>
      </c>
      <c r="J163" s="49" t="s">
        <v>2160</v>
      </c>
      <c r="K163" s="49" t="s">
        <v>9554</v>
      </c>
      <c r="L163" s="49" t="s">
        <v>254</v>
      </c>
      <c r="M163" s="49" t="s">
        <v>568</v>
      </c>
    </row>
    <row r="164" spans="2:13" x14ac:dyDescent="0.3">
      <c r="B164" s="248" t="s">
        <v>2831</v>
      </c>
      <c r="C164" s="248" t="s">
        <v>2831</v>
      </c>
      <c r="D164" t="s">
        <v>2601</v>
      </c>
      <c r="E164" t="s">
        <v>7816</v>
      </c>
      <c r="F164" t="s">
        <v>2073</v>
      </c>
      <c r="G164" s="47" t="s">
        <v>2503</v>
      </c>
      <c r="H164" s="49">
        <v>0</v>
      </c>
      <c r="I164" s="49">
        <v>0</v>
      </c>
      <c r="J164" s="49" t="s">
        <v>2186</v>
      </c>
      <c r="K164" s="49" t="s">
        <v>7817</v>
      </c>
      <c r="L164" s="49" t="s">
        <v>254</v>
      </c>
      <c r="M164" s="49" t="s">
        <v>568</v>
      </c>
    </row>
    <row r="165" spans="2:13" x14ac:dyDescent="0.3">
      <c r="B165" s="248" t="s">
        <v>2831</v>
      </c>
      <c r="C165" s="248" t="s">
        <v>2831</v>
      </c>
      <c r="D165" t="s">
        <v>2601</v>
      </c>
      <c r="E165" t="s">
        <v>7089</v>
      </c>
      <c r="F165" t="s">
        <v>2073</v>
      </c>
      <c r="G165" s="47" t="s">
        <v>2486</v>
      </c>
      <c r="H165" s="49">
        <v>0</v>
      </c>
      <c r="I165" s="49">
        <v>0</v>
      </c>
      <c r="J165" s="49" t="s">
        <v>2186</v>
      </c>
      <c r="K165" s="49" t="s">
        <v>7090</v>
      </c>
      <c r="L165" s="49" t="s">
        <v>254</v>
      </c>
      <c r="M165" s="49" t="s">
        <v>568</v>
      </c>
    </row>
    <row r="166" spans="2:13" x14ac:dyDescent="0.3">
      <c r="B166" s="248" t="s">
        <v>2831</v>
      </c>
      <c r="C166" s="248" t="s">
        <v>2831</v>
      </c>
      <c r="D166" t="s">
        <v>2601</v>
      </c>
      <c r="E166" t="s">
        <v>10436</v>
      </c>
      <c r="F166" t="s">
        <v>2078</v>
      </c>
      <c r="G166" s="47" t="s">
        <v>2479</v>
      </c>
      <c r="H166" s="49">
        <v>0</v>
      </c>
      <c r="I166" s="49">
        <v>0</v>
      </c>
      <c r="J166" s="49" t="s">
        <v>2186</v>
      </c>
      <c r="K166" s="49" t="s">
        <v>10437</v>
      </c>
      <c r="L166" s="49" t="s">
        <v>254</v>
      </c>
      <c r="M166" s="49" t="s">
        <v>568</v>
      </c>
    </row>
    <row r="167" spans="2:13" x14ac:dyDescent="0.3">
      <c r="B167" s="248" t="s">
        <v>2831</v>
      </c>
      <c r="C167" s="248" t="s">
        <v>2831</v>
      </c>
      <c r="D167" t="s">
        <v>2601</v>
      </c>
      <c r="E167" t="s">
        <v>10682</v>
      </c>
      <c r="F167" t="s">
        <v>2072</v>
      </c>
      <c r="G167" s="47" t="s">
        <v>2484</v>
      </c>
      <c r="H167" s="49">
        <v>0</v>
      </c>
      <c r="I167" s="49">
        <v>0</v>
      </c>
      <c r="J167" s="49" t="s">
        <v>2160</v>
      </c>
      <c r="K167" s="49" t="s">
        <v>10683</v>
      </c>
      <c r="L167" s="49" t="s">
        <v>254</v>
      </c>
      <c r="M167" s="49" t="s">
        <v>568</v>
      </c>
    </row>
    <row r="168" spans="2:13" x14ac:dyDescent="0.3">
      <c r="B168" s="248" t="s">
        <v>2831</v>
      </c>
      <c r="C168" s="248" t="s">
        <v>2831</v>
      </c>
      <c r="D168" t="s">
        <v>2601</v>
      </c>
      <c r="E168" t="s">
        <v>5854</v>
      </c>
      <c r="F168" t="s">
        <v>2073</v>
      </c>
      <c r="G168" s="47" t="s">
        <v>2503</v>
      </c>
      <c r="H168" s="49">
        <v>0</v>
      </c>
      <c r="I168" s="49">
        <v>0</v>
      </c>
      <c r="J168" s="49" t="s">
        <v>2186</v>
      </c>
      <c r="K168" s="49" t="s">
        <v>5856</v>
      </c>
      <c r="L168" s="49" t="s">
        <v>254</v>
      </c>
      <c r="M168" s="49" t="s">
        <v>568</v>
      </c>
    </row>
    <row r="169" spans="2:13" x14ac:dyDescent="0.3">
      <c r="B169" s="248" t="s">
        <v>2831</v>
      </c>
      <c r="C169" s="248" t="s">
        <v>2831</v>
      </c>
      <c r="D169" t="s">
        <v>2601</v>
      </c>
      <c r="E169" t="s">
        <v>7381</v>
      </c>
      <c r="F169" t="s">
        <v>2078</v>
      </c>
      <c r="G169" s="47" t="s">
        <v>2486</v>
      </c>
      <c r="H169" s="49">
        <v>0</v>
      </c>
      <c r="I169" s="49">
        <v>0</v>
      </c>
      <c r="J169" s="49" t="s">
        <v>2186</v>
      </c>
      <c r="K169" s="49" t="s">
        <v>7382</v>
      </c>
      <c r="L169" s="49" t="s">
        <v>254</v>
      </c>
      <c r="M169" s="49" t="s">
        <v>568</v>
      </c>
    </row>
    <row r="170" spans="2:13" x14ac:dyDescent="0.3">
      <c r="B170" s="248" t="s">
        <v>2831</v>
      </c>
      <c r="C170" s="248" t="s">
        <v>2831</v>
      </c>
      <c r="D170" t="s">
        <v>2601</v>
      </c>
      <c r="E170" t="s">
        <v>3237</v>
      </c>
      <c r="F170" t="s">
        <v>2073</v>
      </c>
      <c r="G170" s="47" t="s">
        <v>2483</v>
      </c>
      <c r="H170" s="49">
        <v>0</v>
      </c>
      <c r="I170" s="49">
        <v>0</v>
      </c>
      <c r="J170" s="49" t="s">
        <v>2160</v>
      </c>
      <c r="K170" s="49" t="s">
        <v>2936</v>
      </c>
      <c r="L170" s="49" t="s">
        <v>254</v>
      </c>
      <c r="M170" s="49" t="s">
        <v>568</v>
      </c>
    </row>
    <row r="171" spans="2:13" x14ac:dyDescent="0.3">
      <c r="B171" s="248" t="s">
        <v>2831</v>
      </c>
      <c r="C171" s="248" t="s">
        <v>2831</v>
      </c>
      <c r="D171" t="s">
        <v>2601</v>
      </c>
      <c r="E171" t="s">
        <v>5654</v>
      </c>
      <c r="F171" t="s">
        <v>2072</v>
      </c>
      <c r="G171" s="47" t="s">
        <v>2502</v>
      </c>
      <c r="H171" s="49">
        <v>0</v>
      </c>
      <c r="I171" s="49">
        <v>0</v>
      </c>
      <c r="J171" s="49" t="s">
        <v>2160</v>
      </c>
      <c r="K171" s="49" t="s">
        <v>5655</v>
      </c>
      <c r="L171" s="49" t="s">
        <v>254</v>
      </c>
      <c r="M171" s="49" t="s">
        <v>568</v>
      </c>
    </row>
    <row r="172" spans="2:13" x14ac:dyDescent="0.3">
      <c r="B172" s="248" t="s">
        <v>2831</v>
      </c>
      <c r="C172" s="248" t="s">
        <v>2831</v>
      </c>
      <c r="D172" t="s">
        <v>2601</v>
      </c>
      <c r="E172" t="s">
        <v>9686</v>
      </c>
      <c r="F172" t="s">
        <v>2078</v>
      </c>
      <c r="G172" s="47" t="s">
        <v>2486</v>
      </c>
      <c r="H172" s="49">
        <v>0</v>
      </c>
      <c r="I172" s="49">
        <v>0</v>
      </c>
      <c r="J172" s="49" t="s">
        <v>2186</v>
      </c>
      <c r="K172" s="49" t="s">
        <v>9687</v>
      </c>
      <c r="L172" s="49" t="s">
        <v>254</v>
      </c>
      <c r="M172" s="49" t="s">
        <v>568</v>
      </c>
    </row>
    <row r="173" spans="2:13" x14ac:dyDescent="0.3">
      <c r="B173" s="248" t="s">
        <v>2831</v>
      </c>
      <c r="C173" s="248" t="s">
        <v>2831</v>
      </c>
      <c r="D173" t="s">
        <v>2601</v>
      </c>
      <c r="E173" t="s">
        <v>4171</v>
      </c>
      <c r="F173" t="s">
        <v>2078</v>
      </c>
      <c r="G173" s="47" t="s">
        <v>2480</v>
      </c>
      <c r="H173" s="49">
        <v>0</v>
      </c>
      <c r="I173" s="49">
        <v>0</v>
      </c>
      <c r="J173" s="49" t="s">
        <v>2186</v>
      </c>
      <c r="K173" s="49" t="s">
        <v>4172</v>
      </c>
      <c r="L173" s="49" t="s">
        <v>254</v>
      </c>
      <c r="M173" s="49" t="s">
        <v>568</v>
      </c>
    </row>
    <row r="174" spans="2:13" x14ac:dyDescent="0.3">
      <c r="B174" s="248" t="s">
        <v>2831</v>
      </c>
      <c r="C174" s="248" t="s">
        <v>2831</v>
      </c>
      <c r="D174" t="s">
        <v>2601</v>
      </c>
      <c r="E174" t="s">
        <v>6548</v>
      </c>
      <c r="F174" t="s">
        <v>2073</v>
      </c>
      <c r="G174" s="47" t="s">
        <v>2500</v>
      </c>
      <c r="H174" s="49">
        <v>0</v>
      </c>
      <c r="I174" s="49">
        <v>0</v>
      </c>
      <c r="J174" s="49" t="s">
        <v>2160</v>
      </c>
      <c r="K174" s="49" t="s">
        <v>6549</v>
      </c>
      <c r="L174" s="49" t="s">
        <v>254</v>
      </c>
      <c r="M174" s="49" t="s">
        <v>568</v>
      </c>
    </row>
    <row r="175" spans="2:13" x14ac:dyDescent="0.3">
      <c r="B175" s="248" t="s">
        <v>2831</v>
      </c>
      <c r="C175" s="248" t="s">
        <v>2831</v>
      </c>
      <c r="D175" t="s">
        <v>2601</v>
      </c>
      <c r="E175" t="s">
        <v>6915</v>
      </c>
      <c r="F175" t="s">
        <v>2073</v>
      </c>
      <c r="G175" s="47" t="s">
        <v>2479</v>
      </c>
      <c r="H175" s="49">
        <v>0</v>
      </c>
      <c r="I175" s="49">
        <v>0</v>
      </c>
      <c r="J175" s="49" t="s">
        <v>2186</v>
      </c>
      <c r="K175" s="49" t="s">
        <v>6916</v>
      </c>
      <c r="L175" s="49" t="s">
        <v>254</v>
      </c>
      <c r="M175" s="49" t="s">
        <v>568</v>
      </c>
    </row>
    <row r="176" spans="2:13" x14ac:dyDescent="0.3">
      <c r="B176" s="248" t="s">
        <v>2831</v>
      </c>
      <c r="C176" s="248" t="s">
        <v>2831</v>
      </c>
      <c r="D176" t="s">
        <v>2601</v>
      </c>
      <c r="E176" t="s">
        <v>4385</v>
      </c>
      <c r="F176" t="s">
        <v>2073</v>
      </c>
      <c r="G176" s="47" t="s">
        <v>2485</v>
      </c>
      <c r="H176" s="49">
        <v>0</v>
      </c>
      <c r="I176" s="49">
        <v>0</v>
      </c>
      <c r="J176" s="49" t="s">
        <v>2173</v>
      </c>
      <c r="K176" s="49" t="s">
        <v>4386</v>
      </c>
      <c r="L176" s="49" t="s">
        <v>254</v>
      </c>
      <c r="M176" s="49" t="s">
        <v>568</v>
      </c>
    </row>
    <row r="177" spans="2:13" x14ac:dyDescent="0.3">
      <c r="B177" s="248" t="s">
        <v>2831</v>
      </c>
      <c r="C177" s="248" t="s">
        <v>2831</v>
      </c>
      <c r="D177" t="s">
        <v>2601</v>
      </c>
      <c r="E177" t="s">
        <v>5898</v>
      </c>
      <c r="F177" t="s">
        <v>2073</v>
      </c>
      <c r="G177" s="47" t="s">
        <v>2480</v>
      </c>
      <c r="H177" s="49">
        <v>0</v>
      </c>
      <c r="I177" s="49">
        <v>0</v>
      </c>
      <c r="J177" s="49" t="s">
        <v>2186</v>
      </c>
      <c r="K177" s="49" t="s">
        <v>5899</v>
      </c>
      <c r="L177" s="49" t="s">
        <v>254</v>
      </c>
      <c r="M177" s="49" t="s">
        <v>568</v>
      </c>
    </row>
    <row r="178" spans="2:13" x14ac:dyDescent="0.3">
      <c r="B178" s="248" t="s">
        <v>2831</v>
      </c>
      <c r="C178" s="248" t="s">
        <v>2831</v>
      </c>
      <c r="D178" t="s">
        <v>2601</v>
      </c>
      <c r="E178" t="s">
        <v>7893</v>
      </c>
      <c r="F178" t="s">
        <v>2073</v>
      </c>
      <c r="G178" s="47" t="s">
        <v>2473</v>
      </c>
      <c r="H178" s="49">
        <v>0</v>
      </c>
      <c r="I178" s="49">
        <v>0</v>
      </c>
      <c r="J178" s="49" t="s">
        <v>2186</v>
      </c>
      <c r="K178" s="49" t="s">
        <v>7894</v>
      </c>
      <c r="L178" s="49" t="s">
        <v>254</v>
      </c>
      <c r="M178" s="49" t="s">
        <v>568</v>
      </c>
    </row>
    <row r="179" spans="2:13" x14ac:dyDescent="0.3">
      <c r="B179" s="248" t="s">
        <v>2831</v>
      </c>
      <c r="C179" s="248" t="s">
        <v>2831</v>
      </c>
      <c r="D179" t="s">
        <v>2601</v>
      </c>
      <c r="E179" t="s">
        <v>8725</v>
      </c>
      <c r="F179" t="s">
        <v>2073</v>
      </c>
      <c r="G179" s="47" t="s">
        <v>2474</v>
      </c>
      <c r="H179" s="49">
        <v>0</v>
      </c>
      <c r="I179" s="49">
        <v>0</v>
      </c>
      <c r="J179" s="49" t="s">
        <v>2186</v>
      </c>
      <c r="K179" s="49" t="s">
        <v>8726</v>
      </c>
      <c r="L179" s="49" t="s">
        <v>254</v>
      </c>
      <c r="M179" s="49" t="s">
        <v>568</v>
      </c>
    </row>
    <row r="180" spans="2:13" x14ac:dyDescent="0.3">
      <c r="B180" s="248" t="s">
        <v>2831</v>
      </c>
      <c r="C180" s="248" t="s">
        <v>2831</v>
      </c>
      <c r="D180" t="s">
        <v>2601</v>
      </c>
      <c r="E180" t="s">
        <v>3216</v>
      </c>
      <c r="F180" t="s">
        <v>2073</v>
      </c>
      <c r="G180" s="47" t="s">
        <v>2471</v>
      </c>
      <c r="H180" s="49">
        <v>0</v>
      </c>
      <c r="I180" s="49">
        <v>0</v>
      </c>
      <c r="J180" s="49" t="s">
        <v>2160</v>
      </c>
      <c r="K180" s="49" t="s">
        <v>2925</v>
      </c>
      <c r="L180" s="49" t="s">
        <v>254</v>
      </c>
      <c r="M180" s="49" t="s">
        <v>568</v>
      </c>
    </row>
    <row r="181" spans="2:13" x14ac:dyDescent="0.3">
      <c r="B181" s="248" t="s">
        <v>2831</v>
      </c>
      <c r="C181" s="248" t="s">
        <v>2831</v>
      </c>
      <c r="D181" t="s">
        <v>2601</v>
      </c>
      <c r="E181" t="s">
        <v>3627</v>
      </c>
      <c r="F181" t="s">
        <v>2078</v>
      </c>
      <c r="G181" s="47" t="s">
        <v>2477</v>
      </c>
      <c r="H181" s="49">
        <v>0</v>
      </c>
      <c r="I181" s="49">
        <v>0</v>
      </c>
      <c r="J181" s="49" t="s">
        <v>2186</v>
      </c>
      <c r="K181" s="49" t="s">
        <v>3628</v>
      </c>
      <c r="L181" s="49" t="s">
        <v>254</v>
      </c>
      <c r="M181" s="49" t="s">
        <v>568</v>
      </c>
    </row>
    <row r="182" spans="2:13" x14ac:dyDescent="0.3">
      <c r="B182" s="248" t="s">
        <v>2831</v>
      </c>
      <c r="C182" s="248" t="s">
        <v>2831</v>
      </c>
      <c r="D182" t="s">
        <v>2601</v>
      </c>
      <c r="E182" t="s">
        <v>6782</v>
      </c>
      <c r="F182" t="s">
        <v>2072</v>
      </c>
      <c r="G182" s="47" t="s">
        <v>2480</v>
      </c>
      <c r="H182" s="49">
        <v>0</v>
      </c>
      <c r="I182" s="49">
        <v>0</v>
      </c>
      <c r="J182" s="49" t="s">
        <v>2160</v>
      </c>
      <c r="K182" s="49" t="s">
        <v>6783</v>
      </c>
      <c r="L182" s="49" t="s">
        <v>2147</v>
      </c>
      <c r="M182" s="49" t="s">
        <v>568</v>
      </c>
    </row>
    <row r="183" spans="2:13" x14ac:dyDescent="0.3">
      <c r="B183" s="248" t="s">
        <v>2831</v>
      </c>
      <c r="C183" s="248" t="s">
        <v>2831</v>
      </c>
      <c r="D183" t="s">
        <v>2601</v>
      </c>
      <c r="E183" t="s">
        <v>7800</v>
      </c>
      <c r="F183" t="s">
        <v>2072</v>
      </c>
      <c r="G183" s="47" t="s">
        <v>2503</v>
      </c>
      <c r="H183" s="49">
        <v>0</v>
      </c>
      <c r="I183" s="49">
        <v>0</v>
      </c>
      <c r="J183" s="49" t="s">
        <v>2173</v>
      </c>
      <c r="K183" s="49" t="s">
        <v>7801</v>
      </c>
      <c r="L183" s="49" t="s">
        <v>254</v>
      </c>
      <c r="M183" s="49" t="s">
        <v>568</v>
      </c>
    </row>
    <row r="184" spans="2:13" x14ac:dyDescent="0.3">
      <c r="B184" s="248" t="s">
        <v>2831</v>
      </c>
      <c r="C184" s="248" t="s">
        <v>2831</v>
      </c>
      <c r="D184" t="s">
        <v>2601</v>
      </c>
      <c r="E184" t="s">
        <v>5621</v>
      </c>
      <c r="F184" t="s">
        <v>2073</v>
      </c>
      <c r="G184" s="47" t="s">
        <v>2475</v>
      </c>
      <c r="H184" s="49">
        <v>0</v>
      </c>
      <c r="I184" s="49">
        <v>0</v>
      </c>
      <c r="J184" s="49" t="s">
        <v>2186</v>
      </c>
      <c r="K184" s="49" t="s">
        <v>5623</v>
      </c>
      <c r="L184" s="49" t="s">
        <v>254</v>
      </c>
      <c r="M184" s="49" t="s">
        <v>568</v>
      </c>
    </row>
    <row r="185" spans="2:13" x14ac:dyDescent="0.3">
      <c r="B185" s="248" t="s">
        <v>2831</v>
      </c>
      <c r="C185" s="248" t="s">
        <v>2831</v>
      </c>
      <c r="D185" t="s">
        <v>2601</v>
      </c>
      <c r="E185" t="s">
        <v>3706</v>
      </c>
      <c r="F185" t="s">
        <v>2078</v>
      </c>
      <c r="G185" s="47" t="s">
        <v>2487</v>
      </c>
      <c r="H185" s="49">
        <v>0</v>
      </c>
      <c r="I185" s="49">
        <v>0</v>
      </c>
      <c r="J185" s="49" t="s">
        <v>2186</v>
      </c>
      <c r="K185" s="49" t="s">
        <v>3707</v>
      </c>
      <c r="L185" s="49" t="s">
        <v>254</v>
      </c>
      <c r="M185" s="49" t="s">
        <v>568</v>
      </c>
    </row>
    <row r="186" spans="2:13" x14ac:dyDescent="0.3">
      <c r="B186" s="248" t="s">
        <v>2831</v>
      </c>
      <c r="C186" s="248" t="s">
        <v>2831</v>
      </c>
      <c r="D186" t="s">
        <v>2601</v>
      </c>
      <c r="E186" t="s">
        <v>3102</v>
      </c>
      <c r="F186" t="s">
        <v>2073</v>
      </c>
      <c r="G186" s="47" t="s">
        <v>2494</v>
      </c>
      <c r="H186" s="49">
        <v>0</v>
      </c>
      <c r="I186" s="49">
        <v>0</v>
      </c>
      <c r="J186" s="49" t="s">
        <v>2160</v>
      </c>
      <c r="K186" s="49" t="s">
        <v>2992</v>
      </c>
      <c r="L186" s="49" t="s">
        <v>254</v>
      </c>
      <c r="M186" s="49" t="s">
        <v>568</v>
      </c>
    </row>
    <row r="187" spans="2:13" x14ac:dyDescent="0.3">
      <c r="B187" s="248" t="s">
        <v>2831</v>
      </c>
      <c r="C187" s="248" t="s">
        <v>2831</v>
      </c>
      <c r="D187" t="s">
        <v>2601</v>
      </c>
      <c r="E187" t="s">
        <v>10310</v>
      </c>
      <c r="F187" t="s">
        <v>2073</v>
      </c>
      <c r="G187" s="47" t="s">
        <v>2475</v>
      </c>
      <c r="H187" s="49">
        <v>0</v>
      </c>
      <c r="I187" s="49">
        <v>0</v>
      </c>
      <c r="J187" s="49" t="s">
        <v>2186</v>
      </c>
      <c r="K187" s="49" t="s">
        <v>10311</v>
      </c>
      <c r="L187" s="49" t="s">
        <v>254</v>
      </c>
      <c r="M187" s="49" t="s">
        <v>568</v>
      </c>
    </row>
    <row r="188" spans="2:13" x14ac:dyDescent="0.3">
      <c r="B188" s="248" t="s">
        <v>2831</v>
      </c>
      <c r="C188" s="248" t="s">
        <v>2831</v>
      </c>
      <c r="D188" t="s">
        <v>2601</v>
      </c>
      <c r="E188" t="s">
        <v>6299</v>
      </c>
      <c r="F188" t="s">
        <v>2073</v>
      </c>
      <c r="G188" s="47" t="s">
        <v>2491</v>
      </c>
      <c r="H188" s="49">
        <v>0</v>
      </c>
      <c r="I188" s="49">
        <v>0</v>
      </c>
      <c r="J188" s="49" t="s">
        <v>2186</v>
      </c>
      <c r="K188" s="49" t="s">
        <v>6300</v>
      </c>
      <c r="L188" s="49" t="s">
        <v>254</v>
      </c>
      <c r="M188" s="49" t="s">
        <v>568</v>
      </c>
    </row>
    <row r="189" spans="2:13" x14ac:dyDescent="0.3">
      <c r="B189" s="248" t="s">
        <v>2831</v>
      </c>
      <c r="C189" s="248" t="s">
        <v>2831</v>
      </c>
      <c r="D189" t="s">
        <v>2601</v>
      </c>
      <c r="E189" t="s">
        <v>5180</v>
      </c>
      <c r="F189" t="s">
        <v>2073</v>
      </c>
      <c r="G189" s="47" t="s">
        <v>2491</v>
      </c>
      <c r="H189" s="49">
        <v>0</v>
      </c>
      <c r="I189" s="49">
        <v>0</v>
      </c>
      <c r="J189" s="49" t="s">
        <v>2160</v>
      </c>
      <c r="K189" s="49" t="s">
        <v>5181</v>
      </c>
      <c r="L189" s="49" t="s">
        <v>254</v>
      </c>
      <c r="M189" s="49" t="s">
        <v>568</v>
      </c>
    </row>
    <row r="190" spans="2:13" x14ac:dyDescent="0.3">
      <c r="B190" s="248" t="s">
        <v>2831</v>
      </c>
      <c r="C190" s="248" t="s">
        <v>2831</v>
      </c>
      <c r="D190" t="s">
        <v>2601</v>
      </c>
      <c r="E190" t="s">
        <v>3245</v>
      </c>
      <c r="F190" t="s">
        <v>2073</v>
      </c>
      <c r="G190" s="47" t="s">
        <v>2483</v>
      </c>
      <c r="H190" s="49">
        <v>0</v>
      </c>
      <c r="I190" s="49">
        <v>0</v>
      </c>
      <c r="J190" s="49" t="s">
        <v>2160</v>
      </c>
      <c r="K190" s="49" t="s">
        <v>2925</v>
      </c>
      <c r="L190" s="49" t="s">
        <v>2147</v>
      </c>
      <c r="M190" s="49" t="s">
        <v>568</v>
      </c>
    </row>
    <row r="191" spans="2:13" x14ac:dyDescent="0.3">
      <c r="B191" s="248" t="s">
        <v>2831</v>
      </c>
      <c r="C191" s="248" t="s">
        <v>2831</v>
      </c>
      <c r="D191" t="s">
        <v>2601</v>
      </c>
      <c r="E191" t="s">
        <v>9431</v>
      </c>
      <c r="F191" t="s">
        <v>2073</v>
      </c>
      <c r="G191" s="47" t="s">
        <v>2482</v>
      </c>
      <c r="H191" s="49">
        <v>0</v>
      </c>
      <c r="I191" s="49">
        <v>0</v>
      </c>
      <c r="J191" s="49" t="s">
        <v>2160</v>
      </c>
      <c r="K191" s="49" t="s">
        <v>4381</v>
      </c>
      <c r="L191" s="49" t="s">
        <v>254</v>
      </c>
      <c r="M191" s="49" t="s">
        <v>568</v>
      </c>
    </row>
    <row r="192" spans="2:13" x14ac:dyDescent="0.3">
      <c r="B192" s="248" t="s">
        <v>2831</v>
      </c>
      <c r="C192" s="248" t="s">
        <v>2831</v>
      </c>
      <c r="D192" t="s">
        <v>2601</v>
      </c>
      <c r="E192" t="s">
        <v>3078</v>
      </c>
      <c r="F192" t="s">
        <v>2073</v>
      </c>
      <c r="G192" s="47" t="s">
        <v>2468</v>
      </c>
      <c r="H192" s="49">
        <v>0</v>
      </c>
      <c r="I192" s="49">
        <v>0</v>
      </c>
      <c r="J192" s="49" t="s">
        <v>2160</v>
      </c>
      <c r="K192" s="49" t="s">
        <v>2999</v>
      </c>
      <c r="L192" s="49" t="s">
        <v>254</v>
      </c>
      <c r="M192" s="49" t="s">
        <v>568</v>
      </c>
    </row>
    <row r="193" spans="2:13" x14ac:dyDescent="0.3">
      <c r="B193" s="248" t="s">
        <v>2831</v>
      </c>
      <c r="C193" s="248" t="s">
        <v>2831</v>
      </c>
      <c r="D193" t="s">
        <v>2601</v>
      </c>
      <c r="E193" t="s">
        <v>4478</v>
      </c>
      <c r="F193" t="s">
        <v>2073</v>
      </c>
      <c r="G193" s="47" t="s">
        <v>2486</v>
      </c>
      <c r="H193" s="49">
        <v>0</v>
      </c>
      <c r="I193" s="49">
        <v>0</v>
      </c>
      <c r="J193" s="49" t="s">
        <v>2173</v>
      </c>
      <c r="K193" s="49" t="s">
        <v>4480</v>
      </c>
      <c r="L193" s="49" t="s">
        <v>254</v>
      </c>
      <c r="M193" s="49" t="s">
        <v>568</v>
      </c>
    </row>
    <row r="194" spans="2:13" x14ac:dyDescent="0.3">
      <c r="B194" s="248" t="s">
        <v>2831</v>
      </c>
      <c r="C194" s="248" t="s">
        <v>2831</v>
      </c>
      <c r="D194" t="s">
        <v>2601</v>
      </c>
      <c r="E194" t="s">
        <v>4950</v>
      </c>
      <c r="F194" t="s">
        <v>2073</v>
      </c>
      <c r="G194" s="47" t="s">
        <v>2494</v>
      </c>
      <c r="H194" s="49">
        <v>0</v>
      </c>
      <c r="I194" s="49">
        <v>0</v>
      </c>
      <c r="J194" s="49" t="s">
        <v>2160</v>
      </c>
      <c r="K194" s="49" t="s">
        <v>4951</v>
      </c>
      <c r="L194" s="49" t="s">
        <v>254</v>
      </c>
      <c r="M194" s="49" t="s">
        <v>568</v>
      </c>
    </row>
    <row r="195" spans="2:13" x14ac:dyDescent="0.3">
      <c r="B195" s="248" t="s">
        <v>2831</v>
      </c>
      <c r="C195" s="248" t="s">
        <v>2831</v>
      </c>
      <c r="D195" t="s">
        <v>2601</v>
      </c>
      <c r="E195" t="s">
        <v>5211</v>
      </c>
      <c r="F195" t="s">
        <v>2073</v>
      </c>
      <c r="G195" s="47" t="s">
        <v>2473</v>
      </c>
      <c r="H195" s="49">
        <v>0</v>
      </c>
      <c r="I195" s="49">
        <v>0</v>
      </c>
      <c r="J195" s="49" t="s">
        <v>2160</v>
      </c>
      <c r="K195" s="49" t="s">
        <v>5212</v>
      </c>
      <c r="L195" s="49" t="s">
        <v>254</v>
      </c>
      <c r="M195" s="49" t="s">
        <v>568</v>
      </c>
    </row>
    <row r="196" spans="2:13" x14ac:dyDescent="0.3">
      <c r="B196" s="248" t="s">
        <v>2831</v>
      </c>
      <c r="C196" s="248" t="s">
        <v>2831</v>
      </c>
      <c r="D196" t="s">
        <v>2601</v>
      </c>
      <c r="E196" t="s">
        <v>8237</v>
      </c>
      <c r="F196" t="s">
        <v>2078</v>
      </c>
      <c r="G196" s="47" t="s">
        <v>2515</v>
      </c>
      <c r="H196" s="49">
        <v>0</v>
      </c>
      <c r="I196" s="49">
        <v>0</v>
      </c>
      <c r="J196" s="49" t="s">
        <v>2186</v>
      </c>
      <c r="K196" s="49" t="s">
        <v>8238</v>
      </c>
      <c r="L196" s="49" t="s">
        <v>254</v>
      </c>
      <c r="M196" s="49" t="s">
        <v>568</v>
      </c>
    </row>
    <row r="197" spans="2:13" x14ac:dyDescent="0.3">
      <c r="B197" s="248" t="s">
        <v>2831</v>
      </c>
      <c r="C197" s="248" t="s">
        <v>2831</v>
      </c>
      <c r="D197" t="s">
        <v>2601</v>
      </c>
      <c r="E197" t="s">
        <v>2988</v>
      </c>
      <c r="F197" t="s">
        <v>2073</v>
      </c>
      <c r="G197" s="47" t="s">
        <v>2481</v>
      </c>
      <c r="H197" s="49">
        <v>0</v>
      </c>
      <c r="I197" s="49">
        <v>0</v>
      </c>
      <c r="J197" s="49" t="s">
        <v>2160</v>
      </c>
      <c r="K197" s="49" t="s">
        <v>2936</v>
      </c>
      <c r="L197" s="49" t="s">
        <v>254</v>
      </c>
      <c r="M197" s="49" t="s">
        <v>568</v>
      </c>
    </row>
    <row r="198" spans="2:13" x14ac:dyDescent="0.3">
      <c r="B198" s="248" t="s">
        <v>2831</v>
      </c>
      <c r="C198" s="248" t="s">
        <v>2831</v>
      </c>
      <c r="D198" t="s">
        <v>2601</v>
      </c>
      <c r="E198" t="s">
        <v>4538</v>
      </c>
      <c r="F198" t="s">
        <v>2073</v>
      </c>
      <c r="G198" s="47" t="s">
        <v>2515</v>
      </c>
      <c r="H198" s="49">
        <v>0</v>
      </c>
      <c r="I198" s="49">
        <v>0</v>
      </c>
      <c r="J198" s="49" t="s">
        <v>2160</v>
      </c>
      <c r="K198" s="49" t="s">
        <v>4332</v>
      </c>
      <c r="L198" s="49" t="s">
        <v>254</v>
      </c>
      <c r="M198" s="49" t="s">
        <v>568</v>
      </c>
    </row>
    <row r="199" spans="2:13" x14ac:dyDescent="0.3">
      <c r="B199" s="248" t="s">
        <v>2831</v>
      </c>
      <c r="C199" s="248" t="s">
        <v>2831</v>
      </c>
      <c r="D199" t="s">
        <v>2601</v>
      </c>
      <c r="E199" t="s">
        <v>3311</v>
      </c>
      <c r="F199" t="s">
        <v>2073</v>
      </c>
      <c r="G199" s="47" t="s">
        <v>2479</v>
      </c>
      <c r="H199" s="49">
        <v>0</v>
      </c>
      <c r="I199" s="49">
        <v>0</v>
      </c>
      <c r="J199" s="49" t="s">
        <v>2160</v>
      </c>
      <c r="K199" s="49" t="s">
        <v>2925</v>
      </c>
      <c r="L199" s="49" t="s">
        <v>254</v>
      </c>
      <c r="M199" s="49" t="s">
        <v>568</v>
      </c>
    </row>
    <row r="200" spans="2:13" x14ac:dyDescent="0.3">
      <c r="B200" s="248" t="s">
        <v>2831</v>
      </c>
      <c r="C200" s="248" t="s">
        <v>2831</v>
      </c>
      <c r="D200" t="s">
        <v>2601</v>
      </c>
      <c r="E200" t="s">
        <v>10186</v>
      </c>
      <c r="F200" t="s">
        <v>2078</v>
      </c>
      <c r="G200" s="47" t="s">
        <v>2506</v>
      </c>
      <c r="H200" s="49">
        <v>0</v>
      </c>
      <c r="I200" s="49">
        <v>0</v>
      </c>
      <c r="J200" s="49" t="s">
        <v>2186</v>
      </c>
      <c r="K200" s="49" t="s">
        <v>10187</v>
      </c>
      <c r="L200" s="49" t="s">
        <v>2147</v>
      </c>
      <c r="M200" s="49" t="s">
        <v>568</v>
      </c>
    </row>
    <row r="201" spans="2:13" x14ac:dyDescent="0.3">
      <c r="B201" s="248" t="s">
        <v>2831</v>
      </c>
      <c r="C201" s="248" t="s">
        <v>2831</v>
      </c>
      <c r="D201" t="s">
        <v>2601</v>
      </c>
      <c r="E201" t="s">
        <v>4107</v>
      </c>
      <c r="F201" t="s">
        <v>2078</v>
      </c>
      <c r="G201" s="47" t="s">
        <v>2515</v>
      </c>
      <c r="H201" s="49">
        <v>0</v>
      </c>
      <c r="I201" s="49">
        <v>0</v>
      </c>
      <c r="J201" s="49" t="s">
        <v>2186</v>
      </c>
      <c r="K201" s="49" t="s">
        <v>4108</v>
      </c>
      <c r="L201" s="49" t="s">
        <v>254</v>
      </c>
      <c r="M201" s="49" t="s">
        <v>568</v>
      </c>
    </row>
    <row r="202" spans="2:13" x14ac:dyDescent="0.3">
      <c r="B202" s="248" t="s">
        <v>2831</v>
      </c>
      <c r="C202" s="248" t="s">
        <v>2831</v>
      </c>
      <c r="D202" t="s">
        <v>2601</v>
      </c>
      <c r="E202" t="s">
        <v>5049</v>
      </c>
      <c r="F202" t="s">
        <v>2073</v>
      </c>
      <c r="G202" s="47" t="s">
        <v>2506</v>
      </c>
      <c r="H202" s="49">
        <v>0</v>
      </c>
      <c r="I202" s="49">
        <v>0</v>
      </c>
      <c r="J202" s="49" t="s">
        <v>2176</v>
      </c>
      <c r="K202" s="49" t="s">
        <v>5050</v>
      </c>
      <c r="L202" s="49" t="s">
        <v>254</v>
      </c>
      <c r="M202" s="49" t="s">
        <v>568</v>
      </c>
    </row>
    <row r="203" spans="2:13" x14ac:dyDescent="0.3">
      <c r="B203" s="248" t="s">
        <v>2831</v>
      </c>
      <c r="C203" s="248" t="s">
        <v>2831</v>
      </c>
      <c r="D203" t="s">
        <v>2601</v>
      </c>
      <c r="E203" t="s">
        <v>7444</v>
      </c>
      <c r="F203" t="s">
        <v>2073</v>
      </c>
      <c r="G203" s="47" t="s">
        <v>2486</v>
      </c>
      <c r="H203" s="49">
        <v>0</v>
      </c>
      <c r="I203" s="49">
        <v>0</v>
      </c>
      <c r="J203" s="49" t="s">
        <v>2186</v>
      </c>
      <c r="K203" s="49" t="s">
        <v>7445</v>
      </c>
      <c r="L203" s="49" t="s">
        <v>254</v>
      </c>
      <c r="M203" s="49" t="s">
        <v>568</v>
      </c>
    </row>
    <row r="204" spans="2:13" x14ac:dyDescent="0.3">
      <c r="B204" s="248" t="s">
        <v>2831</v>
      </c>
      <c r="C204" s="248" t="s">
        <v>2831</v>
      </c>
      <c r="D204" t="s">
        <v>2601</v>
      </c>
      <c r="E204" t="s">
        <v>9436</v>
      </c>
      <c r="F204" t="s">
        <v>2073</v>
      </c>
      <c r="G204" s="47" t="s">
        <v>2517</v>
      </c>
      <c r="H204" s="49">
        <v>0</v>
      </c>
      <c r="I204" s="49">
        <v>0</v>
      </c>
      <c r="J204" s="49" t="s">
        <v>2186</v>
      </c>
      <c r="K204" s="49" t="s">
        <v>9437</v>
      </c>
      <c r="L204" s="49" t="s">
        <v>2147</v>
      </c>
      <c r="M204" s="49" t="s">
        <v>568</v>
      </c>
    </row>
    <row r="205" spans="2:13" x14ac:dyDescent="0.3">
      <c r="B205" s="248" t="s">
        <v>2831</v>
      </c>
      <c r="C205" s="248" t="s">
        <v>2831</v>
      </c>
      <c r="D205" t="s">
        <v>2601</v>
      </c>
      <c r="E205" t="s">
        <v>5087</v>
      </c>
      <c r="F205" t="s">
        <v>2073</v>
      </c>
      <c r="G205" s="47" t="s">
        <v>2517</v>
      </c>
      <c r="H205" s="49">
        <v>0</v>
      </c>
      <c r="I205" s="49">
        <v>0</v>
      </c>
      <c r="J205" s="49" t="s">
        <v>2160</v>
      </c>
      <c r="K205" s="49" t="s">
        <v>5088</v>
      </c>
      <c r="L205" s="49" t="s">
        <v>254</v>
      </c>
      <c r="M205" s="49" t="s">
        <v>568</v>
      </c>
    </row>
    <row r="206" spans="2:13" x14ac:dyDescent="0.3">
      <c r="B206" s="248" t="s">
        <v>2831</v>
      </c>
      <c r="C206" s="248" t="s">
        <v>2831</v>
      </c>
      <c r="D206" t="s">
        <v>2601</v>
      </c>
      <c r="E206" t="s">
        <v>6487</v>
      </c>
      <c r="F206" t="s">
        <v>2073</v>
      </c>
      <c r="G206" s="47" t="s">
        <v>2479</v>
      </c>
      <c r="H206" s="49">
        <v>0</v>
      </c>
      <c r="I206" s="49">
        <v>0</v>
      </c>
      <c r="J206" s="49" t="s">
        <v>2186</v>
      </c>
      <c r="K206" s="49" t="s">
        <v>6488</v>
      </c>
      <c r="L206" s="49" t="s">
        <v>254</v>
      </c>
      <c r="M206" s="49" t="s">
        <v>568</v>
      </c>
    </row>
    <row r="207" spans="2:13" x14ac:dyDescent="0.3">
      <c r="B207" s="248" t="s">
        <v>2831</v>
      </c>
      <c r="C207" s="248" t="s">
        <v>2831</v>
      </c>
      <c r="D207" t="s">
        <v>2601</v>
      </c>
      <c r="E207" t="s">
        <v>9865</v>
      </c>
      <c r="F207" t="s">
        <v>2078</v>
      </c>
      <c r="G207" s="47" t="s">
        <v>2515</v>
      </c>
      <c r="H207" s="49">
        <v>0</v>
      </c>
      <c r="I207" s="49">
        <v>0</v>
      </c>
      <c r="J207" s="49" t="s">
        <v>2186</v>
      </c>
      <c r="K207" s="49" t="s">
        <v>9866</v>
      </c>
      <c r="L207" s="49" t="s">
        <v>254</v>
      </c>
      <c r="M207" s="49" t="s">
        <v>568</v>
      </c>
    </row>
    <row r="208" spans="2:13" x14ac:dyDescent="0.3">
      <c r="B208" s="248" t="s">
        <v>2831</v>
      </c>
      <c r="C208" s="248" t="s">
        <v>2831</v>
      </c>
      <c r="D208" t="s">
        <v>2601</v>
      </c>
      <c r="E208" t="s">
        <v>4083</v>
      </c>
      <c r="F208" t="s">
        <v>2078</v>
      </c>
      <c r="G208" s="47" t="s">
        <v>2517</v>
      </c>
      <c r="H208" s="49">
        <v>0</v>
      </c>
      <c r="I208" s="49">
        <v>0</v>
      </c>
      <c r="J208" s="49" t="s">
        <v>2186</v>
      </c>
      <c r="K208" s="49" t="s">
        <v>4084</v>
      </c>
      <c r="L208" s="49" t="s">
        <v>254</v>
      </c>
      <c r="M208" s="49" t="s">
        <v>568</v>
      </c>
    </row>
    <row r="209" spans="2:13" x14ac:dyDescent="0.3">
      <c r="B209" s="248" t="s">
        <v>2831</v>
      </c>
      <c r="C209" s="248" t="s">
        <v>2831</v>
      </c>
      <c r="D209" t="s">
        <v>2601</v>
      </c>
      <c r="E209" t="s">
        <v>5593</v>
      </c>
      <c r="F209" t="s">
        <v>2073</v>
      </c>
      <c r="G209" s="47" t="s">
        <v>2502</v>
      </c>
      <c r="H209" s="49">
        <v>0</v>
      </c>
      <c r="I209" s="49">
        <v>0</v>
      </c>
      <c r="J209" s="49" t="s">
        <v>2176</v>
      </c>
      <c r="K209" s="49" t="s">
        <v>5594</v>
      </c>
      <c r="L209" s="49" t="s">
        <v>254</v>
      </c>
      <c r="M209" s="49" t="s">
        <v>568</v>
      </c>
    </row>
    <row r="210" spans="2:13" x14ac:dyDescent="0.3">
      <c r="B210" s="248" t="s">
        <v>2831</v>
      </c>
      <c r="C210" s="248" t="s">
        <v>2831</v>
      </c>
      <c r="D210" t="s">
        <v>2601</v>
      </c>
      <c r="E210" t="s">
        <v>3403</v>
      </c>
      <c r="F210" t="s">
        <v>2078</v>
      </c>
      <c r="G210" s="47" t="s">
        <v>2468</v>
      </c>
      <c r="H210" s="49">
        <v>0</v>
      </c>
      <c r="I210" s="49">
        <v>0</v>
      </c>
      <c r="J210" s="49" t="s">
        <v>2186</v>
      </c>
      <c r="K210" s="49" t="s">
        <v>3405</v>
      </c>
      <c r="L210" s="49" t="s">
        <v>254</v>
      </c>
      <c r="M210" s="49" t="s">
        <v>568</v>
      </c>
    </row>
    <row r="211" spans="2:13" x14ac:dyDescent="0.3">
      <c r="B211" s="248" t="s">
        <v>2831</v>
      </c>
      <c r="C211" s="248" t="s">
        <v>2831</v>
      </c>
      <c r="D211" t="s">
        <v>2601</v>
      </c>
      <c r="E211" t="s">
        <v>4042</v>
      </c>
      <c r="F211" t="s">
        <v>2078</v>
      </c>
      <c r="G211" s="47" t="s">
        <v>2468</v>
      </c>
      <c r="H211" s="49">
        <v>0</v>
      </c>
      <c r="I211" s="49">
        <v>0</v>
      </c>
      <c r="J211" s="49" t="s">
        <v>2186</v>
      </c>
      <c r="K211" s="49" t="s">
        <v>4043</v>
      </c>
      <c r="L211" s="49" t="s">
        <v>254</v>
      </c>
      <c r="M211" s="49" t="s">
        <v>568</v>
      </c>
    </row>
    <row r="212" spans="2:13" x14ac:dyDescent="0.3">
      <c r="B212" s="248" t="s">
        <v>2831</v>
      </c>
      <c r="C212" s="248" t="s">
        <v>2831</v>
      </c>
      <c r="D212" t="s">
        <v>2601</v>
      </c>
      <c r="E212" t="s">
        <v>5565</v>
      </c>
      <c r="F212" t="s">
        <v>2073</v>
      </c>
      <c r="G212" s="47" t="s">
        <v>2471</v>
      </c>
      <c r="H212" s="49">
        <v>0</v>
      </c>
      <c r="I212" s="49">
        <v>0</v>
      </c>
      <c r="J212" s="49" t="s">
        <v>2186</v>
      </c>
      <c r="K212" s="49" t="s">
        <v>5567</v>
      </c>
      <c r="L212" s="49" t="s">
        <v>254</v>
      </c>
      <c r="M212" s="49" t="s">
        <v>568</v>
      </c>
    </row>
    <row r="213" spans="2:13" x14ac:dyDescent="0.3">
      <c r="B213" s="248" t="s">
        <v>2831</v>
      </c>
      <c r="C213" s="248" t="s">
        <v>2831</v>
      </c>
      <c r="D213" t="s">
        <v>2601</v>
      </c>
      <c r="E213" t="s">
        <v>6663</v>
      </c>
      <c r="F213" t="s">
        <v>2076</v>
      </c>
      <c r="G213" s="47" t="s">
        <v>2485</v>
      </c>
      <c r="H213" s="49">
        <v>0</v>
      </c>
      <c r="I213" s="49">
        <v>0</v>
      </c>
      <c r="J213" s="49" t="s">
        <v>2160</v>
      </c>
      <c r="K213" s="49" t="s">
        <v>6664</v>
      </c>
      <c r="L213" s="49" t="s">
        <v>254</v>
      </c>
      <c r="M213" s="49" t="s">
        <v>568</v>
      </c>
    </row>
    <row r="214" spans="2:13" x14ac:dyDescent="0.3">
      <c r="B214" s="248" t="s">
        <v>2831</v>
      </c>
      <c r="C214" s="248" t="s">
        <v>2831</v>
      </c>
      <c r="D214" t="s">
        <v>2601</v>
      </c>
      <c r="E214" t="s">
        <v>3953</v>
      </c>
      <c r="F214" t="s">
        <v>2078</v>
      </c>
      <c r="G214" s="47" t="s">
        <v>2483</v>
      </c>
      <c r="H214" s="49">
        <v>0</v>
      </c>
      <c r="I214" s="49">
        <v>0</v>
      </c>
      <c r="J214" s="49" t="s">
        <v>2186</v>
      </c>
      <c r="K214" s="49" t="s">
        <v>3954</v>
      </c>
      <c r="L214" s="49" t="s">
        <v>254</v>
      </c>
      <c r="M214" s="49" t="s">
        <v>568</v>
      </c>
    </row>
    <row r="215" spans="2:13" x14ac:dyDescent="0.3">
      <c r="B215" s="248" t="s">
        <v>2831</v>
      </c>
      <c r="C215" s="248" t="s">
        <v>2831</v>
      </c>
      <c r="D215" t="s">
        <v>2601</v>
      </c>
      <c r="E215" t="s">
        <v>5994</v>
      </c>
      <c r="F215" t="s">
        <v>2073</v>
      </c>
      <c r="G215" s="47" t="s">
        <v>2515</v>
      </c>
      <c r="H215" s="49">
        <v>0</v>
      </c>
      <c r="I215" s="49">
        <v>0</v>
      </c>
      <c r="J215" s="49" t="s">
        <v>2186</v>
      </c>
      <c r="K215" s="49" t="s">
        <v>5995</v>
      </c>
      <c r="L215" s="49" t="s">
        <v>254</v>
      </c>
      <c r="M215" s="49" t="s">
        <v>568</v>
      </c>
    </row>
    <row r="216" spans="2:13" x14ac:dyDescent="0.3">
      <c r="B216" s="248" t="s">
        <v>2831</v>
      </c>
      <c r="C216" s="248" t="s">
        <v>2831</v>
      </c>
      <c r="D216" t="s">
        <v>2601</v>
      </c>
      <c r="E216" t="s">
        <v>6404</v>
      </c>
      <c r="F216" t="s">
        <v>2072</v>
      </c>
      <c r="G216" s="47" t="s">
        <v>2491</v>
      </c>
      <c r="H216" s="49">
        <v>0</v>
      </c>
      <c r="I216" s="49">
        <v>0</v>
      </c>
      <c r="J216" s="49" t="s">
        <v>2160</v>
      </c>
      <c r="K216" s="49" t="s">
        <v>6405</v>
      </c>
      <c r="L216" s="49" t="s">
        <v>254</v>
      </c>
      <c r="M216" s="49" t="s">
        <v>568</v>
      </c>
    </row>
    <row r="217" spans="2:13" x14ac:dyDescent="0.3">
      <c r="B217" s="248" t="s">
        <v>2831</v>
      </c>
      <c r="C217" s="248" t="s">
        <v>2831</v>
      </c>
      <c r="D217" t="s">
        <v>2601</v>
      </c>
      <c r="E217" t="s">
        <v>3330</v>
      </c>
      <c r="F217" t="s">
        <v>2073</v>
      </c>
      <c r="G217" s="47" t="s">
        <v>2474</v>
      </c>
      <c r="H217" s="49">
        <v>0</v>
      </c>
      <c r="I217" s="49">
        <v>0</v>
      </c>
      <c r="J217" s="49" t="s">
        <v>2160</v>
      </c>
      <c r="K217" s="49" t="s">
        <v>2936</v>
      </c>
      <c r="L217" s="49" t="s">
        <v>254</v>
      </c>
      <c r="M217" s="49" t="s">
        <v>568</v>
      </c>
    </row>
    <row r="218" spans="2:13" x14ac:dyDescent="0.3">
      <c r="B218" s="248" t="s">
        <v>2831</v>
      </c>
      <c r="C218" s="248" t="s">
        <v>2831</v>
      </c>
      <c r="D218" t="s">
        <v>2601</v>
      </c>
      <c r="E218" t="s">
        <v>9020</v>
      </c>
      <c r="F218" t="s">
        <v>2073</v>
      </c>
      <c r="G218" s="47" t="s">
        <v>2481</v>
      </c>
      <c r="H218" s="49">
        <v>0</v>
      </c>
      <c r="I218" s="49">
        <v>0</v>
      </c>
      <c r="J218" s="49" t="s">
        <v>2186</v>
      </c>
      <c r="K218" s="49" t="s">
        <v>9021</v>
      </c>
      <c r="L218" s="49" t="s">
        <v>254</v>
      </c>
      <c r="M218" s="49" t="s">
        <v>568</v>
      </c>
    </row>
    <row r="219" spans="2:13" x14ac:dyDescent="0.3">
      <c r="B219" s="248" t="s">
        <v>2831</v>
      </c>
      <c r="C219" s="248" t="s">
        <v>2831</v>
      </c>
      <c r="D219" t="s">
        <v>2601</v>
      </c>
      <c r="E219" t="s">
        <v>6537</v>
      </c>
      <c r="F219" t="s">
        <v>2073</v>
      </c>
      <c r="G219" s="47" t="s">
        <v>2494</v>
      </c>
      <c r="H219" s="49">
        <v>0</v>
      </c>
      <c r="I219" s="49">
        <v>0</v>
      </c>
      <c r="J219" s="49" t="s">
        <v>2186</v>
      </c>
      <c r="K219" s="49" t="s">
        <v>6538</v>
      </c>
      <c r="L219" s="49" t="s">
        <v>254</v>
      </c>
      <c r="M219" s="49" t="s">
        <v>568</v>
      </c>
    </row>
    <row r="220" spans="2:13" x14ac:dyDescent="0.3">
      <c r="B220" s="248" t="s">
        <v>2831</v>
      </c>
      <c r="C220" s="248" t="s">
        <v>2831</v>
      </c>
      <c r="D220" t="s">
        <v>2601</v>
      </c>
      <c r="E220" t="s">
        <v>6124</v>
      </c>
      <c r="F220" t="s">
        <v>2078</v>
      </c>
      <c r="G220" s="47" t="s">
        <v>2515</v>
      </c>
      <c r="H220" s="49">
        <v>0</v>
      </c>
      <c r="I220" s="49">
        <v>0</v>
      </c>
      <c r="J220" s="49" t="s">
        <v>2176</v>
      </c>
      <c r="K220" s="49" t="s">
        <v>6125</v>
      </c>
      <c r="L220" s="49" t="s">
        <v>254</v>
      </c>
      <c r="M220" s="49" t="s">
        <v>568</v>
      </c>
    </row>
    <row r="221" spans="2:13" x14ac:dyDescent="0.3">
      <c r="B221" s="248" t="s">
        <v>2831</v>
      </c>
      <c r="C221" s="248" t="s">
        <v>2831</v>
      </c>
      <c r="D221" t="s">
        <v>2601</v>
      </c>
      <c r="E221" t="s">
        <v>8140</v>
      </c>
      <c r="F221" t="s">
        <v>2075</v>
      </c>
      <c r="G221" s="47" t="s">
        <v>2494</v>
      </c>
      <c r="H221" s="49">
        <v>0</v>
      </c>
      <c r="I221" s="49">
        <v>0</v>
      </c>
      <c r="J221" s="49" t="s">
        <v>2186</v>
      </c>
      <c r="K221" s="49" t="s">
        <v>8141</v>
      </c>
      <c r="L221" s="49" t="s">
        <v>254</v>
      </c>
      <c r="M221" s="49" t="s">
        <v>568</v>
      </c>
    </row>
    <row r="222" spans="2:13" x14ac:dyDescent="0.3">
      <c r="B222" s="248" t="s">
        <v>2831</v>
      </c>
      <c r="C222" s="248" t="s">
        <v>2831</v>
      </c>
      <c r="D222" t="s">
        <v>2601</v>
      </c>
      <c r="E222" t="s">
        <v>3088</v>
      </c>
      <c r="F222" t="s">
        <v>2073</v>
      </c>
      <c r="G222" s="47" t="s">
        <v>2475</v>
      </c>
      <c r="H222" s="49">
        <v>0</v>
      </c>
      <c r="I222" s="49">
        <v>0</v>
      </c>
      <c r="J222" s="49" t="s">
        <v>2160</v>
      </c>
      <c r="K222" s="49" t="s">
        <v>2936</v>
      </c>
      <c r="L222" s="49" t="s">
        <v>254</v>
      </c>
      <c r="M222" s="49" t="s">
        <v>568</v>
      </c>
    </row>
    <row r="223" spans="2:13" x14ac:dyDescent="0.3">
      <c r="B223" s="248" t="s">
        <v>2831</v>
      </c>
      <c r="C223" s="248" t="s">
        <v>2831</v>
      </c>
      <c r="D223" t="s">
        <v>2601</v>
      </c>
      <c r="E223" t="s">
        <v>7848</v>
      </c>
      <c r="F223" t="s">
        <v>2073</v>
      </c>
      <c r="G223" s="47" t="s">
        <v>2482</v>
      </c>
      <c r="H223" s="49">
        <v>0</v>
      </c>
      <c r="I223" s="49">
        <v>0</v>
      </c>
      <c r="J223" s="49" t="s">
        <v>2186</v>
      </c>
      <c r="K223" s="49" t="s">
        <v>7849</v>
      </c>
      <c r="L223" s="49" t="s">
        <v>254</v>
      </c>
      <c r="M223" s="49" t="s">
        <v>568</v>
      </c>
    </row>
    <row r="224" spans="2:13" x14ac:dyDescent="0.3">
      <c r="B224" s="248" t="s">
        <v>2831</v>
      </c>
      <c r="C224" s="248" t="s">
        <v>2831</v>
      </c>
      <c r="D224" t="s">
        <v>2601</v>
      </c>
      <c r="E224" t="s">
        <v>3879</v>
      </c>
      <c r="F224" t="s">
        <v>2073</v>
      </c>
      <c r="G224" s="47" t="s">
        <v>2480</v>
      </c>
      <c r="H224" s="49">
        <v>0</v>
      </c>
      <c r="I224" s="49">
        <v>0</v>
      </c>
      <c r="J224" s="49" t="s">
        <v>2186</v>
      </c>
      <c r="K224" s="49" t="s">
        <v>3881</v>
      </c>
      <c r="L224" s="49" t="s">
        <v>254</v>
      </c>
      <c r="M224" s="49" t="s">
        <v>568</v>
      </c>
    </row>
    <row r="225" spans="2:13" x14ac:dyDescent="0.3">
      <c r="B225" s="248" t="s">
        <v>2831</v>
      </c>
      <c r="C225" s="248" t="s">
        <v>2831</v>
      </c>
      <c r="D225" t="s">
        <v>2601</v>
      </c>
      <c r="E225" t="s">
        <v>6183</v>
      </c>
      <c r="F225" t="s">
        <v>2073</v>
      </c>
      <c r="G225" s="47" t="s">
        <v>2506</v>
      </c>
      <c r="H225" s="49">
        <v>0</v>
      </c>
      <c r="I225" s="49">
        <v>0</v>
      </c>
      <c r="J225" s="49" t="s">
        <v>2186</v>
      </c>
      <c r="K225" s="49" t="s">
        <v>6184</v>
      </c>
      <c r="L225" s="49" t="s">
        <v>254</v>
      </c>
      <c r="M225" s="49" t="s">
        <v>568</v>
      </c>
    </row>
    <row r="226" spans="2:13" x14ac:dyDescent="0.3">
      <c r="B226" s="248" t="s">
        <v>2831</v>
      </c>
      <c r="C226" s="248" t="s">
        <v>2831</v>
      </c>
      <c r="D226" t="s">
        <v>2601</v>
      </c>
      <c r="E226" t="s">
        <v>8381</v>
      </c>
      <c r="F226" t="s">
        <v>2073</v>
      </c>
      <c r="G226" s="47" t="s">
        <v>2517</v>
      </c>
      <c r="H226" s="49">
        <v>0</v>
      </c>
      <c r="I226" s="49">
        <v>0</v>
      </c>
      <c r="J226" s="49" t="s">
        <v>2186</v>
      </c>
      <c r="K226" s="49" t="s">
        <v>8382</v>
      </c>
      <c r="L226" s="49" t="s">
        <v>254</v>
      </c>
      <c r="M226" s="49" t="s">
        <v>568</v>
      </c>
    </row>
    <row r="227" spans="2:13" x14ac:dyDescent="0.3">
      <c r="B227" s="248" t="s">
        <v>2831</v>
      </c>
      <c r="C227" s="248" t="s">
        <v>2831</v>
      </c>
      <c r="D227" t="s">
        <v>2601</v>
      </c>
      <c r="E227" t="s">
        <v>4942</v>
      </c>
      <c r="F227" t="s">
        <v>2073</v>
      </c>
      <c r="G227" s="47" t="s">
        <v>2494</v>
      </c>
      <c r="H227" s="49">
        <v>0</v>
      </c>
      <c r="I227" s="49">
        <v>0</v>
      </c>
      <c r="J227" s="49" t="s">
        <v>2173</v>
      </c>
      <c r="K227" s="49" t="s">
        <v>4943</v>
      </c>
      <c r="L227" s="49" t="s">
        <v>254</v>
      </c>
      <c r="M227" s="49" t="s">
        <v>568</v>
      </c>
    </row>
    <row r="228" spans="2:13" x14ac:dyDescent="0.3">
      <c r="B228" s="248" t="s">
        <v>2831</v>
      </c>
      <c r="C228" s="248" t="s">
        <v>2831</v>
      </c>
      <c r="D228" t="s">
        <v>2601</v>
      </c>
      <c r="E228" t="s">
        <v>6408</v>
      </c>
      <c r="F228" t="s">
        <v>2072</v>
      </c>
      <c r="G228" s="47" t="s">
        <v>2480</v>
      </c>
      <c r="H228" s="49">
        <v>0</v>
      </c>
      <c r="I228" s="49">
        <v>0</v>
      </c>
      <c r="J228" s="49" t="s">
        <v>2160</v>
      </c>
      <c r="K228" s="49" t="s">
        <v>6409</v>
      </c>
      <c r="L228" s="49" t="s">
        <v>254</v>
      </c>
      <c r="M228" s="49" t="s">
        <v>568</v>
      </c>
    </row>
    <row r="229" spans="2:13" x14ac:dyDescent="0.3">
      <c r="B229" s="248" t="s">
        <v>2831</v>
      </c>
      <c r="C229" s="248" t="s">
        <v>2831</v>
      </c>
      <c r="D229" t="s">
        <v>2601</v>
      </c>
      <c r="E229" t="s">
        <v>5705</v>
      </c>
      <c r="F229" t="s">
        <v>2078</v>
      </c>
      <c r="G229" s="47" t="s">
        <v>2502</v>
      </c>
      <c r="H229" s="49">
        <v>1</v>
      </c>
      <c r="I229" s="49">
        <v>556.41999999999996</v>
      </c>
      <c r="J229" s="49" t="s">
        <v>2160</v>
      </c>
      <c r="K229" s="49" t="s">
        <v>5706</v>
      </c>
      <c r="L229" s="49" t="s">
        <v>254</v>
      </c>
      <c r="M229" s="49" t="s">
        <v>568</v>
      </c>
    </row>
    <row r="230" spans="2:13" x14ac:dyDescent="0.3">
      <c r="B230" s="248" t="s">
        <v>2831</v>
      </c>
      <c r="C230" s="248" t="s">
        <v>2831</v>
      </c>
      <c r="D230" t="s">
        <v>2601</v>
      </c>
      <c r="E230" t="s">
        <v>8114</v>
      </c>
      <c r="F230" t="s">
        <v>2073</v>
      </c>
      <c r="G230" s="47" t="s">
        <v>2474</v>
      </c>
      <c r="H230" s="49">
        <v>0</v>
      </c>
      <c r="I230" s="49">
        <v>0</v>
      </c>
      <c r="J230" s="49" t="s">
        <v>2186</v>
      </c>
      <c r="K230" s="49" t="s">
        <v>8115</v>
      </c>
      <c r="L230" s="49" t="s">
        <v>254</v>
      </c>
      <c r="M230" s="49" t="s">
        <v>568</v>
      </c>
    </row>
    <row r="231" spans="2:13" x14ac:dyDescent="0.3">
      <c r="B231" s="248" t="s">
        <v>2831</v>
      </c>
      <c r="C231" s="248" t="s">
        <v>2831</v>
      </c>
      <c r="D231" t="s">
        <v>2601</v>
      </c>
      <c r="E231" t="s">
        <v>7296</v>
      </c>
      <c r="F231" t="s">
        <v>2072</v>
      </c>
      <c r="G231" s="47" t="s">
        <v>2515</v>
      </c>
      <c r="H231" s="49">
        <v>0</v>
      </c>
      <c r="I231" s="49">
        <v>0</v>
      </c>
      <c r="J231" s="49" t="s">
        <v>2160</v>
      </c>
      <c r="K231" s="49" t="s">
        <v>7297</v>
      </c>
      <c r="L231" s="49" t="s">
        <v>254</v>
      </c>
      <c r="M231" s="49" t="s">
        <v>568</v>
      </c>
    </row>
    <row r="232" spans="2:13" x14ac:dyDescent="0.3">
      <c r="B232" s="248" t="s">
        <v>2831</v>
      </c>
      <c r="C232" s="248" t="s">
        <v>2831</v>
      </c>
      <c r="D232" t="s">
        <v>2601</v>
      </c>
      <c r="E232" t="s">
        <v>9383</v>
      </c>
      <c r="F232" t="s">
        <v>2073</v>
      </c>
      <c r="G232" s="47" t="s">
        <v>2481</v>
      </c>
      <c r="H232" s="49">
        <v>0</v>
      </c>
      <c r="I232" s="49">
        <v>0</v>
      </c>
      <c r="J232" s="49" t="s">
        <v>2186</v>
      </c>
      <c r="K232" s="49" t="s">
        <v>9384</v>
      </c>
      <c r="L232" s="49" t="s">
        <v>254</v>
      </c>
      <c r="M232" s="49" t="s">
        <v>568</v>
      </c>
    </row>
    <row r="233" spans="2:13" x14ac:dyDescent="0.3">
      <c r="B233" s="248" t="s">
        <v>2831</v>
      </c>
      <c r="C233" s="248" t="s">
        <v>2831</v>
      </c>
      <c r="D233" t="s">
        <v>2601</v>
      </c>
      <c r="E233" t="s">
        <v>3339</v>
      </c>
      <c r="F233" t="s">
        <v>2073</v>
      </c>
      <c r="G233" s="47" t="s">
        <v>2494</v>
      </c>
      <c r="H233" s="49">
        <v>0</v>
      </c>
      <c r="I233" s="49">
        <v>0</v>
      </c>
      <c r="J233" s="49" t="s">
        <v>2160</v>
      </c>
      <c r="K233" s="49" t="s">
        <v>2936</v>
      </c>
      <c r="L233" s="49" t="s">
        <v>254</v>
      </c>
      <c r="M233" s="49" t="s">
        <v>568</v>
      </c>
    </row>
    <row r="234" spans="2:13" x14ac:dyDescent="0.3">
      <c r="B234" s="248" t="s">
        <v>2831</v>
      </c>
      <c r="C234" s="248" t="s">
        <v>2831</v>
      </c>
      <c r="D234" t="s">
        <v>2601</v>
      </c>
      <c r="E234" t="s">
        <v>4349</v>
      </c>
      <c r="F234" t="s">
        <v>2073</v>
      </c>
      <c r="G234" s="47" t="s">
        <v>2484</v>
      </c>
      <c r="H234" s="49">
        <v>0</v>
      </c>
      <c r="I234" s="49">
        <v>0</v>
      </c>
      <c r="J234" s="49" t="s">
        <v>2160</v>
      </c>
      <c r="K234" s="49" t="s">
        <v>4352</v>
      </c>
      <c r="L234" s="49" t="s">
        <v>254</v>
      </c>
      <c r="M234" s="49" t="s">
        <v>568</v>
      </c>
    </row>
    <row r="235" spans="2:13" x14ac:dyDescent="0.3">
      <c r="B235" s="248" t="s">
        <v>2831</v>
      </c>
      <c r="C235" s="248" t="s">
        <v>2831</v>
      </c>
      <c r="D235" t="s">
        <v>2601</v>
      </c>
      <c r="E235" t="s">
        <v>9458</v>
      </c>
      <c r="F235" t="s">
        <v>2075</v>
      </c>
      <c r="G235" s="47" t="s">
        <v>2487</v>
      </c>
      <c r="H235" s="49">
        <v>0</v>
      </c>
      <c r="I235" s="49">
        <v>0</v>
      </c>
      <c r="J235" s="49" t="s">
        <v>2186</v>
      </c>
      <c r="K235" s="49" t="s">
        <v>9459</v>
      </c>
      <c r="L235" s="49" t="s">
        <v>2147</v>
      </c>
      <c r="M235" s="49" t="s">
        <v>568</v>
      </c>
    </row>
    <row r="236" spans="2:13" x14ac:dyDescent="0.3">
      <c r="B236" s="248" t="s">
        <v>2831</v>
      </c>
      <c r="C236" s="248" t="s">
        <v>2831</v>
      </c>
      <c r="D236" t="s">
        <v>2601</v>
      </c>
      <c r="E236" t="s">
        <v>9371</v>
      </c>
      <c r="F236" t="s">
        <v>2073</v>
      </c>
      <c r="G236" s="47" t="s">
        <v>2472</v>
      </c>
      <c r="H236" s="49">
        <v>0</v>
      </c>
      <c r="I236" s="49">
        <v>0</v>
      </c>
      <c r="J236" s="49" t="s">
        <v>2160</v>
      </c>
      <c r="K236" s="49" t="s">
        <v>9372</v>
      </c>
      <c r="L236" s="49" t="s">
        <v>254</v>
      </c>
      <c r="M236" s="49" t="s">
        <v>568</v>
      </c>
    </row>
    <row r="237" spans="2:13" x14ac:dyDescent="0.3">
      <c r="B237" s="248" t="s">
        <v>2831</v>
      </c>
      <c r="C237" s="248" t="s">
        <v>2831</v>
      </c>
      <c r="D237" t="s">
        <v>2601</v>
      </c>
      <c r="E237" t="s">
        <v>3334</v>
      </c>
      <c r="F237" t="s">
        <v>2073</v>
      </c>
      <c r="G237" s="47" t="s">
        <v>2483</v>
      </c>
      <c r="H237" s="49">
        <v>0</v>
      </c>
      <c r="I237" s="49">
        <v>0</v>
      </c>
      <c r="J237" s="49" t="s">
        <v>2160</v>
      </c>
      <c r="K237" s="49" t="s">
        <v>2941</v>
      </c>
      <c r="L237" s="49" t="s">
        <v>2147</v>
      </c>
      <c r="M237" s="49" t="s">
        <v>568</v>
      </c>
    </row>
    <row r="238" spans="2:13" x14ac:dyDescent="0.3">
      <c r="B238" s="248" t="s">
        <v>2831</v>
      </c>
      <c r="C238" s="248" t="s">
        <v>2831</v>
      </c>
      <c r="D238" t="s">
        <v>2601</v>
      </c>
      <c r="E238" t="s">
        <v>10688</v>
      </c>
      <c r="F238" t="s">
        <v>2072</v>
      </c>
      <c r="G238" s="47" t="s">
        <v>2494</v>
      </c>
      <c r="H238" s="49">
        <v>0</v>
      </c>
      <c r="I238" s="49">
        <v>0</v>
      </c>
      <c r="J238" s="49" t="s">
        <v>2160</v>
      </c>
      <c r="K238" s="49" t="s">
        <v>10689</v>
      </c>
      <c r="L238" s="49" t="s">
        <v>254</v>
      </c>
      <c r="M238" s="49" t="s">
        <v>568</v>
      </c>
    </row>
    <row r="239" spans="2:13" x14ac:dyDescent="0.3">
      <c r="B239" s="248" t="s">
        <v>2831</v>
      </c>
      <c r="C239" s="248" t="s">
        <v>2831</v>
      </c>
      <c r="D239" t="s">
        <v>2601</v>
      </c>
      <c r="E239" t="s">
        <v>7467</v>
      </c>
      <c r="F239" t="s">
        <v>2073</v>
      </c>
      <c r="G239" s="47" t="s">
        <v>2485</v>
      </c>
      <c r="H239" s="49">
        <v>0</v>
      </c>
      <c r="I239" s="49">
        <v>0</v>
      </c>
      <c r="J239" s="49" t="s">
        <v>2186</v>
      </c>
      <c r="K239" s="49" t="s">
        <v>7468</v>
      </c>
      <c r="L239" s="49" t="s">
        <v>254</v>
      </c>
      <c r="M239" s="49" t="s">
        <v>568</v>
      </c>
    </row>
    <row r="240" spans="2:13" x14ac:dyDescent="0.3">
      <c r="B240" s="248" t="s">
        <v>2831</v>
      </c>
      <c r="C240" s="248" t="s">
        <v>2831</v>
      </c>
      <c r="D240" t="s">
        <v>2601</v>
      </c>
      <c r="E240" t="s">
        <v>9052</v>
      </c>
      <c r="F240" t="s">
        <v>2073</v>
      </c>
      <c r="G240" s="47" t="s">
        <v>2500</v>
      </c>
      <c r="H240" s="49">
        <v>0</v>
      </c>
      <c r="I240" s="49">
        <v>0</v>
      </c>
      <c r="J240" s="49" t="s">
        <v>2186</v>
      </c>
      <c r="K240" s="49" t="s">
        <v>9053</v>
      </c>
      <c r="L240" s="49" t="s">
        <v>2147</v>
      </c>
      <c r="M240" s="49" t="s">
        <v>568</v>
      </c>
    </row>
    <row r="241" spans="2:13" x14ac:dyDescent="0.3">
      <c r="B241" s="248" t="s">
        <v>2831</v>
      </c>
      <c r="C241" s="248" t="s">
        <v>2831</v>
      </c>
      <c r="D241" t="s">
        <v>2601</v>
      </c>
      <c r="E241" t="s">
        <v>7479</v>
      </c>
      <c r="F241" t="s">
        <v>2073</v>
      </c>
      <c r="G241" s="47" t="s">
        <v>2502</v>
      </c>
      <c r="H241" s="49">
        <v>0</v>
      </c>
      <c r="I241" s="49">
        <v>0</v>
      </c>
      <c r="J241" s="49" t="s">
        <v>2186</v>
      </c>
      <c r="K241" s="49" t="s">
        <v>7480</v>
      </c>
      <c r="L241" s="49" t="s">
        <v>254</v>
      </c>
      <c r="M241" s="49" t="s">
        <v>568</v>
      </c>
    </row>
    <row r="242" spans="2:13" x14ac:dyDescent="0.3">
      <c r="B242" s="248" t="s">
        <v>2831</v>
      </c>
      <c r="C242" s="248" t="s">
        <v>2831</v>
      </c>
      <c r="D242" t="s">
        <v>2601</v>
      </c>
      <c r="E242" t="s">
        <v>8737</v>
      </c>
      <c r="F242" t="s">
        <v>2073</v>
      </c>
      <c r="G242" s="47" t="s">
        <v>2468</v>
      </c>
      <c r="H242" s="49">
        <v>0</v>
      </c>
      <c r="I242" s="49">
        <v>0</v>
      </c>
      <c r="J242" s="49" t="s">
        <v>2186</v>
      </c>
      <c r="K242" s="49" t="s">
        <v>8738</v>
      </c>
      <c r="L242" s="49" t="s">
        <v>254</v>
      </c>
      <c r="M242" s="49" t="s">
        <v>568</v>
      </c>
    </row>
    <row r="243" spans="2:13" x14ac:dyDescent="0.3">
      <c r="B243" s="248" t="s">
        <v>2831</v>
      </c>
      <c r="C243" s="248" t="s">
        <v>2831</v>
      </c>
      <c r="D243" t="s">
        <v>2601</v>
      </c>
      <c r="E243" t="s">
        <v>8675</v>
      </c>
      <c r="F243" t="s">
        <v>2073</v>
      </c>
      <c r="G243" s="47" t="s">
        <v>2486</v>
      </c>
      <c r="H243" s="49">
        <v>0</v>
      </c>
      <c r="I243" s="49">
        <v>0</v>
      </c>
      <c r="J243" s="49" t="s">
        <v>2186</v>
      </c>
      <c r="K243" s="49" t="s">
        <v>8676</v>
      </c>
      <c r="L243" s="49" t="s">
        <v>254</v>
      </c>
      <c r="M243" s="49" t="s">
        <v>568</v>
      </c>
    </row>
    <row r="244" spans="2:13" x14ac:dyDescent="0.3">
      <c r="B244" s="248" t="s">
        <v>2831</v>
      </c>
      <c r="C244" s="248" t="s">
        <v>2831</v>
      </c>
      <c r="D244" t="s">
        <v>2601</v>
      </c>
      <c r="E244" t="s">
        <v>4410</v>
      </c>
      <c r="F244" t="s">
        <v>2073</v>
      </c>
      <c r="G244" s="47" t="s">
        <v>2481</v>
      </c>
      <c r="H244" s="49">
        <v>0</v>
      </c>
      <c r="I244" s="49">
        <v>0</v>
      </c>
      <c r="J244" s="49" t="s">
        <v>2186</v>
      </c>
      <c r="K244" s="49" t="s">
        <v>4411</v>
      </c>
      <c r="L244" s="49" t="s">
        <v>254</v>
      </c>
      <c r="M244" s="49" t="s">
        <v>568</v>
      </c>
    </row>
    <row r="245" spans="2:13" x14ac:dyDescent="0.3">
      <c r="B245" s="248" t="s">
        <v>2831</v>
      </c>
      <c r="C245" s="248" t="s">
        <v>2831</v>
      </c>
      <c r="D245" t="s">
        <v>2601</v>
      </c>
      <c r="E245" t="s">
        <v>3832</v>
      </c>
      <c r="F245" t="s">
        <v>2073</v>
      </c>
      <c r="G245" s="47" t="s">
        <v>2482</v>
      </c>
      <c r="H245" s="49">
        <v>0</v>
      </c>
      <c r="I245" s="49">
        <v>0</v>
      </c>
      <c r="J245" s="49" t="s">
        <v>2186</v>
      </c>
      <c r="K245" s="49" t="s">
        <v>3834</v>
      </c>
      <c r="L245" s="49" t="s">
        <v>254</v>
      </c>
      <c r="M245" s="49" t="s">
        <v>568</v>
      </c>
    </row>
    <row r="246" spans="2:13" x14ac:dyDescent="0.3">
      <c r="B246" s="248" t="s">
        <v>2831</v>
      </c>
      <c r="C246" s="248" t="s">
        <v>2831</v>
      </c>
      <c r="D246" t="s">
        <v>2601</v>
      </c>
      <c r="E246" t="s">
        <v>3669</v>
      </c>
      <c r="F246" t="s">
        <v>2078</v>
      </c>
      <c r="G246" s="47" t="s">
        <v>2472</v>
      </c>
      <c r="H246" s="49">
        <v>0</v>
      </c>
      <c r="I246" s="49">
        <v>0</v>
      </c>
      <c r="J246" s="49" t="s">
        <v>2186</v>
      </c>
      <c r="K246" s="49" t="s">
        <v>3670</v>
      </c>
      <c r="L246" s="49" t="s">
        <v>254</v>
      </c>
      <c r="M246" s="49" t="s">
        <v>568</v>
      </c>
    </row>
    <row r="247" spans="2:13" x14ac:dyDescent="0.3">
      <c r="B247" s="248" t="s">
        <v>2831</v>
      </c>
      <c r="C247" s="248" t="s">
        <v>2831</v>
      </c>
      <c r="D247" t="s">
        <v>2601</v>
      </c>
      <c r="E247" t="s">
        <v>5748</v>
      </c>
      <c r="F247" t="s">
        <v>2078</v>
      </c>
      <c r="G247" s="47" t="s">
        <v>2472</v>
      </c>
      <c r="H247" s="49">
        <v>0</v>
      </c>
      <c r="I247" s="49">
        <v>0</v>
      </c>
      <c r="J247" s="49" t="s">
        <v>2186</v>
      </c>
      <c r="K247" s="49" t="s">
        <v>5749</v>
      </c>
      <c r="L247" s="49" t="s">
        <v>254</v>
      </c>
      <c r="M247" s="49" t="s">
        <v>568</v>
      </c>
    </row>
    <row r="248" spans="2:13" x14ac:dyDescent="0.3">
      <c r="B248" s="248" t="s">
        <v>2831</v>
      </c>
      <c r="C248" s="248" t="s">
        <v>2831</v>
      </c>
      <c r="D248" t="s">
        <v>2601</v>
      </c>
      <c r="E248" t="s">
        <v>8418</v>
      </c>
      <c r="F248" t="s">
        <v>2073</v>
      </c>
      <c r="G248" s="47" t="s">
        <v>2517</v>
      </c>
      <c r="H248" s="49">
        <v>0</v>
      </c>
      <c r="I248" s="49">
        <v>0</v>
      </c>
      <c r="J248" s="49" t="s">
        <v>2186</v>
      </c>
      <c r="K248" s="49" t="s">
        <v>8419</v>
      </c>
      <c r="L248" s="49" t="s">
        <v>254</v>
      </c>
      <c r="M248" s="49" t="s">
        <v>568</v>
      </c>
    </row>
    <row r="249" spans="2:13" x14ac:dyDescent="0.3">
      <c r="B249" s="248" t="s">
        <v>2831</v>
      </c>
      <c r="C249" s="248" t="s">
        <v>2831</v>
      </c>
      <c r="D249" t="s">
        <v>2601</v>
      </c>
      <c r="E249" t="s">
        <v>6513</v>
      </c>
      <c r="F249" t="s">
        <v>2072</v>
      </c>
      <c r="G249" s="47" t="s">
        <v>2487</v>
      </c>
      <c r="H249" s="49">
        <v>0</v>
      </c>
      <c r="I249" s="49">
        <v>0</v>
      </c>
      <c r="J249" s="49" t="s">
        <v>2173</v>
      </c>
      <c r="K249" s="49" t="s">
        <v>6514</v>
      </c>
      <c r="L249" s="49" t="s">
        <v>254</v>
      </c>
      <c r="M249" s="49" t="s">
        <v>568</v>
      </c>
    </row>
    <row r="250" spans="2:13" x14ac:dyDescent="0.3">
      <c r="B250" s="248" t="s">
        <v>2831</v>
      </c>
      <c r="C250" s="248" t="s">
        <v>2831</v>
      </c>
      <c r="D250" t="s">
        <v>2601</v>
      </c>
      <c r="E250" t="s">
        <v>7925</v>
      </c>
      <c r="F250" t="s">
        <v>2073</v>
      </c>
      <c r="G250" s="47" t="s">
        <v>2506</v>
      </c>
      <c r="H250" s="49">
        <v>0</v>
      </c>
      <c r="I250" s="49">
        <v>0</v>
      </c>
      <c r="J250" s="49" t="s">
        <v>2186</v>
      </c>
      <c r="K250" s="49" t="s">
        <v>7926</v>
      </c>
      <c r="L250" s="49" t="s">
        <v>254</v>
      </c>
      <c r="M250" s="49" t="s">
        <v>568</v>
      </c>
    </row>
    <row r="251" spans="2:13" x14ac:dyDescent="0.3">
      <c r="B251" s="248" t="s">
        <v>2831</v>
      </c>
      <c r="C251" s="248" t="s">
        <v>2831</v>
      </c>
      <c r="D251" t="s">
        <v>2601</v>
      </c>
      <c r="E251" t="s">
        <v>4155</v>
      </c>
      <c r="F251" t="s">
        <v>2078</v>
      </c>
      <c r="G251" s="47" t="s">
        <v>2468</v>
      </c>
      <c r="H251" s="49">
        <v>0</v>
      </c>
      <c r="I251" s="49">
        <v>0</v>
      </c>
      <c r="J251" s="49" t="s">
        <v>2186</v>
      </c>
      <c r="K251" s="49" t="s">
        <v>4156</v>
      </c>
      <c r="L251" s="49" t="s">
        <v>254</v>
      </c>
      <c r="M251" s="49" t="s">
        <v>568</v>
      </c>
    </row>
    <row r="252" spans="2:13" x14ac:dyDescent="0.3">
      <c r="B252" s="248" t="s">
        <v>2831</v>
      </c>
      <c r="C252" s="248" t="s">
        <v>2831</v>
      </c>
      <c r="D252" t="s">
        <v>2601</v>
      </c>
      <c r="E252" t="s">
        <v>8634</v>
      </c>
      <c r="F252" t="s">
        <v>2073</v>
      </c>
      <c r="G252" s="47" t="s">
        <v>2483</v>
      </c>
      <c r="H252" s="49">
        <v>0</v>
      </c>
      <c r="I252" s="49">
        <v>0</v>
      </c>
      <c r="J252" s="49" t="s">
        <v>2186</v>
      </c>
      <c r="K252" s="49" t="s">
        <v>8635</v>
      </c>
      <c r="L252" s="49" t="s">
        <v>254</v>
      </c>
      <c r="M252" s="49" t="s">
        <v>568</v>
      </c>
    </row>
    <row r="253" spans="2:13" x14ac:dyDescent="0.3">
      <c r="B253" s="248" t="s">
        <v>2831</v>
      </c>
      <c r="C253" s="248" t="s">
        <v>2831</v>
      </c>
      <c r="D253" t="s">
        <v>2601</v>
      </c>
      <c r="E253" t="s">
        <v>3518</v>
      </c>
      <c r="F253" t="s">
        <v>2078</v>
      </c>
      <c r="G253" s="47" t="s">
        <v>2486</v>
      </c>
      <c r="H253" s="49">
        <v>0</v>
      </c>
      <c r="I253" s="49">
        <v>0</v>
      </c>
      <c r="J253" s="49" t="s">
        <v>2186</v>
      </c>
      <c r="K253" s="49" t="s">
        <v>3519</v>
      </c>
      <c r="L253" s="49" t="s">
        <v>254</v>
      </c>
      <c r="M253" s="49" t="s">
        <v>568</v>
      </c>
    </row>
    <row r="254" spans="2:13" x14ac:dyDescent="0.3">
      <c r="B254" s="248" t="s">
        <v>2831</v>
      </c>
      <c r="C254" s="248" t="s">
        <v>2831</v>
      </c>
      <c r="D254" t="s">
        <v>2601</v>
      </c>
      <c r="E254" t="s">
        <v>9639</v>
      </c>
      <c r="F254" t="s">
        <v>2078</v>
      </c>
      <c r="G254" s="47" t="s">
        <v>2479</v>
      </c>
      <c r="H254" s="49">
        <v>0</v>
      </c>
      <c r="I254" s="49">
        <v>0</v>
      </c>
      <c r="J254" s="49" t="s">
        <v>2186</v>
      </c>
      <c r="K254" s="49" t="s">
        <v>9640</v>
      </c>
      <c r="L254" s="49" t="s">
        <v>254</v>
      </c>
      <c r="M254" s="49" t="s">
        <v>568</v>
      </c>
    </row>
    <row r="255" spans="2:13" x14ac:dyDescent="0.3">
      <c r="B255" s="248" t="s">
        <v>2831</v>
      </c>
      <c r="C255" s="248" t="s">
        <v>2831</v>
      </c>
      <c r="D255" t="s">
        <v>2601</v>
      </c>
      <c r="E255" t="s">
        <v>3544</v>
      </c>
      <c r="F255" t="s">
        <v>2073</v>
      </c>
      <c r="G255" s="47" t="s">
        <v>2483</v>
      </c>
      <c r="H255" s="49">
        <v>0</v>
      </c>
      <c r="I255" s="49">
        <v>0</v>
      </c>
      <c r="J255" s="49" t="s">
        <v>2186</v>
      </c>
      <c r="K255" s="49" t="s">
        <v>3545</v>
      </c>
      <c r="L255" s="49" t="s">
        <v>254</v>
      </c>
      <c r="M255" s="49" t="s">
        <v>568</v>
      </c>
    </row>
    <row r="256" spans="2:13" x14ac:dyDescent="0.3">
      <c r="B256" s="248" t="s">
        <v>2831</v>
      </c>
      <c r="C256" s="248" t="s">
        <v>2831</v>
      </c>
      <c r="D256" t="s">
        <v>2601</v>
      </c>
      <c r="E256" t="s">
        <v>10302</v>
      </c>
      <c r="F256" t="s">
        <v>2076</v>
      </c>
      <c r="G256" s="47" t="s">
        <v>2484</v>
      </c>
      <c r="H256" s="49">
        <v>0</v>
      </c>
      <c r="I256" s="49">
        <v>0</v>
      </c>
      <c r="J256" s="49" t="s">
        <v>2176</v>
      </c>
      <c r="K256" s="49" t="s">
        <v>10303</v>
      </c>
      <c r="L256" s="49" t="s">
        <v>254</v>
      </c>
      <c r="M256" s="49" t="s">
        <v>568</v>
      </c>
    </row>
    <row r="257" spans="2:13" x14ac:dyDescent="0.3">
      <c r="B257" s="248" t="s">
        <v>2831</v>
      </c>
      <c r="C257" s="248" t="s">
        <v>2831</v>
      </c>
      <c r="D257" t="s">
        <v>2601</v>
      </c>
      <c r="E257" t="s">
        <v>7534</v>
      </c>
      <c r="F257" t="s">
        <v>2073</v>
      </c>
      <c r="G257" s="47" t="s">
        <v>2506</v>
      </c>
      <c r="H257" s="49">
        <v>0</v>
      </c>
      <c r="I257" s="49">
        <v>0</v>
      </c>
      <c r="J257" s="49" t="s">
        <v>2186</v>
      </c>
      <c r="K257" s="49" t="s">
        <v>7535</v>
      </c>
      <c r="L257" s="49" t="s">
        <v>254</v>
      </c>
      <c r="M257" s="49" t="s">
        <v>568</v>
      </c>
    </row>
    <row r="258" spans="2:13" x14ac:dyDescent="0.3">
      <c r="B258" s="248" t="s">
        <v>2831</v>
      </c>
      <c r="C258" s="248" t="s">
        <v>2831</v>
      </c>
      <c r="D258" t="s">
        <v>2601</v>
      </c>
      <c r="E258" t="s">
        <v>6010</v>
      </c>
      <c r="F258" t="s">
        <v>2072</v>
      </c>
      <c r="G258" s="47" t="s">
        <v>2494</v>
      </c>
      <c r="H258" s="49">
        <v>0</v>
      </c>
      <c r="I258" s="49">
        <v>0</v>
      </c>
      <c r="J258" s="49" t="s">
        <v>2173</v>
      </c>
      <c r="K258" s="49" t="s">
        <v>6011</v>
      </c>
      <c r="L258" s="49" t="s">
        <v>254</v>
      </c>
      <c r="M258" s="49" t="s">
        <v>568</v>
      </c>
    </row>
    <row r="259" spans="2:13" x14ac:dyDescent="0.3">
      <c r="B259" s="248" t="s">
        <v>2831</v>
      </c>
      <c r="C259" s="248" t="s">
        <v>2831</v>
      </c>
      <c r="D259" t="s">
        <v>2601</v>
      </c>
      <c r="E259" t="s">
        <v>3226</v>
      </c>
      <c r="F259" t="s">
        <v>2073</v>
      </c>
      <c r="G259" s="47" t="s">
        <v>2490</v>
      </c>
      <c r="H259" s="49">
        <v>0</v>
      </c>
      <c r="I259" s="49">
        <v>0</v>
      </c>
      <c r="J259" s="49" t="s">
        <v>2160</v>
      </c>
      <c r="K259" s="49" t="s">
        <v>2925</v>
      </c>
      <c r="L259" s="49" t="s">
        <v>254</v>
      </c>
      <c r="M259" s="49" t="s">
        <v>568</v>
      </c>
    </row>
    <row r="260" spans="2:13" x14ac:dyDescent="0.3">
      <c r="B260" s="248" t="s">
        <v>2831</v>
      </c>
      <c r="C260" s="248" t="s">
        <v>2831</v>
      </c>
      <c r="D260" t="s">
        <v>2601</v>
      </c>
      <c r="E260" t="s">
        <v>7180</v>
      </c>
      <c r="F260" t="s">
        <v>2072</v>
      </c>
      <c r="G260" s="47" t="s">
        <v>2517</v>
      </c>
      <c r="H260" s="49">
        <v>0</v>
      </c>
      <c r="I260" s="49">
        <v>0</v>
      </c>
      <c r="J260" s="49" t="s">
        <v>2176</v>
      </c>
      <c r="K260" s="49" t="s">
        <v>7181</v>
      </c>
      <c r="L260" s="49" t="s">
        <v>254</v>
      </c>
      <c r="M260" s="49" t="s">
        <v>568</v>
      </c>
    </row>
    <row r="261" spans="2:13" x14ac:dyDescent="0.3">
      <c r="B261" s="248" t="s">
        <v>2831</v>
      </c>
      <c r="C261" s="248" t="s">
        <v>2831</v>
      </c>
      <c r="D261" t="s">
        <v>2601</v>
      </c>
      <c r="E261" t="s">
        <v>7682</v>
      </c>
      <c r="F261" t="s">
        <v>2073</v>
      </c>
      <c r="G261" s="47" t="s">
        <v>2502</v>
      </c>
      <c r="H261" s="49">
        <v>0</v>
      </c>
      <c r="I261" s="49">
        <v>0</v>
      </c>
      <c r="J261" s="49" t="s">
        <v>2186</v>
      </c>
      <c r="K261" s="49" t="s">
        <v>7683</v>
      </c>
      <c r="L261" s="49" t="s">
        <v>2147</v>
      </c>
      <c r="M261" s="49" t="s">
        <v>568</v>
      </c>
    </row>
    <row r="262" spans="2:13" x14ac:dyDescent="0.3">
      <c r="B262" s="248" t="s">
        <v>2831</v>
      </c>
      <c r="C262" s="248" t="s">
        <v>2831</v>
      </c>
      <c r="D262" t="s">
        <v>2601</v>
      </c>
      <c r="E262" t="s">
        <v>6305</v>
      </c>
      <c r="F262" t="s">
        <v>2072</v>
      </c>
      <c r="G262" s="47" t="s">
        <v>2485</v>
      </c>
      <c r="H262" s="49">
        <v>0</v>
      </c>
      <c r="I262" s="49">
        <v>0</v>
      </c>
      <c r="J262" s="49" t="s">
        <v>2160</v>
      </c>
      <c r="K262" s="49" t="s">
        <v>6306</v>
      </c>
      <c r="L262" s="49" t="s">
        <v>254</v>
      </c>
      <c r="M262" s="49" t="s">
        <v>568</v>
      </c>
    </row>
    <row r="263" spans="2:13" x14ac:dyDescent="0.3">
      <c r="B263" s="248" t="s">
        <v>2831</v>
      </c>
      <c r="C263" s="248" t="s">
        <v>2831</v>
      </c>
      <c r="D263" t="s">
        <v>2601</v>
      </c>
      <c r="E263" t="s">
        <v>6166</v>
      </c>
      <c r="F263" t="s">
        <v>2072</v>
      </c>
      <c r="G263" s="47" t="s">
        <v>2487</v>
      </c>
      <c r="H263" s="49">
        <v>0</v>
      </c>
      <c r="I263" s="49">
        <v>0</v>
      </c>
      <c r="J263" s="49" t="s">
        <v>2160</v>
      </c>
      <c r="K263" s="49" t="s">
        <v>6167</v>
      </c>
      <c r="L263" s="49" t="s">
        <v>254</v>
      </c>
      <c r="M263" s="49" t="s">
        <v>568</v>
      </c>
    </row>
    <row r="264" spans="2:13" x14ac:dyDescent="0.3">
      <c r="B264" s="248" t="s">
        <v>2831</v>
      </c>
      <c r="C264" s="248" t="s">
        <v>2831</v>
      </c>
      <c r="D264" t="s">
        <v>2601</v>
      </c>
      <c r="E264" t="s">
        <v>3418</v>
      </c>
      <c r="F264" t="s">
        <v>2078</v>
      </c>
      <c r="G264" s="47" t="s">
        <v>2485</v>
      </c>
      <c r="H264" s="49">
        <v>0</v>
      </c>
      <c r="I264" s="49">
        <v>0</v>
      </c>
      <c r="J264" s="49" t="s">
        <v>2160</v>
      </c>
      <c r="K264" s="49" t="s">
        <v>3419</v>
      </c>
      <c r="L264" s="49" t="s">
        <v>254</v>
      </c>
      <c r="M264" s="49" t="s">
        <v>568</v>
      </c>
    </row>
    <row r="265" spans="2:13" x14ac:dyDescent="0.3">
      <c r="B265" s="248" t="s">
        <v>2831</v>
      </c>
      <c r="C265" s="248" t="s">
        <v>2831</v>
      </c>
      <c r="D265" t="s">
        <v>2601</v>
      </c>
      <c r="E265" t="s">
        <v>10577</v>
      </c>
      <c r="F265" t="s">
        <v>2073</v>
      </c>
      <c r="G265" s="47" t="s">
        <v>2483</v>
      </c>
      <c r="H265" s="49">
        <v>0</v>
      </c>
      <c r="I265" s="49">
        <v>0</v>
      </c>
      <c r="J265" s="49" t="s">
        <v>2186</v>
      </c>
      <c r="K265" s="49" t="s">
        <v>10578</v>
      </c>
      <c r="L265" s="49" t="s">
        <v>254</v>
      </c>
      <c r="M265" s="49" t="s">
        <v>568</v>
      </c>
    </row>
    <row r="266" spans="2:13" x14ac:dyDescent="0.3">
      <c r="B266" s="248" t="s">
        <v>2831</v>
      </c>
      <c r="C266" s="248" t="s">
        <v>2831</v>
      </c>
      <c r="D266" t="s">
        <v>2601</v>
      </c>
      <c r="E266" t="s">
        <v>5700</v>
      </c>
      <c r="F266" t="s">
        <v>2073</v>
      </c>
      <c r="G266" s="47" t="s">
        <v>2485</v>
      </c>
      <c r="H266" s="49">
        <v>0</v>
      </c>
      <c r="I266" s="49">
        <v>0</v>
      </c>
      <c r="J266" s="49" t="s">
        <v>2186</v>
      </c>
      <c r="K266" s="49" t="s">
        <v>5702</v>
      </c>
      <c r="L266" s="49" t="s">
        <v>254</v>
      </c>
      <c r="M266" s="49" t="s">
        <v>568</v>
      </c>
    </row>
    <row r="267" spans="2:13" x14ac:dyDescent="0.3">
      <c r="B267" s="248" t="s">
        <v>2831</v>
      </c>
      <c r="C267" s="248" t="s">
        <v>2831</v>
      </c>
      <c r="D267" t="s">
        <v>2601</v>
      </c>
      <c r="E267" t="s">
        <v>6063</v>
      </c>
      <c r="F267" t="s">
        <v>2072</v>
      </c>
      <c r="G267" s="47" t="s">
        <v>2479</v>
      </c>
      <c r="H267" s="49">
        <v>0</v>
      </c>
      <c r="I267" s="49">
        <v>0</v>
      </c>
      <c r="J267" s="49" t="s">
        <v>2160</v>
      </c>
      <c r="K267" s="49" t="s">
        <v>6064</v>
      </c>
      <c r="L267" s="49" t="s">
        <v>254</v>
      </c>
      <c r="M267" s="49" t="s">
        <v>568</v>
      </c>
    </row>
    <row r="268" spans="2:13" x14ac:dyDescent="0.3">
      <c r="B268" s="248" t="s">
        <v>2831</v>
      </c>
      <c r="C268" s="248" t="s">
        <v>2831</v>
      </c>
      <c r="D268" t="s">
        <v>2601</v>
      </c>
      <c r="E268" t="s">
        <v>4466</v>
      </c>
      <c r="F268" t="s">
        <v>2073</v>
      </c>
      <c r="G268" s="47" t="s">
        <v>2517</v>
      </c>
      <c r="H268" s="49">
        <v>0</v>
      </c>
      <c r="I268" s="49">
        <v>0</v>
      </c>
      <c r="J268" s="49" t="s">
        <v>2160</v>
      </c>
      <c r="K268" s="49" t="s">
        <v>4468</v>
      </c>
      <c r="L268" s="49" t="s">
        <v>254</v>
      </c>
      <c r="M268" s="49" t="s">
        <v>568</v>
      </c>
    </row>
    <row r="269" spans="2:13" x14ac:dyDescent="0.3">
      <c r="B269" s="248" t="s">
        <v>2831</v>
      </c>
      <c r="C269" s="248" t="s">
        <v>2831</v>
      </c>
      <c r="D269" t="s">
        <v>2601</v>
      </c>
      <c r="E269" t="s">
        <v>7274</v>
      </c>
      <c r="F269" t="s">
        <v>2078</v>
      </c>
      <c r="G269" s="47" t="s">
        <v>2485</v>
      </c>
      <c r="H269" s="49">
        <v>0</v>
      </c>
      <c r="I269" s="49">
        <v>0</v>
      </c>
      <c r="J269" s="49" t="s">
        <v>2186</v>
      </c>
      <c r="K269" s="49" t="s">
        <v>7275</v>
      </c>
      <c r="L269" s="49" t="s">
        <v>254</v>
      </c>
      <c r="M269" s="49" t="s">
        <v>568</v>
      </c>
    </row>
    <row r="270" spans="2:13" x14ac:dyDescent="0.3">
      <c r="B270" s="248" t="s">
        <v>2831</v>
      </c>
      <c r="C270" s="248" t="s">
        <v>2831</v>
      </c>
      <c r="D270" t="s">
        <v>2601</v>
      </c>
      <c r="E270" t="s">
        <v>7077</v>
      </c>
      <c r="F270" t="s">
        <v>2073</v>
      </c>
      <c r="G270" s="47" t="s">
        <v>2486</v>
      </c>
      <c r="H270" s="49">
        <v>0</v>
      </c>
      <c r="I270" s="49">
        <v>0</v>
      </c>
      <c r="J270" s="49" t="s">
        <v>2186</v>
      </c>
      <c r="K270" s="49" t="s">
        <v>7078</v>
      </c>
      <c r="L270" s="49" t="s">
        <v>254</v>
      </c>
      <c r="M270" s="49" t="s">
        <v>568</v>
      </c>
    </row>
    <row r="271" spans="2:13" x14ac:dyDescent="0.3">
      <c r="B271" s="248" t="s">
        <v>2831</v>
      </c>
      <c r="C271" s="248" t="s">
        <v>2831</v>
      </c>
      <c r="D271" t="s">
        <v>2601</v>
      </c>
      <c r="E271" t="s">
        <v>7836</v>
      </c>
      <c r="F271" t="s">
        <v>2072</v>
      </c>
      <c r="G271" s="47" t="s">
        <v>2500</v>
      </c>
      <c r="H271" s="49">
        <v>0</v>
      </c>
      <c r="I271" s="49">
        <v>0</v>
      </c>
      <c r="J271" s="49" t="s">
        <v>2160</v>
      </c>
      <c r="K271" s="49" t="s">
        <v>7837</v>
      </c>
      <c r="L271" s="49" t="s">
        <v>254</v>
      </c>
      <c r="M271" s="49" t="s">
        <v>568</v>
      </c>
    </row>
    <row r="272" spans="2:13" x14ac:dyDescent="0.3">
      <c r="B272" s="248" t="s">
        <v>2831</v>
      </c>
      <c r="C272" s="248" t="s">
        <v>2831</v>
      </c>
      <c r="D272" t="s">
        <v>2601</v>
      </c>
      <c r="E272" t="s">
        <v>3145</v>
      </c>
      <c r="F272" t="s">
        <v>2073</v>
      </c>
      <c r="G272" s="47" t="s">
        <v>2487</v>
      </c>
      <c r="H272" s="49">
        <v>0</v>
      </c>
      <c r="I272" s="49">
        <v>0</v>
      </c>
      <c r="J272" s="49" t="s">
        <v>2160</v>
      </c>
      <c r="K272" s="49" t="s">
        <v>2999</v>
      </c>
      <c r="L272" s="49" t="s">
        <v>254</v>
      </c>
      <c r="M272" s="49" t="s">
        <v>568</v>
      </c>
    </row>
    <row r="273" spans="2:13" x14ac:dyDescent="0.3">
      <c r="B273" s="248" t="s">
        <v>2831</v>
      </c>
      <c r="C273" s="248" t="s">
        <v>2831</v>
      </c>
      <c r="D273" t="s">
        <v>2601</v>
      </c>
      <c r="E273" t="s">
        <v>8045</v>
      </c>
      <c r="F273" t="s">
        <v>2073</v>
      </c>
      <c r="G273" s="47" t="s">
        <v>2471</v>
      </c>
      <c r="H273" s="49">
        <v>0</v>
      </c>
      <c r="I273" s="49">
        <v>0</v>
      </c>
      <c r="J273" s="49" t="s">
        <v>2186</v>
      </c>
      <c r="K273" s="49" t="s">
        <v>8046</v>
      </c>
      <c r="L273" s="49" t="s">
        <v>254</v>
      </c>
      <c r="M273" s="49" t="s">
        <v>568</v>
      </c>
    </row>
    <row r="274" spans="2:13" x14ac:dyDescent="0.3">
      <c r="B274" s="248" t="s">
        <v>2831</v>
      </c>
      <c r="C274" s="248" t="s">
        <v>2831</v>
      </c>
      <c r="D274" t="s">
        <v>2601</v>
      </c>
      <c r="E274" t="s">
        <v>6032</v>
      </c>
      <c r="F274" t="s">
        <v>2072</v>
      </c>
      <c r="G274" s="47" t="s">
        <v>2490</v>
      </c>
      <c r="H274" s="49">
        <v>0</v>
      </c>
      <c r="I274" s="49">
        <v>0</v>
      </c>
      <c r="J274" s="49" t="s">
        <v>2160</v>
      </c>
      <c r="K274" s="49" t="s">
        <v>6033</v>
      </c>
      <c r="L274" s="49" t="s">
        <v>254</v>
      </c>
      <c r="M274" s="49" t="s">
        <v>568</v>
      </c>
    </row>
    <row r="275" spans="2:13" x14ac:dyDescent="0.3">
      <c r="B275" s="248" t="s">
        <v>2831</v>
      </c>
      <c r="C275" s="248" t="s">
        <v>2831</v>
      </c>
      <c r="D275" t="s">
        <v>2601</v>
      </c>
      <c r="E275" t="s">
        <v>4944</v>
      </c>
      <c r="F275" t="s">
        <v>2073</v>
      </c>
      <c r="G275" s="47" t="s">
        <v>2480</v>
      </c>
      <c r="H275" s="49">
        <v>0</v>
      </c>
      <c r="I275" s="49">
        <v>0</v>
      </c>
      <c r="J275" s="49" t="s">
        <v>2186</v>
      </c>
      <c r="K275" s="49" t="s">
        <v>4945</v>
      </c>
      <c r="L275" s="49" t="s">
        <v>254</v>
      </c>
      <c r="M275" s="49" t="s">
        <v>568</v>
      </c>
    </row>
    <row r="276" spans="2:13" x14ac:dyDescent="0.3">
      <c r="B276" s="248" t="s">
        <v>2831</v>
      </c>
      <c r="C276" s="248" t="s">
        <v>2831</v>
      </c>
      <c r="D276" t="s">
        <v>2601</v>
      </c>
      <c r="E276" t="s">
        <v>7025</v>
      </c>
      <c r="F276" t="s">
        <v>2078</v>
      </c>
      <c r="G276" s="47" t="s">
        <v>2486</v>
      </c>
      <c r="H276" s="49">
        <v>0</v>
      </c>
      <c r="I276" s="49">
        <v>0</v>
      </c>
      <c r="J276" s="49" t="s">
        <v>2186</v>
      </c>
      <c r="K276" s="49" t="s">
        <v>7026</v>
      </c>
      <c r="L276" s="49" t="s">
        <v>254</v>
      </c>
      <c r="M276" s="49" t="s">
        <v>568</v>
      </c>
    </row>
    <row r="277" spans="2:13" x14ac:dyDescent="0.3">
      <c r="B277" s="248" t="s">
        <v>2831</v>
      </c>
      <c r="C277" s="248" t="s">
        <v>2831</v>
      </c>
      <c r="D277" t="s">
        <v>2601</v>
      </c>
      <c r="E277" t="s">
        <v>8985</v>
      </c>
      <c r="F277" t="s">
        <v>2078</v>
      </c>
      <c r="G277" s="47" t="s">
        <v>2480</v>
      </c>
      <c r="H277" s="49">
        <v>0</v>
      </c>
      <c r="I277" s="49">
        <v>0</v>
      </c>
      <c r="J277" s="49" t="s">
        <v>2186</v>
      </c>
      <c r="K277" s="49" t="s">
        <v>8986</v>
      </c>
      <c r="L277" s="49" t="s">
        <v>254</v>
      </c>
      <c r="M277" s="49" t="s">
        <v>568</v>
      </c>
    </row>
    <row r="278" spans="2:13" x14ac:dyDescent="0.3">
      <c r="B278" s="248" t="s">
        <v>2831</v>
      </c>
      <c r="C278" s="248" t="s">
        <v>2831</v>
      </c>
      <c r="D278" t="s">
        <v>2601</v>
      </c>
      <c r="E278" t="s">
        <v>3687</v>
      </c>
      <c r="F278" t="s">
        <v>2078</v>
      </c>
      <c r="G278" s="47" t="s">
        <v>2487</v>
      </c>
      <c r="H278" s="49">
        <v>0</v>
      </c>
      <c r="I278" s="49">
        <v>0</v>
      </c>
      <c r="J278" s="49" t="s">
        <v>2186</v>
      </c>
      <c r="K278" s="49" t="s">
        <v>3688</v>
      </c>
      <c r="L278" s="49" t="s">
        <v>254</v>
      </c>
      <c r="M278" s="49" t="s">
        <v>568</v>
      </c>
    </row>
    <row r="279" spans="2:13" x14ac:dyDescent="0.3">
      <c r="B279" s="248" t="s">
        <v>2831</v>
      </c>
      <c r="C279" s="248" t="s">
        <v>2831</v>
      </c>
      <c r="D279" t="s">
        <v>2601</v>
      </c>
      <c r="E279" t="s">
        <v>6901</v>
      </c>
      <c r="F279" t="s">
        <v>2072</v>
      </c>
      <c r="G279" s="47" t="s">
        <v>2482</v>
      </c>
      <c r="H279" s="49">
        <v>0</v>
      </c>
      <c r="I279" s="49">
        <v>0</v>
      </c>
      <c r="J279" s="49" t="s">
        <v>2176</v>
      </c>
      <c r="K279" s="49" t="s">
        <v>6902</v>
      </c>
      <c r="L279" s="49" t="s">
        <v>254</v>
      </c>
      <c r="M279" s="49" t="s">
        <v>568</v>
      </c>
    </row>
    <row r="280" spans="2:13" x14ac:dyDescent="0.3">
      <c r="B280" s="248" t="s">
        <v>2831</v>
      </c>
      <c r="C280" s="248" t="s">
        <v>2831</v>
      </c>
      <c r="D280" t="s">
        <v>2601</v>
      </c>
      <c r="E280" t="s">
        <v>4581</v>
      </c>
      <c r="F280" t="s">
        <v>2073</v>
      </c>
      <c r="G280" s="47" t="s">
        <v>2483</v>
      </c>
      <c r="H280" s="49">
        <v>0</v>
      </c>
      <c r="I280" s="49">
        <v>0</v>
      </c>
      <c r="J280" s="49" t="s">
        <v>2160</v>
      </c>
      <c r="K280" s="49" t="s">
        <v>2992</v>
      </c>
      <c r="L280" s="49" t="s">
        <v>254</v>
      </c>
      <c r="M280" s="49" t="s">
        <v>568</v>
      </c>
    </row>
    <row r="281" spans="2:13" x14ac:dyDescent="0.3">
      <c r="B281" s="248" t="s">
        <v>2831</v>
      </c>
      <c r="C281" s="248" t="s">
        <v>2831</v>
      </c>
      <c r="D281" t="s">
        <v>2601</v>
      </c>
      <c r="E281" t="s">
        <v>2953</v>
      </c>
      <c r="F281" t="s">
        <v>2073</v>
      </c>
      <c r="G281" s="47" t="s">
        <v>2484</v>
      </c>
      <c r="H281" s="49">
        <v>0</v>
      </c>
      <c r="I281" s="49">
        <v>0</v>
      </c>
      <c r="J281" s="49" t="s">
        <v>2160</v>
      </c>
      <c r="K281" s="49" t="s">
        <v>2925</v>
      </c>
      <c r="L281" s="49" t="s">
        <v>254</v>
      </c>
      <c r="M281" s="49" t="s">
        <v>568</v>
      </c>
    </row>
    <row r="282" spans="2:13" x14ac:dyDescent="0.3">
      <c r="B282" s="248" t="s">
        <v>2831</v>
      </c>
      <c r="C282" s="248" t="s">
        <v>2831</v>
      </c>
      <c r="D282" t="s">
        <v>2601</v>
      </c>
      <c r="E282" t="s">
        <v>3191</v>
      </c>
      <c r="F282" t="s">
        <v>2073</v>
      </c>
      <c r="G282" s="47" t="s">
        <v>2515</v>
      </c>
      <c r="H282" s="49">
        <v>0</v>
      </c>
      <c r="I282" s="49">
        <v>0</v>
      </c>
      <c r="J282" s="49" t="s">
        <v>2160</v>
      </c>
      <c r="K282" s="49" t="s">
        <v>2971</v>
      </c>
      <c r="L282" s="49" t="s">
        <v>254</v>
      </c>
      <c r="M282" s="49" t="s">
        <v>568</v>
      </c>
    </row>
    <row r="283" spans="2:13" x14ac:dyDescent="0.3">
      <c r="B283" s="248" t="s">
        <v>2831</v>
      </c>
      <c r="C283" s="248" t="s">
        <v>2831</v>
      </c>
      <c r="D283" t="s">
        <v>2601</v>
      </c>
      <c r="E283" t="s">
        <v>9058</v>
      </c>
      <c r="F283" t="s">
        <v>2073</v>
      </c>
      <c r="G283" s="47" t="s">
        <v>2479</v>
      </c>
      <c r="H283" s="49">
        <v>0</v>
      </c>
      <c r="I283" s="49">
        <v>0</v>
      </c>
      <c r="J283" s="49" t="s">
        <v>2186</v>
      </c>
      <c r="K283" s="49" t="s">
        <v>9059</v>
      </c>
      <c r="L283" s="49" t="s">
        <v>254</v>
      </c>
      <c r="M283" s="49" t="s">
        <v>568</v>
      </c>
    </row>
    <row r="284" spans="2:13" x14ac:dyDescent="0.3">
      <c r="B284" s="248" t="s">
        <v>2831</v>
      </c>
      <c r="C284" s="248" t="s">
        <v>2831</v>
      </c>
      <c r="D284" t="s">
        <v>2601</v>
      </c>
      <c r="E284" t="s">
        <v>5271</v>
      </c>
      <c r="F284" t="s">
        <v>2073</v>
      </c>
      <c r="G284" s="47" t="s">
        <v>2485</v>
      </c>
      <c r="H284" s="49">
        <v>0</v>
      </c>
      <c r="I284" s="49">
        <v>0</v>
      </c>
      <c r="J284" s="49" t="s">
        <v>2160</v>
      </c>
      <c r="K284" s="49" t="s">
        <v>5272</v>
      </c>
      <c r="L284" s="49" t="s">
        <v>254</v>
      </c>
      <c r="M284" s="49" t="s">
        <v>568</v>
      </c>
    </row>
    <row r="285" spans="2:13" x14ac:dyDescent="0.3">
      <c r="B285" s="248" t="s">
        <v>2831</v>
      </c>
      <c r="C285" s="248" t="s">
        <v>2831</v>
      </c>
      <c r="D285" t="s">
        <v>2601</v>
      </c>
      <c r="E285" t="s">
        <v>10732</v>
      </c>
      <c r="F285" t="s">
        <v>2072</v>
      </c>
      <c r="G285" s="47" t="s">
        <v>2479</v>
      </c>
      <c r="H285" s="49">
        <v>0</v>
      </c>
      <c r="I285" s="49">
        <v>0</v>
      </c>
      <c r="J285" s="49" t="s">
        <v>2160</v>
      </c>
      <c r="K285" s="49" t="s">
        <v>10733</v>
      </c>
      <c r="L285" s="49" t="s">
        <v>254</v>
      </c>
      <c r="M285" s="49" t="s">
        <v>568</v>
      </c>
    </row>
    <row r="286" spans="2:13" x14ac:dyDescent="0.3">
      <c r="B286" s="248" t="s">
        <v>2831</v>
      </c>
      <c r="C286" s="248" t="s">
        <v>2831</v>
      </c>
      <c r="D286" t="s">
        <v>2601</v>
      </c>
      <c r="E286" t="s">
        <v>8497</v>
      </c>
      <c r="F286" t="s">
        <v>2073</v>
      </c>
      <c r="G286" s="47" t="s">
        <v>2475</v>
      </c>
      <c r="H286" s="49">
        <v>0</v>
      </c>
      <c r="I286" s="49">
        <v>0</v>
      </c>
      <c r="J286" s="49" t="s">
        <v>2186</v>
      </c>
      <c r="K286" s="49" t="s">
        <v>8498</v>
      </c>
      <c r="L286" s="49" t="s">
        <v>254</v>
      </c>
      <c r="M286" s="49" t="s">
        <v>568</v>
      </c>
    </row>
    <row r="287" spans="2:13" x14ac:dyDescent="0.3">
      <c r="B287" s="248" t="s">
        <v>2831</v>
      </c>
      <c r="C287" s="248" t="s">
        <v>2831</v>
      </c>
      <c r="D287" t="s">
        <v>2601</v>
      </c>
      <c r="E287" t="s">
        <v>8165</v>
      </c>
      <c r="F287" t="s">
        <v>2072</v>
      </c>
      <c r="G287" s="47" t="s">
        <v>2468</v>
      </c>
      <c r="H287" s="49">
        <v>0</v>
      </c>
      <c r="I287" s="49">
        <v>0</v>
      </c>
      <c r="J287" s="49" t="s">
        <v>2160</v>
      </c>
      <c r="K287" s="49" t="s">
        <v>8166</v>
      </c>
      <c r="L287" s="49" t="s">
        <v>254</v>
      </c>
      <c r="M287" s="49" t="s">
        <v>568</v>
      </c>
    </row>
    <row r="288" spans="2:13" x14ac:dyDescent="0.3">
      <c r="B288" s="248" t="s">
        <v>2831</v>
      </c>
      <c r="C288" s="248" t="s">
        <v>2831</v>
      </c>
      <c r="D288" t="s">
        <v>2601</v>
      </c>
      <c r="E288" t="s">
        <v>9605</v>
      </c>
      <c r="F288" t="s">
        <v>2073</v>
      </c>
      <c r="G288" s="47" t="s">
        <v>2480</v>
      </c>
      <c r="H288" s="49">
        <v>0</v>
      </c>
      <c r="I288" s="49">
        <v>0</v>
      </c>
      <c r="J288" s="49" t="s">
        <v>2186</v>
      </c>
      <c r="K288" s="49" t="s">
        <v>9606</v>
      </c>
      <c r="L288" s="49" t="s">
        <v>254</v>
      </c>
      <c r="M288" s="49" t="s">
        <v>568</v>
      </c>
    </row>
    <row r="289" spans="2:13" x14ac:dyDescent="0.3">
      <c r="B289" s="248" t="s">
        <v>2831</v>
      </c>
      <c r="C289" s="248" t="s">
        <v>2831</v>
      </c>
      <c r="D289" t="s">
        <v>2601</v>
      </c>
      <c r="E289" t="s">
        <v>8231</v>
      </c>
      <c r="F289" t="s">
        <v>2072</v>
      </c>
      <c r="G289" s="47" t="s">
        <v>2468</v>
      </c>
      <c r="H289" s="49">
        <v>0</v>
      </c>
      <c r="I289" s="49">
        <v>0</v>
      </c>
      <c r="J289" s="49" t="s">
        <v>2173</v>
      </c>
      <c r="K289" s="49" t="s">
        <v>8232</v>
      </c>
      <c r="L289" s="49" t="s">
        <v>254</v>
      </c>
      <c r="M289" s="49" t="s">
        <v>568</v>
      </c>
    </row>
    <row r="290" spans="2:13" x14ac:dyDescent="0.3">
      <c r="B290" s="248" t="s">
        <v>2831</v>
      </c>
      <c r="C290" s="248" t="s">
        <v>2831</v>
      </c>
      <c r="D290" t="s">
        <v>2601</v>
      </c>
      <c r="E290" t="s">
        <v>9275</v>
      </c>
      <c r="F290" t="s">
        <v>2072</v>
      </c>
      <c r="G290" s="47" t="s">
        <v>2479</v>
      </c>
      <c r="H290" s="49">
        <v>0</v>
      </c>
      <c r="I290" s="49">
        <v>0</v>
      </c>
      <c r="J290" s="49" t="s">
        <v>2160</v>
      </c>
      <c r="K290" s="49" t="s">
        <v>9276</v>
      </c>
      <c r="L290" s="49" t="s">
        <v>254</v>
      </c>
      <c r="M290" s="49" t="s">
        <v>568</v>
      </c>
    </row>
    <row r="291" spans="2:13" x14ac:dyDescent="0.3">
      <c r="B291" s="248" t="s">
        <v>2831</v>
      </c>
      <c r="C291" s="248" t="s">
        <v>2831</v>
      </c>
      <c r="D291" t="s">
        <v>2601</v>
      </c>
      <c r="E291" t="s">
        <v>9251</v>
      </c>
      <c r="F291" t="s">
        <v>2072</v>
      </c>
      <c r="G291" s="47" t="s">
        <v>2509</v>
      </c>
      <c r="H291" s="49">
        <v>0</v>
      </c>
      <c r="I291" s="49">
        <v>0</v>
      </c>
      <c r="J291" s="49" t="s">
        <v>2160</v>
      </c>
      <c r="K291" s="49" t="s">
        <v>9252</v>
      </c>
      <c r="L291" s="49" t="s">
        <v>254</v>
      </c>
      <c r="M291" s="49" t="s">
        <v>568</v>
      </c>
    </row>
    <row r="292" spans="2:13" x14ac:dyDescent="0.3">
      <c r="B292" s="248" t="s">
        <v>2831</v>
      </c>
      <c r="C292" s="248" t="s">
        <v>2831</v>
      </c>
      <c r="D292" t="s">
        <v>2601</v>
      </c>
      <c r="E292" t="s">
        <v>7405</v>
      </c>
      <c r="F292" t="s">
        <v>2072</v>
      </c>
      <c r="G292" s="47" t="s">
        <v>2494</v>
      </c>
      <c r="H292" s="49">
        <v>0</v>
      </c>
      <c r="I292" s="49">
        <v>0</v>
      </c>
      <c r="J292" s="49" t="s">
        <v>2160</v>
      </c>
      <c r="K292" s="49" t="s">
        <v>7406</v>
      </c>
      <c r="L292" s="49" t="s">
        <v>254</v>
      </c>
      <c r="M292" s="49" t="s">
        <v>568</v>
      </c>
    </row>
    <row r="293" spans="2:13" x14ac:dyDescent="0.3">
      <c r="B293" s="248" t="s">
        <v>2831</v>
      </c>
      <c r="C293" s="248" t="s">
        <v>2831</v>
      </c>
      <c r="D293" t="s">
        <v>2601</v>
      </c>
      <c r="E293" t="s">
        <v>8608</v>
      </c>
      <c r="F293" t="s">
        <v>2073</v>
      </c>
      <c r="G293" s="47" t="s">
        <v>2500</v>
      </c>
      <c r="H293" s="49">
        <v>0</v>
      </c>
      <c r="I293" s="49">
        <v>0</v>
      </c>
      <c r="J293" s="49" t="s">
        <v>2186</v>
      </c>
      <c r="K293" s="49" t="s">
        <v>8609</v>
      </c>
      <c r="L293" s="49" t="s">
        <v>254</v>
      </c>
      <c r="M293" s="49" t="s">
        <v>568</v>
      </c>
    </row>
    <row r="294" spans="2:13" x14ac:dyDescent="0.3">
      <c r="B294" s="248" t="s">
        <v>2831</v>
      </c>
      <c r="C294" s="248" t="s">
        <v>2831</v>
      </c>
      <c r="D294" t="s">
        <v>2601</v>
      </c>
      <c r="E294" t="s">
        <v>6515</v>
      </c>
      <c r="F294" t="s">
        <v>2072</v>
      </c>
      <c r="G294" s="47" t="s">
        <v>2503</v>
      </c>
      <c r="H294" s="49">
        <v>0</v>
      </c>
      <c r="I294" s="49">
        <v>0</v>
      </c>
      <c r="J294" s="49" t="s">
        <v>2160</v>
      </c>
      <c r="K294" s="49" t="s">
        <v>6516</v>
      </c>
      <c r="L294" s="49" t="s">
        <v>254</v>
      </c>
      <c r="M294" s="49" t="s">
        <v>568</v>
      </c>
    </row>
    <row r="295" spans="2:13" x14ac:dyDescent="0.3">
      <c r="B295" s="248" t="s">
        <v>2831</v>
      </c>
      <c r="C295" s="248" t="s">
        <v>2831</v>
      </c>
      <c r="D295" t="s">
        <v>2601</v>
      </c>
      <c r="E295" t="s">
        <v>8134</v>
      </c>
      <c r="F295" t="s">
        <v>2075</v>
      </c>
      <c r="G295" s="47" t="s">
        <v>2503</v>
      </c>
      <c r="H295" s="49">
        <v>0</v>
      </c>
      <c r="I295" s="49">
        <v>0</v>
      </c>
      <c r="J295" s="49" t="s">
        <v>2160</v>
      </c>
      <c r="K295" s="49" t="s">
        <v>8135</v>
      </c>
      <c r="L295" s="49" t="s">
        <v>254</v>
      </c>
      <c r="M295" s="49" t="s">
        <v>568</v>
      </c>
    </row>
    <row r="296" spans="2:13" x14ac:dyDescent="0.3">
      <c r="B296" s="248" t="s">
        <v>2831</v>
      </c>
      <c r="C296" s="248" t="s">
        <v>2831</v>
      </c>
      <c r="D296" t="s">
        <v>2601</v>
      </c>
      <c r="E296" t="s">
        <v>3185</v>
      </c>
      <c r="F296" t="s">
        <v>2073</v>
      </c>
      <c r="G296" s="47" t="s">
        <v>2484</v>
      </c>
      <c r="H296" s="49">
        <v>0</v>
      </c>
      <c r="I296" s="49">
        <v>0</v>
      </c>
      <c r="J296" s="49" t="s">
        <v>2160</v>
      </c>
      <c r="K296" s="49" t="s">
        <v>2936</v>
      </c>
      <c r="L296" s="49" t="s">
        <v>254</v>
      </c>
      <c r="M296" s="49" t="s">
        <v>568</v>
      </c>
    </row>
    <row r="297" spans="2:13" x14ac:dyDescent="0.3">
      <c r="B297" s="248" t="s">
        <v>2831</v>
      </c>
      <c r="C297" s="248" t="s">
        <v>2831</v>
      </c>
      <c r="D297" t="s">
        <v>2601</v>
      </c>
      <c r="E297" t="s">
        <v>8276</v>
      </c>
      <c r="F297" t="s">
        <v>2073</v>
      </c>
      <c r="G297" s="47" t="s">
        <v>2485</v>
      </c>
      <c r="H297" s="49">
        <v>0</v>
      </c>
      <c r="I297" s="49">
        <v>0</v>
      </c>
      <c r="J297" s="49" t="s">
        <v>2186</v>
      </c>
      <c r="K297" s="49" t="s">
        <v>8277</v>
      </c>
      <c r="L297" s="49" t="s">
        <v>254</v>
      </c>
      <c r="M297" s="49" t="s">
        <v>568</v>
      </c>
    </row>
    <row r="298" spans="2:13" x14ac:dyDescent="0.3">
      <c r="B298" s="248" t="s">
        <v>2831</v>
      </c>
      <c r="C298" s="248" t="s">
        <v>2831</v>
      </c>
      <c r="D298" t="s">
        <v>2601</v>
      </c>
      <c r="E298" t="s">
        <v>10182</v>
      </c>
      <c r="F298" t="s">
        <v>2078</v>
      </c>
      <c r="G298" s="47" t="s">
        <v>2506</v>
      </c>
      <c r="H298" s="49">
        <v>0</v>
      </c>
      <c r="I298" s="49">
        <v>0</v>
      </c>
      <c r="J298" s="49" t="s">
        <v>2186</v>
      </c>
      <c r="K298" s="49" t="s">
        <v>10183</v>
      </c>
      <c r="L298" s="49" t="s">
        <v>254</v>
      </c>
      <c r="M298" s="49" t="s">
        <v>568</v>
      </c>
    </row>
    <row r="299" spans="2:13" x14ac:dyDescent="0.3">
      <c r="B299" s="248" t="s">
        <v>2831</v>
      </c>
      <c r="C299" s="248" t="s">
        <v>2831</v>
      </c>
      <c r="D299" t="s">
        <v>2601</v>
      </c>
      <c r="E299" t="s">
        <v>10178</v>
      </c>
      <c r="F299" t="s">
        <v>2072</v>
      </c>
      <c r="G299" s="47" t="s">
        <v>2483</v>
      </c>
      <c r="H299" s="49">
        <v>0</v>
      </c>
      <c r="I299" s="49">
        <v>0</v>
      </c>
      <c r="J299" s="49" t="s">
        <v>2160</v>
      </c>
      <c r="K299" s="49" t="s">
        <v>10179</v>
      </c>
      <c r="L299" s="49" t="s">
        <v>254</v>
      </c>
      <c r="M299" s="49" t="s">
        <v>568</v>
      </c>
    </row>
    <row r="300" spans="2:13" x14ac:dyDescent="0.3">
      <c r="B300" s="248" t="s">
        <v>2831</v>
      </c>
      <c r="C300" s="248" t="s">
        <v>2831</v>
      </c>
      <c r="D300" t="s">
        <v>2601</v>
      </c>
      <c r="E300" t="s">
        <v>3128</v>
      </c>
      <c r="F300" t="s">
        <v>2073</v>
      </c>
      <c r="G300" s="47" t="s">
        <v>2474</v>
      </c>
      <c r="H300" s="49">
        <v>0</v>
      </c>
      <c r="I300" s="49">
        <v>0</v>
      </c>
      <c r="J300" s="49" t="s">
        <v>2160</v>
      </c>
      <c r="K300" s="49" t="s">
        <v>2925</v>
      </c>
      <c r="L300" s="49" t="s">
        <v>254</v>
      </c>
      <c r="M300" s="49" t="s">
        <v>568</v>
      </c>
    </row>
    <row r="301" spans="2:13" x14ac:dyDescent="0.3">
      <c r="B301" s="248" t="s">
        <v>2831</v>
      </c>
      <c r="C301" s="248" t="s">
        <v>2831</v>
      </c>
      <c r="D301" t="s">
        <v>2601</v>
      </c>
      <c r="E301" t="s">
        <v>3328</v>
      </c>
      <c r="F301" t="s">
        <v>2073</v>
      </c>
      <c r="G301" s="47" t="s">
        <v>2487</v>
      </c>
      <c r="H301" s="49">
        <v>0</v>
      </c>
      <c r="I301" s="49">
        <v>0</v>
      </c>
      <c r="J301" s="49" t="s">
        <v>2160</v>
      </c>
      <c r="K301" s="49" t="s">
        <v>2925</v>
      </c>
      <c r="L301" s="49" t="s">
        <v>254</v>
      </c>
      <c r="M301" s="49" t="s">
        <v>568</v>
      </c>
    </row>
    <row r="302" spans="2:13" x14ac:dyDescent="0.3">
      <c r="B302" s="248" t="s">
        <v>2831</v>
      </c>
      <c r="C302" s="248" t="s">
        <v>2831</v>
      </c>
      <c r="D302" t="s">
        <v>2601</v>
      </c>
      <c r="E302" t="s">
        <v>4531</v>
      </c>
      <c r="F302" t="s">
        <v>2073</v>
      </c>
      <c r="G302" s="47" t="s">
        <v>2491</v>
      </c>
      <c r="H302" s="49">
        <v>0</v>
      </c>
      <c r="I302" s="49">
        <v>0</v>
      </c>
      <c r="J302" s="49" t="s">
        <v>2173</v>
      </c>
      <c r="K302" s="49" t="s">
        <v>4532</v>
      </c>
      <c r="L302" s="49" t="s">
        <v>2147</v>
      </c>
      <c r="M302" s="49" t="s">
        <v>568</v>
      </c>
    </row>
    <row r="303" spans="2:13" x14ac:dyDescent="0.3">
      <c r="B303" s="248" t="s">
        <v>2831</v>
      </c>
      <c r="C303" s="248" t="s">
        <v>2831</v>
      </c>
      <c r="D303" t="s">
        <v>2601</v>
      </c>
      <c r="E303" t="s">
        <v>9621</v>
      </c>
      <c r="F303" t="s">
        <v>2072</v>
      </c>
      <c r="G303" s="47" t="s">
        <v>2486</v>
      </c>
      <c r="H303" s="49">
        <v>2</v>
      </c>
      <c r="I303" s="49">
        <v>9197.7999999999993</v>
      </c>
      <c r="J303" s="49" t="s">
        <v>2160</v>
      </c>
      <c r="K303" s="49" t="s">
        <v>9622</v>
      </c>
      <c r="L303" s="49" t="s">
        <v>254</v>
      </c>
      <c r="M303" s="49" t="s">
        <v>568</v>
      </c>
    </row>
    <row r="304" spans="2:13" x14ac:dyDescent="0.3">
      <c r="B304" s="248" t="s">
        <v>2831</v>
      </c>
      <c r="C304" s="248" t="s">
        <v>2831</v>
      </c>
      <c r="D304" t="s">
        <v>2601</v>
      </c>
      <c r="E304" t="s">
        <v>10171</v>
      </c>
      <c r="F304" t="s">
        <v>2075</v>
      </c>
      <c r="G304" s="47" t="s">
        <v>2480</v>
      </c>
      <c r="H304" s="49">
        <v>0</v>
      </c>
      <c r="I304" s="49">
        <v>0</v>
      </c>
      <c r="J304" s="49" t="s">
        <v>2173</v>
      </c>
      <c r="K304" s="49" t="s">
        <v>4253</v>
      </c>
      <c r="L304" s="49" t="s">
        <v>254</v>
      </c>
      <c r="M304" s="49" t="s">
        <v>568</v>
      </c>
    </row>
    <row r="305" spans="2:13" x14ac:dyDescent="0.3">
      <c r="B305" s="248" t="s">
        <v>2831</v>
      </c>
      <c r="C305" s="248" t="s">
        <v>2831</v>
      </c>
      <c r="D305" t="s">
        <v>2601</v>
      </c>
      <c r="E305" t="s">
        <v>10764</v>
      </c>
      <c r="F305" t="s">
        <v>2073</v>
      </c>
      <c r="G305" s="47" t="s">
        <v>2479</v>
      </c>
      <c r="H305" s="49">
        <v>0</v>
      </c>
      <c r="I305" s="49">
        <v>0</v>
      </c>
      <c r="J305" s="49" t="s">
        <v>2186</v>
      </c>
      <c r="K305" s="49" t="s">
        <v>10765</v>
      </c>
      <c r="L305" s="49" t="s">
        <v>254</v>
      </c>
      <c r="M305" s="49" t="s">
        <v>568</v>
      </c>
    </row>
    <row r="306" spans="2:13" x14ac:dyDescent="0.3">
      <c r="B306" s="248" t="s">
        <v>2831</v>
      </c>
      <c r="C306" s="248" t="s">
        <v>2831</v>
      </c>
      <c r="D306" t="s">
        <v>2601</v>
      </c>
      <c r="E306" t="s">
        <v>9772</v>
      </c>
      <c r="F306" t="s">
        <v>2072</v>
      </c>
      <c r="G306" s="47" t="s">
        <v>2517</v>
      </c>
      <c r="H306" s="49">
        <v>0</v>
      </c>
      <c r="I306" s="49">
        <v>0</v>
      </c>
      <c r="J306" s="49" t="s">
        <v>2173</v>
      </c>
      <c r="K306" s="49" t="s">
        <v>9773</v>
      </c>
      <c r="L306" s="49" t="s">
        <v>254</v>
      </c>
      <c r="M306" s="49" t="s">
        <v>568</v>
      </c>
    </row>
    <row r="307" spans="2:13" x14ac:dyDescent="0.3">
      <c r="B307" s="248" t="s">
        <v>2831</v>
      </c>
      <c r="C307" s="248" t="s">
        <v>2831</v>
      </c>
      <c r="D307" t="s">
        <v>2601</v>
      </c>
      <c r="E307" t="s">
        <v>4876</v>
      </c>
      <c r="F307" t="s">
        <v>2073</v>
      </c>
      <c r="G307" s="47" t="s">
        <v>2485</v>
      </c>
      <c r="H307" s="49">
        <v>0</v>
      </c>
      <c r="I307" s="49">
        <v>0</v>
      </c>
      <c r="J307" s="49" t="s">
        <v>2160</v>
      </c>
      <c r="K307" s="49" t="s">
        <v>4877</v>
      </c>
      <c r="L307" s="49" t="s">
        <v>254</v>
      </c>
      <c r="M307" s="49" t="s">
        <v>568</v>
      </c>
    </row>
    <row r="308" spans="2:13" x14ac:dyDescent="0.3">
      <c r="B308" s="248" t="s">
        <v>2831</v>
      </c>
      <c r="C308" s="248" t="s">
        <v>2831</v>
      </c>
      <c r="D308" t="s">
        <v>2601</v>
      </c>
      <c r="E308" t="s">
        <v>3806</v>
      </c>
      <c r="F308" t="s">
        <v>2073</v>
      </c>
      <c r="G308" s="47" t="s">
        <v>2487</v>
      </c>
      <c r="H308" s="49">
        <v>0</v>
      </c>
      <c r="I308" s="49">
        <v>0</v>
      </c>
      <c r="J308" s="49" t="s">
        <v>2186</v>
      </c>
      <c r="K308" s="49" t="s">
        <v>3808</v>
      </c>
      <c r="L308" s="49" t="s">
        <v>254</v>
      </c>
      <c r="M308" s="49" t="s">
        <v>568</v>
      </c>
    </row>
    <row r="309" spans="2:13" x14ac:dyDescent="0.3">
      <c r="B309" s="248" t="s">
        <v>2831</v>
      </c>
      <c r="C309" s="248" t="s">
        <v>2831</v>
      </c>
      <c r="D309" t="s">
        <v>2601</v>
      </c>
      <c r="E309" t="s">
        <v>4598</v>
      </c>
      <c r="F309" t="s">
        <v>2073</v>
      </c>
      <c r="G309" s="47" t="s">
        <v>2471</v>
      </c>
      <c r="H309" s="49">
        <v>0</v>
      </c>
      <c r="I309" s="49">
        <v>0</v>
      </c>
      <c r="J309" s="49" t="s">
        <v>2160</v>
      </c>
      <c r="K309" s="49" t="s">
        <v>4600</v>
      </c>
      <c r="L309" s="49" t="s">
        <v>254</v>
      </c>
      <c r="M309" s="49" t="s">
        <v>568</v>
      </c>
    </row>
    <row r="310" spans="2:13" x14ac:dyDescent="0.3">
      <c r="B310" s="248" t="s">
        <v>2831</v>
      </c>
      <c r="C310" s="248" t="s">
        <v>2831</v>
      </c>
      <c r="D310" t="s">
        <v>2601</v>
      </c>
      <c r="E310" t="s">
        <v>4008</v>
      </c>
      <c r="F310" t="s">
        <v>2078</v>
      </c>
      <c r="G310" s="47" t="s">
        <v>2503</v>
      </c>
      <c r="H310" s="49">
        <v>0</v>
      </c>
      <c r="I310" s="49">
        <v>0</v>
      </c>
      <c r="J310" s="49" t="s">
        <v>2186</v>
      </c>
      <c r="K310" s="49" t="s">
        <v>4009</v>
      </c>
      <c r="L310" s="49" t="s">
        <v>254</v>
      </c>
      <c r="M310" s="49" t="s">
        <v>568</v>
      </c>
    </row>
    <row r="311" spans="2:13" x14ac:dyDescent="0.3">
      <c r="B311" s="248" t="s">
        <v>2831</v>
      </c>
      <c r="C311" s="248" t="s">
        <v>2831</v>
      </c>
      <c r="D311" t="s">
        <v>2601</v>
      </c>
      <c r="E311" t="s">
        <v>8319</v>
      </c>
      <c r="F311" t="s">
        <v>2073</v>
      </c>
      <c r="G311" s="47" t="s">
        <v>2486</v>
      </c>
      <c r="H311" s="49">
        <v>0</v>
      </c>
      <c r="I311" s="49">
        <v>0</v>
      </c>
      <c r="J311" s="49" t="s">
        <v>2186</v>
      </c>
      <c r="K311" s="49" t="s">
        <v>8320</v>
      </c>
      <c r="L311" s="49" t="s">
        <v>254</v>
      </c>
      <c r="M311" s="49" t="s">
        <v>568</v>
      </c>
    </row>
    <row r="312" spans="2:13" x14ac:dyDescent="0.3">
      <c r="B312" s="248" t="s">
        <v>2831</v>
      </c>
      <c r="C312" s="248" t="s">
        <v>2831</v>
      </c>
      <c r="D312" t="s">
        <v>2601</v>
      </c>
      <c r="E312" t="s">
        <v>3388</v>
      </c>
      <c r="F312" t="s">
        <v>2078</v>
      </c>
      <c r="G312" s="47" t="s">
        <v>2483</v>
      </c>
      <c r="H312" s="49">
        <v>0</v>
      </c>
      <c r="I312" s="49">
        <v>0</v>
      </c>
      <c r="J312" s="49" t="s">
        <v>2186</v>
      </c>
      <c r="K312" s="49" t="s">
        <v>3390</v>
      </c>
      <c r="L312" s="49" t="s">
        <v>254</v>
      </c>
      <c r="M312" s="49" t="s">
        <v>568</v>
      </c>
    </row>
    <row r="313" spans="2:13" x14ac:dyDescent="0.3">
      <c r="B313" s="248" t="s">
        <v>2831</v>
      </c>
      <c r="C313" s="248" t="s">
        <v>2831</v>
      </c>
      <c r="D313" t="s">
        <v>2601</v>
      </c>
      <c r="E313" t="s">
        <v>3203</v>
      </c>
      <c r="F313" t="s">
        <v>2073</v>
      </c>
      <c r="G313" s="47" t="s">
        <v>2517</v>
      </c>
      <c r="H313" s="49">
        <v>0</v>
      </c>
      <c r="I313" s="49">
        <v>0</v>
      </c>
      <c r="J313" s="49" t="s">
        <v>2160</v>
      </c>
      <c r="K313" s="49" t="s">
        <v>2941</v>
      </c>
      <c r="L313" s="49" t="s">
        <v>254</v>
      </c>
      <c r="M313" s="49" t="s">
        <v>568</v>
      </c>
    </row>
    <row r="314" spans="2:13" x14ac:dyDescent="0.3">
      <c r="B314" s="248" t="s">
        <v>2831</v>
      </c>
      <c r="C314" s="248" t="s">
        <v>2831</v>
      </c>
      <c r="D314" t="s">
        <v>2601</v>
      </c>
      <c r="E314" t="s">
        <v>3329</v>
      </c>
      <c r="F314" t="s">
        <v>2073</v>
      </c>
      <c r="G314" s="47" t="s">
        <v>2494</v>
      </c>
      <c r="H314" s="49">
        <v>0</v>
      </c>
      <c r="I314" s="49">
        <v>0</v>
      </c>
      <c r="J314" s="49" t="s">
        <v>2160</v>
      </c>
      <c r="K314" s="49" t="s">
        <v>2941</v>
      </c>
      <c r="L314" s="49" t="s">
        <v>254</v>
      </c>
      <c r="M314" s="49" t="s">
        <v>568</v>
      </c>
    </row>
    <row r="315" spans="2:13" x14ac:dyDescent="0.3">
      <c r="B315" s="248" t="s">
        <v>2831</v>
      </c>
      <c r="C315" s="248" t="s">
        <v>2831</v>
      </c>
      <c r="D315" t="s">
        <v>2601</v>
      </c>
      <c r="E315" t="s">
        <v>5613</v>
      </c>
      <c r="F315" t="s">
        <v>2072</v>
      </c>
      <c r="G315" s="47" t="s">
        <v>2471</v>
      </c>
      <c r="H315" s="49">
        <v>0</v>
      </c>
      <c r="I315" s="49">
        <v>0</v>
      </c>
      <c r="J315" s="49" t="s">
        <v>2160</v>
      </c>
      <c r="K315" s="49" t="s">
        <v>5614</v>
      </c>
      <c r="L315" s="49" t="s">
        <v>254</v>
      </c>
      <c r="M315" s="49" t="s">
        <v>568</v>
      </c>
    </row>
    <row r="316" spans="2:13" x14ac:dyDescent="0.3">
      <c r="B316" s="248" t="s">
        <v>2831</v>
      </c>
      <c r="C316" s="248" t="s">
        <v>2831</v>
      </c>
      <c r="D316" t="s">
        <v>2601</v>
      </c>
      <c r="E316" t="s">
        <v>10724</v>
      </c>
      <c r="F316" t="s">
        <v>2078</v>
      </c>
      <c r="G316" s="47" t="s">
        <v>2485</v>
      </c>
      <c r="H316" s="49">
        <v>0</v>
      </c>
      <c r="I316" s="49">
        <v>0</v>
      </c>
      <c r="J316" s="49" t="s">
        <v>2186</v>
      </c>
      <c r="K316" s="49" t="s">
        <v>10725</v>
      </c>
      <c r="L316" s="49" t="s">
        <v>254</v>
      </c>
      <c r="M316" s="49" t="s">
        <v>568</v>
      </c>
    </row>
    <row r="317" spans="2:13" x14ac:dyDescent="0.3">
      <c r="B317" s="248" t="s">
        <v>2831</v>
      </c>
      <c r="C317" s="248" t="s">
        <v>2831</v>
      </c>
      <c r="D317" t="s">
        <v>2601</v>
      </c>
      <c r="E317" t="s">
        <v>8472</v>
      </c>
      <c r="F317" t="s">
        <v>2073</v>
      </c>
      <c r="G317" s="47" t="s">
        <v>2468</v>
      </c>
      <c r="H317" s="49">
        <v>0</v>
      </c>
      <c r="I317" s="49">
        <v>0</v>
      </c>
      <c r="J317" s="49" t="s">
        <v>2186</v>
      </c>
      <c r="K317" s="49" t="s">
        <v>8473</v>
      </c>
      <c r="L317" s="49" t="s">
        <v>254</v>
      </c>
      <c r="M317" s="49" t="s">
        <v>568</v>
      </c>
    </row>
    <row r="318" spans="2:13" x14ac:dyDescent="0.3">
      <c r="B318" s="248" t="s">
        <v>2831</v>
      </c>
      <c r="C318" s="248" t="s">
        <v>2831</v>
      </c>
      <c r="D318" t="s">
        <v>2601</v>
      </c>
      <c r="E318" t="s">
        <v>5755</v>
      </c>
      <c r="F318" t="s">
        <v>2072</v>
      </c>
      <c r="G318" s="47" t="s">
        <v>2471</v>
      </c>
      <c r="H318" s="49">
        <v>0</v>
      </c>
      <c r="I318" s="49">
        <v>0</v>
      </c>
      <c r="J318" s="49" t="s">
        <v>2176</v>
      </c>
      <c r="K318" s="49" t="s">
        <v>5756</v>
      </c>
      <c r="L318" s="49" t="s">
        <v>254</v>
      </c>
      <c r="M318" s="49" t="s">
        <v>568</v>
      </c>
    </row>
    <row r="319" spans="2:13" x14ac:dyDescent="0.3">
      <c r="B319" s="248" t="s">
        <v>2831</v>
      </c>
      <c r="C319" s="248" t="s">
        <v>2831</v>
      </c>
      <c r="D319" t="s">
        <v>2601</v>
      </c>
      <c r="E319" t="s">
        <v>6000</v>
      </c>
      <c r="F319" t="s">
        <v>2073</v>
      </c>
      <c r="G319" s="47" t="s">
        <v>2503</v>
      </c>
      <c r="H319" s="49">
        <v>0</v>
      </c>
      <c r="I319" s="49">
        <v>0</v>
      </c>
      <c r="J319" s="49" t="s">
        <v>2160</v>
      </c>
      <c r="K319" s="49" t="s">
        <v>4388</v>
      </c>
      <c r="L319" s="49" t="s">
        <v>254</v>
      </c>
      <c r="M319" s="49" t="s">
        <v>568</v>
      </c>
    </row>
    <row r="320" spans="2:13" x14ac:dyDescent="0.3">
      <c r="B320" s="248" t="s">
        <v>2831</v>
      </c>
      <c r="C320" s="248" t="s">
        <v>2831</v>
      </c>
      <c r="D320" t="s">
        <v>2601</v>
      </c>
      <c r="E320" t="s">
        <v>10618</v>
      </c>
      <c r="F320" t="s">
        <v>2078</v>
      </c>
      <c r="G320" s="47" t="s">
        <v>2479</v>
      </c>
      <c r="H320" s="49">
        <v>0</v>
      </c>
      <c r="I320" s="49">
        <v>0</v>
      </c>
      <c r="J320" s="49" t="s">
        <v>2160</v>
      </c>
      <c r="K320" s="49" t="s">
        <v>10619</v>
      </c>
      <c r="L320" s="49" t="s">
        <v>2147</v>
      </c>
      <c r="M320" s="49" t="s">
        <v>568</v>
      </c>
    </row>
    <row r="321" spans="2:13" x14ac:dyDescent="0.3">
      <c r="B321" s="248" t="s">
        <v>2831</v>
      </c>
      <c r="C321" s="248" t="s">
        <v>2831</v>
      </c>
      <c r="D321" t="s">
        <v>2601</v>
      </c>
      <c r="E321" t="s">
        <v>7680</v>
      </c>
      <c r="F321" t="s">
        <v>2073</v>
      </c>
      <c r="G321" s="47" t="s">
        <v>2468</v>
      </c>
      <c r="H321" s="49">
        <v>0</v>
      </c>
      <c r="I321" s="49">
        <v>0</v>
      </c>
      <c r="J321" s="49" t="s">
        <v>2186</v>
      </c>
      <c r="K321" s="49" t="s">
        <v>7681</v>
      </c>
      <c r="L321" s="49" t="s">
        <v>254</v>
      </c>
      <c r="M321" s="49" t="s">
        <v>568</v>
      </c>
    </row>
    <row r="322" spans="2:13" x14ac:dyDescent="0.3">
      <c r="B322" s="248" t="s">
        <v>2831</v>
      </c>
      <c r="C322" s="248" t="s">
        <v>2831</v>
      </c>
      <c r="D322" t="s">
        <v>2601</v>
      </c>
      <c r="E322" t="s">
        <v>10415</v>
      </c>
      <c r="F322" t="s">
        <v>2073</v>
      </c>
      <c r="G322" s="47" t="s">
        <v>2491</v>
      </c>
      <c r="H322" s="49">
        <v>0</v>
      </c>
      <c r="I322" s="49">
        <v>0</v>
      </c>
      <c r="J322" s="49" t="s">
        <v>2160</v>
      </c>
      <c r="K322" s="49" t="s">
        <v>2936</v>
      </c>
      <c r="L322" s="49" t="s">
        <v>254</v>
      </c>
      <c r="M322" s="49" t="s">
        <v>568</v>
      </c>
    </row>
    <row r="323" spans="2:13" x14ac:dyDescent="0.3">
      <c r="B323" s="248" t="s">
        <v>2831</v>
      </c>
      <c r="C323" s="248" t="s">
        <v>2831</v>
      </c>
      <c r="D323" t="s">
        <v>2601</v>
      </c>
      <c r="E323" t="s">
        <v>6001</v>
      </c>
      <c r="F323" t="s">
        <v>2073</v>
      </c>
      <c r="G323" s="47" t="s">
        <v>2484</v>
      </c>
      <c r="H323" s="49">
        <v>0</v>
      </c>
      <c r="I323" s="49">
        <v>0</v>
      </c>
      <c r="J323" s="49" t="s">
        <v>2186</v>
      </c>
      <c r="K323" s="49" t="s">
        <v>6003</v>
      </c>
      <c r="L323" s="49" t="s">
        <v>254</v>
      </c>
      <c r="M323" s="49" t="s">
        <v>568</v>
      </c>
    </row>
    <row r="324" spans="2:13" x14ac:dyDescent="0.3">
      <c r="B324" s="248" t="s">
        <v>2831</v>
      </c>
      <c r="C324" s="248" t="s">
        <v>2831</v>
      </c>
      <c r="D324" t="s">
        <v>2601</v>
      </c>
      <c r="E324" t="s">
        <v>3440</v>
      </c>
      <c r="F324" t="s">
        <v>2078</v>
      </c>
      <c r="G324" s="47" t="s">
        <v>2468</v>
      </c>
      <c r="H324" s="49">
        <v>0</v>
      </c>
      <c r="I324" s="49">
        <v>0</v>
      </c>
      <c r="J324" s="49" t="s">
        <v>2186</v>
      </c>
      <c r="K324" s="49" t="s">
        <v>3441</v>
      </c>
      <c r="L324" s="49" t="s">
        <v>254</v>
      </c>
      <c r="M324" s="49" t="s">
        <v>568</v>
      </c>
    </row>
    <row r="325" spans="2:13" x14ac:dyDescent="0.3">
      <c r="B325" s="248" t="s">
        <v>2831</v>
      </c>
      <c r="C325" s="248" t="s">
        <v>2831</v>
      </c>
      <c r="D325" t="s">
        <v>2601</v>
      </c>
      <c r="E325" t="s">
        <v>5629</v>
      </c>
      <c r="F325" t="s">
        <v>2073</v>
      </c>
      <c r="G325" s="47" t="s">
        <v>2474</v>
      </c>
      <c r="H325" s="49">
        <v>0</v>
      </c>
      <c r="I325" s="49">
        <v>0</v>
      </c>
      <c r="J325" s="49" t="s">
        <v>2186</v>
      </c>
      <c r="K325" s="49" t="s">
        <v>5631</v>
      </c>
      <c r="L325" s="49" t="s">
        <v>254</v>
      </c>
      <c r="M325" s="49" t="s">
        <v>568</v>
      </c>
    </row>
    <row r="326" spans="2:13" x14ac:dyDescent="0.3">
      <c r="B326" s="248" t="s">
        <v>2831</v>
      </c>
      <c r="C326" s="248" t="s">
        <v>2831</v>
      </c>
      <c r="D326" t="s">
        <v>2601</v>
      </c>
      <c r="E326" t="s">
        <v>7198</v>
      </c>
      <c r="F326" t="s">
        <v>2073</v>
      </c>
      <c r="G326" s="47" t="s">
        <v>2485</v>
      </c>
      <c r="H326" s="49">
        <v>0</v>
      </c>
      <c r="I326" s="49">
        <v>0</v>
      </c>
      <c r="J326" s="49" t="s">
        <v>2186</v>
      </c>
      <c r="K326" s="49" t="s">
        <v>7199</v>
      </c>
      <c r="L326" s="49" t="s">
        <v>254</v>
      </c>
      <c r="M326" s="49" t="s">
        <v>568</v>
      </c>
    </row>
    <row r="327" spans="2:13" x14ac:dyDescent="0.3">
      <c r="B327" s="248" t="s">
        <v>2831</v>
      </c>
      <c r="C327" s="248" t="s">
        <v>2831</v>
      </c>
      <c r="D327" t="s">
        <v>2601</v>
      </c>
      <c r="E327" t="s">
        <v>2985</v>
      </c>
      <c r="F327" t="s">
        <v>2073</v>
      </c>
      <c r="G327" s="47" t="s">
        <v>2503</v>
      </c>
      <c r="H327" s="49">
        <v>0</v>
      </c>
      <c r="I327" s="49">
        <v>0</v>
      </c>
      <c r="J327" s="49" t="s">
        <v>2160</v>
      </c>
      <c r="K327" s="49" t="s">
        <v>2936</v>
      </c>
      <c r="L327" s="49" t="s">
        <v>254</v>
      </c>
      <c r="M327" s="49" t="s">
        <v>568</v>
      </c>
    </row>
    <row r="328" spans="2:13" x14ac:dyDescent="0.3">
      <c r="B328" s="248" t="s">
        <v>2831</v>
      </c>
      <c r="C328" s="248" t="s">
        <v>2831</v>
      </c>
      <c r="D328" t="s">
        <v>2601</v>
      </c>
      <c r="E328" t="s">
        <v>6251</v>
      </c>
      <c r="F328" t="s">
        <v>2078</v>
      </c>
      <c r="G328" s="47" t="s">
        <v>2517</v>
      </c>
      <c r="H328" s="49">
        <v>0</v>
      </c>
      <c r="I328" s="49">
        <v>0</v>
      </c>
      <c r="J328" s="49" t="s">
        <v>2186</v>
      </c>
      <c r="K328" s="49" t="s">
        <v>6253</v>
      </c>
      <c r="L328" s="49" t="s">
        <v>254</v>
      </c>
      <c r="M328" s="49" t="s">
        <v>568</v>
      </c>
    </row>
    <row r="329" spans="2:13" x14ac:dyDescent="0.3">
      <c r="B329" s="248" t="s">
        <v>2831</v>
      </c>
      <c r="C329" s="248" t="s">
        <v>2831</v>
      </c>
      <c r="D329" t="s">
        <v>2601</v>
      </c>
      <c r="E329" t="s">
        <v>6706</v>
      </c>
      <c r="F329" t="s">
        <v>2073</v>
      </c>
      <c r="G329" s="47" t="s">
        <v>2472</v>
      </c>
      <c r="H329" s="49">
        <v>0</v>
      </c>
      <c r="I329" s="49">
        <v>0</v>
      </c>
      <c r="J329" s="49" t="s">
        <v>2186</v>
      </c>
      <c r="K329" s="49" t="s">
        <v>6707</v>
      </c>
      <c r="L329" s="49" t="s">
        <v>254</v>
      </c>
      <c r="M329" s="49" t="s">
        <v>568</v>
      </c>
    </row>
    <row r="330" spans="2:13" x14ac:dyDescent="0.3">
      <c r="B330" s="248" t="s">
        <v>2831</v>
      </c>
      <c r="C330" s="248" t="s">
        <v>2831</v>
      </c>
      <c r="D330" t="s">
        <v>2601</v>
      </c>
      <c r="E330" t="s">
        <v>10628</v>
      </c>
      <c r="F330" t="s">
        <v>2073</v>
      </c>
      <c r="G330" s="47" t="s">
        <v>2503</v>
      </c>
      <c r="H330" s="49">
        <v>0</v>
      </c>
      <c r="I330" s="49">
        <v>0</v>
      </c>
      <c r="J330" s="49" t="s">
        <v>2186</v>
      </c>
      <c r="K330" s="49" t="s">
        <v>10629</v>
      </c>
      <c r="L330" s="49" t="s">
        <v>2147</v>
      </c>
      <c r="M330" s="49" t="s">
        <v>568</v>
      </c>
    </row>
    <row r="331" spans="2:13" x14ac:dyDescent="0.3">
      <c r="B331" s="248" t="s">
        <v>2831</v>
      </c>
      <c r="C331" s="248" t="s">
        <v>2831</v>
      </c>
      <c r="D331" t="s">
        <v>2601</v>
      </c>
      <c r="E331" t="s">
        <v>7452</v>
      </c>
      <c r="F331" t="s">
        <v>2072</v>
      </c>
      <c r="G331" s="47" t="s">
        <v>2517</v>
      </c>
      <c r="H331" s="49">
        <v>0</v>
      </c>
      <c r="I331" s="49">
        <v>0</v>
      </c>
      <c r="J331" s="49" t="s">
        <v>2176</v>
      </c>
      <c r="K331" s="49" t="s">
        <v>7453</v>
      </c>
      <c r="L331" s="49" t="s">
        <v>254</v>
      </c>
      <c r="M331" s="49" t="s">
        <v>568</v>
      </c>
    </row>
    <row r="332" spans="2:13" x14ac:dyDescent="0.3">
      <c r="B332" s="248" t="s">
        <v>2831</v>
      </c>
      <c r="C332" s="248" t="s">
        <v>2831</v>
      </c>
      <c r="D332" t="s">
        <v>2601</v>
      </c>
      <c r="E332" t="s">
        <v>3325</v>
      </c>
      <c r="F332" t="s">
        <v>2073</v>
      </c>
      <c r="G332" s="47" t="s">
        <v>2471</v>
      </c>
      <c r="H332" s="49">
        <v>0</v>
      </c>
      <c r="I332" s="49">
        <v>0</v>
      </c>
      <c r="J332" s="49" t="s">
        <v>2160</v>
      </c>
      <c r="K332" s="49" t="s">
        <v>2936</v>
      </c>
      <c r="L332" s="49" t="s">
        <v>254</v>
      </c>
      <c r="M332" s="49" t="s">
        <v>568</v>
      </c>
    </row>
    <row r="333" spans="2:13" x14ac:dyDescent="0.3">
      <c r="B333" s="248" t="s">
        <v>2831</v>
      </c>
      <c r="C333" s="248" t="s">
        <v>2831</v>
      </c>
      <c r="D333" t="s">
        <v>2601</v>
      </c>
      <c r="E333" t="s">
        <v>10471</v>
      </c>
      <c r="F333" t="s">
        <v>2073</v>
      </c>
      <c r="G333" s="47" t="s">
        <v>2517</v>
      </c>
      <c r="H333" s="49">
        <v>0</v>
      </c>
      <c r="I333" s="49">
        <v>0</v>
      </c>
      <c r="J333" s="49" t="s">
        <v>2160</v>
      </c>
      <c r="K333" s="49" t="s">
        <v>10472</v>
      </c>
      <c r="L333" s="49" t="s">
        <v>254</v>
      </c>
      <c r="M333" s="49" t="s">
        <v>568</v>
      </c>
    </row>
    <row r="334" spans="2:13" x14ac:dyDescent="0.3">
      <c r="B334" s="248" t="s">
        <v>2831</v>
      </c>
      <c r="C334" s="248" t="s">
        <v>2831</v>
      </c>
      <c r="D334" t="s">
        <v>2601</v>
      </c>
      <c r="E334" t="s">
        <v>6345</v>
      </c>
      <c r="F334" t="s">
        <v>2073</v>
      </c>
      <c r="G334" s="47" t="s">
        <v>2515</v>
      </c>
      <c r="H334" s="49">
        <v>0</v>
      </c>
      <c r="I334" s="49">
        <v>0</v>
      </c>
      <c r="J334" s="49" t="s">
        <v>2160</v>
      </c>
      <c r="K334" s="49" t="s">
        <v>2992</v>
      </c>
      <c r="L334" s="49" t="s">
        <v>254</v>
      </c>
      <c r="M334" s="49" t="s">
        <v>568</v>
      </c>
    </row>
    <row r="335" spans="2:13" x14ac:dyDescent="0.3">
      <c r="B335" s="248" t="s">
        <v>2831</v>
      </c>
      <c r="C335" s="248" t="s">
        <v>2831</v>
      </c>
      <c r="D335" t="s">
        <v>2601</v>
      </c>
      <c r="E335" t="s">
        <v>3336</v>
      </c>
      <c r="F335" t="s">
        <v>2073</v>
      </c>
      <c r="G335" s="47" t="s">
        <v>2485</v>
      </c>
      <c r="H335" s="49">
        <v>0</v>
      </c>
      <c r="I335" s="49">
        <v>0</v>
      </c>
      <c r="J335" s="49" t="s">
        <v>2160</v>
      </c>
      <c r="K335" s="49" t="s">
        <v>2992</v>
      </c>
      <c r="L335" s="49" t="s">
        <v>254</v>
      </c>
      <c r="M335" s="49" t="s">
        <v>568</v>
      </c>
    </row>
    <row r="336" spans="2:13" x14ac:dyDescent="0.3">
      <c r="B336" s="248" t="s">
        <v>2831</v>
      </c>
      <c r="C336" s="248" t="s">
        <v>2831</v>
      </c>
      <c r="D336" t="s">
        <v>2601</v>
      </c>
      <c r="E336" t="s">
        <v>3639</v>
      </c>
      <c r="F336" t="s">
        <v>2078</v>
      </c>
      <c r="G336" s="47" t="s">
        <v>2506</v>
      </c>
      <c r="H336" s="49">
        <v>0</v>
      </c>
      <c r="I336" s="49">
        <v>0</v>
      </c>
      <c r="J336" s="49" t="s">
        <v>2186</v>
      </c>
      <c r="K336" s="49" t="s">
        <v>3640</v>
      </c>
      <c r="L336" s="49" t="s">
        <v>254</v>
      </c>
      <c r="M336" s="49" t="s">
        <v>568</v>
      </c>
    </row>
    <row r="337" spans="2:13" x14ac:dyDescent="0.3">
      <c r="B337" s="248" t="s">
        <v>2831</v>
      </c>
      <c r="C337" s="248" t="s">
        <v>2831</v>
      </c>
      <c r="D337" t="s">
        <v>2601</v>
      </c>
      <c r="E337" t="s">
        <v>8215</v>
      </c>
      <c r="F337" t="s">
        <v>2072</v>
      </c>
      <c r="G337" s="47" t="s">
        <v>2483</v>
      </c>
      <c r="H337" s="49">
        <v>0</v>
      </c>
      <c r="I337" s="49">
        <v>0</v>
      </c>
      <c r="J337" s="49" t="s">
        <v>2160</v>
      </c>
      <c r="K337" s="49" t="s">
        <v>8216</v>
      </c>
      <c r="L337" s="49" t="s">
        <v>254</v>
      </c>
      <c r="M337" s="49" t="s">
        <v>568</v>
      </c>
    </row>
    <row r="338" spans="2:13" x14ac:dyDescent="0.3">
      <c r="B338" s="248" t="s">
        <v>2831</v>
      </c>
      <c r="C338" s="248" t="s">
        <v>2831</v>
      </c>
      <c r="D338" t="s">
        <v>2601</v>
      </c>
      <c r="E338" t="s">
        <v>3254</v>
      </c>
      <c r="F338" t="s">
        <v>2073</v>
      </c>
      <c r="G338" s="47" t="s">
        <v>2486</v>
      </c>
      <c r="H338" s="49">
        <v>0</v>
      </c>
      <c r="I338" s="49">
        <v>0</v>
      </c>
      <c r="J338" s="49" t="s">
        <v>2160</v>
      </c>
      <c r="K338" s="49" t="s">
        <v>2925</v>
      </c>
      <c r="L338" s="49" t="s">
        <v>254</v>
      </c>
      <c r="M338" s="49" t="s">
        <v>568</v>
      </c>
    </row>
    <row r="339" spans="2:13" x14ac:dyDescent="0.3">
      <c r="B339" s="248" t="s">
        <v>2831</v>
      </c>
      <c r="C339" s="248" t="s">
        <v>2831</v>
      </c>
      <c r="D339" t="s">
        <v>2601</v>
      </c>
      <c r="E339" t="s">
        <v>6164</v>
      </c>
      <c r="F339" t="s">
        <v>2072</v>
      </c>
      <c r="G339" s="47" t="s">
        <v>2481</v>
      </c>
      <c r="H339" s="49">
        <v>0</v>
      </c>
      <c r="I339" s="49">
        <v>0</v>
      </c>
      <c r="J339" s="49" t="s">
        <v>2160</v>
      </c>
      <c r="K339" s="49" t="s">
        <v>6165</v>
      </c>
      <c r="L339" s="49" t="s">
        <v>254</v>
      </c>
      <c r="M339" s="49" t="s">
        <v>568</v>
      </c>
    </row>
    <row r="340" spans="2:13" x14ac:dyDescent="0.3">
      <c r="B340" s="248" t="s">
        <v>2831</v>
      </c>
      <c r="C340" s="248" t="s">
        <v>2831</v>
      </c>
      <c r="D340" t="s">
        <v>2601</v>
      </c>
      <c r="E340" t="s">
        <v>7328</v>
      </c>
      <c r="F340" t="s">
        <v>2073</v>
      </c>
      <c r="G340" s="47" t="s">
        <v>2494</v>
      </c>
      <c r="H340" s="49">
        <v>0</v>
      </c>
      <c r="I340" s="49">
        <v>0</v>
      </c>
      <c r="J340" s="49" t="s">
        <v>2186</v>
      </c>
      <c r="K340" s="49" t="s">
        <v>7329</v>
      </c>
      <c r="L340" s="49" t="s">
        <v>254</v>
      </c>
      <c r="M340" s="49" t="s">
        <v>568</v>
      </c>
    </row>
    <row r="341" spans="2:13" x14ac:dyDescent="0.3">
      <c r="B341" s="248" t="s">
        <v>2831</v>
      </c>
      <c r="C341" s="248" t="s">
        <v>2831</v>
      </c>
      <c r="D341" t="s">
        <v>2601</v>
      </c>
      <c r="E341" t="s">
        <v>6114</v>
      </c>
      <c r="F341" t="s">
        <v>2073</v>
      </c>
      <c r="G341" s="47" t="s">
        <v>2483</v>
      </c>
      <c r="H341" s="49">
        <v>0</v>
      </c>
      <c r="I341" s="49">
        <v>0</v>
      </c>
      <c r="J341" s="49" t="s">
        <v>2186</v>
      </c>
      <c r="K341" s="49" t="s">
        <v>6115</v>
      </c>
      <c r="L341" s="49" t="s">
        <v>254</v>
      </c>
      <c r="M341" s="49" t="s">
        <v>568</v>
      </c>
    </row>
    <row r="342" spans="2:13" x14ac:dyDescent="0.3">
      <c r="B342" s="248" t="s">
        <v>2831</v>
      </c>
      <c r="C342" s="248" t="s">
        <v>2831</v>
      </c>
      <c r="D342" t="s">
        <v>2601</v>
      </c>
      <c r="E342" t="s">
        <v>9565</v>
      </c>
      <c r="F342" t="s">
        <v>2072</v>
      </c>
      <c r="G342" s="47" t="s">
        <v>2483</v>
      </c>
      <c r="H342" s="49">
        <v>0</v>
      </c>
      <c r="I342" s="49">
        <v>0</v>
      </c>
      <c r="J342" s="49" t="s">
        <v>2160</v>
      </c>
      <c r="K342" s="49" t="s">
        <v>9566</v>
      </c>
      <c r="L342" s="49" t="s">
        <v>254</v>
      </c>
      <c r="M342" s="49" t="s">
        <v>568</v>
      </c>
    </row>
    <row r="343" spans="2:13" x14ac:dyDescent="0.3">
      <c r="B343" s="248" t="s">
        <v>2831</v>
      </c>
      <c r="C343" s="248" t="s">
        <v>2831</v>
      </c>
      <c r="D343" t="s">
        <v>2601</v>
      </c>
      <c r="E343" t="s">
        <v>10231</v>
      </c>
      <c r="F343" t="s">
        <v>2073</v>
      </c>
      <c r="G343" s="47" t="s">
        <v>2494</v>
      </c>
      <c r="H343" s="49">
        <v>0</v>
      </c>
      <c r="I343" s="49">
        <v>0</v>
      </c>
      <c r="J343" s="49" t="s">
        <v>2186</v>
      </c>
      <c r="K343" s="49" t="s">
        <v>10232</v>
      </c>
      <c r="L343" s="49" t="s">
        <v>254</v>
      </c>
      <c r="M343" s="49" t="s">
        <v>568</v>
      </c>
    </row>
    <row r="344" spans="2:13" x14ac:dyDescent="0.3">
      <c r="B344" s="248" t="s">
        <v>2831</v>
      </c>
      <c r="C344" s="248" t="s">
        <v>2831</v>
      </c>
      <c r="D344" t="s">
        <v>2601</v>
      </c>
      <c r="E344" t="s">
        <v>7708</v>
      </c>
      <c r="F344" t="s">
        <v>2078</v>
      </c>
      <c r="G344" s="47" t="s">
        <v>2515</v>
      </c>
      <c r="H344" s="49">
        <v>0</v>
      </c>
      <c r="I344" s="49">
        <v>0</v>
      </c>
      <c r="J344" s="49" t="s">
        <v>2186</v>
      </c>
      <c r="K344" s="49" t="s">
        <v>7709</v>
      </c>
      <c r="L344" s="49" t="s">
        <v>254</v>
      </c>
      <c r="M344" s="49" t="s">
        <v>568</v>
      </c>
    </row>
    <row r="345" spans="2:13" x14ac:dyDescent="0.3">
      <c r="B345" s="248" t="s">
        <v>2831</v>
      </c>
      <c r="C345" s="248" t="s">
        <v>2831</v>
      </c>
      <c r="D345" t="s">
        <v>2601</v>
      </c>
      <c r="E345" t="s">
        <v>4608</v>
      </c>
      <c r="F345" t="s">
        <v>2073</v>
      </c>
      <c r="G345" s="47" t="s">
        <v>2472</v>
      </c>
      <c r="H345" s="49">
        <v>0</v>
      </c>
      <c r="I345" s="49">
        <v>0</v>
      </c>
      <c r="J345" s="49" t="s">
        <v>2173</v>
      </c>
      <c r="K345" s="49" t="s">
        <v>4609</v>
      </c>
      <c r="L345" s="49" t="s">
        <v>254</v>
      </c>
      <c r="M345" s="49" t="s">
        <v>568</v>
      </c>
    </row>
    <row r="346" spans="2:13" x14ac:dyDescent="0.3">
      <c r="B346" s="248" t="s">
        <v>2831</v>
      </c>
      <c r="C346" s="248" t="s">
        <v>2831</v>
      </c>
      <c r="D346" t="s">
        <v>2601</v>
      </c>
      <c r="E346" t="s">
        <v>8285</v>
      </c>
      <c r="F346" t="s">
        <v>2073</v>
      </c>
      <c r="G346" s="47" t="s">
        <v>2484</v>
      </c>
      <c r="H346" s="49">
        <v>0</v>
      </c>
      <c r="I346" s="49">
        <v>0</v>
      </c>
      <c r="J346" s="49" t="s">
        <v>2186</v>
      </c>
      <c r="K346" s="49" t="s">
        <v>8286</v>
      </c>
      <c r="L346" s="49" t="s">
        <v>254</v>
      </c>
      <c r="M346" s="49" t="s">
        <v>568</v>
      </c>
    </row>
    <row r="347" spans="2:13" x14ac:dyDescent="0.3">
      <c r="B347" s="248" t="s">
        <v>2831</v>
      </c>
      <c r="C347" s="248" t="s">
        <v>2831</v>
      </c>
      <c r="D347" t="s">
        <v>2601</v>
      </c>
      <c r="E347" t="s">
        <v>7927</v>
      </c>
      <c r="F347" t="s">
        <v>2073</v>
      </c>
      <c r="G347" s="47" t="s">
        <v>2468</v>
      </c>
      <c r="H347" s="49">
        <v>0</v>
      </c>
      <c r="I347" s="49">
        <v>0</v>
      </c>
      <c r="J347" s="49" t="s">
        <v>2160</v>
      </c>
      <c r="K347" s="49" t="s">
        <v>2925</v>
      </c>
      <c r="L347" s="49" t="s">
        <v>254</v>
      </c>
      <c r="M347" s="49" t="s">
        <v>568</v>
      </c>
    </row>
    <row r="348" spans="2:13" x14ac:dyDescent="0.3">
      <c r="B348" s="248" t="s">
        <v>2831</v>
      </c>
      <c r="C348" s="248" t="s">
        <v>2831</v>
      </c>
      <c r="D348" t="s">
        <v>2601</v>
      </c>
      <c r="E348" t="s">
        <v>9535</v>
      </c>
      <c r="F348" t="s">
        <v>2072</v>
      </c>
      <c r="G348" s="47" t="s">
        <v>2506</v>
      </c>
      <c r="H348" s="49">
        <v>0</v>
      </c>
      <c r="I348" s="49">
        <v>0</v>
      </c>
      <c r="J348" s="49" t="s">
        <v>2160</v>
      </c>
      <c r="K348" s="49" t="s">
        <v>9536</v>
      </c>
      <c r="L348" s="49" t="s">
        <v>254</v>
      </c>
      <c r="M348" s="49" t="s">
        <v>568</v>
      </c>
    </row>
    <row r="349" spans="2:13" x14ac:dyDescent="0.3">
      <c r="B349" s="248" t="s">
        <v>2831</v>
      </c>
      <c r="C349" s="248" t="s">
        <v>2831</v>
      </c>
      <c r="D349" t="s">
        <v>2601</v>
      </c>
      <c r="E349" t="s">
        <v>9659</v>
      </c>
      <c r="F349" t="s">
        <v>2078</v>
      </c>
      <c r="G349" s="47" t="s">
        <v>2485</v>
      </c>
      <c r="H349" s="49">
        <v>0</v>
      </c>
      <c r="I349" s="49">
        <v>0</v>
      </c>
      <c r="J349" s="49" t="s">
        <v>2186</v>
      </c>
      <c r="K349" s="49" t="s">
        <v>9660</v>
      </c>
      <c r="L349" s="49" t="s">
        <v>254</v>
      </c>
      <c r="M349" s="49" t="s">
        <v>568</v>
      </c>
    </row>
    <row r="350" spans="2:13" x14ac:dyDescent="0.3">
      <c r="B350" s="248" t="s">
        <v>2831</v>
      </c>
      <c r="C350" s="248" t="s">
        <v>2831</v>
      </c>
      <c r="D350" t="s">
        <v>2601</v>
      </c>
      <c r="E350" t="s">
        <v>9302</v>
      </c>
      <c r="F350" t="s">
        <v>2078</v>
      </c>
      <c r="G350" s="47" t="s">
        <v>2506</v>
      </c>
      <c r="H350" s="49">
        <v>0</v>
      </c>
      <c r="I350" s="49">
        <v>0</v>
      </c>
      <c r="J350" s="49" t="s">
        <v>2186</v>
      </c>
      <c r="K350" s="49" t="s">
        <v>9303</v>
      </c>
      <c r="L350" s="49" t="s">
        <v>254</v>
      </c>
      <c r="M350" s="49" t="s">
        <v>568</v>
      </c>
    </row>
    <row r="351" spans="2:13" x14ac:dyDescent="0.3">
      <c r="B351" s="248" t="s">
        <v>2831</v>
      </c>
      <c r="C351" s="248" t="s">
        <v>2831</v>
      </c>
      <c r="D351" t="s">
        <v>2601</v>
      </c>
      <c r="E351" t="s">
        <v>10252</v>
      </c>
      <c r="F351" t="s">
        <v>2073</v>
      </c>
      <c r="G351" s="47" t="s">
        <v>2477</v>
      </c>
      <c r="H351" s="49">
        <v>0</v>
      </c>
      <c r="I351" s="49">
        <v>0</v>
      </c>
      <c r="J351" s="49" t="s">
        <v>2186</v>
      </c>
      <c r="K351" s="49" t="s">
        <v>10253</v>
      </c>
      <c r="L351" s="49" t="s">
        <v>254</v>
      </c>
      <c r="M351" s="49" t="s">
        <v>568</v>
      </c>
    </row>
    <row r="352" spans="2:13" x14ac:dyDescent="0.3">
      <c r="B352" s="248" t="s">
        <v>2831</v>
      </c>
      <c r="C352" s="248" t="s">
        <v>2831</v>
      </c>
      <c r="D352" t="s">
        <v>2601</v>
      </c>
      <c r="E352" t="s">
        <v>7346</v>
      </c>
      <c r="F352" t="s">
        <v>2073</v>
      </c>
      <c r="G352" s="47" t="s">
        <v>2482</v>
      </c>
      <c r="H352" s="49">
        <v>0</v>
      </c>
      <c r="I352" s="49">
        <v>0</v>
      </c>
      <c r="J352" s="49" t="s">
        <v>2186</v>
      </c>
      <c r="K352" s="49" t="s">
        <v>7347</v>
      </c>
      <c r="L352" s="49" t="s">
        <v>254</v>
      </c>
      <c r="M352" s="49" t="s">
        <v>568</v>
      </c>
    </row>
    <row r="353" spans="2:13" x14ac:dyDescent="0.3">
      <c r="B353" s="248" t="s">
        <v>2831</v>
      </c>
      <c r="C353" s="248" t="s">
        <v>2831</v>
      </c>
      <c r="D353" t="s">
        <v>2601</v>
      </c>
      <c r="E353" t="s">
        <v>6350</v>
      </c>
      <c r="F353" t="s">
        <v>2073</v>
      </c>
      <c r="G353" s="47" t="s">
        <v>2517</v>
      </c>
      <c r="H353" s="49">
        <v>0</v>
      </c>
      <c r="I353" s="49">
        <v>0</v>
      </c>
      <c r="J353" s="49" t="s">
        <v>2186</v>
      </c>
      <c r="K353" s="49" t="s">
        <v>6351</v>
      </c>
      <c r="L353" s="49" t="s">
        <v>254</v>
      </c>
      <c r="M353" s="49" t="s">
        <v>568</v>
      </c>
    </row>
    <row r="354" spans="2:13" x14ac:dyDescent="0.3">
      <c r="B354" s="248" t="s">
        <v>2831</v>
      </c>
      <c r="C354" s="248" t="s">
        <v>2831</v>
      </c>
      <c r="D354" t="s">
        <v>2601</v>
      </c>
      <c r="E354" t="s">
        <v>9288</v>
      </c>
      <c r="F354" t="s">
        <v>2078</v>
      </c>
      <c r="G354" s="47" t="s">
        <v>2502</v>
      </c>
      <c r="H354" s="49">
        <v>0</v>
      </c>
      <c r="I354" s="49">
        <v>0</v>
      </c>
      <c r="J354" s="49" t="s">
        <v>2186</v>
      </c>
      <c r="K354" s="49" t="s">
        <v>9289</v>
      </c>
      <c r="L354" s="49" t="s">
        <v>2147</v>
      </c>
      <c r="M354" s="49" t="s">
        <v>568</v>
      </c>
    </row>
    <row r="355" spans="2:13" x14ac:dyDescent="0.3">
      <c r="B355" s="248" t="s">
        <v>2831</v>
      </c>
      <c r="C355" s="248" t="s">
        <v>2831</v>
      </c>
      <c r="D355" t="s">
        <v>2601</v>
      </c>
      <c r="E355" t="s">
        <v>9879</v>
      </c>
      <c r="F355" t="s">
        <v>2073</v>
      </c>
      <c r="G355" s="47" t="s">
        <v>2485</v>
      </c>
      <c r="H355" s="49">
        <v>0</v>
      </c>
      <c r="I355" s="49">
        <v>0</v>
      </c>
      <c r="J355" s="49" t="s">
        <v>2160</v>
      </c>
      <c r="K355" s="49" t="s">
        <v>9880</v>
      </c>
      <c r="L355" s="49" t="s">
        <v>254</v>
      </c>
      <c r="M355" s="49" t="s">
        <v>568</v>
      </c>
    </row>
    <row r="356" spans="2:13" x14ac:dyDescent="0.3">
      <c r="B356" s="248" t="s">
        <v>2831</v>
      </c>
      <c r="C356" s="248" t="s">
        <v>2831</v>
      </c>
      <c r="D356" t="s">
        <v>2601</v>
      </c>
      <c r="E356" t="s">
        <v>9615</v>
      </c>
      <c r="F356" t="s">
        <v>2073</v>
      </c>
      <c r="G356" s="47" t="s">
        <v>2515</v>
      </c>
      <c r="H356" s="49">
        <v>0</v>
      </c>
      <c r="I356" s="49">
        <v>0</v>
      </c>
      <c r="J356" s="49" t="s">
        <v>2186</v>
      </c>
      <c r="K356" s="49" t="s">
        <v>9616</v>
      </c>
      <c r="L356" s="49" t="s">
        <v>254</v>
      </c>
      <c r="M356" s="49" t="s">
        <v>568</v>
      </c>
    </row>
    <row r="357" spans="2:13" x14ac:dyDescent="0.3">
      <c r="B357" s="248" t="s">
        <v>2831</v>
      </c>
      <c r="C357" s="248" t="s">
        <v>2831</v>
      </c>
      <c r="D357" t="s">
        <v>2601</v>
      </c>
      <c r="E357" t="s">
        <v>6596</v>
      </c>
      <c r="F357" t="s">
        <v>2072</v>
      </c>
      <c r="G357" s="47" t="s">
        <v>2515</v>
      </c>
      <c r="H357" s="49">
        <v>0</v>
      </c>
      <c r="I357" s="49">
        <v>0</v>
      </c>
      <c r="J357" s="49" t="s">
        <v>2160</v>
      </c>
      <c r="K357" s="49" t="s">
        <v>6597</v>
      </c>
      <c r="L357" s="49" t="s">
        <v>254</v>
      </c>
      <c r="M357" s="49" t="s">
        <v>568</v>
      </c>
    </row>
    <row r="358" spans="2:13" x14ac:dyDescent="0.3">
      <c r="B358" s="248" t="s">
        <v>2831</v>
      </c>
      <c r="C358" s="248" t="s">
        <v>2831</v>
      </c>
      <c r="D358" t="s">
        <v>2601</v>
      </c>
      <c r="E358" t="s">
        <v>9567</v>
      </c>
      <c r="F358" t="s">
        <v>2073</v>
      </c>
      <c r="G358" s="47" t="s">
        <v>2503</v>
      </c>
      <c r="H358" s="49">
        <v>0</v>
      </c>
      <c r="I358" s="49">
        <v>0</v>
      </c>
      <c r="J358" s="49" t="s">
        <v>2173</v>
      </c>
      <c r="K358" s="49" t="s">
        <v>9568</v>
      </c>
      <c r="L358" s="49" t="s">
        <v>254</v>
      </c>
      <c r="M358" s="49" t="s">
        <v>568</v>
      </c>
    </row>
    <row r="359" spans="2:13" x14ac:dyDescent="0.3">
      <c r="B359" s="248" t="s">
        <v>2831</v>
      </c>
      <c r="C359" s="248" t="s">
        <v>2831</v>
      </c>
      <c r="D359" t="s">
        <v>2601</v>
      </c>
      <c r="E359" t="s">
        <v>3143</v>
      </c>
      <c r="F359" t="s">
        <v>2073</v>
      </c>
      <c r="G359" s="47" t="s">
        <v>2500</v>
      </c>
      <c r="H359" s="49">
        <v>0</v>
      </c>
      <c r="I359" s="49">
        <v>0</v>
      </c>
      <c r="J359" s="49" t="s">
        <v>2160</v>
      </c>
      <c r="K359" s="49" t="s">
        <v>2936</v>
      </c>
      <c r="L359" s="49" t="s">
        <v>254</v>
      </c>
      <c r="M359" s="49" t="s">
        <v>568</v>
      </c>
    </row>
    <row r="360" spans="2:13" x14ac:dyDescent="0.3">
      <c r="B360" s="248" t="s">
        <v>2831</v>
      </c>
      <c r="C360" s="248" t="s">
        <v>2831</v>
      </c>
      <c r="D360" t="s">
        <v>2601</v>
      </c>
      <c r="E360" t="s">
        <v>6325</v>
      </c>
      <c r="F360" t="s">
        <v>2072</v>
      </c>
      <c r="G360" s="47" t="s">
        <v>2503</v>
      </c>
      <c r="H360" s="49">
        <v>0</v>
      </c>
      <c r="I360" s="49">
        <v>0</v>
      </c>
      <c r="J360" s="49" t="s">
        <v>2176</v>
      </c>
      <c r="K360" s="49" t="s">
        <v>6326</v>
      </c>
      <c r="L360" s="49" t="s">
        <v>254</v>
      </c>
      <c r="M360" s="49" t="s">
        <v>568</v>
      </c>
    </row>
    <row r="361" spans="2:13" x14ac:dyDescent="0.3">
      <c r="B361" s="248" t="s">
        <v>2831</v>
      </c>
      <c r="C361" s="248" t="s">
        <v>2831</v>
      </c>
      <c r="D361" t="s">
        <v>2601</v>
      </c>
      <c r="E361" t="s">
        <v>6911</v>
      </c>
      <c r="F361" t="s">
        <v>2073</v>
      </c>
      <c r="G361" s="47" t="s">
        <v>2468</v>
      </c>
      <c r="H361" s="49">
        <v>0</v>
      </c>
      <c r="I361" s="49">
        <v>0</v>
      </c>
      <c r="J361" s="49" t="s">
        <v>2186</v>
      </c>
      <c r="K361" s="49" t="s">
        <v>6912</v>
      </c>
      <c r="L361" s="49" t="s">
        <v>254</v>
      </c>
      <c r="M361" s="49" t="s">
        <v>568</v>
      </c>
    </row>
    <row r="362" spans="2:13" x14ac:dyDescent="0.3">
      <c r="B362" s="248" t="s">
        <v>2831</v>
      </c>
      <c r="C362" s="248" t="s">
        <v>2831</v>
      </c>
      <c r="D362" t="s">
        <v>2601</v>
      </c>
      <c r="E362" t="s">
        <v>3667</v>
      </c>
      <c r="F362" t="s">
        <v>2073</v>
      </c>
      <c r="G362" s="47" t="s">
        <v>2515</v>
      </c>
      <c r="H362" s="49">
        <v>0</v>
      </c>
      <c r="I362" s="49">
        <v>0</v>
      </c>
      <c r="J362" s="49" t="s">
        <v>2186</v>
      </c>
      <c r="K362" s="49" t="s">
        <v>3668</v>
      </c>
      <c r="L362" s="49" t="s">
        <v>254</v>
      </c>
      <c r="M362" s="49" t="s">
        <v>568</v>
      </c>
    </row>
    <row r="363" spans="2:13" x14ac:dyDescent="0.3">
      <c r="B363" s="248" t="s">
        <v>2831</v>
      </c>
      <c r="C363" s="248" t="s">
        <v>2831</v>
      </c>
      <c r="D363" t="s">
        <v>2601</v>
      </c>
      <c r="E363" t="s">
        <v>4935</v>
      </c>
      <c r="F363" t="s">
        <v>2073</v>
      </c>
      <c r="G363" s="47" t="s">
        <v>2487</v>
      </c>
      <c r="H363" s="49">
        <v>0</v>
      </c>
      <c r="I363" s="49">
        <v>0</v>
      </c>
      <c r="J363" s="49" t="s">
        <v>2160</v>
      </c>
      <c r="K363" s="49" t="s">
        <v>4936</v>
      </c>
      <c r="L363" s="49" t="s">
        <v>254</v>
      </c>
      <c r="M363" s="49" t="s">
        <v>568</v>
      </c>
    </row>
    <row r="364" spans="2:13" x14ac:dyDescent="0.3">
      <c r="B364" s="248" t="s">
        <v>2831</v>
      </c>
      <c r="C364" s="248" t="s">
        <v>2831</v>
      </c>
      <c r="D364" t="s">
        <v>2601</v>
      </c>
      <c r="E364" t="s">
        <v>6655</v>
      </c>
      <c r="F364" t="s">
        <v>2073</v>
      </c>
      <c r="G364" s="47" t="s">
        <v>2468</v>
      </c>
      <c r="H364" s="49">
        <v>0</v>
      </c>
      <c r="I364" s="49">
        <v>0</v>
      </c>
      <c r="J364" s="49" t="s">
        <v>2186</v>
      </c>
      <c r="K364" s="49" t="s">
        <v>6656</v>
      </c>
      <c r="L364" s="49" t="s">
        <v>254</v>
      </c>
      <c r="M364" s="49" t="s">
        <v>568</v>
      </c>
    </row>
    <row r="365" spans="2:13" x14ac:dyDescent="0.3">
      <c r="B365" s="248" t="s">
        <v>2831</v>
      </c>
      <c r="C365" s="248" t="s">
        <v>2831</v>
      </c>
      <c r="D365" t="s">
        <v>2601</v>
      </c>
      <c r="E365" t="s">
        <v>3111</v>
      </c>
      <c r="F365" t="s">
        <v>2073</v>
      </c>
      <c r="G365" s="47" t="s">
        <v>2480</v>
      </c>
      <c r="H365" s="49">
        <v>0</v>
      </c>
      <c r="I365" s="49">
        <v>0</v>
      </c>
      <c r="J365" s="49" t="s">
        <v>2160</v>
      </c>
      <c r="K365" s="49" t="s">
        <v>2925</v>
      </c>
      <c r="L365" s="49" t="s">
        <v>254</v>
      </c>
      <c r="M365" s="49" t="s">
        <v>568</v>
      </c>
    </row>
    <row r="366" spans="2:13" x14ac:dyDescent="0.3">
      <c r="B366" s="248" t="s">
        <v>2831</v>
      </c>
      <c r="C366" s="248" t="s">
        <v>2831</v>
      </c>
      <c r="D366" t="s">
        <v>2601</v>
      </c>
      <c r="E366" t="s">
        <v>3044</v>
      </c>
      <c r="F366" t="s">
        <v>2073</v>
      </c>
      <c r="G366" s="47" t="s">
        <v>2472</v>
      </c>
      <c r="H366" s="49">
        <v>0</v>
      </c>
      <c r="I366" s="49">
        <v>0</v>
      </c>
      <c r="J366" s="49" t="s">
        <v>2160</v>
      </c>
      <c r="K366" s="49" t="s">
        <v>2941</v>
      </c>
      <c r="L366" s="49" t="s">
        <v>2147</v>
      </c>
      <c r="M366" s="49" t="s">
        <v>568</v>
      </c>
    </row>
    <row r="367" spans="2:13" x14ac:dyDescent="0.3">
      <c r="B367" s="248" t="s">
        <v>2831</v>
      </c>
      <c r="C367" s="248" t="s">
        <v>2831</v>
      </c>
      <c r="D367" t="s">
        <v>2601</v>
      </c>
      <c r="E367" t="s">
        <v>3049</v>
      </c>
      <c r="F367" t="s">
        <v>2073</v>
      </c>
      <c r="G367" s="47" t="s">
        <v>2491</v>
      </c>
      <c r="H367" s="49">
        <v>0</v>
      </c>
      <c r="I367" s="49">
        <v>0</v>
      </c>
      <c r="J367" s="49" t="s">
        <v>2160</v>
      </c>
      <c r="K367" s="49" t="s">
        <v>3050</v>
      </c>
      <c r="L367" s="49" t="s">
        <v>254</v>
      </c>
      <c r="M367" s="49" t="s">
        <v>568</v>
      </c>
    </row>
    <row r="368" spans="2:13" x14ac:dyDescent="0.3">
      <c r="B368" s="248" t="s">
        <v>2831</v>
      </c>
      <c r="C368" s="248" t="s">
        <v>2831</v>
      </c>
      <c r="D368" t="s">
        <v>2601</v>
      </c>
      <c r="E368" t="s">
        <v>3016</v>
      </c>
      <c r="F368" t="s">
        <v>2073</v>
      </c>
      <c r="G368" s="47" t="s">
        <v>2473</v>
      </c>
      <c r="H368" s="49">
        <v>0</v>
      </c>
      <c r="I368" s="49">
        <v>0</v>
      </c>
      <c r="J368" s="49" t="s">
        <v>2160</v>
      </c>
      <c r="K368" s="49" t="s">
        <v>2936</v>
      </c>
      <c r="L368" s="49" t="s">
        <v>254</v>
      </c>
      <c r="M368" s="49" t="s">
        <v>568</v>
      </c>
    </row>
    <row r="369" spans="2:13" x14ac:dyDescent="0.3">
      <c r="B369" s="248" t="s">
        <v>2831</v>
      </c>
      <c r="C369" s="248" t="s">
        <v>2831</v>
      </c>
      <c r="D369" t="s">
        <v>2601</v>
      </c>
      <c r="E369" t="s">
        <v>10276</v>
      </c>
      <c r="F369" t="s">
        <v>2073</v>
      </c>
      <c r="G369" s="47" t="s">
        <v>2471</v>
      </c>
      <c r="H369" s="49">
        <v>0</v>
      </c>
      <c r="I369" s="49">
        <v>0</v>
      </c>
      <c r="J369" s="49" t="s">
        <v>2186</v>
      </c>
      <c r="K369" s="49" t="s">
        <v>10277</v>
      </c>
      <c r="L369" s="49" t="s">
        <v>254</v>
      </c>
      <c r="M369" s="49" t="s">
        <v>568</v>
      </c>
    </row>
    <row r="370" spans="2:13" x14ac:dyDescent="0.3">
      <c r="B370" s="248" t="s">
        <v>2831</v>
      </c>
      <c r="C370" s="248" t="s">
        <v>2831</v>
      </c>
      <c r="D370" t="s">
        <v>2601</v>
      </c>
      <c r="E370" t="s">
        <v>5940</v>
      </c>
      <c r="F370" t="s">
        <v>2072</v>
      </c>
      <c r="G370" s="47" t="s">
        <v>2483</v>
      </c>
      <c r="H370" s="49">
        <v>0</v>
      </c>
      <c r="I370" s="49">
        <v>0</v>
      </c>
      <c r="J370" s="49" t="s">
        <v>2160</v>
      </c>
      <c r="K370" s="49" t="s">
        <v>5941</v>
      </c>
      <c r="L370" s="49" t="s">
        <v>254</v>
      </c>
      <c r="M370" s="49" t="s">
        <v>568</v>
      </c>
    </row>
    <row r="371" spans="2:13" x14ac:dyDescent="0.3">
      <c r="B371" s="248" t="s">
        <v>2831</v>
      </c>
      <c r="C371" s="248" t="s">
        <v>2831</v>
      </c>
      <c r="D371" t="s">
        <v>2601</v>
      </c>
      <c r="E371" t="s">
        <v>3268</v>
      </c>
      <c r="F371" t="s">
        <v>2073</v>
      </c>
      <c r="G371" s="47" t="s">
        <v>2517</v>
      </c>
      <c r="H371" s="49">
        <v>0</v>
      </c>
      <c r="I371" s="49">
        <v>0</v>
      </c>
      <c r="J371" s="49" t="s">
        <v>2160</v>
      </c>
      <c r="K371" s="49" t="s">
        <v>2941</v>
      </c>
      <c r="L371" s="49" t="s">
        <v>2147</v>
      </c>
      <c r="M371" s="49" t="s">
        <v>568</v>
      </c>
    </row>
    <row r="372" spans="2:13" x14ac:dyDescent="0.3">
      <c r="B372" s="248" t="s">
        <v>2831</v>
      </c>
      <c r="C372" s="248" t="s">
        <v>2831</v>
      </c>
      <c r="D372" t="s">
        <v>2601</v>
      </c>
      <c r="E372" t="s">
        <v>5239</v>
      </c>
      <c r="F372" t="s">
        <v>2073</v>
      </c>
      <c r="G372" s="47" t="s">
        <v>2517</v>
      </c>
      <c r="H372" s="49">
        <v>0</v>
      </c>
      <c r="I372" s="49">
        <v>0</v>
      </c>
      <c r="J372" s="49" t="s">
        <v>2160</v>
      </c>
      <c r="K372" s="49" t="s">
        <v>5240</v>
      </c>
      <c r="L372" s="49" t="s">
        <v>254</v>
      </c>
      <c r="M372" s="49" t="s">
        <v>568</v>
      </c>
    </row>
    <row r="373" spans="2:13" x14ac:dyDescent="0.3">
      <c r="B373" s="248" t="s">
        <v>2831</v>
      </c>
      <c r="C373" s="248" t="s">
        <v>2831</v>
      </c>
      <c r="D373" t="s">
        <v>2601</v>
      </c>
      <c r="E373" t="s">
        <v>5656</v>
      </c>
      <c r="F373" t="s">
        <v>2073</v>
      </c>
      <c r="G373" s="47" t="s">
        <v>2503</v>
      </c>
      <c r="H373" s="49">
        <v>0</v>
      </c>
      <c r="I373" s="49">
        <v>0</v>
      </c>
      <c r="J373" s="49" t="s">
        <v>2186</v>
      </c>
      <c r="K373" s="49" t="s">
        <v>5657</v>
      </c>
      <c r="L373" s="49" t="s">
        <v>254</v>
      </c>
      <c r="M373" s="49" t="s">
        <v>568</v>
      </c>
    </row>
    <row r="374" spans="2:13" x14ac:dyDescent="0.3">
      <c r="B374" s="248" t="s">
        <v>2831</v>
      </c>
      <c r="C374" s="248" t="s">
        <v>2831</v>
      </c>
      <c r="D374" t="s">
        <v>2601</v>
      </c>
      <c r="E374" t="s">
        <v>5757</v>
      </c>
      <c r="F374" t="s">
        <v>2073</v>
      </c>
      <c r="G374" s="47" t="s">
        <v>2471</v>
      </c>
      <c r="H374" s="49">
        <v>0</v>
      </c>
      <c r="I374" s="49">
        <v>0</v>
      </c>
      <c r="J374" s="49" t="s">
        <v>2186</v>
      </c>
      <c r="K374" s="49" t="s">
        <v>5758</v>
      </c>
      <c r="L374" s="49" t="s">
        <v>254</v>
      </c>
      <c r="M374" s="49" t="s">
        <v>568</v>
      </c>
    </row>
    <row r="375" spans="2:13" x14ac:dyDescent="0.3">
      <c r="B375" s="248" t="s">
        <v>2831</v>
      </c>
      <c r="C375" s="248" t="s">
        <v>2831</v>
      </c>
      <c r="D375" t="s">
        <v>2601</v>
      </c>
      <c r="E375" t="s">
        <v>7911</v>
      </c>
      <c r="F375" t="s">
        <v>2078</v>
      </c>
      <c r="G375" s="47" t="s">
        <v>2503</v>
      </c>
      <c r="H375" s="49">
        <v>0</v>
      </c>
      <c r="I375" s="49">
        <v>0</v>
      </c>
      <c r="J375" s="49" t="s">
        <v>2186</v>
      </c>
      <c r="K375" s="49" t="s">
        <v>7912</v>
      </c>
      <c r="L375" s="49" t="s">
        <v>254</v>
      </c>
      <c r="M375" s="49" t="s">
        <v>568</v>
      </c>
    </row>
    <row r="376" spans="2:13" x14ac:dyDescent="0.3">
      <c r="B376" s="248" t="s">
        <v>2831</v>
      </c>
      <c r="C376" s="248" t="s">
        <v>2831</v>
      </c>
      <c r="D376" t="s">
        <v>2601</v>
      </c>
      <c r="E376" t="s">
        <v>8648</v>
      </c>
      <c r="F376" t="s">
        <v>2073</v>
      </c>
      <c r="G376" s="47" t="s">
        <v>2502</v>
      </c>
      <c r="H376" s="49">
        <v>0</v>
      </c>
      <c r="I376" s="49">
        <v>0</v>
      </c>
      <c r="J376" s="49" t="s">
        <v>2186</v>
      </c>
      <c r="K376" s="49" t="s">
        <v>8649</v>
      </c>
      <c r="L376" s="49" t="s">
        <v>2147</v>
      </c>
      <c r="M376" s="49" t="s">
        <v>568</v>
      </c>
    </row>
    <row r="377" spans="2:13" x14ac:dyDescent="0.3">
      <c r="B377" s="248" t="s">
        <v>2831</v>
      </c>
      <c r="C377" s="248" t="s">
        <v>2831</v>
      </c>
      <c r="D377" t="s">
        <v>2601</v>
      </c>
      <c r="E377" t="s">
        <v>3858</v>
      </c>
      <c r="F377" t="s">
        <v>2073</v>
      </c>
      <c r="G377" s="47" t="s">
        <v>2503</v>
      </c>
      <c r="H377" s="49">
        <v>0</v>
      </c>
      <c r="I377" s="49">
        <v>0</v>
      </c>
      <c r="J377" s="49" t="s">
        <v>2186</v>
      </c>
      <c r="K377" s="49" t="s">
        <v>3859</v>
      </c>
      <c r="L377" s="49" t="s">
        <v>254</v>
      </c>
      <c r="M377" s="49" t="s">
        <v>568</v>
      </c>
    </row>
    <row r="378" spans="2:13" x14ac:dyDescent="0.3">
      <c r="B378" s="248" t="s">
        <v>2831</v>
      </c>
      <c r="C378" s="248" t="s">
        <v>2831</v>
      </c>
      <c r="D378" t="s">
        <v>2601</v>
      </c>
      <c r="E378" t="s">
        <v>10165</v>
      </c>
      <c r="F378" t="s">
        <v>2073</v>
      </c>
      <c r="G378" s="47" t="s">
        <v>2487</v>
      </c>
      <c r="H378" s="49">
        <v>0</v>
      </c>
      <c r="I378" s="49">
        <v>0</v>
      </c>
      <c r="J378" s="49" t="s">
        <v>2186</v>
      </c>
      <c r="K378" s="49" t="s">
        <v>10166</v>
      </c>
      <c r="L378" s="49" t="s">
        <v>254</v>
      </c>
      <c r="M378" s="49" t="s">
        <v>568</v>
      </c>
    </row>
    <row r="379" spans="2:13" x14ac:dyDescent="0.3">
      <c r="B379" s="248" t="s">
        <v>2831</v>
      </c>
      <c r="C379" s="248" t="s">
        <v>2831</v>
      </c>
      <c r="D379" t="s">
        <v>2601</v>
      </c>
      <c r="E379" t="s">
        <v>7298</v>
      </c>
      <c r="F379" t="s">
        <v>2072</v>
      </c>
      <c r="G379" s="47" t="s">
        <v>2509</v>
      </c>
      <c r="H379" s="49">
        <v>0</v>
      </c>
      <c r="I379" s="49">
        <v>0</v>
      </c>
      <c r="J379" s="49" t="s">
        <v>2176</v>
      </c>
      <c r="K379" s="49" t="s">
        <v>7299</v>
      </c>
      <c r="L379" s="49" t="s">
        <v>254</v>
      </c>
      <c r="M379" s="49" t="s">
        <v>568</v>
      </c>
    </row>
    <row r="380" spans="2:13" x14ac:dyDescent="0.3">
      <c r="B380" s="248" t="s">
        <v>2831</v>
      </c>
      <c r="C380" s="248" t="s">
        <v>2831</v>
      </c>
      <c r="D380" t="s">
        <v>2601</v>
      </c>
      <c r="E380" t="s">
        <v>5617</v>
      </c>
      <c r="F380" t="s">
        <v>2073</v>
      </c>
      <c r="G380" s="47" t="s">
        <v>2509</v>
      </c>
      <c r="H380" s="49">
        <v>0</v>
      </c>
      <c r="I380" s="49">
        <v>0</v>
      </c>
      <c r="J380" s="49" t="s">
        <v>2186</v>
      </c>
      <c r="K380" s="49" t="s">
        <v>5618</v>
      </c>
      <c r="L380" s="49" t="s">
        <v>254</v>
      </c>
      <c r="M380" s="49" t="s">
        <v>568</v>
      </c>
    </row>
    <row r="381" spans="2:13" x14ac:dyDescent="0.3">
      <c r="B381" s="248" t="s">
        <v>2831</v>
      </c>
      <c r="C381" s="248" t="s">
        <v>2831</v>
      </c>
      <c r="D381" t="s">
        <v>2601</v>
      </c>
      <c r="E381" t="s">
        <v>8628</v>
      </c>
      <c r="F381" t="s">
        <v>2073</v>
      </c>
      <c r="G381" s="47" t="s">
        <v>2482</v>
      </c>
      <c r="H381" s="49">
        <v>0</v>
      </c>
      <c r="I381" s="49">
        <v>0</v>
      </c>
      <c r="J381" s="49" t="s">
        <v>2186</v>
      </c>
      <c r="K381" s="49" t="s">
        <v>8629</v>
      </c>
      <c r="L381" s="49" t="s">
        <v>254</v>
      </c>
      <c r="M381" s="49" t="s">
        <v>568</v>
      </c>
    </row>
    <row r="382" spans="2:13" x14ac:dyDescent="0.3">
      <c r="B382" s="248" t="s">
        <v>2831</v>
      </c>
      <c r="C382" s="248" t="s">
        <v>2831</v>
      </c>
      <c r="D382" t="s">
        <v>2601</v>
      </c>
      <c r="E382" t="s">
        <v>4805</v>
      </c>
      <c r="F382" t="s">
        <v>2073</v>
      </c>
      <c r="G382" s="47" t="s">
        <v>2506</v>
      </c>
      <c r="H382" s="49">
        <v>0</v>
      </c>
      <c r="I382" s="49">
        <v>0</v>
      </c>
      <c r="J382" s="49" t="s">
        <v>2160</v>
      </c>
      <c r="K382" s="49" t="s">
        <v>4807</v>
      </c>
      <c r="L382" s="49" t="s">
        <v>254</v>
      </c>
      <c r="M382" s="49" t="s">
        <v>568</v>
      </c>
    </row>
    <row r="383" spans="2:13" x14ac:dyDescent="0.3">
      <c r="B383" s="248" t="s">
        <v>2831</v>
      </c>
      <c r="C383" s="248" t="s">
        <v>2831</v>
      </c>
      <c r="D383" t="s">
        <v>2601</v>
      </c>
      <c r="E383" t="s">
        <v>5869</v>
      </c>
      <c r="F383" t="s">
        <v>2073</v>
      </c>
      <c r="G383" s="47" t="s">
        <v>2494</v>
      </c>
      <c r="H383" s="49">
        <v>0</v>
      </c>
      <c r="I383" s="49">
        <v>0</v>
      </c>
      <c r="J383" s="49" t="s">
        <v>2186</v>
      </c>
      <c r="K383" s="49" t="s">
        <v>5871</v>
      </c>
      <c r="L383" s="49" t="s">
        <v>254</v>
      </c>
      <c r="M383" s="49" t="s">
        <v>568</v>
      </c>
    </row>
    <row r="384" spans="2:13" x14ac:dyDescent="0.3">
      <c r="B384" s="248" t="s">
        <v>2831</v>
      </c>
      <c r="C384" s="248" t="s">
        <v>2831</v>
      </c>
      <c r="D384" t="s">
        <v>2601</v>
      </c>
      <c r="E384" t="s">
        <v>7344</v>
      </c>
      <c r="F384" t="s">
        <v>2073</v>
      </c>
      <c r="G384" s="47" t="s">
        <v>2468</v>
      </c>
      <c r="H384" s="49">
        <v>0</v>
      </c>
      <c r="I384" s="49">
        <v>0</v>
      </c>
      <c r="J384" s="49" t="s">
        <v>2186</v>
      </c>
      <c r="K384" s="49" t="s">
        <v>7345</v>
      </c>
      <c r="L384" s="49" t="s">
        <v>254</v>
      </c>
      <c r="M384" s="49" t="s">
        <v>568</v>
      </c>
    </row>
    <row r="385" spans="2:13" x14ac:dyDescent="0.3">
      <c r="B385" s="248" t="s">
        <v>2831</v>
      </c>
      <c r="C385" s="248" t="s">
        <v>2831</v>
      </c>
      <c r="D385" t="s">
        <v>2601</v>
      </c>
      <c r="E385" t="s">
        <v>5763</v>
      </c>
      <c r="F385" t="s">
        <v>2072</v>
      </c>
      <c r="G385" s="47" t="s">
        <v>2506</v>
      </c>
      <c r="H385" s="49">
        <v>0</v>
      </c>
      <c r="I385" s="49">
        <v>0</v>
      </c>
      <c r="J385" s="49" t="s">
        <v>2160</v>
      </c>
      <c r="K385" s="49" t="s">
        <v>5764</v>
      </c>
      <c r="L385" s="49" t="s">
        <v>254</v>
      </c>
      <c r="M385" s="49" t="s">
        <v>568</v>
      </c>
    </row>
    <row r="386" spans="2:13" x14ac:dyDescent="0.3">
      <c r="B386" s="248" t="s">
        <v>2831</v>
      </c>
      <c r="C386" s="248" t="s">
        <v>2831</v>
      </c>
      <c r="D386" t="s">
        <v>2601</v>
      </c>
      <c r="E386" t="s">
        <v>10174</v>
      </c>
      <c r="F386" t="s">
        <v>2073</v>
      </c>
      <c r="G386" s="47" t="s">
        <v>2503</v>
      </c>
      <c r="H386" s="49">
        <v>0</v>
      </c>
      <c r="I386" s="49">
        <v>0</v>
      </c>
      <c r="J386" s="49" t="s">
        <v>2186</v>
      </c>
      <c r="K386" s="49" t="s">
        <v>10175</v>
      </c>
      <c r="L386" s="49" t="s">
        <v>254</v>
      </c>
      <c r="M386" s="49" t="s">
        <v>568</v>
      </c>
    </row>
    <row r="387" spans="2:13" x14ac:dyDescent="0.3">
      <c r="B387" s="248" t="s">
        <v>2831</v>
      </c>
      <c r="C387" s="248" t="s">
        <v>2831</v>
      </c>
      <c r="D387" t="s">
        <v>2601</v>
      </c>
      <c r="E387" t="s">
        <v>9169</v>
      </c>
      <c r="F387" t="s">
        <v>2072</v>
      </c>
      <c r="G387" s="47" t="s">
        <v>2479</v>
      </c>
      <c r="H387" s="49">
        <v>0</v>
      </c>
      <c r="I387" s="49">
        <v>0</v>
      </c>
      <c r="J387" s="49" t="s">
        <v>2160</v>
      </c>
      <c r="K387" s="49" t="s">
        <v>9170</v>
      </c>
      <c r="L387" s="49" t="s">
        <v>254</v>
      </c>
      <c r="M387" s="49" t="s">
        <v>568</v>
      </c>
    </row>
    <row r="388" spans="2:13" x14ac:dyDescent="0.3">
      <c r="B388" s="248" t="s">
        <v>2831</v>
      </c>
      <c r="C388" s="248" t="s">
        <v>2831</v>
      </c>
      <c r="D388" t="s">
        <v>2601</v>
      </c>
      <c r="E388" t="s">
        <v>8918</v>
      </c>
      <c r="F388" t="s">
        <v>2073</v>
      </c>
      <c r="G388" s="47" t="s">
        <v>2503</v>
      </c>
      <c r="H388" s="49">
        <v>0</v>
      </c>
      <c r="I388" s="49">
        <v>0</v>
      </c>
      <c r="J388" s="49" t="s">
        <v>2186</v>
      </c>
      <c r="K388" s="49" t="s">
        <v>8919</v>
      </c>
      <c r="L388" s="49" t="s">
        <v>254</v>
      </c>
      <c r="M388" s="49" t="s">
        <v>568</v>
      </c>
    </row>
    <row r="389" spans="2:13" x14ac:dyDescent="0.3">
      <c r="B389" s="248" t="s">
        <v>2831</v>
      </c>
      <c r="C389" s="248" t="s">
        <v>2831</v>
      </c>
      <c r="D389" t="s">
        <v>2601</v>
      </c>
      <c r="E389" t="s">
        <v>2969</v>
      </c>
      <c r="F389" t="s">
        <v>2073</v>
      </c>
      <c r="G389" s="47" t="s">
        <v>2517</v>
      </c>
      <c r="H389" s="49">
        <v>0</v>
      </c>
      <c r="I389" s="49">
        <v>0</v>
      </c>
      <c r="J389" s="49" t="s">
        <v>2160</v>
      </c>
      <c r="K389" s="49" t="s">
        <v>2941</v>
      </c>
      <c r="L389" s="49" t="s">
        <v>254</v>
      </c>
      <c r="M389" s="49" t="s">
        <v>568</v>
      </c>
    </row>
    <row r="390" spans="2:13" x14ac:dyDescent="0.3">
      <c r="B390" s="248" t="s">
        <v>2831</v>
      </c>
      <c r="C390" s="248" t="s">
        <v>2831</v>
      </c>
      <c r="D390" t="s">
        <v>2601</v>
      </c>
      <c r="E390" t="s">
        <v>3277</v>
      </c>
      <c r="F390" t="s">
        <v>2073</v>
      </c>
      <c r="G390" s="47" t="s">
        <v>2468</v>
      </c>
      <c r="H390" s="49">
        <v>0</v>
      </c>
      <c r="I390" s="49">
        <v>0</v>
      </c>
      <c r="J390" s="49" t="s">
        <v>2160</v>
      </c>
      <c r="K390" s="49" t="s">
        <v>2925</v>
      </c>
      <c r="L390" s="49" t="s">
        <v>2147</v>
      </c>
      <c r="M390" s="49" t="s">
        <v>568</v>
      </c>
    </row>
    <row r="391" spans="2:13" x14ac:dyDescent="0.3">
      <c r="B391" s="248" t="s">
        <v>2831</v>
      </c>
      <c r="C391" s="248" t="s">
        <v>2831</v>
      </c>
      <c r="D391" t="s">
        <v>2601</v>
      </c>
      <c r="E391" t="s">
        <v>7302</v>
      </c>
      <c r="F391" t="s">
        <v>2072</v>
      </c>
      <c r="G391" s="47" t="s">
        <v>2487</v>
      </c>
      <c r="H391" s="49">
        <v>0</v>
      </c>
      <c r="I391" s="49">
        <v>0</v>
      </c>
      <c r="J391" s="49" t="s">
        <v>2160</v>
      </c>
      <c r="K391" s="49" t="s">
        <v>7303</v>
      </c>
      <c r="L391" s="49" t="s">
        <v>254</v>
      </c>
      <c r="M391" s="49" t="s">
        <v>568</v>
      </c>
    </row>
    <row r="392" spans="2:13" x14ac:dyDescent="0.3">
      <c r="B392" s="248" t="s">
        <v>2831</v>
      </c>
      <c r="C392" s="248" t="s">
        <v>2831</v>
      </c>
      <c r="D392" t="s">
        <v>2601</v>
      </c>
      <c r="E392" t="s">
        <v>3242</v>
      </c>
      <c r="F392" t="s">
        <v>2073</v>
      </c>
      <c r="G392" s="47" t="s">
        <v>2482</v>
      </c>
      <c r="H392" s="49">
        <v>0</v>
      </c>
      <c r="I392" s="49">
        <v>0</v>
      </c>
      <c r="J392" s="49" t="s">
        <v>2160</v>
      </c>
      <c r="K392" s="49" t="s">
        <v>2941</v>
      </c>
      <c r="L392" s="49" t="s">
        <v>254</v>
      </c>
      <c r="M392" s="49" t="s">
        <v>568</v>
      </c>
    </row>
    <row r="393" spans="2:13" x14ac:dyDescent="0.3">
      <c r="B393" s="248" t="s">
        <v>2831</v>
      </c>
      <c r="C393" s="248" t="s">
        <v>2831</v>
      </c>
      <c r="D393" t="s">
        <v>2601</v>
      </c>
      <c r="E393" t="s">
        <v>5521</v>
      </c>
      <c r="F393" t="s">
        <v>2078</v>
      </c>
      <c r="G393" s="47" t="s">
        <v>2491</v>
      </c>
      <c r="H393" s="49">
        <v>0</v>
      </c>
      <c r="I393" s="49">
        <v>0</v>
      </c>
      <c r="J393" s="49" t="s">
        <v>2186</v>
      </c>
      <c r="K393" s="49" t="s">
        <v>5522</v>
      </c>
      <c r="L393" s="49" t="s">
        <v>254</v>
      </c>
      <c r="M393" s="49" t="s">
        <v>568</v>
      </c>
    </row>
    <row r="394" spans="2:13" x14ac:dyDescent="0.3">
      <c r="B394" s="248" t="s">
        <v>2831</v>
      </c>
      <c r="C394" s="248" t="s">
        <v>2831</v>
      </c>
      <c r="D394" t="s">
        <v>2601</v>
      </c>
      <c r="E394" t="s">
        <v>6421</v>
      </c>
      <c r="F394" t="s">
        <v>2073</v>
      </c>
      <c r="G394" s="47" t="s">
        <v>2490</v>
      </c>
      <c r="H394" s="49">
        <v>0</v>
      </c>
      <c r="I394" s="49">
        <v>0</v>
      </c>
      <c r="J394" s="49" t="s">
        <v>2186</v>
      </c>
      <c r="K394" s="49" t="s">
        <v>6422</v>
      </c>
      <c r="L394" s="49" t="s">
        <v>254</v>
      </c>
      <c r="M394" s="49" t="s">
        <v>568</v>
      </c>
    </row>
    <row r="395" spans="2:13" x14ac:dyDescent="0.3">
      <c r="B395" s="248" t="s">
        <v>2831</v>
      </c>
      <c r="C395" s="248" t="s">
        <v>2831</v>
      </c>
      <c r="D395" t="s">
        <v>2601</v>
      </c>
      <c r="E395" t="s">
        <v>3306</v>
      </c>
      <c r="F395" t="s">
        <v>2073</v>
      </c>
      <c r="G395" s="47" t="s">
        <v>2485</v>
      </c>
      <c r="H395" s="49">
        <v>0</v>
      </c>
      <c r="I395" s="49">
        <v>0</v>
      </c>
      <c r="J395" s="49" t="s">
        <v>2160</v>
      </c>
      <c r="K395" s="49" t="s">
        <v>2936</v>
      </c>
      <c r="L395" s="49" t="s">
        <v>254</v>
      </c>
      <c r="M395" s="49" t="s">
        <v>568</v>
      </c>
    </row>
    <row r="396" spans="2:13" x14ac:dyDescent="0.3">
      <c r="B396" s="248" t="s">
        <v>2831</v>
      </c>
      <c r="C396" s="248" t="s">
        <v>2831</v>
      </c>
      <c r="D396" t="s">
        <v>2601</v>
      </c>
      <c r="E396" t="s">
        <v>10748</v>
      </c>
      <c r="F396" t="s">
        <v>2072</v>
      </c>
      <c r="G396" s="47" t="s">
        <v>2483</v>
      </c>
      <c r="H396" s="49">
        <v>0</v>
      </c>
      <c r="I396" s="49">
        <v>0</v>
      </c>
      <c r="J396" s="49" t="s">
        <v>2160</v>
      </c>
      <c r="K396" s="49" t="s">
        <v>10749</v>
      </c>
      <c r="L396" s="49" t="s">
        <v>254</v>
      </c>
      <c r="M396" s="49" t="s">
        <v>568</v>
      </c>
    </row>
    <row r="397" spans="2:13" x14ac:dyDescent="0.3">
      <c r="B397" s="248" t="s">
        <v>2831</v>
      </c>
      <c r="C397" s="248" t="s">
        <v>2831</v>
      </c>
      <c r="D397" t="s">
        <v>2601</v>
      </c>
      <c r="E397" t="s">
        <v>10706</v>
      </c>
      <c r="F397" t="s">
        <v>2073</v>
      </c>
      <c r="G397" s="47" t="s">
        <v>2490</v>
      </c>
      <c r="H397" s="49">
        <v>0</v>
      </c>
      <c r="I397" s="49">
        <v>0</v>
      </c>
      <c r="J397" s="49" t="s">
        <v>2186</v>
      </c>
      <c r="K397" s="49" t="s">
        <v>10707</v>
      </c>
      <c r="L397" s="49" t="s">
        <v>254</v>
      </c>
      <c r="M397" s="49" t="s">
        <v>568</v>
      </c>
    </row>
    <row r="398" spans="2:13" x14ac:dyDescent="0.3">
      <c r="B398" s="248" t="s">
        <v>2831</v>
      </c>
      <c r="C398" s="248" t="s">
        <v>2831</v>
      </c>
      <c r="D398" t="s">
        <v>2601</v>
      </c>
      <c r="E398" t="s">
        <v>8763</v>
      </c>
      <c r="F398" t="s">
        <v>2073</v>
      </c>
      <c r="G398" s="47" t="s">
        <v>2484</v>
      </c>
      <c r="H398" s="49">
        <v>0</v>
      </c>
      <c r="I398" s="49">
        <v>0</v>
      </c>
      <c r="J398" s="49" t="s">
        <v>2186</v>
      </c>
      <c r="K398" s="49" t="s">
        <v>8764</v>
      </c>
      <c r="L398" s="49" t="s">
        <v>254</v>
      </c>
      <c r="M398" s="49" t="s">
        <v>568</v>
      </c>
    </row>
    <row r="399" spans="2:13" x14ac:dyDescent="0.3">
      <c r="B399" s="248" t="s">
        <v>2831</v>
      </c>
      <c r="C399" s="248" t="s">
        <v>2831</v>
      </c>
      <c r="D399" t="s">
        <v>2601</v>
      </c>
      <c r="E399" t="s">
        <v>6519</v>
      </c>
      <c r="F399" t="s">
        <v>2078</v>
      </c>
      <c r="G399" s="47" t="s">
        <v>2477</v>
      </c>
      <c r="H399" s="49">
        <v>0</v>
      </c>
      <c r="I399" s="49">
        <v>0</v>
      </c>
      <c r="J399" s="49" t="s">
        <v>2186</v>
      </c>
      <c r="K399" s="49" t="s">
        <v>6520</v>
      </c>
      <c r="L399" s="49" t="s">
        <v>254</v>
      </c>
      <c r="M399" s="49" t="s">
        <v>568</v>
      </c>
    </row>
    <row r="400" spans="2:13" x14ac:dyDescent="0.3">
      <c r="B400" s="248" t="s">
        <v>2831</v>
      </c>
      <c r="C400" s="248" t="s">
        <v>2831</v>
      </c>
      <c r="D400" t="s">
        <v>2601</v>
      </c>
      <c r="E400" t="s">
        <v>4638</v>
      </c>
      <c r="F400" t="s">
        <v>2073</v>
      </c>
      <c r="G400" s="47" t="s">
        <v>2480</v>
      </c>
      <c r="H400" s="49">
        <v>0</v>
      </c>
      <c r="I400" s="49">
        <v>0</v>
      </c>
      <c r="J400" s="49" t="s">
        <v>2173</v>
      </c>
      <c r="K400" s="49" t="s">
        <v>4639</v>
      </c>
      <c r="L400" s="49" t="s">
        <v>254</v>
      </c>
      <c r="M400" s="49" t="s">
        <v>568</v>
      </c>
    </row>
    <row r="401" spans="2:13" x14ac:dyDescent="0.3">
      <c r="B401" s="248" t="s">
        <v>2831</v>
      </c>
      <c r="C401" s="248" t="s">
        <v>2831</v>
      </c>
      <c r="D401" t="s">
        <v>2601</v>
      </c>
      <c r="E401" t="s">
        <v>3115</v>
      </c>
      <c r="F401" t="s">
        <v>2073</v>
      </c>
      <c r="G401" s="47" t="s">
        <v>2475</v>
      </c>
      <c r="H401" s="49">
        <v>0</v>
      </c>
      <c r="I401" s="49">
        <v>0</v>
      </c>
      <c r="J401" s="49" t="s">
        <v>2160</v>
      </c>
      <c r="K401" s="49" t="s">
        <v>2941</v>
      </c>
      <c r="L401" s="49" t="s">
        <v>254</v>
      </c>
      <c r="M401" s="49" t="s">
        <v>568</v>
      </c>
    </row>
    <row r="402" spans="2:13" x14ac:dyDescent="0.3">
      <c r="B402" s="248" t="s">
        <v>2831</v>
      </c>
      <c r="C402" s="248" t="s">
        <v>2831</v>
      </c>
      <c r="D402" t="s">
        <v>2601</v>
      </c>
      <c r="E402" t="s">
        <v>9821</v>
      </c>
      <c r="F402" t="s">
        <v>2073</v>
      </c>
      <c r="G402" s="47" t="s">
        <v>2517</v>
      </c>
      <c r="H402" s="49">
        <v>0</v>
      </c>
      <c r="I402" s="49">
        <v>0</v>
      </c>
      <c r="J402" s="49" t="s">
        <v>2186</v>
      </c>
      <c r="K402" s="49" t="s">
        <v>9822</v>
      </c>
      <c r="L402" s="49" t="s">
        <v>254</v>
      </c>
      <c r="M402" s="49" t="s">
        <v>568</v>
      </c>
    </row>
    <row r="403" spans="2:13" x14ac:dyDescent="0.3">
      <c r="B403" s="248" t="s">
        <v>2831</v>
      </c>
      <c r="C403" s="248" t="s">
        <v>2831</v>
      </c>
      <c r="D403" t="s">
        <v>2601</v>
      </c>
      <c r="E403" t="s">
        <v>5644</v>
      </c>
      <c r="F403" t="s">
        <v>2078</v>
      </c>
      <c r="G403" s="47" t="s">
        <v>2479</v>
      </c>
      <c r="H403" s="49">
        <v>0</v>
      </c>
      <c r="I403" s="49">
        <v>0</v>
      </c>
      <c r="J403" s="49" t="s">
        <v>2186</v>
      </c>
      <c r="K403" s="49" t="s">
        <v>5646</v>
      </c>
      <c r="L403" s="49" t="s">
        <v>254</v>
      </c>
      <c r="M403" s="49" t="s">
        <v>568</v>
      </c>
    </row>
    <row r="404" spans="2:13" x14ac:dyDescent="0.3">
      <c r="B404" s="248" t="s">
        <v>2831</v>
      </c>
      <c r="C404" s="248" t="s">
        <v>2831</v>
      </c>
      <c r="D404" t="s">
        <v>2601</v>
      </c>
      <c r="E404" t="s">
        <v>3348</v>
      </c>
      <c r="F404" t="s">
        <v>2073</v>
      </c>
      <c r="G404" s="47" t="s">
        <v>2485</v>
      </c>
      <c r="H404" s="49">
        <v>0</v>
      </c>
      <c r="I404" s="49">
        <v>0</v>
      </c>
      <c r="J404" s="49" t="s">
        <v>2160</v>
      </c>
      <c r="K404" s="49" t="s">
        <v>2971</v>
      </c>
      <c r="L404" s="49" t="s">
        <v>254</v>
      </c>
      <c r="M404" s="49" t="s">
        <v>568</v>
      </c>
    </row>
    <row r="405" spans="2:13" x14ac:dyDescent="0.3">
      <c r="B405" s="248" t="s">
        <v>2831</v>
      </c>
      <c r="C405" s="248" t="s">
        <v>2831</v>
      </c>
      <c r="D405" t="s">
        <v>2601</v>
      </c>
      <c r="E405" t="s">
        <v>9245</v>
      </c>
      <c r="F405" t="s">
        <v>2073</v>
      </c>
      <c r="G405" s="47" t="s">
        <v>2474</v>
      </c>
      <c r="H405" s="49">
        <v>0</v>
      </c>
      <c r="I405" s="49">
        <v>0</v>
      </c>
      <c r="J405" s="49" t="s">
        <v>2186</v>
      </c>
      <c r="K405" s="49" t="s">
        <v>9246</v>
      </c>
      <c r="L405" s="49" t="s">
        <v>254</v>
      </c>
      <c r="M405" s="49" t="s">
        <v>568</v>
      </c>
    </row>
    <row r="406" spans="2:13" x14ac:dyDescent="0.3">
      <c r="B406" s="248" t="s">
        <v>2831</v>
      </c>
      <c r="C406" s="248" t="s">
        <v>2831</v>
      </c>
      <c r="D406" t="s">
        <v>2601</v>
      </c>
      <c r="E406" t="s">
        <v>9125</v>
      </c>
      <c r="F406" t="s">
        <v>2072</v>
      </c>
      <c r="G406" s="47" t="s">
        <v>2494</v>
      </c>
      <c r="H406" s="49">
        <v>0</v>
      </c>
      <c r="I406" s="49">
        <v>0</v>
      </c>
      <c r="J406" s="49" t="s">
        <v>2160</v>
      </c>
      <c r="K406" s="49" t="s">
        <v>9126</v>
      </c>
      <c r="L406" s="49" t="s">
        <v>254</v>
      </c>
      <c r="M406" s="49" t="s">
        <v>568</v>
      </c>
    </row>
    <row r="407" spans="2:13" x14ac:dyDescent="0.3">
      <c r="B407" s="248" t="s">
        <v>2831</v>
      </c>
      <c r="C407" s="248" t="s">
        <v>2831</v>
      </c>
      <c r="D407" t="s">
        <v>2601</v>
      </c>
      <c r="E407" t="s">
        <v>9149</v>
      </c>
      <c r="F407" t="s">
        <v>2073</v>
      </c>
      <c r="G407" s="47" t="s">
        <v>2477</v>
      </c>
      <c r="H407" s="49">
        <v>0</v>
      </c>
      <c r="I407" s="49">
        <v>0</v>
      </c>
      <c r="J407" s="49" t="s">
        <v>2186</v>
      </c>
      <c r="K407" s="49" t="s">
        <v>9150</v>
      </c>
      <c r="L407" s="49" t="s">
        <v>254</v>
      </c>
      <c r="M407" s="49" t="s">
        <v>568</v>
      </c>
    </row>
    <row r="408" spans="2:13" x14ac:dyDescent="0.3">
      <c r="B408" s="248" t="s">
        <v>2831</v>
      </c>
      <c r="C408" s="248" t="s">
        <v>2831</v>
      </c>
      <c r="D408" t="s">
        <v>2601</v>
      </c>
      <c r="E408" t="s">
        <v>3126</v>
      </c>
      <c r="F408" t="s">
        <v>2073</v>
      </c>
      <c r="G408" s="47" t="s">
        <v>2517</v>
      </c>
      <c r="H408" s="49">
        <v>0</v>
      </c>
      <c r="I408" s="49">
        <v>0</v>
      </c>
      <c r="J408" s="49" t="s">
        <v>2160</v>
      </c>
      <c r="K408" s="49" t="s">
        <v>2925</v>
      </c>
      <c r="L408" s="49" t="s">
        <v>254</v>
      </c>
      <c r="M408" s="49" t="s">
        <v>568</v>
      </c>
    </row>
    <row r="409" spans="2:13" x14ac:dyDescent="0.3">
      <c r="B409" s="248" t="s">
        <v>2831</v>
      </c>
      <c r="C409" s="248" t="s">
        <v>2831</v>
      </c>
      <c r="D409" t="s">
        <v>2601</v>
      </c>
      <c r="E409" t="s">
        <v>9135</v>
      </c>
      <c r="F409" t="s">
        <v>2072</v>
      </c>
      <c r="G409" s="47" t="s">
        <v>2474</v>
      </c>
      <c r="H409" s="49">
        <v>0</v>
      </c>
      <c r="I409" s="49">
        <v>0</v>
      </c>
      <c r="J409" s="49" t="s">
        <v>2160</v>
      </c>
      <c r="K409" s="49" t="s">
        <v>9136</v>
      </c>
      <c r="L409" s="49" t="s">
        <v>254</v>
      </c>
      <c r="M409" s="49" t="s">
        <v>568</v>
      </c>
    </row>
    <row r="410" spans="2:13" x14ac:dyDescent="0.3">
      <c r="B410" s="248" t="s">
        <v>2831</v>
      </c>
      <c r="C410" s="248" t="s">
        <v>2831</v>
      </c>
      <c r="D410" t="s">
        <v>2601</v>
      </c>
      <c r="E410" t="s">
        <v>6718</v>
      </c>
      <c r="F410" t="s">
        <v>2073</v>
      </c>
      <c r="G410" s="47" t="s">
        <v>2474</v>
      </c>
      <c r="H410" s="49">
        <v>0</v>
      </c>
      <c r="I410" s="49">
        <v>0</v>
      </c>
      <c r="J410" s="49" t="s">
        <v>2186</v>
      </c>
      <c r="K410" s="49" t="s">
        <v>6719</v>
      </c>
      <c r="L410" s="49" t="s">
        <v>254</v>
      </c>
      <c r="M410" s="49" t="s">
        <v>568</v>
      </c>
    </row>
    <row r="411" spans="2:13" x14ac:dyDescent="0.3">
      <c r="B411" s="248" t="s">
        <v>2831</v>
      </c>
      <c r="C411" s="248" t="s">
        <v>2831</v>
      </c>
      <c r="D411" t="s">
        <v>2601</v>
      </c>
      <c r="E411" t="s">
        <v>8521</v>
      </c>
      <c r="F411" t="s">
        <v>2078</v>
      </c>
      <c r="G411" s="47" t="s">
        <v>2483</v>
      </c>
      <c r="H411" s="49">
        <v>0</v>
      </c>
      <c r="I411" s="49">
        <v>0</v>
      </c>
      <c r="J411" s="49" t="s">
        <v>2186</v>
      </c>
      <c r="K411" s="49" t="s">
        <v>8522</v>
      </c>
      <c r="L411" s="49" t="s">
        <v>254</v>
      </c>
      <c r="M411" s="49" t="s">
        <v>568</v>
      </c>
    </row>
    <row r="412" spans="2:13" x14ac:dyDescent="0.3">
      <c r="B412" s="248" t="s">
        <v>2831</v>
      </c>
      <c r="C412" s="248" t="s">
        <v>2831</v>
      </c>
      <c r="D412" t="s">
        <v>2601</v>
      </c>
      <c r="E412" t="s">
        <v>6770</v>
      </c>
      <c r="F412" t="s">
        <v>2078</v>
      </c>
      <c r="G412" s="47" t="s">
        <v>2503</v>
      </c>
      <c r="H412" s="49">
        <v>0</v>
      </c>
      <c r="I412" s="49">
        <v>0</v>
      </c>
      <c r="J412" s="49" t="s">
        <v>2186</v>
      </c>
      <c r="K412" s="49" t="s">
        <v>6771</v>
      </c>
      <c r="L412" s="49" t="s">
        <v>254</v>
      </c>
      <c r="M412" s="49" t="s">
        <v>568</v>
      </c>
    </row>
    <row r="413" spans="2:13" x14ac:dyDescent="0.3">
      <c r="B413" s="248" t="s">
        <v>2831</v>
      </c>
      <c r="C413" s="248" t="s">
        <v>2831</v>
      </c>
      <c r="D413" t="s">
        <v>2601</v>
      </c>
      <c r="E413" t="s">
        <v>6546</v>
      </c>
      <c r="F413" t="s">
        <v>2073</v>
      </c>
      <c r="G413" s="47" t="s">
        <v>2485</v>
      </c>
      <c r="H413" s="49">
        <v>0</v>
      </c>
      <c r="I413" s="49">
        <v>0</v>
      </c>
      <c r="J413" s="49" t="s">
        <v>2186</v>
      </c>
      <c r="K413" s="49" t="s">
        <v>6547</v>
      </c>
      <c r="L413" s="49" t="s">
        <v>254</v>
      </c>
      <c r="M413" s="49" t="s">
        <v>568</v>
      </c>
    </row>
    <row r="414" spans="2:13" x14ac:dyDescent="0.3">
      <c r="B414" s="248" t="s">
        <v>2831</v>
      </c>
      <c r="C414" s="248" t="s">
        <v>2831</v>
      </c>
      <c r="D414" t="s">
        <v>2601</v>
      </c>
      <c r="E414" t="s">
        <v>9141</v>
      </c>
      <c r="F414" t="s">
        <v>2073</v>
      </c>
      <c r="G414" s="47" t="s">
        <v>2471</v>
      </c>
      <c r="H414" s="49">
        <v>0</v>
      </c>
      <c r="I414" s="49">
        <v>0</v>
      </c>
      <c r="J414" s="49" t="s">
        <v>2186</v>
      </c>
      <c r="K414" s="49" t="s">
        <v>9142</v>
      </c>
      <c r="L414" s="49" t="s">
        <v>254</v>
      </c>
      <c r="M414" s="49" t="s">
        <v>568</v>
      </c>
    </row>
    <row r="415" spans="2:13" x14ac:dyDescent="0.3">
      <c r="B415" s="248" t="s">
        <v>2831</v>
      </c>
      <c r="C415" s="248" t="s">
        <v>2831</v>
      </c>
      <c r="D415" t="s">
        <v>2601</v>
      </c>
      <c r="E415" t="s">
        <v>9314</v>
      </c>
      <c r="F415" t="s">
        <v>2078</v>
      </c>
      <c r="G415" s="47" t="s">
        <v>2475</v>
      </c>
      <c r="H415" s="49">
        <v>0</v>
      </c>
      <c r="I415" s="49">
        <v>0</v>
      </c>
      <c r="J415" s="49" t="s">
        <v>2186</v>
      </c>
      <c r="K415" s="49" t="s">
        <v>9315</v>
      </c>
      <c r="L415" s="49" t="s">
        <v>2147</v>
      </c>
      <c r="M415" s="49" t="s">
        <v>568</v>
      </c>
    </row>
    <row r="416" spans="2:13" x14ac:dyDescent="0.3">
      <c r="B416" s="248" t="s">
        <v>2831</v>
      </c>
      <c r="C416" s="248" t="s">
        <v>2831</v>
      </c>
      <c r="D416" t="s">
        <v>2601</v>
      </c>
      <c r="E416" t="s">
        <v>3071</v>
      </c>
      <c r="F416" t="s">
        <v>2073</v>
      </c>
      <c r="G416" s="47" t="s">
        <v>2485</v>
      </c>
      <c r="H416" s="49">
        <v>0</v>
      </c>
      <c r="I416" s="49">
        <v>0</v>
      </c>
      <c r="J416" s="49" t="s">
        <v>2160</v>
      </c>
      <c r="K416" s="49" t="s">
        <v>2936</v>
      </c>
      <c r="L416" s="49" t="s">
        <v>254</v>
      </c>
      <c r="M416" s="49" t="s">
        <v>568</v>
      </c>
    </row>
    <row r="417" spans="2:13" x14ac:dyDescent="0.3">
      <c r="B417" s="248" t="s">
        <v>2831</v>
      </c>
      <c r="C417" s="248" t="s">
        <v>2831</v>
      </c>
      <c r="D417" t="s">
        <v>2601</v>
      </c>
      <c r="E417" t="s">
        <v>9395</v>
      </c>
      <c r="F417" t="s">
        <v>2073</v>
      </c>
      <c r="G417" s="47" t="s">
        <v>2482</v>
      </c>
      <c r="H417" s="49">
        <v>0</v>
      </c>
      <c r="I417" s="49">
        <v>0</v>
      </c>
      <c r="J417" s="49" t="s">
        <v>2186</v>
      </c>
      <c r="K417" s="49" t="s">
        <v>9396</v>
      </c>
      <c r="L417" s="49" t="s">
        <v>254</v>
      </c>
      <c r="M417" s="49" t="s">
        <v>568</v>
      </c>
    </row>
    <row r="418" spans="2:13" x14ac:dyDescent="0.3">
      <c r="B418" s="248" t="s">
        <v>2831</v>
      </c>
      <c r="C418" s="248" t="s">
        <v>2831</v>
      </c>
      <c r="D418" t="s">
        <v>2601</v>
      </c>
      <c r="E418" t="s">
        <v>8679</v>
      </c>
      <c r="F418" t="s">
        <v>2073</v>
      </c>
      <c r="G418" s="47" t="s">
        <v>2506</v>
      </c>
      <c r="H418" s="49">
        <v>0</v>
      </c>
      <c r="I418" s="49">
        <v>0</v>
      </c>
      <c r="J418" s="49" t="s">
        <v>2186</v>
      </c>
      <c r="K418" s="49" t="s">
        <v>8680</v>
      </c>
      <c r="L418" s="49" t="s">
        <v>254</v>
      </c>
      <c r="M418" s="49" t="s">
        <v>568</v>
      </c>
    </row>
    <row r="419" spans="2:13" x14ac:dyDescent="0.3">
      <c r="B419" s="248" t="s">
        <v>2831</v>
      </c>
      <c r="C419" s="248" t="s">
        <v>2831</v>
      </c>
      <c r="D419" t="s">
        <v>2601</v>
      </c>
      <c r="E419" t="s">
        <v>7140</v>
      </c>
      <c r="F419" t="s">
        <v>2073</v>
      </c>
      <c r="G419" s="47" t="s">
        <v>2509</v>
      </c>
      <c r="H419" s="49">
        <v>0</v>
      </c>
      <c r="I419" s="49">
        <v>0</v>
      </c>
      <c r="J419" s="49" t="s">
        <v>2186</v>
      </c>
      <c r="K419" s="49" t="s">
        <v>7141</v>
      </c>
      <c r="L419" s="49" t="s">
        <v>254</v>
      </c>
      <c r="M419" s="49" t="s">
        <v>568</v>
      </c>
    </row>
    <row r="420" spans="2:13" x14ac:dyDescent="0.3">
      <c r="B420" s="248" t="s">
        <v>2831</v>
      </c>
      <c r="C420" s="248" t="s">
        <v>2831</v>
      </c>
      <c r="D420" t="s">
        <v>2601</v>
      </c>
      <c r="E420" t="s">
        <v>9551</v>
      </c>
      <c r="F420" t="s">
        <v>2073</v>
      </c>
      <c r="G420" s="47" t="s">
        <v>2500</v>
      </c>
      <c r="H420" s="49">
        <v>0</v>
      </c>
      <c r="I420" s="49">
        <v>0</v>
      </c>
      <c r="J420" s="49" t="s">
        <v>2186</v>
      </c>
      <c r="K420" s="49" t="s">
        <v>9552</v>
      </c>
      <c r="L420" s="49" t="s">
        <v>2147</v>
      </c>
      <c r="M420" s="49" t="s">
        <v>568</v>
      </c>
    </row>
    <row r="421" spans="2:13" x14ac:dyDescent="0.3">
      <c r="B421" s="248" t="s">
        <v>2831</v>
      </c>
      <c r="C421" s="248" t="s">
        <v>2831</v>
      </c>
      <c r="D421" t="s">
        <v>2601</v>
      </c>
      <c r="E421" t="s">
        <v>6221</v>
      </c>
      <c r="F421" t="s">
        <v>2072</v>
      </c>
      <c r="G421" s="47" t="s">
        <v>2509</v>
      </c>
      <c r="H421" s="49">
        <v>0</v>
      </c>
      <c r="I421" s="49">
        <v>0</v>
      </c>
      <c r="J421" s="49" t="s">
        <v>2160</v>
      </c>
      <c r="K421" s="49" t="s">
        <v>6222</v>
      </c>
      <c r="L421" s="49" t="s">
        <v>254</v>
      </c>
      <c r="M421" s="49" t="s">
        <v>568</v>
      </c>
    </row>
    <row r="422" spans="2:13" x14ac:dyDescent="0.3">
      <c r="B422" s="248" t="s">
        <v>2831</v>
      </c>
      <c r="C422" s="248" t="s">
        <v>2831</v>
      </c>
      <c r="D422" t="s">
        <v>2601</v>
      </c>
      <c r="E422" t="s">
        <v>5553</v>
      </c>
      <c r="F422" t="s">
        <v>2072</v>
      </c>
      <c r="G422" s="47" t="s">
        <v>2484</v>
      </c>
      <c r="H422" s="49">
        <v>0</v>
      </c>
      <c r="I422" s="49">
        <v>0</v>
      </c>
      <c r="J422" s="49" t="s">
        <v>2173</v>
      </c>
      <c r="K422" s="49" t="s">
        <v>5554</v>
      </c>
      <c r="L422" s="49" t="s">
        <v>254</v>
      </c>
      <c r="M422" s="49" t="s">
        <v>568</v>
      </c>
    </row>
    <row r="423" spans="2:13" x14ac:dyDescent="0.3">
      <c r="B423" s="248" t="s">
        <v>2831</v>
      </c>
      <c r="C423" s="248" t="s">
        <v>2831</v>
      </c>
      <c r="D423" t="s">
        <v>2601</v>
      </c>
      <c r="E423" t="s">
        <v>2753</v>
      </c>
      <c r="F423" t="s">
        <v>2073</v>
      </c>
      <c r="G423" s="47" t="s">
        <v>2483</v>
      </c>
      <c r="H423" s="49">
        <v>0</v>
      </c>
      <c r="I423" s="49">
        <v>0</v>
      </c>
      <c r="J423" s="49" t="s">
        <v>2160</v>
      </c>
      <c r="K423" s="49" t="s">
        <v>2992</v>
      </c>
      <c r="L423" s="49" t="s">
        <v>254</v>
      </c>
      <c r="M423" s="49" t="s">
        <v>568</v>
      </c>
    </row>
    <row r="424" spans="2:13" x14ac:dyDescent="0.3">
      <c r="B424" s="248" t="s">
        <v>2831</v>
      </c>
      <c r="C424" s="248" t="s">
        <v>2831</v>
      </c>
      <c r="D424" t="s">
        <v>2601</v>
      </c>
      <c r="E424" t="s">
        <v>6447</v>
      </c>
      <c r="F424" t="s">
        <v>2078</v>
      </c>
      <c r="G424" s="47" t="s">
        <v>2479</v>
      </c>
      <c r="H424" s="49">
        <v>0</v>
      </c>
      <c r="I424" s="49">
        <v>0</v>
      </c>
      <c r="J424" s="49" t="s">
        <v>2160</v>
      </c>
      <c r="K424" s="49" t="s">
        <v>6448</v>
      </c>
      <c r="L424" s="49" t="s">
        <v>254</v>
      </c>
      <c r="M424" s="49" t="s">
        <v>568</v>
      </c>
    </row>
    <row r="425" spans="2:13" x14ac:dyDescent="0.3">
      <c r="B425" s="248" t="s">
        <v>2831</v>
      </c>
      <c r="C425" s="248" t="s">
        <v>2831</v>
      </c>
      <c r="D425" t="s">
        <v>2601</v>
      </c>
      <c r="E425" t="s">
        <v>6990</v>
      </c>
      <c r="F425" t="s">
        <v>2078</v>
      </c>
      <c r="G425" s="47" t="s">
        <v>2485</v>
      </c>
      <c r="H425" s="49">
        <v>0</v>
      </c>
      <c r="I425" s="49">
        <v>0</v>
      </c>
      <c r="J425" s="49" t="s">
        <v>2186</v>
      </c>
      <c r="K425" s="49" t="s">
        <v>6991</v>
      </c>
      <c r="L425" s="49" t="s">
        <v>254</v>
      </c>
      <c r="M425" s="49" t="s">
        <v>568</v>
      </c>
    </row>
    <row r="426" spans="2:13" x14ac:dyDescent="0.3">
      <c r="B426" s="248" t="s">
        <v>2831</v>
      </c>
      <c r="C426" s="248" t="s">
        <v>2831</v>
      </c>
      <c r="D426" t="s">
        <v>2601</v>
      </c>
      <c r="E426" t="s">
        <v>7962</v>
      </c>
      <c r="F426" t="s">
        <v>2072</v>
      </c>
      <c r="G426" s="47" t="s">
        <v>2485</v>
      </c>
      <c r="H426" s="49">
        <v>0</v>
      </c>
      <c r="I426" s="49">
        <v>0</v>
      </c>
      <c r="J426" s="49" t="s">
        <v>2160</v>
      </c>
      <c r="K426" s="49" t="s">
        <v>7963</v>
      </c>
      <c r="L426" s="49" t="s">
        <v>254</v>
      </c>
      <c r="M426" s="49" t="s">
        <v>568</v>
      </c>
    </row>
    <row r="427" spans="2:13" x14ac:dyDescent="0.3">
      <c r="B427" s="248" t="s">
        <v>2831</v>
      </c>
      <c r="C427" s="248" t="s">
        <v>2831</v>
      </c>
      <c r="D427" t="s">
        <v>2601</v>
      </c>
      <c r="E427" t="s">
        <v>4922</v>
      </c>
      <c r="F427" t="s">
        <v>2073</v>
      </c>
      <c r="G427" s="47" t="s">
        <v>2517</v>
      </c>
      <c r="H427" s="49">
        <v>0</v>
      </c>
      <c r="I427" s="49">
        <v>0</v>
      </c>
      <c r="J427" s="49" t="s">
        <v>2160</v>
      </c>
      <c r="K427" s="49" t="s">
        <v>4923</v>
      </c>
      <c r="L427" s="49" t="s">
        <v>254</v>
      </c>
      <c r="M427" s="49" t="s">
        <v>568</v>
      </c>
    </row>
    <row r="428" spans="2:13" x14ac:dyDescent="0.3">
      <c r="B428" s="248" t="s">
        <v>2831</v>
      </c>
      <c r="C428" s="248" t="s">
        <v>2831</v>
      </c>
      <c r="D428" t="s">
        <v>2601</v>
      </c>
      <c r="E428" t="s">
        <v>9482</v>
      </c>
      <c r="F428" t="s">
        <v>2073</v>
      </c>
      <c r="G428" s="47" t="s">
        <v>2500</v>
      </c>
      <c r="H428" s="49">
        <v>0</v>
      </c>
      <c r="I428" s="49">
        <v>0</v>
      </c>
      <c r="J428" s="49" t="s">
        <v>2186</v>
      </c>
      <c r="K428" s="49" t="s">
        <v>9483</v>
      </c>
      <c r="L428" s="49" t="s">
        <v>254</v>
      </c>
      <c r="M428" s="49" t="s">
        <v>568</v>
      </c>
    </row>
    <row r="429" spans="2:13" x14ac:dyDescent="0.3">
      <c r="B429" s="248" t="s">
        <v>2831</v>
      </c>
      <c r="C429" s="248" t="s">
        <v>2831</v>
      </c>
      <c r="D429" t="s">
        <v>2601</v>
      </c>
      <c r="E429" t="s">
        <v>3876</v>
      </c>
      <c r="F429" t="s">
        <v>2078</v>
      </c>
      <c r="G429" s="47" t="s">
        <v>2486</v>
      </c>
      <c r="H429" s="49">
        <v>0</v>
      </c>
      <c r="I429" s="49">
        <v>0</v>
      </c>
      <c r="J429" s="49" t="s">
        <v>2186</v>
      </c>
      <c r="K429" s="49" t="s">
        <v>3877</v>
      </c>
      <c r="L429" s="49" t="s">
        <v>254</v>
      </c>
      <c r="M429" s="49" t="s">
        <v>568</v>
      </c>
    </row>
    <row r="430" spans="2:13" x14ac:dyDescent="0.3">
      <c r="B430" s="248" t="s">
        <v>2831</v>
      </c>
      <c r="C430" s="248" t="s">
        <v>2831</v>
      </c>
      <c r="D430" t="s">
        <v>2601</v>
      </c>
      <c r="E430" t="s">
        <v>3210</v>
      </c>
      <c r="F430" t="s">
        <v>2073</v>
      </c>
      <c r="G430" s="47" t="s">
        <v>2503</v>
      </c>
      <c r="H430" s="49">
        <v>0</v>
      </c>
      <c r="I430" s="49">
        <v>0</v>
      </c>
      <c r="J430" s="49" t="s">
        <v>2160</v>
      </c>
      <c r="K430" s="49" t="s">
        <v>2925</v>
      </c>
      <c r="L430" s="49" t="s">
        <v>254</v>
      </c>
      <c r="M430" s="49" t="s">
        <v>568</v>
      </c>
    </row>
    <row r="431" spans="2:13" x14ac:dyDescent="0.3">
      <c r="B431" s="248" t="s">
        <v>2831</v>
      </c>
      <c r="C431" s="248" t="s">
        <v>2831</v>
      </c>
      <c r="D431" t="s">
        <v>2601</v>
      </c>
      <c r="E431" t="s">
        <v>4883</v>
      </c>
      <c r="F431" t="s">
        <v>2073</v>
      </c>
      <c r="G431" s="47" t="s">
        <v>2506</v>
      </c>
      <c r="H431" s="49">
        <v>0</v>
      </c>
      <c r="I431" s="49">
        <v>0</v>
      </c>
      <c r="J431" s="49" t="s">
        <v>2160</v>
      </c>
      <c r="K431" s="49" t="s">
        <v>4885</v>
      </c>
      <c r="L431" s="49" t="s">
        <v>254</v>
      </c>
      <c r="M431" s="49" t="s">
        <v>568</v>
      </c>
    </row>
    <row r="432" spans="2:13" x14ac:dyDescent="0.3">
      <c r="B432" s="248" t="s">
        <v>2831</v>
      </c>
      <c r="C432" s="248" t="s">
        <v>2831</v>
      </c>
      <c r="D432" t="s">
        <v>2601</v>
      </c>
      <c r="E432" t="s">
        <v>7616</v>
      </c>
      <c r="F432" t="s">
        <v>2072</v>
      </c>
      <c r="G432" s="47" t="s">
        <v>2502</v>
      </c>
      <c r="H432" s="49">
        <v>0</v>
      </c>
      <c r="I432" s="49">
        <v>0</v>
      </c>
      <c r="J432" s="49" t="s">
        <v>2160</v>
      </c>
      <c r="K432" s="49" t="s">
        <v>7617</v>
      </c>
      <c r="L432" s="49" t="s">
        <v>254</v>
      </c>
      <c r="M432" s="49" t="s">
        <v>568</v>
      </c>
    </row>
    <row r="433" spans="2:13" x14ac:dyDescent="0.3">
      <c r="B433" s="248" t="s">
        <v>2831</v>
      </c>
      <c r="C433" s="248" t="s">
        <v>2831</v>
      </c>
      <c r="D433" t="s">
        <v>2601</v>
      </c>
      <c r="E433" t="s">
        <v>9611</v>
      </c>
      <c r="F433" t="s">
        <v>2073</v>
      </c>
      <c r="G433" s="47" t="s">
        <v>2500</v>
      </c>
      <c r="H433" s="49">
        <v>0</v>
      </c>
      <c r="I433" s="49">
        <v>0</v>
      </c>
      <c r="J433" s="49" t="s">
        <v>2186</v>
      </c>
      <c r="K433" s="49" t="s">
        <v>9612</v>
      </c>
      <c r="L433" s="49" t="s">
        <v>254</v>
      </c>
      <c r="M433" s="49" t="s">
        <v>568</v>
      </c>
    </row>
    <row r="434" spans="2:13" x14ac:dyDescent="0.3">
      <c r="B434" s="248" t="s">
        <v>2831</v>
      </c>
      <c r="C434" s="248" t="s">
        <v>2831</v>
      </c>
      <c r="D434" t="s">
        <v>2601</v>
      </c>
      <c r="E434" t="s">
        <v>9084</v>
      </c>
      <c r="F434" t="s">
        <v>2078</v>
      </c>
      <c r="G434" s="47" t="s">
        <v>2503</v>
      </c>
      <c r="H434" s="49">
        <v>0</v>
      </c>
      <c r="I434" s="49">
        <v>0</v>
      </c>
      <c r="J434" s="49" t="s">
        <v>2186</v>
      </c>
      <c r="K434" s="49" t="s">
        <v>9085</v>
      </c>
      <c r="L434" s="49" t="s">
        <v>254</v>
      </c>
      <c r="M434" s="49" t="s">
        <v>568</v>
      </c>
    </row>
    <row r="435" spans="2:13" x14ac:dyDescent="0.3">
      <c r="B435" s="248" t="s">
        <v>2831</v>
      </c>
      <c r="C435" s="248" t="s">
        <v>2831</v>
      </c>
      <c r="D435" t="s">
        <v>2601</v>
      </c>
      <c r="E435" t="s">
        <v>8880</v>
      </c>
      <c r="F435" t="s">
        <v>2073</v>
      </c>
      <c r="G435" s="47" t="s">
        <v>2517</v>
      </c>
      <c r="H435" s="49">
        <v>0</v>
      </c>
      <c r="I435" s="49">
        <v>0</v>
      </c>
      <c r="J435" s="49" t="s">
        <v>2186</v>
      </c>
      <c r="K435" s="49" t="s">
        <v>8881</v>
      </c>
      <c r="L435" s="49" t="s">
        <v>254</v>
      </c>
      <c r="M435" s="49" t="s">
        <v>568</v>
      </c>
    </row>
    <row r="436" spans="2:13" x14ac:dyDescent="0.3">
      <c r="B436" s="248" t="s">
        <v>2831</v>
      </c>
      <c r="C436" s="248" t="s">
        <v>2831</v>
      </c>
      <c r="D436" t="s">
        <v>2601</v>
      </c>
      <c r="E436" t="s">
        <v>5632</v>
      </c>
      <c r="F436" t="s">
        <v>2072</v>
      </c>
      <c r="G436" s="47" t="s">
        <v>2480</v>
      </c>
      <c r="H436" s="49">
        <v>0</v>
      </c>
      <c r="I436" s="49">
        <v>0</v>
      </c>
      <c r="J436" s="49" t="s">
        <v>2176</v>
      </c>
      <c r="K436" s="49" t="s">
        <v>5633</v>
      </c>
      <c r="L436" s="49" t="s">
        <v>254</v>
      </c>
      <c r="M436" s="49" t="s">
        <v>568</v>
      </c>
    </row>
    <row r="437" spans="2:13" x14ac:dyDescent="0.3">
      <c r="B437" s="248" t="s">
        <v>2831</v>
      </c>
      <c r="C437" s="248" t="s">
        <v>2831</v>
      </c>
      <c r="D437" t="s">
        <v>2601</v>
      </c>
      <c r="E437" t="s">
        <v>9036</v>
      </c>
      <c r="F437" t="s">
        <v>2078</v>
      </c>
      <c r="G437" s="47" t="s">
        <v>2484</v>
      </c>
      <c r="H437" s="49">
        <v>0</v>
      </c>
      <c r="I437" s="49">
        <v>0</v>
      </c>
      <c r="J437" s="49" t="s">
        <v>2186</v>
      </c>
      <c r="K437" s="49" t="s">
        <v>9037</v>
      </c>
      <c r="L437" s="49" t="s">
        <v>254</v>
      </c>
      <c r="M437" s="49" t="s">
        <v>568</v>
      </c>
    </row>
    <row r="438" spans="2:13" x14ac:dyDescent="0.3">
      <c r="B438" s="248" t="s">
        <v>2831</v>
      </c>
      <c r="C438" s="248" t="s">
        <v>2831</v>
      </c>
      <c r="D438" t="s">
        <v>2601</v>
      </c>
      <c r="E438" t="s">
        <v>10604</v>
      </c>
      <c r="F438" t="s">
        <v>2073</v>
      </c>
      <c r="G438" s="47" t="s">
        <v>2482</v>
      </c>
      <c r="H438" s="49">
        <v>0</v>
      </c>
      <c r="I438" s="49">
        <v>0</v>
      </c>
      <c r="J438" s="49" t="s">
        <v>2186</v>
      </c>
      <c r="K438" s="49" t="s">
        <v>10605</v>
      </c>
      <c r="L438" s="49" t="s">
        <v>254</v>
      </c>
      <c r="M438" s="49" t="s">
        <v>568</v>
      </c>
    </row>
    <row r="439" spans="2:13" x14ac:dyDescent="0.3">
      <c r="B439" s="248" t="s">
        <v>2831</v>
      </c>
      <c r="C439" s="248" t="s">
        <v>2831</v>
      </c>
      <c r="D439" t="s">
        <v>2601</v>
      </c>
      <c r="E439" t="s">
        <v>8581</v>
      </c>
      <c r="F439" t="s">
        <v>2078</v>
      </c>
      <c r="G439" s="47" t="s">
        <v>2515</v>
      </c>
      <c r="H439" s="49">
        <v>0</v>
      </c>
      <c r="I439" s="49">
        <v>0</v>
      </c>
      <c r="J439" s="49" t="s">
        <v>2186</v>
      </c>
      <c r="K439" s="49" t="s">
        <v>8582</v>
      </c>
      <c r="L439" s="49" t="s">
        <v>2147</v>
      </c>
      <c r="M439" s="49" t="s">
        <v>568</v>
      </c>
    </row>
    <row r="440" spans="2:13" x14ac:dyDescent="0.3">
      <c r="B440" s="248" t="s">
        <v>2831</v>
      </c>
      <c r="C440" s="248" t="s">
        <v>2831</v>
      </c>
      <c r="D440" t="s">
        <v>2601</v>
      </c>
      <c r="E440" t="s">
        <v>9201</v>
      </c>
      <c r="F440" t="s">
        <v>2072</v>
      </c>
      <c r="G440" s="47" t="s">
        <v>2477</v>
      </c>
      <c r="H440" s="49">
        <v>1</v>
      </c>
      <c r="I440" s="49">
        <v>4300.55</v>
      </c>
      <c r="J440" s="49" t="s">
        <v>2160</v>
      </c>
      <c r="K440" s="49" t="s">
        <v>9202</v>
      </c>
      <c r="L440" s="49" t="s">
        <v>254</v>
      </c>
      <c r="M440" s="49" t="s">
        <v>568</v>
      </c>
    </row>
    <row r="441" spans="2:13" x14ac:dyDescent="0.3">
      <c r="B441" s="248" t="s">
        <v>2831</v>
      </c>
      <c r="C441" s="248" t="s">
        <v>2831</v>
      </c>
      <c r="D441" t="s">
        <v>2601</v>
      </c>
      <c r="E441" t="s">
        <v>9531</v>
      </c>
      <c r="F441" t="s">
        <v>2078</v>
      </c>
      <c r="G441" s="47" t="s">
        <v>2494</v>
      </c>
      <c r="H441" s="49">
        <v>0</v>
      </c>
      <c r="I441" s="49">
        <v>0</v>
      </c>
      <c r="J441" s="49" t="s">
        <v>2186</v>
      </c>
      <c r="K441" s="49" t="s">
        <v>9532</v>
      </c>
      <c r="L441" s="49" t="s">
        <v>254</v>
      </c>
      <c r="M441" s="49" t="s">
        <v>568</v>
      </c>
    </row>
    <row r="442" spans="2:13" x14ac:dyDescent="0.3">
      <c r="B442" s="248" t="s">
        <v>2831</v>
      </c>
      <c r="C442" s="248" t="s">
        <v>2831</v>
      </c>
      <c r="D442" t="s">
        <v>2601</v>
      </c>
      <c r="E442" t="s">
        <v>4663</v>
      </c>
      <c r="F442" t="s">
        <v>2073</v>
      </c>
      <c r="G442" s="47" t="s">
        <v>2487</v>
      </c>
      <c r="H442" s="49">
        <v>0</v>
      </c>
      <c r="I442" s="49">
        <v>0</v>
      </c>
      <c r="J442" s="49" t="s">
        <v>2160</v>
      </c>
      <c r="K442" s="49" t="s">
        <v>4665</v>
      </c>
      <c r="L442" s="49" t="s">
        <v>254</v>
      </c>
      <c r="M442" s="49" t="s">
        <v>568</v>
      </c>
    </row>
    <row r="443" spans="2:13" x14ac:dyDescent="0.3">
      <c r="B443" s="248" t="s">
        <v>2831</v>
      </c>
      <c r="C443" s="248" t="s">
        <v>2831</v>
      </c>
      <c r="D443" t="s">
        <v>2601</v>
      </c>
      <c r="E443" t="s">
        <v>3263</v>
      </c>
      <c r="F443" t="s">
        <v>2073</v>
      </c>
      <c r="G443" s="47" t="s">
        <v>2491</v>
      </c>
      <c r="H443" s="49">
        <v>0</v>
      </c>
      <c r="I443" s="49">
        <v>0</v>
      </c>
      <c r="J443" s="49" t="s">
        <v>2160</v>
      </c>
      <c r="K443" s="49" t="s">
        <v>2999</v>
      </c>
      <c r="L443" s="49" t="s">
        <v>254</v>
      </c>
      <c r="M443" s="49" t="s">
        <v>568</v>
      </c>
    </row>
    <row r="444" spans="2:13" x14ac:dyDescent="0.3">
      <c r="B444" s="248" t="s">
        <v>2831</v>
      </c>
      <c r="C444" s="248" t="s">
        <v>2831</v>
      </c>
      <c r="D444" t="s">
        <v>2601</v>
      </c>
      <c r="E444" t="s">
        <v>3202</v>
      </c>
      <c r="F444" t="s">
        <v>2073</v>
      </c>
      <c r="G444" s="47" t="s">
        <v>2472</v>
      </c>
      <c r="H444" s="49">
        <v>0</v>
      </c>
      <c r="I444" s="49">
        <v>0</v>
      </c>
      <c r="J444" s="49" t="s">
        <v>2160</v>
      </c>
      <c r="K444" s="49" t="s">
        <v>2925</v>
      </c>
      <c r="L444" s="49" t="s">
        <v>254</v>
      </c>
      <c r="M444" s="49" t="s">
        <v>568</v>
      </c>
    </row>
    <row r="445" spans="2:13" x14ac:dyDescent="0.3">
      <c r="B445" s="248" t="s">
        <v>2831</v>
      </c>
      <c r="C445" s="248" t="s">
        <v>2831</v>
      </c>
      <c r="D445" t="s">
        <v>2601</v>
      </c>
      <c r="E445" t="s">
        <v>3121</v>
      </c>
      <c r="F445" t="s">
        <v>2073</v>
      </c>
      <c r="G445" s="47" t="s">
        <v>2506</v>
      </c>
      <c r="H445" s="49">
        <v>0</v>
      </c>
      <c r="I445" s="49">
        <v>0</v>
      </c>
      <c r="J445" s="49" t="s">
        <v>2160</v>
      </c>
      <c r="K445" s="49" t="s">
        <v>2925</v>
      </c>
      <c r="L445" s="49" t="s">
        <v>254</v>
      </c>
      <c r="M445" s="49" t="s">
        <v>568</v>
      </c>
    </row>
    <row r="446" spans="2:13" x14ac:dyDescent="0.3">
      <c r="B446" s="248" t="s">
        <v>2831</v>
      </c>
      <c r="C446" s="248" t="s">
        <v>2831</v>
      </c>
      <c r="D446" t="s">
        <v>2601</v>
      </c>
      <c r="E446" t="s">
        <v>3180</v>
      </c>
      <c r="F446" t="s">
        <v>2073</v>
      </c>
      <c r="G446" s="47" t="s">
        <v>2490</v>
      </c>
      <c r="H446" s="49">
        <v>0</v>
      </c>
      <c r="I446" s="49">
        <v>0</v>
      </c>
      <c r="J446" s="49" t="s">
        <v>2160</v>
      </c>
      <c r="K446" s="49" t="s">
        <v>2925</v>
      </c>
      <c r="L446" s="49" t="s">
        <v>254</v>
      </c>
      <c r="M446" s="49" t="s">
        <v>568</v>
      </c>
    </row>
    <row r="447" spans="2:13" x14ac:dyDescent="0.3">
      <c r="B447" s="248" t="s">
        <v>2831</v>
      </c>
      <c r="C447" s="248" t="s">
        <v>2831</v>
      </c>
      <c r="D447" t="s">
        <v>2601</v>
      </c>
      <c r="E447" t="s">
        <v>4186</v>
      </c>
      <c r="F447" t="s">
        <v>2078</v>
      </c>
      <c r="G447" s="47" t="s">
        <v>2509</v>
      </c>
      <c r="H447" s="49">
        <v>0</v>
      </c>
      <c r="I447" s="49">
        <v>0</v>
      </c>
      <c r="J447" s="49" t="s">
        <v>2186</v>
      </c>
      <c r="K447" s="49" t="s">
        <v>4187</v>
      </c>
      <c r="L447" s="49" t="s">
        <v>254</v>
      </c>
      <c r="M447" s="49" t="s">
        <v>568</v>
      </c>
    </row>
    <row r="448" spans="2:13" x14ac:dyDescent="0.3">
      <c r="B448" s="248" t="s">
        <v>2831</v>
      </c>
      <c r="C448" s="248" t="s">
        <v>2831</v>
      </c>
      <c r="D448" t="s">
        <v>2601</v>
      </c>
      <c r="E448" t="s">
        <v>6953</v>
      </c>
      <c r="F448" t="s">
        <v>2078</v>
      </c>
      <c r="G448" s="47" t="s">
        <v>2494</v>
      </c>
      <c r="H448" s="49">
        <v>0</v>
      </c>
      <c r="I448" s="49">
        <v>0</v>
      </c>
      <c r="J448" s="49" t="s">
        <v>2186</v>
      </c>
      <c r="K448" s="49" t="s">
        <v>6954</v>
      </c>
      <c r="L448" s="49" t="s">
        <v>254</v>
      </c>
      <c r="M448" s="49" t="s">
        <v>568</v>
      </c>
    </row>
    <row r="449" spans="2:13" x14ac:dyDescent="0.3">
      <c r="B449" s="248" t="s">
        <v>2831</v>
      </c>
      <c r="C449" s="248" t="s">
        <v>2831</v>
      </c>
      <c r="D449" t="s">
        <v>2601</v>
      </c>
      <c r="E449" t="s">
        <v>9133</v>
      </c>
      <c r="F449" t="s">
        <v>2078</v>
      </c>
      <c r="G449" s="47" t="s">
        <v>2482</v>
      </c>
      <c r="H449" s="49">
        <v>0</v>
      </c>
      <c r="I449" s="49">
        <v>0</v>
      </c>
      <c r="J449" s="49" t="s">
        <v>2186</v>
      </c>
      <c r="K449" s="49" t="s">
        <v>9134</v>
      </c>
      <c r="L449" s="49" t="s">
        <v>254</v>
      </c>
      <c r="M449" s="49" t="s">
        <v>568</v>
      </c>
    </row>
    <row r="450" spans="2:13" x14ac:dyDescent="0.3">
      <c r="B450" s="248" t="s">
        <v>2831</v>
      </c>
      <c r="C450" s="248" t="s">
        <v>2831</v>
      </c>
      <c r="D450" t="s">
        <v>2601</v>
      </c>
      <c r="E450" t="s">
        <v>9434</v>
      </c>
      <c r="F450" t="s">
        <v>2078</v>
      </c>
      <c r="G450" s="47" t="s">
        <v>2484</v>
      </c>
      <c r="H450" s="49">
        <v>0</v>
      </c>
      <c r="I450" s="49">
        <v>0</v>
      </c>
      <c r="J450" s="49" t="s">
        <v>2186</v>
      </c>
      <c r="K450" s="49" t="s">
        <v>9435</v>
      </c>
      <c r="L450" s="49" t="s">
        <v>254</v>
      </c>
      <c r="M450" s="49" t="s">
        <v>568</v>
      </c>
    </row>
    <row r="451" spans="2:13" x14ac:dyDescent="0.3">
      <c r="B451" s="248" t="s">
        <v>2831</v>
      </c>
      <c r="C451" s="248" t="s">
        <v>2831</v>
      </c>
      <c r="D451" t="s">
        <v>2601</v>
      </c>
      <c r="E451" t="s">
        <v>6018</v>
      </c>
      <c r="F451" t="s">
        <v>2072</v>
      </c>
      <c r="G451" s="47" t="s">
        <v>2471</v>
      </c>
      <c r="H451" s="49">
        <v>0</v>
      </c>
      <c r="I451" s="49">
        <v>0</v>
      </c>
      <c r="J451" s="49" t="s">
        <v>2160</v>
      </c>
      <c r="K451" s="49" t="s">
        <v>6019</v>
      </c>
      <c r="L451" s="49" t="s">
        <v>254</v>
      </c>
      <c r="M451" s="49" t="s">
        <v>568</v>
      </c>
    </row>
    <row r="452" spans="2:13" x14ac:dyDescent="0.3">
      <c r="B452" s="248" t="s">
        <v>2831</v>
      </c>
      <c r="C452" s="248" t="s">
        <v>2831</v>
      </c>
      <c r="D452" t="s">
        <v>2601</v>
      </c>
      <c r="E452" t="s">
        <v>6154</v>
      </c>
      <c r="F452" t="s">
        <v>2073</v>
      </c>
      <c r="G452" s="47" t="s">
        <v>2515</v>
      </c>
      <c r="H452" s="49">
        <v>0</v>
      </c>
      <c r="I452" s="49">
        <v>0</v>
      </c>
      <c r="J452" s="49" t="s">
        <v>2186</v>
      </c>
      <c r="K452" s="49" t="s">
        <v>6155</v>
      </c>
      <c r="L452" s="49" t="s">
        <v>254</v>
      </c>
      <c r="M452" s="49" t="s">
        <v>568</v>
      </c>
    </row>
    <row r="453" spans="2:13" x14ac:dyDescent="0.3">
      <c r="B453" s="248" t="s">
        <v>2831</v>
      </c>
      <c r="C453" s="248" t="s">
        <v>2831</v>
      </c>
      <c r="D453" t="s">
        <v>2601</v>
      </c>
      <c r="E453" t="s">
        <v>7109</v>
      </c>
      <c r="F453" t="s">
        <v>2073</v>
      </c>
      <c r="G453" s="47" t="s">
        <v>2494</v>
      </c>
      <c r="H453" s="49">
        <v>0</v>
      </c>
      <c r="I453" s="49">
        <v>0</v>
      </c>
      <c r="J453" s="49" t="s">
        <v>2186</v>
      </c>
      <c r="K453" s="49" t="s">
        <v>7110</v>
      </c>
      <c r="L453" s="49" t="s">
        <v>254</v>
      </c>
      <c r="M453" s="49" t="s">
        <v>568</v>
      </c>
    </row>
    <row r="454" spans="2:13" x14ac:dyDescent="0.3">
      <c r="B454" s="248" t="s">
        <v>2831</v>
      </c>
      <c r="C454" s="248" t="s">
        <v>2831</v>
      </c>
      <c r="D454" t="s">
        <v>2601</v>
      </c>
      <c r="E454" t="s">
        <v>5887</v>
      </c>
      <c r="F454" t="s">
        <v>2072</v>
      </c>
      <c r="G454" s="47" t="s">
        <v>2491</v>
      </c>
      <c r="H454" s="49">
        <v>0</v>
      </c>
      <c r="I454" s="49">
        <v>0</v>
      </c>
      <c r="J454" s="49" t="s">
        <v>2176</v>
      </c>
      <c r="K454" s="49" t="s">
        <v>5888</v>
      </c>
      <c r="L454" s="49" t="s">
        <v>254</v>
      </c>
      <c r="M454" s="49" t="s">
        <v>568</v>
      </c>
    </row>
    <row r="455" spans="2:13" x14ac:dyDescent="0.3">
      <c r="B455" s="248" t="s">
        <v>2831</v>
      </c>
      <c r="C455" s="248" t="s">
        <v>2831</v>
      </c>
      <c r="D455" t="s">
        <v>2601</v>
      </c>
      <c r="E455" t="s">
        <v>3251</v>
      </c>
      <c r="F455" t="s">
        <v>2073</v>
      </c>
      <c r="G455" s="47" t="s">
        <v>2484</v>
      </c>
      <c r="H455" s="49">
        <v>0</v>
      </c>
      <c r="I455" s="49">
        <v>0</v>
      </c>
      <c r="J455" s="49" t="s">
        <v>2160</v>
      </c>
      <c r="K455" s="49" t="s">
        <v>2925</v>
      </c>
      <c r="L455" s="49" t="s">
        <v>254</v>
      </c>
      <c r="M455" s="49" t="s">
        <v>568</v>
      </c>
    </row>
    <row r="456" spans="2:13" x14ac:dyDescent="0.3">
      <c r="B456" s="248" t="s">
        <v>2831</v>
      </c>
      <c r="C456" s="248" t="s">
        <v>2831</v>
      </c>
      <c r="D456" t="s">
        <v>2601</v>
      </c>
      <c r="E456" t="s">
        <v>3299</v>
      </c>
      <c r="F456" t="s">
        <v>2073</v>
      </c>
      <c r="G456" s="47" t="s">
        <v>2473</v>
      </c>
      <c r="H456" s="49">
        <v>0</v>
      </c>
      <c r="I456" s="49">
        <v>0</v>
      </c>
      <c r="J456" s="49" t="s">
        <v>2160</v>
      </c>
      <c r="K456" s="49" t="s">
        <v>2925</v>
      </c>
      <c r="L456" s="49" t="s">
        <v>254</v>
      </c>
      <c r="M456" s="49" t="s">
        <v>568</v>
      </c>
    </row>
    <row r="457" spans="2:13" x14ac:dyDescent="0.3">
      <c r="B457" s="248" t="s">
        <v>2831</v>
      </c>
      <c r="C457" s="248" t="s">
        <v>2831</v>
      </c>
      <c r="D457" t="s">
        <v>2601</v>
      </c>
      <c r="E457" t="s">
        <v>7105</v>
      </c>
      <c r="F457" t="s">
        <v>2072</v>
      </c>
      <c r="G457" s="47" t="s">
        <v>2484</v>
      </c>
      <c r="H457" s="49">
        <v>0</v>
      </c>
      <c r="I457" s="49">
        <v>0</v>
      </c>
      <c r="J457" s="49" t="s">
        <v>2186</v>
      </c>
      <c r="K457" s="49" t="s">
        <v>7106</v>
      </c>
      <c r="L457" s="49" t="s">
        <v>254</v>
      </c>
      <c r="M457" s="49" t="s">
        <v>568</v>
      </c>
    </row>
    <row r="458" spans="2:13" x14ac:dyDescent="0.3">
      <c r="B458" s="248" t="s">
        <v>2831</v>
      </c>
      <c r="C458" s="248" t="s">
        <v>2831</v>
      </c>
      <c r="D458" t="s">
        <v>2601</v>
      </c>
      <c r="E458" t="s">
        <v>6882</v>
      </c>
      <c r="F458" t="s">
        <v>2073</v>
      </c>
      <c r="G458" s="47" t="s">
        <v>2471</v>
      </c>
      <c r="H458" s="49">
        <v>0</v>
      </c>
      <c r="I458" s="49">
        <v>0</v>
      </c>
      <c r="J458" s="49" t="s">
        <v>2186</v>
      </c>
      <c r="K458" s="49" t="s">
        <v>6883</v>
      </c>
      <c r="L458" s="49" t="s">
        <v>2147</v>
      </c>
      <c r="M458" s="49" t="s">
        <v>568</v>
      </c>
    </row>
    <row r="459" spans="2:13" x14ac:dyDescent="0.3">
      <c r="B459" s="248" t="s">
        <v>2831</v>
      </c>
      <c r="C459" s="248" t="s">
        <v>2831</v>
      </c>
      <c r="D459" t="s">
        <v>2601</v>
      </c>
      <c r="E459" t="s">
        <v>6329</v>
      </c>
      <c r="F459" t="s">
        <v>2072</v>
      </c>
      <c r="G459" s="47" t="s">
        <v>2486</v>
      </c>
      <c r="H459" s="49">
        <v>0</v>
      </c>
      <c r="I459" s="49">
        <v>0</v>
      </c>
      <c r="J459" s="49" t="s">
        <v>2160</v>
      </c>
      <c r="K459" s="49" t="s">
        <v>6330</v>
      </c>
      <c r="L459" s="49" t="s">
        <v>254</v>
      </c>
      <c r="M459" s="49" t="s">
        <v>568</v>
      </c>
    </row>
    <row r="460" spans="2:13" x14ac:dyDescent="0.3">
      <c r="B460" s="248" t="s">
        <v>2831</v>
      </c>
      <c r="C460" s="248" t="s">
        <v>2831</v>
      </c>
      <c r="D460" t="s">
        <v>2601</v>
      </c>
      <c r="E460" t="s">
        <v>6788</v>
      </c>
      <c r="F460" t="s">
        <v>2073</v>
      </c>
      <c r="G460" s="47" t="s">
        <v>2482</v>
      </c>
      <c r="H460" s="49">
        <v>0</v>
      </c>
      <c r="I460" s="49">
        <v>0</v>
      </c>
      <c r="J460" s="49" t="s">
        <v>2186</v>
      </c>
      <c r="K460" s="49" t="s">
        <v>6789</v>
      </c>
      <c r="L460" s="49" t="s">
        <v>254</v>
      </c>
      <c r="M460" s="49" t="s">
        <v>568</v>
      </c>
    </row>
    <row r="461" spans="2:13" x14ac:dyDescent="0.3">
      <c r="B461" s="248" t="s">
        <v>2831</v>
      </c>
      <c r="C461" s="248" t="s">
        <v>2831</v>
      </c>
      <c r="D461" t="s">
        <v>2601</v>
      </c>
      <c r="E461" t="s">
        <v>5615</v>
      </c>
      <c r="F461" t="s">
        <v>2072</v>
      </c>
      <c r="G461" s="47" t="s">
        <v>2494</v>
      </c>
      <c r="H461" s="49">
        <v>0</v>
      </c>
      <c r="I461" s="49">
        <v>0</v>
      </c>
      <c r="J461" s="49" t="s">
        <v>2160</v>
      </c>
      <c r="K461" s="49" t="s">
        <v>5616</v>
      </c>
      <c r="L461" s="49" t="s">
        <v>254</v>
      </c>
      <c r="M461" s="49" t="s">
        <v>568</v>
      </c>
    </row>
    <row r="462" spans="2:13" x14ac:dyDescent="0.3">
      <c r="B462" s="248" t="s">
        <v>2831</v>
      </c>
      <c r="C462" s="248" t="s">
        <v>2831</v>
      </c>
      <c r="D462" t="s">
        <v>2601</v>
      </c>
      <c r="E462" t="s">
        <v>10483</v>
      </c>
      <c r="F462" t="s">
        <v>2073</v>
      </c>
      <c r="G462" s="47" t="s">
        <v>2475</v>
      </c>
      <c r="H462" s="49">
        <v>0</v>
      </c>
      <c r="I462" s="49">
        <v>0</v>
      </c>
      <c r="J462" s="49" t="s">
        <v>2186</v>
      </c>
      <c r="K462" s="49" t="s">
        <v>10484</v>
      </c>
      <c r="L462" s="49" t="s">
        <v>254</v>
      </c>
      <c r="M462" s="49" t="s">
        <v>568</v>
      </c>
    </row>
    <row r="463" spans="2:13" x14ac:dyDescent="0.3">
      <c r="B463" s="248" t="s">
        <v>2831</v>
      </c>
      <c r="C463" s="248" t="s">
        <v>2831</v>
      </c>
      <c r="D463" t="s">
        <v>2601</v>
      </c>
      <c r="E463" t="s">
        <v>3272</v>
      </c>
      <c r="F463" t="s">
        <v>2073</v>
      </c>
      <c r="G463" s="47" t="s">
        <v>2487</v>
      </c>
      <c r="H463" s="49">
        <v>0</v>
      </c>
      <c r="I463" s="49">
        <v>0</v>
      </c>
      <c r="J463" s="49" t="s">
        <v>2160</v>
      </c>
      <c r="K463" s="49" t="s">
        <v>2936</v>
      </c>
      <c r="L463" s="49" t="s">
        <v>254</v>
      </c>
      <c r="M463" s="49" t="s">
        <v>568</v>
      </c>
    </row>
    <row r="464" spans="2:13" x14ac:dyDescent="0.3">
      <c r="B464" s="248" t="s">
        <v>2831</v>
      </c>
      <c r="C464" s="248" t="s">
        <v>2831</v>
      </c>
      <c r="D464" t="s">
        <v>2601</v>
      </c>
      <c r="E464" t="s">
        <v>5889</v>
      </c>
      <c r="F464" t="s">
        <v>2073</v>
      </c>
      <c r="G464" s="47" t="s">
        <v>2486</v>
      </c>
      <c r="H464" s="49">
        <v>0</v>
      </c>
      <c r="I464" s="49">
        <v>0</v>
      </c>
      <c r="J464" s="49" t="s">
        <v>2186</v>
      </c>
      <c r="K464" s="49" t="s">
        <v>5890</v>
      </c>
      <c r="L464" s="49" t="s">
        <v>254</v>
      </c>
      <c r="M464" s="49" t="s">
        <v>568</v>
      </c>
    </row>
    <row r="465" spans="2:13" x14ac:dyDescent="0.3">
      <c r="B465" s="248" t="s">
        <v>2831</v>
      </c>
      <c r="C465" s="248" t="s">
        <v>2831</v>
      </c>
      <c r="D465" t="s">
        <v>2601</v>
      </c>
      <c r="E465" t="s">
        <v>6406</v>
      </c>
      <c r="F465" t="s">
        <v>2073</v>
      </c>
      <c r="G465" s="47" t="s">
        <v>2473</v>
      </c>
      <c r="H465" s="49">
        <v>0</v>
      </c>
      <c r="I465" s="49">
        <v>0</v>
      </c>
      <c r="J465" s="49" t="s">
        <v>2186</v>
      </c>
      <c r="K465" s="49" t="s">
        <v>6407</v>
      </c>
      <c r="L465" s="49" t="s">
        <v>254</v>
      </c>
      <c r="M465" s="49" t="s">
        <v>568</v>
      </c>
    </row>
    <row r="466" spans="2:13" x14ac:dyDescent="0.3">
      <c r="B466" s="248" t="s">
        <v>2831</v>
      </c>
      <c r="C466" s="248" t="s">
        <v>2831</v>
      </c>
      <c r="D466" t="s">
        <v>2601</v>
      </c>
      <c r="E466" t="s">
        <v>6086</v>
      </c>
      <c r="F466" t="s">
        <v>2073</v>
      </c>
      <c r="G466" s="47" t="s">
        <v>2500</v>
      </c>
      <c r="H466" s="49">
        <v>0</v>
      </c>
      <c r="I466" s="49">
        <v>0</v>
      </c>
      <c r="J466" s="49" t="s">
        <v>2186</v>
      </c>
      <c r="K466" s="49" t="s">
        <v>6088</v>
      </c>
      <c r="L466" s="49" t="s">
        <v>254</v>
      </c>
      <c r="M466" s="49" t="s">
        <v>568</v>
      </c>
    </row>
    <row r="467" spans="2:13" x14ac:dyDescent="0.3">
      <c r="B467" s="248" t="s">
        <v>2831</v>
      </c>
      <c r="C467" s="248" t="s">
        <v>2831</v>
      </c>
      <c r="D467" t="s">
        <v>2601</v>
      </c>
      <c r="E467" t="s">
        <v>4863</v>
      </c>
      <c r="F467" t="s">
        <v>2073</v>
      </c>
      <c r="G467" s="47" t="s">
        <v>2487</v>
      </c>
      <c r="H467" s="49">
        <v>0</v>
      </c>
      <c r="I467" s="49">
        <v>0</v>
      </c>
      <c r="J467" s="49" t="s">
        <v>2160</v>
      </c>
      <c r="K467" s="49" t="s">
        <v>4865</v>
      </c>
      <c r="L467" s="49" t="s">
        <v>254</v>
      </c>
      <c r="M467" s="49" t="s">
        <v>568</v>
      </c>
    </row>
    <row r="468" spans="2:13" x14ac:dyDescent="0.3">
      <c r="B468" s="248" t="s">
        <v>2831</v>
      </c>
      <c r="C468" s="248" t="s">
        <v>2831</v>
      </c>
      <c r="D468" t="s">
        <v>2601</v>
      </c>
      <c r="E468" t="s">
        <v>2984</v>
      </c>
      <c r="F468" t="s">
        <v>2073</v>
      </c>
      <c r="G468" s="47" t="s">
        <v>2515</v>
      </c>
      <c r="H468" s="49">
        <v>0</v>
      </c>
      <c r="I468" s="49">
        <v>0</v>
      </c>
      <c r="J468" s="49" t="s">
        <v>2160</v>
      </c>
      <c r="K468" s="49" t="s">
        <v>2925</v>
      </c>
      <c r="L468" s="49" t="s">
        <v>254</v>
      </c>
      <c r="M468" s="49" t="s">
        <v>568</v>
      </c>
    </row>
    <row r="469" spans="2:13" x14ac:dyDescent="0.3">
      <c r="B469" s="248" t="s">
        <v>2831</v>
      </c>
      <c r="C469" s="248" t="s">
        <v>2831</v>
      </c>
      <c r="D469" t="s">
        <v>2601</v>
      </c>
      <c r="E469" t="s">
        <v>10270</v>
      </c>
      <c r="F469" t="s">
        <v>2073</v>
      </c>
      <c r="G469" s="47" t="s">
        <v>2475</v>
      </c>
      <c r="H469" s="49">
        <v>0</v>
      </c>
      <c r="I469" s="49">
        <v>0</v>
      </c>
      <c r="J469" s="49" t="s">
        <v>2186</v>
      </c>
      <c r="K469" s="49" t="s">
        <v>10271</v>
      </c>
      <c r="L469" s="49" t="s">
        <v>254</v>
      </c>
      <c r="M469" s="49" t="s">
        <v>568</v>
      </c>
    </row>
    <row r="470" spans="2:13" x14ac:dyDescent="0.3">
      <c r="B470" s="248" t="s">
        <v>2831</v>
      </c>
      <c r="C470" s="248" t="s">
        <v>2831</v>
      </c>
      <c r="D470" t="s">
        <v>2601</v>
      </c>
      <c r="E470" t="s">
        <v>7456</v>
      </c>
      <c r="F470" t="s">
        <v>2076</v>
      </c>
      <c r="G470" s="47" t="s">
        <v>2481</v>
      </c>
      <c r="H470" s="49">
        <v>0</v>
      </c>
      <c r="I470" s="49">
        <v>0</v>
      </c>
      <c r="J470" s="49" t="s">
        <v>2160</v>
      </c>
      <c r="K470" s="49" t="s">
        <v>7457</v>
      </c>
      <c r="L470" s="49" t="s">
        <v>2147</v>
      </c>
      <c r="M470" s="49" t="s">
        <v>568</v>
      </c>
    </row>
    <row r="471" spans="2:13" x14ac:dyDescent="0.3">
      <c r="B471" s="248" t="s">
        <v>2831</v>
      </c>
      <c r="C471" s="248" t="s">
        <v>2831</v>
      </c>
      <c r="D471" t="s">
        <v>2601</v>
      </c>
      <c r="E471" t="s">
        <v>10553</v>
      </c>
      <c r="F471" t="s">
        <v>2073</v>
      </c>
      <c r="G471" s="47" t="s">
        <v>2475</v>
      </c>
      <c r="H471" s="49">
        <v>0</v>
      </c>
      <c r="I471" s="49">
        <v>0</v>
      </c>
      <c r="J471" s="49" t="s">
        <v>2186</v>
      </c>
      <c r="K471" s="49" t="s">
        <v>10554</v>
      </c>
      <c r="L471" s="49" t="s">
        <v>2147</v>
      </c>
      <c r="M471" s="49" t="s">
        <v>568</v>
      </c>
    </row>
    <row r="472" spans="2:13" x14ac:dyDescent="0.3">
      <c r="B472" s="248" t="s">
        <v>2831</v>
      </c>
      <c r="C472" s="248" t="s">
        <v>2831</v>
      </c>
      <c r="D472" t="s">
        <v>2601</v>
      </c>
      <c r="E472" t="s">
        <v>3300</v>
      </c>
      <c r="F472" t="s">
        <v>2073</v>
      </c>
      <c r="G472" s="47" t="s">
        <v>2475</v>
      </c>
      <c r="H472" s="49">
        <v>0</v>
      </c>
      <c r="I472" s="49">
        <v>0</v>
      </c>
      <c r="J472" s="49" t="s">
        <v>2160</v>
      </c>
      <c r="K472" s="49" t="s">
        <v>2925</v>
      </c>
      <c r="L472" s="49" t="s">
        <v>254</v>
      </c>
      <c r="M472" s="49" t="s">
        <v>568</v>
      </c>
    </row>
    <row r="473" spans="2:13" x14ac:dyDescent="0.3">
      <c r="B473" s="248" t="s">
        <v>2831</v>
      </c>
      <c r="C473" s="248" t="s">
        <v>2831</v>
      </c>
      <c r="D473" t="s">
        <v>2601</v>
      </c>
      <c r="E473" t="s">
        <v>9284</v>
      </c>
      <c r="F473" t="s">
        <v>2072</v>
      </c>
      <c r="G473" s="47" t="s">
        <v>2490</v>
      </c>
      <c r="H473" s="49">
        <v>0</v>
      </c>
      <c r="I473" s="49">
        <v>0</v>
      </c>
      <c r="J473" s="49" t="s">
        <v>2160</v>
      </c>
      <c r="K473" s="49" t="s">
        <v>9285</v>
      </c>
      <c r="L473" s="49" t="s">
        <v>254</v>
      </c>
      <c r="M473" s="49" t="s">
        <v>568</v>
      </c>
    </row>
    <row r="474" spans="2:13" x14ac:dyDescent="0.3">
      <c r="B474" s="248" t="s">
        <v>2831</v>
      </c>
      <c r="C474" s="248" t="s">
        <v>2831</v>
      </c>
      <c r="D474" t="s">
        <v>2601</v>
      </c>
      <c r="E474" t="s">
        <v>8149</v>
      </c>
      <c r="F474" t="s">
        <v>2072</v>
      </c>
      <c r="G474" s="47" t="s">
        <v>2506</v>
      </c>
      <c r="H474" s="49">
        <v>0</v>
      </c>
      <c r="I474" s="49">
        <v>0</v>
      </c>
      <c r="J474" s="49" t="s">
        <v>2160</v>
      </c>
      <c r="K474" s="49" t="s">
        <v>8150</v>
      </c>
      <c r="L474" s="49" t="s">
        <v>254</v>
      </c>
      <c r="M474" s="49" t="s">
        <v>568</v>
      </c>
    </row>
    <row r="475" spans="2:13" x14ac:dyDescent="0.3">
      <c r="B475" s="248" t="s">
        <v>2831</v>
      </c>
      <c r="C475" s="248" t="s">
        <v>2831</v>
      </c>
      <c r="D475" t="s">
        <v>2601</v>
      </c>
      <c r="E475" t="s">
        <v>3139</v>
      </c>
      <c r="F475" t="s">
        <v>2073</v>
      </c>
      <c r="G475" s="47" t="s">
        <v>2494</v>
      </c>
      <c r="H475" s="49">
        <v>0</v>
      </c>
      <c r="I475" s="49">
        <v>0</v>
      </c>
      <c r="J475" s="49" t="s">
        <v>2160</v>
      </c>
      <c r="K475" s="49" t="s">
        <v>2941</v>
      </c>
      <c r="L475" s="49" t="s">
        <v>254</v>
      </c>
      <c r="M475" s="49" t="s">
        <v>568</v>
      </c>
    </row>
    <row r="476" spans="2:13" x14ac:dyDescent="0.3">
      <c r="B476" s="248" t="s">
        <v>2831</v>
      </c>
      <c r="C476" s="248" t="s">
        <v>2831</v>
      </c>
      <c r="D476" t="s">
        <v>2601</v>
      </c>
      <c r="E476" t="s">
        <v>3137</v>
      </c>
      <c r="F476" t="s">
        <v>2073</v>
      </c>
      <c r="G476" s="47" t="s">
        <v>2491</v>
      </c>
      <c r="H476" s="49">
        <v>0</v>
      </c>
      <c r="I476" s="49">
        <v>0</v>
      </c>
      <c r="J476" s="49" t="s">
        <v>2160</v>
      </c>
      <c r="K476" s="49" t="s">
        <v>2941</v>
      </c>
      <c r="L476" s="49" t="s">
        <v>254</v>
      </c>
      <c r="M476" s="49" t="s">
        <v>568</v>
      </c>
    </row>
    <row r="477" spans="2:13" x14ac:dyDescent="0.3">
      <c r="B477" s="248" t="s">
        <v>2831</v>
      </c>
      <c r="C477" s="248" t="s">
        <v>2831</v>
      </c>
      <c r="D477" t="s">
        <v>2601</v>
      </c>
      <c r="E477" t="s">
        <v>9279</v>
      </c>
      <c r="F477" t="s">
        <v>2073</v>
      </c>
      <c r="G477" s="47" t="s">
        <v>2485</v>
      </c>
      <c r="H477" s="49">
        <v>0</v>
      </c>
      <c r="I477" s="49">
        <v>0</v>
      </c>
      <c r="J477" s="49" t="s">
        <v>2186</v>
      </c>
      <c r="K477" s="49" t="s">
        <v>9280</v>
      </c>
      <c r="L477" s="49" t="s">
        <v>254</v>
      </c>
      <c r="M477" s="49" t="s">
        <v>568</v>
      </c>
    </row>
    <row r="478" spans="2:13" x14ac:dyDescent="0.3">
      <c r="B478" s="248" t="s">
        <v>2831</v>
      </c>
      <c r="C478" s="248" t="s">
        <v>2831</v>
      </c>
      <c r="D478" t="s">
        <v>2601</v>
      </c>
      <c r="E478" t="s">
        <v>9209</v>
      </c>
      <c r="F478" t="s">
        <v>2073</v>
      </c>
      <c r="G478" s="47" t="s">
        <v>2480</v>
      </c>
      <c r="H478" s="49">
        <v>0</v>
      </c>
      <c r="I478" s="49">
        <v>0</v>
      </c>
      <c r="J478" s="49" t="s">
        <v>2186</v>
      </c>
      <c r="K478" s="49" t="s">
        <v>9210</v>
      </c>
      <c r="L478" s="49" t="s">
        <v>254</v>
      </c>
      <c r="M478" s="49" t="s">
        <v>568</v>
      </c>
    </row>
    <row r="479" spans="2:13" x14ac:dyDescent="0.3">
      <c r="B479" s="248" t="s">
        <v>2831</v>
      </c>
      <c r="C479" s="248" t="s">
        <v>2831</v>
      </c>
      <c r="D479" t="s">
        <v>2601</v>
      </c>
      <c r="E479" t="s">
        <v>9217</v>
      </c>
      <c r="F479" t="s">
        <v>2073</v>
      </c>
      <c r="G479" s="47" t="s">
        <v>2481</v>
      </c>
      <c r="H479" s="49">
        <v>0</v>
      </c>
      <c r="I479" s="49">
        <v>0</v>
      </c>
      <c r="J479" s="49" t="s">
        <v>2186</v>
      </c>
      <c r="K479" s="49" t="s">
        <v>9218</v>
      </c>
      <c r="L479" s="49" t="s">
        <v>254</v>
      </c>
      <c r="M479" s="49" t="s">
        <v>568</v>
      </c>
    </row>
    <row r="480" spans="2:13" x14ac:dyDescent="0.3">
      <c r="B480" s="248" t="s">
        <v>2831</v>
      </c>
      <c r="C480" s="248" t="s">
        <v>2831</v>
      </c>
      <c r="D480" t="s">
        <v>2601</v>
      </c>
      <c r="E480" t="s">
        <v>8963</v>
      </c>
      <c r="F480" t="s">
        <v>2073</v>
      </c>
      <c r="G480" s="47" t="s">
        <v>2517</v>
      </c>
      <c r="H480" s="49">
        <v>0</v>
      </c>
      <c r="I480" s="49">
        <v>0</v>
      </c>
      <c r="J480" s="49" t="s">
        <v>2186</v>
      </c>
      <c r="K480" s="49" t="s">
        <v>8964</v>
      </c>
      <c r="L480" s="49" t="s">
        <v>254</v>
      </c>
      <c r="M480" s="49" t="s">
        <v>568</v>
      </c>
    </row>
    <row r="481" spans="2:13" x14ac:dyDescent="0.3">
      <c r="B481" s="248" t="s">
        <v>2831</v>
      </c>
      <c r="C481" s="248" t="s">
        <v>2831</v>
      </c>
      <c r="D481" t="s">
        <v>2601</v>
      </c>
      <c r="E481" t="s">
        <v>9143</v>
      </c>
      <c r="F481" t="s">
        <v>2073</v>
      </c>
      <c r="G481" s="47" t="s">
        <v>2468</v>
      </c>
      <c r="H481" s="49">
        <v>0</v>
      </c>
      <c r="I481" s="49">
        <v>0</v>
      </c>
      <c r="J481" s="49" t="s">
        <v>2185</v>
      </c>
      <c r="K481" s="49" t="s">
        <v>9144</v>
      </c>
      <c r="L481" s="49" t="s">
        <v>254</v>
      </c>
      <c r="M481" s="49" t="s">
        <v>568</v>
      </c>
    </row>
    <row r="482" spans="2:13" x14ac:dyDescent="0.3">
      <c r="B482" s="248" t="s">
        <v>2831</v>
      </c>
      <c r="C482" s="248" t="s">
        <v>2831</v>
      </c>
      <c r="D482" t="s">
        <v>2601</v>
      </c>
      <c r="E482" t="s">
        <v>4780</v>
      </c>
      <c r="F482" t="s">
        <v>2073</v>
      </c>
      <c r="G482" s="47" t="s">
        <v>2477</v>
      </c>
      <c r="H482" s="49">
        <v>0</v>
      </c>
      <c r="I482" s="49">
        <v>0</v>
      </c>
      <c r="J482" s="49" t="s">
        <v>2160</v>
      </c>
      <c r="K482" s="49" t="s">
        <v>4781</v>
      </c>
      <c r="L482" s="49" t="s">
        <v>254</v>
      </c>
      <c r="M482" s="49" t="s">
        <v>568</v>
      </c>
    </row>
    <row r="483" spans="2:13" x14ac:dyDescent="0.3">
      <c r="B483" s="248" t="s">
        <v>2831</v>
      </c>
      <c r="C483" s="248" t="s">
        <v>2831</v>
      </c>
      <c r="D483" t="s">
        <v>2601</v>
      </c>
      <c r="E483" t="s">
        <v>7976</v>
      </c>
      <c r="F483" t="s">
        <v>2073</v>
      </c>
      <c r="G483" s="47" t="s">
        <v>2494</v>
      </c>
      <c r="H483" s="49">
        <v>0</v>
      </c>
      <c r="I483" s="49">
        <v>0</v>
      </c>
      <c r="J483" s="49" t="s">
        <v>2186</v>
      </c>
      <c r="K483" s="49" t="s">
        <v>7977</v>
      </c>
      <c r="L483" s="49" t="s">
        <v>254</v>
      </c>
      <c r="M483" s="49" t="s">
        <v>568</v>
      </c>
    </row>
    <row r="484" spans="2:13" x14ac:dyDescent="0.3">
      <c r="B484" s="248" t="s">
        <v>2831</v>
      </c>
      <c r="C484" s="248" t="s">
        <v>2831</v>
      </c>
      <c r="D484" t="s">
        <v>2601</v>
      </c>
      <c r="E484" t="s">
        <v>10318</v>
      </c>
      <c r="F484" t="s">
        <v>2073</v>
      </c>
      <c r="G484" s="47" t="s">
        <v>2482</v>
      </c>
      <c r="H484" s="49">
        <v>0</v>
      </c>
      <c r="I484" s="49">
        <v>0</v>
      </c>
      <c r="J484" s="49" t="s">
        <v>2186</v>
      </c>
      <c r="K484" s="49" t="s">
        <v>10319</v>
      </c>
      <c r="L484" s="49" t="s">
        <v>254</v>
      </c>
      <c r="M484" s="49" t="s">
        <v>568</v>
      </c>
    </row>
    <row r="485" spans="2:13" x14ac:dyDescent="0.3">
      <c r="B485" s="248" t="s">
        <v>2831</v>
      </c>
      <c r="C485" s="248" t="s">
        <v>2831</v>
      </c>
      <c r="D485" t="s">
        <v>2601</v>
      </c>
      <c r="E485" t="s">
        <v>6657</v>
      </c>
      <c r="F485" t="s">
        <v>2073</v>
      </c>
      <c r="G485" s="47" t="s">
        <v>2494</v>
      </c>
      <c r="H485" s="49">
        <v>0</v>
      </c>
      <c r="I485" s="49">
        <v>0</v>
      </c>
      <c r="J485" s="49" t="s">
        <v>2186</v>
      </c>
      <c r="K485" s="49" t="s">
        <v>6658</v>
      </c>
      <c r="L485" s="49" t="s">
        <v>254</v>
      </c>
      <c r="M485" s="49" t="s">
        <v>568</v>
      </c>
    </row>
    <row r="486" spans="2:13" x14ac:dyDescent="0.3">
      <c r="B486" s="248" t="s">
        <v>2831</v>
      </c>
      <c r="C486" s="248" t="s">
        <v>2831</v>
      </c>
      <c r="D486" t="s">
        <v>2601</v>
      </c>
      <c r="E486" t="s">
        <v>6179</v>
      </c>
      <c r="F486" t="s">
        <v>2073</v>
      </c>
      <c r="G486" s="47" t="s">
        <v>2487</v>
      </c>
      <c r="H486" s="49">
        <v>0</v>
      </c>
      <c r="I486" s="49">
        <v>0</v>
      </c>
      <c r="J486" s="49" t="s">
        <v>2186</v>
      </c>
      <c r="K486" s="49" t="s">
        <v>6180</v>
      </c>
      <c r="L486" s="49" t="s">
        <v>254</v>
      </c>
      <c r="M486" s="49" t="s">
        <v>568</v>
      </c>
    </row>
    <row r="487" spans="2:13" x14ac:dyDescent="0.3">
      <c r="B487" s="248" t="s">
        <v>2831</v>
      </c>
      <c r="C487" s="248" t="s">
        <v>2831</v>
      </c>
      <c r="D487" t="s">
        <v>2601</v>
      </c>
      <c r="E487" t="s">
        <v>7430</v>
      </c>
      <c r="F487" t="s">
        <v>2072</v>
      </c>
      <c r="G487" s="47" t="s">
        <v>2472</v>
      </c>
      <c r="H487" s="49">
        <v>0</v>
      </c>
      <c r="I487" s="49">
        <v>0</v>
      </c>
      <c r="J487" s="49" t="s">
        <v>2160</v>
      </c>
      <c r="K487" s="49" t="s">
        <v>7431</v>
      </c>
      <c r="L487" s="49" t="s">
        <v>254</v>
      </c>
      <c r="M487" s="49" t="s">
        <v>568</v>
      </c>
    </row>
    <row r="488" spans="2:13" x14ac:dyDescent="0.3">
      <c r="B488" s="248" t="s">
        <v>2831</v>
      </c>
      <c r="C488" s="248" t="s">
        <v>2831</v>
      </c>
      <c r="D488" t="s">
        <v>2601</v>
      </c>
      <c r="E488" t="s">
        <v>5799</v>
      </c>
      <c r="F488" t="s">
        <v>2072</v>
      </c>
      <c r="G488" s="47" t="s">
        <v>2477</v>
      </c>
      <c r="H488" s="49">
        <v>0</v>
      </c>
      <c r="I488" s="49">
        <v>0</v>
      </c>
      <c r="J488" s="49" t="s">
        <v>2160</v>
      </c>
      <c r="K488" s="49" t="s">
        <v>5800</v>
      </c>
      <c r="L488" s="49" t="s">
        <v>254</v>
      </c>
      <c r="M488" s="49" t="s">
        <v>568</v>
      </c>
    </row>
    <row r="489" spans="2:13" x14ac:dyDescent="0.3">
      <c r="B489" s="248" t="s">
        <v>2831</v>
      </c>
      <c r="C489" s="248" t="s">
        <v>2831</v>
      </c>
      <c r="D489" t="s">
        <v>2601</v>
      </c>
      <c r="E489" t="s">
        <v>6840</v>
      </c>
      <c r="F489" t="s">
        <v>2073</v>
      </c>
      <c r="G489" s="47" t="s">
        <v>2481</v>
      </c>
      <c r="H489" s="49">
        <v>0</v>
      </c>
      <c r="I489" s="49">
        <v>0</v>
      </c>
      <c r="J489" s="49" t="s">
        <v>2186</v>
      </c>
      <c r="K489" s="49" t="s">
        <v>6841</v>
      </c>
      <c r="L489" s="49" t="s">
        <v>254</v>
      </c>
      <c r="M489" s="49" t="s">
        <v>568</v>
      </c>
    </row>
    <row r="490" spans="2:13" x14ac:dyDescent="0.3">
      <c r="B490" s="248" t="s">
        <v>2831</v>
      </c>
      <c r="C490" s="248" t="s">
        <v>2831</v>
      </c>
      <c r="D490" t="s">
        <v>2601</v>
      </c>
      <c r="E490" t="s">
        <v>9559</v>
      </c>
      <c r="F490" t="s">
        <v>2072</v>
      </c>
      <c r="G490" s="47" t="s">
        <v>2468</v>
      </c>
      <c r="H490" s="49">
        <v>0</v>
      </c>
      <c r="I490" s="49">
        <v>0</v>
      </c>
      <c r="J490" s="49" t="s">
        <v>2176</v>
      </c>
      <c r="K490" s="49" t="s">
        <v>9560</v>
      </c>
      <c r="L490" s="49" t="s">
        <v>254</v>
      </c>
      <c r="M490" s="49" t="s">
        <v>568</v>
      </c>
    </row>
    <row r="491" spans="2:13" x14ac:dyDescent="0.3">
      <c r="B491" s="248" t="s">
        <v>2831</v>
      </c>
      <c r="C491" s="248" t="s">
        <v>2831</v>
      </c>
      <c r="D491" t="s">
        <v>2601</v>
      </c>
      <c r="E491" t="s">
        <v>3042</v>
      </c>
      <c r="F491" t="s">
        <v>2073</v>
      </c>
      <c r="G491" s="47" t="s">
        <v>2481</v>
      </c>
      <c r="H491" s="49">
        <v>0</v>
      </c>
      <c r="I491" s="49">
        <v>0</v>
      </c>
      <c r="J491" s="49" t="s">
        <v>2160</v>
      </c>
      <c r="K491" s="49" t="s">
        <v>2925</v>
      </c>
      <c r="L491" s="49" t="s">
        <v>254</v>
      </c>
      <c r="M491" s="49" t="s">
        <v>568</v>
      </c>
    </row>
    <row r="492" spans="2:13" x14ac:dyDescent="0.3">
      <c r="B492" s="248" t="s">
        <v>2831</v>
      </c>
      <c r="C492" s="248" t="s">
        <v>2831</v>
      </c>
      <c r="D492" t="s">
        <v>2601</v>
      </c>
      <c r="E492" t="s">
        <v>5535</v>
      </c>
      <c r="F492" t="s">
        <v>2073</v>
      </c>
      <c r="G492" s="47" t="s">
        <v>2517</v>
      </c>
      <c r="H492" s="49">
        <v>0</v>
      </c>
      <c r="I492" s="49">
        <v>0</v>
      </c>
      <c r="J492" s="49" t="s">
        <v>2186</v>
      </c>
      <c r="K492" s="49" t="s">
        <v>5536</v>
      </c>
      <c r="L492" s="49" t="s">
        <v>254</v>
      </c>
      <c r="M492" s="49" t="s">
        <v>568</v>
      </c>
    </row>
    <row r="493" spans="2:13" x14ac:dyDescent="0.3">
      <c r="B493" s="248" t="s">
        <v>2831</v>
      </c>
      <c r="C493" s="248" t="s">
        <v>2831</v>
      </c>
      <c r="D493" t="s">
        <v>2601</v>
      </c>
      <c r="E493" t="s">
        <v>6700</v>
      </c>
      <c r="F493" t="s">
        <v>2073</v>
      </c>
      <c r="G493" s="47" t="s">
        <v>2491</v>
      </c>
      <c r="H493" s="49">
        <v>0</v>
      </c>
      <c r="I493" s="49">
        <v>0</v>
      </c>
      <c r="J493" s="49" t="s">
        <v>2186</v>
      </c>
      <c r="K493" s="49" t="s">
        <v>6701</v>
      </c>
      <c r="L493" s="49" t="s">
        <v>254</v>
      </c>
      <c r="M493" s="49" t="s">
        <v>568</v>
      </c>
    </row>
    <row r="494" spans="2:13" x14ac:dyDescent="0.3">
      <c r="B494" s="248" t="s">
        <v>2831</v>
      </c>
      <c r="C494" s="248" t="s">
        <v>2831</v>
      </c>
      <c r="D494" t="s">
        <v>2601</v>
      </c>
      <c r="E494" t="s">
        <v>9090</v>
      </c>
      <c r="F494" t="s">
        <v>2072</v>
      </c>
      <c r="G494" s="47" t="s">
        <v>2517</v>
      </c>
      <c r="H494" s="49">
        <v>0</v>
      </c>
      <c r="I494" s="49">
        <v>0</v>
      </c>
      <c r="J494" s="49" t="s">
        <v>2160</v>
      </c>
      <c r="K494" s="49" t="s">
        <v>9091</v>
      </c>
      <c r="L494" s="49" t="s">
        <v>254</v>
      </c>
      <c r="M494" s="49" t="s">
        <v>568</v>
      </c>
    </row>
    <row r="495" spans="2:13" x14ac:dyDescent="0.3">
      <c r="B495" s="248" t="s">
        <v>2831</v>
      </c>
      <c r="C495" s="248" t="s">
        <v>2831</v>
      </c>
      <c r="D495" t="s">
        <v>2601</v>
      </c>
      <c r="E495" t="s">
        <v>9762</v>
      </c>
      <c r="F495" t="s">
        <v>2073</v>
      </c>
      <c r="G495" s="47" t="s">
        <v>2500</v>
      </c>
      <c r="H495" s="49">
        <v>0</v>
      </c>
      <c r="I495" s="49">
        <v>0</v>
      </c>
      <c r="J495" s="49" t="s">
        <v>2186</v>
      </c>
      <c r="K495" s="49" t="s">
        <v>9763</v>
      </c>
      <c r="L495" s="49" t="s">
        <v>254</v>
      </c>
      <c r="M495" s="49" t="s">
        <v>568</v>
      </c>
    </row>
    <row r="496" spans="2:13" x14ac:dyDescent="0.3">
      <c r="B496" s="248" t="s">
        <v>2831</v>
      </c>
      <c r="C496" s="248" t="s">
        <v>2831</v>
      </c>
      <c r="D496" t="s">
        <v>2601</v>
      </c>
      <c r="E496" t="s">
        <v>8167</v>
      </c>
      <c r="F496" t="s">
        <v>2073</v>
      </c>
      <c r="G496" s="47" t="s">
        <v>2494</v>
      </c>
      <c r="H496" s="49">
        <v>0</v>
      </c>
      <c r="I496" s="49">
        <v>0</v>
      </c>
      <c r="J496" s="49" t="s">
        <v>2160</v>
      </c>
      <c r="K496" s="49" t="s">
        <v>8168</v>
      </c>
      <c r="L496" s="49" t="s">
        <v>254</v>
      </c>
      <c r="M496" s="49" t="s">
        <v>568</v>
      </c>
    </row>
    <row r="497" spans="2:13" x14ac:dyDescent="0.3">
      <c r="B497" s="248" t="s">
        <v>2831</v>
      </c>
      <c r="C497" s="248" t="s">
        <v>2831</v>
      </c>
      <c r="D497" t="s">
        <v>2601</v>
      </c>
      <c r="E497" t="s">
        <v>3196</v>
      </c>
      <c r="F497" t="s">
        <v>2073</v>
      </c>
      <c r="G497" s="47" t="s">
        <v>2494</v>
      </c>
      <c r="H497" s="49">
        <v>0</v>
      </c>
      <c r="I497" s="49">
        <v>0</v>
      </c>
      <c r="J497" s="49" t="s">
        <v>2160</v>
      </c>
      <c r="K497" s="49" t="s">
        <v>2941</v>
      </c>
      <c r="L497" s="49" t="s">
        <v>254</v>
      </c>
      <c r="M497" s="49" t="s">
        <v>568</v>
      </c>
    </row>
    <row r="498" spans="2:13" x14ac:dyDescent="0.3">
      <c r="B498" s="248" t="s">
        <v>2831</v>
      </c>
      <c r="C498" s="248" t="s">
        <v>2831</v>
      </c>
      <c r="D498" t="s">
        <v>2601</v>
      </c>
      <c r="E498" t="s">
        <v>9211</v>
      </c>
      <c r="F498" t="s">
        <v>2072</v>
      </c>
      <c r="G498" s="47" t="s">
        <v>2487</v>
      </c>
      <c r="H498" s="49">
        <v>0</v>
      </c>
      <c r="I498" s="49">
        <v>0</v>
      </c>
      <c r="J498" s="49" t="s">
        <v>2160</v>
      </c>
      <c r="K498" s="49" t="s">
        <v>9212</v>
      </c>
      <c r="L498" s="49" t="s">
        <v>254</v>
      </c>
      <c r="M498" s="49" t="s">
        <v>568</v>
      </c>
    </row>
    <row r="499" spans="2:13" x14ac:dyDescent="0.3">
      <c r="B499" s="248" t="s">
        <v>2831</v>
      </c>
      <c r="C499" s="248" t="s">
        <v>2831</v>
      </c>
      <c r="D499" t="s">
        <v>2601</v>
      </c>
      <c r="E499" t="s">
        <v>9333</v>
      </c>
      <c r="F499" t="s">
        <v>2078</v>
      </c>
      <c r="G499" s="47" t="s">
        <v>2474</v>
      </c>
      <c r="H499" s="49">
        <v>0</v>
      </c>
      <c r="I499" s="49">
        <v>0</v>
      </c>
      <c r="J499" s="49" t="s">
        <v>2186</v>
      </c>
      <c r="K499" s="49" t="s">
        <v>9334</v>
      </c>
      <c r="L499" s="49" t="s">
        <v>254</v>
      </c>
      <c r="M499" s="49" t="s">
        <v>568</v>
      </c>
    </row>
    <row r="500" spans="2:13" x14ac:dyDescent="0.3">
      <c r="B500" s="248" t="s">
        <v>2831</v>
      </c>
      <c r="C500" s="248" t="s">
        <v>2831</v>
      </c>
      <c r="D500" t="s">
        <v>2601</v>
      </c>
      <c r="E500" t="s">
        <v>6647</v>
      </c>
      <c r="F500" t="s">
        <v>2073</v>
      </c>
      <c r="G500" s="47" t="s">
        <v>2503</v>
      </c>
      <c r="H500" s="49">
        <v>0</v>
      </c>
      <c r="I500" s="49">
        <v>0</v>
      </c>
      <c r="J500" s="49" t="s">
        <v>2186</v>
      </c>
      <c r="K500" s="49" t="s">
        <v>6648</v>
      </c>
      <c r="L500" s="49" t="s">
        <v>254</v>
      </c>
      <c r="M500" s="49" t="s">
        <v>568</v>
      </c>
    </row>
    <row r="501" spans="2:13" x14ac:dyDescent="0.3">
      <c r="B501" s="248" t="s">
        <v>2831</v>
      </c>
      <c r="C501" s="248" t="s">
        <v>2831</v>
      </c>
      <c r="D501" t="s">
        <v>2601</v>
      </c>
      <c r="E501" t="s">
        <v>6219</v>
      </c>
      <c r="F501" t="s">
        <v>2072</v>
      </c>
      <c r="G501" s="47" t="s">
        <v>2487</v>
      </c>
      <c r="H501" s="49">
        <v>0</v>
      </c>
      <c r="I501" s="49">
        <v>0</v>
      </c>
      <c r="J501" s="49" t="s">
        <v>2160</v>
      </c>
      <c r="K501" s="49" t="s">
        <v>6220</v>
      </c>
      <c r="L501" s="49" t="s">
        <v>254</v>
      </c>
      <c r="M501" s="49" t="s">
        <v>568</v>
      </c>
    </row>
    <row r="502" spans="2:13" x14ac:dyDescent="0.3">
      <c r="B502" s="248" t="s">
        <v>2831</v>
      </c>
      <c r="C502" s="248" t="s">
        <v>2831</v>
      </c>
      <c r="D502" t="s">
        <v>2601</v>
      </c>
      <c r="E502" t="s">
        <v>4029</v>
      </c>
      <c r="F502" t="s">
        <v>2078</v>
      </c>
      <c r="G502" s="47" t="s">
        <v>2494</v>
      </c>
      <c r="H502" s="49">
        <v>0</v>
      </c>
      <c r="I502" s="49">
        <v>0</v>
      </c>
      <c r="J502" s="49" t="s">
        <v>2186</v>
      </c>
      <c r="K502" s="49" t="s">
        <v>4030</v>
      </c>
      <c r="L502" s="49" t="s">
        <v>254</v>
      </c>
      <c r="M502" s="49" t="s">
        <v>568</v>
      </c>
    </row>
    <row r="503" spans="2:13" x14ac:dyDescent="0.3">
      <c r="B503" s="248" t="s">
        <v>2831</v>
      </c>
      <c r="C503" s="248" t="s">
        <v>2831</v>
      </c>
      <c r="D503" t="s">
        <v>2601</v>
      </c>
      <c r="E503" t="s">
        <v>10163</v>
      </c>
      <c r="F503" t="s">
        <v>2073</v>
      </c>
      <c r="G503" s="47" t="s">
        <v>2479</v>
      </c>
      <c r="H503" s="49">
        <v>0</v>
      </c>
      <c r="I503" s="49">
        <v>0</v>
      </c>
      <c r="J503" s="49" t="s">
        <v>2186</v>
      </c>
      <c r="K503" s="49" t="s">
        <v>10164</v>
      </c>
      <c r="L503" s="49" t="s">
        <v>254</v>
      </c>
      <c r="M503" s="49" t="s">
        <v>568</v>
      </c>
    </row>
    <row r="504" spans="2:13" x14ac:dyDescent="0.3">
      <c r="B504" s="248" t="s">
        <v>2831</v>
      </c>
      <c r="C504" s="248" t="s">
        <v>2831</v>
      </c>
      <c r="D504" t="s">
        <v>2601</v>
      </c>
      <c r="E504" t="s">
        <v>10495</v>
      </c>
      <c r="F504" t="s">
        <v>2073</v>
      </c>
      <c r="G504" s="47" t="s">
        <v>2515</v>
      </c>
      <c r="H504" s="49">
        <v>0</v>
      </c>
      <c r="I504" s="49">
        <v>0</v>
      </c>
      <c r="J504" s="49" t="s">
        <v>2186</v>
      </c>
      <c r="K504" s="49" t="s">
        <v>10496</v>
      </c>
      <c r="L504" s="49" t="s">
        <v>254</v>
      </c>
      <c r="M504" s="49" t="s">
        <v>568</v>
      </c>
    </row>
    <row r="505" spans="2:13" x14ac:dyDescent="0.3">
      <c r="B505" s="248" t="s">
        <v>2831</v>
      </c>
      <c r="C505" s="248" t="s">
        <v>2831</v>
      </c>
      <c r="D505" t="s">
        <v>2601</v>
      </c>
      <c r="E505" t="s">
        <v>6169</v>
      </c>
      <c r="F505" t="s">
        <v>2072</v>
      </c>
      <c r="G505" s="47" t="s">
        <v>2509</v>
      </c>
      <c r="H505" s="49">
        <v>0</v>
      </c>
      <c r="I505" s="49">
        <v>0</v>
      </c>
      <c r="J505" s="49" t="s">
        <v>2176</v>
      </c>
      <c r="K505" s="49" t="s">
        <v>6170</v>
      </c>
      <c r="L505" s="49" t="s">
        <v>254</v>
      </c>
      <c r="M505" s="49" t="s">
        <v>568</v>
      </c>
    </row>
    <row r="506" spans="2:13" x14ac:dyDescent="0.3">
      <c r="B506" s="248" t="s">
        <v>2831</v>
      </c>
      <c r="C506" s="248" t="s">
        <v>2831</v>
      </c>
      <c r="D506" t="s">
        <v>2601</v>
      </c>
      <c r="E506" t="s">
        <v>3320</v>
      </c>
      <c r="F506" t="s">
        <v>2073</v>
      </c>
      <c r="G506" s="47" t="s">
        <v>2509</v>
      </c>
      <c r="H506" s="49">
        <v>0</v>
      </c>
      <c r="I506" s="49">
        <v>0</v>
      </c>
      <c r="J506" s="49" t="s">
        <v>2160</v>
      </c>
      <c r="K506" s="49" t="s">
        <v>2925</v>
      </c>
      <c r="L506" s="49" t="s">
        <v>254</v>
      </c>
      <c r="M506" s="49" t="s">
        <v>568</v>
      </c>
    </row>
    <row r="507" spans="2:13" x14ac:dyDescent="0.3">
      <c r="B507" s="248" t="s">
        <v>2831</v>
      </c>
      <c r="C507" s="248" t="s">
        <v>2831</v>
      </c>
      <c r="D507" t="s">
        <v>2601</v>
      </c>
      <c r="E507" t="s">
        <v>4717</v>
      </c>
      <c r="F507" t="s">
        <v>2073</v>
      </c>
      <c r="G507" s="47" t="s">
        <v>2515</v>
      </c>
      <c r="H507" s="49">
        <v>0</v>
      </c>
      <c r="I507" s="49">
        <v>0</v>
      </c>
      <c r="J507" s="49" t="s">
        <v>2160</v>
      </c>
      <c r="K507" s="49" t="s">
        <v>4381</v>
      </c>
      <c r="L507" s="49" t="s">
        <v>254</v>
      </c>
      <c r="M507" s="49" t="s">
        <v>568</v>
      </c>
    </row>
    <row r="508" spans="2:13" x14ac:dyDescent="0.3">
      <c r="B508" s="248" t="s">
        <v>2831</v>
      </c>
      <c r="C508" s="248" t="s">
        <v>2831</v>
      </c>
      <c r="D508" t="s">
        <v>2601</v>
      </c>
      <c r="E508" t="s">
        <v>9147</v>
      </c>
      <c r="F508" t="s">
        <v>2072</v>
      </c>
      <c r="G508" s="47" t="s">
        <v>2474</v>
      </c>
      <c r="H508" s="49">
        <v>0</v>
      </c>
      <c r="I508" s="49">
        <v>0</v>
      </c>
      <c r="J508" s="49" t="s">
        <v>2176</v>
      </c>
      <c r="K508" s="49" t="s">
        <v>9148</v>
      </c>
      <c r="L508" s="49" t="s">
        <v>254</v>
      </c>
      <c r="M508" s="49" t="s">
        <v>568</v>
      </c>
    </row>
    <row r="509" spans="2:13" x14ac:dyDescent="0.3">
      <c r="B509" s="248" t="s">
        <v>2831</v>
      </c>
      <c r="C509" s="248" t="s">
        <v>2831</v>
      </c>
      <c r="D509" t="s">
        <v>2601</v>
      </c>
      <c r="E509" t="s">
        <v>10752</v>
      </c>
      <c r="F509" t="s">
        <v>2073</v>
      </c>
      <c r="G509" s="47" t="s">
        <v>2506</v>
      </c>
      <c r="H509" s="49">
        <v>0</v>
      </c>
      <c r="I509" s="49">
        <v>0</v>
      </c>
      <c r="J509" s="49" t="s">
        <v>2186</v>
      </c>
      <c r="K509" s="49" t="s">
        <v>10753</v>
      </c>
      <c r="L509" s="49" t="s">
        <v>254</v>
      </c>
      <c r="M509" s="49" t="s">
        <v>568</v>
      </c>
    </row>
    <row r="510" spans="2:13" x14ac:dyDescent="0.3">
      <c r="B510" s="248" t="s">
        <v>2831</v>
      </c>
      <c r="C510" s="248" t="s">
        <v>2831</v>
      </c>
      <c r="D510" t="s">
        <v>2601</v>
      </c>
      <c r="E510" t="s">
        <v>8375</v>
      </c>
      <c r="F510" t="s">
        <v>2073</v>
      </c>
      <c r="G510" s="47" t="s">
        <v>2515</v>
      </c>
      <c r="H510" s="49">
        <v>0</v>
      </c>
      <c r="I510" s="49">
        <v>0</v>
      </c>
      <c r="J510" s="49" t="s">
        <v>2160</v>
      </c>
      <c r="K510" s="49" t="s">
        <v>8376</v>
      </c>
      <c r="L510" s="49" t="s">
        <v>254</v>
      </c>
      <c r="M510" s="49" t="s">
        <v>568</v>
      </c>
    </row>
    <row r="511" spans="2:13" x14ac:dyDescent="0.3">
      <c r="B511" s="248" t="s">
        <v>2831</v>
      </c>
      <c r="C511" s="248" t="s">
        <v>2831</v>
      </c>
      <c r="D511" t="s">
        <v>2601</v>
      </c>
      <c r="E511" t="s">
        <v>9163</v>
      </c>
      <c r="F511" t="s">
        <v>2073</v>
      </c>
      <c r="G511" s="47" t="s">
        <v>2494</v>
      </c>
      <c r="H511" s="49">
        <v>0</v>
      </c>
      <c r="I511" s="49">
        <v>0</v>
      </c>
      <c r="J511" s="49" t="s">
        <v>2186</v>
      </c>
      <c r="K511" s="49" t="s">
        <v>9164</v>
      </c>
      <c r="L511" s="49" t="s">
        <v>2147</v>
      </c>
      <c r="M511" s="49" t="s">
        <v>568</v>
      </c>
    </row>
    <row r="512" spans="2:13" x14ac:dyDescent="0.3">
      <c r="B512" s="248" t="s">
        <v>2831</v>
      </c>
      <c r="C512" s="248" t="s">
        <v>2831</v>
      </c>
      <c r="D512" t="s">
        <v>2601</v>
      </c>
      <c r="E512" t="s">
        <v>9243</v>
      </c>
      <c r="F512" t="s">
        <v>2072</v>
      </c>
      <c r="G512" s="47" t="s">
        <v>2494</v>
      </c>
      <c r="H512" s="49">
        <v>0</v>
      </c>
      <c r="I512" s="49">
        <v>0</v>
      </c>
      <c r="J512" s="49" t="s">
        <v>2160</v>
      </c>
      <c r="K512" s="49" t="s">
        <v>9244</v>
      </c>
      <c r="L512" s="49" t="s">
        <v>254</v>
      </c>
      <c r="M512" s="49" t="s">
        <v>568</v>
      </c>
    </row>
    <row r="513" spans="2:13" x14ac:dyDescent="0.3">
      <c r="B513" s="248" t="s">
        <v>2831</v>
      </c>
      <c r="C513" s="248" t="s">
        <v>2831</v>
      </c>
      <c r="D513" t="s">
        <v>2601</v>
      </c>
      <c r="E513" t="s">
        <v>9322</v>
      </c>
      <c r="F513" t="s">
        <v>2078</v>
      </c>
      <c r="G513" s="47" t="s">
        <v>2487</v>
      </c>
      <c r="H513" s="49">
        <v>0</v>
      </c>
      <c r="I513" s="49">
        <v>0</v>
      </c>
      <c r="J513" s="49" t="s">
        <v>2186</v>
      </c>
      <c r="K513" s="49" t="s">
        <v>9323</v>
      </c>
      <c r="L513" s="49" t="s">
        <v>254</v>
      </c>
      <c r="M513" s="49" t="s">
        <v>568</v>
      </c>
    </row>
    <row r="514" spans="2:13" x14ac:dyDescent="0.3">
      <c r="B514" s="248" t="s">
        <v>2831</v>
      </c>
      <c r="C514" s="248" t="s">
        <v>2831</v>
      </c>
      <c r="D514" t="s">
        <v>2601</v>
      </c>
      <c r="E514" t="s">
        <v>6485</v>
      </c>
      <c r="F514" t="s">
        <v>2073</v>
      </c>
      <c r="G514" s="47" t="s">
        <v>2500</v>
      </c>
      <c r="H514" s="49">
        <v>0</v>
      </c>
      <c r="I514" s="49">
        <v>0</v>
      </c>
      <c r="J514" s="49" t="s">
        <v>2186</v>
      </c>
      <c r="K514" s="49" t="s">
        <v>6486</v>
      </c>
      <c r="L514" s="49" t="s">
        <v>254</v>
      </c>
      <c r="M514" s="49" t="s">
        <v>568</v>
      </c>
    </row>
    <row r="515" spans="2:13" x14ac:dyDescent="0.3">
      <c r="B515" s="248" t="s">
        <v>2831</v>
      </c>
      <c r="C515" s="248" t="s">
        <v>2831</v>
      </c>
      <c r="D515" t="s">
        <v>2601</v>
      </c>
      <c r="E515" t="s">
        <v>9415</v>
      </c>
      <c r="F515" t="s">
        <v>2073</v>
      </c>
      <c r="G515" s="47" t="s">
        <v>2517</v>
      </c>
      <c r="H515" s="49">
        <v>0</v>
      </c>
      <c r="I515" s="49">
        <v>0</v>
      </c>
      <c r="J515" s="49" t="s">
        <v>2186</v>
      </c>
      <c r="K515" s="49" t="s">
        <v>9416</v>
      </c>
      <c r="L515" s="49" t="s">
        <v>254</v>
      </c>
      <c r="M515" s="49" t="s">
        <v>568</v>
      </c>
    </row>
    <row r="516" spans="2:13" x14ac:dyDescent="0.3">
      <c r="B516" s="248" t="s">
        <v>2831</v>
      </c>
      <c r="C516" s="248" t="s">
        <v>2831</v>
      </c>
      <c r="D516" t="s">
        <v>2601</v>
      </c>
      <c r="E516" t="s">
        <v>10770</v>
      </c>
      <c r="F516" t="s">
        <v>2072</v>
      </c>
      <c r="G516" s="47" t="s">
        <v>2482</v>
      </c>
      <c r="H516" s="49">
        <v>0</v>
      </c>
      <c r="I516" s="49">
        <v>0</v>
      </c>
      <c r="J516" s="49" t="s">
        <v>2160</v>
      </c>
      <c r="K516" s="49" t="s">
        <v>10771</v>
      </c>
      <c r="L516" s="49" t="s">
        <v>254</v>
      </c>
      <c r="M516" s="49" t="s">
        <v>568</v>
      </c>
    </row>
    <row r="517" spans="2:13" x14ac:dyDescent="0.3">
      <c r="B517" s="248" t="s">
        <v>2831</v>
      </c>
      <c r="C517" s="248" t="s">
        <v>2831</v>
      </c>
      <c r="D517" t="s">
        <v>2601</v>
      </c>
      <c r="E517" t="s">
        <v>10756</v>
      </c>
      <c r="F517" t="s">
        <v>2073</v>
      </c>
      <c r="G517" s="47" t="s">
        <v>2482</v>
      </c>
      <c r="H517" s="49">
        <v>0</v>
      </c>
      <c r="I517" s="49">
        <v>0</v>
      </c>
      <c r="J517" s="49" t="s">
        <v>2186</v>
      </c>
      <c r="K517" s="49" t="s">
        <v>10757</v>
      </c>
      <c r="L517" s="49" t="s">
        <v>254</v>
      </c>
      <c r="M517" s="49" t="s">
        <v>568</v>
      </c>
    </row>
    <row r="518" spans="2:13" x14ac:dyDescent="0.3">
      <c r="B518" s="248" t="s">
        <v>2831</v>
      </c>
      <c r="C518" s="248" t="s">
        <v>2831</v>
      </c>
      <c r="D518" t="s">
        <v>2601</v>
      </c>
      <c r="E518" t="s">
        <v>2959</v>
      </c>
      <c r="F518" t="s">
        <v>2073</v>
      </c>
      <c r="G518" s="47" t="s">
        <v>2481</v>
      </c>
      <c r="H518" s="49">
        <v>0</v>
      </c>
      <c r="I518" s="49">
        <v>0</v>
      </c>
      <c r="J518" s="49" t="s">
        <v>2160</v>
      </c>
      <c r="K518" s="49" t="s">
        <v>2936</v>
      </c>
      <c r="L518" s="49" t="s">
        <v>254</v>
      </c>
      <c r="M518" s="49" t="s">
        <v>568</v>
      </c>
    </row>
    <row r="519" spans="2:13" x14ac:dyDescent="0.3">
      <c r="B519" s="248" t="s">
        <v>2831</v>
      </c>
      <c r="C519" s="248" t="s">
        <v>2831</v>
      </c>
      <c r="D519" t="s">
        <v>2601</v>
      </c>
      <c r="E519" t="s">
        <v>8624</v>
      </c>
      <c r="F519" t="s">
        <v>2073</v>
      </c>
      <c r="G519" s="47" t="s">
        <v>2482</v>
      </c>
      <c r="H519" s="49">
        <v>0</v>
      </c>
      <c r="I519" s="49">
        <v>0</v>
      </c>
      <c r="J519" s="49" t="s">
        <v>2186</v>
      </c>
      <c r="K519" s="49" t="s">
        <v>8625</v>
      </c>
      <c r="L519" s="49" t="s">
        <v>254</v>
      </c>
      <c r="M519" s="49" t="s">
        <v>568</v>
      </c>
    </row>
    <row r="520" spans="2:13" x14ac:dyDescent="0.3">
      <c r="B520" s="248" t="s">
        <v>2831</v>
      </c>
      <c r="C520" s="248" t="s">
        <v>2831</v>
      </c>
      <c r="D520" t="s">
        <v>2601</v>
      </c>
      <c r="E520" t="s">
        <v>8031</v>
      </c>
      <c r="F520" t="s">
        <v>2078</v>
      </c>
      <c r="G520" s="47" t="s">
        <v>2481</v>
      </c>
      <c r="H520" s="49">
        <v>0</v>
      </c>
      <c r="I520" s="49">
        <v>0</v>
      </c>
      <c r="J520" s="49" t="s">
        <v>2186</v>
      </c>
      <c r="K520" s="49" t="s">
        <v>8032</v>
      </c>
      <c r="L520" s="49" t="s">
        <v>254</v>
      </c>
      <c r="M520" s="49" t="s">
        <v>568</v>
      </c>
    </row>
    <row r="521" spans="2:13" x14ac:dyDescent="0.3">
      <c r="B521" s="248" t="s">
        <v>2831</v>
      </c>
      <c r="C521" s="248" t="s">
        <v>2831</v>
      </c>
      <c r="D521" t="s">
        <v>2601</v>
      </c>
      <c r="E521" t="s">
        <v>8416</v>
      </c>
      <c r="F521" t="s">
        <v>2073</v>
      </c>
      <c r="G521" s="47" t="s">
        <v>2515</v>
      </c>
      <c r="H521" s="49">
        <v>0</v>
      </c>
      <c r="I521" s="49">
        <v>0</v>
      </c>
      <c r="J521" s="49" t="s">
        <v>2186</v>
      </c>
      <c r="K521" s="49" t="s">
        <v>8417</v>
      </c>
      <c r="L521" s="49" t="s">
        <v>254</v>
      </c>
      <c r="M521" s="49" t="s">
        <v>568</v>
      </c>
    </row>
    <row r="522" spans="2:13" x14ac:dyDescent="0.3">
      <c r="B522" s="248" t="s">
        <v>2831</v>
      </c>
      <c r="C522" s="248" t="s">
        <v>2831</v>
      </c>
      <c r="D522" t="s">
        <v>2601</v>
      </c>
      <c r="E522" t="s">
        <v>8767</v>
      </c>
      <c r="F522" t="s">
        <v>2073</v>
      </c>
      <c r="G522" s="47" t="s">
        <v>2490</v>
      </c>
      <c r="H522" s="49">
        <v>0</v>
      </c>
      <c r="I522" s="49">
        <v>0</v>
      </c>
      <c r="J522" s="49" t="s">
        <v>2186</v>
      </c>
      <c r="K522" s="49" t="s">
        <v>8768</v>
      </c>
      <c r="L522" s="49" t="s">
        <v>254</v>
      </c>
      <c r="M522" s="49" t="s">
        <v>568</v>
      </c>
    </row>
    <row r="523" spans="2:13" x14ac:dyDescent="0.3">
      <c r="B523" s="248" t="s">
        <v>2831</v>
      </c>
      <c r="C523" s="248" t="s">
        <v>2831</v>
      </c>
      <c r="D523" t="s">
        <v>2601</v>
      </c>
      <c r="E523" t="s">
        <v>4803</v>
      </c>
      <c r="F523" t="s">
        <v>2073</v>
      </c>
      <c r="G523" s="47" t="s">
        <v>2473</v>
      </c>
      <c r="H523" s="49">
        <v>0</v>
      </c>
      <c r="I523" s="49">
        <v>0</v>
      </c>
      <c r="J523" s="49" t="s">
        <v>2176</v>
      </c>
      <c r="K523" s="49" t="s">
        <v>4804</v>
      </c>
      <c r="L523" s="49" t="s">
        <v>254</v>
      </c>
      <c r="M523" s="49" t="s">
        <v>568</v>
      </c>
    </row>
    <row r="524" spans="2:13" x14ac:dyDescent="0.3">
      <c r="B524" s="248" t="s">
        <v>2831</v>
      </c>
      <c r="C524" s="248" t="s">
        <v>2831</v>
      </c>
      <c r="D524" t="s">
        <v>2601</v>
      </c>
      <c r="E524" t="s">
        <v>9405</v>
      </c>
      <c r="F524" t="s">
        <v>2078</v>
      </c>
      <c r="G524" s="47" t="s">
        <v>2494</v>
      </c>
      <c r="H524" s="49">
        <v>0</v>
      </c>
      <c r="I524" s="49">
        <v>0</v>
      </c>
      <c r="J524" s="49" t="s">
        <v>2186</v>
      </c>
      <c r="K524" s="49" t="s">
        <v>9406</v>
      </c>
      <c r="L524" s="49" t="s">
        <v>254</v>
      </c>
      <c r="M524" s="49" t="s">
        <v>568</v>
      </c>
    </row>
    <row r="525" spans="2:13" x14ac:dyDescent="0.3">
      <c r="B525" s="248" t="s">
        <v>2831</v>
      </c>
      <c r="C525" s="248" t="s">
        <v>2831</v>
      </c>
      <c r="D525" t="s">
        <v>2601</v>
      </c>
      <c r="E525" t="s">
        <v>3048</v>
      </c>
      <c r="F525" t="s">
        <v>2073</v>
      </c>
      <c r="G525" s="47" t="s">
        <v>2487</v>
      </c>
      <c r="H525" s="49">
        <v>0</v>
      </c>
      <c r="I525" s="49">
        <v>0</v>
      </c>
      <c r="J525" s="49" t="s">
        <v>2160</v>
      </c>
      <c r="K525" s="49" t="s">
        <v>2925</v>
      </c>
      <c r="L525" s="49" t="s">
        <v>254</v>
      </c>
      <c r="M525" s="49" t="s">
        <v>568</v>
      </c>
    </row>
    <row r="526" spans="2:13" x14ac:dyDescent="0.3">
      <c r="B526" s="248" t="s">
        <v>2831</v>
      </c>
      <c r="C526" s="248" t="s">
        <v>2831</v>
      </c>
      <c r="D526" t="s">
        <v>2601</v>
      </c>
      <c r="E526" t="s">
        <v>7574</v>
      </c>
      <c r="F526" t="s">
        <v>2073</v>
      </c>
      <c r="G526" s="47" t="s">
        <v>2487</v>
      </c>
      <c r="H526" s="49">
        <v>0</v>
      </c>
      <c r="I526" s="49">
        <v>0</v>
      </c>
      <c r="J526" s="49" t="s">
        <v>2186</v>
      </c>
      <c r="K526" s="49" t="s">
        <v>7575</v>
      </c>
      <c r="L526" s="49" t="s">
        <v>254</v>
      </c>
      <c r="M526" s="49" t="s">
        <v>568</v>
      </c>
    </row>
    <row r="527" spans="2:13" x14ac:dyDescent="0.3">
      <c r="B527" s="248" t="s">
        <v>2831</v>
      </c>
      <c r="C527" s="248" t="s">
        <v>2831</v>
      </c>
      <c r="D527" t="s">
        <v>2601</v>
      </c>
      <c r="E527" t="s">
        <v>9492</v>
      </c>
      <c r="F527" t="s">
        <v>2073</v>
      </c>
      <c r="G527" s="47" t="s">
        <v>2506</v>
      </c>
      <c r="H527" s="49">
        <v>0</v>
      </c>
      <c r="I527" s="49">
        <v>0</v>
      </c>
      <c r="J527" s="49" t="s">
        <v>2186</v>
      </c>
      <c r="K527" s="49" t="s">
        <v>9493</v>
      </c>
      <c r="L527" s="49" t="s">
        <v>254</v>
      </c>
      <c r="M527" s="49" t="s">
        <v>568</v>
      </c>
    </row>
    <row r="528" spans="2:13" x14ac:dyDescent="0.3">
      <c r="B528" s="248" t="s">
        <v>2831</v>
      </c>
      <c r="C528" s="248" t="s">
        <v>2831</v>
      </c>
      <c r="D528" t="s">
        <v>2601</v>
      </c>
      <c r="E528" t="s">
        <v>3198</v>
      </c>
      <c r="F528" t="s">
        <v>2073</v>
      </c>
      <c r="G528" s="47" t="s">
        <v>2491</v>
      </c>
      <c r="H528" s="49">
        <v>0</v>
      </c>
      <c r="I528" s="49">
        <v>0</v>
      </c>
      <c r="J528" s="49" t="s">
        <v>2160</v>
      </c>
      <c r="K528" s="49" t="s">
        <v>2925</v>
      </c>
      <c r="L528" s="49" t="s">
        <v>254</v>
      </c>
      <c r="M528" s="49" t="s">
        <v>568</v>
      </c>
    </row>
    <row r="529" spans="2:13" x14ac:dyDescent="0.3">
      <c r="B529" s="248" t="s">
        <v>2831</v>
      </c>
      <c r="C529" s="248" t="s">
        <v>2831</v>
      </c>
      <c r="D529" t="s">
        <v>2601</v>
      </c>
      <c r="E529" t="s">
        <v>4774</v>
      </c>
      <c r="F529" t="s">
        <v>2073</v>
      </c>
      <c r="G529" s="47" t="s">
        <v>2487</v>
      </c>
      <c r="H529" s="49">
        <v>0</v>
      </c>
      <c r="I529" s="49">
        <v>0</v>
      </c>
      <c r="J529" s="49" t="s">
        <v>2160</v>
      </c>
      <c r="K529" s="49" t="s">
        <v>4776</v>
      </c>
      <c r="L529" s="49" t="s">
        <v>254</v>
      </c>
      <c r="M529" s="49" t="s">
        <v>568</v>
      </c>
    </row>
    <row r="530" spans="2:13" x14ac:dyDescent="0.3">
      <c r="B530" s="248" t="s">
        <v>2831</v>
      </c>
      <c r="C530" s="248" t="s">
        <v>2831</v>
      </c>
      <c r="D530" t="s">
        <v>2601</v>
      </c>
      <c r="E530" t="s">
        <v>6412</v>
      </c>
      <c r="F530" t="s">
        <v>2073</v>
      </c>
      <c r="G530" s="47" t="s">
        <v>2483</v>
      </c>
      <c r="H530" s="49">
        <v>0</v>
      </c>
      <c r="I530" s="49">
        <v>0</v>
      </c>
      <c r="J530" s="49" t="s">
        <v>2186</v>
      </c>
      <c r="K530" s="49" t="s">
        <v>6413</v>
      </c>
      <c r="L530" s="49" t="s">
        <v>2147</v>
      </c>
      <c r="M530" s="49" t="s">
        <v>568</v>
      </c>
    </row>
    <row r="531" spans="2:13" x14ac:dyDescent="0.3">
      <c r="B531" s="248" t="s">
        <v>2831</v>
      </c>
      <c r="C531" s="248" t="s">
        <v>2831</v>
      </c>
      <c r="D531" t="s">
        <v>2601</v>
      </c>
      <c r="E531" t="s">
        <v>9129</v>
      </c>
      <c r="F531" t="s">
        <v>2073</v>
      </c>
      <c r="G531" s="47" t="s">
        <v>2490</v>
      </c>
      <c r="H531" s="49">
        <v>0</v>
      </c>
      <c r="I531" s="49">
        <v>0</v>
      </c>
      <c r="J531" s="49" t="s">
        <v>2186</v>
      </c>
      <c r="K531" s="49" t="s">
        <v>9130</v>
      </c>
      <c r="L531" s="49" t="s">
        <v>254</v>
      </c>
      <c r="M531" s="49" t="s">
        <v>568</v>
      </c>
    </row>
    <row r="532" spans="2:13" x14ac:dyDescent="0.3">
      <c r="B532" s="248" t="s">
        <v>2831</v>
      </c>
      <c r="C532" s="248" t="s">
        <v>2831</v>
      </c>
      <c r="D532" t="s">
        <v>2601</v>
      </c>
      <c r="E532" t="s">
        <v>9273</v>
      </c>
      <c r="F532" t="s">
        <v>2073</v>
      </c>
      <c r="G532" s="47" t="s">
        <v>2506</v>
      </c>
      <c r="H532" s="49">
        <v>0</v>
      </c>
      <c r="I532" s="49">
        <v>0</v>
      </c>
      <c r="J532" s="49" t="s">
        <v>2186</v>
      </c>
      <c r="K532" s="49" t="s">
        <v>9274</v>
      </c>
      <c r="L532" s="49" t="s">
        <v>254</v>
      </c>
      <c r="M532" s="49" t="s">
        <v>568</v>
      </c>
    </row>
    <row r="533" spans="2:13" x14ac:dyDescent="0.3">
      <c r="B533" s="248" t="s">
        <v>2831</v>
      </c>
      <c r="C533" s="248" t="s">
        <v>2831</v>
      </c>
      <c r="D533" t="s">
        <v>2601</v>
      </c>
      <c r="E533" t="s">
        <v>10054</v>
      </c>
      <c r="F533" t="s">
        <v>2075</v>
      </c>
      <c r="G533" s="47" t="s">
        <v>2472</v>
      </c>
      <c r="H533" s="49">
        <v>0</v>
      </c>
      <c r="I533" s="49">
        <v>0</v>
      </c>
      <c r="J533" s="49" t="s">
        <v>1535</v>
      </c>
      <c r="K533" s="49" t="s">
        <v>1535</v>
      </c>
      <c r="L533" s="49" t="s">
        <v>254</v>
      </c>
      <c r="M533" s="49" t="s">
        <v>568</v>
      </c>
    </row>
    <row r="534" spans="2:13" x14ac:dyDescent="0.3">
      <c r="B534" s="248" t="s">
        <v>2831</v>
      </c>
      <c r="C534" s="248" t="s">
        <v>2831</v>
      </c>
      <c r="D534" t="s">
        <v>2601</v>
      </c>
      <c r="E534" t="s">
        <v>9964</v>
      </c>
      <c r="F534" t="s">
        <v>2076</v>
      </c>
      <c r="G534" s="47" t="s">
        <v>2517</v>
      </c>
      <c r="H534" s="49">
        <v>0</v>
      </c>
      <c r="I534" s="49">
        <v>0</v>
      </c>
      <c r="J534" s="49" t="s">
        <v>1535</v>
      </c>
      <c r="K534" s="49" t="s">
        <v>1535</v>
      </c>
      <c r="L534" s="49" t="s">
        <v>254</v>
      </c>
      <c r="M534" s="49" t="s">
        <v>568</v>
      </c>
    </row>
    <row r="535" spans="2:13" x14ac:dyDescent="0.3">
      <c r="B535" s="248" t="s">
        <v>2831</v>
      </c>
      <c r="C535" s="248" t="s">
        <v>2831</v>
      </c>
      <c r="D535" t="s">
        <v>2601</v>
      </c>
      <c r="E535" t="s">
        <v>10047</v>
      </c>
      <c r="F535" t="s">
        <v>2072</v>
      </c>
      <c r="G535" s="47" t="s">
        <v>2517</v>
      </c>
      <c r="H535" s="49">
        <v>0</v>
      </c>
      <c r="I535" s="49">
        <v>0</v>
      </c>
      <c r="J535" s="49" t="s">
        <v>1535</v>
      </c>
      <c r="K535" s="49" t="s">
        <v>1535</v>
      </c>
      <c r="L535" s="49" t="s">
        <v>254</v>
      </c>
      <c r="M535" s="49" t="s">
        <v>568</v>
      </c>
    </row>
    <row r="536" spans="2:13" x14ac:dyDescent="0.3">
      <c r="B536" s="248" t="s">
        <v>2831</v>
      </c>
      <c r="C536" s="248" t="s">
        <v>2831</v>
      </c>
      <c r="D536" t="s">
        <v>2601</v>
      </c>
      <c r="E536" t="s">
        <v>9193</v>
      </c>
      <c r="F536" t="s">
        <v>2078</v>
      </c>
      <c r="G536" s="47" t="s">
        <v>2482</v>
      </c>
      <c r="H536" s="49">
        <v>0</v>
      </c>
      <c r="I536" s="49">
        <v>0</v>
      </c>
      <c r="J536" s="49" t="s">
        <v>2186</v>
      </c>
      <c r="K536" s="49" t="s">
        <v>9194</v>
      </c>
      <c r="L536" s="49" t="s">
        <v>254</v>
      </c>
      <c r="M536" s="49" t="s">
        <v>568</v>
      </c>
    </row>
    <row r="537" spans="2:13" x14ac:dyDescent="0.3">
      <c r="B537" s="248" t="s">
        <v>2831</v>
      </c>
      <c r="C537" s="248" t="s">
        <v>2831</v>
      </c>
      <c r="D537" t="s">
        <v>2601</v>
      </c>
      <c r="E537" t="s">
        <v>8227</v>
      </c>
      <c r="F537" t="s">
        <v>2078</v>
      </c>
      <c r="G537" s="47" t="s">
        <v>2500</v>
      </c>
      <c r="H537" s="49">
        <v>0</v>
      </c>
      <c r="I537" s="49">
        <v>0</v>
      </c>
      <c r="J537" s="49" t="s">
        <v>2186</v>
      </c>
      <c r="K537" s="49" t="s">
        <v>8228</v>
      </c>
      <c r="L537" s="49" t="s">
        <v>254</v>
      </c>
      <c r="M537" s="49" t="s">
        <v>568</v>
      </c>
    </row>
    <row r="538" spans="2:13" x14ac:dyDescent="0.3">
      <c r="B538" s="248" t="s">
        <v>2831</v>
      </c>
      <c r="C538" s="248" t="s">
        <v>2831</v>
      </c>
      <c r="D538" t="s">
        <v>2601</v>
      </c>
      <c r="E538" t="s">
        <v>9793</v>
      </c>
      <c r="F538" t="s">
        <v>2072</v>
      </c>
      <c r="G538" s="47" t="s">
        <v>2515</v>
      </c>
      <c r="H538" s="49">
        <v>0</v>
      </c>
      <c r="I538" s="49">
        <v>0</v>
      </c>
      <c r="J538" s="49" t="s">
        <v>2160</v>
      </c>
      <c r="K538" s="49" t="s">
        <v>9794</v>
      </c>
      <c r="L538" s="49" t="s">
        <v>254</v>
      </c>
      <c r="M538" s="49" t="s">
        <v>568</v>
      </c>
    </row>
    <row r="539" spans="2:13" x14ac:dyDescent="0.3">
      <c r="B539" s="248" t="s">
        <v>2831</v>
      </c>
      <c r="C539" s="248" t="s">
        <v>2831</v>
      </c>
      <c r="D539" t="s">
        <v>2601</v>
      </c>
      <c r="E539" t="s">
        <v>6233</v>
      </c>
      <c r="F539" t="s">
        <v>2072</v>
      </c>
      <c r="G539" s="47" t="s">
        <v>2480</v>
      </c>
      <c r="H539" s="49">
        <v>1</v>
      </c>
      <c r="I539" s="49">
        <v>4300.55</v>
      </c>
      <c r="J539" s="49" t="s">
        <v>2160</v>
      </c>
      <c r="K539" s="49" t="s">
        <v>6234</v>
      </c>
      <c r="L539" s="49" t="s">
        <v>254</v>
      </c>
      <c r="M539" s="49" t="s">
        <v>568</v>
      </c>
    </row>
    <row r="540" spans="2:13" x14ac:dyDescent="0.3">
      <c r="B540" s="248" t="s">
        <v>2831</v>
      </c>
      <c r="C540" s="248" t="s">
        <v>2831</v>
      </c>
      <c r="D540" t="s">
        <v>2601</v>
      </c>
      <c r="E540" t="s">
        <v>10142</v>
      </c>
      <c r="F540" t="s">
        <v>2078</v>
      </c>
      <c r="G540" s="47" t="s">
        <v>2472</v>
      </c>
      <c r="H540" s="49">
        <v>0</v>
      </c>
      <c r="I540" s="49">
        <v>0</v>
      </c>
      <c r="J540" s="49" t="s">
        <v>1535</v>
      </c>
      <c r="K540" s="49" t="s">
        <v>1535</v>
      </c>
      <c r="L540" s="49" t="s">
        <v>254</v>
      </c>
      <c r="M540" s="49" t="s">
        <v>568</v>
      </c>
    </row>
    <row r="541" spans="2:13" x14ac:dyDescent="0.3">
      <c r="B541" s="248" t="s">
        <v>2831</v>
      </c>
      <c r="C541" s="248" t="s">
        <v>2831</v>
      </c>
      <c r="D541" t="s">
        <v>2601</v>
      </c>
      <c r="E541" t="s">
        <v>9543</v>
      </c>
      <c r="F541" t="s">
        <v>2078</v>
      </c>
      <c r="G541" s="47" t="s">
        <v>2517</v>
      </c>
      <c r="H541" s="49">
        <v>0</v>
      </c>
      <c r="I541" s="49">
        <v>0</v>
      </c>
      <c r="J541" s="49" t="s">
        <v>2186</v>
      </c>
      <c r="K541" s="49" t="s">
        <v>9544</v>
      </c>
      <c r="L541" s="49" t="s">
        <v>254</v>
      </c>
      <c r="M541" s="49" t="s">
        <v>568</v>
      </c>
    </row>
    <row r="542" spans="2:13" x14ac:dyDescent="0.3">
      <c r="B542" s="248" t="s">
        <v>2831</v>
      </c>
      <c r="C542" s="248" t="s">
        <v>2831</v>
      </c>
      <c r="D542" t="s">
        <v>2601</v>
      </c>
      <c r="E542" t="s">
        <v>7213</v>
      </c>
      <c r="F542" t="s">
        <v>2075</v>
      </c>
      <c r="G542" s="47" t="s">
        <v>2472</v>
      </c>
      <c r="H542" s="49">
        <v>0</v>
      </c>
      <c r="I542" s="49">
        <v>0</v>
      </c>
      <c r="J542" s="49" t="s">
        <v>2173</v>
      </c>
      <c r="K542" s="49" t="s">
        <v>7214</v>
      </c>
      <c r="L542" s="49" t="s">
        <v>254</v>
      </c>
      <c r="M542" s="49" t="s">
        <v>568</v>
      </c>
    </row>
    <row r="543" spans="2:13" x14ac:dyDescent="0.3">
      <c r="B543" s="248" t="s">
        <v>2831</v>
      </c>
      <c r="C543" s="248" t="s">
        <v>2831</v>
      </c>
      <c r="D543" t="s">
        <v>2601</v>
      </c>
      <c r="E543" t="s">
        <v>7372</v>
      </c>
      <c r="F543" t="s">
        <v>2073</v>
      </c>
      <c r="G543" s="47" t="s">
        <v>2484</v>
      </c>
      <c r="H543" s="49">
        <v>0</v>
      </c>
      <c r="I543" s="49">
        <v>0</v>
      </c>
      <c r="J543" s="49" t="s">
        <v>2186</v>
      </c>
      <c r="K543" s="49" t="s">
        <v>7373</v>
      </c>
      <c r="L543" s="49" t="s">
        <v>254</v>
      </c>
      <c r="M543" s="49" t="s">
        <v>568</v>
      </c>
    </row>
    <row r="544" spans="2:13" x14ac:dyDescent="0.3">
      <c r="B544" s="248" t="s">
        <v>2831</v>
      </c>
      <c r="C544" s="248" t="s">
        <v>2831</v>
      </c>
      <c r="D544" t="s">
        <v>2601</v>
      </c>
      <c r="E544" t="s">
        <v>8037</v>
      </c>
      <c r="F544" t="s">
        <v>2073</v>
      </c>
      <c r="G544" s="47" t="s">
        <v>2475</v>
      </c>
      <c r="H544" s="49">
        <v>0</v>
      </c>
      <c r="I544" s="49">
        <v>0</v>
      </c>
      <c r="J544" s="49" t="s">
        <v>2186</v>
      </c>
      <c r="K544" s="49" t="s">
        <v>8038</v>
      </c>
      <c r="L544" s="49" t="s">
        <v>254</v>
      </c>
      <c r="M544" s="49" t="s">
        <v>568</v>
      </c>
    </row>
    <row r="545" spans="2:13" x14ac:dyDescent="0.3">
      <c r="B545" s="248" t="s">
        <v>2831</v>
      </c>
      <c r="C545" s="248" t="s">
        <v>2831</v>
      </c>
      <c r="D545" t="s">
        <v>2601</v>
      </c>
      <c r="E545" t="s">
        <v>3158</v>
      </c>
      <c r="F545" t="s">
        <v>2073</v>
      </c>
      <c r="G545" s="47" t="s">
        <v>2481</v>
      </c>
      <c r="H545" s="49">
        <v>0</v>
      </c>
      <c r="I545" s="49">
        <v>0</v>
      </c>
      <c r="J545" s="49" t="s">
        <v>2160</v>
      </c>
      <c r="K545" s="49" t="s">
        <v>2999</v>
      </c>
      <c r="L545" s="49" t="s">
        <v>254</v>
      </c>
      <c r="M545" s="49" t="s">
        <v>568</v>
      </c>
    </row>
    <row r="546" spans="2:13" x14ac:dyDescent="0.3">
      <c r="B546" s="248" t="s">
        <v>2831</v>
      </c>
      <c r="C546" s="248" t="s">
        <v>2831</v>
      </c>
      <c r="D546" t="s">
        <v>2601</v>
      </c>
      <c r="E546" t="s">
        <v>6061</v>
      </c>
      <c r="F546" t="s">
        <v>2073</v>
      </c>
      <c r="G546" s="47" t="s">
        <v>2490</v>
      </c>
      <c r="H546" s="49">
        <v>0</v>
      </c>
      <c r="I546" s="49">
        <v>0</v>
      </c>
      <c r="J546" s="49" t="s">
        <v>2186</v>
      </c>
      <c r="K546" s="49" t="s">
        <v>6062</v>
      </c>
      <c r="L546" s="49" t="s">
        <v>254</v>
      </c>
      <c r="M546" s="49" t="s">
        <v>568</v>
      </c>
    </row>
    <row r="547" spans="2:13" x14ac:dyDescent="0.3">
      <c r="B547" s="248" t="s">
        <v>2831</v>
      </c>
      <c r="C547" s="248" t="s">
        <v>2831</v>
      </c>
      <c r="D547" t="s">
        <v>2601</v>
      </c>
      <c r="E547" t="s">
        <v>3020</v>
      </c>
      <c r="F547" t="s">
        <v>2073</v>
      </c>
      <c r="G547" s="47" t="s">
        <v>2494</v>
      </c>
      <c r="H547" s="49">
        <v>0</v>
      </c>
      <c r="I547" s="49">
        <v>0</v>
      </c>
      <c r="J547" s="49" t="s">
        <v>2160</v>
      </c>
      <c r="K547" s="49" t="s">
        <v>2925</v>
      </c>
      <c r="L547" s="49" t="s">
        <v>2147</v>
      </c>
      <c r="M547" s="49" t="s">
        <v>568</v>
      </c>
    </row>
    <row r="548" spans="2:13" x14ac:dyDescent="0.3">
      <c r="B548" s="248" t="s">
        <v>2831</v>
      </c>
      <c r="C548" s="248" t="s">
        <v>2831</v>
      </c>
      <c r="D548" t="s">
        <v>2601</v>
      </c>
      <c r="E548" t="s">
        <v>7403</v>
      </c>
      <c r="F548" t="s">
        <v>2072</v>
      </c>
      <c r="G548" s="47" t="s">
        <v>2474</v>
      </c>
      <c r="H548" s="49">
        <v>0</v>
      </c>
      <c r="I548" s="49">
        <v>0</v>
      </c>
      <c r="J548" s="49" t="s">
        <v>2176</v>
      </c>
      <c r="K548" s="49" t="s">
        <v>7404</v>
      </c>
      <c r="L548" s="49" t="s">
        <v>254</v>
      </c>
      <c r="M548" s="49" t="s">
        <v>568</v>
      </c>
    </row>
    <row r="549" spans="2:13" x14ac:dyDescent="0.3">
      <c r="B549" s="248" t="s">
        <v>2831</v>
      </c>
      <c r="C549" s="248" t="s">
        <v>2831</v>
      </c>
      <c r="D549" t="s">
        <v>2601</v>
      </c>
      <c r="E549" t="s">
        <v>7408</v>
      </c>
      <c r="F549" t="s">
        <v>2078</v>
      </c>
      <c r="G549" s="47" t="s">
        <v>2473</v>
      </c>
      <c r="H549" s="49">
        <v>0</v>
      </c>
      <c r="I549" s="49">
        <v>0</v>
      </c>
      <c r="J549" s="49" t="s">
        <v>2186</v>
      </c>
      <c r="K549" s="49" t="s">
        <v>7409</v>
      </c>
      <c r="L549" s="49" t="s">
        <v>254</v>
      </c>
      <c r="M549" s="49" t="s">
        <v>568</v>
      </c>
    </row>
    <row r="550" spans="2:13" x14ac:dyDescent="0.3">
      <c r="B550" s="248" t="s">
        <v>2831</v>
      </c>
      <c r="C550" s="248" t="s">
        <v>2831</v>
      </c>
      <c r="D550" t="s">
        <v>2601</v>
      </c>
      <c r="E550" t="s">
        <v>8559</v>
      </c>
      <c r="F550" t="s">
        <v>2073</v>
      </c>
      <c r="G550" s="47" t="s">
        <v>2471</v>
      </c>
      <c r="H550" s="49">
        <v>0</v>
      </c>
      <c r="I550" s="49">
        <v>0</v>
      </c>
      <c r="J550" s="49" t="s">
        <v>2186</v>
      </c>
      <c r="K550" s="49" t="s">
        <v>8560</v>
      </c>
      <c r="L550" s="49" t="s">
        <v>254</v>
      </c>
      <c r="M550" s="49" t="s">
        <v>568</v>
      </c>
    </row>
    <row r="551" spans="2:13" x14ac:dyDescent="0.3">
      <c r="B551" s="248" t="s">
        <v>2831</v>
      </c>
      <c r="C551" s="248" t="s">
        <v>2831</v>
      </c>
      <c r="D551" t="s">
        <v>2601</v>
      </c>
      <c r="E551" t="s">
        <v>4821</v>
      </c>
      <c r="F551" t="s">
        <v>2073</v>
      </c>
      <c r="G551" s="47" t="s">
        <v>2479</v>
      </c>
      <c r="H551" s="49">
        <v>0</v>
      </c>
      <c r="I551" s="49">
        <v>0</v>
      </c>
      <c r="J551" s="49" t="s">
        <v>2160</v>
      </c>
      <c r="K551" s="49" t="s">
        <v>4823</v>
      </c>
      <c r="L551" s="49" t="s">
        <v>254</v>
      </c>
      <c r="M551" s="49" t="s">
        <v>568</v>
      </c>
    </row>
    <row r="552" spans="2:13" x14ac:dyDescent="0.3">
      <c r="B552" s="248" t="s">
        <v>2831</v>
      </c>
      <c r="C552" s="248" t="s">
        <v>2831</v>
      </c>
      <c r="D552" t="s">
        <v>2601</v>
      </c>
      <c r="E552" t="s">
        <v>5992</v>
      </c>
      <c r="F552" t="s">
        <v>2073</v>
      </c>
      <c r="G552" s="47" t="s">
        <v>2494</v>
      </c>
      <c r="H552" s="49">
        <v>0</v>
      </c>
      <c r="I552" s="49">
        <v>0</v>
      </c>
      <c r="J552" s="49" t="s">
        <v>2186</v>
      </c>
      <c r="K552" s="49" t="s">
        <v>5993</v>
      </c>
      <c r="L552" s="49" t="s">
        <v>254</v>
      </c>
      <c r="M552" s="49" t="s">
        <v>568</v>
      </c>
    </row>
    <row r="553" spans="2:13" x14ac:dyDescent="0.3">
      <c r="B553" s="248" t="s">
        <v>2831</v>
      </c>
      <c r="C553" s="248" t="s">
        <v>2831</v>
      </c>
      <c r="D553" t="s">
        <v>2601</v>
      </c>
      <c r="E553" t="s">
        <v>8106</v>
      </c>
      <c r="F553" t="s">
        <v>2073</v>
      </c>
      <c r="G553" s="47" t="s">
        <v>2487</v>
      </c>
      <c r="H553" s="49">
        <v>0</v>
      </c>
      <c r="I553" s="49">
        <v>0</v>
      </c>
      <c r="J553" s="49" t="s">
        <v>2186</v>
      </c>
      <c r="K553" s="49" t="s">
        <v>8107</v>
      </c>
      <c r="L553" s="49" t="s">
        <v>254</v>
      </c>
      <c r="M553" s="49" t="s">
        <v>568</v>
      </c>
    </row>
    <row r="554" spans="2:13" x14ac:dyDescent="0.3">
      <c r="B554" s="248" t="s">
        <v>2831</v>
      </c>
      <c r="C554" s="248" t="s">
        <v>2831</v>
      </c>
      <c r="D554" t="s">
        <v>2601</v>
      </c>
      <c r="E554" t="s">
        <v>9637</v>
      </c>
      <c r="F554" t="s">
        <v>2072</v>
      </c>
      <c r="G554" s="47" t="s">
        <v>2515</v>
      </c>
      <c r="H554" s="49">
        <v>0</v>
      </c>
      <c r="I554" s="49">
        <v>0</v>
      </c>
      <c r="J554" s="49" t="s">
        <v>2160</v>
      </c>
      <c r="K554" s="49" t="s">
        <v>9638</v>
      </c>
      <c r="L554" s="49" t="s">
        <v>254</v>
      </c>
      <c r="M554" s="49" t="s">
        <v>568</v>
      </c>
    </row>
    <row r="555" spans="2:13" x14ac:dyDescent="0.3">
      <c r="B555" s="248" t="s">
        <v>2831</v>
      </c>
      <c r="C555" s="248" t="s">
        <v>2831</v>
      </c>
      <c r="D555" t="s">
        <v>2601</v>
      </c>
      <c r="E555" t="s">
        <v>3314</v>
      </c>
      <c r="F555" t="s">
        <v>2073</v>
      </c>
      <c r="G555" s="47" t="s">
        <v>2502</v>
      </c>
      <c r="H555" s="49">
        <v>0</v>
      </c>
      <c r="I555" s="49">
        <v>0</v>
      </c>
      <c r="J555" s="49" t="s">
        <v>2160</v>
      </c>
      <c r="K555" s="49" t="s">
        <v>2925</v>
      </c>
      <c r="L555" s="49" t="s">
        <v>254</v>
      </c>
      <c r="M555" s="49" t="s">
        <v>568</v>
      </c>
    </row>
    <row r="556" spans="2:13" x14ac:dyDescent="0.3">
      <c r="B556" s="248" t="s">
        <v>2831</v>
      </c>
      <c r="C556" s="248" t="s">
        <v>2831</v>
      </c>
      <c r="D556" t="s">
        <v>2601</v>
      </c>
      <c r="E556" t="s">
        <v>9750</v>
      </c>
      <c r="F556" t="s">
        <v>2073</v>
      </c>
      <c r="G556" s="47" t="s">
        <v>2471</v>
      </c>
      <c r="H556" s="49">
        <v>0</v>
      </c>
      <c r="I556" s="49">
        <v>0</v>
      </c>
      <c r="J556" s="49" t="s">
        <v>2186</v>
      </c>
      <c r="K556" s="49" t="s">
        <v>9751</v>
      </c>
      <c r="L556" s="49" t="s">
        <v>2147</v>
      </c>
      <c r="M556" s="49" t="s">
        <v>568</v>
      </c>
    </row>
    <row r="557" spans="2:13" x14ac:dyDescent="0.3">
      <c r="B557" s="248" t="s">
        <v>2831</v>
      </c>
      <c r="C557" s="248" t="s">
        <v>2831</v>
      </c>
      <c r="D557" t="s">
        <v>2601</v>
      </c>
      <c r="E557" t="s">
        <v>8041</v>
      </c>
      <c r="F557" t="s">
        <v>2072</v>
      </c>
      <c r="G557" s="47" t="s">
        <v>2503</v>
      </c>
      <c r="H557" s="49">
        <v>0</v>
      </c>
      <c r="I557" s="49">
        <v>0</v>
      </c>
      <c r="J557" s="49" t="s">
        <v>2160</v>
      </c>
      <c r="K557" s="49" t="s">
        <v>8042</v>
      </c>
      <c r="L557" s="49" t="s">
        <v>254</v>
      </c>
      <c r="M557" s="49" t="s">
        <v>568</v>
      </c>
    </row>
    <row r="558" spans="2:13" x14ac:dyDescent="0.3">
      <c r="B558" s="248" t="s">
        <v>2831</v>
      </c>
      <c r="C558" s="248" t="s">
        <v>2831</v>
      </c>
      <c r="D558" t="s">
        <v>2601</v>
      </c>
      <c r="E558" t="s">
        <v>8802</v>
      </c>
      <c r="F558" t="s">
        <v>2073</v>
      </c>
      <c r="G558" s="47" t="s">
        <v>2477</v>
      </c>
      <c r="H558" s="49">
        <v>0</v>
      </c>
      <c r="I558" s="49">
        <v>0</v>
      </c>
      <c r="J558" s="49" t="s">
        <v>2186</v>
      </c>
      <c r="K558" s="49" t="s">
        <v>8803</v>
      </c>
      <c r="L558" s="49" t="s">
        <v>254</v>
      </c>
      <c r="M558" s="49" t="s">
        <v>568</v>
      </c>
    </row>
    <row r="559" spans="2:13" x14ac:dyDescent="0.3">
      <c r="B559" s="248" t="s">
        <v>2831</v>
      </c>
      <c r="C559" s="248" t="s">
        <v>2831</v>
      </c>
      <c r="D559" t="s">
        <v>2601</v>
      </c>
      <c r="E559" t="s">
        <v>7304</v>
      </c>
      <c r="F559" t="s">
        <v>2072</v>
      </c>
      <c r="G559" s="47" t="s">
        <v>2471</v>
      </c>
      <c r="H559" s="49">
        <v>0</v>
      </c>
      <c r="I559" s="49">
        <v>0</v>
      </c>
      <c r="J559" s="49" t="s">
        <v>2176</v>
      </c>
      <c r="K559" s="49" t="s">
        <v>7305</v>
      </c>
      <c r="L559" s="49" t="s">
        <v>254</v>
      </c>
      <c r="M559" s="49" t="s">
        <v>568</v>
      </c>
    </row>
    <row r="560" spans="2:13" x14ac:dyDescent="0.3">
      <c r="B560" s="248" t="s">
        <v>2831</v>
      </c>
      <c r="C560" s="248" t="s">
        <v>2831</v>
      </c>
      <c r="D560" t="s">
        <v>2601</v>
      </c>
      <c r="E560" t="s">
        <v>3106</v>
      </c>
      <c r="F560" t="s">
        <v>2073</v>
      </c>
      <c r="G560" s="47" t="s">
        <v>2479</v>
      </c>
      <c r="H560" s="49">
        <v>0</v>
      </c>
      <c r="I560" s="49">
        <v>0</v>
      </c>
      <c r="J560" s="49" t="s">
        <v>2160</v>
      </c>
      <c r="K560" s="49" t="s">
        <v>2925</v>
      </c>
      <c r="L560" s="49" t="s">
        <v>254</v>
      </c>
      <c r="M560" s="49" t="s">
        <v>568</v>
      </c>
    </row>
    <row r="561" spans="2:13" x14ac:dyDescent="0.3">
      <c r="B561" s="248" t="s">
        <v>2831</v>
      </c>
      <c r="C561" s="248" t="s">
        <v>2831</v>
      </c>
      <c r="D561" t="s">
        <v>2601</v>
      </c>
      <c r="E561" t="s">
        <v>8890</v>
      </c>
      <c r="F561" t="s">
        <v>2073</v>
      </c>
      <c r="G561" s="47" t="s">
        <v>2468</v>
      </c>
      <c r="H561" s="49">
        <v>0</v>
      </c>
      <c r="I561" s="49">
        <v>0</v>
      </c>
      <c r="J561" s="49" t="s">
        <v>2160</v>
      </c>
      <c r="K561" s="49" t="s">
        <v>8891</v>
      </c>
      <c r="L561" s="49" t="s">
        <v>254</v>
      </c>
      <c r="M561" s="49" t="s">
        <v>568</v>
      </c>
    </row>
    <row r="562" spans="2:13" x14ac:dyDescent="0.3">
      <c r="B562" s="248" t="s">
        <v>2831</v>
      </c>
      <c r="C562" s="248" t="s">
        <v>2831</v>
      </c>
      <c r="D562" t="s">
        <v>2601</v>
      </c>
      <c r="E562" t="s">
        <v>10073</v>
      </c>
      <c r="F562" t="s">
        <v>2072</v>
      </c>
      <c r="G562" s="47" t="s">
        <v>2517</v>
      </c>
      <c r="H562" s="49">
        <v>0</v>
      </c>
      <c r="I562" s="49">
        <v>0</v>
      </c>
      <c r="J562" s="49" t="s">
        <v>1535</v>
      </c>
      <c r="K562" s="49" t="s">
        <v>1535</v>
      </c>
      <c r="L562" s="49" t="s">
        <v>254</v>
      </c>
      <c r="M562" s="49" t="s">
        <v>568</v>
      </c>
    </row>
    <row r="563" spans="2:13" x14ac:dyDescent="0.3">
      <c r="B563" s="248" t="s">
        <v>2831</v>
      </c>
      <c r="C563" s="248" t="s">
        <v>2831</v>
      </c>
      <c r="D563" t="s">
        <v>2601</v>
      </c>
      <c r="E563" t="s">
        <v>6175</v>
      </c>
      <c r="F563" t="s">
        <v>2078</v>
      </c>
      <c r="G563" s="47" t="s">
        <v>2471</v>
      </c>
      <c r="H563" s="49">
        <v>0</v>
      </c>
      <c r="I563" s="49">
        <v>0</v>
      </c>
      <c r="J563" s="49" t="s">
        <v>2186</v>
      </c>
      <c r="K563" s="49" t="s">
        <v>6176</v>
      </c>
      <c r="L563" s="49" t="s">
        <v>254</v>
      </c>
      <c r="M563" s="49" t="s">
        <v>568</v>
      </c>
    </row>
    <row r="564" spans="2:13" x14ac:dyDescent="0.3">
      <c r="B564" s="248" t="s">
        <v>2831</v>
      </c>
      <c r="C564" s="248" t="s">
        <v>2831</v>
      </c>
      <c r="D564" t="s">
        <v>2601</v>
      </c>
      <c r="E564" t="s">
        <v>4705</v>
      </c>
      <c r="F564" t="s">
        <v>2073</v>
      </c>
      <c r="G564" s="47" t="s">
        <v>2485</v>
      </c>
      <c r="H564" s="49">
        <v>0</v>
      </c>
      <c r="I564" s="49">
        <v>0</v>
      </c>
      <c r="J564" s="49" t="s">
        <v>2160</v>
      </c>
      <c r="K564" s="49" t="s">
        <v>4706</v>
      </c>
      <c r="L564" s="49" t="s">
        <v>254</v>
      </c>
      <c r="M564" s="49" t="s">
        <v>568</v>
      </c>
    </row>
    <row r="565" spans="2:13" x14ac:dyDescent="0.3">
      <c r="B565" s="248" t="s">
        <v>2831</v>
      </c>
      <c r="C565" s="248" t="s">
        <v>2831</v>
      </c>
      <c r="D565" t="s">
        <v>2601</v>
      </c>
      <c r="E565" t="s">
        <v>9549</v>
      </c>
      <c r="F565" t="s">
        <v>2073</v>
      </c>
      <c r="G565" s="47" t="s">
        <v>2475</v>
      </c>
      <c r="H565" s="49">
        <v>0</v>
      </c>
      <c r="I565" s="49">
        <v>0</v>
      </c>
      <c r="J565" s="49" t="s">
        <v>2186</v>
      </c>
      <c r="K565" s="49" t="s">
        <v>9550</v>
      </c>
      <c r="L565" s="49" t="s">
        <v>254</v>
      </c>
      <c r="M565" s="49" t="s">
        <v>568</v>
      </c>
    </row>
    <row r="566" spans="2:13" x14ac:dyDescent="0.3">
      <c r="B566" s="248" t="s">
        <v>2831</v>
      </c>
      <c r="C566" s="248" t="s">
        <v>2831</v>
      </c>
      <c r="D566" t="s">
        <v>2601</v>
      </c>
      <c r="E566" t="s">
        <v>4731</v>
      </c>
      <c r="F566" t="s">
        <v>2073</v>
      </c>
      <c r="G566" s="47" t="s">
        <v>2480</v>
      </c>
      <c r="H566" s="49">
        <v>0</v>
      </c>
      <c r="I566" s="49">
        <v>0</v>
      </c>
      <c r="J566" s="49" t="s">
        <v>2173</v>
      </c>
      <c r="K566" s="49" t="s">
        <v>4732</v>
      </c>
      <c r="L566" s="49" t="s">
        <v>254</v>
      </c>
      <c r="M566" s="49" t="s">
        <v>568</v>
      </c>
    </row>
    <row r="567" spans="2:13" x14ac:dyDescent="0.3">
      <c r="B567" s="248" t="s">
        <v>2831</v>
      </c>
      <c r="C567" s="248" t="s">
        <v>2831</v>
      </c>
      <c r="D567" t="s">
        <v>2601</v>
      </c>
      <c r="E567" t="s">
        <v>6809</v>
      </c>
      <c r="F567" t="s">
        <v>2073</v>
      </c>
      <c r="G567" s="47" t="s">
        <v>2506</v>
      </c>
      <c r="H567" s="49">
        <v>0</v>
      </c>
      <c r="I567" s="49">
        <v>0</v>
      </c>
      <c r="J567" s="49" t="s">
        <v>2186</v>
      </c>
      <c r="K567" s="49" t="s">
        <v>6810</v>
      </c>
      <c r="L567" s="49" t="s">
        <v>254</v>
      </c>
      <c r="M567" s="49" t="s">
        <v>568</v>
      </c>
    </row>
    <row r="568" spans="2:13" x14ac:dyDescent="0.3">
      <c r="B568" s="248" t="s">
        <v>2831</v>
      </c>
      <c r="C568" s="248" t="s">
        <v>2831</v>
      </c>
      <c r="D568" t="s">
        <v>2601</v>
      </c>
      <c r="E568" t="s">
        <v>9476</v>
      </c>
      <c r="F568" t="s">
        <v>2078</v>
      </c>
      <c r="G568" s="47" t="s">
        <v>2474</v>
      </c>
      <c r="H568" s="49">
        <v>0</v>
      </c>
      <c r="I568" s="49">
        <v>0</v>
      </c>
      <c r="J568" s="49" t="s">
        <v>2186</v>
      </c>
      <c r="K568" s="49" t="s">
        <v>9477</v>
      </c>
      <c r="L568" s="49" t="s">
        <v>254</v>
      </c>
      <c r="M568" s="49" t="s">
        <v>568</v>
      </c>
    </row>
    <row r="569" spans="2:13" x14ac:dyDescent="0.3">
      <c r="B569" s="248" t="s">
        <v>2831</v>
      </c>
      <c r="C569" s="248" t="s">
        <v>2831</v>
      </c>
      <c r="D569" t="s">
        <v>2601</v>
      </c>
      <c r="E569" t="s">
        <v>9320</v>
      </c>
      <c r="F569" t="s">
        <v>2073</v>
      </c>
      <c r="G569" s="47" t="s">
        <v>2509</v>
      </c>
      <c r="H569" s="49">
        <v>0</v>
      </c>
      <c r="I569" s="49">
        <v>0</v>
      </c>
      <c r="J569" s="49" t="s">
        <v>2186</v>
      </c>
      <c r="K569" s="49" t="s">
        <v>9321</v>
      </c>
      <c r="L569" s="49" t="s">
        <v>254</v>
      </c>
      <c r="M569" s="49" t="s">
        <v>568</v>
      </c>
    </row>
    <row r="570" spans="2:13" x14ac:dyDescent="0.3">
      <c r="B570" s="248" t="s">
        <v>2831</v>
      </c>
      <c r="C570" s="248" t="s">
        <v>2831</v>
      </c>
      <c r="D570" t="s">
        <v>2601</v>
      </c>
      <c r="E570" t="s">
        <v>10736</v>
      </c>
      <c r="F570" t="s">
        <v>2072</v>
      </c>
      <c r="G570" s="47" t="s">
        <v>2500</v>
      </c>
      <c r="H570" s="49">
        <v>0</v>
      </c>
      <c r="I570" s="49">
        <v>0</v>
      </c>
      <c r="J570" s="49" t="s">
        <v>2160</v>
      </c>
      <c r="K570" s="49" t="s">
        <v>10737</v>
      </c>
      <c r="L570" s="49" t="s">
        <v>2147</v>
      </c>
      <c r="M570" s="49" t="s">
        <v>568</v>
      </c>
    </row>
    <row r="571" spans="2:13" x14ac:dyDescent="0.3">
      <c r="B571" s="248" t="s">
        <v>2831</v>
      </c>
      <c r="C571" s="248" t="s">
        <v>2831</v>
      </c>
      <c r="D571" t="s">
        <v>2601</v>
      </c>
      <c r="E571" t="s">
        <v>9853</v>
      </c>
      <c r="F571" t="s">
        <v>2073</v>
      </c>
      <c r="G571" s="47" t="s">
        <v>2477</v>
      </c>
      <c r="H571" s="49">
        <v>0</v>
      </c>
      <c r="I571" s="49">
        <v>0</v>
      </c>
      <c r="J571" s="49" t="s">
        <v>2186</v>
      </c>
      <c r="K571" s="49" t="s">
        <v>9854</v>
      </c>
      <c r="L571" s="49" t="s">
        <v>254</v>
      </c>
      <c r="M571" s="49" t="s">
        <v>568</v>
      </c>
    </row>
    <row r="572" spans="2:13" x14ac:dyDescent="0.3">
      <c r="B572" s="248" t="s">
        <v>2831</v>
      </c>
      <c r="C572" s="248" t="s">
        <v>2831</v>
      </c>
      <c r="D572" t="s">
        <v>2601</v>
      </c>
      <c r="E572" t="s">
        <v>5574</v>
      </c>
      <c r="F572" t="s">
        <v>2072</v>
      </c>
      <c r="G572" s="47" t="s">
        <v>2481</v>
      </c>
      <c r="H572" s="49">
        <v>0</v>
      </c>
      <c r="I572" s="49">
        <v>0</v>
      </c>
      <c r="J572" s="49" t="s">
        <v>2160</v>
      </c>
      <c r="K572" s="49" t="s">
        <v>5575</v>
      </c>
      <c r="L572" s="49" t="s">
        <v>254</v>
      </c>
      <c r="M572" s="49" t="s">
        <v>568</v>
      </c>
    </row>
    <row r="573" spans="2:13" x14ac:dyDescent="0.3">
      <c r="B573" s="248" t="s">
        <v>2831</v>
      </c>
      <c r="C573" s="248" t="s">
        <v>2831</v>
      </c>
      <c r="D573" t="s">
        <v>2601</v>
      </c>
      <c r="E573" t="s">
        <v>9778</v>
      </c>
      <c r="F573" t="s">
        <v>2078</v>
      </c>
      <c r="G573" s="47" t="s">
        <v>2503</v>
      </c>
      <c r="H573" s="49">
        <v>1</v>
      </c>
      <c r="I573" s="49">
        <v>4300.55</v>
      </c>
      <c r="J573" s="49" t="s">
        <v>2160</v>
      </c>
      <c r="K573" s="49" t="s">
        <v>5309</v>
      </c>
      <c r="L573" s="49" t="s">
        <v>254</v>
      </c>
      <c r="M573" s="49" t="s">
        <v>568</v>
      </c>
    </row>
    <row r="574" spans="2:13" x14ac:dyDescent="0.3">
      <c r="B574" s="248" t="s">
        <v>2831</v>
      </c>
      <c r="C574" s="248" t="s">
        <v>2831</v>
      </c>
      <c r="D574" t="s">
        <v>2601</v>
      </c>
      <c r="E574" t="s">
        <v>3131</v>
      </c>
      <c r="F574" t="s">
        <v>2073</v>
      </c>
      <c r="G574" s="47" t="s">
        <v>2487</v>
      </c>
      <c r="H574" s="49">
        <v>0</v>
      </c>
      <c r="I574" s="49">
        <v>0</v>
      </c>
      <c r="J574" s="49" t="s">
        <v>2160</v>
      </c>
      <c r="K574" s="49" t="s">
        <v>2925</v>
      </c>
      <c r="L574" s="49" t="s">
        <v>254</v>
      </c>
      <c r="M574" s="49" t="s">
        <v>568</v>
      </c>
    </row>
    <row r="575" spans="2:13" x14ac:dyDescent="0.3">
      <c r="B575" s="248" t="s">
        <v>2831</v>
      </c>
      <c r="C575" s="248" t="s">
        <v>2831</v>
      </c>
      <c r="D575" t="s">
        <v>2601</v>
      </c>
      <c r="E575" t="s">
        <v>7111</v>
      </c>
      <c r="F575" t="s">
        <v>2073</v>
      </c>
      <c r="G575" s="47" t="s">
        <v>2494</v>
      </c>
      <c r="H575" s="49">
        <v>0</v>
      </c>
      <c r="I575" s="49">
        <v>0</v>
      </c>
      <c r="J575" s="49" t="s">
        <v>2186</v>
      </c>
      <c r="K575" s="49" t="s">
        <v>7112</v>
      </c>
      <c r="L575" s="49" t="s">
        <v>254</v>
      </c>
      <c r="M575" s="49" t="s">
        <v>568</v>
      </c>
    </row>
    <row r="576" spans="2:13" x14ac:dyDescent="0.3">
      <c r="B576" s="248" t="s">
        <v>2831</v>
      </c>
      <c r="C576" s="248" t="s">
        <v>2831</v>
      </c>
      <c r="D576" t="s">
        <v>2601</v>
      </c>
      <c r="E576" t="s">
        <v>6099</v>
      </c>
      <c r="F576" t="s">
        <v>2072</v>
      </c>
      <c r="G576" s="47" t="s">
        <v>2515</v>
      </c>
      <c r="H576" s="49">
        <v>0</v>
      </c>
      <c r="I576" s="49">
        <v>0</v>
      </c>
      <c r="J576" s="49" t="s">
        <v>2176</v>
      </c>
      <c r="K576" s="49" t="s">
        <v>6100</v>
      </c>
      <c r="L576" s="49" t="s">
        <v>2147</v>
      </c>
      <c r="M576" s="49" t="s">
        <v>568</v>
      </c>
    </row>
    <row r="577" spans="2:13" x14ac:dyDescent="0.3">
      <c r="B577" s="248" t="s">
        <v>2831</v>
      </c>
      <c r="C577" s="248" t="s">
        <v>2831</v>
      </c>
      <c r="D577" t="s">
        <v>2601</v>
      </c>
      <c r="E577" t="s">
        <v>3176</v>
      </c>
      <c r="F577" t="s">
        <v>2073</v>
      </c>
      <c r="G577" s="47" t="s">
        <v>2515</v>
      </c>
      <c r="H577" s="49">
        <v>0</v>
      </c>
      <c r="I577" s="49">
        <v>0</v>
      </c>
      <c r="J577" s="49" t="s">
        <v>2160</v>
      </c>
      <c r="K577" s="49" t="s">
        <v>2936</v>
      </c>
      <c r="L577" s="49" t="s">
        <v>254</v>
      </c>
      <c r="M577" s="49" t="s">
        <v>568</v>
      </c>
    </row>
    <row r="578" spans="2:13" x14ac:dyDescent="0.3">
      <c r="B578" s="248" t="s">
        <v>2831</v>
      </c>
      <c r="C578" s="248" t="s">
        <v>2831</v>
      </c>
      <c r="D578" t="s">
        <v>2601</v>
      </c>
      <c r="E578" t="s">
        <v>8199</v>
      </c>
      <c r="F578" t="s">
        <v>2072</v>
      </c>
      <c r="G578" s="47" t="s">
        <v>2509</v>
      </c>
      <c r="H578" s="49">
        <v>0</v>
      </c>
      <c r="I578" s="49">
        <v>0</v>
      </c>
      <c r="J578" s="49" t="s">
        <v>2160</v>
      </c>
      <c r="K578" s="49" t="s">
        <v>8200</v>
      </c>
      <c r="L578" s="49" t="s">
        <v>254</v>
      </c>
      <c r="M578" s="49" t="s">
        <v>568</v>
      </c>
    </row>
    <row r="579" spans="2:13" x14ac:dyDescent="0.3">
      <c r="B579" s="248" t="s">
        <v>2831</v>
      </c>
      <c r="C579" s="248" t="s">
        <v>2831</v>
      </c>
      <c r="D579" t="s">
        <v>2601</v>
      </c>
      <c r="E579" t="s">
        <v>10032</v>
      </c>
      <c r="F579" t="s">
        <v>2072</v>
      </c>
      <c r="G579" s="47" t="s">
        <v>2483</v>
      </c>
      <c r="H579" s="49">
        <v>0</v>
      </c>
      <c r="I579" s="49">
        <v>0</v>
      </c>
      <c r="J579" s="49" t="s">
        <v>1535</v>
      </c>
      <c r="K579" s="49" t="s">
        <v>1535</v>
      </c>
      <c r="L579" s="49" t="s">
        <v>254</v>
      </c>
      <c r="M579" s="49" t="s">
        <v>568</v>
      </c>
    </row>
  </sheetData>
  <sheetProtection sort="0"/>
  <mergeCells count="3">
    <mergeCell ref="B4:O4"/>
    <mergeCell ref="B5:O5"/>
    <mergeCell ref="D10:D11"/>
  </mergeCells>
  <phoneticPr fontId="56" type="noConversion"/>
  <pageMargins left="0.7" right="0.7" top="0.75" bottom="0.75" header="0.3" footer="0.3"/>
  <pageSetup orientation="portrait" horizontalDpi="300" verticalDpi="300" r:id="rId1"/>
  <drawing r:id="rId2"/>
  <tableParts count="1">
    <tablePart r:id="rId3"/>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2E9B9E-616E-4FE4-9092-A00FE4E32C66}">
  <dimension ref="B1:M87"/>
  <sheetViews>
    <sheetView showGridLines="0" topLeftCell="B1" zoomScaleNormal="100" workbookViewId="0">
      <selection activeCell="C1" sqref="C1"/>
    </sheetView>
  </sheetViews>
  <sheetFormatPr defaultColWidth="9.109375" defaultRowHeight="14.4" x14ac:dyDescent="0.3"/>
  <cols>
    <col min="1" max="1" width="1.6640625" customWidth="1"/>
    <col min="2" max="2" width="18" customWidth="1"/>
    <col min="3" max="3" width="23.33203125" style="47" customWidth="1"/>
    <col min="4" max="4" width="24.33203125" style="47" customWidth="1"/>
    <col min="5" max="11" width="18.109375" style="64" customWidth="1"/>
    <col min="12" max="12" width="13.21875" customWidth="1"/>
    <col min="13" max="13" width="7" customWidth="1"/>
  </cols>
  <sheetData>
    <row r="1" spans="2:13" x14ac:dyDescent="0.3">
      <c r="C1" s="6" t="s">
        <v>7</v>
      </c>
      <c r="D1" s="31" t="str">
        <f>'Reporte KPIs'!E1</f>
        <v>57040</v>
      </c>
      <c r="E1" s="63" t="s">
        <v>0</v>
      </c>
      <c r="F1" s="6" t="str">
        <f>'Reporte KPIs'!L1</f>
        <v>Centro</v>
      </c>
      <c r="G1" s="6"/>
      <c r="H1"/>
      <c r="I1"/>
      <c r="J1"/>
      <c r="K1"/>
    </row>
    <row r="2" spans="2:13" x14ac:dyDescent="0.3">
      <c r="C2" s="6" t="s">
        <v>2</v>
      </c>
      <c r="D2" s="31" t="str">
        <f>'Reporte KPIs'!E2</f>
        <v>Toyota Celaya</v>
      </c>
      <c r="E2" s="63" t="s">
        <v>1</v>
      </c>
      <c r="F2" s="6" t="str">
        <f>'Reporte KPIs'!L2</f>
        <v>Celaya</v>
      </c>
      <c r="G2" s="6"/>
      <c r="H2"/>
      <c r="I2"/>
      <c r="J2"/>
      <c r="K2"/>
    </row>
    <row r="3" spans="2:13" ht="8.1" customHeight="1" x14ac:dyDescent="0.3">
      <c r="C3"/>
      <c r="D3"/>
    </row>
    <row r="4" spans="2:13" ht="15.6" x14ac:dyDescent="0.3">
      <c r="B4" s="443" t="str">
        <f>'Reporte KPIs'!B4</f>
        <v>Reporte de Servicio Marzo 2022 a Febrero 2023</v>
      </c>
      <c r="C4" s="443"/>
      <c r="D4" s="443"/>
      <c r="E4" s="443"/>
      <c r="F4" s="443"/>
      <c r="G4" s="443"/>
      <c r="H4" s="443"/>
      <c r="I4" s="443"/>
      <c r="J4" s="443"/>
      <c r="K4" s="443"/>
      <c r="L4" s="443"/>
      <c r="M4" s="443"/>
    </row>
    <row r="5" spans="2:13" ht="15.6" x14ac:dyDescent="0.3">
      <c r="B5" s="311" t="str">
        <f xml:space="preserve"> CONCATENATE("Listado Primer Servicio - ",'Reporte KPIs'!E74,": ",'Reporte KPIs'!E82)</f>
        <v>Listado Primer Servicio - Mes Venta: Febrero 2022</v>
      </c>
      <c r="C5" s="311"/>
      <c r="D5" s="311"/>
      <c r="E5" s="311"/>
      <c r="F5" s="311"/>
      <c r="G5" s="311"/>
      <c r="H5" s="311"/>
      <c r="I5" s="311"/>
      <c r="J5" s="311"/>
      <c r="K5" s="311"/>
      <c r="L5" s="311"/>
      <c r="M5" s="311"/>
    </row>
    <row r="6" spans="2:13" ht="4.8" customHeight="1" x14ac:dyDescent="0.3">
      <c r="B6" s="4"/>
      <c r="C6" s="4"/>
      <c r="D6" s="4"/>
      <c r="E6" s="69"/>
      <c r="F6" s="69"/>
      <c r="G6" s="69"/>
      <c r="H6" s="69"/>
      <c r="I6" s="69"/>
      <c r="J6" s="69"/>
      <c r="K6" s="69"/>
      <c r="L6" s="4"/>
      <c r="M6" s="4"/>
    </row>
    <row r="7" spans="2:13" x14ac:dyDescent="0.3">
      <c r="B7" s="255" t="s">
        <v>96</v>
      </c>
      <c r="C7" s="59">
        <f>COUNTA(Table_TasaPrimerServicio7[Mes Venta])</f>
        <v>75</v>
      </c>
      <c r="D7"/>
    </row>
    <row r="8" spans="2:13" x14ac:dyDescent="0.3">
      <c r="B8" s="276" t="s">
        <v>97</v>
      </c>
      <c r="C8" s="270">
        <f>COUNTIF(Table_TasaPrimerServicio7[¿Vino a Servicio?],"=SI")+COUNTIF(Table_TasaPrimerServicio7[¿Vino a Servicio?],"=SI, POSTERIOR AL PERIODO")</f>
        <v>46</v>
      </c>
      <c r="D8"/>
    </row>
    <row r="9" spans="2:13" x14ac:dyDescent="0.3">
      <c r="B9" s="276" t="s">
        <v>2584</v>
      </c>
      <c r="C9" s="270">
        <f>COUNTIF(Table_TasaPrimerServicio7[¿Vino a Servicio?],"=SI, con otro distribuidor")+COUNTIF(Table_TasaPrimerServicio7[¿Vino a Servicio?],"=SI, POSTERIOR AL PERIODO y con otro Distr.")</f>
        <v>25</v>
      </c>
      <c r="D9"/>
    </row>
    <row r="10" spans="2:13" ht="14.4" customHeight="1" x14ac:dyDescent="0.3">
      <c r="B10" s="277" t="s">
        <v>2585</v>
      </c>
      <c r="C10" s="271">
        <f>COUNTIF(Table_TasaPrimerServicio7[¿Vino a Servicio?],"=No")</f>
        <v>4</v>
      </c>
      <c r="D10"/>
    </row>
    <row r="11" spans="2:13" x14ac:dyDescent="0.3">
      <c r="C11" s="54"/>
      <c r="D11"/>
      <c r="E11" s="54"/>
      <c r="F11" s="192"/>
      <c r="G11" s="192"/>
      <c r="H11" s="192"/>
      <c r="I11" s="192"/>
      <c r="J11" s="192"/>
      <c r="K11" s="192"/>
    </row>
    <row r="12" spans="2:13" ht="43.2" x14ac:dyDescent="0.3">
      <c r="B12" s="67" t="s">
        <v>46</v>
      </c>
      <c r="C12" s="68" t="s">
        <v>94</v>
      </c>
      <c r="D12" s="68" t="s">
        <v>95</v>
      </c>
      <c r="E12" s="67" t="s">
        <v>89</v>
      </c>
      <c r="F12" s="67" t="s">
        <v>1825</v>
      </c>
      <c r="G12" s="67" t="s">
        <v>1826</v>
      </c>
      <c r="H12" s="67" t="s">
        <v>1370</v>
      </c>
      <c r="I12" s="67" t="s">
        <v>1953</v>
      </c>
      <c r="J12" s="67" t="s">
        <v>2080</v>
      </c>
      <c r="K12" s="67" t="s">
        <v>2465</v>
      </c>
    </row>
    <row r="13" spans="2:13" x14ac:dyDescent="0.3">
      <c r="B13" t="s">
        <v>2600</v>
      </c>
      <c r="C13" s="47" t="s">
        <v>11274</v>
      </c>
      <c r="D13" s="66" t="s">
        <v>2072</v>
      </c>
      <c r="E13" s="64" t="s">
        <v>254</v>
      </c>
      <c r="F13" s="64">
        <v>0</v>
      </c>
      <c r="G13" s="64">
        <v>0</v>
      </c>
      <c r="H13" s="64" t="s">
        <v>2160</v>
      </c>
      <c r="I13" s="64" t="s">
        <v>11275</v>
      </c>
      <c r="J13" s="64" t="s">
        <v>254</v>
      </c>
      <c r="K13" s="64" t="s">
        <v>568</v>
      </c>
    </row>
    <row r="14" spans="2:13" x14ac:dyDescent="0.3">
      <c r="B14" t="s">
        <v>2600</v>
      </c>
      <c r="C14" s="47" t="s">
        <v>11276</v>
      </c>
      <c r="D14" s="66" t="s">
        <v>2072</v>
      </c>
      <c r="E14" s="64" t="s">
        <v>254</v>
      </c>
      <c r="F14" s="64">
        <v>0</v>
      </c>
      <c r="G14" s="64">
        <v>0</v>
      </c>
      <c r="H14" s="64" t="s">
        <v>2160</v>
      </c>
      <c r="I14" s="64" t="s">
        <v>11277</v>
      </c>
      <c r="J14" s="64" t="s">
        <v>254</v>
      </c>
      <c r="K14" s="64" t="s">
        <v>568</v>
      </c>
    </row>
    <row r="15" spans="2:13" x14ac:dyDescent="0.3">
      <c r="B15" t="s">
        <v>2600</v>
      </c>
      <c r="C15" s="47" t="s">
        <v>11287</v>
      </c>
      <c r="D15" s="66" t="s">
        <v>2072</v>
      </c>
      <c r="E15" s="64" t="s">
        <v>254</v>
      </c>
      <c r="F15" s="64">
        <v>0</v>
      </c>
      <c r="G15" s="64">
        <v>0</v>
      </c>
      <c r="H15" s="64" t="s">
        <v>2176</v>
      </c>
      <c r="I15" s="64" t="s">
        <v>11288</v>
      </c>
      <c r="J15" s="64" t="s">
        <v>254</v>
      </c>
      <c r="K15" s="64" t="s">
        <v>568</v>
      </c>
    </row>
    <row r="16" spans="2:13" x14ac:dyDescent="0.3">
      <c r="B16" t="s">
        <v>2600</v>
      </c>
      <c r="C16" s="47" t="s">
        <v>11289</v>
      </c>
      <c r="D16" s="66" t="s">
        <v>2072</v>
      </c>
      <c r="E16" s="64" t="s">
        <v>254</v>
      </c>
      <c r="F16" s="64">
        <v>0</v>
      </c>
      <c r="G16" s="64">
        <v>0</v>
      </c>
      <c r="H16" s="64" t="s">
        <v>2176</v>
      </c>
      <c r="I16" s="64" t="s">
        <v>11290</v>
      </c>
      <c r="J16" s="64" t="s">
        <v>254</v>
      </c>
      <c r="K16" s="64" t="s">
        <v>568</v>
      </c>
    </row>
    <row r="17" spans="2:11" x14ac:dyDescent="0.3">
      <c r="B17" t="s">
        <v>2600</v>
      </c>
      <c r="C17" s="47" t="s">
        <v>9579</v>
      </c>
      <c r="D17" s="66" t="s">
        <v>2073</v>
      </c>
      <c r="E17" s="64" t="s">
        <v>5652</v>
      </c>
      <c r="F17" s="64">
        <v>0</v>
      </c>
      <c r="G17" s="64">
        <v>0</v>
      </c>
      <c r="H17" s="64" t="s">
        <v>2186</v>
      </c>
      <c r="I17" s="64" t="s">
        <v>9580</v>
      </c>
      <c r="J17" s="64" t="s">
        <v>254</v>
      </c>
      <c r="K17" s="64" t="s">
        <v>568</v>
      </c>
    </row>
    <row r="18" spans="2:11" x14ac:dyDescent="0.3">
      <c r="B18" t="s">
        <v>2600</v>
      </c>
      <c r="C18" s="47" t="s">
        <v>8878</v>
      </c>
      <c r="D18" s="66" t="s">
        <v>2073</v>
      </c>
      <c r="E18" s="64" t="s">
        <v>5652</v>
      </c>
      <c r="F18" s="64">
        <v>0</v>
      </c>
      <c r="G18" s="64">
        <v>0</v>
      </c>
      <c r="H18" s="64" t="s">
        <v>2186</v>
      </c>
      <c r="I18" s="64" t="s">
        <v>8879</v>
      </c>
      <c r="J18" s="64" t="s">
        <v>254</v>
      </c>
      <c r="K18" s="64" t="s">
        <v>568</v>
      </c>
    </row>
    <row r="19" spans="2:11" x14ac:dyDescent="0.3">
      <c r="B19" t="s">
        <v>2600</v>
      </c>
      <c r="C19" s="47" t="s">
        <v>11310</v>
      </c>
      <c r="D19" s="66" t="s">
        <v>2374</v>
      </c>
      <c r="E19" s="64" t="s">
        <v>6186</v>
      </c>
      <c r="F19" s="64">
        <v>0</v>
      </c>
      <c r="G19" s="64">
        <v>0</v>
      </c>
      <c r="H19" s="64" t="s">
        <v>2160</v>
      </c>
      <c r="I19" s="64" t="s">
        <v>11311</v>
      </c>
      <c r="J19" s="64" t="s">
        <v>254</v>
      </c>
      <c r="K19" s="64" t="s">
        <v>568</v>
      </c>
    </row>
    <row r="20" spans="2:11" x14ac:dyDescent="0.3">
      <c r="B20" t="s">
        <v>2600</v>
      </c>
      <c r="C20" s="47" t="s">
        <v>11291</v>
      </c>
      <c r="D20" s="66" t="s">
        <v>2374</v>
      </c>
      <c r="E20" s="64" t="s">
        <v>6698</v>
      </c>
      <c r="F20" s="64">
        <v>0</v>
      </c>
      <c r="G20" s="64">
        <v>0</v>
      </c>
      <c r="H20" s="64" t="s">
        <v>1535</v>
      </c>
      <c r="I20" s="64" t="s">
        <v>1535</v>
      </c>
      <c r="J20" s="64" t="s">
        <v>254</v>
      </c>
      <c r="K20" s="64" t="s">
        <v>568</v>
      </c>
    </row>
    <row r="21" spans="2:11" x14ac:dyDescent="0.3">
      <c r="B21" t="s">
        <v>2600</v>
      </c>
      <c r="C21" s="47" t="s">
        <v>11294</v>
      </c>
      <c r="D21" s="66" t="s">
        <v>2374</v>
      </c>
      <c r="E21" s="64" t="s">
        <v>5855</v>
      </c>
      <c r="F21" s="64">
        <v>0</v>
      </c>
      <c r="G21" s="64">
        <v>0</v>
      </c>
      <c r="H21" s="64" t="s">
        <v>1535</v>
      </c>
      <c r="I21" s="64" t="s">
        <v>1535</v>
      </c>
      <c r="J21" s="64" t="s">
        <v>254</v>
      </c>
      <c r="K21" s="64" t="s">
        <v>568</v>
      </c>
    </row>
    <row r="22" spans="2:11" x14ac:dyDescent="0.3">
      <c r="B22" t="s">
        <v>2600</v>
      </c>
      <c r="C22" s="47" t="s">
        <v>6311</v>
      </c>
      <c r="D22" s="66" t="s">
        <v>2073</v>
      </c>
      <c r="E22" s="64" t="s">
        <v>6025</v>
      </c>
      <c r="F22" s="64">
        <v>0</v>
      </c>
      <c r="G22" s="64">
        <v>0</v>
      </c>
      <c r="H22" s="64" t="s">
        <v>2186</v>
      </c>
      <c r="I22" s="64" t="s">
        <v>6312</v>
      </c>
      <c r="J22" s="64" t="s">
        <v>254</v>
      </c>
      <c r="K22" s="64" t="s">
        <v>568</v>
      </c>
    </row>
    <row r="23" spans="2:11" x14ac:dyDescent="0.3">
      <c r="B23" t="s">
        <v>2600</v>
      </c>
      <c r="C23" s="47" t="s">
        <v>6451</v>
      </c>
      <c r="D23" s="66" t="s">
        <v>2073</v>
      </c>
      <c r="E23" s="64" t="s">
        <v>5810</v>
      </c>
      <c r="F23" s="64">
        <v>0</v>
      </c>
      <c r="G23" s="64">
        <v>0</v>
      </c>
      <c r="H23" s="64" t="s">
        <v>2186</v>
      </c>
      <c r="I23" s="64" t="s">
        <v>6452</v>
      </c>
      <c r="J23" s="64" t="s">
        <v>2147</v>
      </c>
      <c r="K23" s="64" t="s">
        <v>568</v>
      </c>
    </row>
    <row r="24" spans="2:11" x14ac:dyDescent="0.3">
      <c r="B24" t="s">
        <v>2600</v>
      </c>
      <c r="C24" s="47" t="s">
        <v>11295</v>
      </c>
      <c r="D24" s="66" t="s">
        <v>2374</v>
      </c>
      <c r="E24" s="64" t="s">
        <v>5810</v>
      </c>
      <c r="F24" s="64">
        <v>0</v>
      </c>
      <c r="G24" s="64">
        <v>0</v>
      </c>
      <c r="H24" s="64" t="s">
        <v>1535</v>
      </c>
      <c r="I24" s="64" t="s">
        <v>1535</v>
      </c>
      <c r="J24" s="64" t="s">
        <v>254</v>
      </c>
      <c r="K24" s="64" t="s">
        <v>568</v>
      </c>
    </row>
    <row r="25" spans="2:11" x14ac:dyDescent="0.3">
      <c r="B25" t="s">
        <v>2600</v>
      </c>
      <c r="C25" s="47" t="s">
        <v>6587</v>
      </c>
      <c r="D25" s="66" t="s">
        <v>2073</v>
      </c>
      <c r="E25" s="64" t="s">
        <v>6588</v>
      </c>
      <c r="F25" s="64">
        <v>0</v>
      </c>
      <c r="G25" s="64">
        <v>0</v>
      </c>
      <c r="H25" s="64" t="s">
        <v>2186</v>
      </c>
      <c r="I25" s="64" t="s">
        <v>6589</v>
      </c>
      <c r="J25" s="64" t="s">
        <v>2147</v>
      </c>
      <c r="K25" s="64" t="s">
        <v>568</v>
      </c>
    </row>
    <row r="26" spans="2:11" x14ac:dyDescent="0.3">
      <c r="B26" t="s">
        <v>2600</v>
      </c>
      <c r="C26" s="47" t="s">
        <v>6714</v>
      </c>
      <c r="D26" s="66" t="s">
        <v>2073</v>
      </c>
      <c r="E26" s="64" t="s">
        <v>6140</v>
      </c>
      <c r="F26" s="64">
        <v>0</v>
      </c>
      <c r="G26" s="64">
        <v>0</v>
      </c>
      <c r="H26" s="64" t="s">
        <v>2186</v>
      </c>
      <c r="I26" s="64" t="s">
        <v>6715</v>
      </c>
      <c r="J26" s="64" t="s">
        <v>2147</v>
      </c>
      <c r="K26" s="64" t="s">
        <v>568</v>
      </c>
    </row>
    <row r="27" spans="2:11" x14ac:dyDescent="0.3">
      <c r="B27" t="s">
        <v>2600</v>
      </c>
      <c r="C27" s="47" t="s">
        <v>10501</v>
      </c>
      <c r="D27" s="66" t="s">
        <v>2073</v>
      </c>
      <c r="E27" s="64" t="s">
        <v>6295</v>
      </c>
      <c r="F27" s="64">
        <v>0</v>
      </c>
      <c r="G27" s="64">
        <v>0</v>
      </c>
      <c r="H27" s="64" t="s">
        <v>2186</v>
      </c>
      <c r="I27" s="64" t="s">
        <v>10502</v>
      </c>
      <c r="J27" s="64" t="s">
        <v>254</v>
      </c>
      <c r="K27" s="64" t="s">
        <v>568</v>
      </c>
    </row>
    <row r="28" spans="2:11" x14ac:dyDescent="0.3">
      <c r="B28" t="s">
        <v>2600</v>
      </c>
      <c r="C28" s="47" t="s">
        <v>11298</v>
      </c>
      <c r="D28" s="66" t="s">
        <v>2374</v>
      </c>
      <c r="E28" s="64" t="s">
        <v>6295</v>
      </c>
      <c r="F28" s="64">
        <v>0</v>
      </c>
      <c r="G28" s="64">
        <v>0</v>
      </c>
      <c r="H28" s="64" t="s">
        <v>2176</v>
      </c>
      <c r="I28" s="64" t="s">
        <v>11299</v>
      </c>
      <c r="J28" s="64" t="s">
        <v>254</v>
      </c>
      <c r="K28" s="64" t="s">
        <v>568</v>
      </c>
    </row>
    <row r="29" spans="2:11" x14ac:dyDescent="0.3">
      <c r="B29" t="s">
        <v>2600</v>
      </c>
      <c r="C29" s="47" t="s">
        <v>6264</v>
      </c>
      <c r="D29" s="66" t="s">
        <v>2073</v>
      </c>
      <c r="E29" s="64" t="s">
        <v>6196</v>
      </c>
      <c r="F29" s="64">
        <v>0</v>
      </c>
      <c r="G29" s="64">
        <v>0</v>
      </c>
      <c r="H29" s="64" t="s">
        <v>2186</v>
      </c>
      <c r="I29" s="64" t="s">
        <v>6265</v>
      </c>
      <c r="J29" s="64" t="s">
        <v>254</v>
      </c>
      <c r="K29" s="64" t="s">
        <v>568</v>
      </c>
    </row>
    <row r="30" spans="2:11" x14ac:dyDescent="0.3">
      <c r="B30" t="s">
        <v>2600</v>
      </c>
      <c r="C30" s="47" t="s">
        <v>8826</v>
      </c>
      <c r="D30" s="66" t="s">
        <v>2073</v>
      </c>
      <c r="E30" s="64" t="s">
        <v>6196</v>
      </c>
      <c r="F30" s="64">
        <v>0</v>
      </c>
      <c r="G30" s="64">
        <v>0</v>
      </c>
      <c r="H30" s="64" t="s">
        <v>2186</v>
      </c>
      <c r="I30" s="64" t="s">
        <v>8827</v>
      </c>
      <c r="J30" s="64" t="s">
        <v>254</v>
      </c>
      <c r="K30" s="64" t="s">
        <v>568</v>
      </c>
    </row>
    <row r="31" spans="2:11" x14ac:dyDescent="0.3">
      <c r="B31" t="s">
        <v>2600</v>
      </c>
      <c r="C31" s="47" t="s">
        <v>11301</v>
      </c>
      <c r="D31" s="66" t="s">
        <v>2374</v>
      </c>
      <c r="E31" s="64" t="s">
        <v>6290</v>
      </c>
      <c r="F31" s="64">
        <v>0</v>
      </c>
      <c r="G31" s="64">
        <v>0</v>
      </c>
      <c r="H31" s="64" t="s">
        <v>2173</v>
      </c>
      <c r="I31" s="64" t="s">
        <v>11302</v>
      </c>
      <c r="J31" s="64" t="s">
        <v>254</v>
      </c>
      <c r="K31" s="64" t="s">
        <v>568</v>
      </c>
    </row>
    <row r="32" spans="2:11" x14ac:dyDescent="0.3">
      <c r="B32" t="s">
        <v>2600</v>
      </c>
      <c r="C32" s="47" t="s">
        <v>9737</v>
      </c>
      <c r="D32" s="66" t="s">
        <v>2073</v>
      </c>
      <c r="E32" s="64" t="s">
        <v>5978</v>
      </c>
      <c r="F32" s="64">
        <v>0</v>
      </c>
      <c r="G32" s="64">
        <v>0</v>
      </c>
      <c r="H32" s="64" t="s">
        <v>2186</v>
      </c>
      <c r="I32" s="64" t="s">
        <v>9738</v>
      </c>
      <c r="J32" s="64" t="s">
        <v>254</v>
      </c>
      <c r="K32" s="64" t="s">
        <v>568</v>
      </c>
    </row>
    <row r="33" spans="2:11" x14ac:dyDescent="0.3">
      <c r="B33" t="s">
        <v>2600</v>
      </c>
      <c r="C33" s="47" t="s">
        <v>11268</v>
      </c>
      <c r="D33" s="66" t="s">
        <v>2374</v>
      </c>
      <c r="E33" s="64" t="s">
        <v>5516</v>
      </c>
      <c r="F33" s="64">
        <v>0</v>
      </c>
      <c r="G33" s="64">
        <v>0</v>
      </c>
      <c r="H33" s="64" t="s">
        <v>2160</v>
      </c>
      <c r="I33" s="64" t="s">
        <v>11269</v>
      </c>
      <c r="J33" s="64" t="s">
        <v>254</v>
      </c>
      <c r="K33" s="64" t="s">
        <v>568</v>
      </c>
    </row>
    <row r="34" spans="2:11" x14ac:dyDescent="0.3">
      <c r="B34" t="s">
        <v>2600</v>
      </c>
      <c r="C34" s="47" t="s">
        <v>11300</v>
      </c>
      <c r="D34" s="66" t="s">
        <v>2374</v>
      </c>
      <c r="E34" s="64" t="s">
        <v>5516</v>
      </c>
      <c r="F34" s="64">
        <v>0</v>
      </c>
      <c r="G34" s="64">
        <v>0</v>
      </c>
      <c r="H34" s="64" t="s">
        <v>2160</v>
      </c>
      <c r="I34" s="64" t="s">
        <v>4235</v>
      </c>
      <c r="J34" s="64" t="s">
        <v>254</v>
      </c>
      <c r="K34" s="64" t="s">
        <v>568</v>
      </c>
    </row>
    <row r="35" spans="2:11" x14ac:dyDescent="0.3">
      <c r="B35" t="s">
        <v>2600</v>
      </c>
      <c r="C35" s="47" t="s">
        <v>7494</v>
      </c>
      <c r="D35" s="66" t="s">
        <v>2073</v>
      </c>
      <c r="E35" s="64" t="s">
        <v>5455</v>
      </c>
      <c r="F35" s="64">
        <v>0</v>
      </c>
      <c r="G35" s="64">
        <v>0</v>
      </c>
      <c r="H35" s="64" t="s">
        <v>2186</v>
      </c>
      <c r="I35" s="64" t="s">
        <v>7495</v>
      </c>
      <c r="J35" s="64" t="s">
        <v>254</v>
      </c>
      <c r="K35" s="64" t="s">
        <v>568</v>
      </c>
    </row>
    <row r="36" spans="2:11" x14ac:dyDescent="0.3">
      <c r="B36" t="s">
        <v>2600</v>
      </c>
      <c r="C36" s="47" t="s">
        <v>11296</v>
      </c>
      <c r="D36" s="66" t="s">
        <v>2374</v>
      </c>
      <c r="E36" s="64" t="s">
        <v>5541</v>
      </c>
      <c r="F36" s="64">
        <v>0</v>
      </c>
      <c r="G36" s="64">
        <v>0</v>
      </c>
      <c r="H36" s="64" t="s">
        <v>1535</v>
      </c>
      <c r="I36" s="64" t="s">
        <v>1535</v>
      </c>
      <c r="J36" s="64" t="s">
        <v>254</v>
      </c>
      <c r="K36" s="64" t="s">
        <v>568</v>
      </c>
    </row>
    <row r="37" spans="2:11" x14ac:dyDescent="0.3">
      <c r="B37" t="s">
        <v>2600</v>
      </c>
      <c r="C37" s="47" t="s">
        <v>6774</v>
      </c>
      <c r="D37" s="66" t="s">
        <v>2073</v>
      </c>
      <c r="E37" s="64" t="s">
        <v>5541</v>
      </c>
      <c r="F37" s="64">
        <v>0</v>
      </c>
      <c r="G37" s="64">
        <v>0</v>
      </c>
      <c r="H37" s="64" t="s">
        <v>2160</v>
      </c>
      <c r="I37" s="64" t="s">
        <v>6775</v>
      </c>
      <c r="J37" s="64" t="s">
        <v>254</v>
      </c>
      <c r="K37" s="64" t="s">
        <v>568</v>
      </c>
    </row>
    <row r="38" spans="2:11" x14ac:dyDescent="0.3">
      <c r="B38" t="s">
        <v>2600</v>
      </c>
      <c r="C38" s="47" t="s">
        <v>9631</v>
      </c>
      <c r="D38" s="66" t="s">
        <v>2073</v>
      </c>
      <c r="E38" s="64" t="s">
        <v>5563</v>
      </c>
      <c r="F38" s="64">
        <v>0</v>
      </c>
      <c r="G38" s="64">
        <v>0</v>
      </c>
      <c r="H38" s="64" t="s">
        <v>2186</v>
      </c>
      <c r="I38" s="64" t="s">
        <v>9632</v>
      </c>
      <c r="J38" s="64" t="s">
        <v>254</v>
      </c>
      <c r="K38" s="64" t="s">
        <v>568</v>
      </c>
    </row>
    <row r="39" spans="2:11" x14ac:dyDescent="0.3">
      <c r="B39" t="s">
        <v>2600</v>
      </c>
      <c r="C39" s="47" t="s">
        <v>11280</v>
      </c>
      <c r="D39" s="66" t="s">
        <v>2374</v>
      </c>
      <c r="E39" s="64" t="s">
        <v>5587</v>
      </c>
      <c r="F39" s="64">
        <v>0</v>
      </c>
      <c r="G39" s="64">
        <v>0</v>
      </c>
      <c r="H39" s="64" t="s">
        <v>2160</v>
      </c>
      <c r="I39" s="64" t="s">
        <v>4726</v>
      </c>
      <c r="J39" s="64" t="s">
        <v>254</v>
      </c>
      <c r="K39" s="64" t="s">
        <v>568</v>
      </c>
    </row>
    <row r="40" spans="2:11" x14ac:dyDescent="0.3">
      <c r="B40" t="s">
        <v>2600</v>
      </c>
      <c r="C40" s="47" t="s">
        <v>7661</v>
      </c>
      <c r="D40" s="66" t="s">
        <v>2073</v>
      </c>
      <c r="E40" s="64" t="s">
        <v>5674</v>
      </c>
      <c r="F40" s="64">
        <v>0</v>
      </c>
      <c r="G40" s="64">
        <v>0</v>
      </c>
      <c r="H40" s="64" t="s">
        <v>2186</v>
      </c>
      <c r="I40" s="64" t="s">
        <v>7662</v>
      </c>
      <c r="J40" s="64" t="s">
        <v>254</v>
      </c>
      <c r="K40" s="64" t="s">
        <v>568</v>
      </c>
    </row>
    <row r="41" spans="2:11" x14ac:dyDescent="0.3">
      <c r="B41" t="s">
        <v>2600</v>
      </c>
      <c r="C41" s="47" t="s">
        <v>6415</v>
      </c>
      <c r="D41" s="66" t="s">
        <v>2073</v>
      </c>
      <c r="E41" s="64" t="s">
        <v>5546</v>
      </c>
      <c r="F41" s="64">
        <v>0</v>
      </c>
      <c r="G41" s="64">
        <v>0</v>
      </c>
      <c r="H41" s="64" t="s">
        <v>2186</v>
      </c>
      <c r="I41" s="64" t="s">
        <v>6416</v>
      </c>
      <c r="J41" s="64" t="s">
        <v>2147</v>
      </c>
      <c r="K41" s="64" t="s">
        <v>568</v>
      </c>
    </row>
    <row r="42" spans="2:11" x14ac:dyDescent="0.3">
      <c r="B42" t="s">
        <v>2600</v>
      </c>
      <c r="C42" s="47" t="s">
        <v>7176</v>
      </c>
      <c r="D42" s="66" t="s">
        <v>2073</v>
      </c>
      <c r="E42" s="64" t="s">
        <v>5817</v>
      </c>
      <c r="F42" s="64">
        <v>0</v>
      </c>
      <c r="G42" s="64">
        <v>0</v>
      </c>
      <c r="H42" s="64" t="s">
        <v>2186</v>
      </c>
      <c r="I42" s="64" t="s">
        <v>7177</v>
      </c>
      <c r="J42" s="64" t="s">
        <v>254</v>
      </c>
      <c r="K42" s="64" t="s">
        <v>568</v>
      </c>
    </row>
    <row r="43" spans="2:11" x14ac:dyDescent="0.3">
      <c r="B43" t="s">
        <v>2600</v>
      </c>
      <c r="C43" s="47" t="s">
        <v>11303</v>
      </c>
      <c r="D43" s="66" t="s">
        <v>2374</v>
      </c>
      <c r="E43" s="64" t="s">
        <v>5549</v>
      </c>
      <c r="F43" s="64">
        <v>0</v>
      </c>
      <c r="G43" s="64">
        <v>0</v>
      </c>
      <c r="H43" s="64" t="s">
        <v>1535</v>
      </c>
      <c r="I43" s="64" t="s">
        <v>1535</v>
      </c>
      <c r="J43" s="64" t="s">
        <v>254</v>
      </c>
      <c r="K43" s="64" t="s">
        <v>568</v>
      </c>
    </row>
    <row r="44" spans="2:11" x14ac:dyDescent="0.3">
      <c r="B44" t="s">
        <v>2600</v>
      </c>
      <c r="C44" s="47" t="s">
        <v>7332</v>
      </c>
      <c r="D44" s="66" t="s">
        <v>2073</v>
      </c>
      <c r="E44" s="64" t="s">
        <v>5549</v>
      </c>
      <c r="F44" s="64">
        <v>0</v>
      </c>
      <c r="G44" s="64">
        <v>0</v>
      </c>
      <c r="H44" s="64" t="s">
        <v>2186</v>
      </c>
      <c r="I44" s="64" t="s">
        <v>7333</v>
      </c>
      <c r="J44" s="64" t="s">
        <v>254</v>
      </c>
      <c r="K44" s="64" t="s">
        <v>568</v>
      </c>
    </row>
    <row r="45" spans="2:11" x14ac:dyDescent="0.3">
      <c r="B45" t="s">
        <v>2600</v>
      </c>
      <c r="C45" s="47" t="s">
        <v>7974</v>
      </c>
      <c r="D45" s="66" t="s">
        <v>2073</v>
      </c>
      <c r="E45" s="64" t="s">
        <v>5566</v>
      </c>
      <c r="F45" s="64">
        <v>0</v>
      </c>
      <c r="G45" s="64">
        <v>0</v>
      </c>
      <c r="H45" s="64" t="s">
        <v>2186</v>
      </c>
      <c r="I45" s="64" t="s">
        <v>7975</v>
      </c>
      <c r="J45" s="64" t="s">
        <v>254</v>
      </c>
      <c r="K45" s="64" t="s">
        <v>568</v>
      </c>
    </row>
    <row r="46" spans="2:11" x14ac:dyDescent="0.3">
      <c r="B46" t="s">
        <v>2600</v>
      </c>
      <c r="C46" s="47" t="s">
        <v>9062</v>
      </c>
      <c r="D46" s="66" t="s">
        <v>2073</v>
      </c>
      <c r="E46" s="64" t="s">
        <v>5466</v>
      </c>
      <c r="F46" s="64">
        <v>0</v>
      </c>
      <c r="G46" s="64">
        <v>0</v>
      </c>
      <c r="H46" s="64" t="s">
        <v>2186</v>
      </c>
      <c r="I46" s="64" t="s">
        <v>9063</v>
      </c>
      <c r="J46" s="64" t="s">
        <v>254</v>
      </c>
      <c r="K46" s="64" t="s">
        <v>568</v>
      </c>
    </row>
    <row r="47" spans="2:11" x14ac:dyDescent="0.3">
      <c r="B47" t="s">
        <v>2600</v>
      </c>
      <c r="C47" s="47" t="s">
        <v>6992</v>
      </c>
      <c r="D47" s="66" t="s">
        <v>2073</v>
      </c>
      <c r="E47" s="64" t="s">
        <v>5466</v>
      </c>
      <c r="F47" s="64">
        <v>0</v>
      </c>
      <c r="G47" s="64">
        <v>0</v>
      </c>
      <c r="H47" s="64" t="s">
        <v>2186</v>
      </c>
      <c r="I47" s="64" t="s">
        <v>6993</v>
      </c>
      <c r="J47" s="64" t="s">
        <v>254</v>
      </c>
      <c r="K47" s="64" t="s">
        <v>568</v>
      </c>
    </row>
    <row r="48" spans="2:11" x14ac:dyDescent="0.3">
      <c r="B48" t="s">
        <v>2600</v>
      </c>
      <c r="C48" s="47" t="s">
        <v>5926</v>
      </c>
      <c r="D48" s="66" t="s">
        <v>2077</v>
      </c>
      <c r="E48" s="64" t="s">
        <v>5497</v>
      </c>
      <c r="F48" s="64">
        <v>0</v>
      </c>
      <c r="G48" s="64">
        <v>0</v>
      </c>
      <c r="H48" s="64" t="s">
        <v>2186</v>
      </c>
      <c r="I48" s="64" t="s">
        <v>5927</v>
      </c>
      <c r="J48" s="64" t="s">
        <v>254</v>
      </c>
      <c r="K48" s="64" t="s">
        <v>568</v>
      </c>
    </row>
    <row r="49" spans="2:11" x14ac:dyDescent="0.3">
      <c r="B49" t="s">
        <v>2600</v>
      </c>
      <c r="C49" s="47" t="s">
        <v>5918</v>
      </c>
      <c r="D49" s="66" t="s">
        <v>2073</v>
      </c>
      <c r="E49" s="64" t="s">
        <v>5862</v>
      </c>
      <c r="F49" s="64">
        <v>0</v>
      </c>
      <c r="G49" s="64">
        <v>0</v>
      </c>
      <c r="H49" s="64" t="s">
        <v>2173</v>
      </c>
      <c r="I49" s="64" t="s">
        <v>5919</v>
      </c>
      <c r="J49" s="64" t="s">
        <v>254</v>
      </c>
      <c r="K49" s="64" t="s">
        <v>568</v>
      </c>
    </row>
    <row r="50" spans="2:11" x14ac:dyDescent="0.3">
      <c r="B50" t="s">
        <v>2600</v>
      </c>
      <c r="C50" s="47" t="s">
        <v>7276</v>
      </c>
      <c r="D50" s="66" t="s">
        <v>2073</v>
      </c>
      <c r="E50" s="64" t="s">
        <v>5862</v>
      </c>
      <c r="F50" s="64">
        <v>0</v>
      </c>
      <c r="G50" s="64">
        <v>0</v>
      </c>
      <c r="H50" s="64" t="s">
        <v>2186</v>
      </c>
      <c r="I50" s="64" t="s">
        <v>7277</v>
      </c>
      <c r="J50" s="64" t="s">
        <v>254</v>
      </c>
      <c r="K50" s="64" t="s">
        <v>568</v>
      </c>
    </row>
    <row r="51" spans="2:11" x14ac:dyDescent="0.3">
      <c r="B51" t="s">
        <v>2600</v>
      </c>
      <c r="C51" s="47" t="s">
        <v>9887</v>
      </c>
      <c r="D51" s="66" t="s">
        <v>2073</v>
      </c>
      <c r="E51" s="64" t="s">
        <v>5701</v>
      </c>
      <c r="F51" s="64">
        <v>0</v>
      </c>
      <c r="G51" s="64">
        <v>0</v>
      </c>
      <c r="H51" s="64" t="s">
        <v>2186</v>
      </c>
      <c r="I51" s="64" t="s">
        <v>9888</v>
      </c>
      <c r="J51" s="64" t="s">
        <v>254</v>
      </c>
      <c r="K51" s="64" t="s">
        <v>568</v>
      </c>
    </row>
    <row r="52" spans="2:11" x14ac:dyDescent="0.3">
      <c r="B52" t="s">
        <v>2600</v>
      </c>
      <c r="C52" s="47" t="s">
        <v>8687</v>
      </c>
      <c r="D52" s="66" t="s">
        <v>2073</v>
      </c>
      <c r="E52" s="64" t="s">
        <v>5738</v>
      </c>
      <c r="F52" s="64">
        <v>0</v>
      </c>
      <c r="G52" s="64">
        <v>0</v>
      </c>
      <c r="H52" s="64" t="s">
        <v>2186</v>
      </c>
      <c r="I52" s="64" t="s">
        <v>8688</v>
      </c>
      <c r="J52" s="64" t="s">
        <v>254</v>
      </c>
      <c r="K52" s="64" t="s">
        <v>568</v>
      </c>
    </row>
    <row r="53" spans="2:11" x14ac:dyDescent="0.3">
      <c r="B53" t="s">
        <v>2600</v>
      </c>
      <c r="C53" s="47" t="s">
        <v>9911</v>
      </c>
      <c r="D53" s="66" t="s">
        <v>2073</v>
      </c>
      <c r="E53" s="64" t="s">
        <v>5896</v>
      </c>
      <c r="F53" s="64">
        <v>0</v>
      </c>
      <c r="G53" s="64">
        <v>0</v>
      </c>
      <c r="H53" s="64" t="s">
        <v>2186</v>
      </c>
      <c r="I53" s="64" t="s">
        <v>9912</v>
      </c>
      <c r="J53" s="64" t="s">
        <v>2147</v>
      </c>
      <c r="K53" s="64" t="s">
        <v>568</v>
      </c>
    </row>
    <row r="54" spans="2:11" x14ac:dyDescent="0.3">
      <c r="B54" t="s">
        <v>2600</v>
      </c>
      <c r="C54" s="47" t="s">
        <v>11312</v>
      </c>
      <c r="D54" s="66" t="s">
        <v>2374</v>
      </c>
      <c r="E54" s="64" t="s">
        <v>5630</v>
      </c>
      <c r="F54" s="64">
        <v>0</v>
      </c>
      <c r="G54" s="64">
        <v>0</v>
      </c>
      <c r="H54" s="64" t="s">
        <v>2176</v>
      </c>
      <c r="I54" s="64" t="s">
        <v>11313</v>
      </c>
      <c r="J54" s="64" t="s">
        <v>2147</v>
      </c>
      <c r="K54" s="64" t="s">
        <v>568</v>
      </c>
    </row>
    <row r="55" spans="2:11" x14ac:dyDescent="0.3">
      <c r="B55" t="s">
        <v>2600</v>
      </c>
      <c r="C55" s="47" t="s">
        <v>9079</v>
      </c>
      <c r="D55" s="66" t="s">
        <v>2073</v>
      </c>
      <c r="E55" s="64" t="s">
        <v>5724</v>
      </c>
      <c r="F55" s="64">
        <v>0</v>
      </c>
      <c r="G55" s="64">
        <v>0</v>
      </c>
      <c r="H55" s="64" t="s">
        <v>2160</v>
      </c>
      <c r="I55" s="64" t="s">
        <v>2936</v>
      </c>
      <c r="J55" s="64" t="s">
        <v>254</v>
      </c>
      <c r="K55" s="64" t="s">
        <v>568</v>
      </c>
    </row>
    <row r="56" spans="2:11" x14ac:dyDescent="0.3">
      <c r="B56" t="s">
        <v>2600</v>
      </c>
      <c r="C56" s="47" t="s">
        <v>11283</v>
      </c>
      <c r="D56" s="66" t="s">
        <v>2374</v>
      </c>
      <c r="E56" s="64" t="s">
        <v>5489</v>
      </c>
      <c r="F56" s="64">
        <v>0</v>
      </c>
      <c r="G56" s="64">
        <v>0</v>
      </c>
      <c r="H56" s="64" t="s">
        <v>2160</v>
      </c>
      <c r="I56" s="64" t="s">
        <v>11284</v>
      </c>
      <c r="J56" s="64" t="s">
        <v>254</v>
      </c>
      <c r="K56" s="64" t="s">
        <v>568</v>
      </c>
    </row>
    <row r="57" spans="2:11" x14ac:dyDescent="0.3">
      <c r="B57" t="s">
        <v>2600</v>
      </c>
      <c r="C57" s="47" t="s">
        <v>11297</v>
      </c>
      <c r="D57" s="66" t="s">
        <v>2374</v>
      </c>
      <c r="E57" s="64" t="s">
        <v>5731</v>
      </c>
      <c r="F57" s="64">
        <v>0</v>
      </c>
      <c r="G57" s="64">
        <v>0</v>
      </c>
      <c r="H57" s="64" t="s">
        <v>1535</v>
      </c>
      <c r="I57" s="64" t="s">
        <v>1535</v>
      </c>
      <c r="J57" s="64" t="s">
        <v>254</v>
      </c>
      <c r="K57" s="64" t="s">
        <v>568</v>
      </c>
    </row>
    <row r="58" spans="2:11" x14ac:dyDescent="0.3">
      <c r="B58" t="s">
        <v>2600</v>
      </c>
      <c r="C58" s="47" t="s">
        <v>6669</v>
      </c>
      <c r="D58" s="66" t="s">
        <v>2077</v>
      </c>
      <c r="E58" s="64" t="s">
        <v>5731</v>
      </c>
      <c r="F58" s="64">
        <v>0</v>
      </c>
      <c r="G58" s="64">
        <v>0</v>
      </c>
      <c r="H58" s="64" t="s">
        <v>2186</v>
      </c>
      <c r="I58" s="64" t="s">
        <v>6670</v>
      </c>
      <c r="J58" s="64" t="s">
        <v>254</v>
      </c>
      <c r="K58" s="64" t="s">
        <v>568</v>
      </c>
    </row>
    <row r="59" spans="2:11" x14ac:dyDescent="0.3">
      <c r="B59" t="s">
        <v>2600</v>
      </c>
      <c r="C59" s="47" t="s">
        <v>11304</v>
      </c>
      <c r="D59" s="66" t="s">
        <v>2374</v>
      </c>
      <c r="E59" s="64" t="s">
        <v>5731</v>
      </c>
      <c r="F59" s="64">
        <v>0</v>
      </c>
      <c r="G59" s="64">
        <v>0</v>
      </c>
      <c r="H59" s="64" t="s">
        <v>1535</v>
      </c>
      <c r="I59" s="64" t="s">
        <v>1535</v>
      </c>
      <c r="J59" s="64" t="s">
        <v>254</v>
      </c>
      <c r="K59" s="64" t="s">
        <v>568</v>
      </c>
    </row>
    <row r="60" spans="2:11" x14ac:dyDescent="0.3">
      <c r="B60" t="s">
        <v>2600</v>
      </c>
      <c r="C60" s="47" t="s">
        <v>9401</v>
      </c>
      <c r="D60" s="66" t="s">
        <v>2073</v>
      </c>
      <c r="E60" s="64" t="s">
        <v>5475</v>
      </c>
      <c r="F60" s="64">
        <v>0</v>
      </c>
      <c r="G60" s="64">
        <v>0</v>
      </c>
      <c r="H60" s="64" t="s">
        <v>2186</v>
      </c>
      <c r="I60" s="64" t="s">
        <v>9402</v>
      </c>
      <c r="J60" s="64" t="s">
        <v>254</v>
      </c>
      <c r="K60" s="64" t="s">
        <v>568</v>
      </c>
    </row>
    <row r="61" spans="2:11" x14ac:dyDescent="0.3">
      <c r="B61" t="s">
        <v>2600</v>
      </c>
      <c r="C61" s="47" t="s">
        <v>7712</v>
      </c>
      <c r="D61" s="66" t="s">
        <v>2073</v>
      </c>
      <c r="E61" s="64" t="s">
        <v>6758</v>
      </c>
      <c r="F61" s="64">
        <v>0</v>
      </c>
      <c r="G61" s="64">
        <v>0</v>
      </c>
      <c r="H61" s="64" t="s">
        <v>2186</v>
      </c>
      <c r="I61" s="64" t="s">
        <v>7713</v>
      </c>
      <c r="J61" s="64" t="s">
        <v>254</v>
      </c>
      <c r="K61" s="64" t="s">
        <v>568</v>
      </c>
    </row>
    <row r="62" spans="2:11" x14ac:dyDescent="0.3">
      <c r="B62" t="s">
        <v>2600</v>
      </c>
      <c r="C62" s="47" t="s">
        <v>7552</v>
      </c>
      <c r="D62" s="66" t="s">
        <v>2073</v>
      </c>
      <c r="E62" s="64" t="s">
        <v>7001</v>
      </c>
      <c r="F62" s="64">
        <v>0</v>
      </c>
      <c r="G62" s="64">
        <v>0</v>
      </c>
      <c r="H62" s="64" t="s">
        <v>2186</v>
      </c>
      <c r="I62" s="64" t="s">
        <v>7553</v>
      </c>
      <c r="J62" s="64" t="s">
        <v>254</v>
      </c>
      <c r="K62" s="64" t="s">
        <v>568</v>
      </c>
    </row>
    <row r="63" spans="2:11" x14ac:dyDescent="0.3">
      <c r="B63" t="s">
        <v>2600</v>
      </c>
      <c r="C63" s="47" t="s">
        <v>6574</v>
      </c>
      <c r="D63" s="66" t="s">
        <v>2073</v>
      </c>
      <c r="E63" s="64" t="s">
        <v>6575</v>
      </c>
      <c r="F63" s="64">
        <v>0</v>
      </c>
      <c r="G63" s="64">
        <v>0</v>
      </c>
      <c r="H63" s="64" t="s">
        <v>2186</v>
      </c>
      <c r="I63" s="64" t="s">
        <v>6576</v>
      </c>
      <c r="J63" s="64" t="s">
        <v>254</v>
      </c>
      <c r="K63" s="64" t="s">
        <v>568</v>
      </c>
    </row>
    <row r="64" spans="2:11" x14ac:dyDescent="0.3">
      <c r="B64" t="s">
        <v>2600</v>
      </c>
      <c r="C64" s="47" t="s">
        <v>9764</v>
      </c>
      <c r="D64" s="66" t="s">
        <v>2077</v>
      </c>
      <c r="E64" s="64" t="s">
        <v>5867</v>
      </c>
      <c r="F64" s="64">
        <v>0</v>
      </c>
      <c r="G64" s="64">
        <v>0</v>
      </c>
      <c r="H64" s="64" t="s">
        <v>2186</v>
      </c>
      <c r="I64" s="64" t="s">
        <v>9765</v>
      </c>
      <c r="J64" s="64" t="s">
        <v>254</v>
      </c>
      <c r="K64" s="64" t="s">
        <v>568</v>
      </c>
    </row>
    <row r="65" spans="2:11" x14ac:dyDescent="0.3">
      <c r="B65" t="s">
        <v>2600</v>
      </c>
      <c r="C65" s="47" t="s">
        <v>7728</v>
      </c>
      <c r="D65" s="66" t="s">
        <v>2077</v>
      </c>
      <c r="E65" s="64" t="s">
        <v>6763</v>
      </c>
      <c r="F65" s="64">
        <v>0</v>
      </c>
      <c r="G65" s="64">
        <v>0</v>
      </c>
      <c r="H65" s="64" t="s">
        <v>2186</v>
      </c>
      <c r="I65" s="64" t="s">
        <v>7729</v>
      </c>
      <c r="J65" s="64" t="s">
        <v>254</v>
      </c>
      <c r="K65" s="64" t="s">
        <v>568</v>
      </c>
    </row>
    <row r="66" spans="2:11" x14ac:dyDescent="0.3">
      <c r="B66" t="s">
        <v>2600</v>
      </c>
      <c r="C66" s="47" t="s">
        <v>3362</v>
      </c>
      <c r="D66" s="66" t="s">
        <v>2073</v>
      </c>
      <c r="E66" s="64" t="s">
        <v>3364</v>
      </c>
      <c r="F66" s="64">
        <v>0</v>
      </c>
      <c r="G66" s="64">
        <v>0</v>
      </c>
      <c r="H66" s="64" t="s">
        <v>2186</v>
      </c>
      <c r="I66" s="64" t="s">
        <v>3365</v>
      </c>
      <c r="J66" s="64" t="s">
        <v>254</v>
      </c>
      <c r="K66" s="64" t="s">
        <v>568</v>
      </c>
    </row>
    <row r="67" spans="2:11" x14ac:dyDescent="0.3">
      <c r="B67" t="s">
        <v>2600</v>
      </c>
      <c r="C67" s="47" t="s">
        <v>4019</v>
      </c>
      <c r="D67" s="66" t="s">
        <v>2077</v>
      </c>
      <c r="E67" s="64" t="s">
        <v>3386</v>
      </c>
      <c r="F67" s="64">
        <v>0</v>
      </c>
      <c r="G67" s="64">
        <v>0</v>
      </c>
      <c r="H67" s="64" t="s">
        <v>2186</v>
      </c>
      <c r="I67" s="64" t="s">
        <v>4020</v>
      </c>
      <c r="J67" s="64" t="s">
        <v>254</v>
      </c>
      <c r="K67" s="64" t="s">
        <v>568</v>
      </c>
    </row>
    <row r="68" spans="2:11" x14ac:dyDescent="0.3">
      <c r="B68" t="s">
        <v>2600</v>
      </c>
      <c r="C68" s="47" t="s">
        <v>11270</v>
      </c>
      <c r="D68" s="66" t="s">
        <v>2374</v>
      </c>
      <c r="E68" s="64" t="s">
        <v>3619</v>
      </c>
      <c r="F68" s="64">
        <v>0</v>
      </c>
      <c r="G68" s="64">
        <v>0</v>
      </c>
      <c r="H68" s="64" t="s">
        <v>2173</v>
      </c>
      <c r="I68" s="64" t="s">
        <v>11271</v>
      </c>
      <c r="J68" s="64" t="s">
        <v>254</v>
      </c>
      <c r="K68" s="64" t="s">
        <v>568</v>
      </c>
    </row>
    <row r="69" spans="2:11" x14ac:dyDescent="0.3">
      <c r="B69" t="s">
        <v>2600</v>
      </c>
      <c r="C69" s="47" t="s">
        <v>11278</v>
      </c>
      <c r="D69" s="66" t="s">
        <v>2374</v>
      </c>
      <c r="E69" s="64" t="s">
        <v>3532</v>
      </c>
      <c r="F69" s="64">
        <v>0</v>
      </c>
      <c r="G69" s="64">
        <v>0</v>
      </c>
      <c r="H69" s="64" t="s">
        <v>2160</v>
      </c>
      <c r="I69" s="64" t="s">
        <v>11279</v>
      </c>
      <c r="J69" s="64" t="s">
        <v>254</v>
      </c>
      <c r="K69" s="64" t="s">
        <v>568</v>
      </c>
    </row>
    <row r="70" spans="2:11" x14ac:dyDescent="0.3">
      <c r="B70" t="s">
        <v>2600</v>
      </c>
      <c r="C70" s="47" t="s">
        <v>3838</v>
      </c>
      <c r="D70" s="66" t="s">
        <v>2073</v>
      </c>
      <c r="E70" s="64" t="s">
        <v>3411</v>
      </c>
      <c r="F70" s="64">
        <v>0</v>
      </c>
      <c r="G70" s="64">
        <v>0</v>
      </c>
      <c r="H70" s="64" t="s">
        <v>2186</v>
      </c>
      <c r="I70" s="64" t="s">
        <v>3839</v>
      </c>
      <c r="J70" s="64" t="s">
        <v>254</v>
      </c>
      <c r="K70" s="64" t="s">
        <v>568</v>
      </c>
    </row>
    <row r="71" spans="2:11" x14ac:dyDescent="0.3">
      <c r="B71" t="s">
        <v>2600</v>
      </c>
      <c r="C71" s="47" t="s">
        <v>11307</v>
      </c>
      <c r="D71" s="66" t="s">
        <v>2374</v>
      </c>
      <c r="E71" s="64" t="s">
        <v>3404</v>
      </c>
      <c r="F71" s="64">
        <v>0</v>
      </c>
      <c r="G71" s="64">
        <v>0</v>
      </c>
      <c r="H71" s="64" t="s">
        <v>2160</v>
      </c>
      <c r="I71" s="64" t="s">
        <v>11308</v>
      </c>
      <c r="J71" s="64" t="s">
        <v>2147</v>
      </c>
      <c r="K71" s="64" t="s">
        <v>568</v>
      </c>
    </row>
    <row r="72" spans="2:11" x14ac:dyDescent="0.3">
      <c r="B72" t="s">
        <v>2600</v>
      </c>
      <c r="C72" s="47" t="s">
        <v>3427</v>
      </c>
      <c r="D72" s="66" t="s">
        <v>2077</v>
      </c>
      <c r="E72" s="64" t="s">
        <v>3416</v>
      </c>
      <c r="F72" s="64">
        <v>0</v>
      </c>
      <c r="G72" s="64">
        <v>0</v>
      </c>
      <c r="H72" s="64" t="s">
        <v>2186</v>
      </c>
      <c r="I72" s="64" t="s">
        <v>3429</v>
      </c>
      <c r="J72" s="64" t="s">
        <v>254</v>
      </c>
      <c r="K72" s="64" t="s">
        <v>568</v>
      </c>
    </row>
    <row r="73" spans="2:11" x14ac:dyDescent="0.3">
      <c r="B73" t="s">
        <v>2600</v>
      </c>
      <c r="C73" s="47" t="s">
        <v>3667</v>
      </c>
      <c r="D73" s="66" t="s">
        <v>2073</v>
      </c>
      <c r="E73" s="64" t="s">
        <v>3395</v>
      </c>
      <c r="F73" s="64">
        <v>0</v>
      </c>
      <c r="G73" s="64">
        <v>0</v>
      </c>
      <c r="H73" s="64" t="s">
        <v>2186</v>
      </c>
      <c r="I73" s="64" t="s">
        <v>3668</v>
      </c>
      <c r="J73" s="64" t="s">
        <v>254</v>
      </c>
      <c r="K73" s="64" t="s">
        <v>568</v>
      </c>
    </row>
    <row r="74" spans="2:11" x14ac:dyDescent="0.3">
      <c r="B74" t="s">
        <v>2600</v>
      </c>
      <c r="C74" s="47" t="s">
        <v>11309</v>
      </c>
      <c r="D74" s="66" t="s">
        <v>2374</v>
      </c>
      <c r="E74" s="64" t="s">
        <v>2935</v>
      </c>
      <c r="F74" s="64">
        <v>0</v>
      </c>
      <c r="G74" s="64">
        <v>0</v>
      </c>
      <c r="H74" s="64" t="s">
        <v>1535</v>
      </c>
      <c r="I74" s="64" t="s">
        <v>1535</v>
      </c>
      <c r="J74" s="64" t="s">
        <v>254</v>
      </c>
      <c r="K74" s="64" t="s">
        <v>568</v>
      </c>
    </row>
    <row r="75" spans="2:11" x14ac:dyDescent="0.3">
      <c r="B75" t="s">
        <v>2600</v>
      </c>
      <c r="C75" s="47" t="s">
        <v>11285</v>
      </c>
      <c r="D75" s="66" t="s">
        <v>2374</v>
      </c>
      <c r="E75" s="64" t="s">
        <v>2994</v>
      </c>
      <c r="F75" s="64">
        <v>0</v>
      </c>
      <c r="G75" s="64">
        <v>0</v>
      </c>
      <c r="H75" s="64" t="s">
        <v>2176</v>
      </c>
      <c r="I75" s="64" t="s">
        <v>11286</v>
      </c>
      <c r="J75" s="64" t="s">
        <v>254</v>
      </c>
      <c r="K75" s="64" t="s">
        <v>568</v>
      </c>
    </row>
    <row r="76" spans="2:11" x14ac:dyDescent="0.3">
      <c r="B76" t="s">
        <v>2600</v>
      </c>
      <c r="C76" s="47" t="s">
        <v>3056</v>
      </c>
      <c r="D76" s="66" t="s">
        <v>2077</v>
      </c>
      <c r="E76" s="64" t="s">
        <v>2945</v>
      </c>
      <c r="F76" s="64">
        <v>0</v>
      </c>
      <c r="G76" s="64">
        <v>0</v>
      </c>
      <c r="H76" s="64" t="s">
        <v>2160</v>
      </c>
      <c r="I76" s="64" t="s">
        <v>2941</v>
      </c>
      <c r="J76" s="64" t="s">
        <v>254</v>
      </c>
      <c r="K76" s="64" t="s">
        <v>568</v>
      </c>
    </row>
    <row r="77" spans="2:11" x14ac:dyDescent="0.3">
      <c r="B77" t="s">
        <v>2600</v>
      </c>
      <c r="C77" s="47" t="s">
        <v>11292</v>
      </c>
      <c r="D77" s="66" t="s">
        <v>2374</v>
      </c>
      <c r="E77" s="64" t="s">
        <v>2950</v>
      </c>
      <c r="F77" s="64">
        <v>0</v>
      </c>
      <c r="G77" s="64">
        <v>0</v>
      </c>
      <c r="H77" s="64" t="s">
        <v>1535</v>
      </c>
      <c r="I77" s="64" t="s">
        <v>1535</v>
      </c>
      <c r="J77" s="64" t="s">
        <v>254</v>
      </c>
      <c r="K77" s="64" t="s">
        <v>568</v>
      </c>
    </row>
    <row r="78" spans="2:11" x14ac:dyDescent="0.3">
      <c r="B78" t="s">
        <v>2600</v>
      </c>
      <c r="C78" s="47" t="s">
        <v>11305</v>
      </c>
      <c r="D78" s="66" t="s">
        <v>2374</v>
      </c>
      <c r="E78" s="64" t="s">
        <v>3025</v>
      </c>
      <c r="F78" s="64">
        <v>0</v>
      </c>
      <c r="G78" s="64">
        <v>0</v>
      </c>
      <c r="H78" s="64" t="s">
        <v>2160</v>
      </c>
      <c r="I78" s="64" t="s">
        <v>11306</v>
      </c>
      <c r="J78" s="64" t="s">
        <v>254</v>
      </c>
      <c r="K78" s="64" t="s">
        <v>568</v>
      </c>
    </row>
    <row r="79" spans="2:11" x14ac:dyDescent="0.3">
      <c r="B79" t="s">
        <v>2600</v>
      </c>
      <c r="C79" s="47" t="s">
        <v>11281</v>
      </c>
      <c r="D79" s="66" t="s">
        <v>2074</v>
      </c>
      <c r="E79" s="64" t="s">
        <v>4351</v>
      </c>
      <c r="F79" s="64">
        <v>0</v>
      </c>
      <c r="G79" s="64">
        <v>0</v>
      </c>
      <c r="H79" s="64" t="s">
        <v>2176</v>
      </c>
      <c r="I79" s="64" t="s">
        <v>11282</v>
      </c>
      <c r="J79" s="64" t="s">
        <v>2147</v>
      </c>
      <c r="K79" s="64" t="s">
        <v>568</v>
      </c>
    </row>
    <row r="80" spans="2:11" x14ac:dyDescent="0.3">
      <c r="B80" t="s">
        <v>2600</v>
      </c>
      <c r="C80" s="47" t="s">
        <v>4722</v>
      </c>
      <c r="D80" s="66" t="s">
        <v>2073</v>
      </c>
      <c r="E80" s="64" t="s">
        <v>4371</v>
      </c>
      <c r="F80" s="64">
        <v>0</v>
      </c>
      <c r="G80" s="64">
        <v>0</v>
      </c>
      <c r="H80" s="64" t="s">
        <v>2186</v>
      </c>
      <c r="I80" s="64" t="s">
        <v>4724</v>
      </c>
      <c r="J80" s="64" t="s">
        <v>254</v>
      </c>
      <c r="K80" s="64" t="s">
        <v>568</v>
      </c>
    </row>
    <row r="81" spans="2:11" x14ac:dyDescent="0.3">
      <c r="B81" t="s">
        <v>2600</v>
      </c>
      <c r="C81" s="47" t="s">
        <v>4727</v>
      </c>
      <c r="D81" s="66" t="s">
        <v>2073</v>
      </c>
      <c r="E81" s="64" t="s">
        <v>4371</v>
      </c>
      <c r="F81" s="64">
        <v>0</v>
      </c>
      <c r="G81" s="64">
        <v>0</v>
      </c>
      <c r="H81" s="64" t="s">
        <v>2160</v>
      </c>
      <c r="I81" s="64" t="s">
        <v>4728</v>
      </c>
      <c r="J81" s="64" t="s">
        <v>254</v>
      </c>
      <c r="K81" s="64" t="s">
        <v>568</v>
      </c>
    </row>
    <row r="82" spans="2:11" x14ac:dyDescent="0.3">
      <c r="B82" t="s">
        <v>2600</v>
      </c>
      <c r="C82" s="47" t="s">
        <v>4560</v>
      </c>
      <c r="D82" s="66" t="s">
        <v>2073</v>
      </c>
      <c r="E82" s="64" t="s">
        <v>4561</v>
      </c>
      <c r="F82" s="64">
        <v>0</v>
      </c>
      <c r="G82" s="64">
        <v>0</v>
      </c>
      <c r="H82" s="64" t="s">
        <v>2186</v>
      </c>
      <c r="I82" s="64" t="s">
        <v>4562</v>
      </c>
      <c r="J82" s="64" t="s">
        <v>254</v>
      </c>
      <c r="K82" s="64" t="s">
        <v>568</v>
      </c>
    </row>
    <row r="83" spans="2:11" x14ac:dyDescent="0.3">
      <c r="B83" t="s">
        <v>2600</v>
      </c>
      <c r="C83" s="47" t="s">
        <v>11272</v>
      </c>
      <c r="D83" s="66" t="s">
        <v>2074</v>
      </c>
      <c r="E83" s="64" t="s">
        <v>4359</v>
      </c>
      <c r="F83" s="64">
        <v>0</v>
      </c>
      <c r="G83" s="64">
        <v>0</v>
      </c>
      <c r="H83" s="64" t="s">
        <v>2176</v>
      </c>
      <c r="I83" s="64" t="s">
        <v>11273</v>
      </c>
      <c r="J83" s="64" t="s">
        <v>254</v>
      </c>
      <c r="K83" s="64" t="s">
        <v>568</v>
      </c>
    </row>
    <row r="84" spans="2:11" x14ac:dyDescent="0.3">
      <c r="B84" t="s">
        <v>2600</v>
      </c>
      <c r="C84" s="47" t="s">
        <v>4495</v>
      </c>
      <c r="D84" s="66" t="s">
        <v>2073</v>
      </c>
      <c r="E84" s="64" t="s">
        <v>4359</v>
      </c>
      <c r="F84" s="64">
        <v>0</v>
      </c>
      <c r="G84" s="64">
        <v>0</v>
      </c>
      <c r="H84" s="64" t="s">
        <v>2176</v>
      </c>
      <c r="I84" s="64" t="s">
        <v>4496</v>
      </c>
      <c r="J84" s="64" t="s">
        <v>254</v>
      </c>
      <c r="K84" s="64" t="s">
        <v>568</v>
      </c>
    </row>
    <row r="85" spans="2:11" x14ac:dyDescent="0.3">
      <c r="B85" t="s">
        <v>2600</v>
      </c>
      <c r="C85" s="47" t="s">
        <v>5026</v>
      </c>
      <c r="D85" s="66" t="s">
        <v>2073</v>
      </c>
      <c r="E85" s="64" t="s">
        <v>2661</v>
      </c>
      <c r="F85" s="64">
        <v>0</v>
      </c>
      <c r="G85" s="64">
        <v>0</v>
      </c>
      <c r="H85" s="64" t="s">
        <v>2160</v>
      </c>
      <c r="I85" s="64" t="s">
        <v>5028</v>
      </c>
      <c r="J85" s="64" t="s">
        <v>254</v>
      </c>
      <c r="K85" s="64" t="s">
        <v>568</v>
      </c>
    </row>
    <row r="86" spans="2:11" x14ac:dyDescent="0.3">
      <c r="B86" t="s">
        <v>2600</v>
      </c>
      <c r="C86" s="47" t="s">
        <v>11293</v>
      </c>
      <c r="D86" s="66" t="s">
        <v>2074</v>
      </c>
      <c r="E86" s="64" t="s">
        <v>2657</v>
      </c>
      <c r="F86" s="64">
        <v>0</v>
      </c>
      <c r="G86" s="64">
        <v>0</v>
      </c>
      <c r="H86" s="64" t="s">
        <v>1535</v>
      </c>
      <c r="I86" s="64" t="s">
        <v>1535</v>
      </c>
      <c r="J86" s="64" t="s">
        <v>254</v>
      </c>
      <c r="K86" s="64" t="s">
        <v>568</v>
      </c>
    </row>
    <row r="87" spans="2:11" x14ac:dyDescent="0.3">
      <c r="B87" t="s">
        <v>2600</v>
      </c>
      <c r="C87" s="47" t="s">
        <v>5331</v>
      </c>
      <c r="D87" s="66" t="s">
        <v>2073</v>
      </c>
      <c r="E87" s="64" t="s">
        <v>2639</v>
      </c>
      <c r="F87" s="64">
        <v>0</v>
      </c>
      <c r="G87" s="64">
        <v>0</v>
      </c>
      <c r="H87" s="64" t="s">
        <v>2160</v>
      </c>
      <c r="I87" s="64" t="s">
        <v>5332</v>
      </c>
      <c r="J87" s="64" t="s">
        <v>254</v>
      </c>
      <c r="K87" s="64" t="s">
        <v>568</v>
      </c>
    </row>
  </sheetData>
  <sheetProtection sort="0"/>
  <mergeCells count="2">
    <mergeCell ref="B4:M4"/>
    <mergeCell ref="B5:M5"/>
  </mergeCells>
  <phoneticPr fontId="56" type="noConversion"/>
  <pageMargins left="0.7" right="0.7" top="0.75" bottom="0.75" header="0.3" footer="0.3"/>
  <pageSetup orientation="portrait" r:id="rId1"/>
  <headerFooter>
    <oddHeader>&amp;L&amp;9&amp;K01+049Reporte de Servicio Toyota</oddHeader>
  </headerFooter>
  <drawing r:id="rId2"/>
  <tableParts count="1">
    <tablePart r:id="rId3"/>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F8A47E-20A9-4A84-915E-6D7B95C7C3D7}">
  <sheetPr>
    <tabColor rgb="FFFFD3C9"/>
  </sheetPr>
  <dimension ref="B1:O563"/>
  <sheetViews>
    <sheetView showGridLines="0" workbookViewId="0">
      <selection activeCell="C9" sqref="C9"/>
    </sheetView>
  </sheetViews>
  <sheetFormatPr defaultRowHeight="14.4" x14ac:dyDescent="0.3"/>
  <cols>
    <col min="1" max="1" width="4.109375" customWidth="1"/>
    <col min="2" max="2" width="18.77734375" customWidth="1"/>
    <col min="3" max="3" width="18.88671875" customWidth="1"/>
    <col min="4" max="4" width="21.21875" customWidth="1"/>
    <col min="5" max="5" width="25" customWidth="1"/>
    <col min="6" max="13" width="13.77734375" customWidth="1"/>
  </cols>
  <sheetData>
    <row r="1" spans="2:15" x14ac:dyDescent="0.3">
      <c r="C1" s="6" t="s">
        <v>7</v>
      </c>
      <c r="D1" s="31" t="str">
        <f>'Reporte KPIs'!E1</f>
        <v>57040</v>
      </c>
      <c r="E1" s="55" t="s">
        <v>0</v>
      </c>
      <c r="F1" s="6" t="str">
        <f>'Reporte KPIs'!L1</f>
        <v>Centro</v>
      </c>
      <c r="G1" s="6"/>
    </row>
    <row r="2" spans="2:15" x14ac:dyDescent="0.3">
      <c r="C2" s="6" t="s">
        <v>2</v>
      </c>
      <c r="D2" s="31" t="str">
        <f>'Reporte KPIs'!E2</f>
        <v>Toyota Celaya</v>
      </c>
      <c r="E2" s="55" t="s">
        <v>1</v>
      </c>
      <c r="F2" s="6" t="str">
        <f>'Reporte KPIs'!L2</f>
        <v>Celaya</v>
      </c>
      <c r="G2" s="6"/>
    </row>
    <row r="3" spans="2:15" ht="8.1" customHeight="1" x14ac:dyDescent="0.3"/>
    <row r="4" spans="2:15" ht="15.6" x14ac:dyDescent="0.3">
      <c r="B4" s="443" t="str">
        <f>'Reporte KPIs'!B4</f>
        <v>Reporte de Servicio Marzo 2022 a Febrero 2023</v>
      </c>
      <c r="C4" s="443"/>
      <c r="D4" s="443"/>
      <c r="E4" s="443"/>
      <c r="F4" s="443"/>
      <c r="G4" s="443"/>
      <c r="H4" s="443"/>
      <c r="I4" s="443"/>
      <c r="J4" s="443"/>
      <c r="K4" s="443"/>
      <c r="L4" s="443"/>
      <c r="M4" s="443"/>
      <c r="N4" s="443"/>
      <c r="O4" s="443"/>
    </row>
    <row r="5" spans="2:15" ht="15.6" x14ac:dyDescent="0.3">
      <c r="B5" s="311" t="str">
        <f xml:space="preserve"> CONCATENATE("Listado Efectividad Recordatorio de Servicio - ",'Reporte KPIs'!E92,": ",'Reporte KPIs'!E100)</f>
        <v>Listado Efectividad Recordatorio de Servicio - CPUS: Febrero 2022</v>
      </c>
      <c r="C5" s="311"/>
      <c r="D5" s="311"/>
      <c r="E5" s="311"/>
      <c r="F5" s="311"/>
      <c r="G5" s="311"/>
      <c r="H5" s="311"/>
      <c r="I5" s="311"/>
      <c r="J5" s="311"/>
      <c r="K5" s="311"/>
      <c r="L5" s="311"/>
      <c r="M5" s="311"/>
      <c r="N5" s="311"/>
      <c r="O5" s="311"/>
    </row>
    <row r="7" spans="2:15" x14ac:dyDescent="0.3">
      <c r="B7" s="58" t="s">
        <v>96</v>
      </c>
      <c r="C7" s="59" cm="1">
        <f t="array" ref="C7">SUMPRODUCT(1/COUNTIF(Table_EfRecordatorio7[Vin Vendido], Table_EfRecordatorio7[Vin Vendido]))</f>
        <v>551</v>
      </c>
    </row>
    <row r="8" spans="2:15" x14ac:dyDescent="0.3">
      <c r="B8" s="269" t="s">
        <v>97</v>
      </c>
      <c r="C8" s="270">
        <f>COUNTIF(Table_EfRecordatorio7[¿Vino a Servicio?],"=SI")+COUNTIF(Table_EfRecordatorio7[¿Vino a Servicio?],"=SI, PERO NO EN EL PERIODO QUE SE LE ESPERABA")</f>
        <v>436</v>
      </c>
    </row>
    <row r="9" spans="2:15" x14ac:dyDescent="0.3">
      <c r="B9" s="278" t="s">
        <v>2585</v>
      </c>
      <c r="C9" s="279">
        <f>COUNTIF(Table_EfRecordatorio7[¿Vino a Servicio?],"=NO")</f>
        <v>85</v>
      </c>
    </row>
    <row r="10" spans="2:15" x14ac:dyDescent="0.3">
      <c r="D10" s="481" t="s">
        <v>164</v>
      </c>
    </row>
    <row r="11" spans="2:15" x14ac:dyDescent="0.3">
      <c r="D11" s="481"/>
    </row>
    <row r="12" spans="2:15" ht="43.2" x14ac:dyDescent="0.3">
      <c r="B12" s="50" t="s">
        <v>172</v>
      </c>
      <c r="C12" s="50" t="s">
        <v>2148</v>
      </c>
      <c r="D12" s="50" t="s">
        <v>110</v>
      </c>
      <c r="E12" s="50" t="s">
        <v>94</v>
      </c>
      <c r="F12" s="50" t="s">
        <v>95</v>
      </c>
      <c r="G12" s="50" t="s">
        <v>89</v>
      </c>
      <c r="H12" s="50" t="s">
        <v>1825</v>
      </c>
      <c r="I12" s="50" t="s">
        <v>1826</v>
      </c>
      <c r="J12" s="50" t="s">
        <v>1370</v>
      </c>
      <c r="K12" s="50" t="s">
        <v>1953</v>
      </c>
      <c r="L12" s="50" t="s">
        <v>2080</v>
      </c>
      <c r="M12" s="50" t="s">
        <v>2465</v>
      </c>
    </row>
    <row r="13" spans="2:15" x14ac:dyDescent="0.3">
      <c r="B13" s="248" t="s">
        <v>2831</v>
      </c>
      <c r="C13" s="248" t="s">
        <v>2831</v>
      </c>
      <c r="D13" t="s">
        <v>2600</v>
      </c>
      <c r="E13" t="s">
        <v>10186</v>
      </c>
      <c r="F13" t="s">
        <v>2073</v>
      </c>
      <c r="G13" s="47" t="s">
        <v>2493</v>
      </c>
      <c r="H13" s="49">
        <v>0</v>
      </c>
      <c r="I13" s="250">
        <v>0</v>
      </c>
      <c r="J13" s="49" t="s">
        <v>2186</v>
      </c>
      <c r="K13" s="49" t="s">
        <v>10187</v>
      </c>
      <c r="L13" s="49" t="s">
        <v>2147</v>
      </c>
      <c r="M13" s="49" t="s">
        <v>568</v>
      </c>
    </row>
    <row r="14" spans="2:15" x14ac:dyDescent="0.3">
      <c r="B14" s="248" t="s">
        <v>2831</v>
      </c>
      <c r="C14" s="248" t="s">
        <v>2831</v>
      </c>
      <c r="D14" t="s">
        <v>2600</v>
      </c>
      <c r="E14" t="s">
        <v>10734</v>
      </c>
      <c r="F14" t="s">
        <v>2073</v>
      </c>
      <c r="G14" s="47" t="s">
        <v>2512</v>
      </c>
      <c r="H14" s="49">
        <v>0</v>
      </c>
      <c r="I14" s="250">
        <v>0</v>
      </c>
      <c r="J14" s="49" t="s">
        <v>2186</v>
      </c>
      <c r="K14" s="49" t="s">
        <v>10735</v>
      </c>
      <c r="L14" s="49" t="s">
        <v>254</v>
      </c>
      <c r="M14" s="49" t="s">
        <v>568</v>
      </c>
    </row>
    <row r="15" spans="2:15" x14ac:dyDescent="0.3">
      <c r="B15" s="248" t="s">
        <v>2831</v>
      </c>
      <c r="C15" s="248" t="s">
        <v>2831</v>
      </c>
      <c r="D15" t="s">
        <v>2600</v>
      </c>
      <c r="E15" t="s">
        <v>3748</v>
      </c>
      <c r="F15" t="s">
        <v>2073</v>
      </c>
      <c r="G15" s="47" t="s">
        <v>2508</v>
      </c>
      <c r="H15" s="49">
        <v>0</v>
      </c>
      <c r="I15" s="250">
        <v>0</v>
      </c>
      <c r="J15" s="49" t="s">
        <v>2186</v>
      </c>
      <c r="K15" s="49" t="s">
        <v>3749</v>
      </c>
      <c r="L15" s="49" t="s">
        <v>254</v>
      </c>
      <c r="M15" s="49" t="s">
        <v>568</v>
      </c>
    </row>
    <row r="16" spans="2:15" x14ac:dyDescent="0.3">
      <c r="B16" s="248" t="s">
        <v>2831</v>
      </c>
      <c r="C16" s="248" t="s">
        <v>2831</v>
      </c>
      <c r="D16" t="s">
        <v>2600</v>
      </c>
      <c r="E16" t="s">
        <v>10475</v>
      </c>
      <c r="F16" t="s">
        <v>2073</v>
      </c>
      <c r="G16" s="47" t="s">
        <v>2499</v>
      </c>
      <c r="H16" s="49">
        <v>0</v>
      </c>
      <c r="I16" s="250">
        <v>0</v>
      </c>
      <c r="J16" s="49" t="s">
        <v>2186</v>
      </c>
      <c r="K16" s="49" t="s">
        <v>10476</v>
      </c>
      <c r="L16" s="49" t="s">
        <v>254</v>
      </c>
      <c r="M16" s="49" t="s">
        <v>568</v>
      </c>
    </row>
    <row r="17" spans="2:13" x14ac:dyDescent="0.3">
      <c r="B17" s="248" t="s">
        <v>2831</v>
      </c>
      <c r="C17" s="248" t="s">
        <v>2831</v>
      </c>
      <c r="D17" t="s">
        <v>2600</v>
      </c>
      <c r="E17" t="s">
        <v>11314</v>
      </c>
      <c r="F17" t="s">
        <v>2072</v>
      </c>
      <c r="G17" s="47" t="s">
        <v>2510</v>
      </c>
      <c r="H17" s="49">
        <v>0</v>
      </c>
      <c r="I17" s="250">
        <v>0</v>
      </c>
      <c r="J17" s="49" t="s">
        <v>2176</v>
      </c>
      <c r="K17" s="49" t="s">
        <v>11315</v>
      </c>
      <c r="L17" s="49" t="s">
        <v>254</v>
      </c>
      <c r="M17" s="49" t="s">
        <v>568</v>
      </c>
    </row>
    <row r="18" spans="2:13" x14ac:dyDescent="0.3">
      <c r="B18" s="248" t="s">
        <v>2831</v>
      </c>
      <c r="C18" s="248" t="s">
        <v>2831</v>
      </c>
      <c r="D18" t="s">
        <v>2600</v>
      </c>
      <c r="E18" t="s">
        <v>7119</v>
      </c>
      <c r="F18" t="s">
        <v>2078</v>
      </c>
      <c r="G18" s="47" t="s">
        <v>2516</v>
      </c>
      <c r="H18" s="49">
        <v>0</v>
      </c>
      <c r="I18" s="250">
        <v>0</v>
      </c>
      <c r="J18" s="49" t="s">
        <v>2186</v>
      </c>
      <c r="K18" s="49" t="s">
        <v>7120</v>
      </c>
      <c r="L18" s="49" t="s">
        <v>254</v>
      </c>
      <c r="M18" s="49" t="s">
        <v>568</v>
      </c>
    </row>
    <row r="19" spans="2:13" x14ac:dyDescent="0.3">
      <c r="B19" s="248" t="s">
        <v>2831</v>
      </c>
      <c r="C19" s="248" t="s">
        <v>2831</v>
      </c>
      <c r="D19" t="s">
        <v>2600</v>
      </c>
      <c r="E19" t="s">
        <v>4087</v>
      </c>
      <c r="F19" t="s">
        <v>2078</v>
      </c>
      <c r="G19" s="47" t="s">
        <v>2467</v>
      </c>
      <c r="H19" s="49">
        <v>0</v>
      </c>
      <c r="I19" s="250">
        <v>0</v>
      </c>
      <c r="J19" s="49" t="s">
        <v>2186</v>
      </c>
      <c r="K19" s="49" t="s">
        <v>4088</v>
      </c>
      <c r="L19" s="49" t="s">
        <v>254</v>
      </c>
      <c r="M19" s="49" t="s">
        <v>568</v>
      </c>
    </row>
    <row r="20" spans="2:13" x14ac:dyDescent="0.3">
      <c r="B20" s="248" t="s">
        <v>2831</v>
      </c>
      <c r="C20" s="248" t="s">
        <v>2831</v>
      </c>
      <c r="D20" t="s">
        <v>2600</v>
      </c>
      <c r="E20" t="s">
        <v>8053</v>
      </c>
      <c r="F20" t="s">
        <v>2078</v>
      </c>
      <c r="G20" s="47" t="s">
        <v>2478</v>
      </c>
      <c r="H20" s="49">
        <v>0</v>
      </c>
      <c r="I20" s="250">
        <v>0</v>
      </c>
      <c r="J20" s="49" t="s">
        <v>2186</v>
      </c>
      <c r="K20" s="49" t="s">
        <v>8054</v>
      </c>
      <c r="L20" s="49" t="s">
        <v>254</v>
      </c>
      <c r="M20" s="49" t="s">
        <v>568</v>
      </c>
    </row>
    <row r="21" spans="2:13" x14ac:dyDescent="0.3">
      <c r="B21" s="248" t="s">
        <v>2831</v>
      </c>
      <c r="C21" s="248" t="s">
        <v>2831</v>
      </c>
      <c r="D21" t="s">
        <v>2600</v>
      </c>
      <c r="E21" t="s">
        <v>4150</v>
      </c>
      <c r="F21" t="s">
        <v>2073</v>
      </c>
      <c r="G21" s="47" t="s">
        <v>2511</v>
      </c>
      <c r="H21" s="49">
        <v>0</v>
      </c>
      <c r="I21" s="250">
        <v>0</v>
      </c>
      <c r="J21" s="49" t="s">
        <v>2186</v>
      </c>
      <c r="K21" s="49" t="s">
        <v>4152</v>
      </c>
      <c r="L21" s="49" t="s">
        <v>254</v>
      </c>
      <c r="M21" s="49" t="s">
        <v>568</v>
      </c>
    </row>
    <row r="22" spans="2:13" x14ac:dyDescent="0.3">
      <c r="B22" s="248" t="s">
        <v>2831</v>
      </c>
      <c r="C22" s="248" t="s">
        <v>2831</v>
      </c>
      <c r="D22" t="s">
        <v>2600</v>
      </c>
      <c r="E22" t="s">
        <v>3008</v>
      </c>
      <c r="F22" t="s">
        <v>2078</v>
      </c>
      <c r="G22" s="47" t="s">
        <v>2505</v>
      </c>
      <c r="H22" s="49">
        <v>0</v>
      </c>
      <c r="I22" s="250">
        <v>0</v>
      </c>
      <c r="J22" s="49" t="s">
        <v>2173</v>
      </c>
      <c r="K22" s="49" t="s">
        <v>3010</v>
      </c>
      <c r="L22" s="49" t="s">
        <v>254</v>
      </c>
      <c r="M22" s="49" t="s">
        <v>568</v>
      </c>
    </row>
    <row r="23" spans="2:13" x14ac:dyDescent="0.3">
      <c r="B23" s="248" t="s">
        <v>2831</v>
      </c>
      <c r="C23" s="248" t="s">
        <v>2831</v>
      </c>
      <c r="D23" t="s">
        <v>2600</v>
      </c>
      <c r="E23" t="s">
        <v>6054</v>
      </c>
      <c r="F23" t="s">
        <v>2073</v>
      </c>
      <c r="G23" s="47" t="s">
        <v>2511</v>
      </c>
      <c r="H23" s="49">
        <v>0</v>
      </c>
      <c r="I23" s="250">
        <v>0</v>
      </c>
      <c r="J23" s="49" t="s">
        <v>2186</v>
      </c>
      <c r="K23" s="49" t="s">
        <v>6055</v>
      </c>
      <c r="L23" s="49" t="s">
        <v>254</v>
      </c>
      <c r="M23" s="49" t="s">
        <v>568</v>
      </c>
    </row>
    <row r="24" spans="2:13" x14ac:dyDescent="0.3">
      <c r="B24" s="248" t="s">
        <v>2831</v>
      </c>
      <c r="C24" s="248" t="s">
        <v>2831</v>
      </c>
      <c r="D24" t="s">
        <v>2600</v>
      </c>
      <c r="E24" t="s">
        <v>7704</v>
      </c>
      <c r="F24" t="s">
        <v>2073</v>
      </c>
      <c r="G24" s="47" t="s">
        <v>2511</v>
      </c>
      <c r="H24" s="49">
        <v>0</v>
      </c>
      <c r="I24" s="250">
        <v>0</v>
      </c>
      <c r="J24" s="49" t="s">
        <v>2160</v>
      </c>
      <c r="K24" s="49" t="s">
        <v>7705</v>
      </c>
      <c r="L24" s="49" t="s">
        <v>254</v>
      </c>
      <c r="M24" s="49" t="s">
        <v>568</v>
      </c>
    </row>
    <row r="25" spans="2:13" x14ac:dyDescent="0.3">
      <c r="B25" s="248" t="s">
        <v>2831</v>
      </c>
      <c r="C25" s="248" t="s">
        <v>2831</v>
      </c>
      <c r="D25" t="s">
        <v>2600</v>
      </c>
      <c r="E25" t="s">
        <v>11316</v>
      </c>
      <c r="F25" t="s">
        <v>2075</v>
      </c>
      <c r="G25" s="47" t="s">
        <v>2488</v>
      </c>
      <c r="H25" s="49">
        <v>0</v>
      </c>
      <c r="I25" s="250">
        <v>0</v>
      </c>
      <c r="J25" s="49" t="s">
        <v>2160</v>
      </c>
      <c r="K25" s="49" t="s">
        <v>11317</v>
      </c>
      <c r="L25" s="49" t="s">
        <v>254</v>
      </c>
      <c r="M25" s="49" t="s">
        <v>568</v>
      </c>
    </row>
    <row r="26" spans="2:13" x14ac:dyDescent="0.3">
      <c r="B26" s="248" t="s">
        <v>2831</v>
      </c>
      <c r="C26" s="248" t="s">
        <v>2831</v>
      </c>
      <c r="D26" t="s">
        <v>2600</v>
      </c>
      <c r="E26" t="s">
        <v>5102</v>
      </c>
      <c r="F26" t="s">
        <v>2073</v>
      </c>
      <c r="G26" s="47" t="s">
        <v>2514</v>
      </c>
      <c r="H26" s="49">
        <v>0</v>
      </c>
      <c r="I26" s="250">
        <v>0</v>
      </c>
      <c r="J26" s="49" t="s">
        <v>2176</v>
      </c>
      <c r="K26" s="49" t="s">
        <v>5104</v>
      </c>
      <c r="L26" s="49" t="s">
        <v>254</v>
      </c>
      <c r="M26" s="49" t="s">
        <v>568</v>
      </c>
    </row>
    <row r="27" spans="2:13" x14ac:dyDescent="0.3">
      <c r="B27" s="248" t="s">
        <v>2831</v>
      </c>
      <c r="C27" s="248" t="s">
        <v>2831</v>
      </c>
      <c r="D27" t="s">
        <v>2600</v>
      </c>
      <c r="E27" t="s">
        <v>10602</v>
      </c>
      <c r="F27" t="s">
        <v>2078</v>
      </c>
      <c r="G27" s="47" t="s">
        <v>2508</v>
      </c>
      <c r="H27" s="49">
        <v>0</v>
      </c>
      <c r="I27" s="250">
        <v>0</v>
      </c>
      <c r="J27" s="49" t="s">
        <v>2186</v>
      </c>
      <c r="K27" s="49" t="s">
        <v>10603</v>
      </c>
      <c r="L27" s="49" t="s">
        <v>254</v>
      </c>
      <c r="M27" s="49" t="s">
        <v>568</v>
      </c>
    </row>
    <row r="28" spans="2:13" x14ac:dyDescent="0.3">
      <c r="B28" s="248" t="s">
        <v>2831</v>
      </c>
      <c r="C28" s="248" t="s">
        <v>2831</v>
      </c>
      <c r="D28" t="s">
        <v>2600</v>
      </c>
      <c r="E28" t="s">
        <v>7095</v>
      </c>
      <c r="F28" t="s">
        <v>2078</v>
      </c>
      <c r="G28" s="47" t="s">
        <v>2492</v>
      </c>
      <c r="H28" s="49">
        <v>0</v>
      </c>
      <c r="I28" s="250">
        <v>0</v>
      </c>
      <c r="J28" s="49" t="s">
        <v>2186</v>
      </c>
      <c r="K28" s="49" t="s">
        <v>7096</v>
      </c>
      <c r="L28" s="49" t="s">
        <v>254</v>
      </c>
      <c r="M28" s="49" t="s">
        <v>568</v>
      </c>
    </row>
    <row r="29" spans="2:13" x14ac:dyDescent="0.3">
      <c r="B29" s="248" t="s">
        <v>2831</v>
      </c>
      <c r="C29" s="248" t="s">
        <v>2831</v>
      </c>
      <c r="D29" t="s">
        <v>2600</v>
      </c>
      <c r="E29" t="s">
        <v>4422</v>
      </c>
      <c r="F29" t="s">
        <v>2073</v>
      </c>
      <c r="G29" s="47" t="s">
        <v>2499</v>
      </c>
      <c r="H29" s="49">
        <v>0</v>
      </c>
      <c r="I29" s="250">
        <v>0</v>
      </c>
      <c r="J29" s="49" t="s">
        <v>2160</v>
      </c>
      <c r="K29" s="49" t="s">
        <v>4424</v>
      </c>
      <c r="L29" s="49" t="s">
        <v>254</v>
      </c>
      <c r="M29" s="49" t="s">
        <v>568</v>
      </c>
    </row>
    <row r="30" spans="2:13" x14ac:dyDescent="0.3">
      <c r="B30" s="248" t="s">
        <v>2831</v>
      </c>
      <c r="C30" s="248" t="s">
        <v>2831</v>
      </c>
      <c r="D30" t="s">
        <v>2600</v>
      </c>
      <c r="E30" t="s">
        <v>8820</v>
      </c>
      <c r="F30" t="s">
        <v>2073</v>
      </c>
      <c r="G30" s="47" t="s">
        <v>2496</v>
      </c>
      <c r="H30" s="49">
        <v>0</v>
      </c>
      <c r="I30" s="250">
        <v>0</v>
      </c>
      <c r="J30" s="49" t="s">
        <v>2186</v>
      </c>
      <c r="K30" s="49" t="s">
        <v>8821</v>
      </c>
      <c r="L30" s="49" t="s">
        <v>254</v>
      </c>
      <c r="M30" s="49" t="s">
        <v>568</v>
      </c>
    </row>
    <row r="31" spans="2:13" x14ac:dyDescent="0.3">
      <c r="B31" s="248" t="s">
        <v>2831</v>
      </c>
      <c r="C31" s="248" t="s">
        <v>2831</v>
      </c>
      <c r="D31" t="s">
        <v>2600</v>
      </c>
      <c r="E31" t="s">
        <v>6947</v>
      </c>
      <c r="F31" t="s">
        <v>2073</v>
      </c>
      <c r="G31" s="47" t="s">
        <v>2493</v>
      </c>
      <c r="H31" s="49">
        <v>0</v>
      </c>
      <c r="I31" s="250">
        <v>0</v>
      </c>
      <c r="J31" s="49" t="s">
        <v>2186</v>
      </c>
      <c r="K31" s="49" t="s">
        <v>6948</v>
      </c>
      <c r="L31" s="49" t="s">
        <v>254</v>
      </c>
      <c r="M31" s="49" t="s">
        <v>568</v>
      </c>
    </row>
    <row r="32" spans="2:13" x14ac:dyDescent="0.3">
      <c r="B32" s="248" t="s">
        <v>2831</v>
      </c>
      <c r="C32" s="248" t="s">
        <v>2831</v>
      </c>
      <c r="D32" t="s">
        <v>2600</v>
      </c>
      <c r="E32" t="s">
        <v>3753</v>
      </c>
      <c r="F32" t="s">
        <v>2073</v>
      </c>
      <c r="G32" s="47" t="s">
        <v>2467</v>
      </c>
      <c r="H32" s="49">
        <v>0</v>
      </c>
      <c r="I32" s="250">
        <v>0</v>
      </c>
      <c r="J32" s="49" t="s">
        <v>2186</v>
      </c>
      <c r="K32" s="49" t="s">
        <v>3755</v>
      </c>
      <c r="L32" s="49" t="s">
        <v>254</v>
      </c>
      <c r="M32" s="49" t="s">
        <v>568</v>
      </c>
    </row>
    <row r="33" spans="2:13" x14ac:dyDescent="0.3">
      <c r="B33" s="248" t="s">
        <v>2831</v>
      </c>
      <c r="C33" s="248" t="s">
        <v>2831</v>
      </c>
      <c r="D33" t="s">
        <v>2600</v>
      </c>
      <c r="E33" t="s">
        <v>11318</v>
      </c>
      <c r="F33" t="s">
        <v>2072</v>
      </c>
      <c r="G33" s="47" t="s">
        <v>2511</v>
      </c>
      <c r="H33" s="49">
        <v>0</v>
      </c>
      <c r="I33" s="250">
        <v>0</v>
      </c>
      <c r="J33" s="49" t="s">
        <v>2160</v>
      </c>
      <c r="K33" s="49" t="s">
        <v>2992</v>
      </c>
      <c r="L33" s="49" t="s">
        <v>254</v>
      </c>
      <c r="M33" s="49" t="s">
        <v>568</v>
      </c>
    </row>
    <row r="34" spans="2:13" x14ac:dyDescent="0.3">
      <c r="B34" s="248" t="s">
        <v>2831</v>
      </c>
      <c r="C34" s="248" t="s">
        <v>2831</v>
      </c>
      <c r="D34" t="s">
        <v>2600</v>
      </c>
      <c r="E34" t="s">
        <v>8765</v>
      </c>
      <c r="F34" t="s">
        <v>2073</v>
      </c>
      <c r="G34" s="47" t="s">
        <v>2495</v>
      </c>
      <c r="H34" s="49">
        <v>0</v>
      </c>
      <c r="I34" s="250">
        <v>0</v>
      </c>
      <c r="J34" s="49" t="s">
        <v>2186</v>
      </c>
      <c r="K34" s="49" t="s">
        <v>8766</v>
      </c>
      <c r="L34" s="49" t="s">
        <v>2147</v>
      </c>
      <c r="M34" s="49" t="s">
        <v>568</v>
      </c>
    </row>
    <row r="35" spans="2:13" x14ac:dyDescent="0.3">
      <c r="B35" s="248" t="s">
        <v>2831</v>
      </c>
      <c r="C35" s="248" t="s">
        <v>2831</v>
      </c>
      <c r="D35" t="s">
        <v>2600</v>
      </c>
      <c r="E35" t="s">
        <v>4097</v>
      </c>
      <c r="F35" t="s">
        <v>2078</v>
      </c>
      <c r="G35" s="47" t="s">
        <v>2467</v>
      </c>
      <c r="H35" s="49">
        <v>0</v>
      </c>
      <c r="I35" s="250">
        <v>0</v>
      </c>
      <c r="J35" s="49" t="s">
        <v>2186</v>
      </c>
      <c r="K35" s="49" t="s">
        <v>4098</v>
      </c>
      <c r="L35" s="49" t="s">
        <v>254</v>
      </c>
      <c r="M35" s="49" t="s">
        <v>568</v>
      </c>
    </row>
    <row r="36" spans="2:13" x14ac:dyDescent="0.3">
      <c r="B36" s="248" t="s">
        <v>2831</v>
      </c>
      <c r="C36" s="248" t="s">
        <v>2831</v>
      </c>
      <c r="D36" t="s">
        <v>2600</v>
      </c>
      <c r="E36" t="s">
        <v>11319</v>
      </c>
      <c r="F36" t="s">
        <v>2072</v>
      </c>
      <c r="G36" s="47" t="s">
        <v>2488</v>
      </c>
      <c r="H36" s="49">
        <v>0</v>
      </c>
      <c r="I36" s="250">
        <v>0</v>
      </c>
      <c r="J36" s="49" t="s">
        <v>2160</v>
      </c>
      <c r="K36" s="49" t="s">
        <v>2992</v>
      </c>
      <c r="L36" s="49" t="s">
        <v>254</v>
      </c>
      <c r="M36" s="49" t="s">
        <v>568</v>
      </c>
    </row>
    <row r="37" spans="2:13" x14ac:dyDescent="0.3">
      <c r="B37" s="248" t="s">
        <v>2831</v>
      </c>
      <c r="C37" s="248" t="s">
        <v>2831</v>
      </c>
      <c r="D37" t="s">
        <v>2600</v>
      </c>
      <c r="E37" t="s">
        <v>7746</v>
      </c>
      <c r="F37" t="s">
        <v>2073</v>
      </c>
      <c r="G37" s="47" t="s">
        <v>2512</v>
      </c>
      <c r="H37" s="49">
        <v>0</v>
      </c>
      <c r="I37" s="250">
        <v>0</v>
      </c>
      <c r="J37" s="49" t="s">
        <v>2186</v>
      </c>
      <c r="K37" s="49" t="s">
        <v>7747</v>
      </c>
      <c r="L37" s="49" t="s">
        <v>2147</v>
      </c>
      <c r="M37" s="49" t="s">
        <v>568</v>
      </c>
    </row>
    <row r="38" spans="2:13" x14ac:dyDescent="0.3">
      <c r="B38" s="248" t="s">
        <v>2831</v>
      </c>
      <c r="C38" s="248" t="s">
        <v>2831</v>
      </c>
      <c r="D38" t="s">
        <v>2600</v>
      </c>
      <c r="E38" t="s">
        <v>4441</v>
      </c>
      <c r="F38" t="s">
        <v>2073</v>
      </c>
      <c r="G38" s="47" t="s">
        <v>2489</v>
      </c>
      <c r="H38" s="49">
        <v>0</v>
      </c>
      <c r="I38" s="250">
        <v>0</v>
      </c>
      <c r="J38" s="49" t="s">
        <v>2160</v>
      </c>
      <c r="K38" s="49" t="s">
        <v>4442</v>
      </c>
      <c r="L38" s="49" t="s">
        <v>254</v>
      </c>
      <c r="M38" s="49" t="s">
        <v>568</v>
      </c>
    </row>
    <row r="39" spans="2:13" x14ac:dyDescent="0.3">
      <c r="B39" s="248" t="s">
        <v>2831</v>
      </c>
      <c r="C39" s="248" t="s">
        <v>2831</v>
      </c>
      <c r="D39" t="s">
        <v>2600</v>
      </c>
      <c r="E39" t="s">
        <v>9857</v>
      </c>
      <c r="F39" t="s">
        <v>2073</v>
      </c>
      <c r="G39" s="47" t="s">
        <v>2493</v>
      </c>
      <c r="H39" s="49">
        <v>0</v>
      </c>
      <c r="I39" s="250">
        <v>0</v>
      </c>
      <c r="J39" s="49" t="s">
        <v>2186</v>
      </c>
      <c r="K39" s="49" t="s">
        <v>9858</v>
      </c>
      <c r="L39" s="49" t="s">
        <v>254</v>
      </c>
      <c r="M39" s="49" t="s">
        <v>568</v>
      </c>
    </row>
    <row r="40" spans="2:13" x14ac:dyDescent="0.3">
      <c r="B40" s="248" t="s">
        <v>2831</v>
      </c>
      <c r="C40" s="248" t="s">
        <v>2831</v>
      </c>
      <c r="D40" t="s">
        <v>2600</v>
      </c>
      <c r="E40" t="s">
        <v>2928</v>
      </c>
      <c r="F40" t="s">
        <v>2078</v>
      </c>
      <c r="G40" s="47" t="s">
        <v>2510</v>
      </c>
      <c r="H40" s="49">
        <v>0</v>
      </c>
      <c r="I40" s="250">
        <v>0</v>
      </c>
      <c r="J40" s="49" t="s">
        <v>2160</v>
      </c>
      <c r="K40" s="49" t="s">
        <v>2925</v>
      </c>
      <c r="L40" s="49" t="s">
        <v>254</v>
      </c>
      <c r="M40" s="49" t="s">
        <v>568</v>
      </c>
    </row>
    <row r="41" spans="2:13" x14ac:dyDescent="0.3">
      <c r="B41" s="248" t="s">
        <v>2831</v>
      </c>
      <c r="C41" s="248" t="s">
        <v>2831</v>
      </c>
      <c r="D41" t="s">
        <v>2600</v>
      </c>
      <c r="E41" t="s">
        <v>8777</v>
      </c>
      <c r="F41" t="s">
        <v>2073</v>
      </c>
      <c r="G41" s="47" t="s">
        <v>2496</v>
      </c>
      <c r="H41" s="49">
        <v>0</v>
      </c>
      <c r="I41" s="250">
        <v>0</v>
      </c>
      <c r="J41" s="49" t="s">
        <v>2186</v>
      </c>
      <c r="K41" s="49" t="s">
        <v>8778</v>
      </c>
      <c r="L41" s="49" t="s">
        <v>254</v>
      </c>
      <c r="M41" s="49" t="s">
        <v>568</v>
      </c>
    </row>
    <row r="42" spans="2:13" x14ac:dyDescent="0.3">
      <c r="B42" s="248" t="s">
        <v>2831</v>
      </c>
      <c r="C42" s="248" t="s">
        <v>2831</v>
      </c>
      <c r="D42" t="s">
        <v>2600</v>
      </c>
      <c r="E42" t="s">
        <v>3156</v>
      </c>
      <c r="F42" t="s">
        <v>2078</v>
      </c>
      <c r="G42" s="47" t="s">
        <v>2493</v>
      </c>
      <c r="H42" s="49">
        <v>0</v>
      </c>
      <c r="I42" s="250">
        <v>0</v>
      </c>
      <c r="J42" s="49" t="s">
        <v>2160</v>
      </c>
      <c r="K42" s="49" t="s">
        <v>2941</v>
      </c>
      <c r="L42" s="49" t="s">
        <v>254</v>
      </c>
      <c r="M42" s="49" t="s">
        <v>568</v>
      </c>
    </row>
    <row r="43" spans="2:13" x14ac:dyDescent="0.3">
      <c r="B43" s="248" t="s">
        <v>2831</v>
      </c>
      <c r="C43" s="248" t="s">
        <v>2831</v>
      </c>
      <c r="D43" t="s">
        <v>2600</v>
      </c>
      <c r="E43" t="s">
        <v>4988</v>
      </c>
      <c r="F43" t="s">
        <v>2073</v>
      </c>
      <c r="G43" s="47" t="s">
        <v>2499</v>
      </c>
      <c r="H43" s="49">
        <v>0</v>
      </c>
      <c r="I43" s="250">
        <v>0</v>
      </c>
      <c r="J43" s="49" t="s">
        <v>2160</v>
      </c>
      <c r="K43" s="49" t="s">
        <v>4989</v>
      </c>
      <c r="L43" s="49" t="s">
        <v>254</v>
      </c>
      <c r="M43" s="49" t="s">
        <v>568</v>
      </c>
    </row>
    <row r="44" spans="2:13" x14ac:dyDescent="0.3">
      <c r="B44" s="248" t="s">
        <v>2831</v>
      </c>
      <c r="C44" s="248" t="s">
        <v>2831</v>
      </c>
      <c r="D44" t="s">
        <v>2600</v>
      </c>
      <c r="E44" t="s">
        <v>3046</v>
      </c>
      <c r="F44" t="s">
        <v>2073</v>
      </c>
      <c r="G44" s="47" t="s">
        <v>2520</v>
      </c>
      <c r="H44" s="49">
        <v>0</v>
      </c>
      <c r="I44" s="250">
        <v>0</v>
      </c>
      <c r="J44" s="49" t="s">
        <v>2160</v>
      </c>
      <c r="K44" s="49" t="s">
        <v>2936</v>
      </c>
      <c r="L44" s="49" t="s">
        <v>254</v>
      </c>
      <c r="M44" s="49" t="s">
        <v>568</v>
      </c>
    </row>
    <row r="45" spans="2:13" x14ac:dyDescent="0.3">
      <c r="B45" s="248" t="s">
        <v>2831</v>
      </c>
      <c r="C45" s="248" t="s">
        <v>2831</v>
      </c>
      <c r="D45" t="s">
        <v>2600</v>
      </c>
      <c r="E45" t="s">
        <v>11320</v>
      </c>
      <c r="F45" t="s">
        <v>2072</v>
      </c>
      <c r="G45" s="47" t="s">
        <v>2519</v>
      </c>
      <c r="H45" s="49">
        <v>0</v>
      </c>
      <c r="I45" s="250">
        <v>0</v>
      </c>
      <c r="J45" s="49" t="s">
        <v>2160</v>
      </c>
      <c r="K45" s="49" t="s">
        <v>11321</v>
      </c>
      <c r="L45" s="49" t="s">
        <v>254</v>
      </c>
      <c r="M45" s="49" t="s">
        <v>568</v>
      </c>
    </row>
    <row r="46" spans="2:13" x14ac:dyDescent="0.3">
      <c r="B46" s="248" t="s">
        <v>2831</v>
      </c>
      <c r="C46" s="248" t="s">
        <v>2831</v>
      </c>
      <c r="D46" t="s">
        <v>2600</v>
      </c>
      <c r="E46" t="s">
        <v>3430</v>
      </c>
      <c r="F46" t="s">
        <v>2073</v>
      </c>
      <c r="G46" s="47" t="s">
        <v>2504</v>
      </c>
      <c r="H46" s="49">
        <v>0</v>
      </c>
      <c r="I46" s="250">
        <v>0</v>
      </c>
      <c r="J46" s="49" t="s">
        <v>2186</v>
      </c>
      <c r="K46" s="49" t="s">
        <v>3431</v>
      </c>
      <c r="L46" s="49" t="s">
        <v>2147</v>
      </c>
      <c r="M46" s="49" t="s">
        <v>568</v>
      </c>
    </row>
    <row r="47" spans="2:13" x14ac:dyDescent="0.3">
      <c r="B47" s="248" t="s">
        <v>2831</v>
      </c>
      <c r="C47" s="248" t="s">
        <v>2831</v>
      </c>
      <c r="D47" t="s">
        <v>2600</v>
      </c>
      <c r="E47" t="s">
        <v>11322</v>
      </c>
      <c r="F47" t="s">
        <v>2072</v>
      </c>
      <c r="G47" s="47" t="s">
        <v>2514</v>
      </c>
      <c r="H47" s="49">
        <v>0</v>
      </c>
      <c r="I47" s="250">
        <v>0</v>
      </c>
      <c r="J47" s="49" t="s">
        <v>2176</v>
      </c>
      <c r="K47" s="49" t="s">
        <v>2597</v>
      </c>
      <c r="L47" s="49" t="s">
        <v>254</v>
      </c>
      <c r="M47" s="49" t="s">
        <v>568</v>
      </c>
    </row>
    <row r="48" spans="2:13" x14ac:dyDescent="0.3">
      <c r="B48" s="248" t="s">
        <v>2831</v>
      </c>
      <c r="C48" s="248" t="s">
        <v>2831</v>
      </c>
      <c r="D48" t="s">
        <v>2600</v>
      </c>
      <c r="E48" t="s">
        <v>11323</v>
      </c>
      <c r="F48" t="s">
        <v>2072</v>
      </c>
      <c r="G48" s="47" t="s">
        <v>2514</v>
      </c>
      <c r="H48" s="49">
        <v>0</v>
      </c>
      <c r="I48" s="250">
        <v>0</v>
      </c>
      <c r="J48" s="49" t="s">
        <v>2160</v>
      </c>
      <c r="K48" s="49" t="s">
        <v>2992</v>
      </c>
      <c r="L48" s="49" t="s">
        <v>254</v>
      </c>
      <c r="M48" s="49" t="s">
        <v>568</v>
      </c>
    </row>
    <row r="49" spans="2:13" x14ac:dyDescent="0.3">
      <c r="B49" s="248" t="s">
        <v>2831</v>
      </c>
      <c r="C49" s="248" t="s">
        <v>2831</v>
      </c>
      <c r="D49" t="s">
        <v>2600</v>
      </c>
      <c r="E49" t="s">
        <v>10216</v>
      </c>
      <c r="F49" t="s">
        <v>2073</v>
      </c>
      <c r="G49" s="47" t="s">
        <v>2516</v>
      </c>
      <c r="H49" s="49">
        <v>0</v>
      </c>
      <c r="I49" s="250">
        <v>0</v>
      </c>
      <c r="J49" s="49" t="s">
        <v>2186</v>
      </c>
      <c r="K49" s="49" t="s">
        <v>10217</v>
      </c>
      <c r="L49" s="49" t="s">
        <v>254</v>
      </c>
      <c r="M49" s="49" t="s">
        <v>568</v>
      </c>
    </row>
    <row r="50" spans="2:13" x14ac:dyDescent="0.3">
      <c r="B50" s="248" t="s">
        <v>2831</v>
      </c>
      <c r="C50" s="248" t="s">
        <v>2831</v>
      </c>
      <c r="D50" t="s">
        <v>2600</v>
      </c>
      <c r="E50" t="s">
        <v>2957</v>
      </c>
      <c r="F50" t="s">
        <v>2078</v>
      </c>
      <c r="G50" s="47" t="s">
        <v>2499</v>
      </c>
      <c r="H50" s="49">
        <v>0</v>
      </c>
      <c r="I50" s="250">
        <v>0</v>
      </c>
      <c r="J50" s="49" t="s">
        <v>2160</v>
      </c>
      <c r="K50" s="49" t="s">
        <v>2941</v>
      </c>
      <c r="L50" s="49" t="s">
        <v>254</v>
      </c>
      <c r="M50" s="49" t="s">
        <v>568</v>
      </c>
    </row>
    <row r="51" spans="2:13" x14ac:dyDescent="0.3">
      <c r="B51" s="248" t="s">
        <v>2831</v>
      </c>
      <c r="C51" s="248" t="s">
        <v>2831</v>
      </c>
      <c r="D51" t="s">
        <v>2600</v>
      </c>
      <c r="E51" t="s">
        <v>3689</v>
      </c>
      <c r="F51" t="s">
        <v>2078</v>
      </c>
      <c r="G51" s="47" t="s">
        <v>2489</v>
      </c>
      <c r="H51" s="49">
        <v>0</v>
      </c>
      <c r="I51" s="250">
        <v>0</v>
      </c>
      <c r="J51" s="49" t="s">
        <v>2186</v>
      </c>
      <c r="K51" s="49" t="s">
        <v>3691</v>
      </c>
      <c r="L51" s="49" t="s">
        <v>254</v>
      </c>
      <c r="M51" s="49" t="s">
        <v>568</v>
      </c>
    </row>
    <row r="52" spans="2:13" x14ac:dyDescent="0.3">
      <c r="B52" s="248" t="s">
        <v>2831</v>
      </c>
      <c r="C52" s="248" t="s">
        <v>2831</v>
      </c>
      <c r="D52" t="s">
        <v>2600</v>
      </c>
      <c r="E52" t="s">
        <v>7696</v>
      </c>
      <c r="F52" t="s">
        <v>2078</v>
      </c>
      <c r="G52" s="47" t="s">
        <v>2495</v>
      </c>
      <c r="H52" s="49">
        <v>0</v>
      </c>
      <c r="I52" s="250">
        <v>0</v>
      </c>
      <c r="J52" s="49" t="s">
        <v>2186</v>
      </c>
      <c r="K52" s="49" t="s">
        <v>7697</v>
      </c>
      <c r="L52" s="49" t="s">
        <v>254</v>
      </c>
      <c r="M52" s="49" t="s">
        <v>568</v>
      </c>
    </row>
    <row r="53" spans="2:13" x14ac:dyDescent="0.3">
      <c r="B53" s="248" t="s">
        <v>2831</v>
      </c>
      <c r="C53" s="248" t="s">
        <v>2831</v>
      </c>
      <c r="D53" t="s">
        <v>2600</v>
      </c>
      <c r="E53" t="s">
        <v>7907</v>
      </c>
      <c r="F53" t="s">
        <v>2078</v>
      </c>
      <c r="G53" s="47" t="s">
        <v>2519</v>
      </c>
      <c r="H53" s="49">
        <v>0</v>
      </c>
      <c r="I53" s="250">
        <v>0</v>
      </c>
      <c r="J53" s="49" t="s">
        <v>2186</v>
      </c>
      <c r="K53" s="49" t="s">
        <v>7908</v>
      </c>
      <c r="L53" s="49" t="s">
        <v>254</v>
      </c>
      <c r="M53" s="49" t="s">
        <v>568</v>
      </c>
    </row>
    <row r="54" spans="2:13" x14ac:dyDescent="0.3">
      <c r="B54" s="248" t="s">
        <v>2831</v>
      </c>
      <c r="C54" s="248" t="s">
        <v>2831</v>
      </c>
      <c r="D54" t="s">
        <v>2600</v>
      </c>
      <c r="E54" t="s">
        <v>11324</v>
      </c>
      <c r="F54" t="s">
        <v>2072</v>
      </c>
      <c r="G54" s="47" t="s">
        <v>2492</v>
      </c>
      <c r="H54" s="49">
        <v>0</v>
      </c>
      <c r="I54" s="250">
        <v>0</v>
      </c>
      <c r="J54" s="49" t="s">
        <v>2160</v>
      </c>
      <c r="K54" s="49" t="s">
        <v>11325</v>
      </c>
      <c r="L54" s="49" t="s">
        <v>254</v>
      </c>
      <c r="M54" s="49" t="s">
        <v>568</v>
      </c>
    </row>
    <row r="55" spans="2:13" x14ac:dyDescent="0.3">
      <c r="B55" s="248" t="s">
        <v>2831</v>
      </c>
      <c r="C55" s="248" t="s">
        <v>2831</v>
      </c>
      <c r="D55" t="s">
        <v>2600</v>
      </c>
      <c r="E55" t="s">
        <v>11326</v>
      </c>
      <c r="F55" t="s">
        <v>2072</v>
      </c>
      <c r="G55" s="47" t="s">
        <v>2489</v>
      </c>
      <c r="H55" s="49">
        <v>0</v>
      </c>
      <c r="I55" s="250">
        <v>0</v>
      </c>
      <c r="J55" s="49" t="s">
        <v>2185</v>
      </c>
      <c r="K55" s="49" t="s">
        <v>11327</v>
      </c>
      <c r="L55" s="49" t="s">
        <v>254</v>
      </c>
      <c r="M55" s="49" t="s">
        <v>568</v>
      </c>
    </row>
    <row r="56" spans="2:13" x14ac:dyDescent="0.3">
      <c r="B56" s="248" t="s">
        <v>2831</v>
      </c>
      <c r="C56" s="248" t="s">
        <v>2831</v>
      </c>
      <c r="D56" t="s">
        <v>2600</v>
      </c>
      <c r="E56" t="s">
        <v>6377</v>
      </c>
      <c r="F56" t="s">
        <v>2078</v>
      </c>
      <c r="G56" s="47" t="s">
        <v>2499</v>
      </c>
      <c r="H56" s="49">
        <v>0</v>
      </c>
      <c r="I56" s="250">
        <v>0</v>
      </c>
      <c r="J56" s="49" t="s">
        <v>2186</v>
      </c>
      <c r="K56" s="49" t="s">
        <v>6378</v>
      </c>
      <c r="L56" s="49" t="s">
        <v>254</v>
      </c>
      <c r="M56" s="49" t="s">
        <v>568</v>
      </c>
    </row>
    <row r="57" spans="2:13" x14ac:dyDescent="0.3">
      <c r="B57" s="248" t="s">
        <v>2831</v>
      </c>
      <c r="C57" s="248" t="s">
        <v>2831</v>
      </c>
      <c r="D57" t="s">
        <v>2600</v>
      </c>
      <c r="E57" t="s">
        <v>10192</v>
      </c>
      <c r="F57" t="s">
        <v>2073</v>
      </c>
      <c r="G57" s="47" t="s">
        <v>2467</v>
      </c>
      <c r="H57" s="49">
        <v>0</v>
      </c>
      <c r="I57" s="250">
        <v>0</v>
      </c>
      <c r="J57" s="49" t="s">
        <v>2160</v>
      </c>
      <c r="K57" s="49" t="s">
        <v>10193</v>
      </c>
      <c r="L57" s="49" t="s">
        <v>254</v>
      </c>
      <c r="M57" s="49" t="s">
        <v>568</v>
      </c>
    </row>
    <row r="58" spans="2:13" x14ac:dyDescent="0.3">
      <c r="B58" s="248" t="s">
        <v>2831</v>
      </c>
      <c r="C58" s="248" t="s">
        <v>2831</v>
      </c>
      <c r="D58" t="s">
        <v>2600</v>
      </c>
      <c r="E58" t="s">
        <v>5908</v>
      </c>
      <c r="F58" t="s">
        <v>2073</v>
      </c>
      <c r="G58" s="47" t="s">
        <v>2511</v>
      </c>
      <c r="H58" s="49">
        <v>0</v>
      </c>
      <c r="I58" s="250">
        <v>0</v>
      </c>
      <c r="J58" s="49" t="s">
        <v>2186</v>
      </c>
      <c r="K58" s="49" t="s">
        <v>5909</v>
      </c>
      <c r="L58" s="49" t="s">
        <v>254</v>
      </c>
      <c r="M58" s="49" t="s">
        <v>568</v>
      </c>
    </row>
    <row r="59" spans="2:13" x14ac:dyDescent="0.3">
      <c r="B59" s="248" t="s">
        <v>2831</v>
      </c>
      <c r="C59" s="248" t="s">
        <v>2831</v>
      </c>
      <c r="D59" t="s">
        <v>2600</v>
      </c>
      <c r="E59" t="s">
        <v>7473</v>
      </c>
      <c r="F59" t="s">
        <v>2078</v>
      </c>
      <c r="G59" s="47" t="s">
        <v>2467</v>
      </c>
      <c r="H59" s="49">
        <v>0</v>
      </c>
      <c r="I59" s="250">
        <v>0</v>
      </c>
      <c r="J59" s="49" t="s">
        <v>2186</v>
      </c>
      <c r="K59" s="49" t="s">
        <v>7474</v>
      </c>
      <c r="L59" s="49" t="s">
        <v>254</v>
      </c>
      <c r="M59" s="49" t="s">
        <v>568</v>
      </c>
    </row>
    <row r="60" spans="2:13" x14ac:dyDescent="0.3">
      <c r="B60" s="248" t="s">
        <v>2831</v>
      </c>
      <c r="C60" s="248" t="s">
        <v>2831</v>
      </c>
      <c r="D60" t="s">
        <v>2600</v>
      </c>
      <c r="E60" t="s">
        <v>6469</v>
      </c>
      <c r="F60" t="s">
        <v>2073</v>
      </c>
      <c r="G60" s="47" t="s">
        <v>2498</v>
      </c>
      <c r="H60" s="49">
        <v>0</v>
      </c>
      <c r="I60" s="250">
        <v>0</v>
      </c>
      <c r="J60" s="49" t="s">
        <v>2186</v>
      </c>
      <c r="K60" s="49" t="s">
        <v>6470</v>
      </c>
      <c r="L60" s="49" t="s">
        <v>254</v>
      </c>
      <c r="M60" s="49" t="s">
        <v>568</v>
      </c>
    </row>
    <row r="61" spans="2:13" x14ac:dyDescent="0.3">
      <c r="B61" s="248" t="s">
        <v>2831</v>
      </c>
      <c r="C61" s="248" t="s">
        <v>2831</v>
      </c>
      <c r="D61" t="s">
        <v>2600</v>
      </c>
      <c r="E61" t="s">
        <v>3309</v>
      </c>
      <c r="F61" t="s">
        <v>2078</v>
      </c>
      <c r="G61" s="47" t="s">
        <v>2495</v>
      </c>
      <c r="H61" s="49">
        <v>0</v>
      </c>
      <c r="I61" s="250">
        <v>0</v>
      </c>
      <c r="J61" s="49" t="s">
        <v>2160</v>
      </c>
      <c r="K61" s="49" t="s">
        <v>2936</v>
      </c>
      <c r="L61" s="49" t="s">
        <v>254</v>
      </c>
      <c r="M61" s="49" t="s">
        <v>568</v>
      </c>
    </row>
    <row r="62" spans="2:13" x14ac:dyDescent="0.3">
      <c r="B62" s="248" t="s">
        <v>2831</v>
      </c>
      <c r="C62" s="248" t="s">
        <v>2831</v>
      </c>
      <c r="D62" t="s">
        <v>2600</v>
      </c>
      <c r="E62" t="s">
        <v>4412</v>
      </c>
      <c r="F62" t="s">
        <v>2073</v>
      </c>
      <c r="G62" s="47" t="s">
        <v>2497</v>
      </c>
      <c r="H62" s="49">
        <v>0</v>
      </c>
      <c r="I62" s="250">
        <v>0</v>
      </c>
      <c r="J62" s="49" t="s">
        <v>2160</v>
      </c>
      <c r="K62" s="49" t="s">
        <v>4414</v>
      </c>
      <c r="L62" s="49" t="s">
        <v>254</v>
      </c>
      <c r="M62" s="49" t="s">
        <v>568</v>
      </c>
    </row>
    <row r="63" spans="2:13" x14ac:dyDescent="0.3">
      <c r="B63" s="248" t="s">
        <v>2831</v>
      </c>
      <c r="C63" s="248" t="s">
        <v>2831</v>
      </c>
      <c r="D63" t="s">
        <v>2600</v>
      </c>
      <c r="E63" t="s">
        <v>11328</v>
      </c>
      <c r="F63" t="s">
        <v>2075</v>
      </c>
      <c r="G63" s="47" t="s">
        <v>2519</v>
      </c>
      <c r="H63" s="49">
        <v>0</v>
      </c>
      <c r="I63" s="250">
        <v>0</v>
      </c>
      <c r="J63" s="49" t="s">
        <v>2186</v>
      </c>
      <c r="K63" s="49" t="s">
        <v>11329</v>
      </c>
      <c r="L63" s="49" t="s">
        <v>254</v>
      </c>
      <c r="M63" s="49" t="s">
        <v>568</v>
      </c>
    </row>
    <row r="64" spans="2:13" x14ac:dyDescent="0.3">
      <c r="B64" s="248" t="s">
        <v>2831</v>
      </c>
      <c r="C64" s="248" t="s">
        <v>2831</v>
      </c>
      <c r="D64" t="s">
        <v>2600</v>
      </c>
      <c r="E64" t="s">
        <v>4401</v>
      </c>
      <c r="F64" t="s">
        <v>2073</v>
      </c>
      <c r="G64" s="47" t="s">
        <v>2493</v>
      </c>
      <c r="H64" s="49">
        <v>0</v>
      </c>
      <c r="I64" s="250">
        <v>0</v>
      </c>
      <c r="J64" s="49" t="s">
        <v>2173</v>
      </c>
      <c r="K64" s="49" t="s">
        <v>4403</v>
      </c>
      <c r="L64" s="49" t="s">
        <v>254</v>
      </c>
      <c r="M64" s="49" t="s">
        <v>568</v>
      </c>
    </row>
    <row r="65" spans="2:13" x14ac:dyDescent="0.3">
      <c r="B65" s="248" t="s">
        <v>2831</v>
      </c>
      <c r="C65" s="248" t="s">
        <v>2831</v>
      </c>
      <c r="D65" t="s">
        <v>2600</v>
      </c>
      <c r="E65" t="s">
        <v>11330</v>
      </c>
      <c r="F65" t="s">
        <v>2072</v>
      </c>
      <c r="G65" s="47" t="s">
        <v>2505</v>
      </c>
      <c r="H65" s="49">
        <v>0</v>
      </c>
      <c r="I65" s="250">
        <v>0</v>
      </c>
      <c r="J65" s="49" t="s">
        <v>2160</v>
      </c>
      <c r="K65" s="49" t="s">
        <v>11331</v>
      </c>
      <c r="L65" s="49" t="s">
        <v>254</v>
      </c>
      <c r="M65" s="49" t="s">
        <v>568</v>
      </c>
    </row>
    <row r="66" spans="2:13" x14ac:dyDescent="0.3">
      <c r="B66" s="248" t="s">
        <v>2831</v>
      </c>
      <c r="C66" s="248" t="s">
        <v>2831</v>
      </c>
      <c r="D66" t="s">
        <v>2600</v>
      </c>
      <c r="E66" t="s">
        <v>8047</v>
      </c>
      <c r="F66" t="s">
        <v>2073</v>
      </c>
      <c r="G66" s="47" t="s">
        <v>2493</v>
      </c>
      <c r="H66" s="49">
        <v>0</v>
      </c>
      <c r="I66" s="250">
        <v>0</v>
      </c>
      <c r="J66" s="49" t="s">
        <v>2186</v>
      </c>
      <c r="K66" s="49" t="s">
        <v>8048</v>
      </c>
      <c r="L66" s="49" t="s">
        <v>254</v>
      </c>
      <c r="M66" s="49" t="s">
        <v>568</v>
      </c>
    </row>
    <row r="67" spans="2:13" x14ac:dyDescent="0.3">
      <c r="B67" s="248" t="s">
        <v>2831</v>
      </c>
      <c r="C67" s="248" t="s">
        <v>2831</v>
      </c>
      <c r="D67" t="s">
        <v>2600</v>
      </c>
      <c r="E67" t="s">
        <v>6217</v>
      </c>
      <c r="F67" t="s">
        <v>2078</v>
      </c>
      <c r="G67" s="47" t="s">
        <v>2478</v>
      </c>
      <c r="H67" s="49">
        <v>0</v>
      </c>
      <c r="I67" s="250">
        <v>0</v>
      </c>
      <c r="J67" s="49" t="s">
        <v>2186</v>
      </c>
      <c r="K67" s="49" t="s">
        <v>6218</v>
      </c>
      <c r="L67" s="49" t="s">
        <v>254</v>
      </c>
      <c r="M67" s="49" t="s">
        <v>568</v>
      </c>
    </row>
    <row r="68" spans="2:13" x14ac:dyDescent="0.3">
      <c r="B68" s="248" t="s">
        <v>2831</v>
      </c>
      <c r="C68" s="248" t="s">
        <v>2831</v>
      </c>
      <c r="D68" t="s">
        <v>2600</v>
      </c>
      <c r="E68" t="s">
        <v>3368</v>
      </c>
      <c r="F68" t="s">
        <v>2073</v>
      </c>
      <c r="G68" s="47" t="s">
        <v>2488</v>
      </c>
      <c r="H68" s="49">
        <v>0</v>
      </c>
      <c r="I68" s="250">
        <v>0</v>
      </c>
      <c r="J68" s="49" t="s">
        <v>2186</v>
      </c>
      <c r="K68" s="49" t="s">
        <v>3370</v>
      </c>
      <c r="L68" s="49" t="s">
        <v>254</v>
      </c>
      <c r="M68" s="49" t="s">
        <v>568</v>
      </c>
    </row>
    <row r="69" spans="2:13" x14ac:dyDescent="0.3">
      <c r="B69" s="248" t="s">
        <v>2831</v>
      </c>
      <c r="C69" s="248" t="s">
        <v>2831</v>
      </c>
      <c r="D69" t="s">
        <v>2600</v>
      </c>
      <c r="E69" t="s">
        <v>10567</v>
      </c>
      <c r="F69" t="s">
        <v>2078</v>
      </c>
      <c r="G69" s="47" t="s">
        <v>2492</v>
      </c>
      <c r="H69" s="49">
        <v>0</v>
      </c>
      <c r="I69" s="250">
        <v>0</v>
      </c>
      <c r="J69" s="49" t="s">
        <v>2186</v>
      </c>
      <c r="K69" s="49" t="s">
        <v>10568</v>
      </c>
      <c r="L69" s="49" t="s">
        <v>254</v>
      </c>
      <c r="M69" s="49" t="s">
        <v>568</v>
      </c>
    </row>
    <row r="70" spans="2:13" x14ac:dyDescent="0.3">
      <c r="B70" s="248" t="s">
        <v>2831</v>
      </c>
      <c r="C70" s="248" t="s">
        <v>2831</v>
      </c>
      <c r="D70" t="s">
        <v>2600</v>
      </c>
      <c r="E70" t="s">
        <v>4432</v>
      </c>
      <c r="F70" t="s">
        <v>2073</v>
      </c>
      <c r="G70" s="47" t="s">
        <v>2478</v>
      </c>
      <c r="H70" s="49">
        <v>0</v>
      </c>
      <c r="I70" s="250">
        <v>0</v>
      </c>
      <c r="J70" s="49" t="s">
        <v>2160</v>
      </c>
      <c r="K70" s="49" t="s">
        <v>4433</v>
      </c>
      <c r="L70" s="49" t="s">
        <v>2147</v>
      </c>
      <c r="M70" s="49" t="s">
        <v>568</v>
      </c>
    </row>
    <row r="71" spans="2:13" x14ac:dyDescent="0.3">
      <c r="B71" s="248" t="s">
        <v>2831</v>
      </c>
      <c r="C71" s="248" t="s">
        <v>2831</v>
      </c>
      <c r="D71" t="s">
        <v>2600</v>
      </c>
      <c r="E71" t="s">
        <v>8781</v>
      </c>
      <c r="F71" t="s">
        <v>2073</v>
      </c>
      <c r="G71" s="47" t="s">
        <v>2467</v>
      </c>
      <c r="H71" s="49">
        <v>0</v>
      </c>
      <c r="I71" s="250">
        <v>0</v>
      </c>
      <c r="J71" s="49" t="s">
        <v>2186</v>
      </c>
      <c r="K71" s="49" t="s">
        <v>8782</v>
      </c>
      <c r="L71" s="49" t="s">
        <v>254</v>
      </c>
      <c r="M71" s="49" t="s">
        <v>568</v>
      </c>
    </row>
    <row r="72" spans="2:13" x14ac:dyDescent="0.3">
      <c r="B72" s="248" t="s">
        <v>2831</v>
      </c>
      <c r="C72" s="248" t="s">
        <v>2831</v>
      </c>
      <c r="D72" t="s">
        <v>2600</v>
      </c>
      <c r="E72" t="s">
        <v>9696</v>
      </c>
      <c r="F72" t="s">
        <v>2073</v>
      </c>
      <c r="G72" s="47" t="s">
        <v>2505</v>
      </c>
      <c r="H72" s="49">
        <v>0</v>
      </c>
      <c r="I72" s="250">
        <v>0</v>
      </c>
      <c r="J72" s="49" t="s">
        <v>2186</v>
      </c>
      <c r="K72" s="49" t="s">
        <v>9697</v>
      </c>
      <c r="L72" s="49" t="s">
        <v>254</v>
      </c>
      <c r="M72" s="49" t="s">
        <v>568</v>
      </c>
    </row>
    <row r="73" spans="2:13" x14ac:dyDescent="0.3">
      <c r="B73" s="248" t="s">
        <v>2831</v>
      </c>
      <c r="C73" s="248" t="s">
        <v>2831</v>
      </c>
      <c r="D73" t="s">
        <v>2600</v>
      </c>
      <c r="E73" t="s">
        <v>5169</v>
      </c>
      <c r="F73" t="s">
        <v>2073</v>
      </c>
      <c r="G73" s="47" t="s">
        <v>2488</v>
      </c>
      <c r="H73" s="49">
        <v>0</v>
      </c>
      <c r="I73" s="250">
        <v>0</v>
      </c>
      <c r="J73" s="49" t="s">
        <v>2160</v>
      </c>
      <c r="K73" s="49" t="s">
        <v>5171</v>
      </c>
      <c r="L73" s="49" t="s">
        <v>254</v>
      </c>
      <c r="M73" s="49" t="s">
        <v>568</v>
      </c>
    </row>
    <row r="74" spans="2:13" x14ac:dyDescent="0.3">
      <c r="B74" s="248" t="s">
        <v>2831</v>
      </c>
      <c r="C74" s="248" t="s">
        <v>2831</v>
      </c>
      <c r="D74" t="s">
        <v>2600</v>
      </c>
      <c r="E74" t="s">
        <v>2930</v>
      </c>
      <c r="F74" t="s">
        <v>2078</v>
      </c>
      <c r="G74" s="47" t="s">
        <v>2516</v>
      </c>
      <c r="H74" s="49">
        <v>0</v>
      </c>
      <c r="I74" s="250">
        <v>0</v>
      </c>
      <c r="J74" s="49" t="s">
        <v>2160</v>
      </c>
      <c r="K74" s="49" t="s">
        <v>2925</v>
      </c>
      <c r="L74" s="49" t="s">
        <v>254</v>
      </c>
      <c r="M74" s="49" t="s">
        <v>568</v>
      </c>
    </row>
    <row r="75" spans="2:13" x14ac:dyDescent="0.3">
      <c r="B75" s="248" t="s">
        <v>2831</v>
      </c>
      <c r="C75" s="248" t="s">
        <v>2831</v>
      </c>
      <c r="D75" t="s">
        <v>2600</v>
      </c>
      <c r="E75" t="s">
        <v>7463</v>
      </c>
      <c r="F75" t="s">
        <v>2073</v>
      </c>
      <c r="G75" s="47" t="s">
        <v>2493</v>
      </c>
      <c r="H75" s="49">
        <v>0</v>
      </c>
      <c r="I75" s="250">
        <v>0</v>
      </c>
      <c r="J75" s="49" t="s">
        <v>2186</v>
      </c>
      <c r="K75" s="49" t="s">
        <v>7464</v>
      </c>
      <c r="L75" s="49" t="s">
        <v>254</v>
      </c>
      <c r="M75" s="49" t="s">
        <v>568</v>
      </c>
    </row>
    <row r="76" spans="2:13" x14ac:dyDescent="0.3">
      <c r="B76" s="248" t="s">
        <v>2831</v>
      </c>
      <c r="C76" s="248" t="s">
        <v>2831</v>
      </c>
      <c r="D76" t="s">
        <v>2600</v>
      </c>
      <c r="E76" t="s">
        <v>4462</v>
      </c>
      <c r="F76" t="s">
        <v>2073</v>
      </c>
      <c r="G76" s="47" t="s">
        <v>2510</v>
      </c>
      <c r="H76" s="49">
        <v>0</v>
      </c>
      <c r="I76" s="250">
        <v>0</v>
      </c>
      <c r="J76" s="49" t="s">
        <v>2160</v>
      </c>
      <c r="K76" s="49" t="s">
        <v>4414</v>
      </c>
      <c r="L76" s="49" t="s">
        <v>254</v>
      </c>
      <c r="M76" s="49" t="s">
        <v>568</v>
      </c>
    </row>
    <row r="77" spans="2:13" x14ac:dyDescent="0.3">
      <c r="B77" s="248" t="s">
        <v>2831</v>
      </c>
      <c r="C77" s="248" t="s">
        <v>2831</v>
      </c>
      <c r="D77" t="s">
        <v>2600</v>
      </c>
      <c r="E77" t="s">
        <v>8025</v>
      </c>
      <c r="F77" t="s">
        <v>2073</v>
      </c>
      <c r="G77" s="47" t="s">
        <v>2514</v>
      </c>
      <c r="H77" s="49">
        <v>0</v>
      </c>
      <c r="I77" s="250">
        <v>0</v>
      </c>
      <c r="J77" s="49" t="s">
        <v>2186</v>
      </c>
      <c r="K77" s="49" t="s">
        <v>8026</v>
      </c>
      <c r="L77" s="49" t="s">
        <v>254</v>
      </c>
      <c r="M77" s="49" t="s">
        <v>568</v>
      </c>
    </row>
    <row r="78" spans="2:13" x14ac:dyDescent="0.3">
      <c r="B78" s="248" t="s">
        <v>2831</v>
      </c>
      <c r="C78" s="248" t="s">
        <v>2831</v>
      </c>
      <c r="D78" t="s">
        <v>2600</v>
      </c>
      <c r="E78" t="s">
        <v>5697</v>
      </c>
      <c r="F78" t="s">
        <v>2078</v>
      </c>
      <c r="G78" s="47" t="s">
        <v>2519</v>
      </c>
      <c r="H78" s="49">
        <v>0</v>
      </c>
      <c r="I78" s="250">
        <v>0</v>
      </c>
      <c r="J78" s="49" t="s">
        <v>2186</v>
      </c>
      <c r="K78" s="49" t="s">
        <v>5699</v>
      </c>
      <c r="L78" s="49" t="s">
        <v>254</v>
      </c>
      <c r="M78" s="49" t="s">
        <v>568</v>
      </c>
    </row>
    <row r="79" spans="2:13" x14ac:dyDescent="0.3">
      <c r="B79" s="248" t="s">
        <v>2831</v>
      </c>
      <c r="C79" s="248" t="s">
        <v>2831</v>
      </c>
      <c r="D79" t="s">
        <v>2600</v>
      </c>
      <c r="E79" t="s">
        <v>5049</v>
      </c>
      <c r="F79" t="s">
        <v>2073</v>
      </c>
      <c r="G79" s="47" t="s">
        <v>2493</v>
      </c>
      <c r="H79" s="49">
        <v>0</v>
      </c>
      <c r="I79" s="250">
        <v>0</v>
      </c>
      <c r="J79" s="49" t="s">
        <v>2176</v>
      </c>
      <c r="K79" s="49" t="s">
        <v>5050</v>
      </c>
      <c r="L79" s="49" t="s">
        <v>254</v>
      </c>
      <c r="M79" s="49" t="s">
        <v>568</v>
      </c>
    </row>
    <row r="80" spans="2:13" x14ac:dyDescent="0.3">
      <c r="B80" s="248" t="s">
        <v>2831</v>
      </c>
      <c r="C80" s="248" t="s">
        <v>2831</v>
      </c>
      <c r="D80" t="s">
        <v>2600</v>
      </c>
      <c r="E80" t="s">
        <v>3928</v>
      </c>
      <c r="F80" t="s">
        <v>2078</v>
      </c>
      <c r="G80" s="47" t="s">
        <v>2499</v>
      </c>
      <c r="H80" s="49">
        <v>0</v>
      </c>
      <c r="I80" s="250">
        <v>0</v>
      </c>
      <c r="J80" s="49" t="s">
        <v>2186</v>
      </c>
      <c r="K80" s="49" t="s">
        <v>3929</v>
      </c>
      <c r="L80" s="49" t="s">
        <v>254</v>
      </c>
      <c r="M80" s="49" t="s">
        <v>568</v>
      </c>
    </row>
    <row r="81" spans="2:13" x14ac:dyDescent="0.3">
      <c r="B81" s="248" t="s">
        <v>2831</v>
      </c>
      <c r="C81" s="248" t="s">
        <v>2831</v>
      </c>
      <c r="D81" t="s">
        <v>2600</v>
      </c>
      <c r="E81" t="s">
        <v>9470</v>
      </c>
      <c r="F81" t="s">
        <v>2078</v>
      </c>
      <c r="G81" s="47" t="s">
        <v>2498</v>
      </c>
      <c r="H81" s="49">
        <v>0</v>
      </c>
      <c r="I81" s="250">
        <v>0</v>
      </c>
      <c r="J81" s="49" t="s">
        <v>2186</v>
      </c>
      <c r="K81" s="49" t="s">
        <v>9471</v>
      </c>
      <c r="L81" s="49" t="s">
        <v>254</v>
      </c>
      <c r="M81" s="49" t="s">
        <v>568</v>
      </c>
    </row>
    <row r="82" spans="2:13" x14ac:dyDescent="0.3">
      <c r="B82" s="248" t="s">
        <v>2831</v>
      </c>
      <c r="C82" s="248" t="s">
        <v>2831</v>
      </c>
      <c r="D82" t="s">
        <v>2600</v>
      </c>
      <c r="E82" t="s">
        <v>9377</v>
      </c>
      <c r="F82" t="s">
        <v>2073</v>
      </c>
      <c r="G82" s="47" t="s">
        <v>2467</v>
      </c>
      <c r="H82" s="49">
        <v>0</v>
      </c>
      <c r="I82" s="250">
        <v>0</v>
      </c>
      <c r="J82" s="49" t="s">
        <v>2186</v>
      </c>
      <c r="K82" s="49" t="s">
        <v>9378</v>
      </c>
      <c r="L82" s="49" t="s">
        <v>254</v>
      </c>
      <c r="M82" s="49" t="s">
        <v>568</v>
      </c>
    </row>
    <row r="83" spans="2:13" x14ac:dyDescent="0.3">
      <c r="B83" s="248" t="s">
        <v>2831</v>
      </c>
      <c r="C83" s="248" t="s">
        <v>2831</v>
      </c>
      <c r="D83" t="s">
        <v>2600</v>
      </c>
      <c r="E83" t="s">
        <v>9436</v>
      </c>
      <c r="F83" t="s">
        <v>2073</v>
      </c>
      <c r="G83" s="47" t="s">
        <v>2511</v>
      </c>
      <c r="H83" s="49">
        <v>0</v>
      </c>
      <c r="I83" s="250">
        <v>0</v>
      </c>
      <c r="J83" s="49" t="s">
        <v>2186</v>
      </c>
      <c r="K83" s="49" t="s">
        <v>9437</v>
      </c>
      <c r="L83" s="49" t="s">
        <v>2147</v>
      </c>
      <c r="M83" s="49" t="s">
        <v>568</v>
      </c>
    </row>
    <row r="84" spans="2:13" x14ac:dyDescent="0.3">
      <c r="B84" s="248" t="s">
        <v>2831</v>
      </c>
      <c r="C84" s="248" t="s">
        <v>2831</v>
      </c>
      <c r="D84" t="s">
        <v>2600</v>
      </c>
      <c r="E84" t="s">
        <v>8804</v>
      </c>
      <c r="F84" t="s">
        <v>2078</v>
      </c>
      <c r="G84" s="47" t="s">
        <v>2496</v>
      </c>
      <c r="H84" s="49">
        <v>0</v>
      </c>
      <c r="I84" s="250">
        <v>0</v>
      </c>
      <c r="J84" s="49" t="s">
        <v>2186</v>
      </c>
      <c r="K84" s="49" t="s">
        <v>8805</v>
      </c>
      <c r="L84" s="49" t="s">
        <v>254</v>
      </c>
      <c r="M84" s="49" t="s">
        <v>568</v>
      </c>
    </row>
    <row r="85" spans="2:13" x14ac:dyDescent="0.3">
      <c r="B85" s="248" t="s">
        <v>2831</v>
      </c>
      <c r="C85" s="248" t="s">
        <v>2831</v>
      </c>
      <c r="D85" t="s">
        <v>2600</v>
      </c>
      <c r="E85" t="s">
        <v>4407</v>
      </c>
      <c r="F85" t="s">
        <v>2073</v>
      </c>
      <c r="G85" s="47" t="s">
        <v>2489</v>
      </c>
      <c r="H85" s="49">
        <v>0</v>
      </c>
      <c r="I85" s="250">
        <v>0</v>
      </c>
      <c r="J85" s="49" t="s">
        <v>2160</v>
      </c>
      <c r="K85" s="49" t="s">
        <v>4408</v>
      </c>
      <c r="L85" s="49" t="s">
        <v>254</v>
      </c>
      <c r="M85" s="49" t="s">
        <v>568</v>
      </c>
    </row>
    <row r="86" spans="2:13" x14ac:dyDescent="0.3">
      <c r="B86" s="248" t="s">
        <v>2831</v>
      </c>
      <c r="C86" s="248" t="s">
        <v>2831</v>
      </c>
      <c r="D86" t="s">
        <v>2600</v>
      </c>
      <c r="E86" t="s">
        <v>7354</v>
      </c>
      <c r="F86" t="s">
        <v>2073</v>
      </c>
      <c r="G86" s="47" t="s">
        <v>2519</v>
      </c>
      <c r="H86" s="49">
        <v>0</v>
      </c>
      <c r="I86" s="250">
        <v>0</v>
      </c>
      <c r="J86" s="49" t="s">
        <v>2186</v>
      </c>
      <c r="K86" s="49" t="s">
        <v>7355</v>
      </c>
      <c r="L86" s="49" t="s">
        <v>254</v>
      </c>
      <c r="M86" s="49" t="s">
        <v>568</v>
      </c>
    </row>
    <row r="87" spans="2:13" x14ac:dyDescent="0.3">
      <c r="B87" s="248" t="s">
        <v>2831</v>
      </c>
      <c r="C87" s="248" t="s">
        <v>2831</v>
      </c>
      <c r="D87" t="s">
        <v>2600</v>
      </c>
      <c r="E87" t="s">
        <v>10714</v>
      </c>
      <c r="F87" t="s">
        <v>2073</v>
      </c>
      <c r="G87" s="47" t="s">
        <v>2497</v>
      </c>
      <c r="H87" s="49">
        <v>0</v>
      </c>
      <c r="I87" s="250">
        <v>0</v>
      </c>
      <c r="J87" s="49" t="s">
        <v>2186</v>
      </c>
      <c r="K87" s="49" t="s">
        <v>10715</v>
      </c>
      <c r="L87" s="49" t="s">
        <v>254</v>
      </c>
      <c r="M87" s="49" t="s">
        <v>568</v>
      </c>
    </row>
    <row r="88" spans="2:13" x14ac:dyDescent="0.3">
      <c r="B88" s="248" t="s">
        <v>2831</v>
      </c>
      <c r="C88" s="248" t="s">
        <v>2831</v>
      </c>
      <c r="D88" t="s">
        <v>2600</v>
      </c>
      <c r="E88" t="s">
        <v>8531</v>
      </c>
      <c r="F88" t="s">
        <v>2073</v>
      </c>
      <c r="G88" s="47" t="s">
        <v>2512</v>
      </c>
      <c r="H88" s="49">
        <v>0</v>
      </c>
      <c r="I88" s="250">
        <v>0</v>
      </c>
      <c r="J88" s="49" t="s">
        <v>2186</v>
      </c>
      <c r="K88" s="49" t="s">
        <v>8532</v>
      </c>
      <c r="L88" s="49" t="s">
        <v>2147</v>
      </c>
      <c r="M88" s="49" t="s">
        <v>568</v>
      </c>
    </row>
    <row r="89" spans="2:13" x14ac:dyDescent="0.3">
      <c r="B89" s="248" t="s">
        <v>2831</v>
      </c>
      <c r="C89" s="248" t="s">
        <v>2831</v>
      </c>
      <c r="D89" t="s">
        <v>2600</v>
      </c>
      <c r="E89" t="s">
        <v>4416</v>
      </c>
      <c r="F89" t="s">
        <v>2073</v>
      </c>
      <c r="G89" s="47" t="s">
        <v>2516</v>
      </c>
      <c r="H89" s="49">
        <v>0</v>
      </c>
      <c r="I89" s="250">
        <v>0</v>
      </c>
      <c r="J89" s="49" t="s">
        <v>2173</v>
      </c>
      <c r="K89" s="49" t="s">
        <v>4417</v>
      </c>
      <c r="L89" s="49" t="s">
        <v>254</v>
      </c>
      <c r="M89" s="49" t="s">
        <v>568</v>
      </c>
    </row>
    <row r="90" spans="2:13" x14ac:dyDescent="0.3">
      <c r="B90" s="248" t="s">
        <v>2831</v>
      </c>
      <c r="C90" s="248" t="s">
        <v>2831</v>
      </c>
      <c r="D90" t="s">
        <v>2600</v>
      </c>
      <c r="E90" t="s">
        <v>8632</v>
      </c>
      <c r="F90" t="s">
        <v>2078</v>
      </c>
      <c r="G90" s="47" t="s">
        <v>2499</v>
      </c>
      <c r="H90" s="49">
        <v>0</v>
      </c>
      <c r="I90" s="250">
        <v>0</v>
      </c>
      <c r="J90" s="49" t="s">
        <v>2186</v>
      </c>
      <c r="K90" s="49" t="s">
        <v>8633</v>
      </c>
      <c r="L90" s="49" t="s">
        <v>254</v>
      </c>
      <c r="M90" s="49" t="s">
        <v>568</v>
      </c>
    </row>
    <row r="91" spans="2:13" x14ac:dyDescent="0.3">
      <c r="B91" s="248" t="s">
        <v>2831</v>
      </c>
      <c r="C91" s="248" t="s">
        <v>2831</v>
      </c>
      <c r="D91" t="s">
        <v>2600</v>
      </c>
      <c r="E91" t="s">
        <v>3493</v>
      </c>
      <c r="F91" t="s">
        <v>2078</v>
      </c>
      <c r="G91" s="47" t="s">
        <v>2496</v>
      </c>
      <c r="H91" s="49">
        <v>0</v>
      </c>
      <c r="I91" s="250">
        <v>0</v>
      </c>
      <c r="J91" s="49" t="s">
        <v>2186</v>
      </c>
      <c r="K91" s="49" t="s">
        <v>3496</v>
      </c>
      <c r="L91" s="49" t="s">
        <v>254</v>
      </c>
      <c r="M91" s="49" t="s">
        <v>568</v>
      </c>
    </row>
    <row r="92" spans="2:13" x14ac:dyDescent="0.3">
      <c r="B92" s="248" t="s">
        <v>2831</v>
      </c>
      <c r="C92" s="248" t="s">
        <v>2831</v>
      </c>
      <c r="D92" t="s">
        <v>2600</v>
      </c>
      <c r="E92" t="s">
        <v>9557</v>
      </c>
      <c r="F92" t="s">
        <v>2073</v>
      </c>
      <c r="G92" s="47" t="s">
        <v>2476</v>
      </c>
      <c r="H92" s="49">
        <v>0</v>
      </c>
      <c r="I92" s="250">
        <v>0</v>
      </c>
      <c r="J92" s="49" t="s">
        <v>2186</v>
      </c>
      <c r="K92" s="49" t="s">
        <v>9558</v>
      </c>
      <c r="L92" s="49" t="s">
        <v>254</v>
      </c>
      <c r="M92" s="49" t="s">
        <v>568</v>
      </c>
    </row>
    <row r="93" spans="2:13" x14ac:dyDescent="0.3">
      <c r="B93" s="248" t="s">
        <v>2831</v>
      </c>
      <c r="C93" s="248" t="s">
        <v>2831</v>
      </c>
      <c r="D93" t="s">
        <v>2600</v>
      </c>
      <c r="E93" t="s">
        <v>3031</v>
      </c>
      <c r="F93" t="s">
        <v>2078</v>
      </c>
      <c r="G93" s="47" t="s">
        <v>2512</v>
      </c>
      <c r="H93" s="49">
        <v>0</v>
      </c>
      <c r="I93" s="250">
        <v>0</v>
      </c>
      <c r="J93" s="49" t="s">
        <v>2160</v>
      </c>
      <c r="K93" s="49" t="s">
        <v>2936</v>
      </c>
      <c r="L93" s="49" t="s">
        <v>254</v>
      </c>
      <c r="M93" s="49" t="s">
        <v>568</v>
      </c>
    </row>
    <row r="94" spans="2:13" x14ac:dyDescent="0.3">
      <c r="B94" s="248" t="s">
        <v>2831</v>
      </c>
      <c r="C94" s="248" t="s">
        <v>2831</v>
      </c>
      <c r="D94" t="s">
        <v>2600</v>
      </c>
      <c r="E94" t="s">
        <v>11332</v>
      </c>
      <c r="F94" t="s">
        <v>2076</v>
      </c>
      <c r="G94" s="47" t="s">
        <v>2505</v>
      </c>
      <c r="H94" s="49">
        <v>0</v>
      </c>
      <c r="I94" s="250">
        <v>0</v>
      </c>
      <c r="J94" s="49" t="s">
        <v>2160</v>
      </c>
      <c r="K94" s="49" t="s">
        <v>11333</v>
      </c>
      <c r="L94" s="49" t="s">
        <v>254</v>
      </c>
      <c r="M94" s="49" t="s">
        <v>568</v>
      </c>
    </row>
    <row r="95" spans="2:13" x14ac:dyDescent="0.3">
      <c r="B95" s="248" t="s">
        <v>2831</v>
      </c>
      <c r="C95" s="248" t="s">
        <v>2831</v>
      </c>
      <c r="D95" t="s">
        <v>2600</v>
      </c>
      <c r="E95" t="s">
        <v>6633</v>
      </c>
      <c r="F95" t="s">
        <v>2073</v>
      </c>
      <c r="G95" s="47" t="s">
        <v>2476</v>
      </c>
      <c r="H95" s="49">
        <v>0</v>
      </c>
      <c r="I95" s="250">
        <v>0</v>
      </c>
      <c r="J95" s="49" t="s">
        <v>2186</v>
      </c>
      <c r="K95" s="49" t="s">
        <v>6634</v>
      </c>
      <c r="L95" s="49" t="s">
        <v>254</v>
      </c>
      <c r="M95" s="49" t="s">
        <v>568</v>
      </c>
    </row>
    <row r="96" spans="2:13" x14ac:dyDescent="0.3">
      <c r="B96" s="248" t="s">
        <v>2831</v>
      </c>
      <c r="C96" s="248" t="s">
        <v>2831</v>
      </c>
      <c r="D96" t="s">
        <v>2600</v>
      </c>
      <c r="E96" t="s">
        <v>8783</v>
      </c>
      <c r="F96" t="s">
        <v>2073</v>
      </c>
      <c r="G96" s="47" t="s">
        <v>2478</v>
      </c>
      <c r="H96" s="49">
        <v>1</v>
      </c>
      <c r="I96" s="250">
        <v>389.49</v>
      </c>
      <c r="J96" s="49" t="s">
        <v>2186</v>
      </c>
      <c r="K96" s="49" t="s">
        <v>8784</v>
      </c>
      <c r="L96" s="49" t="s">
        <v>254</v>
      </c>
      <c r="M96" s="49" t="s">
        <v>568</v>
      </c>
    </row>
    <row r="97" spans="2:13" x14ac:dyDescent="0.3">
      <c r="B97" s="248" t="s">
        <v>2831</v>
      </c>
      <c r="C97" s="248" t="s">
        <v>2831</v>
      </c>
      <c r="D97" t="s">
        <v>2600</v>
      </c>
      <c r="E97" t="s">
        <v>11334</v>
      </c>
      <c r="F97" t="s">
        <v>2072</v>
      </c>
      <c r="G97" s="47" t="s">
        <v>2505</v>
      </c>
      <c r="H97" s="49">
        <v>0</v>
      </c>
      <c r="I97" s="250">
        <v>0</v>
      </c>
      <c r="J97" s="49" t="s">
        <v>2160</v>
      </c>
      <c r="K97" s="49" t="s">
        <v>2992</v>
      </c>
      <c r="L97" s="49" t="s">
        <v>254</v>
      </c>
      <c r="M97" s="49" t="s">
        <v>568</v>
      </c>
    </row>
    <row r="98" spans="2:13" x14ac:dyDescent="0.3">
      <c r="B98" s="248" t="s">
        <v>2831</v>
      </c>
      <c r="C98" s="248" t="s">
        <v>2831</v>
      </c>
      <c r="D98" t="s">
        <v>2600</v>
      </c>
      <c r="E98" t="s">
        <v>8193</v>
      </c>
      <c r="F98" t="s">
        <v>2073</v>
      </c>
      <c r="G98" s="47" t="s">
        <v>2520</v>
      </c>
      <c r="H98" s="49">
        <v>0</v>
      </c>
      <c r="I98" s="250">
        <v>0</v>
      </c>
      <c r="J98" s="49" t="s">
        <v>2186</v>
      </c>
      <c r="K98" s="49" t="s">
        <v>8194</v>
      </c>
      <c r="L98" s="49" t="s">
        <v>254</v>
      </c>
      <c r="M98" s="49" t="s">
        <v>568</v>
      </c>
    </row>
    <row r="99" spans="2:13" x14ac:dyDescent="0.3">
      <c r="B99" s="248" t="s">
        <v>2831</v>
      </c>
      <c r="C99" s="248" t="s">
        <v>2831</v>
      </c>
      <c r="D99" t="s">
        <v>2600</v>
      </c>
      <c r="E99" t="s">
        <v>5695</v>
      </c>
      <c r="F99" t="s">
        <v>2073</v>
      </c>
      <c r="G99" s="47" t="s">
        <v>2510</v>
      </c>
      <c r="H99" s="49">
        <v>0</v>
      </c>
      <c r="I99" s="250">
        <v>0</v>
      </c>
      <c r="J99" s="49" t="s">
        <v>2186</v>
      </c>
      <c r="K99" s="49" t="s">
        <v>5696</v>
      </c>
      <c r="L99" s="49" t="s">
        <v>254</v>
      </c>
      <c r="M99" s="49" t="s">
        <v>568</v>
      </c>
    </row>
    <row r="100" spans="2:13" x14ac:dyDescent="0.3">
      <c r="B100" s="248" t="s">
        <v>2831</v>
      </c>
      <c r="C100" s="248" t="s">
        <v>2831</v>
      </c>
      <c r="D100" t="s">
        <v>2600</v>
      </c>
      <c r="E100" t="s">
        <v>4428</v>
      </c>
      <c r="F100" t="s">
        <v>2073</v>
      </c>
      <c r="G100" s="47" t="s">
        <v>2493</v>
      </c>
      <c r="H100" s="49">
        <v>0</v>
      </c>
      <c r="I100" s="250">
        <v>0</v>
      </c>
      <c r="J100" s="49" t="s">
        <v>2185</v>
      </c>
      <c r="K100" s="49" t="s">
        <v>4429</v>
      </c>
      <c r="L100" s="49" t="s">
        <v>2147</v>
      </c>
      <c r="M100" s="49" t="s">
        <v>568</v>
      </c>
    </row>
    <row r="101" spans="2:13" x14ac:dyDescent="0.3">
      <c r="B101" s="248" t="s">
        <v>2831</v>
      </c>
      <c r="C101" s="248" t="s">
        <v>2831</v>
      </c>
      <c r="D101" t="s">
        <v>2600</v>
      </c>
      <c r="E101" t="s">
        <v>11335</v>
      </c>
      <c r="F101" t="s">
        <v>2072</v>
      </c>
      <c r="G101" s="47" t="s">
        <v>2476</v>
      </c>
      <c r="H101" s="49">
        <v>0</v>
      </c>
      <c r="I101" s="250">
        <v>0</v>
      </c>
      <c r="J101" s="49" t="s">
        <v>2160</v>
      </c>
      <c r="K101" s="49" t="s">
        <v>2992</v>
      </c>
      <c r="L101" s="49" t="s">
        <v>254</v>
      </c>
      <c r="M101" s="49" t="s">
        <v>568</v>
      </c>
    </row>
    <row r="102" spans="2:13" x14ac:dyDescent="0.3">
      <c r="B102" s="248" t="s">
        <v>2831</v>
      </c>
      <c r="C102" s="248" t="s">
        <v>2831</v>
      </c>
      <c r="D102" t="s">
        <v>2600</v>
      </c>
      <c r="E102" t="s">
        <v>9444</v>
      </c>
      <c r="F102" t="s">
        <v>2073</v>
      </c>
      <c r="G102" s="47" t="s">
        <v>2498</v>
      </c>
      <c r="H102" s="49">
        <v>0</v>
      </c>
      <c r="I102" s="250">
        <v>0</v>
      </c>
      <c r="J102" s="49" t="s">
        <v>2186</v>
      </c>
      <c r="K102" s="49" t="s">
        <v>9445</v>
      </c>
      <c r="L102" s="49" t="s">
        <v>2147</v>
      </c>
      <c r="M102" s="49" t="s">
        <v>568</v>
      </c>
    </row>
    <row r="103" spans="2:13" x14ac:dyDescent="0.3">
      <c r="B103" s="248" t="s">
        <v>2831</v>
      </c>
      <c r="C103" s="248" t="s">
        <v>2831</v>
      </c>
      <c r="D103" t="s">
        <v>2600</v>
      </c>
      <c r="E103" t="s">
        <v>7925</v>
      </c>
      <c r="F103" t="s">
        <v>2073</v>
      </c>
      <c r="G103" s="47" t="s">
        <v>2493</v>
      </c>
      <c r="H103" s="49">
        <v>0</v>
      </c>
      <c r="I103" s="250">
        <v>0</v>
      </c>
      <c r="J103" s="49" t="s">
        <v>2186</v>
      </c>
      <c r="K103" s="49" t="s">
        <v>7926</v>
      </c>
      <c r="L103" s="49" t="s">
        <v>254</v>
      </c>
      <c r="M103" s="49" t="s">
        <v>568</v>
      </c>
    </row>
    <row r="104" spans="2:13" x14ac:dyDescent="0.3">
      <c r="B104" s="248" t="s">
        <v>2831</v>
      </c>
      <c r="C104" s="248" t="s">
        <v>2831</v>
      </c>
      <c r="D104" t="s">
        <v>2600</v>
      </c>
      <c r="E104" t="s">
        <v>7872</v>
      </c>
      <c r="F104" t="s">
        <v>2073</v>
      </c>
      <c r="G104" s="47" t="s">
        <v>2514</v>
      </c>
      <c r="H104" s="49">
        <v>0</v>
      </c>
      <c r="I104" s="250">
        <v>0</v>
      </c>
      <c r="J104" s="49" t="s">
        <v>2186</v>
      </c>
      <c r="K104" s="49" t="s">
        <v>7873</v>
      </c>
      <c r="L104" s="49" t="s">
        <v>254</v>
      </c>
      <c r="M104" s="49" t="s">
        <v>568</v>
      </c>
    </row>
    <row r="105" spans="2:13" x14ac:dyDescent="0.3">
      <c r="B105" s="248" t="s">
        <v>2831</v>
      </c>
      <c r="C105" s="248" t="s">
        <v>2831</v>
      </c>
      <c r="D105" t="s">
        <v>2600</v>
      </c>
      <c r="E105" t="s">
        <v>2996</v>
      </c>
      <c r="F105" t="s">
        <v>2075</v>
      </c>
      <c r="G105" s="47" t="s">
        <v>2512</v>
      </c>
      <c r="H105" s="49">
        <v>0</v>
      </c>
      <c r="I105" s="250">
        <v>0</v>
      </c>
      <c r="J105" s="49" t="s">
        <v>2160</v>
      </c>
      <c r="K105" s="49" t="s">
        <v>2936</v>
      </c>
      <c r="L105" s="49" t="s">
        <v>254</v>
      </c>
      <c r="M105" s="49" t="s">
        <v>568</v>
      </c>
    </row>
    <row r="106" spans="2:13" x14ac:dyDescent="0.3">
      <c r="B106" s="248" t="s">
        <v>2831</v>
      </c>
      <c r="C106" s="248" t="s">
        <v>2831</v>
      </c>
      <c r="D106" t="s">
        <v>2600</v>
      </c>
      <c r="E106" t="s">
        <v>11336</v>
      </c>
      <c r="F106" t="s">
        <v>2075</v>
      </c>
      <c r="G106" s="47" t="s">
        <v>2478</v>
      </c>
      <c r="H106" s="49">
        <v>0</v>
      </c>
      <c r="I106" s="250">
        <v>0</v>
      </c>
      <c r="J106" s="49" t="s">
        <v>2160</v>
      </c>
      <c r="K106" s="49" t="s">
        <v>11337</v>
      </c>
      <c r="L106" s="49" t="s">
        <v>254</v>
      </c>
      <c r="M106" s="49" t="s">
        <v>568</v>
      </c>
    </row>
    <row r="107" spans="2:13" x14ac:dyDescent="0.3">
      <c r="B107" s="248" t="s">
        <v>2831</v>
      </c>
      <c r="C107" s="248" t="s">
        <v>2831</v>
      </c>
      <c r="D107" t="s">
        <v>2600</v>
      </c>
      <c r="E107" t="s">
        <v>11338</v>
      </c>
      <c r="F107" t="s">
        <v>2072</v>
      </c>
      <c r="G107" s="47" t="s">
        <v>2519</v>
      </c>
      <c r="H107" s="49">
        <v>1</v>
      </c>
      <c r="I107" s="250">
        <v>389.49</v>
      </c>
      <c r="J107" s="49" t="s">
        <v>2173</v>
      </c>
      <c r="K107" s="49" t="s">
        <v>11339</v>
      </c>
      <c r="L107" s="49" t="s">
        <v>254</v>
      </c>
      <c r="M107" s="49" t="s">
        <v>568</v>
      </c>
    </row>
    <row r="108" spans="2:13" x14ac:dyDescent="0.3">
      <c r="B108" s="248" t="s">
        <v>2831</v>
      </c>
      <c r="C108" s="248" t="s">
        <v>2831</v>
      </c>
      <c r="D108" t="s">
        <v>2600</v>
      </c>
      <c r="E108" t="s">
        <v>3326</v>
      </c>
      <c r="F108" t="s">
        <v>2078</v>
      </c>
      <c r="G108" s="47" t="s">
        <v>2467</v>
      </c>
      <c r="H108" s="49">
        <v>0</v>
      </c>
      <c r="I108" s="250">
        <v>0</v>
      </c>
      <c r="J108" s="49" t="s">
        <v>2160</v>
      </c>
      <c r="K108" s="49" t="s">
        <v>2992</v>
      </c>
      <c r="L108" s="49" t="s">
        <v>254</v>
      </c>
      <c r="M108" s="49" t="s">
        <v>568</v>
      </c>
    </row>
    <row r="109" spans="2:13" x14ac:dyDescent="0.3">
      <c r="B109" s="248" t="s">
        <v>2831</v>
      </c>
      <c r="C109" s="248" t="s">
        <v>2831</v>
      </c>
      <c r="D109" t="s">
        <v>2600</v>
      </c>
      <c r="E109" t="s">
        <v>4526</v>
      </c>
      <c r="F109" t="s">
        <v>2073</v>
      </c>
      <c r="G109" s="47" t="s">
        <v>2512</v>
      </c>
      <c r="H109" s="49">
        <v>0</v>
      </c>
      <c r="I109" s="250">
        <v>0</v>
      </c>
      <c r="J109" s="49" t="s">
        <v>2185</v>
      </c>
      <c r="K109" s="49" t="s">
        <v>4527</v>
      </c>
      <c r="L109" s="49" t="s">
        <v>254</v>
      </c>
      <c r="M109" s="49" t="s">
        <v>568</v>
      </c>
    </row>
    <row r="110" spans="2:13" x14ac:dyDescent="0.3">
      <c r="B110" s="248" t="s">
        <v>2831</v>
      </c>
      <c r="C110" s="248" t="s">
        <v>2831</v>
      </c>
      <c r="D110" t="s">
        <v>2600</v>
      </c>
      <c r="E110" t="s">
        <v>10182</v>
      </c>
      <c r="F110" t="s">
        <v>2073</v>
      </c>
      <c r="G110" s="47" t="s">
        <v>2493</v>
      </c>
      <c r="H110" s="49">
        <v>0</v>
      </c>
      <c r="I110" s="250">
        <v>0</v>
      </c>
      <c r="J110" s="49" t="s">
        <v>2186</v>
      </c>
      <c r="K110" s="49" t="s">
        <v>10183</v>
      </c>
      <c r="L110" s="49" t="s">
        <v>254</v>
      </c>
      <c r="M110" s="49" t="s">
        <v>568</v>
      </c>
    </row>
    <row r="111" spans="2:13" x14ac:dyDescent="0.3">
      <c r="B111" s="248" t="s">
        <v>2831</v>
      </c>
      <c r="C111" s="248" t="s">
        <v>2831</v>
      </c>
      <c r="D111" t="s">
        <v>2600</v>
      </c>
      <c r="E111" t="s">
        <v>5934</v>
      </c>
      <c r="F111" t="s">
        <v>2073</v>
      </c>
      <c r="G111" s="47" t="s">
        <v>2504</v>
      </c>
      <c r="H111" s="49">
        <v>0</v>
      </c>
      <c r="I111" s="250">
        <v>0</v>
      </c>
      <c r="J111" s="49" t="s">
        <v>2186</v>
      </c>
      <c r="K111" s="49" t="s">
        <v>5935</v>
      </c>
      <c r="L111" s="49" t="s">
        <v>254</v>
      </c>
      <c r="M111" s="49" t="s">
        <v>568</v>
      </c>
    </row>
    <row r="112" spans="2:13" x14ac:dyDescent="0.3">
      <c r="B112" s="248" t="s">
        <v>2831</v>
      </c>
      <c r="C112" s="248" t="s">
        <v>2831</v>
      </c>
      <c r="D112" t="s">
        <v>2600</v>
      </c>
      <c r="E112" t="s">
        <v>7007</v>
      </c>
      <c r="F112" t="s">
        <v>2073</v>
      </c>
      <c r="G112" s="47" t="s">
        <v>2493</v>
      </c>
      <c r="H112" s="49">
        <v>0</v>
      </c>
      <c r="I112" s="250">
        <v>0</v>
      </c>
      <c r="J112" s="49" t="s">
        <v>2186</v>
      </c>
      <c r="K112" s="49" t="s">
        <v>7008</v>
      </c>
      <c r="L112" s="49" t="s">
        <v>254</v>
      </c>
      <c r="M112" s="49" t="s">
        <v>568</v>
      </c>
    </row>
    <row r="113" spans="2:13" x14ac:dyDescent="0.3">
      <c r="B113" s="248" t="s">
        <v>2831</v>
      </c>
      <c r="C113" s="248" t="s">
        <v>2831</v>
      </c>
      <c r="D113" t="s">
        <v>2600</v>
      </c>
      <c r="E113" t="s">
        <v>9533</v>
      </c>
      <c r="F113" t="s">
        <v>2073</v>
      </c>
      <c r="G113" s="47" t="s">
        <v>2493</v>
      </c>
      <c r="H113" s="49">
        <v>0</v>
      </c>
      <c r="I113" s="250">
        <v>0</v>
      </c>
      <c r="J113" s="49" t="s">
        <v>2186</v>
      </c>
      <c r="K113" s="49" t="s">
        <v>9534</v>
      </c>
      <c r="L113" s="49" t="s">
        <v>254</v>
      </c>
      <c r="M113" s="49" t="s">
        <v>568</v>
      </c>
    </row>
    <row r="114" spans="2:13" x14ac:dyDescent="0.3">
      <c r="B114" s="248" t="s">
        <v>2831</v>
      </c>
      <c r="C114" s="248" t="s">
        <v>2831</v>
      </c>
      <c r="D114" t="s">
        <v>2600</v>
      </c>
      <c r="E114" t="s">
        <v>9768</v>
      </c>
      <c r="F114" t="s">
        <v>2073</v>
      </c>
      <c r="G114" s="47" t="s">
        <v>2493</v>
      </c>
      <c r="H114" s="49">
        <v>0</v>
      </c>
      <c r="I114" s="250">
        <v>0</v>
      </c>
      <c r="J114" s="49" t="s">
        <v>2186</v>
      </c>
      <c r="K114" s="49" t="s">
        <v>9769</v>
      </c>
      <c r="L114" s="49" t="s">
        <v>254</v>
      </c>
      <c r="M114" s="49" t="s">
        <v>568</v>
      </c>
    </row>
    <row r="115" spans="2:13" x14ac:dyDescent="0.3">
      <c r="B115" s="248" t="s">
        <v>2831</v>
      </c>
      <c r="C115" s="248" t="s">
        <v>2831</v>
      </c>
      <c r="D115" t="s">
        <v>2600</v>
      </c>
      <c r="E115" t="s">
        <v>7170</v>
      </c>
      <c r="F115" t="s">
        <v>2073</v>
      </c>
      <c r="G115" s="47" t="s">
        <v>2510</v>
      </c>
      <c r="H115" s="49">
        <v>0</v>
      </c>
      <c r="I115" s="250">
        <v>0</v>
      </c>
      <c r="J115" s="49" t="s">
        <v>2160</v>
      </c>
      <c r="K115" s="49" t="s">
        <v>7171</v>
      </c>
      <c r="L115" s="49" t="s">
        <v>254</v>
      </c>
      <c r="M115" s="49" t="s">
        <v>568</v>
      </c>
    </row>
    <row r="116" spans="2:13" x14ac:dyDescent="0.3">
      <c r="B116" s="248" t="s">
        <v>2831</v>
      </c>
      <c r="C116" s="248" t="s">
        <v>2831</v>
      </c>
      <c r="D116" t="s">
        <v>2600</v>
      </c>
      <c r="E116" t="s">
        <v>5753</v>
      </c>
      <c r="F116" t="s">
        <v>2073</v>
      </c>
      <c r="G116" s="47" t="s">
        <v>2489</v>
      </c>
      <c r="H116" s="49">
        <v>0</v>
      </c>
      <c r="I116" s="250">
        <v>0</v>
      </c>
      <c r="J116" s="49" t="s">
        <v>2173</v>
      </c>
      <c r="K116" s="49" t="s">
        <v>5754</v>
      </c>
      <c r="L116" s="49" t="s">
        <v>254</v>
      </c>
      <c r="M116" s="49" t="s">
        <v>568</v>
      </c>
    </row>
    <row r="117" spans="2:13" x14ac:dyDescent="0.3">
      <c r="B117" s="248" t="s">
        <v>2831</v>
      </c>
      <c r="C117" s="248" t="s">
        <v>2831</v>
      </c>
      <c r="D117" t="s">
        <v>2600</v>
      </c>
      <c r="E117" t="s">
        <v>5730</v>
      </c>
      <c r="F117" t="s">
        <v>2073</v>
      </c>
      <c r="G117" s="47" t="s">
        <v>2467</v>
      </c>
      <c r="H117" s="49">
        <v>0</v>
      </c>
      <c r="I117" s="250">
        <v>0</v>
      </c>
      <c r="J117" s="49" t="s">
        <v>2186</v>
      </c>
      <c r="K117" s="49" t="s">
        <v>5732</v>
      </c>
      <c r="L117" s="49" t="s">
        <v>254</v>
      </c>
      <c r="M117" s="49" t="s">
        <v>568</v>
      </c>
    </row>
    <row r="118" spans="2:13" x14ac:dyDescent="0.3">
      <c r="B118" s="248" t="s">
        <v>2831</v>
      </c>
      <c r="C118" s="248" t="s">
        <v>2831</v>
      </c>
      <c r="D118" t="s">
        <v>2600</v>
      </c>
      <c r="E118" t="s">
        <v>7784</v>
      </c>
      <c r="F118" t="s">
        <v>2078</v>
      </c>
      <c r="G118" s="47" t="s">
        <v>2493</v>
      </c>
      <c r="H118" s="49">
        <v>0</v>
      </c>
      <c r="I118" s="250">
        <v>0</v>
      </c>
      <c r="J118" s="49" t="s">
        <v>2186</v>
      </c>
      <c r="K118" s="49" t="s">
        <v>7785</v>
      </c>
      <c r="L118" s="49" t="s">
        <v>254</v>
      </c>
      <c r="M118" s="49" t="s">
        <v>568</v>
      </c>
    </row>
    <row r="119" spans="2:13" x14ac:dyDescent="0.3">
      <c r="B119" s="248" t="s">
        <v>2831</v>
      </c>
      <c r="C119" s="248" t="s">
        <v>2831</v>
      </c>
      <c r="D119" t="s">
        <v>2600</v>
      </c>
      <c r="E119" t="s">
        <v>6621</v>
      </c>
      <c r="F119" t="s">
        <v>2078</v>
      </c>
      <c r="G119" s="47" t="s">
        <v>2478</v>
      </c>
      <c r="H119" s="49">
        <v>0</v>
      </c>
      <c r="I119" s="250">
        <v>0</v>
      </c>
      <c r="J119" s="49" t="s">
        <v>2186</v>
      </c>
      <c r="K119" s="49" t="s">
        <v>6622</v>
      </c>
      <c r="L119" s="49" t="s">
        <v>2147</v>
      </c>
      <c r="M119" s="49" t="s">
        <v>568</v>
      </c>
    </row>
    <row r="120" spans="2:13" x14ac:dyDescent="0.3">
      <c r="B120" s="248" t="s">
        <v>2831</v>
      </c>
      <c r="C120" s="248" t="s">
        <v>2831</v>
      </c>
      <c r="D120" t="s">
        <v>2600</v>
      </c>
      <c r="E120" t="s">
        <v>11340</v>
      </c>
      <c r="F120" t="s">
        <v>2072</v>
      </c>
      <c r="G120" s="47" t="s">
        <v>2519</v>
      </c>
      <c r="H120" s="49">
        <v>0</v>
      </c>
      <c r="I120" s="250">
        <v>0</v>
      </c>
      <c r="J120" s="49" t="s">
        <v>2160</v>
      </c>
      <c r="K120" s="49" t="s">
        <v>11341</v>
      </c>
      <c r="L120" s="49" t="s">
        <v>254</v>
      </c>
      <c r="M120" s="49" t="s">
        <v>568</v>
      </c>
    </row>
    <row r="121" spans="2:13" x14ac:dyDescent="0.3">
      <c r="B121" s="248" t="s">
        <v>2831</v>
      </c>
      <c r="C121" s="248" t="s">
        <v>2831</v>
      </c>
      <c r="D121" t="s">
        <v>2600</v>
      </c>
      <c r="E121" t="s">
        <v>3163</v>
      </c>
      <c r="F121" t="s">
        <v>2073</v>
      </c>
      <c r="G121" s="47" t="s">
        <v>2512</v>
      </c>
      <c r="H121" s="49">
        <v>0</v>
      </c>
      <c r="I121" s="250">
        <v>0</v>
      </c>
      <c r="J121" s="49" t="s">
        <v>2160</v>
      </c>
      <c r="K121" s="49" t="s">
        <v>2941</v>
      </c>
      <c r="L121" s="49" t="s">
        <v>254</v>
      </c>
      <c r="M121" s="49" t="s">
        <v>568</v>
      </c>
    </row>
    <row r="122" spans="2:13" x14ac:dyDescent="0.3">
      <c r="B122" s="248" t="s">
        <v>2831</v>
      </c>
      <c r="C122" s="248" t="s">
        <v>2831</v>
      </c>
      <c r="D122" t="s">
        <v>2600</v>
      </c>
      <c r="E122" t="s">
        <v>7290</v>
      </c>
      <c r="F122" t="s">
        <v>2073</v>
      </c>
      <c r="G122" s="47" t="s">
        <v>2478</v>
      </c>
      <c r="H122" s="49">
        <v>0</v>
      </c>
      <c r="I122" s="250">
        <v>0</v>
      </c>
      <c r="J122" s="49" t="s">
        <v>2186</v>
      </c>
      <c r="K122" s="49" t="s">
        <v>7291</v>
      </c>
      <c r="L122" s="49" t="s">
        <v>254</v>
      </c>
      <c r="M122" s="49" t="s">
        <v>568</v>
      </c>
    </row>
    <row r="123" spans="2:13" x14ac:dyDescent="0.3">
      <c r="B123" s="248" t="s">
        <v>2831</v>
      </c>
      <c r="C123" s="248" t="s">
        <v>2831</v>
      </c>
      <c r="D123" t="s">
        <v>2600</v>
      </c>
      <c r="E123" t="s">
        <v>3657</v>
      </c>
      <c r="F123" t="s">
        <v>2073</v>
      </c>
      <c r="G123" s="47" t="s">
        <v>2488</v>
      </c>
      <c r="H123" s="49">
        <v>0</v>
      </c>
      <c r="I123" s="250">
        <v>0</v>
      </c>
      <c r="J123" s="49" t="s">
        <v>2186</v>
      </c>
      <c r="K123" s="49" t="s">
        <v>3658</v>
      </c>
      <c r="L123" s="49" t="s">
        <v>2147</v>
      </c>
      <c r="M123" s="49" t="s">
        <v>568</v>
      </c>
    </row>
    <row r="124" spans="2:13" x14ac:dyDescent="0.3">
      <c r="B124" s="248" t="s">
        <v>2831</v>
      </c>
      <c r="C124" s="248" t="s">
        <v>2831</v>
      </c>
      <c r="D124" t="s">
        <v>2600</v>
      </c>
      <c r="E124" t="s">
        <v>2995</v>
      </c>
      <c r="F124" t="s">
        <v>2078</v>
      </c>
      <c r="G124" s="47" t="s">
        <v>2514</v>
      </c>
      <c r="H124" s="49">
        <v>0</v>
      </c>
      <c r="I124" s="250">
        <v>0</v>
      </c>
      <c r="J124" s="49" t="s">
        <v>2160</v>
      </c>
      <c r="K124" s="49" t="s">
        <v>2925</v>
      </c>
      <c r="L124" s="49" t="s">
        <v>254</v>
      </c>
      <c r="M124" s="49" t="s">
        <v>568</v>
      </c>
    </row>
    <row r="125" spans="2:13" x14ac:dyDescent="0.3">
      <c r="B125" s="248" t="s">
        <v>2831</v>
      </c>
      <c r="C125" s="248" t="s">
        <v>2831</v>
      </c>
      <c r="D125" t="s">
        <v>2600</v>
      </c>
      <c r="E125" t="s">
        <v>10708</v>
      </c>
      <c r="F125" t="s">
        <v>2078</v>
      </c>
      <c r="G125" s="47" t="s">
        <v>2504</v>
      </c>
      <c r="H125" s="49">
        <v>0</v>
      </c>
      <c r="I125" s="250">
        <v>0</v>
      </c>
      <c r="J125" s="49" t="s">
        <v>2186</v>
      </c>
      <c r="K125" s="49" t="s">
        <v>10709</v>
      </c>
      <c r="L125" s="49" t="s">
        <v>254</v>
      </c>
      <c r="M125" s="49" t="s">
        <v>568</v>
      </c>
    </row>
    <row r="126" spans="2:13" x14ac:dyDescent="0.3">
      <c r="B126" s="248" t="s">
        <v>2831</v>
      </c>
      <c r="C126" s="248" t="s">
        <v>2831</v>
      </c>
      <c r="D126" t="s">
        <v>2600</v>
      </c>
      <c r="E126" t="s">
        <v>7893</v>
      </c>
      <c r="F126" t="s">
        <v>2073</v>
      </c>
      <c r="G126" s="47" t="s">
        <v>2467</v>
      </c>
      <c r="H126" s="49">
        <v>0</v>
      </c>
      <c r="I126" s="250">
        <v>0</v>
      </c>
      <c r="J126" s="49" t="s">
        <v>2186</v>
      </c>
      <c r="K126" s="49" t="s">
        <v>7894</v>
      </c>
      <c r="L126" s="49" t="s">
        <v>254</v>
      </c>
      <c r="M126" s="49" t="s">
        <v>568</v>
      </c>
    </row>
    <row r="127" spans="2:13" x14ac:dyDescent="0.3">
      <c r="B127" s="248" t="s">
        <v>2831</v>
      </c>
      <c r="C127" s="248" t="s">
        <v>2831</v>
      </c>
      <c r="D127" t="s">
        <v>2600</v>
      </c>
      <c r="E127" t="s">
        <v>10459</v>
      </c>
      <c r="F127" t="s">
        <v>2073</v>
      </c>
      <c r="G127" s="47" t="s">
        <v>2493</v>
      </c>
      <c r="H127" s="49">
        <v>0</v>
      </c>
      <c r="I127" s="250">
        <v>0</v>
      </c>
      <c r="J127" s="49" t="s">
        <v>2186</v>
      </c>
      <c r="K127" s="49" t="s">
        <v>10460</v>
      </c>
      <c r="L127" s="49" t="s">
        <v>254</v>
      </c>
      <c r="M127" s="49" t="s">
        <v>568</v>
      </c>
    </row>
    <row r="128" spans="2:13" x14ac:dyDescent="0.3">
      <c r="B128" s="248" t="s">
        <v>2831</v>
      </c>
      <c r="C128" s="248" t="s">
        <v>2831</v>
      </c>
      <c r="D128" t="s">
        <v>2600</v>
      </c>
      <c r="E128" t="s">
        <v>6410</v>
      </c>
      <c r="F128" t="s">
        <v>2073</v>
      </c>
      <c r="G128" s="47" t="s">
        <v>2476</v>
      </c>
      <c r="H128" s="49">
        <v>0</v>
      </c>
      <c r="I128" s="250">
        <v>0</v>
      </c>
      <c r="J128" s="49" t="s">
        <v>2186</v>
      </c>
      <c r="K128" s="49" t="s">
        <v>6411</v>
      </c>
      <c r="L128" s="49" t="s">
        <v>254</v>
      </c>
      <c r="M128" s="49" t="s">
        <v>568</v>
      </c>
    </row>
    <row r="129" spans="2:13" x14ac:dyDescent="0.3">
      <c r="B129" s="248" t="s">
        <v>2831</v>
      </c>
      <c r="C129" s="248" t="s">
        <v>2831</v>
      </c>
      <c r="D129" t="s">
        <v>2600</v>
      </c>
      <c r="E129" t="s">
        <v>6285</v>
      </c>
      <c r="F129" t="s">
        <v>2073</v>
      </c>
      <c r="G129" s="47" t="s">
        <v>2493</v>
      </c>
      <c r="H129" s="49">
        <v>0</v>
      </c>
      <c r="I129" s="250">
        <v>0</v>
      </c>
      <c r="J129" s="49" t="s">
        <v>2186</v>
      </c>
      <c r="K129" s="49" t="s">
        <v>6286</v>
      </c>
      <c r="L129" s="49" t="s">
        <v>254</v>
      </c>
      <c r="M129" s="49" t="s">
        <v>568</v>
      </c>
    </row>
    <row r="130" spans="2:13" x14ac:dyDescent="0.3">
      <c r="B130" s="248" t="s">
        <v>2831</v>
      </c>
      <c r="C130" s="248" t="s">
        <v>2831</v>
      </c>
      <c r="D130" t="s">
        <v>2600</v>
      </c>
      <c r="E130" t="s">
        <v>6529</v>
      </c>
      <c r="F130" t="s">
        <v>2073</v>
      </c>
      <c r="G130" s="47" t="s">
        <v>2505</v>
      </c>
      <c r="H130" s="49">
        <v>0</v>
      </c>
      <c r="I130" s="250">
        <v>0</v>
      </c>
      <c r="J130" s="49" t="s">
        <v>2186</v>
      </c>
      <c r="K130" s="49" t="s">
        <v>6530</v>
      </c>
      <c r="L130" s="49" t="s">
        <v>254</v>
      </c>
      <c r="M130" s="49" t="s">
        <v>568</v>
      </c>
    </row>
    <row r="131" spans="2:13" x14ac:dyDescent="0.3">
      <c r="B131" s="248" t="s">
        <v>2831</v>
      </c>
      <c r="C131" s="248" t="s">
        <v>2831</v>
      </c>
      <c r="D131" t="s">
        <v>2600</v>
      </c>
      <c r="E131" t="s">
        <v>5607</v>
      </c>
      <c r="F131" t="s">
        <v>2073</v>
      </c>
      <c r="G131" s="47" t="s">
        <v>2498</v>
      </c>
      <c r="H131" s="49">
        <v>0</v>
      </c>
      <c r="I131" s="250">
        <v>0</v>
      </c>
      <c r="J131" s="49" t="s">
        <v>2186</v>
      </c>
      <c r="K131" s="49" t="s">
        <v>5608</v>
      </c>
      <c r="L131" s="49" t="s">
        <v>254</v>
      </c>
      <c r="M131" s="49" t="s">
        <v>568</v>
      </c>
    </row>
    <row r="132" spans="2:13" x14ac:dyDescent="0.3">
      <c r="B132" s="248" t="s">
        <v>2831</v>
      </c>
      <c r="C132" s="248" t="s">
        <v>2831</v>
      </c>
      <c r="D132" t="s">
        <v>2600</v>
      </c>
      <c r="E132" t="s">
        <v>11342</v>
      </c>
      <c r="F132" t="s">
        <v>2076</v>
      </c>
      <c r="G132" s="47" t="s">
        <v>2492</v>
      </c>
      <c r="H132" s="49">
        <v>0</v>
      </c>
      <c r="I132" s="250">
        <v>0</v>
      </c>
      <c r="J132" s="49" t="s">
        <v>2160</v>
      </c>
      <c r="K132" s="49" t="s">
        <v>11343</v>
      </c>
      <c r="L132" s="49" t="s">
        <v>254</v>
      </c>
      <c r="M132" s="49" t="s">
        <v>568</v>
      </c>
    </row>
    <row r="133" spans="2:13" x14ac:dyDescent="0.3">
      <c r="B133" s="248" t="s">
        <v>2831</v>
      </c>
      <c r="C133" s="248" t="s">
        <v>2831</v>
      </c>
      <c r="D133" t="s">
        <v>2600</v>
      </c>
      <c r="E133" t="s">
        <v>9529</v>
      </c>
      <c r="F133" t="s">
        <v>2073</v>
      </c>
      <c r="G133" s="47" t="s">
        <v>2467</v>
      </c>
      <c r="H133" s="49">
        <v>0</v>
      </c>
      <c r="I133" s="250">
        <v>0</v>
      </c>
      <c r="J133" s="49" t="s">
        <v>2186</v>
      </c>
      <c r="K133" s="49" t="s">
        <v>9530</v>
      </c>
      <c r="L133" s="49" t="s">
        <v>254</v>
      </c>
      <c r="M133" s="49" t="s">
        <v>568</v>
      </c>
    </row>
    <row r="134" spans="2:13" x14ac:dyDescent="0.3">
      <c r="B134" s="248" t="s">
        <v>2831</v>
      </c>
      <c r="C134" s="248" t="s">
        <v>2831</v>
      </c>
      <c r="D134" t="s">
        <v>2600</v>
      </c>
      <c r="E134" t="s">
        <v>11344</v>
      </c>
      <c r="F134" t="s">
        <v>2072</v>
      </c>
      <c r="G134" s="47" t="s">
        <v>2510</v>
      </c>
      <c r="H134" s="49">
        <v>0</v>
      </c>
      <c r="I134" s="250">
        <v>0</v>
      </c>
      <c r="J134" s="49" t="s">
        <v>2173</v>
      </c>
      <c r="K134" s="49" t="s">
        <v>2992</v>
      </c>
      <c r="L134" s="49" t="s">
        <v>254</v>
      </c>
      <c r="M134" s="49" t="s">
        <v>568</v>
      </c>
    </row>
    <row r="135" spans="2:13" x14ac:dyDescent="0.3">
      <c r="B135" s="248" t="s">
        <v>2831</v>
      </c>
      <c r="C135" s="248" t="s">
        <v>2831</v>
      </c>
      <c r="D135" t="s">
        <v>2600</v>
      </c>
      <c r="E135" t="s">
        <v>5823</v>
      </c>
      <c r="F135" t="s">
        <v>2078</v>
      </c>
      <c r="G135" s="47" t="s">
        <v>2476</v>
      </c>
      <c r="H135" s="49">
        <v>0</v>
      </c>
      <c r="I135" s="250">
        <v>0</v>
      </c>
      <c r="J135" s="49" t="s">
        <v>2186</v>
      </c>
      <c r="K135" s="49" t="s">
        <v>5824</v>
      </c>
      <c r="L135" s="49" t="s">
        <v>254</v>
      </c>
      <c r="M135" s="49" t="s">
        <v>568</v>
      </c>
    </row>
    <row r="136" spans="2:13" x14ac:dyDescent="0.3">
      <c r="B136" s="248" t="s">
        <v>2831</v>
      </c>
      <c r="C136" s="248" t="s">
        <v>2831</v>
      </c>
      <c r="D136" t="s">
        <v>2600</v>
      </c>
      <c r="E136" t="s">
        <v>4982</v>
      </c>
      <c r="F136" t="s">
        <v>2073</v>
      </c>
      <c r="G136" s="47" t="s">
        <v>2478</v>
      </c>
      <c r="H136" s="49">
        <v>0</v>
      </c>
      <c r="I136" s="250">
        <v>0</v>
      </c>
      <c r="J136" s="49" t="s">
        <v>2160</v>
      </c>
      <c r="K136" s="49" t="s">
        <v>4983</v>
      </c>
      <c r="L136" s="49" t="s">
        <v>254</v>
      </c>
      <c r="M136" s="49" t="s">
        <v>568</v>
      </c>
    </row>
    <row r="137" spans="2:13" x14ac:dyDescent="0.3">
      <c r="B137" s="248" t="s">
        <v>2831</v>
      </c>
      <c r="C137" s="248" t="s">
        <v>2831</v>
      </c>
      <c r="D137" t="s">
        <v>2600</v>
      </c>
      <c r="E137" t="s">
        <v>3460</v>
      </c>
      <c r="F137" t="s">
        <v>2078</v>
      </c>
      <c r="G137" s="47" t="s">
        <v>2511</v>
      </c>
      <c r="H137" s="49">
        <v>0</v>
      </c>
      <c r="I137" s="250">
        <v>0</v>
      </c>
      <c r="J137" s="49" t="s">
        <v>2186</v>
      </c>
      <c r="K137" s="49" t="s">
        <v>3461</v>
      </c>
      <c r="L137" s="49" t="s">
        <v>2147</v>
      </c>
      <c r="M137" s="49" t="s">
        <v>568</v>
      </c>
    </row>
    <row r="138" spans="2:13" x14ac:dyDescent="0.3">
      <c r="B138" s="248" t="s">
        <v>2831</v>
      </c>
      <c r="C138" s="248" t="s">
        <v>2831</v>
      </c>
      <c r="D138" t="s">
        <v>2600</v>
      </c>
      <c r="E138" t="s">
        <v>11345</v>
      </c>
      <c r="F138" t="s">
        <v>2072</v>
      </c>
      <c r="G138" s="47" t="s">
        <v>2488</v>
      </c>
      <c r="H138" s="49">
        <v>0</v>
      </c>
      <c r="I138" s="250">
        <v>0</v>
      </c>
      <c r="J138" s="49" t="s">
        <v>2160</v>
      </c>
      <c r="K138" s="49" t="s">
        <v>2992</v>
      </c>
      <c r="L138" s="49" t="s">
        <v>254</v>
      </c>
      <c r="M138" s="49" t="s">
        <v>568</v>
      </c>
    </row>
    <row r="139" spans="2:13" x14ac:dyDescent="0.3">
      <c r="B139" s="248" t="s">
        <v>2831</v>
      </c>
      <c r="C139" s="248" t="s">
        <v>2831</v>
      </c>
      <c r="D139" t="s">
        <v>2600</v>
      </c>
      <c r="E139" t="s">
        <v>6183</v>
      </c>
      <c r="F139" t="s">
        <v>2073</v>
      </c>
      <c r="G139" s="47" t="s">
        <v>2493</v>
      </c>
      <c r="H139" s="49">
        <v>0</v>
      </c>
      <c r="I139" s="250">
        <v>0</v>
      </c>
      <c r="J139" s="49" t="s">
        <v>2186</v>
      </c>
      <c r="K139" s="49" t="s">
        <v>6184</v>
      </c>
      <c r="L139" s="49" t="s">
        <v>254</v>
      </c>
      <c r="M139" s="49" t="s">
        <v>568</v>
      </c>
    </row>
    <row r="140" spans="2:13" x14ac:dyDescent="0.3">
      <c r="B140" s="248" t="s">
        <v>2831</v>
      </c>
      <c r="C140" s="248" t="s">
        <v>2831</v>
      </c>
      <c r="D140" t="s">
        <v>2600</v>
      </c>
      <c r="E140" t="s">
        <v>4497</v>
      </c>
      <c r="F140" t="s">
        <v>2073</v>
      </c>
      <c r="G140" s="47" t="s">
        <v>2512</v>
      </c>
      <c r="H140" s="49">
        <v>1</v>
      </c>
      <c r="I140" s="250">
        <v>389.49</v>
      </c>
      <c r="J140" s="49" t="s">
        <v>2160</v>
      </c>
      <c r="K140" s="49" t="s">
        <v>4498</v>
      </c>
      <c r="L140" s="49" t="s">
        <v>2147</v>
      </c>
      <c r="M140" s="49" t="s">
        <v>568</v>
      </c>
    </row>
    <row r="141" spans="2:13" x14ac:dyDescent="0.3">
      <c r="B141" s="248" t="s">
        <v>2831</v>
      </c>
      <c r="C141" s="248" t="s">
        <v>2831</v>
      </c>
      <c r="D141" t="s">
        <v>2600</v>
      </c>
      <c r="E141" t="s">
        <v>3260</v>
      </c>
      <c r="F141" t="s">
        <v>2078</v>
      </c>
      <c r="G141" s="47" t="s">
        <v>2488</v>
      </c>
      <c r="H141" s="49">
        <v>0</v>
      </c>
      <c r="I141" s="250">
        <v>0</v>
      </c>
      <c r="J141" s="49" t="s">
        <v>2160</v>
      </c>
      <c r="K141" s="49" t="s">
        <v>2992</v>
      </c>
      <c r="L141" s="49" t="s">
        <v>254</v>
      </c>
      <c r="M141" s="49" t="s">
        <v>568</v>
      </c>
    </row>
    <row r="142" spans="2:13" x14ac:dyDescent="0.3">
      <c r="B142" s="248" t="s">
        <v>2831</v>
      </c>
      <c r="C142" s="248" t="s">
        <v>2831</v>
      </c>
      <c r="D142" t="s">
        <v>2600</v>
      </c>
      <c r="E142" t="s">
        <v>11346</v>
      </c>
      <c r="F142" t="s">
        <v>2072</v>
      </c>
      <c r="G142" s="47" t="s">
        <v>2505</v>
      </c>
      <c r="H142" s="49">
        <v>0</v>
      </c>
      <c r="I142" s="250">
        <v>0</v>
      </c>
      <c r="J142" s="49" t="s">
        <v>2176</v>
      </c>
      <c r="K142" s="49" t="s">
        <v>11347</v>
      </c>
      <c r="L142" s="49" t="s">
        <v>254</v>
      </c>
      <c r="M142" s="49" t="s">
        <v>568</v>
      </c>
    </row>
    <row r="143" spans="2:13" x14ac:dyDescent="0.3">
      <c r="B143" s="248" t="s">
        <v>2831</v>
      </c>
      <c r="C143" s="248" t="s">
        <v>2831</v>
      </c>
      <c r="D143" t="s">
        <v>2600</v>
      </c>
      <c r="E143" t="s">
        <v>7917</v>
      </c>
      <c r="F143" t="s">
        <v>2073</v>
      </c>
      <c r="G143" s="47" t="s">
        <v>2520</v>
      </c>
      <c r="H143" s="49">
        <v>0</v>
      </c>
      <c r="I143" s="250">
        <v>0</v>
      </c>
      <c r="J143" s="49" t="s">
        <v>2186</v>
      </c>
      <c r="K143" s="49" t="s">
        <v>7918</v>
      </c>
      <c r="L143" s="49" t="s">
        <v>254</v>
      </c>
      <c r="M143" s="49" t="s">
        <v>568</v>
      </c>
    </row>
    <row r="144" spans="2:13" x14ac:dyDescent="0.3">
      <c r="B144" s="248" t="s">
        <v>2831</v>
      </c>
      <c r="C144" s="248" t="s">
        <v>2831</v>
      </c>
      <c r="D144" t="s">
        <v>2600</v>
      </c>
      <c r="E144" t="s">
        <v>3038</v>
      </c>
      <c r="F144" t="s">
        <v>2078</v>
      </c>
      <c r="G144" s="47" t="s">
        <v>2478</v>
      </c>
      <c r="H144" s="49">
        <v>0</v>
      </c>
      <c r="I144" s="250">
        <v>0</v>
      </c>
      <c r="J144" s="49" t="s">
        <v>2160</v>
      </c>
      <c r="K144" s="49" t="s">
        <v>2936</v>
      </c>
      <c r="L144" s="49" t="s">
        <v>254</v>
      </c>
      <c r="M144" s="49" t="s">
        <v>568</v>
      </c>
    </row>
    <row r="145" spans="2:13" x14ac:dyDescent="0.3">
      <c r="B145" s="248" t="s">
        <v>2831</v>
      </c>
      <c r="C145" s="248" t="s">
        <v>2831</v>
      </c>
      <c r="D145" t="s">
        <v>2600</v>
      </c>
      <c r="E145" t="s">
        <v>11348</v>
      </c>
      <c r="F145" t="s">
        <v>2075</v>
      </c>
      <c r="G145" s="47" t="s">
        <v>2497</v>
      </c>
      <c r="H145" s="49">
        <v>0</v>
      </c>
      <c r="I145" s="250">
        <v>0</v>
      </c>
      <c r="J145" s="49" t="s">
        <v>2160</v>
      </c>
      <c r="K145" s="49" t="s">
        <v>11349</v>
      </c>
      <c r="L145" s="49" t="s">
        <v>2147</v>
      </c>
      <c r="M145" s="49" t="s">
        <v>568</v>
      </c>
    </row>
    <row r="146" spans="2:13" x14ac:dyDescent="0.3">
      <c r="B146" s="248" t="s">
        <v>2831</v>
      </c>
      <c r="C146" s="248" t="s">
        <v>2831</v>
      </c>
      <c r="D146" t="s">
        <v>2600</v>
      </c>
      <c r="E146" t="s">
        <v>11350</v>
      </c>
      <c r="F146" t="s">
        <v>2072</v>
      </c>
      <c r="G146" s="47" t="s">
        <v>2519</v>
      </c>
      <c r="H146" s="49">
        <v>0</v>
      </c>
      <c r="I146" s="250">
        <v>0</v>
      </c>
      <c r="J146" s="49" t="s">
        <v>2160</v>
      </c>
      <c r="K146" s="49" t="s">
        <v>2992</v>
      </c>
      <c r="L146" s="49" t="s">
        <v>254</v>
      </c>
      <c r="M146" s="49" t="s">
        <v>568</v>
      </c>
    </row>
    <row r="147" spans="2:13" x14ac:dyDescent="0.3">
      <c r="B147" s="248" t="s">
        <v>2831</v>
      </c>
      <c r="C147" s="248" t="s">
        <v>2831</v>
      </c>
      <c r="D147" t="s">
        <v>2600</v>
      </c>
      <c r="E147" t="s">
        <v>8116</v>
      </c>
      <c r="F147" t="s">
        <v>2078</v>
      </c>
      <c r="G147" s="47" t="s">
        <v>2508</v>
      </c>
      <c r="H147" s="49">
        <v>0</v>
      </c>
      <c r="I147" s="250">
        <v>0</v>
      </c>
      <c r="J147" s="49" t="s">
        <v>2186</v>
      </c>
      <c r="K147" s="49" t="s">
        <v>8117</v>
      </c>
      <c r="L147" s="49" t="s">
        <v>254</v>
      </c>
      <c r="M147" s="49" t="s">
        <v>568</v>
      </c>
    </row>
    <row r="148" spans="2:13" x14ac:dyDescent="0.3">
      <c r="B148" s="248" t="s">
        <v>2831</v>
      </c>
      <c r="C148" s="248" t="s">
        <v>2831</v>
      </c>
      <c r="D148" t="s">
        <v>2600</v>
      </c>
      <c r="E148" t="s">
        <v>8065</v>
      </c>
      <c r="F148" t="s">
        <v>2073</v>
      </c>
      <c r="G148" s="47" t="s">
        <v>2493</v>
      </c>
      <c r="H148" s="49">
        <v>0</v>
      </c>
      <c r="I148" s="250">
        <v>0</v>
      </c>
      <c r="J148" s="49" t="s">
        <v>2176</v>
      </c>
      <c r="K148" s="49" t="s">
        <v>8066</v>
      </c>
      <c r="L148" s="49" t="s">
        <v>254</v>
      </c>
      <c r="M148" s="49" t="s">
        <v>568</v>
      </c>
    </row>
    <row r="149" spans="2:13" x14ac:dyDescent="0.3">
      <c r="B149" s="248" t="s">
        <v>2831</v>
      </c>
      <c r="C149" s="248" t="s">
        <v>2831</v>
      </c>
      <c r="D149" t="s">
        <v>2600</v>
      </c>
      <c r="E149" t="s">
        <v>9859</v>
      </c>
      <c r="F149" t="s">
        <v>2073</v>
      </c>
      <c r="G149" s="47" t="s">
        <v>2488</v>
      </c>
      <c r="H149" s="49">
        <v>0</v>
      </c>
      <c r="I149" s="250">
        <v>0</v>
      </c>
      <c r="J149" s="49" t="s">
        <v>2186</v>
      </c>
      <c r="K149" s="49" t="s">
        <v>9860</v>
      </c>
      <c r="L149" s="49" t="s">
        <v>2147</v>
      </c>
      <c r="M149" s="49" t="s">
        <v>568</v>
      </c>
    </row>
    <row r="150" spans="2:13" x14ac:dyDescent="0.3">
      <c r="B150" s="248" t="s">
        <v>2831</v>
      </c>
      <c r="C150" s="248" t="s">
        <v>2831</v>
      </c>
      <c r="D150" t="s">
        <v>2600</v>
      </c>
      <c r="E150" t="s">
        <v>10226</v>
      </c>
      <c r="F150" t="s">
        <v>2073</v>
      </c>
      <c r="G150" s="47" t="s">
        <v>2493</v>
      </c>
      <c r="H150" s="49">
        <v>0</v>
      </c>
      <c r="I150" s="250">
        <v>0</v>
      </c>
      <c r="J150" s="49" t="s">
        <v>2186</v>
      </c>
      <c r="K150" s="49" t="s">
        <v>10227</v>
      </c>
      <c r="L150" s="49" t="s">
        <v>254</v>
      </c>
      <c r="M150" s="49" t="s">
        <v>568</v>
      </c>
    </row>
    <row r="151" spans="2:13" x14ac:dyDescent="0.3">
      <c r="B151" s="248" t="s">
        <v>2831</v>
      </c>
      <c r="C151" s="248" t="s">
        <v>2831</v>
      </c>
      <c r="D151" t="s">
        <v>2600</v>
      </c>
      <c r="E151" t="s">
        <v>6631</v>
      </c>
      <c r="F151" t="s">
        <v>2073</v>
      </c>
      <c r="G151" s="47" t="s">
        <v>2519</v>
      </c>
      <c r="H151" s="49">
        <v>0</v>
      </c>
      <c r="I151" s="250">
        <v>0</v>
      </c>
      <c r="J151" s="49" t="s">
        <v>2186</v>
      </c>
      <c r="K151" s="49" t="s">
        <v>6632</v>
      </c>
      <c r="L151" s="49" t="s">
        <v>254</v>
      </c>
      <c r="M151" s="49" t="s">
        <v>568</v>
      </c>
    </row>
    <row r="152" spans="2:13" x14ac:dyDescent="0.3">
      <c r="B152" s="248" t="s">
        <v>2831</v>
      </c>
      <c r="C152" s="248" t="s">
        <v>2831</v>
      </c>
      <c r="D152" t="s">
        <v>2600</v>
      </c>
      <c r="E152" t="s">
        <v>10704</v>
      </c>
      <c r="F152" t="s">
        <v>2073</v>
      </c>
      <c r="G152" s="47" t="s">
        <v>2516</v>
      </c>
      <c r="H152" s="49">
        <v>0</v>
      </c>
      <c r="I152" s="250">
        <v>0</v>
      </c>
      <c r="J152" s="49" t="s">
        <v>2186</v>
      </c>
      <c r="K152" s="49" t="s">
        <v>10705</v>
      </c>
      <c r="L152" s="49" t="s">
        <v>254</v>
      </c>
      <c r="M152" s="49" t="s">
        <v>568</v>
      </c>
    </row>
    <row r="153" spans="2:13" x14ac:dyDescent="0.3">
      <c r="B153" s="248" t="s">
        <v>2831</v>
      </c>
      <c r="C153" s="248" t="s">
        <v>2831</v>
      </c>
      <c r="D153" t="s">
        <v>2600</v>
      </c>
      <c r="E153" t="s">
        <v>2989</v>
      </c>
      <c r="F153" t="s">
        <v>2073</v>
      </c>
      <c r="G153" s="47" t="s">
        <v>2514</v>
      </c>
      <c r="H153" s="49">
        <v>0</v>
      </c>
      <c r="I153" s="250">
        <v>0</v>
      </c>
      <c r="J153" s="49" t="s">
        <v>2160</v>
      </c>
      <c r="K153" s="49" t="s">
        <v>2941</v>
      </c>
      <c r="L153" s="49" t="s">
        <v>254</v>
      </c>
      <c r="M153" s="49" t="s">
        <v>568</v>
      </c>
    </row>
    <row r="154" spans="2:13" x14ac:dyDescent="0.3">
      <c r="B154" s="248" t="s">
        <v>2831</v>
      </c>
      <c r="C154" s="248" t="s">
        <v>2831</v>
      </c>
      <c r="D154" t="s">
        <v>2600</v>
      </c>
      <c r="E154" t="s">
        <v>11351</v>
      </c>
      <c r="F154" t="s">
        <v>2072</v>
      </c>
      <c r="G154" s="47" t="s">
        <v>2476</v>
      </c>
      <c r="H154" s="49">
        <v>0</v>
      </c>
      <c r="I154" s="250">
        <v>0</v>
      </c>
      <c r="J154" s="49" t="s">
        <v>2176</v>
      </c>
      <c r="K154" s="49" t="s">
        <v>2719</v>
      </c>
      <c r="L154" s="49" t="s">
        <v>254</v>
      </c>
      <c r="M154" s="49" t="s">
        <v>568</v>
      </c>
    </row>
    <row r="155" spans="2:13" x14ac:dyDescent="0.3">
      <c r="B155" s="248" t="s">
        <v>2831</v>
      </c>
      <c r="C155" s="248" t="s">
        <v>2831</v>
      </c>
      <c r="D155" t="s">
        <v>2600</v>
      </c>
      <c r="E155" t="s">
        <v>6229</v>
      </c>
      <c r="F155" t="s">
        <v>2073</v>
      </c>
      <c r="G155" s="47" t="s">
        <v>2488</v>
      </c>
      <c r="H155" s="49">
        <v>0</v>
      </c>
      <c r="I155" s="250">
        <v>0</v>
      </c>
      <c r="J155" s="49" t="s">
        <v>2186</v>
      </c>
      <c r="K155" s="49" t="s">
        <v>6230</v>
      </c>
      <c r="L155" s="49" t="s">
        <v>254</v>
      </c>
      <c r="M155" s="49" t="s">
        <v>568</v>
      </c>
    </row>
    <row r="156" spans="2:13" x14ac:dyDescent="0.3">
      <c r="B156" s="248" t="s">
        <v>2831</v>
      </c>
      <c r="C156" s="248" t="s">
        <v>2831</v>
      </c>
      <c r="D156" t="s">
        <v>2600</v>
      </c>
      <c r="E156" t="s">
        <v>3710</v>
      </c>
      <c r="F156" t="s">
        <v>2073</v>
      </c>
      <c r="G156" s="47" t="s">
        <v>2505</v>
      </c>
      <c r="H156" s="49">
        <v>0</v>
      </c>
      <c r="I156" s="250">
        <v>0</v>
      </c>
      <c r="J156" s="49" t="s">
        <v>2186</v>
      </c>
      <c r="K156" s="49" t="s">
        <v>3711</v>
      </c>
      <c r="L156" s="49" t="s">
        <v>254</v>
      </c>
      <c r="M156" s="49" t="s">
        <v>568</v>
      </c>
    </row>
    <row r="157" spans="2:13" x14ac:dyDescent="0.3">
      <c r="B157" s="248" t="s">
        <v>2831</v>
      </c>
      <c r="C157" s="248" t="s">
        <v>2831</v>
      </c>
      <c r="D157" t="s">
        <v>2600</v>
      </c>
      <c r="E157" t="s">
        <v>11352</v>
      </c>
      <c r="F157" t="s">
        <v>2076</v>
      </c>
      <c r="G157" s="47" t="s">
        <v>2504</v>
      </c>
      <c r="H157" s="49">
        <v>0</v>
      </c>
      <c r="I157" s="250">
        <v>0</v>
      </c>
      <c r="J157" s="49" t="s">
        <v>2173</v>
      </c>
      <c r="K157" s="49" t="s">
        <v>11353</v>
      </c>
      <c r="L157" s="49" t="s">
        <v>254</v>
      </c>
      <c r="M157" s="49" t="s">
        <v>568</v>
      </c>
    </row>
    <row r="158" spans="2:13" x14ac:dyDescent="0.3">
      <c r="B158" s="248" t="s">
        <v>2831</v>
      </c>
      <c r="C158" s="248" t="s">
        <v>2831</v>
      </c>
      <c r="D158" t="s">
        <v>2600</v>
      </c>
      <c r="E158" t="s">
        <v>11354</v>
      </c>
      <c r="F158" t="s">
        <v>2072</v>
      </c>
      <c r="G158" s="47" t="s">
        <v>2511</v>
      </c>
      <c r="H158" s="49">
        <v>0</v>
      </c>
      <c r="I158" s="250">
        <v>0</v>
      </c>
      <c r="J158" s="49" t="s">
        <v>2160</v>
      </c>
      <c r="K158" s="49" t="s">
        <v>2992</v>
      </c>
      <c r="L158" s="49" t="s">
        <v>254</v>
      </c>
      <c r="M158" s="49" t="s">
        <v>568</v>
      </c>
    </row>
    <row r="159" spans="2:13" x14ac:dyDescent="0.3">
      <c r="B159" s="248" t="s">
        <v>2831</v>
      </c>
      <c r="C159" s="248" t="s">
        <v>2831</v>
      </c>
      <c r="D159" t="s">
        <v>2600</v>
      </c>
      <c r="E159" t="s">
        <v>5866</v>
      </c>
      <c r="F159" t="s">
        <v>2073</v>
      </c>
      <c r="G159" s="47" t="s">
        <v>2514</v>
      </c>
      <c r="H159" s="49">
        <v>0</v>
      </c>
      <c r="I159" s="250">
        <v>0</v>
      </c>
      <c r="J159" s="49" t="s">
        <v>2186</v>
      </c>
      <c r="K159" s="49" t="s">
        <v>5868</v>
      </c>
      <c r="L159" s="49" t="s">
        <v>254</v>
      </c>
      <c r="M159" s="49" t="s">
        <v>568</v>
      </c>
    </row>
    <row r="160" spans="2:13" x14ac:dyDescent="0.3">
      <c r="B160" s="248" t="s">
        <v>2831</v>
      </c>
      <c r="C160" s="248" t="s">
        <v>2831</v>
      </c>
      <c r="D160" t="s">
        <v>2600</v>
      </c>
      <c r="E160" t="s">
        <v>11355</v>
      </c>
      <c r="F160" t="s">
        <v>2072</v>
      </c>
      <c r="G160" s="47" t="s">
        <v>2519</v>
      </c>
      <c r="H160" s="49">
        <v>0</v>
      </c>
      <c r="I160" s="250">
        <v>0</v>
      </c>
      <c r="J160" s="49" t="s">
        <v>2160</v>
      </c>
      <c r="K160" s="49" t="s">
        <v>11356</v>
      </c>
      <c r="L160" s="49" t="s">
        <v>254</v>
      </c>
      <c r="M160" s="49" t="s">
        <v>568</v>
      </c>
    </row>
    <row r="161" spans="2:13" x14ac:dyDescent="0.3">
      <c r="B161" s="248" t="s">
        <v>2831</v>
      </c>
      <c r="C161" s="248" t="s">
        <v>2831</v>
      </c>
      <c r="D161" t="s">
        <v>2600</v>
      </c>
      <c r="E161" t="s">
        <v>11357</v>
      </c>
      <c r="F161" t="s">
        <v>2072</v>
      </c>
      <c r="G161" s="47" t="s">
        <v>2520</v>
      </c>
      <c r="H161" s="49">
        <v>0</v>
      </c>
      <c r="I161" s="250">
        <v>0</v>
      </c>
      <c r="J161" s="49" t="s">
        <v>2186</v>
      </c>
      <c r="K161" s="49" t="s">
        <v>11358</v>
      </c>
      <c r="L161" s="49" t="s">
        <v>254</v>
      </c>
      <c r="M161" s="49" t="s">
        <v>568</v>
      </c>
    </row>
    <row r="162" spans="2:13" x14ac:dyDescent="0.3">
      <c r="B162" s="248" t="s">
        <v>2831</v>
      </c>
      <c r="C162" s="248" t="s">
        <v>2831</v>
      </c>
      <c r="D162" t="s">
        <v>2600</v>
      </c>
      <c r="E162" t="s">
        <v>11359</v>
      </c>
      <c r="F162" t="s">
        <v>2075</v>
      </c>
      <c r="G162" s="47" t="s">
        <v>2493</v>
      </c>
      <c r="H162" s="49">
        <v>0</v>
      </c>
      <c r="I162" s="250">
        <v>0</v>
      </c>
      <c r="J162" s="49" t="s">
        <v>2176</v>
      </c>
      <c r="K162" s="49" t="s">
        <v>11360</v>
      </c>
      <c r="L162" s="49" t="s">
        <v>254</v>
      </c>
      <c r="M162" s="49" t="s">
        <v>568</v>
      </c>
    </row>
    <row r="163" spans="2:13" x14ac:dyDescent="0.3">
      <c r="B163" s="248" t="s">
        <v>2831</v>
      </c>
      <c r="C163" s="248" t="s">
        <v>2831</v>
      </c>
      <c r="D163" t="s">
        <v>2600</v>
      </c>
      <c r="E163" t="s">
        <v>6283</v>
      </c>
      <c r="F163" t="s">
        <v>2073</v>
      </c>
      <c r="G163" s="47" t="s">
        <v>2516</v>
      </c>
      <c r="H163" s="49">
        <v>0</v>
      </c>
      <c r="I163" s="250">
        <v>0</v>
      </c>
      <c r="J163" s="49" t="s">
        <v>2186</v>
      </c>
      <c r="K163" s="49" t="s">
        <v>6284</v>
      </c>
      <c r="L163" s="49" t="s">
        <v>254</v>
      </c>
      <c r="M163" s="49" t="s">
        <v>568</v>
      </c>
    </row>
    <row r="164" spans="2:13" x14ac:dyDescent="0.3">
      <c r="B164" s="248" t="s">
        <v>2831</v>
      </c>
      <c r="C164" s="248" t="s">
        <v>2831</v>
      </c>
      <c r="D164" t="s">
        <v>2600</v>
      </c>
      <c r="E164" t="s">
        <v>5861</v>
      </c>
      <c r="F164" t="s">
        <v>2073</v>
      </c>
      <c r="G164" s="47" t="s">
        <v>2504</v>
      </c>
      <c r="H164" s="49">
        <v>0</v>
      </c>
      <c r="I164" s="250">
        <v>0</v>
      </c>
      <c r="J164" s="49" t="s">
        <v>2186</v>
      </c>
      <c r="K164" s="49" t="s">
        <v>5863</v>
      </c>
      <c r="L164" s="49" t="s">
        <v>254</v>
      </c>
      <c r="M164" s="49" t="s">
        <v>568</v>
      </c>
    </row>
    <row r="165" spans="2:13" x14ac:dyDescent="0.3">
      <c r="B165" s="248" t="s">
        <v>2831</v>
      </c>
      <c r="C165" s="248" t="s">
        <v>2831</v>
      </c>
      <c r="D165" t="s">
        <v>2600</v>
      </c>
      <c r="E165" t="s">
        <v>10190</v>
      </c>
      <c r="F165" t="s">
        <v>2073</v>
      </c>
      <c r="G165" s="47" t="s">
        <v>2488</v>
      </c>
      <c r="H165" s="49">
        <v>0</v>
      </c>
      <c r="I165" s="250">
        <v>0</v>
      </c>
      <c r="J165" s="49" t="s">
        <v>2176</v>
      </c>
      <c r="K165" s="49" t="s">
        <v>10191</v>
      </c>
      <c r="L165" s="49" t="s">
        <v>254</v>
      </c>
      <c r="M165" s="49" t="s">
        <v>568</v>
      </c>
    </row>
    <row r="166" spans="2:13" x14ac:dyDescent="0.3">
      <c r="B166" s="248" t="s">
        <v>2831</v>
      </c>
      <c r="C166" s="248" t="s">
        <v>2831</v>
      </c>
      <c r="D166" t="s">
        <v>2600</v>
      </c>
      <c r="E166" t="s">
        <v>10674</v>
      </c>
      <c r="F166" t="s">
        <v>2073</v>
      </c>
      <c r="G166" s="47" t="s">
        <v>2499</v>
      </c>
      <c r="H166" s="49">
        <v>0</v>
      </c>
      <c r="I166" s="250">
        <v>0</v>
      </c>
      <c r="J166" s="49" t="s">
        <v>2186</v>
      </c>
      <c r="K166" s="49" t="s">
        <v>10675</v>
      </c>
      <c r="L166" s="49" t="s">
        <v>254</v>
      </c>
      <c r="M166" s="49" t="s">
        <v>568</v>
      </c>
    </row>
    <row r="167" spans="2:13" x14ac:dyDescent="0.3">
      <c r="B167" s="248" t="s">
        <v>2831</v>
      </c>
      <c r="C167" s="248" t="s">
        <v>2831</v>
      </c>
      <c r="D167" t="s">
        <v>2600</v>
      </c>
      <c r="E167" t="s">
        <v>11361</v>
      </c>
      <c r="F167" t="s">
        <v>2076</v>
      </c>
      <c r="G167" s="47" t="s">
        <v>2512</v>
      </c>
      <c r="H167" s="49">
        <v>0</v>
      </c>
      <c r="I167" s="250">
        <v>0</v>
      </c>
      <c r="J167" s="49" t="s">
        <v>2176</v>
      </c>
      <c r="K167" s="49" t="s">
        <v>11362</v>
      </c>
      <c r="L167" s="49" t="s">
        <v>254</v>
      </c>
      <c r="M167" s="49" t="s">
        <v>568</v>
      </c>
    </row>
    <row r="168" spans="2:13" x14ac:dyDescent="0.3">
      <c r="B168" s="248" t="s">
        <v>2831</v>
      </c>
      <c r="C168" s="248" t="s">
        <v>2831</v>
      </c>
      <c r="D168" t="s">
        <v>2600</v>
      </c>
      <c r="E168" t="s">
        <v>4968</v>
      </c>
      <c r="F168" t="s">
        <v>2073</v>
      </c>
      <c r="G168" s="47" t="s">
        <v>2489</v>
      </c>
      <c r="H168" s="49">
        <v>0</v>
      </c>
      <c r="I168" s="250">
        <v>0</v>
      </c>
      <c r="J168" s="49" t="s">
        <v>2160</v>
      </c>
      <c r="K168" s="49" t="s">
        <v>4969</v>
      </c>
      <c r="L168" s="49" t="s">
        <v>254</v>
      </c>
      <c r="M168" s="49" t="s">
        <v>568</v>
      </c>
    </row>
    <row r="169" spans="2:13" x14ac:dyDescent="0.3">
      <c r="B169" s="248" t="s">
        <v>2831</v>
      </c>
      <c r="C169" s="248" t="s">
        <v>2831</v>
      </c>
      <c r="D169" t="s">
        <v>2600</v>
      </c>
      <c r="E169" t="s">
        <v>4469</v>
      </c>
      <c r="F169" t="s">
        <v>2073</v>
      </c>
      <c r="G169" s="47" t="s">
        <v>2497</v>
      </c>
      <c r="H169" s="49">
        <v>0</v>
      </c>
      <c r="I169" s="250">
        <v>0</v>
      </c>
      <c r="J169" s="49" t="s">
        <v>2173</v>
      </c>
      <c r="K169" s="49" t="s">
        <v>4471</v>
      </c>
      <c r="L169" s="49" t="s">
        <v>254</v>
      </c>
      <c r="M169" s="49" t="s">
        <v>568</v>
      </c>
    </row>
    <row r="170" spans="2:13" x14ac:dyDescent="0.3">
      <c r="B170" s="248" t="s">
        <v>2831</v>
      </c>
      <c r="C170" s="248" t="s">
        <v>2831</v>
      </c>
      <c r="D170" t="s">
        <v>2600</v>
      </c>
      <c r="E170" t="s">
        <v>8171</v>
      </c>
      <c r="F170" t="s">
        <v>2073</v>
      </c>
      <c r="G170" s="47" t="s">
        <v>2488</v>
      </c>
      <c r="H170" s="49">
        <v>0</v>
      </c>
      <c r="I170" s="250">
        <v>0</v>
      </c>
      <c r="J170" s="49" t="s">
        <v>2176</v>
      </c>
      <c r="K170" s="49" t="s">
        <v>8172</v>
      </c>
      <c r="L170" s="49" t="s">
        <v>254</v>
      </c>
      <c r="M170" s="49" t="s">
        <v>568</v>
      </c>
    </row>
    <row r="171" spans="2:13" x14ac:dyDescent="0.3">
      <c r="B171" s="248" t="s">
        <v>2831</v>
      </c>
      <c r="C171" s="248" t="s">
        <v>2831</v>
      </c>
      <c r="D171" t="s">
        <v>2600</v>
      </c>
      <c r="E171" t="s">
        <v>4070</v>
      </c>
      <c r="F171" t="s">
        <v>2078</v>
      </c>
      <c r="G171" s="47" t="s">
        <v>2493</v>
      </c>
      <c r="H171" s="49">
        <v>0</v>
      </c>
      <c r="I171" s="250">
        <v>0</v>
      </c>
      <c r="J171" s="49" t="s">
        <v>2186</v>
      </c>
      <c r="K171" s="49" t="s">
        <v>4071</v>
      </c>
      <c r="L171" s="49" t="s">
        <v>254</v>
      </c>
      <c r="M171" s="49" t="s">
        <v>568</v>
      </c>
    </row>
    <row r="172" spans="2:13" x14ac:dyDescent="0.3">
      <c r="B172" s="248" t="s">
        <v>2831</v>
      </c>
      <c r="C172" s="248" t="s">
        <v>2831</v>
      </c>
      <c r="D172" t="s">
        <v>2600</v>
      </c>
      <c r="E172" t="s">
        <v>7852</v>
      </c>
      <c r="F172" t="s">
        <v>2073</v>
      </c>
      <c r="G172" s="47" t="s">
        <v>2495</v>
      </c>
      <c r="H172" s="49">
        <v>0</v>
      </c>
      <c r="I172" s="250">
        <v>0</v>
      </c>
      <c r="J172" s="49" t="s">
        <v>2186</v>
      </c>
      <c r="K172" s="49" t="s">
        <v>7853</v>
      </c>
      <c r="L172" s="49" t="s">
        <v>254</v>
      </c>
      <c r="M172" s="49" t="s">
        <v>568</v>
      </c>
    </row>
    <row r="173" spans="2:13" x14ac:dyDescent="0.3">
      <c r="B173" s="248" t="s">
        <v>2831</v>
      </c>
      <c r="C173" s="248" t="s">
        <v>2831</v>
      </c>
      <c r="D173" t="s">
        <v>2600</v>
      </c>
      <c r="E173" t="s">
        <v>3436</v>
      </c>
      <c r="F173" t="s">
        <v>2078</v>
      </c>
      <c r="G173" s="47" t="s">
        <v>2511</v>
      </c>
      <c r="H173" s="49">
        <v>0</v>
      </c>
      <c r="I173" s="250">
        <v>0</v>
      </c>
      <c r="J173" s="49" t="s">
        <v>2186</v>
      </c>
      <c r="K173" s="49" t="s">
        <v>3438</v>
      </c>
      <c r="L173" s="49" t="s">
        <v>254</v>
      </c>
      <c r="M173" s="49" t="s">
        <v>568</v>
      </c>
    </row>
    <row r="174" spans="2:13" x14ac:dyDescent="0.3">
      <c r="B174" s="248" t="s">
        <v>2831</v>
      </c>
      <c r="C174" s="248" t="s">
        <v>2831</v>
      </c>
      <c r="D174" t="s">
        <v>2600</v>
      </c>
      <c r="E174" t="s">
        <v>3057</v>
      </c>
      <c r="F174" t="s">
        <v>2078</v>
      </c>
      <c r="G174" s="47" t="s">
        <v>2496</v>
      </c>
      <c r="H174" s="49">
        <v>0</v>
      </c>
      <c r="I174" s="250">
        <v>0</v>
      </c>
      <c r="J174" s="49" t="s">
        <v>2160</v>
      </c>
      <c r="K174" s="49" t="s">
        <v>2936</v>
      </c>
      <c r="L174" s="49" t="s">
        <v>254</v>
      </c>
      <c r="M174" s="49" t="s">
        <v>568</v>
      </c>
    </row>
    <row r="175" spans="2:13" x14ac:dyDescent="0.3">
      <c r="B175" s="248" t="s">
        <v>2831</v>
      </c>
      <c r="C175" s="248" t="s">
        <v>2831</v>
      </c>
      <c r="D175" t="s">
        <v>2600</v>
      </c>
      <c r="E175" t="s">
        <v>7284</v>
      </c>
      <c r="F175" t="s">
        <v>2073</v>
      </c>
      <c r="G175" s="47" t="s">
        <v>2476</v>
      </c>
      <c r="H175" s="49">
        <v>0</v>
      </c>
      <c r="I175" s="250">
        <v>0</v>
      </c>
      <c r="J175" s="49" t="s">
        <v>2186</v>
      </c>
      <c r="K175" s="49" t="s">
        <v>7285</v>
      </c>
      <c r="L175" s="49" t="s">
        <v>254</v>
      </c>
      <c r="M175" s="49" t="s">
        <v>568</v>
      </c>
    </row>
    <row r="176" spans="2:13" x14ac:dyDescent="0.3">
      <c r="B176" s="248" t="s">
        <v>2831</v>
      </c>
      <c r="C176" s="248" t="s">
        <v>2831</v>
      </c>
      <c r="D176" t="s">
        <v>2600</v>
      </c>
      <c r="E176" t="s">
        <v>11363</v>
      </c>
      <c r="F176" t="s">
        <v>2072</v>
      </c>
      <c r="G176" s="47" t="s">
        <v>2512</v>
      </c>
      <c r="H176" s="49">
        <v>0</v>
      </c>
      <c r="I176" s="250">
        <v>0</v>
      </c>
      <c r="J176" s="49" t="s">
        <v>2160</v>
      </c>
      <c r="K176" s="49" t="s">
        <v>11364</v>
      </c>
      <c r="L176" s="49" t="s">
        <v>254</v>
      </c>
      <c r="M176" s="49" t="s">
        <v>568</v>
      </c>
    </row>
    <row r="177" spans="2:13" x14ac:dyDescent="0.3">
      <c r="B177" s="248" t="s">
        <v>2831</v>
      </c>
      <c r="C177" s="248" t="s">
        <v>2831</v>
      </c>
      <c r="D177" t="s">
        <v>2600</v>
      </c>
      <c r="E177" t="s">
        <v>10194</v>
      </c>
      <c r="F177" t="s">
        <v>2073</v>
      </c>
      <c r="G177" s="47" t="s">
        <v>2496</v>
      </c>
      <c r="H177" s="49">
        <v>0</v>
      </c>
      <c r="I177" s="250">
        <v>0</v>
      </c>
      <c r="J177" s="49" t="s">
        <v>2173</v>
      </c>
      <c r="K177" s="49" t="s">
        <v>10195</v>
      </c>
      <c r="L177" s="49" t="s">
        <v>254</v>
      </c>
      <c r="M177" s="49" t="s">
        <v>568</v>
      </c>
    </row>
    <row r="178" spans="2:13" x14ac:dyDescent="0.3">
      <c r="B178" s="248" t="s">
        <v>2831</v>
      </c>
      <c r="C178" s="248" t="s">
        <v>2831</v>
      </c>
      <c r="D178" t="s">
        <v>2600</v>
      </c>
      <c r="E178" t="s">
        <v>5074</v>
      </c>
      <c r="F178" t="s">
        <v>2073</v>
      </c>
      <c r="G178" s="47" t="s">
        <v>2520</v>
      </c>
      <c r="H178" s="49">
        <v>0</v>
      </c>
      <c r="I178" s="250">
        <v>0</v>
      </c>
      <c r="J178" s="49" t="s">
        <v>2160</v>
      </c>
      <c r="K178" s="49" t="s">
        <v>5075</v>
      </c>
      <c r="L178" s="49" t="s">
        <v>254</v>
      </c>
      <c r="M178" s="49" t="s">
        <v>568</v>
      </c>
    </row>
    <row r="179" spans="2:13" x14ac:dyDescent="0.3">
      <c r="B179" s="248" t="s">
        <v>2831</v>
      </c>
      <c r="C179" s="248" t="s">
        <v>2831</v>
      </c>
      <c r="D179" t="s">
        <v>2600</v>
      </c>
      <c r="E179" t="s">
        <v>10334</v>
      </c>
      <c r="F179" t="s">
        <v>2073</v>
      </c>
      <c r="G179" s="47" t="s">
        <v>2488</v>
      </c>
      <c r="H179" s="49">
        <v>0</v>
      </c>
      <c r="I179" s="250">
        <v>0</v>
      </c>
      <c r="J179" s="49" t="s">
        <v>2186</v>
      </c>
      <c r="K179" s="49" t="s">
        <v>10335</v>
      </c>
      <c r="L179" s="49" t="s">
        <v>254</v>
      </c>
      <c r="M179" s="49" t="s">
        <v>568</v>
      </c>
    </row>
    <row r="180" spans="2:13" x14ac:dyDescent="0.3">
      <c r="B180" s="248" t="s">
        <v>2831</v>
      </c>
      <c r="C180" s="248" t="s">
        <v>2831</v>
      </c>
      <c r="D180" t="s">
        <v>2600</v>
      </c>
      <c r="E180" t="s">
        <v>3654</v>
      </c>
      <c r="F180" t="s">
        <v>2073</v>
      </c>
      <c r="G180" s="47" t="s">
        <v>2511</v>
      </c>
      <c r="H180" s="49">
        <v>0</v>
      </c>
      <c r="I180" s="250">
        <v>0</v>
      </c>
      <c r="J180" s="49" t="s">
        <v>2186</v>
      </c>
      <c r="K180" s="49" t="s">
        <v>3656</v>
      </c>
      <c r="L180" s="49" t="s">
        <v>254</v>
      </c>
      <c r="M180" s="49" t="s">
        <v>568</v>
      </c>
    </row>
    <row r="181" spans="2:13" x14ac:dyDescent="0.3">
      <c r="B181" s="248" t="s">
        <v>2831</v>
      </c>
      <c r="C181" s="248" t="s">
        <v>2831</v>
      </c>
      <c r="D181" t="s">
        <v>2600</v>
      </c>
      <c r="E181" t="s">
        <v>4061</v>
      </c>
      <c r="F181" t="s">
        <v>2073</v>
      </c>
      <c r="G181" s="47" t="s">
        <v>2488</v>
      </c>
      <c r="H181" s="49">
        <v>0</v>
      </c>
      <c r="I181" s="250">
        <v>0</v>
      </c>
      <c r="J181" s="49" t="s">
        <v>2186</v>
      </c>
      <c r="K181" s="49" t="s">
        <v>4062</v>
      </c>
      <c r="L181" s="49" t="s">
        <v>254</v>
      </c>
      <c r="M181" s="49" t="s">
        <v>568</v>
      </c>
    </row>
    <row r="182" spans="2:13" x14ac:dyDescent="0.3">
      <c r="B182" s="248" t="s">
        <v>2831</v>
      </c>
      <c r="C182" s="248" t="s">
        <v>2831</v>
      </c>
      <c r="D182" t="s">
        <v>2600</v>
      </c>
      <c r="E182" t="s">
        <v>6417</v>
      </c>
      <c r="F182" t="s">
        <v>2078</v>
      </c>
      <c r="G182" s="47" t="s">
        <v>2488</v>
      </c>
      <c r="H182" s="49">
        <v>0</v>
      </c>
      <c r="I182" s="250">
        <v>0</v>
      </c>
      <c r="J182" s="49" t="s">
        <v>2186</v>
      </c>
      <c r="K182" s="49" t="s">
        <v>6418</v>
      </c>
      <c r="L182" s="49" t="s">
        <v>254</v>
      </c>
      <c r="M182" s="49" t="s">
        <v>568</v>
      </c>
    </row>
    <row r="183" spans="2:13" x14ac:dyDescent="0.3">
      <c r="B183" s="248" t="s">
        <v>2831</v>
      </c>
      <c r="C183" s="248" t="s">
        <v>2831</v>
      </c>
      <c r="D183" t="s">
        <v>2600</v>
      </c>
      <c r="E183" t="s">
        <v>5046</v>
      </c>
      <c r="F183" t="s">
        <v>2073</v>
      </c>
      <c r="G183" s="47" t="s">
        <v>2514</v>
      </c>
      <c r="H183" s="49">
        <v>0</v>
      </c>
      <c r="I183" s="250">
        <v>0</v>
      </c>
      <c r="J183" s="49" t="s">
        <v>2160</v>
      </c>
      <c r="K183" s="49" t="s">
        <v>5048</v>
      </c>
      <c r="L183" s="49" t="s">
        <v>254</v>
      </c>
      <c r="M183" s="49" t="s">
        <v>568</v>
      </c>
    </row>
    <row r="184" spans="2:13" x14ac:dyDescent="0.3">
      <c r="B184" s="248" t="s">
        <v>2831</v>
      </c>
      <c r="C184" s="248" t="s">
        <v>2831</v>
      </c>
      <c r="D184" t="s">
        <v>2600</v>
      </c>
      <c r="E184" t="s">
        <v>4397</v>
      </c>
      <c r="F184" t="s">
        <v>2073</v>
      </c>
      <c r="G184" s="47" t="s">
        <v>2495</v>
      </c>
      <c r="H184" s="49">
        <v>0</v>
      </c>
      <c r="I184" s="250">
        <v>0</v>
      </c>
      <c r="J184" s="49" t="s">
        <v>2160</v>
      </c>
      <c r="K184" s="49" t="s">
        <v>2925</v>
      </c>
      <c r="L184" s="49" t="s">
        <v>254</v>
      </c>
      <c r="M184" s="49" t="s">
        <v>568</v>
      </c>
    </row>
    <row r="185" spans="2:13" x14ac:dyDescent="0.3">
      <c r="B185" s="248" t="s">
        <v>2831</v>
      </c>
      <c r="C185" s="248" t="s">
        <v>2831</v>
      </c>
      <c r="D185" t="s">
        <v>2600</v>
      </c>
      <c r="E185" t="s">
        <v>3951</v>
      </c>
      <c r="F185" t="s">
        <v>2078</v>
      </c>
      <c r="G185" s="47" t="s">
        <v>2498</v>
      </c>
      <c r="H185" s="49">
        <v>0</v>
      </c>
      <c r="I185" s="250">
        <v>0</v>
      </c>
      <c r="J185" s="49" t="s">
        <v>2186</v>
      </c>
      <c r="K185" s="49" t="s">
        <v>3952</v>
      </c>
      <c r="L185" s="49" t="s">
        <v>254</v>
      </c>
      <c r="M185" s="49" t="s">
        <v>568</v>
      </c>
    </row>
    <row r="186" spans="2:13" x14ac:dyDescent="0.3">
      <c r="B186" s="248" t="s">
        <v>2831</v>
      </c>
      <c r="C186" s="248" t="s">
        <v>2831</v>
      </c>
      <c r="D186" t="s">
        <v>2600</v>
      </c>
      <c r="E186" t="s">
        <v>3794</v>
      </c>
      <c r="F186" t="s">
        <v>2078</v>
      </c>
      <c r="G186" s="47" t="s">
        <v>2516</v>
      </c>
      <c r="H186" s="49">
        <v>0</v>
      </c>
      <c r="I186" s="250">
        <v>0</v>
      </c>
      <c r="J186" s="49" t="s">
        <v>2186</v>
      </c>
      <c r="K186" s="49" t="s">
        <v>3795</v>
      </c>
      <c r="L186" s="49" t="s">
        <v>254</v>
      </c>
      <c r="M186" s="49" t="s">
        <v>568</v>
      </c>
    </row>
    <row r="187" spans="2:13" x14ac:dyDescent="0.3">
      <c r="B187" s="248" t="s">
        <v>2831</v>
      </c>
      <c r="C187" s="248" t="s">
        <v>2831</v>
      </c>
      <c r="D187" t="s">
        <v>2600</v>
      </c>
      <c r="E187" t="s">
        <v>3945</v>
      </c>
      <c r="F187" t="s">
        <v>2078</v>
      </c>
      <c r="G187" s="47" t="s">
        <v>2478</v>
      </c>
      <c r="H187" s="49">
        <v>0</v>
      </c>
      <c r="I187" s="250">
        <v>0</v>
      </c>
      <c r="J187" s="49" t="s">
        <v>2186</v>
      </c>
      <c r="K187" s="49" t="s">
        <v>3946</v>
      </c>
      <c r="L187" s="49" t="s">
        <v>254</v>
      </c>
      <c r="M187" s="49" t="s">
        <v>568</v>
      </c>
    </row>
    <row r="188" spans="2:13" x14ac:dyDescent="0.3">
      <c r="B188" s="248" t="s">
        <v>2831</v>
      </c>
      <c r="C188" s="248" t="s">
        <v>2831</v>
      </c>
      <c r="D188" t="s">
        <v>2600</v>
      </c>
      <c r="E188" t="s">
        <v>9456</v>
      </c>
      <c r="F188" t="s">
        <v>2073</v>
      </c>
      <c r="G188" s="47" t="s">
        <v>2488</v>
      </c>
      <c r="H188" s="49">
        <v>0</v>
      </c>
      <c r="I188" s="250">
        <v>0</v>
      </c>
      <c r="J188" s="49" t="s">
        <v>2186</v>
      </c>
      <c r="K188" s="49" t="s">
        <v>9457</v>
      </c>
      <c r="L188" s="49" t="s">
        <v>254</v>
      </c>
      <c r="M188" s="49" t="s">
        <v>568</v>
      </c>
    </row>
    <row r="189" spans="2:13" x14ac:dyDescent="0.3">
      <c r="B189" s="248" t="s">
        <v>2831</v>
      </c>
      <c r="C189" s="248" t="s">
        <v>2831</v>
      </c>
      <c r="D189" t="s">
        <v>2600</v>
      </c>
      <c r="E189" t="s">
        <v>7999</v>
      </c>
      <c r="F189" t="s">
        <v>2073</v>
      </c>
      <c r="G189" s="47" t="s">
        <v>2520</v>
      </c>
      <c r="H189" s="49">
        <v>0</v>
      </c>
      <c r="I189" s="250">
        <v>0</v>
      </c>
      <c r="J189" s="49" t="s">
        <v>2186</v>
      </c>
      <c r="K189" s="49" t="s">
        <v>8000</v>
      </c>
      <c r="L189" s="49" t="s">
        <v>254</v>
      </c>
      <c r="M189" s="49" t="s">
        <v>568</v>
      </c>
    </row>
    <row r="190" spans="2:13" x14ac:dyDescent="0.3">
      <c r="B190" s="248" t="s">
        <v>2831</v>
      </c>
      <c r="C190" s="248" t="s">
        <v>2831</v>
      </c>
      <c r="D190" t="s">
        <v>2600</v>
      </c>
      <c r="E190" t="s">
        <v>11365</v>
      </c>
      <c r="F190" t="s">
        <v>2072</v>
      </c>
      <c r="G190" s="47" t="s">
        <v>2514</v>
      </c>
      <c r="H190" s="49">
        <v>0</v>
      </c>
      <c r="I190" s="250">
        <v>0</v>
      </c>
      <c r="J190" s="49" t="s">
        <v>2176</v>
      </c>
      <c r="K190" s="49" t="s">
        <v>11366</v>
      </c>
      <c r="L190" s="49" t="s">
        <v>254</v>
      </c>
      <c r="M190" s="49" t="s">
        <v>568</v>
      </c>
    </row>
    <row r="191" spans="2:13" x14ac:dyDescent="0.3">
      <c r="B191" s="248" t="s">
        <v>2831</v>
      </c>
      <c r="C191" s="248" t="s">
        <v>2831</v>
      </c>
      <c r="D191" t="s">
        <v>2600</v>
      </c>
      <c r="E191" t="s">
        <v>11367</v>
      </c>
      <c r="F191" t="s">
        <v>2072</v>
      </c>
      <c r="G191" s="47" t="s">
        <v>2511</v>
      </c>
      <c r="H191" s="49">
        <v>0</v>
      </c>
      <c r="I191" s="250">
        <v>0</v>
      </c>
      <c r="J191" s="49" t="s">
        <v>2173</v>
      </c>
      <c r="K191" s="49" t="s">
        <v>11368</v>
      </c>
      <c r="L191" s="49" t="s">
        <v>254</v>
      </c>
      <c r="M191" s="49" t="s">
        <v>568</v>
      </c>
    </row>
    <row r="192" spans="2:13" x14ac:dyDescent="0.3">
      <c r="B192" s="248" t="s">
        <v>2831</v>
      </c>
      <c r="C192" s="248" t="s">
        <v>2831</v>
      </c>
      <c r="D192" t="s">
        <v>2600</v>
      </c>
      <c r="E192" t="s">
        <v>6537</v>
      </c>
      <c r="F192" t="s">
        <v>2073</v>
      </c>
      <c r="G192" s="47" t="s">
        <v>2499</v>
      </c>
      <c r="H192" s="49">
        <v>0</v>
      </c>
      <c r="I192" s="250">
        <v>0</v>
      </c>
      <c r="J192" s="49" t="s">
        <v>2186</v>
      </c>
      <c r="K192" s="49" t="s">
        <v>6538</v>
      </c>
      <c r="L192" s="49" t="s">
        <v>254</v>
      </c>
      <c r="M192" s="49" t="s">
        <v>568</v>
      </c>
    </row>
    <row r="193" spans="2:13" x14ac:dyDescent="0.3">
      <c r="B193" s="248" t="s">
        <v>2831</v>
      </c>
      <c r="C193" s="248" t="s">
        <v>2831</v>
      </c>
      <c r="D193" t="s">
        <v>2600</v>
      </c>
      <c r="E193" t="s">
        <v>11369</v>
      </c>
      <c r="F193" t="s">
        <v>2072</v>
      </c>
      <c r="G193" s="47" t="s">
        <v>2495</v>
      </c>
      <c r="H193" s="49">
        <v>1</v>
      </c>
      <c r="I193" s="250">
        <v>389.49</v>
      </c>
      <c r="J193" s="49" t="s">
        <v>2173</v>
      </c>
      <c r="K193" s="49" t="s">
        <v>11370</v>
      </c>
      <c r="L193" s="49" t="s">
        <v>254</v>
      </c>
      <c r="M193" s="49" t="s">
        <v>568</v>
      </c>
    </row>
    <row r="194" spans="2:13" x14ac:dyDescent="0.3">
      <c r="B194" s="248" t="s">
        <v>2831</v>
      </c>
      <c r="C194" s="248" t="s">
        <v>2831</v>
      </c>
      <c r="D194" t="s">
        <v>2600</v>
      </c>
      <c r="E194" t="s">
        <v>4499</v>
      </c>
      <c r="F194" t="s">
        <v>2073</v>
      </c>
      <c r="G194" s="47" t="s">
        <v>2511</v>
      </c>
      <c r="H194" s="49">
        <v>0</v>
      </c>
      <c r="I194" s="250">
        <v>0</v>
      </c>
      <c r="J194" s="49" t="s">
        <v>2173</v>
      </c>
      <c r="K194" s="49" t="s">
        <v>4500</v>
      </c>
      <c r="L194" s="49" t="s">
        <v>254</v>
      </c>
      <c r="M194" s="49" t="s">
        <v>568</v>
      </c>
    </row>
    <row r="195" spans="2:13" x14ac:dyDescent="0.3">
      <c r="B195" s="248" t="s">
        <v>2831</v>
      </c>
      <c r="C195" s="248" t="s">
        <v>2831</v>
      </c>
      <c r="D195" t="s">
        <v>2600</v>
      </c>
      <c r="E195" t="s">
        <v>3555</v>
      </c>
      <c r="F195" t="s">
        <v>2078</v>
      </c>
      <c r="G195" s="47" t="s">
        <v>2478</v>
      </c>
      <c r="H195" s="49">
        <v>0</v>
      </c>
      <c r="I195" s="250">
        <v>0</v>
      </c>
      <c r="J195" s="49" t="s">
        <v>2186</v>
      </c>
      <c r="K195" s="49" t="s">
        <v>3556</v>
      </c>
      <c r="L195" s="49" t="s">
        <v>254</v>
      </c>
      <c r="M195" s="49" t="s">
        <v>568</v>
      </c>
    </row>
    <row r="196" spans="2:13" x14ac:dyDescent="0.3">
      <c r="B196" s="248" t="s">
        <v>2831</v>
      </c>
      <c r="C196" s="248" t="s">
        <v>2831</v>
      </c>
      <c r="D196" t="s">
        <v>2600</v>
      </c>
      <c r="E196" t="s">
        <v>11371</v>
      </c>
      <c r="F196" t="s">
        <v>2072</v>
      </c>
      <c r="G196" s="47" t="s">
        <v>2516</v>
      </c>
      <c r="H196" s="49">
        <v>0</v>
      </c>
      <c r="I196" s="250">
        <v>0</v>
      </c>
      <c r="J196" s="49" t="s">
        <v>2160</v>
      </c>
      <c r="K196" s="49" t="s">
        <v>2992</v>
      </c>
      <c r="L196" s="49" t="s">
        <v>254</v>
      </c>
      <c r="M196" s="49" t="s">
        <v>568</v>
      </c>
    </row>
    <row r="197" spans="2:13" x14ac:dyDescent="0.3">
      <c r="B197" s="248" t="s">
        <v>2831</v>
      </c>
      <c r="C197" s="248" t="s">
        <v>2831</v>
      </c>
      <c r="D197" t="s">
        <v>2600</v>
      </c>
      <c r="E197" t="s">
        <v>4512</v>
      </c>
      <c r="F197" t="s">
        <v>2073</v>
      </c>
      <c r="G197" s="47" t="s">
        <v>2493</v>
      </c>
      <c r="H197" s="49">
        <v>0</v>
      </c>
      <c r="I197" s="250">
        <v>0</v>
      </c>
      <c r="J197" s="49" t="s">
        <v>2176</v>
      </c>
      <c r="K197" s="49" t="s">
        <v>4513</v>
      </c>
      <c r="L197" s="49" t="s">
        <v>254</v>
      </c>
      <c r="M197" s="49" t="s">
        <v>568</v>
      </c>
    </row>
    <row r="198" spans="2:13" x14ac:dyDescent="0.3">
      <c r="B198" s="248" t="s">
        <v>2831</v>
      </c>
      <c r="C198" s="248" t="s">
        <v>2831</v>
      </c>
      <c r="D198" t="s">
        <v>2600</v>
      </c>
      <c r="E198" t="s">
        <v>2967</v>
      </c>
      <c r="F198" t="s">
        <v>2078</v>
      </c>
      <c r="G198" s="47" t="s">
        <v>2467</v>
      </c>
      <c r="H198" s="49">
        <v>0</v>
      </c>
      <c r="I198" s="250">
        <v>0</v>
      </c>
      <c r="J198" s="49" t="s">
        <v>2160</v>
      </c>
      <c r="K198" s="49" t="s">
        <v>2925</v>
      </c>
      <c r="L198" s="49" t="s">
        <v>254</v>
      </c>
      <c r="M198" s="49" t="s">
        <v>568</v>
      </c>
    </row>
    <row r="199" spans="2:13" x14ac:dyDescent="0.3">
      <c r="B199" s="248" t="s">
        <v>2831</v>
      </c>
      <c r="C199" s="248" t="s">
        <v>2831</v>
      </c>
      <c r="D199" t="s">
        <v>2600</v>
      </c>
      <c r="E199" t="s">
        <v>6852</v>
      </c>
      <c r="F199" t="s">
        <v>2073</v>
      </c>
      <c r="G199" s="47" t="s">
        <v>2510</v>
      </c>
      <c r="H199" s="49">
        <v>0</v>
      </c>
      <c r="I199" s="250">
        <v>0</v>
      </c>
      <c r="J199" s="49" t="s">
        <v>2186</v>
      </c>
      <c r="K199" s="49" t="s">
        <v>6853</v>
      </c>
      <c r="L199" s="49" t="s">
        <v>254</v>
      </c>
      <c r="M199" s="49" t="s">
        <v>568</v>
      </c>
    </row>
    <row r="200" spans="2:13" x14ac:dyDescent="0.3">
      <c r="B200" s="248" t="s">
        <v>2831</v>
      </c>
      <c r="C200" s="248" t="s">
        <v>2831</v>
      </c>
      <c r="D200" t="s">
        <v>2600</v>
      </c>
      <c r="E200" t="s">
        <v>7534</v>
      </c>
      <c r="F200" t="s">
        <v>2073</v>
      </c>
      <c r="G200" s="47" t="s">
        <v>2493</v>
      </c>
      <c r="H200" s="49">
        <v>0</v>
      </c>
      <c r="I200" s="250">
        <v>0</v>
      </c>
      <c r="J200" s="49" t="s">
        <v>2186</v>
      </c>
      <c r="K200" s="49" t="s">
        <v>7535</v>
      </c>
      <c r="L200" s="49" t="s">
        <v>254</v>
      </c>
      <c r="M200" s="49" t="s">
        <v>568</v>
      </c>
    </row>
    <row r="201" spans="2:13" x14ac:dyDescent="0.3">
      <c r="B201" s="248" t="s">
        <v>2831</v>
      </c>
      <c r="C201" s="248" t="s">
        <v>2831</v>
      </c>
      <c r="D201" t="s">
        <v>2600</v>
      </c>
      <c r="E201" t="s">
        <v>7891</v>
      </c>
      <c r="F201" t="s">
        <v>2073</v>
      </c>
      <c r="G201" s="47" t="s">
        <v>2508</v>
      </c>
      <c r="H201" s="49">
        <v>0</v>
      </c>
      <c r="I201" s="250">
        <v>0</v>
      </c>
      <c r="J201" s="49" t="s">
        <v>2186</v>
      </c>
      <c r="K201" s="49" t="s">
        <v>7892</v>
      </c>
      <c r="L201" s="49" t="s">
        <v>254</v>
      </c>
      <c r="M201" s="49" t="s">
        <v>568</v>
      </c>
    </row>
    <row r="202" spans="2:13" x14ac:dyDescent="0.3">
      <c r="B202" s="248" t="s">
        <v>2831</v>
      </c>
      <c r="C202" s="248" t="s">
        <v>2831</v>
      </c>
      <c r="D202" t="s">
        <v>2600</v>
      </c>
      <c r="E202" t="s">
        <v>4546</v>
      </c>
      <c r="F202" t="s">
        <v>2073</v>
      </c>
      <c r="G202" s="47" t="s">
        <v>2492</v>
      </c>
      <c r="H202" s="49">
        <v>0</v>
      </c>
      <c r="I202" s="250">
        <v>0</v>
      </c>
      <c r="J202" s="49" t="s">
        <v>2160</v>
      </c>
      <c r="K202" s="49" t="s">
        <v>2925</v>
      </c>
      <c r="L202" s="49" t="s">
        <v>254</v>
      </c>
      <c r="M202" s="49" t="s">
        <v>568</v>
      </c>
    </row>
    <row r="203" spans="2:13" x14ac:dyDescent="0.3">
      <c r="B203" s="248" t="s">
        <v>2831</v>
      </c>
      <c r="C203" s="248" t="s">
        <v>2831</v>
      </c>
      <c r="D203" t="s">
        <v>2600</v>
      </c>
      <c r="E203" t="s">
        <v>3955</v>
      </c>
      <c r="F203" t="s">
        <v>2078</v>
      </c>
      <c r="G203" s="47" t="s">
        <v>2495</v>
      </c>
      <c r="H203" s="49">
        <v>0</v>
      </c>
      <c r="I203" s="250">
        <v>0</v>
      </c>
      <c r="J203" s="49" t="s">
        <v>2186</v>
      </c>
      <c r="K203" s="49" t="s">
        <v>3957</v>
      </c>
      <c r="L203" s="49" t="s">
        <v>254</v>
      </c>
      <c r="M203" s="49" t="s">
        <v>568</v>
      </c>
    </row>
    <row r="204" spans="2:13" x14ac:dyDescent="0.3">
      <c r="B204" s="248" t="s">
        <v>2831</v>
      </c>
      <c r="C204" s="248" t="s">
        <v>2831</v>
      </c>
      <c r="D204" t="s">
        <v>2600</v>
      </c>
      <c r="E204" t="s">
        <v>7824</v>
      </c>
      <c r="F204" t="s">
        <v>2073</v>
      </c>
      <c r="G204" s="47" t="s">
        <v>2504</v>
      </c>
      <c r="H204" s="49">
        <v>0</v>
      </c>
      <c r="I204" s="250">
        <v>0</v>
      </c>
      <c r="J204" s="49" t="s">
        <v>2186</v>
      </c>
      <c r="K204" s="49" t="s">
        <v>7825</v>
      </c>
      <c r="L204" s="49" t="s">
        <v>2147</v>
      </c>
      <c r="M204" s="49" t="s">
        <v>568</v>
      </c>
    </row>
    <row r="205" spans="2:13" x14ac:dyDescent="0.3">
      <c r="B205" s="248" t="s">
        <v>2831</v>
      </c>
      <c r="C205" s="248" t="s">
        <v>2831</v>
      </c>
      <c r="D205" t="s">
        <v>2600</v>
      </c>
      <c r="E205" t="s">
        <v>3244</v>
      </c>
      <c r="F205" t="s">
        <v>2078</v>
      </c>
      <c r="G205" s="47" t="s">
        <v>2488</v>
      </c>
      <c r="H205" s="49">
        <v>0</v>
      </c>
      <c r="I205" s="250">
        <v>0</v>
      </c>
      <c r="J205" s="49" t="s">
        <v>2160</v>
      </c>
      <c r="K205" s="49" t="s">
        <v>2936</v>
      </c>
      <c r="L205" s="49" t="s">
        <v>254</v>
      </c>
      <c r="M205" s="49" t="s">
        <v>568</v>
      </c>
    </row>
    <row r="206" spans="2:13" x14ac:dyDescent="0.3">
      <c r="B206" s="248" t="s">
        <v>2831</v>
      </c>
      <c r="C206" s="248" t="s">
        <v>2831</v>
      </c>
      <c r="D206" t="s">
        <v>2600</v>
      </c>
      <c r="E206" t="s">
        <v>4577</v>
      </c>
      <c r="F206" t="s">
        <v>2073</v>
      </c>
      <c r="G206" s="47" t="s">
        <v>2514</v>
      </c>
      <c r="H206" s="49">
        <v>0</v>
      </c>
      <c r="I206" s="250">
        <v>0</v>
      </c>
      <c r="J206" s="49" t="s">
        <v>2160</v>
      </c>
      <c r="K206" s="49" t="s">
        <v>4578</v>
      </c>
      <c r="L206" s="49" t="s">
        <v>254</v>
      </c>
      <c r="M206" s="49" t="s">
        <v>568</v>
      </c>
    </row>
    <row r="207" spans="2:13" x14ac:dyDescent="0.3">
      <c r="B207" s="248" t="s">
        <v>2831</v>
      </c>
      <c r="C207" s="248" t="s">
        <v>2831</v>
      </c>
      <c r="D207" t="s">
        <v>2600</v>
      </c>
      <c r="E207" t="s">
        <v>3222</v>
      </c>
      <c r="F207" t="s">
        <v>2078</v>
      </c>
      <c r="G207" s="47" t="s">
        <v>2467</v>
      </c>
      <c r="H207" s="49">
        <v>0</v>
      </c>
      <c r="I207" s="250">
        <v>0</v>
      </c>
      <c r="J207" s="49" t="s">
        <v>2160</v>
      </c>
      <c r="K207" s="49" t="s">
        <v>2925</v>
      </c>
      <c r="L207" s="49" t="s">
        <v>254</v>
      </c>
      <c r="M207" s="49" t="s">
        <v>568</v>
      </c>
    </row>
    <row r="208" spans="2:13" x14ac:dyDescent="0.3">
      <c r="B208" s="248" t="s">
        <v>2831</v>
      </c>
      <c r="C208" s="248" t="s">
        <v>2831</v>
      </c>
      <c r="D208" t="s">
        <v>2600</v>
      </c>
      <c r="E208" t="s">
        <v>10368</v>
      </c>
      <c r="F208" t="s">
        <v>2073</v>
      </c>
      <c r="G208" s="47" t="s">
        <v>2499</v>
      </c>
      <c r="H208" s="49">
        <v>0</v>
      </c>
      <c r="I208" s="250">
        <v>0</v>
      </c>
      <c r="J208" s="49" t="s">
        <v>2186</v>
      </c>
      <c r="K208" s="49" t="s">
        <v>10369</v>
      </c>
      <c r="L208" s="49" t="s">
        <v>254</v>
      </c>
      <c r="M208" s="49" t="s">
        <v>568</v>
      </c>
    </row>
    <row r="209" spans="2:13" x14ac:dyDescent="0.3">
      <c r="B209" s="248" t="s">
        <v>2831</v>
      </c>
      <c r="C209" s="248" t="s">
        <v>2831</v>
      </c>
      <c r="D209" t="s">
        <v>2600</v>
      </c>
      <c r="E209" t="s">
        <v>3214</v>
      </c>
      <c r="F209" t="s">
        <v>2078</v>
      </c>
      <c r="G209" s="47" t="s">
        <v>2512</v>
      </c>
      <c r="H209" s="49">
        <v>0</v>
      </c>
      <c r="I209" s="250">
        <v>0</v>
      </c>
      <c r="J209" s="49" t="s">
        <v>2160</v>
      </c>
      <c r="K209" s="49" t="s">
        <v>2925</v>
      </c>
      <c r="L209" s="49" t="s">
        <v>254</v>
      </c>
      <c r="M209" s="49" t="s">
        <v>568</v>
      </c>
    </row>
    <row r="210" spans="2:13" x14ac:dyDescent="0.3">
      <c r="B210" s="248" t="s">
        <v>2831</v>
      </c>
      <c r="C210" s="248" t="s">
        <v>2831</v>
      </c>
      <c r="D210" t="s">
        <v>2600</v>
      </c>
      <c r="E210" t="s">
        <v>9488</v>
      </c>
      <c r="F210" t="s">
        <v>2073</v>
      </c>
      <c r="G210" s="47" t="s">
        <v>2505</v>
      </c>
      <c r="H210" s="49">
        <v>0</v>
      </c>
      <c r="I210" s="250">
        <v>0</v>
      </c>
      <c r="J210" s="49" t="s">
        <v>2186</v>
      </c>
      <c r="K210" s="49" t="s">
        <v>9489</v>
      </c>
      <c r="L210" s="49" t="s">
        <v>254</v>
      </c>
      <c r="M210" s="49" t="s">
        <v>568</v>
      </c>
    </row>
    <row r="211" spans="2:13" x14ac:dyDescent="0.3">
      <c r="B211" s="248" t="s">
        <v>2831</v>
      </c>
      <c r="C211" s="248" t="s">
        <v>2831</v>
      </c>
      <c r="D211" t="s">
        <v>2600</v>
      </c>
      <c r="E211" t="s">
        <v>6091</v>
      </c>
      <c r="F211" t="s">
        <v>2073</v>
      </c>
      <c r="G211" s="47" t="s">
        <v>2499</v>
      </c>
      <c r="H211" s="49">
        <v>0</v>
      </c>
      <c r="I211" s="250">
        <v>0</v>
      </c>
      <c r="J211" s="49" t="s">
        <v>2186</v>
      </c>
      <c r="K211" s="49" t="s">
        <v>6092</v>
      </c>
      <c r="L211" s="49" t="s">
        <v>2147</v>
      </c>
      <c r="M211" s="49" t="s">
        <v>568</v>
      </c>
    </row>
    <row r="212" spans="2:13" x14ac:dyDescent="0.3">
      <c r="B212" s="248" t="s">
        <v>2831</v>
      </c>
      <c r="C212" s="248" t="s">
        <v>2831</v>
      </c>
      <c r="D212" t="s">
        <v>2600</v>
      </c>
      <c r="E212" t="s">
        <v>7053</v>
      </c>
      <c r="F212" t="s">
        <v>2073</v>
      </c>
      <c r="G212" s="47" t="s">
        <v>2505</v>
      </c>
      <c r="H212" s="49">
        <v>0</v>
      </c>
      <c r="I212" s="250">
        <v>0</v>
      </c>
      <c r="J212" s="49" t="s">
        <v>2186</v>
      </c>
      <c r="K212" s="49" t="s">
        <v>7054</v>
      </c>
      <c r="L212" s="49" t="s">
        <v>254</v>
      </c>
      <c r="M212" s="49" t="s">
        <v>568</v>
      </c>
    </row>
    <row r="213" spans="2:13" x14ac:dyDescent="0.3">
      <c r="B213" s="248" t="s">
        <v>2831</v>
      </c>
      <c r="C213" s="248" t="s">
        <v>2831</v>
      </c>
      <c r="D213" t="s">
        <v>2600</v>
      </c>
      <c r="E213" t="s">
        <v>3415</v>
      </c>
      <c r="F213" t="s">
        <v>2078</v>
      </c>
      <c r="G213" s="47" t="s">
        <v>2519</v>
      </c>
      <c r="H213" s="49">
        <v>0</v>
      </c>
      <c r="I213" s="250">
        <v>0</v>
      </c>
      <c r="J213" s="49" t="s">
        <v>2186</v>
      </c>
      <c r="K213" s="49" t="s">
        <v>3417</v>
      </c>
      <c r="L213" s="49" t="s">
        <v>254</v>
      </c>
      <c r="M213" s="49" t="s">
        <v>568</v>
      </c>
    </row>
    <row r="214" spans="2:13" x14ac:dyDescent="0.3">
      <c r="B214" s="248" t="s">
        <v>2831</v>
      </c>
      <c r="C214" s="248" t="s">
        <v>2831</v>
      </c>
      <c r="D214" t="s">
        <v>2600</v>
      </c>
      <c r="E214" t="s">
        <v>11372</v>
      </c>
      <c r="F214" t="s">
        <v>2072</v>
      </c>
      <c r="G214" s="47" t="s">
        <v>2488</v>
      </c>
      <c r="H214" s="49">
        <v>0</v>
      </c>
      <c r="I214" s="250">
        <v>0</v>
      </c>
      <c r="J214" s="49" t="s">
        <v>2160</v>
      </c>
      <c r="K214" s="49" t="s">
        <v>11373</v>
      </c>
      <c r="L214" s="49" t="s">
        <v>254</v>
      </c>
      <c r="M214" s="49" t="s">
        <v>568</v>
      </c>
    </row>
    <row r="215" spans="2:13" x14ac:dyDescent="0.3">
      <c r="B215" s="248" t="s">
        <v>2831</v>
      </c>
      <c r="C215" s="248" t="s">
        <v>2831</v>
      </c>
      <c r="D215" t="s">
        <v>2600</v>
      </c>
      <c r="E215" t="s">
        <v>6945</v>
      </c>
      <c r="F215" t="s">
        <v>2073</v>
      </c>
      <c r="G215" s="47" t="s">
        <v>2495</v>
      </c>
      <c r="H215" s="49">
        <v>0</v>
      </c>
      <c r="I215" s="250">
        <v>0</v>
      </c>
      <c r="J215" s="49" t="s">
        <v>2186</v>
      </c>
      <c r="K215" s="49" t="s">
        <v>6946</v>
      </c>
      <c r="L215" s="49" t="s">
        <v>254</v>
      </c>
      <c r="M215" s="49" t="s">
        <v>568</v>
      </c>
    </row>
    <row r="216" spans="2:13" x14ac:dyDescent="0.3">
      <c r="B216" s="248" t="s">
        <v>2831</v>
      </c>
      <c r="C216" s="248" t="s">
        <v>2831</v>
      </c>
      <c r="D216" t="s">
        <v>2600</v>
      </c>
      <c r="E216" t="s">
        <v>6509</v>
      </c>
      <c r="F216" t="s">
        <v>2073</v>
      </c>
      <c r="G216" s="47" t="s">
        <v>2519</v>
      </c>
      <c r="H216" s="49">
        <v>0</v>
      </c>
      <c r="I216" s="250">
        <v>0</v>
      </c>
      <c r="J216" s="49" t="s">
        <v>2186</v>
      </c>
      <c r="K216" s="49" t="s">
        <v>6510</v>
      </c>
      <c r="L216" s="49" t="s">
        <v>254</v>
      </c>
      <c r="M216" s="49" t="s">
        <v>568</v>
      </c>
    </row>
    <row r="217" spans="2:13" x14ac:dyDescent="0.3">
      <c r="B217" s="248" t="s">
        <v>2831</v>
      </c>
      <c r="C217" s="248" t="s">
        <v>2831</v>
      </c>
      <c r="D217" t="s">
        <v>2600</v>
      </c>
      <c r="E217" t="s">
        <v>6272</v>
      </c>
      <c r="F217" t="s">
        <v>2073</v>
      </c>
      <c r="G217" s="47" t="s">
        <v>2467</v>
      </c>
      <c r="H217" s="49">
        <v>0</v>
      </c>
      <c r="I217" s="250">
        <v>0</v>
      </c>
      <c r="J217" s="49" t="s">
        <v>2186</v>
      </c>
      <c r="K217" s="49" t="s">
        <v>6273</v>
      </c>
      <c r="L217" s="49" t="s">
        <v>254</v>
      </c>
      <c r="M217" s="49" t="s">
        <v>568</v>
      </c>
    </row>
    <row r="218" spans="2:13" x14ac:dyDescent="0.3">
      <c r="B218" s="248" t="s">
        <v>2831</v>
      </c>
      <c r="C218" s="248" t="s">
        <v>2831</v>
      </c>
      <c r="D218" t="s">
        <v>2600</v>
      </c>
      <c r="E218" t="s">
        <v>4190</v>
      </c>
      <c r="F218" t="s">
        <v>2078</v>
      </c>
      <c r="G218" s="47" t="s">
        <v>2476</v>
      </c>
      <c r="H218" s="49">
        <v>0</v>
      </c>
      <c r="I218" s="250">
        <v>0</v>
      </c>
      <c r="J218" s="49" t="s">
        <v>2186</v>
      </c>
      <c r="K218" s="49" t="s">
        <v>4192</v>
      </c>
      <c r="L218" s="49" t="s">
        <v>254</v>
      </c>
      <c r="M218" s="49" t="s">
        <v>568</v>
      </c>
    </row>
    <row r="219" spans="2:13" x14ac:dyDescent="0.3">
      <c r="B219" s="248" t="s">
        <v>2831</v>
      </c>
      <c r="C219" s="248" t="s">
        <v>2831</v>
      </c>
      <c r="D219" t="s">
        <v>2600</v>
      </c>
      <c r="E219" t="s">
        <v>10014</v>
      </c>
      <c r="F219" t="s">
        <v>2073</v>
      </c>
      <c r="G219" s="47" t="s">
        <v>2488</v>
      </c>
      <c r="H219" s="49">
        <v>0</v>
      </c>
      <c r="I219" s="250">
        <v>0</v>
      </c>
      <c r="J219" s="49" t="s">
        <v>2186</v>
      </c>
      <c r="K219" s="49" t="s">
        <v>10015</v>
      </c>
      <c r="L219" s="49" t="s">
        <v>254</v>
      </c>
      <c r="M219" s="49" t="s">
        <v>568</v>
      </c>
    </row>
    <row r="220" spans="2:13" x14ac:dyDescent="0.3">
      <c r="B220" s="248" t="s">
        <v>2831</v>
      </c>
      <c r="C220" s="248" t="s">
        <v>2831</v>
      </c>
      <c r="D220" t="s">
        <v>2600</v>
      </c>
      <c r="E220" t="s">
        <v>11374</v>
      </c>
      <c r="F220" t="s">
        <v>2075</v>
      </c>
      <c r="G220" s="47" t="s">
        <v>2476</v>
      </c>
      <c r="H220" s="49">
        <v>0</v>
      </c>
      <c r="I220" s="250">
        <v>0</v>
      </c>
      <c r="J220" s="49" t="s">
        <v>2160</v>
      </c>
      <c r="K220" s="49" t="s">
        <v>11375</v>
      </c>
      <c r="L220" s="49" t="s">
        <v>254</v>
      </c>
      <c r="M220" s="49" t="s">
        <v>568</v>
      </c>
    </row>
    <row r="221" spans="2:13" x14ac:dyDescent="0.3">
      <c r="B221" s="248" t="s">
        <v>2831</v>
      </c>
      <c r="C221" s="248" t="s">
        <v>2831</v>
      </c>
      <c r="D221" t="s">
        <v>2600</v>
      </c>
      <c r="E221" t="s">
        <v>4168</v>
      </c>
      <c r="F221" t="s">
        <v>2078</v>
      </c>
      <c r="G221" s="47" t="s">
        <v>2508</v>
      </c>
      <c r="H221" s="49">
        <v>0</v>
      </c>
      <c r="I221" s="250">
        <v>0</v>
      </c>
      <c r="J221" s="49" t="s">
        <v>2186</v>
      </c>
      <c r="K221" s="49" t="s">
        <v>4169</v>
      </c>
      <c r="L221" s="49" t="s">
        <v>254</v>
      </c>
      <c r="M221" s="49" t="s">
        <v>568</v>
      </c>
    </row>
    <row r="222" spans="2:13" x14ac:dyDescent="0.3">
      <c r="B222" s="248" t="s">
        <v>2831</v>
      </c>
      <c r="C222" s="248" t="s">
        <v>2831</v>
      </c>
      <c r="D222" t="s">
        <v>2600</v>
      </c>
      <c r="E222" t="s">
        <v>6819</v>
      </c>
      <c r="F222" t="s">
        <v>2073</v>
      </c>
      <c r="G222" s="47" t="s">
        <v>2516</v>
      </c>
      <c r="H222" s="49">
        <v>0</v>
      </c>
      <c r="I222" s="250">
        <v>0</v>
      </c>
      <c r="J222" s="49" t="s">
        <v>2186</v>
      </c>
      <c r="K222" s="49" t="s">
        <v>6820</v>
      </c>
      <c r="L222" s="49" t="s">
        <v>2147</v>
      </c>
      <c r="M222" s="49" t="s">
        <v>568</v>
      </c>
    </row>
    <row r="223" spans="2:13" x14ac:dyDescent="0.3">
      <c r="B223" s="248" t="s">
        <v>2831</v>
      </c>
      <c r="C223" s="248" t="s">
        <v>2831</v>
      </c>
      <c r="D223" t="s">
        <v>2600</v>
      </c>
      <c r="E223" t="s">
        <v>11376</v>
      </c>
      <c r="F223" t="s">
        <v>2072</v>
      </c>
      <c r="G223" s="47" t="s">
        <v>2512</v>
      </c>
      <c r="H223" s="49">
        <v>0</v>
      </c>
      <c r="I223" s="250">
        <v>0</v>
      </c>
      <c r="J223" s="49" t="s">
        <v>2176</v>
      </c>
      <c r="K223" s="49" t="s">
        <v>11377</v>
      </c>
      <c r="L223" s="49" t="s">
        <v>254</v>
      </c>
      <c r="M223" s="49" t="s">
        <v>568</v>
      </c>
    </row>
    <row r="224" spans="2:13" x14ac:dyDescent="0.3">
      <c r="B224" s="248" t="s">
        <v>2831</v>
      </c>
      <c r="C224" s="248" t="s">
        <v>2831</v>
      </c>
      <c r="D224" t="s">
        <v>2600</v>
      </c>
      <c r="E224" t="s">
        <v>7188</v>
      </c>
      <c r="F224" t="s">
        <v>2078</v>
      </c>
      <c r="G224" s="47" t="s">
        <v>2492</v>
      </c>
      <c r="H224" s="49">
        <v>0</v>
      </c>
      <c r="I224" s="250">
        <v>0</v>
      </c>
      <c r="J224" s="49" t="s">
        <v>2186</v>
      </c>
      <c r="K224" s="49" t="s">
        <v>7189</v>
      </c>
      <c r="L224" s="49" t="s">
        <v>254</v>
      </c>
      <c r="M224" s="49" t="s">
        <v>568</v>
      </c>
    </row>
    <row r="225" spans="2:13" x14ac:dyDescent="0.3">
      <c r="B225" s="248" t="s">
        <v>2831</v>
      </c>
      <c r="C225" s="248" t="s">
        <v>2831</v>
      </c>
      <c r="D225" t="s">
        <v>2600</v>
      </c>
      <c r="E225" t="s">
        <v>10590</v>
      </c>
      <c r="F225" t="s">
        <v>2073</v>
      </c>
      <c r="G225" s="47" t="s">
        <v>2495</v>
      </c>
      <c r="H225" s="49">
        <v>0</v>
      </c>
      <c r="I225" s="250">
        <v>0</v>
      </c>
      <c r="J225" s="49" t="s">
        <v>2186</v>
      </c>
      <c r="K225" s="49" t="s">
        <v>10591</v>
      </c>
      <c r="L225" s="49" t="s">
        <v>254</v>
      </c>
      <c r="M225" s="49" t="s">
        <v>568</v>
      </c>
    </row>
    <row r="226" spans="2:13" x14ac:dyDescent="0.3">
      <c r="B226" s="248" t="s">
        <v>2831</v>
      </c>
      <c r="C226" s="248" t="s">
        <v>2831</v>
      </c>
      <c r="D226" t="s">
        <v>2600</v>
      </c>
      <c r="E226" t="s">
        <v>11378</v>
      </c>
      <c r="F226" t="s">
        <v>2072</v>
      </c>
      <c r="G226" s="47" t="s">
        <v>2478</v>
      </c>
      <c r="H226" s="49">
        <v>0</v>
      </c>
      <c r="I226" s="250">
        <v>0</v>
      </c>
      <c r="J226" s="49" t="s">
        <v>2160</v>
      </c>
      <c r="K226" s="49" t="s">
        <v>11379</v>
      </c>
      <c r="L226" s="49" t="s">
        <v>254</v>
      </c>
      <c r="M226" s="49" t="s">
        <v>568</v>
      </c>
    </row>
    <row r="227" spans="2:13" x14ac:dyDescent="0.3">
      <c r="B227" s="248" t="s">
        <v>2831</v>
      </c>
      <c r="C227" s="248" t="s">
        <v>2831</v>
      </c>
      <c r="D227" t="s">
        <v>2600</v>
      </c>
      <c r="E227" t="s">
        <v>4451</v>
      </c>
      <c r="F227" t="s">
        <v>2073</v>
      </c>
      <c r="G227" s="47" t="s">
        <v>2516</v>
      </c>
      <c r="H227" s="49">
        <v>0</v>
      </c>
      <c r="I227" s="250">
        <v>0</v>
      </c>
      <c r="J227" s="49" t="s">
        <v>2173</v>
      </c>
      <c r="K227" s="49" t="s">
        <v>4452</v>
      </c>
      <c r="L227" s="49" t="s">
        <v>254</v>
      </c>
      <c r="M227" s="49" t="s">
        <v>568</v>
      </c>
    </row>
    <row r="228" spans="2:13" x14ac:dyDescent="0.3">
      <c r="B228" s="248" t="s">
        <v>2831</v>
      </c>
      <c r="C228" s="248" t="s">
        <v>2831</v>
      </c>
      <c r="D228" t="s">
        <v>2600</v>
      </c>
      <c r="E228" t="s">
        <v>4139</v>
      </c>
      <c r="F228" t="s">
        <v>2078</v>
      </c>
      <c r="G228" s="47" t="s">
        <v>2496</v>
      </c>
      <c r="H228" s="49">
        <v>0</v>
      </c>
      <c r="I228" s="250">
        <v>0</v>
      </c>
      <c r="J228" s="49" t="s">
        <v>2160</v>
      </c>
      <c r="K228" s="49" t="s">
        <v>2971</v>
      </c>
      <c r="L228" s="49" t="s">
        <v>2147</v>
      </c>
      <c r="M228" s="49" t="s">
        <v>568</v>
      </c>
    </row>
    <row r="229" spans="2:13" x14ac:dyDescent="0.3">
      <c r="B229" s="248" t="s">
        <v>2831</v>
      </c>
      <c r="C229" s="248" t="s">
        <v>2831</v>
      </c>
      <c r="D229" t="s">
        <v>2600</v>
      </c>
      <c r="E229" t="s">
        <v>11380</v>
      </c>
      <c r="F229" t="s">
        <v>2075</v>
      </c>
      <c r="G229" s="47" t="s">
        <v>2516</v>
      </c>
      <c r="H229" s="49">
        <v>0</v>
      </c>
      <c r="I229" s="250">
        <v>0</v>
      </c>
      <c r="J229" s="49" t="s">
        <v>2173</v>
      </c>
      <c r="K229" s="49" t="s">
        <v>11381</v>
      </c>
      <c r="L229" s="49" t="s">
        <v>254</v>
      </c>
      <c r="M229" s="49" t="s">
        <v>568</v>
      </c>
    </row>
    <row r="230" spans="2:13" x14ac:dyDescent="0.3">
      <c r="B230" s="248" t="s">
        <v>2831</v>
      </c>
      <c r="C230" s="248" t="s">
        <v>2831</v>
      </c>
      <c r="D230" t="s">
        <v>2600</v>
      </c>
      <c r="E230" t="s">
        <v>3212</v>
      </c>
      <c r="F230" t="s">
        <v>2078</v>
      </c>
      <c r="G230" s="47" t="s">
        <v>2478</v>
      </c>
      <c r="H230" s="49">
        <v>0</v>
      </c>
      <c r="I230" s="250">
        <v>0</v>
      </c>
      <c r="J230" s="49" t="s">
        <v>2160</v>
      </c>
      <c r="K230" s="49" t="s">
        <v>2936</v>
      </c>
      <c r="L230" s="49" t="s">
        <v>254</v>
      </c>
      <c r="M230" s="49" t="s">
        <v>568</v>
      </c>
    </row>
    <row r="231" spans="2:13" x14ac:dyDescent="0.3">
      <c r="B231" s="248" t="s">
        <v>2831</v>
      </c>
      <c r="C231" s="248" t="s">
        <v>2831</v>
      </c>
      <c r="D231" t="s">
        <v>2600</v>
      </c>
      <c r="E231" t="s">
        <v>8541</v>
      </c>
      <c r="F231" t="s">
        <v>2073</v>
      </c>
      <c r="G231" s="47" t="s">
        <v>2488</v>
      </c>
      <c r="H231" s="49">
        <v>0</v>
      </c>
      <c r="I231" s="250">
        <v>0</v>
      </c>
      <c r="J231" s="49" t="s">
        <v>2186</v>
      </c>
      <c r="K231" s="49" t="s">
        <v>8542</v>
      </c>
      <c r="L231" s="49" t="s">
        <v>254</v>
      </c>
      <c r="M231" s="49" t="s">
        <v>568</v>
      </c>
    </row>
    <row r="232" spans="2:13" x14ac:dyDescent="0.3">
      <c r="B232" s="248" t="s">
        <v>2831</v>
      </c>
      <c r="C232" s="248" t="s">
        <v>2831</v>
      </c>
      <c r="D232" t="s">
        <v>2600</v>
      </c>
      <c r="E232" t="s">
        <v>3125</v>
      </c>
      <c r="F232" t="s">
        <v>2078</v>
      </c>
      <c r="G232" s="47" t="s">
        <v>2489</v>
      </c>
      <c r="H232" s="49">
        <v>0</v>
      </c>
      <c r="I232" s="250">
        <v>0</v>
      </c>
      <c r="J232" s="49" t="s">
        <v>2160</v>
      </c>
      <c r="K232" s="49" t="s">
        <v>2925</v>
      </c>
      <c r="L232" s="49" t="s">
        <v>254</v>
      </c>
      <c r="M232" s="49" t="s">
        <v>568</v>
      </c>
    </row>
    <row r="233" spans="2:13" x14ac:dyDescent="0.3">
      <c r="B233" s="248" t="s">
        <v>2831</v>
      </c>
      <c r="C233" s="248" t="s">
        <v>2831</v>
      </c>
      <c r="D233" t="s">
        <v>2600</v>
      </c>
      <c r="E233" t="s">
        <v>4181</v>
      </c>
      <c r="F233" t="s">
        <v>2073</v>
      </c>
      <c r="G233" s="47" t="s">
        <v>2504</v>
      </c>
      <c r="H233" s="49">
        <v>0</v>
      </c>
      <c r="I233" s="250">
        <v>0</v>
      </c>
      <c r="J233" s="49" t="s">
        <v>2186</v>
      </c>
      <c r="K233" s="49" t="s">
        <v>4183</v>
      </c>
      <c r="L233" s="49" t="s">
        <v>254</v>
      </c>
      <c r="M233" s="49" t="s">
        <v>568</v>
      </c>
    </row>
    <row r="234" spans="2:13" x14ac:dyDescent="0.3">
      <c r="B234" s="248" t="s">
        <v>2831</v>
      </c>
      <c r="C234" s="248" t="s">
        <v>2831</v>
      </c>
      <c r="D234" t="s">
        <v>2600</v>
      </c>
      <c r="E234" t="s">
        <v>10630</v>
      </c>
      <c r="F234" t="s">
        <v>2073</v>
      </c>
      <c r="G234" s="47" t="s">
        <v>2498</v>
      </c>
      <c r="H234" s="49">
        <v>0</v>
      </c>
      <c r="I234" s="250">
        <v>0</v>
      </c>
      <c r="J234" s="49" t="s">
        <v>2186</v>
      </c>
      <c r="K234" s="49" t="s">
        <v>10631</v>
      </c>
      <c r="L234" s="49" t="s">
        <v>254</v>
      </c>
      <c r="M234" s="49" t="s">
        <v>568</v>
      </c>
    </row>
    <row r="235" spans="2:13" x14ac:dyDescent="0.3">
      <c r="B235" s="248" t="s">
        <v>2831</v>
      </c>
      <c r="C235" s="248" t="s">
        <v>2831</v>
      </c>
      <c r="D235" t="s">
        <v>2600</v>
      </c>
      <c r="E235" t="s">
        <v>8315</v>
      </c>
      <c r="F235" t="s">
        <v>2073</v>
      </c>
      <c r="G235" s="47" t="s">
        <v>2489</v>
      </c>
      <c r="H235" s="49">
        <v>0</v>
      </c>
      <c r="I235" s="250">
        <v>0</v>
      </c>
      <c r="J235" s="49" t="s">
        <v>2186</v>
      </c>
      <c r="K235" s="49" t="s">
        <v>8316</v>
      </c>
      <c r="L235" s="49" t="s">
        <v>254</v>
      </c>
      <c r="M235" s="49" t="s">
        <v>568</v>
      </c>
    </row>
    <row r="236" spans="2:13" x14ac:dyDescent="0.3">
      <c r="B236" s="248" t="s">
        <v>2831</v>
      </c>
      <c r="C236" s="248" t="s">
        <v>2831</v>
      </c>
      <c r="D236" t="s">
        <v>2600</v>
      </c>
      <c r="E236" t="s">
        <v>8307</v>
      </c>
      <c r="F236" t="s">
        <v>2073</v>
      </c>
      <c r="G236" s="47" t="s">
        <v>2493</v>
      </c>
      <c r="H236" s="49">
        <v>0</v>
      </c>
      <c r="I236" s="250">
        <v>0</v>
      </c>
      <c r="J236" s="49" t="s">
        <v>2186</v>
      </c>
      <c r="K236" s="49" t="s">
        <v>8308</v>
      </c>
      <c r="L236" s="49" t="s">
        <v>2147</v>
      </c>
      <c r="M236" s="49" t="s">
        <v>568</v>
      </c>
    </row>
    <row r="237" spans="2:13" x14ac:dyDescent="0.3">
      <c r="B237" s="248" t="s">
        <v>2831</v>
      </c>
      <c r="C237" s="248" t="s">
        <v>2831</v>
      </c>
      <c r="D237" t="s">
        <v>2600</v>
      </c>
      <c r="E237" t="s">
        <v>3168</v>
      </c>
      <c r="F237" t="s">
        <v>2078</v>
      </c>
      <c r="G237" s="47" t="s">
        <v>2516</v>
      </c>
      <c r="H237" s="49">
        <v>0</v>
      </c>
      <c r="I237" s="250">
        <v>0</v>
      </c>
      <c r="J237" s="49" t="s">
        <v>2160</v>
      </c>
      <c r="K237" s="49" t="s">
        <v>2992</v>
      </c>
      <c r="L237" s="49" t="s">
        <v>254</v>
      </c>
      <c r="M237" s="49" t="s">
        <v>568</v>
      </c>
    </row>
    <row r="238" spans="2:13" x14ac:dyDescent="0.3">
      <c r="B238" s="248" t="s">
        <v>2831</v>
      </c>
      <c r="C238" s="248" t="s">
        <v>2831</v>
      </c>
      <c r="D238" t="s">
        <v>2600</v>
      </c>
      <c r="E238" t="s">
        <v>3338</v>
      </c>
      <c r="F238" t="s">
        <v>2078</v>
      </c>
      <c r="G238" s="47" t="s">
        <v>2496</v>
      </c>
      <c r="H238" s="49">
        <v>0</v>
      </c>
      <c r="I238" s="250">
        <v>0</v>
      </c>
      <c r="J238" s="49" t="s">
        <v>2160</v>
      </c>
      <c r="K238" s="49" t="s">
        <v>2925</v>
      </c>
      <c r="L238" s="49" t="s">
        <v>254</v>
      </c>
      <c r="M238" s="49" t="s">
        <v>568</v>
      </c>
    </row>
    <row r="239" spans="2:13" x14ac:dyDescent="0.3">
      <c r="B239" s="248" t="s">
        <v>2831</v>
      </c>
      <c r="C239" s="248" t="s">
        <v>2831</v>
      </c>
      <c r="D239" t="s">
        <v>2600</v>
      </c>
      <c r="E239" t="s">
        <v>4521</v>
      </c>
      <c r="F239" t="s">
        <v>2073</v>
      </c>
      <c r="G239" s="47" t="s">
        <v>2499</v>
      </c>
      <c r="H239" s="49">
        <v>0</v>
      </c>
      <c r="I239" s="250">
        <v>0</v>
      </c>
      <c r="J239" s="49" t="s">
        <v>2160</v>
      </c>
      <c r="K239" s="49" t="s">
        <v>4522</v>
      </c>
      <c r="L239" s="49" t="s">
        <v>254</v>
      </c>
      <c r="M239" s="49" t="s">
        <v>568</v>
      </c>
    </row>
    <row r="240" spans="2:13" x14ac:dyDescent="0.3">
      <c r="B240" s="248" t="s">
        <v>2831</v>
      </c>
      <c r="C240" s="248" t="s">
        <v>2831</v>
      </c>
      <c r="D240" t="s">
        <v>2600</v>
      </c>
      <c r="E240" t="s">
        <v>6577</v>
      </c>
      <c r="F240" t="s">
        <v>2078</v>
      </c>
      <c r="G240" s="47" t="s">
        <v>2512</v>
      </c>
      <c r="H240" s="49">
        <v>0</v>
      </c>
      <c r="I240" s="250">
        <v>0</v>
      </c>
      <c r="J240" s="49" t="s">
        <v>2186</v>
      </c>
      <c r="K240" s="49" t="s">
        <v>6578</v>
      </c>
      <c r="L240" s="49" t="s">
        <v>254</v>
      </c>
      <c r="M240" s="49" t="s">
        <v>568</v>
      </c>
    </row>
    <row r="241" spans="2:13" x14ac:dyDescent="0.3">
      <c r="B241" s="248" t="s">
        <v>2831</v>
      </c>
      <c r="C241" s="248" t="s">
        <v>2831</v>
      </c>
      <c r="D241" t="s">
        <v>2600</v>
      </c>
      <c r="E241" t="s">
        <v>7360</v>
      </c>
      <c r="F241" t="s">
        <v>2073</v>
      </c>
      <c r="G241" s="47" t="s">
        <v>2511</v>
      </c>
      <c r="H241" s="49">
        <v>0</v>
      </c>
      <c r="I241" s="250">
        <v>0</v>
      </c>
      <c r="J241" s="49" t="s">
        <v>2186</v>
      </c>
      <c r="K241" s="49" t="s">
        <v>7361</v>
      </c>
      <c r="L241" s="49" t="s">
        <v>254</v>
      </c>
      <c r="M241" s="49" t="s">
        <v>568</v>
      </c>
    </row>
    <row r="242" spans="2:13" x14ac:dyDescent="0.3">
      <c r="B242" s="248" t="s">
        <v>2831</v>
      </c>
      <c r="C242" s="248" t="s">
        <v>2831</v>
      </c>
      <c r="D242" t="s">
        <v>2600</v>
      </c>
      <c r="E242" t="s">
        <v>4898</v>
      </c>
      <c r="F242" t="s">
        <v>2073</v>
      </c>
      <c r="G242" s="47" t="s">
        <v>2488</v>
      </c>
      <c r="H242" s="49">
        <v>0</v>
      </c>
      <c r="I242" s="250">
        <v>0</v>
      </c>
      <c r="J242" s="49" t="s">
        <v>2160</v>
      </c>
      <c r="K242" s="49" t="s">
        <v>4899</v>
      </c>
      <c r="L242" s="49" t="s">
        <v>254</v>
      </c>
      <c r="M242" s="49" t="s">
        <v>568</v>
      </c>
    </row>
    <row r="243" spans="2:13" x14ac:dyDescent="0.3">
      <c r="B243" s="248" t="s">
        <v>2831</v>
      </c>
      <c r="C243" s="248" t="s">
        <v>2831</v>
      </c>
      <c r="D243" t="s">
        <v>2600</v>
      </c>
      <c r="E243" t="s">
        <v>3371</v>
      </c>
      <c r="F243" t="s">
        <v>2078</v>
      </c>
      <c r="G243" s="47" t="s">
        <v>2495</v>
      </c>
      <c r="H243" s="49">
        <v>0</v>
      </c>
      <c r="I243" s="250">
        <v>0</v>
      </c>
      <c r="J243" s="49" t="s">
        <v>2186</v>
      </c>
      <c r="K243" s="49" t="s">
        <v>3373</v>
      </c>
      <c r="L243" s="49" t="s">
        <v>254</v>
      </c>
      <c r="M243" s="49" t="s">
        <v>568</v>
      </c>
    </row>
    <row r="244" spans="2:13" x14ac:dyDescent="0.3">
      <c r="B244" s="248" t="s">
        <v>2831</v>
      </c>
      <c r="C244" s="248" t="s">
        <v>2831</v>
      </c>
      <c r="D244" t="s">
        <v>2600</v>
      </c>
      <c r="E244" t="s">
        <v>11382</v>
      </c>
      <c r="F244" t="s">
        <v>2072</v>
      </c>
      <c r="G244" s="47" t="s">
        <v>2514</v>
      </c>
      <c r="H244" s="49">
        <v>0</v>
      </c>
      <c r="I244" s="250">
        <v>0</v>
      </c>
      <c r="J244" s="49" t="s">
        <v>2173</v>
      </c>
      <c r="K244" s="49" t="s">
        <v>11383</v>
      </c>
      <c r="L244" s="49" t="s">
        <v>254</v>
      </c>
      <c r="M244" s="49" t="s">
        <v>568</v>
      </c>
    </row>
    <row r="245" spans="2:13" x14ac:dyDescent="0.3">
      <c r="B245" s="248" t="s">
        <v>2831</v>
      </c>
      <c r="C245" s="248" t="s">
        <v>2831</v>
      </c>
      <c r="D245" t="s">
        <v>2600</v>
      </c>
      <c r="E245" t="s">
        <v>7475</v>
      </c>
      <c r="F245" t="s">
        <v>2073</v>
      </c>
      <c r="G245" s="47" t="s">
        <v>2512</v>
      </c>
      <c r="H245" s="49">
        <v>0</v>
      </c>
      <c r="I245" s="250">
        <v>0</v>
      </c>
      <c r="J245" s="49" t="s">
        <v>2186</v>
      </c>
      <c r="K245" s="49" t="s">
        <v>7476</v>
      </c>
      <c r="L245" s="49" t="s">
        <v>254</v>
      </c>
      <c r="M245" s="49" t="s">
        <v>568</v>
      </c>
    </row>
    <row r="246" spans="2:13" x14ac:dyDescent="0.3">
      <c r="B246" s="248" t="s">
        <v>2831</v>
      </c>
      <c r="C246" s="248" t="s">
        <v>2831</v>
      </c>
      <c r="D246" t="s">
        <v>2600</v>
      </c>
      <c r="E246" t="s">
        <v>4027</v>
      </c>
      <c r="F246" t="s">
        <v>2078</v>
      </c>
      <c r="G246" s="47" t="s">
        <v>2511</v>
      </c>
      <c r="H246" s="49">
        <v>0</v>
      </c>
      <c r="I246" s="250">
        <v>0</v>
      </c>
      <c r="J246" s="49" t="s">
        <v>2186</v>
      </c>
      <c r="K246" s="49" t="s">
        <v>4028</v>
      </c>
      <c r="L246" s="49" t="s">
        <v>254</v>
      </c>
      <c r="M246" s="49" t="s">
        <v>568</v>
      </c>
    </row>
    <row r="247" spans="2:13" x14ac:dyDescent="0.3">
      <c r="B247" s="248" t="s">
        <v>2831</v>
      </c>
      <c r="C247" s="248" t="s">
        <v>2831</v>
      </c>
      <c r="D247" t="s">
        <v>2600</v>
      </c>
      <c r="E247" t="s">
        <v>7970</v>
      </c>
      <c r="F247" t="s">
        <v>2073</v>
      </c>
      <c r="G247" s="47" t="s">
        <v>2488</v>
      </c>
      <c r="H247" s="49">
        <v>0</v>
      </c>
      <c r="I247" s="250">
        <v>0</v>
      </c>
      <c r="J247" s="49" t="s">
        <v>2160</v>
      </c>
      <c r="K247" s="49" t="s">
        <v>7971</v>
      </c>
      <c r="L247" s="49" t="s">
        <v>2147</v>
      </c>
      <c r="M247" s="49" t="s">
        <v>568</v>
      </c>
    </row>
    <row r="248" spans="2:13" x14ac:dyDescent="0.3">
      <c r="B248" s="248" t="s">
        <v>2831</v>
      </c>
      <c r="C248" s="248" t="s">
        <v>2831</v>
      </c>
      <c r="D248" t="s">
        <v>2600</v>
      </c>
      <c r="E248" t="s">
        <v>7087</v>
      </c>
      <c r="F248" t="s">
        <v>2073</v>
      </c>
      <c r="G248" s="47" t="s">
        <v>2512</v>
      </c>
      <c r="H248" s="49">
        <v>0</v>
      </c>
      <c r="I248" s="250">
        <v>0</v>
      </c>
      <c r="J248" s="49" t="s">
        <v>2186</v>
      </c>
      <c r="K248" s="49" t="s">
        <v>7088</v>
      </c>
      <c r="L248" s="49" t="s">
        <v>254</v>
      </c>
      <c r="M248" s="49" t="s">
        <v>568</v>
      </c>
    </row>
    <row r="249" spans="2:13" x14ac:dyDescent="0.3">
      <c r="B249" s="248" t="s">
        <v>2831</v>
      </c>
      <c r="C249" s="248" t="s">
        <v>2831</v>
      </c>
      <c r="D249" t="s">
        <v>2600</v>
      </c>
      <c r="E249" t="s">
        <v>5480</v>
      </c>
      <c r="F249" t="s">
        <v>2078</v>
      </c>
      <c r="G249" s="47" t="s">
        <v>2478</v>
      </c>
      <c r="H249" s="49">
        <v>0</v>
      </c>
      <c r="I249" s="250">
        <v>0</v>
      </c>
      <c r="J249" s="49" t="s">
        <v>2186</v>
      </c>
      <c r="K249" s="49" t="s">
        <v>5482</v>
      </c>
      <c r="L249" s="49" t="s">
        <v>2147</v>
      </c>
      <c r="M249" s="49" t="s">
        <v>568</v>
      </c>
    </row>
    <row r="250" spans="2:13" x14ac:dyDescent="0.3">
      <c r="B250" s="248" t="s">
        <v>2831</v>
      </c>
      <c r="C250" s="248" t="s">
        <v>2831</v>
      </c>
      <c r="D250" t="s">
        <v>2600</v>
      </c>
      <c r="E250" t="s">
        <v>9718</v>
      </c>
      <c r="F250" t="s">
        <v>2073</v>
      </c>
      <c r="G250" s="47" t="s">
        <v>2497</v>
      </c>
      <c r="H250" s="49">
        <v>0</v>
      </c>
      <c r="I250" s="250">
        <v>0</v>
      </c>
      <c r="J250" s="49" t="s">
        <v>2186</v>
      </c>
      <c r="K250" s="49" t="s">
        <v>9719</v>
      </c>
      <c r="L250" s="49" t="s">
        <v>254</v>
      </c>
      <c r="M250" s="49" t="s">
        <v>568</v>
      </c>
    </row>
    <row r="251" spans="2:13" x14ac:dyDescent="0.3">
      <c r="B251" s="248" t="s">
        <v>2831</v>
      </c>
      <c r="C251" s="248" t="s">
        <v>2831</v>
      </c>
      <c r="D251" t="s">
        <v>2600</v>
      </c>
      <c r="E251" t="s">
        <v>7850</v>
      </c>
      <c r="F251" t="s">
        <v>2073</v>
      </c>
      <c r="G251" s="47" t="s">
        <v>2514</v>
      </c>
      <c r="H251" s="49">
        <v>0</v>
      </c>
      <c r="I251" s="250">
        <v>0</v>
      </c>
      <c r="J251" s="49" t="s">
        <v>2160</v>
      </c>
      <c r="K251" s="49" t="s">
        <v>7851</v>
      </c>
      <c r="L251" s="49" t="s">
        <v>254</v>
      </c>
      <c r="M251" s="49" t="s">
        <v>568</v>
      </c>
    </row>
    <row r="252" spans="2:13" x14ac:dyDescent="0.3">
      <c r="B252" s="248" t="s">
        <v>2831</v>
      </c>
      <c r="C252" s="248" t="s">
        <v>2831</v>
      </c>
      <c r="D252" t="s">
        <v>2600</v>
      </c>
      <c r="E252" t="s">
        <v>4392</v>
      </c>
      <c r="F252" t="s">
        <v>2073</v>
      </c>
      <c r="G252" s="47" t="s">
        <v>2493</v>
      </c>
      <c r="H252" s="49">
        <v>0</v>
      </c>
      <c r="I252" s="250">
        <v>0</v>
      </c>
      <c r="J252" s="49" t="s">
        <v>2160</v>
      </c>
      <c r="K252" s="49" t="s">
        <v>4394</v>
      </c>
      <c r="L252" s="49" t="s">
        <v>254</v>
      </c>
      <c r="M252" s="49" t="s">
        <v>568</v>
      </c>
    </row>
    <row r="253" spans="2:13" x14ac:dyDescent="0.3">
      <c r="B253" s="248" t="s">
        <v>2831</v>
      </c>
      <c r="C253" s="248" t="s">
        <v>2831</v>
      </c>
      <c r="D253" t="s">
        <v>2600</v>
      </c>
      <c r="E253" t="s">
        <v>4430</v>
      </c>
      <c r="F253" t="s">
        <v>2073</v>
      </c>
      <c r="G253" s="47" t="s">
        <v>2476</v>
      </c>
      <c r="H253" s="49">
        <v>0</v>
      </c>
      <c r="I253" s="250">
        <v>0</v>
      </c>
      <c r="J253" s="49" t="s">
        <v>2173</v>
      </c>
      <c r="K253" s="49" t="s">
        <v>4431</v>
      </c>
      <c r="L253" s="49" t="s">
        <v>254</v>
      </c>
      <c r="M253" s="49" t="s">
        <v>568</v>
      </c>
    </row>
    <row r="254" spans="2:13" x14ac:dyDescent="0.3">
      <c r="B254" s="248" t="s">
        <v>2831</v>
      </c>
      <c r="C254" s="248" t="s">
        <v>2831</v>
      </c>
      <c r="D254" t="s">
        <v>2600</v>
      </c>
      <c r="E254" t="s">
        <v>5834</v>
      </c>
      <c r="F254" t="s">
        <v>2073</v>
      </c>
      <c r="G254" s="47" t="s">
        <v>2467</v>
      </c>
      <c r="H254" s="49">
        <v>0</v>
      </c>
      <c r="I254" s="250">
        <v>0</v>
      </c>
      <c r="J254" s="49" t="s">
        <v>2186</v>
      </c>
      <c r="K254" s="49" t="s">
        <v>5835</v>
      </c>
      <c r="L254" s="49" t="s">
        <v>254</v>
      </c>
      <c r="M254" s="49" t="s">
        <v>568</v>
      </c>
    </row>
    <row r="255" spans="2:13" x14ac:dyDescent="0.3">
      <c r="B255" s="248" t="s">
        <v>2831</v>
      </c>
      <c r="C255" s="248" t="s">
        <v>2831</v>
      </c>
      <c r="D255" t="s">
        <v>2600</v>
      </c>
      <c r="E255" t="s">
        <v>8634</v>
      </c>
      <c r="F255" t="s">
        <v>2073</v>
      </c>
      <c r="G255" s="47" t="s">
        <v>2520</v>
      </c>
      <c r="H255" s="49">
        <v>0</v>
      </c>
      <c r="I255" s="250">
        <v>0</v>
      </c>
      <c r="J255" s="49" t="s">
        <v>2186</v>
      </c>
      <c r="K255" s="49" t="s">
        <v>8635</v>
      </c>
      <c r="L255" s="49" t="s">
        <v>254</v>
      </c>
      <c r="M255" s="49" t="s">
        <v>568</v>
      </c>
    </row>
    <row r="256" spans="2:13" x14ac:dyDescent="0.3">
      <c r="B256" s="248" t="s">
        <v>2831</v>
      </c>
      <c r="C256" s="248" t="s">
        <v>2831</v>
      </c>
      <c r="D256" t="s">
        <v>2600</v>
      </c>
      <c r="E256" t="s">
        <v>5769</v>
      </c>
      <c r="F256" t="s">
        <v>2073</v>
      </c>
      <c r="G256" s="47" t="s">
        <v>2519</v>
      </c>
      <c r="H256" s="49">
        <v>0</v>
      </c>
      <c r="I256" s="250">
        <v>0</v>
      </c>
      <c r="J256" s="49" t="s">
        <v>2186</v>
      </c>
      <c r="K256" s="49" t="s">
        <v>5770</v>
      </c>
      <c r="L256" s="49" t="s">
        <v>254</v>
      </c>
      <c r="M256" s="49" t="s">
        <v>568</v>
      </c>
    </row>
    <row r="257" spans="2:13" x14ac:dyDescent="0.3">
      <c r="B257" s="248" t="s">
        <v>2831</v>
      </c>
      <c r="C257" s="248" t="s">
        <v>2831</v>
      </c>
      <c r="D257" t="s">
        <v>2600</v>
      </c>
      <c r="E257" t="s">
        <v>4964</v>
      </c>
      <c r="F257" t="s">
        <v>2073</v>
      </c>
      <c r="G257" s="47" t="s">
        <v>2510</v>
      </c>
      <c r="H257" s="49">
        <v>0</v>
      </c>
      <c r="I257" s="250">
        <v>0</v>
      </c>
      <c r="J257" s="49" t="s">
        <v>2160</v>
      </c>
      <c r="K257" s="49" t="s">
        <v>4965</v>
      </c>
      <c r="L257" s="49" t="s">
        <v>254</v>
      </c>
      <c r="M257" s="49" t="s">
        <v>568</v>
      </c>
    </row>
    <row r="258" spans="2:13" x14ac:dyDescent="0.3">
      <c r="B258" s="248" t="s">
        <v>2831</v>
      </c>
      <c r="C258" s="248" t="s">
        <v>2831</v>
      </c>
      <c r="D258" t="s">
        <v>2600</v>
      </c>
      <c r="E258" t="s">
        <v>9024</v>
      </c>
      <c r="F258" t="s">
        <v>2073</v>
      </c>
      <c r="G258" s="47" t="s">
        <v>2508</v>
      </c>
      <c r="H258" s="49">
        <v>0</v>
      </c>
      <c r="I258" s="250">
        <v>0</v>
      </c>
      <c r="J258" s="49" t="s">
        <v>2186</v>
      </c>
      <c r="K258" s="49" t="s">
        <v>9025</v>
      </c>
      <c r="L258" s="49" t="s">
        <v>254</v>
      </c>
      <c r="M258" s="49" t="s">
        <v>568</v>
      </c>
    </row>
    <row r="259" spans="2:13" x14ac:dyDescent="0.3">
      <c r="B259" s="248" t="s">
        <v>2831</v>
      </c>
      <c r="C259" s="248" t="s">
        <v>2831</v>
      </c>
      <c r="D259" t="s">
        <v>2600</v>
      </c>
      <c r="E259" t="s">
        <v>3472</v>
      </c>
      <c r="F259" t="s">
        <v>2078</v>
      </c>
      <c r="G259" s="47" t="s">
        <v>2498</v>
      </c>
      <c r="H259" s="49">
        <v>0</v>
      </c>
      <c r="I259" s="250">
        <v>0</v>
      </c>
      <c r="J259" s="49" t="s">
        <v>2186</v>
      </c>
      <c r="K259" s="49" t="s">
        <v>3474</v>
      </c>
      <c r="L259" s="49" t="s">
        <v>254</v>
      </c>
      <c r="M259" s="49" t="s">
        <v>568</v>
      </c>
    </row>
    <row r="260" spans="2:13" x14ac:dyDescent="0.3">
      <c r="B260" s="248" t="s">
        <v>2831</v>
      </c>
      <c r="C260" s="248" t="s">
        <v>2831</v>
      </c>
      <c r="D260" t="s">
        <v>2600</v>
      </c>
      <c r="E260" t="s">
        <v>8642</v>
      </c>
      <c r="F260" t="s">
        <v>2073</v>
      </c>
      <c r="G260" s="47" t="s">
        <v>2467</v>
      </c>
      <c r="H260" s="49">
        <v>0</v>
      </c>
      <c r="I260" s="250">
        <v>0</v>
      </c>
      <c r="J260" s="49" t="s">
        <v>2186</v>
      </c>
      <c r="K260" s="49" t="s">
        <v>8643</v>
      </c>
      <c r="L260" s="49" t="s">
        <v>254</v>
      </c>
      <c r="M260" s="49" t="s">
        <v>568</v>
      </c>
    </row>
    <row r="261" spans="2:13" x14ac:dyDescent="0.3">
      <c r="B261" s="248" t="s">
        <v>2831</v>
      </c>
      <c r="C261" s="248" t="s">
        <v>2831</v>
      </c>
      <c r="D261" t="s">
        <v>2600</v>
      </c>
      <c r="E261" t="s">
        <v>11384</v>
      </c>
      <c r="F261" t="s">
        <v>2072</v>
      </c>
      <c r="G261" s="47" t="s">
        <v>2488</v>
      </c>
      <c r="H261" s="49">
        <v>0</v>
      </c>
      <c r="I261" s="250">
        <v>0</v>
      </c>
      <c r="J261" s="49" t="s">
        <v>2160</v>
      </c>
      <c r="K261" s="49" t="s">
        <v>2992</v>
      </c>
      <c r="L261" s="49" t="s">
        <v>254</v>
      </c>
      <c r="M261" s="49" t="s">
        <v>568</v>
      </c>
    </row>
    <row r="262" spans="2:13" x14ac:dyDescent="0.3">
      <c r="B262" s="248" t="s">
        <v>2831</v>
      </c>
      <c r="C262" s="248" t="s">
        <v>2831</v>
      </c>
      <c r="D262" t="s">
        <v>2600</v>
      </c>
      <c r="E262" t="s">
        <v>3343</v>
      </c>
      <c r="F262" t="s">
        <v>2078</v>
      </c>
      <c r="G262" s="47" t="s">
        <v>2489</v>
      </c>
      <c r="H262" s="49">
        <v>0</v>
      </c>
      <c r="I262" s="250">
        <v>0</v>
      </c>
      <c r="J262" s="49" t="s">
        <v>2160</v>
      </c>
      <c r="K262" s="49" t="s">
        <v>2936</v>
      </c>
      <c r="L262" s="49" t="s">
        <v>254</v>
      </c>
      <c r="M262" s="49" t="s">
        <v>568</v>
      </c>
    </row>
    <row r="263" spans="2:13" x14ac:dyDescent="0.3">
      <c r="B263" s="248" t="s">
        <v>2831</v>
      </c>
      <c r="C263" s="248" t="s">
        <v>2831</v>
      </c>
      <c r="D263" t="s">
        <v>2600</v>
      </c>
      <c r="E263" t="s">
        <v>5203</v>
      </c>
      <c r="F263" t="s">
        <v>2073</v>
      </c>
      <c r="G263" s="47" t="s">
        <v>2514</v>
      </c>
      <c r="H263" s="49">
        <v>0</v>
      </c>
      <c r="I263" s="250">
        <v>0</v>
      </c>
      <c r="J263" s="49" t="s">
        <v>2160</v>
      </c>
      <c r="K263" s="49" t="s">
        <v>5204</v>
      </c>
      <c r="L263" s="49" t="s">
        <v>254</v>
      </c>
      <c r="M263" s="49" t="s">
        <v>568</v>
      </c>
    </row>
    <row r="264" spans="2:13" x14ac:dyDescent="0.3">
      <c r="B264" s="248" t="s">
        <v>2831</v>
      </c>
      <c r="C264" s="248" t="s">
        <v>2831</v>
      </c>
      <c r="D264" t="s">
        <v>2600</v>
      </c>
      <c r="E264" t="s">
        <v>8027</v>
      </c>
      <c r="F264" t="s">
        <v>2078</v>
      </c>
      <c r="G264" s="47" t="s">
        <v>2478</v>
      </c>
      <c r="H264" s="49">
        <v>0</v>
      </c>
      <c r="I264" s="250">
        <v>0</v>
      </c>
      <c r="J264" s="49" t="s">
        <v>2186</v>
      </c>
      <c r="K264" s="49" t="s">
        <v>8028</v>
      </c>
      <c r="L264" s="49" t="s">
        <v>254</v>
      </c>
      <c r="M264" s="49" t="s">
        <v>568</v>
      </c>
    </row>
    <row r="265" spans="2:13" x14ac:dyDescent="0.3">
      <c r="B265" s="248" t="s">
        <v>2831</v>
      </c>
      <c r="C265" s="248" t="s">
        <v>2831</v>
      </c>
      <c r="D265" t="s">
        <v>2600</v>
      </c>
      <c r="E265" t="s">
        <v>4574</v>
      </c>
      <c r="F265" t="s">
        <v>2073</v>
      </c>
      <c r="G265" s="47" t="s">
        <v>2510</v>
      </c>
      <c r="H265" s="49">
        <v>0</v>
      </c>
      <c r="I265" s="250">
        <v>0</v>
      </c>
      <c r="J265" s="49" t="s">
        <v>2160</v>
      </c>
      <c r="K265" s="49" t="s">
        <v>4575</v>
      </c>
      <c r="L265" s="49" t="s">
        <v>254</v>
      </c>
      <c r="M265" s="49" t="s">
        <v>568</v>
      </c>
    </row>
    <row r="266" spans="2:13" x14ac:dyDescent="0.3">
      <c r="B266" s="248" t="s">
        <v>2831</v>
      </c>
      <c r="C266" s="248" t="s">
        <v>2831</v>
      </c>
      <c r="D266" t="s">
        <v>2600</v>
      </c>
      <c r="E266" t="s">
        <v>3801</v>
      </c>
      <c r="F266" t="s">
        <v>2078</v>
      </c>
      <c r="G266" s="47" t="s">
        <v>2489</v>
      </c>
      <c r="H266" s="49">
        <v>0</v>
      </c>
      <c r="I266" s="250">
        <v>0</v>
      </c>
      <c r="J266" s="49" t="s">
        <v>2186</v>
      </c>
      <c r="K266" s="49" t="s">
        <v>3803</v>
      </c>
      <c r="L266" s="49" t="s">
        <v>254</v>
      </c>
      <c r="M266" s="49" t="s">
        <v>568</v>
      </c>
    </row>
    <row r="267" spans="2:13" x14ac:dyDescent="0.3">
      <c r="B267" s="248" t="s">
        <v>2831</v>
      </c>
      <c r="C267" s="248" t="s">
        <v>2831</v>
      </c>
      <c r="D267" t="s">
        <v>2600</v>
      </c>
      <c r="E267" t="s">
        <v>4569</v>
      </c>
      <c r="F267" t="s">
        <v>2073</v>
      </c>
      <c r="G267" s="47" t="s">
        <v>2467</v>
      </c>
      <c r="H267" s="49">
        <v>0</v>
      </c>
      <c r="I267" s="250">
        <v>0</v>
      </c>
      <c r="J267" s="49" t="s">
        <v>2160</v>
      </c>
      <c r="K267" s="49" t="s">
        <v>4570</v>
      </c>
      <c r="L267" s="49" t="s">
        <v>254</v>
      </c>
      <c r="M267" s="49" t="s">
        <v>568</v>
      </c>
    </row>
    <row r="268" spans="2:13" x14ac:dyDescent="0.3">
      <c r="B268" s="248" t="s">
        <v>2831</v>
      </c>
      <c r="C268" s="248" t="s">
        <v>2831</v>
      </c>
      <c r="D268" t="s">
        <v>2600</v>
      </c>
      <c r="E268" t="s">
        <v>11385</v>
      </c>
      <c r="F268" t="s">
        <v>2075</v>
      </c>
      <c r="G268" s="47" t="s">
        <v>2510</v>
      </c>
      <c r="H268" s="49">
        <v>0</v>
      </c>
      <c r="I268" s="250">
        <v>0</v>
      </c>
      <c r="J268" s="49" t="s">
        <v>2160</v>
      </c>
      <c r="K268" s="49" t="s">
        <v>11386</v>
      </c>
      <c r="L268" s="49" t="s">
        <v>254</v>
      </c>
      <c r="M268" s="49" t="s">
        <v>568</v>
      </c>
    </row>
    <row r="269" spans="2:13" x14ac:dyDescent="0.3">
      <c r="B269" s="248" t="s">
        <v>2831</v>
      </c>
      <c r="C269" s="248" t="s">
        <v>2831</v>
      </c>
      <c r="D269" t="s">
        <v>2600</v>
      </c>
      <c r="E269" t="s">
        <v>8264</v>
      </c>
      <c r="F269" t="s">
        <v>2078</v>
      </c>
      <c r="G269" s="47" t="s">
        <v>2510</v>
      </c>
      <c r="H269" s="49">
        <v>0</v>
      </c>
      <c r="I269" s="250">
        <v>0</v>
      </c>
      <c r="J269" s="49" t="s">
        <v>2186</v>
      </c>
      <c r="K269" s="49" t="s">
        <v>8265</v>
      </c>
      <c r="L269" s="49" t="s">
        <v>254</v>
      </c>
      <c r="M269" s="49" t="s">
        <v>568</v>
      </c>
    </row>
    <row r="270" spans="2:13" x14ac:dyDescent="0.3">
      <c r="B270" s="248" t="s">
        <v>2831</v>
      </c>
      <c r="C270" s="248" t="s">
        <v>2831</v>
      </c>
      <c r="D270" t="s">
        <v>2600</v>
      </c>
      <c r="E270" t="s">
        <v>8272</v>
      </c>
      <c r="F270" t="s">
        <v>2073</v>
      </c>
      <c r="G270" s="47" t="s">
        <v>2520</v>
      </c>
      <c r="H270" s="49">
        <v>0</v>
      </c>
      <c r="I270" s="250">
        <v>0</v>
      </c>
      <c r="J270" s="49" t="s">
        <v>2186</v>
      </c>
      <c r="K270" s="49" t="s">
        <v>8273</v>
      </c>
      <c r="L270" s="49" t="s">
        <v>254</v>
      </c>
      <c r="M270" s="49" t="s">
        <v>568</v>
      </c>
    </row>
    <row r="271" spans="2:13" x14ac:dyDescent="0.3">
      <c r="B271" s="248" t="s">
        <v>2831</v>
      </c>
      <c r="C271" s="248" t="s">
        <v>2831</v>
      </c>
      <c r="D271" t="s">
        <v>2600</v>
      </c>
      <c r="E271" t="s">
        <v>8442</v>
      </c>
      <c r="F271" t="s">
        <v>2073</v>
      </c>
      <c r="G271" s="47" t="s">
        <v>2504</v>
      </c>
      <c r="H271" s="49">
        <v>0</v>
      </c>
      <c r="I271" s="250">
        <v>0</v>
      </c>
      <c r="J271" s="49" t="s">
        <v>2186</v>
      </c>
      <c r="K271" s="49" t="s">
        <v>8443</v>
      </c>
      <c r="L271" s="49" t="s">
        <v>254</v>
      </c>
      <c r="M271" s="49" t="s">
        <v>568</v>
      </c>
    </row>
    <row r="272" spans="2:13" x14ac:dyDescent="0.3">
      <c r="B272" s="248" t="s">
        <v>2831</v>
      </c>
      <c r="C272" s="248" t="s">
        <v>2831</v>
      </c>
      <c r="D272" t="s">
        <v>2600</v>
      </c>
      <c r="E272" t="s">
        <v>11387</v>
      </c>
      <c r="F272" t="s">
        <v>2072</v>
      </c>
      <c r="G272" s="47" t="s">
        <v>2476</v>
      </c>
      <c r="H272" s="49">
        <v>1</v>
      </c>
      <c r="I272" s="250">
        <v>333.85</v>
      </c>
      <c r="J272" s="49" t="s">
        <v>2160</v>
      </c>
      <c r="K272" s="49" t="s">
        <v>2992</v>
      </c>
      <c r="L272" s="49" t="s">
        <v>254</v>
      </c>
      <c r="M272" s="49" t="s">
        <v>568</v>
      </c>
    </row>
    <row r="273" spans="2:13" x14ac:dyDescent="0.3">
      <c r="B273" s="248" t="s">
        <v>2831</v>
      </c>
      <c r="C273" s="248" t="s">
        <v>2831</v>
      </c>
      <c r="D273" t="s">
        <v>2600</v>
      </c>
      <c r="E273" t="s">
        <v>4962</v>
      </c>
      <c r="F273" t="s">
        <v>2073</v>
      </c>
      <c r="G273" s="47" t="s">
        <v>2510</v>
      </c>
      <c r="H273" s="49">
        <v>0</v>
      </c>
      <c r="I273" s="250">
        <v>0</v>
      </c>
      <c r="J273" s="49" t="s">
        <v>2186</v>
      </c>
      <c r="K273" s="49" t="s">
        <v>4963</v>
      </c>
      <c r="L273" s="49" t="s">
        <v>254</v>
      </c>
      <c r="M273" s="49" t="s">
        <v>568</v>
      </c>
    </row>
    <row r="274" spans="2:13" x14ac:dyDescent="0.3">
      <c r="B274" s="248" t="s">
        <v>2831</v>
      </c>
      <c r="C274" s="248" t="s">
        <v>2831</v>
      </c>
      <c r="D274" t="s">
        <v>2600</v>
      </c>
      <c r="E274" t="s">
        <v>8488</v>
      </c>
      <c r="F274" t="s">
        <v>2078</v>
      </c>
      <c r="G274" s="47" t="s">
        <v>2501</v>
      </c>
      <c r="H274" s="49">
        <v>0</v>
      </c>
      <c r="I274" s="250">
        <v>0</v>
      </c>
      <c r="J274" s="49" t="s">
        <v>2186</v>
      </c>
      <c r="K274" s="49" t="s">
        <v>8489</v>
      </c>
      <c r="L274" s="49" t="s">
        <v>254</v>
      </c>
      <c r="M274" s="49" t="s">
        <v>568</v>
      </c>
    </row>
    <row r="275" spans="2:13" x14ac:dyDescent="0.3">
      <c r="B275" s="248" t="s">
        <v>2831</v>
      </c>
      <c r="C275" s="248" t="s">
        <v>2831</v>
      </c>
      <c r="D275" t="s">
        <v>2600</v>
      </c>
      <c r="E275" t="s">
        <v>8098</v>
      </c>
      <c r="F275" t="s">
        <v>2073</v>
      </c>
      <c r="G275" s="47" t="s">
        <v>2520</v>
      </c>
      <c r="H275" s="49">
        <v>0</v>
      </c>
      <c r="I275" s="250">
        <v>0</v>
      </c>
      <c r="J275" s="49" t="s">
        <v>2186</v>
      </c>
      <c r="K275" s="49" t="s">
        <v>8099</v>
      </c>
      <c r="L275" s="49" t="s">
        <v>254</v>
      </c>
      <c r="M275" s="49" t="s">
        <v>568</v>
      </c>
    </row>
    <row r="276" spans="2:13" x14ac:dyDescent="0.3">
      <c r="B276" s="248" t="s">
        <v>2831</v>
      </c>
      <c r="C276" s="248" t="s">
        <v>2831</v>
      </c>
      <c r="D276" t="s">
        <v>2600</v>
      </c>
      <c r="E276" t="s">
        <v>11388</v>
      </c>
      <c r="F276" t="s">
        <v>2075</v>
      </c>
      <c r="G276" s="47" t="s">
        <v>2499</v>
      </c>
      <c r="H276" s="49">
        <v>0</v>
      </c>
      <c r="I276" s="250">
        <v>0</v>
      </c>
      <c r="J276" s="49" t="s">
        <v>2160</v>
      </c>
      <c r="K276" s="49" t="s">
        <v>11389</v>
      </c>
      <c r="L276" s="49" t="s">
        <v>254</v>
      </c>
      <c r="M276" s="49" t="s">
        <v>568</v>
      </c>
    </row>
    <row r="277" spans="2:13" x14ac:dyDescent="0.3">
      <c r="B277" s="248" t="s">
        <v>2831</v>
      </c>
      <c r="C277" s="248" t="s">
        <v>2831</v>
      </c>
      <c r="D277" t="s">
        <v>2600</v>
      </c>
      <c r="E277" t="s">
        <v>8401</v>
      </c>
      <c r="F277" t="s">
        <v>2073</v>
      </c>
      <c r="G277" s="47" t="s">
        <v>2488</v>
      </c>
      <c r="H277" s="49">
        <v>0</v>
      </c>
      <c r="I277" s="250">
        <v>0</v>
      </c>
      <c r="J277" s="49" t="s">
        <v>2186</v>
      </c>
      <c r="K277" s="49" t="s">
        <v>8402</v>
      </c>
      <c r="L277" s="49" t="s">
        <v>2147</v>
      </c>
      <c r="M277" s="49" t="s">
        <v>568</v>
      </c>
    </row>
    <row r="278" spans="2:13" x14ac:dyDescent="0.3">
      <c r="B278" s="248" t="s">
        <v>2831</v>
      </c>
      <c r="C278" s="248" t="s">
        <v>2831</v>
      </c>
      <c r="D278" t="s">
        <v>2600</v>
      </c>
      <c r="E278" t="s">
        <v>11390</v>
      </c>
      <c r="F278" t="s">
        <v>2072</v>
      </c>
      <c r="G278" s="47" t="s">
        <v>2497</v>
      </c>
      <c r="H278" s="49">
        <v>0</v>
      </c>
      <c r="I278" s="250">
        <v>0</v>
      </c>
      <c r="J278" s="49" t="s">
        <v>2176</v>
      </c>
      <c r="K278" s="49" t="s">
        <v>11391</v>
      </c>
      <c r="L278" s="49" t="s">
        <v>254</v>
      </c>
      <c r="M278" s="49" t="s">
        <v>568</v>
      </c>
    </row>
    <row r="279" spans="2:13" x14ac:dyDescent="0.3">
      <c r="B279" s="248" t="s">
        <v>2831</v>
      </c>
      <c r="C279" s="248" t="s">
        <v>2831</v>
      </c>
      <c r="D279" t="s">
        <v>2600</v>
      </c>
      <c r="E279" t="s">
        <v>11392</v>
      </c>
      <c r="F279" t="s">
        <v>2072</v>
      </c>
      <c r="G279" s="47" t="s">
        <v>2489</v>
      </c>
      <c r="H279" s="49">
        <v>0</v>
      </c>
      <c r="I279" s="250">
        <v>0</v>
      </c>
      <c r="J279" s="49" t="s">
        <v>2173</v>
      </c>
      <c r="K279" s="49" t="s">
        <v>11370</v>
      </c>
      <c r="L279" s="49" t="s">
        <v>254</v>
      </c>
      <c r="M279" s="49" t="s">
        <v>568</v>
      </c>
    </row>
    <row r="280" spans="2:13" x14ac:dyDescent="0.3">
      <c r="B280" s="248" t="s">
        <v>2831</v>
      </c>
      <c r="C280" s="248" t="s">
        <v>2831</v>
      </c>
      <c r="D280" t="s">
        <v>2600</v>
      </c>
      <c r="E280" t="s">
        <v>3259</v>
      </c>
      <c r="F280" t="s">
        <v>2078</v>
      </c>
      <c r="G280" s="47" t="s">
        <v>2505</v>
      </c>
      <c r="H280" s="49">
        <v>0</v>
      </c>
      <c r="I280" s="250">
        <v>0</v>
      </c>
      <c r="J280" s="49" t="s">
        <v>2160</v>
      </c>
      <c r="K280" s="49" t="s">
        <v>2936</v>
      </c>
      <c r="L280" s="49" t="s">
        <v>254</v>
      </c>
      <c r="M280" s="49" t="s">
        <v>568</v>
      </c>
    </row>
    <row r="281" spans="2:13" x14ac:dyDescent="0.3">
      <c r="B281" s="248" t="s">
        <v>2831</v>
      </c>
      <c r="C281" s="248" t="s">
        <v>2831</v>
      </c>
      <c r="D281" t="s">
        <v>2600</v>
      </c>
      <c r="E281" t="s">
        <v>4518</v>
      </c>
      <c r="F281" t="s">
        <v>2073</v>
      </c>
      <c r="G281" s="47" t="s">
        <v>2495</v>
      </c>
      <c r="H281" s="49">
        <v>0</v>
      </c>
      <c r="I281" s="250">
        <v>0</v>
      </c>
      <c r="J281" s="49" t="s">
        <v>2160</v>
      </c>
      <c r="K281" s="49" t="s">
        <v>4519</v>
      </c>
      <c r="L281" s="49" t="s">
        <v>254</v>
      </c>
      <c r="M281" s="49" t="s">
        <v>568</v>
      </c>
    </row>
    <row r="282" spans="2:13" x14ac:dyDescent="0.3">
      <c r="B282" s="248" t="s">
        <v>2831</v>
      </c>
      <c r="C282" s="248" t="s">
        <v>2831</v>
      </c>
      <c r="D282" t="s">
        <v>2600</v>
      </c>
      <c r="E282" t="s">
        <v>9500</v>
      </c>
      <c r="F282" t="s">
        <v>2073</v>
      </c>
      <c r="G282" s="47" t="s">
        <v>2505</v>
      </c>
      <c r="H282" s="49">
        <v>0</v>
      </c>
      <c r="I282" s="250">
        <v>0</v>
      </c>
      <c r="J282" s="49" t="s">
        <v>2186</v>
      </c>
      <c r="K282" s="49" t="s">
        <v>9501</v>
      </c>
      <c r="L282" s="49" t="s">
        <v>254</v>
      </c>
      <c r="M282" s="49" t="s">
        <v>568</v>
      </c>
    </row>
    <row r="283" spans="2:13" x14ac:dyDescent="0.3">
      <c r="B283" s="248" t="s">
        <v>2831</v>
      </c>
      <c r="C283" s="248" t="s">
        <v>2831</v>
      </c>
      <c r="D283" t="s">
        <v>2600</v>
      </c>
      <c r="E283" t="s">
        <v>7624</v>
      </c>
      <c r="F283" t="s">
        <v>2073</v>
      </c>
      <c r="G283" s="47" t="s">
        <v>2478</v>
      </c>
      <c r="H283" s="49">
        <v>0</v>
      </c>
      <c r="I283" s="250">
        <v>0</v>
      </c>
      <c r="J283" s="49" t="s">
        <v>2186</v>
      </c>
      <c r="K283" s="49" t="s">
        <v>7625</v>
      </c>
      <c r="L283" s="49" t="s">
        <v>254</v>
      </c>
      <c r="M283" s="49" t="s">
        <v>568</v>
      </c>
    </row>
    <row r="284" spans="2:13" x14ac:dyDescent="0.3">
      <c r="B284" s="248" t="s">
        <v>2831</v>
      </c>
      <c r="C284" s="248" t="s">
        <v>2831</v>
      </c>
      <c r="D284" t="s">
        <v>2600</v>
      </c>
      <c r="E284" t="s">
        <v>4566</v>
      </c>
      <c r="F284" t="s">
        <v>2073</v>
      </c>
      <c r="G284" s="47" t="s">
        <v>2489</v>
      </c>
      <c r="H284" s="49">
        <v>0</v>
      </c>
      <c r="I284" s="250">
        <v>0</v>
      </c>
      <c r="J284" s="49" t="s">
        <v>2160</v>
      </c>
      <c r="K284" s="49" t="s">
        <v>2941</v>
      </c>
      <c r="L284" s="49" t="s">
        <v>254</v>
      </c>
      <c r="M284" s="49" t="s">
        <v>568</v>
      </c>
    </row>
    <row r="285" spans="2:13" x14ac:dyDescent="0.3">
      <c r="B285" s="248" t="s">
        <v>2831</v>
      </c>
      <c r="C285" s="248" t="s">
        <v>2831</v>
      </c>
      <c r="D285" t="s">
        <v>2600</v>
      </c>
      <c r="E285" t="s">
        <v>4883</v>
      </c>
      <c r="F285" t="s">
        <v>2073</v>
      </c>
      <c r="G285" s="47" t="s">
        <v>2493</v>
      </c>
      <c r="H285" s="49">
        <v>0</v>
      </c>
      <c r="I285" s="250">
        <v>0</v>
      </c>
      <c r="J285" s="49" t="s">
        <v>2160</v>
      </c>
      <c r="K285" s="49" t="s">
        <v>4885</v>
      </c>
      <c r="L285" s="49" t="s">
        <v>254</v>
      </c>
      <c r="M285" s="49" t="s">
        <v>568</v>
      </c>
    </row>
    <row r="286" spans="2:13" x14ac:dyDescent="0.3">
      <c r="B286" s="248" t="s">
        <v>2831</v>
      </c>
      <c r="C286" s="248" t="s">
        <v>2831</v>
      </c>
      <c r="D286" t="s">
        <v>2600</v>
      </c>
      <c r="E286" t="s">
        <v>7814</v>
      </c>
      <c r="F286" t="s">
        <v>2075</v>
      </c>
      <c r="G286" s="47" t="s">
        <v>2510</v>
      </c>
      <c r="H286" s="49">
        <v>0</v>
      </c>
      <c r="I286" s="250">
        <v>0</v>
      </c>
      <c r="J286" s="49" t="s">
        <v>2186</v>
      </c>
      <c r="K286" s="49" t="s">
        <v>7815</v>
      </c>
      <c r="L286" s="49" t="s">
        <v>254</v>
      </c>
      <c r="M286" s="49" t="s">
        <v>568</v>
      </c>
    </row>
    <row r="287" spans="2:13" x14ac:dyDescent="0.3">
      <c r="B287" s="248" t="s">
        <v>2831</v>
      </c>
      <c r="C287" s="248" t="s">
        <v>2831</v>
      </c>
      <c r="D287" t="s">
        <v>2600</v>
      </c>
      <c r="E287" t="s">
        <v>8697</v>
      </c>
      <c r="F287" t="s">
        <v>2073</v>
      </c>
      <c r="G287" s="47" t="s">
        <v>2514</v>
      </c>
      <c r="H287" s="49">
        <v>0</v>
      </c>
      <c r="I287" s="250">
        <v>0</v>
      </c>
      <c r="J287" s="49" t="s">
        <v>2186</v>
      </c>
      <c r="K287" s="49" t="s">
        <v>8698</v>
      </c>
      <c r="L287" s="49" t="s">
        <v>254</v>
      </c>
      <c r="M287" s="49" t="s">
        <v>568</v>
      </c>
    </row>
    <row r="288" spans="2:13" x14ac:dyDescent="0.3">
      <c r="B288" s="248" t="s">
        <v>2831</v>
      </c>
      <c r="C288" s="248" t="s">
        <v>2831</v>
      </c>
      <c r="D288" t="s">
        <v>2600</v>
      </c>
      <c r="E288" t="s">
        <v>3225</v>
      </c>
      <c r="F288" t="s">
        <v>2078</v>
      </c>
      <c r="G288" s="47" t="s">
        <v>2489</v>
      </c>
      <c r="H288" s="49">
        <v>0</v>
      </c>
      <c r="I288" s="250">
        <v>0</v>
      </c>
      <c r="J288" s="49" t="s">
        <v>2160</v>
      </c>
      <c r="K288" s="49" t="s">
        <v>2925</v>
      </c>
      <c r="L288" s="49" t="s">
        <v>254</v>
      </c>
      <c r="M288" s="49" t="s">
        <v>568</v>
      </c>
    </row>
    <row r="289" spans="2:13" x14ac:dyDescent="0.3">
      <c r="B289" s="248" t="s">
        <v>2831</v>
      </c>
      <c r="C289" s="248" t="s">
        <v>2831</v>
      </c>
      <c r="D289" t="s">
        <v>2600</v>
      </c>
      <c r="E289" t="s">
        <v>11393</v>
      </c>
      <c r="F289" t="s">
        <v>2072</v>
      </c>
      <c r="G289" s="47" t="s">
        <v>2489</v>
      </c>
      <c r="H289" s="49">
        <v>0</v>
      </c>
      <c r="I289" s="250">
        <v>0</v>
      </c>
      <c r="J289" s="49" t="s">
        <v>2160</v>
      </c>
      <c r="K289" s="49" t="s">
        <v>2992</v>
      </c>
      <c r="L289" s="49" t="s">
        <v>254</v>
      </c>
      <c r="M289" s="49" t="s">
        <v>568</v>
      </c>
    </row>
    <row r="290" spans="2:13" x14ac:dyDescent="0.3">
      <c r="B290" s="248" t="s">
        <v>2831</v>
      </c>
      <c r="C290" s="248" t="s">
        <v>2831</v>
      </c>
      <c r="D290" t="s">
        <v>2600</v>
      </c>
      <c r="E290" t="s">
        <v>11394</v>
      </c>
      <c r="F290" t="s">
        <v>2072</v>
      </c>
      <c r="G290" s="47" t="s">
        <v>2505</v>
      </c>
      <c r="H290" s="49">
        <v>0</v>
      </c>
      <c r="I290" s="250">
        <v>0</v>
      </c>
      <c r="J290" s="49" t="s">
        <v>2160</v>
      </c>
      <c r="K290" s="49" t="s">
        <v>11395</v>
      </c>
      <c r="L290" s="49" t="s">
        <v>254</v>
      </c>
      <c r="M290" s="49" t="s">
        <v>568</v>
      </c>
    </row>
    <row r="291" spans="2:13" x14ac:dyDescent="0.3">
      <c r="B291" s="248" t="s">
        <v>2831</v>
      </c>
      <c r="C291" s="248" t="s">
        <v>2831</v>
      </c>
      <c r="D291" t="s">
        <v>2600</v>
      </c>
      <c r="E291" t="s">
        <v>10212</v>
      </c>
      <c r="F291" t="s">
        <v>2075</v>
      </c>
      <c r="G291" s="47" t="s">
        <v>2510</v>
      </c>
      <c r="H291" s="49">
        <v>0</v>
      </c>
      <c r="I291" s="250">
        <v>0</v>
      </c>
      <c r="J291" s="49" t="s">
        <v>2186</v>
      </c>
      <c r="K291" s="49" t="s">
        <v>10213</v>
      </c>
      <c r="L291" s="49" t="s">
        <v>2147</v>
      </c>
      <c r="M291" s="49" t="s">
        <v>568</v>
      </c>
    </row>
    <row r="292" spans="2:13" x14ac:dyDescent="0.3">
      <c r="B292" s="248" t="s">
        <v>2831</v>
      </c>
      <c r="C292" s="248" t="s">
        <v>2831</v>
      </c>
      <c r="D292" t="s">
        <v>2600</v>
      </c>
      <c r="E292" t="s">
        <v>5969</v>
      </c>
      <c r="F292" t="s">
        <v>2073</v>
      </c>
      <c r="G292" s="47" t="s">
        <v>2510</v>
      </c>
      <c r="H292" s="49">
        <v>0</v>
      </c>
      <c r="I292" s="250">
        <v>0</v>
      </c>
      <c r="J292" s="49" t="s">
        <v>2186</v>
      </c>
      <c r="K292" s="49" t="s">
        <v>5970</v>
      </c>
      <c r="L292" s="49" t="s">
        <v>254</v>
      </c>
      <c r="M292" s="49" t="s">
        <v>568</v>
      </c>
    </row>
    <row r="293" spans="2:13" x14ac:dyDescent="0.3">
      <c r="B293" s="248" t="s">
        <v>2831</v>
      </c>
      <c r="C293" s="248" t="s">
        <v>2831</v>
      </c>
      <c r="D293" t="s">
        <v>2600</v>
      </c>
      <c r="E293" t="s">
        <v>7003</v>
      </c>
      <c r="F293" t="s">
        <v>2073</v>
      </c>
      <c r="G293" s="47" t="s">
        <v>2499</v>
      </c>
      <c r="H293" s="49">
        <v>0</v>
      </c>
      <c r="I293" s="250">
        <v>0</v>
      </c>
      <c r="J293" s="49" t="s">
        <v>2186</v>
      </c>
      <c r="K293" s="49" t="s">
        <v>7004</v>
      </c>
      <c r="L293" s="49" t="s">
        <v>254</v>
      </c>
      <c r="M293" s="49" t="s">
        <v>568</v>
      </c>
    </row>
    <row r="294" spans="2:13" x14ac:dyDescent="0.3">
      <c r="B294" s="248" t="s">
        <v>2831</v>
      </c>
      <c r="C294" s="248" t="s">
        <v>2831</v>
      </c>
      <c r="D294" t="s">
        <v>2600</v>
      </c>
      <c r="E294" t="s">
        <v>11396</v>
      </c>
      <c r="F294" t="s">
        <v>2072</v>
      </c>
      <c r="G294" s="47" t="s">
        <v>2496</v>
      </c>
      <c r="H294" s="49">
        <v>0</v>
      </c>
      <c r="I294" s="250">
        <v>0</v>
      </c>
      <c r="J294" s="49" t="s">
        <v>2160</v>
      </c>
      <c r="K294" s="49" t="s">
        <v>2992</v>
      </c>
      <c r="L294" s="49" t="s">
        <v>254</v>
      </c>
      <c r="M294" s="49" t="s">
        <v>568</v>
      </c>
    </row>
    <row r="295" spans="2:13" x14ac:dyDescent="0.3">
      <c r="B295" s="248" t="s">
        <v>2831</v>
      </c>
      <c r="C295" s="248" t="s">
        <v>2831</v>
      </c>
      <c r="D295" t="s">
        <v>2600</v>
      </c>
      <c r="E295" t="s">
        <v>7822</v>
      </c>
      <c r="F295" t="s">
        <v>2073</v>
      </c>
      <c r="G295" s="47" t="s">
        <v>2508</v>
      </c>
      <c r="H295" s="49">
        <v>0</v>
      </c>
      <c r="I295" s="250">
        <v>0</v>
      </c>
      <c r="J295" s="49" t="s">
        <v>2186</v>
      </c>
      <c r="K295" s="49" t="s">
        <v>7823</v>
      </c>
      <c r="L295" s="49" t="s">
        <v>254</v>
      </c>
      <c r="M295" s="49" t="s">
        <v>568</v>
      </c>
    </row>
    <row r="296" spans="2:13" x14ac:dyDescent="0.3">
      <c r="B296" s="248" t="s">
        <v>2831</v>
      </c>
      <c r="C296" s="248" t="s">
        <v>2831</v>
      </c>
      <c r="D296" t="s">
        <v>2600</v>
      </c>
      <c r="E296" t="s">
        <v>11397</v>
      </c>
      <c r="F296" t="s">
        <v>2072</v>
      </c>
      <c r="G296" s="47" t="s">
        <v>2476</v>
      </c>
      <c r="H296" s="49">
        <v>0</v>
      </c>
      <c r="I296" s="250">
        <v>0</v>
      </c>
      <c r="J296" s="49" t="s">
        <v>2160</v>
      </c>
      <c r="K296" s="49" t="s">
        <v>2992</v>
      </c>
      <c r="L296" s="49" t="s">
        <v>254</v>
      </c>
      <c r="M296" s="49" t="s">
        <v>568</v>
      </c>
    </row>
    <row r="297" spans="2:13" x14ac:dyDescent="0.3">
      <c r="B297" s="248" t="s">
        <v>2831</v>
      </c>
      <c r="C297" s="248" t="s">
        <v>2831</v>
      </c>
      <c r="D297" t="s">
        <v>2600</v>
      </c>
      <c r="E297" t="s">
        <v>3327</v>
      </c>
      <c r="F297" t="s">
        <v>2078</v>
      </c>
      <c r="G297" s="47" t="s">
        <v>2511</v>
      </c>
      <c r="H297" s="49">
        <v>0</v>
      </c>
      <c r="I297" s="250">
        <v>0</v>
      </c>
      <c r="J297" s="49" t="s">
        <v>2160</v>
      </c>
      <c r="K297" s="49" t="s">
        <v>2941</v>
      </c>
      <c r="L297" s="49" t="s">
        <v>254</v>
      </c>
      <c r="M297" s="49" t="s">
        <v>568</v>
      </c>
    </row>
    <row r="298" spans="2:13" x14ac:dyDescent="0.3">
      <c r="B298" s="248" t="s">
        <v>2831</v>
      </c>
      <c r="C298" s="248" t="s">
        <v>2831</v>
      </c>
      <c r="D298" t="s">
        <v>2600</v>
      </c>
      <c r="E298" t="s">
        <v>11398</v>
      </c>
      <c r="F298" t="s">
        <v>2072</v>
      </c>
      <c r="G298" s="47" t="s">
        <v>2520</v>
      </c>
      <c r="H298" s="49">
        <v>0</v>
      </c>
      <c r="I298" s="250">
        <v>0</v>
      </c>
      <c r="J298" s="49" t="s">
        <v>2173</v>
      </c>
      <c r="K298" s="49" t="s">
        <v>11370</v>
      </c>
      <c r="L298" s="49" t="s">
        <v>254</v>
      </c>
      <c r="M298" s="49" t="s">
        <v>568</v>
      </c>
    </row>
    <row r="299" spans="2:13" x14ac:dyDescent="0.3">
      <c r="B299" s="248" t="s">
        <v>2831</v>
      </c>
      <c r="C299" s="248" t="s">
        <v>2831</v>
      </c>
      <c r="D299" t="s">
        <v>2600</v>
      </c>
      <c r="E299" t="s">
        <v>4670</v>
      </c>
      <c r="F299" t="s">
        <v>2073</v>
      </c>
      <c r="G299" s="47" t="s">
        <v>2497</v>
      </c>
      <c r="H299" s="49">
        <v>0</v>
      </c>
      <c r="I299" s="250">
        <v>0</v>
      </c>
      <c r="J299" s="49" t="s">
        <v>2160</v>
      </c>
      <c r="K299" s="49" t="s">
        <v>4671</v>
      </c>
      <c r="L299" s="49" t="s">
        <v>254</v>
      </c>
      <c r="M299" s="49" t="s">
        <v>568</v>
      </c>
    </row>
    <row r="300" spans="2:13" x14ac:dyDescent="0.3">
      <c r="B300" s="248" t="s">
        <v>2831</v>
      </c>
      <c r="C300" s="248" t="s">
        <v>2831</v>
      </c>
      <c r="D300" t="s">
        <v>2600</v>
      </c>
      <c r="E300" t="s">
        <v>6239</v>
      </c>
      <c r="F300" t="s">
        <v>2078</v>
      </c>
      <c r="G300" s="47" t="s">
        <v>2492</v>
      </c>
      <c r="H300" s="49">
        <v>0</v>
      </c>
      <c r="I300" s="250">
        <v>0</v>
      </c>
      <c r="J300" s="49" t="s">
        <v>2186</v>
      </c>
      <c r="K300" s="49" t="s">
        <v>6240</v>
      </c>
      <c r="L300" s="49" t="s">
        <v>254</v>
      </c>
      <c r="M300" s="49" t="s">
        <v>568</v>
      </c>
    </row>
    <row r="301" spans="2:13" x14ac:dyDescent="0.3">
      <c r="B301" s="248" t="s">
        <v>2831</v>
      </c>
      <c r="C301" s="248" t="s">
        <v>2831</v>
      </c>
      <c r="D301" t="s">
        <v>2600</v>
      </c>
      <c r="E301" t="s">
        <v>4666</v>
      </c>
      <c r="F301" t="s">
        <v>2073</v>
      </c>
      <c r="G301" s="47" t="s">
        <v>2514</v>
      </c>
      <c r="H301" s="49">
        <v>0</v>
      </c>
      <c r="I301" s="250">
        <v>0</v>
      </c>
      <c r="J301" s="49" t="s">
        <v>2173</v>
      </c>
      <c r="K301" s="49" t="s">
        <v>4667</v>
      </c>
      <c r="L301" s="49" t="s">
        <v>254</v>
      </c>
      <c r="M301" s="49" t="s">
        <v>568</v>
      </c>
    </row>
    <row r="302" spans="2:13" x14ac:dyDescent="0.3">
      <c r="B302" s="248" t="s">
        <v>2831</v>
      </c>
      <c r="C302" s="248" t="s">
        <v>2831</v>
      </c>
      <c r="D302" t="s">
        <v>2600</v>
      </c>
      <c r="E302" t="s">
        <v>9197</v>
      </c>
      <c r="F302" t="s">
        <v>2073</v>
      </c>
      <c r="G302" s="47" t="s">
        <v>2520</v>
      </c>
      <c r="H302" s="49">
        <v>0</v>
      </c>
      <c r="I302" s="250">
        <v>0</v>
      </c>
      <c r="J302" s="49" t="s">
        <v>2186</v>
      </c>
      <c r="K302" s="49" t="s">
        <v>9198</v>
      </c>
      <c r="L302" s="49" t="s">
        <v>254</v>
      </c>
      <c r="M302" s="49" t="s">
        <v>568</v>
      </c>
    </row>
    <row r="303" spans="2:13" x14ac:dyDescent="0.3">
      <c r="B303" s="248" t="s">
        <v>2831</v>
      </c>
      <c r="C303" s="248" t="s">
        <v>2831</v>
      </c>
      <c r="D303" t="s">
        <v>2600</v>
      </c>
      <c r="E303" t="s">
        <v>3021</v>
      </c>
      <c r="F303" t="s">
        <v>2078</v>
      </c>
      <c r="G303" s="47" t="s">
        <v>2498</v>
      </c>
      <c r="H303" s="49">
        <v>0</v>
      </c>
      <c r="I303" s="250">
        <v>0</v>
      </c>
      <c r="J303" s="49" t="s">
        <v>2160</v>
      </c>
      <c r="K303" s="49" t="s">
        <v>3023</v>
      </c>
      <c r="L303" s="49" t="s">
        <v>254</v>
      </c>
      <c r="M303" s="49" t="s">
        <v>568</v>
      </c>
    </row>
    <row r="304" spans="2:13" x14ac:dyDescent="0.3">
      <c r="B304" s="248" t="s">
        <v>2831</v>
      </c>
      <c r="C304" s="248" t="s">
        <v>2831</v>
      </c>
      <c r="D304" t="s">
        <v>2600</v>
      </c>
      <c r="E304" t="s">
        <v>8679</v>
      </c>
      <c r="F304" t="s">
        <v>2073</v>
      </c>
      <c r="G304" s="47" t="s">
        <v>2493</v>
      </c>
      <c r="H304" s="49">
        <v>0</v>
      </c>
      <c r="I304" s="250">
        <v>0</v>
      </c>
      <c r="J304" s="49" t="s">
        <v>2186</v>
      </c>
      <c r="K304" s="49" t="s">
        <v>8680</v>
      </c>
      <c r="L304" s="49" t="s">
        <v>254</v>
      </c>
      <c r="M304" s="49" t="s">
        <v>568</v>
      </c>
    </row>
    <row r="305" spans="2:13" x14ac:dyDescent="0.3">
      <c r="B305" s="248" t="s">
        <v>2831</v>
      </c>
      <c r="C305" s="248" t="s">
        <v>2831</v>
      </c>
      <c r="D305" t="s">
        <v>2600</v>
      </c>
      <c r="E305" t="s">
        <v>8551</v>
      </c>
      <c r="F305" t="s">
        <v>2073</v>
      </c>
      <c r="G305" s="47" t="s">
        <v>2467</v>
      </c>
      <c r="H305" s="49">
        <v>0</v>
      </c>
      <c r="I305" s="250">
        <v>0</v>
      </c>
      <c r="J305" s="49" t="s">
        <v>2186</v>
      </c>
      <c r="K305" s="49" t="s">
        <v>8552</v>
      </c>
      <c r="L305" s="49" t="s">
        <v>254</v>
      </c>
      <c r="M305" s="49" t="s">
        <v>568</v>
      </c>
    </row>
    <row r="306" spans="2:13" x14ac:dyDescent="0.3">
      <c r="B306" s="248" t="s">
        <v>2831</v>
      </c>
      <c r="C306" s="248" t="s">
        <v>2831</v>
      </c>
      <c r="D306" t="s">
        <v>2600</v>
      </c>
      <c r="E306" t="s">
        <v>7620</v>
      </c>
      <c r="F306" t="s">
        <v>2073</v>
      </c>
      <c r="G306" s="47" t="s">
        <v>2511</v>
      </c>
      <c r="H306" s="49">
        <v>0</v>
      </c>
      <c r="I306" s="250">
        <v>0</v>
      </c>
      <c r="J306" s="49" t="s">
        <v>2160</v>
      </c>
      <c r="K306" s="49" t="s">
        <v>7621</v>
      </c>
      <c r="L306" s="49" t="s">
        <v>254</v>
      </c>
      <c r="M306" s="49" t="s">
        <v>568</v>
      </c>
    </row>
    <row r="307" spans="2:13" x14ac:dyDescent="0.3">
      <c r="B307" s="248" t="s">
        <v>2831</v>
      </c>
      <c r="C307" s="248" t="s">
        <v>2831</v>
      </c>
      <c r="D307" t="s">
        <v>2600</v>
      </c>
      <c r="E307" t="s">
        <v>11399</v>
      </c>
      <c r="F307" t="s">
        <v>2072</v>
      </c>
      <c r="G307" s="47" t="s">
        <v>2512</v>
      </c>
      <c r="H307" s="49">
        <v>0</v>
      </c>
      <c r="I307" s="250">
        <v>0</v>
      </c>
      <c r="J307" s="49" t="s">
        <v>2160</v>
      </c>
      <c r="K307" s="49" t="s">
        <v>2597</v>
      </c>
      <c r="L307" s="49" t="s">
        <v>254</v>
      </c>
      <c r="M307" s="49" t="s">
        <v>568</v>
      </c>
    </row>
    <row r="308" spans="2:13" x14ac:dyDescent="0.3">
      <c r="B308" s="248" t="s">
        <v>2831</v>
      </c>
      <c r="C308" s="248" t="s">
        <v>2831</v>
      </c>
      <c r="D308" t="s">
        <v>2600</v>
      </c>
      <c r="E308" t="s">
        <v>3639</v>
      </c>
      <c r="F308" t="s">
        <v>2073</v>
      </c>
      <c r="G308" s="47" t="s">
        <v>2493</v>
      </c>
      <c r="H308" s="49">
        <v>0</v>
      </c>
      <c r="I308" s="250">
        <v>0</v>
      </c>
      <c r="J308" s="49" t="s">
        <v>2186</v>
      </c>
      <c r="K308" s="49" t="s">
        <v>3640</v>
      </c>
      <c r="L308" s="49" t="s">
        <v>254</v>
      </c>
      <c r="M308" s="49" t="s">
        <v>568</v>
      </c>
    </row>
    <row r="309" spans="2:13" x14ac:dyDescent="0.3">
      <c r="B309" s="248" t="s">
        <v>2831</v>
      </c>
      <c r="C309" s="248" t="s">
        <v>2831</v>
      </c>
      <c r="D309" t="s">
        <v>2600</v>
      </c>
      <c r="E309" t="s">
        <v>4594</v>
      </c>
      <c r="F309" t="s">
        <v>2073</v>
      </c>
      <c r="G309" s="47" t="s">
        <v>2508</v>
      </c>
      <c r="H309" s="49">
        <v>0</v>
      </c>
      <c r="I309" s="250">
        <v>0</v>
      </c>
      <c r="J309" s="49" t="s">
        <v>2160</v>
      </c>
      <c r="K309" s="49" t="s">
        <v>4595</v>
      </c>
      <c r="L309" s="49" t="s">
        <v>254</v>
      </c>
      <c r="M309" s="49" t="s">
        <v>568</v>
      </c>
    </row>
    <row r="310" spans="2:13" x14ac:dyDescent="0.3">
      <c r="B310" s="248" t="s">
        <v>2831</v>
      </c>
      <c r="C310" s="248" t="s">
        <v>2831</v>
      </c>
      <c r="D310" t="s">
        <v>2600</v>
      </c>
      <c r="E310" t="s">
        <v>5996</v>
      </c>
      <c r="F310" t="s">
        <v>2073</v>
      </c>
      <c r="G310" s="47" t="s">
        <v>2516</v>
      </c>
      <c r="H310" s="49">
        <v>0</v>
      </c>
      <c r="I310" s="250">
        <v>0</v>
      </c>
      <c r="J310" s="49" t="s">
        <v>2186</v>
      </c>
      <c r="K310" s="49" t="s">
        <v>5997</v>
      </c>
      <c r="L310" s="49" t="s">
        <v>254</v>
      </c>
      <c r="M310" s="49" t="s">
        <v>568</v>
      </c>
    </row>
    <row r="311" spans="2:13" x14ac:dyDescent="0.3">
      <c r="B311" s="248" t="s">
        <v>2831</v>
      </c>
      <c r="C311" s="248" t="s">
        <v>2831</v>
      </c>
      <c r="D311" t="s">
        <v>2600</v>
      </c>
      <c r="E311" t="s">
        <v>10294</v>
      </c>
      <c r="F311" t="s">
        <v>2073</v>
      </c>
      <c r="G311" s="47" t="s">
        <v>2511</v>
      </c>
      <c r="H311" s="49">
        <v>0</v>
      </c>
      <c r="I311" s="250">
        <v>0</v>
      </c>
      <c r="J311" s="49" t="s">
        <v>2186</v>
      </c>
      <c r="K311" s="49" t="s">
        <v>10295</v>
      </c>
      <c r="L311" s="49" t="s">
        <v>254</v>
      </c>
      <c r="M311" s="49" t="s">
        <v>568</v>
      </c>
    </row>
    <row r="312" spans="2:13" x14ac:dyDescent="0.3">
      <c r="B312" s="248" t="s">
        <v>2831</v>
      </c>
      <c r="C312" s="248" t="s">
        <v>2831</v>
      </c>
      <c r="D312" t="s">
        <v>2600</v>
      </c>
      <c r="E312" t="s">
        <v>7477</v>
      </c>
      <c r="F312" t="s">
        <v>2073</v>
      </c>
      <c r="G312" s="47" t="s">
        <v>2520</v>
      </c>
      <c r="H312" s="49">
        <v>0</v>
      </c>
      <c r="I312" s="250">
        <v>0</v>
      </c>
      <c r="J312" s="49" t="s">
        <v>2186</v>
      </c>
      <c r="K312" s="49" t="s">
        <v>7478</v>
      </c>
      <c r="L312" s="49" t="s">
        <v>254</v>
      </c>
      <c r="M312" s="49" t="s">
        <v>568</v>
      </c>
    </row>
    <row r="313" spans="2:13" x14ac:dyDescent="0.3">
      <c r="B313" s="248" t="s">
        <v>2831</v>
      </c>
      <c r="C313" s="248" t="s">
        <v>2831</v>
      </c>
      <c r="D313" t="s">
        <v>2600</v>
      </c>
      <c r="E313" t="s">
        <v>6462</v>
      </c>
      <c r="F313" t="s">
        <v>2073</v>
      </c>
      <c r="G313" s="47" t="s">
        <v>2467</v>
      </c>
      <c r="H313" s="49">
        <v>0</v>
      </c>
      <c r="I313" s="250">
        <v>0</v>
      </c>
      <c r="J313" s="49" t="s">
        <v>2186</v>
      </c>
      <c r="K313" s="49" t="s">
        <v>6463</v>
      </c>
      <c r="L313" s="49" t="s">
        <v>254</v>
      </c>
      <c r="M313" s="49" t="s">
        <v>568</v>
      </c>
    </row>
    <row r="314" spans="2:13" x14ac:dyDescent="0.3">
      <c r="B314" s="248" t="s">
        <v>2831</v>
      </c>
      <c r="C314" s="248" t="s">
        <v>2831</v>
      </c>
      <c r="D314" t="s">
        <v>2600</v>
      </c>
      <c r="E314" t="s">
        <v>8413</v>
      </c>
      <c r="F314" t="s">
        <v>2073</v>
      </c>
      <c r="G314" s="47" t="s">
        <v>2489</v>
      </c>
      <c r="H314" s="49">
        <v>0</v>
      </c>
      <c r="I314" s="250">
        <v>0</v>
      </c>
      <c r="J314" s="49" t="s">
        <v>2186</v>
      </c>
      <c r="K314" s="49" t="s">
        <v>8414</v>
      </c>
      <c r="L314" s="49" t="s">
        <v>254</v>
      </c>
      <c r="M314" s="49" t="s">
        <v>568</v>
      </c>
    </row>
    <row r="315" spans="2:13" x14ac:dyDescent="0.3">
      <c r="B315" s="248" t="s">
        <v>2831</v>
      </c>
      <c r="C315" s="248" t="s">
        <v>2831</v>
      </c>
      <c r="D315" t="s">
        <v>2600</v>
      </c>
      <c r="E315" t="s">
        <v>3166</v>
      </c>
      <c r="F315" t="s">
        <v>2073</v>
      </c>
      <c r="G315" s="47" t="s">
        <v>2514</v>
      </c>
      <c r="H315" s="49">
        <v>0</v>
      </c>
      <c r="I315" s="250">
        <v>0</v>
      </c>
      <c r="J315" s="49" t="s">
        <v>2160</v>
      </c>
      <c r="K315" s="49" t="s">
        <v>2941</v>
      </c>
      <c r="L315" s="49" t="s">
        <v>254</v>
      </c>
      <c r="M315" s="49" t="s">
        <v>568</v>
      </c>
    </row>
    <row r="316" spans="2:13" x14ac:dyDescent="0.3">
      <c r="B316" s="248" t="s">
        <v>2831</v>
      </c>
      <c r="C316" s="248" t="s">
        <v>2831</v>
      </c>
      <c r="D316" t="s">
        <v>2600</v>
      </c>
      <c r="E316" t="s">
        <v>6604</v>
      </c>
      <c r="F316" t="s">
        <v>2073</v>
      </c>
      <c r="G316" s="47" t="s">
        <v>2493</v>
      </c>
      <c r="H316" s="49">
        <v>0</v>
      </c>
      <c r="I316" s="250">
        <v>0</v>
      </c>
      <c r="J316" s="49" t="s">
        <v>2186</v>
      </c>
      <c r="K316" s="49" t="s">
        <v>6605</v>
      </c>
      <c r="L316" s="49" t="s">
        <v>254</v>
      </c>
      <c r="M316" s="49" t="s">
        <v>568</v>
      </c>
    </row>
    <row r="317" spans="2:13" x14ac:dyDescent="0.3">
      <c r="B317" s="248" t="s">
        <v>2831</v>
      </c>
      <c r="C317" s="248" t="s">
        <v>2831</v>
      </c>
      <c r="D317" t="s">
        <v>2600</v>
      </c>
      <c r="E317" t="s">
        <v>6354</v>
      </c>
      <c r="F317" t="s">
        <v>2073</v>
      </c>
      <c r="G317" s="47" t="s">
        <v>2496</v>
      </c>
      <c r="H317" s="49">
        <v>0</v>
      </c>
      <c r="I317" s="250">
        <v>0</v>
      </c>
      <c r="J317" s="49" t="s">
        <v>2186</v>
      </c>
      <c r="K317" s="49" t="s">
        <v>6355</v>
      </c>
      <c r="L317" s="49" t="s">
        <v>254</v>
      </c>
      <c r="M317" s="49" t="s">
        <v>568</v>
      </c>
    </row>
    <row r="318" spans="2:13" x14ac:dyDescent="0.3">
      <c r="B318" s="248" t="s">
        <v>2831</v>
      </c>
      <c r="C318" s="248" t="s">
        <v>2831</v>
      </c>
      <c r="D318" t="s">
        <v>2600</v>
      </c>
      <c r="E318" t="s">
        <v>11400</v>
      </c>
      <c r="F318" t="s">
        <v>2072</v>
      </c>
      <c r="G318" s="47" t="s">
        <v>2478</v>
      </c>
      <c r="H318" s="49">
        <v>0</v>
      </c>
      <c r="I318" s="250">
        <v>0</v>
      </c>
      <c r="J318" s="49" t="s">
        <v>2160</v>
      </c>
      <c r="K318" s="49" t="s">
        <v>11401</v>
      </c>
      <c r="L318" s="49" t="s">
        <v>254</v>
      </c>
      <c r="M318" s="49" t="s">
        <v>568</v>
      </c>
    </row>
    <row r="319" spans="2:13" x14ac:dyDescent="0.3">
      <c r="B319" s="248" t="s">
        <v>2831</v>
      </c>
      <c r="C319" s="248" t="s">
        <v>2831</v>
      </c>
      <c r="D319" t="s">
        <v>2600</v>
      </c>
      <c r="E319" t="s">
        <v>11402</v>
      </c>
      <c r="F319" t="s">
        <v>2072</v>
      </c>
      <c r="G319" s="47" t="s">
        <v>2488</v>
      </c>
      <c r="H319" s="49">
        <v>0</v>
      </c>
      <c r="I319" s="250">
        <v>0</v>
      </c>
      <c r="J319" s="49" t="s">
        <v>2160</v>
      </c>
      <c r="K319" s="49" t="s">
        <v>11403</v>
      </c>
      <c r="L319" s="49" t="s">
        <v>254</v>
      </c>
      <c r="M319" s="49" t="s">
        <v>568</v>
      </c>
    </row>
    <row r="320" spans="2:13" x14ac:dyDescent="0.3">
      <c r="B320" s="248" t="s">
        <v>2831</v>
      </c>
      <c r="C320" s="248" t="s">
        <v>2831</v>
      </c>
      <c r="D320" t="s">
        <v>2600</v>
      </c>
      <c r="E320" t="s">
        <v>3235</v>
      </c>
      <c r="F320" t="s">
        <v>2073</v>
      </c>
      <c r="G320" s="47" t="s">
        <v>2496</v>
      </c>
      <c r="H320" s="49">
        <v>0</v>
      </c>
      <c r="I320" s="250">
        <v>0</v>
      </c>
      <c r="J320" s="49" t="s">
        <v>2160</v>
      </c>
      <c r="K320" s="49" t="s">
        <v>2936</v>
      </c>
      <c r="L320" s="49" t="s">
        <v>254</v>
      </c>
      <c r="M320" s="49" t="s">
        <v>568</v>
      </c>
    </row>
    <row r="321" spans="2:13" x14ac:dyDescent="0.3">
      <c r="B321" s="248" t="s">
        <v>2831</v>
      </c>
      <c r="C321" s="248" t="s">
        <v>2831</v>
      </c>
      <c r="D321" t="s">
        <v>2600</v>
      </c>
      <c r="E321" t="s">
        <v>10453</v>
      </c>
      <c r="F321" t="s">
        <v>2073</v>
      </c>
      <c r="G321" s="47" t="s">
        <v>2514</v>
      </c>
      <c r="H321" s="49">
        <v>0</v>
      </c>
      <c r="I321" s="250">
        <v>0</v>
      </c>
      <c r="J321" s="49" t="s">
        <v>2160</v>
      </c>
      <c r="K321" s="49" t="s">
        <v>10454</v>
      </c>
      <c r="L321" s="49" t="s">
        <v>254</v>
      </c>
      <c r="M321" s="49" t="s">
        <v>568</v>
      </c>
    </row>
    <row r="322" spans="2:13" x14ac:dyDescent="0.3">
      <c r="B322" s="248" t="s">
        <v>2831</v>
      </c>
      <c r="C322" s="248" t="s">
        <v>2831</v>
      </c>
      <c r="D322" t="s">
        <v>2600</v>
      </c>
      <c r="E322" t="s">
        <v>4611</v>
      </c>
      <c r="F322" t="s">
        <v>2073</v>
      </c>
      <c r="G322" s="47" t="s">
        <v>2520</v>
      </c>
      <c r="H322" s="49">
        <v>0</v>
      </c>
      <c r="I322" s="250">
        <v>0</v>
      </c>
      <c r="J322" s="49" t="s">
        <v>2173</v>
      </c>
      <c r="K322" s="49" t="s">
        <v>4612</v>
      </c>
      <c r="L322" s="49" t="s">
        <v>254</v>
      </c>
      <c r="M322" s="49" t="s">
        <v>568</v>
      </c>
    </row>
    <row r="323" spans="2:13" x14ac:dyDescent="0.3">
      <c r="B323" s="248" t="s">
        <v>2831</v>
      </c>
      <c r="C323" s="248" t="s">
        <v>2831</v>
      </c>
      <c r="D323" t="s">
        <v>2600</v>
      </c>
      <c r="E323" t="s">
        <v>11404</v>
      </c>
      <c r="F323" t="s">
        <v>2072</v>
      </c>
      <c r="G323" s="47" t="s">
        <v>2510</v>
      </c>
      <c r="H323" s="49">
        <v>0</v>
      </c>
      <c r="I323" s="250">
        <v>0</v>
      </c>
      <c r="J323" s="49" t="s">
        <v>2160</v>
      </c>
      <c r="K323" s="49" t="s">
        <v>11405</v>
      </c>
      <c r="L323" s="49" t="s">
        <v>254</v>
      </c>
      <c r="M323" s="49" t="s">
        <v>568</v>
      </c>
    </row>
    <row r="324" spans="2:13" x14ac:dyDescent="0.3">
      <c r="B324" s="248" t="s">
        <v>2831</v>
      </c>
      <c r="C324" s="248" t="s">
        <v>2831</v>
      </c>
      <c r="D324" t="s">
        <v>2600</v>
      </c>
      <c r="E324" t="s">
        <v>9535</v>
      </c>
      <c r="F324" t="s">
        <v>2073</v>
      </c>
      <c r="G324" s="47" t="s">
        <v>2493</v>
      </c>
      <c r="H324" s="49">
        <v>0</v>
      </c>
      <c r="I324" s="250">
        <v>0</v>
      </c>
      <c r="J324" s="49" t="s">
        <v>2160</v>
      </c>
      <c r="K324" s="49" t="s">
        <v>9536</v>
      </c>
      <c r="L324" s="49" t="s">
        <v>254</v>
      </c>
      <c r="M324" s="49" t="s">
        <v>568</v>
      </c>
    </row>
    <row r="325" spans="2:13" x14ac:dyDescent="0.3">
      <c r="B325" s="248" t="s">
        <v>2831</v>
      </c>
      <c r="C325" s="248" t="s">
        <v>2831</v>
      </c>
      <c r="D325" t="s">
        <v>2600</v>
      </c>
      <c r="E325" t="s">
        <v>10710</v>
      </c>
      <c r="F325" t="s">
        <v>2073</v>
      </c>
      <c r="G325" s="47" t="s">
        <v>2514</v>
      </c>
      <c r="H325" s="49">
        <v>0</v>
      </c>
      <c r="I325" s="250">
        <v>0</v>
      </c>
      <c r="J325" s="49" t="s">
        <v>2186</v>
      </c>
      <c r="K325" s="49" t="s">
        <v>10711</v>
      </c>
      <c r="L325" s="49" t="s">
        <v>254</v>
      </c>
      <c r="M325" s="49" t="s">
        <v>568</v>
      </c>
    </row>
    <row r="326" spans="2:13" x14ac:dyDescent="0.3">
      <c r="B326" s="248" t="s">
        <v>2831</v>
      </c>
      <c r="C326" s="248" t="s">
        <v>2831</v>
      </c>
      <c r="D326" t="s">
        <v>2600</v>
      </c>
      <c r="E326" t="s">
        <v>9359</v>
      </c>
      <c r="F326" t="s">
        <v>2078</v>
      </c>
      <c r="G326" s="47" t="s">
        <v>2489</v>
      </c>
      <c r="H326" s="49">
        <v>0</v>
      </c>
      <c r="I326" s="250">
        <v>0</v>
      </c>
      <c r="J326" s="49" t="s">
        <v>2160</v>
      </c>
      <c r="K326" s="49" t="s">
        <v>9360</v>
      </c>
      <c r="L326" s="49" t="s">
        <v>254</v>
      </c>
      <c r="M326" s="49" t="s">
        <v>568</v>
      </c>
    </row>
    <row r="327" spans="2:13" x14ac:dyDescent="0.3">
      <c r="B327" s="248" t="s">
        <v>2831</v>
      </c>
      <c r="C327" s="248" t="s">
        <v>2831</v>
      </c>
      <c r="D327" t="s">
        <v>2600</v>
      </c>
      <c r="E327" t="s">
        <v>9312</v>
      </c>
      <c r="F327" t="s">
        <v>2078</v>
      </c>
      <c r="G327" s="47" t="s">
        <v>2476</v>
      </c>
      <c r="H327" s="49">
        <v>0</v>
      </c>
      <c r="I327" s="250">
        <v>0</v>
      </c>
      <c r="J327" s="49" t="s">
        <v>2160</v>
      </c>
      <c r="K327" s="49" t="s">
        <v>9313</v>
      </c>
      <c r="L327" s="49" t="s">
        <v>254</v>
      </c>
      <c r="M327" s="49" t="s">
        <v>568</v>
      </c>
    </row>
    <row r="328" spans="2:13" x14ac:dyDescent="0.3">
      <c r="B328" s="248" t="s">
        <v>2831</v>
      </c>
      <c r="C328" s="248" t="s">
        <v>2831</v>
      </c>
      <c r="D328" t="s">
        <v>2600</v>
      </c>
      <c r="E328" t="s">
        <v>3121</v>
      </c>
      <c r="F328" t="s">
        <v>2073</v>
      </c>
      <c r="G328" s="47" t="s">
        <v>2493</v>
      </c>
      <c r="H328" s="49">
        <v>0</v>
      </c>
      <c r="I328" s="250">
        <v>0</v>
      </c>
      <c r="J328" s="49" t="s">
        <v>2160</v>
      </c>
      <c r="K328" s="49" t="s">
        <v>2925</v>
      </c>
      <c r="L328" s="49" t="s">
        <v>254</v>
      </c>
      <c r="M328" s="49" t="s">
        <v>568</v>
      </c>
    </row>
    <row r="329" spans="2:13" x14ac:dyDescent="0.3">
      <c r="B329" s="248" t="s">
        <v>2831</v>
      </c>
      <c r="C329" s="248" t="s">
        <v>2831</v>
      </c>
      <c r="D329" t="s">
        <v>2600</v>
      </c>
      <c r="E329" t="s">
        <v>7378</v>
      </c>
      <c r="F329" t="s">
        <v>2073</v>
      </c>
      <c r="G329" s="47" t="s">
        <v>2495</v>
      </c>
      <c r="H329" s="49">
        <v>0</v>
      </c>
      <c r="I329" s="250">
        <v>0</v>
      </c>
      <c r="J329" s="49" t="s">
        <v>2186</v>
      </c>
      <c r="K329" s="49" t="s">
        <v>7379</v>
      </c>
      <c r="L329" s="49" t="s">
        <v>254</v>
      </c>
      <c r="M329" s="49" t="s">
        <v>568</v>
      </c>
    </row>
    <row r="330" spans="2:13" x14ac:dyDescent="0.3">
      <c r="B330" s="248" t="s">
        <v>2831</v>
      </c>
      <c r="C330" s="248" t="s">
        <v>2831</v>
      </c>
      <c r="D330" t="s">
        <v>2600</v>
      </c>
      <c r="E330" t="s">
        <v>4648</v>
      </c>
      <c r="F330" t="s">
        <v>2073</v>
      </c>
      <c r="G330" s="47" t="s">
        <v>2508</v>
      </c>
      <c r="H330" s="49">
        <v>0</v>
      </c>
      <c r="I330" s="250">
        <v>0</v>
      </c>
      <c r="J330" s="49" t="s">
        <v>2173</v>
      </c>
      <c r="K330" s="49" t="s">
        <v>4477</v>
      </c>
      <c r="L330" s="49" t="s">
        <v>254</v>
      </c>
      <c r="M330" s="49" t="s">
        <v>568</v>
      </c>
    </row>
    <row r="331" spans="2:13" x14ac:dyDescent="0.3">
      <c r="B331" s="248" t="s">
        <v>2831</v>
      </c>
      <c r="C331" s="248" t="s">
        <v>2831</v>
      </c>
      <c r="D331" t="s">
        <v>2600</v>
      </c>
      <c r="E331" t="s">
        <v>4661</v>
      </c>
      <c r="F331" t="s">
        <v>2073</v>
      </c>
      <c r="G331" s="47" t="s">
        <v>2493</v>
      </c>
      <c r="H331" s="49">
        <v>0</v>
      </c>
      <c r="I331" s="250">
        <v>0</v>
      </c>
      <c r="J331" s="49" t="s">
        <v>2173</v>
      </c>
      <c r="K331" s="49" t="s">
        <v>4662</v>
      </c>
      <c r="L331" s="49" t="s">
        <v>254</v>
      </c>
      <c r="M331" s="49" t="s">
        <v>568</v>
      </c>
    </row>
    <row r="332" spans="2:13" x14ac:dyDescent="0.3">
      <c r="B332" s="248" t="s">
        <v>2831</v>
      </c>
      <c r="C332" s="248" t="s">
        <v>2831</v>
      </c>
      <c r="D332" t="s">
        <v>2600</v>
      </c>
      <c r="E332" t="s">
        <v>9267</v>
      </c>
      <c r="F332" t="s">
        <v>2073</v>
      </c>
      <c r="G332" s="47" t="s">
        <v>2476</v>
      </c>
      <c r="H332" s="49">
        <v>0</v>
      </c>
      <c r="I332" s="250">
        <v>0</v>
      </c>
      <c r="J332" s="49" t="s">
        <v>2186</v>
      </c>
      <c r="K332" s="49" t="s">
        <v>9268</v>
      </c>
      <c r="L332" s="49" t="s">
        <v>254</v>
      </c>
      <c r="M332" s="49" t="s">
        <v>568</v>
      </c>
    </row>
    <row r="333" spans="2:13" x14ac:dyDescent="0.3">
      <c r="B333" s="248" t="s">
        <v>2831</v>
      </c>
      <c r="C333" s="248" t="s">
        <v>2831</v>
      </c>
      <c r="D333" t="s">
        <v>2600</v>
      </c>
      <c r="E333" t="s">
        <v>9171</v>
      </c>
      <c r="F333" t="s">
        <v>2073</v>
      </c>
      <c r="G333" s="47" t="s">
        <v>2516</v>
      </c>
      <c r="H333" s="49">
        <v>0</v>
      </c>
      <c r="I333" s="250">
        <v>0</v>
      </c>
      <c r="J333" s="49" t="s">
        <v>2186</v>
      </c>
      <c r="K333" s="49" t="s">
        <v>9172</v>
      </c>
      <c r="L333" s="49" t="s">
        <v>254</v>
      </c>
      <c r="M333" s="49" t="s">
        <v>568</v>
      </c>
    </row>
    <row r="334" spans="2:13" x14ac:dyDescent="0.3">
      <c r="B334" s="248" t="s">
        <v>2831</v>
      </c>
      <c r="C334" s="248" t="s">
        <v>2831</v>
      </c>
      <c r="D334" t="s">
        <v>2600</v>
      </c>
      <c r="E334" t="s">
        <v>9161</v>
      </c>
      <c r="F334" t="s">
        <v>2073</v>
      </c>
      <c r="G334" s="47" t="s">
        <v>2476</v>
      </c>
      <c r="H334" s="49">
        <v>0</v>
      </c>
      <c r="I334" s="250">
        <v>0</v>
      </c>
      <c r="J334" s="49" t="s">
        <v>2186</v>
      </c>
      <c r="K334" s="49" t="s">
        <v>9162</v>
      </c>
      <c r="L334" s="49" t="s">
        <v>2147</v>
      </c>
      <c r="M334" s="49" t="s">
        <v>568</v>
      </c>
    </row>
    <row r="335" spans="2:13" x14ac:dyDescent="0.3">
      <c r="B335" s="248" t="s">
        <v>2831</v>
      </c>
      <c r="C335" s="248" t="s">
        <v>2831</v>
      </c>
      <c r="D335" t="s">
        <v>2600</v>
      </c>
      <c r="E335" t="s">
        <v>11406</v>
      </c>
      <c r="F335" t="s">
        <v>2075</v>
      </c>
      <c r="G335" s="47" t="s">
        <v>2495</v>
      </c>
      <c r="H335" s="49">
        <v>0</v>
      </c>
      <c r="I335" s="250">
        <v>0</v>
      </c>
      <c r="J335" s="49" t="s">
        <v>2173</v>
      </c>
      <c r="K335" s="49" t="s">
        <v>11407</v>
      </c>
      <c r="L335" s="49" t="s">
        <v>254</v>
      </c>
      <c r="M335" s="49" t="s">
        <v>568</v>
      </c>
    </row>
    <row r="336" spans="2:13" x14ac:dyDescent="0.3">
      <c r="B336" s="248" t="s">
        <v>2831</v>
      </c>
      <c r="C336" s="248" t="s">
        <v>2831</v>
      </c>
      <c r="D336" t="s">
        <v>2600</v>
      </c>
      <c r="E336" t="s">
        <v>7019</v>
      </c>
      <c r="F336" t="s">
        <v>2073</v>
      </c>
      <c r="G336" s="47" t="s">
        <v>2520</v>
      </c>
      <c r="H336" s="49">
        <v>0</v>
      </c>
      <c r="I336" s="250">
        <v>0</v>
      </c>
      <c r="J336" s="49" t="s">
        <v>2186</v>
      </c>
      <c r="K336" s="49" t="s">
        <v>7020</v>
      </c>
      <c r="L336" s="49" t="s">
        <v>254</v>
      </c>
      <c r="M336" s="49" t="s">
        <v>568</v>
      </c>
    </row>
    <row r="337" spans="2:13" x14ac:dyDescent="0.3">
      <c r="B337" s="248" t="s">
        <v>2831</v>
      </c>
      <c r="C337" s="248" t="s">
        <v>2831</v>
      </c>
      <c r="D337" t="s">
        <v>2600</v>
      </c>
      <c r="E337" t="s">
        <v>11408</v>
      </c>
      <c r="F337" t="s">
        <v>2072</v>
      </c>
      <c r="G337" s="47" t="s">
        <v>2476</v>
      </c>
      <c r="H337" s="49">
        <v>0</v>
      </c>
      <c r="I337" s="250">
        <v>0</v>
      </c>
      <c r="J337" s="49" t="s">
        <v>2160</v>
      </c>
      <c r="K337" s="49" t="s">
        <v>11409</v>
      </c>
      <c r="L337" s="49" t="s">
        <v>254</v>
      </c>
      <c r="M337" s="49" t="s">
        <v>568</v>
      </c>
    </row>
    <row r="338" spans="2:13" x14ac:dyDescent="0.3">
      <c r="B338" s="248" t="s">
        <v>2831</v>
      </c>
      <c r="C338" s="248" t="s">
        <v>2831</v>
      </c>
      <c r="D338" t="s">
        <v>2600</v>
      </c>
      <c r="E338" t="s">
        <v>10690</v>
      </c>
      <c r="F338" t="s">
        <v>2073</v>
      </c>
      <c r="G338" s="47" t="s">
        <v>2511</v>
      </c>
      <c r="H338" s="49">
        <v>0</v>
      </c>
      <c r="I338" s="250">
        <v>0</v>
      </c>
      <c r="J338" s="49" t="s">
        <v>2186</v>
      </c>
      <c r="K338" s="49" t="s">
        <v>10691</v>
      </c>
      <c r="L338" s="49" t="s">
        <v>2147</v>
      </c>
      <c r="M338" s="49" t="s">
        <v>568</v>
      </c>
    </row>
    <row r="339" spans="2:13" x14ac:dyDescent="0.3">
      <c r="B339" s="248" t="s">
        <v>2831</v>
      </c>
      <c r="C339" s="248" t="s">
        <v>2831</v>
      </c>
      <c r="D339" t="s">
        <v>2600</v>
      </c>
      <c r="E339" t="s">
        <v>9399</v>
      </c>
      <c r="F339" t="s">
        <v>2078</v>
      </c>
      <c r="G339" s="47" t="s">
        <v>2505</v>
      </c>
      <c r="H339" s="49">
        <v>0</v>
      </c>
      <c r="I339" s="250">
        <v>0</v>
      </c>
      <c r="J339" s="49" t="s">
        <v>2186</v>
      </c>
      <c r="K339" s="49" t="s">
        <v>9400</v>
      </c>
      <c r="L339" s="49" t="s">
        <v>254</v>
      </c>
      <c r="M339" s="49" t="s">
        <v>568</v>
      </c>
    </row>
    <row r="340" spans="2:13" x14ac:dyDescent="0.3">
      <c r="B340" s="248" t="s">
        <v>2831</v>
      </c>
      <c r="C340" s="248" t="s">
        <v>2831</v>
      </c>
      <c r="D340" t="s">
        <v>2600</v>
      </c>
      <c r="E340" t="s">
        <v>8221</v>
      </c>
      <c r="F340" t="s">
        <v>2073</v>
      </c>
      <c r="G340" s="47" t="s">
        <v>2510</v>
      </c>
      <c r="H340" s="49">
        <v>0</v>
      </c>
      <c r="I340" s="250">
        <v>0</v>
      </c>
      <c r="J340" s="49" t="s">
        <v>2186</v>
      </c>
      <c r="K340" s="49" t="s">
        <v>8222</v>
      </c>
      <c r="L340" s="49" t="s">
        <v>254</v>
      </c>
      <c r="M340" s="49" t="s">
        <v>568</v>
      </c>
    </row>
    <row r="341" spans="2:13" x14ac:dyDescent="0.3">
      <c r="B341" s="248" t="s">
        <v>2831</v>
      </c>
      <c r="C341" s="248" t="s">
        <v>2831</v>
      </c>
      <c r="D341" t="s">
        <v>2600</v>
      </c>
      <c r="E341" t="s">
        <v>10519</v>
      </c>
      <c r="F341" t="s">
        <v>2073</v>
      </c>
      <c r="G341" s="47" t="s">
        <v>2520</v>
      </c>
      <c r="H341" s="49">
        <v>0</v>
      </c>
      <c r="I341" s="250">
        <v>0</v>
      </c>
      <c r="J341" s="49" t="s">
        <v>2186</v>
      </c>
      <c r="K341" s="49" t="s">
        <v>10520</v>
      </c>
      <c r="L341" s="49" t="s">
        <v>254</v>
      </c>
      <c r="M341" s="49" t="s">
        <v>568</v>
      </c>
    </row>
    <row r="342" spans="2:13" x14ac:dyDescent="0.3">
      <c r="B342" s="248" t="s">
        <v>2831</v>
      </c>
      <c r="C342" s="248" t="s">
        <v>2831</v>
      </c>
      <c r="D342" t="s">
        <v>2600</v>
      </c>
      <c r="E342" t="s">
        <v>3406</v>
      </c>
      <c r="F342" t="s">
        <v>2073</v>
      </c>
      <c r="G342" s="47" t="s">
        <v>2499</v>
      </c>
      <c r="H342" s="49">
        <v>0</v>
      </c>
      <c r="I342" s="250">
        <v>0</v>
      </c>
      <c r="J342" s="49" t="s">
        <v>2186</v>
      </c>
      <c r="K342" s="49" t="s">
        <v>3407</v>
      </c>
      <c r="L342" s="49" t="s">
        <v>254</v>
      </c>
      <c r="M342" s="49" t="s">
        <v>568</v>
      </c>
    </row>
    <row r="343" spans="2:13" x14ac:dyDescent="0.3">
      <c r="B343" s="248" t="s">
        <v>2831</v>
      </c>
      <c r="C343" s="248" t="s">
        <v>2831</v>
      </c>
      <c r="D343" t="s">
        <v>2600</v>
      </c>
      <c r="E343" t="s">
        <v>3538</v>
      </c>
      <c r="F343" t="s">
        <v>2078</v>
      </c>
      <c r="G343" s="47" t="s">
        <v>2508</v>
      </c>
      <c r="H343" s="49">
        <v>0</v>
      </c>
      <c r="I343" s="250">
        <v>0</v>
      </c>
      <c r="J343" s="49" t="s">
        <v>2186</v>
      </c>
      <c r="K343" s="49" t="s">
        <v>3539</v>
      </c>
      <c r="L343" s="49" t="s">
        <v>254</v>
      </c>
      <c r="M343" s="49" t="s">
        <v>568</v>
      </c>
    </row>
    <row r="344" spans="2:13" x14ac:dyDescent="0.3">
      <c r="B344" s="248" t="s">
        <v>2831</v>
      </c>
      <c r="C344" s="248" t="s">
        <v>2831</v>
      </c>
      <c r="D344" t="s">
        <v>2600</v>
      </c>
      <c r="E344" t="s">
        <v>8282</v>
      </c>
      <c r="F344" t="s">
        <v>2073</v>
      </c>
      <c r="G344" s="47" t="s">
        <v>2499</v>
      </c>
      <c r="H344" s="49">
        <v>0</v>
      </c>
      <c r="I344" s="250">
        <v>0</v>
      </c>
      <c r="J344" s="49" t="s">
        <v>2186</v>
      </c>
      <c r="K344" s="49" t="s">
        <v>8283</v>
      </c>
      <c r="L344" s="49" t="s">
        <v>254</v>
      </c>
      <c r="M344" s="49" t="s">
        <v>568</v>
      </c>
    </row>
    <row r="345" spans="2:13" x14ac:dyDescent="0.3">
      <c r="B345" s="248" t="s">
        <v>2831</v>
      </c>
      <c r="C345" s="248" t="s">
        <v>2831</v>
      </c>
      <c r="D345" t="s">
        <v>2600</v>
      </c>
      <c r="E345" t="s">
        <v>8440</v>
      </c>
      <c r="F345" t="s">
        <v>2078</v>
      </c>
      <c r="G345" s="47" t="s">
        <v>2511</v>
      </c>
      <c r="H345" s="49">
        <v>0</v>
      </c>
      <c r="I345" s="250">
        <v>0</v>
      </c>
      <c r="J345" s="49" t="s">
        <v>2186</v>
      </c>
      <c r="K345" s="49" t="s">
        <v>8441</v>
      </c>
      <c r="L345" s="49" t="s">
        <v>254</v>
      </c>
      <c r="M345" s="49" t="s">
        <v>568</v>
      </c>
    </row>
    <row r="346" spans="2:13" x14ac:dyDescent="0.3">
      <c r="B346" s="248" t="s">
        <v>2831</v>
      </c>
      <c r="C346" s="248" t="s">
        <v>2831</v>
      </c>
      <c r="D346" t="s">
        <v>2600</v>
      </c>
      <c r="E346" t="s">
        <v>8317</v>
      </c>
      <c r="F346" t="s">
        <v>2073</v>
      </c>
      <c r="G346" s="47" t="s">
        <v>2495</v>
      </c>
      <c r="H346" s="49">
        <v>0</v>
      </c>
      <c r="I346" s="250">
        <v>0</v>
      </c>
      <c r="J346" s="49" t="s">
        <v>2186</v>
      </c>
      <c r="K346" s="49" t="s">
        <v>8318</v>
      </c>
      <c r="L346" s="49" t="s">
        <v>254</v>
      </c>
      <c r="M346" s="49" t="s">
        <v>568</v>
      </c>
    </row>
    <row r="347" spans="2:13" x14ac:dyDescent="0.3">
      <c r="B347" s="248" t="s">
        <v>2831</v>
      </c>
      <c r="C347" s="248" t="s">
        <v>2831</v>
      </c>
      <c r="D347" t="s">
        <v>2600</v>
      </c>
      <c r="E347" t="s">
        <v>10676</v>
      </c>
      <c r="F347" t="s">
        <v>2073</v>
      </c>
      <c r="G347" s="47" t="s">
        <v>2492</v>
      </c>
      <c r="H347" s="49">
        <v>0</v>
      </c>
      <c r="I347" s="250">
        <v>0</v>
      </c>
      <c r="J347" s="49" t="s">
        <v>2186</v>
      </c>
      <c r="K347" s="49" t="s">
        <v>10677</v>
      </c>
      <c r="L347" s="49" t="s">
        <v>254</v>
      </c>
      <c r="M347" s="49" t="s">
        <v>568</v>
      </c>
    </row>
    <row r="348" spans="2:13" x14ac:dyDescent="0.3">
      <c r="B348" s="248" t="s">
        <v>2831</v>
      </c>
      <c r="C348" s="248" t="s">
        <v>2831</v>
      </c>
      <c r="D348" t="s">
        <v>2600</v>
      </c>
      <c r="E348" t="s">
        <v>11410</v>
      </c>
      <c r="F348" t="s">
        <v>2072</v>
      </c>
      <c r="G348" s="47" t="s">
        <v>2508</v>
      </c>
      <c r="H348" s="49">
        <v>0</v>
      </c>
      <c r="I348" s="250">
        <v>0</v>
      </c>
      <c r="J348" s="49" t="s">
        <v>2160</v>
      </c>
      <c r="K348" s="49" t="s">
        <v>11411</v>
      </c>
      <c r="L348" s="49" t="s">
        <v>254</v>
      </c>
      <c r="M348" s="49" t="s">
        <v>568</v>
      </c>
    </row>
    <row r="349" spans="2:13" x14ac:dyDescent="0.3">
      <c r="B349" s="248" t="s">
        <v>2831</v>
      </c>
      <c r="C349" s="248" t="s">
        <v>2831</v>
      </c>
      <c r="D349" t="s">
        <v>2600</v>
      </c>
      <c r="E349" t="s">
        <v>8331</v>
      </c>
      <c r="F349" t="s">
        <v>2078</v>
      </c>
      <c r="G349" s="47" t="s">
        <v>2512</v>
      </c>
      <c r="H349" s="49">
        <v>0</v>
      </c>
      <c r="I349" s="250">
        <v>0</v>
      </c>
      <c r="J349" s="49" t="s">
        <v>2186</v>
      </c>
      <c r="K349" s="49" t="s">
        <v>8332</v>
      </c>
      <c r="L349" s="49" t="s">
        <v>254</v>
      </c>
      <c r="M349" s="49" t="s">
        <v>568</v>
      </c>
    </row>
    <row r="350" spans="2:13" x14ac:dyDescent="0.3">
      <c r="B350" s="248" t="s">
        <v>2831</v>
      </c>
      <c r="C350" s="248" t="s">
        <v>2831</v>
      </c>
      <c r="D350" t="s">
        <v>2600</v>
      </c>
      <c r="E350" t="s">
        <v>8436</v>
      </c>
      <c r="F350" t="s">
        <v>2073</v>
      </c>
      <c r="G350" s="47" t="s">
        <v>2492</v>
      </c>
      <c r="H350" s="49">
        <v>0</v>
      </c>
      <c r="I350" s="250">
        <v>0</v>
      </c>
      <c r="J350" s="49" t="s">
        <v>2186</v>
      </c>
      <c r="K350" s="49" t="s">
        <v>8437</v>
      </c>
      <c r="L350" s="49" t="s">
        <v>254</v>
      </c>
      <c r="M350" s="49" t="s">
        <v>568</v>
      </c>
    </row>
    <row r="351" spans="2:13" x14ac:dyDescent="0.3">
      <c r="B351" s="248" t="s">
        <v>2831</v>
      </c>
      <c r="C351" s="248" t="s">
        <v>2831</v>
      </c>
      <c r="D351" t="s">
        <v>2600</v>
      </c>
      <c r="E351" t="s">
        <v>3111</v>
      </c>
      <c r="F351" t="s">
        <v>2073</v>
      </c>
      <c r="G351" s="47" t="s">
        <v>2489</v>
      </c>
      <c r="H351" s="49">
        <v>0</v>
      </c>
      <c r="I351" s="250">
        <v>0</v>
      </c>
      <c r="J351" s="49" t="s">
        <v>2160</v>
      </c>
      <c r="K351" s="49" t="s">
        <v>2925</v>
      </c>
      <c r="L351" s="49" t="s">
        <v>254</v>
      </c>
      <c r="M351" s="49" t="s">
        <v>568</v>
      </c>
    </row>
    <row r="352" spans="2:13" x14ac:dyDescent="0.3">
      <c r="B352" s="248" t="s">
        <v>2831</v>
      </c>
      <c r="C352" s="248" t="s">
        <v>2831</v>
      </c>
      <c r="D352" t="s">
        <v>2600</v>
      </c>
      <c r="E352" t="s">
        <v>6998</v>
      </c>
      <c r="F352" t="s">
        <v>2073</v>
      </c>
      <c r="G352" s="47" t="s">
        <v>2488</v>
      </c>
      <c r="H352" s="49">
        <v>0</v>
      </c>
      <c r="I352" s="250">
        <v>0</v>
      </c>
      <c r="J352" s="49" t="s">
        <v>2186</v>
      </c>
      <c r="K352" s="49" t="s">
        <v>6999</v>
      </c>
      <c r="L352" s="49" t="s">
        <v>254</v>
      </c>
      <c r="M352" s="49" t="s">
        <v>568</v>
      </c>
    </row>
    <row r="353" spans="2:13" x14ac:dyDescent="0.3">
      <c r="B353" s="248" t="s">
        <v>2831</v>
      </c>
      <c r="C353" s="248" t="s">
        <v>2831</v>
      </c>
      <c r="D353" t="s">
        <v>2600</v>
      </c>
      <c r="E353" t="s">
        <v>7646</v>
      </c>
      <c r="F353" t="s">
        <v>2073</v>
      </c>
      <c r="G353" s="47" t="s">
        <v>2514</v>
      </c>
      <c r="H353" s="49">
        <v>0</v>
      </c>
      <c r="I353" s="250">
        <v>0</v>
      </c>
      <c r="J353" s="49" t="s">
        <v>2186</v>
      </c>
      <c r="K353" s="49" t="s">
        <v>7647</v>
      </c>
      <c r="L353" s="49" t="s">
        <v>254</v>
      </c>
      <c r="M353" s="49" t="s">
        <v>568</v>
      </c>
    </row>
    <row r="354" spans="2:13" x14ac:dyDescent="0.3">
      <c r="B354" s="248" t="s">
        <v>2831</v>
      </c>
      <c r="C354" s="248" t="s">
        <v>2831</v>
      </c>
      <c r="D354" t="s">
        <v>2600</v>
      </c>
      <c r="E354" t="s">
        <v>11412</v>
      </c>
      <c r="F354" t="s">
        <v>2072</v>
      </c>
      <c r="G354" s="47" t="s">
        <v>2519</v>
      </c>
      <c r="H354" s="49">
        <v>0</v>
      </c>
      <c r="I354" s="250">
        <v>0</v>
      </c>
      <c r="J354" s="49" t="s">
        <v>2160</v>
      </c>
      <c r="K354" s="49" t="s">
        <v>2992</v>
      </c>
      <c r="L354" s="49" t="s">
        <v>254</v>
      </c>
      <c r="M354" s="49" t="s">
        <v>568</v>
      </c>
    </row>
    <row r="355" spans="2:13" x14ac:dyDescent="0.3">
      <c r="B355" s="248" t="s">
        <v>2831</v>
      </c>
      <c r="C355" s="248" t="s">
        <v>2831</v>
      </c>
      <c r="D355" t="s">
        <v>2600</v>
      </c>
      <c r="E355" t="s">
        <v>7320</v>
      </c>
      <c r="F355" t="s">
        <v>2078</v>
      </c>
      <c r="G355" s="47" t="s">
        <v>2493</v>
      </c>
      <c r="H355" s="49">
        <v>0</v>
      </c>
      <c r="I355" s="250">
        <v>0</v>
      </c>
      <c r="J355" s="49" t="s">
        <v>2186</v>
      </c>
      <c r="K355" s="49" t="s">
        <v>7321</v>
      </c>
      <c r="L355" s="49" t="s">
        <v>254</v>
      </c>
      <c r="M355" s="49" t="s">
        <v>568</v>
      </c>
    </row>
    <row r="356" spans="2:13" x14ac:dyDescent="0.3">
      <c r="B356" s="248" t="s">
        <v>2831</v>
      </c>
      <c r="C356" s="248" t="s">
        <v>2831</v>
      </c>
      <c r="D356" t="s">
        <v>2600</v>
      </c>
      <c r="E356" t="s">
        <v>8659</v>
      </c>
      <c r="F356" t="s">
        <v>2073</v>
      </c>
      <c r="G356" s="47" t="s">
        <v>2489</v>
      </c>
      <c r="H356" s="49">
        <v>0</v>
      </c>
      <c r="I356" s="250">
        <v>0</v>
      </c>
      <c r="J356" s="49" t="s">
        <v>2186</v>
      </c>
      <c r="K356" s="49" t="s">
        <v>8660</v>
      </c>
      <c r="L356" s="49" t="s">
        <v>2147</v>
      </c>
      <c r="M356" s="49" t="s">
        <v>568</v>
      </c>
    </row>
    <row r="357" spans="2:13" x14ac:dyDescent="0.3">
      <c r="B357" s="248" t="s">
        <v>2831</v>
      </c>
      <c r="C357" s="248" t="s">
        <v>2831</v>
      </c>
      <c r="D357" t="s">
        <v>2600</v>
      </c>
      <c r="E357" t="s">
        <v>4516</v>
      </c>
      <c r="F357" t="s">
        <v>2073</v>
      </c>
      <c r="G357" s="47" t="s">
        <v>2520</v>
      </c>
      <c r="H357" s="49">
        <v>0</v>
      </c>
      <c r="I357" s="250">
        <v>0</v>
      </c>
      <c r="J357" s="49" t="s">
        <v>2160</v>
      </c>
      <c r="K357" s="49" t="s">
        <v>4517</v>
      </c>
      <c r="L357" s="49" t="s">
        <v>254</v>
      </c>
      <c r="M357" s="49" t="s">
        <v>568</v>
      </c>
    </row>
    <row r="358" spans="2:13" x14ac:dyDescent="0.3">
      <c r="B358" s="248" t="s">
        <v>2831</v>
      </c>
      <c r="C358" s="248" t="s">
        <v>2831</v>
      </c>
      <c r="D358" t="s">
        <v>2600</v>
      </c>
      <c r="E358" t="s">
        <v>8430</v>
      </c>
      <c r="F358" t="s">
        <v>2073</v>
      </c>
      <c r="G358" s="47" t="s">
        <v>2499</v>
      </c>
      <c r="H358" s="49">
        <v>0</v>
      </c>
      <c r="I358" s="250">
        <v>0</v>
      </c>
      <c r="J358" s="49" t="s">
        <v>2186</v>
      </c>
      <c r="K358" s="49" t="s">
        <v>8431</v>
      </c>
      <c r="L358" s="49" t="s">
        <v>254</v>
      </c>
      <c r="M358" s="49" t="s">
        <v>568</v>
      </c>
    </row>
    <row r="359" spans="2:13" x14ac:dyDescent="0.3">
      <c r="B359" s="248" t="s">
        <v>2831</v>
      </c>
      <c r="C359" s="248" t="s">
        <v>2831</v>
      </c>
      <c r="D359" t="s">
        <v>2600</v>
      </c>
      <c r="E359" t="s">
        <v>11413</v>
      </c>
      <c r="F359" t="s">
        <v>2072</v>
      </c>
      <c r="G359" s="47" t="s">
        <v>2505</v>
      </c>
      <c r="H359" s="49">
        <v>0</v>
      </c>
      <c r="I359" s="250">
        <v>0</v>
      </c>
      <c r="J359" s="49" t="s">
        <v>2176</v>
      </c>
      <c r="K359" s="49" t="s">
        <v>11414</v>
      </c>
      <c r="L359" s="49" t="s">
        <v>254</v>
      </c>
      <c r="M359" s="49" t="s">
        <v>568</v>
      </c>
    </row>
    <row r="360" spans="2:13" x14ac:dyDescent="0.3">
      <c r="B360" s="248" t="s">
        <v>2831</v>
      </c>
      <c r="C360" s="248" t="s">
        <v>2831</v>
      </c>
      <c r="D360" t="s">
        <v>2600</v>
      </c>
      <c r="E360" t="s">
        <v>5953</v>
      </c>
      <c r="F360" t="s">
        <v>2078</v>
      </c>
      <c r="G360" s="47" t="s">
        <v>2492</v>
      </c>
      <c r="H360" s="49">
        <v>0</v>
      </c>
      <c r="I360" s="250">
        <v>0</v>
      </c>
      <c r="J360" s="49" t="s">
        <v>2186</v>
      </c>
      <c r="K360" s="49" t="s">
        <v>5954</v>
      </c>
      <c r="L360" s="49" t="s">
        <v>254</v>
      </c>
      <c r="M360" s="49" t="s">
        <v>568</v>
      </c>
    </row>
    <row r="361" spans="2:13" x14ac:dyDescent="0.3">
      <c r="B361" s="248" t="s">
        <v>2831</v>
      </c>
      <c r="C361" s="248" t="s">
        <v>2831</v>
      </c>
      <c r="D361" t="s">
        <v>2600</v>
      </c>
      <c r="E361" t="s">
        <v>9389</v>
      </c>
      <c r="F361" t="s">
        <v>2078</v>
      </c>
      <c r="G361" s="47" t="s">
        <v>2516</v>
      </c>
      <c r="H361" s="49">
        <v>0</v>
      </c>
      <c r="I361" s="250">
        <v>0</v>
      </c>
      <c r="J361" s="49" t="s">
        <v>2186</v>
      </c>
      <c r="K361" s="49" t="s">
        <v>9390</v>
      </c>
      <c r="L361" s="49" t="s">
        <v>2147</v>
      </c>
      <c r="M361" s="49" t="s">
        <v>568</v>
      </c>
    </row>
    <row r="362" spans="2:13" x14ac:dyDescent="0.3">
      <c r="B362" s="248" t="s">
        <v>2831</v>
      </c>
      <c r="C362" s="248" t="s">
        <v>2831</v>
      </c>
      <c r="D362" t="s">
        <v>2600</v>
      </c>
      <c r="E362" t="s">
        <v>3175</v>
      </c>
      <c r="F362" t="s">
        <v>2078</v>
      </c>
      <c r="G362" s="47" t="s">
        <v>2478</v>
      </c>
      <c r="H362" s="49">
        <v>0</v>
      </c>
      <c r="I362" s="250">
        <v>0</v>
      </c>
      <c r="J362" s="49" t="s">
        <v>2160</v>
      </c>
      <c r="K362" s="49" t="s">
        <v>2925</v>
      </c>
      <c r="L362" s="49" t="s">
        <v>254</v>
      </c>
      <c r="M362" s="49" t="s">
        <v>568</v>
      </c>
    </row>
    <row r="363" spans="2:13" x14ac:dyDescent="0.3">
      <c r="B363" s="248" t="s">
        <v>2831</v>
      </c>
      <c r="C363" s="248" t="s">
        <v>2831</v>
      </c>
      <c r="D363" t="s">
        <v>2600</v>
      </c>
      <c r="E363" t="s">
        <v>8373</v>
      </c>
      <c r="F363" t="s">
        <v>2073</v>
      </c>
      <c r="G363" s="47" t="s">
        <v>2476</v>
      </c>
      <c r="H363" s="49">
        <v>0</v>
      </c>
      <c r="I363" s="250">
        <v>0</v>
      </c>
      <c r="J363" s="49" t="s">
        <v>2186</v>
      </c>
      <c r="K363" s="49" t="s">
        <v>8374</v>
      </c>
      <c r="L363" s="49" t="s">
        <v>254</v>
      </c>
      <c r="M363" s="49" t="s">
        <v>568</v>
      </c>
    </row>
    <row r="364" spans="2:13" x14ac:dyDescent="0.3">
      <c r="B364" s="248" t="s">
        <v>2831</v>
      </c>
      <c r="C364" s="248" t="s">
        <v>2831</v>
      </c>
      <c r="D364" t="s">
        <v>2600</v>
      </c>
      <c r="E364" t="s">
        <v>3036</v>
      </c>
      <c r="F364" t="s">
        <v>2078</v>
      </c>
      <c r="G364" s="47" t="s">
        <v>2519</v>
      </c>
      <c r="H364" s="49">
        <v>0</v>
      </c>
      <c r="I364" s="250">
        <v>0</v>
      </c>
      <c r="J364" s="49" t="s">
        <v>2160</v>
      </c>
      <c r="K364" s="49" t="s">
        <v>2925</v>
      </c>
      <c r="L364" s="49" t="s">
        <v>254</v>
      </c>
      <c r="M364" s="49" t="s">
        <v>568</v>
      </c>
    </row>
    <row r="365" spans="2:13" x14ac:dyDescent="0.3">
      <c r="B365" s="248" t="s">
        <v>2831</v>
      </c>
      <c r="C365" s="248" t="s">
        <v>2831</v>
      </c>
      <c r="D365" t="s">
        <v>2600</v>
      </c>
      <c r="E365" t="s">
        <v>11415</v>
      </c>
      <c r="F365" t="s">
        <v>2072</v>
      </c>
      <c r="G365" s="47" t="s">
        <v>2478</v>
      </c>
      <c r="H365" s="49">
        <v>0</v>
      </c>
      <c r="I365" s="250">
        <v>0</v>
      </c>
      <c r="J365" s="49" t="s">
        <v>2160</v>
      </c>
      <c r="K365" s="49" t="s">
        <v>11416</v>
      </c>
      <c r="L365" s="49" t="s">
        <v>254</v>
      </c>
      <c r="M365" s="49" t="s">
        <v>568</v>
      </c>
    </row>
    <row r="366" spans="2:13" x14ac:dyDescent="0.3">
      <c r="B366" s="248" t="s">
        <v>2831</v>
      </c>
      <c r="C366" s="248" t="s">
        <v>2831</v>
      </c>
      <c r="D366" t="s">
        <v>2600</v>
      </c>
      <c r="E366" t="s">
        <v>6120</v>
      </c>
      <c r="F366" t="s">
        <v>2073</v>
      </c>
      <c r="G366" s="47" t="s">
        <v>2514</v>
      </c>
      <c r="H366" s="49">
        <v>0</v>
      </c>
      <c r="I366" s="250">
        <v>0</v>
      </c>
      <c r="J366" s="49" t="s">
        <v>2186</v>
      </c>
      <c r="K366" s="49" t="s">
        <v>6121</v>
      </c>
      <c r="L366" s="49" t="s">
        <v>254</v>
      </c>
      <c r="M366" s="49" t="s">
        <v>568</v>
      </c>
    </row>
    <row r="367" spans="2:13" x14ac:dyDescent="0.3">
      <c r="B367" s="248" t="s">
        <v>2831</v>
      </c>
      <c r="C367" s="248" t="s">
        <v>2831</v>
      </c>
      <c r="D367" t="s">
        <v>2600</v>
      </c>
      <c r="E367" t="s">
        <v>9151</v>
      </c>
      <c r="F367" t="s">
        <v>2073</v>
      </c>
      <c r="G367" s="47" t="s">
        <v>2492</v>
      </c>
      <c r="H367" s="49">
        <v>0</v>
      </c>
      <c r="I367" s="250">
        <v>0</v>
      </c>
      <c r="J367" s="49" t="s">
        <v>2186</v>
      </c>
      <c r="K367" s="49" t="s">
        <v>9152</v>
      </c>
      <c r="L367" s="49" t="s">
        <v>254</v>
      </c>
      <c r="M367" s="49" t="s">
        <v>568</v>
      </c>
    </row>
    <row r="368" spans="2:13" x14ac:dyDescent="0.3">
      <c r="B368" s="248" t="s">
        <v>2831</v>
      </c>
      <c r="C368" s="248" t="s">
        <v>2831</v>
      </c>
      <c r="D368" t="s">
        <v>2600</v>
      </c>
      <c r="E368" t="s">
        <v>9649</v>
      </c>
      <c r="F368" t="s">
        <v>2073</v>
      </c>
      <c r="G368" s="47" t="s">
        <v>2497</v>
      </c>
      <c r="H368" s="49">
        <v>0</v>
      </c>
      <c r="I368" s="250">
        <v>0</v>
      </c>
      <c r="J368" s="49" t="s">
        <v>2186</v>
      </c>
      <c r="K368" s="49" t="s">
        <v>9650</v>
      </c>
      <c r="L368" s="49" t="s">
        <v>254</v>
      </c>
      <c r="M368" s="49" t="s">
        <v>568</v>
      </c>
    </row>
    <row r="369" spans="2:13" x14ac:dyDescent="0.3">
      <c r="B369" s="248" t="s">
        <v>2831</v>
      </c>
      <c r="C369" s="248" t="s">
        <v>2831</v>
      </c>
      <c r="D369" t="s">
        <v>2600</v>
      </c>
      <c r="E369" t="s">
        <v>11417</v>
      </c>
      <c r="F369" t="s">
        <v>2072</v>
      </c>
      <c r="G369" s="47" t="s">
        <v>2489</v>
      </c>
      <c r="H369" s="49">
        <v>0</v>
      </c>
      <c r="I369" s="250">
        <v>0</v>
      </c>
      <c r="J369" s="49" t="s">
        <v>2176</v>
      </c>
      <c r="K369" s="49" t="s">
        <v>11418</v>
      </c>
      <c r="L369" s="49" t="s">
        <v>254</v>
      </c>
      <c r="M369" s="49" t="s">
        <v>568</v>
      </c>
    </row>
    <row r="370" spans="2:13" x14ac:dyDescent="0.3">
      <c r="B370" s="248" t="s">
        <v>2831</v>
      </c>
      <c r="C370" s="248" t="s">
        <v>2831</v>
      </c>
      <c r="D370" t="s">
        <v>2600</v>
      </c>
      <c r="E370" t="s">
        <v>8149</v>
      </c>
      <c r="F370" t="s">
        <v>2073</v>
      </c>
      <c r="G370" s="47" t="s">
        <v>2493</v>
      </c>
      <c r="H370" s="49">
        <v>0</v>
      </c>
      <c r="I370" s="250">
        <v>0</v>
      </c>
      <c r="J370" s="49" t="s">
        <v>2160</v>
      </c>
      <c r="K370" s="49" t="s">
        <v>8150</v>
      </c>
      <c r="L370" s="49" t="s">
        <v>254</v>
      </c>
      <c r="M370" s="49" t="s">
        <v>568</v>
      </c>
    </row>
    <row r="371" spans="2:13" x14ac:dyDescent="0.3">
      <c r="B371" s="248" t="s">
        <v>2831</v>
      </c>
      <c r="C371" s="248" t="s">
        <v>2831</v>
      </c>
      <c r="D371" t="s">
        <v>2600</v>
      </c>
      <c r="E371" t="s">
        <v>11419</v>
      </c>
      <c r="F371" t="s">
        <v>2072</v>
      </c>
      <c r="G371" s="47" t="s">
        <v>2508</v>
      </c>
      <c r="H371" s="49">
        <v>0</v>
      </c>
      <c r="I371" s="250">
        <v>0</v>
      </c>
      <c r="J371" s="49" t="s">
        <v>2160</v>
      </c>
      <c r="K371" s="49" t="s">
        <v>2992</v>
      </c>
      <c r="L371" s="49" t="s">
        <v>254</v>
      </c>
      <c r="M371" s="49" t="s">
        <v>568</v>
      </c>
    </row>
    <row r="372" spans="2:13" x14ac:dyDescent="0.3">
      <c r="B372" s="248" t="s">
        <v>2831</v>
      </c>
      <c r="C372" s="248" t="s">
        <v>2831</v>
      </c>
      <c r="D372" t="s">
        <v>2600</v>
      </c>
      <c r="E372" t="s">
        <v>3995</v>
      </c>
      <c r="F372" t="s">
        <v>2073</v>
      </c>
      <c r="G372" s="47" t="s">
        <v>2511</v>
      </c>
      <c r="H372" s="49">
        <v>0</v>
      </c>
      <c r="I372" s="250">
        <v>0</v>
      </c>
      <c r="J372" s="49" t="s">
        <v>2186</v>
      </c>
      <c r="K372" s="49" t="s">
        <v>3997</v>
      </c>
      <c r="L372" s="49" t="s">
        <v>254</v>
      </c>
      <c r="M372" s="49" t="s">
        <v>568</v>
      </c>
    </row>
    <row r="373" spans="2:13" x14ac:dyDescent="0.3">
      <c r="B373" s="248" t="s">
        <v>2831</v>
      </c>
      <c r="C373" s="248" t="s">
        <v>2831</v>
      </c>
      <c r="D373" t="s">
        <v>2600</v>
      </c>
      <c r="E373" t="s">
        <v>8973</v>
      </c>
      <c r="F373" t="s">
        <v>2073</v>
      </c>
      <c r="G373" s="47" t="s">
        <v>2488</v>
      </c>
      <c r="H373" s="49">
        <v>0</v>
      </c>
      <c r="I373" s="250">
        <v>0</v>
      </c>
      <c r="J373" s="49" t="s">
        <v>2186</v>
      </c>
      <c r="K373" s="49" t="s">
        <v>8974</v>
      </c>
      <c r="L373" s="49" t="s">
        <v>254</v>
      </c>
      <c r="M373" s="49" t="s">
        <v>568</v>
      </c>
    </row>
    <row r="374" spans="2:13" x14ac:dyDescent="0.3">
      <c r="B374" s="248" t="s">
        <v>2831</v>
      </c>
      <c r="C374" s="248" t="s">
        <v>2831</v>
      </c>
      <c r="D374" t="s">
        <v>2600</v>
      </c>
      <c r="E374" t="s">
        <v>6363</v>
      </c>
      <c r="F374" t="s">
        <v>2073</v>
      </c>
      <c r="G374" s="47" t="s">
        <v>2493</v>
      </c>
      <c r="H374" s="49">
        <v>0</v>
      </c>
      <c r="I374" s="250">
        <v>0</v>
      </c>
      <c r="J374" s="49" t="s">
        <v>2160</v>
      </c>
      <c r="K374" s="49" t="s">
        <v>6364</v>
      </c>
      <c r="L374" s="49" t="s">
        <v>254</v>
      </c>
      <c r="M374" s="49" t="s">
        <v>568</v>
      </c>
    </row>
    <row r="375" spans="2:13" x14ac:dyDescent="0.3">
      <c r="B375" s="248" t="s">
        <v>2831</v>
      </c>
      <c r="C375" s="248" t="s">
        <v>2831</v>
      </c>
      <c r="D375" t="s">
        <v>2600</v>
      </c>
      <c r="E375" t="s">
        <v>11420</v>
      </c>
      <c r="F375" t="s">
        <v>2072</v>
      </c>
      <c r="G375" s="47" t="s">
        <v>2492</v>
      </c>
      <c r="H375" s="49">
        <v>0</v>
      </c>
      <c r="I375" s="250">
        <v>0</v>
      </c>
      <c r="J375" s="49" t="s">
        <v>2160</v>
      </c>
      <c r="K375" s="49" t="s">
        <v>2992</v>
      </c>
      <c r="L375" s="49" t="s">
        <v>254</v>
      </c>
      <c r="M375" s="49" t="s">
        <v>568</v>
      </c>
    </row>
    <row r="376" spans="2:13" x14ac:dyDescent="0.3">
      <c r="B376" s="248" t="s">
        <v>2831</v>
      </c>
      <c r="C376" s="248" t="s">
        <v>2831</v>
      </c>
      <c r="D376" t="s">
        <v>2600</v>
      </c>
      <c r="E376" t="s">
        <v>3712</v>
      </c>
      <c r="F376" t="s">
        <v>2073</v>
      </c>
      <c r="G376" s="47" t="s">
        <v>2496</v>
      </c>
      <c r="H376" s="49">
        <v>0</v>
      </c>
      <c r="I376" s="250">
        <v>0</v>
      </c>
      <c r="J376" s="49" t="s">
        <v>2186</v>
      </c>
      <c r="K376" s="49" t="s">
        <v>3714</v>
      </c>
      <c r="L376" s="49" t="s">
        <v>2147</v>
      </c>
      <c r="M376" s="49" t="s">
        <v>568</v>
      </c>
    </row>
    <row r="377" spans="2:13" x14ac:dyDescent="0.3">
      <c r="B377" s="248" t="s">
        <v>2831</v>
      </c>
      <c r="C377" s="248" t="s">
        <v>2831</v>
      </c>
      <c r="D377" t="s">
        <v>2600</v>
      </c>
      <c r="E377" t="s">
        <v>7091</v>
      </c>
      <c r="F377" t="s">
        <v>2073</v>
      </c>
      <c r="G377" s="47" t="s">
        <v>2492</v>
      </c>
      <c r="H377" s="49">
        <v>0</v>
      </c>
      <c r="I377" s="250">
        <v>0</v>
      </c>
      <c r="J377" s="49" t="s">
        <v>2186</v>
      </c>
      <c r="K377" s="49" t="s">
        <v>7092</v>
      </c>
      <c r="L377" s="49" t="s">
        <v>254</v>
      </c>
      <c r="M377" s="49" t="s">
        <v>568</v>
      </c>
    </row>
    <row r="378" spans="2:13" x14ac:dyDescent="0.3">
      <c r="B378" s="248" t="s">
        <v>2831</v>
      </c>
      <c r="C378" s="248" t="s">
        <v>2831</v>
      </c>
      <c r="D378" t="s">
        <v>2600</v>
      </c>
      <c r="E378" t="s">
        <v>8243</v>
      </c>
      <c r="F378" t="s">
        <v>2073</v>
      </c>
      <c r="G378" s="47" t="s">
        <v>2514</v>
      </c>
      <c r="H378" s="49">
        <v>0</v>
      </c>
      <c r="I378" s="250">
        <v>0</v>
      </c>
      <c r="J378" s="49" t="s">
        <v>2186</v>
      </c>
      <c r="K378" s="49" t="s">
        <v>8244</v>
      </c>
      <c r="L378" s="49" t="s">
        <v>254</v>
      </c>
      <c r="M378" s="49" t="s">
        <v>568</v>
      </c>
    </row>
    <row r="379" spans="2:13" x14ac:dyDescent="0.3">
      <c r="B379" s="248" t="s">
        <v>2831</v>
      </c>
      <c r="C379" s="248" t="s">
        <v>2831</v>
      </c>
      <c r="D379" t="s">
        <v>2600</v>
      </c>
      <c r="E379" t="s">
        <v>10654</v>
      </c>
      <c r="F379" t="s">
        <v>2073</v>
      </c>
      <c r="G379" s="47" t="s">
        <v>2476</v>
      </c>
      <c r="H379" s="49">
        <v>0</v>
      </c>
      <c r="I379" s="250">
        <v>0</v>
      </c>
      <c r="J379" s="49" t="s">
        <v>2186</v>
      </c>
      <c r="K379" s="49" t="s">
        <v>10655</v>
      </c>
      <c r="L379" s="49" t="s">
        <v>254</v>
      </c>
      <c r="M379" s="49" t="s">
        <v>568</v>
      </c>
    </row>
    <row r="380" spans="2:13" x14ac:dyDescent="0.3">
      <c r="B380" s="248" t="s">
        <v>2831</v>
      </c>
      <c r="C380" s="248" t="s">
        <v>2831</v>
      </c>
      <c r="D380" t="s">
        <v>2600</v>
      </c>
      <c r="E380" t="s">
        <v>7440</v>
      </c>
      <c r="F380" t="s">
        <v>2078</v>
      </c>
      <c r="G380" s="47" t="s">
        <v>2492</v>
      </c>
      <c r="H380" s="49">
        <v>0</v>
      </c>
      <c r="I380" s="250">
        <v>0</v>
      </c>
      <c r="J380" s="49" t="s">
        <v>2186</v>
      </c>
      <c r="K380" s="49" t="s">
        <v>7441</v>
      </c>
      <c r="L380" s="49" t="s">
        <v>254</v>
      </c>
      <c r="M380" s="49" t="s">
        <v>568</v>
      </c>
    </row>
    <row r="381" spans="2:13" x14ac:dyDescent="0.3">
      <c r="B381" s="248" t="s">
        <v>2831</v>
      </c>
      <c r="C381" s="248" t="s">
        <v>2831</v>
      </c>
      <c r="D381" t="s">
        <v>2600</v>
      </c>
      <c r="E381" t="s">
        <v>11421</v>
      </c>
      <c r="F381" t="s">
        <v>2075</v>
      </c>
      <c r="G381" s="47" t="s">
        <v>2497</v>
      </c>
      <c r="H381" s="49">
        <v>0</v>
      </c>
      <c r="I381" s="250">
        <v>0</v>
      </c>
      <c r="J381" s="49" t="s">
        <v>2173</v>
      </c>
      <c r="K381" s="49" t="s">
        <v>11422</v>
      </c>
      <c r="L381" s="49" t="s">
        <v>254</v>
      </c>
      <c r="M381" s="49" t="s">
        <v>568</v>
      </c>
    </row>
    <row r="382" spans="2:13" x14ac:dyDescent="0.3">
      <c r="B382" s="248" t="s">
        <v>2831</v>
      </c>
      <c r="C382" s="248" t="s">
        <v>2831</v>
      </c>
      <c r="D382" t="s">
        <v>2600</v>
      </c>
      <c r="E382" t="s">
        <v>9573</v>
      </c>
      <c r="F382" t="s">
        <v>2073</v>
      </c>
      <c r="G382" s="47" t="s">
        <v>2495</v>
      </c>
      <c r="H382" s="49">
        <v>0</v>
      </c>
      <c r="I382" s="250">
        <v>0</v>
      </c>
      <c r="J382" s="49" t="s">
        <v>2186</v>
      </c>
      <c r="K382" s="49" t="s">
        <v>9574</v>
      </c>
      <c r="L382" s="49" t="s">
        <v>254</v>
      </c>
      <c r="M382" s="49" t="s">
        <v>568</v>
      </c>
    </row>
    <row r="383" spans="2:13" x14ac:dyDescent="0.3">
      <c r="B383" s="248" t="s">
        <v>2831</v>
      </c>
      <c r="C383" s="248" t="s">
        <v>2831</v>
      </c>
      <c r="D383" t="s">
        <v>2600</v>
      </c>
      <c r="E383" t="s">
        <v>6996</v>
      </c>
      <c r="F383" t="s">
        <v>2078</v>
      </c>
      <c r="G383" s="47" t="s">
        <v>2495</v>
      </c>
      <c r="H383" s="49">
        <v>0</v>
      </c>
      <c r="I383" s="250">
        <v>0</v>
      </c>
      <c r="J383" s="49" t="s">
        <v>2186</v>
      </c>
      <c r="K383" s="49" t="s">
        <v>6997</v>
      </c>
      <c r="L383" s="49" t="s">
        <v>254</v>
      </c>
      <c r="M383" s="49" t="s">
        <v>568</v>
      </c>
    </row>
    <row r="384" spans="2:13" x14ac:dyDescent="0.3">
      <c r="B384" s="248" t="s">
        <v>2831</v>
      </c>
      <c r="C384" s="248" t="s">
        <v>2831</v>
      </c>
      <c r="D384" t="s">
        <v>2600</v>
      </c>
      <c r="E384" t="s">
        <v>4619</v>
      </c>
      <c r="F384" t="s">
        <v>2073</v>
      </c>
      <c r="G384" s="47" t="s">
        <v>2514</v>
      </c>
      <c r="H384" s="49">
        <v>0</v>
      </c>
      <c r="I384" s="250">
        <v>0</v>
      </c>
      <c r="J384" s="49" t="s">
        <v>2160</v>
      </c>
      <c r="K384" s="49" t="s">
        <v>4620</v>
      </c>
      <c r="L384" s="49" t="s">
        <v>2147</v>
      </c>
      <c r="M384" s="49" t="s">
        <v>568</v>
      </c>
    </row>
    <row r="385" spans="2:13" x14ac:dyDescent="0.3">
      <c r="B385" s="248" t="s">
        <v>2831</v>
      </c>
      <c r="C385" s="248" t="s">
        <v>2831</v>
      </c>
      <c r="D385" t="s">
        <v>2600</v>
      </c>
      <c r="E385" t="s">
        <v>7887</v>
      </c>
      <c r="F385" t="s">
        <v>2073</v>
      </c>
      <c r="G385" s="47" t="s">
        <v>2504</v>
      </c>
      <c r="H385" s="49">
        <v>0</v>
      </c>
      <c r="I385" s="250">
        <v>0</v>
      </c>
      <c r="J385" s="49" t="s">
        <v>2186</v>
      </c>
      <c r="K385" s="49" t="s">
        <v>7888</v>
      </c>
      <c r="L385" s="49" t="s">
        <v>254</v>
      </c>
      <c r="M385" s="49" t="s">
        <v>568</v>
      </c>
    </row>
    <row r="386" spans="2:13" x14ac:dyDescent="0.3">
      <c r="B386" s="248" t="s">
        <v>2831</v>
      </c>
      <c r="C386" s="248" t="s">
        <v>2831</v>
      </c>
      <c r="D386" t="s">
        <v>2600</v>
      </c>
      <c r="E386" t="s">
        <v>4130</v>
      </c>
      <c r="F386" t="s">
        <v>2073</v>
      </c>
      <c r="G386" s="47" t="s">
        <v>2497</v>
      </c>
      <c r="H386" s="49">
        <v>0</v>
      </c>
      <c r="I386" s="250">
        <v>0</v>
      </c>
      <c r="J386" s="49" t="s">
        <v>2186</v>
      </c>
      <c r="K386" s="49" t="s">
        <v>4131</v>
      </c>
      <c r="L386" s="49" t="s">
        <v>254</v>
      </c>
      <c r="M386" s="49" t="s">
        <v>568</v>
      </c>
    </row>
    <row r="387" spans="2:13" x14ac:dyDescent="0.3">
      <c r="B387" s="248" t="s">
        <v>2831</v>
      </c>
      <c r="C387" s="248" t="s">
        <v>2831</v>
      </c>
      <c r="D387" t="s">
        <v>2600</v>
      </c>
      <c r="E387" t="s">
        <v>11423</v>
      </c>
      <c r="F387" t="s">
        <v>2072</v>
      </c>
      <c r="G387" s="47" t="s">
        <v>2493</v>
      </c>
      <c r="H387" s="49">
        <v>0</v>
      </c>
      <c r="I387" s="250">
        <v>0</v>
      </c>
      <c r="J387" s="49" t="s">
        <v>2160</v>
      </c>
      <c r="K387" s="49" t="s">
        <v>11424</v>
      </c>
      <c r="L387" s="49" t="s">
        <v>254</v>
      </c>
      <c r="M387" s="49" t="s">
        <v>568</v>
      </c>
    </row>
    <row r="388" spans="2:13" x14ac:dyDescent="0.3">
      <c r="B388" s="248" t="s">
        <v>2831</v>
      </c>
      <c r="C388" s="248" t="s">
        <v>2831</v>
      </c>
      <c r="D388" t="s">
        <v>2600</v>
      </c>
      <c r="E388" t="s">
        <v>10597</v>
      </c>
      <c r="F388" t="s">
        <v>2073</v>
      </c>
      <c r="G388" s="47" t="s">
        <v>2519</v>
      </c>
      <c r="H388" s="49">
        <v>0</v>
      </c>
      <c r="I388" s="250">
        <v>0</v>
      </c>
      <c r="J388" s="49" t="s">
        <v>2186</v>
      </c>
      <c r="K388" s="49" t="s">
        <v>10598</v>
      </c>
      <c r="L388" s="49" t="s">
        <v>254</v>
      </c>
      <c r="M388" s="49" t="s">
        <v>568</v>
      </c>
    </row>
    <row r="389" spans="2:13" x14ac:dyDescent="0.3">
      <c r="B389" s="248" t="s">
        <v>2831</v>
      </c>
      <c r="C389" s="248" t="s">
        <v>2831</v>
      </c>
      <c r="D389" t="s">
        <v>2600</v>
      </c>
      <c r="E389" t="s">
        <v>11425</v>
      </c>
      <c r="F389" t="s">
        <v>2072</v>
      </c>
      <c r="G389" s="47" t="s">
        <v>2519</v>
      </c>
      <c r="H389" s="49">
        <v>0</v>
      </c>
      <c r="I389" s="250">
        <v>0</v>
      </c>
      <c r="J389" s="49" t="s">
        <v>2173</v>
      </c>
      <c r="K389" s="49" t="s">
        <v>11426</v>
      </c>
      <c r="L389" s="49" t="s">
        <v>254</v>
      </c>
      <c r="M389" s="49" t="s">
        <v>568</v>
      </c>
    </row>
    <row r="390" spans="2:13" x14ac:dyDescent="0.3">
      <c r="B390" s="248" t="s">
        <v>2831</v>
      </c>
      <c r="C390" s="248" t="s">
        <v>2831</v>
      </c>
      <c r="D390" t="s">
        <v>2600</v>
      </c>
      <c r="E390" t="s">
        <v>3932</v>
      </c>
      <c r="F390" t="s">
        <v>2078</v>
      </c>
      <c r="G390" s="47" t="s">
        <v>2516</v>
      </c>
      <c r="H390" s="49">
        <v>0</v>
      </c>
      <c r="I390" s="250">
        <v>0</v>
      </c>
      <c r="J390" s="49" t="s">
        <v>2186</v>
      </c>
      <c r="K390" s="49" t="s">
        <v>3933</v>
      </c>
      <c r="L390" s="49" t="s">
        <v>254</v>
      </c>
      <c r="M390" s="49" t="s">
        <v>568</v>
      </c>
    </row>
    <row r="391" spans="2:13" x14ac:dyDescent="0.3">
      <c r="B391" s="248" t="s">
        <v>2831</v>
      </c>
      <c r="C391" s="248" t="s">
        <v>2831</v>
      </c>
      <c r="D391" t="s">
        <v>2600</v>
      </c>
      <c r="E391" t="s">
        <v>11427</v>
      </c>
      <c r="F391" t="s">
        <v>2072</v>
      </c>
      <c r="G391" s="47" t="s">
        <v>2508</v>
      </c>
      <c r="H391" s="49">
        <v>0</v>
      </c>
      <c r="I391" s="250">
        <v>0</v>
      </c>
      <c r="J391" s="49" t="s">
        <v>2160</v>
      </c>
      <c r="K391" s="49" t="s">
        <v>11428</v>
      </c>
      <c r="L391" s="49" t="s">
        <v>254</v>
      </c>
      <c r="M391" s="49" t="s">
        <v>568</v>
      </c>
    </row>
    <row r="392" spans="2:13" x14ac:dyDescent="0.3">
      <c r="B392" s="248" t="s">
        <v>2831</v>
      </c>
      <c r="C392" s="248" t="s">
        <v>2831</v>
      </c>
      <c r="D392" t="s">
        <v>2600</v>
      </c>
      <c r="E392" t="s">
        <v>4835</v>
      </c>
      <c r="F392" t="s">
        <v>2073</v>
      </c>
      <c r="G392" s="47" t="s">
        <v>2512</v>
      </c>
      <c r="H392" s="49">
        <v>0</v>
      </c>
      <c r="I392" s="250">
        <v>0</v>
      </c>
      <c r="J392" s="49" t="s">
        <v>2160</v>
      </c>
      <c r="K392" s="49" t="s">
        <v>4836</v>
      </c>
      <c r="L392" s="49" t="s">
        <v>254</v>
      </c>
      <c r="M392" s="49" t="s">
        <v>568</v>
      </c>
    </row>
    <row r="393" spans="2:13" x14ac:dyDescent="0.3">
      <c r="B393" s="248" t="s">
        <v>2831</v>
      </c>
      <c r="C393" s="248" t="s">
        <v>2831</v>
      </c>
      <c r="D393" t="s">
        <v>2600</v>
      </c>
      <c r="E393" t="s">
        <v>3305</v>
      </c>
      <c r="F393" t="s">
        <v>2073</v>
      </c>
      <c r="G393" s="47" t="s">
        <v>2505</v>
      </c>
      <c r="H393" s="49">
        <v>0</v>
      </c>
      <c r="I393" s="250">
        <v>0</v>
      </c>
      <c r="J393" s="49" t="s">
        <v>2160</v>
      </c>
      <c r="K393" s="49" t="s">
        <v>2925</v>
      </c>
      <c r="L393" s="49" t="s">
        <v>254</v>
      </c>
      <c r="M393" s="49" t="s">
        <v>568</v>
      </c>
    </row>
    <row r="394" spans="2:13" x14ac:dyDescent="0.3">
      <c r="B394" s="248" t="s">
        <v>2831</v>
      </c>
      <c r="C394" s="248" t="s">
        <v>2831</v>
      </c>
      <c r="D394" t="s">
        <v>2600</v>
      </c>
      <c r="E394" t="s">
        <v>8484</v>
      </c>
      <c r="F394" t="s">
        <v>2076</v>
      </c>
      <c r="G394" s="47" t="s">
        <v>2508</v>
      </c>
      <c r="H394" s="49">
        <v>0</v>
      </c>
      <c r="I394" s="250">
        <v>0</v>
      </c>
      <c r="J394" s="49" t="s">
        <v>2186</v>
      </c>
      <c r="K394" s="49" t="s">
        <v>8485</v>
      </c>
      <c r="L394" s="49" t="s">
        <v>254</v>
      </c>
      <c r="M394" s="49" t="s">
        <v>568</v>
      </c>
    </row>
    <row r="395" spans="2:13" x14ac:dyDescent="0.3">
      <c r="B395" s="248" t="s">
        <v>2831</v>
      </c>
      <c r="C395" s="248" t="s">
        <v>2831</v>
      </c>
      <c r="D395" t="s">
        <v>2600</v>
      </c>
      <c r="E395" t="s">
        <v>11429</v>
      </c>
      <c r="F395" t="s">
        <v>2075</v>
      </c>
      <c r="G395" s="47" t="s">
        <v>2505</v>
      </c>
      <c r="H395" s="49">
        <v>0</v>
      </c>
      <c r="I395" s="250">
        <v>0</v>
      </c>
      <c r="J395" s="49" t="s">
        <v>2160</v>
      </c>
      <c r="K395" s="49" t="s">
        <v>11430</v>
      </c>
      <c r="L395" s="49" t="s">
        <v>254</v>
      </c>
      <c r="M395" s="49" t="s">
        <v>568</v>
      </c>
    </row>
    <row r="396" spans="2:13" x14ac:dyDescent="0.3">
      <c r="B396" s="248" t="s">
        <v>2831</v>
      </c>
      <c r="C396" s="248" t="s">
        <v>2831</v>
      </c>
      <c r="D396" t="s">
        <v>2600</v>
      </c>
      <c r="E396" t="s">
        <v>7834</v>
      </c>
      <c r="F396" t="s">
        <v>2073</v>
      </c>
      <c r="G396" s="47" t="s">
        <v>2498</v>
      </c>
      <c r="H396" s="49">
        <v>0</v>
      </c>
      <c r="I396" s="250">
        <v>0</v>
      </c>
      <c r="J396" s="49" t="s">
        <v>2186</v>
      </c>
      <c r="K396" s="49" t="s">
        <v>7835</v>
      </c>
      <c r="L396" s="49" t="s">
        <v>254</v>
      </c>
      <c r="M396" s="49" t="s">
        <v>568</v>
      </c>
    </row>
    <row r="397" spans="2:13" x14ac:dyDescent="0.3">
      <c r="B397" s="248" t="s">
        <v>2831</v>
      </c>
      <c r="C397" s="248" t="s">
        <v>2831</v>
      </c>
      <c r="D397" t="s">
        <v>2600</v>
      </c>
      <c r="E397" t="s">
        <v>11431</v>
      </c>
      <c r="F397" t="s">
        <v>2072</v>
      </c>
      <c r="G397" s="47" t="s">
        <v>2489</v>
      </c>
      <c r="H397" s="49">
        <v>0</v>
      </c>
      <c r="I397" s="250">
        <v>0</v>
      </c>
      <c r="J397" s="49" t="s">
        <v>2173</v>
      </c>
      <c r="K397" s="49" t="s">
        <v>11370</v>
      </c>
      <c r="L397" s="49" t="s">
        <v>254</v>
      </c>
      <c r="M397" s="49" t="s">
        <v>568</v>
      </c>
    </row>
    <row r="398" spans="2:13" x14ac:dyDescent="0.3">
      <c r="B398" s="248" t="s">
        <v>2831</v>
      </c>
      <c r="C398" s="248" t="s">
        <v>2831</v>
      </c>
      <c r="D398" t="s">
        <v>2600</v>
      </c>
      <c r="E398" t="s">
        <v>8035</v>
      </c>
      <c r="F398" t="s">
        <v>2073</v>
      </c>
      <c r="G398" s="47" t="s">
        <v>2492</v>
      </c>
      <c r="H398" s="49">
        <v>0</v>
      </c>
      <c r="I398" s="250">
        <v>0</v>
      </c>
      <c r="J398" s="49" t="s">
        <v>2186</v>
      </c>
      <c r="K398" s="49" t="s">
        <v>8036</v>
      </c>
      <c r="L398" s="49" t="s">
        <v>254</v>
      </c>
      <c r="M398" s="49" t="s">
        <v>568</v>
      </c>
    </row>
    <row r="399" spans="2:13" x14ac:dyDescent="0.3">
      <c r="B399" s="248" t="s">
        <v>2831</v>
      </c>
      <c r="C399" s="248" t="s">
        <v>2831</v>
      </c>
      <c r="D399" t="s">
        <v>2600</v>
      </c>
      <c r="E399" t="s">
        <v>11432</v>
      </c>
      <c r="F399" t="s">
        <v>2072</v>
      </c>
      <c r="G399" s="47" t="s">
        <v>2520</v>
      </c>
      <c r="H399" s="49">
        <v>0</v>
      </c>
      <c r="I399" s="250">
        <v>0</v>
      </c>
      <c r="J399" s="49" t="s">
        <v>2160</v>
      </c>
      <c r="K399" s="49" t="s">
        <v>11433</v>
      </c>
      <c r="L399" s="49" t="s">
        <v>2147</v>
      </c>
      <c r="M399" s="49" t="s">
        <v>568</v>
      </c>
    </row>
    <row r="400" spans="2:13" x14ac:dyDescent="0.3">
      <c r="B400" s="248" t="s">
        <v>2831</v>
      </c>
      <c r="C400" s="248" t="s">
        <v>2831</v>
      </c>
      <c r="D400" t="s">
        <v>2600</v>
      </c>
      <c r="E400" t="s">
        <v>3249</v>
      </c>
      <c r="F400" t="s">
        <v>2073</v>
      </c>
      <c r="G400" s="47" t="s">
        <v>2519</v>
      </c>
      <c r="H400" s="49">
        <v>0</v>
      </c>
      <c r="I400" s="250">
        <v>0</v>
      </c>
      <c r="J400" s="49" t="s">
        <v>2160</v>
      </c>
      <c r="K400" s="49" t="s">
        <v>2925</v>
      </c>
      <c r="L400" s="49" t="s">
        <v>2147</v>
      </c>
      <c r="M400" s="49" t="s">
        <v>568</v>
      </c>
    </row>
    <row r="401" spans="2:13" x14ac:dyDescent="0.3">
      <c r="B401" s="248" t="s">
        <v>2831</v>
      </c>
      <c r="C401" s="248" t="s">
        <v>2831</v>
      </c>
      <c r="D401" t="s">
        <v>2600</v>
      </c>
      <c r="E401" t="s">
        <v>9787</v>
      </c>
      <c r="F401" t="s">
        <v>2073</v>
      </c>
      <c r="G401" s="47" t="s">
        <v>2492</v>
      </c>
      <c r="H401" s="49">
        <v>0</v>
      </c>
      <c r="I401" s="250">
        <v>0</v>
      </c>
      <c r="J401" s="49" t="s">
        <v>2186</v>
      </c>
      <c r="K401" s="49" t="s">
        <v>9788</v>
      </c>
      <c r="L401" s="49" t="s">
        <v>254</v>
      </c>
      <c r="M401" s="49" t="s">
        <v>568</v>
      </c>
    </row>
    <row r="402" spans="2:13" x14ac:dyDescent="0.3">
      <c r="B402" s="248" t="s">
        <v>2831</v>
      </c>
      <c r="C402" s="248" t="s">
        <v>2831</v>
      </c>
      <c r="D402" t="s">
        <v>2600</v>
      </c>
      <c r="E402" t="s">
        <v>8185</v>
      </c>
      <c r="F402" t="s">
        <v>2073</v>
      </c>
      <c r="G402" s="47" t="s">
        <v>2504</v>
      </c>
      <c r="H402" s="49">
        <v>0</v>
      </c>
      <c r="I402" s="250">
        <v>0</v>
      </c>
      <c r="J402" s="49" t="s">
        <v>2186</v>
      </c>
      <c r="K402" s="49" t="s">
        <v>8186</v>
      </c>
      <c r="L402" s="49" t="s">
        <v>254</v>
      </c>
      <c r="M402" s="49" t="s">
        <v>568</v>
      </c>
    </row>
    <row r="403" spans="2:13" x14ac:dyDescent="0.3">
      <c r="B403" s="248" t="s">
        <v>2831</v>
      </c>
      <c r="C403" s="248" t="s">
        <v>2831</v>
      </c>
      <c r="D403" t="s">
        <v>2600</v>
      </c>
      <c r="E403" t="s">
        <v>6042</v>
      </c>
      <c r="F403" t="s">
        <v>2073</v>
      </c>
      <c r="G403" s="47" t="s">
        <v>2476</v>
      </c>
      <c r="H403" s="49">
        <v>0</v>
      </c>
      <c r="I403" s="250">
        <v>0</v>
      </c>
      <c r="J403" s="49" t="s">
        <v>2186</v>
      </c>
      <c r="K403" s="49" t="s">
        <v>6043</v>
      </c>
      <c r="L403" s="49" t="s">
        <v>2147</v>
      </c>
      <c r="M403" s="49" t="s">
        <v>568</v>
      </c>
    </row>
    <row r="404" spans="2:13" x14ac:dyDescent="0.3">
      <c r="B404" s="248" t="s">
        <v>2831</v>
      </c>
      <c r="C404" s="248" t="s">
        <v>2831</v>
      </c>
      <c r="D404" t="s">
        <v>2600</v>
      </c>
      <c r="E404" t="s">
        <v>7574</v>
      </c>
      <c r="F404" t="s">
        <v>2073</v>
      </c>
      <c r="G404" s="47" t="s">
        <v>2467</v>
      </c>
      <c r="H404" s="49">
        <v>0</v>
      </c>
      <c r="I404" s="250">
        <v>0</v>
      </c>
      <c r="J404" s="49" t="s">
        <v>2186</v>
      </c>
      <c r="K404" s="49" t="s">
        <v>7575</v>
      </c>
      <c r="L404" s="49" t="s">
        <v>254</v>
      </c>
      <c r="M404" s="49" t="s">
        <v>568</v>
      </c>
    </row>
    <row r="405" spans="2:13" x14ac:dyDescent="0.3">
      <c r="B405" s="248" t="s">
        <v>2831</v>
      </c>
      <c r="C405" s="248" t="s">
        <v>2831</v>
      </c>
      <c r="D405" t="s">
        <v>2600</v>
      </c>
      <c r="E405" t="s">
        <v>9492</v>
      </c>
      <c r="F405" t="s">
        <v>2073</v>
      </c>
      <c r="G405" s="47" t="s">
        <v>2493</v>
      </c>
      <c r="H405" s="49">
        <v>0</v>
      </c>
      <c r="I405" s="250">
        <v>0</v>
      </c>
      <c r="J405" s="49" t="s">
        <v>2186</v>
      </c>
      <c r="K405" s="49" t="s">
        <v>9493</v>
      </c>
      <c r="L405" s="49" t="s">
        <v>254</v>
      </c>
      <c r="M405" s="49" t="s">
        <v>568</v>
      </c>
    </row>
    <row r="406" spans="2:13" x14ac:dyDescent="0.3">
      <c r="B406" s="248" t="s">
        <v>2831</v>
      </c>
      <c r="C406" s="248" t="s">
        <v>2831</v>
      </c>
      <c r="D406" t="s">
        <v>2600</v>
      </c>
      <c r="E406" t="s">
        <v>6695</v>
      </c>
      <c r="F406" t="s">
        <v>2073</v>
      </c>
      <c r="G406" s="47" t="s">
        <v>2516</v>
      </c>
      <c r="H406" s="49">
        <v>0</v>
      </c>
      <c r="I406" s="250">
        <v>0</v>
      </c>
      <c r="J406" s="49" t="s">
        <v>2186</v>
      </c>
      <c r="K406" s="49" t="s">
        <v>6696</v>
      </c>
      <c r="L406" s="49" t="s">
        <v>254</v>
      </c>
      <c r="M406" s="49" t="s">
        <v>568</v>
      </c>
    </row>
    <row r="407" spans="2:13" x14ac:dyDescent="0.3">
      <c r="B407" s="248" t="s">
        <v>2831</v>
      </c>
      <c r="C407" s="248" t="s">
        <v>2831</v>
      </c>
      <c r="D407" t="s">
        <v>2600</v>
      </c>
      <c r="E407" t="s">
        <v>4715</v>
      </c>
      <c r="F407" t="s">
        <v>2073</v>
      </c>
      <c r="G407" s="47" t="s">
        <v>2492</v>
      </c>
      <c r="H407" s="49">
        <v>0</v>
      </c>
      <c r="I407" s="250">
        <v>0</v>
      </c>
      <c r="J407" s="49" t="s">
        <v>2160</v>
      </c>
      <c r="K407" s="49" t="s">
        <v>4716</v>
      </c>
      <c r="L407" s="49" t="s">
        <v>254</v>
      </c>
      <c r="M407" s="49" t="s">
        <v>568</v>
      </c>
    </row>
    <row r="408" spans="2:13" x14ac:dyDescent="0.3">
      <c r="B408" s="248" t="s">
        <v>2831</v>
      </c>
      <c r="C408" s="248" t="s">
        <v>2831</v>
      </c>
      <c r="D408" t="s">
        <v>2600</v>
      </c>
      <c r="E408" t="s">
        <v>4720</v>
      </c>
      <c r="F408" t="s">
        <v>2073</v>
      </c>
      <c r="G408" s="47" t="s">
        <v>2519</v>
      </c>
      <c r="H408" s="49">
        <v>0</v>
      </c>
      <c r="I408" s="250">
        <v>0</v>
      </c>
      <c r="J408" s="49" t="s">
        <v>2160</v>
      </c>
      <c r="K408" s="49" t="s">
        <v>4721</v>
      </c>
      <c r="L408" s="49" t="s">
        <v>254</v>
      </c>
      <c r="M408" s="49" t="s">
        <v>568</v>
      </c>
    </row>
    <row r="409" spans="2:13" x14ac:dyDescent="0.3">
      <c r="B409" s="248" t="s">
        <v>2831</v>
      </c>
      <c r="C409" s="248" t="s">
        <v>2831</v>
      </c>
      <c r="D409" t="s">
        <v>2600</v>
      </c>
      <c r="E409" t="s">
        <v>7362</v>
      </c>
      <c r="F409" t="s">
        <v>2073</v>
      </c>
      <c r="G409" s="47" t="s">
        <v>2499</v>
      </c>
      <c r="H409" s="49">
        <v>0</v>
      </c>
      <c r="I409" s="250">
        <v>0</v>
      </c>
      <c r="J409" s="49" t="s">
        <v>2186</v>
      </c>
      <c r="K409" s="49" t="s">
        <v>7363</v>
      </c>
      <c r="L409" s="49" t="s">
        <v>254</v>
      </c>
      <c r="M409" s="49" t="s">
        <v>568</v>
      </c>
    </row>
    <row r="410" spans="2:13" x14ac:dyDescent="0.3">
      <c r="B410" s="248" t="s">
        <v>2831</v>
      </c>
      <c r="C410" s="248" t="s">
        <v>2831</v>
      </c>
      <c r="D410" t="s">
        <v>2600</v>
      </c>
      <c r="E410" t="s">
        <v>6809</v>
      </c>
      <c r="F410" t="s">
        <v>2073</v>
      </c>
      <c r="G410" s="47" t="s">
        <v>2493</v>
      </c>
      <c r="H410" s="49">
        <v>0</v>
      </c>
      <c r="I410" s="250">
        <v>0</v>
      </c>
      <c r="J410" s="49" t="s">
        <v>2186</v>
      </c>
      <c r="K410" s="49" t="s">
        <v>6810</v>
      </c>
      <c r="L410" s="49" t="s">
        <v>254</v>
      </c>
      <c r="M410" s="49" t="s">
        <v>568</v>
      </c>
    </row>
    <row r="411" spans="2:13" x14ac:dyDescent="0.3">
      <c r="B411" s="248" t="s">
        <v>2831</v>
      </c>
      <c r="C411" s="248" t="s">
        <v>2831</v>
      </c>
      <c r="D411" t="s">
        <v>2600</v>
      </c>
      <c r="E411" t="s">
        <v>6635</v>
      </c>
      <c r="F411" t="s">
        <v>2073</v>
      </c>
      <c r="G411" s="47" t="s">
        <v>2488</v>
      </c>
      <c r="H411" s="49">
        <v>0</v>
      </c>
      <c r="I411" s="250">
        <v>0</v>
      </c>
      <c r="J411" s="49" t="s">
        <v>2176</v>
      </c>
      <c r="K411" s="49" t="s">
        <v>6636</v>
      </c>
      <c r="L411" s="49" t="s">
        <v>2147</v>
      </c>
      <c r="M411" s="49" t="s">
        <v>568</v>
      </c>
    </row>
    <row r="412" spans="2:13" x14ac:dyDescent="0.3">
      <c r="B412" s="248" t="s">
        <v>2831</v>
      </c>
      <c r="C412" s="248" t="s">
        <v>2831</v>
      </c>
      <c r="D412" t="s">
        <v>2600</v>
      </c>
      <c r="E412" t="s">
        <v>11434</v>
      </c>
      <c r="F412" t="s">
        <v>2072</v>
      </c>
      <c r="G412" s="47" t="s">
        <v>2508</v>
      </c>
      <c r="H412" s="49">
        <v>0</v>
      </c>
      <c r="I412" s="250">
        <v>0</v>
      </c>
      <c r="J412" s="49" t="s">
        <v>2176</v>
      </c>
      <c r="K412" s="49" t="s">
        <v>11435</v>
      </c>
      <c r="L412" s="49" t="s">
        <v>254</v>
      </c>
      <c r="M412" s="49" t="s">
        <v>568</v>
      </c>
    </row>
    <row r="413" spans="2:13" x14ac:dyDescent="0.3">
      <c r="B413" s="248" t="s">
        <v>2831</v>
      </c>
      <c r="C413" s="248" t="s">
        <v>2831</v>
      </c>
      <c r="D413" t="s">
        <v>2600</v>
      </c>
      <c r="E413" t="s">
        <v>9716</v>
      </c>
      <c r="F413" t="s">
        <v>2073</v>
      </c>
      <c r="G413" s="47" t="s">
        <v>2478</v>
      </c>
      <c r="H413" s="49">
        <v>0</v>
      </c>
      <c r="I413" s="250">
        <v>0</v>
      </c>
      <c r="J413" s="49" t="s">
        <v>2186</v>
      </c>
      <c r="K413" s="49" t="s">
        <v>9717</v>
      </c>
      <c r="L413" s="49" t="s">
        <v>254</v>
      </c>
      <c r="M413" s="49" t="s">
        <v>568</v>
      </c>
    </row>
    <row r="414" spans="2:13" x14ac:dyDescent="0.3">
      <c r="B414" s="248" t="s">
        <v>2831</v>
      </c>
      <c r="C414" s="248" t="s">
        <v>2831</v>
      </c>
      <c r="D414" t="s">
        <v>2600</v>
      </c>
      <c r="E414" t="s">
        <v>7744</v>
      </c>
      <c r="F414" t="s">
        <v>2073</v>
      </c>
      <c r="G414" s="47" t="s">
        <v>2511</v>
      </c>
      <c r="H414" s="49">
        <v>0</v>
      </c>
      <c r="I414" s="250">
        <v>0</v>
      </c>
      <c r="J414" s="49" t="s">
        <v>2186</v>
      </c>
      <c r="K414" s="49" t="s">
        <v>7745</v>
      </c>
      <c r="L414" s="49" t="s">
        <v>254</v>
      </c>
      <c r="M414" s="49" t="s">
        <v>568</v>
      </c>
    </row>
    <row r="415" spans="2:13" x14ac:dyDescent="0.3">
      <c r="B415" s="248" t="s">
        <v>2831</v>
      </c>
      <c r="C415" s="248" t="s">
        <v>2831</v>
      </c>
      <c r="D415" t="s">
        <v>2600</v>
      </c>
      <c r="E415" t="s">
        <v>11436</v>
      </c>
      <c r="F415" t="s">
        <v>2072</v>
      </c>
      <c r="G415" s="47" t="s">
        <v>2493</v>
      </c>
      <c r="H415" s="49">
        <v>0</v>
      </c>
      <c r="I415" s="250">
        <v>0</v>
      </c>
      <c r="J415" s="49" t="s">
        <v>2176</v>
      </c>
      <c r="K415" s="49" t="s">
        <v>11437</v>
      </c>
      <c r="L415" s="49" t="s">
        <v>254</v>
      </c>
      <c r="M415" s="49" t="s">
        <v>568</v>
      </c>
    </row>
    <row r="416" spans="2:13" x14ac:dyDescent="0.3">
      <c r="B416" s="248" t="s">
        <v>2831</v>
      </c>
      <c r="C416" s="248" t="s">
        <v>2831</v>
      </c>
      <c r="D416" t="s">
        <v>2600</v>
      </c>
      <c r="E416" t="s">
        <v>5261</v>
      </c>
      <c r="F416" t="s">
        <v>2073</v>
      </c>
      <c r="G416" s="47" t="s">
        <v>2495</v>
      </c>
      <c r="H416" s="49">
        <v>0</v>
      </c>
      <c r="I416" s="250">
        <v>0</v>
      </c>
      <c r="J416" s="49" t="s">
        <v>2160</v>
      </c>
      <c r="K416" s="49" t="s">
        <v>5263</v>
      </c>
      <c r="L416" s="49" t="s">
        <v>254</v>
      </c>
      <c r="M416" s="49" t="s">
        <v>568</v>
      </c>
    </row>
    <row r="417" spans="2:13" x14ac:dyDescent="0.3">
      <c r="B417" s="248" t="s">
        <v>2831</v>
      </c>
      <c r="C417" s="248" t="s">
        <v>2831</v>
      </c>
      <c r="D417" t="s">
        <v>2600</v>
      </c>
      <c r="E417" t="s">
        <v>11438</v>
      </c>
      <c r="F417" t="s">
        <v>2075</v>
      </c>
      <c r="G417" s="47" t="s">
        <v>2519</v>
      </c>
      <c r="H417" s="49">
        <v>0</v>
      </c>
      <c r="I417" s="250">
        <v>0</v>
      </c>
      <c r="J417" s="49" t="s">
        <v>2160</v>
      </c>
      <c r="K417" s="49" t="s">
        <v>11439</v>
      </c>
      <c r="L417" s="49" t="s">
        <v>2147</v>
      </c>
      <c r="M417" s="49" t="s">
        <v>568</v>
      </c>
    </row>
    <row r="418" spans="2:13" x14ac:dyDescent="0.3">
      <c r="B418" s="248" t="s">
        <v>2831</v>
      </c>
      <c r="C418" s="248" t="s">
        <v>2831</v>
      </c>
      <c r="D418" t="s">
        <v>2600</v>
      </c>
      <c r="E418" t="s">
        <v>10620</v>
      </c>
      <c r="F418" t="s">
        <v>2073</v>
      </c>
      <c r="G418" s="47" t="s">
        <v>2493</v>
      </c>
      <c r="H418" s="49">
        <v>0</v>
      </c>
      <c r="I418" s="250">
        <v>0</v>
      </c>
      <c r="J418" s="49" t="s">
        <v>2186</v>
      </c>
      <c r="K418" s="49" t="s">
        <v>10621</v>
      </c>
      <c r="L418" s="49" t="s">
        <v>254</v>
      </c>
      <c r="M418" s="49" t="s">
        <v>568</v>
      </c>
    </row>
    <row r="419" spans="2:13" x14ac:dyDescent="0.3">
      <c r="B419" s="248" t="s">
        <v>2831</v>
      </c>
      <c r="C419" s="248" t="s">
        <v>2831</v>
      </c>
      <c r="D419" t="s">
        <v>2600</v>
      </c>
      <c r="E419" t="s">
        <v>9712</v>
      </c>
      <c r="F419" t="s">
        <v>2073</v>
      </c>
      <c r="G419" s="47" t="s">
        <v>2511</v>
      </c>
      <c r="H419" s="49">
        <v>0</v>
      </c>
      <c r="I419" s="250">
        <v>0</v>
      </c>
      <c r="J419" s="49" t="s">
        <v>2186</v>
      </c>
      <c r="K419" s="49" t="s">
        <v>9713</v>
      </c>
      <c r="L419" s="49" t="s">
        <v>254</v>
      </c>
      <c r="M419" s="49" t="s">
        <v>568</v>
      </c>
    </row>
    <row r="420" spans="2:13" x14ac:dyDescent="0.3">
      <c r="B420" s="248" t="s">
        <v>2831</v>
      </c>
      <c r="C420" s="248" t="s">
        <v>2831</v>
      </c>
      <c r="D420" t="s">
        <v>2600</v>
      </c>
      <c r="E420" t="s">
        <v>11440</v>
      </c>
      <c r="F420" t="s">
        <v>2075</v>
      </c>
      <c r="G420" s="47" t="s">
        <v>2498</v>
      </c>
      <c r="H420" s="49">
        <v>0</v>
      </c>
      <c r="I420" s="250">
        <v>0</v>
      </c>
      <c r="J420" s="49" t="s">
        <v>2176</v>
      </c>
      <c r="K420" s="49" t="s">
        <v>11441</v>
      </c>
      <c r="L420" s="49" t="s">
        <v>254</v>
      </c>
      <c r="M420" s="49" t="s">
        <v>568</v>
      </c>
    </row>
    <row r="421" spans="2:13" x14ac:dyDescent="0.3">
      <c r="B421" s="248" t="s">
        <v>2831</v>
      </c>
      <c r="C421" s="248" t="s">
        <v>2831</v>
      </c>
      <c r="D421" t="s">
        <v>2600</v>
      </c>
      <c r="E421" t="s">
        <v>11442</v>
      </c>
      <c r="F421" t="s">
        <v>2075</v>
      </c>
      <c r="G421" s="47" t="s">
        <v>2508</v>
      </c>
      <c r="H421" s="49">
        <v>0</v>
      </c>
      <c r="I421" s="250">
        <v>0</v>
      </c>
      <c r="J421" s="49" t="s">
        <v>2160</v>
      </c>
      <c r="K421" s="49" t="s">
        <v>11443</v>
      </c>
      <c r="L421" s="49" t="s">
        <v>254</v>
      </c>
      <c r="M421" s="49" t="s">
        <v>568</v>
      </c>
    </row>
    <row r="422" spans="2:13" x14ac:dyDescent="0.3">
      <c r="B422" s="248" t="s">
        <v>2831</v>
      </c>
      <c r="C422" s="248" t="s">
        <v>2831</v>
      </c>
      <c r="D422" t="s">
        <v>2600</v>
      </c>
      <c r="E422" t="s">
        <v>11444</v>
      </c>
      <c r="F422" t="s">
        <v>2075</v>
      </c>
      <c r="G422" s="47" t="s">
        <v>2510</v>
      </c>
      <c r="H422" s="49">
        <v>0</v>
      </c>
      <c r="I422" s="250">
        <v>0</v>
      </c>
      <c r="J422" s="49" t="s">
        <v>2160</v>
      </c>
      <c r="K422" s="49" t="s">
        <v>4726</v>
      </c>
      <c r="L422" s="49" t="s">
        <v>254</v>
      </c>
      <c r="M422" s="49" t="s">
        <v>568</v>
      </c>
    </row>
    <row r="423" spans="2:13" x14ac:dyDescent="0.3">
      <c r="B423" s="248" t="s">
        <v>2831</v>
      </c>
      <c r="C423" s="248" t="s">
        <v>2831</v>
      </c>
      <c r="D423" t="s">
        <v>2600</v>
      </c>
      <c r="E423" t="s">
        <v>4658</v>
      </c>
      <c r="F423" t="s">
        <v>2073</v>
      </c>
      <c r="G423" s="47" t="s">
        <v>2505</v>
      </c>
      <c r="H423" s="49">
        <v>0</v>
      </c>
      <c r="I423" s="250">
        <v>0</v>
      </c>
      <c r="J423" s="49" t="s">
        <v>2160</v>
      </c>
      <c r="K423" s="49" t="s">
        <v>4381</v>
      </c>
      <c r="L423" s="49" t="s">
        <v>254</v>
      </c>
      <c r="M423" s="49" t="s">
        <v>568</v>
      </c>
    </row>
    <row r="424" spans="2:13" x14ac:dyDescent="0.3">
      <c r="B424" s="248" t="s">
        <v>2831</v>
      </c>
      <c r="C424" s="248" t="s">
        <v>2831</v>
      </c>
      <c r="D424" t="s">
        <v>2600</v>
      </c>
      <c r="E424" t="s">
        <v>11445</v>
      </c>
      <c r="F424" t="s">
        <v>2072</v>
      </c>
      <c r="G424" s="47" t="s">
        <v>2489</v>
      </c>
      <c r="H424" s="49">
        <v>0</v>
      </c>
      <c r="I424" s="250">
        <v>0</v>
      </c>
      <c r="J424" s="49" t="s">
        <v>2173</v>
      </c>
      <c r="K424" s="49" t="s">
        <v>11446</v>
      </c>
      <c r="L424" s="49" t="s">
        <v>254</v>
      </c>
      <c r="M424" s="49" t="s">
        <v>568</v>
      </c>
    </row>
    <row r="425" spans="2:13" x14ac:dyDescent="0.3">
      <c r="B425" s="248" t="s">
        <v>2831</v>
      </c>
      <c r="C425" s="248" t="s">
        <v>2831</v>
      </c>
      <c r="D425" t="s">
        <v>2600</v>
      </c>
      <c r="E425" t="s">
        <v>10228</v>
      </c>
      <c r="F425" t="s">
        <v>2073</v>
      </c>
      <c r="G425" s="47" t="s">
        <v>2488</v>
      </c>
      <c r="H425" s="49">
        <v>0</v>
      </c>
      <c r="I425" s="250">
        <v>0</v>
      </c>
      <c r="J425" s="49" t="s">
        <v>2186</v>
      </c>
      <c r="K425" s="49" t="s">
        <v>10229</v>
      </c>
      <c r="L425" s="49" t="s">
        <v>254</v>
      </c>
      <c r="M425" s="49" t="s">
        <v>568</v>
      </c>
    </row>
    <row r="426" spans="2:13" x14ac:dyDescent="0.3">
      <c r="B426" s="248" t="s">
        <v>2831</v>
      </c>
      <c r="C426" s="248" t="s">
        <v>2831</v>
      </c>
      <c r="D426" t="s">
        <v>2600</v>
      </c>
      <c r="E426" t="s">
        <v>4701</v>
      </c>
      <c r="F426" t="s">
        <v>2073</v>
      </c>
      <c r="G426" s="47" t="s">
        <v>2497</v>
      </c>
      <c r="H426" s="49">
        <v>0</v>
      </c>
      <c r="I426" s="250">
        <v>0</v>
      </c>
      <c r="J426" s="49" t="s">
        <v>2160</v>
      </c>
      <c r="K426" s="49" t="s">
        <v>4702</v>
      </c>
      <c r="L426" s="49" t="s">
        <v>254</v>
      </c>
      <c r="M426" s="49" t="s">
        <v>568</v>
      </c>
    </row>
    <row r="427" spans="2:13" x14ac:dyDescent="0.3">
      <c r="B427" s="248" t="s">
        <v>2831</v>
      </c>
      <c r="C427" s="248" t="s">
        <v>2831</v>
      </c>
      <c r="D427" t="s">
        <v>2600</v>
      </c>
      <c r="E427" t="s">
        <v>11447</v>
      </c>
      <c r="F427" t="s">
        <v>2072</v>
      </c>
      <c r="G427" s="47" t="s">
        <v>2499</v>
      </c>
      <c r="H427" s="49">
        <v>0</v>
      </c>
      <c r="I427" s="250">
        <v>0</v>
      </c>
      <c r="J427" s="49" t="s">
        <v>2160</v>
      </c>
      <c r="K427" s="49" t="s">
        <v>2992</v>
      </c>
      <c r="L427" s="49" t="s">
        <v>254</v>
      </c>
      <c r="M427" s="49" t="s">
        <v>568</v>
      </c>
    </row>
    <row r="428" spans="2:13" x14ac:dyDescent="0.3">
      <c r="B428" s="248" t="s">
        <v>2831</v>
      </c>
      <c r="C428" s="248" t="s">
        <v>2831</v>
      </c>
      <c r="D428" t="s">
        <v>2600</v>
      </c>
      <c r="E428" t="s">
        <v>9343</v>
      </c>
      <c r="F428" t="s">
        <v>2073</v>
      </c>
      <c r="G428" s="47" t="s">
        <v>2476</v>
      </c>
      <c r="H428" s="49">
        <v>0</v>
      </c>
      <c r="I428" s="250">
        <v>0</v>
      </c>
      <c r="J428" s="49" t="s">
        <v>2186</v>
      </c>
      <c r="K428" s="49" t="s">
        <v>9344</v>
      </c>
      <c r="L428" s="49" t="s">
        <v>254</v>
      </c>
      <c r="M428" s="49" t="s">
        <v>568</v>
      </c>
    </row>
    <row r="429" spans="2:13" x14ac:dyDescent="0.3">
      <c r="B429" s="248" t="s">
        <v>2831</v>
      </c>
      <c r="C429" s="248" t="s">
        <v>2831</v>
      </c>
      <c r="D429" t="s">
        <v>2600</v>
      </c>
      <c r="E429" t="s">
        <v>10280</v>
      </c>
      <c r="F429" t="s">
        <v>2073</v>
      </c>
      <c r="G429" s="47" t="s">
        <v>2516</v>
      </c>
      <c r="H429" s="49">
        <v>0</v>
      </c>
      <c r="I429" s="250">
        <v>0</v>
      </c>
      <c r="J429" s="49" t="s">
        <v>2186</v>
      </c>
      <c r="K429" s="49" t="s">
        <v>10281</v>
      </c>
      <c r="L429" s="49" t="s">
        <v>254</v>
      </c>
      <c r="M429" s="49" t="s">
        <v>568</v>
      </c>
    </row>
    <row r="430" spans="2:13" x14ac:dyDescent="0.3">
      <c r="B430" s="248" t="s">
        <v>2831</v>
      </c>
      <c r="C430" s="248" t="s">
        <v>2831</v>
      </c>
      <c r="D430" t="s">
        <v>2600</v>
      </c>
      <c r="E430" t="s">
        <v>8517</v>
      </c>
      <c r="F430" t="s">
        <v>2073</v>
      </c>
      <c r="G430" s="47" t="s">
        <v>2499</v>
      </c>
      <c r="H430" s="49">
        <v>0</v>
      </c>
      <c r="I430" s="250">
        <v>0</v>
      </c>
      <c r="J430" s="49" t="s">
        <v>2186</v>
      </c>
      <c r="K430" s="49" t="s">
        <v>8518</v>
      </c>
      <c r="L430" s="49" t="s">
        <v>254</v>
      </c>
      <c r="M430" s="49" t="s">
        <v>568</v>
      </c>
    </row>
    <row r="431" spans="2:13" x14ac:dyDescent="0.3">
      <c r="B431" s="248" t="s">
        <v>2831</v>
      </c>
      <c r="C431" s="248" t="s">
        <v>2831</v>
      </c>
      <c r="D431" t="s">
        <v>2600</v>
      </c>
      <c r="E431" t="s">
        <v>4695</v>
      </c>
      <c r="F431" t="s">
        <v>2073</v>
      </c>
      <c r="G431" s="47" t="s">
        <v>2495</v>
      </c>
      <c r="H431" s="49">
        <v>0</v>
      </c>
      <c r="I431" s="250">
        <v>0</v>
      </c>
      <c r="J431" s="49" t="s">
        <v>2160</v>
      </c>
      <c r="K431" s="49" t="s">
        <v>4354</v>
      </c>
      <c r="L431" s="49" t="s">
        <v>254</v>
      </c>
      <c r="M431" s="49" t="s">
        <v>568</v>
      </c>
    </row>
    <row r="432" spans="2:13" x14ac:dyDescent="0.3">
      <c r="B432" s="248" t="s">
        <v>2831</v>
      </c>
      <c r="C432" s="248" t="s">
        <v>2831</v>
      </c>
      <c r="D432" t="s">
        <v>2600</v>
      </c>
      <c r="E432" t="s">
        <v>7364</v>
      </c>
      <c r="F432" t="s">
        <v>2073</v>
      </c>
      <c r="G432" s="47" t="s">
        <v>2499</v>
      </c>
      <c r="H432" s="49">
        <v>0</v>
      </c>
      <c r="I432" s="250">
        <v>0</v>
      </c>
      <c r="J432" s="49" t="s">
        <v>2186</v>
      </c>
      <c r="K432" s="49" t="s">
        <v>7365</v>
      </c>
      <c r="L432" s="49" t="s">
        <v>254</v>
      </c>
      <c r="M432" s="49" t="s">
        <v>568</v>
      </c>
    </row>
    <row r="433" spans="2:13" x14ac:dyDescent="0.3">
      <c r="B433" s="248" t="s">
        <v>2831</v>
      </c>
      <c r="C433" s="248" t="s">
        <v>2831</v>
      </c>
      <c r="D433" t="s">
        <v>2600</v>
      </c>
      <c r="E433" t="s">
        <v>6387</v>
      </c>
      <c r="F433" t="s">
        <v>2073</v>
      </c>
      <c r="G433" s="47" t="s">
        <v>2497</v>
      </c>
      <c r="H433" s="49">
        <v>0</v>
      </c>
      <c r="I433" s="250">
        <v>0</v>
      </c>
      <c r="J433" s="49" t="s">
        <v>2186</v>
      </c>
      <c r="K433" s="49" t="s">
        <v>6388</v>
      </c>
      <c r="L433" s="49" t="s">
        <v>254</v>
      </c>
      <c r="M433" s="49" t="s">
        <v>568</v>
      </c>
    </row>
    <row r="434" spans="2:13" x14ac:dyDescent="0.3">
      <c r="B434" s="248" t="s">
        <v>2831</v>
      </c>
      <c r="C434" s="248" t="s">
        <v>2831</v>
      </c>
      <c r="D434" t="s">
        <v>2600</v>
      </c>
      <c r="E434" t="s">
        <v>5883</v>
      </c>
      <c r="F434" t="s">
        <v>2073</v>
      </c>
      <c r="G434" s="47" t="s">
        <v>2508</v>
      </c>
      <c r="H434" s="49">
        <v>0</v>
      </c>
      <c r="I434" s="250">
        <v>0</v>
      </c>
      <c r="J434" s="49" t="s">
        <v>2186</v>
      </c>
      <c r="K434" s="49" t="s">
        <v>5884</v>
      </c>
      <c r="L434" s="49" t="s">
        <v>254</v>
      </c>
      <c r="M434" s="49" t="s">
        <v>568</v>
      </c>
    </row>
    <row r="435" spans="2:13" x14ac:dyDescent="0.3">
      <c r="B435" s="248" t="s">
        <v>2831</v>
      </c>
      <c r="C435" s="248" t="s">
        <v>2831</v>
      </c>
      <c r="D435" t="s">
        <v>2600</v>
      </c>
      <c r="E435" t="s">
        <v>11448</v>
      </c>
      <c r="F435" t="s">
        <v>2075</v>
      </c>
      <c r="G435" s="47" t="s">
        <v>2467</v>
      </c>
      <c r="H435" s="49">
        <v>0</v>
      </c>
      <c r="I435" s="250">
        <v>0</v>
      </c>
      <c r="J435" s="49" t="s">
        <v>2160</v>
      </c>
      <c r="K435" s="49" t="s">
        <v>11449</v>
      </c>
      <c r="L435" s="49" t="s">
        <v>254</v>
      </c>
      <c r="M435" s="49" t="s">
        <v>568</v>
      </c>
    </row>
    <row r="436" spans="2:13" x14ac:dyDescent="0.3">
      <c r="B436" s="248" t="s">
        <v>2831</v>
      </c>
      <c r="C436" s="248" t="s">
        <v>2831</v>
      </c>
      <c r="D436" t="s">
        <v>2600</v>
      </c>
      <c r="E436" t="s">
        <v>7356</v>
      </c>
      <c r="F436" t="s">
        <v>2078</v>
      </c>
      <c r="G436" s="47" t="s">
        <v>2496</v>
      </c>
      <c r="H436" s="49">
        <v>0</v>
      </c>
      <c r="I436" s="250">
        <v>0</v>
      </c>
      <c r="J436" s="49" t="s">
        <v>2186</v>
      </c>
      <c r="K436" s="49" t="s">
        <v>7357</v>
      </c>
      <c r="L436" s="49" t="s">
        <v>254</v>
      </c>
      <c r="M436" s="49" t="s">
        <v>568</v>
      </c>
    </row>
    <row r="437" spans="2:13" x14ac:dyDescent="0.3">
      <c r="B437" s="248" t="s">
        <v>2831</v>
      </c>
      <c r="C437" s="248" t="s">
        <v>2831</v>
      </c>
      <c r="D437" t="s">
        <v>2600</v>
      </c>
      <c r="E437" t="s">
        <v>10204</v>
      </c>
      <c r="F437" t="s">
        <v>2073</v>
      </c>
      <c r="G437" s="47" t="s">
        <v>2499</v>
      </c>
      <c r="H437" s="49">
        <v>0</v>
      </c>
      <c r="I437" s="250">
        <v>0</v>
      </c>
      <c r="J437" s="49" t="s">
        <v>2186</v>
      </c>
      <c r="K437" s="49" t="s">
        <v>10205</v>
      </c>
      <c r="L437" s="49" t="s">
        <v>254</v>
      </c>
      <c r="M437" s="49" t="s">
        <v>568</v>
      </c>
    </row>
    <row r="438" spans="2:13" x14ac:dyDescent="0.3">
      <c r="B438" s="248" t="s">
        <v>2831</v>
      </c>
      <c r="C438" s="248" t="s">
        <v>2831</v>
      </c>
      <c r="D438" t="s">
        <v>2600</v>
      </c>
      <c r="E438" t="s">
        <v>11450</v>
      </c>
      <c r="F438" t="s">
        <v>2072</v>
      </c>
      <c r="G438" s="47" t="s">
        <v>2476</v>
      </c>
      <c r="H438" s="49">
        <v>0</v>
      </c>
      <c r="I438" s="250">
        <v>0</v>
      </c>
      <c r="J438" s="49" t="s">
        <v>2160</v>
      </c>
      <c r="K438" s="49" t="s">
        <v>2992</v>
      </c>
      <c r="L438" s="49" t="s">
        <v>254</v>
      </c>
      <c r="M438" s="49" t="s">
        <v>568</v>
      </c>
    </row>
    <row r="439" spans="2:13" x14ac:dyDescent="0.3">
      <c r="B439" s="248" t="s">
        <v>2831</v>
      </c>
      <c r="C439" s="248" t="s">
        <v>2831</v>
      </c>
      <c r="D439" t="s">
        <v>2600</v>
      </c>
      <c r="E439" t="s">
        <v>10563</v>
      </c>
      <c r="F439" t="s">
        <v>2073</v>
      </c>
      <c r="G439" s="47" t="s">
        <v>2497</v>
      </c>
      <c r="H439" s="49">
        <v>0</v>
      </c>
      <c r="I439" s="250">
        <v>0</v>
      </c>
      <c r="J439" s="49" t="s">
        <v>2186</v>
      </c>
      <c r="K439" s="49" t="s">
        <v>10564</v>
      </c>
      <c r="L439" s="49" t="s">
        <v>254</v>
      </c>
      <c r="M439" s="49" t="s">
        <v>568</v>
      </c>
    </row>
    <row r="440" spans="2:13" x14ac:dyDescent="0.3">
      <c r="B440" s="248" t="s">
        <v>2831</v>
      </c>
      <c r="C440" s="248" t="s">
        <v>2831</v>
      </c>
      <c r="D440" t="s">
        <v>2600</v>
      </c>
      <c r="E440" t="s">
        <v>11451</v>
      </c>
      <c r="F440" t="s">
        <v>2075</v>
      </c>
      <c r="G440" s="47" t="s">
        <v>2492</v>
      </c>
      <c r="H440" s="49">
        <v>0</v>
      </c>
      <c r="I440" s="250">
        <v>0</v>
      </c>
      <c r="J440" s="49" t="s">
        <v>2176</v>
      </c>
      <c r="K440" s="49" t="s">
        <v>11452</v>
      </c>
      <c r="L440" s="49" t="s">
        <v>254</v>
      </c>
      <c r="M440" s="49" t="s">
        <v>568</v>
      </c>
    </row>
    <row r="441" spans="2:13" x14ac:dyDescent="0.3">
      <c r="B441" s="248" t="s">
        <v>2831</v>
      </c>
      <c r="C441" s="248" t="s">
        <v>2831</v>
      </c>
      <c r="D441" t="s">
        <v>2600</v>
      </c>
      <c r="E441" t="s">
        <v>4111</v>
      </c>
      <c r="F441" t="s">
        <v>2073</v>
      </c>
      <c r="G441" s="47" t="s">
        <v>2510</v>
      </c>
      <c r="H441" s="49">
        <v>0</v>
      </c>
      <c r="I441" s="250">
        <v>0</v>
      </c>
      <c r="J441" s="49" t="s">
        <v>2186</v>
      </c>
      <c r="K441" s="49" t="s">
        <v>4112</v>
      </c>
      <c r="L441" s="49" t="s">
        <v>254</v>
      </c>
      <c r="M441" s="49" t="s">
        <v>568</v>
      </c>
    </row>
    <row r="442" spans="2:13" x14ac:dyDescent="0.3">
      <c r="B442" s="248" t="s">
        <v>2831</v>
      </c>
      <c r="C442" s="248" t="s">
        <v>2831</v>
      </c>
      <c r="D442" t="s">
        <v>2600</v>
      </c>
      <c r="E442" t="s">
        <v>4690</v>
      </c>
      <c r="F442" t="s">
        <v>2073</v>
      </c>
      <c r="G442" s="47" t="s">
        <v>2488</v>
      </c>
      <c r="H442" s="49">
        <v>0</v>
      </c>
      <c r="I442" s="250">
        <v>0</v>
      </c>
      <c r="J442" s="49" t="s">
        <v>2160</v>
      </c>
      <c r="K442" s="49" t="s">
        <v>4692</v>
      </c>
      <c r="L442" s="49" t="s">
        <v>254</v>
      </c>
      <c r="M442" s="49" t="s">
        <v>568</v>
      </c>
    </row>
    <row r="443" spans="2:13" x14ac:dyDescent="0.3">
      <c r="B443" s="248" t="s">
        <v>2831</v>
      </c>
      <c r="C443" s="248" t="s">
        <v>2831</v>
      </c>
      <c r="D443" t="s">
        <v>2600</v>
      </c>
      <c r="E443" t="s">
        <v>8618</v>
      </c>
      <c r="F443" t="s">
        <v>2073</v>
      </c>
      <c r="G443" s="47" t="s">
        <v>2504</v>
      </c>
      <c r="H443" s="49">
        <v>0</v>
      </c>
      <c r="I443" s="250">
        <v>0</v>
      </c>
      <c r="J443" s="49" t="s">
        <v>2186</v>
      </c>
      <c r="K443" s="49" t="s">
        <v>8619</v>
      </c>
      <c r="L443" s="49" t="s">
        <v>254</v>
      </c>
      <c r="M443" s="49" t="s">
        <v>568</v>
      </c>
    </row>
    <row r="444" spans="2:13" x14ac:dyDescent="0.3">
      <c r="B444" s="248" t="s">
        <v>2831</v>
      </c>
      <c r="C444" s="248" t="s">
        <v>2831</v>
      </c>
      <c r="D444" t="s">
        <v>2600</v>
      </c>
      <c r="E444" t="s">
        <v>9728</v>
      </c>
      <c r="F444" t="s">
        <v>2073</v>
      </c>
      <c r="G444" s="47" t="s">
        <v>2520</v>
      </c>
      <c r="H444" s="49">
        <v>0</v>
      </c>
      <c r="I444" s="250">
        <v>0</v>
      </c>
      <c r="J444" s="49" t="s">
        <v>2160</v>
      </c>
      <c r="K444" s="49" t="s">
        <v>9729</v>
      </c>
      <c r="L444" s="49" t="s">
        <v>254</v>
      </c>
      <c r="M444" s="49" t="s">
        <v>568</v>
      </c>
    </row>
    <row r="445" spans="2:13" x14ac:dyDescent="0.3">
      <c r="B445" s="248" t="s">
        <v>2831</v>
      </c>
      <c r="C445" s="248" t="s">
        <v>2831</v>
      </c>
      <c r="D445" t="s">
        <v>2600</v>
      </c>
      <c r="E445" t="s">
        <v>4764</v>
      </c>
      <c r="F445" t="s">
        <v>2073</v>
      </c>
      <c r="G445" s="47" t="s">
        <v>2488</v>
      </c>
      <c r="H445" s="49">
        <v>0</v>
      </c>
      <c r="I445" s="250">
        <v>0</v>
      </c>
      <c r="J445" s="49" t="s">
        <v>2160</v>
      </c>
      <c r="K445" s="49" t="s">
        <v>4765</v>
      </c>
      <c r="L445" s="49" t="s">
        <v>254</v>
      </c>
      <c r="M445" s="49" t="s">
        <v>568</v>
      </c>
    </row>
    <row r="446" spans="2:13" x14ac:dyDescent="0.3">
      <c r="B446" s="248" t="s">
        <v>2831</v>
      </c>
      <c r="C446" s="248" t="s">
        <v>2831</v>
      </c>
      <c r="D446" t="s">
        <v>2600</v>
      </c>
      <c r="E446" t="s">
        <v>11453</v>
      </c>
      <c r="F446" t="s">
        <v>2072</v>
      </c>
      <c r="G446" s="47" t="s">
        <v>2467</v>
      </c>
      <c r="H446" s="49">
        <v>0</v>
      </c>
      <c r="I446" s="250">
        <v>0</v>
      </c>
      <c r="J446" s="49" t="s">
        <v>2160</v>
      </c>
      <c r="K446" s="49" t="s">
        <v>2992</v>
      </c>
      <c r="L446" s="49" t="s">
        <v>254</v>
      </c>
      <c r="M446" s="49" t="s">
        <v>568</v>
      </c>
    </row>
    <row r="447" spans="2:13" x14ac:dyDescent="0.3">
      <c r="B447" s="248" t="s">
        <v>2831</v>
      </c>
      <c r="C447" s="248" t="s">
        <v>2831</v>
      </c>
      <c r="D447" t="s">
        <v>2600</v>
      </c>
      <c r="E447" t="s">
        <v>8755</v>
      </c>
      <c r="F447" t="s">
        <v>2078</v>
      </c>
      <c r="G447" s="47" t="s">
        <v>2478</v>
      </c>
      <c r="H447" s="49">
        <v>0</v>
      </c>
      <c r="I447" s="250">
        <v>0</v>
      </c>
      <c r="J447" s="49" t="s">
        <v>2186</v>
      </c>
      <c r="K447" s="49" t="s">
        <v>8756</v>
      </c>
      <c r="L447" s="49" t="s">
        <v>254</v>
      </c>
      <c r="M447" s="49" t="s">
        <v>568</v>
      </c>
    </row>
    <row r="448" spans="2:13" x14ac:dyDescent="0.3">
      <c r="B448" s="248" t="s">
        <v>2831</v>
      </c>
      <c r="C448" s="248" t="s">
        <v>2831</v>
      </c>
      <c r="D448" t="s">
        <v>2600</v>
      </c>
      <c r="E448" t="s">
        <v>8438</v>
      </c>
      <c r="F448" t="s">
        <v>2073</v>
      </c>
      <c r="G448" s="47" t="s">
        <v>2499</v>
      </c>
      <c r="H448" s="49">
        <v>0</v>
      </c>
      <c r="I448" s="250">
        <v>0</v>
      </c>
      <c r="J448" s="49" t="s">
        <v>2186</v>
      </c>
      <c r="K448" s="49" t="s">
        <v>8439</v>
      </c>
      <c r="L448" s="49" t="s">
        <v>254</v>
      </c>
      <c r="M448" s="49" t="s">
        <v>568</v>
      </c>
    </row>
    <row r="449" spans="2:13" x14ac:dyDescent="0.3">
      <c r="B449" s="248" t="s">
        <v>2831</v>
      </c>
      <c r="C449" s="248" t="s">
        <v>2831</v>
      </c>
      <c r="D449" t="s">
        <v>2600</v>
      </c>
      <c r="E449" t="s">
        <v>3340</v>
      </c>
      <c r="F449" t="s">
        <v>2078</v>
      </c>
      <c r="G449" s="47" t="s">
        <v>2467</v>
      </c>
      <c r="H449" s="49">
        <v>0</v>
      </c>
      <c r="I449" s="250">
        <v>0</v>
      </c>
      <c r="J449" s="49" t="s">
        <v>2160</v>
      </c>
      <c r="K449" s="49" t="s">
        <v>2936</v>
      </c>
      <c r="L449" s="49" t="s">
        <v>254</v>
      </c>
      <c r="M449" s="49" t="s">
        <v>568</v>
      </c>
    </row>
    <row r="450" spans="2:13" x14ac:dyDescent="0.3">
      <c r="B450" s="248" t="s">
        <v>2831</v>
      </c>
      <c r="C450" s="248" t="s">
        <v>2831</v>
      </c>
      <c r="D450" t="s">
        <v>2600</v>
      </c>
      <c r="E450" t="s">
        <v>11454</v>
      </c>
      <c r="F450" t="s">
        <v>2072</v>
      </c>
      <c r="G450" s="47" t="s">
        <v>2499</v>
      </c>
      <c r="H450" s="49">
        <v>0</v>
      </c>
      <c r="I450" s="250">
        <v>0</v>
      </c>
      <c r="J450" s="49" t="s">
        <v>2173</v>
      </c>
      <c r="K450" s="49" t="s">
        <v>11455</v>
      </c>
      <c r="L450" s="49" t="s">
        <v>254</v>
      </c>
      <c r="M450" s="49" t="s">
        <v>568</v>
      </c>
    </row>
    <row r="451" spans="2:13" x14ac:dyDescent="0.3">
      <c r="B451" s="248" t="s">
        <v>2831</v>
      </c>
      <c r="C451" s="248" t="s">
        <v>2831</v>
      </c>
      <c r="D451" t="s">
        <v>2600</v>
      </c>
      <c r="E451" t="s">
        <v>5562</v>
      </c>
      <c r="F451" t="s">
        <v>2073</v>
      </c>
      <c r="G451" s="47" t="s">
        <v>2493</v>
      </c>
      <c r="H451" s="49">
        <v>0</v>
      </c>
      <c r="I451" s="250">
        <v>0</v>
      </c>
      <c r="J451" s="49" t="s">
        <v>2186</v>
      </c>
      <c r="K451" s="49" t="s">
        <v>5564</v>
      </c>
      <c r="L451" s="49" t="s">
        <v>2147</v>
      </c>
      <c r="M451" s="49" t="s">
        <v>568</v>
      </c>
    </row>
    <row r="452" spans="2:13" x14ac:dyDescent="0.3">
      <c r="B452" s="248" t="s">
        <v>2831</v>
      </c>
      <c r="C452" s="248" t="s">
        <v>2831</v>
      </c>
      <c r="D452" t="s">
        <v>2600</v>
      </c>
      <c r="E452" t="s">
        <v>3320</v>
      </c>
      <c r="F452" t="s">
        <v>2073</v>
      </c>
      <c r="G452" s="47" t="s">
        <v>2512</v>
      </c>
      <c r="H452" s="49">
        <v>0</v>
      </c>
      <c r="I452" s="250">
        <v>0</v>
      </c>
      <c r="J452" s="49" t="s">
        <v>2160</v>
      </c>
      <c r="K452" s="49" t="s">
        <v>2925</v>
      </c>
      <c r="L452" s="49" t="s">
        <v>254</v>
      </c>
      <c r="M452" s="49" t="s">
        <v>568</v>
      </c>
    </row>
    <row r="453" spans="2:13" x14ac:dyDescent="0.3">
      <c r="B453" s="248" t="s">
        <v>2831</v>
      </c>
      <c r="C453" s="248" t="s">
        <v>2831</v>
      </c>
      <c r="D453" t="s">
        <v>2600</v>
      </c>
      <c r="E453" t="s">
        <v>9215</v>
      </c>
      <c r="F453" t="s">
        <v>2073</v>
      </c>
      <c r="G453" s="47" t="s">
        <v>2508</v>
      </c>
      <c r="H453" s="49">
        <v>0</v>
      </c>
      <c r="I453" s="250">
        <v>0</v>
      </c>
      <c r="J453" s="49" t="s">
        <v>2186</v>
      </c>
      <c r="K453" s="49" t="s">
        <v>9216</v>
      </c>
      <c r="L453" s="49" t="s">
        <v>254</v>
      </c>
      <c r="M453" s="49" t="s">
        <v>568</v>
      </c>
    </row>
    <row r="454" spans="2:13" x14ac:dyDescent="0.3">
      <c r="B454" s="248" t="s">
        <v>2831</v>
      </c>
      <c r="C454" s="248" t="s">
        <v>2831</v>
      </c>
      <c r="D454" t="s">
        <v>2600</v>
      </c>
      <c r="E454" t="s">
        <v>3108</v>
      </c>
      <c r="F454" t="s">
        <v>2078</v>
      </c>
      <c r="G454" s="47" t="s">
        <v>2478</v>
      </c>
      <c r="H454" s="49">
        <v>0</v>
      </c>
      <c r="I454" s="250">
        <v>0</v>
      </c>
      <c r="J454" s="49" t="s">
        <v>2160</v>
      </c>
      <c r="K454" s="49" t="s">
        <v>2936</v>
      </c>
      <c r="L454" s="49" t="s">
        <v>254</v>
      </c>
      <c r="M454" s="49" t="s">
        <v>568</v>
      </c>
    </row>
    <row r="455" spans="2:13" x14ac:dyDescent="0.3">
      <c r="B455" s="248" t="s">
        <v>2831</v>
      </c>
      <c r="C455" s="248" t="s">
        <v>2831</v>
      </c>
      <c r="D455" t="s">
        <v>2600</v>
      </c>
      <c r="E455" t="s">
        <v>9700</v>
      </c>
      <c r="F455" t="s">
        <v>2073</v>
      </c>
      <c r="G455" s="47" t="s">
        <v>2520</v>
      </c>
      <c r="H455" s="49">
        <v>0</v>
      </c>
      <c r="I455" s="250">
        <v>0</v>
      </c>
      <c r="J455" s="49" t="s">
        <v>2186</v>
      </c>
      <c r="K455" s="49" t="s">
        <v>9701</v>
      </c>
      <c r="L455" s="49" t="s">
        <v>254</v>
      </c>
      <c r="M455" s="49" t="s">
        <v>568</v>
      </c>
    </row>
    <row r="456" spans="2:13" x14ac:dyDescent="0.3">
      <c r="B456" s="248" t="s">
        <v>2831</v>
      </c>
      <c r="C456" s="248" t="s">
        <v>2831</v>
      </c>
      <c r="D456" t="s">
        <v>2600</v>
      </c>
      <c r="E456" t="s">
        <v>9730</v>
      </c>
      <c r="F456" t="s">
        <v>2073</v>
      </c>
      <c r="G456" s="47" t="s">
        <v>2516</v>
      </c>
      <c r="H456" s="49">
        <v>0</v>
      </c>
      <c r="I456" s="250">
        <v>0</v>
      </c>
      <c r="J456" s="49" t="s">
        <v>2160</v>
      </c>
      <c r="K456" s="49" t="s">
        <v>4726</v>
      </c>
      <c r="L456" s="49" t="s">
        <v>254</v>
      </c>
      <c r="M456" s="49" t="s">
        <v>568</v>
      </c>
    </row>
    <row r="457" spans="2:13" x14ac:dyDescent="0.3">
      <c r="B457" s="248" t="s">
        <v>2831</v>
      </c>
      <c r="C457" s="248" t="s">
        <v>2831</v>
      </c>
      <c r="D457" t="s">
        <v>2600</v>
      </c>
      <c r="E457" t="s">
        <v>9474</v>
      </c>
      <c r="F457" t="s">
        <v>2078</v>
      </c>
      <c r="G457" s="47" t="s">
        <v>2496</v>
      </c>
      <c r="H457" s="49">
        <v>0</v>
      </c>
      <c r="I457" s="250">
        <v>0</v>
      </c>
      <c r="J457" s="49" t="s">
        <v>2176</v>
      </c>
      <c r="K457" s="49" t="s">
        <v>9475</v>
      </c>
      <c r="L457" s="49" t="s">
        <v>254</v>
      </c>
      <c r="M457" s="49" t="s">
        <v>568</v>
      </c>
    </row>
    <row r="458" spans="2:13" x14ac:dyDescent="0.3">
      <c r="B458" s="248" t="s">
        <v>2831</v>
      </c>
      <c r="C458" s="248" t="s">
        <v>2831</v>
      </c>
      <c r="D458" t="s">
        <v>2600</v>
      </c>
      <c r="E458" t="s">
        <v>10752</v>
      </c>
      <c r="F458" t="s">
        <v>2073</v>
      </c>
      <c r="G458" s="47" t="s">
        <v>2493</v>
      </c>
      <c r="H458" s="49">
        <v>0</v>
      </c>
      <c r="I458" s="250">
        <v>0</v>
      </c>
      <c r="J458" s="49" t="s">
        <v>2186</v>
      </c>
      <c r="K458" s="49" t="s">
        <v>10753</v>
      </c>
      <c r="L458" s="49" t="s">
        <v>254</v>
      </c>
      <c r="M458" s="49" t="s">
        <v>568</v>
      </c>
    </row>
    <row r="459" spans="2:13" x14ac:dyDescent="0.3">
      <c r="B459" s="248" t="s">
        <v>2831</v>
      </c>
      <c r="C459" s="248" t="s">
        <v>2831</v>
      </c>
      <c r="D459" t="s">
        <v>2600</v>
      </c>
      <c r="E459" t="s">
        <v>9082</v>
      </c>
      <c r="F459" t="s">
        <v>2073</v>
      </c>
      <c r="G459" s="47" t="s">
        <v>2498</v>
      </c>
      <c r="H459" s="49">
        <v>0</v>
      </c>
      <c r="I459" s="250">
        <v>0</v>
      </c>
      <c r="J459" s="49" t="s">
        <v>2186</v>
      </c>
      <c r="K459" s="49" t="s">
        <v>9083</v>
      </c>
      <c r="L459" s="49" t="s">
        <v>2147</v>
      </c>
      <c r="M459" s="49" t="s">
        <v>568</v>
      </c>
    </row>
    <row r="460" spans="2:13" x14ac:dyDescent="0.3">
      <c r="B460" s="248" t="s">
        <v>2831</v>
      </c>
      <c r="C460" s="248" t="s">
        <v>2831</v>
      </c>
      <c r="D460" t="s">
        <v>2600</v>
      </c>
      <c r="E460" t="s">
        <v>10065</v>
      </c>
      <c r="F460" t="s">
        <v>2073</v>
      </c>
      <c r="G460" s="47" t="s">
        <v>2496</v>
      </c>
      <c r="H460" s="49">
        <v>0</v>
      </c>
      <c r="I460" s="250">
        <v>0</v>
      </c>
      <c r="J460" s="49" t="s">
        <v>1535</v>
      </c>
      <c r="K460" s="49" t="s">
        <v>1535</v>
      </c>
      <c r="L460" s="49" t="s">
        <v>254</v>
      </c>
      <c r="M460" s="49" t="s">
        <v>568</v>
      </c>
    </row>
    <row r="461" spans="2:13" x14ac:dyDescent="0.3">
      <c r="B461" s="248" t="s">
        <v>2831</v>
      </c>
      <c r="C461" s="248" t="s">
        <v>2831</v>
      </c>
      <c r="D461" t="s">
        <v>2600</v>
      </c>
      <c r="E461" t="s">
        <v>4520</v>
      </c>
      <c r="F461" t="s">
        <v>2073</v>
      </c>
      <c r="G461" s="47" t="s">
        <v>2478</v>
      </c>
      <c r="H461" s="49">
        <v>0</v>
      </c>
      <c r="I461" s="250">
        <v>0</v>
      </c>
      <c r="J461" s="49" t="s">
        <v>2160</v>
      </c>
      <c r="K461" s="49" t="s">
        <v>4388</v>
      </c>
      <c r="L461" s="49" t="s">
        <v>2147</v>
      </c>
      <c r="M461" s="49" t="s">
        <v>568</v>
      </c>
    </row>
    <row r="462" spans="2:13" x14ac:dyDescent="0.3">
      <c r="B462" s="248" t="s">
        <v>2831</v>
      </c>
      <c r="C462" s="248" t="s">
        <v>2831</v>
      </c>
      <c r="D462" t="s">
        <v>2600</v>
      </c>
      <c r="E462" t="s">
        <v>11456</v>
      </c>
      <c r="F462" t="s">
        <v>2072</v>
      </c>
      <c r="G462" s="47" t="s">
        <v>2512</v>
      </c>
      <c r="H462" s="49">
        <v>0</v>
      </c>
      <c r="I462" s="250">
        <v>0</v>
      </c>
      <c r="J462" s="49" t="s">
        <v>2176</v>
      </c>
      <c r="K462" s="49" t="s">
        <v>11457</v>
      </c>
      <c r="L462" s="49" t="s">
        <v>254</v>
      </c>
      <c r="M462" s="49" t="s">
        <v>568</v>
      </c>
    </row>
    <row r="463" spans="2:13" x14ac:dyDescent="0.3">
      <c r="B463" s="248" t="s">
        <v>2831</v>
      </c>
      <c r="C463" s="248" t="s">
        <v>2831</v>
      </c>
      <c r="D463" t="s">
        <v>2600</v>
      </c>
      <c r="E463" t="s">
        <v>4544</v>
      </c>
      <c r="F463" t="s">
        <v>2073</v>
      </c>
      <c r="G463" s="47" t="s">
        <v>2488</v>
      </c>
      <c r="H463" s="49">
        <v>0</v>
      </c>
      <c r="I463" s="250">
        <v>0</v>
      </c>
      <c r="J463" s="49" t="s">
        <v>2160</v>
      </c>
      <c r="K463" s="49" t="s">
        <v>4545</v>
      </c>
      <c r="L463" s="49" t="s">
        <v>254</v>
      </c>
      <c r="M463" s="49" t="s">
        <v>568</v>
      </c>
    </row>
    <row r="464" spans="2:13" x14ac:dyDescent="0.3">
      <c r="B464" s="248" t="s">
        <v>2831</v>
      </c>
      <c r="C464" s="248" t="s">
        <v>2831</v>
      </c>
      <c r="D464" t="s">
        <v>2600</v>
      </c>
      <c r="E464" t="s">
        <v>8426</v>
      </c>
      <c r="F464" t="s">
        <v>2073</v>
      </c>
      <c r="G464" s="47" t="s">
        <v>2510</v>
      </c>
      <c r="H464" s="49">
        <v>1</v>
      </c>
      <c r="I464" s="250">
        <v>389.49</v>
      </c>
      <c r="J464" s="49" t="s">
        <v>2160</v>
      </c>
      <c r="K464" s="49" t="s">
        <v>8427</v>
      </c>
      <c r="L464" s="49" t="s">
        <v>254</v>
      </c>
      <c r="M464" s="49" t="s">
        <v>568</v>
      </c>
    </row>
    <row r="465" spans="2:13" x14ac:dyDescent="0.3">
      <c r="B465" s="248" t="s">
        <v>2831</v>
      </c>
      <c r="C465" s="248" t="s">
        <v>2831</v>
      </c>
      <c r="D465" t="s">
        <v>2600</v>
      </c>
      <c r="E465" t="s">
        <v>2975</v>
      </c>
      <c r="F465" t="s">
        <v>2078</v>
      </c>
      <c r="G465" s="47" t="s">
        <v>2496</v>
      </c>
      <c r="H465" s="49">
        <v>0</v>
      </c>
      <c r="I465" s="250">
        <v>0</v>
      </c>
      <c r="J465" s="49" t="s">
        <v>2160</v>
      </c>
      <c r="K465" s="49" t="s">
        <v>2925</v>
      </c>
      <c r="L465" s="49" t="s">
        <v>254</v>
      </c>
      <c r="M465" s="49" t="s">
        <v>568</v>
      </c>
    </row>
    <row r="466" spans="2:13" x14ac:dyDescent="0.3">
      <c r="B466" s="248" t="s">
        <v>2831</v>
      </c>
      <c r="C466" s="248" t="s">
        <v>2831</v>
      </c>
      <c r="D466" t="s">
        <v>2600</v>
      </c>
      <c r="E466" t="s">
        <v>11458</v>
      </c>
      <c r="F466" t="s">
        <v>2072</v>
      </c>
      <c r="G466" s="47" t="s">
        <v>2514</v>
      </c>
      <c r="H466" s="49">
        <v>0</v>
      </c>
      <c r="I466" s="250">
        <v>0</v>
      </c>
      <c r="J466" s="49" t="s">
        <v>2160</v>
      </c>
      <c r="K466" s="49" t="s">
        <v>2992</v>
      </c>
      <c r="L466" s="49" t="s">
        <v>254</v>
      </c>
      <c r="M466" s="49" t="s">
        <v>568</v>
      </c>
    </row>
    <row r="467" spans="2:13" x14ac:dyDescent="0.3">
      <c r="B467" s="248" t="s">
        <v>2831</v>
      </c>
      <c r="C467" s="248" t="s">
        <v>2831</v>
      </c>
      <c r="D467" t="s">
        <v>2600</v>
      </c>
      <c r="E467" t="s">
        <v>7990</v>
      </c>
      <c r="F467" t="s">
        <v>2073</v>
      </c>
      <c r="G467" s="47" t="s">
        <v>2512</v>
      </c>
      <c r="H467" s="49">
        <v>0</v>
      </c>
      <c r="I467" s="250">
        <v>0</v>
      </c>
      <c r="J467" s="49" t="s">
        <v>2186</v>
      </c>
      <c r="K467" s="49" t="s">
        <v>7991</v>
      </c>
      <c r="L467" s="49" t="s">
        <v>254</v>
      </c>
      <c r="M467" s="49" t="s">
        <v>568</v>
      </c>
    </row>
    <row r="468" spans="2:13" x14ac:dyDescent="0.3">
      <c r="B468" s="248" t="s">
        <v>2831</v>
      </c>
      <c r="C468" s="248" t="s">
        <v>2831</v>
      </c>
      <c r="D468" t="s">
        <v>2600</v>
      </c>
      <c r="E468" t="s">
        <v>6237</v>
      </c>
      <c r="F468" t="s">
        <v>2073</v>
      </c>
      <c r="G468" s="47" t="s">
        <v>2510</v>
      </c>
      <c r="H468" s="49">
        <v>0</v>
      </c>
      <c r="I468" s="250">
        <v>0</v>
      </c>
      <c r="J468" s="49" t="s">
        <v>2186</v>
      </c>
      <c r="K468" s="49" t="s">
        <v>6238</v>
      </c>
      <c r="L468" s="49" t="s">
        <v>254</v>
      </c>
      <c r="M468" s="49" t="s">
        <v>568</v>
      </c>
    </row>
    <row r="469" spans="2:13" x14ac:dyDescent="0.3">
      <c r="B469" s="248" t="s">
        <v>2831</v>
      </c>
      <c r="C469" s="248" t="s">
        <v>2831</v>
      </c>
      <c r="D469" t="s">
        <v>2600</v>
      </c>
      <c r="E469" t="s">
        <v>5821</v>
      </c>
      <c r="F469" t="s">
        <v>2073</v>
      </c>
      <c r="G469" s="47" t="s">
        <v>2505</v>
      </c>
      <c r="H469" s="49">
        <v>0</v>
      </c>
      <c r="I469" s="250">
        <v>0</v>
      </c>
      <c r="J469" s="49" t="s">
        <v>2186</v>
      </c>
      <c r="K469" s="49" t="s">
        <v>5822</v>
      </c>
      <c r="L469" s="49" t="s">
        <v>254</v>
      </c>
      <c r="M469" s="49" t="s">
        <v>568</v>
      </c>
    </row>
    <row r="470" spans="2:13" x14ac:dyDescent="0.3">
      <c r="B470" s="248" t="s">
        <v>2831</v>
      </c>
      <c r="C470" s="248" t="s">
        <v>2831</v>
      </c>
      <c r="D470" t="s">
        <v>2600</v>
      </c>
      <c r="E470" t="s">
        <v>6223</v>
      </c>
      <c r="F470" t="s">
        <v>2078</v>
      </c>
      <c r="G470" s="47" t="s">
        <v>2512</v>
      </c>
      <c r="H470" s="49">
        <v>0</v>
      </c>
      <c r="I470" s="250">
        <v>0</v>
      </c>
      <c r="J470" s="49" t="s">
        <v>2186</v>
      </c>
      <c r="K470" s="49" t="s">
        <v>6224</v>
      </c>
      <c r="L470" s="49" t="s">
        <v>254</v>
      </c>
      <c r="M470" s="49" t="s">
        <v>568</v>
      </c>
    </row>
    <row r="471" spans="2:13" x14ac:dyDescent="0.3">
      <c r="B471" s="248" t="s">
        <v>2831</v>
      </c>
      <c r="C471" s="248" t="s">
        <v>2831</v>
      </c>
      <c r="D471" t="s">
        <v>2600</v>
      </c>
      <c r="E471" t="s">
        <v>11459</v>
      </c>
      <c r="F471" t="s">
        <v>2072</v>
      </c>
      <c r="G471" s="47" t="s">
        <v>2504</v>
      </c>
      <c r="H471" s="49">
        <v>0</v>
      </c>
      <c r="I471" s="250">
        <v>0</v>
      </c>
      <c r="J471" s="49" t="s">
        <v>2160</v>
      </c>
      <c r="K471" s="49" t="s">
        <v>11460</v>
      </c>
      <c r="L471" s="49" t="s">
        <v>254</v>
      </c>
      <c r="M471" s="49" t="s">
        <v>568</v>
      </c>
    </row>
    <row r="472" spans="2:13" x14ac:dyDescent="0.3">
      <c r="B472" s="248" t="s">
        <v>2831</v>
      </c>
      <c r="C472" s="248" t="s">
        <v>2831</v>
      </c>
      <c r="D472" t="s">
        <v>2600</v>
      </c>
      <c r="E472" t="s">
        <v>3074</v>
      </c>
      <c r="F472" t="s">
        <v>2078</v>
      </c>
      <c r="G472" s="47" t="s">
        <v>2492</v>
      </c>
      <c r="H472" s="49">
        <v>0</v>
      </c>
      <c r="I472" s="250">
        <v>0</v>
      </c>
      <c r="J472" s="49" t="s">
        <v>2160</v>
      </c>
      <c r="K472" s="49" t="s">
        <v>2936</v>
      </c>
      <c r="L472" s="49" t="s">
        <v>254</v>
      </c>
      <c r="M472" s="49" t="s">
        <v>568</v>
      </c>
    </row>
    <row r="473" spans="2:13" x14ac:dyDescent="0.3">
      <c r="B473" s="248" t="s">
        <v>2831</v>
      </c>
      <c r="C473" s="248" t="s">
        <v>2831</v>
      </c>
      <c r="D473" t="s">
        <v>2600</v>
      </c>
      <c r="E473" t="s">
        <v>4635</v>
      </c>
      <c r="F473" t="s">
        <v>2073</v>
      </c>
      <c r="G473" s="47" t="s">
        <v>2488</v>
      </c>
      <c r="H473" s="49">
        <v>0</v>
      </c>
      <c r="I473" s="250">
        <v>0</v>
      </c>
      <c r="J473" s="49" t="s">
        <v>2160</v>
      </c>
      <c r="K473" s="49" t="s">
        <v>4637</v>
      </c>
      <c r="L473" s="49" t="s">
        <v>254</v>
      </c>
      <c r="M473" s="49" t="s">
        <v>568</v>
      </c>
    </row>
    <row r="474" spans="2:13" x14ac:dyDescent="0.3">
      <c r="B474" s="248" t="s">
        <v>2831</v>
      </c>
      <c r="C474" s="248" t="s">
        <v>2831</v>
      </c>
      <c r="D474" t="s">
        <v>2600</v>
      </c>
      <c r="E474" t="s">
        <v>8472</v>
      </c>
      <c r="F474" t="s">
        <v>2073</v>
      </c>
      <c r="G474" s="47" t="s">
        <v>2504</v>
      </c>
      <c r="H474" s="49">
        <v>0</v>
      </c>
      <c r="I474" s="250">
        <v>0</v>
      </c>
      <c r="J474" s="49" t="s">
        <v>2186</v>
      </c>
      <c r="K474" s="49" t="s">
        <v>8473</v>
      </c>
      <c r="L474" s="49" t="s">
        <v>254</v>
      </c>
      <c r="M474" s="49" t="s">
        <v>568</v>
      </c>
    </row>
    <row r="475" spans="2:13" x14ac:dyDescent="0.3">
      <c r="B475" s="248" t="s">
        <v>2831</v>
      </c>
      <c r="C475" s="248" t="s">
        <v>2831</v>
      </c>
      <c r="D475" t="s">
        <v>2600</v>
      </c>
      <c r="E475" t="s">
        <v>11461</v>
      </c>
      <c r="F475" t="s">
        <v>2072</v>
      </c>
      <c r="G475" s="47" t="s">
        <v>2516</v>
      </c>
      <c r="H475" s="49">
        <v>0</v>
      </c>
      <c r="I475" s="250">
        <v>0</v>
      </c>
      <c r="J475" s="49" t="s">
        <v>2160</v>
      </c>
      <c r="K475" s="49" t="s">
        <v>2992</v>
      </c>
      <c r="L475" s="49" t="s">
        <v>254</v>
      </c>
      <c r="M475" s="49" t="s">
        <v>568</v>
      </c>
    </row>
    <row r="476" spans="2:13" x14ac:dyDescent="0.3">
      <c r="B476" s="248" t="s">
        <v>2831</v>
      </c>
      <c r="C476" s="248" t="s">
        <v>2831</v>
      </c>
      <c r="D476" t="s">
        <v>2600</v>
      </c>
      <c r="E476" t="s">
        <v>9452</v>
      </c>
      <c r="F476" t="s">
        <v>2073</v>
      </c>
      <c r="G476" s="47" t="s">
        <v>2499</v>
      </c>
      <c r="H476" s="49">
        <v>0</v>
      </c>
      <c r="I476" s="250">
        <v>0</v>
      </c>
      <c r="J476" s="49" t="s">
        <v>2186</v>
      </c>
      <c r="K476" s="49" t="s">
        <v>9453</v>
      </c>
      <c r="L476" s="49" t="s">
        <v>254</v>
      </c>
      <c r="M476" s="49" t="s">
        <v>568</v>
      </c>
    </row>
    <row r="477" spans="2:13" x14ac:dyDescent="0.3">
      <c r="B477" s="248" t="s">
        <v>2831</v>
      </c>
      <c r="C477" s="248" t="s">
        <v>2831</v>
      </c>
      <c r="D477" t="s">
        <v>2600</v>
      </c>
      <c r="E477" t="s">
        <v>6247</v>
      </c>
      <c r="F477" t="s">
        <v>2073</v>
      </c>
      <c r="G477" s="47" t="s">
        <v>2498</v>
      </c>
      <c r="H477" s="49">
        <v>0</v>
      </c>
      <c r="I477" s="250">
        <v>0</v>
      </c>
      <c r="J477" s="49" t="s">
        <v>2186</v>
      </c>
      <c r="K477" s="49" t="s">
        <v>6248</v>
      </c>
      <c r="L477" s="49" t="s">
        <v>254</v>
      </c>
      <c r="M477" s="49" t="s">
        <v>568</v>
      </c>
    </row>
    <row r="478" spans="2:13" x14ac:dyDescent="0.3">
      <c r="B478" s="248" t="s">
        <v>2831</v>
      </c>
      <c r="C478" s="248" t="s">
        <v>2831</v>
      </c>
      <c r="D478" t="s">
        <v>2600</v>
      </c>
      <c r="E478" t="s">
        <v>11462</v>
      </c>
      <c r="F478" t="s">
        <v>2072</v>
      </c>
      <c r="G478" s="47" t="s">
        <v>2510</v>
      </c>
      <c r="H478" s="49">
        <v>0</v>
      </c>
      <c r="I478" s="250">
        <v>0</v>
      </c>
      <c r="J478" s="49" t="s">
        <v>2160</v>
      </c>
      <c r="K478" s="49" t="s">
        <v>2992</v>
      </c>
      <c r="L478" s="49" t="s">
        <v>254</v>
      </c>
      <c r="M478" s="49" t="s">
        <v>568</v>
      </c>
    </row>
    <row r="479" spans="2:13" x14ac:dyDescent="0.3">
      <c r="B479" s="248" t="s">
        <v>2831</v>
      </c>
      <c r="C479" s="248" t="s">
        <v>2831</v>
      </c>
      <c r="D479" t="s">
        <v>2600</v>
      </c>
      <c r="E479" t="s">
        <v>6177</v>
      </c>
      <c r="F479" t="s">
        <v>2073</v>
      </c>
      <c r="G479" s="47" t="s">
        <v>2519</v>
      </c>
      <c r="H479" s="49">
        <v>0</v>
      </c>
      <c r="I479" s="250">
        <v>0</v>
      </c>
      <c r="J479" s="49" t="s">
        <v>2186</v>
      </c>
      <c r="K479" s="49" t="s">
        <v>6178</v>
      </c>
      <c r="L479" s="49" t="s">
        <v>254</v>
      </c>
      <c r="M479" s="49" t="s">
        <v>568</v>
      </c>
    </row>
    <row r="480" spans="2:13" x14ac:dyDescent="0.3">
      <c r="B480" s="248" t="s">
        <v>2831</v>
      </c>
      <c r="C480" s="248" t="s">
        <v>2831</v>
      </c>
      <c r="D480" t="s">
        <v>2600</v>
      </c>
      <c r="E480" t="s">
        <v>11463</v>
      </c>
      <c r="F480" t="s">
        <v>2072</v>
      </c>
      <c r="G480" s="47" t="s">
        <v>2467</v>
      </c>
      <c r="H480" s="49">
        <v>0</v>
      </c>
      <c r="I480" s="250">
        <v>0</v>
      </c>
      <c r="J480" s="49" t="s">
        <v>2160</v>
      </c>
      <c r="K480" s="49" t="s">
        <v>3939</v>
      </c>
      <c r="L480" s="49" t="s">
        <v>254</v>
      </c>
      <c r="M480" s="49" t="s">
        <v>568</v>
      </c>
    </row>
    <row r="481" spans="2:13" x14ac:dyDescent="0.3">
      <c r="B481" s="248" t="s">
        <v>2831</v>
      </c>
      <c r="C481" s="248" t="s">
        <v>2831</v>
      </c>
      <c r="D481" t="s">
        <v>2600</v>
      </c>
      <c r="E481" t="s">
        <v>5750</v>
      </c>
      <c r="F481" t="s">
        <v>2073</v>
      </c>
      <c r="G481" s="47" t="s">
        <v>2493</v>
      </c>
      <c r="H481" s="49">
        <v>0</v>
      </c>
      <c r="I481" s="250">
        <v>0</v>
      </c>
      <c r="J481" s="49" t="s">
        <v>2186</v>
      </c>
      <c r="K481" s="49" t="s">
        <v>5752</v>
      </c>
      <c r="L481" s="49" t="s">
        <v>254</v>
      </c>
      <c r="M481" s="49" t="s">
        <v>568</v>
      </c>
    </row>
    <row r="482" spans="2:13" x14ac:dyDescent="0.3">
      <c r="B482" s="248" t="s">
        <v>2831</v>
      </c>
      <c r="C482" s="248" t="s">
        <v>2831</v>
      </c>
      <c r="D482" t="s">
        <v>2600</v>
      </c>
      <c r="E482" t="s">
        <v>10218</v>
      </c>
      <c r="F482" t="s">
        <v>2073</v>
      </c>
      <c r="G482" s="47" t="s">
        <v>2497</v>
      </c>
      <c r="H482" s="49">
        <v>0</v>
      </c>
      <c r="I482" s="250">
        <v>0</v>
      </c>
      <c r="J482" s="49" t="s">
        <v>2186</v>
      </c>
      <c r="K482" s="49" t="s">
        <v>10219</v>
      </c>
      <c r="L482" s="49" t="s">
        <v>254</v>
      </c>
      <c r="M482" s="49" t="s">
        <v>568</v>
      </c>
    </row>
    <row r="483" spans="2:13" x14ac:dyDescent="0.3">
      <c r="B483" s="248" t="s">
        <v>2831</v>
      </c>
      <c r="C483" s="248" t="s">
        <v>2831</v>
      </c>
      <c r="D483" t="s">
        <v>2600</v>
      </c>
      <c r="E483" t="s">
        <v>9255</v>
      </c>
      <c r="F483" t="s">
        <v>2078</v>
      </c>
      <c r="G483" s="47" t="s">
        <v>2476</v>
      </c>
      <c r="H483" s="49">
        <v>0</v>
      </c>
      <c r="I483" s="250">
        <v>0</v>
      </c>
      <c r="J483" s="49" t="s">
        <v>2186</v>
      </c>
      <c r="K483" s="49" t="s">
        <v>9256</v>
      </c>
      <c r="L483" s="49" t="s">
        <v>254</v>
      </c>
      <c r="M483" s="49" t="s">
        <v>568</v>
      </c>
    </row>
    <row r="484" spans="2:13" x14ac:dyDescent="0.3">
      <c r="B484" s="248" t="s">
        <v>2831</v>
      </c>
      <c r="C484" s="248" t="s">
        <v>2831</v>
      </c>
      <c r="D484" t="s">
        <v>2600</v>
      </c>
      <c r="E484" t="s">
        <v>7047</v>
      </c>
      <c r="F484" t="s">
        <v>2073</v>
      </c>
      <c r="G484" s="47" t="s">
        <v>2476</v>
      </c>
      <c r="H484" s="49">
        <v>0</v>
      </c>
      <c r="I484" s="250">
        <v>0</v>
      </c>
      <c r="J484" s="49" t="s">
        <v>2186</v>
      </c>
      <c r="K484" s="49" t="s">
        <v>7048</v>
      </c>
      <c r="L484" s="49" t="s">
        <v>254</v>
      </c>
      <c r="M484" s="49" t="s">
        <v>568</v>
      </c>
    </row>
    <row r="485" spans="2:13" x14ac:dyDescent="0.3">
      <c r="B485" s="248" t="s">
        <v>2831</v>
      </c>
      <c r="C485" s="248" t="s">
        <v>2831</v>
      </c>
      <c r="D485" t="s">
        <v>2600</v>
      </c>
      <c r="E485" t="s">
        <v>7027</v>
      </c>
      <c r="F485" t="s">
        <v>2073</v>
      </c>
      <c r="G485" s="47" t="s">
        <v>2508</v>
      </c>
      <c r="H485" s="49">
        <v>0</v>
      </c>
      <c r="I485" s="250">
        <v>0</v>
      </c>
      <c r="J485" s="49" t="s">
        <v>2186</v>
      </c>
      <c r="K485" s="49" t="s">
        <v>7028</v>
      </c>
      <c r="L485" s="49" t="s">
        <v>2147</v>
      </c>
      <c r="M485" s="49" t="s">
        <v>568</v>
      </c>
    </row>
    <row r="486" spans="2:13" x14ac:dyDescent="0.3">
      <c r="B486" s="248" t="s">
        <v>2831</v>
      </c>
      <c r="C486" s="248" t="s">
        <v>2831</v>
      </c>
      <c r="D486" t="s">
        <v>2600</v>
      </c>
      <c r="E486" t="s">
        <v>7490</v>
      </c>
      <c r="F486" t="s">
        <v>2073</v>
      </c>
      <c r="G486" s="47" t="s">
        <v>2504</v>
      </c>
      <c r="H486" s="49">
        <v>0</v>
      </c>
      <c r="I486" s="250">
        <v>0</v>
      </c>
      <c r="J486" s="49" t="s">
        <v>2186</v>
      </c>
      <c r="K486" s="49" t="s">
        <v>7491</v>
      </c>
      <c r="L486" s="49" t="s">
        <v>254</v>
      </c>
      <c r="M486" s="49" t="s">
        <v>568</v>
      </c>
    </row>
    <row r="487" spans="2:13" x14ac:dyDescent="0.3">
      <c r="B487" s="248" t="s">
        <v>2831</v>
      </c>
      <c r="C487" s="248" t="s">
        <v>2831</v>
      </c>
      <c r="D487" t="s">
        <v>2600</v>
      </c>
      <c r="E487" t="s">
        <v>5825</v>
      </c>
      <c r="F487" t="s">
        <v>2073</v>
      </c>
      <c r="G487" s="47" t="s">
        <v>2489</v>
      </c>
      <c r="H487" s="49">
        <v>0</v>
      </c>
      <c r="I487" s="250">
        <v>0</v>
      </c>
      <c r="J487" s="49" t="s">
        <v>2186</v>
      </c>
      <c r="K487" s="49" t="s">
        <v>5826</v>
      </c>
      <c r="L487" s="49" t="s">
        <v>254</v>
      </c>
      <c r="M487" s="49" t="s">
        <v>568</v>
      </c>
    </row>
    <row r="488" spans="2:13" x14ac:dyDescent="0.3">
      <c r="B488" s="248" t="s">
        <v>2831</v>
      </c>
      <c r="C488" s="248" t="s">
        <v>2831</v>
      </c>
      <c r="D488" t="s">
        <v>2600</v>
      </c>
      <c r="E488" t="s">
        <v>6493</v>
      </c>
      <c r="F488" t="s">
        <v>2073</v>
      </c>
      <c r="G488" s="47" t="s">
        <v>2501</v>
      </c>
      <c r="H488" s="49">
        <v>0</v>
      </c>
      <c r="I488" s="250">
        <v>0</v>
      </c>
      <c r="J488" s="49" t="s">
        <v>2186</v>
      </c>
      <c r="K488" s="49" t="s">
        <v>6494</v>
      </c>
      <c r="L488" s="49" t="s">
        <v>254</v>
      </c>
      <c r="M488" s="49" t="s">
        <v>568</v>
      </c>
    </row>
    <row r="489" spans="2:13" x14ac:dyDescent="0.3">
      <c r="B489" s="248" t="s">
        <v>2831</v>
      </c>
      <c r="C489" s="248" t="s">
        <v>2831</v>
      </c>
      <c r="D489" t="s">
        <v>2600</v>
      </c>
      <c r="E489" t="s">
        <v>3207</v>
      </c>
      <c r="F489" t="s">
        <v>2078</v>
      </c>
      <c r="G489" s="47" t="s">
        <v>2496</v>
      </c>
      <c r="H489" s="49">
        <v>0</v>
      </c>
      <c r="I489" s="250">
        <v>0</v>
      </c>
      <c r="J489" s="49" t="s">
        <v>2160</v>
      </c>
      <c r="K489" s="49" t="s">
        <v>2936</v>
      </c>
      <c r="L489" s="49" t="s">
        <v>254</v>
      </c>
      <c r="M489" s="49" t="s">
        <v>568</v>
      </c>
    </row>
    <row r="490" spans="2:13" x14ac:dyDescent="0.3">
      <c r="B490" s="248" t="s">
        <v>2831</v>
      </c>
      <c r="C490" s="248" t="s">
        <v>2831</v>
      </c>
      <c r="D490" t="s">
        <v>2600</v>
      </c>
      <c r="E490" t="s">
        <v>7109</v>
      </c>
      <c r="F490" t="s">
        <v>2073</v>
      </c>
      <c r="G490" s="47" t="s">
        <v>2519</v>
      </c>
      <c r="H490" s="49">
        <v>0</v>
      </c>
      <c r="I490" s="250">
        <v>0</v>
      </c>
      <c r="J490" s="49" t="s">
        <v>2186</v>
      </c>
      <c r="K490" s="49" t="s">
        <v>7110</v>
      </c>
      <c r="L490" s="49" t="s">
        <v>254</v>
      </c>
      <c r="M490" s="49" t="s">
        <v>568</v>
      </c>
    </row>
    <row r="491" spans="2:13" x14ac:dyDescent="0.3">
      <c r="B491" s="248" t="s">
        <v>2831</v>
      </c>
      <c r="C491" s="248" t="s">
        <v>2831</v>
      </c>
      <c r="D491" t="s">
        <v>2600</v>
      </c>
      <c r="E491" t="s">
        <v>11464</v>
      </c>
      <c r="F491" t="s">
        <v>2072</v>
      </c>
      <c r="G491" s="47" t="s">
        <v>2510</v>
      </c>
      <c r="H491" s="49">
        <v>0</v>
      </c>
      <c r="I491" s="250">
        <v>0</v>
      </c>
      <c r="J491" s="49" t="s">
        <v>2160</v>
      </c>
      <c r="K491" s="49" t="s">
        <v>2992</v>
      </c>
      <c r="L491" s="49" t="s">
        <v>254</v>
      </c>
      <c r="M491" s="49" t="s">
        <v>568</v>
      </c>
    </row>
    <row r="492" spans="2:13" x14ac:dyDescent="0.3">
      <c r="B492" s="248" t="s">
        <v>2831</v>
      </c>
      <c r="C492" s="248" t="s">
        <v>2831</v>
      </c>
      <c r="D492" t="s">
        <v>2600</v>
      </c>
      <c r="E492" t="s">
        <v>6179</v>
      </c>
      <c r="F492" t="s">
        <v>2073</v>
      </c>
      <c r="G492" s="47" t="s">
        <v>2514</v>
      </c>
      <c r="H492" s="49">
        <v>0</v>
      </c>
      <c r="I492" s="250">
        <v>0</v>
      </c>
      <c r="J492" s="49" t="s">
        <v>2186</v>
      </c>
      <c r="K492" s="49" t="s">
        <v>6180</v>
      </c>
      <c r="L492" s="49" t="s">
        <v>254</v>
      </c>
      <c r="M492" s="49" t="s">
        <v>568</v>
      </c>
    </row>
    <row r="493" spans="2:13" x14ac:dyDescent="0.3">
      <c r="B493" s="248" t="s">
        <v>2831</v>
      </c>
      <c r="C493" s="248" t="s">
        <v>2831</v>
      </c>
      <c r="D493" t="s">
        <v>2600</v>
      </c>
      <c r="E493" t="s">
        <v>5647</v>
      </c>
      <c r="F493" t="s">
        <v>2073</v>
      </c>
      <c r="G493" s="47" t="s">
        <v>2499</v>
      </c>
      <c r="H493" s="49">
        <v>0</v>
      </c>
      <c r="I493" s="250">
        <v>0</v>
      </c>
      <c r="J493" s="49" t="s">
        <v>2186</v>
      </c>
      <c r="K493" s="49" t="s">
        <v>5648</v>
      </c>
      <c r="L493" s="49" t="s">
        <v>254</v>
      </c>
      <c r="M493" s="49" t="s">
        <v>568</v>
      </c>
    </row>
    <row r="494" spans="2:13" x14ac:dyDescent="0.3">
      <c r="B494" s="248" t="s">
        <v>2831</v>
      </c>
      <c r="C494" s="248" t="s">
        <v>2831</v>
      </c>
      <c r="D494" t="s">
        <v>2600</v>
      </c>
      <c r="E494" t="s">
        <v>9181</v>
      </c>
      <c r="F494" t="s">
        <v>2078</v>
      </c>
      <c r="G494" s="47" t="s">
        <v>2467</v>
      </c>
      <c r="H494" s="49">
        <v>0</v>
      </c>
      <c r="I494" s="250">
        <v>0</v>
      </c>
      <c r="J494" s="49" t="s">
        <v>2160</v>
      </c>
      <c r="K494" s="49" t="s">
        <v>9182</v>
      </c>
      <c r="L494" s="49" t="s">
        <v>254</v>
      </c>
      <c r="M494" s="49" t="s">
        <v>568</v>
      </c>
    </row>
    <row r="495" spans="2:13" x14ac:dyDescent="0.3">
      <c r="B495" s="248" t="s">
        <v>2831</v>
      </c>
      <c r="C495" s="248" t="s">
        <v>2831</v>
      </c>
      <c r="D495" t="s">
        <v>2600</v>
      </c>
      <c r="E495" t="s">
        <v>9776</v>
      </c>
      <c r="F495" t="s">
        <v>2073</v>
      </c>
      <c r="G495" s="47" t="s">
        <v>2499</v>
      </c>
      <c r="H495" s="49">
        <v>0</v>
      </c>
      <c r="I495" s="250">
        <v>0</v>
      </c>
      <c r="J495" s="49" t="s">
        <v>2186</v>
      </c>
      <c r="K495" s="49" t="s">
        <v>9777</v>
      </c>
      <c r="L495" s="49" t="s">
        <v>254</v>
      </c>
      <c r="M495" s="49" t="s">
        <v>568</v>
      </c>
    </row>
    <row r="496" spans="2:13" x14ac:dyDescent="0.3">
      <c r="B496" s="248" t="s">
        <v>2831</v>
      </c>
      <c r="C496" s="248" t="s">
        <v>2831</v>
      </c>
      <c r="D496" t="s">
        <v>2600</v>
      </c>
      <c r="E496" t="s">
        <v>10306</v>
      </c>
      <c r="F496" t="s">
        <v>2073</v>
      </c>
      <c r="G496" s="47" t="s">
        <v>2519</v>
      </c>
      <c r="H496" s="49">
        <v>0</v>
      </c>
      <c r="I496" s="250">
        <v>0</v>
      </c>
      <c r="J496" s="49" t="s">
        <v>2186</v>
      </c>
      <c r="K496" s="49" t="s">
        <v>10307</v>
      </c>
      <c r="L496" s="49" t="s">
        <v>254</v>
      </c>
      <c r="M496" s="49" t="s">
        <v>568</v>
      </c>
    </row>
    <row r="497" spans="2:13" x14ac:dyDescent="0.3">
      <c r="B497" s="248" t="s">
        <v>2831</v>
      </c>
      <c r="C497" s="248" t="s">
        <v>2831</v>
      </c>
      <c r="D497" t="s">
        <v>2600</v>
      </c>
      <c r="E497" t="s">
        <v>11465</v>
      </c>
      <c r="F497" t="s">
        <v>2072</v>
      </c>
      <c r="G497" s="47" t="s">
        <v>2488</v>
      </c>
      <c r="H497" s="49">
        <v>0</v>
      </c>
      <c r="I497" s="250">
        <v>0</v>
      </c>
      <c r="J497" s="49" t="s">
        <v>2173</v>
      </c>
      <c r="K497" s="49" t="s">
        <v>11370</v>
      </c>
      <c r="L497" s="49" t="s">
        <v>254</v>
      </c>
      <c r="M497" s="49" t="s">
        <v>568</v>
      </c>
    </row>
    <row r="498" spans="2:13" x14ac:dyDescent="0.3">
      <c r="B498" s="248" t="s">
        <v>2831</v>
      </c>
      <c r="C498" s="248" t="s">
        <v>2831</v>
      </c>
      <c r="D498" t="s">
        <v>2600</v>
      </c>
      <c r="E498" t="s">
        <v>8860</v>
      </c>
      <c r="F498" t="s">
        <v>2073</v>
      </c>
      <c r="G498" s="47" t="s">
        <v>2467</v>
      </c>
      <c r="H498" s="49">
        <v>0</v>
      </c>
      <c r="I498" s="250">
        <v>0</v>
      </c>
      <c r="J498" s="49" t="s">
        <v>2186</v>
      </c>
      <c r="K498" s="49" t="s">
        <v>8861</v>
      </c>
      <c r="L498" s="49" t="s">
        <v>254</v>
      </c>
      <c r="M498" s="49" t="s">
        <v>568</v>
      </c>
    </row>
    <row r="499" spans="2:13" x14ac:dyDescent="0.3">
      <c r="B499" s="248" t="s">
        <v>2831</v>
      </c>
      <c r="C499" s="248" t="s">
        <v>2831</v>
      </c>
      <c r="D499" t="s">
        <v>2600</v>
      </c>
      <c r="E499" t="s">
        <v>5710</v>
      </c>
      <c r="F499" t="s">
        <v>2078</v>
      </c>
      <c r="G499" s="47" t="s">
        <v>2514</v>
      </c>
      <c r="H499" s="49">
        <v>0</v>
      </c>
      <c r="I499" s="250">
        <v>0</v>
      </c>
      <c r="J499" s="49" t="s">
        <v>2186</v>
      </c>
      <c r="K499" s="49" t="s">
        <v>5712</v>
      </c>
      <c r="L499" s="49" t="s">
        <v>254</v>
      </c>
      <c r="M499" s="49" t="s">
        <v>568</v>
      </c>
    </row>
    <row r="500" spans="2:13" x14ac:dyDescent="0.3">
      <c r="B500" s="248" t="s">
        <v>2831</v>
      </c>
      <c r="C500" s="248" t="s">
        <v>2831</v>
      </c>
      <c r="D500" t="s">
        <v>2600</v>
      </c>
      <c r="E500" t="s">
        <v>7889</v>
      </c>
      <c r="F500" t="s">
        <v>2078</v>
      </c>
      <c r="G500" s="47" t="s">
        <v>2467</v>
      </c>
      <c r="H500" s="49">
        <v>0</v>
      </c>
      <c r="I500" s="250">
        <v>0</v>
      </c>
      <c r="J500" s="49" t="s">
        <v>2186</v>
      </c>
      <c r="K500" s="49" t="s">
        <v>7890</v>
      </c>
      <c r="L500" s="49" t="s">
        <v>254</v>
      </c>
      <c r="M500" s="49" t="s">
        <v>568</v>
      </c>
    </row>
    <row r="501" spans="2:13" x14ac:dyDescent="0.3">
      <c r="B501" s="248" t="s">
        <v>2831</v>
      </c>
      <c r="C501" s="248" t="s">
        <v>2831</v>
      </c>
      <c r="D501" t="s">
        <v>2600</v>
      </c>
      <c r="E501" t="s">
        <v>8624</v>
      </c>
      <c r="F501" t="s">
        <v>2073</v>
      </c>
      <c r="G501" s="47" t="s">
        <v>2516</v>
      </c>
      <c r="H501" s="49">
        <v>0</v>
      </c>
      <c r="I501" s="250">
        <v>0</v>
      </c>
      <c r="J501" s="49" t="s">
        <v>2186</v>
      </c>
      <c r="K501" s="49" t="s">
        <v>8625</v>
      </c>
      <c r="L501" s="49" t="s">
        <v>254</v>
      </c>
      <c r="M501" s="49" t="s">
        <v>568</v>
      </c>
    </row>
    <row r="502" spans="2:13" x14ac:dyDescent="0.3">
      <c r="B502" s="248" t="s">
        <v>2831</v>
      </c>
      <c r="C502" s="248" t="s">
        <v>2831</v>
      </c>
      <c r="D502" t="s">
        <v>2600</v>
      </c>
      <c r="E502" t="s">
        <v>9935</v>
      </c>
      <c r="F502" t="s">
        <v>2078</v>
      </c>
      <c r="G502" s="47" t="s">
        <v>2496</v>
      </c>
      <c r="H502" s="49">
        <v>0</v>
      </c>
      <c r="I502" s="250">
        <v>0</v>
      </c>
      <c r="J502" s="49" t="s">
        <v>1535</v>
      </c>
      <c r="K502" s="49" t="s">
        <v>1535</v>
      </c>
      <c r="L502" s="49" t="s">
        <v>254</v>
      </c>
      <c r="M502" s="49" t="s">
        <v>568</v>
      </c>
    </row>
    <row r="503" spans="2:13" x14ac:dyDescent="0.3">
      <c r="B503" s="248" t="s">
        <v>2831</v>
      </c>
      <c r="C503" s="248" t="s">
        <v>2831</v>
      </c>
      <c r="D503" t="s">
        <v>2600</v>
      </c>
      <c r="E503" t="s">
        <v>11466</v>
      </c>
      <c r="F503" t="s">
        <v>2075</v>
      </c>
      <c r="G503" s="47" t="s">
        <v>2488</v>
      </c>
      <c r="H503" s="49">
        <v>0</v>
      </c>
      <c r="I503" s="250">
        <v>0</v>
      </c>
      <c r="J503" s="49" t="s">
        <v>1535</v>
      </c>
      <c r="K503" s="49" t="s">
        <v>1535</v>
      </c>
      <c r="L503" s="49" t="s">
        <v>254</v>
      </c>
      <c r="M503" s="49" t="s">
        <v>568</v>
      </c>
    </row>
    <row r="504" spans="2:13" x14ac:dyDescent="0.3">
      <c r="B504" s="248" t="s">
        <v>2831</v>
      </c>
      <c r="C504" s="248" t="s">
        <v>2831</v>
      </c>
      <c r="D504" t="s">
        <v>2600</v>
      </c>
      <c r="E504" t="s">
        <v>11467</v>
      </c>
      <c r="F504" t="s">
        <v>2072</v>
      </c>
      <c r="G504" s="47" t="s">
        <v>2516</v>
      </c>
      <c r="H504" s="49">
        <v>0</v>
      </c>
      <c r="I504" s="250">
        <v>0</v>
      </c>
      <c r="J504" s="49" t="s">
        <v>2173</v>
      </c>
      <c r="K504" s="49" t="s">
        <v>11370</v>
      </c>
      <c r="L504" s="49" t="s">
        <v>254</v>
      </c>
      <c r="M504" s="49" t="s">
        <v>568</v>
      </c>
    </row>
    <row r="505" spans="2:13" x14ac:dyDescent="0.3">
      <c r="B505" s="248" t="s">
        <v>2831</v>
      </c>
      <c r="C505" s="248" t="s">
        <v>2831</v>
      </c>
      <c r="D505" t="s">
        <v>2600</v>
      </c>
      <c r="E505" t="s">
        <v>3138</v>
      </c>
      <c r="F505" t="s">
        <v>2078</v>
      </c>
      <c r="G505" s="47" t="s">
        <v>2504</v>
      </c>
      <c r="H505" s="49">
        <v>0</v>
      </c>
      <c r="I505" s="250">
        <v>0</v>
      </c>
      <c r="J505" s="49" t="s">
        <v>2160</v>
      </c>
      <c r="K505" s="49" t="s">
        <v>2925</v>
      </c>
      <c r="L505" s="49" t="s">
        <v>254</v>
      </c>
      <c r="M505" s="49" t="s">
        <v>568</v>
      </c>
    </row>
    <row r="506" spans="2:13" x14ac:dyDescent="0.3">
      <c r="B506" s="248" t="s">
        <v>2831</v>
      </c>
      <c r="C506" s="248" t="s">
        <v>2831</v>
      </c>
      <c r="D506" t="s">
        <v>2600</v>
      </c>
      <c r="E506" t="s">
        <v>9526</v>
      </c>
      <c r="F506" t="s">
        <v>2073</v>
      </c>
      <c r="G506" s="47" t="s">
        <v>2478</v>
      </c>
      <c r="H506" s="49">
        <v>0</v>
      </c>
      <c r="I506" s="250">
        <v>0</v>
      </c>
      <c r="J506" s="49" t="s">
        <v>2186</v>
      </c>
      <c r="K506" s="49" t="s">
        <v>8382</v>
      </c>
      <c r="L506" s="49" t="s">
        <v>254</v>
      </c>
      <c r="M506" s="49" t="s">
        <v>568</v>
      </c>
    </row>
    <row r="507" spans="2:13" x14ac:dyDescent="0.3">
      <c r="B507" s="248" t="s">
        <v>2831</v>
      </c>
      <c r="C507" s="248" t="s">
        <v>2831</v>
      </c>
      <c r="D507" t="s">
        <v>2600</v>
      </c>
      <c r="E507" t="s">
        <v>8868</v>
      </c>
      <c r="F507" t="s">
        <v>2073</v>
      </c>
      <c r="G507" s="47" t="s">
        <v>2497</v>
      </c>
      <c r="H507" s="49">
        <v>0</v>
      </c>
      <c r="I507" s="250">
        <v>0</v>
      </c>
      <c r="J507" s="49" t="s">
        <v>2186</v>
      </c>
      <c r="K507" s="49" t="s">
        <v>8869</v>
      </c>
      <c r="L507" s="49" t="s">
        <v>254</v>
      </c>
      <c r="M507" s="49" t="s">
        <v>568</v>
      </c>
    </row>
    <row r="508" spans="2:13" x14ac:dyDescent="0.3">
      <c r="B508" s="248" t="s">
        <v>2831</v>
      </c>
      <c r="C508" s="248" t="s">
        <v>2831</v>
      </c>
      <c r="D508" t="s">
        <v>2600</v>
      </c>
      <c r="E508" t="s">
        <v>5982</v>
      </c>
      <c r="F508" t="s">
        <v>2073</v>
      </c>
      <c r="G508" s="47" t="s">
        <v>2467</v>
      </c>
      <c r="H508" s="49">
        <v>0</v>
      </c>
      <c r="I508" s="250">
        <v>0</v>
      </c>
      <c r="J508" s="49" t="s">
        <v>2186</v>
      </c>
      <c r="K508" s="49" t="s">
        <v>5983</v>
      </c>
      <c r="L508" s="49" t="s">
        <v>254</v>
      </c>
      <c r="M508" s="49" t="s">
        <v>568</v>
      </c>
    </row>
    <row r="509" spans="2:13" x14ac:dyDescent="0.3">
      <c r="B509" s="248" t="s">
        <v>2831</v>
      </c>
      <c r="C509" s="248" t="s">
        <v>2831</v>
      </c>
      <c r="D509" t="s">
        <v>2600</v>
      </c>
      <c r="E509" t="s">
        <v>5246</v>
      </c>
      <c r="F509" t="s">
        <v>2073</v>
      </c>
      <c r="G509" s="47" t="s">
        <v>2478</v>
      </c>
      <c r="H509" s="49">
        <v>0</v>
      </c>
      <c r="I509" s="250">
        <v>0</v>
      </c>
      <c r="J509" s="49" t="s">
        <v>2160</v>
      </c>
      <c r="K509" s="49" t="s">
        <v>5247</v>
      </c>
      <c r="L509" s="49" t="s">
        <v>254</v>
      </c>
      <c r="M509" s="49" t="s">
        <v>568</v>
      </c>
    </row>
    <row r="510" spans="2:13" x14ac:dyDescent="0.3">
      <c r="B510" s="248" t="s">
        <v>2831</v>
      </c>
      <c r="C510" s="248" t="s">
        <v>2831</v>
      </c>
      <c r="D510" t="s">
        <v>2600</v>
      </c>
      <c r="E510" t="s">
        <v>9645</v>
      </c>
      <c r="F510" t="s">
        <v>2073</v>
      </c>
      <c r="G510" s="47" t="s">
        <v>2497</v>
      </c>
      <c r="H510" s="49">
        <v>0</v>
      </c>
      <c r="I510" s="250">
        <v>0</v>
      </c>
      <c r="J510" s="49" t="s">
        <v>2186</v>
      </c>
      <c r="K510" s="49" t="s">
        <v>9646</v>
      </c>
      <c r="L510" s="49" t="s">
        <v>254</v>
      </c>
      <c r="M510" s="49" t="s">
        <v>568</v>
      </c>
    </row>
    <row r="511" spans="2:13" x14ac:dyDescent="0.3">
      <c r="B511" s="248" t="s">
        <v>2831</v>
      </c>
      <c r="C511" s="248" t="s">
        <v>2831</v>
      </c>
      <c r="D511" t="s">
        <v>2600</v>
      </c>
      <c r="E511" t="s">
        <v>2987</v>
      </c>
      <c r="F511" t="s">
        <v>2078</v>
      </c>
      <c r="G511" s="47" t="s">
        <v>2492</v>
      </c>
      <c r="H511" s="49">
        <v>0</v>
      </c>
      <c r="I511" s="250">
        <v>0</v>
      </c>
      <c r="J511" s="49" t="s">
        <v>2160</v>
      </c>
      <c r="K511" s="49" t="s">
        <v>2925</v>
      </c>
      <c r="L511" s="49" t="s">
        <v>254</v>
      </c>
      <c r="M511" s="49" t="s">
        <v>568</v>
      </c>
    </row>
    <row r="512" spans="2:13" x14ac:dyDescent="0.3">
      <c r="B512" s="248" t="s">
        <v>2831</v>
      </c>
      <c r="C512" s="248" t="s">
        <v>2831</v>
      </c>
      <c r="D512" t="s">
        <v>2600</v>
      </c>
      <c r="E512" t="s">
        <v>11468</v>
      </c>
      <c r="F512" t="s">
        <v>2072</v>
      </c>
      <c r="G512" s="47" t="s">
        <v>2478</v>
      </c>
      <c r="H512" s="49">
        <v>0</v>
      </c>
      <c r="I512" s="250">
        <v>0</v>
      </c>
      <c r="J512" s="49" t="s">
        <v>2176</v>
      </c>
      <c r="K512" s="49" t="s">
        <v>11315</v>
      </c>
      <c r="L512" s="49" t="s">
        <v>254</v>
      </c>
      <c r="M512" s="49" t="s">
        <v>568</v>
      </c>
    </row>
    <row r="513" spans="2:13" x14ac:dyDescent="0.3">
      <c r="B513" s="248" t="s">
        <v>2831</v>
      </c>
      <c r="C513" s="248" t="s">
        <v>2831</v>
      </c>
      <c r="D513" t="s">
        <v>2600</v>
      </c>
      <c r="E513" t="s">
        <v>6481</v>
      </c>
      <c r="F513" t="s">
        <v>2073</v>
      </c>
      <c r="G513" s="47" t="s">
        <v>2508</v>
      </c>
      <c r="H513" s="49">
        <v>0</v>
      </c>
      <c r="I513" s="250">
        <v>0</v>
      </c>
      <c r="J513" s="49" t="s">
        <v>2186</v>
      </c>
      <c r="K513" s="49" t="s">
        <v>6482</v>
      </c>
      <c r="L513" s="49" t="s">
        <v>254</v>
      </c>
      <c r="M513" s="49" t="s">
        <v>568</v>
      </c>
    </row>
    <row r="514" spans="2:13" x14ac:dyDescent="0.3">
      <c r="B514" s="248" t="s">
        <v>2831</v>
      </c>
      <c r="C514" s="248" t="s">
        <v>2831</v>
      </c>
      <c r="D514" t="s">
        <v>2600</v>
      </c>
      <c r="E514" t="s">
        <v>9827</v>
      </c>
      <c r="F514" t="s">
        <v>2078</v>
      </c>
      <c r="G514" s="47" t="s">
        <v>2496</v>
      </c>
      <c r="H514" s="49">
        <v>0</v>
      </c>
      <c r="I514" s="250">
        <v>0</v>
      </c>
      <c r="J514" s="49" t="s">
        <v>2186</v>
      </c>
      <c r="K514" s="49" t="s">
        <v>9828</v>
      </c>
      <c r="L514" s="49" t="s">
        <v>254</v>
      </c>
      <c r="M514" s="49" t="s">
        <v>568</v>
      </c>
    </row>
    <row r="515" spans="2:13" x14ac:dyDescent="0.3">
      <c r="B515" s="248" t="s">
        <v>2831</v>
      </c>
      <c r="C515" s="248" t="s">
        <v>2831</v>
      </c>
      <c r="D515" t="s">
        <v>2600</v>
      </c>
      <c r="E515" t="s">
        <v>11469</v>
      </c>
      <c r="F515" t="s">
        <v>2072</v>
      </c>
      <c r="G515" s="47" t="s">
        <v>2508</v>
      </c>
      <c r="H515" s="49">
        <v>0</v>
      </c>
      <c r="I515" s="250">
        <v>0</v>
      </c>
      <c r="J515" s="49" t="s">
        <v>2160</v>
      </c>
      <c r="K515" s="49" t="s">
        <v>2992</v>
      </c>
      <c r="L515" s="49" t="s">
        <v>254</v>
      </c>
      <c r="M515" s="49" t="s">
        <v>568</v>
      </c>
    </row>
    <row r="516" spans="2:13" x14ac:dyDescent="0.3">
      <c r="B516" s="248" t="s">
        <v>2831</v>
      </c>
      <c r="C516" s="248" t="s">
        <v>2831</v>
      </c>
      <c r="D516" t="s">
        <v>2600</v>
      </c>
      <c r="E516" t="s">
        <v>11470</v>
      </c>
      <c r="F516" t="s">
        <v>2072</v>
      </c>
      <c r="G516" s="47" t="s">
        <v>2519</v>
      </c>
      <c r="H516" s="49">
        <v>0</v>
      </c>
      <c r="I516" s="250">
        <v>0</v>
      </c>
      <c r="J516" s="49" t="s">
        <v>2176</v>
      </c>
      <c r="K516" s="49" t="s">
        <v>11471</v>
      </c>
      <c r="L516" s="49" t="s">
        <v>254</v>
      </c>
      <c r="M516" s="49" t="s">
        <v>568</v>
      </c>
    </row>
    <row r="517" spans="2:13" x14ac:dyDescent="0.3">
      <c r="B517" s="248" t="s">
        <v>2831</v>
      </c>
      <c r="C517" s="248" t="s">
        <v>2831</v>
      </c>
      <c r="D517" t="s">
        <v>2600</v>
      </c>
      <c r="E517" t="s">
        <v>11472</v>
      </c>
      <c r="F517" t="s">
        <v>2075</v>
      </c>
      <c r="G517" s="47" t="s">
        <v>2519</v>
      </c>
      <c r="H517" s="49">
        <v>0</v>
      </c>
      <c r="I517" s="250">
        <v>0</v>
      </c>
      <c r="J517" s="49" t="s">
        <v>2160</v>
      </c>
      <c r="K517" s="49" t="s">
        <v>11473</v>
      </c>
      <c r="L517" s="49" t="s">
        <v>254</v>
      </c>
      <c r="M517" s="49" t="s">
        <v>568</v>
      </c>
    </row>
    <row r="518" spans="2:13" x14ac:dyDescent="0.3">
      <c r="B518" s="248" t="s">
        <v>2831</v>
      </c>
      <c r="C518" s="248" t="s">
        <v>2831</v>
      </c>
      <c r="D518" t="s">
        <v>2600</v>
      </c>
      <c r="E518" t="s">
        <v>9897</v>
      </c>
      <c r="F518" t="s">
        <v>2078</v>
      </c>
      <c r="G518" s="47" t="s">
        <v>2499</v>
      </c>
      <c r="H518" s="49">
        <v>0</v>
      </c>
      <c r="I518" s="250">
        <v>0</v>
      </c>
      <c r="J518" s="49" t="s">
        <v>2160</v>
      </c>
      <c r="K518" s="49" t="s">
        <v>9898</v>
      </c>
      <c r="L518" s="49" t="s">
        <v>254</v>
      </c>
      <c r="M518" s="49" t="s">
        <v>568</v>
      </c>
    </row>
    <row r="519" spans="2:13" x14ac:dyDescent="0.3">
      <c r="B519" s="248" t="s">
        <v>2831</v>
      </c>
      <c r="C519" s="248" t="s">
        <v>2831</v>
      </c>
      <c r="D519" t="s">
        <v>2600</v>
      </c>
      <c r="E519" t="s">
        <v>4643</v>
      </c>
      <c r="F519" t="s">
        <v>2073</v>
      </c>
      <c r="G519" s="47" t="s">
        <v>2495</v>
      </c>
      <c r="H519" s="49">
        <v>0</v>
      </c>
      <c r="I519" s="250">
        <v>0</v>
      </c>
      <c r="J519" s="49" t="s">
        <v>2160</v>
      </c>
      <c r="K519" s="49" t="s">
        <v>4381</v>
      </c>
      <c r="L519" s="49" t="s">
        <v>254</v>
      </c>
      <c r="M519" s="49" t="s">
        <v>568</v>
      </c>
    </row>
    <row r="520" spans="2:13" x14ac:dyDescent="0.3">
      <c r="B520" s="248" t="s">
        <v>2831</v>
      </c>
      <c r="C520" s="248" t="s">
        <v>2831</v>
      </c>
      <c r="D520" t="s">
        <v>2600</v>
      </c>
      <c r="E520" t="s">
        <v>3385</v>
      </c>
      <c r="F520" t="s">
        <v>2078</v>
      </c>
      <c r="G520" s="47" t="s">
        <v>2467</v>
      </c>
      <c r="H520" s="49">
        <v>0</v>
      </c>
      <c r="I520" s="250">
        <v>0</v>
      </c>
      <c r="J520" s="49" t="s">
        <v>2186</v>
      </c>
      <c r="K520" s="49" t="s">
        <v>3387</v>
      </c>
      <c r="L520" s="49" t="s">
        <v>254</v>
      </c>
      <c r="M520" s="49" t="s">
        <v>568</v>
      </c>
    </row>
    <row r="521" spans="2:13" x14ac:dyDescent="0.3">
      <c r="B521" s="248" t="s">
        <v>2831</v>
      </c>
      <c r="C521" s="248" t="s">
        <v>2831</v>
      </c>
      <c r="D521" t="s">
        <v>2600</v>
      </c>
      <c r="E521" t="s">
        <v>4659</v>
      </c>
      <c r="F521" t="s">
        <v>2073</v>
      </c>
      <c r="G521" s="47" t="s">
        <v>2498</v>
      </c>
      <c r="H521" s="49">
        <v>0</v>
      </c>
      <c r="I521" s="250">
        <v>0</v>
      </c>
      <c r="J521" s="49" t="s">
        <v>2160</v>
      </c>
      <c r="K521" s="49" t="s">
        <v>4660</v>
      </c>
      <c r="L521" s="49" t="s">
        <v>254</v>
      </c>
      <c r="M521" s="49" t="s">
        <v>568</v>
      </c>
    </row>
    <row r="522" spans="2:13" x14ac:dyDescent="0.3">
      <c r="B522" s="248" t="s">
        <v>2831</v>
      </c>
      <c r="C522" s="248" t="s">
        <v>2831</v>
      </c>
      <c r="D522" t="s">
        <v>2600</v>
      </c>
      <c r="E522" t="s">
        <v>9480</v>
      </c>
      <c r="F522" t="s">
        <v>2073</v>
      </c>
      <c r="G522" s="47" t="s">
        <v>2492</v>
      </c>
      <c r="H522" s="49">
        <v>0</v>
      </c>
      <c r="I522" s="250">
        <v>0</v>
      </c>
      <c r="J522" s="49" t="s">
        <v>2186</v>
      </c>
      <c r="K522" s="49" t="s">
        <v>9481</v>
      </c>
      <c r="L522" s="49" t="s">
        <v>254</v>
      </c>
      <c r="M522" s="49" t="s">
        <v>568</v>
      </c>
    </row>
    <row r="523" spans="2:13" x14ac:dyDescent="0.3">
      <c r="B523" s="248" t="s">
        <v>2831</v>
      </c>
      <c r="C523" s="248" t="s">
        <v>2831</v>
      </c>
      <c r="D523" t="s">
        <v>2600</v>
      </c>
      <c r="E523" t="s">
        <v>9069</v>
      </c>
      <c r="F523" t="s">
        <v>2073</v>
      </c>
      <c r="G523" s="47" t="s">
        <v>2514</v>
      </c>
      <c r="H523" s="49">
        <v>0</v>
      </c>
      <c r="I523" s="250">
        <v>0</v>
      </c>
      <c r="J523" s="49" t="s">
        <v>2186</v>
      </c>
      <c r="K523" s="49" t="s">
        <v>9070</v>
      </c>
      <c r="L523" s="49" t="s">
        <v>254</v>
      </c>
      <c r="M523" s="49" t="s">
        <v>568</v>
      </c>
    </row>
    <row r="524" spans="2:13" x14ac:dyDescent="0.3">
      <c r="B524" s="248" t="s">
        <v>2831</v>
      </c>
      <c r="C524" s="248" t="s">
        <v>2831</v>
      </c>
      <c r="D524" t="s">
        <v>2600</v>
      </c>
      <c r="E524" t="s">
        <v>11474</v>
      </c>
      <c r="F524" t="s">
        <v>2072</v>
      </c>
      <c r="G524" s="47" t="s">
        <v>2499</v>
      </c>
      <c r="H524" s="49">
        <v>0</v>
      </c>
      <c r="I524" s="250">
        <v>0</v>
      </c>
      <c r="J524" s="49" t="s">
        <v>2160</v>
      </c>
      <c r="K524" s="49" t="s">
        <v>11475</v>
      </c>
      <c r="L524" s="49" t="s">
        <v>254</v>
      </c>
      <c r="M524" s="49" t="s">
        <v>568</v>
      </c>
    </row>
    <row r="525" spans="2:13" x14ac:dyDescent="0.3">
      <c r="B525" s="248" t="s">
        <v>2831</v>
      </c>
      <c r="C525" s="248" t="s">
        <v>2831</v>
      </c>
      <c r="D525" t="s">
        <v>2600</v>
      </c>
      <c r="E525" t="s">
        <v>11476</v>
      </c>
      <c r="F525" t="s">
        <v>2072</v>
      </c>
      <c r="G525" s="47" t="s">
        <v>2508</v>
      </c>
      <c r="H525" s="49">
        <v>0</v>
      </c>
      <c r="I525" s="250">
        <v>0</v>
      </c>
      <c r="J525" s="49" t="s">
        <v>2176</v>
      </c>
      <c r="K525" s="49" t="s">
        <v>11477</v>
      </c>
      <c r="L525" s="49" t="s">
        <v>254</v>
      </c>
      <c r="M525" s="49" t="s">
        <v>568</v>
      </c>
    </row>
    <row r="526" spans="2:13" x14ac:dyDescent="0.3">
      <c r="B526" s="248" t="s">
        <v>2831</v>
      </c>
      <c r="C526" s="248" t="s">
        <v>2831</v>
      </c>
      <c r="D526" t="s">
        <v>2600</v>
      </c>
      <c r="E526" t="s">
        <v>7148</v>
      </c>
      <c r="F526" t="s">
        <v>2073</v>
      </c>
      <c r="G526" s="47" t="s">
        <v>2504</v>
      </c>
      <c r="H526" s="49">
        <v>0</v>
      </c>
      <c r="I526" s="250">
        <v>0</v>
      </c>
      <c r="J526" s="49" t="s">
        <v>2186</v>
      </c>
      <c r="K526" s="49" t="s">
        <v>7149</v>
      </c>
      <c r="L526" s="49" t="s">
        <v>254</v>
      </c>
      <c r="M526" s="49" t="s">
        <v>568</v>
      </c>
    </row>
    <row r="527" spans="2:13" x14ac:dyDescent="0.3">
      <c r="B527" s="248" t="s">
        <v>2831</v>
      </c>
      <c r="C527" s="248" t="s">
        <v>2831</v>
      </c>
      <c r="D527" t="s">
        <v>2600</v>
      </c>
      <c r="E527" t="s">
        <v>6554</v>
      </c>
      <c r="F527" t="s">
        <v>2073</v>
      </c>
      <c r="G527" s="47" t="s">
        <v>2497</v>
      </c>
      <c r="H527" s="49">
        <v>0</v>
      </c>
      <c r="I527" s="250">
        <v>0</v>
      </c>
      <c r="J527" s="49" t="s">
        <v>2186</v>
      </c>
      <c r="K527" s="49" t="s">
        <v>6555</v>
      </c>
      <c r="L527" s="49" t="s">
        <v>254</v>
      </c>
      <c r="M527" s="49" t="s">
        <v>568</v>
      </c>
    </row>
    <row r="528" spans="2:13" x14ac:dyDescent="0.3">
      <c r="B528" s="248" t="s">
        <v>2831</v>
      </c>
      <c r="C528" s="248" t="s">
        <v>2831</v>
      </c>
      <c r="D528" t="s">
        <v>2600</v>
      </c>
      <c r="E528" t="s">
        <v>4758</v>
      </c>
      <c r="F528" t="s">
        <v>2073</v>
      </c>
      <c r="G528" s="47" t="s">
        <v>2510</v>
      </c>
      <c r="H528" s="49">
        <v>0</v>
      </c>
      <c r="I528" s="250">
        <v>0</v>
      </c>
      <c r="J528" s="49" t="s">
        <v>2160</v>
      </c>
      <c r="K528" s="49" t="s">
        <v>4759</v>
      </c>
      <c r="L528" s="49" t="s">
        <v>254</v>
      </c>
      <c r="M528" s="49" t="s">
        <v>568</v>
      </c>
    </row>
    <row r="529" spans="2:13" x14ac:dyDescent="0.3">
      <c r="B529" s="248" t="s">
        <v>2831</v>
      </c>
      <c r="C529" s="248" t="s">
        <v>2831</v>
      </c>
      <c r="D529" t="s">
        <v>2600</v>
      </c>
      <c r="E529" t="s">
        <v>3082</v>
      </c>
      <c r="F529" t="s">
        <v>2076</v>
      </c>
      <c r="G529" s="47" t="s">
        <v>2508</v>
      </c>
      <c r="H529" s="49">
        <v>0</v>
      </c>
      <c r="I529" s="250">
        <v>0</v>
      </c>
      <c r="J529" s="49" t="s">
        <v>2186</v>
      </c>
      <c r="K529" s="49" t="s">
        <v>3083</v>
      </c>
      <c r="L529" s="49" t="s">
        <v>254</v>
      </c>
      <c r="M529" s="49" t="s">
        <v>568</v>
      </c>
    </row>
    <row r="530" spans="2:13" x14ac:dyDescent="0.3">
      <c r="B530" s="248" t="s">
        <v>2831</v>
      </c>
      <c r="C530" s="248" t="s">
        <v>2831</v>
      </c>
      <c r="D530" t="s">
        <v>2600</v>
      </c>
      <c r="E530" t="s">
        <v>7237</v>
      </c>
      <c r="F530" t="s">
        <v>2078</v>
      </c>
      <c r="G530" s="47" t="s">
        <v>2511</v>
      </c>
      <c r="H530" s="49">
        <v>0</v>
      </c>
      <c r="I530" s="250">
        <v>0</v>
      </c>
      <c r="J530" s="49" t="s">
        <v>2186</v>
      </c>
      <c r="K530" s="49" t="s">
        <v>7238</v>
      </c>
      <c r="L530" s="49" t="s">
        <v>254</v>
      </c>
      <c r="M530" s="49" t="s">
        <v>568</v>
      </c>
    </row>
    <row r="531" spans="2:13" x14ac:dyDescent="0.3">
      <c r="B531" s="248" t="s">
        <v>2831</v>
      </c>
      <c r="C531" s="248" t="s">
        <v>2831</v>
      </c>
      <c r="D531" t="s">
        <v>2600</v>
      </c>
      <c r="E531" t="s">
        <v>5589</v>
      </c>
      <c r="F531" t="s">
        <v>2073</v>
      </c>
      <c r="G531" s="47" t="s">
        <v>2497</v>
      </c>
      <c r="H531" s="49">
        <v>0</v>
      </c>
      <c r="I531" s="250">
        <v>0</v>
      </c>
      <c r="J531" s="49" t="s">
        <v>2186</v>
      </c>
      <c r="K531" s="49" t="s">
        <v>5590</v>
      </c>
      <c r="L531" s="49" t="s">
        <v>254</v>
      </c>
      <c r="M531" s="49" t="s">
        <v>568</v>
      </c>
    </row>
    <row r="532" spans="2:13" x14ac:dyDescent="0.3">
      <c r="B532" s="248" t="s">
        <v>2831</v>
      </c>
      <c r="C532" s="248" t="s">
        <v>2831</v>
      </c>
      <c r="D532" t="s">
        <v>2600</v>
      </c>
      <c r="E532" t="s">
        <v>11478</v>
      </c>
      <c r="F532" t="s">
        <v>2072</v>
      </c>
      <c r="G532" s="47" t="s">
        <v>2496</v>
      </c>
      <c r="H532" s="49">
        <v>0</v>
      </c>
      <c r="I532" s="250">
        <v>0</v>
      </c>
      <c r="J532" s="49" t="s">
        <v>1535</v>
      </c>
      <c r="K532" s="49" t="s">
        <v>1535</v>
      </c>
      <c r="L532" s="49" t="s">
        <v>254</v>
      </c>
      <c r="M532" s="49" t="s">
        <v>568</v>
      </c>
    </row>
    <row r="533" spans="2:13" x14ac:dyDescent="0.3">
      <c r="B533" s="248" t="s">
        <v>2831</v>
      </c>
      <c r="C533" s="248" t="s">
        <v>2831</v>
      </c>
      <c r="D533" t="s">
        <v>2600</v>
      </c>
      <c r="E533" t="s">
        <v>10497</v>
      </c>
      <c r="F533" t="s">
        <v>2073</v>
      </c>
      <c r="G533" s="47" t="s">
        <v>2512</v>
      </c>
      <c r="H533" s="49">
        <v>0</v>
      </c>
      <c r="I533" s="250">
        <v>0</v>
      </c>
      <c r="J533" s="49" t="s">
        <v>2186</v>
      </c>
      <c r="K533" s="49" t="s">
        <v>10498</v>
      </c>
      <c r="L533" s="49" t="s">
        <v>254</v>
      </c>
      <c r="M533" s="49" t="s">
        <v>568</v>
      </c>
    </row>
    <row r="534" spans="2:13" x14ac:dyDescent="0.3">
      <c r="B534" s="248" t="s">
        <v>2831</v>
      </c>
      <c r="C534" s="248" t="s">
        <v>2831</v>
      </c>
      <c r="D534" t="s">
        <v>2600</v>
      </c>
      <c r="E534" t="s">
        <v>9022</v>
      </c>
      <c r="F534" t="s">
        <v>2073</v>
      </c>
      <c r="G534" s="47" t="s">
        <v>2505</v>
      </c>
      <c r="H534" s="49">
        <v>0</v>
      </c>
      <c r="I534" s="250">
        <v>0</v>
      </c>
      <c r="J534" s="49" t="s">
        <v>2186</v>
      </c>
      <c r="K534" s="49" t="s">
        <v>9023</v>
      </c>
      <c r="L534" s="49" t="s">
        <v>254</v>
      </c>
      <c r="M534" s="49" t="s">
        <v>568</v>
      </c>
    </row>
    <row r="535" spans="2:13" x14ac:dyDescent="0.3">
      <c r="B535" s="248" t="s">
        <v>2831</v>
      </c>
      <c r="C535" s="248" t="s">
        <v>2831</v>
      </c>
      <c r="D535" t="s">
        <v>2600</v>
      </c>
      <c r="E535" t="s">
        <v>5248</v>
      </c>
      <c r="F535" t="s">
        <v>2073</v>
      </c>
      <c r="G535" s="47" t="s">
        <v>2488</v>
      </c>
      <c r="H535" s="49">
        <v>0</v>
      </c>
      <c r="I535" s="250">
        <v>0</v>
      </c>
      <c r="J535" s="49" t="s">
        <v>2173</v>
      </c>
      <c r="K535" s="49" t="s">
        <v>5249</v>
      </c>
      <c r="L535" s="49" t="s">
        <v>254</v>
      </c>
      <c r="M535" s="49" t="s">
        <v>568</v>
      </c>
    </row>
    <row r="536" spans="2:13" x14ac:dyDescent="0.3">
      <c r="B536" s="248" t="s">
        <v>2831</v>
      </c>
      <c r="C536" s="248" t="s">
        <v>2831</v>
      </c>
      <c r="D536" t="s">
        <v>2600</v>
      </c>
      <c r="E536" t="s">
        <v>10481</v>
      </c>
      <c r="F536" t="s">
        <v>2073</v>
      </c>
      <c r="G536" s="47" t="s">
        <v>2504</v>
      </c>
      <c r="H536" s="49">
        <v>0</v>
      </c>
      <c r="I536" s="250">
        <v>0</v>
      </c>
      <c r="J536" s="49" t="s">
        <v>2186</v>
      </c>
      <c r="K536" s="49" t="s">
        <v>10482</v>
      </c>
      <c r="L536" s="49" t="s">
        <v>254</v>
      </c>
      <c r="M536" s="49" t="s">
        <v>568</v>
      </c>
    </row>
    <row r="537" spans="2:13" x14ac:dyDescent="0.3">
      <c r="B537" s="248" t="s">
        <v>2831</v>
      </c>
      <c r="C537" s="248" t="s">
        <v>2831</v>
      </c>
      <c r="D537" t="s">
        <v>2600</v>
      </c>
      <c r="E537" t="s">
        <v>10588</v>
      </c>
      <c r="F537" t="s">
        <v>2073</v>
      </c>
      <c r="G537" s="47" t="s">
        <v>2505</v>
      </c>
      <c r="H537" s="49">
        <v>0</v>
      </c>
      <c r="I537" s="250">
        <v>0</v>
      </c>
      <c r="J537" s="49" t="s">
        <v>2186</v>
      </c>
      <c r="K537" s="49" t="s">
        <v>10589</v>
      </c>
      <c r="L537" s="49" t="s">
        <v>254</v>
      </c>
      <c r="M537" s="49" t="s">
        <v>568</v>
      </c>
    </row>
    <row r="538" spans="2:13" x14ac:dyDescent="0.3">
      <c r="B538" s="248" t="s">
        <v>2831</v>
      </c>
      <c r="C538" s="248" t="s">
        <v>2831</v>
      </c>
      <c r="D538" t="s">
        <v>2600</v>
      </c>
      <c r="E538" t="s">
        <v>7808</v>
      </c>
      <c r="F538" t="s">
        <v>2078</v>
      </c>
      <c r="G538" s="47" t="s">
        <v>2497</v>
      </c>
      <c r="H538" s="49">
        <v>0</v>
      </c>
      <c r="I538" s="250">
        <v>0</v>
      </c>
      <c r="J538" s="49" t="s">
        <v>2186</v>
      </c>
      <c r="K538" s="49" t="s">
        <v>7809</v>
      </c>
      <c r="L538" s="49" t="s">
        <v>254</v>
      </c>
      <c r="M538" s="49" t="s">
        <v>568</v>
      </c>
    </row>
    <row r="539" spans="2:13" x14ac:dyDescent="0.3">
      <c r="B539" s="248" t="s">
        <v>2831</v>
      </c>
      <c r="C539" s="248" t="s">
        <v>2831</v>
      </c>
      <c r="D539" t="s">
        <v>2600</v>
      </c>
      <c r="E539" t="s">
        <v>11479</v>
      </c>
      <c r="F539" t="s">
        <v>2072</v>
      </c>
      <c r="G539" s="47" t="s">
        <v>2476</v>
      </c>
      <c r="H539" s="49">
        <v>0</v>
      </c>
      <c r="I539" s="250">
        <v>0</v>
      </c>
      <c r="J539" s="49" t="s">
        <v>2173</v>
      </c>
      <c r="K539" s="49" t="s">
        <v>11480</v>
      </c>
      <c r="L539" s="49" t="s">
        <v>254</v>
      </c>
      <c r="M539" s="49" t="s">
        <v>568</v>
      </c>
    </row>
    <row r="540" spans="2:13" x14ac:dyDescent="0.3">
      <c r="B540" s="248" t="s">
        <v>2831</v>
      </c>
      <c r="C540" s="248" t="s">
        <v>2831</v>
      </c>
      <c r="D540" t="s">
        <v>2600</v>
      </c>
      <c r="E540" t="s">
        <v>9432</v>
      </c>
      <c r="F540" t="s">
        <v>2073</v>
      </c>
      <c r="G540" s="47" t="s">
        <v>2514</v>
      </c>
      <c r="H540" s="49">
        <v>0</v>
      </c>
      <c r="I540" s="250">
        <v>0</v>
      </c>
      <c r="J540" s="49" t="s">
        <v>2160</v>
      </c>
      <c r="K540" s="49" t="s">
        <v>9433</v>
      </c>
      <c r="L540" s="49" t="s">
        <v>254</v>
      </c>
      <c r="M540" s="49" t="s">
        <v>568</v>
      </c>
    </row>
    <row r="541" spans="2:13" x14ac:dyDescent="0.3">
      <c r="B541" s="248" t="s">
        <v>2831</v>
      </c>
      <c r="C541" s="248" t="s">
        <v>2831</v>
      </c>
      <c r="D541" t="s">
        <v>2600</v>
      </c>
      <c r="E541" t="s">
        <v>7412</v>
      </c>
      <c r="F541" t="s">
        <v>2073</v>
      </c>
      <c r="G541" s="47" t="s">
        <v>2478</v>
      </c>
      <c r="H541" s="49">
        <v>0</v>
      </c>
      <c r="I541" s="250">
        <v>0</v>
      </c>
      <c r="J541" s="49" t="s">
        <v>2186</v>
      </c>
      <c r="K541" s="49" t="s">
        <v>7413</v>
      </c>
      <c r="L541" s="49" t="s">
        <v>254</v>
      </c>
      <c r="M541" s="49" t="s">
        <v>568</v>
      </c>
    </row>
    <row r="542" spans="2:13" x14ac:dyDescent="0.3">
      <c r="B542" s="248" t="s">
        <v>2831</v>
      </c>
      <c r="C542" s="248" t="s">
        <v>2831</v>
      </c>
      <c r="D542" t="s">
        <v>2600</v>
      </c>
      <c r="E542" t="s">
        <v>3616</v>
      </c>
      <c r="F542" t="s">
        <v>2073</v>
      </c>
      <c r="G542" s="47" t="s">
        <v>2516</v>
      </c>
      <c r="H542" s="49">
        <v>0</v>
      </c>
      <c r="I542" s="250">
        <v>0</v>
      </c>
      <c r="J542" s="49" t="s">
        <v>2186</v>
      </c>
      <c r="K542" s="49" t="s">
        <v>3617</v>
      </c>
      <c r="L542" s="49" t="s">
        <v>254</v>
      </c>
      <c r="M542" s="49" t="s">
        <v>568</v>
      </c>
    </row>
    <row r="543" spans="2:13" x14ac:dyDescent="0.3">
      <c r="B543" s="248" t="s">
        <v>2831</v>
      </c>
      <c r="C543" s="248" t="s">
        <v>2831</v>
      </c>
      <c r="D543" t="s">
        <v>2600</v>
      </c>
      <c r="E543" t="s">
        <v>4805</v>
      </c>
      <c r="F543" t="s">
        <v>2073</v>
      </c>
      <c r="G543" s="47" t="s">
        <v>2493</v>
      </c>
      <c r="H543" s="49">
        <v>0</v>
      </c>
      <c r="I543" s="250">
        <v>0</v>
      </c>
      <c r="J543" s="49" t="s">
        <v>2160</v>
      </c>
      <c r="K543" s="49" t="s">
        <v>4807</v>
      </c>
      <c r="L543" s="49" t="s">
        <v>254</v>
      </c>
      <c r="M543" s="49" t="s">
        <v>568</v>
      </c>
    </row>
    <row r="544" spans="2:13" x14ac:dyDescent="0.3">
      <c r="B544" s="248" t="s">
        <v>2831</v>
      </c>
      <c r="C544" s="248" t="s">
        <v>2831</v>
      </c>
      <c r="D544" t="s">
        <v>2600</v>
      </c>
      <c r="E544" t="s">
        <v>6802</v>
      </c>
      <c r="F544" t="s">
        <v>2078</v>
      </c>
      <c r="G544" s="47" t="s">
        <v>2488</v>
      </c>
      <c r="H544" s="49">
        <v>0</v>
      </c>
      <c r="I544" s="250">
        <v>0</v>
      </c>
      <c r="J544" s="49" t="s">
        <v>2186</v>
      </c>
      <c r="K544" s="49" t="s">
        <v>6803</v>
      </c>
      <c r="L544" s="49" t="s">
        <v>254</v>
      </c>
      <c r="M544" s="49" t="s">
        <v>568</v>
      </c>
    </row>
    <row r="545" spans="2:13" x14ac:dyDescent="0.3">
      <c r="B545" s="248" t="s">
        <v>2831</v>
      </c>
      <c r="C545" s="248" t="s">
        <v>2831</v>
      </c>
      <c r="D545" t="s">
        <v>2600</v>
      </c>
      <c r="E545" t="s">
        <v>5763</v>
      </c>
      <c r="F545" t="s">
        <v>2073</v>
      </c>
      <c r="G545" s="47" t="s">
        <v>2493</v>
      </c>
      <c r="H545" s="49">
        <v>0</v>
      </c>
      <c r="I545" s="250">
        <v>0</v>
      </c>
      <c r="J545" s="49" t="s">
        <v>2160</v>
      </c>
      <c r="K545" s="49" t="s">
        <v>5764</v>
      </c>
      <c r="L545" s="49" t="s">
        <v>254</v>
      </c>
      <c r="M545" s="49" t="s">
        <v>568</v>
      </c>
    </row>
    <row r="546" spans="2:13" x14ac:dyDescent="0.3">
      <c r="B546" s="248" t="s">
        <v>2831</v>
      </c>
      <c r="C546" s="248" t="s">
        <v>2831</v>
      </c>
      <c r="D546" t="s">
        <v>2600</v>
      </c>
      <c r="E546" t="s">
        <v>8049</v>
      </c>
      <c r="F546" t="s">
        <v>2073</v>
      </c>
      <c r="G546" s="47" t="s">
        <v>2497</v>
      </c>
      <c r="H546" s="49">
        <v>0</v>
      </c>
      <c r="I546" s="250">
        <v>0</v>
      </c>
      <c r="J546" s="49" t="s">
        <v>2186</v>
      </c>
      <c r="K546" s="49" t="s">
        <v>8050</v>
      </c>
      <c r="L546" s="49" t="s">
        <v>254</v>
      </c>
      <c r="M546" s="49" t="s">
        <v>568</v>
      </c>
    </row>
    <row r="547" spans="2:13" x14ac:dyDescent="0.3">
      <c r="B547" s="248" t="s">
        <v>2831</v>
      </c>
      <c r="C547" s="248" t="s">
        <v>2831</v>
      </c>
      <c r="D547" t="s">
        <v>2600</v>
      </c>
      <c r="E547" t="s">
        <v>9369</v>
      </c>
      <c r="F547" t="s">
        <v>2073</v>
      </c>
      <c r="G547" s="47" t="s">
        <v>2489</v>
      </c>
      <c r="H547" s="49">
        <v>0</v>
      </c>
      <c r="I547" s="250">
        <v>0</v>
      </c>
      <c r="J547" s="49" t="s">
        <v>2186</v>
      </c>
      <c r="K547" s="49" t="s">
        <v>9370</v>
      </c>
      <c r="L547" s="49" t="s">
        <v>254</v>
      </c>
      <c r="M547" s="49" t="s">
        <v>568</v>
      </c>
    </row>
    <row r="548" spans="2:13" x14ac:dyDescent="0.3">
      <c r="B548" s="248" t="s">
        <v>2831</v>
      </c>
      <c r="C548" s="248" t="s">
        <v>2831</v>
      </c>
      <c r="D548" t="s">
        <v>2600</v>
      </c>
      <c r="E548" t="s">
        <v>9207</v>
      </c>
      <c r="F548" t="s">
        <v>2073</v>
      </c>
      <c r="G548" s="47" t="s">
        <v>2520</v>
      </c>
      <c r="H548" s="49">
        <v>0</v>
      </c>
      <c r="I548" s="250">
        <v>0</v>
      </c>
      <c r="J548" s="49" t="s">
        <v>2186</v>
      </c>
      <c r="K548" s="49" t="s">
        <v>9208</v>
      </c>
      <c r="L548" s="49" t="s">
        <v>254</v>
      </c>
      <c r="M548" s="49" t="s">
        <v>568</v>
      </c>
    </row>
    <row r="549" spans="2:13" x14ac:dyDescent="0.3">
      <c r="B549" s="248" t="s">
        <v>2831</v>
      </c>
      <c r="C549" s="248" t="s">
        <v>2831</v>
      </c>
      <c r="D549" t="s">
        <v>2600</v>
      </c>
      <c r="E549" t="s">
        <v>11481</v>
      </c>
      <c r="F549" t="s">
        <v>2072</v>
      </c>
      <c r="G549" s="47" t="s">
        <v>2511</v>
      </c>
      <c r="H549" s="49">
        <v>0</v>
      </c>
      <c r="I549" s="250">
        <v>0</v>
      </c>
      <c r="J549" s="49" t="s">
        <v>2173</v>
      </c>
      <c r="K549" s="49" t="s">
        <v>11482</v>
      </c>
      <c r="L549" s="49" t="s">
        <v>254</v>
      </c>
      <c r="M549" s="49" t="s">
        <v>568</v>
      </c>
    </row>
    <row r="550" spans="2:13" x14ac:dyDescent="0.3">
      <c r="B550" s="248" t="s">
        <v>2831</v>
      </c>
      <c r="C550" s="248" t="s">
        <v>2831</v>
      </c>
      <c r="D550" t="s">
        <v>2600</v>
      </c>
      <c r="E550" t="s">
        <v>11483</v>
      </c>
      <c r="F550" t="s">
        <v>2072</v>
      </c>
      <c r="G550" s="47" t="s">
        <v>2519</v>
      </c>
      <c r="H550" s="49">
        <v>0</v>
      </c>
      <c r="I550" s="250">
        <v>0</v>
      </c>
      <c r="J550" s="49" t="s">
        <v>2160</v>
      </c>
      <c r="K550" s="49" t="s">
        <v>2992</v>
      </c>
      <c r="L550" s="49" t="s">
        <v>254</v>
      </c>
      <c r="M550" s="49" t="s">
        <v>568</v>
      </c>
    </row>
    <row r="551" spans="2:13" x14ac:dyDescent="0.3">
      <c r="B551" s="248" t="s">
        <v>2831</v>
      </c>
      <c r="C551" s="248" t="s">
        <v>2831</v>
      </c>
      <c r="D551" t="s">
        <v>2600</v>
      </c>
      <c r="E551" t="s">
        <v>11484</v>
      </c>
      <c r="F551" t="s">
        <v>2072</v>
      </c>
      <c r="G551" s="47" t="s">
        <v>2508</v>
      </c>
      <c r="H551" s="49">
        <v>1</v>
      </c>
      <c r="I551" s="250">
        <v>389.49</v>
      </c>
      <c r="J551" s="49" t="s">
        <v>2173</v>
      </c>
      <c r="K551" s="49" t="s">
        <v>11370</v>
      </c>
      <c r="L551" s="49" t="s">
        <v>254</v>
      </c>
      <c r="M551" s="49" t="s">
        <v>568</v>
      </c>
    </row>
    <row r="552" spans="2:13" x14ac:dyDescent="0.3">
      <c r="B552" s="248" t="s">
        <v>2831</v>
      </c>
      <c r="C552" s="248" t="s">
        <v>2831</v>
      </c>
      <c r="D552" t="s">
        <v>2600</v>
      </c>
      <c r="E552" t="s">
        <v>11485</v>
      </c>
      <c r="F552" t="s">
        <v>2072</v>
      </c>
      <c r="G552" s="47" t="s">
        <v>2489</v>
      </c>
      <c r="H552" s="49">
        <v>0</v>
      </c>
      <c r="I552" s="250">
        <v>0</v>
      </c>
      <c r="J552" s="49" t="s">
        <v>2160</v>
      </c>
      <c r="K552" s="49" t="s">
        <v>2992</v>
      </c>
      <c r="L552" s="49" t="s">
        <v>254</v>
      </c>
      <c r="M552" s="49" t="s">
        <v>568</v>
      </c>
    </row>
    <row r="553" spans="2:13" x14ac:dyDescent="0.3">
      <c r="B553" s="248" t="s">
        <v>2831</v>
      </c>
      <c r="C553" s="248" t="s">
        <v>2831</v>
      </c>
      <c r="D553" t="s">
        <v>2600</v>
      </c>
      <c r="E553" t="s">
        <v>9795</v>
      </c>
      <c r="F553" t="s">
        <v>2075</v>
      </c>
      <c r="G553" s="47" t="s">
        <v>2495</v>
      </c>
      <c r="H553" s="49">
        <v>0</v>
      </c>
      <c r="I553" s="250">
        <v>0</v>
      </c>
      <c r="J553" s="49" t="s">
        <v>2186</v>
      </c>
      <c r="K553" s="49" t="s">
        <v>9796</v>
      </c>
      <c r="L553" s="49" t="s">
        <v>2147</v>
      </c>
      <c r="M553" s="49" t="s">
        <v>568</v>
      </c>
    </row>
    <row r="554" spans="2:13" x14ac:dyDescent="0.3">
      <c r="B554" s="248" t="s">
        <v>2831</v>
      </c>
      <c r="C554" s="248" t="s">
        <v>2831</v>
      </c>
      <c r="D554" t="s">
        <v>2600</v>
      </c>
      <c r="E554" t="s">
        <v>6171</v>
      </c>
      <c r="F554" t="s">
        <v>2073</v>
      </c>
      <c r="G554" s="47" t="s">
        <v>2497</v>
      </c>
      <c r="H554" s="49">
        <v>0</v>
      </c>
      <c r="I554" s="250">
        <v>0</v>
      </c>
      <c r="J554" s="49" t="s">
        <v>2186</v>
      </c>
      <c r="K554" s="49" t="s">
        <v>6172</v>
      </c>
      <c r="L554" s="49" t="s">
        <v>254</v>
      </c>
      <c r="M554" s="49" t="s">
        <v>568</v>
      </c>
    </row>
    <row r="555" spans="2:13" x14ac:dyDescent="0.3">
      <c r="B555" s="248" t="s">
        <v>2831</v>
      </c>
      <c r="C555" s="248" t="s">
        <v>2831</v>
      </c>
      <c r="D555" t="s">
        <v>2600</v>
      </c>
      <c r="E555" t="s">
        <v>7117</v>
      </c>
      <c r="F555" t="s">
        <v>2073</v>
      </c>
      <c r="G555" s="47" t="s">
        <v>2511</v>
      </c>
      <c r="H555" s="49">
        <v>0</v>
      </c>
      <c r="I555" s="250">
        <v>0</v>
      </c>
      <c r="J555" s="49" t="s">
        <v>2186</v>
      </c>
      <c r="K555" s="49" t="s">
        <v>7118</v>
      </c>
      <c r="L555" s="49" t="s">
        <v>254</v>
      </c>
      <c r="M555" s="49" t="s">
        <v>568</v>
      </c>
    </row>
    <row r="556" spans="2:13" x14ac:dyDescent="0.3">
      <c r="B556" s="248" t="s">
        <v>2831</v>
      </c>
      <c r="C556" s="248" t="s">
        <v>2831</v>
      </c>
      <c r="D556" t="s">
        <v>2600</v>
      </c>
      <c r="E556" t="s">
        <v>7730</v>
      </c>
      <c r="F556" t="s">
        <v>2073</v>
      </c>
      <c r="G556" s="47" t="s">
        <v>2488</v>
      </c>
      <c r="H556" s="49">
        <v>0</v>
      </c>
      <c r="I556" s="250">
        <v>0</v>
      </c>
      <c r="J556" s="49" t="s">
        <v>2186</v>
      </c>
      <c r="K556" s="49" t="s">
        <v>7731</v>
      </c>
      <c r="L556" s="49" t="s">
        <v>254</v>
      </c>
      <c r="M556" s="49" t="s">
        <v>568</v>
      </c>
    </row>
    <row r="557" spans="2:13" x14ac:dyDescent="0.3">
      <c r="B557" s="248" t="s">
        <v>2831</v>
      </c>
      <c r="C557" s="248" t="s">
        <v>2831</v>
      </c>
      <c r="D557" t="s">
        <v>2600</v>
      </c>
      <c r="E557" t="s">
        <v>10428</v>
      </c>
      <c r="F557" t="s">
        <v>2073</v>
      </c>
      <c r="G557" s="47" t="s">
        <v>2511</v>
      </c>
      <c r="H557" s="49">
        <v>0</v>
      </c>
      <c r="I557" s="250">
        <v>0</v>
      </c>
      <c r="J557" s="49" t="s">
        <v>2186</v>
      </c>
      <c r="K557" s="49" t="s">
        <v>10429</v>
      </c>
      <c r="L557" s="49" t="s">
        <v>254</v>
      </c>
      <c r="M557" s="49" t="s">
        <v>568</v>
      </c>
    </row>
    <row r="558" spans="2:13" x14ac:dyDescent="0.3">
      <c r="B558" s="248" t="s">
        <v>2831</v>
      </c>
      <c r="C558" s="248" t="s">
        <v>2831</v>
      </c>
      <c r="D558" t="s">
        <v>2600</v>
      </c>
      <c r="E558" t="s">
        <v>3310</v>
      </c>
      <c r="F558" t="s">
        <v>2078</v>
      </c>
      <c r="G558" s="47" t="s">
        <v>2493</v>
      </c>
      <c r="H558" s="49">
        <v>0</v>
      </c>
      <c r="I558" s="250">
        <v>0</v>
      </c>
      <c r="J558" s="49" t="s">
        <v>2160</v>
      </c>
      <c r="K558" s="49" t="s">
        <v>2925</v>
      </c>
      <c r="L558" s="49" t="s">
        <v>254</v>
      </c>
      <c r="M558" s="49" t="s">
        <v>568</v>
      </c>
    </row>
    <row r="559" spans="2:13" x14ac:dyDescent="0.3">
      <c r="B559" s="248" t="s">
        <v>2831</v>
      </c>
      <c r="C559" s="248" t="s">
        <v>2831</v>
      </c>
      <c r="D559" t="s">
        <v>2600</v>
      </c>
      <c r="E559" t="s">
        <v>7667</v>
      </c>
      <c r="F559" t="s">
        <v>2073</v>
      </c>
      <c r="G559" s="47" t="s">
        <v>2510</v>
      </c>
      <c r="H559" s="49">
        <v>0</v>
      </c>
      <c r="I559" s="250">
        <v>0</v>
      </c>
      <c r="J559" s="49" t="s">
        <v>2186</v>
      </c>
      <c r="K559" s="49" t="s">
        <v>7668</v>
      </c>
      <c r="L559" s="49" t="s">
        <v>254</v>
      </c>
      <c r="M559" s="49" t="s">
        <v>568</v>
      </c>
    </row>
    <row r="560" spans="2:13" x14ac:dyDescent="0.3">
      <c r="B560" s="248" t="s">
        <v>2831</v>
      </c>
      <c r="C560" s="248" t="s">
        <v>2831</v>
      </c>
      <c r="D560" t="s">
        <v>2600</v>
      </c>
      <c r="E560" t="s">
        <v>11486</v>
      </c>
      <c r="F560" t="s">
        <v>2072</v>
      </c>
      <c r="G560" s="47" t="s">
        <v>2505</v>
      </c>
      <c r="H560" s="49">
        <v>2</v>
      </c>
      <c r="I560" s="250">
        <v>5657.54</v>
      </c>
      <c r="J560" s="49" t="s">
        <v>2176</v>
      </c>
      <c r="K560" s="49" t="s">
        <v>11487</v>
      </c>
      <c r="L560" s="49" t="s">
        <v>254</v>
      </c>
      <c r="M560" s="49" t="s">
        <v>568</v>
      </c>
    </row>
    <row r="561" spans="2:13" x14ac:dyDescent="0.3">
      <c r="B561" s="248" t="s">
        <v>2831</v>
      </c>
      <c r="C561" s="248" t="s">
        <v>2831</v>
      </c>
      <c r="D561" t="s">
        <v>2600</v>
      </c>
      <c r="E561" t="s">
        <v>4744</v>
      </c>
      <c r="F561" t="s">
        <v>2073</v>
      </c>
      <c r="G561" s="47" t="s">
        <v>2516</v>
      </c>
      <c r="H561" s="49">
        <v>0</v>
      </c>
      <c r="I561" s="250">
        <v>0</v>
      </c>
      <c r="J561" s="49" t="s">
        <v>2160</v>
      </c>
      <c r="K561" s="49" t="s">
        <v>4746</v>
      </c>
      <c r="L561" s="49" t="s">
        <v>254</v>
      </c>
      <c r="M561" s="49" t="s">
        <v>568</v>
      </c>
    </row>
    <row r="562" spans="2:13" x14ac:dyDescent="0.3">
      <c r="B562" s="248" t="s">
        <v>2831</v>
      </c>
      <c r="C562" s="248" t="s">
        <v>2831</v>
      </c>
      <c r="D562" t="s">
        <v>2600</v>
      </c>
      <c r="E562" t="s">
        <v>9273</v>
      </c>
      <c r="F562" t="s">
        <v>2073</v>
      </c>
      <c r="G562" s="47" t="s">
        <v>2493</v>
      </c>
      <c r="H562" s="49">
        <v>0</v>
      </c>
      <c r="I562" s="250">
        <v>0</v>
      </c>
      <c r="J562" s="49" t="s">
        <v>2186</v>
      </c>
      <c r="K562" s="49" t="s">
        <v>9274</v>
      </c>
      <c r="L562" s="49" t="s">
        <v>254</v>
      </c>
      <c r="M562" s="49" t="s">
        <v>568</v>
      </c>
    </row>
    <row r="563" spans="2:13" x14ac:dyDescent="0.3">
      <c r="B563" s="248" t="s">
        <v>2831</v>
      </c>
      <c r="C563" s="248" t="s">
        <v>2831</v>
      </c>
      <c r="D563" t="s">
        <v>2600</v>
      </c>
      <c r="E563" t="s">
        <v>11488</v>
      </c>
      <c r="F563" t="s">
        <v>2072</v>
      </c>
      <c r="G563" s="47" t="s">
        <v>2514</v>
      </c>
      <c r="H563" s="49">
        <v>0</v>
      </c>
      <c r="I563" s="250">
        <v>0</v>
      </c>
      <c r="J563" s="49" t="s">
        <v>2160</v>
      </c>
      <c r="K563" s="49" t="s">
        <v>2992</v>
      </c>
      <c r="L563" s="49" t="s">
        <v>254</v>
      </c>
      <c r="M563" s="49" t="s">
        <v>568</v>
      </c>
    </row>
  </sheetData>
  <sheetProtection sort="0"/>
  <mergeCells count="3">
    <mergeCell ref="B4:O4"/>
    <mergeCell ref="B5:O5"/>
    <mergeCell ref="D10:D11"/>
  </mergeCells>
  <phoneticPr fontId="56" type="noConversion"/>
  <pageMargins left="0.7" right="0.7" top="0.75" bottom="0.75" header="0.3" footer="0.3"/>
  <drawing r:id="rId1"/>
  <tableParts count="1">
    <tablePart r:id="rId2"/>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B01794-4541-4D72-8A85-FE5BB3CC9309}">
  <dimension ref="B1:M70"/>
  <sheetViews>
    <sheetView showGridLines="0" topLeftCell="B1" zoomScaleNormal="100" workbookViewId="0">
      <selection activeCell="C1" sqref="C1"/>
    </sheetView>
  </sheetViews>
  <sheetFormatPr defaultColWidth="9.109375" defaultRowHeight="14.4" x14ac:dyDescent="0.3"/>
  <cols>
    <col min="1" max="1" width="1.6640625" customWidth="1"/>
    <col min="2" max="2" width="18" customWidth="1"/>
    <col min="3" max="3" width="23.33203125" style="47" customWidth="1"/>
    <col min="4" max="4" width="24.33203125" style="47" customWidth="1"/>
    <col min="5" max="11" width="18.109375" style="64" customWidth="1"/>
    <col min="12" max="12" width="13.21875" customWidth="1"/>
    <col min="13" max="13" width="7" customWidth="1"/>
  </cols>
  <sheetData>
    <row r="1" spans="2:13" x14ac:dyDescent="0.3">
      <c r="C1" s="6" t="s">
        <v>7</v>
      </c>
      <c r="D1" s="31" t="str">
        <f>'Reporte KPIs'!E1</f>
        <v>57040</v>
      </c>
      <c r="E1" s="63" t="s">
        <v>0</v>
      </c>
      <c r="F1" s="6" t="str">
        <f>'Reporte KPIs'!L1</f>
        <v>Centro</v>
      </c>
      <c r="G1" s="6"/>
      <c r="H1"/>
      <c r="I1"/>
      <c r="J1"/>
      <c r="K1"/>
    </row>
    <row r="2" spans="2:13" x14ac:dyDescent="0.3">
      <c r="C2" s="6" t="s">
        <v>2</v>
      </c>
      <c r="D2" s="31" t="str">
        <f>'Reporte KPIs'!E2</f>
        <v>Toyota Celaya</v>
      </c>
      <c r="E2" s="63" t="s">
        <v>1</v>
      </c>
      <c r="F2" s="6" t="str">
        <f>'Reporte KPIs'!L2</f>
        <v>Celaya</v>
      </c>
      <c r="G2" s="6"/>
      <c r="H2"/>
      <c r="I2"/>
      <c r="J2"/>
      <c r="K2"/>
    </row>
    <row r="3" spans="2:13" ht="8.1" customHeight="1" x14ac:dyDescent="0.3">
      <c r="C3"/>
      <c r="D3"/>
    </row>
    <row r="4" spans="2:13" ht="15.6" x14ac:dyDescent="0.3">
      <c r="B4" s="443" t="str">
        <f>'Reporte KPIs'!B4</f>
        <v>Reporte de Servicio Marzo 2022 a Febrero 2023</v>
      </c>
      <c r="C4" s="443"/>
      <c r="D4" s="443"/>
      <c r="E4" s="443"/>
      <c r="F4" s="443"/>
      <c r="G4" s="443"/>
      <c r="H4" s="443"/>
      <c r="I4" s="443"/>
      <c r="J4" s="443"/>
      <c r="K4" s="443"/>
      <c r="L4" s="443"/>
      <c r="M4" s="443"/>
    </row>
    <row r="5" spans="2:13" ht="15.6" x14ac:dyDescent="0.3">
      <c r="B5" s="311" t="str">
        <f xml:space="preserve"> CONCATENATE("Listado Primer Servicio - ",'Reporte KPIs'!E74,": ",'Reporte KPIs'!E83)</f>
        <v>Listado Primer Servicio - Mes Venta: Enero 2022</v>
      </c>
      <c r="C5" s="311"/>
      <c r="D5" s="311"/>
      <c r="E5" s="311"/>
      <c r="F5" s="311"/>
      <c r="G5" s="311"/>
      <c r="H5" s="311"/>
      <c r="I5" s="311"/>
      <c r="J5" s="311"/>
      <c r="K5" s="311"/>
      <c r="L5" s="311"/>
      <c r="M5" s="311"/>
    </row>
    <row r="6" spans="2:13" ht="4.8" customHeight="1" x14ac:dyDescent="0.3">
      <c r="B6" s="4"/>
      <c r="C6" s="4"/>
      <c r="D6" s="4"/>
      <c r="E6" s="69"/>
      <c r="F6" s="69"/>
      <c r="G6" s="69"/>
      <c r="H6" s="69"/>
      <c r="I6" s="69"/>
      <c r="J6" s="69"/>
      <c r="K6" s="69"/>
      <c r="L6" s="4"/>
      <c r="M6" s="4"/>
    </row>
    <row r="7" spans="2:13" x14ac:dyDescent="0.3">
      <c r="B7" s="255" t="s">
        <v>96</v>
      </c>
      <c r="C7" s="59">
        <f>COUNTA(Table_TasaPrimerServicio8[Mes Venta])</f>
        <v>58</v>
      </c>
      <c r="D7"/>
    </row>
    <row r="8" spans="2:13" x14ac:dyDescent="0.3">
      <c r="B8" s="276" t="s">
        <v>97</v>
      </c>
      <c r="C8" s="270">
        <f>COUNTIF(Table_TasaPrimerServicio8[¿Vino a Servicio?],"=SI")+COUNTIF(Table_TasaPrimerServicio8[¿Vino a Servicio?],"=SI, POSTERIOR AL PERIODO")</f>
        <v>34</v>
      </c>
      <c r="D8"/>
    </row>
    <row r="9" spans="2:13" x14ac:dyDescent="0.3">
      <c r="B9" s="276" t="s">
        <v>2584</v>
      </c>
      <c r="C9" s="270">
        <f>COUNTIF(Table_TasaPrimerServicio8[¿Vino a Servicio?],"=SI, con otro distribuidor")+COUNTIF(Table_TasaPrimerServicio8[¿Vino a Servicio?],"=SI, POSTERIOR AL PERIODO y con otro Distr.")</f>
        <v>20</v>
      </c>
      <c r="D9"/>
    </row>
    <row r="10" spans="2:13" ht="14.4" customHeight="1" x14ac:dyDescent="0.3">
      <c r="B10" s="277" t="s">
        <v>2585</v>
      </c>
      <c r="C10" s="271">
        <f>COUNTIF(Table_TasaPrimerServicio8[¿Vino a Servicio?],"=No")</f>
        <v>4</v>
      </c>
      <c r="D10"/>
    </row>
    <row r="11" spans="2:13" x14ac:dyDescent="0.3">
      <c r="C11" s="54"/>
      <c r="D11"/>
      <c r="E11" s="54"/>
      <c r="F11" s="192"/>
      <c r="G11" s="192"/>
      <c r="H11" s="192"/>
      <c r="I11" s="192"/>
      <c r="J11" s="192"/>
      <c r="K11" s="192"/>
    </row>
    <row r="12" spans="2:13" ht="43.2" x14ac:dyDescent="0.3">
      <c r="B12" s="67" t="s">
        <v>46</v>
      </c>
      <c r="C12" s="68" t="s">
        <v>94</v>
      </c>
      <c r="D12" s="68" t="s">
        <v>95</v>
      </c>
      <c r="E12" s="67" t="s">
        <v>89</v>
      </c>
      <c r="F12" s="67" t="s">
        <v>1825</v>
      </c>
      <c r="G12" s="67" t="s">
        <v>1826</v>
      </c>
      <c r="H12" s="67" t="s">
        <v>1370</v>
      </c>
      <c r="I12" s="67" t="s">
        <v>1953</v>
      </c>
      <c r="J12" s="67" t="s">
        <v>2080</v>
      </c>
      <c r="K12" s="67" t="s">
        <v>2465</v>
      </c>
    </row>
    <row r="13" spans="2:13" x14ac:dyDescent="0.3">
      <c r="B13" t="s">
        <v>2602</v>
      </c>
      <c r="C13" s="47" t="s">
        <v>11489</v>
      </c>
      <c r="D13" s="66" t="s">
        <v>2072</v>
      </c>
      <c r="E13" s="64" t="s">
        <v>254</v>
      </c>
      <c r="F13" s="64">
        <v>0</v>
      </c>
      <c r="G13" s="64">
        <v>0</v>
      </c>
      <c r="H13" s="64" t="s">
        <v>2176</v>
      </c>
      <c r="I13" s="64" t="s">
        <v>11490</v>
      </c>
      <c r="J13" s="64" t="s">
        <v>254</v>
      </c>
      <c r="K13" s="64" t="s">
        <v>568</v>
      </c>
    </row>
    <row r="14" spans="2:13" x14ac:dyDescent="0.3">
      <c r="B14" t="s">
        <v>2602</v>
      </c>
      <c r="C14" s="47" t="s">
        <v>11493</v>
      </c>
      <c r="D14" s="66" t="s">
        <v>2072</v>
      </c>
      <c r="E14" s="64" t="s">
        <v>254</v>
      </c>
      <c r="F14" s="64">
        <v>0</v>
      </c>
      <c r="G14" s="64">
        <v>0</v>
      </c>
      <c r="H14" s="64" t="s">
        <v>2176</v>
      </c>
      <c r="I14" s="64" t="s">
        <v>11288</v>
      </c>
      <c r="J14" s="64" t="s">
        <v>254</v>
      </c>
      <c r="K14" s="64" t="s">
        <v>568</v>
      </c>
    </row>
    <row r="15" spans="2:13" x14ac:dyDescent="0.3">
      <c r="B15" t="s">
        <v>2602</v>
      </c>
      <c r="C15" s="47" t="s">
        <v>11494</v>
      </c>
      <c r="D15" s="66" t="s">
        <v>2072</v>
      </c>
      <c r="E15" s="64" t="s">
        <v>254</v>
      </c>
      <c r="F15" s="64">
        <v>0</v>
      </c>
      <c r="G15" s="64">
        <v>0</v>
      </c>
      <c r="H15" s="64" t="s">
        <v>2176</v>
      </c>
      <c r="I15" s="64" t="s">
        <v>11495</v>
      </c>
      <c r="J15" s="64" t="s">
        <v>254</v>
      </c>
      <c r="K15" s="64" t="s">
        <v>568</v>
      </c>
    </row>
    <row r="16" spans="2:13" x14ac:dyDescent="0.3">
      <c r="B16" t="s">
        <v>2602</v>
      </c>
      <c r="C16" s="47" t="s">
        <v>11501</v>
      </c>
      <c r="D16" s="66" t="s">
        <v>2072</v>
      </c>
      <c r="E16" s="64" t="s">
        <v>254</v>
      </c>
      <c r="F16" s="64">
        <v>0</v>
      </c>
      <c r="G16" s="64">
        <v>0</v>
      </c>
      <c r="H16" s="64" t="s">
        <v>2176</v>
      </c>
      <c r="I16" s="64" t="s">
        <v>11502</v>
      </c>
      <c r="J16" s="64" t="s">
        <v>254</v>
      </c>
      <c r="K16" s="64" t="s">
        <v>568</v>
      </c>
    </row>
    <row r="17" spans="2:11" x14ac:dyDescent="0.3">
      <c r="B17" t="s">
        <v>2602</v>
      </c>
      <c r="C17" s="47" t="s">
        <v>9098</v>
      </c>
      <c r="D17" s="66" t="s">
        <v>2374</v>
      </c>
      <c r="E17" s="64" t="s">
        <v>5855</v>
      </c>
      <c r="F17" s="64">
        <v>0</v>
      </c>
      <c r="G17" s="64">
        <v>0</v>
      </c>
      <c r="H17" s="64" t="s">
        <v>2173</v>
      </c>
      <c r="I17" s="64" t="s">
        <v>4253</v>
      </c>
      <c r="J17" s="64" t="s">
        <v>254</v>
      </c>
      <c r="K17" s="64" t="s">
        <v>568</v>
      </c>
    </row>
    <row r="18" spans="2:11" x14ac:dyDescent="0.3">
      <c r="B18" t="s">
        <v>2602</v>
      </c>
      <c r="C18" s="47" t="s">
        <v>11509</v>
      </c>
      <c r="D18" s="66" t="s">
        <v>2374</v>
      </c>
      <c r="E18" s="64" t="s">
        <v>5810</v>
      </c>
      <c r="F18" s="64">
        <v>0</v>
      </c>
      <c r="G18" s="64">
        <v>0</v>
      </c>
      <c r="H18" s="64" t="s">
        <v>2173</v>
      </c>
      <c r="I18" s="64" t="s">
        <v>11510</v>
      </c>
      <c r="J18" s="64" t="s">
        <v>254</v>
      </c>
      <c r="K18" s="64" t="s">
        <v>568</v>
      </c>
    </row>
    <row r="19" spans="2:11" x14ac:dyDescent="0.3">
      <c r="B19" t="s">
        <v>2602</v>
      </c>
      <c r="C19" s="47" t="s">
        <v>8529</v>
      </c>
      <c r="D19" s="66" t="s">
        <v>2077</v>
      </c>
      <c r="E19" s="64" t="s">
        <v>6140</v>
      </c>
      <c r="F19" s="64">
        <v>0</v>
      </c>
      <c r="G19" s="64">
        <v>0</v>
      </c>
      <c r="H19" s="64" t="s">
        <v>2186</v>
      </c>
      <c r="I19" s="64" t="s">
        <v>8530</v>
      </c>
      <c r="J19" s="64" t="s">
        <v>254</v>
      </c>
      <c r="K19" s="64" t="s">
        <v>568</v>
      </c>
    </row>
    <row r="20" spans="2:11" x14ac:dyDescent="0.3">
      <c r="B20" t="s">
        <v>2602</v>
      </c>
      <c r="C20" s="47" t="s">
        <v>11506</v>
      </c>
      <c r="D20" s="66" t="s">
        <v>2374</v>
      </c>
      <c r="E20" s="64" t="s">
        <v>6295</v>
      </c>
      <c r="F20" s="64">
        <v>0</v>
      </c>
      <c r="G20" s="64">
        <v>0</v>
      </c>
      <c r="H20" s="64" t="s">
        <v>1535</v>
      </c>
      <c r="I20" s="64" t="s">
        <v>1535</v>
      </c>
      <c r="J20" s="64" t="s">
        <v>254</v>
      </c>
      <c r="K20" s="64" t="s">
        <v>568</v>
      </c>
    </row>
    <row r="21" spans="2:11" x14ac:dyDescent="0.3">
      <c r="B21" t="s">
        <v>2602</v>
      </c>
      <c r="C21" s="47" t="s">
        <v>11503</v>
      </c>
      <c r="D21" s="66" t="s">
        <v>2374</v>
      </c>
      <c r="E21" s="64" t="s">
        <v>5945</v>
      </c>
      <c r="F21" s="64">
        <v>0</v>
      </c>
      <c r="G21" s="64">
        <v>0</v>
      </c>
      <c r="H21" s="64" t="s">
        <v>1535</v>
      </c>
      <c r="I21" s="64" t="s">
        <v>1535</v>
      </c>
      <c r="J21" s="64" t="s">
        <v>254</v>
      </c>
      <c r="K21" s="64" t="s">
        <v>568</v>
      </c>
    </row>
    <row r="22" spans="2:11" x14ac:dyDescent="0.3">
      <c r="B22" t="s">
        <v>2602</v>
      </c>
      <c r="C22" s="47" t="s">
        <v>11518</v>
      </c>
      <c r="D22" s="66" t="s">
        <v>2374</v>
      </c>
      <c r="E22" s="64" t="s">
        <v>5945</v>
      </c>
      <c r="F22" s="64">
        <v>0</v>
      </c>
      <c r="G22" s="64">
        <v>0</v>
      </c>
      <c r="H22" s="64" t="s">
        <v>2176</v>
      </c>
      <c r="I22" s="64" t="s">
        <v>11519</v>
      </c>
      <c r="J22" s="64" t="s">
        <v>254</v>
      </c>
      <c r="K22" s="64" t="s">
        <v>568</v>
      </c>
    </row>
    <row r="23" spans="2:11" x14ac:dyDescent="0.3">
      <c r="B23" t="s">
        <v>2602</v>
      </c>
      <c r="C23" s="47" t="s">
        <v>11496</v>
      </c>
      <c r="D23" s="66" t="s">
        <v>2374</v>
      </c>
      <c r="E23" s="64" t="s">
        <v>6002</v>
      </c>
      <c r="F23" s="64">
        <v>0</v>
      </c>
      <c r="G23" s="64">
        <v>0</v>
      </c>
      <c r="H23" s="64" t="s">
        <v>2173</v>
      </c>
      <c r="I23" s="64" t="s">
        <v>11497</v>
      </c>
      <c r="J23" s="64" t="s">
        <v>254</v>
      </c>
      <c r="K23" s="64" t="s">
        <v>568</v>
      </c>
    </row>
    <row r="24" spans="2:11" x14ac:dyDescent="0.3">
      <c r="B24" t="s">
        <v>2602</v>
      </c>
      <c r="C24" s="47" t="s">
        <v>9813</v>
      </c>
      <c r="D24" s="66" t="s">
        <v>2073</v>
      </c>
      <c r="E24" s="64" t="s">
        <v>5602</v>
      </c>
      <c r="F24" s="64">
        <v>0</v>
      </c>
      <c r="G24" s="64">
        <v>0</v>
      </c>
      <c r="H24" s="64" t="s">
        <v>2186</v>
      </c>
      <c r="I24" s="64" t="s">
        <v>9814</v>
      </c>
      <c r="J24" s="64" t="s">
        <v>254</v>
      </c>
      <c r="K24" s="64" t="s">
        <v>568</v>
      </c>
    </row>
    <row r="25" spans="2:11" x14ac:dyDescent="0.3">
      <c r="B25" t="s">
        <v>2602</v>
      </c>
      <c r="C25" s="47" t="s">
        <v>11523</v>
      </c>
      <c r="D25" s="66" t="s">
        <v>2374</v>
      </c>
      <c r="E25" s="64" t="s">
        <v>5807</v>
      </c>
      <c r="F25" s="64">
        <v>0</v>
      </c>
      <c r="G25" s="64">
        <v>0</v>
      </c>
      <c r="H25" s="64" t="s">
        <v>1535</v>
      </c>
      <c r="I25" s="64" t="s">
        <v>1535</v>
      </c>
      <c r="J25" s="64" t="s">
        <v>254</v>
      </c>
      <c r="K25" s="64" t="s">
        <v>568</v>
      </c>
    </row>
    <row r="26" spans="2:11" x14ac:dyDescent="0.3">
      <c r="B26" t="s">
        <v>2602</v>
      </c>
      <c r="C26" s="47" t="s">
        <v>9191</v>
      </c>
      <c r="D26" s="66" t="s">
        <v>2073</v>
      </c>
      <c r="E26" s="64" t="s">
        <v>5524</v>
      </c>
      <c r="F26" s="64">
        <v>0</v>
      </c>
      <c r="G26" s="64">
        <v>0</v>
      </c>
      <c r="H26" s="64" t="s">
        <v>2186</v>
      </c>
      <c r="I26" s="64" t="s">
        <v>9192</v>
      </c>
      <c r="J26" s="64" t="s">
        <v>254</v>
      </c>
      <c r="K26" s="64" t="s">
        <v>568</v>
      </c>
    </row>
    <row r="27" spans="2:11" x14ac:dyDescent="0.3">
      <c r="B27" t="s">
        <v>2602</v>
      </c>
      <c r="C27" s="47" t="s">
        <v>6044</v>
      </c>
      <c r="D27" s="66" t="s">
        <v>2077</v>
      </c>
      <c r="E27" s="64" t="s">
        <v>5587</v>
      </c>
      <c r="F27" s="64">
        <v>0</v>
      </c>
      <c r="G27" s="64">
        <v>0</v>
      </c>
      <c r="H27" s="64" t="s">
        <v>2186</v>
      </c>
      <c r="I27" s="64" t="s">
        <v>6045</v>
      </c>
      <c r="J27" s="64" t="s">
        <v>254</v>
      </c>
      <c r="K27" s="64" t="s">
        <v>568</v>
      </c>
    </row>
    <row r="28" spans="2:11" x14ac:dyDescent="0.3">
      <c r="B28" t="s">
        <v>2602</v>
      </c>
      <c r="C28" s="47" t="s">
        <v>6135</v>
      </c>
      <c r="D28" s="66" t="s">
        <v>2073</v>
      </c>
      <c r="E28" s="64" t="s">
        <v>6087</v>
      </c>
      <c r="F28" s="64">
        <v>0</v>
      </c>
      <c r="G28" s="64">
        <v>0</v>
      </c>
      <c r="H28" s="64" t="s">
        <v>2186</v>
      </c>
      <c r="I28" s="64" t="s">
        <v>6136</v>
      </c>
      <c r="J28" s="64" t="s">
        <v>254</v>
      </c>
      <c r="K28" s="64" t="s">
        <v>568</v>
      </c>
    </row>
    <row r="29" spans="2:11" x14ac:dyDescent="0.3">
      <c r="B29" t="s">
        <v>2602</v>
      </c>
      <c r="C29" s="47" t="s">
        <v>6623</v>
      </c>
      <c r="D29" s="66" t="s">
        <v>2073</v>
      </c>
      <c r="E29" s="64" t="s">
        <v>6087</v>
      </c>
      <c r="F29" s="64">
        <v>0</v>
      </c>
      <c r="G29" s="64">
        <v>0</v>
      </c>
      <c r="H29" s="64" t="s">
        <v>2186</v>
      </c>
      <c r="I29" s="64" t="s">
        <v>6624</v>
      </c>
      <c r="J29" s="64" t="s">
        <v>254</v>
      </c>
      <c r="K29" s="64" t="s">
        <v>568</v>
      </c>
    </row>
    <row r="30" spans="2:11" x14ac:dyDescent="0.3">
      <c r="B30" t="s">
        <v>2602</v>
      </c>
      <c r="C30" s="47" t="s">
        <v>11491</v>
      </c>
      <c r="D30" s="66" t="s">
        <v>2374</v>
      </c>
      <c r="E30" s="64" t="s">
        <v>5674</v>
      </c>
      <c r="F30" s="64">
        <v>0</v>
      </c>
      <c r="G30" s="64">
        <v>0</v>
      </c>
      <c r="H30" s="64" t="s">
        <v>2173</v>
      </c>
      <c r="I30" s="64" t="s">
        <v>11492</v>
      </c>
      <c r="J30" s="64" t="s">
        <v>254</v>
      </c>
      <c r="K30" s="64" t="s">
        <v>568</v>
      </c>
    </row>
    <row r="31" spans="2:11" x14ac:dyDescent="0.3">
      <c r="B31" t="s">
        <v>2602</v>
      </c>
      <c r="C31" s="47" t="s">
        <v>5558</v>
      </c>
      <c r="D31" s="66" t="s">
        <v>2073</v>
      </c>
      <c r="E31" s="64" t="s">
        <v>5538</v>
      </c>
      <c r="F31" s="64">
        <v>0</v>
      </c>
      <c r="G31" s="64">
        <v>0</v>
      </c>
      <c r="H31" s="64" t="s">
        <v>2186</v>
      </c>
      <c r="I31" s="64" t="s">
        <v>5559</v>
      </c>
      <c r="J31" s="64" t="s">
        <v>254</v>
      </c>
      <c r="K31" s="64" t="s">
        <v>568</v>
      </c>
    </row>
    <row r="32" spans="2:11" x14ac:dyDescent="0.3">
      <c r="B32" t="s">
        <v>2602</v>
      </c>
      <c r="C32" s="47" t="s">
        <v>6266</v>
      </c>
      <c r="D32" s="66" t="s">
        <v>2073</v>
      </c>
      <c r="E32" s="64" t="s">
        <v>5538</v>
      </c>
      <c r="F32" s="64">
        <v>0</v>
      </c>
      <c r="G32" s="64">
        <v>0</v>
      </c>
      <c r="H32" s="64" t="s">
        <v>2186</v>
      </c>
      <c r="I32" s="64" t="s">
        <v>6267</v>
      </c>
      <c r="J32" s="64" t="s">
        <v>254</v>
      </c>
      <c r="K32" s="64" t="s">
        <v>568</v>
      </c>
    </row>
    <row r="33" spans="2:11" x14ac:dyDescent="0.3">
      <c r="B33" t="s">
        <v>2602</v>
      </c>
      <c r="C33" s="47" t="s">
        <v>11520</v>
      </c>
      <c r="D33" s="66" t="s">
        <v>2374</v>
      </c>
      <c r="E33" s="64" t="s">
        <v>5538</v>
      </c>
      <c r="F33" s="64">
        <v>0</v>
      </c>
      <c r="G33" s="64">
        <v>0</v>
      </c>
      <c r="H33" s="64" t="s">
        <v>1535</v>
      </c>
      <c r="I33" s="64" t="s">
        <v>1535</v>
      </c>
      <c r="J33" s="64" t="s">
        <v>254</v>
      </c>
      <c r="K33" s="64" t="s">
        <v>568</v>
      </c>
    </row>
    <row r="34" spans="2:11" x14ac:dyDescent="0.3">
      <c r="B34" t="s">
        <v>2602</v>
      </c>
      <c r="C34" s="47" t="s">
        <v>10740</v>
      </c>
      <c r="D34" s="66" t="s">
        <v>2073</v>
      </c>
      <c r="E34" s="64" t="s">
        <v>5659</v>
      </c>
      <c r="F34" s="64">
        <v>0</v>
      </c>
      <c r="G34" s="64">
        <v>0</v>
      </c>
      <c r="H34" s="64" t="s">
        <v>2186</v>
      </c>
      <c r="I34" s="64" t="s">
        <v>10741</v>
      </c>
      <c r="J34" s="64" t="s">
        <v>254</v>
      </c>
      <c r="K34" s="64" t="s">
        <v>568</v>
      </c>
    </row>
    <row r="35" spans="2:11" x14ac:dyDescent="0.3">
      <c r="B35" t="s">
        <v>2602</v>
      </c>
      <c r="C35" s="47" t="s">
        <v>5965</v>
      </c>
      <c r="D35" s="66" t="s">
        <v>2073</v>
      </c>
      <c r="E35" s="64" t="s">
        <v>5582</v>
      </c>
      <c r="F35" s="64">
        <v>0</v>
      </c>
      <c r="G35" s="64">
        <v>0</v>
      </c>
      <c r="H35" s="64" t="s">
        <v>2186</v>
      </c>
      <c r="I35" s="64" t="s">
        <v>5966</v>
      </c>
      <c r="J35" s="64" t="s">
        <v>2147</v>
      </c>
      <c r="K35" s="64" t="s">
        <v>568</v>
      </c>
    </row>
    <row r="36" spans="2:11" x14ac:dyDescent="0.3">
      <c r="B36" t="s">
        <v>2602</v>
      </c>
      <c r="C36" s="47" t="s">
        <v>11504</v>
      </c>
      <c r="D36" s="66" t="s">
        <v>2374</v>
      </c>
      <c r="E36" s="64" t="s">
        <v>5817</v>
      </c>
      <c r="F36" s="64">
        <v>0</v>
      </c>
      <c r="G36" s="64">
        <v>0</v>
      </c>
      <c r="H36" s="64" t="s">
        <v>2173</v>
      </c>
      <c r="I36" s="64" t="s">
        <v>11505</v>
      </c>
      <c r="J36" s="64" t="s">
        <v>254</v>
      </c>
      <c r="K36" s="64" t="s">
        <v>568</v>
      </c>
    </row>
    <row r="37" spans="2:11" x14ac:dyDescent="0.3">
      <c r="B37" t="s">
        <v>2602</v>
      </c>
      <c r="C37" s="47" t="s">
        <v>9199</v>
      </c>
      <c r="D37" s="66" t="s">
        <v>2073</v>
      </c>
      <c r="E37" s="64" t="s">
        <v>5549</v>
      </c>
      <c r="F37" s="64">
        <v>0</v>
      </c>
      <c r="G37" s="64">
        <v>0</v>
      </c>
      <c r="H37" s="64" t="s">
        <v>2186</v>
      </c>
      <c r="I37" s="64" t="s">
        <v>9200</v>
      </c>
      <c r="J37" s="64" t="s">
        <v>254</v>
      </c>
      <c r="K37" s="64" t="s">
        <v>568</v>
      </c>
    </row>
    <row r="38" spans="2:11" x14ac:dyDescent="0.3">
      <c r="B38" t="s">
        <v>2602</v>
      </c>
      <c r="C38" s="47" t="s">
        <v>11511</v>
      </c>
      <c r="D38" s="66" t="s">
        <v>2374</v>
      </c>
      <c r="E38" s="64" t="s">
        <v>5549</v>
      </c>
      <c r="F38" s="64">
        <v>0</v>
      </c>
      <c r="G38" s="64">
        <v>0</v>
      </c>
      <c r="H38" s="64" t="s">
        <v>2176</v>
      </c>
      <c r="I38" s="64" t="s">
        <v>11512</v>
      </c>
      <c r="J38" s="64" t="s">
        <v>254</v>
      </c>
      <c r="K38" s="64" t="s">
        <v>568</v>
      </c>
    </row>
    <row r="39" spans="2:11" x14ac:dyDescent="0.3">
      <c r="B39" t="s">
        <v>2602</v>
      </c>
      <c r="C39" s="47" t="s">
        <v>10198</v>
      </c>
      <c r="D39" s="66" t="s">
        <v>2073</v>
      </c>
      <c r="E39" s="64" t="s">
        <v>5549</v>
      </c>
      <c r="F39" s="64">
        <v>0</v>
      </c>
      <c r="G39" s="64">
        <v>0</v>
      </c>
      <c r="H39" s="64" t="s">
        <v>2186</v>
      </c>
      <c r="I39" s="64" t="s">
        <v>10199</v>
      </c>
      <c r="J39" s="64" t="s">
        <v>254</v>
      </c>
      <c r="K39" s="64" t="s">
        <v>568</v>
      </c>
    </row>
    <row r="40" spans="2:11" x14ac:dyDescent="0.3">
      <c r="B40" t="s">
        <v>2602</v>
      </c>
      <c r="C40" s="47" t="s">
        <v>6082</v>
      </c>
      <c r="D40" s="66" t="s">
        <v>2073</v>
      </c>
      <c r="E40" s="64" t="s">
        <v>5556</v>
      </c>
      <c r="F40" s="64">
        <v>0</v>
      </c>
      <c r="G40" s="64">
        <v>0</v>
      </c>
      <c r="H40" s="64" t="s">
        <v>2186</v>
      </c>
      <c r="I40" s="64" t="s">
        <v>6083</v>
      </c>
      <c r="J40" s="64" t="s">
        <v>254</v>
      </c>
      <c r="K40" s="64" t="s">
        <v>568</v>
      </c>
    </row>
    <row r="41" spans="2:11" x14ac:dyDescent="0.3">
      <c r="B41" t="s">
        <v>2602</v>
      </c>
      <c r="C41" s="47" t="s">
        <v>9413</v>
      </c>
      <c r="D41" s="66" t="s">
        <v>2073</v>
      </c>
      <c r="E41" s="64" t="s">
        <v>5530</v>
      </c>
      <c r="F41" s="64">
        <v>0</v>
      </c>
      <c r="G41" s="64">
        <v>0</v>
      </c>
      <c r="H41" s="64" t="s">
        <v>2186</v>
      </c>
      <c r="I41" s="64" t="s">
        <v>9414</v>
      </c>
      <c r="J41" s="64" t="s">
        <v>254</v>
      </c>
      <c r="K41" s="64" t="s">
        <v>568</v>
      </c>
    </row>
    <row r="42" spans="2:11" x14ac:dyDescent="0.3">
      <c r="B42" t="s">
        <v>2602</v>
      </c>
      <c r="C42" s="47" t="s">
        <v>7322</v>
      </c>
      <c r="D42" s="66" t="s">
        <v>2073</v>
      </c>
      <c r="E42" s="64" t="s">
        <v>5492</v>
      </c>
      <c r="F42" s="64">
        <v>0</v>
      </c>
      <c r="G42" s="64">
        <v>0</v>
      </c>
      <c r="H42" s="64" t="s">
        <v>2186</v>
      </c>
      <c r="I42" s="64" t="s">
        <v>7323</v>
      </c>
      <c r="J42" s="64" t="s">
        <v>254</v>
      </c>
      <c r="K42" s="64" t="s">
        <v>568</v>
      </c>
    </row>
    <row r="43" spans="2:11" x14ac:dyDescent="0.3">
      <c r="B43" t="s">
        <v>2602</v>
      </c>
      <c r="C43" s="47" t="s">
        <v>7700</v>
      </c>
      <c r="D43" s="66" t="s">
        <v>2073</v>
      </c>
      <c r="E43" s="64" t="s">
        <v>5527</v>
      </c>
      <c r="F43" s="64">
        <v>0</v>
      </c>
      <c r="G43" s="64">
        <v>0</v>
      </c>
      <c r="H43" s="64" t="s">
        <v>2186</v>
      </c>
      <c r="I43" s="64" t="s">
        <v>7701</v>
      </c>
      <c r="J43" s="64" t="s">
        <v>2147</v>
      </c>
      <c r="K43" s="64" t="s">
        <v>568</v>
      </c>
    </row>
    <row r="44" spans="2:11" x14ac:dyDescent="0.3">
      <c r="B44" t="s">
        <v>2602</v>
      </c>
      <c r="C44" s="47" t="s">
        <v>5782</v>
      </c>
      <c r="D44" s="66" t="s">
        <v>2073</v>
      </c>
      <c r="E44" s="64" t="s">
        <v>5566</v>
      </c>
      <c r="F44" s="64">
        <v>0</v>
      </c>
      <c r="G44" s="64">
        <v>0</v>
      </c>
      <c r="H44" s="64" t="s">
        <v>2186</v>
      </c>
      <c r="I44" s="64" t="s">
        <v>5783</v>
      </c>
      <c r="J44" s="64" t="s">
        <v>254</v>
      </c>
      <c r="K44" s="64" t="s">
        <v>568</v>
      </c>
    </row>
    <row r="45" spans="2:11" x14ac:dyDescent="0.3">
      <c r="B45" t="s">
        <v>2602</v>
      </c>
      <c r="C45" s="47" t="s">
        <v>7458</v>
      </c>
      <c r="D45" s="66" t="s">
        <v>2374</v>
      </c>
      <c r="E45" s="64" t="s">
        <v>5701</v>
      </c>
      <c r="F45" s="64">
        <v>0</v>
      </c>
      <c r="G45" s="64">
        <v>0</v>
      </c>
      <c r="H45" s="64" t="s">
        <v>2160</v>
      </c>
      <c r="I45" s="64" t="s">
        <v>4388</v>
      </c>
      <c r="J45" s="64" t="s">
        <v>254</v>
      </c>
      <c r="K45" s="64" t="s">
        <v>568</v>
      </c>
    </row>
    <row r="46" spans="2:11" x14ac:dyDescent="0.3">
      <c r="B46" t="s">
        <v>2602</v>
      </c>
      <c r="C46" s="47" t="s">
        <v>8953</v>
      </c>
      <c r="D46" s="66" t="s">
        <v>2073</v>
      </c>
      <c r="E46" s="64" t="s">
        <v>5701</v>
      </c>
      <c r="F46" s="64">
        <v>0</v>
      </c>
      <c r="G46" s="64">
        <v>0</v>
      </c>
      <c r="H46" s="64" t="s">
        <v>2186</v>
      </c>
      <c r="I46" s="64" t="s">
        <v>8954</v>
      </c>
      <c r="J46" s="64" t="s">
        <v>254</v>
      </c>
      <c r="K46" s="64" t="s">
        <v>568</v>
      </c>
    </row>
    <row r="47" spans="2:11" x14ac:dyDescent="0.3">
      <c r="B47" t="s">
        <v>2602</v>
      </c>
      <c r="C47" s="47" t="s">
        <v>8669</v>
      </c>
      <c r="D47" s="66" t="s">
        <v>2073</v>
      </c>
      <c r="E47" s="64" t="s">
        <v>5689</v>
      </c>
      <c r="F47" s="64">
        <v>0</v>
      </c>
      <c r="G47" s="64">
        <v>0</v>
      </c>
      <c r="H47" s="64" t="s">
        <v>2186</v>
      </c>
      <c r="I47" s="64" t="s">
        <v>8670</v>
      </c>
      <c r="J47" s="64" t="s">
        <v>254</v>
      </c>
      <c r="K47" s="64" t="s">
        <v>568</v>
      </c>
    </row>
    <row r="48" spans="2:11" x14ac:dyDescent="0.3">
      <c r="B48" t="s">
        <v>2602</v>
      </c>
      <c r="C48" s="47" t="s">
        <v>11514</v>
      </c>
      <c r="D48" s="66" t="s">
        <v>2374</v>
      </c>
      <c r="E48" s="64" t="s">
        <v>5689</v>
      </c>
      <c r="F48" s="64">
        <v>0</v>
      </c>
      <c r="G48" s="64">
        <v>0</v>
      </c>
      <c r="H48" s="64" t="s">
        <v>1535</v>
      </c>
      <c r="I48" s="64" t="s">
        <v>1535</v>
      </c>
      <c r="J48" s="64" t="s">
        <v>254</v>
      </c>
      <c r="K48" s="64" t="s">
        <v>568</v>
      </c>
    </row>
    <row r="49" spans="2:11" x14ac:dyDescent="0.3">
      <c r="B49" t="s">
        <v>2602</v>
      </c>
      <c r="C49" s="47" t="s">
        <v>7241</v>
      </c>
      <c r="D49" s="66" t="s">
        <v>2073</v>
      </c>
      <c r="E49" s="64" t="s">
        <v>5738</v>
      </c>
      <c r="F49" s="64">
        <v>0</v>
      </c>
      <c r="G49" s="64">
        <v>0</v>
      </c>
      <c r="H49" s="64" t="s">
        <v>2186</v>
      </c>
      <c r="I49" s="64" t="s">
        <v>7242</v>
      </c>
      <c r="J49" s="64" t="s">
        <v>254</v>
      </c>
      <c r="K49" s="64" t="s">
        <v>568</v>
      </c>
    </row>
    <row r="50" spans="2:11" x14ac:dyDescent="0.3">
      <c r="B50" t="s">
        <v>2602</v>
      </c>
      <c r="C50" s="47" t="s">
        <v>11516</v>
      </c>
      <c r="D50" s="66" t="s">
        <v>2374</v>
      </c>
      <c r="E50" s="64" t="s">
        <v>5738</v>
      </c>
      <c r="F50" s="64">
        <v>0</v>
      </c>
      <c r="G50" s="64">
        <v>0</v>
      </c>
      <c r="H50" s="64" t="s">
        <v>2176</v>
      </c>
      <c r="I50" s="64" t="s">
        <v>11517</v>
      </c>
      <c r="J50" s="64" t="s">
        <v>254</v>
      </c>
      <c r="K50" s="64" t="s">
        <v>568</v>
      </c>
    </row>
    <row r="51" spans="2:11" x14ac:dyDescent="0.3">
      <c r="B51" t="s">
        <v>2602</v>
      </c>
      <c r="C51" s="47" t="s">
        <v>7596</v>
      </c>
      <c r="D51" s="66" t="s">
        <v>2073</v>
      </c>
      <c r="E51" s="64" t="s">
        <v>5472</v>
      </c>
      <c r="F51" s="64">
        <v>0</v>
      </c>
      <c r="G51" s="64">
        <v>0</v>
      </c>
      <c r="H51" s="64" t="s">
        <v>2186</v>
      </c>
      <c r="I51" s="64" t="s">
        <v>7597</v>
      </c>
      <c r="J51" s="64" t="s">
        <v>2147</v>
      </c>
      <c r="K51" s="64" t="s">
        <v>568</v>
      </c>
    </row>
    <row r="52" spans="2:11" x14ac:dyDescent="0.3">
      <c r="B52" t="s">
        <v>2602</v>
      </c>
      <c r="C52" s="47" t="s">
        <v>7045</v>
      </c>
      <c r="D52" s="66" t="s">
        <v>2073</v>
      </c>
      <c r="E52" s="64" t="s">
        <v>5724</v>
      </c>
      <c r="F52" s="64">
        <v>0</v>
      </c>
      <c r="G52" s="64">
        <v>0</v>
      </c>
      <c r="H52" s="64" t="s">
        <v>2186</v>
      </c>
      <c r="I52" s="64" t="s">
        <v>7046</v>
      </c>
      <c r="J52" s="64" t="s">
        <v>254</v>
      </c>
      <c r="K52" s="64" t="s">
        <v>568</v>
      </c>
    </row>
    <row r="53" spans="2:11" x14ac:dyDescent="0.3">
      <c r="B53" t="s">
        <v>2602</v>
      </c>
      <c r="C53" s="47" t="s">
        <v>11500</v>
      </c>
      <c r="D53" s="66" t="s">
        <v>2374</v>
      </c>
      <c r="E53" s="64" t="s">
        <v>5489</v>
      </c>
      <c r="F53" s="64">
        <v>0</v>
      </c>
      <c r="G53" s="64">
        <v>0</v>
      </c>
      <c r="H53" s="64" t="s">
        <v>1535</v>
      </c>
      <c r="I53" s="64" t="s">
        <v>1535</v>
      </c>
      <c r="J53" s="64" t="s">
        <v>254</v>
      </c>
      <c r="K53" s="64" t="s">
        <v>568</v>
      </c>
    </row>
    <row r="54" spans="2:11" x14ac:dyDescent="0.3">
      <c r="B54" t="s">
        <v>2602</v>
      </c>
      <c r="C54" s="47" t="s">
        <v>11515</v>
      </c>
      <c r="D54" s="66" t="s">
        <v>2374</v>
      </c>
      <c r="E54" s="64" t="s">
        <v>5489</v>
      </c>
      <c r="F54" s="64">
        <v>0</v>
      </c>
      <c r="G54" s="64">
        <v>0</v>
      </c>
      <c r="H54" s="64" t="s">
        <v>2160</v>
      </c>
      <c r="I54" s="64" t="s">
        <v>5368</v>
      </c>
      <c r="J54" s="64" t="s">
        <v>254</v>
      </c>
      <c r="K54" s="64" t="s">
        <v>568</v>
      </c>
    </row>
    <row r="55" spans="2:11" x14ac:dyDescent="0.3">
      <c r="B55" t="s">
        <v>2602</v>
      </c>
      <c r="C55" s="47" t="s">
        <v>11508</v>
      </c>
      <c r="D55" s="66" t="s">
        <v>2374</v>
      </c>
      <c r="E55" s="64" t="s">
        <v>6758</v>
      </c>
      <c r="F55" s="64">
        <v>0</v>
      </c>
      <c r="G55" s="64">
        <v>0</v>
      </c>
      <c r="H55" s="64" t="s">
        <v>1535</v>
      </c>
      <c r="I55" s="64" t="s">
        <v>1535</v>
      </c>
      <c r="J55" s="64" t="s">
        <v>254</v>
      </c>
      <c r="K55" s="64" t="s">
        <v>568</v>
      </c>
    </row>
    <row r="56" spans="2:11" x14ac:dyDescent="0.3">
      <c r="B56" t="s">
        <v>2602</v>
      </c>
      <c r="C56" s="47" t="s">
        <v>9397</v>
      </c>
      <c r="D56" s="66" t="s">
        <v>2073</v>
      </c>
      <c r="E56" s="64" t="s">
        <v>6472</v>
      </c>
      <c r="F56" s="64">
        <v>0</v>
      </c>
      <c r="G56" s="64">
        <v>0</v>
      </c>
      <c r="H56" s="64" t="s">
        <v>2186</v>
      </c>
      <c r="I56" s="64" t="s">
        <v>9398</v>
      </c>
      <c r="J56" s="64" t="s">
        <v>254</v>
      </c>
      <c r="K56" s="64" t="s">
        <v>568</v>
      </c>
    </row>
    <row r="57" spans="2:11" x14ac:dyDescent="0.3">
      <c r="B57" t="s">
        <v>2602</v>
      </c>
      <c r="C57" s="47" t="s">
        <v>10165</v>
      </c>
      <c r="D57" s="66" t="s">
        <v>2073</v>
      </c>
      <c r="E57" s="64" t="s">
        <v>5508</v>
      </c>
      <c r="F57" s="64">
        <v>0</v>
      </c>
      <c r="G57" s="64">
        <v>0</v>
      </c>
      <c r="H57" s="64" t="s">
        <v>2186</v>
      </c>
      <c r="I57" s="64" t="s">
        <v>10166</v>
      </c>
      <c r="J57" s="64" t="s">
        <v>254</v>
      </c>
      <c r="K57" s="64" t="s">
        <v>568</v>
      </c>
    </row>
    <row r="58" spans="2:11" x14ac:dyDescent="0.3">
      <c r="B58" t="s">
        <v>2602</v>
      </c>
      <c r="C58" s="47" t="s">
        <v>11513</v>
      </c>
      <c r="D58" s="66" t="s">
        <v>2374</v>
      </c>
      <c r="E58" s="64" t="s">
        <v>6425</v>
      </c>
      <c r="F58" s="64">
        <v>0</v>
      </c>
      <c r="G58" s="64">
        <v>0</v>
      </c>
      <c r="H58" s="64" t="s">
        <v>2173</v>
      </c>
      <c r="I58" s="64" t="s">
        <v>11510</v>
      </c>
      <c r="J58" s="64" t="s">
        <v>254</v>
      </c>
      <c r="K58" s="64" t="s">
        <v>568</v>
      </c>
    </row>
    <row r="59" spans="2:11" x14ac:dyDescent="0.3">
      <c r="B59" t="s">
        <v>2602</v>
      </c>
      <c r="C59" s="47" t="s">
        <v>10648</v>
      </c>
      <c r="D59" s="66" t="s">
        <v>2073</v>
      </c>
      <c r="E59" s="64" t="s">
        <v>6763</v>
      </c>
      <c r="F59" s="64">
        <v>0</v>
      </c>
      <c r="G59" s="64">
        <v>0</v>
      </c>
      <c r="H59" s="64" t="s">
        <v>2186</v>
      </c>
      <c r="I59" s="64" t="s">
        <v>10649</v>
      </c>
      <c r="J59" s="64" t="s">
        <v>2147</v>
      </c>
      <c r="K59" s="64" t="s">
        <v>568</v>
      </c>
    </row>
    <row r="60" spans="2:11" x14ac:dyDescent="0.3">
      <c r="B60" t="s">
        <v>2602</v>
      </c>
      <c r="C60" s="47" t="s">
        <v>2982</v>
      </c>
      <c r="D60" s="66" t="s">
        <v>2077</v>
      </c>
      <c r="E60" s="64" t="s">
        <v>2950</v>
      </c>
      <c r="F60" s="64">
        <v>0</v>
      </c>
      <c r="G60" s="64">
        <v>0</v>
      </c>
      <c r="H60" s="64" t="s">
        <v>2186</v>
      </c>
      <c r="I60" s="64" t="s">
        <v>2983</v>
      </c>
      <c r="J60" s="64" t="s">
        <v>254</v>
      </c>
      <c r="K60" s="64" t="s">
        <v>568</v>
      </c>
    </row>
    <row r="61" spans="2:11" x14ac:dyDescent="0.3">
      <c r="B61" t="s">
        <v>2602</v>
      </c>
      <c r="C61" s="47" t="s">
        <v>3319</v>
      </c>
      <c r="D61" s="66" t="s">
        <v>2077</v>
      </c>
      <c r="E61" s="64" t="s">
        <v>2950</v>
      </c>
      <c r="F61" s="64">
        <v>0</v>
      </c>
      <c r="G61" s="64">
        <v>0</v>
      </c>
      <c r="H61" s="64" t="s">
        <v>2160</v>
      </c>
      <c r="I61" s="64" t="s">
        <v>2936</v>
      </c>
      <c r="J61" s="64" t="s">
        <v>254</v>
      </c>
      <c r="K61" s="64" t="s">
        <v>568</v>
      </c>
    </row>
    <row r="62" spans="2:11" x14ac:dyDescent="0.3">
      <c r="B62" t="s">
        <v>2602</v>
      </c>
      <c r="C62" s="47" t="s">
        <v>3153</v>
      </c>
      <c r="D62" s="66" t="s">
        <v>2077</v>
      </c>
      <c r="E62" s="64" t="s">
        <v>3004</v>
      </c>
      <c r="F62" s="64">
        <v>0</v>
      </c>
      <c r="G62" s="64">
        <v>0</v>
      </c>
      <c r="H62" s="64" t="s">
        <v>2160</v>
      </c>
      <c r="I62" s="64" t="s">
        <v>2941</v>
      </c>
      <c r="J62" s="64" t="s">
        <v>254</v>
      </c>
      <c r="K62" s="64" t="s">
        <v>568</v>
      </c>
    </row>
    <row r="63" spans="2:11" x14ac:dyDescent="0.3">
      <c r="B63" t="s">
        <v>2602</v>
      </c>
      <c r="C63" s="47" t="s">
        <v>2990</v>
      </c>
      <c r="D63" s="66" t="s">
        <v>2077</v>
      </c>
      <c r="E63" s="64" t="s">
        <v>2991</v>
      </c>
      <c r="F63" s="64">
        <v>0</v>
      </c>
      <c r="G63" s="64">
        <v>0</v>
      </c>
      <c r="H63" s="64" t="s">
        <v>2160</v>
      </c>
      <c r="I63" s="64" t="s">
        <v>2992</v>
      </c>
      <c r="J63" s="64" t="s">
        <v>254</v>
      </c>
      <c r="K63" s="64" t="s">
        <v>568</v>
      </c>
    </row>
    <row r="64" spans="2:11" x14ac:dyDescent="0.3">
      <c r="B64" t="s">
        <v>2602</v>
      </c>
      <c r="C64" s="47" t="s">
        <v>3291</v>
      </c>
      <c r="D64" s="66" t="s">
        <v>2073</v>
      </c>
      <c r="E64" s="64" t="s">
        <v>2966</v>
      </c>
      <c r="F64" s="64">
        <v>0</v>
      </c>
      <c r="G64" s="64">
        <v>0</v>
      </c>
      <c r="H64" s="64" t="s">
        <v>2160</v>
      </c>
      <c r="I64" s="64" t="s">
        <v>2992</v>
      </c>
      <c r="J64" s="64" t="s">
        <v>254</v>
      </c>
      <c r="K64" s="64" t="s">
        <v>568</v>
      </c>
    </row>
    <row r="65" spans="2:11" x14ac:dyDescent="0.3">
      <c r="B65" t="s">
        <v>2602</v>
      </c>
      <c r="C65" s="47" t="s">
        <v>11498</v>
      </c>
      <c r="D65" s="66" t="s">
        <v>2374</v>
      </c>
      <c r="E65" s="64" t="s">
        <v>4347</v>
      </c>
      <c r="F65" s="64">
        <v>0</v>
      </c>
      <c r="G65" s="64">
        <v>0</v>
      </c>
      <c r="H65" s="64" t="s">
        <v>2173</v>
      </c>
      <c r="I65" s="64" t="s">
        <v>11499</v>
      </c>
      <c r="J65" s="64" t="s">
        <v>254</v>
      </c>
      <c r="K65" s="64" t="s">
        <v>568</v>
      </c>
    </row>
    <row r="66" spans="2:11" x14ac:dyDescent="0.3">
      <c r="B66" t="s">
        <v>2602</v>
      </c>
      <c r="C66" s="47" t="s">
        <v>11507</v>
      </c>
      <c r="D66" s="66" t="s">
        <v>2374</v>
      </c>
      <c r="E66" s="64" t="s">
        <v>4371</v>
      </c>
      <c r="F66" s="64">
        <v>0</v>
      </c>
      <c r="G66" s="64">
        <v>0</v>
      </c>
      <c r="H66" s="64" t="s">
        <v>1535</v>
      </c>
      <c r="I66" s="64" t="s">
        <v>1535</v>
      </c>
      <c r="J66" s="64" t="s">
        <v>254</v>
      </c>
      <c r="K66" s="64" t="s">
        <v>568</v>
      </c>
    </row>
    <row r="67" spans="2:11" x14ac:dyDescent="0.3">
      <c r="B67" t="s">
        <v>2602</v>
      </c>
      <c r="C67" s="47" t="s">
        <v>5059</v>
      </c>
      <c r="D67" s="66" t="s">
        <v>2073</v>
      </c>
      <c r="E67" s="64" t="s">
        <v>2629</v>
      </c>
      <c r="F67" s="64">
        <v>0</v>
      </c>
      <c r="G67" s="64">
        <v>0</v>
      </c>
      <c r="H67" s="64" t="s">
        <v>2160</v>
      </c>
      <c r="I67" s="64" t="s">
        <v>5060</v>
      </c>
      <c r="J67" s="64" t="s">
        <v>2147</v>
      </c>
      <c r="K67" s="64" t="s">
        <v>568</v>
      </c>
    </row>
    <row r="68" spans="2:11" x14ac:dyDescent="0.3">
      <c r="B68" t="s">
        <v>2602</v>
      </c>
      <c r="C68" s="47" t="s">
        <v>4929</v>
      </c>
      <c r="D68" s="66" t="s">
        <v>2073</v>
      </c>
      <c r="E68" s="64" t="s">
        <v>2695</v>
      </c>
      <c r="F68" s="64">
        <v>0</v>
      </c>
      <c r="G68" s="64">
        <v>0</v>
      </c>
      <c r="H68" s="64" t="s">
        <v>2186</v>
      </c>
      <c r="I68" s="64" t="s">
        <v>4930</v>
      </c>
      <c r="J68" s="64" t="s">
        <v>254</v>
      </c>
      <c r="K68" s="64" t="s">
        <v>568</v>
      </c>
    </row>
    <row r="69" spans="2:11" x14ac:dyDescent="0.3">
      <c r="B69" t="s">
        <v>2602</v>
      </c>
      <c r="C69" s="47" t="s">
        <v>7231</v>
      </c>
      <c r="D69" s="66" t="s">
        <v>2073</v>
      </c>
      <c r="E69" s="64" t="s">
        <v>2684</v>
      </c>
      <c r="F69" s="64">
        <v>0</v>
      </c>
      <c r="G69" s="64">
        <v>0</v>
      </c>
      <c r="H69" s="64" t="s">
        <v>2176</v>
      </c>
      <c r="I69" s="64" t="s">
        <v>7232</v>
      </c>
      <c r="J69" s="64" t="s">
        <v>254</v>
      </c>
      <c r="K69" s="64" t="s">
        <v>568</v>
      </c>
    </row>
    <row r="70" spans="2:11" x14ac:dyDescent="0.3">
      <c r="B70" t="s">
        <v>2602</v>
      </c>
      <c r="C70" s="47" t="s">
        <v>11521</v>
      </c>
      <c r="D70" s="66" t="s">
        <v>2073</v>
      </c>
      <c r="E70" s="64" t="s">
        <v>2205</v>
      </c>
      <c r="F70" s="64">
        <v>0</v>
      </c>
      <c r="G70" s="64">
        <v>0</v>
      </c>
      <c r="H70" s="64" t="s">
        <v>2160</v>
      </c>
      <c r="I70" s="64" t="s">
        <v>11522</v>
      </c>
      <c r="J70" s="64" t="s">
        <v>254</v>
      </c>
      <c r="K70" s="64" t="s">
        <v>568</v>
      </c>
    </row>
  </sheetData>
  <sheetProtection sort="0"/>
  <mergeCells count="2">
    <mergeCell ref="B4:M4"/>
    <mergeCell ref="B5:M5"/>
  </mergeCells>
  <phoneticPr fontId="56" type="noConversion"/>
  <pageMargins left="0.7" right="0.7" top="0.75" bottom="0.75" header="0.3" footer="0.3"/>
  <pageSetup orientation="portrait" r:id="rId1"/>
  <headerFooter>
    <oddHeader>&amp;L&amp;9&amp;K01+049Reporte de Servicio Toyota</oddHeader>
  </headerFooter>
  <drawing r:id="rId2"/>
  <tableParts count="1">
    <tablePart r:id="rId3"/>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505317-906A-495D-8754-050ECB5663D9}">
  <sheetPr>
    <tabColor rgb="FFFFD3C9"/>
  </sheetPr>
  <dimension ref="B1:O575"/>
  <sheetViews>
    <sheetView showGridLines="0" workbookViewId="0">
      <selection activeCell="C9" sqref="C9"/>
    </sheetView>
  </sheetViews>
  <sheetFormatPr defaultRowHeight="14.4" x14ac:dyDescent="0.3"/>
  <cols>
    <col min="1" max="1" width="4.109375" customWidth="1"/>
    <col min="2" max="2" width="18.77734375" customWidth="1"/>
    <col min="3" max="3" width="18.88671875" customWidth="1"/>
    <col min="4" max="4" width="21.21875" customWidth="1"/>
    <col min="5" max="5" width="25" customWidth="1"/>
    <col min="6" max="11" width="13.77734375" customWidth="1"/>
    <col min="12" max="13" width="13.77734375" style="64" customWidth="1"/>
  </cols>
  <sheetData>
    <row r="1" spans="2:15" x14ac:dyDescent="0.3">
      <c r="C1" s="6" t="s">
        <v>7</v>
      </c>
      <c r="D1" s="31" t="str">
        <f>'Reporte KPIs'!E1</f>
        <v>57040</v>
      </c>
      <c r="E1" s="55" t="s">
        <v>0</v>
      </c>
      <c r="F1" s="6" t="str">
        <f>'Reporte KPIs'!L1</f>
        <v>Centro</v>
      </c>
      <c r="G1" s="6"/>
      <c r="L1"/>
      <c r="M1"/>
    </row>
    <row r="2" spans="2:15" x14ac:dyDescent="0.3">
      <c r="C2" s="6" t="s">
        <v>2</v>
      </c>
      <c r="D2" s="31" t="str">
        <f>'Reporte KPIs'!E2</f>
        <v>Toyota Celaya</v>
      </c>
      <c r="E2" s="55" t="s">
        <v>1</v>
      </c>
      <c r="F2" s="6" t="str">
        <f>'Reporte KPIs'!L2</f>
        <v>Celaya</v>
      </c>
      <c r="G2" s="6"/>
      <c r="L2"/>
      <c r="M2"/>
    </row>
    <row r="3" spans="2:15" ht="8.1" customHeight="1" x14ac:dyDescent="0.3"/>
    <row r="4" spans="2:15" ht="15.6" x14ac:dyDescent="0.3">
      <c r="B4" s="443" t="str">
        <f>'Reporte KPIs'!B4</f>
        <v>Reporte de Servicio Marzo 2022 a Febrero 2023</v>
      </c>
      <c r="C4" s="443"/>
      <c r="D4" s="443"/>
      <c r="E4" s="443"/>
      <c r="F4" s="443"/>
      <c r="G4" s="443"/>
      <c r="H4" s="443"/>
      <c r="I4" s="443"/>
      <c r="J4" s="443"/>
      <c r="K4" s="443"/>
      <c r="L4" s="443"/>
      <c r="M4" s="443"/>
      <c r="N4" s="443"/>
      <c r="O4" s="443"/>
    </row>
    <row r="5" spans="2:15" ht="15.6" x14ac:dyDescent="0.3">
      <c r="B5" s="311" t="str">
        <f xml:space="preserve"> CONCATENATE("Listado Efectividad Recordatorio de Servicio - ",'Reporte KPIs'!E92,": ",'Reporte KPIs'!E101)</f>
        <v>Listado Efectividad Recordatorio de Servicio - CPUS: Enero 2022</v>
      </c>
      <c r="C5" s="311"/>
      <c r="D5" s="311"/>
      <c r="E5" s="311"/>
      <c r="F5" s="311"/>
      <c r="G5" s="311"/>
      <c r="H5" s="311"/>
      <c r="I5" s="311"/>
      <c r="J5" s="311"/>
      <c r="K5" s="311"/>
      <c r="L5" s="311"/>
      <c r="M5" s="311"/>
      <c r="N5" s="311"/>
      <c r="O5" s="311"/>
    </row>
    <row r="7" spans="2:15" x14ac:dyDescent="0.3">
      <c r="B7" s="58" t="s">
        <v>96</v>
      </c>
      <c r="C7" s="59" cm="1">
        <f t="array" ref="C7">SUMPRODUCT(1/COUNTIF(Table_EfRecordatorio8[Vin Vendido], Table_EfRecordatorio8[Vin Vendido]))</f>
        <v>563</v>
      </c>
    </row>
    <row r="8" spans="2:15" x14ac:dyDescent="0.3">
      <c r="B8" s="269" t="s">
        <v>97</v>
      </c>
      <c r="C8" s="270">
        <f>COUNTIF(Table_EfRecordatorio8[¿Vino a Servicio?],"=SI")+COUNTIF(Table_EfRecordatorio8[¿Vino a Servicio?],"=SI, PERO NO EN EL PERIODO QUE SE LE ESPERABA")</f>
        <v>460</v>
      </c>
    </row>
    <row r="9" spans="2:15" x14ac:dyDescent="0.3">
      <c r="B9" s="278" t="s">
        <v>2585</v>
      </c>
      <c r="C9" s="279">
        <f>COUNTIF(Table_EfRecordatorio8[¿Vino a Servicio?],"=NO")</f>
        <v>75</v>
      </c>
    </row>
    <row r="10" spans="2:15" x14ac:dyDescent="0.3">
      <c r="D10" s="481" t="s">
        <v>164</v>
      </c>
    </row>
    <row r="11" spans="2:15" x14ac:dyDescent="0.3">
      <c r="D11" s="481"/>
    </row>
    <row r="12" spans="2:15" ht="43.2" x14ac:dyDescent="0.3">
      <c r="B12" s="50" t="s">
        <v>172</v>
      </c>
      <c r="C12" s="50" t="s">
        <v>2148</v>
      </c>
      <c r="D12" s="50" t="s">
        <v>110</v>
      </c>
      <c r="E12" s="50" t="s">
        <v>94</v>
      </c>
      <c r="F12" s="50" t="s">
        <v>95</v>
      </c>
      <c r="G12" s="50" t="s">
        <v>89</v>
      </c>
      <c r="H12" s="50" t="s">
        <v>1825</v>
      </c>
      <c r="I12" s="50" t="s">
        <v>1826</v>
      </c>
      <c r="J12" s="50" t="s">
        <v>1370</v>
      </c>
      <c r="K12" s="50" t="s">
        <v>1953</v>
      </c>
      <c r="L12" s="50" t="s">
        <v>2080</v>
      </c>
      <c r="M12" s="50" t="s">
        <v>2465</v>
      </c>
    </row>
    <row r="13" spans="2:15" x14ac:dyDescent="0.3">
      <c r="B13" s="248" t="s">
        <v>2831</v>
      </c>
      <c r="C13" s="248" t="s">
        <v>2831</v>
      </c>
      <c r="D13" t="s">
        <v>2602</v>
      </c>
      <c r="E13" t="s">
        <v>11524</v>
      </c>
      <c r="F13" t="s">
        <v>2072</v>
      </c>
      <c r="G13" s="47" t="s">
        <v>2292</v>
      </c>
      <c r="H13" s="49">
        <v>0</v>
      </c>
      <c r="I13" s="250">
        <v>0</v>
      </c>
      <c r="J13" s="49" t="s">
        <v>2173</v>
      </c>
      <c r="K13" s="49" t="s">
        <v>4414</v>
      </c>
      <c r="L13" s="248" t="s">
        <v>254</v>
      </c>
      <c r="M13" s="248" t="s">
        <v>568</v>
      </c>
    </row>
    <row r="14" spans="2:15" x14ac:dyDescent="0.3">
      <c r="B14" s="248" t="s">
        <v>2831</v>
      </c>
      <c r="C14" s="248" t="s">
        <v>2831</v>
      </c>
      <c r="D14" t="s">
        <v>2602</v>
      </c>
      <c r="E14" t="s">
        <v>5074</v>
      </c>
      <c r="F14" t="s">
        <v>2073</v>
      </c>
      <c r="G14" s="47" t="s">
        <v>2303</v>
      </c>
      <c r="H14" s="49">
        <v>0</v>
      </c>
      <c r="I14" s="250">
        <v>0</v>
      </c>
      <c r="J14" s="49" t="s">
        <v>2160</v>
      </c>
      <c r="K14" s="49" t="s">
        <v>5075</v>
      </c>
      <c r="L14" s="248" t="s">
        <v>254</v>
      </c>
      <c r="M14" s="248" t="s">
        <v>568</v>
      </c>
    </row>
    <row r="15" spans="2:15" x14ac:dyDescent="0.3">
      <c r="B15" s="248" t="s">
        <v>2831</v>
      </c>
      <c r="C15" s="248" t="s">
        <v>2831</v>
      </c>
      <c r="D15" t="s">
        <v>2602</v>
      </c>
      <c r="E15" t="s">
        <v>9387</v>
      </c>
      <c r="F15" t="s">
        <v>2073</v>
      </c>
      <c r="G15" s="47" t="s">
        <v>2227</v>
      </c>
      <c r="H15" s="49">
        <v>0</v>
      </c>
      <c r="I15" s="250">
        <v>0</v>
      </c>
      <c r="J15" s="49" t="s">
        <v>2176</v>
      </c>
      <c r="K15" s="49" t="s">
        <v>9388</v>
      </c>
      <c r="L15" s="248" t="s">
        <v>254</v>
      </c>
      <c r="M15" s="248" t="s">
        <v>568</v>
      </c>
    </row>
    <row r="16" spans="2:15" x14ac:dyDescent="0.3">
      <c r="B16" s="248" t="s">
        <v>2831</v>
      </c>
      <c r="C16" s="248" t="s">
        <v>2831</v>
      </c>
      <c r="D16" t="s">
        <v>2602</v>
      </c>
      <c r="E16" t="s">
        <v>6268</v>
      </c>
      <c r="F16" t="s">
        <v>2073</v>
      </c>
      <c r="G16" s="47" t="s">
        <v>2180</v>
      </c>
      <c r="H16" s="49">
        <v>0</v>
      </c>
      <c r="I16" s="250">
        <v>0</v>
      </c>
      <c r="J16" s="49" t="s">
        <v>2186</v>
      </c>
      <c r="K16" s="49" t="s">
        <v>6269</v>
      </c>
      <c r="L16" s="248" t="s">
        <v>254</v>
      </c>
      <c r="M16" s="248" t="s">
        <v>568</v>
      </c>
    </row>
    <row r="17" spans="2:13" x14ac:dyDescent="0.3">
      <c r="B17" s="248" t="s">
        <v>2831</v>
      </c>
      <c r="C17" s="248" t="s">
        <v>2831</v>
      </c>
      <c r="D17" t="s">
        <v>2602</v>
      </c>
      <c r="E17" t="s">
        <v>7972</v>
      </c>
      <c r="F17" t="s">
        <v>2078</v>
      </c>
      <c r="G17" s="47" t="s">
        <v>11525</v>
      </c>
      <c r="H17" s="49">
        <v>0</v>
      </c>
      <c r="I17" s="250">
        <v>0</v>
      </c>
      <c r="J17" s="49" t="s">
        <v>2186</v>
      </c>
      <c r="K17" s="49" t="s">
        <v>7973</v>
      </c>
      <c r="L17" s="248" t="s">
        <v>254</v>
      </c>
      <c r="M17" s="248" t="s">
        <v>568</v>
      </c>
    </row>
    <row r="18" spans="2:13" x14ac:dyDescent="0.3">
      <c r="B18" s="248" t="s">
        <v>2831</v>
      </c>
      <c r="C18" s="248" t="s">
        <v>2831</v>
      </c>
      <c r="D18" t="s">
        <v>2602</v>
      </c>
      <c r="E18" t="s">
        <v>3059</v>
      </c>
      <c r="F18" t="s">
        <v>2073</v>
      </c>
      <c r="G18" s="47" t="s">
        <v>2227</v>
      </c>
      <c r="H18" s="49">
        <v>0</v>
      </c>
      <c r="I18" s="250">
        <v>0</v>
      </c>
      <c r="J18" s="49" t="s">
        <v>2160</v>
      </c>
      <c r="K18" s="49" t="s">
        <v>2925</v>
      </c>
      <c r="L18" s="248" t="s">
        <v>254</v>
      </c>
      <c r="M18" s="248" t="s">
        <v>568</v>
      </c>
    </row>
    <row r="19" spans="2:13" x14ac:dyDescent="0.3">
      <c r="B19" s="248" t="s">
        <v>2831</v>
      </c>
      <c r="C19" s="248" t="s">
        <v>2831</v>
      </c>
      <c r="D19" t="s">
        <v>2602</v>
      </c>
      <c r="E19" t="s">
        <v>4361</v>
      </c>
      <c r="F19" t="s">
        <v>2078</v>
      </c>
      <c r="G19" s="47" t="s">
        <v>2294</v>
      </c>
      <c r="H19" s="49">
        <v>0</v>
      </c>
      <c r="I19" s="250">
        <v>0</v>
      </c>
      <c r="J19" s="49" t="s">
        <v>2160</v>
      </c>
      <c r="K19" s="49" t="s">
        <v>4363</v>
      </c>
      <c r="L19" s="248" t="s">
        <v>254</v>
      </c>
      <c r="M19" s="248" t="s">
        <v>568</v>
      </c>
    </row>
    <row r="20" spans="2:13" x14ac:dyDescent="0.3">
      <c r="B20" s="248" t="s">
        <v>2831</v>
      </c>
      <c r="C20" s="248" t="s">
        <v>2831</v>
      </c>
      <c r="D20" t="s">
        <v>2602</v>
      </c>
      <c r="E20" t="s">
        <v>11526</v>
      </c>
      <c r="F20" t="s">
        <v>2075</v>
      </c>
      <c r="G20" s="47" t="s">
        <v>2244</v>
      </c>
      <c r="H20" s="49">
        <v>0</v>
      </c>
      <c r="I20" s="250">
        <v>0</v>
      </c>
      <c r="J20" s="49" t="s">
        <v>2160</v>
      </c>
      <c r="K20" s="49" t="s">
        <v>11527</v>
      </c>
      <c r="L20" s="248" t="s">
        <v>254</v>
      </c>
      <c r="M20" s="248" t="s">
        <v>568</v>
      </c>
    </row>
    <row r="21" spans="2:13" x14ac:dyDescent="0.3">
      <c r="B21" s="248" t="s">
        <v>2831</v>
      </c>
      <c r="C21" s="248" t="s">
        <v>2831</v>
      </c>
      <c r="D21" t="s">
        <v>2602</v>
      </c>
      <c r="E21" t="s">
        <v>11528</v>
      </c>
      <c r="F21" t="s">
        <v>2072</v>
      </c>
      <c r="G21" s="47" t="s">
        <v>2265</v>
      </c>
      <c r="H21" s="49">
        <v>0</v>
      </c>
      <c r="I21" s="250">
        <v>0</v>
      </c>
      <c r="J21" s="49" t="s">
        <v>2160</v>
      </c>
      <c r="K21" s="49" t="s">
        <v>2936</v>
      </c>
      <c r="L21" s="248" t="s">
        <v>254</v>
      </c>
      <c r="M21" s="248" t="s">
        <v>568</v>
      </c>
    </row>
    <row r="22" spans="2:13" x14ac:dyDescent="0.3">
      <c r="B22" s="248" t="s">
        <v>2831</v>
      </c>
      <c r="C22" s="248" t="s">
        <v>2831</v>
      </c>
      <c r="D22" t="s">
        <v>2602</v>
      </c>
      <c r="E22" t="s">
        <v>11529</v>
      </c>
      <c r="F22" t="s">
        <v>2072</v>
      </c>
      <c r="G22" s="47" t="s">
        <v>2294</v>
      </c>
      <c r="H22" s="49">
        <v>0</v>
      </c>
      <c r="I22" s="250">
        <v>0</v>
      </c>
      <c r="J22" s="49" t="s">
        <v>2173</v>
      </c>
      <c r="K22" s="49" t="s">
        <v>2992</v>
      </c>
      <c r="L22" s="248" t="s">
        <v>254</v>
      </c>
      <c r="M22" s="248" t="s">
        <v>568</v>
      </c>
    </row>
    <row r="23" spans="2:13" x14ac:dyDescent="0.3">
      <c r="B23" s="248" t="s">
        <v>2831</v>
      </c>
      <c r="C23" s="248" t="s">
        <v>2831</v>
      </c>
      <c r="D23" t="s">
        <v>2602</v>
      </c>
      <c r="E23" t="s">
        <v>11530</v>
      </c>
      <c r="F23" t="s">
        <v>2072</v>
      </c>
      <c r="G23" s="47" t="s">
        <v>11531</v>
      </c>
      <c r="H23" s="49">
        <v>0</v>
      </c>
      <c r="I23" s="250">
        <v>0</v>
      </c>
      <c r="J23" s="49" t="s">
        <v>2176</v>
      </c>
      <c r="K23" s="49" t="s">
        <v>11532</v>
      </c>
      <c r="L23" s="248" t="s">
        <v>254</v>
      </c>
      <c r="M23" s="248" t="s">
        <v>568</v>
      </c>
    </row>
    <row r="24" spans="2:13" x14ac:dyDescent="0.3">
      <c r="B24" s="248" t="s">
        <v>2831</v>
      </c>
      <c r="C24" s="248" t="s">
        <v>2831</v>
      </c>
      <c r="D24" t="s">
        <v>2602</v>
      </c>
      <c r="E24" t="s">
        <v>5680</v>
      </c>
      <c r="F24" t="s">
        <v>2073</v>
      </c>
      <c r="G24" s="47" t="s">
        <v>2292</v>
      </c>
      <c r="H24" s="49">
        <v>0</v>
      </c>
      <c r="I24" s="250">
        <v>0</v>
      </c>
      <c r="J24" s="49" t="s">
        <v>2186</v>
      </c>
      <c r="K24" s="49" t="s">
        <v>5681</v>
      </c>
      <c r="L24" s="248" t="s">
        <v>254</v>
      </c>
      <c r="M24" s="248" t="s">
        <v>568</v>
      </c>
    </row>
    <row r="25" spans="2:13" x14ac:dyDescent="0.3">
      <c r="B25" s="248" t="s">
        <v>2831</v>
      </c>
      <c r="C25" s="248" t="s">
        <v>2831</v>
      </c>
      <c r="D25" t="s">
        <v>2602</v>
      </c>
      <c r="E25" t="s">
        <v>11533</v>
      </c>
      <c r="F25" t="s">
        <v>2076</v>
      </c>
      <c r="G25" s="47" t="s">
        <v>11531</v>
      </c>
      <c r="H25" s="49">
        <v>0</v>
      </c>
      <c r="I25" s="250">
        <v>0</v>
      </c>
      <c r="J25" s="49" t="s">
        <v>2160</v>
      </c>
      <c r="K25" s="49" t="s">
        <v>4054</v>
      </c>
      <c r="L25" s="248" t="s">
        <v>254</v>
      </c>
      <c r="M25" s="248" t="s">
        <v>568</v>
      </c>
    </row>
    <row r="26" spans="2:13" x14ac:dyDescent="0.3">
      <c r="B26" s="248" t="s">
        <v>2831</v>
      </c>
      <c r="C26" s="248" t="s">
        <v>2831</v>
      </c>
      <c r="D26" t="s">
        <v>2602</v>
      </c>
      <c r="E26" t="s">
        <v>7870</v>
      </c>
      <c r="F26" t="s">
        <v>2073</v>
      </c>
      <c r="G26" s="47" t="s">
        <v>11525</v>
      </c>
      <c r="H26" s="49">
        <v>0</v>
      </c>
      <c r="I26" s="250">
        <v>0</v>
      </c>
      <c r="J26" s="49" t="s">
        <v>2186</v>
      </c>
      <c r="K26" s="49" t="s">
        <v>7871</v>
      </c>
      <c r="L26" s="248" t="s">
        <v>2147</v>
      </c>
      <c r="M26" s="248" t="s">
        <v>568</v>
      </c>
    </row>
    <row r="27" spans="2:13" x14ac:dyDescent="0.3">
      <c r="B27" s="248" t="s">
        <v>2831</v>
      </c>
      <c r="C27" s="248" t="s">
        <v>2831</v>
      </c>
      <c r="D27" t="s">
        <v>2602</v>
      </c>
      <c r="E27" t="s">
        <v>5636</v>
      </c>
      <c r="F27" t="s">
        <v>2078</v>
      </c>
      <c r="G27" s="47" t="s">
        <v>2177</v>
      </c>
      <c r="H27" s="49">
        <v>0</v>
      </c>
      <c r="I27" s="250">
        <v>0</v>
      </c>
      <c r="J27" s="49" t="s">
        <v>2186</v>
      </c>
      <c r="K27" s="49" t="s">
        <v>5637</v>
      </c>
      <c r="L27" s="248" t="s">
        <v>254</v>
      </c>
      <c r="M27" s="248" t="s">
        <v>568</v>
      </c>
    </row>
    <row r="28" spans="2:13" x14ac:dyDescent="0.3">
      <c r="B28" s="248" t="s">
        <v>2831</v>
      </c>
      <c r="C28" s="248" t="s">
        <v>2831</v>
      </c>
      <c r="D28" t="s">
        <v>2602</v>
      </c>
      <c r="E28" t="s">
        <v>3595</v>
      </c>
      <c r="F28" t="s">
        <v>2078</v>
      </c>
      <c r="G28" s="47" t="s">
        <v>2360</v>
      </c>
      <c r="H28" s="49">
        <v>0</v>
      </c>
      <c r="I28" s="250">
        <v>0</v>
      </c>
      <c r="J28" s="49" t="s">
        <v>2186</v>
      </c>
      <c r="K28" s="49" t="s">
        <v>3596</v>
      </c>
      <c r="L28" s="248" t="s">
        <v>254</v>
      </c>
      <c r="M28" s="248" t="s">
        <v>568</v>
      </c>
    </row>
    <row r="29" spans="2:13" x14ac:dyDescent="0.3">
      <c r="B29" s="248" t="s">
        <v>2831</v>
      </c>
      <c r="C29" s="248" t="s">
        <v>2831</v>
      </c>
      <c r="D29" t="s">
        <v>2602</v>
      </c>
      <c r="E29" t="s">
        <v>5545</v>
      </c>
      <c r="F29" t="s">
        <v>2073</v>
      </c>
      <c r="G29" s="47" t="s">
        <v>2177</v>
      </c>
      <c r="H29" s="49">
        <v>0</v>
      </c>
      <c r="I29" s="250">
        <v>0</v>
      </c>
      <c r="J29" s="49" t="s">
        <v>2186</v>
      </c>
      <c r="K29" s="49" t="s">
        <v>5547</v>
      </c>
      <c r="L29" s="248" t="s">
        <v>254</v>
      </c>
      <c r="M29" s="248" t="s">
        <v>568</v>
      </c>
    </row>
    <row r="30" spans="2:13" x14ac:dyDescent="0.3">
      <c r="B30" s="248" t="s">
        <v>2831</v>
      </c>
      <c r="C30" s="248" t="s">
        <v>2831</v>
      </c>
      <c r="D30" t="s">
        <v>2602</v>
      </c>
      <c r="E30" t="s">
        <v>10420</v>
      </c>
      <c r="F30" t="s">
        <v>2078</v>
      </c>
      <c r="G30" s="47" t="s">
        <v>2188</v>
      </c>
      <c r="H30" s="49">
        <v>0</v>
      </c>
      <c r="I30" s="250">
        <v>0</v>
      </c>
      <c r="J30" s="49" t="s">
        <v>2186</v>
      </c>
      <c r="K30" s="49" t="s">
        <v>10421</v>
      </c>
      <c r="L30" s="248" t="s">
        <v>254</v>
      </c>
      <c r="M30" s="248" t="s">
        <v>568</v>
      </c>
    </row>
    <row r="31" spans="2:13" x14ac:dyDescent="0.3">
      <c r="B31" s="248" t="s">
        <v>2831</v>
      </c>
      <c r="C31" s="248" t="s">
        <v>2831</v>
      </c>
      <c r="D31" t="s">
        <v>2602</v>
      </c>
      <c r="E31" t="s">
        <v>11534</v>
      </c>
      <c r="F31" t="s">
        <v>2072</v>
      </c>
      <c r="G31" s="47" t="s">
        <v>2170</v>
      </c>
      <c r="H31" s="49">
        <v>0</v>
      </c>
      <c r="I31" s="250">
        <v>0</v>
      </c>
      <c r="J31" s="49" t="s">
        <v>2160</v>
      </c>
      <c r="K31" s="49" t="s">
        <v>11535</v>
      </c>
      <c r="L31" s="248" t="s">
        <v>254</v>
      </c>
      <c r="M31" s="248" t="s">
        <v>568</v>
      </c>
    </row>
    <row r="32" spans="2:13" x14ac:dyDescent="0.3">
      <c r="B32" s="248" t="s">
        <v>2831</v>
      </c>
      <c r="C32" s="248" t="s">
        <v>2831</v>
      </c>
      <c r="D32" t="s">
        <v>2602</v>
      </c>
      <c r="E32" t="s">
        <v>5041</v>
      </c>
      <c r="F32" t="s">
        <v>2073</v>
      </c>
      <c r="G32" s="47" t="s">
        <v>2247</v>
      </c>
      <c r="H32" s="49">
        <v>0</v>
      </c>
      <c r="I32" s="250">
        <v>0</v>
      </c>
      <c r="J32" s="49" t="s">
        <v>2160</v>
      </c>
      <c r="K32" s="49" t="s">
        <v>5042</v>
      </c>
      <c r="L32" s="248" t="s">
        <v>254</v>
      </c>
      <c r="M32" s="248" t="s">
        <v>568</v>
      </c>
    </row>
    <row r="33" spans="2:13" x14ac:dyDescent="0.3">
      <c r="B33" s="248" t="s">
        <v>2831</v>
      </c>
      <c r="C33" s="248" t="s">
        <v>2831</v>
      </c>
      <c r="D33" t="s">
        <v>2602</v>
      </c>
      <c r="E33" t="s">
        <v>11536</v>
      </c>
      <c r="F33" t="s">
        <v>2072</v>
      </c>
      <c r="G33" s="47" t="s">
        <v>2279</v>
      </c>
      <c r="H33" s="49">
        <v>0</v>
      </c>
      <c r="I33" s="250">
        <v>0</v>
      </c>
      <c r="J33" s="49" t="s">
        <v>2160</v>
      </c>
      <c r="K33" s="49" t="s">
        <v>2992</v>
      </c>
      <c r="L33" s="248" t="s">
        <v>254</v>
      </c>
      <c r="M33" s="248" t="s">
        <v>568</v>
      </c>
    </row>
    <row r="34" spans="2:13" x14ac:dyDescent="0.3">
      <c r="B34" s="248" t="s">
        <v>2831</v>
      </c>
      <c r="C34" s="248" t="s">
        <v>2831</v>
      </c>
      <c r="D34" t="s">
        <v>2602</v>
      </c>
      <c r="E34" t="s">
        <v>5115</v>
      </c>
      <c r="F34" t="s">
        <v>2073</v>
      </c>
      <c r="G34" s="47" t="s">
        <v>2188</v>
      </c>
      <c r="H34" s="49">
        <v>0</v>
      </c>
      <c r="I34" s="250">
        <v>0</v>
      </c>
      <c r="J34" s="49" t="s">
        <v>2160</v>
      </c>
      <c r="K34" s="49" t="s">
        <v>5116</v>
      </c>
      <c r="L34" s="248" t="s">
        <v>254</v>
      </c>
      <c r="M34" s="248" t="s">
        <v>568</v>
      </c>
    </row>
    <row r="35" spans="2:13" x14ac:dyDescent="0.3">
      <c r="B35" s="248" t="s">
        <v>2831</v>
      </c>
      <c r="C35" s="248" t="s">
        <v>2831</v>
      </c>
      <c r="D35" t="s">
        <v>2602</v>
      </c>
      <c r="E35" t="s">
        <v>8940</v>
      </c>
      <c r="F35" t="s">
        <v>2073</v>
      </c>
      <c r="G35" s="47" t="s">
        <v>2332</v>
      </c>
      <c r="H35" s="49">
        <v>0</v>
      </c>
      <c r="I35" s="250">
        <v>0</v>
      </c>
      <c r="J35" s="49" t="s">
        <v>2186</v>
      </c>
      <c r="K35" s="49" t="s">
        <v>4726</v>
      </c>
      <c r="L35" s="248" t="s">
        <v>254</v>
      </c>
      <c r="M35" s="248" t="s">
        <v>568</v>
      </c>
    </row>
    <row r="36" spans="2:13" x14ac:dyDescent="0.3">
      <c r="B36" s="248" t="s">
        <v>2831</v>
      </c>
      <c r="C36" s="248" t="s">
        <v>2831</v>
      </c>
      <c r="D36" t="s">
        <v>2602</v>
      </c>
      <c r="E36" t="s">
        <v>3261</v>
      </c>
      <c r="F36" t="s">
        <v>2078</v>
      </c>
      <c r="G36" s="47" t="s">
        <v>2166</v>
      </c>
      <c r="H36" s="49">
        <v>0</v>
      </c>
      <c r="I36" s="250">
        <v>0</v>
      </c>
      <c r="J36" s="49" t="s">
        <v>2160</v>
      </c>
      <c r="K36" s="49" t="s">
        <v>2992</v>
      </c>
      <c r="L36" s="248" t="s">
        <v>254</v>
      </c>
      <c r="M36" s="248" t="s">
        <v>568</v>
      </c>
    </row>
    <row r="37" spans="2:13" x14ac:dyDescent="0.3">
      <c r="B37" s="248" t="s">
        <v>2831</v>
      </c>
      <c r="C37" s="248" t="s">
        <v>2831</v>
      </c>
      <c r="D37" t="s">
        <v>2602</v>
      </c>
      <c r="E37" t="s">
        <v>9627</v>
      </c>
      <c r="F37" t="s">
        <v>2073</v>
      </c>
      <c r="G37" s="47" t="s">
        <v>11525</v>
      </c>
      <c r="H37" s="49">
        <v>0</v>
      </c>
      <c r="I37" s="250">
        <v>0</v>
      </c>
      <c r="J37" s="49" t="s">
        <v>2186</v>
      </c>
      <c r="K37" s="49" t="s">
        <v>9628</v>
      </c>
      <c r="L37" s="248" t="s">
        <v>254</v>
      </c>
      <c r="M37" s="248" t="s">
        <v>568</v>
      </c>
    </row>
    <row r="38" spans="2:13" x14ac:dyDescent="0.3">
      <c r="B38" s="248" t="s">
        <v>2831</v>
      </c>
      <c r="C38" s="248" t="s">
        <v>2831</v>
      </c>
      <c r="D38" t="s">
        <v>2602</v>
      </c>
      <c r="E38" t="s">
        <v>5560</v>
      </c>
      <c r="F38" t="s">
        <v>2073</v>
      </c>
      <c r="G38" s="47" t="s">
        <v>2304</v>
      </c>
      <c r="H38" s="49">
        <v>0</v>
      </c>
      <c r="I38" s="250">
        <v>0</v>
      </c>
      <c r="J38" s="49" t="s">
        <v>2186</v>
      </c>
      <c r="K38" s="49" t="s">
        <v>5561</v>
      </c>
      <c r="L38" s="248" t="s">
        <v>254</v>
      </c>
      <c r="M38" s="248" t="s">
        <v>568</v>
      </c>
    </row>
    <row r="39" spans="2:13" x14ac:dyDescent="0.3">
      <c r="B39" s="248" t="s">
        <v>2831</v>
      </c>
      <c r="C39" s="248" t="s">
        <v>2831</v>
      </c>
      <c r="D39" t="s">
        <v>2602</v>
      </c>
      <c r="E39" t="s">
        <v>3679</v>
      </c>
      <c r="F39" t="s">
        <v>2078</v>
      </c>
      <c r="G39" s="47" t="s">
        <v>2269</v>
      </c>
      <c r="H39" s="49">
        <v>0</v>
      </c>
      <c r="I39" s="250">
        <v>0</v>
      </c>
      <c r="J39" s="49" t="s">
        <v>2186</v>
      </c>
      <c r="K39" s="49" t="s">
        <v>3680</v>
      </c>
      <c r="L39" s="248" t="s">
        <v>254</v>
      </c>
      <c r="M39" s="248" t="s">
        <v>568</v>
      </c>
    </row>
    <row r="40" spans="2:13" x14ac:dyDescent="0.3">
      <c r="B40" s="248" t="s">
        <v>2831</v>
      </c>
      <c r="C40" s="248" t="s">
        <v>2831</v>
      </c>
      <c r="D40" t="s">
        <v>2602</v>
      </c>
      <c r="E40" t="s">
        <v>7606</v>
      </c>
      <c r="F40" t="s">
        <v>2073</v>
      </c>
      <c r="G40" s="47" t="s">
        <v>2336</v>
      </c>
      <c r="H40" s="49">
        <v>0</v>
      </c>
      <c r="I40" s="250">
        <v>0</v>
      </c>
      <c r="J40" s="49" t="s">
        <v>2186</v>
      </c>
      <c r="K40" s="49" t="s">
        <v>7607</v>
      </c>
      <c r="L40" s="248" t="s">
        <v>2147</v>
      </c>
      <c r="M40" s="248" t="s">
        <v>568</v>
      </c>
    </row>
    <row r="41" spans="2:13" x14ac:dyDescent="0.3">
      <c r="B41" s="248" t="s">
        <v>2831</v>
      </c>
      <c r="C41" s="248" t="s">
        <v>2831</v>
      </c>
      <c r="D41" t="s">
        <v>2602</v>
      </c>
      <c r="E41" t="s">
        <v>8173</v>
      </c>
      <c r="F41" t="s">
        <v>2078</v>
      </c>
      <c r="G41" s="47" t="s">
        <v>11537</v>
      </c>
      <c r="H41" s="49">
        <v>0</v>
      </c>
      <c r="I41" s="250">
        <v>0</v>
      </c>
      <c r="J41" s="49" t="s">
        <v>2186</v>
      </c>
      <c r="K41" s="49" t="s">
        <v>8174</v>
      </c>
      <c r="L41" s="248" t="s">
        <v>254</v>
      </c>
      <c r="M41" s="248" t="s">
        <v>568</v>
      </c>
    </row>
    <row r="42" spans="2:13" x14ac:dyDescent="0.3">
      <c r="B42" s="248" t="s">
        <v>2831</v>
      </c>
      <c r="C42" s="248" t="s">
        <v>2831</v>
      </c>
      <c r="D42" t="s">
        <v>2602</v>
      </c>
      <c r="E42" t="s">
        <v>10176</v>
      </c>
      <c r="F42" t="s">
        <v>2073</v>
      </c>
      <c r="G42" s="47" t="s">
        <v>2269</v>
      </c>
      <c r="H42" s="49">
        <v>0</v>
      </c>
      <c r="I42" s="250">
        <v>0</v>
      </c>
      <c r="J42" s="49" t="s">
        <v>2186</v>
      </c>
      <c r="K42" s="49" t="s">
        <v>10177</v>
      </c>
      <c r="L42" s="248" t="s">
        <v>254</v>
      </c>
      <c r="M42" s="248" t="s">
        <v>568</v>
      </c>
    </row>
    <row r="43" spans="2:13" x14ac:dyDescent="0.3">
      <c r="B43" s="248" t="s">
        <v>2831</v>
      </c>
      <c r="C43" s="248" t="s">
        <v>2831</v>
      </c>
      <c r="D43" t="s">
        <v>2602</v>
      </c>
      <c r="E43" t="s">
        <v>8636</v>
      </c>
      <c r="F43" t="s">
        <v>2078</v>
      </c>
      <c r="G43" s="47" t="s">
        <v>2269</v>
      </c>
      <c r="H43" s="49">
        <v>0</v>
      </c>
      <c r="I43" s="250">
        <v>0</v>
      </c>
      <c r="J43" s="49" t="s">
        <v>2186</v>
      </c>
      <c r="K43" s="49" t="s">
        <v>8637</v>
      </c>
      <c r="L43" s="248" t="s">
        <v>254</v>
      </c>
      <c r="M43" s="248" t="s">
        <v>568</v>
      </c>
    </row>
    <row r="44" spans="2:13" x14ac:dyDescent="0.3">
      <c r="B44" s="248" t="s">
        <v>2831</v>
      </c>
      <c r="C44" s="248" t="s">
        <v>2831</v>
      </c>
      <c r="D44" t="s">
        <v>2602</v>
      </c>
      <c r="E44" t="s">
        <v>6305</v>
      </c>
      <c r="F44" t="s">
        <v>2073</v>
      </c>
      <c r="G44" s="47" t="s">
        <v>2177</v>
      </c>
      <c r="H44" s="49">
        <v>0</v>
      </c>
      <c r="I44" s="250">
        <v>0</v>
      </c>
      <c r="J44" s="49" t="s">
        <v>2160</v>
      </c>
      <c r="K44" s="49" t="s">
        <v>6306</v>
      </c>
      <c r="L44" s="248" t="s">
        <v>254</v>
      </c>
      <c r="M44" s="248" t="s">
        <v>568</v>
      </c>
    </row>
    <row r="45" spans="2:13" x14ac:dyDescent="0.3">
      <c r="B45" s="248" t="s">
        <v>2831</v>
      </c>
      <c r="C45" s="248" t="s">
        <v>2831</v>
      </c>
      <c r="D45" t="s">
        <v>2602</v>
      </c>
      <c r="E45" t="s">
        <v>4458</v>
      </c>
      <c r="F45" t="s">
        <v>2078</v>
      </c>
      <c r="G45" s="47" t="s">
        <v>2244</v>
      </c>
      <c r="H45" s="49">
        <v>0</v>
      </c>
      <c r="I45" s="250">
        <v>0</v>
      </c>
      <c r="J45" s="49" t="s">
        <v>2160</v>
      </c>
      <c r="K45" s="49" t="s">
        <v>4459</v>
      </c>
      <c r="L45" s="248" t="s">
        <v>254</v>
      </c>
      <c r="M45" s="248" t="s">
        <v>568</v>
      </c>
    </row>
    <row r="46" spans="2:13" x14ac:dyDescent="0.3">
      <c r="B46" s="248" t="s">
        <v>2831</v>
      </c>
      <c r="C46" s="248" t="s">
        <v>2831</v>
      </c>
      <c r="D46" t="s">
        <v>2602</v>
      </c>
      <c r="E46" t="s">
        <v>8882</v>
      </c>
      <c r="F46" t="s">
        <v>2078</v>
      </c>
      <c r="G46" s="47" t="s">
        <v>2247</v>
      </c>
      <c r="H46" s="49">
        <v>0</v>
      </c>
      <c r="I46" s="250">
        <v>0</v>
      </c>
      <c r="J46" s="49" t="s">
        <v>2186</v>
      </c>
      <c r="K46" s="49" t="s">
        <v>8883</v>
      </c>
      <c r="L46" s="248" t="s">
        <v>254</v>
      </c>
      <c r="M46" s="248" t="s">
        <v>568</v>
      </c>
    </row>
    <row r="47" spans="2:13" x14ac:dyDescent="0.3">
      <c r="B47" s="248" t="s">
        <v>2831</v>
      </c>
      <c r="C47" s="248" t="s">
        <v>2831</v>
      </c>
      <c r="D47" t="s">
        <v>2602</v>
      </c>
      <c r="E47" t="s">
        <v>4336</v>
      </c>
      <c r="F47" t="s">
        <v>2078</v>
      </c>
      <c r="G47" s="47" t="s">
        <v>2227</v>
      </c>
      <c r="H47" s="49">
        <v>0</v>
      </c>
      <c r="I47" s="250">
        <v>0</v>
      </c>
      <c r="J47" s="49" t="s">
        <v>2173</v>
      </c>
      <c r="K47" s="49" t="s">
        <v>4338</v>
      </c>
      <c r="L47" s="248" t="s">
        <v>254</v>
      </c>
      <c r="M47" s="248" t="s">
        <v>568</v>
      </c>
    </row>
    <row r="48" spans="2:13" x14ac:dyDescent="0.3">
      <c r="B48" s="248" t="s">
        <v>2831</v>
      </c>
      <c r="C48" s="248" t="s">
        <v>2831</v>
      </c>
      <c r="D48" t="s">
        <v>2602</v>
      </c>
      <c r="E48" t="s">
        <v>6963</v>
      </c>
      <c r="F48" t="s">
        <v>2078</v>
      </c>
      <c r="G48" s="47" t="s">
        <v>2269</v>
      </c>
      <c r="H48" s="49">
        <v>0</v>
      </c>
      <c r="I48" s="250">
        <v>0</v>
      </c>
      <c r="J48" s="49" t="s">
        <v>2186</v>
      </c>
      <c r="K48" s="49" t="s">
        <v>6964</v>
      </c>
      <c r="L48" s="248" t="s">
        <v>254</v>
      </c>
      <c r="M48" s="248" t="s">
        <v>568</v>
      </c>
    </row>
    <row r="49" spans="2:13" x14ac:dyDescent="0.3">
      <c r="B49" s="248" t="s">
        <v>2831</v>
      </c>
      <c r="C49" s="248" t="s">
        <v>2831</v>
      </c>
      <c r="D49" t="s">
        <v>2602</v>
      </c>
      <c r="E49" t="s">
        <v>8549</v>
      </c>
      <c r="F49" t="s">
        <v>2073</v>
      </c>
      <c r="G49" s="47" t="s">
        <v>2293</v>
      </c>
      <c r="H49" s="49">
        <v>0</v>
      </c>
      <c r="I49" s="250">
        <v>0</v>
      </c>
      <c r="J49" s="49" t="s">
        <v>2186</v>
      </c>
      <c r="K49" s="49" t="s">
        <v>8550</v>
      </c>
      <c r="L49" s="248" t="s">
        <v>254</v>
      </c>
      <c r="M49" s="248" t="s">
        <v>568</v>
      </c>
    </row>
    <row r="50" spans="2:13" x14ac:dyDescent="0.3">
      <c r="B50" s="248" t="s">
        <v>2831</v>
      </c>
      <c r="C50" s="248" t="s">
        <v>2831</v>
      </c>
      <c r="D50" t="s">
        <v>2602</v>
      </c>
      <c r="E50" t="s">
        <v>6274</v>
      </c>
      <c r="F50" t="s">
        <v>2073</v>
      </c>
      <c r="G50" s="47" t="s">
        <v>2227</v>
      </c>
      <c r="H50" s="49">
        <v>0</v>
      </c>
      <c r="I50" s="250">
        <v>0</v>
      </c>
      <c r="J50" s="49" t="s">
        <v>2186</v>
      </c>
      <c r="K50" s="49" t="s">
        <v>6275</v>
      </c>
      <c r="L50" s="248" t="s">
        <v>254</v>
      </c>
      <c r="M50" s="248" t="s">
        <v>568</v>
      </c>
    </row>
    <row r="51" spans="2:13" x14ac:dyDescent="0.3">
      <c r="B51" s="248" t="s">
        <v>2831</v>
      </c>
      <c r="C51" s="248" t="s">
        <v>2831</v>
      </c>
      <c r="D51" t="s">
        <v>2602</v>
      </c>
      <c r="E51" t="s">
        <v>3192</v>
      </c>
      <c r="F51" t="s">
        <v>2078</v>
      </c>
      <c r="G51" s="47" t="s">
        <v>2180</v>
      </c>
      <c r="H51" s="49">
        <v>0</v>
      </c>
      <c r="I51" s="250">
        <v>0</v>
      </c>
      <c r="J51" s="49" t="s">
        <v>2160</v>
      </c>
      <c r="K51" s="49" t="s">
        <v>2936</v>
      </c>
      <c r="L51" s="248" t="s">
        <v>254</v>
      </c>
      <c r="M51" s="248" t="s">
        <v>568</v>
      </c>
    </row>
    <row r="52" spans="2:13" x14ac:dyDescent="0.3">
      <c r="B52" s="248" t="s">
        <v>2831</v>
      </c>
      <c r="C52" s="248" t="s">
        <v>2831</v>
      </c>
      <c r="D52" t="s">
        <v>2602</v>
      </c>
      <c r="E52" t="s">
        <v>8681</v>
      </c>
      <c r="F52" t="s">
        <v>2073</v>
      </c>
      <c r="G52" s="47" t="s">
        <v>2244</v>
      </c>
      <c r="H52" s="49">
        <v>0</v>
      </c>
      <c r="I52" s="250">
        <v>0</v>
      </c>
      <c r="J52" s="49" t="s">
        <v>2160</v>
      </c>
      <c r="K52" s="49" t="s">
        <v>8682</v>
      </c>
      <c r="L52" s="248" t="s">
        <v>254</v>
      </c>
      <c r="M52" s="248" t="s">
        <v>568</v>
      </c>
    </row>
    <row r="53" spans="2:13" x14ac:dyDescent="0.3">
      <c r="B53" s="248" t="s">
        <v>2831</v>
      </c>
      <c r="C53" s="248" t="s">
        <v>2831</v>
      </c>
      <c r="D53" t="s">
        <v>2602</v>
      </c>
      <c r="E53" t="s">
        <v>10260</v>
      </c>
      <c r="F53" t="s">
        <v>2073</v>
      </c>
      <c r="G53" s="47" t="s">
        <v>2257</v>
      </c>
      <c r="H53" s="49">
        <v>0</v>
      </c>
      <c r="I53" s="250">
        <v>0</v>
      </c>
      <c r="J53" s="49" t="s">
        <v>2160</v>
      </c>
      <c r="K53" s="49" t="s">
        <v>10261</v>
      </c>
      <c r="L53" s="248" t="s">
        <v>254</v>
      </c>
      <c r="M53" s="248" t="s">
        <v>568</v>
      </c>
    </row>
    <row r="54" spans="2:13" x14ac:dyDescent="0.3">
      <c r="B54" s="248" t="s">
        <v>2831</v>
      </c>
      <c r="C54" s="248" t="s">
        <v>2831</v>
      </c>
      <c r="D54" t="s">
        <v>2602</v>
      </c>
      <c r="E54" t="s">
        <v>3777</v>
      </c>
      <c r="F54" t="s">
        <v>2073</v>
      </c>
      <c r="G54" s="47" t="s">
        <v>2336</v>
      </c>
      <c r="H54" s="49">
        <v>0</v>
      </c>
      <c r="I54" s="250">
        <v>0</v>
      </c>
      <c r="J54" s="49" t="s">
        <v>2186</v>
      </c>
      <c r="K54" s="49" t="s">
        <v>3778</v>
      </c>
      <c r="L54" s="248" t="s">
        <v>254</v>
      </c>
      <c r="M54" s="248" t="s">
        <v>568</v>
      </c>
    </row>
    <row r="55" spans="2:13" x14ac:dyDescent="0.3">
      <c r="B55" s="248" t="s">
        <v>2831</v>
      </c>
      <c r="C55" s="248" t="s">
        <v>2831</v>
      </c>
      <c r="D55" t="s">
        <v>2602</v>
      </c>
      <c r="E55" t="s">
        <v>6608</v>
      </c>
      <c r="F55" t="s">
        <v>2073</v>
      </c>
      <c r="G55" s="47" t="s">
        <v>2279</v>
      </c>
      <c r="H55" s="49">
        <v>0</v>
      </c>
      <c r="I55" s="250">
        <v>0</v>
      </c>
      <c r="J55" s="49" t="s">
        <v>2186</v>
      </c>
      <c r="K55" s="49" t="s">
        <v>6609</v>
      </c>
      <c r="L55" s="248" t="s">
        <v>254</v>
      </c>
      <c r="M55" s="248" t="s">
        <v>568</v>
      </c>
    </row>
    <row r="56" spans="2:13" x14ac:dyDescent="0.3">
      <c r="B56" s="248" t="s">
        <v>2831</v>
      </c>
      <c r="C56" s="248" t="s">
        <v>2831</v>
      </c>
      <c r="D56" t="s">
        <v>2602</v>
      </c>
      <c r="E56" t="s">
        <v>2989</v>
      </c>
      <c r="F56" t="s">
        <v>2073</v>
      </c>
      <c r="G56" s="47" t="s">
        <v>2332</v>
      </c>
      <c r="H56" s="49">
        <v>0</v>
      </c>
      <c r="I56" s="250">
        <v>0</v>
      </c>
      <c r="J56" s="49" t="s">
        <v>2160</v>
      </c>
      <c r="K56" s="49" t="s">
        <v>2941</v>
      </c>
      <c r="L56" s="248" t="s">
        <v>254</v>
      </c>
      <c r="M56" s="248" t="s">
        <v>568</v>
      </c>
    </row>
    <row r="57" spans="2:13" x14ac:dyDescent="0.3">
      <c r="B57" s="248" t="s">
        <v>2831</v>
      </c>
      <c r="C57" s="248" t="s">
        <v>2831</v>
      </c>
      <c r="D57" t="s">
        <v>2602</v>
      </c>
      <c r="E57" t="s">
        <v>5057</v>
      </c>
      <c r="F57" t="s">
        <v>2073</v>
      </c>
      <c r="G57" s="47" t="s">
        <v>2227</v>
      </c>
      <c r="H57" s="49">
        <v>0</v>
      </c>
      <c r="I57" s="250">
        <v>0</v>
      </c>
      <c r="J57" s="49" t="s">
        <v>2176</v>
      </c>
      <c r="K57" s="49" t="s">
        <v>5058</v>
      </c>
      <c r="L57" s="248" t="s">
        <v>254</v>
      </c>
      <c r="M57" s="248" t="s">
        <v>568</v>
      </c>
    </row>
    <row r="58" spans="2:13" x14ac:dyDescent="0.3">
      <c r="B58" s="248" t="s">
        <v>2831</v>
      </c>
      <c r="C58" s="248" t="s">
        <v>2831</v>
      </c>
      <c r="D58" t="s">
        <v>2602</v>
      </c>
      <c r="E58" t="s">
        <v>7818</v>
      </c>
      <c r="F58" t="s">
        <v>2073</v>
      </c>
      <c r="G58" s="47" t="s">
        <v>2269</v>
      </c>
      <c r="H58" s="49">
        <v>0</v>
      </c>
      <c r="I58" s="250">
        <v>0</v>
      </c>
      <c r="J58" s="49" t="s">
        <v>2176</v>
      </c>
      <c r="K58" s="49" t="s">
        <v>7819</v>
      </c>
      <c r="L58" s="248" t="s">
        <v>254</v>
      </c>
      <c r="M58" s="248" t="s">
        <v>568</v>
      </c>
    </row>
    <row r="59" spans="2:13" x14ac:dyDescent="0.3">
      <c r="B59" s="248" t="s">
        <v>2831</v>
      </c>
      <c r="C59" s="248" t="s">
        <v>2831</v>
      </c>
      <c r="D59" t="s">
        <v>2602</v>
      </c>
      <c r="E59" t="s">
        <v>9643</v>
      </c>
      <c r="F59" t="s">
        <v>2078</v>
      </c>
      <c r="G59" s="47" t="s">
        <v>2336</v>
      </c>
      <c r="H59" s="49">
        <v>0</v>
      </c>
      <c r="I59" s="250">
        <v>0</v>
      </c>
      <c r="J59" s="49" t="s">
        <v>2186</v>
      </c>
      <c r="K59" s="49" t="s">
        <v>9644</v>
      </c>
      <c r="L59" s="248" t="s">
        <v>254</v>
      </c>
      <c r="M59" s="248" t="s">
        <v>568</v>
      </c>
    </row>
    <row r="60" spans="2:13" x14ac:dyDescent="0.3">
      <c r="B60" s="248" t="s">
        <v>2831</v>
      </c>
      <c r="C60" s="248" t="s">
        <v>2831</v>
      </c>
      <c r="D60" t="s">
        <v>2602</v>
      </c>
      <c r="E60" t="s">
        <v>8874</v>
      </c>
      <c r="F60" t="s">
        <v>2073</v>
      </c>
      <c r="G60" s="47" t="s">
        <v>2332</v>
      </c>
      <c r="H60" s="49">
        <v>0</v>
      </c>
      <c r="I60" s="250">
        <v>0</v>
      </c>
      <c r="J60" s="49" t="s">
        <v>2186</v>
      </c>
      <c r="K60" s="49" t="s">
        <v>8875</v>
      </c>
      <c r="L60" s="248" t="s">
        <v>254</v>
      </c>
      <c r="M60" s="248" t="s">
        <v>568</v>
      </c>
    </row>
    <row r="61" spans="2:13" x14ac:dyDescent="0.3">
      <c r="B61" s="248" t="s">
        <v>2831</v>
      </c>
      <c r="C61" s="248" t="s">
        <v>2831</v>
      </c>
      <c r="D61" t="s">
        <v>2602</v>
      </c>
      <c r="E61" t="s">
        <v>10256</v>
      </c>
      <c r="F61" t="s">
        <v>2073</v>
      </c>
      <c r="G61" s="47" t="s">
        <v>2257</v>
      </c>
      <c r="H61" s="49">
        <v>0</v>
      </c>
      <c r="I61" s="250">
        <v>0</v>
      </c>
      <c r="J61" s="49" t="s">
        <v>2186</v>
      </c>
      <c r="K61" s="49" t="s">
        <v>10257</v>
      </c>
      <c r="L61" s="248" t="s">
        <v>254</v>
      </c>
      <c r="M61" s="248" t="s">
        <v>568</v>
      </c>
    </row>
    <row r="62" spans="2:13" x14ac:dyDescent="0.3">
      <c r="B62" s="248" t="s">
        <v>2831</v>
      </c>
      <c r="C62" s="248" t="s">
        <v>2831</v>
      </c>
      <c r="D62" t="s">
        <v>2602</v>
      </c>
      <c r="E62" t="s">
        <v>5121</v>
      </c>
      <c r="F62" t="s">
        <v>2073</v>
      </c>
      <c r="G62" s="47" t="s">
        <v>2332</v>
      </c>
      <c r="H62" s="49">
        <v>0</v>
      </c>
      <c r="I62" s="250">
        <v>0</v>
      </c>
      <c r="J62" s="49" t="s">
        <v>2176</v>
      </c>
      <c r="K62" s="49" t="s">
        <v>5122</v>
      </c>
      <c r="L62" s="248" t="s">
        <v>254</v>
      </c>
      <c r="M62" s="248" t="s">
        <v>568</v>
      </c>
    </row>
    <row r="63" spans="2:13" x14ac:dyDescent="0.3">
      <c r="B63" s="248" t="s">
        <v>2831</v>
      </c>
      <c r="C63" s="248" t="s">
        <v>2831</v>
      </c>
      <c r="D63" t="s">
        <v>2602</v>
      </c>
      <c r="E63" t="s">
        <v>11538</v>
      </c>
      <c r="F63" t="s">
        <v>2072</v>
      </c>
      <c r="G63" s="47" t="s">
        <v>2227</v>
      </c>
      <c r="H63" s="49">
        <v>0</v>
      </c>
      <c r="I63" s="250">
        <v>0</v>
      </c>
      <c r="J63" s="49" t="s">
        <v>2160</v>
      </c>
      <c r="K63" s="49" t="s">
        <v>11522</v>
      </c>
      <c r="L63" s="248" t="s">
        <v>254</v>
      </c>
      <c r="M63" s="248" t="s">
        <v>568</v>
      </c>
    </row>
    <row r="64" spans="2:13" x14ac:dyDescent="0.3">
      <c r="B64" s="248" t="s">
        <v>2831</v>
      </c>
      <c r="C64" s="248" t="s">
        <v>2831</v>
      </c>
      <c r="D64" t="s">
        <v>2602</v>
      </c>
      <c r="E64" t="s">
        <v>6048</v>
      </c>
      <c r="F64" t="s">
        <v>2073</v>
      </c>
      <c r="G64" s="47" t="s">
        <v>11537</v>
      </c>
      <c r="H64" s="49">
        <v>0</v>
      </c>
      <c r="I64" s="250">
        <v>0</v>
      </c>
      <c r="J64" s="49" t="s">
        <v>2186</v>
      </c>
      <c r="K64" s="49" t="s">
        <v>6049</v>
      </c>
      <c r="L64" s="248" t="s">
        <v>2147</v>
      </c>
      <c r="M64" s="248" t="s">
        <v>568</v>
      </c>
    </row>
    <row r="65" spans="2:13" x14ac:dyDescent="0.3">
      <c r="B65" s="248" t="s">
        <v>2831</v>
      </c>
      <c r="C65" s="248" t="s">
        <v>2831</v>
      </c>
      <c r="D65" t="s">
        <v>2602</v>
      </c>
      <c r="E65" t="s">
        <v>8907</v>
      </c>
      <c r="F65" t="s">
        <v>2078</v>
      </c>
      <c r="G65" s="47" t="s">
        <v>2332</v>
      </c>
      <c r="H65" s="49">
        <v>0</v>
      </c>
      <c r="I65" s="250">
        <v>0</v>
      </c>
      <c r="J65" s="49" t="s">
        <v>2186</v>
      </c>
      <c r="K65" s="49" t="s">
        <v>8908</v>
      </c>
      <c r="L65" s="248" t="s">
        <v>254</v>
      </c>
      <c r="M65" s="248" t="s">
        <v>568</v>
      </c>
    </row>
    <row r="66" spans="2:13" x14ac:dyDescent="0.3">
      <c r="B66" s="248" t="s">
        <v>2831</v>
      </c>
      <c r="C66" s="248" t="s">
        <v>2831</v>
      </c>
      <c r="D66" t="s">
        <v>2602</v>
      </c>
      <c r="E66" t="s">
        <v>5037</v>
      </c>
      <c r="F66" t="s">
        <v>2073</v>
      </c>
      <c r="G66" s="47" t="s">
        <v>2360</v>
      </c>
      <c r="H66" s="49">
        <v>0</v>
      </c>
      <c r="I66" s="250">
        <v>0</v>
      </c>
      <c r="J66" s="49" t="s">
        <v>2160</v>
      </c>
      <c r="K66" s="49" t="s">
        <v>5038</v>
      </c>
      <c r="L66" s="248" t="s">
        <v>254</v>
      </c>
      <c r="M66" s="248" t="s">
        <v>568</v>
      </c>
    </row>
    <row r="67" spans="2:13" x14ac:dyDescent="0.3">
      <c r="B67" s="248" t="s">
        <v>2831</v>
      </c>
      <c r="C67" s="248" t="s">
        <v>2831</v>
      </c>
      <c r="D67" t="s">
        <v>2602</v>
      </c>
      <c r="E67" t="s">
        <v>4409</v>
      </c>
      <c r="F67" t="s">
        <v>2078</v>
      </c>
      <c r="G67" s="47" t="s">
        <v>2336</v>
      </c>
      <c r="H67" s="49">
        <v>0</v>
      </c>
      <c r="I67" s="250">
        <v>0</v>
      </c>
      <c r="J67" s="49" t="s">
        <v>2160</v>
      </c>
      <c r="K67" s="49" t="s">
        <v>4381</v>
      </c>
      <c r="L67" s="248" t="s">
        <v>254</v>
      </c>
      <c r="M67" s="248" t="s">
        <v>568</v>
      </c>
    </row>
    <row r="68" spans="2:13" x14ac:dyDescent="0.3">
      <c r="B68" s="248" t="s">
        <v>2831</v>
      </c>
      <c r="C68" s="248" t="s">
        <v>2831</v>
      </c>
      <c r="D68" t="s">
        <v>2602</v>
      </c>
      <c r="E68" t="s">
        <v>5005</v>
      </c>
      <c r="F68" t="s">
        <v>2073</v>
      </c>
      <c r="G68" s="47" t="s">
        <v>2279</v>
      </c>
      <c r="H68" s="49">
        <v>0</v>
      </c>
      <c r="I68" s="250">
        <v>0</v>
      </c>
      <c r="J68" s="49" t="s">
        <v>2160</v>
      </c>
      <c r="K68" s="49" t="s">
        <v>4856</v>
      </c>
      <c r="L68" s="248" t="s">
        <v>254</v>
      </c>
      <c r="M68" s="248" t="s">
        <v>568</v>
      </c>
    </row>
    <row r="69" spans="2:13" x14ac:dyDescent="0.3">
      <c r="B69" s="248" t="s">
        <v>2831</v>
      </c>
      <c r="C69" s="248" t="s">
        <v>2831</v>
      </c>
      <c r="D69" t="s">
        <v>2602</v>
      </c>
      <c r="E69" t="s">
        <v>3432</v>
      </c>
      <c r="F69" t="s">
        <v>2073</v>
      </c>
      <c r="G69" s="47" t="s">
        <v>11537</v>
      </c>
      <c r="H69" s="49">
        <v>0</v>
      </c>
      <c r="I69" s="250">
        <v>0</v>
      </c>
      <c r="J69" s="49" t="s">
        <v>2186</v>
      </c>
      <c r="K69" s="49" t="s">
        <v>3433</v>
      </c>
      <c r="L69" s="248" t="s">
        <v>254</v>
      </c>
      <c r="M69" s="248" t="s">
        <v>568</v>
      </c>
    </row>
    <row r="70" spans="2:13" x14ac:dyDescent="0.3">
      <c r="B70" s="248" t="s">
        <v>2831</v>
      </c>
      <c r="C70" s="248" t="s">
        <v>2831</v>
      </c>
      <c r="D70" t="s">
        <v>2602</v>
      </c>
      <c r="E70" t="s">
        <v>3963</v>
      </c>
      <c r="F70" t="s">
        <v>2078</v>
      </c>
      <c r="G70" s="47" t="s">
        <v>2279</v>
      </c>
      <c r="H70" s="49">
        <v>0</v>
      </c>
      <c r="I70" s="250">
        <v>0</v>
      </c>
      <c r="J70" s="49" t="s">
        <v>2186</v>
      </c>
      <c r="K70" s="49" t="s">
        <v>3965</v>
      </c>
      <c r="L70" s="248" t="s">
        <v>254</v>
      </c>
      <c r="M70" s="248" t="s">
        <v>568</v>
      </c>
    </row>
    <row r="71" spans="2:13" x14ac:dyDescent="0.3">
      <c r="B71" s="248" t="s">
        <v>2831</v>
      </c>
      <c r="C71" s="248" t="s">
        <v>2831</v>
      </c>
      <c r="D71" t="s">
        <v>2602</v>
      </c>
      <c r="E71" t="s">
        <v>6665</v>
      </c>
      <c r="F71" t="s">
        <v>2073</v>
      </c>
      <c r="G71" s="47" t="s">
        <v>2244</v>
      </c>
      <c r="H71" s="49">
        <v>0</v>
      </c>
      <c r="I71" s="250">
        <v>0</v>
      </c>
      <c r="J71" s="49" t="s">
        <v>2160</v>
      </c>
      <c r="K71" s="49" t="s">
        <v>6666</v>
      </c>
      <c r="L71" s="248" t="s">
        <v>254</v>
      </c>
      <c r="M71" s="248" t="s">
        <v>568</v>
      </c>
    </row>
    <row r="72" spans="2:13" x14ac:dyDescent="0.3">
      <c r="B72" s="248" t="s">
        <v>2831</v>
      </c>
      <c r="C72" s="248" t="s">
        <v>2831</v>
      </c>
      <c r="D72" t="s">
        <v>2602</v>
      </c>
      <c r="E72" t="s">
        <v>7771</v>
      </c>
      <c r="F72" t="s">
        <v>2073</v>
      </c>
      <c r="G72" s="47" t="s">
        <v>2265</v>
      </c>
      <c r="H72" s="49">
        <v>0</v>
      </c>
      <c r="I72" s="250">
        <v>0</v>
      </c>
      <c r="J72" s="49" t="s">
        <v>2186</v>
      </c>
      <c r="K72" s="49" t="s">
        <v>7772</v>
      </c>
      <c r="L72" s="248" t="s">
        <v>254</v>
      </c>
      <c r="M72" s="248" t="s">
        <v>568</v>
      </c>
    </row>
    <row r="73" spans="2:13" x14ac:dyDescent="0.3">
      <c r="B73" s="248" t="s">
        <v>2831</v>
      </c>
      <c r="C73" s="248" t="s">
        <v>2831</v>
      </c>
      <c r="D73" t="s">
        <v>2602</v>
      </c>
      <c r="E73" t="s">
        <v>6639</v>
      </c>
      <c r="F73" t="s">
        <v>2073</v>
      </c>
      <c r="G73" s="47" t="s">
        <v>2247</v>
      </c>
      <c r="H73" s="49">
        <v>0</v>
      </c>
      <c r="I73" s="250">
        <v>0</v>
      </c>
      <c r="J73" s="49" t="s">
        <v>2186</v>
      </c>
      <c r="K73" s="49" t="s">
        <v>6640</v>
      </c>
      <c r="L73" s="248" t="s">
        <v>254</v>
      </c>
      <c r="M73" s="248" t="s">
        <v>568</v>
      </c>
    </row>
    <row r="74" spans="2:13" x14ac:dyDescent="0.3">
      <c r="B74" s="248" t="s">
        <v>2831</v>
      </c>
      <c r="C74" s="248" t="s">
        <v>2831</v>
      </c>
      <c r="D74" t="s">
        <v>2602</v>
      </c>
      <c r="E74" t="s">
        <v>4463</v>
      </c>
      <c r="F74" t="s">
        <v>2078</v>
      </c>
      <c r="G74" s="47" t="s">
        <v>2180</v>
      </c>
      <c r="H74" s="49">
        <v>0</v>
      </c>
      <c r="I74" s="250">
        <v>0</v>
      </c>
      <c r="J74" s="49" t="s">
        <v>2173</v>
      </c>
      <c r="K74" s="49" t="s">
        <v>4465</v>
      </c>
      <c r="L74" s="248" t="s">
        <v>254</v>
      </c>
      <c r="M74" s="248" t="s">
        <v>568</v>
      </c>
    </row>
    <row r="75" spans="2:13" x14ac:dyDescent="0.3">
      <c r="B75" s="248" t="s">
        <v>2831</v>
      </c>
      <c r="C75" s="248" t="s">
        <v>2831</v>
      </c>
      <c r="D75" t="s">
        <v>2602</v>
      </c>
      <c r="E75" t="s">
        <v>11539</v>
      </c>
      <c r="F75" t="s">
        <v>2072</v>
      </c>
      <c r="G75" s="47" t="s">
        <v>11531</v>
      </c>
      <c r="H75" s="49">
        <v>0</v>
      </c>
      <c r="I75" s="250">
        <v>0</v>
      </c>
      <c r="J75" s="49" t="s">
        <v>2160</v>
      </c>
      <c r="K75" s="49" t="s">
        <v>2992</v>
      </c>
      <c r="L75" s="248" t="s">
        <v>254</v>
      </c>
      <c r="M75" s="248" t="s">
        <v>568</v>
      </c>
    </row>
    <row r="76" spans="2:13" x14ac:dyDescent="0.3">
      <c r="B76" s="248" t="s">
        <v>2831</v>
      </c>
      <c r="C76" s="248" t="s">
        <v>2831</v>
      </c>
      <c r="D76" t="s">
        <v>2602</v>
      </c>
      <c r="E76" t="s">
        <v>5184</v>
      </c>
      <c r="F76" t="s">
        <v>2073</v>
      </c>
      <c r="G76" s="47" t="s">
        <v>2332</v>
      </c>
      <c r="H76" s="49">
        <v>0</v>
      </c>
      <c r="I76" s="250">
        <v>0</v>
      </c>
      <c r="J76" s="49" t="s">
        <v>2160</v>
      </c>
      <c r="K76" s="49" t="s">
        <v>5186</v>
      </c>
      <c r="L76" s="248" t="s">
        <v>2147</v>
      </c>
      <c r="M76" s="248" t="s">
        <v>568</v>
      </c>
    </row>
    <row r="77" spans="2:13" x14ac:dyDescent="0.3">
      <c r="B77" s="248" t="s">
        <v>2831</v>
      </c>
      <c r="C77" s="248" t="s">
        <v>2831</v>
      </c>
      <c r="D77" t="s">
        <v>2602</v>
      </c>
      <c r="E77" t="s">
        <v>6453</v>
      </c>
      <c r="F77" t="s">
        <v>2073</v>
      </c>
      <c r="G77" s="47" t="s">
        <v>2269</v>
      </c>
      <c r="H77" s="49">
        <v>0</v>
      </c>
      <c r="I77" s="250">
        <v>0</v>
      </c>
      <c r="J77" s="49" t="s">
        <v>2186</v>
      </c>
      <c r="K77" s="49" t="s">
        <v>6454</v>
      </c>
      <c r="L77" s="248" t="s">
        <v>254</v>
      </c>
      <c r="M77" s="248" t="s">
        <v>568</v>
      </c>
    </row>
    <row r="78" spans="2:13" x14ac:dyDescent="0.3">
      <c r="B78" s="248" t="s">
        <v>2831</v>
      </c>
      <c r="C78" s="248" t="s">
        <v>2831</v>
      </c>
      <c r="D78" t="s">
        <v>2602</v>
      </c>
      <c r="E78" t="s">
        <v>10439</v>
      </c>
      <c r="F78" t="s">
        <v>2073</v>
      </c>
      <c r="G78" s="47" t="s">
        <v>2304</v>
      </c>
      <c r="H78" s="49">
        <v>0</v>
      </c>
      <c r="I78" s="250">
        <v>0</v>
      </c>
      <c r="J78" s="49" t="s">
        <v>2186</v>
      </c>
      <c r="K78" s="49" t="s">
        <v>10440</v>
      </c>
      <c r="L78" s="248" t="s">
        <v>254</v>
      </c>
      <c r="M78" s="248" t="s">
        <v>568</v>
      </c>
    </row>
    <row r="79" spans="2:13" x14ac:dyDescent="0.3">
      <c r="B79" s="248" t="s">
        <v>2831</v>
      </c>
      <c r="C79" s="248" t="s">
        <v>2831</v>
      </c>
      <c r="D79" t="s">
        <v>2602</v>
      </c>
      <c r="E79" t="s">
        <v>6772</v>
      </c>
      <c r="F79" t="s">
        <v>2073</v>
      </c>
      <c r="G79" s="47" t="s">
        <v>2290</v>
      </c>
      <c r="H79" s="49">
        <v>0</v>
      </c>
      <c r="I79" s="250">
        <v>0</v>
      </c>
      <c r="J79" s="49" t="s">
        <v>2186</v>
      </c>
      <c r="K79" s="49" t="s">
        <v>6773</v>
      </c>
      <c r="L79" s="248" t="s">
        <v>254</v>
      </c>
      <c r="M79" s="248" t="s">
        <v>568</v>
      </c>
    </row>
    <row r="80" spans="2:13" x14ac:dyDescent="0.3">
      <c r="B80" s="248" t="s">
        <v>2831</v>
      </c>
      <c r="C80" s="248" t="s">
        <v>2831</v>
      </c>
      <c r="D80" t="s">
        <v>2602</v>
      </c>
      <c r="E80" t="s">
        <v>4503</v>
      </c>
      <c r="F80" t="s">
        <v>2078</v>
      </c>
      <c r="G80" s="47" t="s">
        <v>2180</v>
      </c>
      <c r="H80" s="49">
        <v>0</v>
      </c>
      <c r="I80" s="250">
        <v>0</v>
      </c>
      <c r="J80" s="49" t="s">
        <v>2160</v>
      </c>
      <c r="K80" s="49" t="s">
        <v>4504</v>
      </c>
      <c r="L80" s="248" t="s">
        <v>2147</v>
      </c>
      <c r="M80" s="248" t="s">
        <v>568</v>
      </c>
    </row>
    <row r="81" spans="2:13" x14ac:dyDescent="0.3">
      <c r="B81" s="248" t="s">
        <v>2831</v>
      </c>
      <c r="C81" s="248" t="s">
        <v>2831</v>
      </c>
      <c r="D81" t="s">
        <v>2602</v>
      </c>
      <c r="E81" t="s">
        <v>3703</v>
      </c>
      <c r="F81" t="s">
        <v>2073</v>
      </c>
      <c r="G81" s="47" t="s">
        <v>11525</v>
      </c>
      <c r="H81" s="49">
        <v>0</v>
      </c>
      <c r="I81" s="250">
        <v>0</v>
      </c>
      <c r="J81" s="49" t="s">
        <v>2186</v>
      </c>
      <c r="K81" s="49" t="s">
        <v>3705</v>
      </c>
      <c r="L81" s="248" t="s">
        <v>254</v>
      </c>
      <c r="M81" s="248" t="s">
        <v>568</v>
      </c>
    </row>
    <row r="82" spans="2:13" x14ac:dyDescent="0.3">
      <c r="B82" s="248" t="s">
        <v>2831</v>
      </c>
      <c r="C82" s="248" t="s">
        <v>2831</v>
      </c>
      <c r="D82" t="s">
        <v>2602</v>
      </c>
      <c r="E82" t="s">
        <v>7444</v>
      </c>
      <c r="F82" t="s">
        <v>2073</v>
      </c>
      <c r="G82" s="47" t="s">
        <v>2180</v>
      </c>
      <c r="H82" s="49">
        <v>0</v>
      </c>
      <c r="I82" s="250">
        <v>0</v>
      </c>
      <c r="J82" s="49" t="s">
        <v>2186</v>
      </c>
      <c r="K82" s="49" t="s">
        <v>7445</v>
      </c>
      <c r="L82" s="248" t="s">
        <v>254</v>
      </c>
      <c r="M82" s="248" t="s">
        <v>568</v>
      </c>
    </row>
    <row r="83" spans="2:13" x14ac:dyDescent="0.3">
      <c r="B83" s="248" t="s">
        <v>2831</v>
      </c>
      <c r="C83" s="248" t="s">
        <v>2831</v>
      </c>
      <c r="D83" t="s">
        <v>2602</v>
      </c>
      <c r="E83" t="s">
        <v>9436</v>
      </c>
      <c r="F83" t="s">
        <v>2073</v>
      </c>
      <c r="G83" s="47" t="s">
        <v>11537</v>
      </c>
      <c r="H83" s="49">
        <v>0</v>
      </c>
      <c r="I83" s="250">
        <v>0</v>
      </c>
      <c r="J83" s="49" t="s">
        <v>2186</v>
      </c>
      <c r="K83" s="49" t="s">
        <v>9437</v>
      </c>
      <c r="L83" s="248" t="s">
        <v>2147</v>
      </c>
      <c r="M83" s="248" t="s">
        <v>568</v>
      </c>
    </row>
    <row r="84" spans="2:13" x14ac:dyDescent="0.3">
      <c r="B84" s="248" t="s">
        <v>2831</v>
      </c>
      <c r="C84" s="248" t="s">
        <v>2831</v>
      </c>
      <c r="D84" t="s">
        <v>2602</v>
      </c>
      <c r="E84" t="s">
        <v>11540</v>
      </c>
      <c r="F84" t="s">
        <v>2072</v>
      </c>
      <c r="G84" s="47" t="s">
        <v>2303</v>
      </c>
      <c r="H84" s="49">
        <v>0</v>
      </c>
      <c r="I84" s="250">
        <v>0</v>
      </c>
      <c r="J84" s="49" t="s">
        <v>2160</v>
      </c>
      <c r="K84" s="49" t="s">
        <v>4535</v>
      </c>
      <c r="L84" s="248" t="s">
        <v>254</v>
      </c>
      <c r="M84" s="248" t="s">
        <v>568</v>
      </c>
    </row>
    <row r="85" spans="2:13" x14ac:dyDescent="0.3">
      <c r="B85" s="248" t="s">
        <v>2831</v>
      </c>
      <c r="C85" s="248" t="s">
        <v>2831</v>
      </c>
      <c r="D85" t="s">
        <v>2602</v>
      </c>
      <c r="E85" t="s">
        <v>4157</v>
      </c>
      <c r="F85" t="s">
        <v>2073</v>
      </c>
      <c r="G85" s="47" t="s">
        <v>2294</v>
      </c>
      <c r="H85" s="49">
        <v>0</v>
      </c>
      <c r="I85" s="250">
        <v>0</v>
      </c>
      <c r="J85" s="49" t="s">
        <v>2186</v>
      </c>
      <c r="K85" s="49" t="s">
        <v>4158</v>
      </c>
      <c r="L85" s="248" t="s">
        <v>254</v>
      </c>
      <c r="M85" s="248" t="s">
        <v>568</v>
      </c>
    </row>
    <row r="86" spans="2:13" x14ac:dyDescent="0.3">
      <c r="B86" s="248" t="s">
        <v>2831</v>
      </c>
      <c r="C86" s="248" t="s">
        <v>2831</v>
      </c>
      <c r="D86" t="s">
        <v>2602</v>
      </c>
      <c r="E86" t="s">
        <v>6487</v>
      </c>
      <c r="F86" t="s">
        <v>2073</v>
      </c>
      <c r="G86" s="47" t="s">
        <v>2247</v>
      </c>
      <c r="H86" s="49">
        <v>0</v>
      </c>
      <c r="I86" s="250">
        <v>0</v>
      </c>
      <c r="J86" s="49" t="s">
        <v>2186</v>
      </c>
      <c r="K86" s="49" t="s">
        <v>6488</v>
      </c>
      <c r="L86" s="248" t="s">
        <v>254</v>
      </c>
      <c r="M86" s="248" t="s">
        <v>568</v>
      </c>
    </row>
    <row r="87" spans="2:13" x14ac:dyDescent="0.3">
      <c r="B87" s="248" t="s">
        <v>2831</v>
      </c>
      <c r="C87" s="248" t="s">
        <v>2831</v>
      </c>
      <c r="D87" t="s">
        <v>2602</v>
      </c>
      <c r="E87" t="s">
        <v>6980</v>
      </c>
      <c r="F87" t="s">
        <v>2073</v>
      </c>
      <c r="G87" s="47" t="s">
        <v>2171</v>
      </c>
      <c r="H87" s="49">
        <v>0</v>
      </c>
      <c r="I87" s="250">
        <v>0</v>
      </c>
      <c r="J87" s="49" t="s">
        <v>2186</v>
      </c>
      <c r="K87" s="49" t="s">
        <v>6981</v>
      </c>
      <c r="L87" s="248" t="s">
        <v>2147</v>
      </c>
      <c r="M87" s="248" t="s">
        <v>568</v>
      </c>
    </row>
    <row r="88" spans="2:13" x14ac:dyDescent="0.3">
      <c r="B88" s="248" t="s">
        <v>2831</v>
      </c>
      <c r="C88" s="248" t="s">
        <v>2831</v>
      </c>
      <c r="D88" t="s">
        <v>2602</v>
      </c>
      <c r="E88" t="s">
        <v>7370</v>
      </c>
      <c r="F88" t="s">
        <v>2078</v>
      </c>
      <c r="G88" s="47" t="s">
        <v>2292</v>
      </c>
      <c r="H88" s="49">
        <v>0</v>
      </c>
      <c r="I88" s="250">
        <v>0</v>
      </c>
      <c r="J88" s="49" t="s">
        <v>2186</v>
      </c>
      <c r="K88" s="49" t="s">
        <v>7371</v>
      </c>
      <c r="L88" s="248" t="s">
        <v>254</v>
      </c>
      <c r="M88" s="248" t="s">
        <v>568</v>
      </c>
    </row>
    <row r="89" spans="2:13" x14ac:dyDescent="0.3">
      <c r="B89" s="248" t="s">
        <v>2831</v>
      </c>
      <c r="C89" s="248" t="s">
        <v>2831</v>
      </c>
      <c r="D89" t="s">
        <v>2602</v>
      </c>
      <c r="E89" t="s">
        <v>9233</v>
      </c>
      <c r="F89" t="s">
        <v>2073</v>
      </c>
      <c r="G89" s="47" t="s">
        <v>2279</v>
      </c>
      <c r="H89" s="49">
        <v>0</v>
      </c>
      <c r="I89" s="250">
        <v>0</v>
      </c>
      <c r="J89" s="49" t="s">
        <v>2186</v>
      </c>
      <c r="K89" s="49" t="s">
        <v>9234</v>
      </c>
      <c r="L89" s="248" t="s">
        <v>254</v>
      </c>
      <c r="M89" s="248" t="s">
        <v>568</v>
      </c>
    </row>
    <row r="90" spans="2:13" x14ac:dyDescent="0.3">
      <c r="B90" s="248" t="s">
        <v>2831</v>
      </c>
      <c r="C90" s="248" t="s">
        <v>2831</v>
      </c>
      <c r="D90" t="s">
        <v>2602</v>
      </c>
      <c r="E90" t="s">
        <v>5898</v>
      </c>
      <c r="F90" t="s">
        <v>2073</v>
      </c>
      <c r="G90" s="47" t="s">
        <v>2244</v>
      </c>
      <c r="H90" s="49">
        <v>0</v>
      </c>
      <c r="I90" s="250">
        <v>0</v>
      </c>
      <c r="J90" s="49" t="s">
        <v>2186</v>
      </c>
      <c r="K90" s="49" t="s">
        <v>5899</v>
      </c>
      <c r="L90" s="248" t="s">
        <v>254</v>
      </c>
      <c r="M90" s="248" t="s">
        <v>568</v>
      </c>
    </row>
    <row r="91" spans="2:13" x14ac:dyDescent="0.3">
      <c r="B91" s="248" t="s">
        <v>2831</v>
      </c>
      <c r="C91" s="248" t="s">
        <v>2831</v>
      </c>
      <c r="D91" t="s">
        <v>2602</v>
      </c>
      <c r="E91" t="s">
        <v>5112</v>
      </c>
      <c r="F91" t="s">
        <v>2073</v>
      </c>
      <c r="G91" s="47" t="s">
        <v>2279</v>
      </c>
      <c r="H91" s="49">
        <v>0</v>
      </c>
      <c r="I91" s="250">
        <v>0</v>
      </c>
      <c r="J91" s="49" t="s">
        <v>2160</v>
      </c>
      <c r="K91" s="49" t="s">
        <v>5114</v>
      </c>
      <c r="L91" s="248" t="s">
        <v>254</v>
      </c>
      <c r="M91" s="248" t="s">
        <v>568</v>
      </c>
    </row>
    <row r="92" spans="2:13" x14ac:dyDescent="0.3">
      <c r="B92" s="248" t="s">
        <v>2831</v>
      </c>
      <c r="C92" s="248" t="s">
        <v>2831</v>
      </c>
      <c r="D92" t="s">
        <v>2602</v>
      </c>
      <c r="E92" t="s">
        <v>3856</v>
      </c>
      <c r="F92" t="s">
        <v>2073</v>
      </c>
      <c r="G92" s="47" t="s">
        <v>2290</v>
      </c>
      <c r="H92" s="49">
        <v>0</v>
      </c>
      <c r="I92" s="250">
        <v>0</v>
      </c>
      <c r="J92" s="49" t="s">
        <v>2186</v>
      </c>
      <c r="K92" s="49" t="s">
        <v>3857</v>
      </c>
      <c r="L92" s="248" t="s">
        <v>254</v>
      </c>
      <c r="M92" s="248" t="s">
        <v>568</v>
      </c>
    </row>
    <row r="93" spans="2:13" x14ac:dyDescent="0.3">
      <c r="B93" s="248" t="s">
        <v>2831</v>
      </c>
      <c r="C93" s="248" t="s">
        <v>2831</v>
      </c>
      <c r="D93" t="s">
        <v>2602</v>
      </c>
      <c r="E93" t="s">
        <v>10696</v>
      </c>
      <c r="F93" t="s">
        <v>2078</v>
      </c>
      <c r="G93" s="47" t="s">
        <v>2292</v>
      </c>
      <c r="H93" s="49">
        <v>0</v>
      </c>
      <c r="I93" s="250">
        <v>0</v>
      </c>
      <c r="J93" s="49" t="s">
        <v>2186</v>
      </c>
      <c r="K93" s="49" t="s">
        <v>10697</v>
      </c>
      <c r="L93" s="248" t="s">
        <v>254</v>
      </c>
      <c r="M93" s="248" t="s">
        <v>568</v>
      </c>
    </row>
    <row r="94" spans="2:13" x14ac:dyDescent="0.3">
      <c r="B94" s="248" t="s">
        <v>2831</v>
      </c>
      <c r="C94" s="248" t="s">
        <v>2831</v>
      </c>
      <c r="D94" t="s">
        <v>2602</v>
      </c>
      <c r="E94" t="s">
        <v>7780</v>
      </c>
      <c r="F94" t="s">
        <v>2073</v>
      </c>
      <c r="G94" s="47" t="s">
        <v>2244</v>
      </c>
      <c r="H94" s="49">
        <v>0</v>
      </c>
      <c r="I94" s="250">
        <v>0</v>
      </c>
      <c r="J94" s="49" t="s">
        <v>2186</v>
      </c>
      <c r="K94" s="49" t="s">
        <v>7781</v>
      </c>
      <c r="L94" s="248" t="s">
        <v>254</v>
      </c>
      <c r="M94" s="248" t="s">
        <v>568</v>
      </c>
    </row>
    <row r="95" spans="2:13" x14ac:dyDescent="0.3">
      <c r="B95" s="248" t="s">
        <v>2831</v>
      </c>
      <c r="C95" s="248" t="s">
        <v>2831</v>
      </c>
      <c r="D95" t="s">
        <v>2602</v>
      </c>
      <c r="E95" t="s">
        <v>7314</v>
      </c>
      <c r="F95" t="s">
        <v>2073</v>
      </c>
      <c r="G95" s="47" t="s">
        <v>2205</v>
      </c>
      <c r="H95" s="49">
        <v>0</v>
      </c>
      <c r="I95" s="250">
        <v>0</v>
      </c>
      <c r="J95" s="49" t="s">
        <v>2186</v>
      </c>
      <c r="K95" s="49" t="s">
        <v>7315</v>
      </c>
      <c r="L95" s="248" t="s">
        <v>2147</v>
      </c>
      <c r="M95" s="248" t="s">
        <v>568</v>
      </c>
    </row>
    <row r="96" spans="2:13" x14ac:dyDescent="0.3">
      <c r="B96" s="248" t="s">
        <v>2831</v>
      </c>
      <c r="C96" s="248" t="s">
        <v>2831</v>
      </c>
      <c r="D96" t="s">
        <v>2602</v>
      </c>
      <c r="E96" t="s">
        <v>5022</v>
      </c>
      <c r="F96" t="s">
        <v>2073</v>
      </c>
      <c r="G96" s="47" t="s">
        <v>2290</v>
      </c>
      <c r="H96" s="49">
        <v>0</v>
      </c>
      <c r="I96" s="250">
        <v>0</v>
      </c>
      <c r="J96" s="49" t="s">
        <v>2173</v>
      </c>
      <c r="K96" s="49" t="s">
        <v>5023</v>
      </c>
      <c r="L96" s="248" t="s">
        <v>254</v>
      </c>
      <c r="M96" s="248" t="s">
        <v>568</v>
      </c>
    </row>
    <row r="97" spans="2:13" x14ac:dyDescent="0.3">
      <c r="B97" s="248" t="s">
        <v>2831</v>
      </c>
      <c r="C97" s="248" t="s">
        <v>2831</v>
      </c>
      <c r="D97" t="s">
        <v>2602</v>
      </c>
      <c r="E97" t="s">
        <v>7282</v>
      </c>
      <c r="F97" t="s">
        <v>2073</v>
      </c>
      <c r="G97" s="47" t="s">
        <v>2290</v>
      </c>
      <c r="H97" s="49">
        <v>0</v>
      </c>
      <c r="I97" s="250">
        <v>0</v>
      </c>
      <c r="J97" s="49" t="s">
        <v>2186</v>
      </c>
      <c r="K97" s="49" t="s">
        <v>7283</v>
      </c>
      <c r="L97" s="248" t="s">
        <v>254</v>
      </c>
      <c r="M97" s="248" t="s">
        <v>568</v>
      </c>
    </row>
    <row r="98" spans="2:13" x14ac:dyDescent="0.3">
      <c r="B98" s="248" t="s">
        <v>2831</v>
      </c>
      <c r="C98" s="248" t="s">
        <v>2831</v>
      </c>
      <c r="D98" t="s">
        <v>2602</v>
      </c>
      <c r="E98" t="s">
        <v>7634</v>
      </c>
      <c r="F98" t="s">
        <v>2073</v>
      </c>
      <c r="G98" s="47" t="s">
        <v>2227</v>
      </c>
      <c r="H98" s="49">
        <v>0</v>
      </c>
      <c r="I98" s="250">
        <v>0</v>
      </c>
      <c r="J98" s="49" t="s">
        <v>2186</v>
      </c>
      <c r="K98" s="49" t="s">
        <v>7635</v>
      </c>
      <c r="L98" s="248" t="s">
        <v>2147</v>
      </c>
      <c r="M98" s="248" t="s">
        <v>568</v>
      </c>
    </row>
    <row r="99" spans="2:13" x14ac:dyDescent="0.3">
      <c r="B99" s="248" t="s">
        <v>2831</v>
      </c>
      <c r="C99" s="248" t="s">
        <v>2831</v>
      </c>
      <c r="D99" t="s">
        <v>2602</v>
      </c>
      <c r="E99" t="s">
        <v>3041</v>
      </c>
      <c r="F99" t="s">
        <v>2078</v>
      </c>
      <c r="G99" s="47" t="s">
        <v>2293</v>
      </c>
      <c r="H99" s="49">
        <v>0</v>
      </c>
      <c r="I99" s="250">
        <v>0</v>
      </c>
      <c r="J99" s="49" t="s">
        <v>2160</v>
      </c>
      <c r="K99" s="49" t="s">
        <v>2925</v>
      </c>
      <c r="L99" s="248" t="s">
        <v>254</v>
      </c>
      <c r="M99" s="248" t="s">
        <v>568</v>
      </c>
    </row>
    <row r="100" spans="2:13" x14ac:dyDescent="0.3">
      <c r="B100" s="248" t="s">
        <v>2831</v>
      </c>
      <c r="C100" s="248" t="s">
        <v>2831</v>
      </c>
      <c r="D100" t="s">
        <v>2602</v>
      </c>
      <c r="E100" t="s">
        <v>5024</v>
      </c>
      <c r="F100" t="s">
        <v>2073</v>
      </c>
      <c r="G100" s="47" t="s">
        <v>2294</v>
      </c>
      <c r="H100" s="49">
        <v>0</v>
      </c>
      <c r="I100" s="250">
        <v>0</v>
      </c>
      <c r="J100" s="49" t="s">
        <v>2160</v>
      </c>
      <c r="K100" s="49" t="s">
        <v>5025</v>
      </c>
      <c r="L100" s="248" t="s">
        <v>254</v>
      </c>
      <c r="M100" s="248" t="s">
        <v>568</v>
      </c>
    </row>
    <row r="101" spans="2:13" x14ac:dyDescent="0.3">
      <c r="B101" s="248" t="s">
        <v>2831</v>
      </c>
      <c r="C101" s="248" t="s">
        <v>2831</v>
      </c>
      <c r="D101" t="s">
        <v>2602</v>
      </c>
      <c r="E101" t="s">
        <v>11541</v>
      </c>
      <c r="F101" t="s">
        <v>2072</v>
      </c>
      <c r="G101" s="47" t="s">
        <v>2177</v>
      </c>
      <c r="H101" s="49">
        <v>0</v>
      </c>
      <c r="I101" s="250">
        <v>0</v>
      </c>
      <c r="J101" s="49" t="s">
        <v>2160</v>
      </c>
      <c r="K101" s="49" t="s">
        <v>2992</v>
      </c>
      <c r="L101" s="248" t="s">
        <v>254</v>
      </c>
      <c r="M101" s="248" t="s">
        <v>568</v>
      </c>
    </row>
    <row r="102" spans="2:13" x14ac:dyDescent="0.3">
      <c r="B102" s="248" t="s">
        <v>2831</v>
      </c>
      <c r="C102" s="248" t="s">
        <v>2831</v>
      </c>
      <c r="D102" t="s">
        <v>2602</v>
      </c>
      <c r="E102" t="s">
        <v>8971</v>
      </c>
      <c r="F102" t="s">
        <v>2078</v>
      </c>
      <c r="G102" s="47" t="s">
        <v>11537</v>
      </c>
      <c r="H102" s="49">
        <v>0</v>
      </c>
      <c r="I102" s="250">
        <v>0</v>
      </c>
      <c r="J102" s="49" t="s">
        <v>2186</v>
      </c>
      <c r="K102" s="49" t="s">
        <v>8972</v>
      </c>
      <c r="L102" s="248" t="s">
        <v>254</v>
      </c>
      <c r="M102" s="248" t="s">
        <v>568</v>
      </c>
    </row>
    <row r="103" spans="2:13" x14ac:dyDescent="0.3">
      <c r="B103" s="248" t="s">
        <v>2831</v>
      </c>
      <c r="C103" s="248" t="s">
        <v>2831</v>
      </c>
      <c r="D103" t="s">
        <v>2602</v>
      </c>
      <c r="E103" t="s">
        <v>11542</v>
      </c>
      <c r="F103" t="s">
        <v>2076</v>
      </c>
      <c r="G103" s="47" t="s">
        <v>2336</v>
      </c>
      <c r="H103" s="49">
        <v>0</v>
      </c>
      <c r="I103" s="250">
        <v>0</v>
      </c>
      <c r="J103" s="49" t="s">
        <v>2160</v>
      </c>
      <c r="K103" s="49" t="s">
        <v>11522</v>
      </c>
      <c r="L103" s="248" t="s">
        <v>254</v>
      </c>
      <c r="M103" s="248" t="s">
        <v>568</v>
      </c>
    </row>
    <row r="104" spans="2:13" x14ac:dyDescent="0.3">
      <c r="B104" s="248" t="s">
        <v>2831</v>
      </c>
      <c r="C104" s="248" t="s">
        <v>2831</v>
      </c>
      <c r="D104" t="s">
        <v>2602</v>
      </c>
      <c r="E104" t="s">
        <v>5715</v>
      </c>
      <c r="F104" t="s">
        <v>2073</v>
      </c>
      <c r="G104" s="47" t="s">
        <v>2244</v>
      </c>
      <c r="H104" s="49">
        <v>0</v>
      </c>
      <c r="I104" s="250">
        <v>0</v>
      </c>
      <c r="J104" s="49" t="s">
        <v>2186</v>
      </c>
      <c r="K104" s="49" t="s">
        <v>5716</v>
      </c>
      <c r="L104" s="248" t="s">
        <v>254</v>
      </c>
      <c r="M104" s="248" t="s">
        <v>568</v>
      </c>
    </row>
    <row r="105" spans="2:13" x14ac:dyDescent="0.3">
      <c r="B105" s="248" t="s">
        <v>2831</v>
      </c>
      <c r="C105" s="248" t="s">
        <v>2831</v>
      </c>
      <c r="D105" t="s">
        <v>2602</v>
      </c>
      <c r="E105" t="s">
        <v>3144</v>
      </c>
      <c r="F105" t="s">
        <v>2078</v>
      </c>
      <c r="G105" s="47" t="s">
        <v>2303</v>
      </c>
      <c r="H105" s="49">
        <v>0</v>
      </c>
      <c r="I105" s="250">
        <v>0</v>
      </c>
      <c r="J105" s="49" t="s">
        <v>2160</v>
      </c>
      <c r="K105" s="49" t="s">
        <v>2925</v>
      </c>
      <c r="L105" s="248" t="s">
        <v>254</v>
      </c>
      <c r="M105" s="248" t="s">
        <v>568</v>
      </c>
    </row>
    <row r="106" spans="2:13" x14ac:dyDescent="0.3">
      <c r="B106" s="248" t="s">
        <v>2831</v>
      </c>
      <c r="C106" s="248" t="s">
        <v>2831</v>
      </c>
      <c r="D106" t="s">
        <v>2602</v>
      </c>
      <c r="E106" t="s">
        <v>8434</v>
      </c>
      <c r="F106" t="s">
        <v>2073</v>
      </c>
      <c r="G106" s="47" t="s">
        <v>2188</v>
      </c>
      <c r="H106" s="49">
        <v>0</v>
      </c>
      <c r="I106" s="250">
        <v>0</v>
      </c>
      <c r="J106" s="49" t="s">
        <v>2186</v>
      </c>
      <c r="K106" s="49" t="s">
        <v>8435</v>
      </c>
      <c r="L106" s="248" t="s">
        <v>254</v>
      </c>
      <c r="M106" s="248" t="s">
        <v>568</v>
      </c>
    </row>
    <row r="107" spans="2:13" x14ac:dyDescent="0.3">
      <c r="B107" s="248" t="s">
        <v>2831</v>
      </c>
      <c r="C107" s="248" t="s">
        <v>2831</v>
      </c>
      <c r="D107" t="s">
        <v>2602</v>
      </c>
      <c r="E107" t="s">
        <v>8515</v>
      </c>
      <c r="F107" t="s">
        <v>2078</v>
      </c>
      <c r="G107" s="47" t="s">
        <v>11531</v>
      </c>
      <c r="H107" s="49">
        <v>0</v>
      </c>
      <c r="I107" s="250">
        <v>0</v>
      </c>
      <c r="J107" s="49" t="s">
        <v>2186</v>
      </c>
      <c r="K107" s="49" t="s">
        <v>8516</v>
      </c>
      <c r="L107" s="248" t="s">
        <v>254</v>
      </c>
      <c r="M107" s="248" t="s">
        <v>568</v>
      </c>
    </row>
    <row r="108" spans="2:13" x14ac:dyDescent="0.3">
      <c r="B108" s="248" t="s">
        <v>2831</v>
      </c>
      <c r="C108" s="248" t="s">
        <v>2831</v>
      </c>
      <c r="D108" t="s">
        <v>2602</v>
      </c>
      <c r="E108" t="s">
        <v>5187</v>
      </c>
      <c r="F108" t="s">
        <v>2073</v>
      </c>
      <c r="G108" s="47" t="s">
        <v>2265</v>
      </c>
      <c r="H108" s="49">
        <v>0</v>
      </c>
      <c r="I108" s="250">
        <v>0</v>
      </c>
      <c r="J108" s="49" t="s">
        <v>2186</v>
      </c>
      <c r="K108" s="49" t="s">
        <v>5188</v>
      </c>
      <c r="L108" s="248" t="s">
        <v>254</v>
      </c>
      <c r="M108" s="248" t="s">
        <v>568</v>
      </c>
    </row>
    <row r="109" spans="2:13" x14ac:dyDescent="0.3">
      <c r="B109" s="248" t="s">
        <v>2831</v>
      </c>
      <c r="C109" s="248" t="s">
        <v>2831</v>
      </c>
      <c r="D109" t="s">
        <v>2602</v>
      </c>
      <c r="E109" t="s">
        <v>5182</v>
      </c>
      <c r="F109" t="s">
        <v>2073</v>
      </c>
      <c r="G109" s="47" t="s">
        <v>11537</v>
      </c>
      <c r="H109" s="49">
        <v>0</v>
      </c>
      <c r="I109" s="250">
        <v>0</v>
      </c>
      <c r="J109" s="49" t="s">
        <v>2160</v>
      </c>
      <c r="K109" s="49" t="s">
        <v>5183</v>
      </c>
      <c r="L109" s="248" t="s">
        <v>254</v>
      </c>
      <c r="M109" s="248" t="s">
        <v>568</v>
      </c>
    </row>
    <row r="110" spans="2:13" x14ac:dyDescent="0.3">
      <c r="B110" s="248" t="s">
        <v>2831</v>
      </c>
      <c r="C110" s="248" t="s">
        <v>2831</v>
      </c>
      <c r="D110" t="s">
        <v>2602</v>
      </c>
      <c r="E110" t="s">
        <v>8381</v>
      </c>
      <c r="F110" t="s">
        <v>2073</v>
      </c>
      <c r="G110" s="47" t="s">
        <v>2332</v>
      </c>
      <c r="H110" s="49">
        <v>0</v>
      </c>
      <c r="I110" s="250">
        <v>0</v>
      </c>
      <c r="J110" s="49" t="s">
        <v>2186</v>
      </c>
      <c r="K110" s="49" t="s">
        <v>8382</v>
      </c>
      <c r="L110" s="248" t="s">
        <v>254</v>
      </c>
      <c r="M110" s="248" t="s">
        <v>568</v>
      </c>
    </row>
    <row r="111" spans="2:13" x14ac:dyDescent="0.3">
      <c r="B111" s="248" t="s">
        <v>2831</v>
      </c>
      <c r="C111" s="248" t="s">
        <v>2831</v>
      </c>
      <c r="D111" t="s">
        <v>2602</v>
      </c>
      <c r="E111" t="s">
        <v>6521</v>
      </c>
      <c r="F111" t="s">
        <v>2073</v>
      </c>
      <c r="G111" s="47" t="s">
        <v>11525</v>
      </c>
      <c r="H111" s="49">
        <v>0</v>
      </c>
      <c r="I111" s="250">
        <v>0</v>
      </c>
      <c r="J111" s="49" t="s">
        <v>2186</v>
      </c>
      <c r="K111" s="49" t="s">
        <v>6522</v>
      </c>
      <c r="L111" s="248" t="s">
        <v>254</v>
      </c>
      <c r="M111" s="248" t="s">
        <v>568</v>
      </c>
    </row>
    <row r="112" spans="2:13" x14ac:dyDescent="0.3">
      <c r="B112" s="248" t="s">
        <v>2831</v>
      </c>
      <c r="C112" s="248" t="s">
        <v>2831</v>
      </c>
      <c r="D112" t="s">
        <v>2602</v>
      </c>
      <c r="E112" t="s">
        <v>5802</v>
      </c>
      <c r="F112" t="s">
        <v>2075</v>
      </c>
      <c r="G112" s="47" t="s">
        <v>2332</v>
      </c>
      <c r="H112" s="49">
        <v>0</v>
      </c>
      <c r="I112" s="250">
        <v>0</v>
      </c>
      <c r="J112" s="49" t="s">
        <v>2186</v>
      </c>
      <c r="K112" s="49" t="s">
        <v>5803</v>
      </c>
      <c r="L112" s="248" t="s">
        <v>2147</v>
      </c>
      <c r="M112" s="248" t="s">
        <v>568</v>
      </c>
    </row>
    <row r="113" spans="2:13" x14ac:dyDescent="0.3">
      <c r="B113" s="248" t="s">
        <v>2831</v>
      </c>
      <c r="C113" s="248" t="s">
        <v>2831</v>
      </c>
      <c r="D113" t="s">
        <v>2602</v>
      </c>
      <c r="E113" t="s">
        <v>7438</v>
      </c>
      <c r="F113" t="s">
        <v>2073</v>
      </c>
      <c r="G113" s="47" t="s">
        <v>2293</v>
      </c>
      <c r="H113" s="49">
        <v>0</v>
      </c>
      <c r="I113" s="250">
        <v>0</v>
      </c>
      <c r="J113" s="49" t="s">
        <v>2176</v>
      </c>
      <c r="K113" s="49" t="s">
        <v>7439</v>
      </c>
      <c r="L113" s="248" t="s">
        <v>254</v>
      </c>
      <c r="M113" s="248" t="s">
        <v>568</v>
      </c>
    </row>
    <row r="114" spans="2:13" x14ac:dyDescent="0.3">
      <c r="B114" s="248" t="s">
        <v>2831</v>
      </c>
      <c r="C114" s="248" t="s">
        <v>2831</v>
      </c>
      <c r="D114" t="s">
        <v>2602</v>
      </c>
      <c r="E114" t="s">
        <v>11543</v>
      </c>
      <c r="F114" t="s">
        <v>2072</v>
      </c>
      <c r="G114" s="47" t="s">
        <v>2332</v>
      </c>
      <c r="H114" s="49">
        <v>0</v>
      </c>
      <c r="I114" s="250">
        <v>0</v>
      </c>
      <c r="J114" s="49" t="s">
        <v>2160</v>
      </c>
      <c r="K114" s="49" t="s">
        <v>11535</v>
      </c>
      <c r="L114" s="248" t="s">
        <v>254</v>
      </c>
      <c r="M114" s="248" t="s">
        <v>568</v>
      </c>
    </row>
    <row r="115" spans="2:13" x14ac:dyDescent="0.3">
      <c r="B115" s="248" t="s">
        <v>2831</v>
      </c>
      <c r="C115" s="248" t="s">
        <v>2831</v>
      </c>
      <c r="D115" t="s">
        <v>2602</v>
      </c>
      <c r="E115" t="s">
        <v>11544</v>
      </c>
      <c r="F115" t="s">
        <v>2072</v>
      </c>
      <c r="G115" s="47" t="s">
        <v>2171</v>
      </c>
      <c r="H115" s="49">
        <v>0</v>
      </c>
      <c r="I115" s="250">
        <v>0</v>
      </c>
      <c r="J115" s="49" t="s">
        <v>2160</v>
      </c>
      <c r="K115" s="49" t="s">
        <v>11545</v>
      </c>
      <c r="L115" s="248" t="s">
        <v>254</v>
      </c>
      <c r="M115" s="248" t="s">
        <v>568</v>
      </c>
    </row>
    <row r="116" spans="2:13" x14ac:dyDescent="0.3">
      <c r="B116" s="248" t="s">
        <v>2831</v>
      </c>
      <c r="C116" s="248" t="s">
        <v>2831</v>
      </c>
      <c r="D116" t="s">
        <v>2602</v>
      </c>
      <c r="E116" t="s">
        <v>8955</v>
      </c>
      <c r="F116" t="s">
        <v>2073</v>
      </c>
      <c r="G116" s="47" t="s">
        <v>11537</v>
      </c>
      <c r="H116" s="49">
        <v>0</v>
      </c>
      <c r="I116" s="250">
        <v>0</v>
      </c>
      <c r="J116" s="49" t="s">
        <v>2186</v>
      </c>
      <c r="K116" s="49" t="s">
        <v>8956</v>
      </c>
      <c r="L116" s="248" t="s">
        <v>254</v>
      </c>
      <c r="M116" s="248" t="s">
        <v>568</v>
      </c>
    </row>
    <row r="117" spans="2:13" x14ac:dyDescent="0.3">
      <c r="B117" s="248" t="s">
        <v>2831</v>
      </c>
      <c r="C117" s="248" t="s">
        <v>2831</v>
      </c>
      <c r="D117" t="s">
        <v>2602</v>
      </c>
      <c r="E117" t="s">
        <v>11546</v>
      </c>
      <c r="F117" t="s">
        <v>2072</v>
      </c>
      <c r="G117" s="47" t="s">
        <v>2244</v>
      </c>
      <c r="H117" s="49">
        <v>0</v>
      </c>
      <c r="I117" s="250">
        <v>0</v>
      </c>
      <c r="J117" s="49" t="s">
        <v>2176</v>
      </c>
      <c r="K117" s="49" t="s">
        <v>11547</v>
      </c>
      <c r="L117" s="248" t="s">
        <v>254</v>
      </c>
      <c r="M117" s="248" t="s">
        <v>568</v>
      </c>
    </row>
    <row r="118" spans="2:13" x14ac:dyDescent="0.3">
      <c r="B118" s="248" t="s">
        <v>2831</v>
      </c>
      <c r="C118" s="248" t="s">
        <v>2831</v>
      </c>
      <c r="D118" t="s">
        <v>2602</v>
      </c>
      <c r="E118" t="s">
        <v>10235</v>
      </c>
      <c r="F118" t="s">
        <v>2078</v>
      </c>
      <c r="G118" s="47" t="s">
        <v>2166</v>
      </c>
      <c r="H118" s="49">
        <v>0</v>
      </c>
      <c r="I118" s="250">
        <v>0</v>
      </c>
      <c r="J118" s="49" t="s">
        <v>2186</v>
      </c>
      <c r="K118" s="49" t="s">
        <v>10236</v>
      </c>
      <c r="L118" s="248" t="s">
        <v>254</v>
      </c>
      <c r="M118" s="248" t="s">
        <v>568</v>
      </c>
    </row>
    <row r="119" spans="2:13" x14ac:dyDescent="0.3">
      <c r="B119" s="248" t="s">
        <v>2831</v>
      </c>
      <c r="C119" s="248" t="s">
        <v>2831</v>
      </c>
      <c r="D119" t="s">
        <v>2602</v>
      </c>
      <c r="E119" t="s">
        <v>11548</v>
      </c>
      <c r="F119" t="s">
        <v>2072</v>
      </c>
      <c r="G119" s="47" t="s">
        <v>2269</v>
      </c>
      <c r="H119" s="49">
        <v>0</v>
      </c>
      <c r="I119" s="250">
        <v>0</v>
      </c>
      <c r="J119" s="49" t="s">
        <v>2160</v>
      </c>
      <c r="K119" s="49" t="s">
        <v>11549</v>
      </c>
      <c r="L119" s="248" t="s">
        <v>254</v>
      </c>
      <c r="M119" s="248" t="s">
        <v>568</v>
      </c>
    </row>
    <row r="120" spans="2:13" x14ac:dyDescent="0.3">
      <c r="B120" s="248" t="s">
        <v>2831</v>
      </c>
      <c r="C120" s="248" t="s">
        <v>2831</v>
      </c>
      <c r="D120" t="s">
        <v>2602</v>
      </c>
      <c r="E120" t="s">
        <v>3756</v>
      </c>
      <c r="F120" t="s">
        <v>2073</v>
      </c>
      <c r="G120" s="47" t="s">
        <v>2303</v>
      </c>
      <c r="H120" s="49">
        <v>0</v>
      </c>
      <c r="I120" s="250">
        <v>0</v>
      </c>
      <c r="J120" s="49" t="s">
        <v>2186</v>
      </c>
      <c r="K120" s="49" t="s">
        <v>3758</v>
      </c>
      <c r="L120" s="248" t="s">
        <v>254</v>
      </c>
      <c r="M120" s="248" t="s">
        <v>568</v>
      </c>
    </row>
    <row r="121" spans="2:13" x14ac:dyDescent="0.3">
      <c r="B121" s="248" t="s">
        <v>2831</v>
      </c>
      <c r="C121" s="248" t="s">
        <v>2831</v>
      </c>
      <c r="D121" t="s">
        <v>2602</v>
      </c>
      <c r="E121" t="s">
        <v>11550</v>
      </c>
      <c r="F121" t="s">
        <v>2072</v>
      </c>
      <c r="G121" s="47" t="s">
        <v>2304</v>
      </c>
      <c r="H121" s="49">
        <v>0</v>
      </c>
      <c r="I121" s="250">
        <v>0</v>
      </c>
      <c r="J121" s="49" t="s">
        <v>2160</v>
      </c>
      <c r="K121" s="49" t="s">
        <v>2992</v>
      </c>
      <c r="L121" s="248" t="s">
        <v>254</v>
      </c>
      <c r="M121" s="248" t="s">
        <v>568</v>
      </c>
    </row>
    <row r="122" spans="2:13" x14ac:dyDescent="0.3">
      <c r="B122" s="248" t="s">
        <v>2831</v>
      </c>
      <c r="C122" s="248" t="s">
        <v>2831</v>
      </c>
      <c r="D122" t="s">
        <v>2602</v>
      </c>
      <c r="E122" t="s">
        <v>11551</v>
      </c>
      <c r="F122" t="s">
        <v>2072</v>
      </c>
      <c r="G122" s="47" t="s">
        <v>2360</v>
      </c>
      <c r="H122" s="49">
        <v>0</v>
      </c>
      <c r="I122" s="250">
        <v>0</v>
      </c>
      <c r="J122" s="49" t="s">
        <v>2160</v>
      </c>
      <c r="K122" s="49" t="s">
        <v>11552</v>
      </c>
      <c r="L122" s="248" t="s">
        <v>254</v>
      </c>
      <c r="M122" s="248" t="s">
        <v>568</v>
      </c>
    </row>
    <row r="123" spans="2:13" x14ac:dyDescent="0.3">
      <c r="B123" s="248" t="s">
        <v>2831</v>
      </c>
      <c r="C123" s="248" t="s">
        <v>2831</v>
      </c>
      <c r="D123" t="s">
        <v>2602</v>
      </c>
      <c r="E123" t="s">
        <v>6331</v>
      </c>
      <c r="F123" t="s">
        <v>2073</v>
      </c>
      <c r="G123" s="47" t="s">
        <v>2290</v>
      </c>
      <c r="H123" s="49">
        <v>0</v>
      </c>
      <c r="I123" s="250">
        <v>0</v>
      </c>
      <c r="J123" s="49" t="s">
        <v>2186</v>
      </c>
      <c r="K123" s="49" t="s">
        <v>6332</v>
      </c>
      <c r="L123" s="248" t="s">
        <v>254</v>
      </c>
      <c r="M123" s="248" t="s">
        <v>568</v>
      </c>
    </row>
    <row r="124" spans="2:13" x14ac:dyDescent="0.3">
      <c r="B124" s="248" t="s">
        <v>2831</v>
      </c>
      <c r="C124" s="248" t="s">
        <v>2831</v>
      </c>
      <c r="D124" t="s">
        <v>2602</v>
      </c>
      <c r="E124" t="s">
        <v>6868</v>
      </c>
      <c r="F124" t="s">
        <v>2073</v>
      </c>
      <c r="G124" s="47" t="s">
        <v>2227</v>
      </c>
      <c r="H124" s="49">
        <v>0</v>
      </c>
      <c r="I124" s="250">
        <v>0</v>
      </c>
      <c r="J124" s="49" t="s">
        <v>2186</v>
      </c>
      <c r="K124" s="49" t="s">
        <v>6869</v>
      </c>
      <c r="L124" s="248" t="s">
        <v>2147</v>
      </c>
      <c r="M124" s="248" t="s">
        <v>568</v>
      </c>
    </row>
    <row r="125" spans="2:13" x14ac:dyDescent="0.3">
      <c r="B125" s="248" t="s">
        <v>2831</v>
      </c>
      <c r="C125" s="248" t="s">
        <v>2831</v>
      </c>
      <c r="D125" t="s">
        <v>2602</v>
      </c>
      <c r="E125" t="s">
        <v>6683</v>
      </c>
      <c r="F125" t="s">
        <v>2078</v>
      </c>
      <c r="G125" s="47" t="s">
        <v>2170</v>
      </c>
      <c r="H125" s="49">
        <v>0</v>
      </c>
      <c r="I125" s="250">
        <v>0</v>
      </c>
      <c r="J125" s="49" t="s">
        <v>2173</v>
      </c>
      <c r="K125" s="49" t="s">
        <v>6684</v>
      </c>
      <c r="L125" s="248" t="s">
        <v>254</v>
      </c>
      <c r="M125" s="248" t="s">
        <v>568</v>
      </c>
    </row>
    <row r="126" spans="2:13" x14ac:dyDescent="0.3">
      <c r="B126" s="248" t="s">
        <v>2831</v>
      </c>
      <c r="C126" s="248" t="s">
        <v>2831</v>
      </c>
      <c r="D126" t="s">
        <v>2602</v>
      </c>
      <c r="E126" t="s">
        <v>10278</v>
      </c>
      <c r="F126" t="s">
        <v>2078</v>
      </c>
      <c r="G126" s="47" t="s">
        <v>2247</v>
      </c>
      <c r="H126" s="49">
        <v>0</v>
      </c>
      <c r="I126" s="250">
        <v>0</v>
      </c>
      <c r="J126" s="49" t="s">
        <v>2186</v>
      </c>
      <c r="K126" s="49" t="s">
        <v>10279</v>
      </c>
      <c r="L126" s="248" t="s">
        <v>254</v>
      </c>
      <c r="M126" s="248" t="s">
        <v>568</v>
      </c>
    </row>
    <row r="127" spans="2:13" x14ac:dyDescent="0.3">
      <c r="B127" s="248" t="s">
        <v>2831</v>
      </c>
      <c r="C127" s="248" t="s">
        <v>2831</v>
      </c>
      <c r="D127" t="s">
        <v>2602</v>
      </c>
      <c r="E127" t="s">
        <v>3661</v>
      </c>
      <c r="F127" t="s">
        <v>2073</v>
      </c>
      <c r="G127" s="47" t="s">
        <v>2294</v>
      </c>
      <c r="H127" s="49">
        <v>0</v>
      </c>
      <c r="I127" s="250">
        <v>0</v>
      </c>
      <c r="J127" s="49" t="s">
        <v>2186</v>
      </c>
      <c r="K127" s="49" t="s">
        <v>3663</v>
      </c>
      <c r="L127" s="248" t="s">
        <v>254</v>
      </c>
      <c r="M127" s="248" t="s">
        <v>568</v>
      </c>
    </row>
    <row r="128" spans="2:13" x14ac:dyDescent="0.3">
      <c r="B128" s="248" t="s">
        <v>2831</v>
      </c>
      <c r="C128" s="248" t="s">
        <v>2831</v>
      </c>
      <c r="D128" t="s">
        <v>2602</v>
      </c>
      <c r="E128" t="s">
        <v>3785</v>
      </c>
      <c r="F128" t="s">
        <v>2073</v>
      </c>
      <c r="G128" s="47" t="s">
        <v>11525</v>
      </c>
      <c r="H128" s="49">
        <v>0</v>
      </c>
      <c r="I128" s="250">
        <v>0</v>
      </c>
      <c r="J128" s="49" t="s">
        <v>2186</v>
      </c>
      <c r="K128" s="49" t="s">
        <v>3786</v>
      </c>
      <c r="L128" s="248" t="s">
        <v>254</v>
      </c>
      <c r="M128" s="248" t="s">
        <v>568</v>
      </c>
    </row>
    <row r="129" spans="2:13" x14ac:dyDescent="0.3">
      <c r="B129" s="248" t="s">
        <v>2831</v>
      </c>
      <c r="C129" s="248" t="s">
        <v>2831</v>
      </c>
      <c r="D129" t="s">
        <v>2602</v>
      </c>
      <c r="E129" t="s">
        <v>3792</v>
      </c>
      <c r="F129" t="s">
        <v>2078</v>
      </c>
      <c r="G129" s="47" t="s">
        <v>2290</v>
      </c>
      <c r="H129" s="49">
        <v>0</v>
      </c>
      <c r="I129" s="250">
        <v>0</v>
      </c>
      <c r="J129" s="49" t="s">
        <v>2186</v>
      </c>
      <c r="K129" s="49" t="s">
        <v>3793</v>
      </c>
      <c r="L129" s="248" t="s">
        <v>254</v>
      </c>
      <c r="M129" s="248" t="s">
        <v>568</v>
      </c>
    </row>
    <row r="130" spans="2:13" x14ac:dyDescent="0.3">
      <c r="B130" s="248" t="s">
        <v>2831</v>
      </c>
      <c r="C130" s="248" t="s">
        <v>2831</v>
      </c>
      <c r="D130" t="s">
        <v>2602</v>
      </c>
      <c r="E130" t="s">
        <v>8193</v>
      </c>
      <c r="F130" t="s">
        <v>2073</v>
      </c>
      <c r="G130" s="47" t="s">
        <v>2292</v>
      </c>
      <c r="H130" s="49">
        <v>0</v>
      </c>
      <c r="I130" s="250">
        <v>0</v>
      </c>
      <c r="J130" s="49" t="s">
        <v>2186</v>
      </c>
      <c r="K130" s="49" t="s">
        <v>8194</v>
      </c>
      <c r="L130" s="248" t="s">
        <v>254</v>
      </c>
      <c r="M130" s="248" t="s">
        <v>568</v>
      </c>
    </row>
    <row r="131" spans="2:13" x14ac:dyDescent="0.3">
      <c r="B131" s="248" t="s">
        <v>2831</v>
      </c>
      <c r="C131" s="248" t="s">
        <v>2831</v>
      </c>
      <c r="D131" t="s">
        <v>2602</v>
      </c>
      <c r="E131" t="s">
        <v>10202</v>
      </c>
      <c r="F131" t="s">
        <v>2073</v>
      </c>
      <c r="G131" s="47" t="s">
        <v>11531</v>
      </c>
      <c r="H131" s="49">
        <v>0</v>
      </c>
      <c r="I131" s="250">
        <v>0</v>
      </c>
      <c r="J131" s="49" t="s">
        <v>2186</v>
      </c>
      <c r="K131" s="49" t="s">
        <v>10203</v>
      </c>
      <c r="L131" s="248" t="s">
        <v>254</v>
      </c>
      <c r="M131" s="248" t="s">
        <v>568</v>
      </c>
    </row>
    <row r="132" spans="2:13" x14ac:dyDescent="0.3">
      <c r="B132" s="248" t="s">
        <v>2831</v>
      </c>
      <c r="C132" s="248" t="s">
        <v>2831</v>
      </c>
      <c r="D132" t="s">
        <v>2602</v>
      </c>
      <c r="E132" t="s">
        <v>5013</v>
      </c>
      <c r="F132" t="s">
        <v>2073</v>
      </c>
      <c r="G132" s="47" t="s">
        <v>2304</v>
      </c>
      <c r="H132" s="49">
        <v>0</v>
      </c>
      <c r="I132" s="250">
        <v>0</v>
      </c>
      <c r="J132" s="49" t="s">
        <v>2173</v>
      </c>
      <c r="K132" s="49" t="s">
        <v>5014</v>
      </c>
      <c r="L132" s="248" t="s">
        <v>254</v>
      </c>
      <c r="M132" s="248" t="s">
        <v>568</v>
      </c>
    </row>
    <row r="133" spans="2:13" x14ac:dyDescent="0.3">
      <c r="B133" s="248" t="s">
        <v>2831</v>
      </c>
      <c r="C133" s="248" t="s">
        <v>2831</v>
      </c>
      <c r="D133" t="s">
        <v>2602</v>
      </c>
      <c r="E133" t="s">
        <v>6893</v>
      </c>
      <c r="F133" t="s">
        <v>2073</v>
      </c>
      <c r="G133" s="47" t="s">
        <v>2290</v>
      </c>
      <c r="H133" s="49">
        <v>0</v>
      </c>
      <c r="I133" s="250">
        <v>0</v>
      </c>
      <c r="J133" s="49" t="s">
        <v>2186</v>
      </c>
      <c r="K133" s="49" t="s">
        <v>6894</v>
      </c>
      <c r="L133" s="248" t="s">
        <v>254</v>
      </c>
      <c r="M133" s="248" t="s">
        <v>568</v>
      </c>
    </row>
    <row r="134" spans="2:13" x14ac:dyDescent="0.3">
      <c r="B134" s="248" t="s">
        <v>2831</v>
      </c>
      <c r="C134" s="248" t="s">
        <v>2831</v>
      </c>
      <c r="D134" t="s">
        <v>2602</v>
      </c>
      <c r="E134" t="s">
        <v>6972</v>
      </c>
      <c r="F134" t="s">
        <v>2078</v>
      </c>
      <c r="G134" s="47" t="s">
        <v>2269</v>
      </c>
      <c r="H134" s="49">
        <v>0</v>
      </c>
      <c r="I134" s="250">
        <v>0</v>
      </c>
      <c r="J134" s="49" t="s">
        <v>2186</v>
      </c>
      <c r="K134" s="49" t="s">
        <v>6973</v>
      </c>
      <c r="L134" s="248" t="s">
        <v>254</v>
      </c>
      <c r="M134" s="248" t="s">
        <v>568</v>
      </c>
    </row>
    <row r="135" spans="2:13" x14ac:dyDescent="0.3">
      <c r="B135" s="248" t="s">
        <v>2831</v>
      </c>
      <c r="C135" s="248" t="s">
        <v>2831</v>
      </c>
      <c r="D135" t="s">
        <v>2602</v>
      </c>
      <c r="E135" t="s">
        <v>5010</v>
      </c>
      <c r="F135" t="s">
        <v>2073</v>
      </c>
      <c r="G135" s="47" t="s">
        <v>2227</v>
      </c>
      <c r="H135" s="49">
        <v>1</v>
      </c>
      <c r="I135" s="250">
        <v>716.32</v>
      </c>
      <c r="J135" s="49" t="s">
        <v>2160</v>
      </c>
      <c r="K135" s="49" t="s">
        <v>5012</v>
      </c>
      <c r="L135" s="248" t="s">
        <v>254</v>
      </c>
      <c r="M135" s="248" t="s">
        <v>568</v>
      </c>
    </row>
    <row r="136" spans="2:13" x14ac:dyDescent="0.3">
      <c r="B136" s="248" t="s">
        <v>2831</v>
      </c>
      <c r="C136" s="248" t="s">
        <v>2831</v>
      </c>
      <c r="D136" t="s">
        <v>2602</v>
      </c>
      <c r="E136" t="s">
        <v>6866</v>
      </c>
      <c r="F136" t="s">
        <v>2073</v>
      </c>
      <c r="G136" s="47" t="s">
        <v>2279</v>
      </c>
      <c r="H136" s="49">
        <v>0</v>
      </c>
      <c r="I136" s="250">
        <v>0</v>
      </c>
      <c r="J136" s="49" t="s">
        <v>2186</v>
      </c>
      <c r="K136" s="49" t="s">
        <v>6867</v>
      </c>
      <c r="L136" s="248" t="s">
        <v>254</v>
      </c>
      <c r="M136" s="248" t="s">
        <v>568</v>
      </c>
    </row>
    <row r="137" spans="2:13" x14ac:dyDescent="0.3">
      <c r="B137" s="248" t="s">
        <v>2831</v>
      </c>
      <c r="C137" s="248" t="s">
        <v>2831</v>
      </c>
      <c r="D137" t="s">
        <v>2602</v>
      </c>
      <c r="E137" t="s">
        <v>4979</v>
      </c>
      <c r="F137" t="s">
        <v>2073</v>
      </c>
      <c r="G137" s="47" t="s">
        <v>2171</v>
      </c>
      <c r="H137" s="49">
        <v>0</v>
      </c>
      <c r="I137" s="250">
        <v>0</v>
      </c>
      <c r="J137" s="49" t="s">
        <v>2160</v>
      </c>
      <c r="K137" s="49" t="s">
        <v>3939</v>
      </c>
      <c r="L137" s="248" t="s">
        <v>254</v>
      </c>
      <c r="M137" s="248" t="s">
        <v>568</v>
      </c>
    </row>
    <row r="138" spans="2:13" x14ac:dyDescent="0.3">
      <c r="B138" s="248" t="s">
        <v>2831</v>
      </c>
      <c r="C138" s="248" t="s">
        <v>2831</v>
      </c>
      <c r="D138" t="s">
        <v>2602</v>
      </c>
      <c r="E138" t="s">
        <v>9066</v>
      </c>
      <c r="F138" t="s">
        <v>2073</v>
      </c>
      <c r="G138" s="47" t="s">
        <v>11531</v>
      </c>
      <c r="H138" s="49">
        <v>0</v>
      </c>
      <c r="I138" s="250">
        <v>0</v>
      </c>
      <c r="J138" s="49" t="s">
        <v>2186</v>
      </c>
      <c r="K138" s="49" t="s">
        <v>9067</v>
      </c>
      <c r="L138" s="248" t="s">
        <v>254</v>
      </c>
      <c r="M138" s="248" t="s">
        <v>568</v>
      </c>
    </row>
    <row r="139" spans="2:13" x14ac:dyDescent="0.3">
      <c r="B139" s="248" t="s">
        <v>2831</v>
      </c>
      <c r="C139" s="248" t="s">
        <v>2831</v>
      </c>
      <c r="D139" t="s">
        <v>2602</v>
      </c>
      <c r="E139" t="s">
        <v>11521</v>
      </c>
      <c r="F139" t="s">
        <v>2072</v>
      </c>
      <c r="G139" s="47" t="s">
        <v>2205</v>
      </c>
      <c r="H139" s="49">
        <v>0</v>
      </c>
      <c r="I139" s="250">
        <v>0</v>
      </c>
      <c r="J139" s="49" t="s">
        <v>2160</v>
      </c>
      <c r="K139" s="49" t="s">
        <v>11522</v>
      </c>
      <c r="L139" s="248" t="s">
        <v>254</v>
      </c>
      <c r="M139" s="248" t="s">
        <v>568</v>
      </c>
    </row>
    <row r="140" spans="2:13" x14ac:dyDescent="0.3">
      <c r="B140" s="248" t="s">
        <v>2831</v>
      </c>
      <c r="C140" s="248" t="s">
        <v>2831</v>
      </c>
      <c r="D140" t="s">
        <v>2602</v>
      </c>
      <c r="E140" t="s">
        <v>5986</v>
      </c>
      <c r="F140" t="s">
        <v>2078</v>
      </c>
      <c r="G140" s="47" t="s">
        <v>2170</v>
      </c>
      <c r="H140" s="49">
        <v>0</v>
      </c>
      <c r="I140" s="250">
        <v>0</v>
      </c>
      <c r="J140" s="49" t="s">
        <v>2186</v>
      </c>
      <c r="K140" s="49" t="s">
        <v>5987</v>
      </c>
      <c r="L140" s="248" t="s">
        <v>254</v>
      </c>
      <c r="M140" s="248" t="s">
        <v>568</v>
      </c>
    </row>
    <row r="141" spans="2:13" x14ac:dyDescent="0.3">
      <c r="B141" s="248" t="s">
        <v>2831</v>
      </c>
      <c r="C141" s="248" t="s">
        <v>2831</v>
      </c>
      <c r="D141" t="s">
        <v>2602</v>
      </c>
      <c r="E141" t="s">
        <v>5161</v>
      </c>
      <c r="F141" t="s">
        <v>2073</v>
      </c>
      <c r="G141" s="47" t="s">
        <v>2170</v>
      </c>
      <c r="H141" s="49">
        <v>0</v>
      </c>
      <c r="I141" s="250">
        <v>0</v>
      </c>
      <c r="J141" s="49" t="s">
        <v>2176</v>
      </c>
      <c r="K141" s="49" t="s">
        <v>5162</v>
      </c>
      <c r="L141" s="248" t="s">
        <v>254</v>
      </c>
      <c r="M141" s="248" t="s">
        <v>568</v>
      </c>
    </row>
    <row r="142" spans="2:13" x14ac:dyDescent="0.3">
      <c r="B142" s="248" t="s">
        <v>2831</v>
      </c>
      <c r="C142" s="248" t="s">
        <v>2831</v>
      </c>
      <c r="D142" t="s">
        <v>2602</v>
      </c>
      <c r="E142" t="s">
        <v>11553</v>
      </c>
      <c r="F142" t="s">
        <v>2072</v>
      </c>
      <c r="G142" s="47" t="s">
        <v>2292</v>
      </c>
      <c r="H142" s="49">
        <v>0</v>
      </c>
      <c r="I142" s="250">
        <v>0</v>
      </c>
      <c r="J142" s="49" t="s">
        <v>2160</v>
      </c>
      <c r="K142" s="49" t="s">
        <v>11554</v>
      </c>
      <c r="L142" s="248" t="s">
        <v>254</v>
      </c>
      <c r="M142" s="248" t="s">
        <v>568</v>
      </c>
    </row>
    <row r="143" spans="2:13" x14ac:dyDescent="0.3">
      <c r="B143" s="248" t="s">
        <v>2831</v>
      </c>
      <c r="C143" s="248" t="s">
        <v>2831</v>
      </c>
      <c r="D143" t="s">
        <v>2602</v>
      </c>
      <c r="E143" t="s">
        <v>7836</v>
      </c>
      <c r="F143" t="s">
        <v>2073</v>
      </c>
      <c r="G143" s="47" t="s">
        <v>2360</v>
      </c>
      <c r="H143" s="49">
        <v>0</v>
      </c>
      <c r="I143" s="250">
        <v>0</v>
      </c>
      <c r="J143" s="49" t="s">
        <v>2160</v>
      </c>
      <c r="K143" s="49" t="s">
        <v>7837</v>
      </c>
      <c r="L143" s="248" t="s">
        <v>254</v>
      </c>
      <c r="M143" s="248" t="s">
        <v>568</v>
      </c>
    </row>
    <row r="144" spans="2:13" x14ac:dyDescent="0.3">
      <c r="B144" s="248" t="s">
        <v>2831</v>
      </c>
      <c r="C144" s="248" t="s">
        <v>2831</v>
      </c>
      <c r="D144" t="s">
        <v>2602</v>
      </c>
      <c r="E144" t="s">
        <v>10366</v>
      </c>
      <c r="F144" t="s">
        <v>2073</v>
      </c>
      <c r="G144" s="47" t="s">
        <v>11531</v>
      </c>
      <c r="H144" s="49">
        <v>0</v>
      </c>
      <c r="I144" s="250">
        <v>0</v>
      </c>
      <c r="J144" s="49" t="s">
        <v>2160</v>
      </c>
      <c r="K144" s="49" t="s">
        <v>10367</v>
      </c>
      <c r="L144" s="248" t="s">
        <v>254</v>
      </c>
      <c r="M144" s="248" t="s">
        <v>568</v>
      </c>
    </row>
    <row r="145" spans="2:13" x14ac:dyDescent="0.3">
      <c r="B145" s="248" t="s">
        <v>2831</v>
      </c>
      <c r="C145" s="248" t="s">
        <v>2831</v>
      </c>
      <c r="D145" t="s">
        <v>2602</v>
      </c>
      <c r="E145" t="s">
        <v>10660</v>
      </c>
      <c r="F145" t="s">
        <v>2073</v>
      </c>
      <c r="G145" s="47" t="s">
        <v>2293</v>
      </c>
      <c r="H145" s="49">
        <v>0</v>
      </c>
      <c r="I145" s="250">
        <v>0</v>
      </c>
      <c r="J145" s="49" t="s">
        <v>2186</v>
      </c>
      <c r="K145" s="49" t="s">
        <v>10661</v>
      </c>
      <c r="L145" s="248" t="s">
        <v>254</v>
      </c>
      <c r="M145" s="248" t="s">
        <v>568</v>
      </c>
    </row>
    <row r="146" spans="2:13" x14ac:dyDescent="0.3">
      <c r="B146" s="248" t="s">
        <v>2831</v>
      </c>
      <c r="C146" s="248" t="s">
        <v>2831</v>
      </c>
      <c r="D146" t="s">
        <v>2602</v>
      </c>
      <c r="E146" t="s">
        <v>6685</v>
      </c>
      <c r="F146" t="s">
        <v>2073</v>
      </c>
      <c r="G146" s="47" t="s">
        <v>2247</v>
      </c>
      <c r="H146" s="49">
        <v>0</v>
      </c>
      <c r="I146" s="250">
        <v>0</v>
      </c>
      <c r="J146" s="49" t="s">
        <v>2186</v>
      </c>
      <c r="K146" s="49" t="s">
        <v>6686</v>
      </c>
      <c r="L146" s="248" t="s">
        <v>254</v>
      </c>
      <c r="M146" s="248" t="s">
        <v>568</v>
      </c>
    </row>
    <row r="147" spans="2:13" x14ac:dyDescent="0.3">
      <c r="B147" s="248" t="s">
        <v>2831</v>
      </c>
      <c r="C147" s="248" t="s">
        <v>2831</v>
      </c>
      <c r="D147" t="s">
        <v>2602</v>
      </c>
      <c r="E147" t="s">
        <v>8311</v>
      </c>
      <c r="F147" t="s">
        <v>2073</v>
      </c>
      <c r="G147" s="47" t="s">
        <v>2293</v>
      </c>
      <c r="H147" s="49">
        <v>0</v>
      </c>
      <c r="I147" s="250">
        <v>0</v>
      </c>
      <c r="J147" s="49" t="s">
        <v>2186</v>
      </c>
      <c r="K147" s="49" t="s">
        <v>8312</v>
      </c>
      <c r="L147" s="248" t="s">
        <v>254</v>
      </c>
      <c r="M147" s="248" t="s">
        <v>568</v>
      </c>
    </row>
    <row r="148" spans="2:13" x14ac:dyDescent="0.3">
      <c r="B148" s="248" t="s">
        <v>2831</v>
      </c>
      <c r="C148" s="248" t="s">
        <v>2831</v>
      </c>
      <c r="D148" t="s">
        <v>2602</v>
      </c>
      <c r="E148" t="s">
        <v>6579</v>
      </c>
      <c r="F148" t="s">
        <v>2078</v>
      </c>
      <c r="G148" s="47" t="s">
        <v>2332</v>
      </c>
      <c r="H148" s="49">
        <v>0</v>
      </c>
      <c r="I148" s="250">
        <v>0</v>
      </c>
      <c r="J148" s="49" t="s">
        <v>2186</v>
      </c>
      <c r="K148" s="49" t="s">
        <v>6580</v>
      </c>
      <c r="L148" s="248" t="s">
        <v>254</v>
      </c>
      <c r="M148" s="248" t="s">
        <v>568</v>
      </c>
    </row>
    <row r="149" spans="2:13" x14ac:dyDescent="0.3">
      <c r="B149" s="248" t="s">
        <v>2831</v>
      </c>
      <c r="C149" s="248" t="s">
        <v>2831</v>
      </c>
      <c r="D149" t="s">
        <v>2602</v>
      </c>
      <c r="E149" t="s">
        <v>11555</v>
      </c>
      <c r="F149" t="s">
        <v>2075</v>
      </c>
      <c r="G149" s="47" t="s">
        <v>2265</v>
      </c>
      <c r="H149" s="49">
        <v>0</v>
      </c>
      <c r="I149" s="250">
        <v>0</v>
      </c>
      <c r="J149" s="49" t="s">
        <v>2160</v>
      </c>
      <c r="K149" s="49" t="s">
        <v>11556</v>
      </c>
      <c r="L149" s="248" t="s">
        <v>254</v>
      </c>
      <c r="M149" s="248" t="s">
        <v>568</v>
      </c>
    </row>
    <row r="150" spans="2:13" x14ac:dyDescent="0.3">
      <c r="B150" s="248" t="s">
        <v>2831</v>
      </c>
      <c r="C150" s="248" t="s">
        <v>2831</v>
      </c>
      <c r="D150" t="s">
        <v>2602</v>
      </c>
      <c r="E150" t="s">
        <v>3491</v>
      </c>
      <c r="F150" t="s">
        <v>2078</v>
      </c>
      <c r="G150" s="47" t="s">
        <v>2294</v>
      </c>
      <c r="H150" s="49">
        <v>0</v>
      </c>
      <c r="I150" s="250">
        <v>0</v>
      </c>
      <c r="J150" s="49" t="s">
        <v>2186</v>
      </c>
      <c r="K150" s="49" t="s">
        <v>3492</v>
      </c>
      <c r="L150" s="248" t="s">
        <v>254</v>
      </c>
      <c r="M150" s="248" t="s">
        <v>568</v>
      </c>
    </row>
    <row r="151" spans="2:13" x14ac:dyDescent="0.3">
      <c r="B151" s="248" t="s">
        <v>2831</v>
      </c>
      <c r="C151" s="248" t="s">
        <v>2831</v>
      </c>
      <c r="D151" t="s">
        <v>2602</v>
      </c>
      <c r="E151" t="s">
        <v>4136</v>
      </c>
      <c r="F151" t="s">
        <v>2073</v>
      </c>
      <c r="G151" s="47" t="s">
        <v>2279</v>
      </c>
      <c r="H151" s="49">
        <v>0</v>
      </c>
      <c r="I151" s="250">
        <v>0</v>
      </c>
      <c r="J151" s="49" t="s">
        <v>2186</v>
      </c>
      <c r="K151" s="49" t="s">
        <v>4138</v>
      </c>
      <c r="L151" s="248" t="s">
        <v>254</v>
      </c>
      <c r="M151" s="248" t="s">
        <v>568</v>
      </c>
    </row>
    <row r="152" spans="2:13" x14ac:dyDescent="0.3">
      <c r="B152" s="248" t="s">
        <v>2831</v>
      </c>
      <c r="C152" s="248" t="s">
        <v>2831</v>
      </c>
      <c r="D152" t="s">
        <v>2602</v>
      </c>
      <c r="E152" t="s">
        <v>7465</v>
      </c>
      <c r="F152" t="s">
        <v>2073</v>
      </c>
      <c r="G152" s="47" t="s">
        <v>2188</v>
      </c>
      <c r="H152" s="49">
        <v>0</v>
      </c>
      <c r="I152" s="250">
        <v>0</v>
      </c>
      <c r="J152" s="49" t="s">
        <v>2186</v>
      </c>
      <c r="K152" s="49" t="s">
        <v>7466</v>
      </c>
      <c r="L152" s="248" t="s">
        <v>254</v>
      </c>
      <c r="M152" s="248" t="s">
        <v>568</v>
      </c>
    </row>
    <row r="153" spans="2:13" x14ac:dyDescent="0.3">
      <c r="B153" s="248" t="s">
        <v>2831</v>
      </c>
      <c r="C153" s="248" t="s">
        <v>2831</v>
      </c>
      <c r="D153" t="s">
        <v>2602</v>
      </c>
      <c r="E153" t="s">
        <v>5829</v>
      </c>
      <c r="F153" t="s">
        <v>2073</v>
      </c>
      <c r="G153" s="47" t="s">
        <v>11531</v>
      </c>
      <c r="H153" s="49">
        <v>0</v>
      </c>
      <c r="I153" s="250">
        <v>0</v>
      </c>
      <c r="J153" s="49" t="s">
        <v>2186</v>
      </c>
      <c r="K153" s="49" t="s">
        <v>5830</v>
      </c>
      <c r="L153" s="248" t="s">
        <v>254</v>
      </c>
      <c r="M153" s="248" t="s">
        <v>568</v>
      </c>
    </row>
    <row r="154" spans="2:13" x14ac:dyDescent="0.3">
      <c r="B154" s="248" t="s">
        <v>2831</v>
      </c>
      <c r="C154" s="248" t="s">
        <v>2831</v>
      </c>
      <c r="D154" t="s">
        <v>2602</v>
      </c>
      <c r="E154" t="s">
        <v>10155</v>
      </c>
      <c r="F154" t="s">
        <v>2073</v>
      </c>
      <c r="G154" s="47" t="s">
        <v>2244</v>
      </c>
      <c r="H154" s="49">
        <v>0</v>
      </c>
      <c r="I154" s="250">
        <v>0</v>
      </c>
      <c r="J154" s="49" t="s">
        <v>2186</v>
      </c>
      <c r="K154" s="49" t="s">
        <v>10156</v>
      </c>
      <c r="L154" s="248" t="s">
        <v>254</v>
      </c>
      <c r="M154" s="248" t="s">
        <v>568</v>
      </c>
    </row>
    <row r="155" spans="2:13" x14ac:dyDescent="0.3">
      <c r="B155" s="248" t="s">
        <v>2831</v>
      </c>
      <c r="C155" s="248" t="s">
        <v>2831</v>
      </c>
      <c r="D155" t="s">
        <v>2602</v>
      </c>
      <c r="E155" t="s">
        <v>6173</v>
      </c>
      <c r="F155" t="s">
        <v>2073</v>
      </c>
      <c r="G155" s="47" t="s">
        <v>2170</v>
      </c>
      <c r="H155" s="49">
        <v>0</v>
      </c>
      <c r="I155" s="250">
        <v>0</v>
      </c>
      <c r="J155" s="49" t="s">
        <v>2186</v>
      </c>
      <c r="K155" s="49" t="s">
        <v>6174</v>
      </c>
      <c r="L155" s="248" t="s">
        <v>254</v>
      </c>
      <c r="M155" s="248" t="s">
        <v>568</v>
      </c>
    </row>
    <row r="156" spans="2:13" x14ac:dyDescent="0.3">
      <c r="B156" s="248" t="s">
        <v>2831</v>
      </c>
      <c r="C156" s="248" t="s">
        <v>2831</v>
      </c>
      <c r="D156" t="s">
        <v>2602</v>
      </c>
      <c r="E156" t="s">
        <v>11340</v>
      </c>
      <c r="F156" t="s">
        <v>2073</v>
      </c>
      <c r="G156" s="47" t="s">
        <v>2205</v>
      </c>
      <c r="H156" s="49">
        <v>0</v>
      </c>
      <c r="I156" s="250">
        <v>0</v>
      </c>
      <c r="J156" s="49" t="s">
        <v>2160</v>
      </c>
      <c r="K156" s="49" t="s">
        <v>11341</v>
      </c>
      <c r="L156" s="248" t="s">
        <v>254</v>
      </c>
      <c r="M156" s="248" t="s">
        <v>568</v>
      </c>
    </row>
    <row r="157" spans="2:13" x14ac:dyDescent="0.3">
      <c r="B157" s="248" t="s">
        <v>2831</v>
      </c>
      <c r="C157" s="248" t="s">
        <v>2831</v>
      </c>
      <c r="D157" t="s">
        <v>2602</v>
      </c>
      <c r="E157" t="s">
        <v>11557</v>
      </c>
      <c r="F157" t="s">
        <v>2072</v>
      </c>
      <c r="G157" s="47" t="s">
        <v>2177</v>
      </c>
      <c r="H157" s="49">
        <v>0</v>
      </c>
      <c r="I157" s="250">
        <v>0</v>
      </c>
      <c r="J157" s="49" t="s">
        <v>2160</v>
      </c>
      <c r="K157" s="49" t="s">
        <v>4394</v>
      </c>
      <c r="L157" s="248" t="s">
        <v>254</v>
      </c>
      <c r="M157" s="248" t="s">
        <v>568</v>
      </c>
    </row>
    <row r="158" spans="2:13" x14ac:dyDescent="0.3">
      <c r="B158" s="248" t="s">
        <v>2831</v>
      </c>
      <c r="C158" s="248" t="s">
        <v>2831</v>
      </c>
      <c r="D158" t="s">
        <v>2602</v>
      </c>
      <c r="E158" t="s">
        <v>9688</v>
      </c>
      <c r="F158" t="s">
        <v>2073</v>
      </c>
      <c r="G158" s="47" t="s">
        <v>2360</v>
      </c>
      <c r="H158" s="49">
        <v>0</v>
      </c>
      <c r="I158" s="250">
        <v>0</v>
      </c>
      <c r="J158" s="49" t="s">
        <v>2186</v>
      </c>
      <c r="K158" s="49" t="s">
        <v>9689</v>
      </c>
      <c r="L158" s="248" t="s">
        <v>254</v>
      </c>
      <c r="M158" s="248" t="s">
        <v>568</v>
      </c>
    </row>
    <row r="159" spans="2:13" x14ac:dyDescent="0.3">
      <c r="B159" s="248" t="s">
        <v>2831</v>
      </c>
      <c r="C159" s="248" t="s">
        <v>2831</v>
      </c>
      <c r="D159" t="s">
        <v>2602</v>
      </c>
      <c r="E159" t="s">
        <v>8589</v>
      </c>
      <c r="F159" t="s">
        <v>2078</v>
      </c>
      <c r="G159" s="47" t="s">
        <v>11537</v>
      </c>
      <c r="H159" s="49">
        <v>0</v>
      </c>
      <c r="I159" s="250">
        <v>0</v>
      </c>
      <c r="J159" s="49" t="s">
        <v>2186</v>
      </c>
      <c r="K159" s="49" t="s">
        <v>8590</v>
      </c>
      <c r="L159" s="248" t="s">
        <v>2147</v>
      </c>
      <c r="M159" s="248" t="s">
        <v>568</v>
      </c>
    </row>
    <row r="160" spans="2:13" x14ac:dyDescent="0.3">
      <c r="B160" s="248" t="s">
        <v>2831</v>
      </c>
      <c r="C160" s="248" t="s">
        <v>2831</v>
      </c>
      <c r="D160" t="s">
        <v>2602</v>
      </c>
      <c r="E160" t="s">
        <v>7172</v>
      </c>
      <c r="F160" t="s">
        <v>2073</v>
      </c>
      <c r="G160" s="47" t="s">
        <v>2244</v>
      </c>
      <c r="H160" s="49">
        <v>0</v>
      </c>
      <c r="I160" s="250">
        <v>0</v>
      </c>
      <c r="J160" s="49" t="s">
        <v>2186</v>
      </c>
      <c r="K160" s="49" t="s">
        <v>7173</v>
      </c>
      <c r="L160" s="248" t="s">
        <v>254</v>
      </c>
      <c r="M160" s="248" t="s">
        <v>568</v>
      </c>
    </row>
    <row r="161" spans="2:13" x14ac:dyDescent="0.3">
      <c r="B161" s="248" t="s">
        <v>2831</v>
      </c>
      <c r="C161" s="248" t="s">
        <v>2831</v>
      </c>
      <c r="D161" t="s">
        <v>2602</v>
      </c>
      <c r="E161" t="s">
        <v>11558</v>
      </c>
      <c r="F161" t="s">
        <v>2072</v>
      </c>
      <c r="G161" s="47" t="s">
        <v>2166</v>
      </c>
      <c r="H161" s="49">
        <v>0</v>
      </c>
      <c r="I161" s="250">
        <v>0</v>
      </c>
      <c r="J161" s="49" t="s">
        <v>2160</v>
      </c>
      <c r="K161" s="49" t="s">
        <v>11535</v>
      </c>
      <c r="L161" s="248" t="s">
        <v>254</v>
      </c>
      <c r="M161" s="248" t="s">
        <v>568</v>
      </c>
    </row>
    <row r="162" spans="2:13" x14ac:dyDescent="0.3">
      <c r="B162" s="248" t="s">
        <v>2831</v>
      </c>
      <c r="C162" s="248" t="s">
        <v>2831</v>
      </c>
      <c r="D162" t="s">
        <v>2602</v>
      </c>
      <c r="E162" t="s">
        <v>5611</v>
      </c>
      <c r="F162" t="s">
        <v>2073</v>
      </c>
      <c r="G162" s="47" t="s">
        <v>2279</v>
      </c>
      <c r="H162" s="49">
        <v>0</v>
      </c>
      <c r="I162" s="250">
        <v>0</v>
      </c>
      <c r="J162" s="49" t="s">
        <v>2186</v>
      </c>
      <c r="K162" s="49" t="s">
        <v>5612</v>
      </c>
      <c r="L162" s="248" t="s">
        <v>254</v>
      </c>
      <c r="M162" s="248" t="s">
        <v>568</v>
      </c>
    </row>
    <row r="163" spans="2:13" x14ac:dyDescent="0.3">
      <c r="B163" s="248" t="s">
        <v>2831</v>
      </c>
      <c r="C163" s="248" t="s">
        <v>2831</v>
      </c>
      <c r="D163" t="s">
        <v>2602</v>
      </c>
      <c r="E163" t="s">
        <v>11559</v>
      </c>
      <c r="F163" t="s">
        <v>2072</v>
      </c>
      <c r="G163" s="47" t="s">
        <v>2332</v>
      </c>
      <c r="H163" s="49">
        <v>0</v>
      </c>
      <c r="I163" s="250">
        <v>0</v>
      </c>
      <c r="J163" s="49" t="s">
        <v>2160</v>
      </c>
      <c r="K163" s="49" t="s">
        <v>11522</v>
      </c>
      <c r="L163" s="248" t="s">
        <v>254</v>
      </c>
      <c r="M163" s="248" t="s">
        <v>568</v>
      </c>
    </row>
    <row r="164" spans="2:13" x14ac:dyDescent="0.3">
      <c r="B164" s="248" t="s">
        <v>2831</v>
      </c>
      <c r="C164" s="248" t="s">
        <v>2831</v>
      </c>
      <c r="D164" t="s">
        <v>2602</v>
      </c>
      <c r="E164" t="s">
        <v>3787</v>
      </c>
      <c r="F164" t="s">
        <v>2073</v>
      </c>
      <c r="G164" s="47" t="s">
        <v>2188</v>
      </c>
      <c r="H164" s="49">
        <v>0</v>
      </c>
      <c r="I164" s="250">
        <v>0</v>
      </c>
      <c r="J164" s="49" t="s">
        <v>2186</v>
      </c>
      <c r="K164" s="49" t="s">
        <v>3789</v>
      </c>
      <c r="L164" s="248" t="s">
        <v>254</v>
      </c>
      <c r="M164" s="248" t="s">
        <v>568</v>
      </c>
    </row>
    <row r="165" spans="2:13" x14ac:dyDescent="0.3">
      <c r="B165" s="248" t="s">
        <v>2831</v>
      </c>
      <c r="C165" s="248" t="s">
        <v>2831</v>
      </c>
      <c r="D165" t="s">
        <v>2602</v>
      </c>
      <c r="E165" t="s">
        <v>5910</v>
      </c>
      <c r="F165" t="s">
        <v>2073</v>
      </c>
      <c r="G165" s="47" t="s">
        <v>2294</v>
      </c>
      <c r="H165" s="49">
        <v>0</v>
      </c>
      <c r="I165" s="250">
        <v>0</v>
      </c>
      <c r="J165" s="49" t="s">
        <v>2186</v>
      </c>
      <c r="K165" s="49" t="s">
        <v>5911</v>
      </c>
      <c r="L165" s="248" t="s">
        <v>254</v>
      </c>
      <c r="M165" s="248" t="s">
        <v>568</v>
      </c>
    </row>
    <row r="166" spans="2:13" x14ac:dyDescent="0.3">
      <c r="B166" s="248" t="s">
        <v>2831</v>
      </c>
      <c r="C166" s="248" t="s">
        <v>2831</v>
      </c>
      <c r="D166" t="s">
        <v>2602</v>
      </c>
      <c r="E166" t="s">
        <v>5691</v>
      </c>
      <c r="F166" t="s">
        <v>2073</v>
      </c>
      <c r="G166" s="47" t="s">
        <v>2332</v>
      </c>
      <c r="H166" s="49">
        <v>0</v>
      </c>
      <c r="I166" s="250">
        <v>0</v>
      </c>
      <c r="J166" s="49" t="s">
        <v>2186</v>
      </c>
      <c r="K166" s="49" t="s">
        <v>5692</v>
      </c>
      <c r="L166" s="248" t="s">
        <v>254</v>
      </c>
      <c r="M166" s="248" t="s">
        <v>568</v>
      </c>
    </row>
    <row r="167" spans="2:13" x14ac:dyDescent="0.3">
      <c r="B167" s="248" t="s">
        <v>2831</v>
      </c>
      <c r="C167" s="248" t="s">
        <v>2831</v>
      </c>
      <c r="D167" t="s">
        <v>2602</v>
      </c>
      <c r="E167" t="s">
        <v>4437</v>
      </c>
      <c r="F167" t="s">
        <v>2078</v>
      </c>
      <c r="G167" s="47" t="s">
        <v>2171</v>
      </c>
      <c r="H167" s="49">
        <v>0</v>
      </c>
      <c r="I167" s="250">
        <v>0</v>
      </c>
      <c r="J167" s="49" t="s">
        <v>2160</v>
      </c>
      <c r="K167" s="49" t="s">
        <v>4438</v>
      </c>
      <c r="L167" s="248" t="s">
        <v>254</v>
      </c>
      <c r="M167" s="248" t="s">
        <v>568</v>
      </c>
    </row>
    <row r="168" spans="2:13" x14ac:dyDescent="0.3">
      <c r="B168" s="248" t="s">
        <v>2831</v>
      </c>
      <c r="C168" s="248" t="s">
        <v>2831</v>
      </c>
      <c r="D168" t="s">
        <v>2602</v>
      </c>
      <c r="E168" t="s">
        <v>11560</v>
      </c>
      <c r="F168" t="s">
        <v>2072</v>
      </c>
      <c r="G168" s="47" t="s">
        <v>2293</v>
      </c>
      <c r="H168" s="49">
        <v>0</v>
      </c>
      <c r="I168" s="250">
        <v>0</v>
      </c>
      <c r="J168" s="49" t="s">
        <v>2160</v>
      </c>
      <c r="K168" s="49" t="s">
        <v>11535</v>
      </c>
      <c r="L168" s="248" t="s">
        <v>254</v>
      </c>
      <c r="M168" s="248" t="s">
        <v>568</v>
      </c>
    </row>
    <row r="169" spans="2:13" x14ac:dyDescent="0.3">
      <c r="B169" s="248" t="s">
        <v>2831</v>
      </c>
      <c r="C169" s="248" t="s">
        <v>2831</v>
      </c>
      <c r="D169" t="s">
        <v>2602</v>
      </c>
      <c r="E169" t="s">
        <v>5001</v>
      </c>
      <c r="F169" t="s">
        <v>2073</v>
      </c>
      <c r="G169" s="47" t="s">
        <v>2227</v>
      </c>
      <c r="H169" s="49">
        <v>0</v>
      </c>
      <c r="I169" s="250">
        <v>0</v>
      </c>
      <c r="J169" s="49" t="s">
        <v>2176</v>
      </c>
      <c r="K169" s="49" t="s">
        <v>5002</v>
      </c>
      <c r="L169" s="248" t="s">
        <v>2147</v>
      </c>
      <c r="M169" s="248" t="s">
        <v>568</v>
      </c>
    </row>
    <row r="170" spans="2:13" x14ac:dyDescent="0.3">
      <c r="B170" s="248" t="s">
        <v>2831</v>
      </c>
      <c r="C170" s="248" t="s">
        <v>2831</v>
      </c>
      <c r="D170" t="s">
        <v>2602</v>
      </c>
      <c r="E170" t="s">
        <v>11561</v>
      </c>
      <c r="F170" t="s">
        <v>2075</v>
      </c>
      <c r="G170" s="47" t="s">
        <v>2292</v>
      </c>
      <c r="H170" s="49">
        <v>0</v>
      </c>
      <c r="I170" s="250">
        <v>0</v>
      </c>
      <c r="J170" s="49" t="s">
        <v>2160</v>
      </c>
      <c r="K170" s="49" t="s">
        <v>11562</v>
      </c>
      <c r="L170" s="248" t="s">
        <v>254</v>
      </c>
      <c r="M170" s="248" t="s">
        <v>568</v>
      </c>
    </row>
    <row r="171" spans="2:13" x14ac:dyDescent="0.3">
      <c r="B171" s="248" t="s">
        <v>2831</v>
      </c>
      <c r="C171" s="248" t="s">
        <v>2831</v>
      </c>
      <c r="D171" t="s">
        <v>2602</v>
      </c>
      <c r="E171" t="s">
        <v>7340</v>
      </c>
      <c r="F171" t="s">
        <v>2078</v>
      </c>
      <c r="G171" s="47" t="s">
        <v>2294</v>
      </c>
      <c r="H171" s="49">
        <v>0</v>
      </c>
      <c r="I171" s="250">
        <v>0</v>
      </c>
      <c r="J171" s="49" t="s">
        <v>2186</v>
      </c>
      <c r="K171" s="49" t="s">
        <v>7341</v>
      </c>
      <c r="L171" s="248" t="s">
        <v>254</v>
      </c>
      <c r="M171" s="248" t="s">
        <v>568</v>
      </c>
    </row>
    <row r="172" spans="2:13" x14ac:dyDescent="0.3">
      <c r="B172" s="248" t="s">
        <v>2831</v>
      </c>
      <c r="C172" s="248" t="s">
        <v>2831</v>
      </c>
      <c r="D172" t="s">
        <v>2602</v>
      </c>
      <c r="E172" t="s">
        <v>9121</v>
      </c>
      <c r="F172" t="s">
        <v>2073</v>
      </c>
      <c r="G172" s="47" t="s">
        <v>2269</v>
      </c>
      <c r="H172" s="49">
        <v>0</v>
      </c>
      <c r="I172" s="250">
        <v>0</v>
      </c>
      <c r="J172" s="49" t="s">
        <v>2186</v>
      </c>
      <c r="K172" s="49" t="s">
        <v>9122</v>
      </c>
      <c r="L172" s="248" t="s">
        <v>2147</v>
      </c>
      <c r="M172" s="248" t="s">
        <v>568</v>
      </c>
    </row>
    <row r="173" spans="2:13" x14ac:dyDescent="0.3">
      <c r="B173" s="248" t="s">
        <v>2831</v>
      </c>
      <c r="C173" s="248" t="s">
        <v>2831</v>
      </c>
      <c r="D173" t="s">
        <v>2602</v>
      </c>
      <c r="E173" t="s">
        <v>4966</v>
      </c>
      <c r="F173" t="s">
        <v>2073</v>
      </c>
      <c r="G173" s="47" t="s">
        <v>11537</v>
      </c>
      <c r="H173" s="49">
        <v>0</v>
      </c>
      <c r="I173" s="250">
        <v>0</v>
      </c>
      <c r="J173" s="49" t="s">
        <v>2160</v>
      </c>
      <c r="K173" s="49" t="s">
        <v>4967</v>
      </c>
      <c r="L173" s="248" t="s">
        <v>254</v>
      </c>
      <c r="M173" s="248" t="s">
        <v>568</v>
      </c>
    </row>
    <row r="174" spans="2:13" x14ac:dyDescent="0.3">
      <c r="B174" s="248" t="s">
        <v>2831</v>
      </c>
      <c r="C174" s="248" t="s">
        <v>2831</v>
      </c>
      <c r="D174" t="s">
        <v>2602</v>
      </c>
      <c r="E174" t="s">
        <v>5682</v>
      </c>
      <c r="F174" t="s">
        <v>2078</v>
      </c>
      <c r="G174" s="47" t="s">
        <v>2332</v>
      </c>
      <c r="H174" s="49">
        <v>0</v>
      </c>
      <c r="I174" s="250">
        <v>0</v>
      </c>
      <c r="J174" s="49" t="s">
        <v>2186</v>
      </c>
      <c r="K174" s="49" t="s">
        <v>5684</v>
      </c>
      <c r="L174" s="248" t="s">
        <v>254</v>
      </c>
      <c r="M174" s="248" t="s">
        <v>568</v>
      </c>
    </row>
    <row r="175" spans="2:13" x14ac:dyDescent="0.3">
      <c r="B175" s="248" t="s">
        <v>2831</v>
      </c>
      <c r="C175" s="248" t="s">
        <v>2831</v>
      </c>
      <c r="D175" t="s">
        <v>2602</v>
      </c>
      <c r="E175" t="s">
        <v>8707</v>
      </c>
      <c r="F175" t="s">
        <v>2073</v>
      </c>
      <c r="G175" s="47" t="s">
        <v>2292</v>
      </c>
      <c r="H175" s="49">
        <v>0</v>
      </c>
      <c r="I175" s="250">
        <v>0</v>
      </c>
      <c r="J175" s="49" t="s">
        <v>2186</v>
      </c>
      <c r="K175" s="49" t="s">
        <v>8708</v>
      </c>
      <c r="L175" s="248" t="s">
        <v>254</v>
      </c>
      <c r="M175" s="248" t="s">
        <v>568</v>
      </c>
    </row>
    <row r="176" spans="2:13" x14ac:dyDescent="0.3">
      <c r="B176" s="248" t="s">
        <v>2831</v>
      </c>
      <c r="C176" s="248" t="s">
        <v>2831</v>
      </c>
      <c r="D176" t="s">
        <v>2602</v>
      </c>
      <c r="E176" t="s">
        <v>8055</v>
      </c>
      <c r="F176" t="s">
        <v>2073</v>
      </c>
      <c r="G176" s="47" t="s">
        <v>2304</v>
      </c>
      <c r="H176" s="49">
        <v>0</v>
      </c>
      <c r="I176" s="250">
        <v>0</v>
      </c>
      <c r="J176" s="49" t="s">
        <v>2186</v>
      </c>
      <c r="K176" s="49" t="s">
        <v>8056</v>
      </c>
      <c r="L176" s="248" t="s">
        <v>254</v>
      </c>
      <c r="M176" s="248" t="s">
        <v>568</v>
      </c>
    </row>
    <row r="177" spans="2:13" x14ac:dyDescent="0.3">
      <c r="B177" s="248" t="s">
        <v>2831</v>
      </c>
      <c r="C177" s="248" t="s">
        <v>2831</v>
      </c>
      <c r="D177" t="s">
        <v>2602</v>
      </c>
      <c r="E177" t="s">
        <v>6884</v>
      </c>
      <c r="F177" t="s">
        <v>2078</v>
      </c>
      <c r="G177" s="47" t="s">
        <v>2303</v>
      </c>
      <c r="H177" s="49">
        <v>0</v>
      </c>
      <c r="I177" s="250">
        <v>0</v>
      </c>
      <c r="J177" s="49" t="s">
        <v>2186</v>
      </c>
      <c r="K177" s="49" t="s">
        <v>6885</v>
      </c>
      <c r="L177" s="248" t="s">
        <v>254</v>
      </c>
      <c r="M177" s="248" t="s">
        <v>568</v>
      </c>
    </row>
    <row r="178" spans="2:13" x14ac:dyDescent="0.3">
      <c r="B178" s="248" t="s">
        <v>2831</v>
      </c>
      <c r="C178" s="248" t="s">
        <v>2831</v>
      </c>
      <c r="D178" t="s">
        <v>2602</v>
      </c>
      <c r="E178" t="s">
        <v>11563</v>
      </c>
      <c r="F178" t="s">
        <v>2076</v>
      </c>
      <c r="G178" s="47" t="s">
        <v>2332</v>
      </c>
      <c r="H178" s="49">
        <v>0</v>
      </c>
      <c r="I178" s="250">
        <v>0</v>
      </c>
      <c r="J178" s="49" t="s">
        <v>2160</v>
      </c>
      <c r="K178" s="49" t="s">
        <v>3939</v>
      </c>
      <c r="L178" s="248" t="s">
        <v>254</v>
      </c>
      <c r="M178" s="248" t="s">
        <v>568</v>
      </c>
    </row>
    <row r="179" spans="2:13" x14ac:dyDescent="0.3">
      <c r="B179" s="248" t="s">
        <v>2831</v>
      </c>
      <c r="C179" s="248" t="s">
        <v>2831</v>
      </c>
      <c r="D179" t="s">
        <v>2602</v>
      </c>
      <c r="E179" t="s">
        <v>4927</v>
      </c>
      <c r="F179" t="s">
        <v>2073</v>
      </c>
      <c r="G179" s="47" t="s">
        <v>2170</v>
      </c>
      <c r="H179" s="49">
        <v>0</v>
      </c>
      <c r="I179" s="250">
        <v>0</v>
      </c>
      <c r="J179" s="49" t="s">
        <v>2160</v>
      </c>
      <c r="K179" s="49" t="s">
        <v>4928</v>
      </c>
      <c r="L179" s="248" t="s">
        <v>254</v>
      </c>
      <c r="M179" s="248" t="s">
        <v>568</v>
      </c>
    </row>
    <row r="180" spans="2:13" x14ac:dyDescent="0.3">
      <c r="B180" s="248" t="s">
        <v>2831</v>
      </c>
      <c r="C180" s="248" t="s">
        <v>2831</v>
      </c>
      <c r="D180" t="s">
        <v>2602</v>
      </c>
      <c r="E180" t="s">
        <v>4946</v>
      </c>
      <c r="F180" t="s">
        <v>2073</v>
      </c>
      <c r="G180" s="47" t="s">
        <v>2247</v>
      </c>
      <c r="H180" s="49">
        <v>0</v>
      </c>
      <c r="I180" s="250">
        <v>0</v>
      </c>
      <c r="J180" s="49" t="s">
        <v>2160</v>
      </c>
      <c r="K180" s="49" t="s">
        <v>4947</v>
      </c>
      <c r="L180" s="248" t="s">
        <v>254</v>
      </c>
      <c r="M180" s="248" t="s">
        <v>568</v>
      </c>
    </row>
    <row r="181" spans="2:13" x14ac:dyDescent="0.3">
      <c r="B181" s="248" t="s">
        <v>2831</v>
      </c>
      <c r="C181" s="248" t="s">
        <v>2831</v>
      </c>
      <c r="D181" t="s">
        <v>2602</v>
      </c>
      <c r="E181" t="s">
        <v>10276</v>
      </c>
      <c r="F181" t="s">
        <v>2073</v>
      </c>
      <c r="G181" s="47" t="s">
        <v>2265</v>
      </c>
      <c r="H181" s="49">
        <v>0</v>
      </c>
      <c r="I181" s="250">
        <v>0</v>
      </c>
      <c r="J181" s="49" t="s">
        <v>2186</v>
      </c>
      <c r="K181" s="49" t="s">
        <v>10277</v>
      </c>
      <c r="L181" s="248" t="s">
        <v>254</v>
      </c>
      <c r="M181" s="248" t="s">
        <v>568</v>
      </c>
    </row>
    <row r="182" spans="2:13" x14ac:dyDescent="0.3">
      <c r="B182" s="248" t="s">
        <v>2831</v>
      </c>
      <c r="C182" s="248" t="s">
        <v>2831</v>
      </c>
      <c r="D182" t="s">
        <v>2602</v>
      </c>
      <c r="E182" t="s">
        <v>6260</v>
      </c>
      <c r="F182" t="s">
        <v>2073</v>
      </c>
      <c r="G182" s="47" t="s">
        <v>11525</v>
      </c>
      <c r="H182" s="49">
        <v>0</v>
      </c>
      <c r="I182" s="250">
        <v>0</v>
      </c>
      <c r="J182" s="49" t="s">
        <v>2186</v>
      </c>
      <c r="K182" s="49" t="s">
        <v>6261</v>
      </c>
      <c r="L182" s="248" t="s">
        <v>254</v>
      </c>
      <c r="M182" s="248" t="s">
        <v>568</v>
      </c>
    </row>
    <row r="183" spans="2:13" x14ac:dyDescent="0.3">
      <c r="B183" s="248" t="s">
        <v>2831</v>
      </c>
      <c r="C183" s="248" t="s">
        <v>2831</v>
      </c>
      <c r="D183" t="s">
        <v>2602</v>
      </c>
      <c r="E183" t="s">
        <v>6749</v>
      </c>
      <c r="F183" t="s">
        <v>2073</v>
      </c>
      <c r="G183" s="47" t="s">
        <v>2166</v>
      </c>
      <c r="H183" s="49">
        <v>0</v>
      </c>
      <c r="I183" s="250">
        <v>0</v>
      </c>
      <c r="J183" s="49" t="s">
        <v>2186</v>
      </c>
      <c r="K183" s="49" t="s">
        <v>6750</v>
      </c>
      <c r="L183" s="248" t="s">
        <v>254</v>
      </c>
      <c r="M183" s="248" t="s">
        <v>568</v>
      </c>
    </row>
    <row r="184" spans="2:13" x14ac:dyDescent="0.3">
      <c r="B184" s="248" t="s">
        <v>2831</v>
      </c>
      <c r="C184" s="248" t="s">
        <v>2831</v>
      </c>
      <c r="D184" t="s">
        <v>2602</v>
      </c>
      <c r="E184" t="s">
        <v>6476</v>
      </c>
      <c r="F184" t="s">
        <v>2073</v>
      </c>
      <c r="G184" s="47" t="s">
        <v>11525</v>
      </c>
      <c r="H184" s="49">
        <v>0</v>
      </c>
      <c r="I184" s="250">
        <v>0</v>
      </c>
      <c r="J184" s="49" t="s">
        <v>2186</v>
      </c>
      <c r="K184" s="49" t="s">
        <v>6477</v>
      </c>
      <c r="L184" s="248" t="s">
        <v>254</v>
      </c>
      <c r="M184" s="248" t="s">
        <v>568</v>
      </c>
    </row>
    <row r="185" spans="2:13" x14ac:dyDescent="0.3">
      <c r="B185" s="248" t="s">
        <v>2831</v>
      </c>
      <c r="C185" s="248" t="s">
        <v>2831</v>
      </c>
      <c r="D185" t="s">
        <v>2602</v>
      </c>
      <c r="E185" t="s">
        <v>7512</v>
      </c>
      <c r="F185" t="s">
        <v>2073</v>
      </c>
      <c r="G185" s="47" t="s">
        <v>2166</v>
      </c>
      <c r="H185" s="49">
        <v>0</v>
      </c>
      <c r="I185" s="250">
        <v>0</v>
      </c>
      <c r="J185" s="49" t="s">
        <v>2186</v>
      </c>
      <c r="K185" s="49" t="s">
        <v>7513</v>
      </c>
      <c r="L185" s="248" t="s">
        <v>254</v>
      </c>
      <c r="M185" s="248" t="s">
        <v>568</v>
      </c>
    </row>
    <row r="186" spans="2:13" x14ac:dyDescent="0.3">
      <c r="B186" s="248" t="s">
        <v>2831</v>
      </c>
      <c r="C186" s="248" t="s">
        <v>2831</v>
      </c>
      <c r="D186" t="s">
        <v>2602</v>
      </c>
      <c r="E186" t="s">
        <v>11564</v>
      </c>
      <c r="F186" t="s">
        <v>2072</v>
      </c>
      <c r="G186" s="47" t="s">
        <v>11531</v>
      </c>
      <c r="H186" s="49">
        <v>0</v>
      </c>
      <c r="I186" s="250">
        <v>0</v>
      </c>
      <c r="J186" s="49" t="s">
        <v>2160</v>
      </c>
      <c r="K186" s="49" t="s">
        <v>4394</v>
      </c>
      <c r="L186" s="248" t="s">
        <v>254</v>
      </c>
      <c r="M186" s="248" t="s">
        <v>568</v>
      </c>
    </row>
    <row r="187" spans="2:13" x14ac:dyDescent="0.3">
      <c r="B187" s="248" t="s">
        <v>2831</v>
      </c>
      <c r="C187" s="248" t="s">
        <v>2831</v>
      </c>
      <c r="D187" t="s">
        <v>2602</v>
      </c>
      <c r="E187" t="s">
        <v>11565</v>
      </c>
      <c r="F187" t="s">
        <v>2072</v>
      </c>
      <c r="G187" s="47" t="s">
        <v>2332</v>
      </c>
      <c r="H187" s="49">
        <v>0</v>
      </c>
      <c r="I187" s="250">
        <v>0</v>
      </c>
      <c r="J187" s="49" t="s">
        <v>2176</v>
      </c>
      <c r="K187" s="49" t="s">
        <v>11566</v>
      </c>
      <c r="L187" s="248" t="s">
        <v>254</v>
      </c>
      <c r="M187" s="248" t="s">
        <v>568</v>
      </c>
    </row>
    <row r="188" spans="2:13" x14ac:dyDescent="0.3">
      <c r="B188" s="248" t="s">
        <v>2831</v>
      </c>
      <c r="C188" s="248" t="s">
        <v>2831</v>
      </c>
      <c r="D188" t="s">
        <v>2602</v>
      </c>
      <c r="E188" t="s">
        <v>7486</v>
      </c>
      <c r="F188" t="s">
        <v>2073</v>
      </c>
      <c r="G188" s="47" t="s">
        <v>2269</v>
      </c>
      <c r="H188" s="49">
        <v>0</v>
      </c>
      <c r="I188" s="250">
        <v>0</v>
      </c>
      <c r="J188" s="49" t="s">
        <v>2186</v>
      </c>
      <c r="K188" s="49" t="s">
        <v>7487</v>
      </c>
      <c r="L188" s="248" t="s">
        <v>254</v>
      </c>
      <c r="M188" s="248" t="s">
        <v>568</v>
      </c>
    </row>
    <row r="189" spans="2:13" x14ac:dyDescent="0.3">
      <c r="B189" s="248" t="s">
        <v>2831</v>
      </c>
      <c r="C189" s="248" t="s">
        <v>2831</v>
      </c>
      <c r="D189" t="s">
        <v>2602</v>
      </c>
      <c r="E189" t="s">
        <v>5477</v>
      </c>
      <c r="F189" t="s">
        <v>2073</v>
      </c>
      <c r="G189" s="47" t="s">
        <v>2360</v>
      </c>
      <c r="H189" s="49">
        <v>0</v>
      </c>
      <c r="I189" s="250">
        <v>0</v>
      </c>
      <c r="J189" s="49" t="s">
        <v>2186</v>
      </c>
      <c r="K189" s="49" t="s">
        <v>5479</v>
      </c>
      <c r="L189" s="248" t="s">
        <v>254</v>
      </c>
      <c r="M189" s="248" t="s">
        <v>568</v>
      </c>
    </row>
    <row r="190" spans="2:13" x14ac:dyDescent="0.3">
      <c r="B190" s="248" t="s">
        <v>2831</v>
      </c>
      <c r="C190" s="248" t="s">
        <v>2831</v>
      </c>
      <c r="D190" t="s">
        <v>2602</v>
      </c>
      <c r="E190" t="s">
        <v>4389</v>
      </c>
      <c r="F190" t="s">
        <v>2073</v>
      </c>
      <c r="G190" s="47" t="s">
        <v>2247</v>
      </c>
      <c r="H190" s="49">
        <v>0</v>
      </c>
      <c r="I190" s="250">
        <v>0</v>
      </c>
      <c r="J190" s="49" t="s">
        <v>2173</v>
      </c>
      <c r="K190" s="49" t="s">
        <v>4391</v>
      </c>
      <c r="L190" s="248" t="s">
        <v>254</v>
      </c>
      <c r="M190" s="248" t="s">
        <v>568</v>
      </c>
    </row>
    <row r="191" spans="2:13" x14ac:dyDescent="0.3">
      <c r="B191" s="248" t="s">
        <v>2831</v>
      </c>
      <c r="C191" s="248" t="s">
        <v>2831</v>
      </c>
      <c r="D191" t="s">
        <v>2602</v>
      </c>
      <c r="E191" t="s">
        <v>4171</v>
      </c>
      <c r="F191" t="s">
        <v>2073</v>
      </c>
      <c r="G191" s="47" t="s">
        <v>2360</v>
      </c>
      <c r="H191" s="49">
        <v>0</v>
      </c>
      <c r="I191" s="250">
        <v>0</v>
      </c>
      <c r="J191" s="49" t="s">
        <v>2186</v>
      </c>
      <c r="K191" s="49" t="s">
        <v>4172</v>
      </c>
      <c r="L191" s="248" t="s">
        <v>254</v>
      </c>
      <c r="M191" s="248" t="s">
        <v>568</v>
      </c>
    </row>
    <row r="192" spans="2:13" x14ac:dyDescent="0.3">
      <c r="B192" s="248" t="s">
        <v>2831</v>
      </c>
      <c r="C192" s="248" t="s">
        <v>2831</v>
      </c>
      <c r="D192" t="s">
        <v>2602</v>
      </c>
      <c r="E192" t="s">
        <v>11567</v>
      </c>
      <c r="F192" t="s">
        <v>2072</v>
      </c>
      <c r="G192" s="47" t="s">
        <v>2294</v>
      </c>
      <c r="H192" s="49">
        <v>0</v>
      </c>
      <c r="I192" s="250">
        <v>0</v>
      </c>
      <c r="J192" s="49" t="s">
        <v>2176</v>
      </c>
      <c r="K192" s="49" t="s">
        <v>11568</v>
      </c>
      <c r="L192" s="248" t="s">
        <v>254</v>
      </c>
      <c r="M192" s="248" t="s">
        <v>568</v>
      </c>
    </row>
    <row r="193" spans="2:13" x14ac:dyDescent="0.3">
      <c r="B193" s="248" t="s">
        <v>2831</v>
      </c>
      <c r="C193" s="248" t="s">
        <v>2831</v>
      </c>
      <c r="D193" t="s">
        <v>2602</v>
      </c>
      <c r="E193" t="s">
        <v>5759</v>
      </c>
      <c r="F193" t="s">
        <v>2073</v>
      </c>
      <c r="G193" s="47" t="s">
        <v>11525</v>
      </c>
      <c r="H193" s="49">
        <v>0</v>
      </c>
      <c r="I193" s="250">
        <v>0</v>
      </c>
      <c r="J193" s="49" t="s">
        <v>2186</v>
      </c>
      <c r="K193" s="49" t="s">
        <v>5760</v>
      </c>
      <c r="L193" s="248" t="s">
        <v>254</v>
      </c>
      <c r="M193" s="248" t="s">
        <v>568</v>
      </c>
    </row>
    <row r="194" spans="2:13" x14ac:dyDescent="0.3">
      <c r="B194" s="248" t="s">
        <v>2831</v>
      </c>
      <c r="C194" s="248" t="s">
        <v>2831</v>
      </c>
      <c r="D194" t="s">
        <v>2602</v>
      </c>
      <c r="E194" t="s">
        <v>6614</v>
      </c>
      <c r="F194" t="s">
        <v>2073</v>
      </c>
      <c r="G194" s="47" t="s">
        <v>11531</v>
      </c>
      <c r="H194" s="49">
        <v>0</v>
      </c>
      <c r="I194" s="250">
        <v>0</v>
      </c>
      <c r="J194" s="49" t="s">
        <v>2186</v>
      </c>
      <c r="K194" s="49" t="s">
        <v>6616</v>
      </c>
      <c r="L194" s="248" t="s">
        <v>254</v>
      </c>
      <c r="M194" s="248" t="s">
        <v>568</v>
      </c>
    </row>
    <row r="195" spans="2:13" x14ac:dyDescent="0.3">
      <c r="B195" s="248" t="s">
        <v>2831</v>
      </c>
      <c r="C195" s="248" t="s">
        <v>2831</v>
      </c>
      <c r="D195" t="s">
        <v>2602</v>
      </c>
      <c r="E195" t="s">
        <v>3522</v>
      </c>
      <c r="F195" t="s">
        <v>2073</v>
      </c>
      <c r="G195" s="47" t="s">
        <v>11537</v>
      </c>
      <c r="H195" s="49">
        <v>0</v>
      </c>
      <c r="I195" s="250">
        <v>0</v>
      </c>
      <c r="J195" s="49" t="s">
        <v>2173</v>
      </c>
      <c r="K195" s="49" t="s">
        <v>3523</v>
      </c>
      <c r="L195" s="248" t="s">
        <v>254</v>
      </c>
      <c r="M195" s="248" t="s">
        <v>568</v>
      </c>
    </row>
    <row r="196" spans="2:13" x14ac:dyDescent="0.3">
      <c r="B196" s="248" t="s">
        <v>2831</v>
      </c>
      <c r="C196" s="248" t="s">
        <v>2831</v>
      </c>
      <c r="D196" t="s">
        <v>2602</v>
      </c>
      <c r="E196" t="s">
        <v>6069</v>
      </c>
      <c r="F196" t="s">
        <v>2073</v>
      </c>
      <c r="G196" s="47" t="s">
        <v>2269</v>
      </c>
      <c r="H196" s="49">
        <v>0</v>
      </c>
      <c r="I196" s="250">
        <v>0</v>
      </c>
      <c r="J196" s="49" t="s">
        <v>2186</v>
      </c>
      <c r="K196" s="49" t="s">
        <v>6070</v>
      </c>
      <c r="L196" s="248" t="s">
        <v>254</v>
      </c>
      <c r="M196" s="248" t="s">
        <v>568</v>
      </c>
    </row>
    <row r="197" spans="2:13" x14ac:dyDescent="0.3">
      <c r="B197" s="248" t="s">
        <v>2831</v>
      </c>
      <c r="C197" s="248" t="s">
        <v>2831</v>
      </c>
      <c r="D197" t="s">
        <v>2602</v>
      </c>
      <c r="E197" t="s">
        <v>7893</v>
      </c>
      <c r="F197" t="s">
        <v>2073</v>
      </c>
      <c r="G197" s="47" t="s">
        <v>2188</v>
      </c>
      <c r="H197" s="49">
        <v>0</v>
      </c>
      <c r="I197" s="250">
        <v>0</v>
      </c>
      <c r="J197" s="49" t="s">
        <v>2186</v>
      </c>
      <c r="K197" s="49" t="s">
        <v>7894</v>
      </c>
      <c r="L197" s="248" t="s">
        <v>254</v>
      </c>
      <c r="M197" s="248" t="s">
        <v>568</v>
      </c>
    </row>
    <row r="198" spans="2:13" x14ac:dyDescent="0.3">
      <c r="B198" s="248" t="s">
        <v>2831</v>
      </c>
      <c r="C198" s="248" t="s">
        <v>2831</v>
      </c>
      <c r="D198" t="s">
        <v>2602</v>
      </c>
      <c r="E198" t="s">
        <v>4405</v>
      </c>
      <c r="F198" t="s">
        <v>2078</v>
      </c>
      <c r="G198" s="47" t="s">
        <v>2332</v>
      </c>
      <c r="H198" s="49">
        <v>0</v>
      </c>
      <c r="I198" s="250">
        <v>0</v>
      </c>
      <c r="J198" s="49" t="s">
        <v>2160</v>
      </c>
      <c r="K198" s="49" t="s">
        <v>4406</v>
      </c>
      <c r="L198" s="248" t="s">
        <v>254</v>
      </c>
      <c r="M198" s="248" t="s">
        <v>568</v>
      </c>
    </row>
    <row r="199" spans="2:13" x14ac:dyDescent="0.3">
      <c r="B199" s="248" t="s">
        <v>2831</v>
      </c>
      <c r="C199" s="248" t="s">
        <v>2831</v>
      </c>
      <c r="D199" t="s">
        <v>2602</v>
      </c>
      <c r="E199" t="s">
        <v>6352</v>
      </c>
      <c r="F199" t="s">
        <v>2073</v>
      </c>
      <c r="G199" s="47" t="s">
        <v>11531</v>
      </c>
      <c r="H199" s="49">
        <v>0</v>
      </c>
      <c r="I199" s="250">
        <v>0</v>
      </c>
      <c r="J199" s="49" t="s">
        <v>2186</v>
      </c>
      <c r="K199" s="49" t="s">
        <v>6353</v>
      </c>
      <c r="L199" s="248" t="s">
        <v>254</v>
      </c>
      <c r="M199" s="248" t="s">
        <v>568</v>
      </c>
    </row>
    <row r="200" spans="2:13" x14ac:dyDescent="0.3">
      <c r="B200" s="248" t="s">
        <v>2831</v>
      </c>
      <c r="C200" s="248" t="s">
        <v>2831</v>
      </c>
      <c r="D200" t="s">
        <v>2602</v>
      </c>
      <c r="E200" t="s">
        <v>8163</v>
      </c>
      <c r="F200" t="s">
        <v>2073</v>
      </c>
      <c r="G200" s="47" t="s">
        <v>11531</v>
      </c>
      <c r="H200" s="49">
        <v>0</v>
      </c>
      <c r="I200" s="250">
        <v>0</v>
      </c>
      <c r="J200" s="49" t="s">
        <v>2186</v>
      </c>
      <c r="K200" s="49" t="s">
        <v>8164</v>
      </c>
      <c r="L200" s="248" t="s">
        <v>254</v>
      </c>
      <c r="M200" s="248" t="s">
        <v>568</v>
      </c>
    </row>
    <row r="201" spans="2:13" x14ac:dyDescent="0.3">
      <c r="B201" s="248" t="s">
        <v>2831</v>
      </c>
      <c r="C201" s="248" t="s">
        <v>2831</v>
      </c>
      <c r="D201" t="s">
        <v>2602</v>
      </c>
      <c r="E201" t="s">
        <v>8122</v>
      </c>
      <c r="F201" t="s">
        <v>2073</v>
      </c>
      <c r="G201" s="47" t="s">
        <v>2171</v>
      </c>
      <c r="H201" s="49">
        <v>0</v>
      </c>
      <c r="I201" s="250">
        <v>0</v>
      </c>
      <c r="J201" s="49" t="s">
        <v>2186</v>
      </c>
      <c r="K201" s="49" t="s">
        <v>8123</v>
      </c>
      <c r="L201" s="248" t="s">
        <v>254</v>
      </c>
      <c r="M201" s="248" t="s">
        <v>568</v>
      </c>
    </row>
    <row r="202" spans="2:13" x14ac:dyDescent="0.3">
      <c r="B202" s="248" t="s">
        <v>2831</v>
      </c>
      <c r="C202" s="248" t="s">
        <v>2831</v>
      </c>
      <c r="D202" t="s">
        <v>2602</v>
      </c>
      <c r="E202" t="s">
        <v>8743</v>
      </c>
      <c r="F202" t="s">
        <v>2073</v>
      </c>
      <c r="G202" s="47" t="s">
        <v>11525</v>
      </c>
      <c r="H202" s="49">
        <v>0</v>
      </c>
      <c r="I202" s="250">
        <v>0</v>
      </c>
      <c r="J202" s="49" t="s">
        <v>2186</v>
      </c>
      <c r="K202" s="49" t="s">
        <v>8744</v>
      </c>
      <c r="L202" s="248" t="s">
        <v>254</v>
      </c>
      <c r="M202" s="248" t="s">
        <v>568</v>
      </c>
    </row>
    <row r="203" spans="2:13" x14ac:dyDescent="0.3">
      <c r="B203" s="248" t="s">
        <v>2831</v>
      </c>
      <c r="C203" s="248" t="s">
        <v>2831</v>
      </c>
      <c r="D203" t="s">
        <v>2602</v>
      </c>
      <c r="E203" t="s">
        <v>7777</v>
      </c>
      <c r="F203" t="s">
        <v>2078</v>
      </c>
      <c r="G203" s="47" t="s">
        <v>2336</v>
      </c>
      <c r="H203" s="49">
        <v>0</v>
      </c>
      <c r="I203" s="250">
        <v>0</v>
      </c>
      <c r="J203" s="49" t="s">
        <v>2160</v>
      </c>
      <c r="K203" s="49" t="s">
        <v>2971</v>
      </c>
      <c r="L203" s="248" t="s">
        <v>254</v>
      </c>
      <c r="M203" s="248" t="s">
        <v>568</v>
      </c>
    </row>
    <row r="204" spans="2:13" x14ac:dyDescent="0.3">
      <c r="B204" s="248" t="s">
        <v>2831</v>
      </c>
      <c r="C204" s="248" t="s">
        <v>2831</v>
      </c>
      <c r="D204" t="s">
        <v>2602</v>
      </c>
      <c r="E204" t="s">
        <v>6970</v>
      </c>
      <c r="F204" t="s">
        <v>2073</v>
      </c>
      <c r="G204" s="47" t="s">
        <v>2227</v>
      </c>
      <c r="H204" s="49">
        <v>0</v>
      </c>
      <c r="I204" s="250">
        <v>0</v>
      </c>
      <c r="J204" s="49" t="s">
        <v>2186</v>
      </c>
      <c r="K204" s="49" t="s">
        <v>6971</v>
      </c>
      <c r="L204" s="248" t="s">
        <v>254</v>
      </c>
      <c r="M204" s="248" t="s">
        <v>568</v>
      </c>
    </row>
    <row r="205" spans="2:13" x14ac:dyDescent="0.3">
      <c r="B205" s="248" t="s">
        <v>2831</v>
      </c>
      <c r="C205" s="248" t="s">
        <v>2831</v>
      </c>
      <c r="D205" t="s">
        <v>2602</v>
      </c>
      <c r="E205" t="s">
        <v>5914</v>
      </c>
      <c r="F205" t="s">
        <v>2073</v>
      </c>
      <c r="G205" s="47" t="s">
        <v>2227</v>
      </c>
      <c r="H205" s="49">
        <v>0</v>
      </c>
      <c r="I205" s="250">
        <v>0</v>
      </c>
      <c r="J205" s="49" t="s">
        <v>2186</v>
      </c>
      <c r="K205" s="49" t="s">
        <v>5915</v>
      </c>
      <c r="L205" s="248" t="s">
        <v>254</v>
      </c>
      <c r="M205" s="248" t="s">
        <v>568</v>
      </c>
    </row>
    <row r="206" spans="2:13" x14ac:dyDescent="0.3">
      <c r="B206" s="248" t="s">
        <v>2831</v>
      </c>
      <c r="C206" s="248" t="s">
        <v>2831</v>
      </c>
      <c r="D206" t="s">
        <v>2602</v>
      </c>
      <c r="E206" t="s">
        <v>6215</v>
      </c>
      <c r="F206" t="s">
        <v>2073</v>
      </c>
      <c r="G206" s="47" t="s">
        <v>2205</v>
      </c>
      <c r="H206" s="49">
        <v>0</v>
      </c>
      <c r="I206" s="250">
        <v>0</v>
      </c>
      <c r="J206" s="49" t="s">
        <v>2186</v>
      </c>
      <c r="K206" s="49" t="s">
        <v>6216</v>
      </c>
      <c r="L206" s="248" t="s">
        <v>254</v>
      </c>
      <c r="M206" s="248" t="s">
        <v>568</v>
      </c>
    </row>
    <row r="207" spans="2:13" x14ac:dyDescent="0.3">
      <c r="B207" s="248" t="s">
        <v>2831</v>
      </c>
      <c r="C207" s="248" t="s">
        <v>2831</v>
      </c>
      <c r="D207" t="s">
        <v>2602</v>
      </c>
      <c r="E207" t="s">
        <v>4063</v>
      </c>
      <c r="F207" t="s">
        <v>2073</v>
      </c>
      <c r="G207" s="47" t="s">
        <v>2290</v>
      </c>
      <c r="H207" s="49">
        <v>0</v>
      </c>
      <c r="I207" s="250">
        <v>0</v>
      </c>
      <c r="J207" s="49" t="s">
        <v>2186</v>
      </c>
      <c r="K207" s="49" t="s">
        <v>4064</v>
      </c>
      <c r="L207" s="248" t="s">
        <v>254</v>
      </c>
      <c r="M207" s="248" t="s">
        <v>568</v>
      </c>
    </row>
    <row r="208" spans="2:13" x14ac:dyDescent="0.3">
      <c r="B208" s="248" t="s">
        <v>2831</v>
      </c>
      <c r="C208" s="248" t="s">
        <v>2831</v>
      </c>
      <c r="D208" t="s">
        <v>2602</v>
      </c>
      <c r="E208" t="s">
        <v>11569</v>
      </c>
      <c r="F208" t="s">
        <v>2075</v>
      </c>
      <c r="G208" s="47" t="s">
        <v>11531</v>
      </c>
      <c r="H208" s="49">
        <v>0</v>
      </c>
      <c r="I208" s="250">
        <v>0</v>
      </c>
      <c r="J208" s="49" t="s">
        <v>2173</v>
      </c>
      <c r="K208" s="49" t="s">
        <v>11570</v>
      </c>
      <c r="L208" s="248" t="s">
        <v>254</v>
      </c>
      <c r="M208" s="248" t="s">
        <v>568</v>
      </c>
    </row>
    <row r="209" spans="2:13" x14ac:dyDescent="0.3">
      <c r="B209" s="248" t="s">
        <v>2831</v>
      </c>
      <c r="C209" s="248" t="s">
        <v>2831</v>
      </c>
      <c r="D209" t="s">
        <v>2602</v>
      </c>
      <c r="E209" t="s">
        <v>5895</v>
      </c>
      <c r="F209" t="s">
        <v>2078</v>
      </c>
      <c r="G209" s="47" t="s">
        <v>2360</v>
      </c>
      <c r="H209" s="49">
        <v>0</v>
      </c>
      <c r="I209" s="250">
        <v>0</v>
      </c>
      <c r="J209" s="49" t="s">
        <v>2186</v>
      </c>
      <c r="K209" s="49" t="s">
        <v>5897</v>
      </c>
      <c r="L209" s="248" t="s">
        <v>254</v>
      </c>
      <c r="M209" s="248" t="s">
        <v>568</v>
      </c>
    </row>
    <row r="210" spans="2:13" x14ac:dyDescent="0.3">
      <c r="B210" s="248" t="s">
        <v>2831</v>
      </c>
      <c r="C210" s="248" t="s">
        <v>2831</v>
      </c>
      <c r="D210" t="s">
        <v>2602</v>
      </c>
      <c r="E210" t="s">
        <v>5773</v>
      </c>
      <c r="F210" t="s">
        <v>2073</v>
      </c>
      <c r="G210" s="47" t="s">
        <v>2244</v>
      </c>
      <c r="H210" s="49">
        <v>0</v>
      </c>
      <c r="I210" s="250">
        <v>0</v>
      </c>
      <c r="J210" s="49" t="s">
        <v>2186</v>
      </c>
      <c r="K210" s="49" t="s">
        <v>5774</v>
      </c>
      <c r="L210" s="248" t="s">
        <v>254</v>
      </c>
      <c r="M210" s="248" t="s">
        <v>568</v>
      </c>
    </row>
    <row r="211" spans="2:13" x14ac:dyDescent="0.3">
      <c r="B211" s="248" t="s">
        <v>2831</v>
      </c>
      <c r="C211" s="248" t="s">
        <v>2831</v>
      </c>
      <c r="D211" t="s">
        <v>2602</v>
      </c>
      <c r="E211" t="s">
        <v>4002</v>
      </c>
      <c r="F211" t="s">
        <v>2078</v>
      </c>
      <c r="G211" s="47" t="s">
        <v>2290</v>
      </c>
      <c r="H211" s="49">
        <v>0</v>
      </c>
      <c r="I211" s="250">
        <v>0</v>
      </c>
      <c r="J211" s="49" t="s">
        <v>2186</v>
      </c>
      <c r="K211" s="49" t="s">
        <v>4003</v>
      </c>
      <c r="L211" s="248" t="s">
        <v>2147</v>
      </c>
      <c r="M211" s="248" t="s">
        <v>568</v>
      </c>
    </row>
    <row r="212" spans="2:13" x14ac:dyDescent="0.3">
      <c r="B212" s="248" t="s">
        <v>2831</v>
      </c>
      <c r="C212" s="248" t="s">
        <v>2831</v>
      </c>
      <c r="D212" t="s">
        <v>2602</v>
      </c>
      <c r="E212" t="s">
        <v>8405</v>
      </c>
      <c r="F212" t="s">
        <v>2073</v>
      </c>
      <c r="G212" s="47" t="s">
        <v>2332</v>
      </c>
      <c r="H212" s="49">
        <v>0</v>
      </c>
      <c r="I212" s="250">
        <v>0</v>
      </c>
      <c r="J212" s="49" t="s">
        <v>2160</v>
      </c>
      <c r="K212" s="49" t="s">
        <v>8406</v>
      </c>
      <c r="L212" s="248" t="s">
        <v>254</v>
      </c>
      <c r="M212" s="248" t="s">
        <v>568</v>
      </c>
    </row>
    <row r="213" spans="2:13" x14ac:dyDescent="0.3">
      <c r="B213" s="248" t="s">
        <v>2831</v>
      </c>
      <c r="C213" s="248" t="s">
        <v>2831</v>
      </c>
      <c r="D213" t="s">
        <v>2602</v>
      </c>
      <c r="E213" t="s">
        <v>3866</v>
      </c>
      <c r="F213" t="s">
        <v>2073</v>
      </c>
      <c r="G213" s="47" t="s">
        <v>2177</v>
      </c>
      <c r="H213" s="49">
        <v>0</v>
      </c>
      <c r="I213" s="250">
        <v>0</v>
      </c>
      <c r="J213" s="49" t="s">
        <v>2186</v>
      </c>
      <c r="K213" s="49" t="s">
        <v>3867</v>
      </c>
      <c r="L213" s="248" t="s">
        <v>254</v>
      </c>
      <c r="M213" s="248" t="s">
        <v>568</v>
      </c>
    </row>
    <row r="214" spans="2:13" x14ac:dyDescent="0.3">
      <c r="B214" s="248" t="s">
        <v>2831</v>
      </c>
      <c r="C214" s="248" t="s">
        <v>2831</v>
      </c>
      <c r="D214" t="s">
        <v>2602</v>
      </c>
      <c r="E214" t="s">
        <v>8261</v>
      </c>
      <c r="F214" t="s">
        <v>2073</v>
      </c>
      <c r="G214" s="47" t="s">
        <v>11537</v>
      </c>
      <c r="H214" s="49">
        <v>0</v>
      </c>
      <c r="I214" s="250">
        <v>0</v>
      </c>
      <c r="J214" s="49" t="s">
        <v>2186</v>
      </c>
      <c r="K214" s="49" t="s">
        <v>8262</v>
      </c>
      <c r="L214" s="248" t="s">
        <v>254</v>
      </c>
      <c r="M214" s="248" t="s">
        <v>568</v>
      </c>
    </row>
    <row r="215" spans="2:13" x14ac:dyDescent="0.3">
      <c r="B215" s="248" t="s">
        <v>2831</v>
      </c>
      <c r="C215" s="248" t="s">
        <v>2831</v>
      </c>
      <c r="D215" t="s">
        <v>2602</v>
      </c>
      <c r="E215" t="s">
        <v>3304</v>
      </c>
      <c r="F215" t="s">
        <v>2078</v>
      </c>
      <c r="G215" s="47" t="s">
        <v>2294</v>
      </c>
      <c r="H215" s="49">
        <v>0</v>
      </c>
      <c r="I215" s="250">
        <v>0</v>
      </c>
      <c r="J215" s="49" t="s">
        <v>2160</v>
      </c>
      <c r="K215" s="49" t="s">
        <v>2925</v>
      </c>
      <c r="L215" s="248" t="s">
        <v>254</v>
      </c>
      <c r="M215" s="248" t="s">
        <v>568</v>
      </c>
    </row>
    <row r="216" spans="2:13" x14ac:dyDescent="0.3">
      <c r="B216" s="248" t="s">
        <v>2831</v>
      </c>
      <c r="C216" s="248" t="s">
        <v>2831</v>
      </c>
      <c r="D216" t="s">
        <v>2602</v>
      </c>
      <c r="E216" t="s">
        <v>11571</v>
      </c>
      <c r="F216" t="s">
        <v>2072</v>
      </c>
      <c r="G216" s="47" t="s">
        <v>2166</v>
      </c>
      <c r="H216" s="49">
        <v>0</v>
      </c>
      <c r="I216" s="250">
        <v>0</v>
      </c>
      <c r="J216" s="49" t="s">
        <v>2173</v>
      </c>
      <c r="K216" s="49" t="s">
        <v>11572</v>
      </c>
      <c r="L216" s="248" t="s">
        <v>254</v>
      </c>
      <c r="M216" s="248" t="s">
        <v>568</v>
      </c>
    </row>
    <row r="217" spans="2:13" x14ac:dyDescent="0.3">
      <c r="B217" s="248" t="s">
        <v>2831</v>
      </c>
      <c r="C217" s="248" t="s">
        <v>2831</v>
      </c>
      <c r="D217" t="s">
        <v>2602</v>
      </c>
      <c r="E217" t="s">
        <v>8814</v>
      </c>
      <c r="F217" t="s">
        <v>2073</v>
      </c>
      <c r="G217" s="47" t="s">
        <v>2269</v>
      </c>
      <c r="H217" s="49">
        <v>0</v>
      </c>
      <c r="I217" s="250">
        <v>0</v>
      </c>
      <c r="J217" s="49" t="s">
        <v>2186</v>
      </c>
      <c r="K217" s="49" t="s">
        <v>8815</v>
      </c>
      <c r="L217" s="248" t="s">
        <v>254</v>
      </c>
      <c r="M217" s="248" t="s">
        <v>568</v>
      </c>
    </row>
    <row r="218" spans="2:13" x14ac:dyDescent="0.3">
      <c r="B218" s="248" t="s">
        <v>2831</v>
      </c>
      <c r="C218" s="248" t="s">
        <v>2831</v>
      </c>
      <c r="D218" t="s">
        <v>2602</v>
      </c>
      <c r="E218" t="s">
        <v>3242</v>
      </c>
      <c r="F218" t="s">
        <v>2073</v>
      </c>
      <c r="G218" s="47" t="s">
        <v>2360</v>
      </c>
      <c r="H218" s="49">
        <v>0</v>
      </c>
      <c r="I218" s="250">
        <v>0</v>
      </c>
      <c r="J218" s="49" t="s">
        <v>2160</v>
      </c>
      <c r="K218" s="49" t="s">
        <v>2941</v>
      </c>
      <c r="L218" s="248" t="s">
        <v>254</v>
      </c>
      <c r="M218" s="248" t="s">
        <v>568</v>
      </c>
    </row>
    <row r="219" spans="2:13" x14ac:dyDescent="0.3">
      <c r="B219" s="248" t="s">
        <v>2831</v>
      </c>
      <c r="C219" s="248" t="s">
        <v>2831</v>
      </c>
      <c r="D219" t="s">
        <v>2602</v>
      </c>
      <c r="E219" t="s">
        <v>6209</v>
      </c>
      <c r="F219" t="s">
        <v>2073</v>
      </c>
      <c r="G219" s="47" t="s">
        <v>11525</v>
      </c>
      <c r="H219" s="49">
        <v>0</v>
      </c>
      <c r="I219" s="250">
        <v>0</v>
      </c>
      <c r="J219" s="49" t="s">
        <v>2186</v>
      </c>
      <c r="K219" s="49" t="s">
        <v>6210</v>
      </c>
      <c r="L219" s="248" t="s">
        <v>254</v>
      </c>
      <c r="M219" s="248" t="s">
        <v>568</v>
      </c>
    </row>
    <row r="220" spans="2:13" x14ac:dyDescent="0.3">
      <c r="B220" s="248" t="s">
        <v>2831</v>
      </c>
      <c r="C220" s="248" t="s">
        <v>2831</v>
      </c>
      <c r="D220" t="s">
        <v>2602</v>
      </c>
      <c r="E220" t="s">
        <v>6876</v>
      </c>
      <c r="F220" t="s">
        <v>2073</v>
      </c>
      <c r="G220" s="47" t="s">
        <v>2244</v>
      </c>
      <c r="H220" s="49">
        <v>0</v>
      </c>
      <c r="I220" s="250">
        <v>0</v>
      </c>
      <c r="J220" s="49" t="s">
        <v>2186</v>
      </c>
      <c r="K220" s="49" t="s">
        <v>6877</v>
      </c>
      <c r="L220" s="248" t="s">
        <v>254</v>
      </c>
      <c r="M220" s="248" t="s">
        <v>568</v>
      </c>
    </row>
    <row r="221" spans="2:13" x14ac:dyDescent="0.3">
      <c r="B221" s="248" t="s">
        <v>2831</v>
      </c>
      <c r="C221" s="248" t="s">
        <v>2831</v>
      </c>
      <c r="D221" t="s">
        <v>2602</v>
      </c>
      <c r="E221" t="s">
        <v>2972</v>
      </c>
      <c r="F221" t="s">
        <v>2078</v>
      </c>
      <c r="G221" s="47" t="s">
        <v>2303</v>
      </c>
      <c r="H221" s="49">
        <v>0</v>
      </c>
      <c r="I221" s="250">
        <v>0</v>
      </c>
      <c r="J221" s="49" t="s">
        <v>2160</v>
      </c>
      <c r="K221" s="49" t="s">
        <v>2925</v>
      </c>
      <c r="L221" s="248" t="s">
        <v>254</v>
      </c>
      <c r="M221" s="248" t="s">
        <v>568</v>
      </c>
    </row>
    <row r="222" spans="2:13" x14ac:dyDescent="0.3">
      <c r="B222" s="248" t="s">
        <v>2831</v>
      </c>
      <c r="C222" s="248" t="s">
        <v>2831</v>
      </c>
      <c r="D222" t="s">
        <v>2602</v>
      </c>
      <c r="E222" t="s">
        <v>5977</v>
      </c>
      <c r="F222" t="s">
        <v>2073</v>
      </c>
      <c r="G222" s="47" t="s">
        <v>2244</v>
      </c>
      <c r="H222" s="49">
        <v>0</v>
      </c>
      <c r="I222" s="250">
        <v>0</v>
      </c>
      <c r="J222" s="49" t="s">
        <v>2186</v>
      </c>
      <c r="K222" s="49" t="s">
        <v>5979</v>
      </c>
      <c r="L222" s="248" t="s">
        <v>254</v>
      </c>
      <c r="M222" s="248" t="s">
        <v>568</v>
      </c>
    </row>
    <row r="223" spans="2:13" x14ac:dyDescent="0.3">
      <c r="B223" s="248" t="s">
        <v>2831</v>
      </c>
      <c r="C223" s="248" t="s">
        <v>2831</v>
      </c>
      <c r="D223" t="s">
        <v>2602</v>
      </c>
      <c r="E223" t="s">
        <v>3161</v>
      </c>
      <c r="F223" t="s">
        <v>2073</v>
      </c>
      <c r="G223" s="47" t="s">
        <v>2166</v>
      </c>
      <c r="H223" s="49">
        <v>0</v>
      </c>
      <c r="I223" s="250">
        <v>0</v>
      </c>
      <c r="J223" s="49" t="s">
        <v>2160</v>
      </c>
      <c r="K223" s="49" t="s">
        <v>2992</v>
      </c>
      <c r="L223" s="248" t="s">
        <v>254</v>
      </c>
      <c r="M223" s="248" t="s">
        <v>568</v>
      </c>
    </row>
    <row r="224" spans="2:13" x14ac:dyDescent="0.3">
      <c r="B224" s="248" t="s">
        <v>2831</v>
      </c>
      <c r="C224" s="248" t="s">
        <v>2831</v>
      </c>
      <c r="D224" t="s">
        <v>2602</v>
      </c>
      <c r="E224" t="s">
        <v>7261</v>
      </c>
      <c r="F224" t="s">
        <v>2078</v>
      </c>
      <c r="G224" s="47" t="s">
        <v>2257</v>
      </c>
      <c r="H224" s="49">
        <v>0</v>
      </c>
      <c r="I224" s="250">
        <v>0</v>
      </c>
      <c r="J224" s="49" t="s">
        <v>2186</v>
      </c>
      <c r="K224" s="49" t="s">
        <v>7262</v>
      </c>
      <c r="L224" s="248" t="s">
        <v>254</v>
      </c>
      <c r="M224" s="248" t="s">
        <v>568</v>
      </c>
    </row>
    <row r="225" spans="2:13" x14ac:dyDescent="0.3">
      <c r="B225" s="248" t="s">
        <v>2831</v>
      </c>
      <c r="C225" s="248" t="s">
        <v>2831</v>
      </c>
      <c r="D225" t="s">
        <v>2602</v>
      </c>
      <c r="E225" t="s">
        <v>4342</v>
      </c>
      <c r="F225" t="s">
        <v>2078</v>
      </c>
      <c r="G225" s="47" t="s">
        <v>11537</v>
      </c>
      <c r="H225" s="49">
        <v>0</v>
      </c>
      <c r="I225" s="250">
        <v>0</v>
      </c>
      <c r="J225" s="49" t="s">
        <v>2160</v>
      </c>
      <c r="K225" s="49" t="s">
        <v>4344</v>
      </c>
      <c r="L225" s="248" t="s">
        <v>254</v>
      </c>
      <c r="M225" s="248" t="s">
        <v>568</v>
      </c>
    </row>
    <row r="226" spans="2:13" x14ac:dyDescent="0.3">
      <c r="B226" s="248" t="s">
        <v>2831</v>
      </c>
      <c r="C226" s="248" t="s">
        <v>2831</v>
      </c>
      <c r="D226" t="s">
        <v>2602</v>
      </c>
      <c r="E226" t="s">
        <v>5794</v>
      </c>
      <c r="F226" t="s">
        <v>2073</v>
      </c>
      <c r="G226" s="47" t="s">
        <v>2336</v>
      </c>
      <c r="H226" s="49">
        <v>0</v>
      </c>
      <c r="I226" s="250">
        <v>0</v>
      </c>
      <c r="J226" s="49" t="s">
        <v>2186</v>
      </c>
      <c r="K226" s="49" t="s">
        <v>5795</v>
      </c>
      <c r="L226" s="248" t="s">
        <v>254</v>
      </c>
      <c r="M226" s="248" t="s">
        <v>568</v>
      </c>
    </row>
    <row r="227" spans="2:13" x14ac:dyDescent="0.3">
      <c r="B227" s="248" t="s">
        <v>2831</v>
      </c>
      <c r="C227" s="248" t="s">
        <v>2831</v>
      </c>
      <c r="D227" t="s">
        <v>2602</v>
      </c>
      <c r="E227" t="s">
        <v>4353</v>
      </c>
      <c r="F227" t="s">
        <v>2078</v>
      </c>
      <c r="G227" s="47" t="s">
        <v>2279</v>
      </c>
      <c r="H227" s="49">
        <v>0</v>
      </c>
      <c r="I227" s="250">
        <v>0</v>
      </c>
      <c r="J227" s="49" t="s">
        <v>2160</v>
      </c>
      <c r="K227" s="49" t="s">
        <v>4354</v>
      </c>
      <c r="L227" s="248" t="s">
        <v>254</v>
      </c>
      <c r="M227" s="248" t="s">
        <v>568</v>
      </c>
    </row>
    <row r="228" spans="2:13" x14ac:dyDescent="0.3">
      <c r="B228" s="248" t="s">
        <v>2831</v>
      </c>
      <c r="C228" s="248" t="s">
        <v>2831</v>
      </c>
      <c r="D228" t="s">
        <v>2602</v>
      </c>
      <c r="E228" t="s">
        <v>6548</v>
      </c>
      <c r="F228" t="s">
        <v>2073</v>
      </c>
      <c r="G228" s="47" t="s">
        <v>2227</v>
      </c>
      <c r="H228" s="49">
        <v>0</v>
      </c>
      <c r="I228" s="250">
        <v>0</v>
      </c>
      <c r="J228" s="49" t="s">
        <v>2160</v>
      </c>
      <c r="K228" s="49" t="s">
        <v>6549</v>
      </c>
      <c r="L228" s="248" t="s">
        <v>254</v>
      </c>
      <c r="M228" s="248" t="s">
        <v>568</v>
      </c>
    </row>
    <row r="229" spans="2:13" x14ac:dyDescent="0.3">
      <c r="B229" s="248" t="s">
        <v>2831</v>
      </c>
      <c r="C229" s="248" t="s">
        <v>2831</v>
      </c>
      <c r="D229" t="s">
        <v>2602</v>
      </c>
      <c r="E229" t="s">
        <v>11573</v>
      </c>
      <c r="F229" t="s">
        <v>2072</v>
      </c>
      <c r="G229" s="47" t="s">
        <v>2303</v>
      </c>
      <c r="H229" s="49">
        <v>0</v>
      </c>
      <c r="I229" s="250">
        <v>0</v>
      </c>
      <c r="J229" s="49" t="s">
        <v>2160</v>
      </c>
      <c r="K229" s="49" t="s">
        <v>11535</v>
      </c>
      <c r="L229" s="248" t="s">
        <v>254</v>
      </c>
      <c r="M229" s="248" t="s">
        <v>568</v>
      </c>
    </row>
    <row r="230" spans="2:13" x14ac:dyDescent="0.3">
      <c r="B230" s="248" t="s">
        <v>2831</v>
      </c>
      <c r="C230" s="248" t="s">
        <v>2831</v>
      </c>
      <c r="D230" t="s">
        <v>2602</v>
      </c>
      <c r="E230" t="s">
        <v>5031</v>
      </c>
      <c r="F230" t="s">
        <v>2073</v>
      </c>
      <c r="G230" s="47" t="s">
        <v>2166</v>
      </c>
      <c r="H230" s="49">
        <v>0</v>
      </c>
      <c r="I230" s="250">
        <v>0</v>
      </c>
      <c r="J230" s="49" t="s">
        <v>2160</v>
      </c>
      <c r="K230" s="49" t="s">
        <v>2936</v>
      </c>
      <c r="L230" s="248" t="s">
        <v>254</v>
      </c>
      <c r="M230" s="248" t="s">
        <v>568</v>
      </c>
    </row>
    <row r="231" spans="2:13" x14ac:dyDescent="0.3">
      <c r="B231" s="248" t="s">
        <v>2831</v>
      </c>
      <c r="C231" s="248" t="s">
        <v>2831</v>
      </c>
      <c r="D231" t="s">
        <v>2602</v>
      </c>
      <c r="E231" t="s">
        <v>5576</v>
      </c>
      <c r="F231" t="s">
        <v>2073</v>
      </c>
      <c r="G231" s="47" t="s">
        <v>2166</v>
      </c>
      <c r="H231" s="49">
        <v>0</v>
      </c>
      <c r="I231" s="250">
        <v>0</v>
      </c>
      <c r="J231" s="49" t="s">
        <v>2186</v>
      </c>
      <c r="K231" s="49" t="s">
        <v>5578</v>
      </c>
      <c r="L231" s="248" t="s">
        <v>2147</v>
      </c>
      <c r="M231" s="248" t="s">
        <v>568</v>
      </c>
    </row>
    <row r="232" spans="2:13" x14ac:dyDescent="0.3">
      <c r="B232" s="248" t="s">
        <v>2831</v>
      </c>
      <c r="C232" s="248" t="s">
        <v>2831</v>
      </c>
      <c r="D232" t="s">
        <v>2602</v>
      </c>
      <c r="E232" t="s">
        <v>7387</v>
      </c>
      <c r="F232" t="s">
        <v>2073</v>
      </c>
      <c r="G232" s="47" t="s">
        <v>2293</v>
      </c>
      <c r="H232" s="49">
        <v>0</v>
      </c>
      <c r="I232" s="250">
        <v>0</v>
      </c>
      <c r="J232" s="49" t="s">
        <v>2186</v>
      </c>
      <c r="K232" s="49" t="s">
        <v>7388</v>
      </c>
      <c r="L232" s="248" t="s">
        <v>254</v>
      </c>
      <c r="M232" s="248" t="s">
        <v>568</v>
      </c>
    </row>
    <row r="233" spans="2:13" x14ac:dyDescent="0.3">
      <c r="B233" s="248" t="s">
        <v>2831</v>
      </c>
      <c r="C233" s="248" t="s">
        <v>2831</v>
      </c>
      <c r="D233" t="s">
        <v>2602</v>
      </c>
      <c r="E233" t="s">
        <v>6319</v>
      </c>
      <c r="F233" t="s">
        <v>2073</v>
      </c>
      <c r="G233" s="47" t="s">
        <v>11537</v>
      </c>
      <c r="H233" s="49">
        <v>0</v>
      </c>
      <c r="I233" s="250">
        <v>0</v>
      </c>
      <c r="J233" s="49" t="s">
        <v>2186</v>
      </c>
      <c r="K233" s="49" t="s">
        <v>6320</v>
      </c>
      <c r="L233" s="248" t="s">
        <v>254</v>
      </c>
      <c r="M233" s="248" t="s">
        <v>568</v>
      </c>
    </row>
    <row r="234" spans="2:13" x14ac:dyDescent="0.3">
      <c r="B234" s="248" t="s">
        <v>2831</v>
      </c>
      <c r="C234" s="248" t="s">
        <v>2831</v>
      </c>
      <c r="D234" t="s">
        <v>2602</v>
      </c>
      <c r="E234" t="s">
        <v>8595</v>
      </c>
      <c r="F234" t="s">
        <v>2078</v>
      </c>
      <c r="G234" s="47" t="s">
        <v>2269</v>
      </c>
      <c r="H234" s="49">
        <v>0</v>
      </c>
      <c r="I234" s="250">
        <v>0</v>
      </c>
      <c r="J234" s="49" t="s">
        <v>2186</v>
      </c>
      <c r="K234" s="49" t="s">
        <v>8596</v>
      </c>
      <c r="L234" s="248" t="s">
        <v>254</v>
      </c>
      <c r="M234" s="248" t="s">
        <v>568</v>
      </c>
    </row>
    <row r="235" spans="2:13" x14ac:dyDescent="0.3">
      <c r="B235" s="248" t="s">
        <v>2831</v>
      </c>
      <c r="C235" s="248" t="s">
        <v>2831</v>
      </c>
      <c r="D235" t="s">
        <v>2602</v>
      </c>
      <c r="E235" t="s">
        <v>5658</v>
      </c>
      <c r="F235" t="s">
        <v>2073</v>
      </c>
      <c r="G235" s="47" t="s">
        <v>11525</v>
      </c>
      <c r="H235" s="49">
        <v>0</v>
      </c>
      <c r="I235" s="250">
        <v>0</v>
      </c>
      <c r="J235" s="49" t="s">
        <v>2186</v>
      </c>
      <c r="K235" s="49" t="s">
        <v>5660</v>
      </c>
      <c r="L235" s="248" t="s">
        <v>254</v>
      </c>
      <c r="M235" s="248" t="s">
        <v>568</v>
      </c>
    </row>
    <row r="236" spans="2:13" x14ac:dyDescent="0.3">
      <c r="B236" s="248" t="s">
        <v>2831</v>
      </c>
      <c r="C236" s="248" t="s">
        <v>2831</v>
      </c>
      <c r="D236" t="s">
        <v>2602</v>
      </c>
      <c r="E236" t="s">
        <v>2926</v>
      </c>
      <c r="F236" t="s">
        <v>2078</v>
      </c>
      <c r="G236" s="47" t="s">
        <v>2332</v>
      </c>
      <c r="H236" s="49">
        <v>0</v>
      </c>
      <c r="I236" s="250">
        <v>0</v>
      </c>
      <c r="J236" s="49" t="s">
        <v>2160</v>
      </c>
      <c r="K236" s="49" t="s">
        <v>2925</v>
      </c>
      <c r="L236" s="248" t="s">
        <v>254</v>
      </c>
      <c r="M236" s="248" t="s">
        <v>568</v>
      </c>
    </row>
    <row r="237" spans="2:13" x14ac:dyDescent="0.3">
      <c r="B237" s="248" t="s">
        <v>2831</v>
      </c>
      <c r="C237" s="248" t="s">
        <v>2831</v>
      </c>
      <c r="D237" t="s">
        <v>2602</v>
      </c>
      <c r="E237" t="s">
        <v>6225</v>
      </c>
      <c r="F237" t="s">
        <v>2078</v>
      </c>
      <c r="G237" s="47" t="s">
        <v>2166</v>
      </c>
      <c r="H237" s="49">
        <v>0</v>
      </c>
      <c r="I237" s="250">
        <v>0</v>
      </c>
      <c r="J237" s="49" t="s">
        <v>2186</v>
      </c>
      <c r="K237" s="49" t="s">
        <v>6226</v>
      </c>
      <c r="L237" s="248" t="s">
        <v>254</v>
      </c>
      <c r="M237" s="248" t="s">
        <v>568</v>
      </c>
    </row>
    <row r="238" spans="2:13" x14ac:dyDescent="0.3">
      <c r="B238" s="248" t="s">
        <v>2831</v>
      </c>
      <c r="C238" s="248" t="s">
        <v>2831</v>
      </c>
      <c r="D238" t="s">
        <v>2602</v>
      </c>
      <c r="E238" t="s">
        <v>7816</v>
      </c>
      <c r="F238" t="s">
        <v>2073</v>
      </c>
      <c r="G238" s="47" t="s">
        <v>2171</v>
      </c>
      <c r="H238" s="49">
        <v>0</v>
      </c>
      <c r="I238" s="250">
        <v>0</v>
      </c>
      <c r="J238" s="49" t="s">
        <v>2186</v>
      </c>
      <c r="K238" s="49" t="s">
        <v>7817</v>
      </c>
      <c r="L238" s="248" t="s">
        <v>254</v>
      </c>
      <c r="M238" s="248" t="s">
        <v>568</v>
      </c>
    </row>
    <row r="239" spans="2:13" x14ac:dyDescent="0.3">
      <c r="B239" s="248" t="s">
        <v>2831</v>
      </c>
      <c r="C239" s="248" t="s">
        <v>2831</v>
      </c>
      <c r="D239" t="s">
        <v>2602</v>
      </c>
      <c r="E239" t="s">
        <v>4476</v>
      </c>
      <c r="F239" t="s">
        <v>2078</v>
      </c>
      <c r="G239" s="47" t="s">
        <v>11537</v>
      </c>
      <c r="H239" s="49">
        <v>0</v>
      </c>
      <c r="I239" s="250">
        <v>0</v>
      </c>
      <c r="J239" s="49" t="s">
        <v>2173</v>
      </c>
      <c r="K239" s="49" t="s">
        <v>4477</v>
      </c>
      <c r="L239" s="248" t="s">
        <v>254</v>
      </c>
      <c r="M239" s="248" t="s">
        <v>568</v>
      </c>
    </row>
    <row r="240" spans="2:13" x14ac:dyDescent="0.3">
      <c r="B240" s="248" t="s">
        <v>2831</v>
      </c>
      <c r="C240" s="248" t="s">
        <v>2831</v>
      </c>
      <c r="D240" t="s">
        <v>2602</v>
      </c>
      <c r="E240" t="s">
        <v>11574</v>
      </c>
      <c r="F240" t="s">
        <v>2072</v>
      </c>
      <c r="G240" s="47" t="s">
        <v>2304</v>
      </c>
      <c r="H240" s="49">
        <v>0</v>
      </c>
      <c r="I240" s="250">
        <v>0</v>
      </c>
      <c r="J240" s="49" t="s">
        <v>2173</v>
      </c>
      <c r="K240" s="49" t="s">
        <v>11575</v>
      </c>
      <c r="L240" s="248" t="s">
        <v>254</v>
      </c>
      <c r="M240" s="248" t="s">
        <v>568</v>
      </c>
    </row>
    <row r="241" spans="2:13" x14ac:dyDescent="0.3">
      <c r="B241" s="248" t="s">
        <v>2831</v>
      </c>
      <c r="C241" s="248" t="s">
        <v>2831</v>
      </c>
      <c r="D241" t="s">
        <v>2602</v>
      </c>
      <c r="E241" t="s">
        <v>9545</v>
      </c>
      <c r="F241" t="s">
        <v>2073</v>
      </c>
      <c r="G241" s="47" t="s">
        <v>2205</v>
      </c>
      <c r="H241" s="49">
        <v>0</v>
      </c>
      <c r="I241" s="250">
        <v>0</v>
      </c>
      <c r="J241" s="49" t="s">
        <v>2186</v>
      </c>
      <c r="K241" s="49" t="s">
        <v>9546</v>
      </c>
      <c r="L241" s="248" t="s">
        <v>254</v>
      </c>
      <c r="M241" s="248" t="s">
        <v>568</v>
      </c>
    </row>
    <row r="242" spans="2:13" x14ac:dyDescent="0.3">
      <c r="B242" s="248" t="s">
        <v>2831</v>
      </c>
      <c r="C242" s="248" t="s">
        <v>2831</v>
      </c>
      <c r="D242" t="s">
        <v>2602</v>
      </c>
      <c r="E242" t="s">
        <v>6237</v>
      </c>
      <c r="F242" t="s">
        <v>2073</v>
      </c>
      <c r="G242" s="47" t="s">
        <v>11531</v>
      </c>
      <c r="H242" s="49">
        <v>0</v>
      </c>
      <c r="I242" s="250">
        <v>0</v>
      </c>
      <c r="J242" s="49" t="s">
        <v>2186</v>
      </c>
      <c r="K242" s="49" t="s">
        <v>6238</v>
      </c>
      <c r="L242" s="248" t="s">
        <v>254</v>
      </c>
      <c r="M242" s="248" t="s">
        <v>568</v>
      </c>
    </row>
    <row r="243" spans="2:13" x14ac:dyDescent="0.3">
      <c r="B243" s="248" t="s">
        <v>2831</v>
      </c>
      <c r="C243" s="248" t="s">
        <v>2831</v>
      </c>
      <c r="D243" t="s">
        <v>2602</v>
      </c>
      <c r="E243" t="s">
        <v>5821</v>
      </c>
      <c r="F243" t="s">
        <v>2073</v>
      </c>
      <c r="G243" s="47" t="s">
        <v>11525</v>
      </c>
      <c r="H243" s="49">
        <v>0</v>
      </c>
      <c r="I243" s="250">
        <v>0</v>
      </c>
      <c r="J243" s="49" t="s">
        <v>2186</v>
      </c>
      <c r="K243" s="49" t="s">
        <v>5822</v>
      </c>
      <c r="L243" s="248" t="s">
        <v>254</v>
      </c>
      <c r="M243" s="248" t="s">
        <v>568</v>
      </c>
    </row>
    <row r="244" spans="2:13" x14ac:dyDescent="0.3">
      <c r="B244" s="248" t="s">
        <v>2831</v>
      </c>
      <c r="C244" s="248" t="s">
        <v>2831</v>
      </c>
      <c r="D244" t="s">
        <v>2602</v>
      </c>
      <c r="E244" t="s">
        <v>7328</v>
      </c>
      <c r="F244" t="s">
        <v>2073</v>
      </c>
      <c r="G244" s="47" t="s">
        <v>2177</v>
      </c>
      <c r="H244" s="49">
        <v>0</v>
      </c>
      <c r="I244" s="250">
        <v>0</v>
      </c>
      <c r="J244" s="49" t="s">
        <v>2186</v>
      </c>
      <c r="K244" s="49" t="s">
        <v>7329</v>
      </c>
      <c r="L244" s="248" t="s">
        <v>254</v>
      </c>
      <c r="M244" s="248" t="s">
        <v>568</v>
      </c>
    </row>
    <row r="245" spans="2:13" x14ac:dyDescent="0.3">
      <c r="B245" s="248" t="s">
        <v>2831</v>
      </c>
      <c r="C245" s="248" t="s">
        <v>2831</v>
      </c>
      <c r="D245" t="s">
        <v>2602</v>
      </c>
      <c r="E245" t="s">
        <v>9109</v>
      </c>
      <c r="F245" t="s">
        <v>2078</v>
      </c>
      <c r="G245" s="47" t="s">
        <v>2294</v>
      </c>
      <c r="H245" s="49">
        <v>0</v>
      </c>
      <c r="I245" s="250">
        <v>0</v>
      </c>
      <c r="J245" s="49" t="s">
        <v>2186</v>
      </c>
      <c r="K245" s="49" t="s">
        <v>9110</v>
      </c>
      <c r="L245" s="248" t="s">
        <v>254</v>
      </c>
      <c r="M245" s="248" t="s">
        <v>568</v>
      </c>
    </row>
    <row r="246" spans="2:13" x14ac:dyDescent="0.3">
      <c r="B246" s="248" t="s">
        <v>2831</v>
      </c>
      <c r="C246" s="248" t="s">
        <v>2831</v>
      </c>
      <c r="D246" t="s">
        <v>2602</v>
      </c>
      <c r="E246" t="s">
        <v>6375</v>
      </c>
      <c r="F246" t="s">
        <v>2073</v>
      </c>
      <c r="G246" s="47" t="s">
        <v>2332</v>
      </c>
      <c r="H246" s="49">
        <v>0</v>
      </c>
      <c r="I246" s="250">
        <v>0</v>
      </c>
      <c r="J246" s="49" t="s">
        <v>2186</v>
      </c>
      <c r="K246" s="49" t="s">
        <v>6376</v>
      </c>
      <c r="L246" s="248" t="s">
        <v>254</v>
      </c>
      <c r="M246" s="248" t="s">
        <v>568</v>
      </c>
    </row>
    <row r="247" spans="2:13" x14ac:dyDescent="0.3">
      <c r="B247" s="248" t="s">
        <v>2831</v>
      </c>
      <c r="C247" s="248" t="s">
        <v>2831</v>
      </c>
      <c r="D247" t="s">
        <v>2602</v>
      </c>
      <c r="E247" t="s">
        <v>10292</v>
      </c>
      <c r="F247" t="s">
        <v>2073</v>
      </c>
      <c r="G247" s="47" t="s">
        <v>2292</v>
      </c>
      <c r="H247" s="49">
        <v>0</v>
      </c>
      <c r="I247" s="250">
        <v>0</v>
      </c>
      <c r="J247" s="49" t="s">
        <v>2186</v>
      </c>
      <c r="K247" s="49" t="s">
        <v>10293</v>
      </c>
      <c r="L247" s="248" t="s">
        <v>254</v>
      </c>
      <c r="M247" s="248" t="s">
        <v>568</v>
      </c>
    </row>
    <row r="248" spans="2:13" x14ac:dyDescent="0.3">
      <c r="B248" s="248" t="s">
        <v>2831</v>
      </c>
      <c r="C248" s="248" t="s">
        <v>2831</v>
      </c>
      <c r="D248" t="s">
        <v>2602</v>
      </c>
      <c r="E248" t="s">
        <v>9625</v>
      </c>
      <c r="F248" t="s">
        <v>2073</v>
      </c>
      <c r="G248" s="47" t="s">
        <v>2269</v>
      </c>
      <c r="H248" s="49">
        <v>0</v>
      </c>
      <c r="I248" s="250">
        <v>0</v>
      </c>
      <c r="J248" s="49" t="s">
        <v>2186</v>
      </c>
      <c r="K248" s="49" t="s">
        <v>9626</v>
      </c>
      <c r="L248" s="248" t="s">
        <v>254</v>
      </c>
      <c r="M248" s="248" t="s">
        <v>568</v>
      </c>
    </row>
    <row r="249" spans="2:13" x14ac:dyDescent="0.3">
      <c r="B249" s="248" t="s">
        <v>2831</v>
      </c>
      <c r="C249" s="248" t="s">
        <v>2831</v>
      </c>
      <c r="D249" t="s">
        <v>2602</v>
      </c>
      <c r="E249" t="s">
        <v>4601</v>
      </c>
      <c r="F249" t="s">
        <v>2078</v>
      </c>
      <c r="G249" s="47" t="s">
        <v>2279</v>
      </c>
      <c r="H249" s="49">
        <v>0</v>
      </c>
      <c r="I249" s="250">
        <v>0</v>
      </c>
      <c r="J249" s="49" t="s">
        <v>2160</v>
      </c>
      <c r="K249" s="49" t="s">
        <v>4603</v>
      </c>
      <c r="L249" s="248" t="s">
        <v>254</v>
      </c>
      <c r="M249" s="248" t="s">
        <v>568</v>
      </c>
    </row>
    <row r="250" spans="2:13" x14ac:dyDescent="0.3">
      <c r="B250" s="248" t="s">
        <v>2831</v>
      </c>
      <c r="C250" s="248" t="s">
        <v>2831</v>
      </c>
      <c r="D250" t="s">
        <v>2602</v>
      </c>
      <c r="E250" t="s">
        <v>3579</v>
      </c>
      <c r="F250" t="s">
        <v>2073</v>
      </c>
      <c r="G250" s="47" t="s">
        <v>2269</v>
      </c>
      <c r="H250" s="49">
        <v>0</v>
      </c>
      <c r="I250" s="250">
        <v>0</v>
      </c>
      <c r="J250" s="49" t="s">
        <v>2186</v>
      </c>
      <c r="K250" s="49" t="s">
        <v>3580</v>
      </c>
      <c r="L250" s="248" t="s">
        <v>2147</v>
      </c>
      <c r="M250" s="248" t="s">
        <v>568</v>
      </c>
    </row>
    <row r="251" spans="2:13" x14ac:dyDescent="0.3">
      <c r="B251" s="248" t="s">
        <v>2831</v>
      </c>
      <c r="C251" s="248" t="s">
        <v>2831</v>
      </c>
      <c r="D251" t="s">
        <v>2602</v>
      </c>
      <c r="E251" t="s">
        <v>8319</v>
      </c>
      <c r="F251" t="s">
        <v>2073</v>
      </c>
      <c r="G251" s="47" t="s">
        <v>2279</v>
      </c>
      <c r="H251" s="49">
        <v>0</v>
      </c>
      <c r="I251" s="250">
        <v>0</v>
      </c>
      <c r="J251" s="49" t="s">
        <v>2186</v>
      </c>
      <c r="K251" s="49" t="s">
        <v>8320</v>
      </c>
      <c r="L251" s="248" t="s">
        <v>254</v>
      </c>
      <c r="M251" s="248" t="s">
        <v>568</v>
      </c>
    </row>
    <row r="252" spans="2:13" x14ac:dyDescent="0.3">
      <c r="B252" s="248" t="s">
        <v>2831</v>
      </c>
      <c r="C252" s="248" t="s">
        <v>2831</v>
      </c>
      <c r="D252" t="s">
        <v>2602</v>
      </c>
      <c r="E252" t="s">
        <v>11576</v>
      </c>
      <c r="F252" t="s">
        <v>2072</v>
      </c>
      <c r="G252" s="47" t="s">
        <v>11531</v>
      </c>
      <c r="H252" s="49">
        <v>0</v>
      </c>
      <c r="I252" s="250">
        <v>0</v>
      </c>
      <c r="J252" s="49" t="s">
        <v>2160</v>
      </c>
      <c r="K252" s="49" t="s">
        <v>11535</v>
      </c>
      <c r="L252" s="248" t="s">
        <v>254</v>
      </c>
      <c r="M252" s="248" t="s">
        <v>568</v>
      </c>
    </row>
    <row r="253" spans="2:13" x14ac:dyDescent="0.3">
      <c r="B253" s="248" t="s">
        <v>2831</v>
      </c>
      <c r="C253" s="248" t="s">
        <v>2831</v>
      </c>
      <c r="D253" t="s">
        <v>2602</v>
      </c>
      <c r="E253" t="s">
        <v>11577</v>
      </c>
      <c r="F253" t="s">
        <v>2072</v>
      </c>
      <c r="G253" s="47" t="s">
        <v>2166</v>
      </c>
      <c r="H253" s="49">
        <v>0</v>
      </c>
      <c r="I253" s="250">
        <v>0</v>
      </c>
      <c r="J253" s="49" t="s">
        <v>2160</v>
      </c>
      <c r="K253" s="49" t="s">
        <v>11522</v>
      </c>
      <c r="L253" s="248" t="s">
        <v>254</v>
      </c>
      <c r="M253" s="248" t="s">
        <v>568</v>
      </c>
    </row>
    <row r="254" spans="2:13" x14ac:dyDescent="0.3">
      <c r="B254" s="248" t="s">
        <v>2831</v>
      </c>
      <c r="C254" s="248" t="s">
        <v>2831</v>
      </c>
      <c r="D254" t="s">
        <v>2602</v>
      </c>
      <c r="E254" t="s">
        <v>7408</v>
      </c>
      <c r="F254" t="s">
        <v>2073</v>
      </c>
      <c r="G254" s="47" t="s">
        <v>2247</v>
      </c>
      <c r="H254" s="49">
        <v>0</v>
      </c>
      <c r="I254" s="250">
        <v>0</v>
      </c>
      <c r="J254" s="49" t="s">
        <v>2186</v>
      </c>
      <c r="K254" s="49" t="s">
        <v>7409</v>
      </c>
      <c r="L254" s="248" t="s">
        <v>254</v>
      </c>
      <c r="M254" s="248" t="s">
        <v>568</v>
      </c>
    </row>
    <row r="255" spans="2:13" x14ac:dyDescent="0.3">
      <c r="B255" s="248" t="s">
        <v>2831</v>
      </c>
      <c r="C255" s="248" t="s">
        <v>2831</v>
      </c>
      <c r="D255" t="s">
        <v>2602</v>
      </c>
      <c r="E255" t="s">
        <v>4830</v>
      </c>
      <c r="F255" t="s">
        <v>2073</v>
      </c>
      <c r="G255" s="47" t="s">
        <v>2177</v>
      </c>
      <c r="H255" s="49">
        <v>0</v>
      </c>
      <c r="I255" s="250">
        <v>0</v>
      </c>
      <c r="J255" s="49" t="s">
        <v>2176</v>
      </c>
      <c r="K255" s="49" t="s">
        <v>4832</v>
      </c>
      <c r="L255" s="248" t="s">
        <v>254</v>
      </c>
      <c r="M255" s="248" t="s">
        <v>568</v>
      </c>
    </row>
    <row r="256" spans="2:13" x14ac:dyDescent="0.3">
      <c r="B256" s="248" t="s">
        <v>2831</v>
      </c>
      <c r="C256" s="248" t="s">
        <v>2831</v>
      </c>
      <c r="D256" t="s">
        <v>2602</v>
      </c>
      <c r="E256" t="s">
        <v>5282</v>
      </c>
      <c r="F256" t="s">
        <v>2073</v>
      </c>
      <c r="G256" s="47" t="s">
        <v>2332</v>
      </c>
      <c r="H256" s="49">
        <v>0</v>
      </c>
      <c r="I256" s="250">
        <v>0</v>
      </c>
      <c r="J256" s="49" t="s">
        <v>2186</v>
      </c>
      <c r="K256" s="49" t="s">
        <v>5283</v>
      </c>
      <c r="L256" s="248" t="s">
        <v>254</v>
      </c>
      <c r="M256" s="248" t="s">
        <v>568</v>
      </c>
    </row>
    <row r="257" spans="2:13" x14ac:dyDescent="0.3">
      <c r="B257" s="248" t="s">
        <v>2831</v>
      </c>
      <c r="C257" s="248" t="s">
        <v>2831</v>
      </c>
      <c r="D257" t="s">
        <v>2602</v>
      </c>
      <c r="E257" t="s">
        <v>6903</v>
      </c>
      <c r="F257" t="s">
        <v>2073</v>
      </c>
      <c r="G257" s="47" t="s">
        <v>2290</v>
      </c>
      <c r="H257" s="49">
        <v>0</v>
      </c>
      <c r="I257" s="250">
        <v>0</v>
      </c>
      <c r="J257" s="49" t="s">
        <v>2160</v>
      </c>
      <c r="K257" s="49" t="s">
        <v>6904</v>
      </c>
      <c r="L257" s="248" t="s">
        <v>254</v>
      </c>
      <c r="M257" s="248" t="s">
        <v>568</v>
      </c>
    </row>
    <row r="258" spans="2:13" x14ac:dyDescent="0.3">
      <c r="B258" s="248" t="s">
        <v>2831</v>
      </c>
      <c r="C258" s="248" t="s">
        <v>2831</v>
      </c>
      <c r="D258" t="s">
        <v>2602</v>
      </c>
      <c r="E258" t="s">
        <v>10151</v>
      </c>
      <c r="F258" t="s">
        <v>2073</v>
      </c>
      <c r="G258" s="47" t="s">
        <v>2247</v>
      </c>
      <c r="H258" s="49">
        <v>0</v>
      </c>
      <c r="I258" s="250">
        <v>0</v>
      </c>
      <c r="J258" s="49" t="s">
        <v>2186</v>
      </c>
      <c r="K258" s="49" t="s">
        <v>10152</v>
      </c>
      <c r="L258" s="248" t="s">
        <v>254</v>
      </c>
      <c r="M258" s="248" t="s">
        <v>568</v>
      </c>
    </row>
    <row r="259" spans="2:13" x14ac:dyDescent="0.3">
      <c r="B259" s="248" t="s">
        <v>2831</v>
      </c>
      <c r="C259" s="248" t="s">
        <v>2831</v>
      </c>
      <c r="D259" t="s">
        <v>2602</v>
      </c>
      <c r="E259" t="s">
        <v>9677</v>
      </c>
      <c r="F259" t="s">
        <v>2078</v>
      </c>
      <c r="G259" s="47" t="s">
        <v>2279</v>
      </c>
      <c r="H259" s="49">
        <v>0</v>
      </c>
      <c r="I259" s="250">
        <v>0</v>
      </c>
      <c r="J259" s="49" t="s">
        <v>2186</v>
      </c>
      <c r="K259" s="49" t="s">
        <v>9678</v>
      </c>
      <c r="L259" s="248" t="s">
        <v>254</v>
      </c>
      <c r="M259" s="248" t="s">
        <v>568</v>
      </c>
    </row>
    <row r="260" spans="2:13" x14ac:dyDescent="0.3">
      <c r="B260" s="248" t="s">
        <v>2831</v>
      </c>
      <c r="C260" s="248" t="s">
        <v>2831</v>
      </c>
      <c r="D260" t="s">
        <v>2602</v>
      </c>
      <c r="E260" t="s">
        <v>5065</v>
      </c>
      <c r="F260" t="s">
        <v>2073</v>
      </c>
      <c r="G260" s="47" t="s">
        <v>2360</v>
      </c>
      <c r="H260" s="49">
        <v>0</v>
      </c>
      <c r="I260" s="250">
        <v>0</v>
      </c>
      <c r="J260" s="49" t="s">
        <v>2160</v>
      </c>
      <c r="K260" s="49" t="s">
        <v>4847</v>
      </c>
      <c r="L260" s="248" t="s">
        <v>254</v>
      </c>
      <c r="M260" s="248" t="s">
        <v>568</v>
      </c>
    </row>
    <row r="261" spans="2:13" x14ac:dyDescent="0.3">
      <c r="B261" s="248" t="s">
        <v>2831</v>
      </c>
      <c r="C261" s="248" t="s">
        <v>2831</v>
      </c>
      <c r="D261" t="s">
        <v>2602</v>
      </c>
      <c r="E261" t="s">
        <v>9229</v>
      </c>
      <c r="F261" t="s">
        <v>2073</v>
      </c>
      <c r="G261" s="47" t="s">
        <v>2360</v>
      </c>
      <c r="H261" s="49">
        <v>0</v>
      </c>
      <c r="I261" s="250">
        <v>0</v>
      </c>
      <c r="J261" s="49" t="s">
        <v>2186</v>
      </c>
      <c r="K261" s="49" t="s">
        <v>9230</v>
      </c>
      <c r="L261" s="248" t="s">
        <v>254</v>
      </c>
      <c r="M261" s="248" t="s">
        <v>568</v>
      </c>
    </row>
    <row r="262" spans="2:13" x14ac:dyDescent="0.3">
      <c r="B262" s="248" t="s">
        <v>2831</v>
      </c>
      <c r="C262" s="248" t="s">
        <v>2831</v>
      </c>
      <c r="D262" t="s">
        <v>2602</v>
      </c>
      <c r="E262" t="s">
        <v>3281</v>
      </c>
      <c r="F262" t="s">
        <v>2078</v>
      </c>
      <c r="G262" s="47" t="s">
        <v>11525</v>
      </c>
      <c r="H262" s="49">
        <v>0</v>
      </c>
      <c r="I262" s="250">
        <v>0</v>
      </c>
      <c r="J262" s="49" t="s">
        <v>2160</v>
      </c>
      <c r="K262" s="49" t="s">
        <v>2925</v>
      </c>
      <c r="L262" s="248" t="s">
        <v>254</v>
      </c>
      <c r="M262" s="248" t="s">
        <v>568</v>
      </c>
    </row>
    <row r="263" spans="2:13" x14ac:dyDescent="0.3">
      <c r="B263" s="248" t="s">
        <v>2831</v>
      </c>
      <c r="C263" s="248" t="s">
        <v>2831</v>
      </c>
      <c r="D263" t="s">
        <v>2602</v>
      </c>
      <c r="E263" t="s">
        <v>9869</v>
      </c>
      <c r="F263" t="s">
        <v>2073</v>
      </c>
      <c r="G263" s="47" t="s">
        <v>2269</v>
      </c>
      <c r="H263" s="49">
        <v>0</v>
      </c>
      <c r="I263" s="250">
        <v>0</v>
      </c>
      <c r="J263" s="49" t="s">
        <v>2186</v>
      </c>
      <c r="K263" s="49" t="s">
        <v>9870</v>
      </c>
      <c r="L263" s="248" t="s">
        <v>254</v>
      </c>
      <c r="M263" s="248" t="s">
        <v>568</v>
      </c>
    </row>
    <row r="264" spans="2:13" x14ac:dyDescent="0.3">
      <c r="B264" s="248" t="s">
        <v>2831</v>
      </c>
      <c r="C264" s="248" t="s">
        <v>2831</v>
      </c>
      <c r="D264" t="s">
        <v>2602</v>
      </c>
      <c r="E264" t="s">
        <v>11578</v>
      </c>
      <c r="F264" t="s">
        <v>2072</v>
      </c>
      <c r="G264" s="47" t="s">
        <v>2292</v>
      </c>
      <c r="H264" s="49">
        <v>0</v>
      </c>
      <c r="I264" s="250">
        <v>0</v>
      </c>
      <c r="J264" s="49" t="s">
        <v>2160</v>
      </c>
      <c r="K264" s="49" t="s">
        <v>11579</v>
      </c>
      <c r="L264" s="248" t="s">
        <v>254</v>
      </c>
      <c r="M264" s="248" t="s">
        <v>568</v>
      </c>
    </row>
    <row r="265" spans="2:13" x14ac:dyDescent="0.3">
      <c r="B265" s="248" t="s">
        <v>2831</v>
      </c>
      <c r="C265" s="248" t="s">
        <v>2831</v>
      </c>
      <c r="D265" t="s">
        <v>2602</v>
      </c>
      <c r="E265" t="s">
        <v>3358</v>
      </c>
      <c r="F265" t="s">
        <v>2073</v>
      </c>
      <c r="G265" s="47" t="s">
        <v>2269</v>
      </c>
      <c r="H265" s="49">
        <v>0</v>
      </c>
      <c r="I265" s="250">
        <v>0</v>
      </c>
      <c r="J265" s="49" t="s">
        <v>2186</v>
      </c>
      <c r="K265" s="49" t="s">
        <v>3361</v>
      </c>
      <c r="L265" s="248" t="s">
        <v>254</v>
      </c>
      <c r="M265" s="248" t="s">
        <v>568</v>
      </c>
    </row>
    <row r="266" spans="2:13" x14ac:dyDescent="0.3">
      <c r="B266" s="248" t="s">
        <v>2831</v>
      </c>
      <c r="C266" s="248" t="s">
        <v>2831</v>
      </c>
      <c r="D266" t="s">
        <v>2602</v>
      </c>
      <c r="E266" t="s">
        <v>11580</v>
      </c>
      <c r="F266" t="s">
        <v>2072</v>
      </c>
      <c r="G266" s="47" t="s">
        <v>2177</v>
      </c>
      <c r="H266" s="49">
        <v>0</v>
      </c>
      <c r="I266" s="250">
        <v>0</v>
      </c>
      <c r="J266" s="49" t="s">
        <v>2160</v>
      </c>
      <c r="K266" s="49" t="s">
        <v>11522</v>
      </c>
      <c r="L266" s="248" t="s">
        <v>254</v>
      </c>
      <c r="M266" s="248" t="s">
        <v>568</v>
      </c>
    </row>
    <row r="267" spans="2:13" x14ac:dyDescent="0.3">
      <c r="B267" s="248" t="s">
        <v>2831</v>
      </c>
      <c r="C267" s="248" t="s">
        <v>2831</v>
      </c>
      <c r="D267" t="s">
        <v>2602</v>
      </c>
      <c r="E267" t="s">
        <v>3597</v>
      </c>
      <c r="F267" t="s">
        <v>2073</v>
      </c>
      <c r="G267" s="47" t="s">
        <v>11525</v>
      </c>
      <c r="H267" s="49">
        <v>0</v>
      </c>
      <c r="I267" s="250">
        <v>0</v>
      </c>
      <c r="J267" s="49" t="s">
        <v>2186</v>
      </c>
      <c r="K267" s="49" t="s">
        <v>3599</v>
      </c>
      <c r="L267" s="248" t="s">
        <v>254</v>
      </c>
      <c r="M267" s="248" t="s">
        <v>568</v>
      </c>
    </row>
    <row r="268" spans="2:13" x14ac:dyDescent="0.3">
      <c r="B268" s="248" t="s">
        <v>2831</v>
      </c>
      <c r="C268" s="248" t="s">
        <v>2831</v>
      </c>
      <c r="D268" t="s">
        <v>2602</v>
      </c>
      <c r="E268" t="s">
        <v>7397</v>
      </c>
      <c r="F268" t="s">
        <v>2073</v>
      </c>
      <c r="G268" s="47" t="s">
        <v>2336</v>
      </c>
      <c r="H268" s="49">
        <v>0</v>
      </c>
      <c r="I268" s="250">
        <v>0</v>
      </c>
      <c r="J268" s="49" t="s">
        <v>2186</v>
      </c>
      <c r="K268" s="49" t="s">
        <v>7398</v>
      </c>
      <c r="L268" s="248" t="s">
        <v>254</v>
      </c>
      <c r="M268" s="248" t="s">
        <v>568</v>
      </c>
    </row>
    <row r="269" spans="2:13" x14ac:dyDescent="0.3">
      <c r="B269" s="248" t="s">
        <v>2831</v>
      </c>
      <c r="C269" s="248" t="s">
        <v>2831</v>
      </c>
      <c r="D269" t="s">
        <v>2602</v>
      </c>
      <c r="E269" t="s">
        <v>6374</v>
      </c>
      <c r="F269" t="s">
        <v>2073</v>
      </c>
      <c r="G269" s="47" t="s">
        <v>2294</v>
      </c>
      <c r="H269" s="49">
        <v>0</v>
      </c>
      <c r="I269" s="250">
        <v>0</v>
      </c>
      <c r="J269" s="49" t="s">
        <v>2160</v>
      </c>
      <c r="K269" s="49" t="s">
        <v>4381</v>
      </c>
      <c r="L269" s="248" t="s">
        <v>254</v>
      </c>
      <c r="M269" s="248" t="s">
        <v>568</v>
      </c>
    </row>
    <row r="270" spans="2:13" x14ac:dyDescent="0.3">
      <c r="B270" s="248" t="s">
        <v>2831</v>
      </c>
      <c r="C270" s="248" t="s">
        <v>2831</v>
      </c>
      <c r="D270" t="s">
        <v>2602</v>
      </c>
      <c r="E270" t="s">
        <v>11581</v>
      </c>
      <c r="F270" t="s">
        <v>2076</v>
      </c>
      <c r="G270" s="47" t="s">
        <v>2303</v>
      </c>
      <c r="H270" s="49">
        <v>0</v>
      </c>
      <c r="I270" s="250">
        <v>0</v>
      </c>
      <c r="J270" s="49" t="s">
        <v>2173</v>
      </c>
      <c r="K270" s="49" t="s">
        <v>11582</v>
      </c>
      <c r="L270" s="248" t="s">
        <v>254</v>
      </c>
      <c r="M270" s="248" t="s">
        <v>568</v>
      </c>
    </row>
    <row r="271" spans="2:13" x14ac:dyDescent="0.3">
      <c r="B271" s="248" t="s">
        <v>2831</v>
      </c>
      <c r="C271" s="248" t="s">
        <v>2831</v>
      </c>
      <c r="D271" t="s">
        <v>2602</v>
      </c>
      <c r="E271" t="s">
        <v>4434</v>
      </c>
      <c r="F271" t="s">
        <v>2078</v>
      </c>
      <c r="G271" s="47" t="s">
        <v>2188</v>
      </c>
      <c r="H271" s="49">
        <v>0</v>
      </c>
      <c r="I271" s="250">
        <v>0</v>
      </c>
      <c r="J271" s="49" t="s">
        <v>2160</v>
      </c>
      <c r="K271" s="49" t="s">
        <v>4381</v>
      </c>
      <c r="L271" s="248" t="s">
        <v>254</v>
      </c>
      <c r="M271" s="248" t="s">
        <v>568</v>
      </c>
    </row>
    <row r="272" spans="2:13" x14ac:dyDescent="0.3">
      <c r="B272" s="248" t="s">
        <v>2831</v>
      </c>
      <c r="C272" s="248" t="s">
        <v>2831</v>
      </c>
      <c r="D272" t="s">
        <v>2602</v>
      </c>
      <c r="E272" t="s">
        <v>11583</v>
      </c>
      <c r="F272" t="s">
        <v>2072</v>
      </c>
      <c r="G272" s="47" t="s">
        <v>2265</v>
      </c>
      <c r="H272" s="49">
        <v>0</v>
      </c>
      <c r="I272" s="250">
        <v>0</v>
      </c>
      <c r="J272" s="49" t="s">
        <v>2176</v>
      </c>
      <c r="K272" s="49" t="s">
        <v>11584</v>
      </c>
      <c r="L272" s="248" t="s">
        <v>254</v>
      </c>
      <c r="M272" s="248" t="s">
        <v>568</v>
      </c>
    </row>
    <row r="273" spans="2:13" x14ac:dyDescent="0.3">
      <c r="B273" s="248" t="s">
        <v>2831</v>
      </c>
      <c r="C273" s="248" t="s">
        <v>2831</v>
      </c>
      <c r="D273" t="s">
        <v>2602</v>
      </c>
      <c r="E273" t="s">
        <v>3979</v>
      </c>
      <c r="F273" t="s">
        <v>2078</v>
      </c>
      <c r="G273" s="47" t="s">
        <v>2177</v>
      </c>
      <c r="H273" s="49">
        <v>0</v>
      </c>
      <c r="I273" s="250">
        <v>0</v>
      </c>
      <c r="J273" s="49" t="s">
        <v>2186</v>
      </c>
      <c r="K273" s="49" t="s">
        <v>3980</v>
      </c>
      <c r="L273" s="248" t="s">
        <v>254</v>
      </c>
      <c r="M273" s="248" t="s">
        <v>568</v>
      </c>
    </row>
    <row r="274" spans="2:13" x14ac:dyDescent="0.3">
      <c r="B274" s="248" t="s">
        <v>2831</v>
      </c>
      <c r="C274" s="248" t="s">
        <v>2831</v>
      </c>
      <c r="D274" t="s">
        <v>2602</v>
      </c>
      <c r="E274" t="s">
        <v>11585</v>
      </c>
      <c r="F274" t="s">
        <v>2072</v>
      </c>
      <c r="G274" s="47" t="s">
        <v>2247</v>
      </c>
      <c r="H274" s="49">
        <v>0</v>
      </c>
      <c r="I274" s="250">
        <v>0</v>
      </c>
      <c r="J274" s="49" t="s">
        <v>2160</v>
      </c>
      <c r="K274" s="49" t="s">
        <v>2992</v>
      </c>
      <c r="L274" s="248" t="s">
        <v>254</v>
      </c>
      <c r="M274" s="248" t="s">
        <v>568</v>
      </c>
    </row>
    <row r="275" spans="2:13" x14ac:dyDescent="0.3">
      <c r="B275" s="248" t="s">
        <v>2831</v>
      </c>
      <c r="C275" s="248" t="s">
        <v>2831</v>
      </c>
      <c r="D275" t="s">
        <v>2602</v>
      </c>
      <c r="E275" t="s">
        <v>10766</v>
      </c>
      <c r="F275" t="s">
        <v>2073</v>
      </c>
      <c r="G275" s="47" t="s">
        <v>2360</v>
      </c>
      <c r="H275" s="49">
        <v>0</v>
      </c>
      <c r="I275" s="250">
        <v>0</v>
      </c>
      <c r="J275" s="49" t="s">
        <v>2186</v>
      </c>
      <c r="K275" s="49" t="s">
        <v>10767</v>
      </c>
      <c r="L275" s="248" t="s">
        <v>254</v>
      </c>
      <c r="M275" s="248" t="s">
        <v>568</v>
      </c>
    </row>
    <row r="276" spans="2:13" x14ac:dyDescent="0.3">
      <c r="B276" s="248" t="s">
        <v>2831</v>
      </c>
      <c r="C276" s="248" t="s">
        <v>2831</v>
      </c>
      <c r="D276" t="s">
        <v>2602</v>
      </c>
      <c r="E276" t="s">
        <v>11586</v>
      </c>
      <c r="F276" t="s">
        <v>2075</v>
      </c>
      <c r="G276" s="47" t="s">
        <v>2360</v>
      </c>
      <c r="H276" s="49">
        <v>0</v>
      </c>
      <c r="I276" s="250">
        <v>0</v>
      </c>
      <c r="J276" s="49" t="s">
        <v>2173</v>
      </c>
      <c r="K276" s="49" t="s">
        <v>11587</v>
      </c>
      <c r="L276" s="248" t="s">
        <v>254</v>
      </c>
      <c r="M276" s="248" t="s">
        <v>568</v>
      </c>
    </row>
    <row r="277" spans="2:13" x14ac:dyDescent="0.3">
      <c r="B277" s="248" t="s">
        <v>2831</v>
      </c>
      <c r="C277" s="248" t="s">
        <v>2831</v>
      </c>
      <c r="D277" t="s">
        <v>2602</v>
      </c>
      <c r="E277" t="s">
        <v>6148</v>
      </c>
      <c r="F277" t="s">
        <v>2073</v>
      </c>
      <c r="G277" s="47" t="s">
        <v>2332</v>
      </c>
      <c r="H277" s="49">
        <v>0</v>
      </c>
      <c r="I277" s="250">
        <v>0</v>
      </c>
      <c r="J277" s="49" t="s">
        <v>2186</v>
      </c>
      <c r="K277" s="49" t="s">
        <v>6149</v>
      </c>
      <c r="L277" s="248" t="s">
        <v>254</v>
      </c>
      <c r="M277" s="248" t="s">
        <v>568</v>
      </c>
    </row>
    <row r="278" spans="2:13" x14ac:dyDescent="0.3">
      <c r="B278" s="248" t="s">
        <v>2831</v>
      </c>
      <c r="C278" s="248" t="s">
        <v>2831</v>
      </c>
      <c r="D278" t="s">
        <v>2602</v>
      </c>
      <c r="E278" t="s">
        <v>9235</v>
      </c>
      <c r="F278" t="s">
        <v>2073</v>
      </c>
      <c r="G278" s="47" t="s">
        <v>11525</v>
      </c>
      <c r="H278" s="49">
        <v>0</v>
      </c>
      <c r="I278" s="250">
        <v>0</v>
      </c>
      <c r="J278" s="49" t="s">
        <v>2186</v>
      </c>
      <c r="K278" s="49" t="s">
        <v>9236</v>
      </c>
      <c r="L278" s="248" t="s">
        <v>254</v>
      </c>
      <c r="M278" s="248" t="s">
        <v>568</v>
      </c>
    </row>
    <row r="279" spans="2:13" x14ac:dyDescent="0.3">
      <c r="B279" s="248" t="s">
        <v>2831</v>
      </c>
      <c r="C279" s="248" t="s">
        <v>2831</v>
      </c>
      <c r="D279" t="s">
        <v>2602</v>
      </c>
      <c r="E279" t="s">
        <v>8488</v>
      </c>
      <c r="F279" t="s">
        <v>2073</v>
      </c>
      <c r="G279" s="47" t="s">
        <v>2336</v>
      </c>
      <c r="H279" s="49">
        <v>0</v>
      </c>
      <c r="I279" s="250">
        <v>0</v>
      </c>
      <c r="J279" s="49" t="s">
        <v>2186</v>
      </c>
      <c r="K279" s="49" t="s">
        <v>8489</v>
      </c>
      <c r="L279" s="248" t="s">
        <v>254</v>
      </c>
      <c r="M279" s="248" t="s">
        <v>568</v>
      </c>
    </row>
    <row r="280" spans="2:13" x14ac:dyDescent="0.3">
      <c r="B280" s="248" t="s">
        <v>2831</v>
      </c>
      <c r="C280" s="248" t="s">
        <v>2831</v>
      </c>
      <c r="D280" t="s">
        <v>2602</v>
      </c>
      <c r="E280" t="s">
        <v>3127</v>
      </c>
      <c r="F280" t="s">
        <v>2073</v>
      </c>
      <c r="G280" s="47" t="s">
        <v>2257</v>
      </c>
      <c r="H280" s="49">
        <v>0</v>
      </c>
      <c r="I280" s="250">
        <v>0</v>
      </c>
      <c r="J280" s="49" t="s">
        <v>2160</v>
      </c>
      <c r="K280" s="49" t="s">
        <v>2936</v>
      </c>
      <c r="L280" s="248" t="s">
        <v>254</v>
      </c>
      <c r="M280" s="248" t="s">
        <v>568</v>
      </c>
    </row>
    <row r="281" spans="2:13" x14ac:dyDescent="0.3">
      <c r="B281" s="248" t="s">
        <v>2831</v>
      </c>
      <c r="C281" s="248" t="s">
        <v>2831</v>
      </c>
      <c r="D281" t="s">
        <v>2602</v>
      </c>
      <c r="E281" t="s">
        <v>8347</v>
      </c>
      <c r="F281" t="s">
        <v>2078</v>
      </c>
      <c r="G281" s="47" t="s">
        <v>2360</v>
      </c>
      <c r="H281" s="49">
        <v>0</v>
      </c>
      <c r="I281" s="250">
        <v>0</v>
      </c>
      <c r="J281" s="49" t="s">
        <v>2186</v>
      </c>
      <c r="K281" s="49" t="s">
        <v>8348</v>
      </c>
      <c r="L281" s="248" t="s">
        <v>254</v>
      </c>
      <c r="M281" s="248" t="s">
        <v>568</v>
      </c>
    </row>
    <row r="282" spans="2:13" x14ac:dyDescent="0.3">
      <c r="B282" s="248" t="s">
        <v>2831</v>
      </c>
      <c r="C282" s="248" t="s">
        <v>2831</v>
      </c>
      <c r="D282" t="s">
        <v>2602</v>
      </c>
      <c r="E282" t="s">
        <v>3231</v>
      </c>
      <c r="F282" t="s">
        <v>2078</v>
      </c>
      <c r="G282" s="47" t="s">
        <v>2269</v>
      </c>
      <c r="H282" s="49">
        <v>0</v>
      </c>
      <c r="I282" s="250">
        <v>0</v>
      </c>
      <c r="J282" s="49" t="s">
        <v>2160</v>
      </c>
      <c r="K282" s="49" t="s">
        <v>2941</v>
      </c>
      <c r="L282" s="248" t="s">
        <v>254</v>
      </c>
      <c r="M282" s="248" t="s">
        <v>568</v>
      </c>
    </row>
    <row r="283" spans="2:13" x14ac:dyDescent="0.3">
      <c r="B283" s="248" t="s">
        <v>2831</v>
      </c>
      <c r="C283" s="248" t="s">
        <v>2831</v>
      </c>
      <c r="D283" t="s">
        <v>2602</v>
      </c>
      <c r="E283" t="s">
        <v>6673</v>
      </c>
      <c r="F283" t="s">
        <v>2078</v>
      </c>
      <c r="G283" s="47" t="s">
        <v>2279</v>
      </c>
      <c r="H283" s="49">
        <v>0</v>
      </c>
      <c r="I283" s="250">
        <v>0</v>
      </c>
      <c r="J283" s="49" t="s">
        <v>2186</v>
      </c>
      <c r="K283" s="49" t="s">
        <v>6674</v>
      </c>
      <c r="L283" s="248" t="s">
        <v>254</v>
      </c>
      <c r="M283" s="248" t="s">
        <v>568</v>
      </c>
    </row>
    <row r="284" spans="2:13" x14ac:dyDescent="0.3">
      <c r="B284" s="248" t="s">
        <v>2831</v>
      </c>
      <c r="C284" s="248" t="s">
        <v>2831</v>
      </c>
      <c r="D284" t="s">
        <v>2602</v>
      </c>
      <c r="E284" t="s">
        <v>9419</v>
      </c>
      <c r="F284" t="s">
        <v>2078</v>
      </c>
      <c r="G284" s="47" t="s">
        <v>2304</v>
      </c>
      <c r="H284" s="49">
        <v>0</v>
      </c>
      <c r="I284" s="250">
        <v>0</v>
      </c>
      <c r="J284" s="49" t="s">
        <v>2186</v>
      </c>
      <c r="K284" s="49" t="s">
        <v>9420</v>
      </c>
      <c r="L284" s="248" t="s">
        <v>2147</v>
      </c>
      <c r="M284" s="248" t="s">
        <v>568</v>
      </c>
    </row>
    <row r="285" spans="2:13" x14ac:dyDescent="0.3">
      <c r="B285" s="248" t="s">
        <v>2831</v>
      </c>
      <c r="C285" s="248" t="s">
        <v>2831</v>
      </c>
      <c r="D285" t="s">
        <v>2602</v>
      </c>
      <c r="E285" t="s">
        <v>8543</v>
      </c>
      <c r="F285" t="s">
        <v>2073</v>
      </c>
      <c r="G285" s="47" t="s">
        <v>2279</v>
      </c>
      <c r="H285" s="49">
        <v>0</v>
      </c>
      <c r="I285" s="250">
        <v>0</v>
      </c>
      <c r="J285" s="49" t="s">
        <v>2186</v>
      </c>
      <c r="K285" s="49" t="s">
        <v>8544</v>
      </c>
      <c r="L285" s="248" t="s">
        <v>254</v>
      </c>
      <c r="M285" s="248" t="s">
        <v>568</v>
      </c>
    </row>
    <row r="286" spans="2:13" x14ac:dyDescent="0.3">
      <c r="B286" s="248" t="s">
        <v>2831</v>
      </c>
      <c r="C286" s="248" t="s">
        <v>2831</v>
      </c>
      <c r="D286" t="s">
        <v>2602</v>
      </c>
      <c r="E286" t="s">
        <v>7115</v>
      </c>
      <c r="F286" t="s">
        <v>2078</v>
      </c>
      <c r="G286" s="47" t="s">
        <v>2265</v>
      </c>
      <c r="H286" s="49">
        <v>0</v>
      </c>
      <c r="I286" s="250">
        <v>0</v>
      </c>
      <c r="J286" s="49" t="s">
        <v>2186</v>
      </c>
      <c r="K286" s="49" t="s">
        <v>7116</v>
      </c>
      <c r="L286" s="248" t="s">
        <v>254</v>
      </c>
      <c r="M286" s="248" t="s">
        <v>568</v>
      </c>
    </row>
    <row r="287" spans="2:13" x14ac:dyDescent="0.3">
      <c r="B287" s="248" t="s">
        <v>2831</v>
      </c>
      <c r="C287" s="248" t="s">
        <v>2831</v>
      </c>
      <c r="D287" t="s">
        <v>2602</v>
      </c>
      <c r="E287" t="s">
        <v>8338</v>
      </c>
      <c r="F287" t="s">
        <v>2073</v>
      </c>
      <c r="G287" s="47" t="s">
        <v>2292</v>
      </c>
      <c r="H287" s="49">
        <v>0</v>
      </c>
      <c r="I287" s="250">
        <v>0</v>
      </c>
      <c r="J287" s="49" t="s">
        <v>2160</v>
      </c>
      <c r="K287" s="49" t="s">
        <v>4344</v>
      </c>
      <c r="L287" s="248" t="s">
        <v>254</v>
      </c>
      <c r="M287" s="248" t="s">
        <v>568</v>
      </c>
    </row>
    <row r="288" spans="2:13" x14ac:dyDescent="0.3">
      <c r="B288" s="248" t="s">
        <v>2831</v>
      </c>
      <c r="C288" s="248" t="s">
        <v>2831</v>
      </c>
      <c r="D288" t="s">
        <v>2602</v>
      </c>
      <c r="E288" t="s">
        <v>6406</v>
      </c>
      <c r="F288" t="s">
        <v>2073</v>
      </c>
      <c r="G288" s="47" t="s">
        <v>2247</v>
      </c>
      <c r="H288" s="49">
        <v>0</v>
      </c>
      <c r="I288" s="250">
        <v>0</v>
      </c>
      <c r="J288" s="49" t="s">
        <v>2186</v>
      </c>
      <c r="K288" s="49" t="s">
        <v>6407</v>
      </c>
      <c r="L288" s="248" t="s">
        <v>254</v>
      </c>
      <c r="M288" s="248" t="s">
        <v>568</v>
      </c>
    </row>
    <row r="289" spans="2:13" x14ac:dyDescent="0.3">
      <c r="B289" s="248" t="s">
        <v>2831</v>
      </c>
      <c r="C289" s="248" t="s">
        <v>2831</v>
      </c>
      <c r="D289" t="s">
        <v>2602</v>
      </c>
      <c r="E289" t="s">
        <v>6075</v>
      </c>
      <c r="F289" t="s">
        <v>2073</v>
      </c>
      <c r="G289" s="47" t="s">
        <v>2166</v>
      </c>
      <c r="H289" s="49">
        <v>0</v>
      </c>
      <c r="I289" s="250">
        <v>0</v>
      </c>
      <c r="J289" s="49" t="s">
        <v>2186</v>
      </c>
      <c r="K289" s="49" t="s">
        <v>6076</v>
      </c>
      <c r="L289" s="248" t="s">
        <v>254</v>
      </c>
      <c r="M289" s="248" t="s">
        <v>568</v>
      </c>
    </row>
    <row r="290" spans="2:13" x14ac:dyDescent="0.3">
      <c r="B290" s="248" t="s">
        <v>2831</v>
      </c>
      <c r="C290" s="248" t="s">
        <v>2831</v>
      </c>
      <c r="D290" t="s">
        <v>2602</v>
      </c>
      <c r="E290" t="s">
        <v>8763</v>
      </c>
      <c r="F290" t="s">
        <v>2073</v>
      </c>
      <c r="G290" s="47" t="s">
        <v>2293</v>
      </c>
      <c r="H290" s="49">
        <v>0</v>
      </c>
      <c r="I290" s="250">
        <v>0</v>
      </c>
      <c r="J290" s="49" t="s">
        <v>2186</v>
      </c>
      <c r="K290" s="49" t="s">
        <v>8764</v>
      </c>
      <c r="L290" s="248" t="s">
        <v>254</v>
      </c>
      <c r="M290" s="248" t="s">
        <v>568</v>
      </c>
    </row>
    <row r="291" spans="2:13" x14ac:dyDescent="0.3">
      <c r="B291" s="248" t="s">
        <v>2831</v>
      </c>
      <c r="C291" s="248" t="s">
        <v>2831</v>
      </c>
      <c r="D291" t="s">
        <v>2602</v>
      </c>
      <c r="E291" t="s">
        <v>11588</v>
      </c>
      <c r="F291" t="s">
        <v>2072</v>
      </c>
      <c r="G291" s="47" t="s">
        <v>2292</v>
      </c>
      <c r="H291" s="49">
        <v>0</v>
      </c>
      <c r="I291" s="250">
        <v>0</v>
      </c>
      <c r="J291" s="49" t="s">
        <v>2173</v>
      </c>
      <c r="K291" s="49" t="s">
        <v>11589</v>
      </c>
      <c r="L291" s="248" t="s">
        <v>254</v>
      </c>
      <c r="M291" s="248" t="s">
        <v>568</v>
      </c>
    </row>
    <row r="292" spans="2:13" x14ac:dyDescent="0.3">
      <c r="B292" s="248" t="s">
        <v>2831</v>
      </c>
      <c r="C292" s="248" t="s">
        <v>2831</v>
      </c>
      <c r="D292" t="s">
        <v>2602</v>
      </c>
      <c r="E292" t="s">
        <v>4870</v>
      </c>
      <c r="F292" t="s">
        <v>2073</v>
      </c>
      <c r="G292" s="47" t="s">
        <v>2304</v>
      </c>
      <c r="H292" s="49">
        <v>0</v>
      </c>
      <c r="I292" s="250">
        <v>0</v>
      </c>
      <c r="J292" s="49" t="s">
        <v>2173</v>
      </c>
      <c r="K292" s="49" t="s">
        <v>4871</v>
      </c>
      <c r="L292" s="248" t="s">
        <v>2147</v>
      </c>
      <c r="M292" s="248" t="s">
        <v>568</v>
      </c>
    </row>
    <row r="293" spans="2:13" x14ac:dyDescent="0.3">
      <c r="B293" s="248" t="s">
        <v>2831</v>
      </c>
      <c r="C293" s="248" t="s">
        <v>2831</v>
      </c>
      <c r="D293" t="s">
        <v>2602</v>
      </c>
      <c r="E293" t="s">
        <v>11590</v>
      </c>
      <c r="F293" t="s">
        <v>2072</v>
      </c>
      <c r="G293" s="47" t="s">
        <v>2332</v>
      </c>
      <c r="H293" s="49">
        <v>0</v>
      </c>
      <c r="I293" s="250">
        <v>0</v>
      </c>
      <c r="J293" s="49" t="s">
        <v>2160</v>
      </c>
      <c r="K293" s="49" t="s">
        <v>4394</v>
      </c>
      <c r="L293" s="248" t="s">
        <v>254</v>
      </c>
      <c r="M293" s="248" t="s">
        <v>568</v>
      </c>
    </row>
    <row r="294" spans="2:13" x14ac:dyDescent="0.3">
      <c r="B294" s="248" t="s">
        <v>2831</v>
      </c>
      <c r="C294" s="248" t="s">
        <v>2831</v>
      </c>
      <c r="D294" t="s">
        <v>2602</v>
      </c>
      <c r="E294" t="s">
        <v>4622</v>
      </c>
      <c r="F294" t="s">
        <v>2078</v>
      </c>
      <c r="G294" s="47" t="s">
        <v>2336</v>
      </c>
      <c r="H294" s="49">
        <v>0</v>
      </c>
      <c r="I294" s="250">
        <v>0</v>
      </c>
      <c r="J294" s="49" t="s">
        <v>2173</v>
      </c>
      <c r="K294" s="49" t="s">
        <v>4623</v>
      </c>
      <c r="L294" s="248" t="s">
        <v>254</v>
      </c>
      <c r="M294" s="248" t="s">
        <v>568</v>
      </c>
    </row>
    <row r="295" spans="2:13" x14ac:dyDescent="0.3">
      <c r="B295" s="248" t="s">
        <v>2831</v>
      </c>
      <c r="C295" s="248" t="s">
        <v>2831</v>
      </c>
      <c r="D295" t="s">
        <v>2602</v>
      </c>
      <c r="E295" t="s">
        <v>8745</v>
      </c>
      <c r="F295" t="s">
        <v>2073</v>
      </c>
      <c r="G295" s="47" t="s">
        <v>2304</v>
      </c>
      <c r="H295" s="49">
        <v>0</v>
      </c>
      <c r="I295" s="250">
        <v>0</v>
      </c>
      <c r="J295" s="49" t="s">
        <v>2186</v>
      </c>
      <c r="K295" s="49" t="s">
        <v>8746</v>
      </c>
      <c r="L295" s="248" t="s">
        <v>254</v>
      </c>
      <c r="M295" s="248" t="s">
        <v>568</v>
      </c>
    </row>
    <row r="296" spans="2:13" x14ac:dyDescent="0.3">
      <c r="B296" s="248" t="s">
        <v>2831</v>
      </c>
      <c r="C296" s="248" t="s">
        <v>2831</v>
      </c>
      <c r="D296" t="s">
        <v>2602</v>
      </c>
      <c r="E296" t="s">
        <v>5806</v>
      </c>
      <c r="F296" t="s">
        <v>2078</v>
      </c>
      <c r="G296" s="47" t="s">
        <v>2265</v>
      </c>
      <c r="H296" s="49">
        <v>0</v>
      </c>
      <c r="I296" s="250">
        <v>0</v>
      </c>
      <c r="J296" s="49" t="s">
        <v>2186</v>
      </c>
      <c r="K296" s="49" t="s">
        <v>5808</v>
      </c>
      <c r="L296" s="248" t="s">
        <v>254</v>
      </c>
      <c r="M296" s="248" t="s">
        <v>568</v>
      </c>
    </row>
    <row r="297" spans="2:13" x14ac:dyDescent="0.3">
      <c r="B297" s="248" t="s">
        <v>2831</v>
      </c>
      <c r="C297" s="248" t="s">
        <v>2831</v>
      </c>
      <c r="D297" t="s">
        <v>2602</v>
      </c>
      <c r="E297" t="s">
        <v>3245</v>
      </c>
      <c r="F297" t="s">
        <v>2073</v>
      </c>
      <c r="G297" s="47" t="s">
        <v>2360</v>
      </c>
      <c r="H297" s="49">
        <v>0</v>
      </c>
      <c r="I297" s="250">
        <v>0</v>
      </c>
      <c r="J297" s="49" t="s">
        <v>2160</v>
      </c>
      <c r="K297" s="49" t="s">
        <v>2925</v>
      </c>
      <c r="L297" s="248" t="s">
        <v>2147</v>
      </c>
      <c r="M297" s="248" t="s">
        <v>568</v>
      </c>
    </row>
    <row r="298" spans="2:13" x14ac:dyDescent="0.3">
      <c r="B298" s="248" t="s">
        <v>2831</v>
      </c>
      <c r="C298" s="248" t="s">
        <v>2831</v>
      </c>
      <c r="D298" t="s">
        <v>2602</v>
      </c>
      <c r="E298" t="s">
        <v>8274</v>
      </c>
      <c r="F298" t="s">
        <v>2078</v>
      </c>
      <c r="G298" s="47" t="s">
        <v>2294</v>
      </c>
      <c r="H298" s="49">
        <v>0</v>
      </c>
      <c r="I298" s="250">
        <v>0</v>
      </c>
      <c r="J298" s="49" t="s">
        <v>2186</v>
      </c>
      <c r="K298" s="49" t="s">
        <v>8275</v>
      </c>
      <c r="L298" s="248" t="s">
        <v>254</v>
      </c>
      <c r="M298" s="248" t="s">
        <v>568</v>
      </c>
    </row>
    <row r="299" spans="2:13" x14ac:dyDescent="0.3">
      <c r="B299" s="248" t="s">
        <v>2831</v>
      </c>
      <c r="C299" s="248" t="s">
        <v>2831</v>
      </c>
      <c r="D299" t="s">
        <v>2602</v>
      </c>
      <c r="E299" t="s">
        <v>11591</v>
      </c>
      <c r="F299" t="s">
        <v>2072</v>
      </c>
      <c r="G299" s="47" t="s">
        <v>11531</v>
      </c>
      <c r="H299" s="49">
        <v>0</v>
      </c>
      <c r="I299" s="250">
        <v>0</v>
      </c>
      <c r="J299" s="49" t="s">
        <v>2176</v>
      </c>
      <c r="K299" s="49" t="s">
        <v>11592</v>
      </c>
      <c r="L299" s="248" t="s">
        <v>254</v>
      </c>
      <c r="M299" s="248" t="s">
        <v>568</v>
      </c>
    </row>
    <row r="300" spans="2:13" x14ac:dyDescent="0.3">
      <c r="B300" s="248" t="s">
        <v>2831</v>
      </c>
      <c r="C300" s="248" t="s">
        <v>2831</v>
      </c>
      <c r="D300" t="s">
        <v>2602</v>
      </c>
      <c r="E300" t="s">
        <v>4950</v>
      </c>
      <c r="F300" t="s">
        <v>2073</v>
      </c>
      <c r="G300" s="47" t="s">
        <v>2244</v>
      </c>
      <c r="H300" s="49">
        <v>0</v>
      </c>
      <c r="I300" s="250">
        <v>0</v>
      </c>
      <c r="J300" s="49" t="s">
        <v>2160</v>
      </c>
      <c r="K300" s="49" t="s">
        <v>4951</v>
      </c>
      <c r="L300" s="248" t="s">
        <v>254</v>
      </c>
      <c r="M300" s="248" t="s">
        <v>568</v>
      </c>
    </row>
    <row r="301" spans="2:13" x14ac:dyDescent="0.3">
      <c r="B301" s="248" t="s">
        <v>2831</v>
      </c>
      <c r="C301" s="248" t="s">
        <v>2831</v>
      </c>
      <c r="D301" t="s">
        <v>2602</v>
      </c>
      <c r="E301" t="s">
        <v>4034</v>
      </c>
      <c r="F301" t="s">
        <v>2073</v>
      </c>
      <c r="G301" s="47" t="s">
        <v>2294</v>
      </c>
      <c r="H301" s="49">
        <v>0</v>
      </c>
      <c r="I301" s="250">
        <v>0</v>
      </c>
      <c r="J301" s="49" t="s">
        <v>2186</v>
      </c>
      <c r="K301" s="49" t="s">
        <v>4035</v>
      </c>
      <c r="L301" s="248" t="s">
        <v>254</v>
      </c>
      <c r="M301" s="248" t="s">
        <v>568</v>
      </c>
    </row>
    <row r="302" spans="2:13" x14ac:dyDescent="0.3">
      <c r="B302" s="248" t="s">
        <v>2831</v>
      </c>
      <c r="C302" s="248" t="s">
        <v>2831</v>
      </c>
      <c r="D302" t="s">
        <v>2602</v>
      </c>
      <c r="E302" t="s">
        <v>5523</v>
      </c>
      <c r="F302" t="s">
        <v>2073</v>
      </c>
      <c r="G302" s="47" t="s">
        <v>2247</v>
      </c>
      <c r="H302" s="49">
        <v>0</v>
      </c>
      <c r="I302" s="250">
        <v>0</v>
      </c>
      <c r="J302" s="49" t="s">
        <v>2186</v>
      </c>
      <c r="K302" s="49" t="s">
        <v>5525</v>
      </c>
      <c r="L302" s="248" t="s">
        <v>254</v>
      </c>
      <c r="M302" s="248" t="s">
        <v>568</v>
      </c>
    </row>
    <row r="303" spans="2:13" x14ac:dyDescent="0.3">
      <c r="B303" s="248" t="s">
        <v>2831</v>
      </c>
      <c r="C303" s="248" t="s">
        <v>2831</v>
      </c>
      <c r="D303" t="s">
        <v>2602</v>
      </c>
      <c r="E303" t="s">
        <v>4507</v>
      </c>
      <c r="F303" t="s">
        <v>2078</v>
      </c>
      <c r="G303" s="47" t="s">
        <v>2303</v>
      </c>
      <c r="H303" s="49">
        <v>0</v>
      </c>
      <c r="I303" s="250">
        <v>0</v>
      </c>
      <c r="J303" s="49" t="s">
        <v>2176</v>
      </c>
      <c r="K303" s="49" t="s">
        <v>4509</v>
      </c>
      <c r="L303" s="248" t="s">
        <v>254</v>
      </c>
      <c r="M303" s="248" t="s">
        <v>568</v>
      </c>
    </row>
    <row r="304" spans="2:13" x14ac:dyDescent="0.3">
      <c r="B304" s="248" t="s">
        <v>2831</v>
      </c>
      <c r="C304" s="248" t="s">
        <v>2831</v>
      </c>
      <c r="D304" t="s">
        <v>2602</v>
      </c>
      <c r="E304" t="s">
        <v>4942</v>
      </c>
      <c r="F304" t="s">
        <v>2073</v>
      </c>
      <c r="G304" s="47" t="s">
        <v>2304</v>
      </c>
      <c r="H304" s="49">
        <v>0</v>
      </c>
      <c r="I304" s="250">
        <v>0</v>
      </c>
      <c r="J304" s="49" t="s">
        <v>2173</v>
      </c>
      <c r="K304" s="49" t="s">
        <v>4943</v>
      </c>
      <c r="L304" s="248" t="s">
        <v>254</v>
      </c>
      <c r="M304" s="248" t="s">
        <v>568</v>
      </c>
    </row>
    <row r="305" spans="2:13" x14ac:dyDescent="0.3">
      <c r="B305" s="248" t="s">
        <v>2831</v>
      </c>
      <c r="C305" s="248" t="s">
        <v>2831</v>
      </c>
      <c r="D305" t="s">
        <v>2602</v>
      </c>
      <c r="E305" t="s">
        <v>3293</v>
      </c>
      <c r="F305" t="s">
        <v>2078</v>
      </c>
      <c r="G305" s="47" t="s">
        <v>2294</v>
      </c>
      <c r="H305" s="49">
        <v>0</v>
      </c>
      <c r="I305" s="250">
        <v>0</v>
      </c>
      <c r="J305" s="49" t="s">
        <v>2160</v>
      </c>
      <c r="K305" s="49" t="s">
        <v>2941</v>
      </c>
      <c r="L305" s="248" t="s">
        <v>254</v>
      </c>
      <c r="M305" s="248" t="s">
        <v>568</v>
      </c>
    </row>
    <row r="306" spans="2:13" x14ac:dyDescent="0.3">
      <c r="B306" s="248" t="s">
        <v>2831</v>
      </c>
      <c r="C306" s="248" t="s">
        <v>2831</v>
      </c>
      <c r="D306" t="s">
        <v>2602</v>
      </c>
      <c r="E306" t="s">
        <v>4924</v>
      </c>
      <c r="F306" t="s">
        <v>2073</v>
      </c>
      <c r="G306" s="47" t="s">
        <v>2332</v>
      </c>
      <c r="H306" s="49">
        <v>0</v>
      </c>
      <c r="I306" s="250">
        <v>0</v>
      </c>
      <c r="J306" s="49" t="s">
        <v>2160</v>
      </c>
      <c r="K306" s="49" t="s">
        <v>4926</v>
      </c>
      <c r="L306" s="248" t="s">
        <v>254</v>
      </c>
      <c r="M306" s="248" t="s">
        <v>568</v>
      </c>
    </row>
    <row r="307" spans="2:13" x14ac:dyDescent="0.3">
      <c r="B307" s="248" t="s">
        <v>2831</v>
      </c>
      <c r="C307" s="248" t="s">
        <v>2831</v>
      </c>
      <c r="D307" t="s">
        <v>2602</v>
      </c>
      <c r="E307" t="s">
        <v>7622</v>
      </c>
      <c r="F307" t="s">
        <v>2073</v>
      </c>
      <c r="G307" s="47" t="s">
        <v>2290</v>
      </c>
      <c r="H307" s="49">
        <v>0</v>
      </c>
      <c r="I307" s="250">
        <v>0</v>
      </c>
      <c r="J307" s="49" t="s">
        <v>2186</v>
      </c>
      <c r="K307" s="49" t="s">
        <v>7623</v>
      </c>
      <c r="L307" s="248" t="s">
        <v>254</v>
      </c>
      <c r="M307" s="248" t="s">
        <v>568</v>
      </c>
    </row>
    <row r="308" spans="2:13" x14ac:dyDescent="0.3">
      <c r="B308" s="248" t="s">
        <v>2831</v>
      </c>
      <c r="C308" s="248" t="s">
        <v>2831</v>
      </c>
      <c r="D308" t="s">
        <v>2602</v>
      </c>
      <c r="E308" t="s">
        <v>10559</v>
      </c>
      <c r="F308" t="s">
        <v>2073</v>
      </c>
      <c r="G308" s="47" t="s">
        <v>2171</v>
      </c>
      <c r="H308" s="49">
        <v>0</v>
      </c>
      <c r="I308" s="250">
        <v>0</v>
      </c>
      <c r="J308" s="49" t="s">
        <v>2186</v>
      </c>
      <c r="K308" s="49" t="s">
        <v>10560</v>
      </c>
      <c r="L308" s="248" t="s">
        <v>254</v>
      </c>
      <c r="M308" s="248" t="s">
        <v>568</v>
      </c>
    </row>
    <row r="309" spans="2:13" x14ac:dyDescent="0.3">
      <c r="B309" s="248" t="s">
        <v>2831</v>
      </c>
      <c r="C309" s="248" t="s">
        <v>2831</v>
      </c>
      <c r="D309" t="s">
        <v>2602</v>
      </c>
      <c r="E309" t="s">
        <v>6955</v>
      </c>
      <c r="F309" t="s">
        <v>2073</v>
      </c>
      <c r="G309" s="47" t="s">
        <v>2166</v>
      </c>
      <c r="H309" s="49">
        <v>0</v>
      </c>
      <c r="I309" s="250">
        <v>0</v>
      </c>
      <c r="J309" s="49" t="s">
        <v>2186</v>
      </c>
      <c r="K309" s="49" t="s">
        <v>6956</v>
      </c>
      <c r="L309" s="248" t="s">
        <v>254</v>
      </c>
      <c r="M309" s="248" t="s">
        <v>568</v>
      </c>
    </row>
    <row r="310" spans="2:13" x14ac:dyDescent="0.3">
      <c r="B310" s="248" t="s">
        <v>2831</v>
      </c>
      <c r="C310" s="248" t="s">
        <v>2831</v>
      </c>
      <c r="D310" t="s">
        <v>2602</v>
      </c>
      <c r="E310" t="s">
        <v>7069</v>
      </c>
      <c r="F310" t="s">
        <v>2073</v>
      </c>
      <c r="G310" s="47" t="s">
        <v>2166</v>
      </c>
      <c r="H310" s="49">
        <v>0</v>
      </c>
      <c r="I310" s="250">
        <v>0</v>
      </c>
      <c r="J310" s="49" t="s">
        <v>2186</v>
      </c>
      <c r="K310" s="49" t="s">
        <v>7070</v>
      </c>
      <c r="L310" s="248" t="s">
        <v>2147</v>
      </c>
      <c r="M310" s="248" t="s">
        <v>568</v>
      </c>
    </row>
    <row r="311" spans="2:13" x14ac:dyDescent="0.3">
      <c r="B311" s="248" t="s">
        <v>2831</v>
      </c>
      <c r="C311" s="248" t="s">
        <v>2831</v>
      </c>
      <c r="D311" t="s">
        <v>2602</v>
      </c>
      <c r="E311" t="s">
        <v>4902</v>
      </c>
      <c r="F311" t="s">
        <v>2073</v>
      </c>
      <c r="G311" s="47" t="s">
        <v>2304</v>
      </c>
      <c r="H311" s="49">
        <v>0</v>
      </c>
      <c r="I311" s="250">
        <v>0</v>
      </c>
      <c r="J311" s="49" t="s">
        <v>2186</v>
      </c>
      <c r="K311" s="49" t="s">
        <v>4903</v>
      </c>
      <c r="L311" s="248" t="s">
        <v>254</v>
      </c>
      <c r="M311" s="248" t="s">
        <v>568</v>
      </c>
    </row>
    <row r="312" spans="2:13" x14ac:dyDescent="0.3">
      <c r="B312" s="248" t="s">
        <v>2831</v>
      </c>
      <c r="C312" s="248" t="s">
        <v>2831</v>
      </c>
      <c r="D312" t="s">
        <v>2602</v>
      </c>
      <c r="E312" t="s">
        <v>8301</v>
      </c>
      <c r="F312" t="s">
        <v>2073</v>
      </c>
      <c r="G312" s="47" t="s">
        <v>2294</v>
      </c>
      <c r="H312" s="49">
        <v>0</v>
      </c>
      <c r="I312" s="250">
        <v>0</v>
      </c>
      <c r="J312" s="49" t="s">
        <v>2186</v>
      </c>
      <c r="K312" s="49" t="s">
        <v>8302</v>
      </c>
      <c r="L312" s="248" t="s">
        <v>254</v>
      </c>
      <c r="M312" s="248" t="s">
        <v>568</v>
      </c>
    </row>
    <row r="313" spans="2:13" x14ac:dyDescent="0.3">
      <c r="B313" s="248" t="s">
        <v>2831</v>
      </c>
      <c r="C313" s="248" t="s">
        <v>2831</v>
      </c>
      <c r="D313" t="s">
        <v>2602</v>
      </c>
      <c r="E313" t="s">
        <v>4888</v>
      </c>
      <c r="F313" t="s">
        <v>2073</v>
      </c>
      <c r="G313" s="47" t="s">
        <v>2170</v>
      </c>
      <c r="H313" s="49">
        <v>0</v>
      </c>
      <c r="I313" s="250">
        <v>0</v>
      </c>
      <c r="J313" s="49" t="s">
        <v>2160</v>
      </c>
      <c r="K313" s="49" t="s">
        <v>4889</v>
      </c>
      <c r="L313" s="248" t="s">
        <v>254</v>
      </c>
      <c r="M313" s="248" t="s">
        <v>568</v>
      </c>
    </row>
    <row r="314" spans="2:13" x14ac:dyDescent="0.3">
      <c r="B314" s="248" t="s">
        <v>2831</v>
      </c>
      <c r="C314" s="248" t="s">
        <v>2831</v>
      </c>
      <c r="D314" t="s">
        <v>2602</v>
      </c>
      <c r="E314" t="s">
        <v>4878</v>
      </c>
      <c r="F314" t="s">
        <v>2073</v>
      </c>
      <c r="G314" s="47" t="s">
        <v>2360</v>
      </c>
      <c r="H314" s="49">
        <v>0</v>
      </c>
      <c r="I314" s="250">
        <v>0</v>
      </c>
      <c r="J314" s="49" t="s">
        <v>2160</v>
      </c>
      <c r="K314" s="49" t="s">
        <v>4879</v>
      </c>
      <c r="L314" s="248" t="s">
        <v>254</v>
      </c>
      <c r="M314" s="248" t="s">
        <v>568</v>
      </c>
    </row>
    <row r="315" spans="2:13" x14ac:dyDescent="0.3">
      <c r="B315" s="248" t="s">
        <v>2831</v>
      </c>
      <c r="C315" s="248" t="s">
        <v>2831</v>
      </c>
      <c r="D315" t="s">
        <v>2602</v>
      </c>
      <c r="E315" t="s">
        <v>7540</v>
      </c>
      <c r="F315" t="s">
        <v>2073</v>
      </c>
      <c r="G315" s="47" t="s">
        <v>2171</v>
      </c>
      <c r="H315" s="49">
        <v>0</v>
      </c>
      <c r="I315" s="250">
        <v>0</v>
      </c>
      <c r="J315" s="49" t="s">
        <v>2186</v>
      </c>
      <c r="K315" s="49" t="s">
        <v>7541</v>
      </c>
      <c r="L315" s="248" t="s">
        <v>254</v>
      </c>
      <c r="M315" s="248" t="s">
        <v>568</v>
      </c>
    </row>
    <row r="316" spans="2:13" x14ac:dyDescent="0.3">
      <c r="B316" s="248" t="s">
        <v>2831</v>
      </c>
      <c r="C316" s="248" t="s">
        <v>2831</v>
      </c>
      <c r="D316" t="s">
        <v>2602</v>
      </c>
      <c r="E316" t="s">
        <v>4021</v>
      </c>
      <c r="F316" t="s">
        <v>2073</v>
      </c>
      <c r="G316" s="47" t="s">
        <v>2336</v>
      </c>
      <c r="H316" s="49">
        <v>0</v>
      </c>
      <c r="I316" s="250">
        <v>0</v>
      </c>
      <c r="J316" s="49" t="s">
        <v>2186</v>
      </c>
      <c r="K316" s="49" t="s">
        <v>4022</v>
      </c>
      <c r="L316" s="248" t="s">
        <v>254</v>
      </c>
      <c r="M316" s="248" t="s">
        <v>568</v>
      </c>
    </row>
    <row r="317" spans="2:13" x14ac:dyDescent="0.3">
      <c r="B317" s="248" t="s">
        <v>2831</v>
      </c>
      <c r="C317" s="248" t="s">
        <v>2831</v>
      </c>
      <c r="D317" t="s">
        <v>2602</v>
      </c>
      <c r="E317" t="s">
        <v>11593</v>
      </c>
      <c r="F317" t="s">
        <v>2072</v>
      </c>
      <c r="G317" s="47" t="s">
        <v>11525</v>
      </c>
      <c r="H317" s="49">
        <v>0</v>
      </c>
      <c r="I317" s="250">
        <v>0</v>
      </c>
      <c r="J317" s="49" t="s">
        <v>2160</v>
      </c>
      <c r="K317" s="49" t="s">
        <v>11594</v>
      </c>
      <c r="L317" s="248" t="s">
        <v>254</v>
      </c>
      <c r="M317" s="248" t="s">
        <v>568</v>
      </c>
    </row>
    <row r="318" spans="2:13" x14ac:dyDescent="0.3">
      <c r="B318" s="248" t="s">
        <v>2831</v>
      </c>
      <c r="C318" s="248" t="s">
        <v>2831</v>
      </c>
      <c r="D318" t="s">
        <v>2602</v>
      </c>
      <c r="E318" t="s">
        <v>6564</v>
      </c>
      <c r="F318" t="s">
        <v>2073</v>
      </c>
      <c r="G318" s="47" t="s">
        <v>2269</v>
      </c>
      <c r="H318" s="49">
        <v>0</v>
      </c>
      <c r="I318" s="250">
        <v>0</v>
      </c>
      <c r="J318" s="49" t="s">
        <v>2186</v>
      </c>
      <c r="K318" s="49" t="s">
        <v>6565</v>
      </c>
      <c r="L318" s="248" t="s">
        <v>254</v>
      </c>
      <c r="M318" s="248" t="s">
        <v>568</v>
      </c>
    </row>
    <row r="319" spans="2:13" x14ac:dyDescent="0.3">
      <c r="B319" s="248" t="s">
        <v>2831</v>
      </c>
      <c r="C319" s="248" t="s">
        <v>2831</v>
      </c>
      <c r="D319" t="s">
        <v>2602</v>
      </c>
      <c r="E319" t="s">
        <v>11595</v>
      </c>
      <c r="F319" t="s">
        <v>2072</v>
      </c>
      <c r="G319" s="47" t="s">
        <v>11525</v>
      </c>
      <c r="H319" s="49">
        <v>0</v>
      </c>
      <c r="I319" s="250">
        <v>0</v>
      </c>
      <c r="J319" s="49" t="s">
        <v>2176</v>
      </c>
      <c r="K319" s="49" t="s">
        <v>11596</v>
      </c>
      <c r="L319" s="248" t="s">
        <v>254</v>
      </c>
      <c r="M319" s="248" t="s">
        <v>568</v>
      </c>
    </row>
    <row r="320" spans="2:13" x14ac:dyDescent="0.3">
      <c r="B320" s="248" t="s">
        <v>2831</v>
      </c>
      <c r="C320" s="248" t="s">
        <v>2831</v>
      </c>
      <c r="D320" t="s">
        <v>2602</v>
      </c>
      <c r="E320" t="s">
        <v>4819</v>
      </c>
      <c r="F320" t="s">
        <v>2073</v>
      </c>
      <c r="G320" s="47" t="s">
        <v>2170</v>
      </c>
      <c r="H320" s="49">
        <v>0</v>
      </c>
      <c r="I320" s="250">
        <v>0</v>
      </c>
      <c r="J320" s="49" t="s">
        <v>2160</v>
      </c>
      <c r="K320" s="49" t="s">
        <v>4820</v>
      </c>
      <c r="L320" s="248" t="s">
        <v>254</v>
      </c>
      <c r="M320" s="248" t="s">
        <v>568</v>
      </c>
    </row>
    <row r="321" spans="2:13" x14ac:dyDescent="0.3">
      <c r="B321" s="248" t="s">
        <v>2831</v>
      </c>
      <c r="C321" s="248" t="s">
        <v>2831</v>
      </c>
      <c r="D321" t="s">
        <v>2602</v>
      </c>
      <c r="E321" t="s">
        <v>3981</v>
      </c>
      <c r="F321" t="s">
        <v>2073</v>
      </c>
      <c r="G321" s="47" t="s">
        <v>2336</v>
      </c>
      <c r="H321" s="49">
        <v>0</v>
      </c>
      <c r="I321" s="250">
        <v>0</v>
      </c>
      <c r="J321" s="49" t="s">
        <v>2186</v>
      </c>
      <c r="K321" s="49" t="s">
        <v>3982</v>
      </c>
      <c r="L321" s="248" t="s">
        <v>254</v>
      </c>
      <c r="M321" s="248" t="s">
        <v>568</v>
      </c>
    </row>
    <row r="322" spans="2:13" x14ac:dyDescent="0.3">
      <c r="B322" s="248" t="s">
        <v>2831</v>
      </c>
      <c r="C322" s="248" t="s">
        <v>2831</v>
      </c>
      <c r="D322" t="s">
        <v>2602</v>
      </c>
      <c r="E322" t="s">
        <v>11597</v>
      </c>
      <c r="F322" t="s">
        <v>2075</v>
      </c>
      <c r="G322" s="47" t="s">
        <v>2279</v>
      </c>
      <c r="H322" s="49">
        <v>0</v>
      </c>
      <c r="I322" s="250">
        <v>0</v>
      </c>
      <c r="J322" s="49" t="s">
        <v>2176</v>
      </c>
      <c r="K322" s="49" t="s">
        <v>11598</v>
      </c>
      <c r="L322" s="248" t="s">
        <v>254</v>
      </c>
      <c r="M322" s="248" t="s">
        <v>568</v>
      </c>
    </row>
    <row r="323" spans="2:13" x14ac:dyDescent="0.3">
      <c r="B323" s="248" t="s">
        <v>2831</v>
      </c>
      <c r="C323" s="248" t="s">
        <v>2831</v>
      </c>
      <c r="D323" t="s">
        <v>2602</v>
      </c>
      <c r="E323" t="s">
        <v>7790</v>
      </c>
      <c r="F323" t="s">
        <v>2073</v>
      </c>
      <c r="G323" s="47" t="s">
        <v>2332</v>
      </c>
      <c r="H323" s="49">
        <v>0</v>
      </c>
      <c r="I323" s="250">
        <v>0</v>
      </c>
      <c r="J323" s="49" t="s">
        <v>2186</v>
      </c>
      <c r="K323" s="49" t="s">
        <v>7791</v>
      </c>
      <c r="L323" s="248" t="s">
        <v>2147</v>
      </c>
      <c r="M323" s="248" t="s">
        <v>568</v>
      </c>
    </row>
    <row r="324" spans="2:13" x14ac:dyDescent="0.3">
      <c r="B324" s="248" t="s">
        <v>2831</v>
      </c>
      <c r="C324" s="248" t="s">
        <v>2831</v>
      </c>
      <c r="D324" t="s">
        <v>2602</v>
      </c>
      <c r="E324" t="s">
        <v>8785</v>
      </c>
      <c r="F324" t="s">
        <v>2073</v>
      </c>
      <c r="G324" s="47" t="s">
        <v>2303</v>
      </c>
      <c r="H324" s="49">
        <v>0</v>
      </c>
      <c r="I324" s="250">
        <v>0</v>
      </c>
      <c r="J324" s="49" t="s">
        <v>2186</v>
      </c>
      <c r="K324" s="49" t="s">
        <v>8786</v>
      </c>
      <c r="L324" s="248" t="s">
        <v>254</v>
      </c>
      <c r="M324" s="248" t="s">
        <v>568</v>
      </c>
    </row>
    <row r="325" spans="2:13" x14ac:dyDescent="0.3">
      <c r="B325" s="248" t="s">
        <v>2831</v>
      </c>
      <c r="C325" s="248" t="s">
        <v>2831</v>
      </c>
      <c r="D325" t="s">
        <v>2602</v>
      </c>
      <c r="E325" t="s">
        <v>8075</v>
      </c>
      <c r="F325" t="s">
        <v>2073</v>
      </c>
      <c r="G325" s="47" t="s">
        <v>2166</v>
      </c>
      <c r="H325" s="49">
        <v>0</v>
      </c>
      <c r="I325" s="250">
        <v>0</v>
      </c>
      <c r="J325" s="49" t="s">
        <v>2186</v>
      </c>
      <c r="K325" s="49" t="s">
        <v>8076</v>
      </c>
      <c r="L325" s="248" t="s">
        <v>254</v>
      </c>
      <c r="M325" s="248" t="s">
        <v>568</v>
      </c>
    </row>
    <row r="326" spans="2:13" x14ac:dyDescent="0.3">
      <c r="B326" s="248" t="s">
        <v>2831</v>
      </c>
      <c r="C326" s="248" t="s">
        <v>2831</v>
      </c>
      <c r="D326" t="s">
        <v>2602</v>
      </c>
      <c r="E326" t="s">
        <v>11599</v>
      </c>
      <c r="F326" t="s">
        <v>2072</v>
      </c>
      <c r="G326" s="47" t="s">
        <v>2293</v>
      </c>
      <c r="H326" s="49">
        <v>0</v>
      </c>
      <c r="I326" s="250">
        <v>0</v>
      </c>
      <c r="J326" s="49" t="s">
        <v>2160</v>
      </c>
      <c r="K326" s="49" t="s">
        <v>2992</v>
      </c>
      <c r="L326" s="248" t="s">
        <v>254</v>
      </c>
      <c r="M326" s="248" t="s">
        <v>568</v>
      </c>
    </row>
    <row r="327" spans="2:13" x14ac:dyDescent="0.3">
      <c r="B327" s="248" t="s">
        <v>2831</v>
      </c>
      <c r="C327" s="248" t="s">
        <v>2831</v>
      </c>
      <c r="D327" t="s">
        <v>2602</v>
      </c>
      <c r="E327" t="s">
        <v>6323</v>
      </c>
      <c r="F327" t="s">
        <v>2073</v>
      </c>
      <c r="G327" s="47" t="s">
        <v>2360</v>
      </c>
      <c r="H327" s="49">
        <v>0</v>
      </c>
      <c r="I327" s="250">
        <v>0</v>
      </c>
      <c r="J327" s="49" t="s">
        <v>2186</v>
      </c>
      <c r="K327" s="49" t="s">
        <v>6324</v>
      </c>
      <c r="L327" s="248" t="s">
        <v>2147</v>
      </c>
      <c r="M327" s="248" t="s">
        <v>568</v>
      </c>
    </row>
    <row r="328" spans="2:13" x14ac:dyDescent="0.3">
      <c r="B328" s="248" t="s">
        <v>2831</v>
      </c>
      <c r="C328" s="248" t="s">
        <v>2831</v>
      </c>
      <c r="D328" t="s">
        <v>2602</v>
      </c>
      <c r="E328" t="s">
        <v>4762</v>
      </c>
      <c r="F328" t="s">
        <v>2073</v>
      </c>
      <c r="G328" s="47" t="s">
        <v>2336</v>
      </c>
      <c r="H328" s="49">
        <v>0</v>
      </c>
      <c r="I328" s="250">
        <v>0</v>
      </c>
      <c r="J328" s="49" t="s">
        <v>2160</v>
      </c>
      <c r="K328" s="49" t="s">
        <v>4763</v>
      </c>
      <c r="L328" s="248" t="s">
        <v>254</v>
      </c>
      <c r="M328" s="248" t="s">
        <v>568</v>
      </c>
    </row>
    <row r="329" spans="2:13" x14ac:dyDescent="0.3">
      <c r="B329" s="248" t="s">
        <v>2831</v>
      </c>
      <c r="C329" s="248" t="s">
        <v>2831</v>
      </c>
      <c r="D329" t="s">
        <v>2602</v>
      </c>
      <c r="E329" t="s">
        <v>5209</v>
      </c>
      <c r="F329" t="s">
        <v>2073</v>
      </c>
      <c r="G329" s="47" t="s">
        <v>2292</v>
      </c>
      <c r="H329" s="49">
        <v>0</v>
      </c>
      <c r="I329" s="250">
        <v>0</v>
      </c>
      <c r="J329" s="49" t="s">
        <v>2160</v>
      </c>
      <c r="K329" s="49" t="s">
        <v>5210</v>
      </c>
      <c r="L329" s="248" t="s">
        <v>254</v>
      </c>
      <c r="M329" s="248" t="s">
        <v>568</v>
      </c>
    </row>
    <row r="330" spans="2:13" x14ac:dyDescent="0.3">
      <c r="B330" s="248" t="s">
        <v>2831</v>
      </c>
      <c r="C330" s="248" t="s">
        <v>2831</v>
      </c>
      <c r="D330" t="s">
        <v>2602</v>
      </c>
      <c r="E330" t="s">
        <v>3289</v>
      </c>
      <c r="F330" t="s">
        <v>2078</v>
      </c>
      <c r="G330" s="47" t="s">
        <v>2332</v>
      </c>
      <c r="H330" s="49">
        <v>0</v>
      </c>
      <c r="I330" s="250">
        <v>0</v>
      </c>
      <c r="J330" s="49" t="s">
        <v>2160</v>
      </c>
      <c r="K330" s="49" t="s">
        <v>2925</v>
      </c>
      <c r="L330" s="248" t="s">
        <v>2147</v>
      </c>
      <c r="M330" s="248" t="s">
        <v>568</v>
      </c>
    </row>
    <row r="331" spans="2:13" x14ac:dyDescent="0.3">
      <c r="B331" s="248" t="s">
        <v>2831</v>
      </c>
      <c r="C331" s="248" t="s">
        <v>2831</v>
      </c>
      <c r="D331" t="s">
        <v>2602</v>
      </c>
      <c r="E331" t="s">
        <v>8409</v>
      </c>
      <c r="F331" t="s">
        <v>2075</v>
      </c>
      <c r="G331" s="47" t="s">
        <v>2304</v>
      </c>
      <c r="H331" s="49">
        <v>0</v>
      </c>
      <c r="I331" s="250">
        <v>0</v>
      </c>
      <c r="J331" s="49" t="s">
        <v>2186</v>
      </c>
      <c r="K331" s="49" t="s">
        <v>8410</v>
      </c>
      <c r="L331" s="248" t="s">
        <v>2147</v>
      </c>
      <c r="M331" s="248" t="s">
        <v>568</v>
      </c>
    </row>
    <row r="332" spans="2:13" x14ac:dyDescent="0.3">
      <c r="B332" s="248" t="s">
        <v>2831</v>
      </c>
      <c r="C332" s="248" t="s">
        <v>2831</v>
      </c>
      <c r="D332" t="s">
        <v>2602</v>
      </c>
      <c r="E332" t="s">
        <v>8741</v>
      </c>
      <c r="F332" t="s">
        <v>2073</v>
      </c>
      <c r="G332" s="47" t="s">
        <v>2180</v>
      </c>
      <c r="H332" s="49">
        <v>0</v>
      </c>
      <c r="I332" s="250">
        <v>0</v>
      </c>
      <c r="J332" s="49" t="s">
        <v>2186</v>
      </c>
      <c r="K332" s="49" t="s">
        <v>8742</v>
      </c>
      <c r="L332" s="248" t="s">
        <v>254</v>
      </c>
      <c r="M332" s="248" t="s">
        <v>568</v>
      </c>
    </row>
    <row r="333" spans="2:13" x14ac:dyDescent="0.3">
      <c r="B333" s="248" t="s">
        <v>2831</v>
      </c>
      <c r="C333" s="248" t="s">
        <v>2831</v>
      </c>
      <c r="D333" t="s">
        <v>2602</v>
      </c>
      <c r="E333" t="s">
        <v>11600</v>
      </c>
      <c r="F333" t="s">
        <v>2072</v>
      </c>
      <c r="G333" s="47" t="s">
        <v>11525</v>
      </c>
      <c r="H333" s="49">
        <v>0</v>
      </c>
      <c r="I333" s="250">
        <v>0</v>
      </c>
      <c r="J333" s="49" t="s">
        <v>2160</v>
      </c>
      <c r="K333" s="49" t="s">
        <v>2992</v>
      </c>
      <c r="L333" s="248" t="s">
        <v>254</v>
      </c>
      <c r="M333" s="248" t="s">
        <v>568</v>
      </c>
    </row>
    <row r="334" spans="2:13" x14ac:dyDescent="0.3">
      <c r="B334" s="248" t="s">
        <v>2831</v>
      </c>
      <c r="C334" s="248" t="s">
        <v>2831</v>
      </c>
      <c r="D334" t="s">
        <v>2602</v>
      </c>
      <c r="E334" t="s">
        <v>5940</v>
      </c>
      <c r="F334" t="s">
        <v>2073</v>
      </c>
      <c r="G334" s="47" t="s">
        <v>2244</v>
      </c>
      <c r="H334" s="49">
        <v>0</v>
      </c>
      <c r="I334" s="250">
        <v>0</v>
      </c>
      <c r="J334" s="49" t="s">
        <v>2160</v>
      </c>
      <c r="K334" s="49" t="s">
        <v>5941</v>
      </c>
      <c r="L334" s="248" t="s">
        <v>254</v>
      </c>
      <c r="M334" s="248" t="s">
        <v>568</v>
      </c>
    </row>
    <row r="335" spans="2:13" x14ac:dyDescent="0.3">
      <c r="B335" s="248" t="s">
        <v>2831</v>
      </c>
      <c r="C335" s="248" t="s">
        <v>2831</v>
      </c>
      <c r="D335" t="s">
        <v>2602</v>
      </c>
      <c r="E335" t="s">
        <v>11601</v>
      </c>
      <c r="F335" t="s">
        <v>2072</v>
      </c>
      <c r="G335" s="47" t="s">
        <v>2303</v>
      </c>
      <c r="H335" s="49">
        <v>0</v>
      </c>
      <c r="I335" s="250">
        <v>0</v>
      </c>
      <c r="J335" s="49" t="s">
        <v>2160</v>
      </c>
      <c r="K335" s="49" t="s">
        <v>11602</v>
      </c>
      <c r="L335" s="248" t="s">
        <v>254</v>
      </c>
      <c r="M335" s="248" t="s">
        <v>568</v>
      </c>
    </row>
    <row r="336" spans="2:13" x14ac:dyDescent="0.3">
      <c r="B336" s="248" t="s">
        <v>2831</v>
      </c>
      <c r="C336" s="248" t="s">
        <v>2831</v>
      </c>
      <c r="D336" t="s">
        <v>2602</v>
      </c>
      <c r="E336" t="s">
        <v>4567</v>
      </c>
      <c r="F336" t="s">
        <v>2078</v>
      </c>
      <c r="G336" s="47" t="s">
        <v>2265</v>
      </c>
      <c r="H336" s="49">
        <v>0</v>
      </c>
      <c r="I336" s="250">
        <v>0</v>
      </c>
      <c r="J336" s="49" t="s">
        <v>2160</v>
      </c>
      <c r="K336" s="49" t="s">
        <v>4568</v>
      </c>
      <c r="L336" s="248" t="s">
        <v>254</v>
      </c>
      <c r="M336" s="248" t="s">
        <v>568</v>
      </c>
    </row>
    <row r="337" spans="2:13" x14ac:dyDescent="0.3">
      <c r="B337" s="248" t="s">
        <v>2831</v>
      </c>
      <c r="C337" s="248" t="s">
        <v>2831</v>
      </c>
      <c r="D337" t="s">
        <v>2602</v>
      </c>
      <c r="E337" t="s">
        <v>7401</v>
      </c>
      <c r="F337" t="s">
        <v>2073</v>
      </c>
      <c r="G337" s="47" t="s">
        <v>2293</v>
      </c>
      <c r="H337" s="49">
        <v>0</v>
      </c>
      <c r="I337" s="250">
        <v>0</v>
      </c>
      <c r="J337" s="49" t="s">
        <v>2186</v>
      </c>
      <c r="K337" s="49" t="s">
        <v>7402</v>
      </c>
      <c r="L337" s="248" t="s">
        <v>254</v>
      </c>
      <c r="M337" s="248" t="s">
        <v>568</v>
      </c>
    </row>
    <row r="338" spans="2:13" x14ac:dyDescent="0.3">
      <c r="B338" s="248" t="s">
        <v>2831</v>
      </c>
      <c r="C338" s="248" t="s">
        <v>2831</v>
      </c>
      <c r="D338" t="s">
        <v>2602</v>
      </c>
      <c r="E338" t="s">
        <v>10497</v>
      </c>
      <c r="F338" t="s">
        <v>2073</v>
      </c>
      <c r="G338" s="47" t="s">
        <v>2292</v>
      </c>
      <c r="H338" s="49">
        <v>0</v>
      </c>
      <c r="I338" s="250">
        <v>0</v>
      </c>
      <c r="J338" s="49" t="s">
        <v>2186</v>
      </c>
      <c r="K338" s="49" t="s">
        <v>10498</v>
      </c>
      <c r="L338" s="248" t="s">
        <v>254</v>
      </c>
      <c r="M338" s="248" t="s">
        <v>568</v>
      </c>
    </row>
    <row r="339" spans="2:13" x14ac:dyDescent="0.3">
      <c r="B339" s="248" t="s">
        <v>2831</v>
      </c>
      <c r="C339" s="248" t="s">
        <v>2831</v>
      </c>
      <c r="D339" t="s">
        <v>2602</v>
      </c>
      <c r="E339" t="s">
        <v>7868</v>
      </c>
      <c r="F339" t="s">
        <v>2073</v>
      </c>
      <c r="G339" s="47" t="s">
        <v>2166</v>
      </c>
      <c r="H339" s="49">
        <v>0</v>
      </c>
      <c r="I339" s="250">
        <v>0</v>
      </c>
      <c r="J339" s="49" t="s">
        <v>2186</v>
      </c>
      <c r="K339" s="49" t="s">
        <v>7869</v>
      </c>
      <c r="L339" s="248" t="s">
        <v>254</v>
      </c>
      <c r="M339" s="248" t="s">
        <v>568</v>
      </c>
    </row>
    <row r="340" spans="2:13" x14ac:dyDescent="0.3">
      <c r="B340" s="248" t="s">
        <v>2831</v>
      </c>
      <c r="C340" s="248" t="s">
        <v>2831</v>
      </c>
      <c r="D340" t="s">
        <v>2602</v>
      </c>
      <c r="E340" t="s">
        <v>6365</v>
      </c>
      <c r="F340" t="s">
        <v>2073</v>
      </c>
      <c r="G340" s="47" t="s">
        <v>2279</v>
      </c>
      <c r="H340" s="49">
        <v>0</v>
      </c>
      <c r="I340" s="250">
        <v>0</v>
      </c>
      <c r="J340" s="49" t="s">
        <v>2186</v>
      </c>
      <c r="K340" s="49" t="s">
        <v>6366</v>
      </c>
      <c r="L340" s="248" t="s">
        <v>2147</v>
      </c>
      <c r="M340" s="248" t="s">
        <v>568</v>
      </c>
    </row>
    <row r="341" spans="2:13" x14ac:dyDescent="0.3">
      <c r="B341" s="248" t="s">
        <v>2831</v>
      </c>
      <c r="C341" s="248" t="s">
        <v>2831</v>
      </c>
      <c r="D341" t="s">
        <v>2602</v>
      </c>
      <c r="E341" t="s">
        <v>8987</v>
      </c>
      <c r="F341" t="s">
        <v>2073</v>
      </c>
      <c r="G341" s="47" t="s">
        <v>2244</v>
      </c>
      <c r="H341" s="49">
        <v>0</v>
      </c>
      <c r="I341" s="250">
        <v>0</v>
      </c>
      <c r="J341" s="49" t="s">
        <v>2186</v>
      </c>
      <c r="K341" s="49" t="s">
        <v>8988</v>
      </c>
      <c r="L341" s="248" t="s">
        <v>254</v>
      </c>
      <c r="M341" s="248" t="s">
        <v>568</v>
      </c>
    </row>
    <row r="342" spans="2:13" x14ac:dyDescent="0.3">
      <c r="B342" s="248" t="s">
        <v>2831</v>
      </c>
      <c r="C342" s="248" t="s">
        <v>2831</v>
      </c>
      <c r="D342" t="s">
        <v>2602</v>
      </c>
      <c r="E342" t="s">
        <v>11603</v>
      </c>
      <c r="F342" t="s">
        <v>2075</v>
      </c>
      <c r="G342" s="47" t="s">
        <v>2205</v>
      </c>
      <c r="H342" s="49">
        <v>0</v>
      </c>
      <c r="I342" s="250">
        <v>0</v>
      </c>
      <c r="J342" s="49" t="s">
        <v>2176</v>
      </c>
      <c r="K342" s="49" t="s">
        <v>11604</v>
      </c>
      <c r="L342" s="248" t="s">
        <v>254</v>
      </c>
      <c r="M342" s="248" t="s">
        <v>568</v>
      </c>
    </row>
    <row r="343" spans="2:13" x14ac:dyDescent="0.3">
      <c r="B343" s="248" t="s">
        <v>2831</v>
      </c>
      <c r="C343" s="248" t="s">
        <v>2831</v>
      </c>
      <c r="D343" t="s">
        <v>2602</v>
      </c>
      <c r="E343" t="s">
        <v>4644</v>
      </c>
      <c r="F343" t="s">
        <v>2073</v>
      </c>
      <c r="G343" s="47" t="s">
        <v>2170</v>
      </c>
      <c r="H343" s="49">
        <v>0</v>
      </c>
      <c r="I343" s="250">
        <v>0</v>
      </c>
      <c r="J343" s="49" t="s">
        <v>2173</v>
      </c>
      <c r="K343" s="49" t="s">
        <v>4391</v>
      </c>
      <c r="L343" s="248" t="s">
        <v>254</v>
      </c>
      <c r="M343" s="248" t="s">
        <v>568</v>
      </c>
    </row>
    <row r="344" spans="2:13" x14ac:dyDescent="0.3">
      <c r="B344" s="248" t="s">
        <v>2831</v>
      </c>
      <c r="C344" s="248" t="s">
        <v>2831</v>
      </c>
      <c r="D344" t="s">
        <v>2602</v>
      </c>
      <c r="E344" t="s">
        <v>9819</v>
      </c>
      <c r="F344" t="s">
        <v>2073</v>
      </c>
      <c r="G344" s="47" t="s">
        <v>2166</v>
      </c>
      <c r="H344" s="49">
        <v>0</v>
      </c>
      <c r="I344" s="250">
        <v>0</v>
      </c>
      <c r="J344" s="49" t="s">
        <v>2186</v>
      </c>
      <c r="K344" s="49" t="s">
        <v>9820</v>
      </c>
      <c r="L344" s="248" t="s">
        <v>254</v>
      </c>
      <c r="M344" s="248" t="s">
        <v>568</v>
      </c>
    </row>
    <row r="345" spans="2:13" x14ac:dyDescent="0.3">
      <c r="B345" s="248" t="s">
        <v>2831</v>
      </c>
      <c r="C345" s="248" t="s">
        <v>2831</v>
      </c>
      <c r="D345" t="s">
        <v>2602</v>
      </c>
      <c r="E345" t="s">
        <v>10604</v>
      </c>
      <c r="F345" t="s">
        <v>2073</v>
      </c>
      <c r="G345" s="47" t="s">
        <v>2294</v>
      </c>
      <c r="H345" s="49">
        <v>0</v>
      </c>
      <c r="I345" s="250">
        <v>0</v>
      </c>
      <c r="J345" s="49" t="s">
        <v>2186</v>
      </c>
      <c r="K345" s="49" t="s">
        <v>10605</v>
      </c>
      <c r="L345" s="248" t="s">
        <v>254</v>
      </c>
      <c r="M345" s="248" t="s">
        <v>568</v>
      </c>
    </row>
    <row r="346" spans="2:13" x14ac:dyDescent="0.3">
      <c r="B346" s="248" t="s">
        <v>2831</v>
      </c>
      <c r="C346" s="248" t="s">
        <v>2831</v>
      </c>
      <c r="D346" t="s">
        <v>2602</v>
      </c>
      <c r="E346" t="s">
        <v>9155</v>
      </c>
      <c r="F346" t="s">
        <v>2073</v>
      </c>
      <c r="G346" s="47" t="s">
        <v>2166</v>
      </c>
      <c r="H346" s="49">
        <v>0</v>
      </c>
      <c r="I346" s="250">
        <v>0</v>
      </c>
      <c r="J346" s="49" t="s">
        <v>2186</v>
      </c>
      <c r="K346" s="49" t="s">
        <v>9156</v>
      </c>
      <c r="L346" s="248" t="s">
        <v>254</v>
      </c>
      <c r="M346" s="248" t="s">
        <v>568</v>
      </c>
    </row>
    <row r="347" spans="2:13" x14ac:dyDescent="0.3">
      <c r="B347" s="248" t="s">
        <v>2831</v>
      </c>
      <c r="C347" s="248" t="s">
        <v>2831</v>
      </c>
      <c r="D347" t="s">
        <v>2602</v>
      </c>
      <c r="E347" t="s">
        <v>11605</v>
      </c>
      <c r="F347" t="s">
        <v>2072</v>
      </c>
      <c r="G347" s="47" t="s">
        <v>2332</v>
      </c>
      <c r="H347" s="49">
        <v>0</v>
      </c>
      <c r="I347" s="250">
        <v>0</v>
      </c>
      <c r="J347" s="49" t="s">
        <v>2160</v>
      </c>
      <c r="K347" s="49" t="s">
        <v>2992</v>
      </c>
      <c r="L347" s="248" t="s">
        <v>254</v>
      </c>
      <c r="M347" s="248" t="s">
        <v>568</v>
      </c>
    </row>
    <row r="348" spans="2:13" x14ac:dyDescent="0.3">
      <c r="B348" s="248" t="s">
        <v>2831</v>
      </c>
      <c r="C348" s="248" t="s">
        <v>2831</v>
      </c>
      <c r="D348" t="s">
        <v>2602</v>
      </c>
      <c r="E348" t="s">
        <v>8846</v>
      </c>
      <c r="F348" t="s">
        <v>2073</v>
      </c>
      <c r="G348" s="47" t="s">
        <v>2257</v>
      </c>
      <c r="H348" s="49">
        <v>0</v>
      </c>
      <c r="I348" s="250">
        <v>0</v>
      </c>
      <c r="J348" s="49" t="s">
        <v>2186</v>
      </c>
      <c r="K348" s="49" t="s">
        <v>8847</v>
      </c>
      <c r="L348" s="248" t="s">
        <v>2147</v>
      </c>
      <c r="M348" s="248" t="s">
        <v>568</v>
      </c>
    </row>
    <row r="349" spans="2:13" x14ac:dyDescent="0.3">
      <c r="B349" s="248" t="s">
        <v>2831</v>
      </c>
      <c r="C349" s="248" t="s">
        <v>2831</v>
      </c>
      <c r="D349" t="s">
        <v>2602</v>
      </c>
      <c r="E349" t="s">
        <v>11606</v>
      </c>
      <c r="F349" t="s">
        <v>2072</v>
      </c>
      <c r="G349" s="47" t="s">
        <v>2170</v>
      </c>
      <c r="H349" s="49">
        <v>0</v>
      </c>
      <c r="I349" s="250">
        <v>0</v>
      </c>
      <c r="J349" s="49" t="s">
        <v>2160</v>
      </c>
      <c r="K349" s="49" t="s">
        <v>11522</v>
      </c>
      <c r="L349" s="248" t="s">
        <v>254</v>
      </c>
      <c r="M349" s="248" t="s">
        <v>568</v>
      </c>
    </row>
    <row r="350" spans="2:13" x14ac:dyDescent="0.3">
      <c r="B350" s="248" t="s">
        <v>2831</v>
      </c>
      <c r="C350" s="248" t="s">
        <v>2831</v>
      </c>
      <c r="D350" t="s">
        <v>2602</v>
      </c>
      <c r="E350" t="s">
        <v>3240</v>
      </c>
      <c r="F350" t="s">
        <v>2073</v>
      </c>
      <c r="G350" s="47" t="s">
        <v>2227</v>
      </c>
      <c r="H350" s="49">
        <v>0</v>
      </c>
      <c r="I350" s="250">
        <v>0</v>
      </c>
      <c r="J350" s="49" t="s">
        <v>2160</v>
      </c>
      <c r="K350" s="49" t="s">
        <v>2941</v>
      </c>
      <c r="L350" s="248" t="s">
        <v>254</v>
      </c>
      <c r="M350" s="248" t="s">
        <v>568</v>
      </c>
    </row>
    <row r="351" spans="2:13" x14ac:dyDescent="0.3">
      <c r="B351" s="248" t="s">
        <v>2831</v>
      </c>
      <c r="C351" s="248" t="s">
        <v>2831</v>
      </c>
      <c r="D351" t="s">
        <v>2602</v>
      </c>
      <c r="E351" t="s">
        <v>8497</v>
      </c>
      <c r="F351" t="s">
        <v>2073</v>
      </c>
      <c r="G351" s="47" t="s">
        <v>11531</v>
      </c>
      <c r="H351" s="49">
        <v>0</v>
      </c>
      <c r="I351" s="250">
        <v>0</v>
      </c>
      <c r="J351" s="49" t="s">
        <v>2186</v>
      </c>
      <c r="K351" s="49" t="s">
        <v>8498</v>
      </c>
      <c r="L351" s="248" t="s">
        <v>254</v>
      </c>
      <c r="M351" s="248" t="s">
        <v>568</v>
      </c>
    </row>
    <row r="352" spans="2:13" x14ac:dyDescent="0.3">
      <c r="B352" s="248" t="s">
        <v>2831</v>
      </c>
      <c r="C352" s="248" t="s">
        <v>2831</v>
      </c>
      <c r="D352" t="s">
        <v>2602</v>
      </c>
      <c r="E352" t="s">
        <v>8136</v>
      </c>
      <c r="F352" t="s">
        <v>2078</v>
      </c>
      <c r="G352" s="47" t="s">
        <v>2290</v>
      </c>
      <c r="H352" s="49">
        <v>0</v>
      </c>
      <c r="I352" s="250">
        <v>0</v>
      </c>
      <c r="J352" s="49" t="s">
        <v>2186</v>
      </c>
      <c r="K352" s="49" t="s">
        <v>8137</v>
      </c>
      <c r="L352" s="248" t="s">
        <v>254</v>
      </c>
      <c r="M352" s="248" t="s">
        <v>568</v>
      </c>
    </row>
    <row r="353" spans="2:13" x14ac:dyDescent="0.3">
      <c r="B353" s="248" t="s">
        <v>2831</v>
      </c>
      <c r="C353" s="248" t="s">
        <v>2831</v>
      </c>
      <c r="D353" t="s">
        <v>2602</v>
      </c>
      <c r="E353" t="s">
        <v>3028</v>
      </c>
      <c r="F353" t="s">
        <v>2078</v>
      </c>
      <c r="G353" s="47" t="s">
        <v>2336</v>
      </c>
      <c r="H353" s="49">
        <v>0</v>
      </c>
      <c r="I353" s="250">
        <v>0</v>
      </c>
      <c r="J353" s="49" t="s">
        <v>2160</v>
      </c>
      <c r="K353" s="49" t="s">
        <v>2941</v>
      </c>
      <c r="L353" s="248" t="s">
        <v>254</v>
      </c>
      <c r="M353" s="248" t="s">
        <v>568</v>
      </c>
    </row>
    <row r="354" spans="2:13" x14ac:dyDescent="0.3">
      <c r="B354" s="248" t="s">
        <v>2831</v>
      </c>
      <c r="C354" s="248" t="s">
        <v>2831</v>
      </c>
      <c r="D354" t="s">
        <v>2602</v>
      </c>
      <c r="E354" t="s">
        <v>8086</v>
      </c>
      <c r="F354" t="s">
        <v>2078</v>
      </c>
      <c r="G354" s="47" t="s">
        <v>2227</v>
      </c>
      <c r="H354" s="49">
        <v>0</v>
      </c>
      <c r="I354" s="250">
        <v>0</v>
      </c>
      <c r="J354" s="49" t="s">
        <v>2186</v>
      </c>
      <c r="K354" s="49" t="s">
        <v>8087</v>
      </c>
      <c r="L354" s="248" t="s">
        <v>254</v>
      </c>
      <c r="M354" s="248" t="s">
        <v>568</v>
      </c>
    </row>
    <row r="355" spans="2:13" x14ac:dyDescent="0.3">
      <c r="B355" s="248" t="s">
        <v>2831</v>
      </c>
      <c r="C355" s="248" t="s">
        <v>2831</v>
      </c>
      <c r="D355" t="s">
        <v>2602</v>
      </c>
      <c r="E355" t="s">
        <v>11607</v>
      </c>
      <c r="F355" t="s">
        <v>2072</v>
      </c>
      <c r="G355" s="47" t="s">
        <v>2265</v>
      </c>
      <c r="H355" s="49">
        <v>0</v>
      </c>
      <c r="I355" s="250">
        <v>0</v>
      </c>
      <c r="J355" s="49" t="s">
        <v>2160</v>
      </c>
      <c r="K355" s="49" t="s">
        <v>4634</v>
      </c>
      <c r="L355" s="248" t="s">
        <v>254</v>
      </c>
      <c r="M355" s="248" t="s">
        <v>568</v>
      </c>
    </row>
    <row r="356" spans="2:13" x14ac:dyDescent="0.3">
      <c r="B356" s="248" t="s">
        <v>2831</v>
      </c>
      <c r="C356" s="248" t="s">
        <v>2831</v>
      </c>
      <c r="D356" t="s">
        <v>2602</v>
      </c>
      <c r="E356" t="s">
        <v>10521</v>
      </c>
      <c r="F356" t="s">
        <v>2078</v>
      </c>
      <c r="G356" s="47" t="s">
        <v>2292</v>
      </c>
      <c r="H356" s="49">
        <v>0</v>
      </c>
      <c r="I356" s="250">
        <v>0</v>
      </c>
      <c r="J356" s="49" t="s">
        <v>2186</v>
      </c>
      <c r="K356" s="49" t="s">
        <v>10522</v>
      </c>
      <c r="L356" s="248" t="s">
        <v>254</v>
      </c>
      <c r="M356" s="248" t="s">
        <v>568</v>
      </c>
    </row>
    <row r="357" spans="2:13" x14ac:dyDescent="0.3">
      <c r="B357" s="248" t="s">
        <v>2831</v>
      </c>
      <c r="C357" s="248" t="s">
        <v>2831</v>
      </c>
      <c r="D357" t="s">
        <v>2602</v>
      </c>
      <c r="E357" t="s">
        <v>4766</v>
      </c>
      <c r="F357" t="s">
        <v>2073</v>
      </c>
      <c r="G357" s="47" t="s">
        <v>2205</v>
      </c>
      <c r="H357" s="49">
        <v>0</v>
      </c>
      <c r="I357" s="250">
        <v>0</v>
      </c>
      <c r="J357" s="49" t="s">
        <v>2186</v>
      </c>
      <c r="K357" s="49" t="s">
        <v>4767</v>
      </c>
      <c r="L357" s="248" t="s">
        <v>254</v>
      </c>
      <c r="M357" s="248" t="s">
        <v>568</v>
      </c>
    </row>
    <row r="358" spans="2:13" x14ac:dyDescent="0.3">
      <c r="B358" s="248" t="s">
        <v>2831</v>
      </c>
      <c r="C358" s="248" t="s">
        <v>2831</v>
      </c>
      <c r="D358" t="s">
        <v>2602</v>
      </c>
      <c r="E358" t="s">
        <v>11608</v>
      </c>
      <c r="F358" t="s">
        <v>2076</v>
      </c>
      <c r="G358" s="47" t="s">
        <v>2332</v>
      </c>
      <c r="H358" s="49">
        <v>0</v>
      </c>
      <c r="I358" s="250">
        <v>0</v>
      </c>
      <c r="J358" s="49" t="s">
        <v>2160</v>
      </c>
      <c r="K358" s="49" t="s">
        <v>2992</v>
      </c>
      <c r="L358" s="248" t="s">
        <v>254</v>
      </c>
      <c r="M358" s="248" t="s">
        <v>568</v>
      </c>
    </row>
    <row r="359" spans="2:13" x14ac:dyDescent="0.3">
      <c r="B359" s="248" t="s">
        <v>2831</v>
      </c>
      <c r="C359" s="248" t="s">
        <v>2831</v>
      </c>
      <c r="D359" t="s">
        <v>2602</v>
      </c>
      <c r="E359" t="s">
        <v>4693</v>
      </c>
      <c r="F359" t="s">
        <v>2078</v>
      </c>
      <c r="G359" s="47" t="s">
        <v>2188</v>
      </c>
      <c r="H359" s="49">
        <v>0</v>
      </c>
      <c r="I359" s="250">
        <v>0</v>
      </c>
      <c r="J359" s="49" t="s">
        <v>2173</v>
      </c>
      <c r="K359" s="49" t="s">
        <v>4694</v>
      </c>
      <c r="L359" s="248" t="s">
        <v>254</v>
      </c>
      <c r="M359" s="248" t="s">
        <v>568</v>
      </c>
    </row>
    <row r="360" spans="2:13" x14ac:dyDescent="0.3">
      <c r="B360" s="248" t="s">
        <v>2831</v>
      </c>
      <c r="C360" s="248" t="s">
        <v>2831</v>
      </c>
      <c r="D360" t="s">
        <v>2602</v>
      </c>
      <c r="E360" t="s">
        <v>4699</v>
      </c>
      <c r="F360" t="s">
        <v>2078</v>
      </c>
      <c r="G360" s="47" t="s">
        <v>2244</v>
      </c>
      <c r="H360" s="49">
        <v>0</v>
      </c>
      <c r="I360" s="250">
        <v>0</v>
      </c>
      <c r="J360" s="49" t="s">
        <v>2173</v>
      </c>
      <c r="K360" s="49" t="s">
        <v>4700</v>
      </c>
      <c r="L360" s="248" t="s">
        <v>254</v>
      </c>
      <c r="M360" s="248" t="s">
        <v>568</v>
      </c>
    </row>
    <row r="361" spans="2:13" x14ac:dyDescent="0.3">
      <c r="B361" s="248" t="s">
        <v>2831</v>
      </c>
      <c r="C361" s="248" t="s">
        <v>2831</v>
      </c>
      <c r="D361" t="s">
        <v>2602</v>
      </c>
      <c r="E361" t="s">
        <v>3355</v>
      </c>
      <c r="F361" t="s">
        <v>2073</v>
      </c>
      <c r="G361" s="47" t="s">
        <v>2360</v>
      </c>
      <c r="H361" s="49">
        <v>0</v>
      </c>
      <c r="I361" s="250">
        <v>0</v>
      </c>
      <c r="J361" s="49" t="s">
        <v>2186</v>
      </c>
      <c r="K361" s="49" t="s">
        <v>3357</v>
      </c>
      <c r="L361" s="248" t="s">
        <v>254</v>
      </c>
      <c r="M361" s="248" t="s">
        <v>568</v>
      </c>
    </row>
    <row r="362" spans="2:13" x14ac:dyDescent="0.3">
      <c r="B362" s="248" t="s">
        <v>2831</v>
      </c>
      <c r="C362" s="248" t="s">
        <v>2831</v>
      </c>
      <c r="D362" t="s">
        <v>2602</v>
      </c>
      <c r="E362" t="s">
        <v>3148</v>
      </c>
      <c r="F362" t="s">
        <v>2073</v>
      </c>
      <c r="G362" s="47" t="s">
        <v>2180</v>
      </c>
      <c r="H362" s="49">
        <v>0</v>
      </c>
      <c r="I362" s="250">
        <v>0</v>
      </c>
      <c r="J362" s="49" t="s">
        <v>2160</v>
      </c>
      <c r="K362" s="49" t="s">
        <v>2971</v>
      </c>
      <c r="L362" s="248" t="s">
        <v>254</v>
      </c>
      <c r="M362" s="248" t="s">
        <v>568</v>
      </c>
    </row>
    <row r="363" spans="2:13" x14ac:dyDescent="0.3">
      <c r="B363" s="248" t="s">
        <v>2831</v>
      </c>
      <c r="C363" s="248" t="s">
        <v>2831</v>
      </c>
      <c r="D363" t="s">
        <v>2602</v>
      </c>
      <c r="E363" t="s">
        <v>3475</v>
      </c>
      <c r="F363" t="s">
        <v>2073</v>
      </c>
      <c r="G363" s="47" t="s">
        <v>2360</v>
      </c>
      <c r="H363" s="49">
        <v>0</v>
      </c>
      <c r="I363" s="250">
        <v>0</v>
      </c>
      <c r="J363" s="49" t="s">
        <v>2186</v>
      </c>
      <c r="K363" s="49" t="s">
        <v>3476</v>
      </c>
      <c r="L363" s="248" t="s">
        <v>254</v>
      </c>
      <c r="M363" s="248" t="s">
        <v>568</v>
      </c>
    </row>
    <row r="364" spans="2:13" x14ac:dyDescent="0.3">
      <c r="B364" s="248" t="s">
        <v>2831</v>
      </c>
      <c r="C364" s="248" t="s">
        <v>2831</v>
      </c>
      <c r="D364" t="s">
        <v>2602</v>
      </c>
      <c r="E364" t="s">
        <v>6923</v>
      </c>
      <c r="F364" t="s">
        <v>2078</v>
      </c>
      <c r="G364" s="47" t="s">
        <v>11525</v>
      </c>
      <c r="H364" s="49">
        <v>0</v>
      </c>
      <c r="I364" s="250">
        <v>0</v>
      </c>
      <c r="J364" s="49" t="s">
        <v>2186</v>
      </c>
      <c r="K364" s="49" t="s">
        <v>6924</v>
      </c>
      <c r="L364" s="248" t="s">
        <v>254</v>
      </c>
      <c r="M364" s="248" t="s">
        <v>568</v>
      </c>
    </row>
    <row r="365" spans="2:13" x14ac:dyDescent="0.3">
      <c r="B365" s="248" t="s">
        <v>2831</v>
      </c>
      <c r="C365" s="248" t="s">
        <v>2831</v>
      </c>
      <c r="D365" t="s">
        <v>2602</v>
      </c>
      <c r="E365" t="s">
        <v>8711</v>
      </c>
      <c r="F365" t="s">
        <v>2073</v>
      </c>
      <c r="G365" s="47" t="s">
        <v>2244</v>
      </c>
      <c r="H365" s="49">
        <v>0</v>
      </c>
      <c r="I365" s="250">
        <v>0</v>
      </c>
      <c r="J365" s="49" t="s">
        <v>2186</v>
      </c>
      <c r="K365" s="49" t="s">
        <v>8712</v>
      </c>
      <c r="L365" s="248" t="s">
        <v>254</v>
      </c>
      <c r="M365" s="248" t="s">
        <v>568</v>
      </c>
    </row>
    <row r="366" spans="2:13" x14ac:dyDescent="0.3">
      <c r="B366" s="248" t="s">
        <v>2831</v>
      </c>
      <c r="C366" s="248" t="s">
        <v>2831</v>
      </c>
      <c r="D366" t="s">
        <v>2602</v>
      </c>
      <c r="E366" t="s">
        <v>4910</v>
      </c>
      <c r="F366" t="s">
        <v>2073</v>
      </c>
      <c r="G366" s="47" t="s">
        <v>11525</v>
      </c>
      <c r="H366" s="49">
        <v>0</v>
      </c>
      <c r="I366" s="250">
        <v>0</v>
      </c>
      <c r="J366" s="49" t="s">
        <v>2160</v>
      </c>
      <c r="K366" s="49" t="s">
        <v>4889</v>
      </c>
      <c r="L366" s="248" t="s">
        <v>254</v>
      </c>
      <c r="M366" s="248" t="s">
        <v>568</v>
      </c>
    </row>
    <row r="367" spans="2:13" x14ac:dyDescent="0.3">
      <c r="B367" s="248" t="s">
        <v>2831</v>
      </c>
      <c r="C367" s="248" t="s">
        <v>2831</v>
      </c>
      <c r="D367" t="s">
        <v>2602</v>
      </c>
      <c r="E367" t="s">
        <v>4913</v>
      </c>
      <c r="F367" t="s">
        <v>2073</v>
      </c>
      <c r="G367" s="47" t="s">
        <v>2180</v>
      </c>
      <c r="H367" s="49">
        <v>0</v>
      </c>
      <c r="I367" s="250">
        <v>0</v>
      </c>
      <c r="J367" s="49" t="s">
        <v>2160</v>
      </c>
      <c r="K367" s="49" t="s">
        <v>4914</v>
      </c>
      <c r="L367" s="248" t="s">
        <v>254</v>
      </c>
      <c r="M367" s="248" t="s">
        <v>568</v>
      </c>
    </row>
    <row r="368" spans="2:13" x14ac:dyDescent="0.3">
      <c r="B368" s="248" t="s">
        <v>2831</v>
      </c>
      <c r="C368" s="248" t="s">
        <v>2831</v>
      </c>
      <c r="D368" t="s">
        <v>2602</v>
      </c>
      <c r="E368" t="s">
        <v>11609</v>
      </c>
      <c r="F368" t="s">
        <v>2072</v>
      </c>
      <c r="G368" s="47" t="s">
        <v>2227</v>
      </c>
      <c r="H368" s="49">
        <v>0</v>
      </c>
      <c r="I368" s="250">
        <v>0</v>
      </c>
      <c r="J368" s="49" t="s">
        <v>2160</v>
      </c>
      <c r="K368" s="49" t="s">
        <v>11610</v>
      </c>
      <c r="L368" s="248" t="s">
        <v>254</v>
      </c>
      <c r="M368" s="248" t="s">
        <v>568</v>
      </c>
    </row>
    <row r="369" spans="2:13" x14ac:dyDescent="0.3">
      <c r="B369" s="248" t="s">
        <v>2831</v>
      </c>
      <c r="C369" s="248" t="s">
        <v>2831</v>
      </c>
      <c r="D369" t="s">
        <v>2602</v>
      </c>
      <c r="E369" t="s">
        <v>8482</v>
      </c>
      <c r="F369" t="s">
        <v>2073</v>
      </c>
      <c r="G369" s="47" t="s">
        <v>2180</v>
      </c>
      <c r="H369" s="49">
        <v>0</v>
      </c>
      <c r="I369" s="250">
        <v>0</v>
      </c>
      <c r="J369" s="49" t="s">
        <v>2186</v>
      </c>
      <c r="K369" s="49" t="s">
        <v>8483</v>
      </c>
      <c r="L369" s="248" t="s">
        <v>254</v>
      </c>
      <c r="M369" s="248" t="s">
        <v>568</v>
      </c>
    </row>
    <row r="370" spans="2:13" x14ac:dyDescent="0.3">
      <c r="B370" s="248" t="s">
        <v>2831</v>
      </c>
      <c r="C370" s="248" t="s">
        <v>2831</v>
      </c>
      <c r="D370" t="s">
        <v>2602</v>
      </c>
      <c r="E370" t="s">
        <v>3712</v>
      </c>
      <c r="F370" t="s">
        <v>2073</v>
      </c>
      <c r="G370" s="47" t="s">
        <v>2244</v>
      </c>
      <c r="H370" s="49">
        <v>0</v>
      </c>
      <c r="I370" s="250">
        <v>0</v>
      </c>
      <c r="J370" s="49" t="s">
        <v>2186</v>
      </c>
      <c r="K370" s="49" t="s">
        <v>3714</v>
      </c>
      <c r="L370" s="248" t="s">
        <v>2147</v>
      </c>
      <c r="M370" s="248" t="s">
        <v>568</v>
      </c>
    </row>
    <row r="371" spans="2:13" x14ac:dyDescent="0.3">
      <c r="B371" s="248" t="s">
        <v>2831</v>
      </c>
      <c r="C371" s="248" t="s">
        <v>2831</v>
      </c>
      <c r="D371" t="s">
        <v>2602</v>
      </c>
      <c r="E371" t="s">
        <v>11611</v>
      </c>
      <c r="F371" t="s">
        <v>2072</v>
      </c>
      <c r="G371" s="47" t="s">
        <v>2294</v>
      </c>
      <c r="H371" s="49">
        <v>0</v>
      </c>
      <c r="I371" s="250">
        <v>0</v>
      </c>
      <c r="J371" s="49" t="s">
        <v>2173</v>
      </c>
      <c r="K371" s="49" t="s">
        <v>11612</v>
      </c>
      <c r="L371" s="248" t="s">
        <v>254</v>
      </c>
      <c r="M371" s="248" t="s">
        <v>568</v>
      </c>
    </row>
    <row r="372" spans="2:13" x14ac:dyDescent="0.3">
      <c r="B372" s="248" t="s">
        <v>2831</v>
      </c>
      <c r="C372" s="248" t="s">
        <v>2831</v>
      </c>
      <c r="D372" t="s">
        <v>2602</v>
      </c>
      <c r="E372" t="s">
        <v>4868</v>
      </c>
      <c r="F372" t="s">
        <v>2073</v>
      </c>
      <c r="G372" s="47" t="s">
        <v>2188</v>
      </c>
      <c r="H372" s="49">
        <v>0</v>
      </c>
      <c r="I372" s="250">
        <v>0</v>
      </c>
      <c r="J372" s="49" t="s">
        <v>2160</v>
      </c>
      <c r="K372" s="49" t="s">
        <v>4869</v>
      </c>
      <c r="L372" s="248" t="s">
        <v>254</v>
      </c>
      <c r="M372" s="248" t="s">
        <v>568</v>
      </c>
    </row>
    <row r="373" spans="2:13" x14ac:dyDescent="0.3">
      <c r="B373" s="248" t="s">
        <v>2831</v>
      </c>
      <c r="C373" s="248" t="s">
        <v>2831</v>
      </c>
      <c r="D373" t="s">
        <v>2602</v>
      </c>
      <c r="E373" t="s">
        <v>11613</v>
      </c>
      <c r="F373" t="s">
        <v>2072</v>
      </c>
      <c r="G373" s="47" t="s">
        <v>2290</v>
      </c>
      <c r="H373" s="49">
        <v>0</v>
      </c>
      <c r="I373" s="250">
        <v>0</v>
      </c>
      <c r="J373" s="49" t="s">
        <v>2160</v>
      </c>
      <c r="K373" s="49" t="s">
        <v>11614</v>
      </c>
      <c r="L373" s="248" t="s">
        <v>254</v>
      </c>
      <c r="M373" s="248" t="s">
        <v>568</v>
      </c>
    </row>
    <row r="374" spans="2:13" x14ac:dyDescent="0.3">
      <c r="B374" s="248" t="s">
        <v>2831</v>
      </c>
      <c r="C374" s="248" t="s">
        <v>2831</v>
      </c>
      <c r="D374" t="s">
        <v>2602</v>
      </c>
      <c r="E374" t="s">
        <v>4859</v>
      </c>
      <c r="F374" t="s">
        <v>2073</v>
      </c>
      <c r="G374" s="47" t="s">
        <v>2171</v>
      </c>
      <c r="H374" s="49">
        <v>0</v>
      </c>
      <c r="I374" s="250">
        <v>0</v>
      </c>
      <c r="J374" s="49" t="s">
        <v>2160</v>
      </c>
      <c r="K374" s="49" t="s">
        <v>4860</v>
      </c>
      <c r="L374" s="248" t="s">
        <v>254</v>
      </c>
      <c r="M374" s="248" t="s">
        <v>568</v>
      </c>
    </row>
    <row r="375" spans="2:13" x14ac:dyDescent="0.3">
      <c r="B375" s="248" t="s">
        <v>2831</v>
      </c>
      <c r="C375" s="248" t="s">
        <v>2831</v>
      </c>
      <c r="D375" t="s">
        <v>2602</v>
      </c>
      <c r="E375" t="s">
        <v>7150</v>
      </c>
      <c r="F375" t="s">
        <v>2073</v>
      </c>
      <c r="G375" s="47" t="s">
        <v>2279</v>
      </c>
      <c r="H375" s="49">
        <v>0</v>
      </c>
      <c r="I375" s="250">
        <v>0</v>
      </c>
      <c r="J375" s="49" t="s">
        <v>2186</v>
      </c>
      <c r="K375" s="49" t="s">
        <v>7151</v>
      </c>
      <c r="L375" s="248" t="s">
        <v>254</v>
      </c>
      <c r="M375" s="248" t="s">
        <v>568</v>
      </c>
    </row>
    <row r="376" spans="2:13" x14ac:dyDescent="0.3">
      <c r="B376" s="248" t="s">
        <v>2831</v>
      </c>
      <c r="C376" s="248" t="s">
        <v>2831</v>
      </c>
      <c r="D376" t="s">
        <v>2602</v>
      </c>
      <c r="E376" t="s">
        <v>6343</v>
      </c>
      <c r="F376" t="s">
        <v>2078</v>
      </c>
      <c r="G376" s="47" t="s">
        <v>2279</v>
      </c>
      <c r="H376" s="49">
        <v>0</v>
      </c>
      <c r="I376" s="250">
        <v>0</v>
      </c>
      <c r="J376" s="49" t="s">
        <v>2186</v>
      </c>
      <c r="K376" s="49" t="s">
        <v>6344</v>
      </c>
      <c r="L376" s="248" t="s">
        <v>2147</v>
      </c>
      <c r="M376" s="248" t="s">
        <v>568</v>
      </c>
    </row>
    <row r="377" spans="2:13" x14ac:dyDescent="0.3">
      <c r="B377" s="248" t="s">
        <v>2831</v>
      </c>
      <c r="C377" s="248" t="s">
        <v>2831</v>
      </c>
      <c r="D377" t="s">
        <v>2602</v>
      </c>
      <c r="E377" t="s">
        <v>7174</v>
      </c>
      <c r="F377" t="s">
        <v>2073</v>
      </c>
      <c r="G377" s="47" t="s">
        <v>11525</v>
      </c>
      <c r="H377" s="49">
        <v>0</v>
      </c>
      <c r="I377" s="250">
        <v>0</v>
      </c>
      <c r="J377" s="49" t="s">
        <v>2186</v>
      </c>
      <c r="K377" s="49" t="s">
        <v>7175</v>
      </c>
      <c r="L377" s="248" t="s">
        <v>2147</v>
      </c>
      <c r="M377" s="248" t="s">
        <v>568</v>
      </c>
    </row>
    <row r="378" spans="2:13" x14ac:dyDescent="0.3">
      <c r="B378" s="248" t="s">
        <v>2831</v>
      </c>
      <c r="C378" s="248" t="s">
        <v>2831</v>
      </c>
      <c r="D378" t="s">
        <v>2602</v>
      </c>
      <c r="E378" t="s">
        <v>11615</v>
      </c>
      <c r="F378" t="s">
        <v>2072</v>
      </c>
      <c r="G378" s="47" t="s">
        <v>2166</v>
      </c>
      <c r="H378" s="49">
        <v>0</v>
      </c>
      <c r="I378" s="250">
        <v>0</v>
      </c>
      <c r="J378" s="49" t="s">
        <v>2160</v>
      </c>
      <c r="K378" s="49" t="s">
        <v>11616</v>
      </c>
      <c r="L378" s="248" t="s">
        <v>254</v>
      </c>
      <c r="M378" s="248" t="s">
        <v>568</v>
      </c>
    </row>
    <row r="379" spans="2:13" x14ac:dyDescent="0.3">
      <c r="B379" s="248" t="s">
        <v>2831</v>
      </c>
      <c r="C379" s="248" t="s">
        <v>2831</v>
      </c>
      <c r="D379" t="s">
        <v>2602</v>
      </c>
      <c r="E379" t="s">
        <v>10220</v>
      </c>
      <c r="F379" t="s">
        <v>2073</v>
      </c>
      <c r="G379" s="47" t="s">
        <v>2265</v>
      </c>
      <c r="H379" s="49">
        <v>0</v>
      </c>
      <c r="I379" s="250">
        <v>0</v>
      </c>
      <c r="J379" s="49" t="s">
        <v>2186</v>
      </c>
      <c r="K379" s="49" t="s">
        <v>10221</v>
      </c>
      <c r="L379" s="248" t="s">
        <v>254</v>
      </c>
      <c r="M379" s="248" t="s">
        <v>568</v>
      </c>
    </row>
    <row r="380" spans="2:13" x14ac:dyDescent="0.3">
      <c r="B380" s="248" t="s">
        <v>2831</v>
      </c>
      <c r="C380" s="248" t="s">
        <v>2831</v>
      </c>
      <c r="D380" t="s">
        <v>2602</v>
      </c>
      <c r="E380" t="s">
        <v>11617</v>
      </c>
      <c r="F380" t="s">
        <v>2076</v>
      </c>
      <c r="G380" s="47" t="s">
        <v>11537</v>
      </c>
      <c r="H380" s="49">
        <v>0</v>
      </c>
      <c r="I380" s="250">
        <v>0</v>
      </c>
      <c r="J380" s="49" t="s">
        <v>2173</v>
      </c>
      <c r="K380" s="49" t="s">
        <v>11618</v>
      </c>
      <c r="L380" s="248" t="s">
        <v>254</v>
      </c>
      <c r="M380" s="248" t="s">
        <v>568</v>
      </c>
    </row>
    <row r="381" spans="2:13" x14ac:dyDescent="0.3">
      <c r="B381" s="248" t="s">
        <v>2831</v>
      </c>
      <c r="C381" s="248" t="s">
        <v>2831</v>
      </c>
      <c r="D381" t="s">
        <v>2602</v>
      </c>
      <c r="E381" t="s">
        <v>11619</v>
      </c>
      <c r="F381" t="s">
        <v>2072</v>
      </c>
      <c r="G381" s="47" t="s">
        <v>2269</v>
      </c>
      <c r="H381" s="49">
        <v>0</v>
      </c>
      <c r="I381" s="250">
        <v>0</v>
      </c>
      <c r="J381" s="49" t="s">
        <v>2160</v>
      </c>
      <c r="K381" s="49" t="s">
        <v>2992</v>
      </c>
      <c r="L381" s="248" t="s">
        <v>254</v>
      </c>
      <c r="M381" s="248" t="s">
        <v>568</v>
      </c>
    </row>
    <row r="382" spans="2:13" x14ac:dyDescent="0.3">
      <c r="B382" s="248" t="s">
        <v>2831</v>
      </c>
      <c r="C382" s="248" t="s">
        <v>2831</v>
      </c>
      <c r="D382" t="s">
        <v>2602</v>
      </c>
      <c r="E382" t="s">
        <v>2949</v>
      </c>
      <c r="F382" t="s">
        <v>2078</v>
      </c>
      <c r="G382" s="47" t="s">
        <v>2171</v>
      </c>
      <c r="H382" s="49">
        <v>0</v>
      </c>
      <c r="I382" s="250">
        <v>0</v>
      </c>
      <c r="J382" s="49" t="s">
        <v>2160</v>
      </c>
      <c r="K382" s="49" t="s">
        <v>2951</v>
      </c>
      <c r="L382" s="248" t="s">
        <v>254</v>
      </c>
      <c r="M382" s="248" t="s">
        <v>568</v>
      </c>
    </row>
    <row r="383" spans="2:13" x14ac:dyDescent="0.3">
      <c r="B383" s="248" t="s">
        <v>2831</v>
      </c>
      <c r="C383" s="248" t="s">
        <v>2831</v>
      </c>
      <c r="D383" t="s">
        <v>2602</v>
      </c>
      <c r="E383" t="s">
        <v>7788</v>
      </c>
      <c r="F383" t="s">
        <v>2073</v>
      </c>
      <c r="G383" s="47" t="s">
        <v>2227</v>
      </c>
      <c r="H383" s="49">
        <v>0</v>
      </c>
      <c r="I383" s="250">
        <v>0</v>
      </c>
      <c r="J383" s="49" t="s">
        <v>2186</v>
      </c>
      <c r="K383" s="49" t="s">
        <v>7789</v>
      </c>
      <c r="L383" s="248" t="s">
        <v>254</v>
      </c>
      <c r="M383" s="248" t="s">
        <v>568</v>
      </c>
    </row>
    <row r="384" spans="2:13" x14ac:dyDescent="0.3">
      <c r="B384" s="248" t="s">
        <v>2831</v>
      </c>
      <c r="C384" s="248" t="s">
        <v>2831</v>
      </c>
      <c r="D384" t="s">
        <v>2602</v>
      </c>
      <c r="E384" t="s">
        <v>5314</v>
      </c>
      <c r="F384" t="s">
        <v>2073</v>
      </c>
      <c r="G384" s="47" t="s">
        <v>2336</v>
      </c>
      <c r="H384" s="49">
        <v>0</v>
      </c>
      <c r="I384" s="250">
        <v>0</v>
      </c>
      <c r="J384" s="49" t="s">
        <v>2176</v>
      </c>
      <c r="K384" s="49" t="s">
        <v>5315</v>
      </c>
      <c r="L384" s="248" t="s">
        <v>254</v>
      </c>
      <c r="M384" s="248" t="s">
        <v>568</v>
      </c>
    </row>
    <row r="385" spans="2:13" x14ac:dyDescent="0.3">
      <c r="B385" s="248" t="s">
        <v>2831</v>
      </c>
      <c r="C385" s="248" t="s">
        <v>2831</v>
      </c>
      <c r="D385" t="s">
        <v>2602</v>
      </c>
      <c r="E385" t="s">
        <v>3341</v>
      </c>
      <c r="F385" t="s">
        <v>2078</v>
      </c>
      <c r="G385" s="47" t="s">
        <v>2265</v>
      </c>
      <c r="H385" s="49">
        <v>0</v>
      </c>
      <c r="I385" s="250">
        <v>0</v>
      </c>
      <c r="J385" s="49" t="s">
        <v>2160</v>
      </c>
      <c r="K385" s="49" t="s">
        <v>2999</v>
      </c>
      <c r="L385" s="248" t="s">
        <v>254</v>
      </c>
      <c r="M385" s="248" t="s">
        <v>568</v>
      </c>
    </row>
    <row r="386" spans="2:13" x14ac:dyDescent="0.3">
      <c r="B386" s="248" t="s">
        <v>2831</v>
      </c>
      <c r="C386" s="248" t="s">
        <v>2831</v>
      </c>
      <c r="D386" t="s">
        <v>2602</v>
      </c>
      <c r="E386" t="s">
        <v>7586</v>
      </c>
      <c r="F386" t="s">
        <v>2078</v>
      </c>
      <c r="G386" s="47" t="s">
        <v>2360</v>
      </c>
      <c r="H386" s="49">
        <v>0</v>
      </c>
      <c r="I386" s="250">
        <v>0</v>
      </c>
      <c r="J386" s="49" t="s">
        <v>2186</v>
      </c>
      <c r="K386" s="49" t="s">
        <v>7587</v>
      </c>
      <c r="L386" s="248" t="s">
        <v>2147</v>
      </c>
      <c r="M386" s="248" t="s">
        <v>568</v>
      </c>
    </row>
    <row r="387" spans="2:13" x14ac:dyDescent="0.3">
      <c r="B387" s="248" t="s">
        <v>2831</v>
      </c>
      <c r="C387" s="248" t="s">
        <v>2831</v>
      </c>
      <c r="D387" t="s">
        <v>2602</v>
      </c>
      <c r="E387" t="s">
        <v>5904</v>
      </c>
      <c r="F387" t="s">
        <v>2073</v>
      </c>
      <c r="G387" s="47" t="s">
        <v>2171</v>
      </c>
      <c r="H387" s="49">
        <v>0</v>
      </c>
      <c r="I387" s="250">
        <v>0</v>
      </c>
      <c r="J387" s="49" t="s">
        <v>2186</v>
      </c>
      <c r="K387" s="49" t="s">
        <v>5905</v>
      </c>
      <c r="L387" s="248" t="s">
        <v>254</v>
      </c>
      <c r="M387" s="248" t="s">
        <v>568</v>
      </c>
    </row>
    <row r="388" spans="2:13" x14ac:dyDescent="0.3">
      <c r="B388" s="248" t="s">
        <v>2831</v>
      </c>
      <c r="C388" s="248" t="s">
        <v>2831</v>
      </c>
      <c r="D388" t="s">
        <v>2602</v>
      </c>
      <c r="E388" t="s">
        <v>9207</v>
      </c>
      <c r="F388" t="s">
        <v>2073</v>
      </c>
      <c r="G388" s="47" t="s">
        <v>2290</v>
      </c>
      <c r="H388" s="49">
        <v>0</v>
      </c>
      <c r="I388" s="250">
        <v>0</v>
      </c>
      <c r="J388" s="49" t="s">
        <v>2186</v>
      </c>
      <c r="K388" s="49" t="s">
        <v>9208</v>
      </c>
      <c r="L388" s="248" t="s">
        <v>254</v>
      </c>
      <c r="M388" s="248" t="s">
        <v>568</v>
      </c>
    </row>
    <row r="389" spans="2:13" x14ac:dyDescent="0.3">
      <c r="B389" s="248" t="s">
        <v>2831</v>
      </c>
      <c r="C389" s="248" t="s">
        <v>2831</v>
      </c>
      <c r="D389" t="s">
        <v>2602</v>
      </c>
      <c r="E389" t="s">
        <v>3264</v>
      </c>
      <c r="F389" t="s">
        <v>2078</v>
      </c>
      <c r="G389" s="47" t="s">
        <v>2290</v>
      </c>
      <c r="H389" s="49">
        <v>0</v>
      </c>
      <c r="I389" s="250">
        <v>0</v>
      </c>
      <c r="J389" s="49" t="s">
        <v>2160</v>
      </c>
      <c r="K389" s="49" t="s">
        <v>2925</v>
      </c>
      <c r="L389" s="248" t="s">
        <v>254</v>
      </c>
      <c r="M389" s="248" t="s">
        <v>568</v>
      </c>
    </row>
    <row r="390" spans="2:13" x14ac:dyDescent="0.3">
      <c r="B390" s="248" t="s">
        <v>2831</v>
      </c>
      <c r="C390" s="248" t="s">
        <v>2831</v>
      </c>
      <c r="D390" t="s">
        <v>2602</v>
      </c>
      <c r="E390" t="s">
        <v>9720</v>
      </c>
      <c r="F390" t="s">
        <v>2073</v>
      </c>
      <c r="G390" s="47" t="s">
        <v>2336</v>
      </c>
      <c r="H390" s="49">
        <v>0</v>
      </c>
      <c r="I390" s="250">
        <v>0</v>
      </c>
      <c r="J390" s="49" t="s">
        <v>2186</v>
      </c>
      <c r="K390" s="49" t="s">
        <v>9721</v>
      </c>
      <c r="L390" s="248" t="s">
        <v>254</v>
      </c>
      <c r="M390" s="248" t="s">
        <v>568</v>
      </c>
    </row>
    <row r="391" spans="2:13" x14ac:dyDescent="0.3">
      <c r="B391" s="248" t="s">
        <v>2831</v>
      </c>
      <c r="C391" s="248" t="s">
        <v>2831</v>
      </c>
      <c r="D391" t="s">
        <v>2602</v>
      </c>
      <c r="E391" t="s">
        <v>11620</v>
      </c>
      <c r="F391" t="s">
        <v>2072</v>
      </c>
      <c r="G391" s="47" t="s">
        <v>2180</v>
      </c>
      <c r="H391" s="49">
        <v>0</v>
      </c>
      <c r="I391" s="250">
        <v>0</v>
      </c>
      <c r="J391" s="49" t="s">
        <v>2160</v>
      </c>
      <c r="K391" s="49" t="s">
        <v>11535</v>
      </c>
      <c r="L391" s="248" t="s">
        <v>254</v>
      </c>
      <c r="M391" s="248" t="s">
        <v>568</v>
      </c>
    </row>
    <row r="392" spans="2:13" x14ac:dyDescent="0.3">
      <c r="B392" s="248" t="s">
        <v>2831</v>
      </c>
      <c r="C392" s="248" t="s">
        <v>2831</v>
      </c>
      <c r="D392" t="s">
        <v>2602</v>
      </c>
      <c r="E392" t="s">
        <v>11621</v>
      </c>
      <c r="F392" t="s">
        <v>2075</v>
      </c>
      <c r="G392" s="47" t="s">
        <v>2294</v>
      </c>
      <c r="H392" s="49">
        <v>0</v>
      </c>
      <c r="I392" s="250">
        <v>0</v>
      </c>
      <c r="J392" s="49" t="s">
        <v>2160</v>
      </c>
      <c r="K392" s="49" t="s">
        <v>11622</v>
      </c>
      <c r="L392" s="248" t="s">
        <v>254</v>
      </c>
      <c r="M392" s="248" t="s">
        <v>568</v>
      </c>
    </row>
    <row r="393" spans="2:13" x14ac:dyDescent="0.3">
      <c r="B393" s="248" t="s">
        <v>2831</v>
      </c>
      <c r="C393" s="248" t="s">
        <v>2831</v>
      </c>
      <c r="D393" t="s">
        <v>2602</v>
      </c>
      <c r="E393" t="s">
        <v>7424</v>
      </c>
      <c r="F393" t="s">
        <v>2078</v>
      </c>
      <c r="G393" s="47" t="s">
        <v>2171</v>
      </c>
      <c r="H393" s="49">
        <v>0</v>
      </c>
      <c r="I393" s="250">
        <v>0</v>
      </c>
      <c r="J393" s="49" t="s">
        <v>2186</v>
      </c>
      <c r="K393" s="49" t="s">
        <v>7425</v>
      </c>
      <c r="L393" s="248" t="s">
        <v>254</v>
      </c>
      <c r="M393" s="248" t="s">
        <v>568</v>
      </c>
    </row>
    <row r="394" spans="2:13" x14ac:dyDescent="0.3">
      <c r="B394" s="248" t="s">
        <v>2831</v>
      </c>
      <c r="C394" s="248" t="s">
        <v>2831</v>
      </c>
      <c r="D394" t="s">
        <v>2602</v>
      </c>
      <c r="E394" t="s">
        <v>7820</v>
      </c>
      <c r="F394" t="s">
        <v>2073</v>
      </c>
      <c r="G394" s="47" t="s">
        <v>2166</v>
      </c>
      <c r="H394" s="49">
        <v>0</v>
      </c>
      <c r="I394" s="250">
        <v>0</v>
      </c>
      <c r="J394" s="49" t="s">
        <v>2186</v>
      </c>
      <c r="K394" s="49" t="s">
        <v>7821</v>
      </c>
      <c r="L394" s="248" t="s">
        <v>254</v>
      </c>
      <c r="M394" s="248" t="s">
        <v>568</v>
      </c>
    </row>
    <row r="395" spans="2:13" x14ac:dyDescent="0.3">
      <c r="B395" s="248" t="s">
        <v>2831</v>
      </c>
      <c r="C395" s="248" t="s">
        <v>2831</v>
      </c>
      <c r="D395" t="s">
        <v>2602</v>
      </c>
      <c r="E395" t="s">
        <v>9060</v>
      </c>
      <c r="F395" t="s">
        <v>2073</v>
      </c>
      <c r="G395" s="47" t="s">
        <v>2227</v>
      </c>
      <c r="H395" s="49">
        <v>0</v>
      </c>
      <c r="I395" s="250">
        <v>0</v>
      </c>
      <c r="J395" s="49" t="s">
        <v>2186</v>
      </c>
      <c r="K395" s="49" t="s">
        <v>9061</v>
      </c>
      <c r="L395" s="248" t="s">
        <v>254</v>
      </c>
      <c r="M395" s="248" t="s">
        <v>568</v>
      </c>
    </row>
    <row r="396" spans="2:13" x14ac:dyDescent="0.3">
      <c r="B396" s="248" t="s">
        <v>2831</v>
      </c>
      <c r="C396" s="248" t="s">
        <v>2831</v>
      </c>
      <c r="D396" t="s">
        <v>2602</v>
      </c>
      <c r="E396" t="s">
        <v>5876</v>
      </c>
      <c r="F396" t="s">
        <v>2073</v>
      </c>
      <c r="G396" s="47" t="s">
        <v>2180</v>
      </c>
      <c r="H396" s="49">
        <v>0</v>
      </c>
      <c r="I396" s="250">
        <v>0</v>
      </c>
      <c r="J396" s="49" t="s">
        <v>2186</v>
      </c>
      <c r="K396" s="49" t="s">
        <v>5878</v>
      </c>
      <c r="L396" s="248" t="s">
        <v>254</v>
      </c>
      <c r="M396" s="248" t="s">
        <v>568</v>
      </c>
    </row>
    <row r="397" spans="2:13" x14ac:dyDescent="0.3">
      <c r="B397" s="248" t="s">
        <v>2831</v>
      </c>
      <c r="C397" s="248" t="s">
        <v>2831</v>
      </c>
      <c r="D397" t="s">
        <v>2602</v>
      </c>
      <c r="E397" t="s">
        <v>11623</v>
      </c>
      <c r="F397" t="s">
        <v>2072</v>
      </c>
      <c r="G397" s="47" t="s">
        <v>2360</v>
      </c>
      <c r="H397" s="49">
        <v>0</v>
      </c>
      <c r="I397" s="250">
        <v>0</v>
      </c>
      <c r="J397" s="49" t="s">
        <v>2160</v>
      </c>
      <c r="K397" s="49" t="s">
        <v>11522</v>
      </c>
      <c r="L397" s="248" t="s">
        <v>254</v>
      </c>
      <c r="M397" s="248" t="s">
        <v>568</v>
      </c>
    </row>
    <row r="398" spans="2:13" x14ac:dyDescent="0.3">
      <c r="B398" s="248" t="s">
        <v>2831</v>
      </c>
      <c r="C398" s="248" t="s">
        <v>2831</v>
      </c>
      <c r="D398" t="s">
        <v>2602</v>
      </c>
      <c r="E398" t="s">
        <v>11624</v>
      </c>
      <c r="F398" t="s">
        <v>2075</v>
      </c>
      <c r="G398" s="47" t="s">
        <v>2304</v>
      </c>
      <c r="H398" s="49">
        <v>0</v>
      </c>
      <c r="I398" s="250">
        <v>0</v>
      </c>
      <c r="J398" s="49" t="s">
        <v>2176</v>
      </c>
      <c r="K398" s="49" t="s">
        <v>11625</v>
      </c>
      <c r="L398" s="248" t="s">
        <v>254</v>
      </c>
      <c r="M398" s="248" t="s">
        <v>568</v>
      </c>
    </row>
    <row r="399" spans="2:13" x14ac:dyDescent="0.3">
      <c r="B399" s="248" t="s">
        <v>2831</v>
      </c>
      <c r="C399" s="248" t="s">
        <v>2831</v>
      </c>
      <c r="D399" t="s">
        <v>2602</v>
      </c>
      <c r="E399" t="s">
        <v>8753</v>
      </c>
      <c r="F399" t="s">
        <v>2073</v>
      </c>
      <c r="G399" s="47" t="s">
        <v>2265</v>
      </c>
      <c r="H399" s="49">
        <v>0</v>
      </c>
      <c r="I399" s="250">
        <v>0</v>
      </c>
      <c r="J399" s="49" t="s">
        <v>2186</v>
      </c>
      <c r="K399" s="49" t="s">
        <v>8754</v>
      </c>
      <c r="L399" s="248" t="s">
        <v>254</v>
      </c>
      <c r="M399" s="248" t="s">
        <v>568</v>
      </c>
    </row>
    <row r="400" spans="2:13" x14ac:dyDescent="0.3">
      <c r="B400" s="248" t="s">
        <v>2831</v>
      </c>
      <c r="C400" s="248" t="s">
        <v>2831</v>
      </c>
      <c r="D400" t="s">
        <v>2602</v>
      </c>
      <c r="E400" t="s">
        <v>8323</v>
      </c>
      <c r="F400" t="s">
        <v>2073</v>
      </c>
      <c r="G400" s="47" t="s">
        <v>2247</v>
      </c>
      <c r="H400" s="49">
        <v>0</v>
      </c>
      <c r="I400" s="250">
        <v>0</v>
      </c>
      <c r="J400" s="49" t="s">
        <v>2186</v>
      </c>
      <c r="K400" s="49" t="s">
        <v>8324</v>
      </c>
      <c r="L400" s="248" t="s">
        <v>254</v>
      </c>
      <c r="M400" s="248" t="s">
        <v>568</v>
      </c>
    </row>
    <row r="401" spans="2:13" x14ac:dyDescent="0.3">
      <c r="B401" s="248" t="s">
        <v>2831</v>
      </c>
      <c r="C401" s="248" t="s">
        <v>2831</v>
      </c>
      <c r="D401" t="s">
        <v>2602</v>
      </c>
      <c r="E401" t="s">
        <v>4900</v>
      </c>
      <c r="F401" t="s">
        <v>2073</v>
      </c>
      <c r="G401" s="47" t="s">
        <v>2244</v>
      </c>
      <c r="H401" s="49">
        <v>0</v>
      </c>
      <c r="I401" s="250">
        <v>0</v>
      </c>
      <c r="J401" s="49" t="s">
        <v>2160</v>
      </c>
      <c r="K401" s="49" t="s">
        <v>4901</v>
      </c>
      <c r="L401" s="248" t="s">
        <v>254</v>
      </c>
      <c r="M401" s="248" t="s">
        <v>568</v>
      </c>
    </row>
    <row r="402" spans="2:13" x14ac:dyDescent="0.3">
      <c r="B402" s="248" t="s">
        <v>2831</v>
      </c>
      <c r="C402" s="248" t="s">
        <v>2831</v>
      </c>
      <c r="D402" t="s">
        <v>2602</v>
      </c>
      <c r="E402" t="s">
        <v>4896</v>
      </c>
      <c r="F402" t="s">
        <v>2073</v>
      </c>
      <c r="G402" s="47" t="s">
        <v>2265</v>
      </c>
      <c r="H402" s="49">
        <v>0</v>
      </c>
      <c r="I402" s="250">
        <v>0</v>
      </c>
      <c r="J402" s="49" t="s">
        <v>2173</v>
      </c>
      <c r="K402" s="49" t="s">
        <v>4897</v>
      </c>
      <c r="L402" s="248" t="s">
        <v>254</v>
      </c>
      <c r="M402" s="248" t="s">
        <v>568</v>
      </c>
    </row>
    <row r="403" spans="2:13" x14ac:dyDescent="0.3">
      <c r="B403" s="248" t="s">
        <v>2831</v>
      </c>
      <c r="C403" s="248" t="s">
        <v>2831</v>
      </c>
      <c r="D403" t="s">
        <v>2602</v>
      </c>
      <c r="E403" t="s">
        <v>4863</v>
      </c>
      <c r="F403" t="s">
        <v>2073</v>
      </c>
      <c r="G403" s="47" t="s">
        <v>2360</v>
      </c>
      <c r="H403" s="49">
        <v>0</v>
      </c>
      <c r="I403" s="250">
        <v>0</v>
      </c>
      <c r="J403" s="49" t="s">
        <v>2160</v>
      </c>
      <c r="K403" s="49" t="s">
        <v>4865</v>
      </c>
      <c r="L403" s="248" t="s">
        <v>254</v>
      </c>
      <c r="M403" s="248" t="s">
        <v>568</v>
      </c>
    </row>
    <row r="404" spans="2:13" x14ac:dyDescent="0.3">
      <c r="B404" s="248" t="s">
        <v>2831</v>
      </c>
      <c r="C404" s="248" t="s">
        <v>2831</v>
      </c>
      <c r="D404" t="s">
        <v>2602</v>
      </c>
      <c r="E404" t="s">
        <v>10290</v>
      </c>
      <c r="F404" t="s">
        <v>2073</v>
      </c>
      <c r="G404" s="47" t="s">
        <v>2290</v>
      </c>
      <c r="H404" s="49">
        <v>0</v>
      </c>
      <c r="I404" s="250">
        <v>0</v>
      </c>
      <c r="J404" s="49" t="s">
        <v>2186</v>
      </c>
      <c r="K404" s="49" t="s">
        <v>10291</v>
      </c>
      <c r="L404" s="248" t="s">
        <v>254</v>
      </c>
      <c r="M404" s="248" t="s">
        <v>568</v>
      </c>
    </row>
    <row r="405" spans="2:13" x14ac:dyDescent="0.3">
      <c r="B405" s="248" t="s">
        <v>2831</v>
      </c>
      <c r="C405" s="248" t="s">
        <v>2831</v>
      </c>
      <c r="D405" t="s">
        <v>2602</v>
      </c>
      <c r="E405" t="s">
        <v>11626</v>
      </c>
      <c r="F405" t="s">
        <v>2072</v>
      </c>
      <c r="G405" s="47" t="s">
        <v>2290</v>
      </c>
      <c r="H405" s="49">
        <v>0</v>
      </c>
      <c r="I405" s="250">
        <v>0</v>
      </c>
      <c r="J405" s="49" t="s">
        <v>2176</v>
      </c>
      <c r="K405" s="49" t="s">
        <v>11495</v>
      </c>
      <c r="L405" s="248" t="s">
        <v>254</v>
      </c>
      <c r="M405" s="248" t="s">
        <v>568</v>
      </c>
    </row>
    <row r="406" spans="2:13" x14ac:dyDescent="0.3">
      <c r="B406" s="248" t="s">
        <v>2831</v>
      </c>
      <c r="C406" s="248" t="s">
        <v>2831</v>
      </c>
      <c r="D406" t="s">
        <v>2602</v>
      </c>
      <c r="E406" t="s">
        <v>5286</v>
      </c>
      <c r="F406" t="s">
        <v>2073</v>
      </c>
      <c r="G406" s="47" t="s">
        <v>2180</v>
      </c>
      <c r="H406" s="49">
        <v>0</v>
      </c>
      <c r="I406" s="250">
        <v>0</v>
      </c>
      <c r="J406" s="49" t="s">
        <v>2160</v>
      </c>
      <c r="K406" s="49" t="s">
        <v>5288</v>
      </c>
      <c r="L406" s="248" t="s">
        <v>254</v>
      </c>
      <c r="M406" s="248" t="s">
        <v>568</v>
      </c>
    </row>
    <row r="407" spans="2:13" x14ac:dyDescent="0.3">
      <c r="B407" s="248" t="s">
        <v>2831</v>
      </c>
      <c r="C407" s="248" t="s">
        <v>2831</v>
      </c>
      <c r="D407" t="s">
        <v>2602</v>
      </c>
      <c r="E407" t="s">
        <v>10426</v>
      </c>
      <c r="F407" t="s">
        <v>2073</v>
      </c>
      <c r="G407" s="47" t="s">
        <v>2293</v>
      </c>
      <c r="H407" s="49">
        <v>0</v>
      </c>
      <c r="I407" s="250">
        <v>0</v>
      </c>
      <c r="J407" s="49" t="s">
        <v>2186</v>
      </c>
      <c r="K407" s="49" t="s">
        <v>10427</v>
      </c>
      <c r="L407" s="248" t="s">
        <v>254</v>
      </c>
      <c r="M407" s="248" t="s">
        <v>568</v>
      </c>
    </row>
    <row r="408" spans="2:13" x14ac:dyDescent="0.3">
      <c r="B408" s="248" t="s">
        <v>2831</v>
      </c>
      <c r="C408" s="248" t="s">
        <v>2831</v>
      </c>
      <c r="D408" t="s">
        <v>2602</v>
      </c>
      <c r="E408" t="s">
        <v>6653</v>
      </c>
      <c r="F408" t="s">
        <v>2073</v>
      </c>
      <c r="G408" s="47" t="s">
        <v>2303</v>
      </c>
      <c r="H408" s="49">
        <v>0</v>
      </c>
      <c r="I408" s="250">
        <v>0</v>
      </c>
      <c r="J408" s="49" t="s">
        <v>2186</v>
      </c>
      <c r="K408" s="49" t="s">
        <v>6654</v>
      </c>
      <c r="L408" s="248" t="s">
        <v>254</v>
      </c>
      <c r="M408" s="248" t="s">
        <v>568</v>
      </c>
    </row>
    <row r="409" spans="2:13" x14ac:dyDescent="0.3">
      <c r="B409" s="248" t="s">
        <v>2831</v>
      </c>
      <c r="C409" s="248" t="s">
        <v>2831</v>
      </c>
      <c r="D409" t="s">
        <v>2602</v>
      </c>
      <c r="E409" t="s">
        <v>11627</v>
      </c>
      <c r="F409" t="s">
        <v>2072</v>
      </c>
      <c r="G409" s="47" t="s">
        <v>2332</v>
      </c>
      <c r="H409" s="49">
        <v>0</v>
      </c>
      <c r="I409" s="250">
        <v>0</v>
      </c>
      <c r="J409" s="49" t="s">
        <v>2160</v>
      </c>
      <c r="K409" s="49" t="s">
        <v>4394</v>
      </c>
      <c r="L409" s="248" t="s">
        <v>254</v>
      </c>
      <c r="M409" s="248" t="s">
        <v>568</v>
      </c>
    </row>
    <row r="410" spans="2:13" x14ac:dyDescent="0.3">
      <c r="B410" s="248" t="s">
        <v>2831</v>
      </c>
      <c r="C410" s="248" t="s">
        <v>2831</v>
      </c>
      <c r="D410" t="s">
        <v>2602</v>
      </c>
      <c r="E410" t="s">
        <v>7344</v>
      </c>
      <c r="F410" t="s">
        <v>2073</v>
      </c>
      <c r="G410" s="47" t="s">
        <v>2292</v>
      </c>
      <c r="H410" s="49">
        <v>0</v>
      </c>
      <c r="I410" s="250">
        <v>0</v>
      </c>
      <c r="J410" s="49" t="s">
        <v>2186</v>
      </c>
      <c r="K410" s="49" t="s">
        <v>7345</v>
      </c>
      <c r="L410" s="248" t="s">
        <v>254</v>
      </c>
      <c r="M410" s="248" t="s">
        <v>568</v>
      </c>
    </row>
    <row r="411" spans="2:13" x14ac:dyDescent="0.3">
      <c r="B411" s="248" t="s">
        <v>2831</v>
      </c>
      <c r="C411" s="248" t="s">
        <v>2831</v>
      </c>
      <c r="D411" t="s">
        <v>2602</v>
      </c>
      <c r="E411" t="s">
        <v>11628</v>
      </c>
      <c r="F411" t="s">
        <v>2072</v>
      </c>
      <c r="G411" s="47" t="s">
        <v>11531</v>
      </c>
      <c r="H411" s="49">
        <v>0</v>
      </c>
      <c r="I411" s="250">
        <v>0</v>
      </c>
      <c r="J411" s="49" t="s">
        <v>2160</v>
      </c>
      <c r="K411" s="49" t="s">
        <v>2992</v>
      </c>
      <c r="L411" s="248" t="s">
        <v>254</v>
      </c>
      <c r="M411" s="248" t="s">
        <v>568</v>
      </c>
    </row>
    <row r="412" spans="2:13" x14ac:dyDescent="0.3">
      <c r="B412" s="248" t="s">
        <v>2831</v>
      </c>
      <c r="C412" s="248" t="s">
        <v>2831</v>
      </c>
      <c r="D412" t="s">
        <v>2602</v>
      </c>
      <c r="E412" t="s">
        <v>9169</v>
      </c>
      <c r="F412" t="s">
        <v>2073</v>
      </c>
      <c r="G412" s="47" t="s">
        <v>2170</v>
      </c>
      <c r="H412" s="49">
        <v>0</v>
      </c>
      <c r="I412" s="250">
        <v>0</v>
      </c>
      <c r="J412" s="49" t="s">
        <v>2160</v>
      </c>
      <c r="K412" s="49" t="s">
        <v>9170</v>
      </c>
      <c r="L412" s="248" t="s">
        <v>254</v>
      </c>
      <c r="M412" s="248" t="s">
        <v>568</v>
      </c>
    </row>
    <row r="413" spans="2:13" x14ac:dyDescent="0.3">
      <c r="B413" s="248" t="s">
        <v>2831</v>
      </c>
      <c r="C413" s="248" t="s">
        <v>2831</v>
      </c>
      <c r="D413" t="s">
        <v>2602</v>
      </c>
      <c r="E413" t="s">
        <v>9760</v>
      </c>
      <c r="F413" t="s">
        <v>2073</v>
      </c>
      <c r="G413" s="47" t="s">
        <v>2227</v>
      </c>
      <c r="H413" s="49">
        <v>0</v>
      </c>
      <c r="I413" s="250">
        <v>0</v>
      </c>
      <c r="J413" s="49" t="s">
        <v>2186</v>
      </c>
      <c r="K413" s="49" t="s">
        <v>9761</v>
      </c>
      <c r="L413" s="248" t="s">
        <v>254</v>
      </c>
      <c r="M413" s="248" t="s">
        <v>568</v>
      </c>
    </row>
    <row r="414" spans="2:13" x14ac:dyDescent="0.3">
      <c r="B414" s="248" t="s">
        <v>2831</v>
      </c>
      <c r="C414" s="248" t="s">
        <v>2831</v>
      </c>
      <c r="D414" t="s">
        <v>2602</v>
      </c>
      <c r="E414" t="s">
        <v>8088</v>
      </c>
      <c r="F414" t="s">
        <v>2078</v>
      </c>
      <c r="G414" s="47" t="s">
        <v>2269</v>
      </c>
      <c r="H414" s="49">
        <v>0</v>
      </c>
      <c r="I414" s="250">
        <v>0</v>
      </c>
      <c r="J414" s="49" t="s">
        <v>2186</v>
      </c>
      <c r="K414" s="49" t="s">
        <v>8089</v>
      </c>
      <c r="L414" s="248" t="s">
        <v>254</v>
      </c>
      <c r="M414" s="248" t="s">
        <v>568</v>
      </c>
    </row>
    <row r="415" spans="2:13" x14ac:dyDescent="0.3">
      <c r="B415" s="248" t="s">
        <v>2831</v>
      </c>
      <c r="C415" s="248" t="s">
        <v>2831</v>
      </c>
      <c r="D415" t="s">
        <v>2602</v>
      </c>
      <c r="E415" t="s">
        <v>7656</v>
      </c>
      <c r="F415" t="s">
        <v>2073</v>
      </c>
      <c r="G415" s="47" t="s">
        <v>2188</v>
      </c>
      <c r="H415" s="49">
        <v>0</v>
      </c>
      <c r="I415" s="250">
        <v>0</v>
      </c>
      <c r="J415" s="49" t="s">
        <v>2186</v>
      </c>
      <c r="K415" s="49" t="s">
        <v>7657</v>
      </c>
      <c r="L415" s="248" t="s">
        <v>254</v>
      </c>
      <c r="M415" s="248" t="s">
        <v>568</v>
      </c>
    </row>
    <row r="416" spans="2:13" x14ac:dyDescent="0.3">
      <c r="B416" s="248" t="s">
        <v>2831</v>
      </c>
      <c r="C416" s="248" t="s">
        <v>2831</v>
      </c>
      <c r="D416" t="s">
        <v>2602</v>
      </c>
      <c r="E416" t="s">
        <v>11629</v>
      </c>
      <c r="F416" t="s">
        <v>2076</v>
      </c>
      <c r="G416" s="47" t="s">
        <v>2205</v>
      </c>
      <c r="H416" s="49">
        <v>0</v>
      </c>
      <c r="I416" s="250">
        <v>0</v>
      </c>
      <c r="J416" s="49" t="s">
        <v>2176</v>
      </c>
      <c r="K416" s="49" t="s">
        <v>11630</v>
      </c>
      <c r="L416" s="248" t="s">
        <v>254</v>
      </c>
      <c r="M416" s="248" t="s">
        <v>568</v>
      </c>
    </row>
    <row r="417" spans="2:13" x14ac:dyDescent="0.3">
      <c r="B417" s="248" t="s">
        <v>2831</v>
      </c>
      <c r="C417" s="248" t="s">
        <v>2831</v>
      </c>
      <c r="D417" t="s">
        <v>2602</v>
      </c>
      <c r="E417" t="s">
        <v>11631</v>
      </c>
      <c r="F417" t="s">
        <v>2072</v>
      </c>
      <c r="G417" s="47" t="s">
        <v>2265</v>
      </c>
      <c r="H417" s="49">
        <v>0</v>
      </c>
      <c r="I417" s="250">
        <v>0</v>
      </c>
      <c r="J417" s="49" t="s">
        <v>2160</v>
      </c>
      <c r="K417" s="49" t="s">
        <v>11552</v>
      </c>
      <c r="L417" s="248" t="s">
        <v>254</v>
      </c>
      <c r="M417" s="248" t="s">
        <v>568</v>
      </c>
    </row>
    <row r="418" spans="2:13" x14ac:dyDescent="0.3">
      <c r="B418" s="248" t="s">
        <v>2831</v>
      </c>
      <c r="C418" s="248" t="s">
        <v>2831</v>
      </c>
      <c r="D418" t="s">
        <v>2602</v>
      </c>
      <c r="E418" t="s">
        <v>10565</v>
      </c>
      <c r="F418" t="s">
        <v>2073</v>
      </c>
      <c r="G418" s="47" t="s">
        <v>2247</v>
      </c>
      <c r="H418" s="49">
        <v>0</v>
      </c>
      <c r="I418" s="250">
        <v>0</v>
      </c>
      <c r="J418" s="49" t="s">
        <v>2186</v>
      </c>
      <c r="K418" s="49" t="s">
        <v>10566</v>
      </c>
      <c r="L418" s="248" t="s">
        <v>254</v>
      </c>
      <c r="M418" s="248" t="s">
        <v>568</v>
      </c>
    </row>
    <row r="419" spans="2:13" x14ac:dyDescent="0.3">
      <c r="B419" s="248" t="s">
        <v>2831</v>
      </c>
      <c r="C419" s="248" t="s">
        <v>2831</v>
      </c>
      <c r="D419" t="s">
        <v>2602</v>
      </c>
      <c r="E419" t="s">
        <v>7389</v>
      </c>
      <c r="F419" t="s">
        <v>2073</v>
      </c>
      <c r="G419" s="47" t="s">
        <v>11531</v>
      </c>
      <c r="H419" s="49">
        <v>0</v>
      </c>
      <c r="I419" s="250">
        <v>0</v>
      </c>
      <c r="J419" s="49" t="s">
        <v>2186</v>
      </c>
      <c r="K419" s="49" t="s">
        <v>7390</v>
      </c>
      <c r="L419" s="248" t="s">
        <v>254</v>
      </c>
      <c r="M419" s="248" t="s">
        <v>568</v>
      </c>
    </row>
    <row r="420" spans="2:13" x14ac:dyDescent="0.3">
      <c r="B420" s="248" t="s">
        <v>2831</v>
      </c>
      <c r="C420" s="248" t="s">
        <v>2831</v>
      </c>
      <c r="D420" t="s">
        <v>2602</v>
      </c>
      <c r="E420" t="s">
        <v>11632</v>
      </c>
      <c r="F420" t="s">
        <v>2072</v>
      </c>
      <c r="G420" s="47" t="s">
        <v>2294</v>
      </c>
      <c r="H420" s="49">
        <v>1</v>
      </c>
      <c r="I420" s="250">
        <v>389.49</v>
      </c>
      <c r="J420" s="49" t="s">
        <v>2173</v>
      </c>
      <c r="K420" s="49" t="s">
        <v>11633</v>
      </c>
      <c r="L420" s="248" t="s">
        <v>254</v>
      </c>
      <c r="M420" s="248" t="s">
        <v>568</v>
      </c>
    </row>
    <row r="421" spans="2:13" x14ac:dyDescent="0.3">
      <c r="B421" s="248" t="s">
        <v>2831</v>
      </c>
      <c r="C421" s="248" t="s">
        <v>2831</v>
      </c>
      <c r="D421" t="s">
        <v>2602</v>
      </c>
      <c r="E421" t="s">
        <v>9492</v>
      </c>
      <c r="F421" t="s">
        <v>2073</v>
      </c>
      <c r="G421" s="47" t="s">
        <v>2170</v>
      </c>
      <c r="H421" s="49">
        <v>0</v>
      </c>
      <c r="I421" s="250">
        <v>0</v>
      </c>
      <c r="J421" s="49" t="s">
        <v>2186</v>
      </c>
      <c r="K421" s="49" t="s">
        <v>9493</v>
      </c>
      <c r="L421" s="248" t="s">
        <v>254</v>
      </c>
      <c r="M421" s="248" t="s">
        <v>568</v>
      </c>
    </row>
    <row r="422" spans="2:13" x14ac:dyDescent="0.3">
      <c r="B422" s="248" t="s">
        <v>2831</v>
      </c>
      <c r="C422" s="248" t="s">
        <v>2831</v>
      </c>
      <c r="D422" t="s">
        <v>2602</v>
      </c>
      <c r="E422" t="s">
        <v>7103</v>
      </c>
      <c r="F422" t="s">
        <v>2073</v>
      </c>
      <c r="G422" s="47" t="s">
        <v>2244</v>
      </c>
      <c r="H422" s="49">
        <v>0</v>
      </c>
      <c r="I422" s="250">
        <v>0</v>
      </c>
      <c r="J422" s="49" t="s">
        <v>2186</v>
      </c>
      <c r="K422" s="49" t="s">
        <v>7104</v>
      </c>
      <c r="L422" s="248" t="s">
        <v>254</v>
      </c>
      <c r="M422" s="248" t="s">
        <v>568</v>
      </c>
    </row>
    <row r="423" spans="2:13" x14ac:dyDescent="0.3">
      <c r="B423" s="248" t="s">
        <v>2831</v>
      </c>
      <c r="C423" s="248" t="s">
        <v>2831</v>
      </c>
      <c r="D423" t="s">
        <v>2602</v>
      </c>
      <c r="E423" t="s">
        <v>9472</v>
      </c>
      <c r="F423" t="s">
        <v>2078</v>
      </c>
      <c r="G423" s="47" t="s">
        <v>2247</v>
      </c>
      <c r="H423" s="49">
        <v>0</v>
      </c>
      <c r="I423" s="250">
        <v>0</v>
      </c>
      <c r="J423" s="49" t="s">
        <v>2186</v>
      </c>
      <c r="K423" s="49" t="s">
        <v>9473</v>
      </c>
      <c r="L423" s="248" t="s">
        <v>254</v>
      </c>
      <c r="M423" s="248" t="s">
        <v>568</v>
      </c>
    </row>
    <row r="424" spans="2:13" x14ac:dyDescent="0.3">
      <c r="B424" s="248" t="s">
        <v>2831</v>
      </c>
      <c r="C424" s="248" t="s">
        <v>2831</v>
      </c>
      <c r="D424" t="s">
        <v>2602</v>
      </c>
      <c r="E424" t="s">
        <v>8854</v>
      </c>
      <c r="F424" t="s">
        <v>2078</v>
      </c>
      <c r="G424" s="47" t="s">
        <v>2292</v>
      </c>
      <c r="H424" s="49">
        <v>0</v>
      </c>
      <c r="I424" s="250">
        <v>0</v>
      </c>
      <c r="J424" s="49" t="s">
        <v>2186</v>
      </c>
      <c r="K424" s="49" t="s">
        <v>8855</v>
      </c>
      <c r="L424" s="248" t="s">
        <v>254</v>
      </c>
      <c r="M424" s="248" t="s">
        <v>568</v>
      </c>
    </row>
    <row r="425" spans="2:13" x14ac:dyDescent="0.3">
      <c r="B425" s="248" t="s">
        <v>2831</v>
      </c>
      <c r="C425" s="248" t="s">
        <v>2831</v>
      </c>
      <c r="D425" t="s">
        <v>2602</v>
      </c>
      <c r="E425" t="s">
        <v>7130</v>
      </c>
      <c r="F425" t="s">
        <v>2078</v>
      </c>
      <c r="G425" s="47" t="s">
        <v>2360</v>
      </c>
      <c r="H425" s="49">
        <v>0</v>
      </c>
      <c r="I425" s="250">
        <v>0</v>
      </c>
      <c r="J425" s="49" t="s">
        <v>2186</v>
      </c>
      <c r="K425" s="49" t="s">
        <v>7131</v>
      </c>
      <c r="L425" s="248" t="s">
        <v>2147</v>
      </c>
      <c r="M425" s="248" t="s">
        <v>568</v>
      </c>
    </row>
    <row r="426" spans="2:13" x14ac:dyDescent="0.3">
      <c r="B426" s="248" t="s">
        <v>2831</v>
      </c>
      <c r="C426" s="248" t="s">
        <v>2831</v>
      </c>
      <c r="D426" t="s">
        <v>2602</v>
      </c>
      <c r="E426" t="s">
        <v>4697</v>
      </c>
      <c r="F426" t="s">
        <v>2078</v>
      </c>
      <c r="G426" s="47" t="s">
        <v>2269</v>
      </c>
      <c r="H426" s="49">
        <v>0</v>
      </c>
      <c r="I426" s="250">
        <v>0</v>
      </c>
      <c r="J426" s="49" t="s">
        <v>2173</v>
      </c>
      <c r="K426" s="49" t="s">
        <v>4698</v>
      </c>
      <c r="L426" s="248" t="s">
        <v>254</v>
      </c>
      <c r="M426" s="248" t="s">
        <v>568</v>
      </c>
    </row>
    <row r="427" spans="2:13" x14ac:dyDescent="0.3">
      <c r="B427" s="248" t="s">
        <v>2831</v>
      </c>
      <c r="C427" s="248" t="s">
        <v>2831</v>
      </c>
      <c r="D427" t="s">
        <v>2602</v>
      </c>
      <c r="E427" t="s">
        <v>4753</v>
      </c>
      <c r="F427" t="s">
        <v>2073</v>
      </c>
      <c r="G427" s="47" t="s">
        <v>2293</v>
      </c>
      <c r="H427" s="49">
        <v>0</v>
      </c>
      <c r="I427" s="250">
        <v>0</v>
      </c>
      <c r="J427" s="49" t="s">
        <v>2160</v>
      </c>
      <c r="K427" s="49" t="s">
        <v>4754</v>
      </c>
      <c r="L427" s="248" t="s">
        <v>2147</v>
      </c>
      <c r="M427" s="248" t="s">
        <v>568</v>
      </c>
    </row>
    <row r="428" spans="2:13" x14ac:dyDescent="0.3">
      <c r="B428" s="248" t="s">
        <v>2831</v>
      </c>
      <c r="C428" s="248" t="s">
        <v>2831</v>
      </c>
      <c r="D428" t="s">
        <v>2602</v>
      </c>
      <c r="E428" t="s">
        <v>6455</v>
      </c>
      <c r="F428" t="s">
        <v>2073</v>
      </c>
      <c r="G428" s="47" t="s">
        <v>2294</v>
      </c>
      <c r="H428" s="49">
        <v>0</v>
      </c>
      <c r="I428" s="250">
        <v>0</v>
      </c>
      <c r="J428" s="49" t="s">
        <v>2186</v>
      </c>
      <c r="K428" s="49" t="s">
        <v>6456</v>
      </c>
      <c r="L428" s="248" t="s">
        <v>254</v>
      </c>
      <c r="M428" s="248" t="s">
        <v>568</v>
      </c>
    </row>
    <row r="429" spans="2:13" x14ac:dyDescent="0.3">
      <c r="B429" s="248" t="s">
        <v>2831</v>
      </c>
      <c r="C429" s="248" t="s">
        <v>2831</v>
      </c>
      <c r="D429" t="s">
        <v>2602</v>
      </c>
      <c r="E429" t="s">
        <v>8209</v>
      </c>
      <c r="F429" t="s">
        <v>2078</v>
      </c>
      <c r="G429" s="47" t="s">
        <v>2292</v>
      </c>
      <c r="H429" s="49">
        <v>0</v>
      </c>
      <c r="I429" s="250">
        <v>0</v>
      </c>
      <c r="J429" s="49" t="s">
        <v>2186</v>
      </c>
      <c r="K429" s="49" t="s">
        <v>8210</v>
      </c>
      <c r="L429" s="248" t="s">
        <v>254</v>
      </c>
      <c r="M429" s="248" t="s">
        <v>568</v>
      </c>
    </row>
    <row r="430" spans="2:13" x14ac:dyDescent="0.3">
      <c r="B430" s="248" t="s">
        <v>2831</v>
      </c>
      <c r="C430" s="248" t="s">
        <v>2831</v>
      </c>
      <c r="D430" t="s">
        <v>2602</v>
      </c>
      <c r="E430" t="s">
        <v>10438</v>
      </c>
      <c r="F430" t="s">
        <v>2073</v>
      </c>
      <c r="G430" s="47" t="s">
        <v>2293</v>
      </c>
      <c r="H430" s="49">
        <v>0</v>
      </c>
      <c r="I430" s="250">
        <v>0</v>
      </c>
      <c r="J430" s="49" t="s">
        <v>2160</v>
      </c>
      <c r="K430" s="49" t="s">
        <v>3939</v>
      </c>
      <c r="L430" s="248" t="s">
        <v>254</v>
      </c>
      <c r="M430" s="248" t="s">
        <v>568</v>
      </c>
    </row>
    <row r="431" spans="2:13" x14ac:dyDescent="0.3">
      <c r="B431" s="248" t="s">
        <v>2831</v>
      </c>
      <c r="C431" s="248" t="s">
        <v>2831</v>
      </c>
      <c r="D431" t="s">
        <v>2602</v>
      </c>
      <c r="E431" t="s">
        <v>11634</v>
      </c>
      <c r="F431" t="s">
        <v>2072</v>
      </c>
      <c r="G431" s="47" t="s">
        <v>2332</v>
      </c>
      <c r="H431" s="49">
        <v>0</v>
      </c>
      <c r="I431" s="250">
        <v>0</v>
      </c>
      <c r="J431" s="49" t="s">
        <v>2160</v>
      </c>
      <c r="K431" s="49" t="s">
        <v>2992</v>
      </c>
      <c r="L431" s="248" t="s">
        <v>254</v>
      </c>
      <c r="M431" s="248" t="s">
        <v>568</v>
      </c>
    </row>
    <row r="432" spans="2:13" x14ac:dyDescent="0.3">
      <c r="B432" s="248" t="s">
        <v>2831</v>
      </c>
      <c r="C432" s="248" t="s">
        <v>2831</v>
      </c>
      <c r="D432" t="s">
        <v>2602</v>
      </c>
      <c r="E432" t="s">
        <v>8181</v>
      </c>
      <c r="F432" t="s">
        <v>2073</v>
      </c>
      <c r="G432" s="47" t="s">
        <v>2304</v>
      </c>
      <c r="H432" s="49">
        <v>0</v>
      </c>
      <c r="I432" s="250">
        <v>0</v>
      </c>
      <c r="J432" s="49" t="s">
        <v>2186</v>
      </c>
      <c r="K432" s="49" t="s">
        <v>8182</v>
      </c>
      <c r="L432" s="248" t="s">
        <v>254</v>
      </c>
      <c r="M432" s="248" t="s">
        <v>568</v>
      </c>
    </row>
    <row r="433" spans="2:13" x14ac:dyDescent="0.3">
      <c r="B433" s="248" t="s">
        <v>2831</v>
      </c>
      <c r="C433" s="248" t="s">
        <v>2831</v>
      </c>
      <c r="D433" t="s">
        <v>2602</v>
      </c>
      <c r="E433" t="s">
        <v>3799</v>
      </c>
      <c r="F433" t="s">
        <v>2073</v>
      </c>
      <c r="G433" s="47" t="s">
        <v>2166</v>
      </c>
      <c r="H433" s="49">
        <v>0</v>
      </c>
      <c r="I433" s="250">
        <v>0</v>
      </c>
      <c r="J433" s="49" t="s">
        <v>2186</v>
      </c>
      <c r="K433" s="49" t="s">
        <v>3800</v>
      </c>
      <c r="L433" s="248" t="s">
        <v>254</v>
      </c>
      <c r="M433" s="248" t="s">
        <v>568</v>
      </c>
    </row>
    <row r="434" spans="2:13" x14ac:dyDescent="0.3">
      <c r="B434" s="248" t="s">
        <v>2831</v>
      </c>
      <c r="C434" s="248" t="s">
        <v>2831</v>
      </c>
      <c r="D434" t="s">
        <v>2602</v>
      </c>
      <c r="E434" t="s">
        <v>11635</v>
      </c>
      <c r="F434" t="s">
        <v>2075</v>
      </c>
      <c r="G434" s="47" t="s">
        <v>2188</v>
      </c>
      <c r="H434" s="49">
        <v>0</v>
      </c>
      <c r="I434" s="250">
        <v>0</v>
      </c>
      <c r="J434" s="49" t="s">
        <v>2173</v>
      </c>
      <c r="K434" s="49" t="s">
        <v>11636</v>
      </c>
      <c r="L434" s="248" t="s">
        <v>254</v>
      </c>
      <c r="M434" s="248" t="s">
        <v>568</v>
      </c>
    </row>
    <row r="435" spans="2:13" x14ac:dyDescent="0.3">
      <c r="B435" s="248" t="s">
        <v>2831</v>
      </c>
      <c r="C435" s="248" t="s">
        <v>2831</v>
      </c>
      <c r="D435" t="s">
        <v>2602</v>
      </c>
      <c r="E435" t="s">
        <v>10586</v>
      </c>
      <c r="F435" t="s">
        <v>2073</v>
      </c>
      <c r="G435" s="47" t="s">
        <v>2257</v>
      </c>
      <c r="H435" s="49">
        <v>0</v>
      </c>
      <c r="I435" s="250">
        <v>0</v>
      </c>
      <c r="J435" s="49" t="s">
        <v>2186</v>
      </c>
      <c r="K435" s="49" t="s">
        <v>10587</v>
      </c>
      <c r="L435" s="248" t="s">
        <v>254</v>
      </c>
      <c r="M435" s="248" t="s">
        <v>568</v>
      </c>
    </row>
    <row r="436" spans="2:13" x14ac:dyDescent="0.3">
      <c r="B436" s="248" t="s">
        <v>2831</v>
      </c>
      <c r="C436" s="248" t="s">
        <v>2831</v>
      </c>
      <c r="D436" t="s">
        <v>2602</v>
      </c>
      <c r="E436" t="s">
        <v>11637</v>
      </c>
      <c r="F436" t="s">
        <v>2072</v>
      </c>
      <c r="G436" s="47" t="s">
        <v>2227</v>
      </c>
      <c r="H436" s="49">
        <v>0</v>
      </c>
      <c r="I436" s="250">
        <v>0</v>
      </c>
      <c r="J436" s="49" t="s">
        <v>2160</v>
      </c>
      <c r="K436" s="49" t="s">
        <v>11552</v>
      </c>
      <c r="L436" s="248" t="s">
        <v>254</v>
      </c>
      <c r="M436" s="248" t="s">
        <v>568</v>
      </c>
    </row>
    <row r="437" spans="2:13" x14ac:dyDescent="0.3">
      <c r="B437" s="248" t="s">
        <v>2831</v>
      </c>
      <c r="C437" s="248" t="s">
        <v>2831</v>
      </c>
      <c r="D437" t="s">
        <v>2602</v>
      </c>
      <c r="E437" t="s">
        <v>8713</v>
      </c>
      <c r="F437" t="s">
        <v>2073</v>
      </c>
      <c r="G437" s="47" t="s">
        <v>2166</v>
      </c>
      <c r="H437" s="49">
        <v>0</v>
      </c>
      <c r="I437" s="250">
        <v>0</v>
      </c>
      <c r="J437" s="49" t="s">
        <v>2186</v>
      </c>
      <c r="K437" s="49" t="s">
        <v>8714</v>
      </c>
      <c r="L437" s="248" t="s">
        <v>254</v>
      </c>
      <c r="M437" s="248" t="s">
        <v>568</v>
      </c>
    </row>
    <row r="438" spans="2:13" x14ac:dyDescent="0.3">
      <c r="B438" s="248" t="s">
        <v>2831</v>
      </c>
      <c r="C438" s="248" t="s">
        <v>2831</v>
      </c>
      <c r="D438" t="s">
        <v>2602</v>
      </c>
      <c r="E438" t="s">
        <v>11638</v>
      </c>
      <c r="F438" t="s">
        <v>2072</v>
      </c>
      <c r="G438" s="47" t="s">
        <v>2304</v>
      </c>
      <c r="H438" s="49">
        <v>0</v>
      </c>
      <c r="I438" s="250">
        <v>0</v>
      </c>
      <c r="J438" s="49" t="s">
        <v>2160</v>
      </c>
      <c r="K438" s="49" t="s">
        <v>11522</v>
      </c>
      <c r="L438" s="248" t="s">
        <v>254</v>
      </c>
      <c r="M438" s="248" t="s">
        <v>568</v>
      </c>
    </row>
    <row r="439" spans="2:13" x14ac:dyDescent="0.3">
      <c r="B439" s="248" t="s">
        <v>2831</v>
      </c>
      <c r="C439" s="248" t="s">
        <v>2831</v>
      </c>
      <c r="D439" t="s">
        <v>2602</v>
      </c>
      <c r="E439" t="s">
        <v>5859</v>
      </c>
      <c r="F439" t="s">
        <v>2073</v>
      </c>
      <c r="G439" s="47" t="s">
        <v>2171</v>
      </c>
      <c r="H439" s="49">
        <v>0</v>
      </c>
      <c r="I439" s="250">
        <v>0</v>
      </c>
      <c r="J439" s="49" t="s">
        <v>2186</v>
      </c>
      <c r="K439" s="49" t="s">
        <v>5860</v>
      </c>
      <c r="L439" s="248" t="s">
        <v>254</v>
      </c>
      <c r="M439" s="248" t="s">
        <v>568</v>
      </c>
    </row>
    <row r="440" spans="2:13" x14ac:dyDescent="0.3">
      <c r="B440" s="248" t="s">
        <v>2831</v>
      </c>
      <c r="C440" s="248" t="s">
        <v>2831</v>
      </c>
      <c r="D440" t="s">
        <v>2602</v>
      </c>
      <c r="E440" t="s">
        <v>11639</v>
      </c>
      <c r="F440" t="s">
        <v>2072</v>
      </c>
      <c r="G440" s="47" t="s">
        <v>2294</v>
      </c>
      <c r="H440" s="49">
        <v>0</v>
      </c>
      <c r="I440" s="250">
        <v>0</v>
      </c>
      <c r="J440" s="49" t="s">
        <v>2160</v>
      </c>
      <c r="K440" s="49" t="s">
        <v>4535</v>
      </c>
      <c r="L440" s="248" t="s">
        <v>254</v>
      </c>
      <c r="M440" s="248" t="s">
        <v>568</v>
      </c>
    </row>
    <row r="441" spans="2:13" x14ac:dyDescent="0.3">
      <c r="B441" s="248" t="s">
        <v>2831</v>
      </c>
      <c r="C441" s="248" t="s">
        <v>2831</v>
      </c>
      <c r="D441" t="s">
        <v>2602</v>
      </c>
      <c r="E441" t="s">
        <v>10336</v>
      </c>
      <c r="F441" t="s">
        <v>2078</v>
      </c>
      <c r="G441" s="47" t="s">
        <v>2293</v>
      </c>
      <c r="H441" s="49">
        <v>0</v>
      </c>
      <c r="I441" s="250">
        <v>0</v>
      </c>
      <c r="J441" s="49" t="s">
        <v>2186</v>
      </c>
      <c r="K441" s="49" t="s">
        <v>10337</v>
      </c>
      <c r="L441" s="248" t="s">
        <v>254</v>
      </c>
      <c r="M441" s="248" t="s">
        <v>568</v>
      </c>
    </row>
    <row r="442" spans="2:13" x14ac:dyDescent="0.3">
      <c r="B442" s="248" t="s">
        <v>2831</v>
      </c>
      <c r="C442" s="248" t="s">
        <v>2831</v>
      </c>
      <c r="D442" t="s">
        <v>2602</v>
      </c>
      <c r="E442" t="s">
        <v>5755</v>
      </c>
      <c r="F442" t="s">
        <v>2073</v>
      </c>
      <c r="G442" s="47" t="s">
        <v>2279</v>
      </c>
      <c r="H442" s="49">
        <v>0</v>
      </c>
      <c r="I442" s="250">
        <v>0</v>
      </c>
      <c r="J442" s="49" t="s">
        <v>2176</v>
      </c>
      <c r="K442" s="49" t="s">
        <v>5756</v>
      </c>
      <c r="L442" s="248" t="s">
        <v>254</v>
      </c>
      <c r="M442" s="248" t="s">
        <v>568</v>
      </c>
    </row>
    <row r="443" spans="2:13" x14ac:dyDescent="0.3">
      <c r="B443" s="248" t="s">
        <v>2831</v>
      </c>
      <c r="C443" s="248" t="s">
        <v>2831</v>
      </c>
      <c r="D443" t="s">
        <v>2602</v>
      </c>
      <c r="E443" t="s">
        <v>4826</v>
      </c>
      <c r="F443" t="s">
        <v>2073</v>
      </c>
      <c r="G443" s="47" t="s">
        <v>2244</v>
      </c>
      <c r="H443" s="49">
        <v>0</v>
      </c>
      <c r="I443" s="250">
        <v>0</v>
      </c>
      <c r="J443" s="49" t="s">
        <v>2186</v>
      </c>
      <c r="K443" s="49" t="s">
        <v>4827</v>
      </c>
      <c r="L443" s="248" t="s">
        <v>254</v>
      </c>
      <c r="M443" s="248" t="s">
        <v>568</v>
      </c>
    </row>
    <row r="444" spans="2:13" x14ac:dyDescent="0.3">
      <c r="B444" s="248" t="s">
        <v>2831</v>
      </c>
      <c r="C444" s="248" t="s">
        <v>2831</v>
      </c>
      <c r="D444" t="s">
        <v>2602</v>
      </c>
      <c r="E444" t="s">
        <v>9357</v>
      </c>
      <c r="F444" t="s">
        <v>2073</v>
      </c>
      <c r="G444" s="47" t="s">
        <v>2227</v>
      </c>
      <c r="H444" s="49">
        <v>0</v>
      </c>
      <c r="I444" s="250">
        <v>0</v>
      </c>
      <c r="J444" s="49" t="s">
        <v>2186</v>
      </c>
      <c r="K444" s="49" t="s">
        <v>9358</v>
      </c>
      <c r="L444" s="248" t="s">
        <v>254</v>
      </c>
      <c r="M444" s="248" t="s">
        <v>568</v>
      </c>
    </row>
    <row r="445" spans="2:13" x14ac:dyDescent="0.3">
      <c r="B445" s="248" t="s">
        <v>2831</v>
      </c>
      <c r="C445" s="248" t="s">
        <v>2831</v>
      </c>
      <c r="D445" t="s">
        <v>2602</v>
      </c>
      <c r="E445" t="s">
        <v>6740</v>
      </c>
      <c r="F445" t="s">
        <v>2073</v>
      </c>
      <c r="G445" s="47" t="s">
        <v>2360</v>
      </c>
      <c r="H445" s="49">
        <v>0</v>
      </c>
      <c r="I445" s="250">
        <v>0</v>
      </c>
      <c r="J445" s="49" t="s">
        <v>2186</v>
      </c>
      <c r="K445" s="49" t="s">
        <v>6742</v>
      </c>
      <c r="L445" s="248" t="s">
        <v>254</v>
      </c>
      <c r="M445" s="248" t="s">
        <v>568</v>
      </c>
    </row>
    <row r="446" spans="2:13" x14ac:dyDescent="0.3">
      <c r="B446" s="248" t="s">
        <v>2831</v>
      </c>
      <c r="C446" s="248" t="s">
        <v>2831</v>
      </c>
      <c r="D446" t="s">
        <v>2602</v>
      </c>
      <c r="E446" t="s">
        <v>7938</v>
      </c>
      <c r="F446" t="s">
        <v>2078</v>
      </c>
      <c r="G446" s="47" t="s">
        <v>11537</v>
      </c>
      <c r="H446" s="49">
        <v>0</v>
      </c>
      <c r="I446" s="250">
        <v>0</v>
      </c>
      <c r="J446" s="49" t="s">
        <v>2186</v>
      </c>
      <c r="K446" s="49" t="s">
        <v>7939</v>
      </c>
      <c r="L446" s="248" t="s">
        <v>254</v>
      </c>
      <c r="M446" s="248" t="s">
        <v>568</v>
      </c>
    </row>
    <row r="447" spans="2:13" x14ac:dyDescent="0.3">
      <c r="B447" s="248" t="s">
        <v>2831</v>
      </c>
      <c r="C447" s="248" t="s">
        <v>2831</v>
      </c>
      <c r="D447" t="s">
        <v>2602</v>
      </c>
      <c r="E447" t="s">
        <v>7459</v>
      </c>
      <c r="F447" t="s">
        <v>2073</v>
      </c>
      <c r="G447" s="47" t="s">
        <v>2265</v>
      </c>
      <c r="H447" s="49">
        <v>0</v>
      </c>
      <c r="I447" s="250">
        <v>0</v>
      </c>
      <c r="J447" s="49" t="s">
        <v>2186</v>
      </c>
      <c r="K447" s="49" t="s">
        <v>7460</v>
      </c>
      <c r="L447" s="248" t="s">
        <v>254</v>
      </c>
      <c r="M447" s="248" t="s">
        <v>568</v>
      </c>
    </row>
    <row r="448" spans="2:13" x14ac:dyDescent="0.3">
      <c r="B448" s="248" t="s">
        <v>2831</v>
      </c>
      <c r="C448" s="248" t="s">
        <v>2831</v>
      </c>
      <c r="D448" t="s">
        <v>2602</v>
      </c>
      <c r="E448" t="s">
        <v>5676</v>
      </c>
      <c r="F448" t="s">
        <v>2073</v>
      </c>
      <c r="G448" s="47" t="s">
        <v>11531</v>
      </c>
      <c r="H448" s="49">
        <v>0</v>
      </c>
      <c r="I448" s="250">
        <v>0</v>
      </c>
      <c r="J448" s="49" t="s">
        <v>2186</v>
      </c>
      <c r="K448" s="49" t="s">
        <v>5677</v>
      </c>
      <c r="L448" s="248" t="s">
        <v>2147</v>
      </c>
      <c r="M448" s="248" t="s">
        <v>568</v>
      </c>
    </row>
    <row r="449" spans="2:13" x14ac:dyDescent="0.3">
      <c r="B449" s="248" t="s">
        <v>2831</v>
      </c>
      <c r="C449" s="248" t="s">
        <v>2831</v>
      </c>
      <c r="D449" t="s">
        <v>2602</v>
      </c>
      <c r="E449" t="s">
        <v>9068</v>
      </c>
      <c r="F449" t="s">
        <v>2073</v>
      </c>
      <c r="G449" s="47" t="s">
        <v>11537</v>
      </c>
      <c r="H449" s="49">
        <v>0</v>
      </c>
      <c r="I449" s="250">
        <v>0</v>
      </c>
      <c r="J449" s="49" t="s">
        <v>2160</v>
      </c>
      <c r="K449" s="49" t="s">
        <v>2936</v>
      </c>
      <c r="L449" s="248" t="s">
        <v>254</v>
      </c>
      <c r="M449" s="248" t="s">
        <v>568</v>
      </c>
    </row>
    <row r="450" spans="2:13" x14ac:dyDescent="0.3">
      <c r="B450" s="248" t="s">
        <v>2831</v>
      </c>
      <c r="C450" s="248" t="s">
        <v>2831</v>
      </c>
      <c r="D450" t="s">
        <v>2602</v>
      </c>
      <c r="E450" t="s">
        <v>9429</v>
      </c>
      <c r="F450" t="s">
        <v>2073</v>
      </c>
      <c r="G450" s="47" t="s">
        <v>2269</v>
      </c>
      <c r="H450" s="49">
        <v>0</v>
      </c>
      <c r="I450" s="250">
        <v>0</v>
      </c>
      <c r="J450" s="49" t="s">
        <v>2186</v>
      </c>
      <c r="K450" s="49" t="s">
        <v>9430</v>
      </c>
      <c r="L450" s="248" t="s">
        <v>2147</v>
      </c>
      <c r="M450" s="248" t="s">
        <v>568</v>
      </c>
    </row>
    <row r="451" spans="2:13" x14ac:dyDescent="0.3">
      <c r="B451" s="248" t="s">
        <v>2831</v>
      </c>
      <c r="C451" s="248" t="s">
        <v>2831</v>
      </c>
      <c r="D451" t="s">
        <v>2602</v>
      </c>
      <c r="E451" t="s">
        <v>7714</v>
      </c>
      <c r="F451" t="s">
        <v>2073</v>
      </c>
      <c r="G451" s="47" t="s">
        <v>2188</v>
      </c>
      <c r="H451" s="49">
        <v>0</v>
      </c>
      <c r="I451" s="250">
        <v>0</v>
      </c>
      <c r="J451" s="49" t="s">
        <v>2186</v>
      </c>
      <c r="K451" s="49" t="s">
        <v>7715</v>
      </c>
      <c r="L451" s="248" t="s">
        <v>254</v>
      </c>
      <c r="M451" s="248" t="s">
        <v>568</v>
      </c>
    </row>
    <row r="452" spans="2:13" x14ac:dyDescent="0.3">
      <c r="B452" s="248" t="s">
        <v>2831</v>
      </c>
      <c r="C452" s="248" t="s">
        <v>2831</v>
      </c>
      <c r="D452" t="s">
        <v>2602</v>
      </c>
      <c r="E452" t="s">
        <v>5673</v>
      </c>
      <c r="F452" t="s">
        <v>2078</v>
      </c>
      <c r="G452" s="47" t="s">
        <v>2293</v>
      </c>
      <c r="H452" s="49">
        <v>0</v>
      </c>
      <c r="I452" s="250">
        <v>0</v>
      </c>
      <c r="J452" s="49" t="s">
        <v>2186</v>
      </c>
      <c r="K452" s="49" t="s">
        <v>5675</v>
      </c>
      <c r="L452" s="248" t="s">
        <v>254</v>
      </c>
      <c r="M452" s="248" t="s">
        <v>568</v>
      </c>
    </row>
    <row r="453" spans="2:13" x14ac:dyDescent="0.3">
      <c r="B453" s="248" t="s">
        <v>2831</v>
      </c>
      <c r="C453" s="248" t="s">
        <v>2831</v>
      </c>
      <c r="D453" t="s">
        <v>2602</v>
      </c>
      <c r="E453" t="s">
        <v>11640</v>
      </c>
      <c r="F453" t="s">
        <v>2072</v>
      </c>
      <c r="G453" s="47" t="s">
        <v>2227</v>
      </c>
      <c r="H453" s="49">
        <v>0</v>
      </c>
      <c r="I453" s="250">
        <v>0</v>
      </c>
      <c r="J453" s="49" t="s">
        <v>2160</v>
      </c>
      <c r="K453" s="49" t="s">
        <v>2992</v>
      </c>
      <c r="L453" s="248" t="s">
        <v>254</v>
      </c>
      <c r="M453" s="248" t="s">
        <v>568</v>
      </c>
    </row>
    <row r="454" spans="2:13" x14ac:dyDescent="0.3">
      <c r="B454" s="248" t="s">
        <v>2831</v>
      </c>
      <c r="C454" s="248" t="s">
        <v>2831</v>
      </c>
      <c r="D454" t="s">
        <v>2602</v>
      </c>
      <c r="E454" t="s">
        <v>6821</v>
      </c>
      <c r="F454" t="s">
        <v>2073</v>
      </c>
      <c r="G454" s="47" t="s">
        <v>2265</v>
      </c>
      <c r="H454" s="49">
        <v>0</v>
      </c>
      <c r="I454" s="250">
        <v>0</v>
      </c>
      <c r="J454" s="49" t="s">
        <v>2186</v>
      </c>
      <c r="K454" s="49" t="s">
        <v>6822</v>
      </c>
      <c r="L454" s="248" t="s">
        <v>254</v>
      </c>
      <c r="M454" s="248" t="s">
        <v>568</v>
      </c>
    </row>
    <row r="455" spans="2:13" x14ac:dyDescent="0.3">
      <c r="B455" s="248" t="s">
        <v>2831</v>
      </c>
      <c r="C455" s="248" t="s">
        <v>2831</v>
      </c>
      <c r="D455" t="s">
        <v>2602</v>
      </c>
      <c r="E455" t="s">
        <v>7144</v>
      </c>
      <c r="F455" t="s">
        <v>2078</v>
      </c>
      <c r="G455" s="47" t="s">
        <v>2292</v>
      </c>
      <c r="H455" s="49">
        <v>0</v>
      </c>
      <c r="I455" s="250">
        <v>0</v>
      </c>
      <c r="J455" s="49" t="s">
        <v>2186</v>
      </c>
      <c r="K455" s="49" t="s">
        <v>7145</v>
      </c>
      <c r="L455" s="248" t="s">
        <v>254</v>
      </c>
      <c r="M455" s="248" t="s">
        <v>568</v>
      </c>
    </row>
    <row r="456" spans="2:13" x14ac:dyDescent="0.3">
      <c r="B456" s="248" t="s">
        <v>2831</v>
      </c>
      <c r="C456" s="248" t="s">
        <v>2831</v>
      </c>
      <c r="D456" t="s">
        <v>2602</v>
      </c>
      <c r="E456" t="s">
        <v>8983</v>
      </c>
      <c r="F456" t="s">
        <v>2073</v>
      </c>
      <c r="G456" s="47" t="s">
        <v>2279</v>
      </c>
      <c r="H456" s="49">
        <v>0</v>
      </c>
      <c r="I456" s="250">
        <v>0</v>
      </c>
      <c r="J456" s="49" t="s">
        <v>2186</v>
      </c>
      <c r="K456" s="49" t="s">
        <v>8984</v>
      </c>
      <c r="L456" s="248" t="s">
        <v>254</v>
      </c>
      <c r="M456" s="248" t="s">
        <v>568</v>
      </c>
    </row>
    <row r="457" spans="2:13" x14ac:dyDescent="0.3">
      <c r="B457" s="248" t="s">
        <v>2831</v>
      </c>
      <c r="C457" s="248" t="s">
        <v>2831</v>
      </c>
      <c r="D457" t="s">
        <v>2602</v>
      </c>
      <c r="E457" t="s">
        <v>7436</v>
      </c>
      <c r="F457" t="s">
        <v>2073</v>
      </c>
      <c r="G457" s="47" t="s">
        <v>2265</v>
      </c>
      <c r="H457" s="49">
        <v>0</v>
      </c>
      <c r="I457" s="250">
        <v>0</v>
      </c>
      <c r="J457" s="49" t="s">
        <v>2186</v>
      </c>
      <c r="K457" s="49" t="s">
        <v>7437</v>
      </c>
      <c r="L457" s="248" t="s">
        <v>254</v>
      </c>
      <c r="M457" s="248" t="s">
        <v>568</v>
      </c>
    </row>
    <row r="458" spans="2:13" x14ac:dyDescent="0.3">
      <c r="B458" s="248" t="s">
        <v>2831</v>
      </c>
      <c r="C458" s="248" t="s">
        <v>2831</v>
      </c>
      <c r="D458" t="s">
        <v>2602</v>
      </c>
      <c r="E458" t="s">
        <v>5609</v>
      </c>
      <c r="F458" t="s">
        <v>2073</v>
      </c>
      <c r="G458" s="47" t="s">
        <v>2294</v>
      </c>
      <c r="H458" s="49">
        <v>0</v>
      </c>
      <c r="I458" s="250">
        <v>0</v>
      </c>
      <c r="J458" s="49" t="s">
        <v>2186</v>
      </c>
      <c r="K458" s="49" t="s">
        <v>5610</v>
      </c>
      <c r="L458" s="248" t="s">
        <v>2147</v>
      </c>
      <c r="M458" s="248" t="s">
        <v>568</v>
      </c>
    </row>
    <row r="459" spans="2:13" x14ac:dyDescent="0.3">
      <c r="B459" s="248" t="s">
        <v>2831</v>
      </c>
      <c r="C459" s="248" t="s">
        <v>2831</v>
      </c>
      <c r="D459" t="s">
        <v>2602</v>
      </c>
      <c r="E459" t="s">
        <v>10377</v>
      </c>
      <c r="F459" t="s">
        <v>2073</v>
      </c>
      <c r="G459" s="47" t="s">
        <v>11525</v>
      </c>
      <c r="H459" s="49">
        <v>0</v>
      </c>
      <c r="I459" s="250">
        <v>0</v>
      </c>
      <c r="J459" s="49" t="s">
        <v>2186</v>
      </c>
      <c r="K459" s="49" t="s">
        <v>10378</v>
      </c>
      <c r="L459" s="248" t="s">
        <v>254</v>
      </c>
      <c r="M459" s="248" t="s">
        <v>568</v>
      </c>
    </row>
    <row r="460" spans="2:13" x14ac:dyDescent="0.3">
      <c r="B460" s="248" t="s">
        <v>2831</v>
      </c>
      <c r="C460" s="248" t="s">
        <v>2831</v>
      </c>
      <c r="D460" t="s">
        <v>2602</v>
      </c>
      <c r="E460" t="s">
        <v>6400</v>
      </c>
      <c r="F460" t="s">
        <v>2073</v>
      </c>
      <c r="G460" s="47" t="s">
        <v>2293</v>
      </c>
      <c r="H460" s="49">
        <v>0</v>
      </c>
      <c r="I460" s="250">
        <v>0</v>
      </c>
      <c r="J460" s="49" t="s">
        <v>2186</v>
      </c>
      <c r="K460" s="49" t="s">
        <v>6401</v>
      </c>
      <c r="L460" s="248" t="s">
        <v>254</v>
      </c>
      <c r="M460" s="248" t="s">
        <v>568</v>
      </c>
    </row>
    <row r="461" spans="2:13" x14ac:dyDescent="0.3">
      <c r="B461" s="248" t="s">
        <v>2831</v>
      </c>
      <c r="C461" s="248" t="s">
        <v>2831</v>
      </c>
      <c r="D461" t="s">
        <v>2602</v>
      </c>
      <c r="E461" t="s">
        <v>7909</v>
      </c>
      <c r="F461" t="s">
        <v>2073</v>
      </c>
      <c r="G461" s="47" t="s">
        <v>2360</v>
      </c>
      <c r="H461" s="49">
        <v>0</v>
      </c>
      <c r="I461" s="250">
        <v>0</v>
      </c>
      <c r="J461" s="49" t="s">
        <v>2186</v>
      </c>
      <c r="K461" s="49" t="s">
        <v>7910</v>
      </c>
      <c r="L461" s="248" t="s">
        <v>254</v>
      </c>
      <c r="M461" s="248" t="s">
        <v>568</v>
      </c>
    </row>
    <row r="462" spans="2:13" x14ac:dyDescent="0.3">
      <c r="B462" s="248" t="s">
        <v>2831</v>
      </c>
      <c r="C462" s="248" t="s">
        <v>2831</v>
      </c>
      <c r="D462" t="s">
        <v>2602</v>
      </c>
      <c r="E462" t="s">
        <v>6281</v>
      </c>
      <c r="F462" t="s">
        <v>2075</v>
      </c>
      <c r="G462" s="47" t="s">
        <v>2294</v>
      </c>
      <c r="H462" s="49">
        <v>0</v>
      </c>
      <c r="I462" s="250">
        <v>0</v>
      </c>
      <c r="J462" s="49" t="s">
        <v>2186</v>
      </c>
      <c r="K462" s="49" t="s">
        <v>6282</v>
      </c>
      <c r="L462" s="248" t="s">
        <v>254</v>
      </c>
      <c r="M462" s="248" t="s">
        <v>568</v>
      </c>
    </row>
    <row r="463" spans="2:13" x14ac:dyDescent="0.3">
      <c r="B463" s="248" t="s">
        <v>2831</v>
      </c>
      <c r="C463" s="248" t="s">
        <v>2831</v>
      </c>
      <c r="D463" t="s">
        <v>2602</v>
      </c>
      <c r="E463" t="s">
        <v>6079</v>
      </c>
      <c r="F463" t="s">
        <v>2078</v>
      </c>
      <c r="G463" s="47" t="s">
        <v>2177</v>
      </c>
      <c r="H463" s="49">
        <v>0</v>
      </c>
      <c r="I463" s="250">
        <v>0</v>
      </c>
      <c r="J463" s="49" t="s">
        <v>2186</v>
      </c>
      <c r="K463" s="49" t="s">
        <v>6081</v>
      </c>
      <c r="L463" s="248" t="s">
        <v>254</v>
      </c>
      <c r="M463" s="248" t="s">
        <v>568</v>
      </c>
    </row>
    <row r="464" spans="2:13" x14ac:dyDescent="0.3">
      <c r="B464" s="248" t="s">
        <v>2831</v>
      </c>
      <c r="C464" s="248" t="s">
        <v>2831</v>
      </c>
      <c r="D464" t="s">
        <v>2602</v>
      </c>
      <c r="E464" t="s">
        <v>6897</v>
      </c>
      <c r="F464" t="s">
        <v>2078</v>
      </c>
      <c r="G464" s="47" t="s">
        <v>2360</v>
      </c>
      <c r="H464" s="49">
        <v>0</v>
      </c>
      <c r="I464" s="250">
        <v>0</v>
      </c>
      <c r="J464" s="49" t="s">
        <v>2186</v>
      </c>
      <c r="K464" s="49" t="s">
        <v>6898</v>
      </c>
      <c r="L464" s="248" t="s">
        <v>254</v>
      </c>
      <c r="M464" s="248" t="s">
        <v>568</v>
      </c>
    </row>
    <row r="465" spans="2:13" x14ac:dyDescent="0.3">
      <c r="B465" s="248" t="s">
        <v>2831</v>
      </c>
      <c r="C465" s="248" t="s">
        <v>2831</v>
      </c>
      <c r="D465" t="s">
        <v>2602</v>
      </c>
      <c r="E465" t="s">
        <v>4576</v>
      </c>
      <c r="F465" t="s">
        <v>2078</v>
      </c>
      <c r="G465" s="47" t="s">
        <v>2166</v>
      </c>
      <c r="H465" s="49">
        <v>0</v>
      </c>
      <c r="I465" s="250">
        <v>0</v>
      </c>
      <c r="J465" s="49" t="s">
        <v>2160</v>
      </c>
      <c r="K465" s="49" t="s">
        <v>2925</v>
      </c>
      <c r="L465" s="248" t="s">
        <v>254</v>
      </c>
      <c r="M465" s="248" t="s">
        <v>568</v>
      </c>
    </row>
    <row r="466" spans="2:13" x14ac:dyDescent="0.3">
      <c r="B466" s="248" t="s">
        <v>2831</v>
      </c>
      <c r="C466" s="248" t="s">
        <v>2831</v>
      </c>
      <c r="D466" t="s">
        <v>2602</v>
      </c>
      <c r="E466" t="s">
        <v>6256</v>
      </c>
      <c r="F466" t="s">
        <v>2073</v>
      </c>
      <c r="G466" s="47" t="s">
        <v>2360</v>
      </c>
      <c r="H466" s="49">
        <v>0</v>
      </c>
      <c r="I466" s="250">
        <v>0</v>
      </c>
      <c r="J466" s="49" t="s">
        <v>2186</v>
      </c>
      <c r="K466" s="49" t="s">
        <v>6257</v>
      </c>
      <c r="L466" s="248" t="s">
        <v>254</v>
      </c>
      <c r="M466" s="248" t="s">
        <v>568</v>
      </c>
    </row>
    <row r="467" spans="2:13" x14ac:dyDescent="0.3">
      <c r="B467" s="248" t="s">
        <v>2831</v>
      </c>
      <c r="C467" s="248" t="s">
        <v>2831</v>
      </c>
      <c r="D467" t="s">
        <v>2602</v>
      </c>
      <c r="E467" t="s">
        <v>8420</v>
      </c>
      <c r="F467" t="s">
        <v>2073</v>
      </c>
      <c r="G467" s="47" t="s">
        <v>2360</v>
      </c>
      <c r="H467" s="49">
        <v>0</v>
      </c>
      <c r="I467" s="250">
        <v>0</v>
      </c>
      <c r="J467" s="49" t="s">
        <v>2186</v>
      </c>
      <c r="K467" s="49" t="s">
        <v>8421</v>
      </c>
      <c r="L467" s="248" t="s">
        <v>254</v>
      </c>
      <c r="M467" s="248" t="s">
        <v>568</v>
      </c>
    </row>
    <row r="468" spans="2:13" x14ac:dyDescent="0.3">
      <c r="B468" s="248" t="s">
        <v>2831</v>
      </c>
      <c r="C468" s="248" t="s">
        <v>2831</v>
      </c>
      <c r="D468" t="s">
        <v>2602</v>
      </c>
      <c r="E468" t="s">
        <v>11641</v>
      </c>
      <c r="F468" t="s">
        <v>2072</v>
      </c>
      <c r="G468" s="47" t="s">
        <v>2227</v>
      </c>
      <c r="H468" s="49">
        <v>0</v>
      </c>
      <c r="I468" s="250">
        <v>0</v>
      </c>
      <c r="J468" s="49" t="s">
        <v>2160</v>
      </c>
      <c r="K468" s="49" t="s">
        <v>11522</v>
      </c>
      <c r="L468" s="248" t="s">
        <v>254</v>
      </c>
      <c r="M468" s="248" t="s">
        <v>568</v>
      </c>
    </row>
    <row r="469" spans="2:13" x14ac:dyDescent="0.3">
      <c r="B469" s="248" t="s">
        <v>2831</v>
      </c>
      <c r="C469" s="248" t="s">
        <v>2831</v>
      </c>
      <c r="D469" t="s">
        <v>2602</v>
      </c>
      <c r="E469" t="s">
        <v>11642</v>
      </c>
      <c r="F469" t="s">
        <v>2072</v>
      </c>
      <c r="G469" s="47" t="s">
        <v>11531</v>
      </c>
      <c r="H469" s="49">
        <v>0</v>
      </c>
      <c r="I469" s="250">
        <v>0</v>
      </c>
      <c r="J469" s="49" t="s">
        <v>2176</v>
      </c>
      <c r="K469" s="49" t="s">
        <v>11643</v>
      </c>
      <c r="L469" s="248" t="s">
        <v>254</v>
      </c>
      <c r="M469" s="248" t="s">
        <v>568</v>
      </c>
    </row>
    <row r="470" spans="2:13" x14ac:dyDescent="0.3">
      <c r="B470" s="248" t="s">
        <v>2831</v>
      </c>
      <c r="C470" s="248" t="s">
        <v>2831</v>
      </c>
      <c r="D470" t="s">
        <v>2602</v>
      </c>
      <c r="E470" t="s">
        <v>9867</v>
      </c>
      <c r="F470" t="s">
        <v>2073</v>
      </c>
      <c r="G470" s="47" t="s">
        <v>2332</v>
      </c>
      <c r="H470" s="49">
        <v>0</v>
      </c>
      <c r="I470" s="250">
        <v>0</v>
      </c>
      <c r="J470" s="49" t="s">
        <v>2186</v>
      </c>
      <c r="K470" s="49" t="s">
        <v>9868</v>
      </c>
      <c r="L470" s="248" t="s">
        <v>254</v>
      </c>
      <c r="M470" s="248" t="s">
        <v>568</v>
      </c>
    </row>
    <row r="471" spans="2:13" x14ac:dyDescent="0.3">
      <c r="B471" s="248" t="s">
        <v>2831</v>
      </c>
      <c r="C471" s="248" t="s">
        <v>2831</v>
      </c>
      <c r="D471" t="s">
        <v>2602</v>
      </c>
      <c r="E471" t="s">
        <v>5786</v>
      </c>
      <c r="F471" t="s">
        <v>2073</v>
      </c>
      <c r="G471" s="47" t="s">
        <v>2247</v>
      </c>
      <c r="H471" s="49">
        <v>0</v>
      </c>
      <c r="I471" s="250">
        <v>0</v>
      </c>
      <c r="J471" s="49" t="s">
        <v>2186</v>
      </c>
      <c r="K471" s="49" t="s">
        <v>5787</v>
      </c>
      <c r="L471" s="248" t="s">
        <v>254</v>
      </c>
      <c r="M471" s="248" t="s">
        <v>568</v>
      </c>
    </row>
    <row r="472" spans="2:13" x14ac:dyDescent="0.3">
      <c r="B472" s="248" t="s">
        <v>2831</v>
      </c>
      <c r="C472" s="248" t="s">
        <v>2831</v>
      </c>
      <c r="D472" t="s">
        <v>2602</v>
      </c>
      <c r="E472" t="s">
        <v>11644</v>
      </c>
      <c r="F472" t="s">
        <v>2072</v>
      </c>
      <c r="G472" s="47" t="s">
        <v>2166</v>
      </c>
      <c r="H472" s="49">
        <v>0</v>
      </c>
      <c r="I472" s="250">
        <v>0</v>
      </c>
      <c r="J472" s="49" t="s">
        <v>2160</v>
      </c>
      <c r="K472" s="49" t="s">
        <v>4381</v>
      </c>
      <c r="L472" s="248" t="s">
        <v>254</v>
      </c>
      <c r="M472" s="248" t="s">
        <v>568</v>
      </c>
    </row>
    <row r="473" spans="2:13" x14ac:dyDescent="0.3">
      <c r="B473" s="248" t="s">
        <v>2831</v>
      </c>
      <c r="C473" s="248" t="s">
        <v>2831</v>
      </c>
      <c r="D473" t="s">
        <v>2602</v>
      </c>
      <c r="E473" t="s">
        <v>11645</v>
      </c>
      <c r="F473" t="s">
        <v>2072</v>
      </c>
      <c r="G473" s="47" t="s">
        <v>11531</v>
      </c>
      <c r="H473" s="49">
        <v>0</v>
      </c>
      <c r="I473" s="250">
        <v>0</v>
      </c>
      <c r="J473" s="49" t="s">
        <v>2176</v>
      </c>
      <c r="K473" s="49" t="s">
        <v>11646</v>
      </c>
      <c r="L473" s="248" t="s">
        <v>254</v>
      </c>
      <c r="M473" s="248" t="s">
        <v>568</v>
      </c>
    </row>
    <row r="474" spans="2:13" x14ac:dyDescent="0.3">
      <c r="B474" s="248" t="s">
        <v>2831</v>
      </c>
      <c r="C474" s="248" t="s">
        <v>2831</v>
      </c>
      <c r="D474" t="s">
        <v>2602</v>
      </c>
      <c r="E474" t="s">
        <v>11647</v>
      </c>
      <c r="F474" t="s">
        <v>2072</v>
      </c>
      <c r="G474" s="47" t="s">
        <v>2180</v>
      </c>
      <c r="H474" s="49">
        <v>0</v>
      </c>
      <c r="I474" s="250">
        <v>0</v>
      </c>
      <c r="J474" s="49" t="s">
        <v>2173</v>
      </c>
      <c r="K474" s="49" t="s">
        <v>11648</v>
      </c>
      <c r="L474" s="248" t="s">
        <v>254</v>
      </c>
      <c r="M474" s="248" t="s">
        <v>568</v>
      </c>
    </row>
    <row r="475" spans="2:13" x14ac:dyDescent="0.3">
      <c r="B475" s="248" t="s">
        <v>2831</v>
      </c>
      <c r="C475" s="248" t="s">
        <v>2831</v>
      </c>
      <c r="D475" t="s">
        <v>2602</v>
      </c>
      <c r="E475" t="s">
        <v>8339</v>
      </c>
      <c r="F475" t="s">
        <v>2073</v>
      </c>
      <c r="G475" s="47" t="s">
        <v>2336</v>
      </c>
      <c r="H475" s="49">
        <v>0</v>
      </c>
      <c r="I475" s="250">
        <v>0</v>
      </c>
      <c r="J475" s="49" t="s">
        <v>2186</v>
      </c>
      <c r="K475" s="49" t="s">
        <v>8340</v>
      </c>
      <c r="L475" s="248" t="s">
        <v>254</v>
      </c>
      <c r="M475" s="248" t="s">
        <v>568</v>
      </c>
    </row>
    <row r="476" spans="2:13" x14ac:dyDescent="0.3">
      <c r="B476" s="248" t="s">
        <v>2831</v>
      </c>
      <c r="C476" s="248" t="s">
        <v>2831</v>
      </c>
      <c r="D476" t="s">
        <v>2602</v>
      </c>
      <c r="E476" t="s">
        <v>6061</v>
      </c>
      <c r="F476" t="s">
        <v>2073</v>
      </c>
      <c r="G476" s="47" t="s">
        <v>11537</v>
      </c>
      <c r="H476" s="49">
        <v>0</v>
      </c>
      <c r="I476" s="250">
        <v>0</v>
      </c>
      <c r="J476" s="49" t="s">
        <v>2186</v>
      </c>
      <c r="K476" s="49" t="s">
        <v>6062</v>
      </c>
      <c r="L476" s="248" t="s">
        <v>254</v>
      </c>
      <c r="M476" s="248" t="s">
        <v>568</v>
      </c>
    </row>
    <row r="477" spans="2:13" x14ac:dyDescent="0.3">
      <c r="B477" s="248" t="s">
        <v>2831</v>
      </c>
      <c r="C477" s="248" t="s">
        <v>2831</v>
      </c>
      <c r="D477" t="s">
        <v>2602</v>
      </c>
      <c r="E477" t="s">
        <v>10242</v>
      </c>
      <c r="F477" t="s">
        <v>2073</v>
      </c>
      <c r="G477" s="47" t="s">
        <v>2257</v>
      </c>
      <c r="H477" s="49">
        <v>0</v>
      </c>
      <c r="I477" s="250">
        <v>0</v>
      </c>
      <c r="J477" s="49" t="s">
        <v>2160</v>
      </c>
      <c r="K477" s="49" t="s">
        <v>10243</v>
      </c>
      <c r="L477" s="248" t="s">
        <v>254</v>
      </c>
      <c r="M477" s="248" t="s">
        <v>568</v>
      </c>
    </row>
    <row r="478" spans="2:13" x14ac:dyDescent="0.3">
      <c r="B478" s="248" t="s">
        <v>2831</v>
      </c>
      <c r="C478" s="248" t="s">
        <v>2831</v>
      </c>
      <c r="D478" t="s">
        <v>2602</v>
      </c>
      <c r="E478" t="s">
        <v>9663</v>
      </c>
      <c r="F478" t="s">
        <v>2078</v>
      </c>
      <c r="G478" s="47" t="s">
        <v>2293</v>
      </c>
      <c r="H478" s="49">
        <v>0</v>
      </c>
      <c r="I478" s="250">
        <v>0</v>
      </c>
      <c r="J478" s="49" t="s">
        <v>2186</v>
      </c>
      <c r="K478" s="49" t="s">
        <v>9664</v>
      </c>
      <c r="L478" s="248" t="s">
        <v>254</v>
      </c>
      <c r="M478" s="248" t="s">
        <v>568</v>
      </c>
    </row>
    <row r="479" spans="2:13" x14ac:dyDescent="0.3">
      <c r="B479" s="248" t="s">
        <v>2831</v>
      </c>
      <c r="C479" s="248" t="s">
        <v>2831</v>
      </c>
      <c r="D479" t="s">
        <v>2602</v>
      </c>
      <c r="E479" t="s">
        <v>5275</v>
      </c>
      <c r="F479" t="s">
        <v>2073</v>
      </c>
      <c r="G479" s="47" t="s">
        <v>2265</v>
      </c>
      <c r="H479" s="49">
        <v>0</v>
      </c>
      <c r="I479" s="250">
        <v>0</v>
      </c>
      <c r="J479" s="49" t="s">
        <v>2160</v>
      </c>
      <c r="K479" s="49" t="s">
        <v>5276</v>
      </c>
      <c r="L479" s="248" t="s">
        <v>254</v>
      </c>
      <c r="M479" s="248" t="s">
        <v>568</v>
      </c>
    </row>
    <row r="480" spans="2:13" x14ac:dyDescent="0.3">
      <c r="B480" s="248" t="s">
        <v>2831</v>
      </c>
      <c r="C480" s="248" t="s">
        <v>2831</v>
      </c>
      <c r="D480" t="s">
        <v>2602</v>
      </c>
      <c r="E480" t="s">
        <v>8779</v>
      </c>
      <c r="F480" t="s">
        <v>2073</v>
      </c>
      <c r="G480" s="47" t="s">
        <v>2332</v>
      </c>
      <c r="H480" s="49">
        <v>0</v>
      </c>
      <c r="I480" s="250">
        <v>0</v>
      </c>
      <c r="J480" s="49" t="s">
        <v>2176</v>
      </c>
      <c r="K480" s="49" t="s">
        <v>8780</v>
      </c>
      <c r="L480" s="248" t="s">
        <v>254</v>
      </c>
      <c r="M480" s="248" t="s">
        <v>568</v>
      </c>
    </row>
    <row r="481" spans="2:13" x14ac:dyDescent="0.3">
      <c r="B481" s="248" t="s">
        <v>2831</v>
      </c>
      <c r="C481" s="248" t="s">
        <v>2831</v>
      </c>
      <c r="D481" t="s">
        <v>2602</v>
      </c>
      <c r="E481" t="s">
        <v>8233</v>
      </c>
      <c r="F481" t="s">
        <v>2073</v>
      </c>
      <c r="G481" s="47" t="s">
        <v>11531</v>
      </c>
      <c r="H481" s="49">
        <v>0</v>
      </c>
      <c r="I481" s="250">
        <v>0</v>
      </c>
      <c r="J481" s="49" t="s">
        <v>2186</v>
      </c>
      <c r="K481" s="49" t="s">
        <v>8234</v>
      </c>
      <c r="L481" s="248" t="s">
        <v>254</v>
      </c>
      <c r="M481" s="248" t="s">
        <v>568</v>
      </c>
    </row>
    <row r="482" spans="2:13" x14ac:dyDescent="0.3">
      <c r="B482" s="248" t="s">
        <v>2831</v>
      </c>
      <c r="C482" s="248" t="s">
        <v>2831</v>
      </c>
      <c r="D482" t="s">
        <v>2602</v>
      </c>
      <c r="E482" t="s">
        <v>11649</v>
      </c>
      <c r="F482" t="s">
        <v>2072</v>
      </c>
      <c r="G482" s="47" t="s">
        <v>2336</v>
      </c>
      <c r="H482" s="49">
        <v>0</v>
      </c>
      <c r="I482" s="250">
        <v>0</v>
      </c>
      <c r="J482" s="49" t="s">
        <v>2160</v>
      </c>
      <c r="K482" s="49" t="s">
        <v>2992</v>
      </c>
      <c r="L482" s="248" t="s">
        <v>254</v>
      </c>
      <c r="M482" s="248" t="s">
        <v>568</v>
      </c>
    </row>
    <row r="483" spans="2:13" x14ac:dyDescent="0.3">
      <c r="B483" s="248" t="s">
        <v>2831</v>
      </c>
      <c r="C483" s="248" t="s">
        <v>2831</v>
      </c>
      <c r="D483" t="s">
        <v>2602</v>
      </c>
      <c r="E483" t="s">
        <v>5300</v>
      </c>
      <c r="F483" t="s">
        <v>2073</v>
      </c>
      <c r="G483" s="47" t="s">
        <v>2227</v>
      </c>
      <c r="H483" s="49">
        <v>0</v>
      </c>
      <c r="I483" s="250">
        <v>0</v>
      </c>
      <c r="J483" s="49" t="s">
        <v>2160</v>
      </c>
      <c r="K483" s="49" t="s">
        <v>5301</v>
      </c>
      <c r="L483" s="248" t="s">
        <v>254</v>
      </c>
      <c r="M483" s="248" t="s">
        <v>568</v>
      </c>
    </row>
    <row r="484" spans="2:13" x14ac:dyDescent="0.3">
      <c r="B484" s="248" t="s">
        <v>2831</v>
      </c>
      <c r="C484" s="248" t="s">
        <v>2831</v>
      </c>
      <c r="D484" t="s">
        <v>2602</v>
      </c>
      <c r="E484" t="s">
        <v>6122</v>
      </c>
      <c r="F484" t="s">
        <v>2073</v>
      </c>
      <c r="G484" s="47" t="s">
        <v>11525</v>
      </c>
      <c r="H484" s="49">
        <v>0</v>
      </c>
      <c r="I484" s="250">
        <v>0</v>
      </c>
      <c r="J484" s="49" t="s">
        <v>2173</v>
      </c>
      <c r="K484" s="49" t="s">
        <v>6123</v>
      </c>
      <c r="L484" s="248" t="s">
        <v>254</v>
      </c>
      <c r="M484" s="248" t="s">
        <v>568</v>
      </c>
    </row>
    <row r="485" spans="2:13" x14ac:dyDescent="0.3">
      <c r="B485" s="248" t="s">
        <v>2831</v>
      </c>
      <c r="C485" s="248" t="s">
        <v>2831</v>
      </c>
      <c r="D485" t="s">
        <v>2602</v>
      </c>
      <c r="E485" t="s">
        <v>4010</v>
      </c>
      <c r="F485" t="s">
        <v>2078</v>
      </c>
      <c r="G485" s="47" t="s">
        <v>2294</v>
      </c>
      <c r="H485" s="49">
        <v>0</v>
      </c>
      <c r="I485" s="250">
        <v>0</v>
      </c>
      <c r="J485" s="49" t="s">
        <v>2186</v>
      </c>
      <c r="K485" s="49" t="s">
        <v>4012</v>
      </c>
      <c r="L485" s="248" t="s">
        <v>254</v>
      </c>
      <c r="M485" s="248" t="s">
        <v>568</v>
      </c>
    </row>
    <row r="486" spans="2:13" x14ac:dyDescent="0.3">
      <c r="B486" s="248" t="s">
        <v>2831</v>
      </c>
      <c r="C486" s="248" t="s">
        <v>2831</v>
      </c>
      <c r="D486" t="s">
        <v>2602</v>
      </c>
      <c r="E486" t="s">
        <v>7866</v>
      </c>
      <c r="F486" t="s">
        <v>2073</v>
      </c>
      <c r="G486" s="47" t="s">
        <v>2180</v>
      </c>
      <c r="H486" s="49">
        <v>0</v>
      </c>
      <c r="I486" s="250">
        <v>0</v>
      </c>
      <c r="J486" s="49" t="s">
        <v>2186</v>
      </c>
      <c r="K486" s="49" t="s">
        <v>7867</v>
      </c>
      <c r="L486" s="248" t="s">
        <v>254</v>
      </c>
      <c r="M486" s="248" t="s">
        <v>568</v>
      </c>
    </row>
    <row r="487" spans="2:13" x14ac:dyDescent="0.3">
      <c r="B487" s="248" t="s">
        <v>2831</v>
      </c>
      <c r="C487" s="248" t="s">
        <v>2831</v>
      </c>
      <c r="D487" t="s">
        <v>2602</v>
      </c>
      <c r="E487" t="s">
        <v>4675</v>
      </c>
      <c r="F487" t="s">
        <v>2078</v>
      </c>
      <c r="G487" s="47" t="s">
        <v>2290</v>
      </c>
      <c r="H487" s="49">
        <v>0</v>
      </c>
      <c r="I487" s="250">
        <v>0</v>
      </c>
      <c r="J487" s="49" t="s">
        <v>2160</v>
      </c>
      <c r="K487" s="49" t="s">
        <v>4676</v>
      </c>
      <c r="L487" s="248" t="s">
        <v>254</v>
      </c>
      <c r="M487" s="248" t="s">
        <v>568</v>
      </c>
    </row>
    <row r="488" spans="2:13" x14ac:dyDescent="0.3">
      <c r="B488" s="248" t="s">
        <v>2831</v>
      </c>
      <c r="C488" s="248" t="s">
        <v>2831</v>
      </c>
      <c r="D488" t="s">
        <v>2602</v>
      </c>
      <c r="E488" t="s">
        <v>7626</v>
      </c>
      <c r="F488" t="s">
        <v>2073</v>
      </c>
      <c r="G488" s="47" t="s">
        <v>2247</v>
      </c>
      <c r="H488" s="49">
        <v>0</v>
      </c>
      <c r="I488" s="250">
        <v>0</v>
      </c>
      <c r="J488" s="49" t="s">
        <v>2186</v>
      </c>
      <c r="K488" s="49" t="s">
        <v>7627</v>
      </c>
      <c r="L488" s="248" t="s">
        <v>254</v>
      </c>
      <c r="M488" s="248" t="s">
        <v>568</v>
      </c>
    </row>
    <row r="489" spans="2:13" x14ac:dyDescent="0.3">
      <c r="B489" s="248" t="s">
        <v>2831</v>
      </c>
      <c r="C489" s="248" t="s">
        <v>2831</v>
      </c>
      <c r="D489" t="s">
        <v>2602</v>
      </c>
      <c r="E489" t="s">
        <v>11650</v>
      </c>
      <c r="F489" t="s">
        <v>2072</v>
      </c>
      <c r="G489" s="47" t="s">
        <v>2188</v>
      </c>
      <c r="H489" s="49">
        <v>0</v>
      </c>
      <c r="I489" s="250">
        <v>0</v>
      </c>
      <c r="J489" s="49" t="s">
        <v>2160</v>
      </c>
      <c r="K489" s="49" t="s">
        <v>2992</v>
      </c>
      <c r="L489" s="248" t="s">
        <v>254</v>
      </c>
      <c r="M489" s="248" t="s">
        <v>568</v>
      </c>
    </row>
    <row r="490" spans="2:13" x14ac:dyDescent="0.3">
      <c r="B490" s="248" t="s">
        <v>2831</v>
      </c>
      <c r="C490" s="248" t="s">
        <v>2831</v>
      </c>
      <c r="D490" t="s">
        <v>2602</v>
      </c>
      <c r="E490" t="s">
        <v>9635</v>
      </c>
      <c r="F490" t="s">
        <v>2078</v>
      </c>
      <c r="G490" s="47" t="s">
        <v>2269</v>
      </c>
      <c r="H490" s="49">
        <v>0</v>
      </c>
      <c r="I490" s="250">
        <v>0</v>
      </c>
      <c r="J490" s="49" t="s">
        <v>2186</v>
      </c>
      <c r="K490" s="49" t="s">
        <v>9636</v>
      </c>
      <c r="L490" s="248" t="s">
        <v>254</v>
      </c>
      <c r="M490" s="248" t="s">
        <v>568</v>
      </c>
    </row>
    <row r="491" spans="2:13" x14ac:dyDescent="0.3">
      <c r="B491" s="248" t="s">
        <v>2831</v>
      </c>
      <c r="C491" s="248" t="s">
        <v>2831</v>
      </c>
      <c r="D491" t="s">
        <v>2602</v>
      </c>
      <c r="E491" t="s">
        <v>9050</v>
      </c>
      <c r="F491" t="s">
        <v>2073</v>
      </c>
      <c r="G491" s="47" t="s">
        <v>2247</v>
      </c>
      <c r="H491" s="49">
        <v>0</v>
      </c>
      <c r="I491" s="250">
        <v>0</v>
      </c>
      <c r="J491" s="49" t="s">
        <v>2160</v>
      </c>
      <c r="K491" s="49" t="s">
        <v>9051</v>
      </c>
      <c r="L491" s="248" t="s">
        <v>254</v>
      </c>
      <c r="M491" s="248" t="s">
        <v>568</v>
      </c>
    </row>
    <row r="492" spans="2:13" x14ac:dyDescent="0.3">
      <c r="B492" s="248" t="s">
        <v>2831</v>
      </c>
      <c r="C492" s="248" t="s">
        <v>2831</v>
      </c>
      <c r="D492" t="s">
        <v>2602</v>
      </c>
      <c r="E492" t="s">
        <v>9080</v>
      </c>
      <c r="F492" t="s">
        <v>2073</v>
      </c>
      <c r="G492" s="47" t="s">
        <v>2170</v>
      </c>
      <c r="H492" s="49">
        <v>0</v>
      </c>
      <c r="I492" s="250">
        <v>0</v>
      </c>
      <c r="J492" s="49" t="s">
        <v>2186</v>
      </c>
      <c r="K492" s="49" t="s">
        <v>9081</v>
      </c>
      <c r="L492" s="248" t="s">
        <v>254</v>
      </c>
      <c r="M492" s="248" t="s">
        <v>568</v>
      </c>
    </row>
    <row r="493" spans="2:13" x14ac:dyDescent="0.3">
      <c r="B493" s="248" t="s">
        <v>2831</v>
      </c>
      <c r="C493" s="248" t="s">
        <v>2831</v>
      </c>
      <c r="D493" t="s">
        <v>2602</v>
      </c>
      <c r="E493" t="s">
        <v>6826</v>
      </c>
      <c r="F493" t="s">
        <v>2078</v>
      </c>
      <c r="G493" s="47" t="s">
        <v>2332</v>
      </c>
      <c r="H493" s="49">
        <v>0</v>
      </c>
      <c r="I493" s="250">
        <v>0</v>
      </c>
      <c r="J493" s="49" t="s">
        <v>2186</v>
      </c>
      <c r="K493" s="49" t="s">
        <v>6827</v>
      </c>
      <c r="L493" s="248" t="s">
        <v>254</v>
      </c>
      <c r="M493" s="248" t="s">
        <v>568</v>
      </c>
    </row>
    <row r="494" spans="2:13" x14ac:dyDescent="0.3">
      <c r="B494" s="248" t="s">
        <v>2831</v>
      </c>
      <c r="C494" s="248" t="s">
        <v>2831</v>
      </c>
      <c r="D494" t="s">
        <v>2602</v>
      </c>
      <c r="E494" t="s">
        <v>6625</v>
      </c>
      <c r="F494" t="s">
        <v>2073</v>
      </c>
      <c r="G494" s="47" t="s">
        <v>2292</v>
      </c>
      <c r="H494" s="49">
        <v>0</v>
      </c>
      <c r="I494" s="250">
        <v>0</v>
      </c>
      <c r="J494" s="49" t="s">
        <v>2186</v>
      </c>
      <c r="K494" s="49" t="s">
        <v>6626</v>
      </c>
      <c r="L494" s="248" t="s">
        <v>254</v>
      </c>
      <c r="M494" s="248" t="s">
        <v>568</v>
      </c>
    </row>
    <row r="495" spans="2:13" x14ac:dyDescent="0.3">
      <c r="B495" s="248" t="s">
        <v>2831</v>
      </c>
      <c r="C495" s="248" t="s">
        <v>2831</v>
      </c>
      <c r="D495" t="s">
        <v>2602</v>
      </c>
      <c r="E495" t="s">
        <v>8565</v>
      </c>
      <c r="F495" t="s">
        <v>2073</v>
      </c>
      <c r="G495" s="47" t="s">
        <v>11531</v>
      </c>
      <c r="H495" s="49">
        <v>0</v>
      </c>
      <c r="I495" s="250">
        <v>0</v>
      </c>
      <c r="J495" s="49" t="s">
        <v>2186</v>
      </c>
      <c r="K495" s="49" t="s">
        <v>8566</v>
      </c>
      <c r="L495" s="248" t="s">
        <v>254</v>
      </c>
      <c r="M495" s="248" t="s">
        <v>568</v>
      </c>
    </row>
    <row r="496" spans="2:13" x14ac:dyDescent="0.3">
      <c r="B496" s="248" t="s">
        <v>2831</v>
      </c>
      <c r="C496" s="248" t="s">
        <v>2831</v>
      </c>
      <c r="D496" t="s">
        <v>2602</v>
      </c>
      <c r="E496" t="s">
        <v>11651</v>
      </c>
      <c r="F496" t="s">
        <v>2072</v>
      </c>
      <c r="G496" s="47" t="s">
        <v>2303</v>
      </c>
      <c r="H496" s="49">
        <v>0</v>
      </c>
      <c r="I496" s="250">
        <v>0</v>
      </c>
      <c r="J496" s="49" t="s">
        <v>2160</v>
      </c>
      <c r="K496" s="49" t="s">
        <v>11522</v>
      </c>
      <c r="L496" s="248" t="s">
        <v>254</v>
      </c>
      <c r="M496" s="248" t="s">
        <v>568</v>
      </c>
    </row>
    <row r="497" spans="2:13" x14ac:dyDescent="0.3">
      <c r="B497" s="248" t="s">
        <v>2831</v>
      </c>
      <c r="C497" s="248" t="s">
        <v>2831</v>
      </c>
      <c r="D497" t="s">
        <v>2602</v>
      </c>
      <c r="E497" t="s">
        <v>7984</v>
      </c>
      <c r="F497" t="s">
        <v>2073</v>
      </c>
      <c r="G497" s="47" t="s">
        <v>2360</v>
      </c>
      <c r="H497" s="49">
        <v>0</v>
      </c>
      <c r="I497" s="250">
        <v>0</v>
      </c>
      <c r="J497" s="49" t="s">
        <v>2186</v>
      </c>
      <c r="K497" s="49" t="s">
        <v>7985</v>
      </c>
      <c r="L497" s="248" t="s">
        <v>254</v>
      </c>
      <c r="M497" s="248" t="s">
        <v>568</v>
      </c>
    </row>
    <row r="498" spans="2:13" x14ac:dyDescent="0.3">
      <c r="B498" s="248" t="s">
        <v>2831</v>
      </c>
      <c r="C498" s="248" t="s">
        <v>2831</v>
      </c>
      <c r="D498" t="s">
        <v>2602</v>
      </c>
      <c r="E498" t="s">
        <v>9203</v>
      </c>
      <c r="F498" t="s">
        <v>2073</v>
      </c>
      <c r="G498" s="47" t="s">
        <v>2360</v>
      </c>
      <c r="H498" s="49">
        <v>0</v>
      </c>
      <c r="I498" s="250">
        <v>0</v>
      </c>
      <c r="J498" s="49" t="s">
        <v>2186</v>
      </c>
      <c r="K498" s="49" t="s">
        <v>9204</v>
      </c>
      <c r="L498" s="248" t="s">
        <v>254</v>
      </c>
      <c r="M498" s="248" t="s">
        <v>568</v>
      </c>
    </row>
    <row r="499" spans="2:13" x14ac:dyDescent="0.3">
      <c r="B499" s="248" t="s">
        <v>2831</v>
      </c>
      <c r="C499" s="248" t="s">
        <v>2831</v>
      </c>
      <c r="D499" t="s">
        <v>2602</v>
      </c>
      <c r="E499" t="s">
        <v>11652</v>
      </c>
      <c r="F499" t="s">
        <v>2076</v>
      </c>
      <c r="G499" s="47" t="s">
        <v>2293</v>
      </c>
      <c r="H499" s="49">
        <v>0</v>
      </c>
      <c r="I499" s="250">
        <v>0</v>
      </c>
      <c r="J499" s="49" t="s">
        <v>1535</v>
      </c>
      <c r="K499" s="49" t="s">
        <v>1535</v>
      </c>
      <c r="L499" s="248" t="s">
        <v>254</v>
      </c>
      <c r="M499" s="248" t="s">
        <v>568</v>
      </c>
    </row>
    <row r="500" spans="2:13" x14ac:dyDescent="0.3">
      <c r="B500" s="248" t="s">
        <v>2831</v>
      </c>
      <c r="C500" s="248" t="s">
        <v>2831</v>
      </c>
      <c r="D500" t="s">
        <v>2602</v>
      </c>
      <c r="E500" t="s">
        <v>8812</v>
      </c>
      <c r="F500" t="s">
        <v>2073</v>
      </c>
      <c r="G500" s="47" t="s">
        <v>2171</v>
      </c>
      <c r="H500" s="49">
        <v>0</v>
      </c>
      <c r="I500" s="250">
        <v>0</v>
      </c>
      <c r="J500" s="49" t="s">
        <v>2160</v>
      </c>
      <c r="K500" s="49" t="s">
        <v>8813</v>
      </c>
      <c r="L500" s="248" t="s">
        <v>254</v>
      </c>
      <c r="M500" s="248" t="s">
        <v>568</v>
      </c>
    </row>
    <row r="501" spans="2:13" x14ac:dyDescent="0.3">
      <c r="B501" s="248" t="s">
        <v>2831</v>
      </c>
      <c r="C501" s="248" t="s">
        <v>2831</v>
      </c>
      <c r="D501" t="s">
        <v>2602</v>
      </c>
      <c r="E501" t="s">
        <v>8201</v>
      </c>
      <c r="F501" t="s">
        <v>2075</v>
      </c>
      <c r="G501" s="47" t="s">
        <v>2290</v>
      </c>
      <c r="H501" s="49">
        <v>0</v>
      </c>
      <c r="I501" s="250">
        <v>0</v>
      </c>
      <c r="J501" s="49" t="s">
        <v>2186</v>
      </c>
      <c r="K501" s="49" t="s">
        <v>8202</v>
      </c>
      <c r="L501" s="248" t="s">
        <v>254</v>
      </c>
      <c r="M501" s="248" t="s">
        <v>568</v>
      </c>
    </row>
    <row r="502" spans="2:13" x14ac:dyDescent="0.3">
      <c r="B502" s="248" t="s">
        <v>2831</v>
      </c>
      <c r="C502" s="248" t="s">
        <v>2831</v>
      </c>
      <c r="D502" t="s">
        <v>2602</v>
      </c>
      <c r="E502" t="s">
        <v>4747</v>
      </c>
      <c r="F502" t="s">
        <v>2073</v>
      </c>
      <c r="G502" s="47" t="s">
        <v>2265</v>
      </c>
      <c r="H502" s="49">
        <v>0</v>
      </c>
      <c r="I502" s="250">
        <v>0</v>
      </c>
      <c r="J502" s="49" t="s">
        <v>2173</v>
      </c>
      <c r="K502" s="49" t="s">
        <v>4748</v>
      </c>
      <c r="L502" s="248" t="s">
        <v>254</v>
      </c>
      <c r="M502" s="248" t="s">
        <v>568</v>
      </c>
    </row>
    <row r="503" spans="2:13" x14ac:dyDescent="0.3">
      <c r="B503" s="248" t="s">
        <v>2831</v>
      </c>
      <c r="C503" s="248" t="s">
        <v>2831</v>
      </c>
      <c r="D503" t="s">
        <v>2602</v>
      </c>
      <c r="E503" t="s">
        <v>6568</v>
      </c>
      <c r="F503" t="s">
        <v>2073</v>
      </c>
      <c r="G503" s="47" t="s">
        <v>2244</v>
      </c>
      <c r="H503" s="49">
        <v>0</v>
      </c>
      <c r="I503" s="250">
        <v>0</v>
      </c>
      <c r="J503" s="49" t="s">
        <v>2160</v>
      </c>
      <c r="K503" s="49" t="s">
        <v>6569</v>
      </c>
      <c r="L503" s="248" t="s">
        <v>254</v>
      </c>
      <c r="M503" s="248" t="s">
        <v>568</v>
      </c>
    </row>
    <row r="504" spans="2:13" x14ac:dyDescent="0.3">
      <c r="B504" s="248" t="s">
        <v>2831</v>
      </c>
      <c r="C504" s="248" t="s">
        <v>2831</v>
      </c>
      <c r="D504" t="s">
        <v>2602</v>
      </c>
      <c r="E504" t="s">
        <v>8375</v>
      </c>
      <c r="F504" t="s">
        <v>2073</v>
      </c>
      <c r="G504" s="47" t="s">
        <v>2188</v>
      </c>
      <c r="H504" s="49">
        <v>0</v>
      </c>
      <c r="I504" s="250">
        <v>0</v>
      </c>
      <c r="J504" s="49" t="s">
        <v>2160</v>
      </c>
      <c r="K504" s="49" t="s">
        <v>8376</v>
      </c>
      <c r="L504" s="248" t="s">
        <v>254</v>
      </c>
      <c r="M504" s="248" t="s">
        <v>568</v>
      </c>
    </row>
    <row r="505" spans="2:13" x14ac:dyDescent="0.3">
      <c r="B505" s="248" t="s">
        <v>2831</v>
      </c>
      <c r="C505" s="248" t="s">
        <v>2831</v>
      </c>
      <c r="D505" t="s">
        <v>2602</v>
      </c>
      <c r="E505" t="s">
        <v>5949</v>
      </c>
      <c r="F505" t="s">
        <v>2073</v>
      </c>
      <c r="G505" s="47" t="s">
        <v>2177</v>
      </c>
      <c r="H505" s="49">
        <v>0</v>
      </c>
      <c r="I505" s="250">
        <v>0</v>
      </c>
      <c r="J505" s="49" t="s">
        <v>2186</v>
      </c>
      <c r="K505" s="49" t="s">
        <v>5950</v>
      </c>
      <c r="L505" s="248" t="s">
        <v>2147</v>
      </c>
      <c r="M505" s="248" t="s">
        <v>568</v>
      </c>
    </row>
    <row r="506" spans="2:13" x14ac:dyDescent="0.3">
      <c r="B506" s="248" t="s">
        <v>2831</v>
      </c>
      <c r="C506" s="248" t="s">
        <v>2831</v>
      </c>
      <c r="D506" t="s">
        <v>2602</v>
      </c>
      <c r="E506" t="s">
        <v>4051</v>
      </c>
      <c r="F506" t="s">
        <v>2078</v>
      </c>
      <c r="G506" s="47" t="s">
        <v>2360</v>
      </c>
      <c r="H506" s="49">
        <v>0</v>
      </c>
      <c r="I506" s="250">
        <v>0</v>
      </c>
      <c r="J506" s="49" t="s">
        <v>1535</v>
      </c>
      <c r="K506" s="49" t="s">
        <v>1535</v>
      </c>
      <c r="L506" s="248" t="s">
        <v>254</v>
      </c>
      <c r="M506" s="248" t="s">
        <v>568</v>
      </c>
    </row>
    <row r="507" spans="2:13" x14ac:dyDescent="0.3">
      <c r="B507" s="248" t="s">
        <v>2831</v>
      </c>
      <c r="C507" s="248" t="s">
        <v>2831</v>
      </c>
      <c r="D507" t="s">
        <v>2602</v>
      </c>
      <c r="E507" t="s">
        <v>8638</v>
      </c>
      <c r="F507" t="s">
        <v>2073</v>
      </c>
      <c r="G507" s="47" t="s">
        <v>2244</v>
      </c>
      <c r="H507" s="49">
        <v>0</v>
      </c>
      <c r="I507" s="250">
        <v>0</v>
      </c>
      <c r="J507" s="49" t="s">
        <v>2186</v>
      </c>
      <c r="K507" s="49" t="s">
        <v>8639</v>
      </c>
      <c r="L507" s="248" t="s">
        <v>254</v>
      </c>
      <c r="M507" s="248" t="s">
        <v>568</v>
      </c>
    </row>
    <row r="508" spans="2:13" x14ac:dyDescent="0.3">
      <c r="B508" s="248" t="s">
        <v>2831</v>
      </c>
      <c r="C508" s="248" t="s">
        <v>2831</v>
      </c>
      <c r="D508" t="s">
        <v>2602</v>
      </c>
      <c r="E508" t="s">
        <v>4794</v>
      </c>
      <c r="F508" t="s">
        <v>2073</v>
      </c>
      <c r="G508" s="47" t="s">
        <v>2292</v>
      </c>
      <c r="H508" s="49">
        <v>0</v>
      </c>
      <c r="I508" s="250">
        <v>0</v>
      </c>
      <c r="J508" s="49" t="s">
        <v>2160</v>
      </c>
      <c r="K508" s="49" t="s">
        <v>4795</v>
      </c>
      <c r="L508" s="248" t="s">
        <v>254</v>
      </c>
      <c r="M508" s="248" t="s">
        <v>568</v>
      </c>
    </row>
    <row r="509" spans="2:13" x14ac:dyDescent="0.3">
      <c r="B509" s="248" t="s">
        <v>2831</v>
      </c>
      <c r="C509" s="248" t="s">
        <v>2831</v>
      </c>
      <c r="D509" t="s">
        <v>2602</v>
      </c>
      <c r="E509" t="s">
        <v>3317</v>
      </c>
      <c r="F509" t="s">
        <v>2073</v>
      </c>
      <c r="G509" s="47" t="s">
        <v>2292</v>
      </c>
      <c r="H509" s="49">
        <v>0</v>
      </c>
      <c r="I509" s="250">
        <v>0</v>
      </c>
      <c r="J509" s="49" t="s">
        <v>2160</v>
      </c>
      <c r="K509" s="49" t="s">
        <v>2925</v>
      </c>
      <c r="L509" s="248" t="s">
        <v>254</v>
      </c>
      <c r="M509" s="248" t="s">
        <v>568</v>
      </c>
    </row>
    <row r="510" spans="2:13" x14ac:dyDescent="0.3">
      <c r="B510" s="248" t="s">
        <v>2831</v>
      </c>
      <c r="C510" s="248" t="s">
        <v>2831</v>
      </c>
      <c r="D510" t="s">
        <v>2602</v>
      </c>
      <c r="E510" t="s">
        <v>7049</v>
      </c>
      <c r="F510" t="s">
        <v>2073</v>
      </c>
      <c r="G510" s="47" t="s">
        <v>2205</v>
      </c>
      <c r="H510" s="49">
        <v>0</v>
      </c>
      <c r="I510" s="250">
        <v>0</v>
      </c>
      <c r="J510" s="49" t="s">
        <v>2186</v>
      </c>
      <c r="K510" s="49" t="s">
        <v>7050</v>
      </c>
      <c r="L510" s="248" t="s">
        <v>254</v>
      </c>
      <c r="M510" s="248" t="s">
        <v>568</v>
      </c>
    </row>
    <row r="511" spans="2:13" x14ac:dyDescent="0.3">
      <c r="B511" s="248" t="s">
        <v>2831</v>
      </c>
      <c r="C511" s="248" t="s">
        <v>2831</v>
      </c>
      <c r="D511" t="s">
        <v>2602</v>
      </c>
      <c r="E511" t="s">
        <v>9450</v>
      </c>
      <c r="F511" t="s">
        <v>2073</v>
      </c>
      <c r="G511" s="47" t="s">
        <v>2205</v>
      </c>
      <c r="H511" s="49">
        <v>0</v>
      </c>
      <c r="I511" s="250">
        <v>0</v>
      </c>
      <c r="J511" s="49" t="s">
        <v>2186</v>
      </c>
      <c r="K511" s="49" t="s">
        <v>9451</v>
      </c>
      <c r="L511" s="248" t="s">
        <v>254</v>
      </c>
      <c r="M511" s="248" t="s">
        <v>568</v>
      </c>
    </row>
    <row r="512" spans="2:13" x14ac:dyDescent="0.3">
      <c r="B512" s="248" t="s">
        <v>2831</v>
      </c>
      <c r="C512" s="248" t="s">
        <v>2831</v>
      </c>
      <c r="D512" t="s">
        <v>2602</v>
      </c>
      <c r="E512" t="s">
        <v>7111</v>
      </c>
      <c r="F512" t="s">
        <v>2073</v>
      </c>
      <c r="G512" s="47" t="s">
        <v>2360</v>
      </c>
      <c r="H512" s="49">
        <v>0</v>
      </c>
      <c r="I512" s="250">
        <v>0</v>
      </c>
      <c r="J512" s="49" t="s">
        <v>2186</v>
      </c>
      <c r="K512" s="49" t="s">
        <v>7112</v>
      </c>
      <c r="L512" s="248" t="s">
        <v>254</v>
      </c>
      <c r="M512" s="248" t="s">
        <v>568</v>
      </c>
    </row>
    <row r="513" spans="2:13" x14ac:dyDescent="0.3">
      <c r="B513" s="248" t="s">
        <v>2831</v>
      </c>
      <c r="C513" s="248" t="s">
        <v>2831</v>
      </c>
      <c r="D513" t="s">
        <v>2602</v>
      </c>
      <c r="E513" t="s">
        <v>9460</v>
      </c>
      <c r="F513" t="s">
        <v>2078</v>
      </c>
      <c r="G513" s="47" t="s">
        <v>2332</v>
      </c>
      <c r="H513" s="49">
        <v>0</v>
      </c>
      <c r="I513" s="250">
        <v>0</v>
      </c>
      <c r="J513" s="49" t="s">
        <v>2186</v>
      </c>
      <c r="K513" s="49" t="s">
        <v>9461</v>
      </c>
      <c r="L513" s="248" t="s">
        <v>254</v>
      </c>
      <c r="M513" s="248" t="s">
        <v>568</v>
      </c>
    </row>
    <row r="514" spans="2:13" x14ac:dyDescent="0.3">
      <c r="B514" s="248" t="s">
        <v>2831</v>
      </c>
      <c r="C514" s="248" t="s">
        <v>2831</v>
      </c>
      <c r="D514" t="s">
        <v>2602</v>
      </c>
      <c r="E514" t="s">
        <v>9153</v>
      </c>
      <c r="F514" t="s">
        <v>2073</v>
      </c>
      <c r="G514" s="47" t="s">
        <v>2265</v>
      </c>
      <c r="H514" s="49">
        <v>0</v>
      </c>
      <c r="I514" s="250">
        <v>0</v>
      </c>
      <c r="J514" s="49" t="s">
        <v>2186</v>
      </c>
      <c r="K514" s="49" t="s">
        <v>9154</v>
      </c>
      <c r="L514" s="248" t="s">
        <v>2147</v>
      </c>
      <c r="M514" s="248" t="s">
        <v>568</v>
      </c>
    </row>
    <row r="515" spans="2:13" x14ac:dyDescent="0.3">
      <c r="B515" s="248" t="s">
        <v>2831</v>
      </c>
      <c r="C515" s="248" t="s">
        <v>2831</v>
      </c>
      <c r="D515" t="s">
        <v>2602</v>
      </c>
      <c r="E515" t="s">
        <v>9225</v>
      </c>
      <c r="F515" t="s">
        <v>2073</v>
      </c>
      <c r="G515" s="47" t="s">
        <v>2244</v>
      </c>
      <c r="H515" s="49">
        <v>0</v>
      </c>
      <c r="I515" s="250">
        <v>0</v>
      </c>
      <c r="J515" s="49" t="s">
        <v>2186</v>
      </c>
      <c r="K515" s="49" t="s">
        <v>9226</v>
      </c>
      <c r="L515" s="248" t="s">
        <v>2147</v>
      </c>
      <c r="M515" s="248" t="s">
        <v>568</v>
      </c>
    </row>
    <row r="516" spans="2:13" x14ac:dyDescent="0.3">
      <c r="B516" s="248" t="s">
        <v>2831</v>
      </c>
      <c r="C516" s="248" t="s">
        <v>2831</v>
      </c>
      <c r="D516" t="s">
        <v>2602</v>
      </c>
      <c r="E516" t="s">
        <v>5744</v>
      </c>
      <c r="F516" t="s">
        <v>2078</v>
      </c>
      <c r="G516" s="47" t="s">
        <v>2279</v>
      </c>
      <c r="H516" s="49">
        <v>0</v>
      </c>
      <c r="I516" s="250">
        <v>0</v>
      </c>
      <c r="J516" s="49" t="s">
        <v>2186</v>
      </c>
      <c r="K516" s="49" t="s">
        <v>5745</v>
      </c>
      <c r="L516" s="248" t="s">
        <v>254</v>
      </c>
      <c r="M516" s="248" t="s">
        <v>568</v>
      </c>
    </row>
    <row r="517" spans="2:13" x14ac:dyDescent="0.3">
      <c r="B517" s="248" t="s">
        <v>2831</v>
      </c>
      <c r="C517" s="248" t="s">
        <v>2831</v>
      </c>
      <c r="D517" t="s">
        <v>2602</v>
      </c>
      <c r="E517" t="s">
        <v>10742</v>
      </c>
      <c r="F517" t="s">
        <v>2073</v>
      </c>
      <c r="G517" s="47" t="s">
        <v>2227</v>
      </c>
      <c r="H517" s="49">
        <v>0</v>
      </c>
      <c r="I517" s="250">
        <v>0</v>
      </c>
      <c r="J517" s="49" t="s">
        <v>2186</v>
      </c>
      <c r="K517" s="49" t="s">
        <v>10743</v>
      </c>
      <c r="L517" s="248" t="s">
        <v>254</v>
      </c>
      <c r="M517" s="248" t="s">
        <v>568</v>
      </c>
    </row>
    <row r="518" spans="2:13" x14ac:dyDescent="0.3">
      <c r="B518" s="248" t="s">
        <v>2831</v>
      </c>
      <c r="C518" s="248" t="s">
        <v>2831</v>
      </c>
      <c r="D518" t="s">
        <v>2602</v>
      </c>
      <c r="E518" t="s">
        <v>7676</v>
      </c>
      <c r="F518" t="s">
        <v>2078</v>
      </c>
      <c r="G518" s="47" t="s">
        <v>11537</v>
      </c>
      <c r="H518" s="49">
        <v>0</v>
      </c>
      <c r="I518" s="250">
        <v>0</v>
      </c>
      <c r="J518" s="49" t="s">
        <v>2186</v>
      </c>
      <c r="K518" s="49" t="s">
        <v>7677</v>
      </c>
      <c r="L518" s="248" t="s">
        <v>254</v>
      </c>
      <c r="M518" s="248" t="s">
        <v>568</v>
      </c>
    </row>
    <row r="519" spans="2:13" x14ac:dyDescent="0.3">
      <c r="B519" s="248" t="s">
        <v>2831</v>
      </c>
      <c r="C519" s="248" t="s">
        <v>2831</v>
      </c>
      <c r="D519" t="s">
        <v>2602</v>
      </c>
      <c r="E519" t="s">
        <v>8616</v>
      </c>
      <c r="F519" t="s">
        <v>2073</v>
      </c>
      <c r="G519" s="47" t="s">
        <v>11531</v>
      </c>
      <c r="H519" s="49">
        <v>0</v>
      </c>
      <c r="I519" s="250">
        <v>0</v>
      </c>
      <c r="J519" s="49" t="s">
        <v>2186</v>
      </c>
      <c r="K519" s="49" t="s">
        <v>8617</v>
      </c>
      <c r="L519" s="248" t="s">
        <v>254</v>
      </c>
      <c r="M519" s="248" t="s">
        <v>568</v>
      </c>
    </row>
    <row r="520" spans="2:13" x14ac:dyDescent="0.3">
      <c r="B520" s="248" t="s">
        <v>2831</v>
      </c>
      <c r="C520" s="248" t="s">
        <v>2831</v>
      </c>
      <c r="D520" t="s">
        <v>2602</v>
      </c>
      <c r="E520" t="s">
        <v>7156</v>
      </c>
      <c r="F520" t="s">
        <v>2078</v>
      </c>
      <c r="G520" s="47" t="s">
        <v>2303</v>
      </c>
      <c r="H520" s="49">
        <v>0</v>
      </c>
      <c r="I520" s="250">
        <v>0</v>
      </c>
      <c r="J520" s="49" t="s">
        <v>2186</v>
      </c>
      <c r="K520" s="49" t="s">
        <v>7157</v>
      </c>
      <c r="L520" s="248" t="s">
        <v>254</v>
      </c>
      <c r="M520" s="248" t="s">
        <v>568</v>
      </c>
    </row>
    <row r="521" spans="2:13" x14ac:dyDescent="0.3">
      <c r="B521" s="248" t="s">
        <v>2831</v>
      </c>
      <c r="C521" s="248" t="s">
        <v>2831</v>
      </c>
      <c r="D521" t="s">
        <v>2602</v>
      </c>
      <c r="E521" t="s">
        <v>8749</v>
      </c>
      <c r="F521" t="s">
        <v>2073</v>
      </c>
      <c r="G521" s="47" t="s">
        <v>2303</v>
      </c>
      <c r="H521" s="49">
        <v>0</v>
      </c>
      <c r="I521" s="250">
        <v>0</v>
      </c>
      <c r="J521" s="49" t="s">
        <v>2186</v>
      </c>
      <c r="K521" s="49" t="s">
        <v>8750</v>
      </c>
      <c r="L521" s="248" t="s">
        <v>254</v>
      </c>
      <c r="M521" s="248" t="s">
        <v>568</v>
      </c>
    </row>
    <row r="522" spans="2:13" x14ac:dyDescent="0.3">
      <c r="B522" s="248" t="s">
        <v>2831</v>
      </c>
      <c r="C522" s="248" t="s">
        <v>2831</v>
      </c>
      <c r="D522" t="s">
        <v>2602</v>
      </c>
      <c r="E522" t="s">
        <v>11653</v>
      </c>
      <c r="F522" t="s">
        <v>2072</v>
      </c>
      <c r="G522" s="47" t="s">
        <v>2292</v>
      </c>
      <c r="H522" s="49">
        <v>0</v>
      </c>
      <c r="I522" s="250">
        <v>0</v>
      </c>
      <c r="J522" s="49" t="s">
        <v>2160</v>
      </c>
      <c r="K522" s="49" t="s">
        <v>3939</v>
      </c>
      <c r="L522" s="248" t="s">
        <v>254</v>
      </c>
      <c r="M522" s="248" t="s">
        <v>568</v>
      </c>
    </row>
    <row r="523" spans="2:13" x14ac:dyDescent="0.3">
      <c r="B523" s="248" t="s">
        <v>2831</v>
      </c>
      <c r="C523" s="248" t="s">
        <v>2831</v>
      </c>
      <c r="D523" t="s">
        <v>2602</v>
      </c>
      <c r="E523" t="s">
        <v>3258</v>
      </c>
      <c r="F523" t="s">
        <v>2078</v>
      </c>
      <c r="G523" s="47" t="s">
        <v>2360</v>
      </c>
      <c r="H523" s="49">
        <v>0</v>
      </c>
      <c r="I523" s="250">
        <v>0</v>
      </c>
      <c r="J523" s="49" t="s">
        <v>2160</v>
      </c>
      <c r="K523" s="49" t="s">
        <v>2941</v>
      </c>
      <c r="L523" s="248" t="s">
        <v>254</v>
      </c>
      <c r="M523" s="248" t="s">
        <v>568</v>
      </c>
    </row>
    <row r="524" spans="2:13" x14ac:dyDescent="0.3">
      <c r="B524" s="248" t="s">
        <v>2831</v>
      </c>
      <c r="C524" s="248" t="s">
        <v>2831</v>
      </c>
      <c r="D524" t="s">
        <v>2602</v>
      </c>
      <c r="E524" t="s">
        <v>11654</v>
      </c>
      <c r="F524" t="s">
        <v>2076</v>
      </c>
      <c r="G524" s="47" t="s">
        <v>2360</v>
      </c>
      <c r="H524" s="49">
        <v>0</v>
      </c>
      <c r="I524" s="250">
        <v>0</v>
      </c>
      <c r="J524" s="49" t="s">
        <v>2173</v>
      </c>
      <c r="K524" s="49" t="s">
        <v>11655</v>
      </c>
      <c r="L524" s="248" t="s">
        <v>254</v>
      </c>
      <c r="M524" s="248" t="s">
        <v>568</v>
      </c>
    </row>
    <row r="525" spans="2:13" x14ac:dyDescent="0.3">
      <c r="B525" s="248" t="s">
        <v>2831</v>
      </c>
      <c r="C525" s="248" t="s">
        <v>2831</v>
      </c>
      <c r="D525" t="s">
        <v>2602</v>
      </c>
      <c r="E525" t="s">
        <v>8231</v>
      </c>
      <c r="F525" t="s">
        <v>2073</v>
      </c>
      <c r="G525" s="47" t="s">
        <v>11537</v>
      </c>
      <c r="H525" s="49">
        <v>0</v>
      </c>
      <c r="I525" s="250">
        <v>0</v>
      </c>
      <c r="J525" s="49" t="s">
        <v>2173</v>
      </c>
      <c r="K525" s="49" t="s">
        <v>8232</v>
      </c>
      <c r="L525" s="248" t="s">
        <v>254</v>
      </c>
      <c r="M525" s="248" t="s">
        <v>568</v>
      </c>
    </row>
    <row r="526" spans="2:13" x14ac:dyDescent="0.3">
      <c r="B526" s="248" t="s">
        <v>2831</v>
      </c>
      <c r="C526" s="248" t="s">
        <v>2831</v>
      </c>
      <c r="D526" t="s">
        <v>2602</v>
      </c>
      <c r="E526" t="s">
        <v>11656</v>
      </c>
      <c r="F526" t="s">
        <v>2072</v>
      </c>
      <c r="G526" s="47" t="s">
        <v>2290</v>
      </c>
      <c r="H526" s="49">
        <v>0</v>
      </c>
      <c r="I526" s="250">
        <v>0</v>
      </c>
      <c r="J526" s="49" t="s">
        <v>2160</v>
      </c>
      <c r="K526" s="49" t="s">
        <v>2992</v>
      </c>
      <c r="L526" s="248" t="s">
        <v>254</v>
      </c>
      <c r="M526" s="248" t="s">
        <v>568</v>
      </c>
    </row>
    <row r="527" spans="2:13" x14ac:dyDescent="0.3">
      <c r="B527" s="248" t="s">
        <v>2831</v>
      </c>
      <c r="C527" s="248" t="s">
        <v>2831</v>
      </c>
      <c r="D527" t="s">
        <v>2602</v>
      </c>
      <c r="E527" t="s">
        <v>5980</v>
      </c>
      <c r="F527" t="s">
        <v>2078</v>
      </c>
      <c r="G527" s="47" t="s">
        <v>2336</v>
      </c>
      <c r="H527" s="49">
        <v>0</v>
      </c>
      <c r="I527" s="250">
        <v>0</v>
      </c>
      <c r="J527" s="49" t="s">
        <v>2160</v>
      </c>
      <c r="K527" s="49" t="s">
        <v>5981</v>
      </c>
      <c r="L527" s="248" t="s">
        <v>254</v>
      </c>
      <c r="M527" s="248" t="s">
        <v>568</v>
      </c>
    </row>
    <row r="528" spans="2:13" x14ac:dyDescent="0.3">
      <c r="B528" s="248" t="s">
        <v>2831</v>
      </c>
      <c r="C528" s="248" t="s">
        <v>2831</v>
      </c>
      <c r="D528" t="s">
        <v>2602</v>
      </c>
      <c r="E528" t="s">
        <v>11657</v>
      </c>
      <c r="F528" t="s">
        <v>2075</v>
      </c>
      <c r="G528" s="47" t="s">
        <v>2170</v>
      </c>
      <c r="H528" s="49">
        <v>0</v>
      </c>
      <c r="I528" s="250">
        <v>0</v>
      </c>
      <c r="J528" s="49" t="s">
        <v>2160</v>
      </c>
      <c r="K528" s="49" t="s">
        <v>11658</v>
      </c>
      <c r="L528" s="248" t="s">
        <v>254</v>
      </c>
      <c r="M528" s="248" t="s">
        <v>568</v>
      </c>
    </row>
    <row r="529" spans="2:13" x14ac:dyDescent="0.3">
      <c r="B529" s="248" t="s">
        <v>2831</v>
      </c>
      <c r="C529" s="248" t="s">
        <v>2831</v>
      </c>
      <c r="D529" t="s">
        <v>2602</v>
      </c>
      <c r="E529" t="s">
        <v>9189</v>
      </c>
      <c r="F529" t="s">
        <v>2073</v>
      </c>
      <c r="G529" s="47" t="s">
        <v>2170</v>
      </c>
      <c r="H529" s="49">
        <v>0</v>
      </c>
      <c r="I529" s="250">
        <v>0</v>
      </c>
      <c r="J529" s="49" t="s">
        <v>2186</v>
      </c>
      <c r="K529" s="49" t="s">
        <v>9190</v>
      </c>
      <c r="L529" s="248" t="s">
        <v>2147</v>
      </c>
      <c r="M529" s="248" t="s">
        <v>568</v>
      </c>
    </row>
    <row r="530" spans="2:13" x14ac:dyDescent="0.3">
      <c r="B530" s="248" t="s">
        <v>2831</v>
      </c>
      <c r="C530" s="248" t="s">
        <v>2831</v>
      </c>
      <c r="D530" t="s">
        <v>2602</v>
      </c>
      <c r="E530" t="s">
        <v>8468</v>
      </c>
      <c r="F530" t="s">
        <v>2073</v>
      </c>
      <c r="G530" s="47" t="s">
        <v>2303</v>
      </c>
      <c r="H530" s="49">
        <v>0</v>
      </c>
      <c r="I530" s="250">
        <v>0</v>
      </c>
      <c r="J530" s="49" t="s">
        <v>2186</v>
      </c>
      <c r="K530" s="49" t="s">
        <v>8469</v>
      </c>
      <c r="L530" s="248" t="s">
        <v>254</v>
      </c>
      <c r="M530" s="248" t="s">
        <v>568</v>
      </c>
    </row>
    <row r="531" spans="2:13" x14ac:dyDescent="0.3">
      <c r="B531" s="248" t="s">
        <v>2831</v>
      </c>
      <c r="C531" s="248" t="s">
        <v>2831</v>
      </c>
      <c r="D531" t="s">
        <v>2602</v>
      </c>
      <c r="E531" t="s">
        <v>8478</v>
      </c>
      <c r="F531" t="s">
        <v>2073</v>
      </c>
      <c r="G531" s="47" t="s">
        <v>2360</v>
      </c>
      <c r="H531" s="49">
        <v>1</v>
      </c>
      <c r="I531" s="250">
        <v>389.49</v>
      </c>
      <c r="J531" s="49" t="s">
        <v>2186</v>
      </c>
      <c r="K531" s="49" t="s">
        <v>8479</v>
      </c>
      <c r="L531" s="248" t="s">
        <v>254</v>
      </c>
      <c r="M531" s="248" t="s">
        <v>568</v>
      </c>
    </row>
    <row r="532" spans="2:13" x14ac:dyDescent="0.3">
      <c r="B532" s="248" t="s">
        <v>2831</v>
      </c>
      <c r="C532" s="248" t="s">
        <v>2831</v>
      </c>
      <c r="D532" t="s">
        <v>2602</v>
      </c>
      <c r="E532" t="s">
        <v>6381</v>
      </c>
      <c r="F532" t="s">
        <v>2073</v>
      </c>
      <c r="G532" s="47" t="s">
        <v>11531</v>
      </c>
      <c r="H532" s="49">
        <v>0</v>
      </c>
      <c r="I532" s="250">
        <v>0</v>
      </c>
      <c r="J532" s="49" t="s">
        <v>2186</v>
      </c>
      <c r="K532" s="49" t="s">
        <v>6382</v>
      </c>
      <c r="L532" s="248" t="s">
        <v>2147</v>
      </c>
      <c r="M532" s="248" t="s">
        <v>568</v>
      </c>
    </row>
    <row r="533" spans="2:13" x14ac:dyDescent="0.3">
      <c r="B533" s="248" t="s">
        <v>2831</v>
      </c>
      <c r="C533" s="248" t="s">
        <v>2831</v>
      </c>
      <c r="D533" t="s">
        <v>2602</v>
      </c>
      <c r="E533" t="s">
        <v>3511</v>
      </c>
      <c r="F533" t="s">
        <v>2078</v>
      </c>
      <c r="G533" s="47" t="s">
        <v>2292</v>
      </c>
      <c r="H533" s="49">
        <v>0</v>
      </c>
      <c r="I533" s="250">
        <v>0</v>
      </c>
      <c r="J533" s="49" t="s">
        <v>2186</v>
      </c>
      <c r="K533" s="49" t="s">
        <v>3513</v>
      </c>
      <c r="L533" s="248" t="s">
        <v>254</v>
      </c>
      <c r="M533" s="248" t="s">
        <v>568</v>
      </c>
    </row>
    <row r="534" spans="2:13" x14ac:dyDescent="0.3">
      <c r="B534" s="248" t="s">
        <v>2831</v>
      </c>
      <c r="C534" s="248" t="s">
        <v>2831</v>
      </c>
      <c r="D534" t="s">
        <v>2602</v>
      </c>
      <c r="E534" t="s">
        <v>9774</v>
      </c>
      <c r="F534" t="s">
        <v>2078</v>
      </c>
      <c r="G534" s="47" t="s">
        <v>2227</v>
      </c>
      <c r="H534" s="49">
        <v>0</v>
      </c>
      <c r="I534" s="250">
        <v>0</v>
      </c>
      <c r="J534" s="49" t="s">
        <v>2186</v>
      </c>
      <c r="K534" s="49" t="s">
        <v>9775</v>
      </c>
      <c r="L534" s="248" t="s">
        <v>254</v>
      </c>
      <c r="M534" s="248" t="s">
        <v>568</v>
      </c>
    </row>
    <row r="535" spans="2:13" x14ac:dyDescent="0.3">
      <c r="B535" s="248" t="s">
        <v>2831</v>
      </c>
      <c r="C535" s="248" t="s">
        <v>2831</v>
      </c>
      <c r="D535" t="s">
        <v>2602</v>
      </c>
      <c r="E535" t="s">
        <v>10680</v>
      </c>
      <c r="F535" t="s">
        <v>2073</v>
      </c>
      <c r="G535" s="47" t="s">
        <v>2180</v>
      </c>
      <c r="H535" s="49">
        <v>0</v>
      </c>
      <c r="I535" s="250">
        <v>0</v>
      </c>
      <c r="J535" s="49" t="s">
        <v>2186</v>
      </c>
      <c r="K535" s="49" t="s">
        <v>10681</v>
      </c>
      <c r="L535" s="248" t="s">
        <v>254</v>
      </c>
      <c r="M535" s="248" t="s">
        <v>568</v>
      </c>
    </row>
    <row r="536" spans="2:13" x14ac:dyDescent="0.3">
      <c r="B536" s="248" t="s">
        <v>2831</v>
      </c>
      <c r="C536" s="248" t="s">
        <v>2831</v>
      </c>
      <c r="D536" t="s">
        <v>2602</v>
      </c>
      <c r="E536" t="s">
        <v>11659</v>
      </c>
      <c r="F536" t="s">
        <v>2072</v>
      </c>
      <c r="G536" s="47" t="s">
        <v>2279</v>
      </c>
      <c r="H536" s="49">
        <v>0</v>
      </c>
      <c r="I536" s="250">
        <v>0</v>
      </c>
      <c r="J536" s="49" t="s">
        <v>2176</v>
      </c>
      <c r="K536" s="49" t="s">
        <v>11660</v>
      </c>
      <c r="L536" s="248" t="s">
        <v>254</v>
      </c>
      <c r="M536" s="248" t="s">
        <v>568</v>
      </c>
    </row>
    <row r="537" spans="2:13" x14ac:dyDescent="0.3">
      <c r="B537" s="248" t="s">
        <v>2831</v>
      </c>
      <c r="C537" s="248" t="s">
        <v>2831</v>
      </c>
      <c r="D537" t="s">
        <v>2602</v>
      </c>
      <c r="E537" t="s">
        <v>5601</v>
      </c>
      <c r="F537" t="s">
        <v>2078</v>
      </c>
      <c r="G537" s="47" t="s">
        <v>2360</v>
      </c>
      <c r="H537" s="49">
        <v>0</v>
      </c>
      <c r="I537" s="250">
        <v>0</v>
      </c>
      <c r="J537" s="49" t="s">
        <v>2160</v>
      </c>
      <c r="K537" s="49" t="s">
        <v>2992</v>
      </c>
      <c r="L537" s="248" t="s">
        <v>254</v>
      </c>
      <c r="M537" s="248" t="s">
        <v>568</v>
      </c>
    </row>
    <row r="538" spans="2:13" x14ac:dyDescent="0.3">
      <c r="B538" s="248" t="s">
        <v>2831</v>
      </c>
      <c r="C538" s="248" t="s">
        <v>2831</v>
      </c>
      <c r="D538" t="s">
        <v>2602</v>
      </c>
      <c r="E538" t="s">
        <v>8795</v>
      </c>
      <c r="F538" t="s">
        <v>2078</v>
      </c>
      <c r="G538" s="47" t="s">
        <v>11531</v>
      </c>
      <c r="H538" s="49">
        <v>0</v>
      </c>
      <c r="I538" s="250">
        <v>0</v>
      </c>
      <c r="J538" s="49" t="s">
        <v>2186</v>
      </c>
      <c r="K538" s="49" t="s">
        <v>8796</v>
      </c>
      <c r="L538" s="248" t="s">
        <v>254</v>
      </c>
      <c r="M538" s="248" t="s">
        <v>568</v>
      </c>
    </row>
    <row r="539" spans="2:13" x14ac:dyDescent="0.3">
      <c r="B539" s="248" t="s">
        <v>2831</v>
      </c>
      <c r="C539" s="248" t="s">
        <v>2831</v>
      </c>
      <c r="D539" t="s">
        <v>2602</v>
      </c>
      <c r="E539" t="s">
        <v>4733</v>
      </c>
      <c r="F539" t="s">
        <v>2078</v>
      </c>
      <c r="G539" s="47" t="s">
        <v>2180</v>
      </c>
      <c r="H539" s="49">
        <v>0</v>
      </c>
      <c r="I539" s="250">
        <v>0</v>
      </c>
      <c r="J539" s="49" t="s">
        <v>2173</v>
      </c>
      <c r="K539" s="49" t="s">
        <v>4477</v>
      </c>
      <c r="L539" s="248" t="s">
        <v>254</v>
      </c>
      <c r="M539" s="248" t="s">
        <v>568</v>
      </c>
    </row>
    <row r="540" spans="2:13" x14ac:dyDescent="0.3">
      <c r="B540" s="248" t="s">
        <v>2831</v>
      </c>
      <c r="C540" s="248" t="s">
        <v>2831</v>
      </c>
      <c r="D540" t="s">
        <v>2602</v>
      </c>
      <c r="E540" t="s">
        <v>9187</v>
      </c>
      <c r="F540" t="s">
        <v>2073</v>
      </c>
      <c r="G540" s="47" t="s">
        <v>2332</v>
      </c>
      <c r="H540" s="49">
        <v>0</v>
      </c>
      <c r="I540" s="250">
        <v>0</v>
      </c>
      <c r="J540" s="49" t="s">
        <v>2186</v>
      </c>
      <c r="K540" s="49" t="s">
        <v>9188</v>
      </c>
      <c r="L540" s="248" t="s">
        <v>254</v>
      </c>
      <c r="M540" s="248" t="s">
        <v>568</v>
      </c>
    </row>
    <row r="541" spans="2:13" x14ac:dyDescent="0.3">
      <c r="B541" s="248" t="s">
        <v>2831</v>
      </c>
      <c r="C541" s="248" t="s">
        <v>2831</v>
      </c>
      <c r="D541" t="s">
        <v>2602</v>
      </c>
      <c r="E541" t="s">
        <v>9273</v>
      </c>
      <c r="F541" t="s">
        <v>2073</v>
      </c>
      <c r="G541" s="47" t="s">
        <v>2304</v>
      </c>
      <c r="H541" s="49">
        <v>0</v>
      </c>
      <c r="I541" s="250">
        <v>0</v>
      </c>
      <c r="J541" s="49" t="s">
        <v>2186</v>
      </c>
      <c r="K541" s="49" t="s">
        <v>9274</v>
      </c>
      <c r="L541" s="248" t="s">
        <v>254</v>
      </c>
      <c r="M541" s="248" t="s">
        <v>568</v>
      </c>
    </row>
    <row r="542" spans="2:13" x14ac:dyDescent="0.3">
      <c r="B542" s="248" t="s">
        <v>2831</v>
      </c>
      <c r="C542" s="248" t="s">
        <v>2831</v>
      </c>
      <c r="D542" t="s">
        <v>2602</v>
      </c>
      <c r="E542" t="s">
        <v>6358</v>
      </c>
      <c r="F542" t="s">
        <v>2073</v>
      </c>
      <c r="G542" s="47" t="s">
        <v>2303</v>
      </c>
      <c r="H542" s="49">
        <v>0</v>
      </c>
      <c r="I542" s="250">
        <v>0</v>
      </c>
      <c r="J542" s="49" t="s">
        <v>2186</v>
      </c>
      <c r="K542" s="49" t="s">
        <v>6359</v>
      </c>
      <c r="L542" s="248" t="s">
        <v>254</v>
      </c>
      <c r="M542" s="248" t="s">
        <v>568</v>
      </c>
    </row>
    <row r="543" spans="2:13" x14ac:dyDescent="0.3">
      <c r="B543" s="248" t="s">
        <v>2831</v>
      </c>
      <c r="C543" s="248" t="s">
        <v>2831</v>
      </c>
      <c r="D543" t="s">
        <v>2602</v>
      </c>
      <c r="E543" t="s">
        <v>9320</v>
      </c>
      <c r="F543" t="s">
        <v>2073</v>
      </c>
      <c r="G543" s="47" t="s">
        <v>2304</v>
      </c>
      <c r="H543" s="49">
        <v>0</v>
      </c>
      <c r="I543" s="250">
        <v>0</v>
      </c>
      <c r="J543" s="49" t="s">
        <v>2186</v>
      </c>
      <c r="K543" s="49" t="s">
        <v>9321</v>
      </c>
      <c r="L543" s="248" t="s">
        <v>254</v>
      </c>
      <c r="M543" s="248" t="s">
        <v>568</v>
      </c>
    </row>
    <row r="544" spans="2:13" x14ac:dyDescent="0.3">
      <c r="B544" s="248" t="s">
        <v>2831</v>
      </c>
      <c r="C544" s="248" t="s">
        <v>2831</v>
      </c>
      <c r="D544" t="s">
        <v>2602</v>
      </c>
      <c r="E544" t="s">
        <v>4677</v>
      </c>
      <c r="F544" t="s">
        <v>2078</v>
      </c>
      <c r="G544" s="47" t="s">
        <v>2294</v>
      </c>
      <c r="H544" s="49">
        <v>0</v>
      </c>
      <c r="I544" s="250">
        <v>0</v>
      </c>
      <c r="J544" s="49" t="s">
        <v>2160</v>
      </c>
      <c r="K544" s="49" t="s">
        <v>4678</v>
      </c>
      <c r="L544" s="248" t="s">
        <v>254</v>
      </c>
      <c r="M544" s="248" t="s">
        <v>568</v>
      </c>
    </row>
    <row r="545" spans="2:13" x14ac:dyDescent="0.3">
      <c r="B545" s="248" t="s">
        <v>2831</v>
      </c>
      <c r="C545" s="248" t="s">
        <v>2831</v>
      </c>
      <c r="D545" t="s">
        <v>2602</v>
      </c>
      <c r="E545" t="s">
        <v>5726</v>
      </c>
      <c r="F545" t="s">
        <v>2078</v>
      </c>
      <c r="G545" s="47" t="s">
        <v>2171</v>
      </c>
      <c r="H545" s="49">
        <v>0</v>
      </c>
      <c r="I545" s="250">
        <v>0</v>
      </c>
      <c r="J545" s="49" t="s">
        <v>2186</v>
      </c>
      <c r="K545" s="49" t="s">
        <v>5727</v>
      </c>
      <c r="L545" s="248" t="s">
        <v>254</v>
      </c>
      <c r="M545" s="248" t="s">
        <v>568</v>
      </c>
    </row>
    <row r="546" spans="2:13" x14ac:dyDescent="0.3">
      <c r="B546" s="248" t="s">
        <v>2831</v>
      </c>
      <c r="C546" s="248" t="s">
        <v>2831</v>
      </c>
      <c r="D546" t="s">
        <v>2602</v>
      </c>
      <c r="E546" t="s">
        <v>9607</v>
      </c>
      <c r="F546" t="s">
        <v>2073</v>
      </c>
      <c r="G546" s="47" t="s">
        <v>2257</v>
      </c>
      <c r="H546" s="49">
        <v>0</v>
      </c>
      <c r="I546" s="250">
        <v>0</v>
      </c>
      <c r="J546" s="49" t="s">
        <v>2186</v>
      </c>
      <c r="K546" s="49" t="s">
        <v>9608</v>
      </c>
      <c r="L546" s="248" t="s">
        <v>254</v>
      </c>
      <c r="M546" s="248" t="s">
        <v>568</v>
      </c>
    </row>
    <row r="547" spans="2:13" x14ac:dyDescent="0.3">
      <c r="B547" s="248" t="s">
        <v>2831</v>
      </c>
      <c r="C547" s="248" t="s">
        <v>2831</v>
      </c>
      <c r="D547" t="s">
        <v>2602</v>
      </c>
      <c r="E547" t="s">
        <v>4760</v>
      </c>
      <c r="F547" t="s">
        <v>2073</v>
      </c>
      <c r="G547" s="47" t="s">
        <v>2292</v>
      </c>
      <c r="H547" s="49">
        <v>0</v>
      </c>
      <c r="I547" s="250">
        <v>0</v>
      </c>
      <c r="J547" s="49" t="s">
        <v>2160</v>
      </c>
      <c r="K547" s="49" t="s">
        <v>4761</v>
      </c>
      <c r="L547" s="248" t="s">
        <v>254</v>
      </c>
      <c r="M547" s="248" t="s">
        <v>568</v>
      </c>
    </row>
    <row r="548" spans="2:13" x14ac:dyDescent="0.3">
      <c r="B548" s="248" t="s">
        <v>2831</v>
      </c>
      <c r="C548" s="248" t="s">
        <v>2831</v>
      </c>
      <c r="D548" t="s">
        <v>2602</v>
      </c>
      <c r="E548" t="s">
        <v>11661</v>
      </c>
      <c r="F548" t="s">
        <v>2072</v>
      </c>
      <c r="G548" s="47" t="s">
        <v>2292</v>
      </c>
      <c r="H548" s="49">
        <v>0</v>
      </c>
      <c r="I548" s="250">
        <v>0</v>
      </c>
      <c r="J548" s="49" t="s">
        <v>2160</v>
      </c>
      <c r="K548" s="49" t="s">
        <v>3939</v>
      </c>
      <c r="L548" s="248" t="s">
        <v>254</v>
      </c>
      <c r="M548" s="248" t="s">
        <v>568</v>
      </c>
    </row>
    <row r="549" spans="2:13" x14ac:dyDescent="0.3">
      <c r="B549" s="248" t="s">
        <v>2831</v>
      </c>
      <c r="C549" s="248" t="s">
        <v>2831</v>
      </c>
      <c r="D549" t="s">
        <v>2602</v>
      </c>
      <c r="E549" t="s">
        <v>6315</v>
      </c>
      <c r="F549" t="s">
        <v>2073</v>
      </c>
      <c r="G549" s="47" t="s">
        <v>2177</v>
      </c>
      <c r="H549" s="49">
        <v>0</v>
      </c>
      <c r="I549" s="250">
        <v>0</v>
      </c>
      <c r="J549" s="49" t="s">
        <v>2173</v>
      </c>
      <c r="K549" s="49" t="s">
        <v>6316</v>
      </c>
      <c r="L549" s="248" t="s">
        <v>254</v>
      </c>
      <c r="M549" s="248" t="s">
        <v>568</v>
      </c>
    </row>
    <row r="550" spans="2:13" x14ac:dyDescent="0.3">
      <c r="B550" s="248" t="s">
        <v>2831</v>
      </c>
      <c r="C550" s="248" t="s">
        <v>2831</v>
      </c>
      <c r="D550" t="s">
        <v>2602</v>
      </c>
      <c r="E550" t="s">
        <v>6517</v>
      </c>
      <c r="F550" t="s">
        <v>2078</v>
      </c>
      <c r="G550" s="47" t="s">
        <v>2170</v>
      </c>
      <c r="H550" s="49">
        <v>0</v>
      </c>
      <c r="I550" s="250">
        <v>0</v>
      </c>
      <c r="J550" s="49" t="s">
        <v>2186</v>
      </c>
      <c r="K550" s="49" t="s">
        <v>6518</v>
      </c>
      <c r="L550" s="248" t="s">
        <v>254</v>
      </c>
      <c r="M550" s="248" t="s">
        <v>568</v>
      </c>
    </row>
    <row r="551" spans="2:13" x14ac:dyDescent="0.3">
      <c r="B551" s="248" t="s">
        <v>2831</v>
      </c>
      <c r="C551" s="248" t="s">
        <v>2831</v>
      </c>
      <c r="D551" t="s">
        <v>2602</v>
      </c>
      <c r="E551" t="s">
        <v>6710</v>
      </c>
      <c r="F551" t="s">
        <v>2073</v>
      </c>
      <c r="G551" s="47" t="s">
        <v>2177</v>
      </c>
      <c r="H551" s="49">
        <v>0</v>
      </c>
      <c r="I551" s="250">
        <v>0</v>
      </c>
      <c r="J551" s="49" t="s">
        <v>2186</v>
      </c>
      <c r="K551" s="49" t="s">
        <v>6711</v>
      </c>
      <c r="L551" s="248" t="s">
        <v>254</v>
      </c>
      <c r="M551" s="248" t="s">
        <v>568</v>
      </c>
    </row>
    <row r="552" spans="2:13" x14ac:dyDescent="0.3">
      <c r="B552" s="248" t="s">
        <v>2831</v>
      </c>
      <c r="C552" s="248" t="s">
        <v>2831</v>
      </c>
      <c r="D552" t="s">
        <v>2602</v>
      </c>
      <c r="E552" t="s">
        <v>2998</v>
      </c>
      <c r="F552" t="s">
        <v>2073</v>
      </c>
      <c r="G552" s="47" t="s">
        <v>2304</v>
      </c>
      <c r="H552" s="49">
        <v>0</v>
      </c>
      <c r="I552" s="250">
        <v>0</v>
      </c>
      <c r="J552" s="49" t="s">
        <v>2160</v>
      </c>
      <c r="K552" s="49" t="s">
        <v>2999</v>
      </c>
      <c r="L552" s="248" t="s">
        <v>254</v>
      </c>
      <c r="M552" s="248" t="s">
        <v>568</v>
      </c>
    </row>
    <row r="553" spans="2:13" x14ac:dyDescent="0.3">
      <c r="B553" s="248" t="s">
        <v>2831</v>
      </c>
      <c r="C553" s="248" t="s">
        <v>2831</v>
      </c>
      <c r="D553" t="s">
        <v>2602</v>
      </c>
      <c r="E553" t="s">
        <v>11662</v>
      </c>
      <c r="F553" t="s">
        <v>2072</v>
      </c>
      <c r="G553" s="47" t="s">
        <v>2304</v>
      </c>
      <c r="H553" s="49">
        <v>0</v>
      </c>
      <c r="I553" s="250">
        <v>0</v>
      </c>
      <c r="J553" s="49" t="s">
        <v>2160</v>
      </c>
      <c r="K553" s="49" t="s">
        <v>11535</v>
      </c>
      <c r="L553" s="248" t="s">
        <v>254</v>
      </c>
      <c r="M553" s="248" t="s">
        <v>568</v>
      </c>
    </row>
    <row r="554" spans="2:13" x14ac:dyDescent="0.3">
      <c r="B554" s="248" t="s">
        <v>2831</v>
      </c>
      <c r="C554" s="248" t="s">
        <v>2831</v>
      </c>
      <c r="D554" t="s">
        <v>2602</v>
      </c>
      <c r="E554" t="s">
        <v>6755</v>
      </c>
      <c r="F554" t="s">
        <v>2073</v>
      </c>
      <c r="G554" s="47" t="s">
        <v>2269</v>
      </c>
      <c r="H554" s="49">
        <v>0</v>
      </c>
      <c r="I554" s="250">
        <v>0</v>
      </c>
      <c r="J554" s="49" t="s">
        <v>2186</v>
      </c>
      <c r="K554" s="49" t="s">
        <v>6756</v>
      </c>
      <c r="L554" s="248" t="s">
        <v>2147</v>
      </c>
      <c r="M554" s="248" t="s">
        <v>568</v>
      </c>
    </row>
    <row r="555" spans="2:13" x14ac:dyDescent="0.3">
      <c r="B555" s="248" t="s">
        <v>2831</v>
      </c>
      <c r="C555" s="248" t="s">
        <v>2831</v>
      </c>
      <c r="D555" t="s">
        <v>2602</v>
      </c>
      <c r="E555" t="s">
        <v>10571</v>
      </c>
      <c r="F555" t="s">
        <v>2073</v>
      </c>
      <c r="G555" s="47" t="s">
        <v>2294</v>
      </c>
      <c r="H555" s="49">
        <v>0</v>
      </c>
      <c r="I555" s="250">
        <v>0</v>
      </c>
      <c r="J555" s="49" t="s">
        <v>2186</v>
      </c>
      <c r="K555" s="49" t="s">
        <v>10572</v>
      </c>
      <c r="L555" s="248" t="s">
        <v>254</v>
      </c>
      <c r="M555" s="248" t="s">
        <v>568</v>
      </c>
    </row>
    <row r="556" spans="2:13" x14ac:dyDescent="0.3">
      <c r="B556" s="248" t="s">
        <v>2831</v>
      </c>
      <c r="C556" s="248" t="s">
        <v>2831</v>
      </c>
      <c r="D556" t="s">
        <v>2602</v>
      </c>
      <c r="E556" t="s">
        <v>11663</v>
      </c>
      <c r="F556" t="s">
        <v>2075</v>
      </c>
      <c r="G556" s="47" t="s">
        <v>2304</v>
      </c>
      <c r="H556" s="49">
        <v>0</v>
      </c>
      <c r="I556" s="250">
        <v>0</v>
      </c>
      <c r="J556" s="49" t="s">
        <v>2160</v>
      </c>
      <c r="K556" s="49" t="s">
        <v>11664</v>
      </c>
      <c r="L556" s="248" t="s">
        <v>254</v>
      </c>
      <c r="M556" s="248" t="s">
        <v>568</v>
      </c>
    </row>
    <row r="557" spans="2:13" x14ac:dyDescent="0.3">
      <c r="B557" s="248" t="s">
        <v>2831</v>
      </c>
      <c r="C557" s="248" t="s">
        <v>2831</v>
      </c>
      <c r="D557" t="s">
        <v>2602</v>
      </c>
      <c r="E557" t="s">
        <v>5838</v>
      </c>
      <c r="F557" t="s">
        <v>2073</v>
      </c>
      <c r="G557" s="47" t="s">
        <v>2293</v>
      </c>
      <c r="H557" s="49">
        <v>0</v>
      </c>
      <c r="I557" s="250">
        <v>0</v>
      </c>
      <c r="J557" s="49" t="s">
        <v>2186</v>
      </c>
      <c r="K557" s="49" t="s">
        <v>5839</v>
      </c>
      <c r="L557" s="248" t="s">
        <v>2147</v>
      </c>
      <c r="M557" s="248" t="s">
        <v>568</v>
      </c>
    </row>
    <row r="558" spans="2:13" x14ac:dyDescent="0.3">
      <c r="B558" s="248" t="s">
        <v>2831</v>
      </c>
      <c r="C558" s="248" t="s">
        <v>2831</v>
      </c>
      <c r="D558" t="s">
        <v>2602</v>
      </c>
      <c r="E558" t="s">
        <v>11665</v>
      </c>
      <c r="F558" t="s">
        <v>2076</v>
      </c>
      <c r="G558" s="47" t="s">
        <v>11531</v>
      </c>
      <c r="H558" s="49">
        <v>0</v>
      </c>
      <c r="I558" s="250">
        <v>0</v>
      </c>
      <c r="J558" s="49" t="s">
        <v>2160</v>
      </c>
      <c r="K558" s="49" t="s">
        <v>11666</v>
      </c>
      <c r="L558" s="248" t="s">
        <v>254</v>
      </c>
      <c r="M558" s="248" t="s">
        <v>568</v>
      </c>
    </row>
    <row r="559" spans="2:13" x14ac:dyDescent="0.3">
      <c r="B559" s="248" t="s">
        <v>2831</v>
      </c>
      <c r="C559" s="248" t="s">
        <v>2831</v>
      </c>
      <c r="D559" t="s">
        <v>2602</v>
      </c>
      <c r="E559" t="s">
        <v>9213</v>
      </c>
      <c r="F559" t="s">
        <v>2073</v>
      </c>
      <c r="G559" s="47" t="s">
        <v>2279</v>
      </c>
      <c r="H559" s="49">
        <v>0</v>
      </c>
      <c r="I559" s="250">
        <v>0</v>
      </c>
      <c r="J559" s="49" t="s">
        <v>2186</v>
      </c>
      <c r="K559" s="49" t="s">
        <v>9214</v>
      </c>
      <c r="L559" s="248" t="s">
        <v>254</v>
      </c>
      <c r="M559" s="248" t="s">
        <v>568</v>
      </c>
    </row>
    <row r="560" spans="2:13" x14ac:dyDescent="0.3">
      <c r="B560" s="248" t="s">
        <v>2831</v>
      </c>
      <c r="C560" s="248" t="s">
        <v>2831</v>
      </c>
      <c r="D560" t="s">
        <v>2602</v>
      </c>
      <c r="E560" t="s">
        <v>4855</v>
      </c>
      <c r="F560" t="s">
        <v>2073</v>
      </c>
      <c r="G560" s="47" t="s">
        <v>2227</v>
      </c>
      <c r="H560" s="49">
        <v>0</v>
      </c>
      <c r="I560" s="250">
        <v>0</v>
      </c>
      <c r="J560" s="49" t="s">
        <v>2160</v>
      </c>
      <c r="K560" s="49" t="s">
        <v>4856</v>
      </c>
      <c r="L560" s="248" t="s">
        <v>254</v>
      </c>
      <c r="M560" s="248" t="s">
        <v>568</v>
      </c>
    </row>
    <row r="561" spans="2:13" x14ac:dyDescent="0.3">
      <c r="B561" s="248" t="s">
        <v>2831</v>
      </c>
      <c r="C561" s="248" t="s">
        <v>2831</v>
      </c>
      <c r="D561" t="s">
        <v>2602</v>
      </c>
      <c r="E561" t="s">
        <v>7298</v>
      </c>
      <c r="F561" t="s">
        <v>2073</v>
      </c>
      <c r="G561" s="47" t="s">
        <v>2247</v>
      </c>
      <c r="H561" s="49">
        <v>0</v>
      </c>
      <c r="I561" s="250">
        <v>0</v>
      </c>
      <c r="J561" s="49" t="s">
        <v>2176</v>
      </c>
      <c r="K561" s="49" t="s">
        <v>7299</v>
      </c>
      <c r="L561" s="248" t="s">
        <v>254</v>
      </c>
      <c r="M561" s="248" t="s">
        <v>568</v>
      </c>
    </row>
    <row r="562" spans="2:13" x14ac:dyDescent="0.3">
      <c r="B562" s="248" t="s">
        <v>2831</v>
      </c>
      <c r="C562" s="248" t="s">
        <v>2831</v>
      </c>
      <c r="D562" t="s">
        <v>2602</v>
      </c>
      <c r="E562" t="s">
        <v>4653</v>
      </c>
      <c r="F562" t="s">
        <v>2073</v>
      </c>
      <c r="G562" s="47" t="s">
        <v>2244</v>
      </c>
      <c r="H562" s="49">
        <v>0</v>
      </c>
      <c r="I562" s="250">
        <v>0</v>
      </c>
      <c r="J562" s="49" t="s">
        <v>2160</v>
      </c>
      <c r="K562" s="49" t="s">
        <v>4655</v>
      </c>
      <c r="L562" s="248" t="s">
        <v>254</v>
      </c>
      <c r="M562" s="248" t="s">
        <v>568</v>
      </c>
    </row>
    <row r="563" spans="2:13" x14ac:dyDescent="0.3">
      <c r="B563" s="248" t="s">
        <v>2831</v>
      </c>
      <c r="C563" s="248" t="s">
        <v>2831</v>
      </c>
      <c r="D563" t="s">
        <v>2602</v>
      </c>
      <c r="E563" t="s">
        <v>11667</v>
      </c>
      <c r="F563" t="s">
        <v>2075</v>
      </c>
      <c r="G563" s="47" t="s">
        <v>2269</v>
      </c>
      <c r="H563" s="49">
        <v>0</v>
      </c>
      <c r="I563" s="250">
        <v>0</v>
      </c>
      <c r="J563" s="49" t="s">
        <v>2173</v>
      </c>
      <c r="K563" s="49" t="s">
        <v>11668</v>
      </c>
      <c r="L563" s="248" t="s">
        <v>254</v>
      </c>
      <c r="M563" s="248" t="s">
        <v>568</v>
      </c>
    </row>
    <row r="564" spans="2:13" x14ac:dyDescent="0.3">
      <c r="B564" s="248" t="s">
        <v>2831</v>
      </c>
      <c r="C564" s="248" t="s">
        <v>2831</v>
      </c>
      <c r="D564" t="s">
        <v>2602</v>
      </c>
      <c r="E564" t="s">
        <v>4680</v>
      </c>
      <c r="F564" t="s">
        <v>2078</v>
      </c>
      <c r="G564" s="47" t="s">
        <v>2332</v>
      </c>
      <c r="H564" s="49">
        <v>0</v>
      </c>
      <c r="I564" s="250">
        <v>0</v>
      </c>
      <c r="J564" s="49" t="s">
        <v>2160</v>
      </c>
      <c r="K564" s="49" t="s">
        <v>4681</v>
      </c>
      <c r="L564" s="248" t="s">
        <v>254</v>
      </c>
      <c r="M564" s="248" t="s">
        <v>568</v>
      </c>
    </row>
    <row r="565" spans="2:13" x14ac:dyDescent="0.3">
      <c r="B565" s="248" t="s">
        <v>2831</v>
      </c>
      <c r="C565" s="248" t="s">
        <v>2831</v>
      </c>
      <c r="D565" t="s">
        <v>2602</v>
      </c>
      <c r="E565" t="s">
        <v>4786</v>
      </c>
      <c r="F565" t="s">
        <v>2073</v>
      </c>
      <c r="G565" s="47" t="s">
        <v>2336</v>
      </c>
      <c r="H565" s="49">
        <v>0</v>
      </c>
      <c r="I565" s="250">
        <v>0</v>
      </c>
      <c r="J565" s="49" t="s">
        <v>2160</v>
      </c>
      <c r="K565" s="49" t="s">
        <v>4787</v>
      </c>
      <c r="L565" s="248" t="s">
        <v>254</v>
      </c>
      <c r="M565" s="248" t="s">
        <v>568</v>
      </c>
    </row>
    <row r="566" spans="2:13" x14ac:dyDescent="0.3">
      <c r="B566" s="248" t="s">
        <v>2831</v>
      </c>
      <c r="C566" s="248" t="s">
        <v>2831</v>
      </c>
      <c r="D566" t="s">
        <v>2602</v>
      </c>
      <c r="E566" t="s">
        <v>9381</v>
      </c>
      <c r="F566" t="s">
        <v>2073</v>
      </c>
      <c r="G566" s="47" t="s">
        <v>11537</v>
      </c>
      <c r="H566" s="49">
        <v>0</v>
      </c>
      <c r="I566" s="250">
        <v>0</v>
      </c>
      <c r="J566" s="49" t="s">
        <v>2186</v>
      </c>
      <c r="K566" s="49" t="s">
        <v>9382</v>
      </c>
      <c r="L566" s="248" t="s">
        <v>254</v>
      </c>
      <c r="M566" s="248" t="s">
        <v>568</v>
      </c>
    </row>
    <row r="567" spans="2:13" x14ac:dyDescent="0.3">
      <c r="B567" s="248" t="s">
        <v>2831</v>
      </c>
      <c r="C567" s="248" t="s">
        <v>2831</v>
      </c>
      <c r="D567" t="s">
        <v>2602</v>
      </c>
      <c r="E567" t="s">
        <v>3349</v>
      </c>
      <c r="F567" t="s">
        <v>2078</v>
      </c>
      <c r="G567" s="47" t="s">
        <v>11531</v>
      </c>
      <c r="H567" s="49">
        <v>0</v>
      </c>
      <c r="I567" s="250">
        <v>0</v>
      </c>
      <c r="J567" s="49" t="s">
        <v>2160</v>
      </c>
      <c r="K567" s="49" t="s">
        <v>2925</v>
      </c>
      <c r="L567" s="248" t="s">
        <v>254</v>
      </c>
      <c r="M567" s="248" t="s">
        <v>568</v>
      </c>
    </row>
    <row r="568" spans="2:13" x14ac:dyDescent="0.3">
      <c r="B568" s="248" t="s">
        <v>2831</v>
      </c>
      <c r="C568" s="248" t="s">
        <v>2831</v>
      </c>
      <c r="D568" t="s">
        <v>2602</v>
      </c>
      <c r="E568" t="s">
        <v>3899</v>
      </c>
      <c r="F568" t="s">
        <v>2073</v>
      </c>
      <c r="G568" s="47" t="s">
        <v>2292</v>
      </c>
      <c r="H568" s="49">
        <v>1</v>
      </c>
      <c r="I568" s="250">
        <v>389.49</v>
      </c>
      <c r="J568" s="49" t="s">
        <v>2186</v>
      </c>
      <c r="K568" s="49" t="s">
        <v>3900</v>
      </c>
      <c r="L568" s="248" t="s">
        <v>254</v>
      </c>
      <c r="M568" s="248" t="s">
        <v>568</v>
      </c>
    </row>
    <row r="569" spans="2:13" x14ac:dyDescent="0.3">
      <c r="B569" s="248" t="s">
        <v>2831</v>
      </c>
      <c r="C569" s="248" t="s">
        <v>2831</v>
      </c>
      <c r="D569" t="s">
        <v>2602</v>
      </c>
      <c r="E569" t="s">
        <v>5510</v>
      </c>
      <c r="F569" t="s">
        <v>2073</v>
      </c>
      <c r="G569" s="47" t="s">
        <v>2360</v>
      </c>
      <c r="H569" s="49">
        <v>0</v>
      </c>
      <c r="I569" s="250">
        <v>0</v>
      </c>
      <c r="J569" s="49" t="s">
        <v>2186</v>
      </c>
      <c r="K569" s="49" t="s">
        <v>5511</v>
      </c>
      <c r="L569" s="248" t="s">
        <v>254</v>
      </c>
      <c r="M569" s="248" t="s">
        <v>568</v>
      </c>
    </row>
    <row r="570" spans="2:13" x14ac:dyDescent="0.3">
      <c r="B570" s="248" t="s">
        <v>2831</v>
      </c>
      <c r="C570" s="248" t="s">
        <v>2831</v>
      </c>
      <c r="D570" t="s">
        <v>2602</v>
      </c>
      <c r="E570" t="s">
        <v>6154</v>
      </c>
      <c r="F570" t="s">
        <v>2073</v>
      </c>
      <c r="G570" s="47" t="s">
        <v>2205</v>
      </c>
      <c r="H570" s="49">
        <v>0</v>
      </c>
      <c r="I570" s="250">
        <v>0</v>
      </c>
      <c r="J570" s="49" t="s">
        <v>2186</v>
      </c>
      <c r="K570" s="49" t="s">
        <v>6155</v>
      </c>
      <c r="L570" s="248" t="s">
        <v>254</v>
      </c>
      <c r="M570" s="248" t="s">
        <v>568</v>
      </c>
    </row>
    <row r="571" spans="2:13" x14ac:dyDescent="0.3">
      <c r="B571" s="248" t="s">
        <v>2831</v>
      </c>
      <c r="C571" s="248" t="s">
        <v>2831</v>
      </c>
      <c r="D571" t="s">
        <v>2602</v>
      </c>
      <c r="E571" t="s">
        <v>7109</v>
      </c>
      <c r="F571" t="s">
        <v>2073</v>
      </c>
      <c r="G571" s="47" t="s">
        <v>2180</v>
      </c>
      <c r="H571" s="49">
        <v>0</v>
      </c>
      <c r="I571" s="250">
        <v>0</v>
      </c>
      <c r="J571" s="49" t="s">
        <v>2186</v>
      </c>
      <c r="K571" s="49" t="s">
        <v>7110</v>
      </c>
      <c r="L571" s="248" t="s">
        <v>254</v>
      </c>
      <c r="M571" s="248" t="s">
        <v>568</v>
      </c>
    </row>
    <row r="572" spans="2:13" x14ac:dyDescent="0.3">
      <c r="B572" s="248" t="s">
        <v>2831</v>
      </c>
      <c r="C572" s="248" t="s">
        <v>2831</v>
      </c>
      <c r="D572" t="s">
        <v>2602</v>
      </c>
      <c r="E572" t="s">
        <v>7942</v>
      </c>
      <c r="F572" t="s">
        <v>2073</v>
      </c>
      <c r="G572" s="47" t="s">
        <v>2290</v>
      </c>
      <c r="H572" s="49">
        <v>0</v>
      </c>
      <c r="I572" s="250">
        <v>0</v>
      </c>
      <c r="J572" s="49" t="s">
        <v>2186</v>
      </c>
      <c r="K572" s="49" t="s">
        <v>7943</v>
      </c>
      <c r="L572" s="248" t="s">
        <v>254</v>
      </c>
      <c r="M572" s="248" t="s">
        <v>568</v>
      </c>
    </row>
    <row r="573" spans="2:13" x14ac:dyDescent="0.3">
      <c r="B573" s="248" t="s">
        <v>2831</v>
      </c>
      <c r="C573" s="248" t="s">
        <v>2831</v>
      </c>
      <c r="D573" t="s">
        <v>2602</v>
      </c>
      <c r="E573" t="s">
        <v>6179</v>
      </c>
      <c r="F573" t="s">
        <v>2073</v>
      </c>
      <c r="G573" s="47" t="s">
        <v>2279</v>
      </c>
      <c r="H573" s="49">
        <v>0</v>
      </c>
      <c r="I573" s="250">
        <v>0</v>
      </c>
      <c r="J573" s="49" t="s">
        <v>2186</v>
      </c>
      <c r="K573" s="49" t="s">
        <v>6180</v>
      </c>
      <c r="L573" s="248" t="s">
        <v>254</v>
      </c>
      <c r="M573" s="248" t="s">
        <v>568</v>
      </c>
    </row>
    <row r="574" spans="2:13" x14ac:dyDescent="0.3">
      <c r="B574" s="248" t="s">
        <v>2831</v>
      </c>
      <c r="C574" s="248" t="s">
        <v>2831</v>
      </c>
      <c r="D574" t="s">
        <v>2602</v>
      </c>
      <c r="E574" t="s">
        <v>8872</v>
      </c>
      <c r="F574" t="s">
        <v>2073</v>
      </c>
      <c r="G574" s="47" t="s">
        <v>11531</v>
      </c>
      <c r="H574" s="49">
        <v>0</v>
      </c>
      <c r="I574" s="250">
        <v>0</v>
      </c>
      <c r="J574" s="49" t="s">
        <v>2186</v>
      </c>
      <c r="K574" s="49" t="s">
        <v>8873</v>
      </c>
      <c r="L574" s="248" t="s">
        <v>254</v>
      </c>
      <c r="M574" s="248" t="s">
        <v>568</v>
      </c>
    </row>
    <row r="575" spans="2:13" x14ac:dyDescent="0.3">
      <c r="B575" s="248" t="s">
        <v>2831</v>
      </c>
      <c r="C575" s="248" t="s">
        <v>2831</v>
      </c>
      <c r="D575" t="s">
        <v>2602</v>
      </c>
      <c r="E575" t="s">
        <v>7544</v>
      </c>
      <c r="F575" t="s">
        <v>2075</v>
      </c>
      <c r="G575" s="47" t="s">
        <v>2188</v>
      </c>
      <c r="H575" s="49">
        <v>0</v>
      </c>
      <c r="I575" s="250">
        <v>0</v>
      </c>
      <c r="J575" s="49" t="s">
        <v>2186</v>
      </c>
      <c r="K575" s="49" t="s">
        <v>7545</v>
      </c>
      <c r="L575" s="248" t="s">
        <v>254</v>
      </c>
      <c r="M575" s="248" t="s">
        <v>568</v>
      </c>
    </row>
  </sheetData>
  <sheetProtection sort="0"/>
  <mergeCells count="3">
    <mergeCell ref="B4:O4"/>
    <mergeCell ref="B5:O5"/>
    <mergeCell ref="D10:D11"/>
  </mergeCells>
  <phoneticPr fontId="56" type="noConversion"/>
  <pageMargins left="0.7" right="0.7" top="0.75" bottom="0.75" header="0.3" footer="0.3"/>
  <drawing r:id="rId1"/>
  <tableParts count="1">
    <tablePart r:id="rId2"/>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850EA-9DDD-4BD3-B4E9-920D322E86C0}">
  <dimension ref="B1:M83"/>
  <sheetViews>
    <sheetView showGridLines="0" topLeftCell="B1" zoomScaleNormal="100" workbookViewId="0">
      <selection activeCell="C1" sqref="C1"/>
    </sheetView>
  </sheetViews>
  <sheetFormatPr defaultColWidth="9.109375" defaultRowHeight="14.4" x14ac:dyDescent="0.3"/>
  <cols>
    <col min="1" max="1" width="1.6640625" customWidth="1"/>
    <col min="2" max="2" width="18" customWidth="1"/>
    <col min="3" max="3" width="23.33203125" style="47" customWidth="1"/>
    <col min="4" max="4" width="24.33203125" style="47" customWidth="1"/>
    <col min="5" max="11" width="18.109375" style="64" customWidth="1"/>
    <col min="12" max="12" width="13.21875" customWidth="1"/>
    <col min="13" max="13" width="7" customWidth="1"/>
  </cols>
  <sheetData>
    <row r="1" spans="2:13" x14ac:dyDescent="0.3">
      <c r="C1" s="6" t="s">
        <v>7</v>
      </c>
      <c r="D1" s="31" t="str">
        <f>'Reporte KPIs'!E1</f>
        <v>57040</v>
      </c>
      <c r="E1" s="63" t="s">
        <v>0</v>
      </c>
      <c r="F1" s="6" t="str">
        <f>'Reporte KPIs'!L1</f>
        <v>Centro</v>
      </c>
      <c r="G1" s="6"/>
      <c r="H1"/>
      <c r="I1"/>
      <c r="J1"/>
      <c r="K1"/>
    </row>
    <row r="2" spans="2:13" x14ac:dyDescent="0.3">
      <c r="C2" s="6" t="s">
        <v>2</v>
      </c>
      <c r="D2" s="31" t="str">
        <f>'Reporte KPIs'!E2</f>
        <v>Toyota Celaya</v>
      </c>
      <c r="E2" s="63" t="s">
        <v>1</v>
      </c>
      <c r="F2" s="6" t="str">
        <f>'Reporte KPIs'!L2</f>
        <v>Celaya</v>
      </c>
      <c r="G2" s="6"/>
      <c r="H2"/>
      <c r="I2"/>
      <c r="J2"/>
      <c r="K2"/>
    </row>
    <row r="3" spans="2:13" ht="8.1" customHeight="1" x14ac:dyDescent="0.3">
      <c r="C3"/>
      <c r="D3"/>
    </row>
    <row r="4" spans="2:13" ht="15.6" x14ac:dyDescent="0.3">
      <c r="B4" s="443" t="str">
        <f>'Reporte KPIs'!B4</f>
        <v>Reporte de Servicio Marzo 2022 a Febrero 2023</v>
      </c>
      <c r="C4" s="443"/>
      <c r="D4" s="443"/>
      <c r="E4" s="443"/>
      <c r="F4" s="443"/>
      <c r="G4" s="443"/>
      <c r="H4" s="443"/>
      <c r="I4" s="443"/>
      <c r="J4" s="443"/>
      <c r="K4" s="443"/>
      <c r="L4" s="443"/>
      <c r="M4" s="443"/>
    </row>
    <row r="5" spans="2:13" ht="15.6" x14ac:dyDescent="0.3">
      <c r="B5" s="311" t="str">
        <f xml:space="preserve"> CONCATENATE("Listado Primer Servicio - ",'Reporte KPIs'!E74,": ",'Reporte KPIs'!E84)</f>
        <v>Listado Primer Servicio - Mes Venta: Diciembre 2021</v>
      </c>
      <c r="C5" s="311"/>
      <c r="D5" s="311"/>
      <c r="E5" s="311"/>
      <c r="F5" s="311"/>
      <c r="G5" s="311"/>
      <c r="H5" s="311"/>
      <c r="I5" s="311"/>
      <c r="J5" s="311"/>
      <c r="K5" s="311"/>
      <c r="L5" s="311"/>
      <c r="M5" s="311"/>
    </row>
    <row r="6" spans="2:13" ht="4.8" customHeight="1" x14ac:dyDescent="0.3">
      <c r="B6" s="4"/>
      <c r="C6" s="4"/>
      <c r="D6" s="4"/>
      <c r="E6" s="69"/>
      <c r="F6" s="69"/>
      <c r="G6" s="69"/>
      <c r="H6" s="69"/>
      <c r="I6" s="69"/>
      <c r="J6" s="69"/>
      <c r="K6" s="69"/>
      <c r="L6" s="4"/>
      <c r="M6" s="4"/>
    </row>
    <row r="7" spans="2:13" x14ac:dyDescent="0.3">
      <c r="B7" s="255" t="s">
        <v>96</v>
      </c>
      <c r="C7" s="59">
        <f>COUNTA(Table_TasaPrimerServicio9[Mes Venta])</f>
        <v>71</v>
      </c>
      <c r="D7"/>
    </row>
    <row r="8" spans="2:13" x14ac:dyDescent="0.3">
      <c r="B8" s="276" t="s">
        <v>97</v>
      </c>
      <c r="C8" s="270">
        <f>COUNTIF(Table_TasaPrimerServicio9[¿Vino a Servicio?],"=SI")+COUNTIF(Table_TasaPrimerServicio9[¿Vino a Servicio?],"=SI, POSTERIOR AL PERIODO")</f>
        <v>51</v>
      </c>
      <c r="D8"/>
    </row>
    <row r="9" spans="2:13" x14ac:dyDescent="0.3">
      <c r="B9" s="276" t="s">
        <v>2584</v>
      </c>
      <c r="C9" s="270">
        <f>COUNTIF(Table_TasaPrimerServicio9[¿Vino a Servicio?],"=SI, con otro distribuidor")+COUNTIF(Table_TasaPrimerServicio9[¿Vino a Servicio?],"=SI, POSTERIOR AL PERIODO y con otro Distr.")</f>
        <v>14</v>
      </c>
      <c r="D9"/>
    </row>
    <row r="10" spans="2:13" ht="14.4" customHeight="1" x14ac:dyDescent="0.3">
      <c r="B10" s="277" t="s">
        <v>2585</v>
      </c>
      <c r="C10" s="271">
        <f>COUNTIF(Table_TasaPrimerServicio9[¿Vino a Servicio?],"=No")</f>
        <v>6</v>
      </c>
      <c r="D10"/>
    </row>
    <row r="11" spans="2:13" x14ac:dyDescent="0.3">
      <c r="C11" s="54"/>
      <c r="D11"/>
      <c r="E11" s="54"/>
      <c r="F11" s="192"/>
      <c r="G11" s="192"/>
      <c r="H11" s="192"/>
      <c r="I11" s="192"/>
      <c r="J11" s="192"/>
      <c r="K11" s="192"/>
    </row>
    <row r="12" spans="2:13" ht="43.2" x14ac:dyDescent="0.3">
      <c r="B12" s="67" t="s">
        <v>46</v>
      </c>
      <c r="C12" s="68" t="s">
        <v>94</v>
      </c>
      <c r="D12" s="68" t="s">
        <v>95</v>
      </c>
      <c r="E12" s="67" t="s">
        <v>89</v>
      </c>
      <c r="F12" s="67" t="s">
        <v>1825</v>
      </c>
      <c r="G12" s="67" t="s">
        <v>1826</v>
      </c>
      <c r="H12" s="67" t="s">
        <v>1370</v>
      </c>
      <c r="I12" s="67" t="s">
        <v>1953</v>
      </c>
      <c r="J12" s="67" t="s">
        <v>2080</v>
      </c>
      <c r="K12" s="67" t="s">
        <v>2465</v>
      </c>
    </row>
    <row r="13" spans="2:13" x14ac:dyDescent="0.3">
      <c r="B13" t="s">
        <v>2576</v>
      </c>
      <c r="C13" s="47" t="s">
        <v>11671</v>
      </c>
      <c r="D13" s="66" t="s">
        <v>2072</v>
      </c>
      <c r="E13" s="64" t="s">
        <v>254</v>
      </c>
      <c r="F13" s="64">
        <v>0</v>
      </c>
      <c r="G13" s="64">
        <v>0</v>
      </c>
      <c r="H13" s="64" t="s">
        <v>2176</v>
      </c>
      <c r="I13" s="64" t="s">
        <v>11672</v>
      </c>
      <c r="J13" s="64" t="s">
        <v>254</v>
      </c>
      <c r="K13" s="64" t="s">
        <v>568</v>
      </c>
    </row>
    <row r="14" spans="2:13" x14ac:dyDescent="0.3">
      <c r="B14" t="s">
        <v>2576</v>
      </c>
      <c r="C14" s="47" t="s">
        <v>11673</v>
      </c>
      <c r="D14" s="66" t="s">
        <v>2072</v>
      </c>
      <c r="E14" s="64" t="s">
        <v>254</v>
      </c>
      <c r="F14" s="64">
        <v>0</v>
      </c>
      <c r="G14" s="64">
        <v>0</v>
      </c>
      <c r="H14" s="64" t="s">
        <v>2160</v>
      </c>
      <c r="I14" s="64" t="s">
        <v>11674</v>
      </c>
      <c r="J14" s="64" t="s">
        <v>2147</v>
      </c>
      <c r="K14" s="64" t="s">
        <v>568</v>
      </c>
    </row>
    <row r="15" spans="2:13" x14ac:dyDescent="0.3">
      <c r="B15" t="s">
        <v>2576</v>
      </c>
      <c r="C15" s="47" t="s">
        <v>11675</v>
      </c>
      <c r="D15" s="66" t="s">
        <v>2072</v>
      </c>
      <c r="E15" s="64" t="s">
        <v>254</v>
      </c>
      <c r="F15" s="64">
        <v>0</v>
      </c>
      <c r="G15" s="64">
        <v>0</v>
      </c>
      <c r="H15" s="64" t="s">
        <v>2160</v>
      </c>
      <c r="I15" s="64" t="s">
        <v>11676</v>
      </c>
      <c r="J15" s="64" t="s">
        <v>254</v>
      </c>
      <c r="K15" s="64" t="s">
        <v>568</v>
      </c>
    </row>
    <row r="16" spans="2:13" x14ac:dyDescent="0.3">
      <c r="B16" t="s">
        <v>2576</v>
      </c>
      <c r="C16" s="47" t="s">
        <v>11677</v>
      </c>
      <c r="D16" s="66" t="s">
        <v>2072</v>
      </c>
      <c r="E16" s="64" t="s">
        <v>254</v>
      </c>
      <c r="F16" s="64">
        <v>0</v>
      </c>
      <c r="G16" s="64">
        <v>0</v>
      </c>
      <c r="H16" s="64" t="s">
        <v>2173</v>
      </c>
      <c r="I16" s="64" t="s">
        <v>11678</v>
      </c>
      <c r="J16" s="64" t="s">
        <v>254</v>
      </c>
      <c r="K16" s="64" t="s">
        <v>568</v>
      </c>
    </row>
    <row r="17" spans="2:11" x14ac:dyDescent="0.3">
      <c r="B17" t="s">
        <v>2576</v>
      </c>
      <c r="C17" s="47" t="s">
        <v>11679</v>
      </c>
      <c r="D17" s="66" t="s">
        <v>2072</v>
      </c>
      <c r="E17" s="64" t="s">
        <v>254</v>
      </c>
      <c r="F17" s="64">
        <v>0</v>
      </c>
      <c r="G17" s="64">
        <v>0</v>
      </c>
      <c r="H17" s="64" t="s">
        <v>2176</v>
      </c>
      <c r="I17" s="64" t="s">
        <v>11592</v>
      </c>
      <c r="J17" s="64" t="s">
        <v>254</v>
      </c>
      <c r="K17" s="64" t="s">
        <v>568</v>
      </c>
    </row>
    <row r="18" spans="2:11" x14ac:dyDescent="0.3">
      <c r="B18" t="s">
        <v>2576</v>
      </c>
      <c r="C18" s="47" t="s">
        <v>11686</v>
      </c>
      <c r="D18" s="66" t="s">
        <v>2072</v>
      </c>
      <c r="E18" s="64" t="s">
        <v>254</v>
      </c>
      <c r="F18" s="64">
        <v>0</v>
      </c>
      <c r="G18" s="64">
        <v>0</v>
      </c>
      <c r="H18" s="64" t="s">
        <v>2176</v>
      </c>
      <c r="I18" s="64" t="s">
        <v>11687</v>
      </c>
      <c r="J18" s="64" t="s">
        <v>254</v>
      </c>
      <c r="K18" s="64" t="s">
        <v>568</v>
      </c>
    </row>
    <row r="19" spans="2:11" x14ac:dyDescent="0.3">
      <c r="B19" t="s">
        <v>2576</v>
      </c>
      <c r="C19" s="47" t="s">
        <v>10224</v>
      </c>
      <c r="D19" s="66" t="s">
        <v>2077</v>
      </c>
      <c r="E19" s="64" t="s">
        <v>5652</v>
      </c>
      <c r="F19" s="64">
        <v>0</v>
      </c>
      <c r="G19" s="64">
        <v>0</v>
      </c>
      <c r="H19" s="64" t="s">
        <v>2186</v>
      </c>
      <c r="I19" s="64" t="s">
        <v>10225</v>
      </c>
      <c r="J19" s="64" t="s">
        <v>254</v>
      </c>
      <c r="K19" s="64" t="s">
        <v>568</v>
      </c>
    </row>
    <row r="20" spans="2:11" x14ac:dyDescent="0.3">
      <c r="B20" t="s">
        <v>2576</v>
      </c>
      <c r="C20" s="47" t="s">
        <v>10326</v>
      </c>
      <c r="D20" s="66" t="s">
        <v>2077</v>
      </c>
      <c r="E20" s="64" t="s">
        <v>6186</v>
      </c>
      <c r="F20" s="64">
        <v>0</v>
      </c>
      <c r="G20" s="64">
        <v>0</v>
      </c>
      <c r="H20" s="64" t="s">
        <v>2186</v>
      </c>
      <c r="I20" s="64" t="s">
        <v>10327</v>
      </c>
      <c r="J20" s="64" t="s">
        <v>254</v>
      </c>
      <c r="K20" s="64" t="s">
        <v>568</v>
      </c>
    </row>
    <row r="21" spans="2:11" x14ac:dyDescent="0.3">
      <c r="B21" t="s">
        <v>2576</v>
      </c>
      <c r="C21" s="47" t="s">
        <v>9484</v>
      </c>
      <c r="D21" s="66" t="s">
        <v>2073</v>
      </c>
      <c r="E21" s="64" t="s">
        <v>5877</v>
      </c>
      <c r="F21" s="64">
        <v>0</v>
      </c>
      <c r="G21" s="64">
        <v>0</v>
      </c>
      <c r="H21" s="64" t="s">
        <v>2186</v>
      </c>
      <c r="I21" s="64" t="s">
        <v>9485</v>
      </c>
      <c r="J21" s="64" t="s">
        <v>254</v>
      </c>
      <c r="K21" s="64" t="s">
        <v>568</v>
      </c>
    </row>
    <row r="22" spans="2:11" x14ac:dyDescent="0.3">
      <c r="B22" t="s">
        <v>2576</v>
      </c>
      <c r="C22" s="47" t="s">
        <v>8991</v>
      </c>
      <c r="D22" s="66" t="s">
        <v>2073</v>
      </c>
      <c r="E22" s="64" t="s">
        <v>6252</v>
      </c>
      <c r="F22" s="64">
        <v>0</v>
      </c>
      <c r="G22" s="64">
        <v>0</v>
      </c>
      <c r="H22" s="64" t="s">
        <v>2186</v>
      </c>
      <c r="I22" s="64" t="s">
        <v>8992</v>
      </c>
      <c r="J22" s="64" t="s">
        <v>254</v>
      </c>
      <c r="K22" s="64" t="s">
        <v>568</v>
      </c>
    </row>
    <row r="23" spans="2:11" x14ac:dyDescent="0.3">
      <c r="B23" t="s">
        <v>2576</v>
      </c>
      <c r="C23" s="47" t="s">
        <v>7266</v>
      </c>
      <c r="D23" s="66" t="s">
        <v>2077</v>
      </c>
      <c r="E23" s="64" t="s">
        <v>6252</v>
      </c>
      <c r="F23" s="64">
        <v>0</v>
      </c>
      <c r="G23" s="64">
        <v>0</v>
      </c>
      <c r="H23" s="64" t="s">
        <v>2186</v>
      </c>
      <c r="I23" s="64" t="s">
        <v>7267</v>
      </c>
      <c r="J23" s="64" t="s">
        <v>254</v>
      </c>
      <c r="K23" s="64" t="s">
        <v>568</v>
      </c>
    </row>
    <row r="24" spans="2:11" x14ac:dyDescent="0.3">
      <c r="B24" t="s">
        <v>2576</v>
      </c>
      <c r="C24" s="47" t="s">
        <v>10467</v>
      </c>
      <c r="D24" s="66" t="s">
        <v>2073</v>
      </c>
      <c r="E24" s="64" t="s">
        <v>6025</v>
      </c>
      <c r="F24" s="64">
        <v>0</v>
      </c>
      <c r="G24" s="64">
        <v>0</v>
      </c>
      <c r="H24" s="64" t="s">
        <v>2186</v>
      </c>
      <c r="I24" s="64" t="s">
        <v>10468</v>
      </c>
      <c r="J24" s="64" t="s">
        <v>254</v>
      </c>
      <c r="K24" s="64" t="s">
        <v>568</v>
      </c>
    </row>
    <row r="25" spans="2:11" x14ac:dyDescent="0.3">
      <c r="B25" t="s">
        <v>2576</v>
      </c>
      <c r="C25" s="47" t="s">
        <v>11682</v>
      </c>
      <c r="D25" s="66" t="s">
        <v>2374</v>
      </c>
      <c r="E25" s="64" t="s">
        <v>6140</v>
      </c>
      <c r="F25" s="64">
        <v>0</v>
      </c>
      <c r="G25" s="64">
        <v>0</v>
      </c>
      <c r="H25" s="64" t="s">
        <v>2173</v>
      </c>
      <c r="I25" s="64" t="s">
        <v>11683</v>
      </c>
      <c r="J25" s="64" t="s">
        <v>254</v>
      </c>
      <c r="K25" s="64" t="s">
        <v>568</v>
      </c>
    </row>
    <row r="26" spans="2:11" x14ac:dyDescent="0.3">
      <c r="B26" t="s">
        <v>2576</v>
      </c>
      <c r="C26" s="47" t="s">
        <v>10254</v>
      </c>
      <c r="D26" s="66" t="s">
        <v>2077</v>
      </c>
      <c r="E26" s="64" t="s">
        <v>6140</v>
      </c>
      <c r="F26" s="64">
        <v>0</v>
      </c>
      <c r="G26" s="64">
        <v>0</v>
      </c>
      <c r="H26" s="64" t="s">
        <v>2186</v>
      </c>
      <c r="I26" s="64" t="s">
        <v>10255</v>
      </c>
      <c r="J26" s="64" t="s">
        <v>2147</v>
      </c>
      <c r="K26" s="64" t="s">
        <v>568</v>
      </c>
    </row>
    <row r="27" spans="2:11" x14ac:dyDescent="0.3">
      <c r="B27" t="s">
        <v>2576</v>
      </c>
      <c r="C27" s="47" t="s">
        <v>11699</v>
      </c>
      <c r="D27" s="66" t="s">
        <v>2374</v>
      </c>
      <c r="E27" s="64" t="s">
        <v>5978</v>
      </c>
      <c r="F27" s="64">
        <v>0</v>
      </c>
      <c r="G27" s="64">
        <v>0</v>
      </c>
      <c r="H27" s="64" t="s">
        <v>2160</v>
      </c>
      <c r="I27" s="64" t="s">
        <v>11700</v>
      </c>
      <c r="J27" s="64" t="s">
        <v>254</v>
      </c>
      <c r="K27" s="64" t="s">
        <v>568</v>
      </c>
    </row>
    <row r="28" spans="2:11" x14ac:dyDescent="0.3">
      <c r="B28" t="s">
        <v>2576</v>
      </c>
      <c r="C28" s="47" t="s">
        <v>10395</v>
      </c>
      <c r="D28" s="66" t="s">
        <v>2073</v>
      </c>
      <c r="E28" s="64" t="s">
        <v>5807</v>
      </c>
      <c r="F28" s="64">
        <v>0</v>
      </c>
      <c r="G28" s="64">
        <v>0</v>
      </c>
      <c r="H28" s="64" t="s">
        <v>2160</v>
      </c>
      <c r="I28" s="64" t="s">
        <v>10396</v>
      </c>
      <c r="J28" s="64" t="s">
        <v>254</v>
      </c>
      <c r="K28" s="64" t="s">
        <v>568</v>
      </c>
    </row>
    <row r="29" spans="2:11" x14ac:dyDescent="0.3">
      <c r="B29" t="s">
        <v>2576</v>
      </c>
      <c r="C29" s="47" t="s">
        <v>7071</v>
      </c>
      <c r="D29" s="66" t="s">
        <v>2073</v>
      </c>
      <c r="E29" s="64" t="s">
        <v>5516</v>
      </c>
      <c r="F29" s="64">
        <v>0</v>
      </c>
      <c r="G29" s="64">
        <v>0</v>
      </c>
      <c r="H29" s="64" t="s">
        <v>2186</v>
      </c>
      <c r="I29" s="64" t="s">
        <v>7072</v>
      </c>
      <c r="J29" s="64" t="s">
        <v>2147</v>
      </c>
      <c r="K29" s="64" t="s">
        <v>568</v>
      </c>
    </row>
    <row r="30" spans="2:11" x14ac:dyDescent="0.3">
      <c r="B30" t="s">
        <v>2576</v>
      </c>
      <c r="C30" s="47" t="s">
        <v>11688</v>
      </c>
      <c r="D30" s="66" t="s">
        <v>2374</v>
      </c>
      <c r="E30" s="64" t="s">
        <v>5541</v>
      </c>
      <c r="F30" s="64">
        <v>0</v>
      </c>
      <c r="G30" s="64">
        <v>0</v>
      </c>
      <c r="H30" s="64" t="s">
        <v>2176</v>
      </c>
      <c r="I30" s="64" t="s">
        <v>11689</v>
      </c>
      <c r="J30" s="64" t="s">
        <v>254</v>
      </c>
      <c r="K30" s="64" t="s">
        <v>568</v>
      </c>
    </row>
    <row r="31" spans="2:11" x14ac:dyDescent="0.3">
      <c r="B31" t="s">
        <v>2576</v>
      </c>
      <c r="C31" s="47" t="s">
        <v>11696</v>
      </c>
      <c r="D31" s="66" t="s">
        <v>2374</v>
      </c>
      <c r="E31" s="64" t="s">
        <v>5587</v>
      </c>
      <c r="F31" s="64">
        <v>0</v>
      </c>
      <c r="G31" s="64">
        <v>0</v>
      </c>
      <c r="H31" s="64" t="s">
        <v>1535</v>
      </c>
      <c r="I31" s="64" t="s">
        <v>1535</v>
      </c>
      <c r="J31" s="64" t="s">
        <v>254</v>
      </c>
      <c r="K31" s="64" t="s">
        <v>568</v>
      </c>
    </row>
    <row r="32" spans="2:11" x14ac:dyDescent="0.3">
      <c r="B32" t="s">
        <v>2576</v>
      </c>
      <c r="C32" s="47" t="s">
        <v>6278</v>
      </c>
      <c r="D32" s="66" t="s">
        <v>2073</v>
      </c>
      <c r="E32" s="64" t="s">
        <v>5674</v>
      </c>
      <c r="F32" s="64">
        <v>0</v>
      </c>
      <c r="G32" s="64">
        <v>0</v>
      </c>
      <c r="H32" s="64" t="s">
        <v>2186</v>
      </c>
      <c r="I32" s="64" t="s">
        <v>6279</v>
      </c>
      <c r="J32" s="64" t="s">
        <v>254</v>
      </c>
      <c r="K32" s="64" t="s">
        <v>568</v>
      </c>
    </row>
    <row r="33" spans="2:11" x14ac:dyDescent="0.3">
      <c r="B33" t="s">
        <v>2576</v>
      </c>
      <c r="C33" s="47" t="s">
        <v>7061</v>
      </c>
      <c r="D33" s="66" t="s">
        <v>2073</v>
      </c>
      <c r="E33" s="64" t="s">
        <v>5527</v>
      </c>
      <c r="F33" s="64">
        <v>1</v>
      </c>
      <c r="G33" s="64">
        <v>55.64</v>
      </c>
      <c r="H33" s="64" t="s">
        <v>2186</v>
      </c>
      <c r="I33" s="64" t="s">
        <v>7062</v>
      </c>
      <c r="J33" s="64" t="s">
        <v>254</v>
      </c>
      <c r="K33" s="64" t="s">
        <v>568</v>
      </c>
    </row>
    <row r="34" spans="2:11" x14ac:dyDescent="0.3">
      <c r="B34" t="s">
        <v>2576</v>
      </c>
      <c r="C34" s="47" t="s">
        <v>9131</v>
      </c>
      <c r="D34" s="66" t="s">
        <v>2077</v>
      </c>
      <c r="E34" s="64" t="s">
        <v>5527</v>
      </c>
      <c r="F34" s="64">
        <v>0</v>
      </c>
      <c r="G34" s="64">
        <v>0</v>
      </c>
      <c r="H34" s="64" t="s">
        <v>2186</v>
      </c>
      <c r="I34" s="64" t="s">
        <v>9132</v>
      </c>
      <c r="J34" s="64" t="s">
        <v>254</v>
      </c>
      <c r="K34" s="64" t="s">
        <v>568</v>
      </c>
    </row>
    <row r="35" spans="2:11" x14ac:dyDescent="0.3">
      <c r="B35" t="s">
        <v>2576</v>
      </c>
      <c r="C35" s="47" t="s">
        <v>5512</v>
      </c>
      <c r="D35" s="66" t="s">
        <v>2073</v>
      </c>
      <c r="E35" s="64" t="s">
        <v>5513</v>
      </c>
      <c r="F35" s="64">
        <v>0</v>
      </c>
      <c r="G35" s="64">
        <v>0</v>
      </c>
      <c r="H35" s="64" t="s">
        <v>2186</v>
      </c>
      <c r="I35" s="64" t="s">
        <v>5514</v>
      </c>
      <c r="J35" s="64" t="s">
        <v>254</v>
      </c>
      <c r="K35" s="64" t="s">
        <v>568</v>
      </c>
    </row>
    <row r="36" spans="2:11" x14ac:dyDescent="0.3">
      <c r="B36" t="s">
        <v>2576</v>
      </c>
      <c r="C36" s="47" t="s">
        <v>9177</v>
      </c>
      <c r="D36" s="66" t="s">
        <v>2077</v>
      </c>
      <c r="E36" s="64" t="s">
        <v>5566</v>
      </c>
      <c r="F36" s="64">
        <v>0</v>
      </c>
      <c r="G36" s="64">
        <v>0</v>
      </c>
      <c r="H36" s="64" t="s">
        <v>2186</v>
      </c>
      <c r="I36" s="64" t="s">
        <v>9178</v>
      </c>
      <c r="J36" s="64" t="s">
        <v>254</v>
      </c>
      <c r="K36" s="64" t="s">
        <v>568</v>
      </c>
    </row>
    <row r="37" spans="2:11" x14ac:dyDescent="0.3">
      <c r="B37" t="s">
        <v>2576</v>
      </c>
      <c r="C37" s="47" t="s">
        <v>5593</v>
      </c>
      <c r="D37" s="66" t="s">
        <v>2073</v>
      </c>
      <c r="E37" s="64" t="s">
        <v>5664</v>
      </c>
      <c r="F37" s="64">
        <v>0</v>
      </c>
      <c r="G37" s="64">
        <v>0</v>
      </c>
      <c r="H37" s="64" t="s">
        <v>2176</v>
      </c>
      <c r="I37" s="64" t="s">
        <v>5594</v>
      </c>
      <c r="J37" s="64" t="s">
        <v>254</v>
      </c>
      <c r="K37" s="64" t="s">
        <v>568</v>
      </c>
    </row>
    <row r="38" spans="2:11" x14ac:dyDescent="0.3">
      <c r="B38" t="s">
        <v>2576</v>
      </c>
      <c r="C38" s="47" t="s">
        <v>5465</v>
      </c>
      <c r="D38" s="66" t="s">
        <v>2073</v>
      </c>
      <c r="E38" s="64" t="s">
        <v>5466</v>
      </c>
      <c r="F38" s="64">
        <v>0</v>
      </c>
      <c r="G38" s="64">
        <v>0</v>
      </c>
      <c r="H38" s="64" t="s">
        <v>2186</v>
      </c>
      <c r="I38" s="64" t="s">
        <v>5467</v>
      </c>
      <c r="J38" s="64" t="s">
        <v>254</v>
      </c>
      <c r="K38" s="64" t="s">
        <v>568</v>
      </c>
    </row>
    <row r="39" spans="2:11" x14ac:dyDescent="0.3">
      <c r="B39" t="s">
        <v>2576</v>
      </c>
      <c r="C39" s="47" t="s">
        <v>6541</v>
      </c>
      <c r="D39" s="66" t="s">
        <v>2077</v>
      </c>
      <c r="E39" s="64" t="s">
        <v>5497</v>
      </c>
      <c r="F39" s="64">
        <v>0</v>
      </c>
      <c r="G39" s="64">
        <v>0</v>
      </c>
      <c r="H39" s="64" t="s">
        <v>2186</v>
      </c>
      <c r="I39" s="64" t="s">
        <v>6542</v>
      </c>
      <c r="J39" s="64" t="s">
        <v>254</v>
      </c>
      <c r="K39" s="64" t="s">
        <v>6543</v>
      </c>
    </row>
    <row r="40" spans="2:11" x14ac:dyDescent="0.3">
      <c r="B40" t="s">
        <v>2576</v>
      </c>
      <c r="C40" s="47" t="s">
        <v>7948</v>
      </c>
      <c r="D40" s="66" t="s">
        <v>2077</v>
      </c>
      <c r="E40" s="64" t="s">
        <v>5778</v>
      </c>
      <c r="F40" s="64">
        <v>0</v>
      </c>
      <c r="G40" s="64">
        <v>0</v>
      </c>
      <c r="H40" s="64" t="s">
        <v>2186</v>
      </c>
      <c r="I40" s="64" t="s">
        <v>7949</v>
      </c>
      <c r="J40" s="64" t="s">
        <v>254</v>
      </c>
      <c r="K40" s="64" t="s">
        <v>568</v>
      </c>
    </row>
    <row r="41" spans="2:11" x14ac:dyDescent="0.3">
      <c r="B41" t="s">
        <v>2576</v>
      </c>
      <c r="C41" s="47" t="s">
        <v>9823</v>
      </c>
      <c r="D41" s="66" t="s">
        <v>2073</v>
      </c>
      <c r="E41" s="64" t="s">
        <v>5686</v>
      </c>
      <c r="F41" s="64">
        <v>0</v>
      </c>
      <c r="G41" s="64">
        <v>0</v>
      </c>
      <c r="H41" s="64" t="s">
        <v>2160</v>
      </c>
      <c r="I41" s="64" t="s">
        <v>9824</v>
      </c>
      <c r="J41" s="64" t="s">
        <v>2147</v>
      </c>
      <c r="K41" s="64" t="s">
        <v>568</v>
      </c>
    </row>
    <row r="42" spans="2:11" x14ac:dyDescent="0.3">
      <c r="B42" t="s">
        <v>2576</v>
      </c>
      <c r="C42" s="47" t="s">
        <v>6341</v>
      </c>
      <c r="D42" s="66" t="s">
        <v>2073</v>
      </c>
      <c r="E42" s="64" t="s">
        <v>5686</v>
      </c>
      <c r="F42" s="64">
        <v>0</v>
      </c>
      <c r="G42" s="64">
        <v>0</v>
      </c>
      <c r="H42" s="64" t="s">
        <v>2186</v>
      </c>
      <c r="I42" s="64" t="s">
        <v>6342</v>
      </c>
      <c r="J42" s="64" t="s">
        <v>254</v>
      </c>
      <c r="K42" s="64" t="s">
        <v>568</v>
      </c>
    </row>
    <row r="43" spans="2:11" x14ac:dyDescent="0.3">
      <c r="B43" t="s">
        <v>2576</v>
      </c>
      <c r="C43" s="47" t="s">
        <v>9046</v>
      </c>
      <c r="D43" s="66" t="s">
        <v>2073</v>
      </c>
      <c r="E43" s="64" t="s">
        <v>5472</v>
      </c>
      <c r="F43" s="64">
        <v>0</v>
      </c>
      <c r="G43" s="64">
        <v>0</v>
      </c>
      <c r="H43" s="64" t="s">
        <v>2186</v>
      </c>
      <c r="I43" s="64" t="s">
        <v>9047</v>
      </c>
      <c r="J43" s="64" t="s">
        <v>254</v>
      </c>
      <c r="K43" s="64" t="s">
        <v>568</v>
      </c>
    </row>
    <row r="44" spans="2:11" x14ac:dyDescent="0.3">
      <c r="B44" t="s">
        <v>2576</v>
      </c>
      <c r="C44" s="47" t="s">
        <v>11685</v>
      </c>
      <c r="D44" s="66" t="s">
        <v>2374</v>
      </c>
      <c r="E44" s="64" t="s">
        <v>5896</v>
      </c>
      <c r="F44" s="64">
        <v>0</v>
      </c>
      <c r="G44" s="64">
        <v>0</v>
      </c>
      <c r="H44" s="64" t="s">
        <v>1535</v>
      </c>
      <c r="I44" s="64" t="s">
        <v>1535</v>
      </c>
      <c r="J44" s="64" t="s">
        <v>254</v>
      </c>
      <c r="K44" s="64" t="s">
        <v>568</v>
      </c>
    </row>
    <row r="45" spans="2:11" x14ac:dyDescent="0.3">
      <c r="B45" t="s">
        <v>2576</v>
      </c>
      <c r="C45" s="47" t="s">
        <v>11669</v>
      </c>
      <c r="D45" s="66" t="s">
        <v>2374</v>
      </c>
      <c r="E45" s="64" t="s">
        <v>5630</v>
      </c>
      <c r="F45" s="64">
        <v>0</v>
      </c>
      <c r="G45" s="64">
        <v>0</v>
      </c>
      <c r="H45" s="64" t="s">
        <v>2176</v>
      </c>
      <c r="I45" s="64" t="s">
        <v>11670</v>
      </c>
      <c r="J45" s="64" t="s">
        <v>254</v>
      </c>
      <c r="K45" s="64" t="s">
        <v>568</v>
      </c>
    </row>
    <row r="46" spans="2:11" x14ac:dyDescent="0.3">
      <c r="B46" t="s">
        <v>2576</v>
      </c>
      <c r="C46" s="47" t="s">
        <v>9007</v>
      </c>
      <c r="D46" s="66" t="s">
        <v>2073</v>
      </c>
      <c r="E46" s="64" t="s">
        <v>5708</v>
      </c>
      <c r="F46" s="64">
        <v>0</v>
      </c>
      <c r="G46" s="64">
        <v>0</v>
      </c>
      <c r="H46" s="64" t="s">
        <v>2186</v>
      </c>
      <c r="I46" s="64" t="s">
        <v>9008</v>
      </c>
      <c r="J46" s="64" t="s">
        <v>254</v>
      </c>
      <c r="K46" s="64" t="s">
        <v>568</v>
      </c>
    </row>
    <row r="47" spans="2:11" x14ac:dyDescent="0.3">
      <c r="B47" t="s">
        <v>2576</v>
      </c>
      <c r="C47" s="47" t="s">
        <v>7184</v>
      </c>
      <c r="D47" s="66" t="s">
        <v>2073</v>
      </c>
      <c r="E47" s="64" t="s">
        <v>5708</v>
      </c>
      <c r="F47" s="64">
        <v>0</v>
      </c>
      <c r="G47" s="64">
        <v>0</v>
      </c>
      <c r="H47" s="64" t="s">
        <v>2186</v>
      </c>
      <c r="I47" s="64" t="s">
        <v>7185</v>
      </c>
      <c r="J47" s="64" t="s">
        <v>2147</v>
      </c>
      <c r="K47" s="64" t="s">
        <v>568</v>
      </c>
    </row>
    <row r="48" spans="2:11" x14ac:dyDescent="0.3">
      <c r="B48" t="s">
        <v>2576</v>
      </c>
      <c r="C48" s="47" t="s">
        <v>7590</v>
      </c>
      <c r="D48" s="66" t="s">
        <v>2073</v>
      </c>
      <c r="E48" s="64" t="s">
        <v>5639</v>
      </c>
      <c r="F48" s="64">
        <v>0</v>
      </c>
      <c r="G48" s="64">
        <v>0</v>
      </c>
      <c r="H48" s="64" t="s">
        <v>2186</v>
      </c>
      <c r="I48" s="64" t="s">
        <v>7591</v>
      </c>
      <c r="J48" s="64" t="s">
        <v>254</v>
      </c>
      <c r="K48" s="64" t="s">
        <v>568</v>
      </c>
    </row>
    <row r="49" spans="2:11" x14ac:dyDescent="0.3">
      <c r="B49" t="s">
        <v>2576</v>
      </c>
      <c r="C49" s="47" t="s">
        <v>6949</v>
      </c>
      <c r="D49" s="66" t="s">
        <v>2073</v>
      </c>
      <c r="E49" s="64" t="s">
        <v>5489</v>
      </c>
      <c r="F49" s="64">
        <v>0</v>
      </c>
      <c r="G49" s="64">
        <v>0</v>
      </c>
      <c r="H49" s="64" t="s">
        <v>2186</v>
      </c>
      <c r="I49" s="64" t="s">
        <v>6950</v>
      </c>
      <c r="J49" s="64" t="s">
        <v>2147</v>
      </c>
      <c r="K49" s="64" t="s">
        <v>568</v>
      </c>
    </row>
    <row r="50" spans="2:11" x14ac:dyDescent="0.3">
      <c r="B50" t="s">
        <v>2576</v>
      </c>
      <c r="C50" s="47" t="s">
        <v>9708</v>
      </c>
      <c r="D50" s="66" t="s">
        <v>2073</v>
      </c>
      <c r="E50" s="64" t="s">
        <v>5622</v>
      </c>
      <c r="F50" s="64">
        <v>0</v>
      </c>
      <c r="G50" s="64">
        <v>0</v>
      </c>
      <c r="H50" s="64" t="s">
        <v>2186</v>
      </c>
      <c r="I50" s="64" t="s">
        <v>9709</v>
      </c>
      <c r="J50" s="64" t="s">
        <v>254</v>
      </c>
      <c r="K50" s="64" t="s">
        <v>568</v>
      </c>
    </row>
    <row r="51" spans="2:11" x14ac:dyDescent="0.3">
      <c r="B51" t="s">
        <v>2576</v>
      </c>
      <c r="C51" s="47" t="s">
        <v>11694</v>
      </c>
      <c r="D51" s="66" t="s">
        <v>2374</v>
      </c>
      <c r="E51" s="64" t="s">
        <v>5458</v>
      </c>
      <c r="F51" s="64">
        <v>0</v>
      </c>
      <c r="G51" s="64">
        <v>0</v>
      </c>
      <c r="H51" s="64" t="s">
        <v>2176</v>
      </c>
      <c r="I51" s="64" t="s">
        <v>11695</v>
      </c>
      <c r="J51" s="64" t="s">
        <v>2147</v>
      </c>
      <c r="K51" s="64" t="s">
        <v>568</v>
      </c>
    </row>
    <row r="52" spans="2:11" x14ac:dyDescent="0.3">
      <c r="B52" t="s">
        <v>2576</v>
      </c>
      <c r="C52" s="47" t="s">
        <v>6828</v>
      </c>
      <c r="D52" s="66" t="s">
        <v>2073</v>
      </c>
      <c r="E52" s="64" t="s">
        <v>5486</v>
      </c>
      <c r="F52" s="64">
        <v>0</v>
      </c>
      <c r="G52" s="64">
        <v>0</v>
      </c>
      <c r="H52" s="64" t="s">
        <v>2186</v>
      </c>
      <c r="I52" s="64" t="s">
        <v>6829</v>
      </c>
      <c r="J52" s="64" t="s">
        <v>254</v>
      </c>
      <c r="K52" s="64" t="s">
        <v>568</v>
      </c>
    </row>
    <row r="53" spans="2:11" x14ac:dyDescent="0.3">
      <c r="B53" t="s">
        <v>2576</v>
      </c>
      <c r="C53" s="47" t="s">
        <v>9766</v>
      </c>
      <c r="D53" s="66" t="s">
        <v>2073</v>
      </c>
      <c r="E53" s="64" t="s">
        <v>5683</v>
      </c>
      <c r="F53" s="64">
        <v>0</v>
      </c>
      <c r="G53" s="64">
        <v>0</v>
      </c>
      <c r="H53" s="64" t="s">
        <v>2186</v>
      </c>
      <c r="I53" s="64" t="s">
        <v>9767</v>
      </c>
      <c r="J53" s="64" t="s">
        <v>254</v>
      </c>
      <c r="K53" s="64" t="s">
        <v>568</v>
      </c>
    </row>
    <row r="54" spans="2:11" x14ac:dyDescent="0.3">
      <c r="B54" t="s">
        <v>2576</v>
      </c>
      <c r="C54" s="47" t="s">
        <v>9096</v>
      </c>
      <c r="D54" s="66" t="s">
        <v>2073</v>
      </c>
      <c r="E54" s="64" t="s">
        <v>5698</v>
      </c>
      <c r="F54" s="64">
        <v>0</v>
      </c>
      <c r="G54" s="64">
        <v>0</v>
      </c>
      <c r="H54" s="64" t="s">
        <v>2160</v>
      </c>
      <c r="I54" s="64" t="s">
        <v>9097</v>
      </c>
      <c r="J54" s="64" t="s">
        <v>254</v>
      </c>
      <c r="K54" s="64" t="s">
        <v>568</v>
      </c>
    </row>
    <row r="55" spans="2:11" x14ac:dyDescent="0.3">
      <c r="B55" t="s">
        <v>2576</v>
      </c>
      <c r="C55" s="47" t="s">
        <v>8179</v>
      </c>
      <c r="D55" s="66" t="s">
        <v>2073</v>
      </c>
      <c r="E55" s="64" t="s">
        <v>5475</v>
      </c>
      <c r="F55" s="64">
        <v>1</v>
      </c>
      <c r="G55" s="64">
        <v>55.64</v>
      </c>
      <c r="H55" s="64" t="s">
        <v>2186</v>
      </c>
      <c r="I55" s="64" t="s">
        <v>8180</v>
      </c>
      <c r="J55" s="64" t="s">
        <v>254</v>
      </c>
      <c r="K55" s="64" t="s">
        <v>568</v>
      </c>
    </row>
    <row r="56" spans="2:11" x14ac:dyDescent="0.3">
      <c r="B56" t="s">
        <v>2576</v>
      </c>
      <c r="C56" s="47" t="s">
        <v>7757</v>
      </c>
      <c r="D56" s="66" t="s">
        <v>2073</v>
      </c>
      <c r="E56" s="64" t="s">
        <v>6758</v>
      </c>
      <c r="F56" s="64">
        <v>0</v>
      </c>
      <c r="G56" s="64">
        <v>0</v>
      </c>
      <c r="H56" s="64" t="s">
        <v>2186</v>
      </c>
      <c r="I56" s="64" t="s">
        <v>7758</v>
      </c>
      <c r="J56" s="64" t="s">
        <v>2147</v>
      </c>
      <c r="K56" s="64" t="s">
        <v>568</v>
      </c>
    </row>
    <row r="57" spans="2:11" x14ac:dyDescent="0.3">
      <c r="B57" t="s">
        <v>2576</v>
      </c>
      <c r="C57" s="47" t="s">
        <v>10161</v>
      </c>
      <c r="D57" s="66" t="s">
        <v>2073</v>
      </c>
      <c r="E57" s="64" t="s">
        <v>6472</v>
      </c>
      <c r="F57" s="64">
        <v>0</v>
      </c>
      <c r="G57" s="64">
        <v>0</v>
      </c>
      <c r="H57" s="64" t="s">
        <v>2186</v>
      </c>
      <c r="I57" s="64" t="s">
        <v>10162</v>
      </c>
      <c r="J57" s="64" t="s">
        <v>254</v>
      </c>
      <c r="K57" s="64" t="s">
        <v>568</v>
      </c>
    </row>
    <row r="58" spans="2:11" x14ac:dyDescent="0.3">
      <c r="B58" t="s">
        <v>2576</v>
      </c>
      <c r="C58" s="47" t="s">
        <v>9331</v>
      </c>
      <c r="D58" s="66" t="s">
        <v>2073</v>
      </c>
      <c r="E58" s="64" t="s">
        <v>6472</v>
      </c>
      <c r="F58" s="64">
        <v>0</v>
      </c>
      <c r="G58" s="64">
        <v>0</v>
      </c>
      <c r="H58" s="64" t="s">
        <v>2186</v>
      </c>
      <c r="I58" s="64" t="s">
        <v>9332</v>
      </c>
      <c r="J58" s="64" t="s">
        <v>254</v>
      </c>
      <c r="K58" s="64" t="s">
        <v>568</v>
      </c>
    </row>
    <row r="59" spans="2:11" x14ac:dyDescent="0.3">
      <c r="B59" t="s">
        <v>2576</v>
      </c>
      <c r="C59" s="47" t="s">
        <v>11701</v>
      </c>
      <c r="D59" s="66" t="s">
        <v>2374</v>
      </c>
      <c r="E59" s="64" t="s">
        <v>6472</v>
      </c>
      <c r="F59" s="64">
        <v>0</v>
      </c>
      <c r="G59" s="64">
        <v>0</v>
      </c>
      <c r="H59" s="64" t="s">
        <v>1535</v>
      </c>
      <c r="I59" s="64" t="s">
        <v>1535</v>
      </c>
      <c r="J59" s="64" t="s">
        <v>254</v>
      </c>
      <c r="K59" s="64" t="s">
        <v>568</v>
      </c>
    </row>
    <row r="60" spans="2:11" x14ac:dyDescent="0.3">
      <c r="B60" t="s">
        <v>2576</v>
      </c>
      <c r="C60" s="47" t="s">
        <v>11691</v>
      </c>
      <c r="D60" s="66" t="s">
        <v>2374</v>
      </c>
      <c r="E60" s="64" t="s">
        <v>11692</v>
      </c>
      <c r="F60" s="64">
        <v>0</v>
      </c>
      <c r="G60" s="64">
        <v>0</v>
      </c>
      <c r="H60" s="64" t="s">
        <v>2160</v>
      </c>
      <c r="I60" s="64" t="s">
        <v>11693</v>
      </c>
      <c r="J60" s="64" t="s">
        <v>254</v>
      </c>
      <c r="K60" s="64" t="s">
        <v>568</v>
      </c>
    </row>
    <row r="61" spans="2:11" x14ac:dyDescent="0.3">
      <c r="B61" t="s">
        <v>2576</v>
      </c>
      <c r="C61" s="47" t="s">
        <v>11697</v>
      </c>
      <c r="D61" s="66" t="s">
        <v>2374</v>
      </c>
      <c r="E61" s="64" t="s">
        <v>5508</v>
      </c>
      <c r="F61" s="64">
        <v>0</v>
      </c>
      <c r="G61" s="64">
        <v>0</v>
      </c>
      <c r="H61" s="64" t="s">
        <v>2160</v>
      </c>
      <c r="I61" s="64" t="s">
        <v>11698</v>
      </c>
      <c r="J61" s="64" t="s">
        <v>254</v>
      </c>
      <c r="K61" s="64" t="s">
        <v>568</v>
      </c>
    </row>
    <row r="62" spans="2:11" x14ac:dyDescent="0.3">
      <c r="B62" t="s">
        <v>2576</v>
      </c>
      <c r="C62" s="47" t="s">
        <v>7134</v>
      </c>
      <c r="D62" s="66" t="s">
        <v>2073</v>
      </c>
      <c r="E62" s="64" t="s">
        <v>6575</v>
      </c>
      <c r="F62" s="64">
        <v>0</v>
      </c>
      <c r="G62" s="64">
        <v>0</v>
      </c>
      <c r="H62" s="64" t="s">
        <v>2186</v>
      </c>
      <c r="I62" s="64" t="s">
        <v>7135</v>
      </c>
      <c r="J62" s="64" t="s">
        <v>254</v>
      </c>
      <c r="K62" s="64" t="s">
        <v>568</v>
      </c>
    </row>
    <row r="63" spans="2:11" x14ac:dyDescent="0.3">
      <c r="B63" t="s">
        <v>2576</v>
      </c>
      <c r="C63" s="47" t="s">
        <v>11680</v>
      </c>
      <c r="D63" s="66" t="s">
        <v>2374</v>
      </c>
      <c r="E63" s="64" t="s">
        <v>6575</v>
      </c>
      <c r="F63" s="64">
        <v>0</v>
      </c>
      <c r="G63" s="64">
        <v>0</v>
      </c>
      <c r="H63" s="64" t="s">
        <v>1535</v>
      </c>
      <c r="I63" s="64" t="s">
        <v>1535</v>
      </c>
      <c r="J63" s="64" t="s">
        <v>254</v>
      </c>
      <c r="K63" s="64" t="s">
        <v>568</v>
      </c>
    </row>
    <row r="64" spans="2:11" x14ac:dyDescent="0.3">
      <c r="B64" t="s">
        <v>2576</v>
      </c>
      <c r="C64" s="47" t="s">
        <v>7235</v>
      </c>
      <c r="D64" s="66" t="s">
        <v>2077</v>
      </c>
      <c r="E64" s="64" t="s">
        <v>6575</v>
      </c>
      <c r="F64" s="64">
        <v>0</v>
      </c>
      <c r="G64" s="64">
        <v>0</v>
      </c>
      <c r="H64" s="64" t="s">
        <v>2186</v>
      </c>
      <c r="I64" s="64" t="s">
        <v>7236</v>
      </c>
      <c r="J64" s="64" t="s">
        <v>254</v>
      </c>
      <c r="K64" s="64" t="s">
        <v>568</v>
      </c>
    </row>
    <row r="65" spans="2:11" x14ac:dyDescent="0.3">
      <c r="B65" t="s">
        <v>2576</v>
      </c>
      <c r="C65" s="47" t="s">
        <v>9355</v>
      </c>
      <c r="D65" s="66" t="s">
        <v>2073</v>
      </c>
      <c r="E65" s="64" t="s">
        <v>6741</v>
      </c>
      <c r="F65" s="64">
        <v>0</v>
      </c>
      <c r="G65" s="64">
        <v>0</v>
      </c>
      <c r="H65" s="64" t="s">
        <v>2186</v>
      </c>
      <c r="I65" s="64" t="s">
        <v>9356</v>
      </c>
      <c r="J65" s="64" t="s">
        <v>254</v>
      </c>
      <c r="K65" s="64" t="s">
        <v>568</v>
      </c>
    </row>
    <row r="66" spans="2:11" x14ac:dyDescent="0.3">
      <c r="B66" t="s">
        <v>2576</v>
      </c>
      <c r="C66" s="47" t="s">
        <v>5483</v>
      </c>
      <c r="D66" s="66" t="s">
        <v>2073</v>
      </c>
      <c r="E66" s="64" t="s">
        <v>5461</v>
      </c>
      <c r="F66" s="64">
        <v>0</v>
      </c>
      <c r="G66" s="64">
        <v>0</v>
      </c>
      <c r="H66" s="64" t="s">
        <v>2186</v>
      </c>
      <c r="I66" s="64" t="s">
        <v>5484</v>
      </c>
      <c r="J66" s="64" t="s">
        <v>254</v>
      </c>
      <c r="K66" s="64" t="s">
        <v>568</v>
      </c>
    </row>
    <row r="67" spans="2:11" x14ac:dyDescent="0.3">
      <c r="B67" t="s">
        <v>2576</v>
      </c>
      <c r="C67" s="47" t="s">
        <v>11690</v>
      </c>
      <c r="D67" s="66" t="s">
        <v>2374</v>
      </c>
      <c r="E67" s="64" t="s">
        <v>5478</v>
      </c>
      <c r="F67" s="64">
        <v>0</v>
      </c>
      <c r="G67" s="64">
        <v>0</v>
      </c>
      <c r="H67" s="64" t="s">
        <v>1535</v>
      </c>
      <c r="I67" s="64" t="s">
        <v>1535</v>
      </c>
      <c r="J67" s="64" t="s">
        <v>254</v>
      </c>
      <c r="K67" s="64" t="s">
        <v>568</v>
      </c>
    </row>
    <row r="68" spans="2:11" x14ac:dyDescent="0.3">
      <c r="B68" t="s">
        <v>2576</v>
      </c>
      <c r="C68" s="47" t="s">
        <v>8689</v>
      </c>
      <c r="D68" s="66" t="s">
        <v>2073</v>
      </c>
      <c r="E68" s="64" t="s">
        <v>5533</v>
      </c>
      <c r="F68" s="64">
        <v>0</v>
      </c>
      <c r="G68" s="64">
        <v>0</v>
      </c>
      <c r="H68" s="64" t="s">
        <v>2186</v>
      </c>
      <c r="I68" s="64" t="s">
        <v>8690</v>
      </c>
      <c r="J68" s="64" t="s">
        <v>2147</v>
      </c>
      <c r="K68" s="64" t="s">
        <v>568</v>
      </c>
    </row>
    <row r="69" spans="2:11" x14ac:dyDescent="0.3">
      <c r="B69" t="s">
        <v>2576</v>
      </c>
      <c r="C69" s="47" t="s">
        <v>3715</v>
      </c>
      <c r="D69" s="66" t="s">
        <v>2073</v>
      </c>
      <c r="E69" s="64" t="s">
        <v>3448</v>
      </c>
      <c r="F69" s="64">
        <v>0</v>
      </c>
      <c r="G69" s="64">
        <v>0</v>
      </c>
      <c r="H69" s="64" t="s">
        <v>2186</v>
      </c>
      <c r="I69" s="64" t="s">
        <v>3716</v>
      </c>
      <c r="J69" s="64" t="s">
        <v>254</v>
      </c>
      <c r="K69" s="64" t="s">
        <v>568</v>
      </c>
    </row>
    <row r="70" spans="2:11" x14ac:dyDescent="0.3">
      <c r="B70" t="s">
        <v>2576</v>
      </c>
      <c r="C70" s="47" t="s">
        <v>3949</v>
      </c>
      <c r="D70" s="66" t="s">
        <v>2077</v>
      </c>
      <c r="E70" s="64" t="s">
        <v>3404</v>
      </c>
      <c r="F70" s="64">
        <v>0</v>
      </c>
      <c r="G70" s="64">
        <v>0</v>
      </c>
      <c r="H70" s="64" t="s">
        <v>2186</v>
      </c>
      <c r="I70" s="64" t="s">
        <v>3950</v>
      </c>
      <c r="J70" s="64" t="s">
        <v>254</v>
      </c>
      <c r="K70" s="64" t="s">
        <v>568</v>
      </c>
    </row>
    <row r="71" spans="2:11" x14ac:dyDescent="0.3">
      <c r="B71" t="s">
        <v>2576</v>
      </c>
      <c r="C71" s="47" t="s">
        <v>3966</v>
      </c>
      <c r="D71" s="66" t="s">
        <v>2073</v>
      </c>
      <c r="E71" s="64" t="s">
        <v>3375</v>
      </c>
      <c r="F71" s="64">
        <v>0</v>
      </c>
      <c r="G71" s="64">
        <v>0</v>
      </c>
      <c r="H71" s="64" t="s">
        <v>2186</v>
      </c>
      <c r="I71" s="64" t="s">
        <v>3967</v>
      </c>
      <c r="J71" s="64" t="s">
        <v>254</v>
      </c>
      <c r="K71" s="64" t="s">
        <v>568</v>
      </c>
    </row>
    <row r="72" spans="2:11" x14ac:dyDescent="0.3">
      <c r="B72" t="s">
        <v>2576</v>
      </c>
      <c r="C72" s="47" t="s">
        <v>3270</v>
      </c>
      <c r="D72" s="66" t="s">
        <v>2073</v>
      </c>
      <c r="E72" s="64" t="s">
        <v>2933</v>
      </c>
      <c r="F72" s="64">
        <v>0</v>
      </c>
      <c r="G72" s="64">
        <v>0</v>
      </c>
      <c r="H72" s="64" t="s">
        <v>2160</v>
      </c>
      <c r="I72" s="64" t="s">
        <v>2925</v>
      </c>
      <c r="J72" s="64" t="s">
        <v>254</v>
      </c>
      <c r="K72" s="64" t="s">
        <v>568</v>
      </c>
    </row>
    <row r="73" spans="2:11" x14ac:dyDescent="0.3">
      <c r="B73" t="s">
        <v>2576</v>
      </c>
      <c r="C73" s="47" t="s">
        <v>4387</v>
      </c>
      <c r="D73" s="66" t="s">
        <v>2073</v>
      </c>
      <c r="E73" s="64" t="s">
        <v>4375</v>
      </c>
      <c r="F73" s="64">
        <v>0</v>
      </c>
      <c r="G73" s="64">
        <v>0</v>
      </c>
      <c r="H73" s="64" t="s">
        <v>2160</v>
      </c>
      <c r="I73" s="64" t="s">
        <v>4388</v>
      </c>
      <c r="J73" s="64" t="s">
        <v>254</v>
      </c>
      <c r="K73" s="64" t="s">
        <v>568</v>
      </c>
    </row>
    <row r="74" spans="2:11" x14ac:dyDescent="0.3">
      <c r="B74" t="s">
        <v>2576</v>
      </c>
      <c r="C74" s="47" t="s">
        <v>4420</v>
      </c>
      <c r="D74" s="66" t="s">
        <v>2077</v>
      </c>
      <c r="E74" s="64" t="s">
        <v>4375</v>
      </c>
      <c r="F74" s="64">
        <v>0</v>
      </c>
      <c r="G74" s="64">
        <v>0</v>
      </c>
      <c r="H74" s="64" t="s">
        <v>2160</v>
      </c>
      <c r="I74" s="64" t="s">
        <v>4421</v>
      </c>
      <c r="J74" s="64" t="s">
        <v>254</v>
      </c>
      <c r="K74" s="64" t="s">
        <v>568</v>
      </c>
    </row>
    <row r="75" spans="2:11" x14ac:dyDescent="0.3">
      <c r="B75" t="s">
        <v>2576</v>
      </c>
      <c r="C75" s="47" t="s">
        <v>4439</v>
      </c>
      <c r="D75" s="66" t="s">
        <v>2077</v>
      </c>
      <c r="E75" s="64" t="s">
        <v>4347</v>
      </c>
      <c r="F75" s="64">
        <v>0</v>
      </c>
      <c r="G75" s="64">
        <v>0</v>
      </c>
      <c r="H75" s="64" t="s">
        <v>2160</v>
      </c>
      <c r="I75" s="64" t="s">
        <v>4440</v>
      </c>
      <c r="J75" s="64" t="s">
        <v>254</v>
      </c>
      <c r="K75" s="64" t="s">
        <v>568</v>
      </c>
    </row>
    <row r="76" spans="2:11" x14ac:dyDescent="0.3">
      <c r="B76" t="s">
        <v>2576</v>
      </c>
      <c r="C76" s="47" t="s">
        <v>4633</v>
      </c>
      <c r="D76" s="66" t="s">
        <v>2077</v>
      </c>
      <c r="E76" s="64" t="s">
        <v>4444</v>
      </c>
      <c r="F76" s="64">
        <v>0</v>
      </c>
      <c r="G76" s="64">
        <v>0</v>
      </c>
      <c r="H76" s="64" t="s">
        <v>2160</v>
      </c>
      <c r="I76" s="64" t="s">
        <v>4634</v>
      </c>
      <c r="J76" s="64" t="s">
        <v>254</v>
      </c>
      <c r="K76" s="64" t="s">
        <v>568</v>
      </c>
    </row>
    <row r="77" spans="2:11" x14ac:dyDescent="0.3">
      <c r="B77" t="s">
        <v>2576</v>
      </c>
      <c r="C77" s="47" t="s">
        <v>4799</v>
      </c>
      <c r="D77" s="66" t="s">
        <v>2077</v>
      </c>
      <c r="E77" s="64" t="s">
        <v>2631</v>
      </c>
      <c r="F77" s="64">
        <v>0</v>
      </c>
      <c r="G77" s="64">
        <v>0</v>
      </c>
      <c r="H77" s="64" t="s">
        <v>2160</v>
      </c>
      <c r="I77" s="64" t="s">
        <v>4800</v>
      </c>
      <c r="J77" s="64" t="s">
        <v>254</v>
      </c>
      <c r="K77" s="64" t="s">
        <v>568</v>
      </c>
    </row>
    <row r="78" spans="2:11" x14ac:dyDescent="0.3">
      <c r="B78" t="s">
        <v>2576</v>
      </c>
      <c r="C78" s="47" t="s">
        <v>5308</v>
      </c>
      <c r="D78" s="66" t="s">
        <v>2073</v>
      </c>
      <c r="E78" s="64" t="s">
        <v>2676</v>
      </c>
      <c r="F78" s="64">
        <v>0</v>
      </c>
      <c r="G78" s="64">
        <v>0</v>
      </c>
      <c r="H78" s="64" t="s">
        <v>2160</v>
      </c>
      <c r="I78" s="64" t="s">
        <v>5309</v>
      </c>
      <c r="J78" s="64" t="s">
        <v>254</v>
      </c>
      <c r="K78" s="64" t="s">
        <v>568</v>
      </c>
    </row>
    <row r="79" spans="2:11" x14ac:dyDescent="0.3">
      <c r="B79" t="s">
        <v>2576</v>
      </c>
      <c r="C79" s="47" t="s">
        <v>5161</v>
      </c>
      <c r="D79" s="66" t="s">
        <v>2073</v>
      </c>
      <c r="E79" s="64" t="s">
        <v>2679</v>
      </c>
      <c r="F79" s="64">
        <v>0</v>
      </c>
      <c r="G79" s="64">
        <v>0</v>
      </c>
      <c r="H79" s="64" t="s">
        <v>2176</v>
      </c>
      <c r="I79" s="64" t="s">
        <v>5162</v>
      </c>
      <c r="J79" s="64" t="s">
        <v>254</v>
      </c>
      <c r="K79" s="64" t="s">
        <v>568</v>
      </c>
    </row>
    <row r="80" spans="2:11" x14ac:dyDescent="0.3">
      <c r="B80" t="s">
        <v>2576</v>
      </c>
      <c r="C80" s="47" t="s">
        <v>5291</v>
      </c>
      <c r="D80" s="66" t="s">
        <v>2073</v>
      </c>
      <c r="E80" s="64" t="s">
        <v>2702</v>
      </c>
      <c r="F80" s="64">
        <v>0</v>
      </c>
      <c r="G80" s="64">
        <v>0</v>
      </c>
      <c r="H80" s="64" t="s">
        <v>2160</v>
      </c>
      <c r="I80" s="64" t="s">
        <v>5292</v>
      </c>
      <c r="J80" s="64" t="s">
        <v>254</v>
      </c>
      <c r="K80" s="64" t="s">
        <v>568</v>
      </c>
    </row>
    <row r="81" spans="2:11" x14ac:dyDescent="0.3">
      <c r="B81" t="s">
        <v>2576</v>
      </c>
      <c r="C81" s="47" t="s">
        <v>11684</v>
      </c>
      <c r="D81" s="66" t="s">
        <v>2074</v>
      </c>
      <c r="E81" s="64" t="s">
        <v>2703</v>
      </c>
      <c r="F81" s="64">
        <v>0</v>
      </c>
      <c r="G81" s="64">
        <v>0</v>
      </c>
      <c r="H81" s="64" t="s">
        <v>1535</v>
      </c>
      <c r="I81" s="64" t="s">
        <v>1535</v>
      </c>
      <c r="J81" s="64" t="s">
        <v>254</v>
      </c>
      <c r="K81" s="64" t="s">
        <v>568</v>
      </c>
    </row>
    <row r="82" spans="2:11" x14ac:dyDescent="0.3">
      <c r="B82" t="s">
        <v>2576</v>
      </c>
      <c r="C82" s="47" t="s">
        <v>11681</v>
      </c>
      <c r="D82" s="66" t="s">
        <v>2074</v>
      </c>
      <c r="E82" s="64" t="s">
        <v>2669</v>
      </c>
      <c r="F82" s="64">
        <v>0</v>
      </c>
      <c r="G82" s="64">
        <v>0</v>
      </c>
      <c r="H82" s="64" t="s">
        <v>1535</v>
      </c>
      <c r="I82" s="64" t="s">
        <v>1535</v>
      </c>
      <c r="J82" s="64" t="s">
        <v>254</v>
      </c>
      <c r="K82" s="64" t="s">
        <v>568</v>
      </c>
    </row>
    <row r="83" spans="2:11" x14ac:dyDescent="0.3">
      <c r="B83" t="s">
        <v>2576</v>
      </c>
      <c r="C83" s="47" t="s">
        <v>11372</v>
      </c>
      <c r="D83" s="66" t="s">
        <v>2073</v>
      </c>
      <c r="E83" s="64" t="s">
        <v>2488</v>
      </c>
      <c r="F83" s="64">
        <v>0</v>
      </c>
      <c r="G83" s="64">
        <v>0</v>
      </c>
      <c r="H83" s="64" t="s">
        <v>2160</v>
      </c>
      <c r="I83" s="64" t="s">
        <v>11373</v>
      </c>
      <c r="J83" s="64" t="s">
        <v>254</v>
      </c>
      <c r="K83" s="64" t="s">
        <v>568</v>
      </c>
    </row>
  </sheetData>
  <sheetProtection sort="0"/>
  <mergeCells count="2">
    <mergeCell ref="B4:M4"/>
    <mergeCell ref="B5:M5"/>
  </mergeCells>
  <phoneticPr fontId="56" type="noConversion"/>
  <pageMargins left="0.7" right="0.7" top="0.75" bottom="0.75" header="0.3" footer="0.3"/>
  <pageSetup orientation="portrait" r:id="rId1"/>
  <headerFooter>
    <oddHeader>&amp;L&amp;9&amp;K01+049Reporte de Servicio Toyota</oddHeader>
  </headerFooter>
  <drawing r:id="rId2"/>
  <tableParts count="1">
    <tablePart r:id="rId3"/>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E8A0C5-295D-4B43-A6F5-6C8D064FB636}">
  <sheetPr>
    <tabColor rgb="FFFFD3C9"/>
  </sheetPr>
  <dimension ref="B1:O610"/>
  <sheetViews>
    <sheetView showGridLines="0" workbookViewId="0">
      <selection activeCell="C9" sqref="C9"/>
    </sheetView>
  </sheetViews>
  <sheetFormatPr defaultRowHeight="14.4" x14ac:dyDescent="0.3"/>
  <cols>
    <col min="1" max="1" width="4.109375" customWidth="1"/>
    <col min="2" max="2" width="18.77734375" customWidth="1"/>
    <col min="3" max="3" width="18.88671875" customWidth="1"/>
    <col min="4" max="4" width="21.21875" customWidth="1"/>
    <col min="5" max="5" width="25" customWidth="1"/>
    <col min="6" max="13" width="13.77734375" customWidth="1"/>
  </cols>
  <sheetData>
    <row r="1" spans="2:15" x14ac:dyDescent="0.3">
      <c r="C1" s="6" t="s">
        <v>7</v>
      </c>
      <c r="D1" s="31" t="str">
        <f>'Reporte KPIs'!E1</f>
        <v>57040</v>
      </c>
      <c r="E1" s="55" t="s">
        <v>0</v>
      </c>
      <c r="F1" s="6" t="str">
        <f>'Reporte KPIs'!L1</f>
        <v>Centro</v>
      </c>
      <c r="G1" s="6"/>
    </row>
    <row r="2" spans="2:15" x14ac:dyDescent="0.3">
      <c r="C2" s="6" t="s">
        <v>2</v>
      </c>
      <c r="D2" s="31" t="str">
        <f>'Reporte KPIs'!E2</f>
        <v>Toyota Celaya</v>
      </c>
      <c r="E2" s="55" t="s">
        <v>1</v>
      </c>
      <c r="F2" s="6" t="str">
        <f>'Reporte KPIs'!L2</f>
        <v>Celaya</v>
      </c>
      <c r="G2" s="6"/>
    </row>
    <row r="3" spans="2:15" ht="8.1" customHeight="1" x14ac:dyDescent="0.3"/>
    <row r="4" spans="2:15" ht="15.6" x14ac:dyDescent="0.3">
      <c r="B4" s="443" t="str">
        <f>'Reporte KPIs'!B4</f>
        <v>Reporte de Servicio Marzo 2022 a Febrero 2023</v>
      </c>
      <c r="C4" s="443"/>
      <c r="D4" s="443"/>
      <c r="E4" s="443"/>
      <c r="F4" s="443"/>
      <c r="G4" s="443"/>
      <c r="H4" s="443"/>
      <c r="I4" s="443"/>
      <c r="J4" s="443"/>
      <c r="K4" s="443"/>
      <c r="L4" s="443"/>
      <c r="M4" s="443"/>
      <c r="N4" s="443"/>
      <c r="O4" s="443"/>
    </row>
    <row r="5" spans="2:15" ht="15.6" x14ac:dyDescent="0.3">
      <c r="B5" s="311" t="str">
        <f xml:space="preserve"> CONCATENATE("Listado Efectividad Recordatorio de Servicio - ",'Reporte KPIs'!E92,": ",'Reporte KPIs'!E102)</f>
        <v>Listado Efectividad Recordatorio de Servicio - CPUS: Diciembre 2021</v>
      </c>
      <c r="C5" s="311"/>
      <c r="D5" s="311"/>
      <c r="E5" s="311"/>
      <c r="F5" s="311"/>
      <c r="G5" s="311"/>
      <c r="H5" s="311"/>
      <c r="I5" s="311"/>
      <c r="J5" s="311"/>
      <c r="K5" s="311"/>
      <c r="L5" s="311"/>
      <c r="M5" s="311"/>
      <c r="N5" s="311"/>
      <c r="O5" s="311"/>
    </row>
    <row r="7" spans="2:15" x14ac:dyDescent="0.3">
      <c r="B7" s="58" t="s">
        <v>96</v>
      </c>
      <c r="C7" s="59" cm="1">
        <f t="array" ref="C7">SUMPRODUCT(1/COUNTIF(Table_EfRecordatorio9[Vin Vendido], Table_EfRecordatorio9[Vin Vendido]))</f>
        <v>598</v>
      </c>
    </row>
    <row r="8" spans="2:15" x14ac:dyDescent="0.3">
      <c r="B8" s="269" t="s">
        <v>97</v>
      </c>
      <c r="C8" s="270">
        <f>COUNTIF(Table_EfRecordatorio9[¿Vino a Servicio?],"=SI")+COUNTIF(Table_EfRecordatorio9[¿Vino a Servicio?],"=SI, PERO NO EN EL PERIODO QUE SE LE ESPERABA")</f>
        <v>474</v>
      </c>
    </row>
    <row r="9" spans="2:15" x14ac:dyDescent="0.3">
      <c r="B9" s="278" t="s">
        <v>2585</v>
      </c>
      <c r="C9" s="279">
        <f>COUNTIF(Table_EfRecordatorio9[¿Vino a Servicio?],"=NO")</f>
        <v>103</v>
      </c>
    </row>
    <row r="10" spans="2:15" x14ac:dyDescent="0.3">
      <c r="D10" s="481" t="s">
        <v>164</v>
      </c>
    </row>
    <row r="11" spans="2:15" x14ac:dyDescent="0.3">
      <c r="D11" s="481"/>
    </row>
    <row r="12" spans="2:15" ht="43.2" x14ac:dyDescent="0.3">
      <c r="B12" s="50" t="s">
        <v>172</v>
      </c>
      <c r="C12" s="50" t="s">
        <v>2148</v>
      </c>
      <c r="D12" s="50" t="s">
        <v>110</v>
      </c>
      <c r="E12" s="50" t="s">
        <v>94</v>
      </c>
      <c r="F12" s="50" t="s">
        <v>95</v>
      </c>
      <c r="G12" s="50" t="s">
        <v>89</v>
      </c>
      <c r="H12" s="50" t="s">
        <v>1825</v>
      </c>
      <c r="I12" s="50" t="s">
        <v>1826</v>
      </c>
      <c r="J12" s="50" t="s">
        <v>1370</v>
      </c>
      <c r="K12" s="50" t="s">
        <v>1953</v>
      </c>
      <c r="L12" s="50" t="s">
        <v>2080</v>
      </c>
      <c r="M12" s="50" t="s">
        <v>2465</v>
      </c>
    </row>
    <row r="13" spans="2:15" x14ac:dyDescent="0.3">
      <c r="B13" s="248" t="s">
        <v>2831</v>
      </c>
      <c r="C13" s="248" t="s">
        <v>2831</v>
      </c>
      <c r="D13" t="s">
        <v>2576</v>
      </c>
      <c r="E13" t="s">
        <v>10194</v>
      </c>
      <c r="F13" t="s">
        <v>2073</v>
      </c>
      <c r="G13" s="47" t="s">
        <v>2191</v>
      </c>
      <c r="H13" s="49">
        <v>0</v>
      </c>
      <c r="I13" s="49">
        <v>0</v>
      </c>
      <c r="J13" s="49" t="s">
        <v>2173</v>
      </c>
      <c r="K13" s="49" t="s">
        <v>10195</v>
      </c>
      <c r="L13" s="49" t="s">
        <v>254</v>
      </c>
      <c r="M13" s="49" t="s">
        <v>568</v>
      </c>
    </row>
    <row r="14" spans="2:15" x14ac:dyDescent="0.3">
      <c r="B14" s="248" t="s">
        <v>2831</v>
      </c>
      <c r="C14" s="248" t="s">
        <v>2831</v>
      </c>
      <c r="D14" t="s">
        <v>2576</v>
      </c>
      <c r="E14" t="s">
        <v>11702</v>
      </c>
      <c r="F14" t="s">
        <v>2072</v>
      </c>
      <c r="G14" s="47" t="s">
        <v>2243</v>
      </c>
      <c r="H14" s="49">
        <v>0</v>
      </c>
      <c r="I14" s="49">
        <v>0</v>
      </c>
      <c r="J14" s="49" t="s">
        <v>2160</v>
      </c>
      <c r="K14" s="49" t="s">
        <v>11315</v>
      </c>
      <c r="L14" s="49" t="s">
        <v>254</v>
      </c>
      <c r="M14" s="49" t="s">
        <v>568</v>
      </c>
    </row>
    <row r="15" spans="2:15" x14ac:dyDescent="0.3">
      <c r="B15" s="248" t="s">
        <v>2831</v>
      </c>
      <c r="C15" s="248" t="s">
        <v>2831</v>
      </c>
      <c r="D15" t="s">
        <v>2576</v>
      </c>
      <c r="E15" t="s">
        <v>8051</v>
      </c>
      <c r="F15" t="s">
        <v>2078</v>
      </c>
      <c r="G15" s="47" t="s">
        <v>2191</v>
      </c>
      <c r="H15" s="49">
        <v>0</v>
      </c>
      <c r="I15" s="49">
        <v>0</v>
      </c>
      <c r="J15" s="49" t="s">
        <v>2186</v>
      </c>
      <c r="K15" s="49" t="s">
        <v>8052</v>
      </c>
      <c r="L15" s="49" t="s">
        <v>254</v>
      </c>
      <c r="M15" s="49" t="s">
        <v>568</v>
      </c>
    </row>
    <row r="16" spans="2:15" x14ac:dyDescent="0.3">
      <c r="B16" s="248" t="s">
        <v>2831</v>
      </c>
      <c r="C16" s="248" t="s">
        <v>2831</v>
      </c>
      <c r="D16" t="s">
        <v>2576</v>
      </c>
      <c r="E16" t="s">
        <v>7009</v>
      </c>
      <c r="F16" t="s">
        <v>2073</v>
      </c>
      <c r="G16" s="47" t="s">
        <v>2352</v>
      </c>
      <c r="H16" s="49">
        <v>0</v>
      </c>
      <c r="I16" s="49">
        <v>0</v>
      </c>
      <c r="J16" s="49" t="s">
        <v>2186</v>
      </c>
      <c r="K16" s="49" t="s">
        <v>7010</v>
      </c>
      <c r="L16" s="49" t="s">
        <v>254</v>
      </c>
      <c r="M16" s="49" t="s">
        <v>568</v>
      </c>
    </row>
    <row r="17" spans="2:13" x14ac:dyDescent="0.3">
      <c r="B17" s="248" t="s">
        <v>2831</v>
      </c>
      <c r="C17" s="248" t="s">
        <v>2831</v>
      </c>
      <c r="D17" t="s">
        <v>2576</v>
      </c>
      <c r="E17" t="s">
        <v>6864</v>
      </c>
      <c r="F17" t="s">
        <v>2078</v>
      </c>
      <c r="G17" s="47" t="s">
        <v>2352</v>
      </c>
      <c r="H17" s="49">
        <v>0</v>
      </c>
      <c r="I17" s="49">
        <v>0</v>
      </c>
      <c r="J17" s="49" t="s">
        <v>2186</v>
      </c>
      <c r="K17" s="49" t="s">
        <v>6865</v>
      </c>
      <c r="L17" s="49" t="s">
        <v>254</v>
      </c>
      <c r="M17" s="49" t="s">
        <v>568</v>
      </c>
    </row>
    <row r="18" spans="2:13" x14ac:dyDescent="0.3">
      <c r="B18" s="248" t="s">
        <v>2831</v>
      </c>
      <c r="C18" s="248" t="s">
        <v>2831</v>
      </c>
      <c r="D18" t="s">
        <v>2576</v>
      </c>
      <c r="E18" t="s">
        <v>11703</v>
      </c>
      <c r="F18" t="s">
        <v>2072</v>
      </c>
      <c r="G18" s="47" t="s">
        <v>2228</v>
      </c>
      <c r="H18" s="49">
        <v>0</v>
      </c>
      <c r="I18" s="49">
        <v>0</v>
      </c>
      <c r="J18" s="49" t="s">
        <v>2160</v>
      </c>
      <c r="K18" s="49" t="s">
        <v>2992</v>
      </c>
      <c r="L18" s="49" t="s">
        <v>254</v>
      </c>
      <c r="M18" s="49" t="s">
        <v>568</v>
      </c>
    </row>
    <row r="19" spans="2:13" x14ac:dyDescent="0.3">
      <c r="B19" s="248" t="s">
        <v>2831</v>
      </c>
      <c r="C19" s="248" t="s">
        <v>2831</v>
      </c>
      <c r="D19" t="s">
        <v>2576</v>
      </c>
      <c r="E19" t="s">
        <v>3864</v>
      </c>
      <c r="F19" t="s">
        <v>2073</v>
      </c>
      <c r="G19" s="47" t="s">
        <v>2309</v>
      </c>
      <c r="H19" s="49">
        <v>0</v>
      </c>
      <c r="I19" s="49">
        <v>0</v>
      </c>
      <c r="J19" s="49" t="s">
        <v>2186</v>
      </c>
      <c r="K19" s="49" t="s">
        <v>3865</v>
      </c>
      <c r="L19" s="49" t="s">
        <v>254</v>
      </c>
      <c r="M19" s="49" t="s">
        <v>568</v>
      </c>
    </row>
    <row r="20" spans="2:13" x14ac:dyDescent="0.3">
      <c r="B20" s="248" t="s">
        <v>2831</v>
      </c>
      <c r="C20" s="248" t="s">
        <v>2831</v>
      </c>
      <c r="D20" t="s">
        <v>2576</v>
      </c>
      <c r="E20" t="s">
        <v>11704</v>
      </c>
      <c r="F20" t="s">
        <v>2072</v>
      </c>
      <c r="G20" s="47" t="s">
        <v>2359</v>
      </c>
      <c r="H20" s="49">
        <v>0</v>
      </c>
      <c r="I20" s="49">
        <v>0</v>
      </c>
      <c r="J20" s="49" t="s">
        <v>2176</v>
      </c>
      <c r="K20" s="49" t="s">
        <v>11705</v>
      </c>
      <c r="L20" s="49" t="s">
        <v>2147</v>
      </c>
      <c r="M20" s="49" t="s">
        <v>568</v>
      </c>
    </row>
    <row r="21" spans="2:13" x14ac:dyDescent="0.3">
      <c r="B21" s="248" t="s">
        <v>2831</v>
      </c>
      <c r="C21" s="248" t="s">
        <v>2831</v>
      </c>
      <c r="D21" t="s">
        <v>2576</v>
      </c>
      <c r="E21" t="s">
        <v>3652</v>
      </c>
      <c r="F21" t="s">
        <v>2073</v>
      </c>
      <c r="G21" s="47" t="s">
        <v>2277</v>
      </c>
      <c r="H21" s="49">
        <v>0</v>
      </c>
      <c r="I21" s="49">
        <v>0</v>
      </c>
      <c r="J21" s="49" t="s">
        <v>2186</v>
      </c>
      <c r="K21" s="49" t="s">
        <v>3653</v>
      </c>
      <c r="L21" s="49" t="s">
        <v>254</v>
      </c>
      <c r="M21" s="49" t="s">
        <v>568</v>
      </c>
    </row>
    <row r="22" spans="2:13" x14ac:dyDescent="0.3">
      <c r="B22" s="248" t="s">
        <v>2831</v>
      </c>
      <c r="C22" s="248" t="s">
        <v>2831</v>
      </c>
      <c r="D22" t="s">
        <v>2576</v>
      </c>
      <c r="E22" t="s">
        <v>6907</v>
      </c>
      <c r="F22" t="s">
        <v>2073</v>
      </c>
      <c r="G22" s="47" t="s">
        <v>2309</v>
      </c>
      <c r="H22" s="49">
        <v>0</v>
      </c>
      <c r="I22" s="49">
        <v>0</v>
      </c>
      <c r="J22" s="49" t="s">
        <v>2186</v>
      </c>
      <c r="K22" s="49" t="s">
        <v>6908</v>
      </c>
      <c r="L22" s="49" t="s">
        <v>254</v>
      </c>
      <c r="M22" s="49" t="s">
        <v>568</v>
      </c>
    </row>
    <row r="23" spans="2:13" x14ac:dyDescent="0.3">
      <c r="B23" s="248" t="s">
        <v>2831</v>
      </c>
      <c r="C23" s="248" t="s">
        <v>2831</v>
      </c>
      <c r="D23" t="s">
        <v>2576</v>
      </c>
      <c r="E23" t="s">
        <v>4358</v>
      </c>
      <c r="F23" t="s">
        <v>2078</v>
      </c>
      <c r="G23" s="47" t="s">
        <v>2329</v>
      </c>
      <c r="H23" s="49">
        <v>0</v>
      </c>
      <c r="I23" s="49">
        <v>0</v>
      </c>
      <c r="J23" s="49" t="s">
        <v>2173</v>
      </c>
      <c r="K23" s="49" t="s">
        <v>4360</v>
      </c>
      <c r="L23" s="49" t="s">
        <v>254</v>
      </c>
      <c r="M23" s="49" t="s">
        <v>568</v>
      </c>
    </row>
    <row r="24" spans="2:13" x14ac:dyDescent="0.3">
      <c r="B24" s="248" t="s">
        <v>2831</v>
      </c>
      <c r="C24" s="248" t="s">
        <v>2831</v>
      </c>
      <c r="D24" t="s">
        <v>2576</v>
      </c>
      <c r="E24" t="s">
        <v>6327</v>
      </c>
      <c r="F24" t="s">
        <v>2078</v>
      </c>
      <c r="G24" s="47" t="s">
        <v>2157</v>
      </c>
      <c r="H24" s="49">
        <v>0</v>
      </c>
      <c r="I24" s="49">
        <v>0</v>
      </c>
      <c r="J24" s="49" t="s">
        <v>2160</v>
      </c>
      <c r="K24" s="49" t="s">
        <v>6328</v>
      </c>
      <c r="L24" s="49" t="s">
        <v>254</v>
      </c>
      <c r="M24" s="49" t="s">
        <v>568</v>
      </c>
    </row>
    <row r="25" spans="2:13" x14ac:dyDescent="0.3">
      <c r="B25" s="248" t="s">
        <v>2831</v>
      </c>
      <c r="C25" s="248" t="s">
        <v>2831</v>
      </c>
      <c r="D25" t="s">
        <v>2576</v>
      </c>
      <c r="E25" t="s">
        <v>8981</v>
      </c>
      <c r="F25" t="s">
        <v>2073</v>
      </c>
      <c r="G25" s="47" t="s">
        <v>2157</v>
      </c>
      <c r="H25" s="49">
        <v>0</v>
      </c>
      <c r="I25" s="49">
        <v>0</v>
      </c>
      <c r="J25" s="49" t="s">
        <v>2186</v>
      </c>
      <c r="K25" s="49" t="s">
        <v>8982</v>
      </c>
      <c r="L25" s="49" t="s">
        <v>254</v>
      </c>
      <c r="M25" s="49" t="s">
        <v>568</v>
      </c>
    </row>
    <row r="26" spans="2:13" x14ac:dyDescent="0.3">
      <c r="B26" s="248" t="s">
        <v>2831</v>
      </c>
      <c r="C26" s="248" t="s">
        <v>2831</v>
      </c>
      <c r="D26" t="s">
        <v>2576</v>
      </c>
      <c r="E26" t="s">
        <v>5087</v>
      </c>
      <c r="F26" t="s">
        <v>2073</v>
      </c>
      <c r="G26" s="47" t="s">
        <v>2211</v>
      </c>
      <c r="H26" s="49">
        <v>0</v>
      </c>
      <c r="I26" s="49">
        <v>0</v>
      </c>
      <c r="J26" s="49" t="s">
        <v>2160</v>
      </c>
      <c r="K26" s="49" t="s">
        <v>5088</v>
      </c>
      <c r="L26" s="49" t="s">
        <v>254</v>
      </c>
      <c r="M26" s="49" t="s">
        <v>568</v>
      </c>
    </row>
    <row r="27" spans="2:13" x14ac:dyDescent="0.3">
      <c r="B27" s="248" t="s">
        <v>2831</v>
      </c>
      <c r="C27" s="248" t="s">
        <v>2831</v>
      </c>
      <c r="D27" t="s">
        <v>2576</v>
      </c>
      <c r="E27" t="s">
        <v>7508</v>
      </c>
      <c r="F27" t="s">
        <v>2078</v>
      </c>
      <c r="G27" s="47" t="s">
        <v>2306</v>
      </c>
      <c r="H27" s="49">
        <v>0</v>
      </c>
      <c r="I27" s="49">
        <v>0</v>
      </c>
      <c r="J27" s="49" t="s">
        <v>2186</v>
      </c>
      <c r="K27" s="49" t="s">
        <v>7509</v>
      </c>
      <c r="L27" s="49" t="s">
        <v>254</v>
      </c>
      <c r="M27" s="49" t="s">
        <v>568</v>
      </c>
    </row>
    <row r="28" spans="2:13" x14ac:dyDescent="0.3">
      <c r="B28" s="248" t="s">
        <v>2831</v>
      </c>
      <c r="C28" s="248" t="s">
        <v>2831</v>
      </c>
      <c r="D28" t="s">
        <v>2576</v>
      </c>
      <c r="E28" t="s">
        <v>7850</v>
      </c>
      <c r="F28" t="s">
        <v>2073</v>
      </c>
      <c r="G28" s="47" t="s">
        <v>2277</v>
      </c>
      <c r="H28" s="49">
        <v>0</v>
      </c>
      <c r="I28" s="49">
        <v>0</v>
      </c>
      <c r="J28" s="49" t="s">
        <v>2160</v>
      </c>
      <c r="K28" s="49" t="s">
        <v>7851</v>
      </c>
      <c r="L28" s="49" t="s">
        <v>254</v>
      </c>
      <c r="M28" s="49" t="s">
        <v>568</v>
      </c>
    </row>
    <row r="29" spans="2:13" x14ac:dyDescent="0.3">
      <c r="B29" s="248" t="s">
        <v>2831</v>
      </c>
      <c r="C29" s="248" t="s">
        <v>2831</v>
      </c>
      <c r="D29" t="s">
        <v>2576</v>
      </c>
      <c r="E29" t="s">
        <v>11706</v>
      </c>
      <c r="F29" t="s">
        <v>2072</v>
      </c>
      <c r="G29" s="47" t="s">
        <v>2191</v>
      </c>
      <c r="H29" s="49">
        <v>0</v>
      </c>
      <c r="I29" s="49">
        <v>0</v>
      </c>
      <c r="J29" s="49" t="s">
        <v>2160</v>
      </c>
      <c r="K29" s="49" t="s">
        <v>3939</v>
      </c>
      <c r="L29" s="49" t="s">
        <v>254</v>
      </c>
      <c r="M29" s="49" t="s">
        <v>568</v>
      </c>
    </row>
    <row r="30" spans="2:13" x14ac:dyDescent="0.3">
      <c r="B30" s="248" t="s">
        <v>2831</v>
      </c>
      <c r="C30" s="248" t="s">
        <v>2831</v>
      </c>
      <c r="D30" t="s">
        <v>2576</v>
      </c>
      <c r="E30" t="s">
        <v>11707</v>
      </c>
      <c r="F30" t="s">
        <v>2072</v>
      </c>
      <c r="G30" s="47" t="s">
        <v>2359</v>
      </c>
      <c r="H30" s="49">
        <v>0</v>
      </c>
      <c r="I30" s="49">
        <v>0</v>
      </c>
      <c r="J30" s="49" t="s">
        <v>2160</v>
      </c>
      <c r="K30" s="49" t="s">
        <v>3939</v>
      </c>
      <c r="L30" s="49" t="s">
        <v>254</v>
      </c>
      <c r="M30" s="49" t="s">
        <v>568</v>
      </c>
    </row>
    <row r="31" spans="2:13" x14ac:dyDescent="0.3">
      <c r="B31" s="248" t="s">
        <v>2831</v>
      </c>
      <c r="C31" s="248" t="s">
        <v>2831</v>
      </c>
      <c r="D31" t="s">
        <v>2576</v>
      </c>
      <c r="E31" t="s">
        <v>6915</v>
      </c>
      <c r="F31" t="s">
        <v>2073</v>
      </c>
      <c r="G31" s="47" t="s">
        <v>2351</v>
      </c>
      <c r="H31" s="49">
        <v>0</v>
      </c>
      <c r="I31" s="49">
        <v>0</v>
      </c>
      <c r="J31" s="49" t="s">
        <v>2186</v>
      </c>
      <c r="K31" s="49" t="s">
        <v>6916</v>
      </c>
      <c r="L31" s="49" t="s">
        <v>254</v>
      </c>
      <c r="M31" s="49" t="s">
        <v>568</v>
      </c>
    </row>
    <row r="32" spans="2:13" x14ac:dyDescent="0.3">
      <c r="B32" s="248" t="s">
        <v>2831</v>
      </c>
      <c r="C32" s="248" t="s">
        <v>2831</v>
      </c>
      <c r="D32" t="s">
        <v>2576</v>
      </c>
      <c r="E32" t="s">
        <v>6389</v>
      </c>
      <c r="F32" t="s">
        <v>2073</v>
      </c>
      <c r="G32" s="47" t="s">
        <v>2325</v>
      </c>
      <c r="H32" s="49">
        <v>0</v>
      </c>
      <c r="I32" s="49">
        <v>0</v>
      </c>
      <c r="J32" s="49" t="s">
        <v>2186</v>
      </c>
      <c r="K32" s="49" t="s">
        <v>6390</v>
      </c>
      <c r="L32" s="49" t="s">
        <v>254</v>
      </c>
      <c r="M32" s="49" t="s">
        <v>568</v>
      </c>
    </row>
    <row r="33" spans="2:13" x14ac:dyDescent="0.3">
      <c r="B33" s="248" t="s">
        <v>2831</v>
      </c>
      <c r="C33" s="248" t="s">
        <v>2831</v>
      </c>
      <c r="D33" t="s">
        <v>2576</v>
      </c>
      <c r="E33" t="s">
        <v>4128</v>
      </c>
      <c r="F33" t="s">
        <v>2073</v>
      </c>
      <c r="G33" s="47" t="s">
        <v>2359</v>
      </c>
      <c r="H33" s="49">
        <v>0</v>
      </c>
      <c r="I33" s="49">
        <v>0</v>
      </c>
      <c r="J33" s="49" t="s">
        <v>2186</v>
      </c>
      <c r="K33" s="49" t="s">
        <v>4129</v>
      </c>
      <c r="L33" s="49" t="s">
        <v>254</v>
      </c>
      <c r="M33" s="49" t="s">
        <v>568</v>
      </c>
    </row>
    <row r="34" spans="2:13" x14ac:dyDescent="0.3">
      <c r="B34" s="248" t="s">
        <v>2831</v>
      </c>
      <c r="C34" s="248" t="s">
        <v>2831</v>
      </c>
      <c r="D34" t="s">
        <v>2576</v>
      </c>
      <c r="E34" t="s">
        <v>7178</v>
      </c>
      <c r="F34" t="s">
        <v>2073</v>
      </c>
      <c r="G34" s="47" t="s">
        <v>2306</v>
      </c>
      <c r="H34" s="49">
        <v>0</v>
      </c>
      <c r="I34" s="49">
        <v>0</v>
      </c>
      <c r="J34" s="49" t="s">
        <v>2186</v>
      </c>
      <c r="K34" s="49" t="s">
        <v>7179</v>
      </c>
      <c r="L34" s="49" t="s">
        <v>254</v>
      </c>
      <c r="M34" s="49" t="s">
        <v>568</v>
      </c>
    </row>
    <row r="35" spans="2:13" x14ac:dyDescent="0.3">
      <c r="B35" s="248" t="s">
        <v>2831</v>
      </c>
      <c r="C35" s="248" t="s">
        <v>2831</v>
      </c>
      <c r="D35" t="s">
        <v>2576</v>
      </c>
      <c r="E35" t="s">
        <v>7798</v>
      </c>
      <c r="F35" t="s">
        <v>2078</v>
      </c>
      <c r="G35" s="47" t="s">
        <v>2191</v>
      </c>
      <c r="H35" s="49">
        <v>0</v>
      </c>
      <c r="I35" s="49">
        <v>0</v>
      </c>
      <c r="J35" s="49" t="s">
        <v>2186</v>
      </c>
      <c r="K35" s="49" t="s">
        <v>7799</v>
      </c>
      <c r="L35" s="49" t="s">
        <v>254</v>
      </c>
      <c r="M35" s="49" t="s">
        <v>568</v>
      </c>
    </row>
    <row r="36" spans="2:13" x14ac:dyDescent="0.3">
      <c r="B36" s="248" t="s">
        <v>2831</v>
      </c>
      <c r="C36" s="248" t="s">
        <v>2831</v>
      </c>
      <c r="D36" t="s">
        <v>2576</v>
      </c>
      <c r="E36" t="s">
        <v>11708</v>
      </c>
      <c r="F36" t="s">
        <v>2072</v>
      </c>
      <c r="G36" s="47" t="s">
        <v>2309</v>
      </c>
      <c r="H36" s="49">
        <v>0</v>
      </c>
      <c r="I36" s="49">
        <v>0</v>
      </c>
      <c r="J36" s="49" t="s">
        <v>2160</v>
      </c>
      <c r="K36" s="49" t="s">
        <v>11709</v>
      </c>
      <c r="L36" s="49" t="s">
        <v>254</v>
      </c>
      <c r="M36" s="49" t="s">
        <v>568</v>
      </c>
    </row>
    <row r="37" spans="2:13" x14ac:dyDescent="0.3">
      <c r="B37" s="248" t="s">
        <v>2831</v>
      </c>
      <c r="C37" s="248" t="s">
        <v>2831</v>
      </c>
      <c r="D37" t="s">
        <v>2576</v>
      </c>
      <c r="E37" t="s">
        <v>9647</v>
      </c>
      <c r="F37" t="s">
        <v>2078</v>
      </c>
      <c r="G37" s="47" t="s">
        <v>2184</v>
      </c>
      <c r="H37" s="49">
        <v>0</v>
      </c>
      <c r="I37" s="49">
        <v>0</v>
      </c>
      <c r="J37" s="49" t="s">
        <v>2186</v>
      </c>
      <c r="K37" s="49" t="s">
        <v>9648</v>
      </c>
      <c r="L37" s="49" t="s">
        <v>254</v>
      </c>
      <c r="M37" s="49" t="s">
        <v>568</v>
      </c>
    </row>
    <row r="38" spans="2:13" x14ac:dyDescent="0.3">
      <c r="B38" s="248" t="s">
        <v>2831</v>
      </c>
      <c r="C38" s="248" t="s">
        <v>2831</v>
      </c>
      <c r="D38" t="s">
        <v>2576</v>
      </c>
      <c r="E38" t="s">
        <v>6753</v>
      </c>
      <c r="F38" t="s">
        <v>2073</v>
      </c>
      <c r="G38" s="47" t="s">
        <v>2306</v>
      </c>
      <c r="H38" s="49">
        <v>0</v>
      </c>
      <c r="I38" s="49">
        <v>0</v>
      </c>
      <c r="J38" s="49" t="s">
        <v>2186</v>
      </c>
      <c r="K38" s="49" t="s">
        <v>6754</v>
      </c>
      <c r="L38" s="49" t="s">
        <v>254</v>
      </c>
      <c r="M38" s="49" t="s">
        <v>568</v>
      </c>
    </row>
    <row r="39" spans="2:13" x14ac:dyDescent="0.3">
      <c r="B39" s="248" t="s">
        <v>2831</v>
      </c>
      <c r="C39" s="248" t="s">
        <v>2831</v>
      </c>
      <c r="D39" t="s">
        <v>2576</v>
      </c>
      <c r="E39" t="s">
        <v>8424</v>
      </c>
      <c r="F39" t="s">
        <v>2073</v>
      </c>
      <c r="G39" s="47" t="s">
        <v>2184</v>
      </c>
      <c r="H39" s="49">
        <v>0</v>
      </c>
      <c r="I39" s="49">
        <v>0</v>
      </c>
      <c r="J39" s="49" t="s">
        <v>2186</v>
      </c>
      <c r="K39" s="49" t="s">
        <v>8425</v>
      </c>
      <c r="L39" s="49" t="s">
        <v>254</v>
      </c>
      <c r="M39" s="49" t="s">
        <v>568</v>
      </c>
    </row>
    <row r="40" spans="2:13" x14ac:dyDescent="0.3">
      <c r="B40" s="248" t="s">
        <v>2831</v>
      </c>
      <c r="C40" s="248" t="s">
        <v>2831</v>
      </c>
      <c r="D40" t="s">
        <v>2576</v>
      </c>
      <c r="E40" t="s">
        <v>5565</v>
      </c>
      <c r="F40" t="s">
        <v>2073</v>
      </c>
      <c r="G40" s="47" t="s">
        <v>2211</v>
      </c>
      <c r="H40" s="49">
        <v>0</v>
      </c>
      <c r="I40" s="49">
        <v>0</v>
      </c>
      <c r="J40" s="49" t="s">
        <v>2186</v>
      </c>
      <c r="K40" s="49" t="s">
        <v>5567</v>
      </c>
      <c r="L40" s="49" t="s">
        <v>254</v>
      </c>
      <c r="M40" s="49" t="s">
        <v>568</v>
      </c>
    </row>
    <row r="41" spans="2:13" x14ac:dyDescent="0.3">
      <c r="B41" s="248" t="s">
        <v>2831</v>
      </c>
      <c r="C41" s="248" t="s">
        <v>2831</v>
      </c>
      <c r="D41" t="s">
        <v>2576</v>
      </c>
      <c r="E41" t="s">
        <v>5133</v>
      </c>
      <c r="F41" t="s">
        <v>2073</v>
      </c>
      <c r="G41" s="47" t="s">
        <v>2228</v>
      </c>
      <c r="H41" s="49">
        <v>0</v>
      </c>
      <c r="I41" s="49">
        <v>0</v>
      </c>
      <c r="J41" s="49" t="s">
        <v>2160</v>
      </c>
      <c r="K41" s="49" t="s">
        <v>3939</v>
      </c>
      <c r="L41" s="49" t="s">
        <v>254</v>
      </c>
      <c r="M41" s="49" t="s">
        <v>568</v>
      </c>
    </row>
    <row r="42" spans="2:13" x14ac:dyDescent="0.3">
      <c r="B42" s="248" t="s">
        <v>2831</v>
      </c>
      <c r="C42" s="248" t="s">
        <v>2831</v>
      </c>
      <c r="D42" t="s">
        <v>2576</v>
      </c>
      <c r="E42" t="s">
        <v>3953</v>
      </c>
      <c r="F42" t="s">
        <v>2073</v>
      </c>
      <c r="G42" s="47" t="s">
        <v>2305</v>
      </c>
      <c r="H42" s="49">
        <v>0</v>
      </c>
      <c r="I42" s="49">
        <v>0</v>
      </c>
      <c r="J42" s="49" t="s">
        <v>2186</v>
      </c>
      <c r="K42" s="49" t="s">
        <v>3954</v>
      </c>
      <c r="L42" s="49" t="s">
        <v>254</v>
      </c>
      <c r="M42" s="49" t="s">
        <v>568</v>
      </c>
    </row>
    <row r="43" spans="2:13" x14ac:dyDescent="0.3">
      <c r="B43" s="248" t="s">
        <v>2831</v>
      </c>
      <c r="C43" s="248" t="s">
        <v>2831</v>
      </c>
      <c r="D43" t="s">
        <v>2576</v>
      </c>
      <c r="E43" t="s">
        <v>6030</v>
      </c>
      <c r="F43" t="s">
        <v>2073</v>
      </c>
      <c r="G43" s="47" t="s">
        <v>2359</v>
      </c>
      <c r="H43" s="49">
        <v>0</v>
      </c>
      <c r="I43" s="49">
        <v>0</v>
      </c>
      <c r="J43" s="49" t="s">
        <v>2176</v>
      </c>
      <c r="K43" s="49" t="s">
        <v>6031</v>
      </c>
      <c r="L43" s="49" t="s">
        <v>254</v>
      </c>
      <c r="M43" s="49" t="s">
        <v>568</v>
      </c>
    </row>
    <row r="44" spans="2:13" x14ac:dyDescent="0.3">
      <c r="B44" s="248" t="s">
        <v>2831</v>
      </c>
      <c r="C44" s="248" t="s">
        <v>2831</v>
      </c>
      <c r="D44" t="s">
        <v>2576</v>
      </c>
      <c r="E44" t="s">
        <v>10738</v>
      </c>
      <c r="F44" t="s">
        <v>2078</v>
      </c>
      <c r="G44" s="47" t="s">
        <v>2191</v>
      </c>
      <c r="H44" s="49">
        <v>0</v>
      </c>
      <c r="I44" s="49">
        <v>0</v>
      </c>
      <c r="J44" s="49" t="s">
        <v>2186</v>
      </c>
      <c r="K44" s="49" t="s">
        <v>10739</v>
      </c>
      <c r="L44" s="49" t="s">
        <v>254</v>
      </c>
      <c r="M44" s="49" t="s">
        <v>568</v>
      </c>
    </row>
    <row r="45" spans="2:13" x14ac:dyDescent="0.3">
      <c r="B45" s="248" t="s">
        <v>2831</v>
      </c>
      <c r="C45" s="248" t="s">
        <v>2831</v>
      </c>
      <c r="D45" t="s">
        <v>2576</v>
      </c>
      <c r="E45" t="s">
        <v>9020</v>
      </c>
      <c r="F45" t="s">
        <v>2073</v>
      </c>
      <c r="G45" s="47" t="s">
        <v>2167</v>
      </c>
      <c r="H45" s="49">
        <v>0</v>
      </c>
      <c r="I45" s="49">
        <v>0</v>
      </c>
      <c r="J45" s="49" t="s">
        <v>2186</v>
      </c>
      <c r="K45" s="49" t="s">
        <v>9021</v>
      </c>
      <c r="L45" s="49" t="s">
        <v>254</v>
      </c>
      <c r="M45" s="49" t="s">
        <v>568</v>
      </c>
    </row>
    <row r="46" spans="2:13" x14ac:dyDescent="0.3">
      <c r="B46" s="248" t="s">
        <v>2831</v>
      </c>
      <c r="C46" s="248" t="s">
        <v>2831</v>
      </c>
      <c r="D46" t="s">
        <v>2576</v>
      </c>
      <c r="E46" t="s">
        <v>11710</v>
      </c>
      <c r="F46" t="s">
        <v>2072</v>
      </c>
      <c r="G46" s="47" t="s">
        <v>2264</v>
      </c>
      <c r="H46" s="49">
        <v>0</v>
      </c>
      <c r="I46" s="49">
        <v>0</v>
      </c>
      <c r="J46" s="49" t="s">
        <v>2176</v>
      </c>
      <c r="K46" s="49" t="s">
        <v>11711</v>
      </c>
      <c r="L46" s="49" t="s">
        <v>254</v>
      </c>
      <c r="M46" s="49" t="s">
        <v>568</v>
      </c>
    </row>
    <row r="47" spans="2:13" x14ac:dyDescent="0.3">
      <c r="B47" s="248" t="s">
        <v>2831</v>
      </c>
      <c r="C47" s="248" t="s">
        <v>2831</v>
      </c>
      <c r="D47" t="s">
        <v>2576</v>
      </c>
      <c r="E47" t="s">
        <v>5099</v>
      </c>
      <c r="F47" t="s">
        <v>2073</v>
      </c>
      <c r="G47" s="47" t="s">
        <v>2167</v>
      </c>
      <c r="H47" s="49">
        <v>0</v>
      </c>
      <c r="I47" s="49">
        <v>0</v>
      </c>
      <c r="J47" s="49" t="s">
        <v>2160</v>
      </c>
      <c r="K47" s="49" t="s">
        <v>5101</v>
      </c>
      <c r="L47" s="49" t="s">
        <v>254</v>
      </c>
      <c r="M47" s="49" t="s">
        <v>568</v>
      </c>
    </row>
    <row r="48" spans="2:13" x14ac:dyDescent="0.3">
      <c r="B48" s="248" t="s">
        <v>2831</v>
      </c>
      <c r="C48" s="248" t="s">
        <v>2831</v>
      </c>
      <c r="D48" t="s">
        <v>2576</v>
      </c>
      <c r="E48" t="s">
        <v>7810</v>
      </c>
      <c r="F48" t="s">
        <v>2073</v>
      </c>
      <c r="G48" s="47" t="s">
        <v>2351</v>
      </c>
      <c r="H48" s="49">
        <v>0</v>
      </c>
      <c r="I48" s="49">
        <v>0</v>
      </c>
      <c r="J48" s="49" t="s">
        <v>2186</v>
      </c>
      <c r="K48" s="49" t="s">
        <v>7811</v>
      </c>
      <c r="L48" s="49" t="s">
        <v>254</v>
      </c>
      <c r="M48" s="49" t="s">
        <v>568</v>
      </c>
    </row>
    <row r="49" spans="2:13" x14ac:dyDescent="0.3">
      <c r="B49" s="248" t="s">
        <v>2831</v>
      </c>
      <c r="C49" s="248" t="s">
        <v>2831</v>
      </c>
      <c r="D49" t="s">
        <v>2576</v>
      </c>
      <c r="E49" t="s">
        <v>11712</v>
      </c>
      <c r="F49" t="s">
        <v>2072</v>
      </c>
      <c r="G49" s="47" t="s">
        <v>2359</v>
      </c>
      <c r="H49" s="49">
        <v>0</v>
      </c>
      <c r="I49" s="49">
        <v>0</v>
      </c>
      <c r="J49" s="49" t="s">
        <v>2160</v>
      </c>
      <c r="K49" s="49" t="s">
        <v>2992</v>
      </c>
      <c r="L49" s="49" t="s">
        <v>254</v>
      </c>
      <c r="M49" s="49" t="s">
        <v>568</v>
      </c>
    </row>
    <row r="50" spans="2:13" x14ac:dyDescent="0.3">
      <c r="B50" s="248" t="s">
        <v>2831</v>
      </c>
      <c r="C50" s="248" t="s">
        <v>2831</v>
      </c>
      <c r="D50" t="s">
        <v>2576</v>
      </c>
      <c r="E50" t="s">
        <v>6241</v>
      </c>
      <c r="F50" t="s">
        <v>2073</v>
      </c>
      <c r="G50" s="47" t="s">
        <v>2167</v>
      </c>
      <c r="H50" s="49">
        <v>0</v>
      </c>
      <c r="I50" s="49">
        <v>0</v>
      </c>
      <c r="J50" s="49" t="s">
        <v>2186</v>
      </c>
      <c r="K50" s="49" t="s">
        <v>6242</v>
      </c>
      <c r="L50" s="49" t="s">
        <v>254</v>
      </c>
      <c r="M50" s="49" t="s">
        <v>568</v>
      </c>
    </row>
    <row r="51" spans="2:13" x14ac:dyDescent="0.3">
      <c r="B51" s="248" t="s">
        <v>2831</v>
      </c>
      <c r="C51" s="248" t="s">
        <v>2831</v>
      </c>
      <c r="D51" t="s">
        <v>2576</v>
      </c>
      <c r="E51" t="s">
        <v>9873</v>
      </c>
      <c r="F51" t="s">
        <v>2073</v>
      </c>
      <c r="G51" s="47" t="s">
        <v>2228</v>
      </c>
      <c r="H51" s="49">
        <v>0</v>
      </c>
      <c r="I51" s="49">
        <v>0</v>
      </c>
      <c r="J51" s="49" t="s">
        <v>2160</v>
      </c>
      <c r="K51" s="49" t="s">
        <v>9874</v>
      </c>
      <c r="L51" s="49" t="s">
        <v>254</v>
      </c>
      <c r="M51" s="49" t="s">
        <v>568</v>
      </c>
    </row>
    <row r="52" spans="2:13" x14ac:dyDescent="0.3">
      <c r="B52" s="248" t="s">
        <v>2831</v>
      </c>
      <c r="C52" s="248" t="s">
        <v>2831</v>
      </c>
      <c r="D52" t="s">
        <v>2576</v>
      </c>
      <c r="E52" t="s">
        <v>7844</v>
      </c>
      <c r="F52" t="s">
        <v>2073</v>
      </c>
      <c r="G52" s="47" t="s">
        <v>2191</v>
      </c>
      <c r="H52" s="49">
        <v>0</v>
      </c>
      <c r="I52" s="49">
        <v>0</v>
      </c>
      <c r="J52" s="49" t="s">
        <v>2176</v>
      </c>
      <c r="K52" s="49" t="s">
        <v>7845</v>
      </c>
      <c r="L52" s="49" t="s">
        <v>254</v>
      </c>
      <c r="M52" s="49" t="s">
        <v>568</v>
      </c>
    </row>
    <row r="53" spans="2:13" x14ac:dyDescent="0.3">
      <c r="B53" s="248" t="s">
        <v>2831</v>
      </c>
      <c r="C53" s="248" t="s">
        <v>2831</v>
      </c>
      <c r="D53" t="s">
        <v>2576</v>
      </c>
      <c r="E53" t="s">
        <v>5723</v>
      </c>
      <c r="F53" t="s">
        <v>2073</v>
      </c>
      <c r="G53" s="47" t="s">
        <v>2228</v>
      </c>
      <c r="H53" s="49">
        <v>0</v>
      </c>
      <c r="I53" s="49">
        <v>0</v>
      </c>
      <c r="J53" s="49" t="s">
        <v>2186</v>
      </c>
      <c r="K53" s="49" t="s">
        <v>5725</v>
      </c>
      <c r="L53" s="49" t="s">
        <v>254</v>
      </c>
      <c r="M53" s="49" t="s">
        <v>568</v>
      </c>
    </row>
    <row r="54" spans="2:13" x14ac:dyDescent="0.3">
      <c r="B54" s="248" t="s">
        <v>2831</v>
      </c>
      <c r="C54" s="248" t="s">
        <v>2831</v>
      </c>
      <c r="D54" t="s">
        <v>2576</v>
      </c>
      <c r="E54" t="s">
        <v>11713</v>
      </c>
      <c r="F54" t="s">
        <v>2072</v>
      </c>
      <c r="G54" s="47" t="s">
        <v>2184</v>
      </c>
      <c r="H54" s="49">
        <v>0</v>
      </c>
      <c r="I54" s="49">
        <v>0</v>
      </c>
      <c r="J54" s="49" t="s">
        <v>2173</v>
      </c>
      <c r="K54" s="49" t="s">
        <v>11714</v>
      </c>
      <c r="L54" s="49" t="s">
        <v>254</v>
      </c>
      <c r="M54" s="49" t="s">
        <v>568</v>
      </c>
    </row>
    <row r="55" spans="2:13" x14ac:dyDescent="0.3">
      <c r="B55" s="248" t="s">
        <v>2831</v>
      </c>
      <c r="C55" s="248" t="s">
        <v>2831</v>
      </c>
      <c r="D55" t="s">
        <v>2576</v>
      </c>
      <c r="E55" t="s">
        <v>9032</v>
      </c>
      <c r="F55" t="s">
        <v>2078</v>
      </c>
      <c r="G55" s="47" t="s">
        <v>2359</v>
      </c>
      <c r="H55" s="49">
        <v>0</v>
      </c>
      <c r="I55" s="49">
        <v>0</v>
      </c>
      <c r="J55" s="49" t="s">
        <v>2186</v>
      </c>
      <c r="K55" s="49" t="s">
        <v>9033</v>
      </c>
      <c r="L55" s="49" t="s">
        <v>254</v>
      </c>
      <c r="M55" s="49" t="s">
        <v>568</v>
      </c>
    </row>
    <row r="56" spans="2:13" x14ac:dyDescent="0.3">
      <c r="B56" s="248" t="s">
        <v>2831</v>
      </c>
      <c r="C56" s="248" t="s">
        <v>2831</v>
      </c>
      <c r="D56" t="s">
        <v>2576</v>
      </c>
      <c r="E56" t="s">
        <v>7830</v>
      </c>
      <c r="F56" t="s">
        <v>2078</v>
      </c>
      <c r="G56" s="47" t="s">
        <v>2277</v>
      </c>
      <c r="H56" s="49">
        <v>0</v>
      </c>
      <c r="I56" s="49">
        <v>0</v>
      </c>
      <c r="J56" s="49" t="s">
        <v>2186</v>
      </c>
      <c r="K56" s="49" t="s">
        <v>7831</v>
      </c>
      <c r="L56" s="49" t="s">
        <v>254</v>
      </c>
      <c r="M56" s="49" t="s">
        <v>568</v>
      </c>
    </row>
    <row r="57" spans="2:13" x14ac:dyDescent="0.3">
      <c r="B57" s="248" t="s">
        <v>2831</v>
      </c>
      <c r="C57" s="248" t="s">
        <v>2831</v>
      </c>
      <c r="D57" t="s">
        <v>2576</v>
      </c>
      <c r="E57" t="s">
        <v>3603</v>
      </c>
      <c r="F57" t="s">
        <v>2073</v>
      </c>
      <c r="G57" s="47" t="s">
        <v>2196</v>
      </c>
      <c r="H57" s="49">
        <v>0</v>
      </c>
      <c r="I57" s="49">
        <v>0</v>
      </c>
      <c r="J57" s="49" t="s">
        <v>2186</v>
      </c>
      <c r="K57" s="49" t="s">
        <v>3605</v>
      </c>
      <c r="L57" s="49" t="s">
        <v>254</v>
      </c>
      <c r="M57" s="49" t="s">
        <v>568</v>
      </c>
    </row>
    <row r="58" spans="2:13" x14ac:dyDescent="0.3">
      <c r="B58" s="248" t="s">
        <v>2831</v>
      </c>
      <c r="C58" s="248" t="s">
        <v>2831</v>
      </c>
      <c r="D58" t="s">
        <v>2576</v>
      </c>
      <c r="E58" t="s">
        <v>6913</v>
      </c>
      <c r="F58" t="s">
        <v>2073</v>
      </c>
      <c r="G58" s="47" t="s">
        <v>2306</v>
      </c>
      <c r="H58" s="49">
        <v>0</v>
      </c>
      <c r="I58" s="49">
        <v>0</v>
      </c>
      <c r="J58" s="49" t="s">
        <v>2160</v>
      </c>
      <c r="K58" s="49" t="s">
        <v>6914</v>
      </c>
      <c r="L58" s="49" t="s">
        <v>254</v>
      </c>
      <c r="M58" s="49" t="s">
        <v>568</v>
      </c>
    </row>
    <row r="59" spans="2:13" x14ac:dyDescent="0.3">
      <c r="B59" s="248" t="s">
        <v>2831</v>
      </c>
      <c r="C59" s="248" t="s">
        <v>2831</v>
      </c>
      <c r="D59" t="s">
        <v>2576</v>
      </c>
      <c r="E59" t="s">
        <v>3780</v>
      </c>
      <c r="F59" t="s">
        <v>2073</v>
      </c>
      <c r="G59" s="47" t="s">
        <v>2306</v>
      </c>
      <c r="H59" s="49">
        <v>0</v>
      </c>
      <c r="I59" s="49">
        <v>0</v>
      </c>
      <c r="J59" s="49" t="s">
        <v>2186</v>
      </c>
      <c r="K59" s="49" t="s">
        <v>3782</v>
      </c>
      <c r="L59" s="49" t="s">
        <v>254</v>
      </c>
      <c r="M59" s="49" t="s">
        <v>568</v>
      </c>
    </row>
    <row r="60" spans="2:13" x14ac:dyDescent="0.3">
      <c r="B60" s="248" t="s">
        <v>2831</v>
      </c>
      <c r="C60" s="248" t="s">
        <v>2831</v>
      </c>
      <c r="D60" t="s">
        <v>2576</v>
      </c>
      <c r="E60" t="s">
        <v>6722</v>
      </c>
      <c r="F60" t="s">
        <v>2073</v>
      </c>
      <c r="G60" s="47" t="s">
        <v>2251</v>
      </c>
      <c r="H60" s="49">
        <v>0</v>
      </c>
      <c r="I60" s="49">
        <v>0</v>
      </c>
      <c r="J60" s="49" t="s">
        <v>2186</v>
      </c>
      <c r="K60" s="49" t="s">
        <v>6723</v>
      </c>
      <c r="L60" s="49" t="s">
        <v>254</v>
      </c>
      <c r="M60" s="49" t="s">
        <v>568</v>
      </c>
    </row>
    <row r="61" spans="2:13" x14ac:dyDescent="0.3">
      <c r="B61" s="248" t="s">
        <v>2831</v>
      </c>
      <c r="C61" s="248" t="s">
        <v>2831</v>
      </c>
      <c r="D61" t="s">
        <v>2576</v>
      </c>
      <c r="E61" t="s">
        <v>11715</v>
      </c>
      <c r="F61" t="s">
        <v>2072</v>
      </c>
      <c r="G61" s="47" t="s">
        <v>2306</v>
      </c>
      <c r="H61" s="49">
        <v>0</v>
      </c>
      <c r="I61" s="49">
        <v>0</v>
      </c>
      <c r="J61" s="49" t="s">
        <v>2160</v>
      </c>
      <c r="K61" s="49" t="s">
        <v>5981</v>
      </c>
      <c r="L61" s="49" t="s">
        <v>254</v>
      </c>
      <c r="M61" s="49" t="s">
        <v>568</v>
      </c>
    </row>
    <row r="62" spans="2:13" x14ac:dyDescent="0.3">
      <c r="B62" s="248" t="s">
        <v>2831</v>
      </c>
      <c r="C62" s="248" t="s">
        <v>2831</v>
      </c>
      <c r="D62" t="s">
        <v>2576</v>
      </c>
      <c r="E62" t="s">
        <v>7893</v>
      </c>
      <c r="F62" t="s">
        <v>2073</v>
      </c>
      <c r="G62" s="47" t="s">
        <v>2264</v>
      </c>
      <c r="H62" s="49">
        <v>0</v>
      </c>
      <c r="I62" s="49">
        <v>0</v>
      </c>
      <c r="J62" s="49" t="s">
        <v>2186</v>
      </c>
      <c r="K62" s="49" t="s">
        <v>7894</v>
      </c>
      <c r="L62" s="49" t="s">
        <v>254</v>
      </c>
      <c r="M62" s="49" t="s">
        <v>568</v>
      </c>
    </row>
    <row r="63" spans="2:13" x14ac:dyDescent="0.3">
      <c r="B63" s="248" t="s">
        <v>2831</v>
      </c>
      <c r="C63" s="248" t="s">
        <v>2831</v>
      </c>
      <c r="D63" t="s">
        <v>2576</v>
      </c>
      <c r="E63" t="s">
        <v>11716</v>
      </c>
      <c r="F63" t="s">
        <v>2072</v>
      </c>
      <c r="G63" s="47" t="s">
        <v>2359</v>
      </c>
      <c r="H63" s="49">
        <v>0</v>
      </c>
      <c r="I63" s="49">
        <v>0</v>
      </c>
      <c r="J63" s="49" t="s">
        <v>2160</v>
      </c>
      <c r="K63" s="49" t="s">
        <v>11717</v>
      </c>
      <c r="L63" s="49" t="s">
        <v>254</v>
      </c>
      <c r="M63" s="49" t="s">
        <v>568</v>
      </c>
    </row>
    <row r="64" spans="2:13" x14ac:dyDescent="0.3">
      <c r="B64" s="248" t="s">
        <v>2831</v>
      </c>
      <c r="C64" s="248" t="s">
        <v>2831</v>
      </c>
      <c r="D64" t="s">
        <v>2576</v>
      </c>
      <c r="E64" t="s">
        <v>5029</v>
      </c>
      <c r="F64" t="s">
        <v>2078</v>
      </c>
      <c r="G64" s="47" t="s">
        <v>2191</v>
      </c>
      <c r="H64" s="49">
        <v>0</v>
      </c>
      <c r="I64" s="49">
        <v>0</v>
      </c>
      <c r="J64" s="49" t="s">
        <v>2160</v>
      </c>
      <c r="K64" s="49" t="s">
        <v>5030</v>
      </c>
      <c r="L64" s="49" t="s">
        <v>254</v>
      </c>
      <c r="M64" s="49" t="s">
        <v>568</v>
      </c>
    </row>
    <row r="65" spans="2:13" x14ac:dyDescent="0.3">
      <c r="B65" s="248" t="s">
        <v>2831</v>
      </c>
      <c r="C65" s="248" t="s">
        <v>2831</v>
      </c>
      <c r="D65" t="s">
        <v>2576</v>
      </c>
      <c r="E65" t="s">
        <v>9498</v>
      </c>
      <c r="F65" t="s">
        <v>2073</v>
      </c>
      <c r="G65" s="47" t="s">
        <v>2228</v>
      </c>
      <c r="H65" s="49">
        <v>0</v>
      </c>
      <c r="I65" s="49">
        <v>0</v>
      </c>
      <c r="J65" s="49" t="s">
        <v>2186</v>
      </c>
      <c r="K65" s="49" t="s">
        <v>9499</v>
      </c>
      <c r="L65" s="49" t="s">
        <v>254</v>
      </c>
      <c r="M65" s="49" t="s">
        <v>568</v>
      </c>
    </row>
    <row r="66" spans="2:13" x14ac:dyDescent="0.3">
      <c r="B66" s="248" t="s">
        <v>2831</v>
      </c>
      <c r="C66" s="248" t="s">
        <v>2831</v>
      </c>
      <c r="D66" t="s">
        <v>2576</v>
      </c>
      <c r="E66" t="s">
        <v>11558</v>
      </c>
      <c r="F66" t="s">
        <v>2073</v>
      </c>
      <c r="G66" s="47" t="s">
        <v>2211</v>
      </c>
      <c r="H66" s="49">
        <v>0</v>
      </c>
      <c r="I66" s="49">
        <v>0</v>
      </c>
      <c r="J66" s="49" t="s">
        <v>2160</v>
      </c>
      <c r="K66" s="49" t="s">
        <v>11535</v>
      </c>
      <c r="L66" s="49" t="s">
        <v>254</v>
      </c>
      <c r="M66" s="49" t="s">
        <v>568</v>
      </c>
    </row>
    <row r="67" spans="2:13" x14ac:dyDescent="0.3">
      <c r="B67" s="248" t="s">
        <v>2831</v>
      </c>
      <c r="C67" s="248" t="s">
        <v>2831</v>
      </c>
      <c r="D67" t="s">
        <v>2576</v>
      </c>
      <c r="E67" t="s">
        <v>5125</v>
      </c>
      <c r="F67" t="s">
        <v>2073</v>
      </c>
      <c r="G67" s="47" t="s">
        <v>2359</v>
      </c>
      <c r="H67" s="49">
        <v>0</v>
      </c>
      <c r="I67" s="49">
        <v>0</v>
      </c>
      <c r="J67" s="49" t="s">
        <v>2160</v>
      </c>
      <c r="K67" s="49" t="s">
        <v>5127</v>
      </c>
      <c r="L67" s="49" t="s">
        <v>254</v>
      </c>
      <c r="M67" s="49" t="s">
        <v>568</v>
      </c>
    </row>
    <row r="68" spans="2:13" x14ac:dyDescent="0.3">
      <c r="B68" s="248" t="s">
        <v>2831</v>
      </c>
      <c r="C68" s="248" t="s">
        <v>2831</v>
      </c>
      <c r="D68" t="s">
        <v>2576</v>
      </c>
      <c r="E68" t="s">
        <v>6794</v>
      </c>
      <c r="F68" t="s">
        <v>2073</v>
      </c>
      <c r="G68" s="47" t="s">
        <v>2352</v>
      </c>
      <c r="H68" s="49">
        <v>0</v>
      </c>
      <c r="I68" s="49">
        <v>0</v>
      </c>
      <c r="J68" s="49" t="s">
        <v>2186</v>
      </c>
      <c r="K68" s="49" t="s">
        <v>6795</v>
      </c>
      <c r="L68" s="49" t="s">
        <v>254</v>
      </c>
      <c r="M68" s="49" t="s">
        <v>568</v>
      </c>
    </row>
    <row r="69" spans="2:13" x14ac:dyDescent="0.3">
      <c r="B69" s="248" t="s">
        <v>2831</v>
      </c>
      <c r="C69" s="248" t="s">
        <v>2831</v>
      </c>
      <c r="D69" t="s">
        <v>2576</v>
      </c>
      <c r="E69" t="s">
        <v>6679</v>
      </c>
      <c r="F69" t="s">
        <v>2078</v>
      </c>
      <c r="G69" s="47" t="s">
        <v>2352</v>
      </c>
      <c r="H69" s="49">
        <v>0</v>
      </c>
      <c r="I69" s="49">
        <v>0</v>
      </c>
      <c r="J69" s="49" t="s">
        <v>2186</v>
      </c>
      <c r="K69" s="49" t="s">
        <v>6680</v>
      </c>
      <c r="L69" s="49" t="s">
        <v>254</v>
      </c>
      <c r="M69" s="49" t="s">
        <v>568</v>
      </c>
    </row>
    <row r="70" spans="2:13" x14ac:dyDescent="0.3">
      <c r="B70" s="248" t="s">
        <v>2831</v>
      </c>
      <c r="C70" s="248" t="s">
        <v>2831</v>
      </c>
      <c r="D70" t="s">
        <v>2576</v>
      </c>
      <c r="E70" t="s">
        <v>8367</v>
      </c>
      <c r="F70" t="s">
        <v>2073</v>
      </c>
      <c r="G70" s="47" t="s">
        <v>2306</v>
      </c>
      <c r="H70" s="49">
        <v>0</v>
      </c>
      <c r="I70" s="49">
        <v>0</v>
      </c>
      <c r="J70" s="49" t="s">
        <v>2160</v>
      </c>
      <c r="K70" s="49" t="s">
        <v>8368</v>
      </c>
      <c r="L70" s="49" t="s">
        <v>254</v>
      </c>
      <c r="M70" s="49" t="s">
        <v>568</v>
      </c>
    </row>
    <row r="71" spans="2:13" x14ac:dyDescent="0.3">
      <c r="B71" s="248" t="s">
        <v>2831</v>
      </c>
      <c r="C71" s="248" t="s">
        <v>2831</v>
      </c>
      <c r="D71" t="s">
        <v>2576</v>
      </c>
      <c r="E71" t="s">
        <v>9005</v>
      </c>
      <c r="F71" t="s">
        <v>2073</v>
      </c>
      <c r="G71" s="47" t="s">
        <v>2184</v>
      </c>
      <c r="H71" s="49">
        <v>0</v>
      </c>
      <c r="I71" s="49">
        <v>0</v>
      </c>
      <c r="J71" s="49" t="s">
        <v>2160</v>
      </c>
      <c r="K71" s="49" t="s">
        <v>9006</v>
      </c>
      <c r="L71" s="49" t="s">
        <v>254</v>
      </c>
      <c r="M71" s="49" t="s">
        <v>568</v>
      </c>
    </row>
    <row r="72" spans="2:13" x14ac:dyDescent="0.3">
      <c r="B72" s="248" t="s">
        <v>2831</v>
      </c>
      <c r="C72" s="248" t="s">
        <v>2831</v>
      </c>
      <c r="D72" t="s">
        <v>2576</v>
      </c>
      <c r="E72" t="s">
        <v>6629</v>
      </c>
      <c r="F72" t="s">
        <v>2073</v>
      </c>
      <c r="G72" s="47" t="s">
        <v>2306</v>
      </c>
      <c r="H72" s="49">
        <v>0</v>
      </c>
      <c r="I72" s="49">
        <v>0</v>
      </c>
      <c r="J72" s="49" t="s">
        <v>2186</v>
      </c>
      <c r="K72" s="49" t="s">
        <v>6630</v>
      </c>
      <c r="L72" s="49" t="s">
        <v>254</v>
      </c>
      <c r="M72" s="49" t="s">
        <v>568</v>
      </c>
    </row>
    <row r="73" spans="2:13" x14ac:dyDescent="0.3">
      <c r="B73" s="248" t="s">
        <v>2831</v>
      </c>
      <c r="C73" s="248" t="s">
        <v>2831</v>
      </c>
      <c r="D73" t="s">
        <v>2576</v>
      </c>
      <c r="E73" t="s">
        <v>11718</v>
      </c>
      <c r="F73" t="s">
        <v>2076</v>
      </c>
      <c r="G73" s="47" t="s">
        <v>2309</v>
      </c>
      <c r="H73" s="49">
        <v>0</v>
      </c>
      <c r="I73" s="49">
        <v>0</v>
      </c>
      <c r="J73" s="49" t="s">
        <v>2160</v>
      </c>
      <c r="K73" s="49" t="s">
        <v>11719</v>
      </c>
      <c r="L73" s="49" t="s">
        <v>254</v>
      </c>
      <c r="M73" s="49" t="s">
        <v>568</v>
      </c>
    </row>
    <row r="74" spans="2:13" x14ac:dyDescent="0.3">
      <c r="B74" s="248" t="s">
        <v>2831</v>
      </c>
      <c r="C74" s="248" t="s">
        <v>2831</v>
      </c>
      <c r="D74" t="s">
        <v>2576</v>
      </c>
      <c r="E74" t="s">
        <v>5819</v>
      </c>
      <c r="F74" t="s">
        <v>2073</v>
      </c>
      <c r="G74" s="47" t="s">
        <v>2306</v>
      </c>
      <c r="H74" s="49">
        <v>0</v>
      </c>
      <c r="I74" s="49">
        <v>0</v>
      </c>
      <c r="J74" s="49" t="s">
        <v>2186</v>
      </c>
      <c r="K74" s="49" t="s">
        <v>5820</v>
      </c>
      <c r="L74" s="49" t="s">
        <v>254</v>
      </c>
      <c r="M74" s="49" t="s">
        <v>568</v>
      </c>
    </row>
    <row r="75" spans="2:13" x14ac:dyDescent="0.3">
      <c r="B75" s="248" t="s">
        <v>2831</v>
      </c>
      <c r="C75" s="248" t="s">
        <v>2831</v>
      </c>
      <c r="D75" t="s">
        <v>2576</v>
      </c>
      <c r="E75" t="s">
        <v>8104</v>
      </c>
      <c r="F75" t="s">
        <v>2073</v>
      </c>
      <c r="G75" s="47" t="s">
        <v>2306</v>
      </c>
      <c r="H75" s="49">
        <v>0</v>
      </c>
      <c r="I75" s="49">
        <v>0</v>
      </c>
      <c r="J75" s="49" t="s">
        <v>2186</v>
      </c>
      <c r="K75" s="49" t="s">
        <v>8105</v>
      </c>
      <c r="L75" s="49" t="s">
        <v>254</v>
      </c>
      <c r="M75" s="49" t="s">
        <v>568</v>
      </c>
    </row>
    <row r="76" spans="2:13" x14ac:dyDescent="0.3">
      <c r="B76" s="248" t="s">
        <v>2831</v>
      </c>
      <c r="C76" s="248" t="s">
        <v>2831</v>
      </c>
      <c r="D76" t="s">
        <v>2576</v>
      </c>
      <c r="E76" t="s">
        <v>7399</v>
      </c>
      <c r="F76" t="s">
        <v>2073</v>
      </c>
      <c r="G76" s="47" t="s">
        <v>2329</v>
      </c>
      <c r="H76" s="49">
        <v>0</v>
      </c>
      <c r="I76" s="49">
        <v>0</v>
      </c>
      <c r="J76" s="49" t="s">
        <v>2160</v>
      </c>
      <c r="K76" s="49" t="s">
        <v>7400</v>
      </c>
      <c r="L76" s="49" t="s">
        <v>254</v>
      </c>
      <c r="M76" s="49" t="s">
        <v>568</v>
      </c>
    </row>
    <row r="77" spans="2:13" x14ac:dyDescent="0.3">
      <c r="B77" s="248" t="s">
        <v>2831</v>
      </c>
      <c r="C77" s="248" t="s">
        <v>2831</v>
      </c>
      <c r="D77" t="s">
        <v>2576</v>
      </c>
      <c r="E77" t="s">
        <v>8769</v>
      </c>
      <c r="F77" t="s">
        <v>2073</v>
      </c>
      <c r="G77" s="47" t="s">
        <v>2184</v>
      </c>
      <c r="H77" s="49">
        <v>0</v>
      </c>
      <c r="I77" s="49">
        <v>0</v>
      </c>
      <c r="J77" s="49" t="s">
        <v>2186</v>
      </c>
      <c r="K77" s="49" t="s">
        <v>8770</v>
      </c>
      <c r="L77" s="49" t="s">
        <v>254</v>
      </c>
      <c r="M77" s="49" t="s">
        <v>568</v>
      </c>
    </row>
    <row r="78" spans="2:13" x14ac:dyDescent="0.3">
      <c r="B78" s="248" t="s">
        <v>2831</v>
      </c>
      <c r="C78" s="248" t="s">
        <v>2831</v>
      </c>
      <c r="D78" t="s">
        <v>2576</v>
      </c>
      <c r="E78" t="s">
        <v>4105</v>
      </c>
      <c r="F78" t="s">
        <v>2073</v>
      </c>
      <c r="G78" s="47" t="s">
        <v>2306</v>
      </c>
      <c r="H78" s="49">
        <v>0</v>
      </c>
      <c r="I78" s="49">
        <v>0</v>
      </c>
      <c r="J78" s="49" t="s">
        <v>2186</v>
      </c>
      <c r="K78" s="49" t="s">
        <v>4106</v>
      </c>
      <c r="L78" s="49" t="s">
        <v>254</v>
      </c>
      <c r="M78" s="49" t="s">
        <v>568</v>
      </c>
    </row>
    <row r="79" spans="2:13" x14ac:dyDescent="0.3">
      <c r="B79" s="248" t="s">
        <v>2831</v>
      </c>
      <c r="C79" s="248" t="s">
        <v>2831</v>
      </c>
      <c r="D79" t="s">
        <v>2576</v>
      </c>
      <c r="E79" t="s">
        <v>4367</v>
      </c>
      <c r="F79" t="s">
        <v>2078</v>
      </c>
      <c r="G79" s="47" t="s">
        <v>2157</v>
      </c>
      <c r="H79" s="49">
        <v>0</v>
      </c>
      <c r="I79" s="49">
        <v>0</v>
      </c>
      <c r="J79" s="49" t="s">
        <v>2160</v>
      </c>
      <c r="K79" s="49" t="s">
        <v>4369</v>
      </c>
      <c r="L79" s="49" t="s">
        <v>254</v>
      </c>
      <c r="M79" s="49" t="s">
        <v>568</v>
      </c>
    </row>
    <row r="80" spans="2:13" x14ac:dyDescent="0.3">
      <c r="B80" s="248" t="s">
        <v>2831</v>
      </c>
      <c r="C80" s="248" t="s">
        <v>2831</v>
      </c>
      <c r="D80" t="s">
        <v>2576</v>
      </c>
      <c r="E80" t="s">
        <v>4389</v>
      </c>
      <c r="F80" t="s">
        <v>2073</v>
      </c>
      <c r="G80" s="47" t="s">
        <v>2306</v>
      </c>
      <c r="H80" s="49">
        <v>0</v>
      </c>
      <c r="I80" s="49">
        <v>0</v>
      </c>
      <c r="J80" s="49" t="s">
        <v>2173</v>
      </c>
      <c r="K80" s="49" t="s">
        <v>4391</v>
      </c>
      <c r="L80" s="49" t="s">
        <v>254</v>
      </c>
      <c r="M80" s="49" t="s">
        <v>568</v>
      </c>
    </row>
    <row r="81" spans="2:13" x14ac:dyDescent="0.3">
      <c r="B81" s="248" t="s">
        <v>2831</v>
      </c>
      <c r="C81" s="248" t="s">
        <v>2831</v>
      </c>
      <c r="D81" t="s">
        <v>2576</v>
      </c>
      <c r="E81" t="s">
        <v>4377</v>
      </c>
      <c r="F81" t="s">
        <v>2073</v>
      </c>
      <c r="G81" s="47" t="s">
        <v>2243</v>
      </c>
      <c r="H81" s="49">
        <v>0</v>
      </c>
      <c r="I81" s="49">
        <v>0</v>
      </c>
      <c r="J81" s="49" t="s">
        <v>2186</v>
      </c>
      <c r="K81" s="49" t="s">
        <v>4379</v>
      </c>
      <c r="L81" s="49" t="s">
        <v>254</v>
      </c>
      <c r="M81" s="49" t="s">
        <v>568</v>
      </c>
    </row>
    <row r="82" spans="2:13" x14ac:dyDescent="0.3">
      <c r="B82" s="248" t="s">
        <v>2831</v>
      </c>
      <c r="C82" s="248" t="s">
        <v>2831</v>
      </c>
      <c r="D82" t="s">
        <v>2576</v>
      </c>
      <c r="E82" t="s">
        <v>11720</v>
      </c>
      <c r="F82" t="s">
        <v>2072</v>
      </c>
      <c r="G82" s="47" t="s">
        <v>2352</v>
      </c>
      <c r="H82" s="49">
        <v>0</v>
      </c>
      <c r="I82" s="49">
        <v>0</v>
      </c>
      <c r="J82" s="49" t="s">
        <v>2160</v>
      </c>
      <c r="K82" s="49" t="s">
        <v>11709</v>
      </c>
      <c r="L82" s="49" t="s">
        <v>254</v>
      </c>
      <c r="M82" s="49" t="s">
        <v>568</v>
      </c>
    </row>
    <row r="83" spans="2:13" x14ac:dyDescent="0.3">
      <c r="B83" s="248" t="s">
        <v>2831</v>
      </c>
      <c r="C83" s="248" t="s">
        <v>2831</v>
      </c>
      <c r="D83" t="s">
        <v>2576</v>
      </c>
      <c r="E83" t="s">
        <v>10405</v>
      </c>
      <c r="F83" t="s">
        <v>2073</v>
      </c>
      <c r="G83" s="47" t="s">
        <v>2329</v>
      </c>
      <c r="H83" s="49">
        <v>0</v>
      </c>
      <c r="I83" s="49">
        <v>0</v>
      </c>
      <c r="J83" s="49" t="s">
        <v>2186</v>
      </c>
      <c r="K83" s="49" t="s">
        <v>10406</v>
      </c>
      <c r="L83" s="49" t="s">
        <v>254</v>
      </c>
      <c r="M83" s="49" t="s">
        <v>568</v>
      </c>
    </row>
    <row r="84" spans="2:13" x14ac:dyDescent="0.3">
      <c r="B84" s="248" t="s">
        <v>2831</v>
      </c>
      <c r="C84" s="248" t="s">
        <v>2831</v>
      </c>
      <c r="D84" t="s">
        <v>2576</v>
      </c>
      <c r="E84" t="s">
        <v>5730</v>
      </c>
      <c r="F84" t="s">
        <v>2073</v>
      </c>
      <c r="G84" s="47" t="s">
        <v>2329</v>
      </c>
      <c r="H84" s="49">
        <v>0</v>
      </c>
      <c r="I84" s="49">
        <v>0</v>
      </c>
      <c r="J84" s="49" t="s">
        <v>2186</v>
      </c>
      <c r="K84" s="49" t="s">
        <v>5732</v>
      </c>
      <c r="L84" s="49" t="s">
        <v>254</v>
      </c>
      <c r="M84" s="49" t="s">
        <v>568</v>
      </c>
    </row>
    <row r="85" spans="2:13" x14ac:dyDescent="0.3">
      <c r="B85" s="248" t="s">
        <v>2831</v>
      </c>
      <c r="C85" s="248" t="s">
        <v>2831</v>
      </c>
      <c r="D85" t="s">
        <v>2576</v>
      </c>
      <c r="E85" t="s">
        <v>8108</v>
      </c>
      <c r="F85" t="s">
        <v>2073</v>
      </c>
      <c r="G85" s="47" t="s">
        <v>2191</v>
      </c>
      <c r="H85" s="49">
        <v>0</v>
      </c>
      <c r="I85" s="49">
        <v>0</v>
      </c>
      <c r="J85" s="49" t="s">
        <v>2160</v>
      </c>
      <c r="K85" s="49" t="s">
        <v>8109</v>
      </c>
      <c r="L85" s="49" t="s">
        <v>254</v>
      </c>
      <c r="M85" s="49" t="s">
        <v>568</v>
      </c>
    </row>
    <row r="86" spans="2:13" x14ac:dyDescent="0.3">
      <c r="B86" s="248" t="s">
        <v>2831</v>
      </c>
      <c r="C86" s="248" t="s">
        <v>2831</v>
      </c>
      <c r="D86" t="s">
        <v>2576</v>
      </c>
      <c r="E86" t="s">
        <v>11721</v>
      </c>
      <c r="F86" t="s">
        <v>2072</v>
      </c>
      <c r="G86" s="47" t="s">
        <v>2352</v>
      </c>
      <c r="H86" s="49">
        <v>1</v>
      </c>
      <c r="I86" s="49">
        <v>2992.44</v>
      </c>
      <c r="J86" s="49" t="s">
        <v>2176</v>
      </c>
      <c r="K86" s="49" t="s">
        <v>11722</v>
      </c>
      <c r="L86" s="49" t="s">
        <v>254</v>
      </c>
      <c r="M86" s="49" t="s">
        <v>568</v>
      </c>
    </row>
    <row r="87" spans="2:13" x14ac:dyDescent="0.3">
      <c r="B87" s="248" t="s">
        <v>2831</v>
      </c>
      <c r="C87" s="248" t="s">
        <v>2831</v>
      </c>
      <c r="D87" t="s">
        <v>2576</v>
      </c>
      <c r="E87" t="s">
        <v>10451</v>
      </c>
      <c r="F87" t="s">
        <v>2073</v>
      </c>
      <c r="G87" s="47" t="s">
        <v>2168</v>
      </c>
      <c r="H87" s="49">
        <v>0</v>
      </c>
      <c r="I87" s="49">
        <v>0</v>
      </c>
      <c r="J87" s="49" t="s">
        <v>2186</v>
      </c>
      <c r="K87" s="49" t="s">
        <v>10452</v>
      </c>
      <c r="L87" s="49" t="s">
        <v>254</v>
      </c>
      <c r="M87" s="49" t="s">
        <v>568</v>
      </c>
    </row>
    <row r="88" spans="2:13" x14ac:dyDescent="0.3">
      <c r="B88" s="248" t="s">
        <v>2831</v>
      </c>
      <c r="C88" s="248" t="s">
        <v>2831</v>
      </c>
      <c r="D88" t="s">
        <v>2576</v>
      </c>
      <c r="E88" t="s">
        <v>5651</v>
      </c>
      <c r="F88" t="s">
        <v>2078</v>
      </c>
      <c r="G88" s="47" t="s">
        <v>2309</v>
      </c>
      <c r="H88" s="49">
        <v>0</v>
      </c>
      <c r="I88" s="49">
        <v>0</v>
      </c>
      <c r="J88" s="49" t="s">
        <v>2186</v>
      </c>
      <c r="K88" s="49" t="s">
        <v>5653</v>
      </c>
      <c r="L88" s="49" t="s">
        <v>254</v>
      </c>
      <c r="M88" s="49" t="s">
        <v>568</v>
      </c>
    </row>
    <row r="89" spans="2:13" x14ac:dyDescent="0.3">
      <c r="B89" s="248" t="s">
        <v>2831</v>
      </c>
      <c r="C89" s="248" t="s">
        <v>2831</v>
      </c>
      <c r="D89" t="s">
        <v>2576</v>
      </c>
      <c r="E89" t="s">
        <v>11723</v>
      </c>
      <c r="F89" t="s">
        <v>2072</v>
      </c>
      <c r="G89" s="47" t="s">
        <v>2251</v>
      </c>
      <c r="H89" s="49">
        <v>0</v>
      </c>
      <c r="I89" s="49">
        <v>0</v>
      </c>
      <c r="J89" s="49" t="s">
        <v>2160</v>
      </c>
      <c r="K89" s="49" t="s">
        <v>11709</v>
      </c>
      <c r="L89" s="49" t="s">
        <v>254</v>
      </c>
      <c r="M89" s="49" t="s">
        <v>568</v>
      </c>
    </row>
    <row r="90" spans="2:13" x14ac:dyDescent="0.3">
      <c r="B90" s="248" t="s">
        <v>2831</v>
      </c>
      <c r="C90" s="248" t="s">
        <v>2831</v>
      </c>
      <c r="D90" t="s">
        <v>2576</v>
      </c>
      <c r="E90" t="s">
        <v>7804</v>
      </c>
      <c r="F90" t="s">
        <v>2073</v>
      </c>
      <c r="G90" s="47" t="s">
        <v>2184</v>
      </c>
      <c r="H90" s="49">
        <v>0</v>
      </c>
      <c r="I90" s="49">
        <v>0</v>
      </c>
      <c r="J90" s="49" t="s">
        <v>2186</v>
      </c>
      <c r="K90" s="49" t="s">
        <v>7805</v>
      </c>
      <c r="L90" s="49" t="s">
        <v>254</v>
      </c>
      <c r="M90" s="49" t="s">
        <v>568</v>
      </c>
    </row>
    <row r="91" spans="2:13" x14ac:dyDescent="0.3">
      <c r="B91" s="248" t="s">
        <v>2831</v>
      </c>
      <c r="C91" s="248" t="s">
        <v>2831</v>
      </c>
      <c r="D91" t="s">
        <v>2576</v>
      </c>
      <c r="E91" t="s">
        <v>7081</v>
      </c>
      <c r="F91" t="s">
        <v>2073</v>
      </c>
      <c r="G91" s="47" t="s">
        <v>2199</v>
      </c>
      <c r="H91" s="49">
        <v>0</v>
      </c>
      <c r="I91" s="49">
        <v>0</v>
      </c>
      <c r="J91" s="49" t="s">
        <v>2186</v>
      </c>
      <c r="K91" s="49" t="s">
        <v>7082</v>
      </c>
      <c r="L91" s="49" t="s">
        <v>254</v>
      </c>
      <c r="M91" s="49" t="s">
        <v>568</v>
      </c>
    </row>
    <row r="92" spans="2:13" x14ac:dyDescent="0.3">
      <c r="B92" s="248" t="s">
        <v>2831</v>
      </c>
      <c r="C92" s="248" t="s">
        <v>2831</v>
      </c>
      <c r="D92" t="s">
        <v>2576</v>
      </c>
      <c r="E92" t="s">
        <v>8783</v>
      </c>
      <c r="F92" t="s">
        <v>2073</v>
      </c>
      <c r="G92" s="47" t="s">
        <v>2168</v>
      </c>
      <c r="H92" s="49">
        <v>1</v>
      </c>
      <c r="I92" s="49">
        <v>389.49</v>
      </c>
      <c r="J92" s="49" t="s">
        <v>2186</v>
      </c>
      <c r="K92" s="49" t="s">
        <v>8784</v>
      </c>
      <c r="L92" s="49" t="s">
        <v>254</v>
      </c>
      <c r="M92" s="49" t="s">
        <v>568</v>
      </c>
    </row>
    <row r="93" spans="2:13" x14ac:dyDescent="0.3">
      <c r="B93" s="248" t="s">
        <v>2831</v>
      </c>
      <c r="C93" s="248" t="s">
        <v>2831</v>
      </c>
      <c r="D93" t="s">
        <v>2576</v>
      </c>
      <c r="E93" t="s">
        <v>8138</v>
      </c>
      <c r="F93" t="s">
        <v>2073</v>
      </c>
      <c r="G93" s="47" t="s">
        <v>2352</v>
      </c>
      <c r="H93" s="49">
        <v>0</v>
      </c>
      <c r="I93" s="49">
        <v>0</v>
      </c>
      <c r="J93" s="49" t="s">
        <v>2186</v>
      </c>
      <c r="K93" s="49" t="s">
        <v>8139</v>
      </c>
      <c r="L93" s="49" t="s">
        <v>254</v>
      </c>
      <c r="M93" s="49" t="s">
        <v>568</v>
      </c>
    </row>
    <row r="94" spans="2:13" x14ac:dyDescent="0.3">
      <c r="B94" s="248" t="s">
        <v>2831</v>
      </c>
      <c r="C94" s="248" t="s">
        <v>2831</v>
      </c>
      <c r="D94" t="s">
        <v>2576</v>
      </c>
      <c r="E94" t="s">
        <v>8936</v>
      </c>
      <c r="F94" t="s">
        <v>2073</v>
      </c>
      <c r="G94" s="47" t="s">
        <v>2359</v>
      </c>
      <c r="H94" s="49">
        <v>0</v>
      </c>
      <c r="I94" s="49">
        <v>0</v>
      </c>
      <c r="J94" s="49" t="s">
        <v>2186</v>
      </c>
      <c r="K94" s="49" t="s">
        <v>8937</v>
      </c>
      <c r="L94" s="49" t="s">
        <v>254</v>
      </c>
      <c r="M94" s="49" t="s">
        <v>568</v>
      </c>
    </row>
    <row r="95" spans="2:13" x14ac:dyDescent="0.3">
      <c r="B95" s="248" t="s">
        <v>2831</v>
      </c>
      <c r="C95" s="248" t="s">
        <v>2831</v>
      </c>
      <c r="D95" t="s">
        <v>2576</v>
      </c>
      <c r="E95" t="s">
        <v>5015</v>
      </c>
      <c r="F95" t="s">
        <v>2078</v>
      </c>
      <c r="G95" s="47" t="s">
        <v>2264</v>
      </c>
      <c r="H95" s="49">
        <v>0</v>
      </c>
      <c r="I95" s="49">
        <v>0</v>
      </c>
      <c r="J95" s="49" t="s">
        <v>2160</v>
      </c>
      <c r="K95" s="49" t="s">
        <v>5017</v>
      </c>
      <c r="L95" s="49" t="s">
        <v>254</v>
      </c>
      <c r="M95" s="49" t="s">
        <v>568</v>
      </c>
    </row>
    <row r="96" spans="2:13" x14ac:dyDescent="0.3">
      <c r="B96" s="248" t="s">
        <v>2831</v>
      </c>
      <c r="C96" s="248" t="s">
        <v>2831</v>
      </c>
      <c r="D96" t="s">
        <v>2576</v>
      </c>
      <c r="E96" t="s">
        <v>7306</v>
      </c>
      <c r="F96" t="s">
        <v>2078</v>
      </c>
      <c r="G96" s="47" t="s">
        <v>2325</v>
      </c>
      <c r="H96" s="49">
        <v>0</v>
      </c>
      <c r="I96" s="49">
        <v>0</v>
      </c>
      <c r="J96" s="49" t="s">
        <v>2186</v>
      </c>
      <c r="K96" s="49" t="s">
        <v>7307</v>
      </c>
      <c r="L96" s="49" t="s">
        <v>254</v>
      </c>
      <c r="M96" s="49" t="s">
        <v>568</v>
      </c>
    </row>
    <row r="97" spans="2:13" x14ac:dyDescent="0.3">
      <c r="B97" s="248" t="s">
        <v>2831</v>
      </c>
      <c r="C97" s="248" t="s">
        <v>2831</v>
      </c>
      <c r="D97" t="s">
        <v>2576</v>
      </c>
      <c r="E97" t="s">
        <v>11724</v>
      </c>
      <c r="F97" t="s">
        <v>2072</v>
      </c>
      <c r="G97" s="47" t="s">
        <v>2167</v>
      </c>
      <c r="H97" s="49">
        <v>0</v>
      </c>
      <c r="I97" s="49">
        <v>0</v>
      </c>
      <c r="J97" s="49" t="s">
        <v>2160</v>
      </c>
      <c r="K97" s="49" t="s">
        <v>3939</v>
      </c>
      <c r="L97" s="49" t="s">
        <v>254</v>
      </c>
      <c r="M97" s="49" t="s">
        <v>568</v>
      </c>
    </row>
    <row r="98" spans="2:13" x14ac:dyDescent="0.3">
      <c r="B98" s="248" t="s">
        <v>2831</v>
      </c>
      <c r="C98" s="248" t="s">
        <v>2831</v>
      </c>
      <c r="D98" t="s">
        <v>2576</v>
      </c>
      <c r="E98" t="s">
        <v>8100</v>
      </c>
      <c r="F98" t="s">
        <v>2073</v>
      </c>
      <c r="G98" s="47" t="s">
        <v>2306</v>
      </c>
      <c r="H98" s="49">
        <v>0</v>
      </c>
      <c r="I98" s="49">
        <v>0</v>
      </c>
      <c r="J98" s="49" t="s">
        <v>2186</v>
      </c>
      <c r="K98" s="49" t="s">
        <v>8101</v>
      </c>
      <c r="L98" s="49" t="s">
        <v>254</v>
      </c>
      <c r="M98" s="49" t="s">
        <v>568</v>
      </c>
    </row>
    <row r="99" spans="2:13" x14ac:dyDescent="0.3">
      <c r="B99" s="248" t="s">
        <v>2831</v>
      </c>
      <c r="C99" s="248" t="s">
        <v>2831</v>
      </c>
      <c r="D99" t="s">
        <v>2576</v>
      </c>
      <c r="E99" t="s">
        <v>11725</v>
      </c>
      <c r="F99" t="s">
        <v>2072</v>
      </c>
      <c r="G99" s="47" t="s">
        <v>2264</v>
      </c>
      <c r="H99" s="49">
        <v>0</v>
      </c>
      <c r="I99" s="49">
        <v>0</v>
      </c>
      <c r="J99" s="49" t="s">
        <v>2160</v>
      </c>
      <c r="K99" s="49" t="s">
        <v>3939</v>
      </c>
      <c r="L99" s="49" t="s">
        <v>254</v>
      </c>
      <c r="M99" s="49" t="s">
        <v>568</v>
      </c>
    </row>
    <row r="100" spans="2:13" x14ac:dyDescent="0.3">
      <c r="B100" s="248" t="s">
        <v>2831</v>
      </c>
      <c r="C100" s="248" t="s">
        <v>2831</v>
      </c>
      <c r="D100" t="s">
        <v>2576</v>
      </c>
      <c r="E100" t="s">
        <v>6305</v>
      </c>
      <c r="F100" t="s">
        <v>2073</v>
      </c>
      <c r="G100" s="47" t="s">
        <v>2277</v>
      </c>
      <c r="H100" s="49">
        <v>0</v>
      </c>
      <c r="I100" s="49">
        <v>0</v>
      </c>
      <c r="J100" s="49" t="s">
        <v>2160</v>
      </c>
      <c r="K100" s="49" t="s">
        <v>6306</v>
      </c>
      <c r="L100" s="49" t="s">
        <v>254</v>
      </c>
      <c r="M100" s="49" t="s">
        <v>568</v>
      </c>
    </row>
    <row r="101" spans="2:13" x14ac:dyDescent="0.3">
      <c r="B101" s="248" t="s">
        <v>2831</v>
      </c>
      <c r="C101" s="248" t="s">
        <v>2831</v>
      </c>
      <c r="D101" t="s">
        <v>2576</v>
      </c>
      <c r="E101" t="s">
        <v>6162</v>
      </c>
      <c r="F101" t="s">
        <v>2073</v>
      </c>
      <c r="G101" s="47" t="s">
        <v>2305</v>
      </c>
      <c r="H101" s="49">
        <v>0</v>
      </c>
      <c r="I101" s="49">
        <v>0</v>
      </c>
      <c r="J101" s="49" t="s">
        <v>2186</v>
      </c>
      <c r="K101" s="49" t="s">
        <v>6163</v>
      </c>
      <c r="L101" s="49" t="s">
        <v>254</v>
      </c>
      <c r="M101" s="49" t="s">
        <v>568</v>
      </c>
    </row>
    <row r="102" spans="2:13" x14ac:dyDescent="0.3">
      <c r="B102" s="248" t="s">
        <v>2831</v>
      </c>
      <c r="C102" s="248" t="s">
        <v>2831</v>
      </c>
      <c r="D102" t="s">
        <v>2576</v>
      </c>
      <c r="E102" t="s">
        <v>5717</v>
      </c>
      <c r="F102" t="s">
        <v>2078</v>
      </c>
      <c r="G102" s="47" t="s">
        <v>2157</v>
      </c>
      <c r="H102" s="49">
        <v>0</v>
      </c>
      <c r="I102" s="49">
        <v>0</v>
      </c>
      <c r="J102" s="49" t="s">
        <v>2186</v>
      </c>
      <c r="K102" s="49" t="s">
        <v>5718</v>
      </c>
      <c r="L102" s="49" t="s">
        <v>254</v>
      </c>
      <c r="M102" s="49" t="s">
        <v>568</v>
      </c>
    </row>
    <row r="103" spans="2:13" x14ac:dyDescent="0.3">
      <c r="B103" s="248" t="s">
        <v>2831</v>
      </c>
      <c r="C103" s="248" t="s">
        <v>2831</v>
      </c>
      <c r="D103" t="s">
        <v>2576</v>
      </c>
      <c r="E103" t="s">
        <v>10577</v>
      </c>
      <c r="F103" t="s">
        <v>2073</v>
      </c>
      <c r="G103" s="47" t="s">
        <v>2156</v>
      </c>
      <c r="H103" s="49">
        <v>0</v>
      </c>
      <c r="I103" s="49">
        <v>0</v>
      </c>
      <c r="J103" s="49" t="s">
        <v>2186</v>
      </c>
      <c r="K103" s="49" t="s">
        <v>10578</v>
      </c>
      <c r="L103" s="49" t="s">
        <v>254</v>
      </c>
      <c r="M103" s="49" t="s">
        <v>568</v>
      </c>
    </row>
    <row r="104" spans="2:13" x14ac:dyDescent="0.3">
      <c r="B104" s="248" t="s">
        <v>2831</v>
      </c>
      <c r="C104" s="248" t="s">
        <v>2831</v>
      </c>
      <c r="D104" t="s">
        <v>2576</v>
      </c>
      <c r="E104" t="s">
        <v>10754</v>
      </c>
      <c r="F104" t="s">
        <v>2078</v>
      </c>
      <c r="G104" s="47" t="s">
        <v>2156</v>
      </c>
      <c r="H104" s="49">
        <v>0</v>
      </c>
      <c r="I104" s="49">
        <v>0</v>
      </c>
      <c r="J104" s="49" t="s">
        <v>2186</v>
      </c>
      <c r="K104" s="49" t="s">
        <v>10755</v>
      </c>
      <c r="L104" s="49" t="s">
        <v>254</v>
      </c>
      <c r="M104" s="49" t="s">
        <v>568</v>
      </c>
    </row>
    <row r="105" spans="2:13" x14ac:dyDescent="0.3">
      <c r="B105" s="248" t="s">
        <v>2831</v>
      </c>
      <c r="C105" s="248" t="s">
        <v>2831</v>
      </c>
      <c r="D105" t="s">
        <v>2576</v>
      </c>
      <c r="E105" t="s">
        <v>8943</v>
      </c>
      <c r="F105" t="s">
        <v>2073</v>
      </c>
      <c r="G105" s="47" t="s">
        <v>2329</v>
      </c>
      <c r="H105" s="49">
        <v>0</v>
      </c>
      <c r="I105" s="49">
        <v>0</v>
      </c>
      <c r="J105" s="49" t="s">
        <v>2186</v>
      </c>
      <c r="K105" s="49" t="s">
        <v>8944</v>
      </c>
      <c r="L105" s="49" t="s">
        <v>254</v>
      </c>
      <c r="M105" s="49" t="s">
        <v>568</v>
      </c>
    </row>
    <row r="106" spans="2:13" x14ac:dyDescent="0.3">
      <c r="B106" s="248" t="s">
        <v>2831</v>
      </c>
      <c r="C106" s="248" t="s">
        <v>2831</v>
      </c>
      <c r="D106" t="s">
        <v>2576</v>
      </c>
      <c r="E106" t="s">
        <v>10296</v>
      </c>
      <c r="F106" t="s">
        <v>2073</v>
      </c>
      <c r="G106" s="47" t="s">
        <v>2194</v>
      </c>
      <c r="H106" s="49">
        <v>0</v>
      </c>
      <c r="I106" s="49">
        <v>0</v>
      </c>
      <c r="J106" s="49" t="s">
        <v>2186</v>
      </c>
      <c r="K106" s="49" t="s">
        <v>10297</v>
      </c>
      <c r="L106" s="49" t="s">
        <v>254</v>
      </c>
      <c r="M106" s="49" t="s">
        <v>568</v>
      </c>
    </row>
    <row r="107" spans="2:13" x14ac:dyDescent="0.3">
      <c r="B107" s="248" t="s">
        <v>2831</v>
      </c>
      <c r="C107" s="248" t="s">
        <v>2831</v>
      </c>
      <c r="D107" t="s">
        <v>2576</v>
      </c>
      <c r="E107" t="s">
        <v>3003</v>
      </c>
      <c r="F107" t="s">
        <v>2073</v>
      </c>
      <c r="G107" s="47" t="s">
        <v>2228</v>
      </c>
      <c r="H107" s="49">
        <v>0</v>
      </c>
      <c r="I107" s="49">
        <v>0</v>
      </c>
      <c r="J107" s="49" t="s">
        <v>2160</v>
      </c>
      <c r="K107" s="49" t="s">
        <v>2936</v>
      </c>
      <c r="L107" s="49" t="s">
        <v>254</v>
      </c>
      <c r="M107" s="49" t="s">
        <v>568</v>
      </c>
    </row>
    <row r="108" spans="2:13" x14ac:dyDescent="0.3">
      <c r="B108" s="248" t="s">
        <v>2831</v>
      </c>
      <c r="C108" s="248" t="s">
        <v>2831</v>
      </c>
      <c r="D108" t="s">
        <v>2576</v>
      </c>
      <c r="E108" t="s">
        <v>3544</v>
      </c>
      <c r="F108" t="s">
        <v>2073</v>
      </c>
      <c r="G108" s="47" t="s">
        <v>2325</v>
      </c>
      <c r="H108" s="49">
        <v>0</v>
      </c>
      <c r="I108" s="49">
        <v>0</v>
      </c>
      <c r="J108" s="49" t="s">
        <v>2186</v>
      </c>
      <c r="K108" s="49" t="s">
        <v>3545</v>
      </c>
      <c r="L108" s="49" t="s">
        <v>254</v>
      </c>
      <c r="M108" s="49" t="s">
        <v>568</v>
      </c>
    </row>
    <row r="109" spans="2:13" x14ac:dyDescent="0.3">
      <c r="B109" s="248" t="s">
        <v>2831</v>
      </c>
      <c r="C109" s="248" t="s">
        <v>2831</v>
      </c>
      <c r="D109" t="s">
        <v>2576</v>
      </c>
      <c r="E109" t="s">
        <v>6961</v>
      </c>
      <c r="F109" t="s">
        <v>2073</v>
      </c>
      <c r="G109" s="47" t="s">
        <v>2306</v>
      </c>
      <c r="H109" s="49">
        <v>0</v>
      </c>
      <c r="I109" s="49">
        <v>0</v>
      </c>
      <c r="J109" s="49" t="s">
        <v>2186</v>
      </c>
      <c r="K109" s="49" t="s">
        <v>6962</v>
      </c>
      <c r="L109" s="49" t="s">
        <v>254</v>
      </c>
      <c r="M109" s="49" t="s">
        <v>568</v>
      </c>
    </row>
    <row r="110" spans="2:13" x14ac:dyDescent="0.3">
      <c r="B110" s="248" t="s">
        <v>2831</v>
      </c>
      <c r="C110" s="248" t="s">
        <v>2831</v>
      </c>
      <c r="D110" t="s">
        <v>2576</v>
      </c>
      <c r="E110" t="s">
        <v>11726</v>
      </c>
      <c r="F110" t="s">
        <v>2072</v>
      </c>
      <c r="G110" s="47" t="s">
        <v>2157</v>
      </c>
      <c r="H110" s="49">
        <v>0</v>
      </c>
      <c r="I110" s="49">
        <v>0</v>
      </c>
      <c r="J110" s="49" t="s">
        <v>2176</v>
      </c>
      <c r="K110" s="49" t="s">
        <v>11592</v>
      </c>
      <c r="L110" s="49" t="s">
        <v>254</v>
      </c>
      <c r="M110" s="49" t="s">
        <v>568</v>
      </c>
    </row>
    <row r="111" spans="2:13" x14ac:dyDescent="0.3">
      <c r="B111" s="248" t="s">
        <v>2831</v>
      </c>
      <c r="C111" s="248" t="s">
        <v>2831</v>
      </c>
      <c r="D111" t="s">
        <v>2576</v>
      </c>
      <c r="E111" t="s">
        <v>10465</v>
      </c>
      <c r="F111" t="s">
        <v>2073</v>
      </c>
      <c r="G111" s="47" t="s">
        <v>2351</v>
      </c>
      <c r="H111" s="49">
        <v>1</v>
      </c>
      <c r="I111" s="49">
        <v>389.49</v>
      </c>
      <c r="J111" s="49" t="s">
        <v>2173</v>
      </c>
      <c r="K111" s="49" t="s">
        <v>10466</v>
      </c>
      <c r="L111" s="49" t="s">
        <v>254</v>
      </c>
      <c r="M111" s="49" t="s">
        <v>568</v>
      </c>
    </row>
    <row r="112" spans="2:13" x14ac:dyDescent="0.3">
      <c r="B112" s="248" t="s">
        <v>2831</v>
      </c>
      <c r="C112" s="248" t="s">
        <v>2831</v>
      </c>
      <c r="D112" t="s">
        <v>2576</v>
      </c>
      <c r="E112" t="s">
        <v>4333</v>
      </c>
      <c r="F112" t="s">
        <v>2078</v>
      </c>
      <c r="G112" s="47" t="s">
        <v>2309</v>
      </c>
      <c r="H112" s="49">
        <v>0</v>
      </c>
      <c r="I112" s="49">
        <v>0</v>
      </c>
      <c r="J112" s="49" t="s">
        <v>2176</v>
      </c>
      <c r="K112" s="49" t="s">
        <v>4335</v>
      </c>
      <c r="L112" s="49" t="s">
        <v>254</v>
      </c>
      <c r="M112" s="49" t="s">
        <v>568</v>
      </c>
    </row>
    <row r="113" spans="2:13" x14ac:dyDescent="0.3">
      <c r="B113" s="248" t="s">
        <v>2831</v>
      </c>
      <c r="C113" s="248" t="s">
        <v>2831</v>
      </c>
      <c r="D113" t="s">
        <v>2576</v>
      </c>
      <c r="E113" t="s">
        <v>9383</v>
      </c>
      <c r="F113" t="s">
        <v>2073</v>
      </c>
      <c r="G113" s="47" t="s">
        <v>2329</v>
      </c>
      <c r="H113" s="49">
        <v>0</v>
      </c>
      <c r="I113" s="49">
        <v>0</v>
      </c>
      <c r="J113" s="49" t="s">
        <v>2186</v>
      </c>
      <c r="K113" s="49" t="s">
        <v>9384</v>
      </c>
      <c r="L113" s="49" t="s">
        <v>254</v>
      </c>
      <c r="M113" s="49" t="s">
        <v>568</v>
      </c>
    </row>
    <row r="114" spans="2:13" x14ac:dyDescent="0.3">
      <c r="B114" s="248" t="s">
        <v>2831</v>
      </c>
      <c r="C114" s="248" t="s">
        <v>2831</v>
      </c>
      <c r="D114" t="s">
        <v>2576</v>
      </c>
      <c r="E114" t="s">
        <v>11727</v>
      </c>
      <c r="F114" t="s">
        <v>2072</v>
      </c>
      <c r="G114" s="47" t="s">
        <v>2352</v>
      </c>
      <c r="H114" s="49">
        <v>0</v>
      </c>
      <c r="I114" s="49">
        <v>0</v>
      </c>
      <c r="J114" s="49" t="s">
        <v>2160</v>
      </c>
      <c r="K114" s="49" t="s">
        <v>3939</v>
      </c>
      <c r="L114" s="49" t="s">
        <v>254</v>
      </c>
      <c r="M114" s="49" t="s">
        <v>568</v>
      </c>
    </row>
    <row r="115" spans="2:13" x14ac:dyDescent="0.3">
      <c r="B115" s="248" t="s">
        <v>2831</v>
      </c>
      <c r="C115" s="248" t="s">
        <v>2831</v>
      </c>
      <c r="D115" t="s">
        <v>2576</v>
      </c>
      <c r="E115" t="s">
        <v>8493</v>
      </c>
      <c r="F115" t="s">
        <v>2073</v>
      </c>
      <c r="G115" s="47" t="s">
        <v>2325</v>
      </c>
      <c r="H115" s="49">
        <v>0</v>
      </c>
      <c r="I115" s="49">
        <v>0</v>
      </c>
      <c r="J115" s="49" t="s">
        <v>2186</v>
      </c>
      <c r="K115" s="49" t="s">
        <v>8494</v>
      </c>
      <c r="L115" s="49" t="s">
        <v>254</v>
      </c>
      <c r="M115" s="49" t="s">
        <v>568</v>
      </c>
    </row>
    <row r="116" spans="2:13" x14ac:dyDescent="0.3">
      <c r="B116" s="248" t="s">
        <v>2831</v>
      </c>
      <c r="C116" s="248" t="s">
        <v>2831</v>
      </c>
      <c r="D116" t="s">
        <v>2576</v>
      </c>
      <c r="E116" t="s">
        <v>4136</v>
      </c>
      <c r="F116" t="s">
        <v>2073</v>
      </c>
      <c r="G116" s="47" t="s">
        <v>2277</v>
      </c>
      <c r="H116" s="49">
        <v>0</v>
      </c>
      <c r="I116" s="49">
        <v>0</v>
      </c>
      <c r="J116" s="49" t="s">
        <v>2186</v>
      </c>
      <c r="K116" s="49" t="s">
        <v>4138</v>
      </c>
      <c r="L116" s="49" t="s">
        <v>254</v>
      </c>
      <c r="M116" s="49" t="s">
        <v>568</v>
      </c>
    </row>
    <row r="117" spans="2:13" x14ac:dyDescent="0.3">
      <c r="B117" s="248" t="s">
        <v>2831</v>
      </c>
      <c r="C117" s="248" t="s">
        <v>2831</v>
      </c>
      <c r="D117" t="s">
        <v>2576</v>
      </c>
      <c r="E117" t="s">
        <v>7671</v>
      </c>
      <c r="F117" t="s">
        <v>2073</v>
      </c>
      <c r="G117" s="47" t="s">
        <v>2168</v>
      </c>
      <c r="H117" s="49">
        <v>0</v>
      </c>
      <c r="I117" s="49">
        <v>0</v>
      </c>
      <c r="J117" s="49" t="s">
        <v>2186</v>
      </c>
      <c r="K117" s="49" t="s">
        <v>7672</v>
      </c>
      <c r="L117" s="49" t="s">
        <v>254</v>
      </c>
      <c r="M117" s="49" t="s">
        <v>568</v>
      </c>
    </row>
    <row r="118" spans="2:13" x14ac:dyDescent="0.3">
      <c r="B118" s="248" t="s">
        <v>2831</v>
      </c>
      <c r="C118" s="248" t="s">
        <v>2831</v>
      </c>
      <c r="D118" t="s">
        <v>2576</v>
      </c>
      <c r="E118" t="s">
        <v>6811</v>
      </c>
      <c r="F118" t="s">
        <v>2073</v>
      </c>
      <c r="G118" s="47" t="s">
        <v>2277</v>
      </c>
      <c r="H118" s="49">
        <v>0</v>
      </c>
      <c r="I118" s="49">
        <v>0</v>
      </c>
      <c r="J118" s="49" t="s">
        <v>2186</v>
      </c>
      <c r="K118" s="49" t="s">
        <v>6812</v>
      </c>
      <c r="L118" s="49" t="s">
        <v>254</v>
      </c>
      <c r="M118" s="49" t="s">
        <v>568</v>
      </c>
    </row>
    <row r="119" spans="2:13" x14ac:dyDescent="0.3">
      <c r="B119" s="248" t="s">
        <v>2831</v>
      </c>
      <c r="C119" s="248" t="s">
        <v>2831</v>
      </c>
      <c r="D119" t="s">
        <v>2576</v>
      </c>
      <c r="E119" t="s">
        <v>7554</v>
      </c>
      <c r="F119" t="s">
        <v>2078</v>
      </c>
      <c r="G119" s="47" t="s">
        <v>2211</v>
      </c>
      <c r="H119" s="49">
        <v>0</v>
      </c>
      <c r="I119" s="49">
        <v>0</v>
      </c>
      <c r="J119" s="49" t="s">
        <v>2186</v>
      </c>
      <c r="K119" s="49" t="s">
        <v>7555</v>
      </c>
      <c r="L119" s="49" t="s">
        <v>254</v>
      </c>
      <c r="M119" s="49" t="s">
        <v>568</v>
      </c>
    </row>
    <row r="120" spans="2:13" x14ac:dyDescent="0.3">
      <c r="B120" s="248" t="s">
        <v>2831</v>
      </c>
      <c r="C120" s="248" t="s">
        <v>2831</v>
      </c>
      <c r="D120" t="s">
        <v>2576</v>
      </c>
      <c r="E120" t="s">
        <v>9113</v>
      </c>
      <c r="F120" t="s">
        <v>2073</v>
      </c>
      <c r="G120" s="47" t="s">
        <v>2196</v>
      </c>
      <c r="H120" s="49">
        <v>0</v>
      </c>
      <c r="I120" s="49">
        <v>0</v>
      </c>
      <c r="J120" s="49" t="s">
        <v>2186</v>
      </c>
      <c r="K120" s="49" t="s">
        <v>9114</v>
      </c>
      <c r="L120" s="49" t="s">
        <v>254</v>
      </c>
      <c r="M120" s="49" t="s">
        <v>568</v>
      </c>
    </row>
    <row r="121" spans="2:13" x14ac:dyDescent="0.3">
      <c r="B121" s="248" t="s">
        <v>2831</v>
      </c>
      <c r="C121" s="248" t="s">
        <v>2831</v>
      </c>
      <c r="D121" t="s">
        <v>2576</v>
      </c>
      <c r="E121" t="s">
        <v>10726</v>
      </c>
      <c r="F121" t="s">
        <v>2073</v>
      </c>
      <c r="G121" s="47" t="s">
        <v>2184</v>
      </c>
      <c r="H121" s="49">
        <v>0</v>
      </c>
      <c r="I121" s="49">
        <v>0</v>
      </c>
      <c r="J121" s="49" t="s">
        <v>2186</v>
      </c>
      <c r="K121" s="49" t="s">
        <v>10727</v>
      </c>
      <c r="L121" s="49" t="s">
        <v>254</v>
      </c>
      <c r="M121" s="49" t="s">
        <v>568</v>
      </c>
    </row>
    <row r="122" spans="2:13" x14ac:dyDescent="0.3">
      <c r="B122" s="248" t="s">
        <v>2831</v>
      </c>
      <c r="C122" s="248" t="s">
        <v>2831</v>
      </c>
      <c r="D122" t="s">
        <v>2576</v>
      </c>
      <c r="E122" t="s">
        <v>7650</v>
      </c>
      <c r="F122" t="s">
        <v>2078</v>
      </c>
      <c r="G122" s="47" t="s">
        <v>2305</v>
      </c>
      <c r="H122" s="49">
        <v>0</v>
      </c>
      <c r="I122" s="49">
        <v>0</v>
      </c>
      <c r="J122" s="49" t="s">
        <v>2186</v>
      </c>
      <c r="K122" s="49" t="s">
        <v>7651</v>
      </c>
      <c r="L122" s="49" t="s">
        <v>254</v>
      </c>
      <c r="M122" s="49" t="s">
        <v>568</v>
      </c>
    </row>
    <row r="123" spans="2:13" x14ac:dyDescent="0.3">
      <c r="B123" s="248" t="s">
        <v>2831</v>
      </c>
      <c r="C123" s="248" t="s">
        <v>2831</v>
      </c>
      <c r="D123" t="s">
        <v>2576</v>
      </c>
      <c r="E123" t="s">
        <v>7883</v>
      </c>
      <c r="F123" t="s">
        <v>2073</v>
      </c>
      <c r="G123" s="47" t="s">
        <v>2305</v>
      </c>
      <c r="H123" s="49">
        <v>0</v>
      </c>
      <c r="I123" s="49">
        <v>0</v>
      </c>
      <c r="J123" s="49" t="s">
        <v>2160</v>
      </c>
      <c r="K123" s="49" t="s">
        <v>7884</v>
      </c>
      <c r="L123" s="49" t="s">
        <v>254</v>
      </c>
      <c r="M123" s="49" t="s">
        <v>568</v>
      </c>
    </row>
    <row r="124" spans="2:13" x14ac:dyDescent="0.3">
      <c r="B124" s="248" t="s">
        <v>2831</v>
      </c>
      <c r="C124" s="248" t="s">
        <v>2831</v>
      </c>
      <c r="D124" t="s">
        <v>2576</v>
      </c>
      <c r="E124" t="s">
        <v>7414</v>
      </c>
      <c r="F124" t="s">
        <v>2073</v>
      </c>
      <c r="G124" s="47" t="s">
        <v>2167</v>
      </c>
      <c r="H124" s="49">
        <v>0</v>
      </c>
      <c r="I124" s="49">
        <v>0</v>
      </c>
      <c r="J124" s="49" t="s">
        <v>2160</v>
      </c>
      <c r="K124" s="49" t="s">
        <v>7415</v>
      </c>
      <c r="L124" s="49" t="s">
        <v>254</v>
      </c>
      <c r="M124" s="49" t="s">
        <v>568</v>
      </c>
    </row>
    <row r="125" spans="2:13" x14ac:dyDescent="0.3">
      <c r="B125" s="248" t="s">
        <v>2831</v>
      </c>
      <c r="C125" s="248" t="s">
        <v>2831</v>
      </c>
      <c r="D125" t="s">
        <v>2576</v>
      </c>
      <c r="E125" t="s">
        <v>10157</v>
      </c>
      <c r="F125" t="s">
        <v>2078</v>
      </c>
      <c r="G125" s="47" t="s">
        <v>2306</v>
      </c>
      <c r="H125" s="49">
        <v>0</v>
      </c>
      <c r="I125" s="49">
        <v>0</v>
      </c>
      <c r="J125" s="49" t="s">
        <v>2186</v>
      </c>
      <c r="K125" s="49" t="s">
        <v>10158</v>
      </c>
      <c r="L125" s="49" t="s">
        <v>254</v>
      </c>
      <c r="M125" s="49" t="s">
        <v>568</v>
      </c>
    </row>
    <row r="126" spans="2:13" x14ac:dyDescent="0.3">
      <c r="B126" s="248" t="s">
        <v>2831</v>
      </c>
      <c r="C126" s="248" t="s">
        <v>2831</v>
      </c>
      <c r="D126" t="s">
        <v>2576</v>
      </c>
      <c r="E126" t="s">
        <v>6687</v>
      </c>
      <c r="F126" t="s">
        <v>2073</v>
      </c>
      <c r="G126" s="47" t="s">
        <v>2305</v>
      </c>
      <c r="H126" s="49">
        <v>0</v>
      </c>
      <c r="I126" s="49">
        <v>0</v>
      </c>
      <c r="J126" s="49" t="s">
        <v>2186</v>
      </c>
      <c r="K126" s="49" t="s">
        <v>6688</v>
      </c>
      <c r="L126" s="49" t="s">
        <v>254</v>
      </c>
      <c r="M126" s="49" t="s">
        <v>568</v>
      </c>
    </row>
    <row r="127" spans="2:13" x14ac:dyDescent="0.3">
      <c r="B127" s="248" t="s">
        <v>2831</v>
      </c>
      <c r="C127" s="248" t="s">
        <v>2831</v>
      </c>
      <c r="D127" t="s">
        <v>2576</v>
      </c>
      <c r="E127" t="s">
        <v>8579</v>
      </c>
      <c r="F127" t="s">
        <v>2078</v>
      </c>
      <c r="G127" s="47" t="s">
        <v>2157</v>
      </c>
      <c r="H127" s="49">
        <v>0</v>
      </c>
      <c r="I127" s="49">
        <v>0</v>
      </c>
      <c r="J127" s="49" t="s">
        <v>2186</v>
      </c>
      <c r="K127" s="49" t="s">
        <v>8580</v>
      </c>
      <c r="L127" s="49" t="s">
        <v>254</v>
      </c>
      <c r="M127" s="49" t="s">
        <v>568</v>
      </c>
    </row>
    <row r="128" spans="2:13" x14ac:dyDescent="0.3">
      <c r="B128" s="248" t="s">
        <v>2831</v>
      </c>
      <c r="C128" s="248" t="s">
        <v>2831</v>
      </c>
      <c r="D128" t="s">
        <v>2576</v>
      </c>
      <c r="E128" t="s">
        <v>11728</v>
      </c>
      <c r="F128" t="s">
        <v>2072</v>
      </c>
      <c r="G128" s="47" t="s">
        <v>2351</v>
      </c>
      <c r="H128" s="49">
        <v>0</v>
      </c>
      <c r="I128" s="49">
        <v>0</v>
      </c>
      <c r="J128" s="49" t="s">
        <v>2160</v>
      </c>
      <c r="K128" s="49" t="s">
        <v>11709</v>
      </c>
      <c r="L128" s="49" t="s">
        <v>254</v>
      </c>
      <c r="M128" s="49" t="s">
        <v>568</v>
      </c>
    </row>
    <row r="129" spans="2:13" x14ac:dyDescent="0.3">
      <c r="B129" s="248" t="s">
        <v>2831</v>
      </c>
      <c r="C129" s="248" t="s">
        <v>2831</v>
      </c>
      <c r="D129" t="s">
        <v>2576</v>
      </c>
      <c r="E129" t="s">
        <v>11729</v>
      </c>
      <c r="F129" t="s">
        <v>2072</v>
      </c>
      <c r="G129" s="47" t="s">
        <v>2359</v>
      </c>
      <c r="H129" s="49">
        <v>0</v>
      </c>
      <c r="I129" s="49">
        <v>0</v>
      </c>
      <c r="J129" s="49" t="s">
        <v>2176</v>
      </c>
      <c r="K129" s="49" t="s">
        <v>11730</v>
      </c>
      <c r="L129" s="49" t="s">
        <v>254</v>
      </c>
      <c r="M129" s="49" t="s">
        <v>568</v>
      </c>
    </row>
    <row r="130" spans="2:13" x14ac:dyDescent="0.3">
      <c r="B130" s="248" t="s">
        <v>2831</v>
      </c>
      <c r="C130" s="248" t="s">
        <v>2831</v>
      </c>
      <c r="D130" t="s">
        <v>2576</v>
      </c>
      <c r="E130" t="s">
        <v>4435</v>
      </c>
      <c r="F130" t="s">
        <v>2078</v>
      </c>
      <c r="G130" s="47" t="s">
        <v>2228</v>
      </c>
      <c r="H130" s="49">
        <v>0</v>
      </c>
      <c r="I130" s="49">
        <v>0</v>
      </c>
      <c r="J130" s="49" t="s">
        <v>2173</v>
      </c>
      <c r="K130" s="49" t="s">
        <v>4436</v>
      </c>
      <c r="L130" s="49" t="s">
        <v>254</v>
      </c>
      <c r="M130" s="49" t="s">
        <v>568</v>
      </c>
    </row>
    <row r="131" spans="2:13" x14ac:dyDescent="0.3">
      <c r="B131" s="248" t="s">
        <v>2831</v>
      </c>
      <c r="C131" s="248" t="s">
        <v>2831</v>
      </c>
      <c r="D131" t="s">
        <v>2576</v>
      </c>
      <c r="E131" t="s">
        <v>7146</v>
      </c>
      <c r="F131" t="s">
        <v>2073</v>
      </c>
      <c r="G131" s="47" t="s">
        <v>2167</v>
      </c>
      <c r="H131" s="49">
        <v>0</v>
      </c>
      <c r="I131" s="49">
        <v>0</v>
      </c>
      <c r="J131" s="49" t="s">
        <v>2186</v>
      </c>
      <c r="K131" s="49" t="s">
        <v>7147</v>
      </c>
      <c r="L131" s="49" t="s">
        <v>254</v>
      </c>
      <c r="M131" s="49" t="s">
        <v>568</v>
      </c>
    </row>
    <row r="132" spans="2:13" x14ac:dyDescent="0.3">
      <c r="B132" s="248" t="s">
        <v>2831</v>
      </c>
      <c r="C132" s="248" t="s">
        <v>2831</v>
      </c>
      <c r="D132" t="s">
        <v>2576</v>
      </c>
      <c r="E132" t="s">
        <v>10656</v>
      </c>
      <c r="F132" t="s">
        <v>2078</v>
      </c>
      <c r="G132" s="47" t="s">
        <v>2194</v>
      </c>
      <c r="H132" s="49">
        <v>0</v>
      </c>
      <c r="I132" s="49">
        <v>0</v>
      </c>
      <c r="J132" s="49" t="s">
        <v>2186</v>
      </c>
      <c r="K132" s="49" t="s">
        <v>10657</v>
      </c>
      <c r="L132" s="49" t="s">
        <v>254</v>
      </c>
      <c r="M132" s="49" t="s">
        <v>568</v>
      </c>
    </row>
    <row r="133" spans="2:13" x14ac:dyDescent="0.3">
      <c r="B133" s="248" t="s">
        <v>2831</v>
      </c>
      <c r="C133" s="248" t="s">
        <v>2831</v>
      </c>
      <c r="D133" t="s">
        <v>2576</v>
      </c>
      <c r="E133" t="s">
        <v>6321</v>
      </c>
      <c r="F133" t="s">
        <v>2073</v>
      </c>
      <c r="G133" s="47" t="s">
        <v>2196</v>
      </c>
      <c r="H133" s="49">
        <v>0</v>
      </c>
      <c r="I133" s="49">
        <v>0</v>
      </c>
      <c r="J133" s="49" t="s">
        <v>2186</v>
      </c>
      <c r="K133" s="49" t="s">
        <v>6322</v>
      </c>
      <c r="L133" s="49" t="s">
        <v>254</v>
      </c>
      <c r="M133" s="49" t="s">
        <v>568</v>
      </c>
    </row>
    <row r="134" spans="2:13" x14ac:dyDescent="0.3">
      <c r="B134" s="248" t="s">
        <v>2831</v>
      </c>
      <c r="C134" s="248" t="s">
        <v>2831</v>
      </c>
      <c r="D134" t="s">
        <v>2576</v>
      </c>
      <c r="E134" t="s">
        <v>6765</v>
      </c>
      <c r="F134" t="s">
        <v>2078</v>
      </c>
      <c r="G134" s="47" t="s">
        <v>2184</v>
      </c>
      <c r="H134" s="49">
        <v>0</v>
      </c>
      <c r="I134" s="49">
        <v>0</v>
      </c>
      <c r="J134" s="49" t="s">
        <v>2186</v>
      </c>
      <c r="K134" s="49" t="s">
        <v>6767</v>
      </c>
      <c r="L134" s="49" t="s">
        <v>254</v>
      </c>
      <c r="M134" s="49" t="s">
        <v>568</v>
      </c>
    </row>
    <row r="135" spans="2:13" x14ac:dyDescent="0.3">
      <c r="B135" s="248" t="s">
        <v>2831</v>
      </c>
      <c r="C135" s="248" t="s">
        <v>2831</v>
      </c>
      <c r="D135" t="s">
        <v>2576</v>
      </c>
      <c r="E135" t="s">
        <v>8463</v>
      </c>
      <c r="F135" t="s">
        <v>2073</v>
      </c>
      <c r="G135" s="47" t="s">
        <v>2211</v>
      </c>
      <c r="H135" s="49">
        <v>0</v>
      </c>
      <c r="I135" s="49">
        <v>0</v>
      </c>
      <c r="J135" s="49" t="s">
        <v>2186</v>
      </c>
      <c r="K135" s="49" t="s">
        <v>8464</v>
      </c>
      <c r="L135" s="49" t="s">
        <v>254</v>
      </c>
      <c r="M135" s="49" t="s">
        <v>568</v>
      </c>
    </row>
    <row r="136" spans="2:13" x14ac:dyDescent="0.3">
      <c r="B136" s="248" t="s">
        <v>2831</v>
      </c>
      <c r="C136" s="248" t="s">
        <v>2831</v>
      </c>
      <c r="D136" t="s">
        <v>2576</v>
      </c>
      <c r="E136" t="s">
        <v>5174</v>
      </c>
      <c r="F136" t="s">
        <v>2073</v>
      </c>
      <c r="G136" s="47" t="s">
        <v>2306</v>
      </c>
      <c r="H136" s="49">
        <v>0</v>
      </c>
      <c r="I136" s="49">
        <v>0</v>
      </c>
      <c r="J136" s="49" t="s">
        <v>2160</v>
      </c>
      <c r="K136" s="49" t="s">
        <v>5175</v>
      </c>
      <c r="L136" s="49" t="s">
        <v>254</v>
      </c>
      <c r="M136" s="49" t="s">
        <v>568</v>
      </c>
    </row>
    <row r="137" spans="2:13" x14ac:dyDescent="0.3">
      <c r="B137" s="248" t="s">
        <v>2831</v>
      </c>
      <c r="C137" s="248" t="s">
        <v>2831</v>
      </c>
      <c r="D137" t="s">
        <v>2576</v>
      </c>
      <c r="E137" t="s">
        <v>4499</v>
      </c>
      <c r="F137" t="s">
        <v>2073</v>
      </c>
      <c r="G137" s="47" t="s">
        <v>2264</v>
      </c>
      <c r="H137" s="49">
        <v>0</v>
      </c>
      <c r="I137" s="49">
        <v>0</v>
      </c>
      <c r="J137" s="49" t="s">
        <v>2173</v>
      </c>
      <c r="K137" s="49" t="s">
        <v>4500</v>
      </c>
      <c r="L137" s="49" t="s">
        <v>254</v>
      </c>
      <c r="M137" s="49" t="s">
        <v>568</v>
      </c>
    </row>
    <row r="138" spans="2:13" x14ac:dyDescent="0.3">
      <c r="B138" s="248" t="s">
        <v>2831</v>
      </c>
      <c r="C138" s="248" t="s">
        <v>2831</v>
      </c>
      <c r="D138" t="s">
        <v>2576</v>
      </c>
      <c r="E138" t="s">
        <v>3783</v>
      </c>
      <c r="F138" t="s">
        <v>2073</v>
      </c>
      <c r="G138" s="47" t="s">
        <v>2306</v>
      </c>
      <c r="H138" s="49">
        <v>0</v>
      </c>
      <c r="I138" s="49">
        <v>0</v>
      </c>
      <c r="J138" s="49" t="s">
        <v>2186</v>
      </c>
      <c r="K138" s="49" t="s">
        <v>3784</v>
      </c>
      <c r="L138" s="49" t="s">
        <v>254</v>
      </c>
      <c r="M138" s="49" t="s">
        <v>568</v>
      </c>
    </row>
    <row r="139" spans="2:13" x14ac:dyDescent="0.3">
      <c r="B139" s="248" t="s">
        <v>2831</v>
      </c>
      <c r="C139" s="248" t="s">
        <v>2831</v>
      </c>
      <c r="D139" t="s">
        <v>2576</v>
      </c>
      <c r="E139" t="s">
        <v>8025</v>
      </c>
      <c r="F139" t="s">
        <v>2073</v>
      </c>
      <c r="G139" s="47" t="s">
        <v>2199</v>
      </c>
      <c r="H139" s="49">
        <v>0</v>
      </c>
      <c r="I139" s="49">
        <v>0</v>
      </c>
      <c r="J139" s="49" t="s">
        <v>2186</v>
      </c>
      <c r="K139" s="49" t="s">
        <v>8026</v>
      </c>
      <c r="L139" s="49" t="s">
        <v>254</v>
      </c>
      <c r="M139" s="49" t="s">
        <v>568</v>
      </c>
    </row>
    <row r="140" spans="2:13" x14ac:dyDescent="0.3">
      <c r="B140" s="248" t="s">
        <v>2831</v>
      </c>
      <c r="C140" s="248" t="s">
        <v>2831</v>
      </c>
      <c r="D140" t="s">
        <v>2576</v>
      </c>
      <c r="E140" t="s">
        <v>9855</v>
      </c>
      <c r="F140" t="s">
        <v>2073</v>
      </c>
      <c r="G140" s="47" t="s">
        <v>2191</v>
      </c>
      <c r="H140" s="49">
        <v>0</v>
      </c>
      <c r="I140" s="49">
        <v>0</v>
      </c>
      <c r="J140" s="49" t="s">
        <v>2186</v>
      </c>
      <c r="K140" s="49" t="s">
        <v>9856</v>
      </c>
      <c r="L140" s="49" t="s">
        <v>254</v>
      </c>
      <c r="M140" s="49" t="s">
        <v>568</v>
      </c>
    </row>
    <row r="141" spans="2:13" x14ac:dyDescent="0.3">
      <c r="B141" s="248" t="s">
        <v>2831</v>
      </c>
      <c r="C141" s="248" t="s">
        <v>2831</v>
      </c>
      <c r="D141" t="s">
        <v>2576</v>
      </c>
      <c r="E141" t="s">
        <v>7726</v>
      </c>
      <c r="F141" t="s">
        <v>2073</v>
      </c>
      <c r="G141" s="47" t="s">
        <v>2325</v>
      </c>
      <c r="H141" s="49">
        <v>0</v>
      </c>
      <c r="I141" s="49">
        <v>0</v>
      </c>
      <c r="J141" s="49" t="s">
        <v>2186</v>
      </c>
      <c r="K141" s="49" t="s">
        <v>7727</v>
      </c>
      <c r="L141" s="49" t="s">
        <v>254</v>
      </c>
      <c r="M141" s="49" t="s">
        <v>568</v>
      </c>
    </row>
    <row r="142" spans="2:13" x14ac:dyDescent="0.3">
      <c r="B142" s="248" t="s">
        <v>2831</v>
      </c>
      <c r="C142" s="248" t="s">
        <v>2831</v>
      </c>
      <c r="D142" t="s">
        <v>2576</v>
      </c>
      <c r="E142" t="s">
        <v>10676</v>
      </c>
      <c r="F142" t="s">
        <v>2073</v>
      </c>
      <c r="G142" s="47" t="s">
        <v>2325</v>
      </c>
      <c r="H142" s="49">
        <v>0</v>
      </c>
      <c r="I142" s="49">
        <v>0</v>
      </c>
      <c r="J142" s="49" t="s">
        <v>2186</v>
      </c>
      <c r="K142" s="49" t="s">
        <v>10677</v>
      </c>
      <c r="L142" s="49" t="s">
        <v>254</v>
      </c>
      <c r="M142" s="49" t="s">
        <v>568</v>
      </c>
    </row>
    <row r="143" spans="2:13" x14ac:dyDescent="0.3">
      <c r="B143" s="248" t="s">
        <v>2831</v>
      </c>
      <c r="C143" s="248" t="s">
        <v>2831</v>
      </c>
      <c r="D143" t="s">
        <v>2576</v>
      </c>
      <c r="E143" t="s">
        <v>10391</v>
      </c>
      <c r="F143" t="s">
        <v>2078</v>
      </c>
      <c r="G143" s="47" t="s">
        <v>2157</v>
      </c>
      <c r="H143" s="49">
        <v>0</v>
      </c>
      <c r="I143" s="49">
        <v>0</v>
      </c>
      <c r="J143" s="49" t="s">
        <v>2186</v>
      </c>
      <c r="K143" s="49" t="s">
        <v>10392</v>
      </c>
      <c r="L143" s="49" t="s">
        <v>254</v>
      </c>
      <c r="M143" s="49" t="s">
        <v>568</v>
      </c>
    </row>
    <row r="144" spans="2:13" x14ac:dyDescent="0.3">
      <c r="B144" s="248" t="s">
        <v>2831</v>
      </c>
      <c r="C144" s="248" t="s">
        <v>2831</v>
      </c>
      <c r="D144" t="s">
        <v>2576</v>
      </c>
      <c r="E144" t="s">
        <v>6762</v>
      </c>
      <c r="F144" t="s">
        <v>2073</v>
      </c>
      <c r="G144" s="47" t="s">
        <v>2194</v>
      </c>
      <c r="H144" s="49">
        <v>0</v>
      </c>
      <c r="I144" s="49">
        <v>0</v>
      </c>
      <c r="J144" s="49" t="s">
        <v>2186</v>
      </c>
      <c r="K144" s="49" t="s">
        <v>6764</v>
      </c>
      <c r="L144" s="49" t="s">
        <v>254</v>
      </c>
      <c r="M144" s="49" t="s">
        <v>568</v>
      </c>
    </row>
    <row r="145" spans="2:13" x14ac:dyDescent="0.3">
      <c r="B145" s="248" t="s">
        <v>2831</v>
      </c>
      <c r="C145" s="248" t="s">
        <v>2831</v>
      </c>
      <c r="D145" t="s">
        <v>2576</v>
      </c>
      <c r="E145" t="s">
        <v>11731</v>
      </c>
      <c r="F145" t="s">
        <v>2072</v>
      </c>
      <c r="G145" s="47" t="s">
        <v>2305</v>
      </c>
      <c r="H145" s="49">
        <v>0</v>
      </c>
      <c r="I145" s="49">
        <v>0</v>
      </c>
      <c r="J145" s="49" t="s">
        <v>2160</v>
      </c>
      <c r="K145" s="49" t="s">
        <v>11709</v>
      </c>
      <c r="L145" s="49" t="s">
        <v>254</v>
      </c>
      <c r="M145" s="49" t="s">
        <v>568</v>
      </c>
    </row>
    <row r="146" spans="2:13" x14ac:dyDescent="0.3">
      <c r="B146" s="248" t="s">
        <v>2831</v>
      </c>
      <c r="C146" s="248" t="s">
        <v>2831</v>
      </c>
      <c r="D146" t="s">
        <v>2576</v>
      </c>
      <c r="E146" t="s">
        <v>11732</v>
      </c>
      <c r="F146" t="s">
        <v>2072</v>
      </c>
      <c r="G146" s="47" t="s">
        <v>2184</v>
      </c>
      <c r="H146" s="49">
        <v>0</v>
      </c>
      <c r="I146" s="49">
        <v>0</v>
      </c>
      <c r="J146" s="49" t="s">
        <v>2160</v>
      </c>
      <c r="K146" s="49" t="s">
        <v>11733</v>
      </c>
      <c r="L146" s="49" t="s">
        <v>254</v>
      </c>
      <c r="M146" s="49" t="s">
        <v>568</v>
      </c>
    </row>
    <row r="147" spans="2:13" x14ac:dyDescent="0.3">
      <c r="B147" s="248" t="s">
        <v>2831</v>
      </c>
      <c r="C147" s="248" t="s">
        <v>2831</v>
      </c>
      <c r="D147" t="s">
        <v>2576</v>
      </c>
      <c r="E147" t="s">
        <v>11734</v>
      </c>
      <c r="F147" t="s">
        <v>2072</v>
      </c>
      <c r="G147" s="47" t="s">
        <v>2306</v>
      </c>
      <c r="H147" s="49">
        <v>0</v>
      </c>
      <c r="I147" s="49">
        <v>0</v>
      </c>
      <c r="J147" s="49" t="s">
        <v>2160</v>
      </c>
      <c r="K147" s="49" t="s">
        <v>2992</v>
      </c>
      <c r="L147" s="49" t="s">
        <v>254</v>
      </c>
      <c r="M147" s="49" t="s">
        <v>568</v>
      </c>
    </row>
    <row r="148" spans="2:13" x14ac:dyDescent="0.3">
      <c r="B148" s="248" t="s">
        <v>2831</v>
      </c>
      <c r="C148" s="248" t="s">
        <v>2831</v>
      </c>
      <c r="D148" t="s">
        <v>2576</v>
      </c>
      <c r="E148" t="s">
        <v>5084</v>
      </c>
      <c r="F148" t="s">
        <v>2073</v>
      </c>
      <c r="G148" s="47" t="s">
        <v>2157</v>
      </c>
      <c r="H148" s="49">
        <v>0</v>
      </c>
      <c r="I148" s="49">
        <v>0</v>
      </c>
      <c r="J148" s="49" t="s">
        <v>2160</v>
      </c>
      <c r="K148" s="49" t="s">
        <v>3939</v>
      </c>
      <c r="L148" s="49" t="s">
        <v>254</v>
      </c>
      <c r="M148" s="49" t="s">
        <v>568</v>
      </c>
    </row>
    <row r="149" spans="2:13" x14ac:dyDescent="0.3">
      <c r="B149" s="248" t="s">
        <v>2831</v>
      </c>
      <c r="C149" s="248" t="s">
        <v>2831</v>
      </c>
      <c r="D149" t="s">
        <v>2576</v>
      </c>
      <c r="E149" t="s">
        <v>11735</v>
      </c>
      <c r="F149" t="s">
        <v>2072</v>
      </c>
      <c r="G149" s="47" t="s">
        <v>2329</v>
      </c>
      <c r="H149" s="49">
        <v>0</v>
      </c>
      <c r="I149" s="49">
        <v>0</v>
      </c>
      <c r="J149" s="49" t="s">
        <v>2160</v>
      </c>
      <c r="K149" s="49" t="s">
        <v>11736</v>
      </c>
      <c r="L149" s="49" t="s">
        <v>254</v>
      </c>
      <c r="M149" s="49" t="s">
        <v>568</v>
      </c>
    </row>
    <row r="150" spans="2:13" x14ac:dyDescent="0.3">
      <c r="B150" s="248" t="s">
        <v>2831</v>
      </c>
      <c r="C150" s="248" t="s">
        <v>2831</v>
      </c>
      <c r="D150" t="s">
        <v>2576</v>
      </c>
      <c r="E150" t="s">
        <v>7154</v>
      </c>
      <c r="F150" t="s">
        <v>2078</v>
      </c>
      <c r="G150" s="47" t="s">
        <v>2157</v>
      </c>
      <c r="H150" s="49">
        <v>0</v>
      </c>
      <c r="I150" s="49">
        <v>0</v>
      </c>
      <c r="J150" s="49" t="s">
        <v>2186</v>
      </c>
      <c r="K150" s="49" t="s">
        <v>7155</v>
      </c>
      <c r="L150" s="49" t="s">
        <v>254</v>
      </c>
      <c r="M150" s="49" t="s">
        <v>568</v>
      </c>
    </row>
    <row r="151" spans="2:13" x14ac:dyDescent="0.3">
      <c r="B151" s="248" t="s">
        <v>2831</v>
      </c>
      <c r="C151" s="248" t="s">
        <v>2831</v>
      </c>
      <c r="D151" t="s">
        <v>2576</v>
      </c>
      <c r="E151" t="s">
        <v>11737</v>
      </c>
      <c r="F151" t="s">
        <v>2072</v>
      </c>
      <c r="G151" s="47" t="s">
        <v>2156</v>
      </c>
      <c r="H151" s="49">
        <v>0</v>
      </c>
      <c r="I151" s="49">
        <v>0</v>
      </c>
      <c r="J151" s="49" t="s">
        <v>2173</v>
      </c>
      <c r="K151" s="49" t="s">
        <v>11738</v>
      </c>
      <c r="L151" s="49" t="s">
        <v>254</v>
      </c>
      <c r="M151" s="49" t="s">
        <v>568</v>
      </c>
    </row>
    <row r="152" spans="2:13" x14ac:dyDescent="0.3">
      <c r="B152" s="248" t="s">
        <v>2831</v>
      </c>
      <c r="C152" s="248" t="s">
        <v>2831</v>
      </c>
      <c r="D152" t="s">
        <v>2576</v>
      </c>
      <c r="E152" t="s">
        <v>5071</v>
      </c>
      <c r="F152" t="s">
        <v>2078</v>
      </c>
      <c r="G152" s="47" t="s">
        <v>2167</v>
      </c>
      <c r="H152" s="49">
        <v>0</v>
      </c>
      <c r="I152" s="49">
        <v>0</v>
      </c>
      <c r="J152" s="49" t="s">
        <v>2176</v>
      </c>
      <c r="K152" s="49" t="s">
        <v>5002</v>
      </c>
      <c r="L152" s="49" t="s">
        <v>254</v>
      </c>
      <c r="M152" s="49" t="s">
        <v>568</v>
      </c>
    </row>
    <row r="153" spans="2:13" x14ac:dyDescent="0.3">
      <c r="B153" s="248" t="s">
        <v>2831</v>
      </c>
      <c r="C153" s="248" t="s">
        <v>2831</v>
      </c>
      <c r="D153" t="s">
        <v>2576</v>
      </c>
      <c r="E153" t="s">
        <v>5063</v>
      </c>
      <c r="F153" t="s">
        <v>2078</v>
      </c>
      <c r="G153" s="47" t="s">
        <v>2329</v>
      </c>
      <c r="H153" s="49">
        <v>0</v>
      </c>
      <c r="I153" s="49">
        <v>0</v>
      </c>
      <c r="J153" s="49" t="s">
        <v>2160</v>
      </c>
      <c r="K153" s="49" t="s">
        <v>4406</v>
      </c>
      <c r="L153" s="49" t="s">
        <v>254</v>
      </c>
      <c r="M153" s="49" t="s">
        <v>568</v>
      </c>
    </row>
    <row r="154" spans="2:13" x14ac:dyDescent="0.3">
      <c r="B154" s="248" t="s">
        <v>2831</v>
      </c>
      <c r="C154" s="248" t="s">
        <v>2831</v>
      </c>
      <c r="D154" t="s">
        <v>2576</v>
      </c>
      <c r="E154" t="s">
        <v>6137</v>
      </c>
      <c r="F154" t="s">
        <v>2078</v>
      </c>
      <c r="G154" s="47" t="s">
        <v>2196</v>
      </c>
      <c r="H154" s="49">
        <v>0</v>
      </c>
      <c r="I154" s="49">
        <v>0</v>
      </c>
      <c r="J154" s="49" t="s">
        <v>2186</v>
      </c>
      <c r="K154" s="49" t="s">
        <v>6138</v>
      </c>
      <c r="L154" s="49" t="s">
        <v>254</v>
      </c>
      <c r="M154" s="49" t="s">
        <v>568</v>
      </c>
    </row>
    <row r="155" spans="2:13" x14ac:dyDescent="0.3">
      <c r="B155" s="248" t="s">
        <v>2831</v>
      </c>
      <c r="C155" s="248" t="s">
        <v>2831</v>
      </c>
      <c r="D155" t="s">
        <v>2576</v>
      </c>
      <c r="E155" t="s">
        <v>11739</v>
      </c>
      <c r="F155" t="s">
        <v>2072</v>
      </c>
      <c r="G155" s="47" t="s">
        <v>2309</v>
      </c>
      <c r="H155" s="49">
        <v>0</v>
      </c>
      <c r="I155" s="49">
        <v>0</v>
      </c>
      <c r="J155" s="49" t="s">
        <v>2160</v>
      </c>
      <c r="K155" s="49" t="s">
        <v>3939</v>
      </c>
      <c r="L155" s="49" t="s">
        <v>254</v>
      </c>
      <c r="M155" s="49" t="s">
        <v>568</v>
      </c>
    </row>
    <row r="156" spans="2:13" x14ac:dyDescent="0.3">
      <c r="B156" s="248" t="s">
        <v>2831</v>
      </c>
      <c r="C156" s="248" t="s">
        <v>2831</v>
      </c>
      <c r="D156" t="s">
        <v>2576</v>
      </c>
      <c r="E156" t="s">
        <v>11740</v>
      </c>
      <c r="F156" t="s">
        <v>2075</v>
      </c>
      <c r="G156" s="47" t="s">
        <v>2351</v>
      </c>
      <c r="H156" s="49">
        <v>0</v>
      </c>
      <c r="I156" s="49">
        <v>0</v>
      </c>
      <c r="J156" s="49" t="s">
        <v>2176</v>
      </c>
      <c r="K156" s="49" t="s">
        <v>11741</v>
      </c>
      <c r="L156" s="49" t="s">
        <v>254</v>
      </c>
      <c r="M156" s="49" t="s">
        <v>568</v>
      </c>
    </row>
    <row r="157" spans="2:13" x14ac:dyDescent="0.3">
      <c r="B157" s="248" t="s">
        <v>2831</v>
      </c>
      <c r="C157" s="248" t="s">
        <v>2831</v>
      </c>
      <c r="D157" t="s">
        <v>2576</v>
      </c>
      <c r="E157" t="s">
        <v>7763</v>
      </c>
      <c r="F157" t="s">
        <v>2073</v>
      </c>
      <c r="G157" s="47" t="s">
        <v>2167</v>
      </c>
      <c r="H157" s="49">
        <v>0</v>
      </c>
      <c r="I157" s="49">
        <v>0</v>
      </c>
      <c r="J157" s="49" t="s">
        <v>2186</v>
      </c>
      <c r="K157" s="49" t="s">
        <v>7764</v>
      </c>
      <c r="L157" s="49" t="s">
        <v>254</v>
      </c>
      <c r="M157" s="49" t="s">
        <v>568</v>
      </c>
    </row>
    <row r="158" spans="2:13" x14ac:dyDescent="0.3">
      <c r="B158" s="248" t="s">
        <v>2831</v>
      </c>
      <c r="C158" s="248" t="s">
        <v>2831</v>
      </c>
      <c r="D158" t="s">
        <v>2576</v>
      </c>
      <c r="E158" t="s">
        <v>8848</v>
      </c>
      <c r="F158" t="s">
        <v>2078</v>
      </c>
      <c r="G158" s="47" t="s">
        <v>2228</v>
      </c>
      <c r="H158" s="49">
        <v>0</v>
      </c>
      <c r="I158" s="49">
        <v>0</v>
      </c>
      <c r="J158" s="49" t="s">
        <v>2186</v>
      </c>
      <c r="K158" s="49" t="s">
        <v>8849</v>
      </c>
      <c r="L158" s="49" t="s">
        <v>254</v>
      </c>
      <c r="M158" s="49" t="s">
        <v>568</v>
      </c>
    </row>
    <row r="159" spans="2:13" x14ac:dyDescent="0.3">
      <c r="B159" s="248" t="s">
        <v>2831</v>
      </c>
      <c r="C159" s="248" t="s">
        <v>2831</v>
      </c>
      <c r="D159" t="s">
        <v>2576</v>
      </c>
      <c r="E159" t="s">
        <v>5967</v>
      </c>
      <c r="F159" t="s">
        <v>2078</v>
      </c>
      <c r="G159" s="47" t="s">
        <v>2194</v>
      </c>
      <c r="H159" s="49">
        <v>0</v>
      </c>
      <c r="I159" s="49">
        <v>0</v>
      </c>
      <c r="J159" s="49" t="s">
        <v>2186</v>
      </c>
      <c r="K159" s="49" t="s">
        <v>5968</v>
      </c>
      <c r="L159" s="49" t="s">
        <v>254</v>
      </c>
      <c r="M159" s="49" t="s">
        <v>568</v>
      </c>
    </row>
    <row r="160" spans="2:13" x14ac:dyDescent="0.3">
      <c r="B160" s="248" t="s">
        <v>2831</v>
      </c>
      <c r="C160" s="248" t="s">
        <v>2831</v>
      </c>
      <c r="D160" t="s">
        <v>2576</v>
      </c>
      <c r="E160" t="s">
        <v>11742</v>
      </c>
      <c r="F160" t="s">
        <v>2072</v>
      </c>
      <c r="G160" s="47" t="s">
        <v>2243</v>
      </c>
      <c r="H160" s="49">
        <v>2</v>
      </c>
      <c r="I160" s="49">
        <v>5657.54</v>
      </c>
      <c r="J160" s="49" t="s">
        <v>2160</v>
      </c>
      <c r="K160" s="49" t="s">
        <v>3939</v>
      </c>
      <c r="L160" s="49" t="s">
        <v>254</v>
      </c>
      <c r="M160" s="49" t="s">
        <v>568</v>
      </c>
    </row>
    <row r="161" spans="2:13" x14ac:dyDescent="0.3">
      <c r="B161" s="248" t="s">
        <v>2831</v>
      </c>
      <c r="C161" s="248" t="s">
        <v>2831</v>
      </c>
      <c r="D161" t="s">
        <v>2576</v>
      </c>
      <c r="E161" t="s">
        <v>11743</v>
      </c>
      <c r="F161" t="s">
        <v>2075</v>
      </c>
      <c r="G161" s="47" t="s">
        <v>2277</v>
      </c>
      <c r="H161" s="49">
        <v>0</v>
      </c>
      <c r="I161" s="49">
        <v>0</v>
      </c>
      <c r="J161" s="49" t="s">
        <v>2176</v>
      </c>
      <c r="K161" s="49" t="s">
        <v>11744</v>
      </c>
      <c r="L161" s="49" t="s">
        <v>254</v>
      </c>
      <c r="M161" s="49" t="s">
        <v>568</v>
      </c>
    </row>
    <row r="162" spans="2:13" x14ac:dyDescent="0.3">
      <c r="B162" s="248" t="s">
        <v>2831</v>
      </c>
      <c r="C162" s="248" t="s">
        <v>2831</v>
      </c>
      <c r="D162" t="s">
        <v>2576</v>
      </c>
      <c r="E162" t="s">
        <v>9028</v>
      </c>
      <c r="F162" t="s">
        <v>2073</v>
      </c>
      <c r="G162" s="47" t="s">
        <v>2352</v>
      </c>
      <c r="H162" s="49">
        <v>0</v>
      </c>
      <c r="I162" s="49">
        <v>0</v>
      </c>
      <c r="J162" s="49" t="s">
        <v>2186</v>
      </c>
      <c r="K162" s="49" t="s">
        <v>9029</v>
      </c>
      <c r="L162" s="49" t="s">
        <v>254</v>
      </c>
      <c r="M162" s="49" t="s">
        <v>568</v>
      </c>
    </row>
    <row r="163" spans="2:13" x14ac:dyDescent="0.3">
      <c r="B163" s="248" t="s">
        <v>2831</v>
      </c>
      <c r="C163" s="248" t="s">
        <v>2831</v>
      </c>
      <c r="D163" t="s">
        <v>2576</v>
      </c>
      <c r="E163" t="s">
        <v>10014</v>
      </c>
      <c r="F163" t="s">
        <v>2073</v>
      </c>
      <c r="G163" s="47" t="s">
        <v>2211</v>
      </c>
      <c r="H163" s="49">
        <v>0</v>
      </c>
      <c r="I163" s="49">
        <v>0</v>
      </c>
      <c r="J163" s="49" t="s">
        <v>2186</v>
      </c>
      <c r="K163" s="49" t="s">
        <v>10015</v>
      </c>
      <c r="L163" s="49" t="s">
        <v>254</v>
      </c>
      <c r="M163" s="49" t="s">
        <v>568</v>
      </c>
    </row>
    <row r="164" spans="2:13" x14ac:dyDescent="0.3">
      <c r="B164" s="248" t="s">
        <v>2831</v>
      </c>
      <c r="C164" s="248" t="s">
        <v>2831</v>
      </c>
      <c r="D164" t="s">
        <v>2576</v>
      </c>
      <c r="E164" t="s">
        <v>11745</v>
      </c>
      <c r="F164" t="s">
        <v>2072</v>
      </c>
      <c r="G164" s="47" t="s">
        <v>2156</v>
      </c>
      <c r="H164" s="49">
        <v>0</v>
      </c>
      <c r="I164" s="49">
        <v>0</v>
      </c>
      <c r="J164" s="49" t="s">
        <v>2160</v>
      </c>
      <c r="K164" s="49" t="s">
        <v>5981</v>
      </c>
      <c r="L164" s="49" t="s">
        <v>254</v>
      </c>
      <c r="M164" s="49" t="s">
        <v>568</v>
      </c>
    </row>
    <row r="165" spans="2:13" x14ac:dyDescent="0.3">
      <c r="B165" s="248" t="s">
        <v>2831</v>
      </c>
      <c r="C165" s="248" t="s">
        <v>2831</v>
      </c>
      <c r="D165" t="s">
        <v>2576</v>
      </c>
      <c r="E165" t="s">
        <v>8993</v>
      </c>
      <c r="F165" t="s">
        <v>2073</v>
      </c>
      <c r="G165" s="47" t="s">
        <v>2191</v>
      </c>
      <c r="H165" s="49">
        <v>0</v>
      </c>
      <c r="I165" s="49">
        <v>0</v>
      </c>
      <c r="J165" s="49" t="s">
        <v>2186</v>
      </c>
      <c r="K165" s="49" t="s">
        <v>8994</v>
      </c>
      <c r="L165" s="49" t="s">
        <v>254</v>
      </c>
      <c r="M165" s="49" t="s">
        <v>568</v>
      </c>
    </row>
    <row r="166" spans="2:13" x14ac:dyDescent="0.3">
      <c r="B166" s="248" t="s">
        <v>2831</v>
      </c>
      <c r="C166" s="248" t="s">
        <v>2831</v>
      </c>
      <c r="D166" t="s">
        <v>2576</v>
      </c>
      <c r="E166" t="s">
        <v>5152</v>
      </c>
      <c r="F166" t="s">
        <v>2073</v>
      </c>
      <c r="G166" s="47" t="s">
        <v>2191</v>
      </c>
      <c r="H166" s="49">
        <v>0</v>
      </c>
      <c r="I166" s="49">
        <v>0</v>
      </c>
      <c r="J166" s="49" t="s">
        <v>2160</v>
      </c>
      <c r="K166" s="49" t="s">
        <v>5153</v>
      </c>
      <c r="L166" s="49" t="s">
        <v>254</v>
      </c>
      <c r="M166" s="49" t="s">
        <v>568</v>
      </c>
    </row>
    <row r="167" spans="2:13" x14ac:dyDescent="0.3">
      <c r="B167" s="248" t="s">
        <v>2831</v>
      </c>
      <c r="C167" s="248" t="s">
        <v>2831</v>
      </c>
      <c r="D167" t="s">
        <v>2576</v>
      </c>
      <c r="E167" t="s">
        <v>11746</v>
      </c>
      <c r="F167" t="s">
        <v>2072</v>
      </c>
      <c r="G167" s="47" t="s">
        <v>2196</v>
      </c>
      <c r="H167" s="49">
        <v>0</v>
      </c>
      <c r="I167" s="49">
        <v>0</v>
      </c>
      <c r="J167" s="49" t="s">
        <v>2160</v>
      </c>
      <c r="K167" s="49" t="s">
        <v>5981</v>
      </c>
      <c r="L167" s="49" t="s">
        <v>254</v>
      </c>
      <c r="M167" s="49" t="s">
        <v>568</v>
      </c>
    </row>
    <row r="168" spans="2:13" x14ac:dyDescent="0.3">
      <c r="B168" s="248" t="s">
        <v>2831</v>
      </c>
      <c r="C168" s="248" t="s">
        <v>2831</v>
      </c>
      <c r="D168" t="s">
        <v>2576</v>
      </c>
      <c r="E168" t="s">
        <v>9423</v>
      </c>
      <c r="F168" t="s">
        <v>2073</v>
      </c>
      <c r="G168" s="47" t="s">
        <v>2277</v>
      </c>
      <c r="H168" s="49">
        <v>0</v>
      </c>
      <c r="I168" s="49">
        <v>0</v>
      </c>
      <c r="J168" s="49" t="s">
        <v>2186</v>
      </c>
      <c r="K168" s="49" t="s">
        <v>9424</v>
      </c>
      <c r="L168" s="49" t="s">
        <v>254</v>
      </c>
      <c r="M168" s="49" t="s">
        <v>568</v>
      </c>
    </row>
    <row r="169" spans="2:13" x14ac:dyDescent="0.3">
      <c r="B169" s="248" t="s">
        <v>2831</v>
      </c>
      <c r="C169" s="248" t="s">
        <v>2831</v>
      </c>
      <c r="D169" t="s">
        <v>2576</v>
      </c>
      <c r="E169" t="s">
        <v>9448</v>
      </c>
      <c r="F169" t="s">
        <v>2078</v>
      </c>
      <c r="G169" s="47" t="s">
        <v>2211</v>
      </c>
      <c r="H169" s="49">
        <v>0</v>
      </c>
      <c r="I169" s="49">
        <v>0</v>
      </c>
      <c r="J169" s="49" t="s">
        <v>2186</v>
      </c>
      <c r="K169" s="49" t="s">
        <v>9449</v>
      </c>
      <c r="L169" s="49" t="s">
        <v>254</v>
      </c>
      <c r="M169" s="49" t="s">
        <v>568</v>
      </c>
    </row>
    <row r="170" spans="2:13" x14ac:dyDescent="0.3">
      <c r="B170" s="248" t="s">
        <v>2831</v>
      </c>
      <c r="C170" s="248" t="s">
        <v>2831</v>
      </c>
      <c r="D170" t="s">
        <v>2576</v>
      </c>
      <c r="E170" t="s">
        <v>11747</v>
      </c>
      <c r="F170" t="s">
        <v>2076</v>
      </c>
      <c r="G170" s="47" t="s">
        <v>2309</v>
      </c>
      <c r="H170" s="49">
        <v>0</v>
      </c>
      <c r="I170" s="49">
        <v>0</v>
      </c>
      <c r="J170" s="49" t="s">
        <v>2176</v>
      </c>
      <c r="K170" s="49" t="s">
        <v>11748</v>
      </c>
      <c r="L170" s="49" t="s">
        <v>254</v>
      </c>
      <c r="M170" s="49" t="s">
        <v>568</v>
      </c>
    </row>
    <row r="171" spans="2:13" x14ac:dyDescent="0.3">
      <c r="B171" s="248" t="s">
        <v>2831</v>
      </c>
      <c r="C171" s="248" t="s">
        <v>2831</v>
      </c>
      <c r="D171" t="s">
        <v>2576</v>
      </c>
      <c r="E171" t="s">
        <v>5769</v>
      </c>
      <c r="F171" t="s">
        <v>2073</v>
      </c>
      <c r="G171" s="47" t="s">
        <v>2325</v>
      </c>
      <c r="H171" s="49">
        <v>0</v>
      </c>
      <c r="I171" s="49">
        <v>0</v>
      </c>
      <c r="J171" s="49" t="s">
        <v>2186</v>
      </c>
      <c r="K171" s="49" t="s">
        <v>5770</v>
      </c>
      <c r="L171" s="49" t="s">
        <v>254</v>
      </c>
      <c r="M171" s="49" t="s">
        <v>568</v>
      </c>
    </row>
    <row r="172" spans="2:13" x14ac:dyDescent="0.3">
      <c r="B172" s="248" t="s">
        <v>2831</v>
      </c>
      <c r="C172" s="248" t="s">
        <v>2831</v>
      </c>
      <c r="D172" t="s">
        <v>2576</v>
      </c>
      <c r="E172" t="s">
        <v>3193</v>
      </c>
      <c r="F172" t="s">
        <v>2078</v>
      </c>
      <c r="G172" s="47" t="s">
        <v>2251</v>
      </c>
      <c r="H172" s="49">
        <v>0</v>
      </c>
      <c r="I172" s="49">
        <v>0</v>
      </c>
      <c r="J172" s="49" t="s">
        <v>2160</v>
      </c>
      <c r="K172" s="49" t="s">
        <v>2941</v>
      </c>
      <c r="L172" s="49" t="s">
        <v>254</v>
      </c>
      <c r="M172" s="49" t="s">
        <v>568</v>
      </c>
    </row>
    <row r="173" spans="2:13" x14ac:dyDescent="0.3">
      <c r="B173" s="248" t="s">
        <v>2831</v>
      </c>
      <c r="C173" s="248" t="s">
        <v>2831</v>
      </c>
      <c r="D173" t="s">
        <v>2576</v>
      </c>
      <c r="E173" t="s">
        <v>11749</v>
      </c>
      <c r="F173" t="s">
        <v>2072</v>
      </c>
      <c r="G173" s="47" t="s">
        <v>2243</v>
      </c>
      <c r="H173" s="49">
        <v>0</v>
      </c>
      <c r="I173" s="49">
        <v>0</v>
      </c>
      <c r="J173" s="49" t="s">
        <v>2160</v>
      </c>
      <c r="K173" s="49" t="s">
        <v>2992</v>
      </c>
      <c r="L173" s="49" t="s">
        <v>254</v>
      </c>
      <c r="M173" s="49" t="s">
        <v>568</v>
      </c>
    </row>
    <row r="174" spans="2:13" x14ac:dyDescent="0.3">
      <c r="B174" s="248" t="s">
        <v>2831</v>
      </c>
      <c r="C174" s="248" t="s">
        <v>2831</v>
      </c>
      <c r="D174" t="s">
        <v>2576</v>
      </c>
      <c r="E174" t="s">
        <v>8171</v>
      </c>
      <c r="F174" t="s">
        <v>2073</v>
      </c>
      <c r="G174" s="47" t="s">
        <v>2329</v>
      </c>
      <c r="H174" s="49">
        <v>0</v>
      </c>
      <c r="I174" s="49">
        <v>0</v>
      </c>
      <c r="J174" s="49" t="s">
        <v>2176</v>
      </c>
      <c r="K174" s="49" t="s">
        <v>8172</v>
      </c>
      <c r="L174" s="49" t="s">
        <v>254</v>
      </c>
      <c r="M174" s="49" t="s">
        <v>568</v>
      </c>
    </row>
    <row r="175" spans="2:13" x14ac:dyDescent="0.3">
      <c r="B175" s="248" t="s">
        <v>2831</v>
      </c>
      <c r="C175" s="248" t="s">
        <v>2831</v>
      </c>
      <c r="D175" t="s">
        <v>2576</v>
      </c>
      <c r="E175" t="s">
        <v>3018</v>
      </c>
      <c r="F175" t="s">
        <v>2078</v>
      </c>
      <c r="G175" s="47" t="s">
        <v>2351</v>
      </c>
      <c r="H175" s="49">
        <v>0</v>
      </c>
      <c r="I175" s="49">
        <v>0</v>
      </c>
      <c r="J175" s="49" t="s">
        <v>2160</v>
      </c>
      <c r="K175" s="49" t="s">
        <v>2925</v>
      </c>
      <c r="L175" s="49" t="s">
        <v>254</v>
      </c>
      <c r="M175" s="49" t="s">
        <v>568</v>
      </c>
    </row>
    <row r="176" spans="2:13" x14ac:dyDescent="0.3">
      <c r="B176" s="248" t="s">
        <v>2831</v>
      </c>
      <c r="C176" s="248" t="s">
        <v>2831</v>
      </c>
      <c r="D176" t="s">
        <v>2576</v>
      </c>
      <c r="E176" t="s">
        <v>6681</v>
      </c>
      <c r="F176" t="s">
        <v>2073</v>
      </c>
      <c r="G176" s="47" t="s">
        <v>2194</v>
      </c>
      <c r="H176" s="49">
        <v>0</v>
      </c>
      <c r="I176" s="49">
        <v>0</v>
      </c>
      <c r="J176" s="49" t="s">
        <v>2186</v>
      </c>
      <c r="K176" s="49" t="s">
        <v>6682</v>
      </c>
      <c r="L176" s="49" t="s">
        <v>254</v>
      </c>
      <c r="M176" s="49" t="s">
        <v>568</v>
      </c>
    </row>
    <row r="177" spans="2:13" x14ac:dyDescent="0.3">
      <c r="B177" s="248" t="s">
        <v>2831</v>
      </c>
      <c r="C177" s="248" t="s">
        <v>2831</v>
      </c>
      <c r="D177" t="s">
        <v>2576</v>
      </c>
      <c r="E177" t="s">
        <v>10196</v>
      </c>
      <c r="F177" t="s">
        <v>2073</v>
      </c>
      <c r="G177" s="47" t="s">
        <v>2305</v>
      </c>
      <c r="H177" s="49">
        <v>0</v>
      </c>
      <c r="I177" s="49">
        <v>0</v>
      </c>
      <c r="J177" s="49" t="s">
        <v>2176</v>
      </c>
      <c r="K177" s="49" t="s">
        <v>10197</v>
      </c>
      <c r="L177" s="49" t="s">
        <v>254</v>
      </c>
      <c r="M177" s="49" t="s">
        <v>568</v>
      </c>
    </row>
    <row r="178" spans="2:13" x14ac:dyDescent="0.3">
      <c r="B178" s="248" t="s">
        <v>2831</v>
      </c>
      <c r="C178" s="248" t="s">
        <v>2831</v>
      </c>
      <c r="D178" t="s">
        <v>2576</v>
      </c>
      <c r="E178" t="s">
        <v>11750</v>
      </c>
      <c r="F178" t="s">
        <v>2072</v>
      </c>
      <c r="G178" s="47" t="s">
        <v>2196</v>
      </c>
      <c r="H178" s="49">
        <v>0</v>
      </c>
      <c r="I178" s="49">
        <v>0</v>
      </c>
      <c r="J178" s="49" t="s">
        <v>2160</v>
      </c>
      <c r="K178" s="49" t="s">
        <v>2992</v>
      </c>
      <c r="L178" s="49" t="s">
        <v>254</v>
      </c>
      <c r="M178" s="49" t="s">
        <v>568</v>
      </c>
    </row>
    <row r="179" spans="2:13" x14ac:dyDescent="0.3">
      <c r="B179" s="248" t="s">
        <v>2831</v>
      </c>
      <c r="C179" s="248" t="s">
        <v>2831</v>
      </c>
      <c r="D179" t="s">
        <v>2576</v>
      </c>
      <c r="E179" t="s">
        <v>6641</v>
      </c>
      <c r="F179" t="s">
        <v>2073</v>
      </c>
      <c r="G179" s="47" t="s">
        <v>2196</v>
      </c>
      <c r="H179" s="49">
        <v>0</v>
      </c>
      <c r="I179" s="49">
        <v>0</v>
      </c>
      <c r="J179" s="49" t="s">
        <v>2186</v>
      </c>
      <c r="K179" s="49" t="s">
        <v>6642</v>
      </c>
      <c r="L179" s="49" t="s">
        <v>254</v>
      </c>
      <c r="M179" s="49" t="s">
        <v>568</v>
      </c>
    </row>
    <row r="180" spans="2:13" x14ac:dyDescent="0.3">
      <c r="B180" s="248" t="s">
        <v>2831</v>
      </c>
      <c r="C180" s="248" t="s">
        <v>2831</v>
      </c>
      <c r="D180" t="s">
        <v>2576</v>
      </c>
      <c r="E180" t="s">
        <v>3464</v>
      </c>
      <c r="F180" t="s">
        <v>2073</v>
      </c>
      <c r="G180" s="47" t="s">
        <v>2277</v>
      </c>
      <c r="H180" s="49">
        <v>0</v>
      </c>
      <c r="I180" s="49">
        <v>0</v>
      </c>
      <c r="J180" s="49" t="s">
        <v>2186</v>
      </c>
      <c r="K180" s="49" t="s">
        <v>3467</v>
      </c>
      <c r="L180" s="49" t="s">
        <v>254</v>
      </c>
      <c r="M180" s="49" t="s">
        <v>568</v>
      </c>
    </row>
    <row r="181" spans="2:13" x14ac:dyDescent="0.3">
      <c r="B181" s="248" t="s">
        <v>2831</v>
      </c>
      <c r="C181" s="248" t="s">
        <v>2831</v>
      </c>
      <c r="D181" t="s">
        <v>2576</v>
      </c>
      <c r="E181" t="s">
        <v>5944</v>
      </c>
      <c r="F181" t="s">
        <v>2073</v>
      </c>
      <c r="G181" s="47" t="s">
        <v>2325</v>
      </c>
      <c r="H181" s="49">
        <v>0</v>
      </c>
      <c r="I181" s="49">
        <v>0</v>
      </c>
      <c r="J181" s="49" t="s">
        <v>2186</v>
      </c>
      <c r="K181" s="49" t="s">
        <v>5946</v>
      </c>
      <c r="L181" s="49" t="s">
        <v>254</v>
      </c>
      <c r="M181" s="49" t="s">
        <v>568</v>
      </c>
    </row>
    <row r="182" spans="2:13" x14ac:dyDescent="0.3">
      <c r="B182" s="248" t="s">
        <v>2831</v>
      </c>
      <c r="C182" s="248" t="s">
        <v>2831</v>
      </c>
      <c r="D182" t="s">
        <v>2576</v>
      </c>
      <c r="E182" t="s">
        <v>11751</v>
      </c>
      <c r="F182" t="s">
        <v>2072</v>
      </c>
      <c r="G182" s="47" t="s">
        <v>2305</v>
      </c>
      <c r="H182" s="49">
        <v>0</v>
      </c>
      <c r="I182" s="49">
        <v>0</v>
      </c>
      <c r="J182" s="49" t="s">
        <v>2160</v>
      </c>
      <c r="K182" s="49" t="s">
        <v>5981</v>
      </c>
      <c r="L182" s="49" t="s">
        <v>254</v>
      </c>
      <c r="M182" s="49" t="s">
        <v>568</v>
      </c>
    </row>
    <row r="183" spans="2:13" x14ac:dyDescent="0.3">
      <c r="B183" s="248" t="s">
        <v>2831</v>
      </c>
      <c r="C183" s="248" t="s">
        <v>2831</v>
      </c>
      <c r="D183" t="s">
        <v>2576</v>
      </c>
      <c r="E183" t="s">
        <v>11752</v>
      </c>
      <c r="F183" t="s">
        <v>2076</v>
      </c>
      <c r="G183" s="47" t="s">
        <v>2359</v>
      </c>
      <c r="H183" s="49">
        <v>0</v>
      </c>
      <c r="I183" s="49">
        <v>0</v>
      </c>
      <c r="J183" s="49" t="s">
        <v>2160</v>
      </c>
      <c r="K183" s="49" t="s">
        <v>11709</v>
      </c>
      <c r="L183" s="49" t="s">
        <v>254</v>
      </c>
      <c r="M183" s="49" t="s">
        <v>568</v>
      </c>
    </row>
    <row r="184" spans="2:13" x14ac:dyDescent="0.3">
      <c r="B184" s="248" t="s">
        <v>2831</v>
      </c>
      <c r="C184" s="248" t="s">
        <v>2831</v>
      </c>
      <c r="D184" t="s">
        <v>2576</v>
      </c>
      <c r="E184" t="s">
        <v>9735</v>
      </c>
      <c r="F184" t="s">
        <v>2073</v>
      </c>
      <c r="G184" s="47" t="s">
        <v>2359</v>
      </c>
      <c r="H184" s="49">
        <v>0</v>
      </c>
      <c r="I184" s="49">
        <v>0</v>
      </c>
      <c r="J184" s="49" t="s">
        <v>2160</v>
      </c>
      <c r="K184" s="49" t="s">
        <v>9736</v>
      </c>
      <c r="L184" s="49" t="s">
        <v>254</v>
      </c>
      <c r="M184" s="49" t="s">
        <v>568</v>
      </c>
    </row>
    <row r="185" spans="2:13" x14ac:dyDescent="0.3">
      <c r="B185" s="248" t="s">
        <v>2831</v>
      </c>
      <c r="C185" s="248" t="s">
        <v>2831</v>
      </c>
      <c r="D185" t="s">
        <v>2576</v>
      </c>
      <c r="E185" t="s">
        <v>5108</v>
      </c>
      <c r="F185" t="s">
        <v>2073</v>
      </c>
      <c r="G185" s="47" t="s">
        <v>2352</v>
      </c>
      <c r="H185" s="49">
        <v>0</v>
      </c>
      <c r="I185" s="49">
        <v>0</v>
      </c>
      <c r="J185" s="49" t="s">
        <v>2176</v>
      </c>
      <c r="K185" s="49" t="s">
        <v>5109</v>
      </c>
      <c r="L185" s="49" t="s">
        <v>254</v>
      </c>
      <c r="M185" s="49" t="s">
        <v>568</v>
      </c>
    </row>
    <row r="186" spans="2:13" x14ac:dyDescent="0.3">
      <c r="B186" s="248" t="s">
        <v>2831</v>
      </c>
      <c r="C186" s="248" t="s">
        <v>2831</v>
      </c>
      <c r="D186" t="s">
        <v>2576</v>
      </c>
      <c r="E186" t="s">
        <v>4207</v>
      </c>
      <c r="F186" t="s">
        <v>2073</v>
      </c>
      <c r="G186" s="47" t="s">
        <v>2157</v>
      </c>
      <c r="H186" s="49">
        <v>0</v>
      </c>
      <c r="I186" s="49">
        <v>0</v>
      </c>
      <c r="J186" s="49" t="s">
        <v>2186</v>
      </c>
      <c r="K186" s="49" t="s">
        <v>4208</v>
      </c>
      <c r="L186" s="49" t="s">
        <v>254</v>
      </c>
      <c r="M186" s="49" t="s">
        <v>568</v>
      </c>
    </row>
    <row r="187" spans="2:13" x14ac:dyDescent="0.3">
      <c r="B187" s="248" t="s">
        <v>2831</v>
      </c>
      <c r="C187" s="248" t="s">
        <v>2831</v>
      </c>
      <c r="D187" t="s">
        <v>2576</v>
      </c>
      <c r="E187" t="s">
        <v>10666</v>
      </c>
      <c r="F187" t="s">
        <v>2073</v>
      </c>
      <c r="G187" s="47" t="s">
        <v>2309</v>
      </c>
      <c r="H187" s="49">
        <v>0</v>
      </c>
      <c r="I187" s="49">
        <v>0</v>
      </c>
      <c r="J187" s="49" t="s">
        <v>2160</v>
      </c>
      <c r="K187" s="49" t="s">
        <v>10667</v>
      </c>
      <c r="L187" s="49" t="s">
        <v>254</v>
      </c>
      <c r="M187" s="49" t="s">
        <v>568</v>
      </c>
    </row>
    <row r="188" spans="2:13" x14ac:dyDescent="0.3">
      <c r="B188" s="248" t="s">
        <v>2831</v>
      </c>
      <c r="C188" s="248" t="s">
        <v>2831</v>
      </c>
      <c r="D188" t="s">
        <v>2576</v>
      </c>
      <c r="E188" t="s">
        <v>7968</v>
      </c>
      <c r="F188" t="s">
        <v>2073</v>
      </c>
      <c r="G188" s="47" t="s">
        <v>2211</v>
      </c>
      <c r="H188" s="49">
        <v>0</v>
      </c>
      <c r="I188" s="49">
        <v>0</v>
      </c>
      <c r="J188" s="49" t="s">
        <v>2186</v>
      </c>
      <c r="K188" s="49" t="s">
        <v>7969</v>
      </c>
      <c r="L188" s="49" t="s">
        <v>254</v>
      </c>
      <c r="M188" s="49" t="s">
        <v>568</v>
      </c>
    </row>
    <row r="189" spans="2:13" x14ac:dyDescent="0.3">
      <c r="B189" s="248" t="s">
        <v>2831</v>
      </c>
      <c r="C189" s="248" t="s">
        <v>2831</v>
      </c>
      <c r="D189" t="s">
        <v>2576</v>
      </c>
      <c r="E189" t="s">
        <v>8969</v>
      </c>
      <c r="F189" t="s">
        <v>2073</v>
      </c>
      <c r="G189" s="47" t="s">
        <v>2277</v>
      </c>
      <c r="H189" s="49">
        <v>0</v>
      </c>
      <c r="I189" s="49">
        <v>0</v>
      </c>
      <c r="J189" s="49" t="s">
        <v>2186</v>
      </c>
      <c r="K189" s="49" t="s">
        <v>8970</v>
      </c>
      <c r="L189" s="49" t="s">
        <v>254</v>
      </c>
      <c r="M189" s="49" t="s">
        <v>568</v>
      </c>
    </row>
    <row r="190" spans="2:13" x14ac:dyDescent="0.3">
      <c r="B190" s="248" t="s">
        <v>2831</v>
      </c>
      <c r="C190" s="248" t="s">
        <v>2831</v>
      </c>
      <c r="D190" t="s">
        <v>2576</v>
      </c>
      <c r="E190" t="s">
        <v>7450</v>
      </c>
      <c r="F190" t="s">
        <v>2078</v>
      </c>
      <c r="G190" s="47" t="s">
        <v>2309</v>
      </c>
      <c r="H190" s="49">
        <v>0</v>
      </c>
      <c r="I190" s="49">
        <v>0</v>
      </c>
      <c r="J190" s="49" t="s">
        <v>2186</v>
      </c>
      <c r="K190" s="49" t="s">
        <v>7451</v>
      </c>
      <c r="L190" s="49" t="s">
        <v>254</v>
      </c>
      <c r="M190" s="49" t="s">
        <v>568</v>
      </c>
    </row>
    <row r="191" spans="2:13" x14ac:dyDescent="0.3">
      <c r="B191" s="248" t="s">
        <v>2831</v>
      </c>
      <c r="C191" s="248" t="s">
        <v>2831</v>
      </c>
      <c r="D191" t="s">
        <v>2576</v>
      </c>
      <c r="E191" t="s">
        <v>5110</v>
      </c>
      <c r="F191" t="s">
        <v>2073</v>
      </c>
      <c r="G191" s="47" t="s">
        <v>2157</v>
      </c>
      <c r="H191" s="49">
        <v>0</v>
      </c>
      <c r="I191" s="49">
        <v>0</v>
      </c>
      <c r="J191" s="49" t="s">
        <v>2160</v>
      </c>
      <c r="K191" s="49" t="s">
        <v>5111</v>
      </c>
      <c r="L191" s="49" t="s">
        <v>254</v>
      </c>
      <c r="M191" s="49" t="s">
        <v>568</v>
      </c>
    </row>
    <row r="192" spans="2:13" x14ac:dyDescent="0.3">
      <c r="B192" s="248" t="s">
        <v>2831</v>
      </c>
      <c r="C192" s="248" t="s">
        <v>2831</v>
      </c>
      <c r="D192" t="s">
        <v>2576</v>
      </c>
      <c r="E192" t="s">
        <v>11753</v>
      </c>
      <c r="F192" t="s">
        <v>2072</v>
      </c>
      <c r="G192" s="47" t="s">
        <v>2211</v>
      </c>
      <c r="H192" s="49">
        <v>0</v>
      </c>
      <c r="I192" s="49">
        <v>0</v>
      </c>
      <c r="J192" s="49" t="s">
        <v>2160</v>
      </c>
      <c r="K192" s="49" t="s">
        <v>11709</v>
      </c>
      <c r="L192" s="49" t="s">
        <v>254</v>
      </c>
      <c r="M192" s="49" t="s">
        <v>568</v>
      </c>
    </row>
    <row r="193" spans="2:13" x14ac:dyDescent="0.3">
      <c r="B193" s="248" t="s">
        <v>2831</v>
      </c>
      <c r="C193" s="248" t="s">
        <v>2831</v>
      </c>
      <c r="D193" t="s">
        <v>2576</v>
      </c>
      <c r="E193" t="s">
        <v>6374</v>
      </c>
      <c r="F193" t="s">
        <v>2073</v>
      </c>
      <c r="G193" s="47" t="s">
        <v>2156</v>
      </c>
      <c r="H193" s="49">
        <v>0</v>
      </c>
      <c r="I193" s="49">
        <v>0</v>
      </c>
      <c r="J193" s="49" t="s">
        <v>2160</v>
      </c>
      <c r="K193" s="49" t="s">
        <v>4381</v>
      </c>
      <c r="L193" s="49" t="s">
        <v>254</v>
      </c>
      <c r="M193" s="49" t="s">
        <v>568</v>
      </c>
    </row>
    <row r="194" spans="2:13" x14ac:dyDescent="0.3">
      <c r="B194" s="248" t="s">
        <v>2831</v>
      </c>
      <c r="C194" s="248" t="s">
        <v>2831</v>
      </c>
      <c r="D194" t="s">
        <v>2576</v>
      </c>
      <c r="E194" t="s">
        <v>3936</v>
      </c>
      <c r="F194" t="s">
        <v>2073</v>
      </c>
      <c r="G194" s="47" t="s">
        <v>2194</v>
      </c>
      <c r="H194" s="49">
        <v>0</v>
      </c>
      <c r="I194" s="49">
        <v>0</v>
      </c>
      <c r="J194" s="49" t="s">
        <v>2186</v>
      </c>
      <c r="K194" s="49" t="s">
        <v>3937</v>
      </c>
      <c r="L194" s="49" t="s">
        <v>254</v>
      </c>
      <c r="M194" s="49" t="s">
        <v>568</v>
      </c>
    </row>
    <row r="195" spans="2:13" x14ac:dyDescent="0.3">
      <c r="B195" s="248" t="s">
        <v>2831</v>
      </c>
      <c r="C195" s="248" t="s">
        <v>2831</v>
      </c>
      <c r="D195" t="s">
        <v>2576</v>
      </c>
      <c r="E195" t="s">
        <v>6294</v>
      </c>
      <c r="F195" t="s">
        <v>2073</v>
      </c>
      <c r="G195" s="47" t="s">
        <v>2305</v>
      </c>
      <c r="H195" s="49">
        <v>0</v>
      </c>
      <c r="I195" s="49">
        <v>0</v>
      </c>
      <c r="J195" s="49" t="s">
        <v>2186</v>
      </c>
      <c r="K195" s="49" t="s">
        <v>6296</v>
      </c>
      <c r="L195" s="49" t="s">
        <v>254</v>
      </c>
      <c r="M195" s="49" t="s">
        <v>568</v>
      </c>
    </row>
    <row r="196" spans="2:13" x14ac:dyDescent="0.3">
      <c r="B196" s="248" t="s">
        <v>2831</v>
      </c>
      <c r="C196" s="248" t="s">
        <v>2831</v>
      </c>
      <c r="D196" t="s">
        <v>2576</v>
      </c>
      <c r="E196" t="s">
        <v>3261</v>
      </c>
      <c r="F196" t="s">
        <v>2073</v>
      </c>
      <c r="G196" s="47" t="s">
        <v>2325</v>
      </c>
      <c r="H196" s="49">
        <v>0</v>
      </c>
      <c r="I196" s="49">
        <v>0</v>
      </c>
      <c r="J196" s="49" t="s">
        <v>2160</v>
      </c>
      <c r="K196" s="49" t="s">
        <v>2992</v>
      </c>
      <c r="L196" s="49" t="s">
        <v>254</v>
      </c>
      <c r="M196" s="49" t="s">
        <v>568</v>
      </c>
    </row>
    <row r="197" spans="2:13" x14ac:dyDescent="0.3">
      <c r="B197" s="248" t="s">
        <v>2831</v>
      </c>
      <c r="C197" s="248" t="s">
        <v>2831</v>
      </c>
      <c r="D197" t="s">
        <v>2576</v>
      </c>
      <c r="E197" t="s">
        <v>10573</v>
      </c>
      <c r="F197" t="s">
        <v>2073</v>
      </c>
      <c r="G197" s="47" t="s">
        <v>2305</v>
      </c>
      <c r="H197" s="49">
        <v>0</v>
      </c>
      <c r="I197" s="49">
        <v>0</v>
      </c>
      <c r="J197" s="49" t="s">
        <v>2186</v>
      </c>
      <c r="K197" s="49" t="s">
        <v>10574</v>
      </c>
      <c r="L197" s="49" t="s">
        <v>2147</v>
      </c>
      <c r="M197" s="49" t="s">
        <v>568</v>
      </c>
    </row>
    <row r="198" spans="2:13" x14ac:dyDescent="0.3">
      <c r="B198" s="248" t="s">
        <v>2831</v>
      </c>
      <c r="C198" s="248" t="s">
        <v>2831</v>
      </c>
      <c r="D198" t="s">
        <v>2576</v>
      </c>
      <c r="E198" t="s">
        <v>5678</v>
      </c>
      <c r="F198" t="s">
        <v>2078</v>
      </c>
      <c r="G198" s="47" t="s">
        <v>2359</v>
      </c>
      <c r="H198" s="49">
        <v>0</v>
      </c>
      <c r="I198" s="49">
        <v>0</v>
      </c>
      <c r="J198" s="49" t="s">
        <v>2186</v>
      </c>
      <c r="K198" s="49" t="s">
        <v>5679</v>
      </c>
      <c r="L198" s="49" t="s">
        <v>254</v>
      </c>
      <c r="M198" s="49" t="s">
        <v>568</v>
      </c>
    </row>
    <row r="199" spans="2:13" x14ac:dyDescent="0.3">
      <c r="B199" s="248" t="s">
        <v>2831</v>
      </c>
      <c r="C199" s="248" t="s">
        <v>2831</v>
      </c>
      <c r="D199" t="s">
        <v>2576</v>
      </c>
      <c r="E199" t="s">
        <v>6728</v>
      </c>
      <c r="F199" t="s">
        <v>2073</v>
      </c>
      <c r="G199" s="47" t="s">
        <v>2277</v>
      </c>
      <c r="H199" s="49">
        <v>0</v>
      </c>
      <c r="I199" s="49">
        <v>0</v>
      </c>
      <c r="J199" s="49" t="s">
        <v>2186</v>
      </c>
      <c r="K199" s="49" t="s">
        <v>6729</v>
      </c>
      <c r="L199" s="49" t="s">
        <v>254</v>
      </c>
      <c r="M199" s="49" t="s">
        <v>568</v>
      </c>
    </row>
    <row r="200" spans="2:13" x14ac:dyDescent="0.3">
      <c r="B200" s="248" t="s">
        <v>2831</v>
      </c>
      <c r="C200" s="248" t="s">
        <v>2831</v>
      </c>
      <c r="D200" t="s">
        <v>2576</v>
      </c>
      <c r="E200" t="s">
        <v>8777</v>
      </c>
      <c r="F200" t="s">
        <v>2073</v>
      </c>
      <c r="G200" s="47" t="s">
        <v>2184</v>
      </c>
      <c r="H200" s="49">
        <v>0</v>
      </c>
      <c r="I200" s="49">
        <v>0</v>
      </c>
      <c r="J200" s="49" t="s">
        <v>2186</v>
      </c>
      <c r="K200" s="49" t="s">
        <v>8778</v>
      </c>
      <c r="L200" s="49" t="s">
        <v>254</v>
      </c>
      <c r="M200" s="49" t="s">
        <v>568</v>
      </c>
    </row>
    <row r="201" spans="2:13" x14ac:dyDescent="0.3">
      <c r="B201" s="248" t="s">
        <v>2831</v>
      </c>
      <c r="C201" s="248" t="s">
        <v>2831</v>
      </c>
      <c r="D201" t="s">
        <v>2576</v>
      </c>
      <c r="E201" t="s">
        <v>5767</v>
      </c>
      <c r="F201" t="s">
        <v>2073</v>
      </c>
      <c r="G201" s="47" t="s">
        <v>2351</v>
      </c>
      <c r="H201" s="49">
        <v>0</v>
      </c>
      <c r="I201" s="49">
        <v>0</v>
      </c>
      <c r="J201" s="49" t="s">
        <v>2186</v>
      </c>
      <c r="K201" s="49" t="s">
        <v>5768</v>
      </c>
      <c r="L201" s="49" t="s">
        <v>254</v>
      </c>
      <c r="M201" s="49" t="s">
        <v>568</v>
      </c>
    </row>
    <row r="202" spans="2:13" x14ac:dyDescent="0.3">
      <c r="B202" s="248" t="s">
        <v>2831</v>
      </c>
      <c r="C202" s="248" t="s">
        <v>2831</v>
      </c>
      <c r="D202" t="s">
        <v>2576</v>
      </c>
      <c r="E202" t="s">
        <v>10346</v>
      </c>
      <c r="F202" t="s">
        <v>2073</v>
      </c>
      <c r="G202" s="47" t="s">
        <v>2359</v>
      </c>
      <c r="H202" s="49">
        <v>0</v>
      </c>
      <c r="I202" s="49">
        <v>0</v>
      </c>
      <c r="J202" s="49" t="s">
        <v>2176</v>
      </c>
      <c r="K202" s="49" t="s">
        <v>10347</v>
      </c>
      <c r="L202" s="49" t="s">
        <v>254</v>
      </c>
      <c r="M202" s="49" t="s">
        <v>568</v>
      </c>
    </row>
    <row r="203" spans="2:13" x14ac:dyDescent="0.3">
      <c r="B203" s="248" t="s">
        <v>2831</v>
      </c>
      <c r="C203" s="248" t="s">
        <v>2831</v>
      </c>
      <c r="D203" t="s">
        <v>2576</v>
      </c>
      <c r="E203" t="s">
        <v>11754</v>
      </c>
      <c r="F203" t="s">
        <v>2072</v>
      </c>
      <c r="G203" s="47" t="s">
        <v>2184</v>
      </c>
      <c r="H203" s="49">
        <v>0</v>
      </c>
      <c r="I203" s="49">
        <v>0</v>
      </c>
      <c r="J203" s="49" t="s">
        <v>2160</v>
      </c>
      <c r="K203" s="49" t="s">
        <v>3939</v>
      </c>
      <c r="L203" s="49" t="s">
        <v>254</v>
      </c>
      <c r="M203" s="49" t="s">
        <v>568</v>
      </c>
    </row>
    <row r="204" spans="2:13" x14ac:dyDescent="0.3">
      <c r="B204" s="248" t="s">
        <v>2831</v>
      </c>
      <c r="C204" s="248" t="s">
        <v>2831</v>
      </c>
      <c r="D204" t="s">
        <v>2576</v>
      </c>
      <c r="E204" t="s">
        <v>8045</v>
      </c>
      <c r="F204" t="s">
        <v>2073</v>
      </c>
      <c r="G204" s="47" t="s">
        <v>2156</v>
      </c>
      <c r="H204" s="49">
        <v>0</v>
      </c>
      <c r="I204" s="49">
        <v>0</v>
      </c>
      <c r="J204" s="49" t="s">
        <v>2186</v>
      </c>
      <c r="K204" s="49" t="s">
        <v>8046</v>
      </c>
      <c r="L204" s="49" t="s">
        <v>254</v>
      </c>
      <c r="M204" s="49" t="s">
        <v>568</v>
      </c>
    </row>
    <row r="205" spans="2:13" x14ac:dyDescent="0.3">
      <c r="B205" s="248" t="s">
        <v>2831</v>
      </c>
      <c r="C205" s="248" t="s">
        <v>2831</v>
      </c>
      <c r="D205" t="s">
        <v>2576</v>
      </c>
      <c r="E205" t="s">
        <v>6105</v>
      </c>
      <c r="F205" t="s">
        <v>2073</v>
      </c>
      <c r="G205" s="47" t="s">
        <v>2352</v>
      </c>
      <c r="H205" s="49">
        <v>0</v>
      </c>
      <c r="I205" s="49">
        <v>0</v>
      </c>
      <c r="J205" s="49" t="s">
        <v>2186</v>
      </c>
      <c r="K205" s="49" t="s">
        <v>6106</v>
      </c>
      <c r="L205" s="49" t="s">
        <v>254</v>
      </c>
      <c r="M205" s="49" t="s">
        <v>568</v>
      </c>
    </row>
    <row r="206" spans="2:13" x14ac:dyDescent="0.3">
      <c r="B206" s="248" t="s">
        <v>2831</v>
      </c>
      <c r="C206" s="248" t="s">
        <v>2831</v>
      </c>
      <c r="D206" t="s">
        <v>2576</v>
      </c>
      <c r="E206" t="s">
        <v>8307</v>
      </c>
      <c r="F206" t="s">
        <v>2073</v>
      </c>
      <c r="G206" s="47" t="s">
        <v>2306</v>
      </c>
      <c r="H206" s="49">
        <v>0</v>
      </c>
      <c r="I206" s="49">
        <v>0</v>
      </c>
      <c r="J206" s="49" t="s">
        <v>2186</v>
      </c>
      <c r="K206" s="49" t="s">
        <v>8308</v>
      </c>
      <c r="L206" s="49" t="s">
        <v>2147</v>
      </c>
      <c r="M206" s="49" t="s">
        <v>568</v>
      </c>
    </row>
    <row r="207" spans="2:13" x14ac:dyDescent="0.3">
      <c r="B207" s="248" t="s">
        <v>2831</v>
      </c>
      <c r="C207" s="248" t="s">
        <v>2831</v>
      </c>
      <c r="D207" t="s">
        <v>2576</v>
      </c>
      <c r="E207" t="s">
        <v>4536</v>
      </c>
      <c r="F207" t="s">
        <v>2073</v>
      </c>
      <c r="G207" s="47" t="s">
        <v>2359</v>
      </c>
      <c r="H207" s="49">
        <v>0</v>
      </c>
      <c r="I207" s="49">
        <v>0</v>
      </c>
      <c r="J207" s="49" t="s">
        <v>2160</v>
      </c>
      <c r="K207" s="49" t="s">
        <v>4537</v>
      </c>
      <c r="L207" s="49" t="s">
        <v>254</v>
      </c>
      <c r="M207" s="49" t="s">
        <v>568</v>
      </c>
    </row>
    <row r="208" spans="2:13" x14ac:dyDescent="0.3">
      <c r="B208" s="248" t="s">
        <v>2831</v>
      </c>
      <c r="C208" s="248" t="s">
        <v>2831</v>
      </c>
      <c r="D208" t="s">
        <v>2576</v>
      </c>
      <c r="E208" t="s">
        <v>9817</v>
      </c>
      <c r="F208" t="s">
        <v>2073</v>
      </c>
      <c r="G208" s="47" t="s">
        <v>2184</v>
      </c>
      <c r="H208" s="49">
        <v>0</v>
      </c>
      <c r="I208" s="49">
        <v>0</v>
      </c>
      <c r="J208" s="49" t="s">
        <v>2186</v>
      </c>
      <c r="K208" s="49" t="s">
        <v>9818</v>
      </c>
      <c r="L208" s="49" t="s">
        <v>254</v>
      </c>
      <c r="M208" s="49" t="s">
        <v>568</v>
      </c>
    </row>
    <row r="209" spans="2:13" x14ac:dyDescent="0.3">
      <c r="B209" s="248" t="s">
        <v>2831</v>
      </c>
      <c r="C209" s="248" t="s">
        <v>2831</v>
      </c>
      <c r="D209" t="s">
        <v>2576</v>
      </c>
      <c r="E209" t="s">
        <v>4576</v>
      </c>
      <c r="F209" t="s">
        <v>2073</v>
      </c>
      <c r="G209" s="47" t="s">
        <v>2157</v>
      </c>
      <c r="H209" s="49">
        <v>0</v>
      </c>
      <c r="I209" s="49">
        <v>0</v>
      </c>
      <c r="J209" s="49" t="s">
        <v>2160</v>
      </c>
      <c r="K209" s="49" t="s">
        <v>2925</v>
      </c>
      <c r="L209" s="49" t="s">
        <v>254</v>
      </c>
      <c r="M209" s="49" t="s">
        <v>568</v>
      </c>
    </row>
    <row r="210" spans="2:13" x14ac:dyDescent="0.3">
      <c r="B210" s="248" t="s">
        <v>2831</v>
      </c>
      <c r="C210" s="248" t="s">
        <v>2831</v>
      </c>
      <c r="D210" t="s">
        <v>2576</v>
      </c>
      <c r="E210" t="s">
        <v>3103</v>
      </c>
      <c r="F210" t="s">
        <v>2078</v>
      </c>
      <c r="G210" s="47" t="s">
        <v>2167</v>
      </c>
      <c r="H210" s="49">
        <v>0</v>
      </c>
      <c r="I210" s="49">
        <v>0</v>
      </c>
      <c r="J210" s="49" t="s">
        <v>2160</v>
      </c>
      <c r="K210" s="49" t="s">
        <v>2925</v>
      </c>
      <c r="L210" s="49" t="s">
        <v>254</v>
      </c>
      <c r="M210" s="49" t="s">
        <v>568</v>
      </c>
    </row>
    <row r="211" spans="2:13" x14ac:dyDescent="0.3">
      <c r="B211" s="248" t="s">
        <v>2831</v>
      </c>
      <c r="C211" s="248" t="s">
        <v>2831</v>
      </c>
      <c r="D211" t="s">
        <v>2576</v>
      </c>
      <c r="E211" t="s">
        <v>5485</v>
      </c>
      <c r="F211" t="s">
        <v>2073</v>
      </c>
      <c r="G211" s="47" t="s">
        <v>2306</v>
      </c>
      <c r="H211" s="49">
        <v>0</v>
      </c>
      <c r="I211" s="49">
        <v>0</v>
      </c>
      <c r="J211" s="49" t="s">
        <v>2186</v>
      </c>
      <c r="K211" s="49" t="s">
        <v>5487</v>
      </c>
      <c r="L211" s="49" t="s">
        <v>254</v>
      </c>
      <c r="M211" s="49" t="s">
        <v>568</v>
      </c>
    </row>
    <row r="212" spans="2:13" x14ac:dyDescent="0.3">
      <c r="B212" s="248" t="s">
        <v>2831</v>
      </c>
      <c r="C212" s="248" t="s">
        <v>2831</v>
      </c>
      <c r="D212" t="s">
        <v>2576</v>
      </c>
      <c r="E212" t="s">
        <v>11755</v>
      </c>
      <c r="F212" t="s">
        <v>2072</v>
      </c>
      <c r="G212" s="47" t="s">
        <v>2228</v>
      </c>
      <c r="H212" s="49">
        <v>0</v>
      </c>
      <c r="I212" s="49">
        <v>0</v>
      </c>
      <c r="J212" s="49" t="s">
        <v>2160</v>
      </c>
      <c r="K212" s="49" t="s">
        <v>11709</v>
      </c>
      <c r="L212" s="49" t="s">
        <v>254</v>
      </c>
      <c r="M212" s="49" t="s">
        <v>568</v>
      </c>
    </row>
    <row r="213" spans="2:13" x14ac:dyDescent="0.3">
      <c r="B213" s="248" t="s">
        <v>2831</v>
      </c>
      <c r="C213" s="248" t="s">
        <v>2831</v>
      </c>
      <c r="D213" t="s">
        <v>2576</v>
      </c>
      <c r="E213" t="s">
        <v>9436</v>
      </c>
      <c r="F213" t="s">
        <v>2073</v>
      </c>
      <c r="G213" s="47" t="s">
        <v>2264</v>
      </c>
      <c r="H213" s="49">
        <v>0</v>
      </c>
      <c r="I213" s="49">
        <v>0</v>
      </c>
      <c r="J213" s="49" t="s">
        <v>2186</v>
      </c>
      <c r="K213" s="49" t="s">
        <v>9437</v>
      </c>
      <c r="L213" s="49" t="s">
        <v>2147</v>
      </c>
      <c r="M213" s="49" t="s">
        <v>568</v>
      </c>
    </row>
    <row r="214" spans="2:13" x14ac:dyDescent="0.3">
      <c r="B214" s="248" t="s">
        <v>2831</v>
      </c>
      <c r="C214" s="248" t="s">
        <v>2831</v>
      </c>
      <c r="D214" t="s">
        <v>2576</v>
      </c>
      <c r="E214" t="s">
        <v>4374</v>
      </c>
      <c r="F214" t="s">
        <v>2078</v>
      </c>
      <c r="G214" s="47" t="s">
        <v>2277</v>
      </c>
      <c r="H214" s="49">
        <v>0</v>
      </c>
      <c r="I214" s="49">
        <v>0</v>
      </c>
      <c r="J214" s="49" t="s">
        <v>2160</v>
      </c>
      <c r="K214" s="49" t="s">
        <v>4376</v>
      </c>
      <c r="L214" s="49" t="s">
        <v>254</v>
      </c>
      <c r="M214" s="49" t="s">
        <v>568</v>
      </c>
    </row>
    <row r="215" spans="2:13" x14ac:dyDescent="0.3">
      <c r="B215" s="248" t="s">
        <v>2831</v>
      </c>
      <c r="C215" s="248" t="s">
        <v>2831</v>
      </c>
      <c r="D215" t="s">
        <v>2576</v>
      </c>
      <c r="E215" t="s">
        <v>11756</v>
      </c>
      <c r="F215" t="s">
        <v>2075</v>
      </c>
      <c r="G215" s="47" t="s">
        <v>2157</v>
      </c>
      <c r="H215" s="49">
        <v>0</v>
      </c>
      <c r="I215" s="49">
        <v>0</v>
      </c>
      <c r="J215" s="49" t="s">
        <v>2160</v>
      </c>
      <c r="K215" s="49" t="s">
        <v>11757</v>
      </c>
      <c r="L215" s="49" t="s">
        <v>2147</v>
      </c>
      <c r="M215" s="49" t="s">
        <v>568</v>
      </c>
    </row>
    <row r="216" spans="2:13" x14ac:dyDescent="0.3">
      <c r="B216" s="248" t="s">
        <v>2831</v>
      </c>
      <c r="C216" s="248" t="s">
        <v>2831</v>
      </c>
      <c r="D216" t="s">
        <v>2576</v>
      </c>
      <c r="E216" t="s">
        <v>10222</v>
      </c>
      <c r="F216" t="s">
        <v>2073</v>
      </c>
      <c r="G216" s="47" t="s">
        <v>2191</v>
      </c>
      <c r="H216" s="49">
        <v>0</v>
      </c>
      <c r="I216" s="49">
        <v>0</v>
      </c>
      <c r="J216" s="49" t="s">
        <v>2186</v>
      </c>
      <c r="K216" s="49" t="s">
        <v>10223</v>
      </c>
      <c r="L216" s="49" t="s">
        <v>254</v>
      </c>
      <c r="M216" s="49" t="s">
        <v>568</v>
      </c>
    </row>
    <row r="217" spans="2:13" x14ac:dyDescent="0.3">
      <c r="B217" s="248" t="s">
        <v>2831</v>
      </c>
      <c r="C217" s="248" t="s">
        <v>2831</v>
      </c>
      <c r="D217" t="s">
        <v>2576</v>
      </c>
      <c r="E217" t="s">
        <v>3610</v>
      </c>
      <c r="F217" t="s">
        <v>2073</v>
      </c>
      <c r="G217" s="47" t="s">
        <v>2184</v>
      </c>
      <c r="H217" s="49">
        <v>0</v>
      </c>
      <c r="I217" s="49">
        <v>0</v>
      </c>
      <c r="J217" s="49" t="s">
        <v>2186</v>
      </c>
      <c r="K217" s="49" t="s">
        <v>3611</v>
      </c>
      <c r="L217" s="49" t="s">
        <v>2147</v>
      </c>
      <c r="M217" s="49" t="s">
        <v>568</v>
      </c>
    </row>
    <row r="218" spans="2:13" x14ac:dyDescent="0.3">
      <c r="B218" s="248" t="s">
        <v>2831</v>
      </c>
      <c r="C218" s="248" t="s">
        <v>2831</v>
      </c>
      <c r="D218" t="s">
        <v>2576</v>
      </c>
      <c r="E218" t="s">
        <v>8703</v>
      </c>
      <c r="F218" t="s">
        <v>2073</v>
      </c>
      <c r="G218" s="47" t="s">
        <v>2352</v>
      </c>
      <c r="H218" s="49">
        <v>0</v>
      </c>
      <c r="I218" s="49">
        <v>0</v>
      </c>
      <c r="J218" s="49" t="s">
        <v>2186</v>
      </c>
      <c r="K218" s="49" t="s">
        <v>8704</v>
      </c>
      <c r="L218" s="49" t="s">
        <v>254</v>
      </c>
      <c r="M218" s="49" t="s">
        <v>568</v>
      </c>
    </row>
    <row r="219" spans="2:13" x14ac:dyDescent="0.3">
      <c r="B219" s="248" t="s">
        <v>2831</v>
      </c>
      <c r="C219" s="248" t="s">
        <v>2831</v>
      </c>
      <c r="D219" t="s">
        <v>2576</v>
      </c>
      <c r="E219" t="s">
        <v>11758</v>
      </c>
      <c r="F219" t="s">
        <v>2072</v>
      </c>
      <c r="G219" s="47" t="s">
        <v>2228</v>
      </c>
      <c r="H219" s="49">
        <v>0</v>
      </c>
      <c r="I219" s="49">
        <v>0</v>
      </c>
      <c r="J219" s="49" t="s">
        <v>2160</v>
      </c>
      <c r="K219" s="49" t="s">
        <v>2992</v>
      </c>
      <c r="L219" s="49" t="s">
        <v>254</v>
      </c>
      <c r="M219" s="49" t="s">
        <v>568</v>
      </c>
    </row>
    <row r="220" spans="2:13" x14ac:dyDescent="0.3">
      <c r="B220" s="248" t="s">
        <v>2831</v>
      </c>
      <c r="C220" s="248" t="s">
        <v>2831</v>
      </c>
      <c r="D220" t="s">
        <v>2576</v>
      </c>
      <c r="E220" t="s">
        <v>9875</v>
      </c>
      <c r="F220" t="s">
        <v>2073</v>
      </c>
      <c r="G220" s="47" t="s">
        <v>2156</v>
      </c>
      <c r="H220" s="49">
        <v>0</v>
      </c>
      <c r="I220" s="49">
        <v>0</v>
      </c>
      <c r="J220" s="49" t="s">
        <v>2186</v>
      </c>
      <c r="K220" s="49" t="s">
        <v>9876</v>
      </c>
      <c r="L220" s="49" t="s">
        <v>254</v>
      </c>
      <c r="M220" s="49" t="s">
        <v>568</v>
      </c>
    </row>
    <row r="221" spans="2:13" x14ac:dyDescent="0.3">
      <c r="B221" s="248" t="s">
        <v>2831</v>
      </c>
      <c r="C221" s="248" t="s">
        <v>2831</v>
      </c>
      <c r="D221" t="s">
        <v>2576</v>
      </c>
      <c r="E221" t="s">
        <v>6014</v>
      </c>
      <c r="F221" t="s">
        <v>2073</v>
      </c>
      <c r="G221" s="47" t="s">
        <v>2184</v>
      </c>
      <c r="H221" s="49">
        <v>0</v>
      </c>
      <c r="I221" s="49">
        <v>0</v>
      </c>
      <c r="J221" s="49" t="s">
        <v>2186</v>
      </c>
      <c r="K221" s="49" t="s">
        <v>6015</v>
      </c>
      <c r="L221" s="49" t="s">
        <v>254</v>
      </c>
      <c r="M221" s="49" t="s">
        <v>568</v>
      </c>
    </row>
    <row r="222" spans="2:13" x14ac:dyDescent="0.3">
      <c r="B222" s="248" t="s">
        <v>2831</v>
      </c>
      <c r="C222" s="248" t="s">
        <v>2831</v>
      </c>
      <c r="D222" t="s">
        <v>2576</v>
      </c>
      <c r="E222" t="s">
        <v>10622</v>
      </c>
      <c r="F222" t="s">
        <v>2073</v>
      </c>
      <c r="G222" s="47" t="s">
        <v>2251</v>
      </c>
      <c r="H222" s="49">
        <v>0</v>
      </c>
      <c r="I222" s="49">
        <v>0</v>
      </c>
      <c r="J222" s="49" t="s">
        <v>2160</v>
      </c>
      <c r="K222" s="49" t="s">
        <v>10623</v>
      </c>
      <c r="L222" s="49" t="s">
        <v>254</v>
      </c>
      <c r="M222" s="49" t="s">
        <v>568</v>
      </c>
    </row>
    <row r="223" spans="2:13" x14ac:dyDescent="0.3">
      <c r="B223" s="248" t="s">
        <v>2831</v>
      </c>
      <c r="C223" s="248" t="s">
        <v>2831</v>
      </c>
      <c r="D223" t="s">
        <v>2576</v>
      </c>
      <c r="E223" t="s">
        <v>6427</v>
      </c>
      <c r="F223" t="s">
        <v>2073</v>
      </c>
      <c r="G223" s="47" t="s">
        <v>2228</v>
      </c>
      <c r="H223" s="49">
        <v>0</v>
      </c>
      <c r="I223" s="49">
        <v>0</v>
      </c>
      <c r="J223" s="49" t="s">
        <v>2186</v>
      </c>
      <c r="K223" s="49" t="s">
        <v>6428</v>
      </c>
      <c r="L223" s="49" t="s">
        <v>254</v>
      </c>
      <c r="M223" s="49" t="s">
        <v>568</v>
      </c>
    </row>
    <row r="224" spans="2:13" x14ac:dyDescent="0.3">
      <c r="B224" s="248" t="s">
        <v>2831</v>
      </c>
      <c r="C224" s="248" t="s">
        <v>2831</v>
      </c>
      <c r="D224" t="s">
        <v>2576</v>
      </c>
      <c r="E224" t="s">
        <v>9071</v>
      </c>
      <c r="F224" t="s">
        <v>2073</v>
      </c>
      <c r="G224" s="47" t="s">
        <v>2191</v>
      </c>
      <c r="H224" s="49">
        <v>0</v>
      </c>
      <c r="I224" s="49">
        <v>0</v>
      </c>
      <c r="J224" s="49" t="s">
        <v>2186</v>
      </c>
      <c r="K224" s="49" t="s">
        <v>9072</v>
      </c>
      <c r="L224" s="49" t="s">
        <v>254</v>
      </c>
      <c r="M224" s="49" t="s">
        <v>568</v>
      </c>
    </row>
    <row r="225" spans="2:13" x14ac:dyDescent="0.3">
      <c r="B225" s="248" t="s">
        <v>2831</v>
      </c>
      <c r="C225" s="248" t="s">
        <v>2831</v>
      </c>
      <c r="D225" t="s">
        <v>2576</v>
      </c>
      <c r="E225" t="s">
        <v>4119</v>
      </c>
      <c r="F225" t="s">
        <v>2073</v>
      </c>
      <c r="G225" s="47" t="s">
        <v>2329</v>
      </c>
      <c r="H225" s="49">
        <v>0</v>
      </c>
      <c r="I225" s="49">
        <v>0</v>
      </c>
      <c r="J225" s="49" t="s">
        <v>2186</v>
      </c>
      <c r="K225" s="49" t="s">
        <v>4120</v>
      </c>
      <c r="L225" s="49" t="s">
        <v>254</v>
      </c>
      <c r="M225" s="49" t="s">
        <v>568</v>
      </c>
    </row>
    <row r="226" spans="2:13" x14ac:dyDescent="0.3">
      <c r="B226" s="248" t="s">
        <v>2831</v>
      </c>
      <c r="C226" s="248" t="s">
        <v>2831</v>
      </c>
      <c r="D226" t="s">
        <v>2576</v>
      </c>
      <c r="E226" t="s">
        <v>5834</v>
      </c>
      <c r="F226" t="s">
        <v>2073</v>
      </c>
      <c r="G226" s="47" t="s">
        <v>2228</v>
      </c>
      <c r="H226" s="49">
        <v>0</v>
      </c>
      <c r="I226" s="49">
        <v>0</v>
      </c>
      <c r="J226" s="49" t="s">
        <v>2186</v>
      </c>
      <c r="K226" s="49" t="s">
        <v>5835</v>
      </c>
      <c r="L226" s="49" t="s">
        <v>254</v>
      </c>
      <c r="M226" s="49" t="s">
        <v>568</v>
      </c>
    </row>
    <row r="227" spans="2:13" x14ac:dyDescent="0.3">
      <c r="B227" s="248" t="s">
        <v>2831</v>
      </c>
      <c r="C227" s="248" t="s">
        <v>2831</v>
      </c>
      <c r="D227" t="s">
        <v>2576</v>
      </c>
      <c r="E227" t="s">
        <v>8126</v>
      </c>
      <c r="F227" t="s">
        <v>2078</v>
      </c>
      <c r="G227" s="47" t="s">
        <v>2228</v>
      </c>
      <c r="H227" s="49">
        <v>0</v>
      </c>
      <c r="I227" s="49">
        <v>0</v>
      </c>
      <c r="J227" s="49" t="s">
        <v>2186</v>
      </c>
      <c r="K227" s="49" t="s">
        <v>8127</v>
      </c>
      <c r="L227" s="49" t="s">
        <v>254</v>
      </c>
      <c r="M227" s="49" t="s">
        <v>568</v>
      </c>
    </row>
    <row r="228" spans="2:13" x14ac:dyDescent="0.3">
      <c r="B228" s="248" t="s">
        <v>2831</v>
      </c>
      <c r="C228" s="248" t="s">
        <v>2831</v>
      </c>
      <c r="D228" t="s">
        <v>2576</v>
      </c>
      <c r="E228" t="s">
        <v>5169</v>
      </c>
      <c r="F228" t="s">
        <v>2073</v>
      </c>
      <c r="G228" s="47" t="s">
        <v>2196</v>
      </c>
      <c r="H228" s="49">
        <v>0</v>
      </c>
      <c r="I228" s="49">
        <v>0</v>
      </c>
      <c r="J228" s="49" t="s">
        <v>2160</v>
      </c>
      <c r="K228" s="49" t="s">
        <v>5171</v>
      </c>
      <c r="L228" s="49" t="s">
        <v>254</v>
      </c>
      <c r="M228" s="49" t="s">
        <v>568</v>
      </c>
    </row>
    <row r="229" spans="2:13" x14ac:dyDescent="0.3">
      <c r="B229" s="248" t="s">
        <v>2831</v>
      </c>
      <c r="C229" s="248" t="s">
        <v>2831</v>
      </c>
      <c r="D229" t="s">
        <v>2576</v>
      </c>
      <c r="E229" t="s">
        <v>11759</v>
      </c>
      <c r="F229" t="s">
        <v>2075</v>
      </c>
      <c r="G229" s="47" t="s">
        <v>2191</v>
      </c>
      <c r="H229" s="49">
        <v>0</v>
      </c>
      <c r="I229" s="49">
        <v>0</v>
      </c>
      <c r="J229" s="49" t="s">
        <v>2160</v>
      </c>
      <c r="K229" s="49" t="s">
        <v>11760</v>
      </c>
      <c r="L229" s="49" t="s">
        <v>254</v>
      </c>
      <c r="M229" s="49" t="s">
        <v>568</v>
      </c>
    </row>
    <row r="230" spans="2:13" x14ac:dyDescent="0.3">
      <c r="B230" s="248" t="s">
        <v>2831</v>
      </c>
      <c r="C230" s="248" t="s">
        <v>2831</v>
      </c>
      <c r="D230" t="s">
        <v>2576</v>
      </c>
      <c r="E230" t="s">
        <v>8852</v>
      </c>
      <c r="F230" t="s">
        <v>2073</v>
      </c>
      <c r="G230" s="47" t="s">
        <v>2306</v>
      </c>
      <c r="H230" s="49">
        <v>0</v>
      </c>
      <c r="I230" s="49">
        <v>0</v>
      </c>
      <c r="J230" s="49" t="s">
        <v>2160</v>
      </c>
      <c r="K230" s="49" t="s">
        <v>8853</v>
      </c>
      <c r="L230" s="49" t="s">
        <v>254</v>
      </c>
      <c r="M230" s="49" t="s">
        <v>568</v>
      </c>
    </row>
    <row r="231" spans="2:13" x14ac:dyDescent="0.3">
      <c r="B231" s="248" t="s">
        <v>2831</v>
      </c>
      <c r="C231" s="248" t="s">
        <v>2831</v>
      </c>
      <c r="D231" t="s">
        <v>2576</v>
      </c>
      <c r="E231" t="s">
        <v>10684</v>
      </c>
      <c r="F231" t="s">
        <v>2073</v>
      </c>
      <c r="G231" s="47" t="s">
        <v>2168</v>
      </c>
      <c r="H231" s="49">
        <v>0</v>
      </c>
      <c r="I231" s="49">
        <v>0</v>
      </c>
      <c r="J231" s="49" t="s">
        <v>2186</v>
      </c>
      <c r="K231" s="49" t="s">
        <v>10685</v>
      </c>
      <c r="L231" s="49" t="s">
        <v>254</v>
      </c>
      <c r="M231" s="49" t="s">
        <v>568</v>
      </c>
    </row>
    <row r="232" spans="2:13" x14ac:dyDescent="0.3">
      <c r="B232" s="248" t="s">
        <v>2831</v>
      </c>
      <c r="C232" s="248" t="s">
        <v>2831</v>
      </c>
      <c r="D232" t="s">
        <v>2576</v>
      </c>
      <c r="E232" t="s">
        <v>8341</v>
      </c>
      <c r="F232" t="s">
        <v>2073</v>
      </c>
      <c r="G232" s="47" t="s">
        <v>2199</v>
      </c>
      <c r="H232" s="49">
        <v>0</v>
      </c>
      <c r="I232" s="49">
        <v>0</v>
      </c>
      <c r="J232" s="49" t="s">
        <v>2160</v>
      </c>
      <c r="K232" s="49" t="s">
        <v>8342</v>
      </c>
      <c r="L232" s="49" t="s">
        <v>254</v>
      </c>
      <c r="M232" s="49" t="s">
        <v>568</v>
      </c>
    </row>
    <row r="233" spans="2:13" x14ac:dyDescent="0.3">
      <c r="B233" s="248" t="s">
        <v>2831</v>
      </c>
      <c r="C233" s="248" t="s">
        <v>2831</v>
      </c>
      <c r="D233" t="s">
        <v>2576</v>
      </c>
      <c r="E233" t="s">
        <v>8381</v>
      </c>
      <c r="F233" t="s">
        <v>2073</v>
      </c>
      <c r="G233" s="47" t="s">
        <v>2306</v>
      </c>
      <c r="H233" s="49">
        <v>0</v>
      </c>
      <c r="I233" s="49">
        <v>0</v>
      </c>
      <c r="J233" s="49" t="s">
        <v>2186</v>
      </c>
      <c r="K233" s="49" t="s">
        <v>8382</v>
      </c>
      <c r="L233" s="49" t="s">
        <v>254</v>
      </c>
      <c r="M233" s="49" t="s">
        <v>568</v>
      </c>
    </row>
    <row r="234" spans="2:13" x14ac:dyDescent="0.3">
      <c r="B234" s="248" t="s">
        <v>2831</v>
      </c>
      <c r="C234" s="248" t="s">
        <v>2831</v>
      </c>
      <c r="D234" t="s">
        <v>2576</v>
      </c>
      <c r="E234" t="s">
        <v>8351</v>
      </c>
      <c r="F234" t="s">
        <v>2078</v>
      </c>
      <c r="G234" s="47" t="s">
        <v>2306</v>
      </c>
      <c r="H234" s="49">
        <v>0</v>
      </c>
      <c r="I234" s="49">
        <v>0</v>
      </c>
      <c r="J234" s="49" t="s">
        <v>2186</v>
      </c>
      <c r="K234" s="49" t="s">
        <v>8352</v>
      </c>
      <c r="L234" s="49" t="s">
        <v>254</v>
      </c>
      <c r="M234" s="49" t="s">
        <v>568</v>
      </c>
    </row>
    <row r="235" spans="2:13" x14ac:dyDescent="0.3">
      <c r="B235" s="248" t="s">
        <v>2831</v>
      </c>
      <c r="C235" s="248" t="s">
        <v>2831</v>
      </c>
      <c r="D235" t="s">
        <v>2576</v>
      </c>
      <c r="E235" t="s">
        <v>8305</v>
      </c>
      <c r="F235" t="s">
        <v>2073</v>
      </c>
      <c r="G235" s="47" t="s">
        <v>2243</v>
      </c>
      <c r="H235" s="49">
        <v>0</v>
      </c>
      <c r="I235" s="49">
        <v>0</v>
      </c>
      <c r="J235" s="49" t="s">
        <v>2186</v>
      </c>
      <c r="K235" s="49" t="s">
        <v>8306</v>
      </c>
      <c r="L235" s="49" t="s">
        <v>254</v>
      </c>
      <c r="M235" s="49" t="s">
        <v>568</v>
      </c>
    </row>
    <row r="236" spans="2:13" x14ac:dyDescent="0.3">
      <c r="B236" s="248" t="s">
        <v>2831</v>
      </c>
      <c r="C236" s="248" t="s">
        <v>2831</v>
      </c>
      <c r="D236" t="s">
        <v>2576</v>
      </c>
      <c r="E236" t="s">
        <v>4937</v>
      </c>
      <c r="F236" t="s">
        <v>2078</v>
      </c>
      <c r="G236" s="47" t="s">
        <v>2191</v>
      </c>
      <c r="H236" s="49">
        <v>0</v>
      </c>
      <c r="I236" s="49">
        <v>0</v>
      </c>
      <c r="J236" s="49" t="s">
        <v>2160</v>
      </c>
      <c r="K236" s="49" t="s">
        <v>4939</v>
      </c>
      <c r="L236" s="49" t="s">
        <v>254</v>
      </c>
      <c r="M236" s="49" t="s">
        <v>568</v>
      </c>
    </row>
    <row r="237" spans="2:13" x14ac:dyDescent="0.3">
      <c r="B237" s="248" t="s">
        <v>2831</v>
      </c>
      <c r="C237" s="248" t="s">
        <v>2831</v>
      </c>
      <c r="D237" t="s">
        <v>2576</v>
      </c>
      <c r="E237" t="s">
        <v>9446</v>
      </c>
      <c r="F237" t="s">
        <v>2073</v>
      </c>
      <c r="G237" s="47" t="s">
        <v>2157</v>
      </c>
      <c r="H237" s="49">
        <v>0</v>
      </c>
      <c r="I237" s="49">
        <v>0</v>
      </c>
      <c r="J237" s="49" t="s">
        <v>2186</v>
      </c>
      <c r="K237" s="49" t="s">
        <v>9447</v>
      </c>
      <c r="L237" s="49" t="s">
        <v>254</v>
      </c>
      <c r="M237" s="49" t="s">
        <v>568</v>
      </c>
    </row>
    <row r="238" spans="2:13" x14ac:dyDescent="0.3">
      <c r="B238" s="248" t="s">
        <v>2831</v>
      </c>
      <c r="C238" s="248" t="s">
        <v>2831</v>
      </c>
      <c r="D238" t="s">
        <v>2576</v>
      </c>
      <c r="E238" t="s">
        <v>8057</v>
      </c>
      <c r="F238" t="s">
        <v>2073</v>
      </c>
      <c r="G238" s="47" t="s">
        <v>2194</v>
      </c>
      <c r="H238" s="49">
        <v>0</v>
      </c>
      <c r="I238" s="49">
        <v>0</v>
      </c>
      <c r="J238" s="49" t="s">
        <v>2186</v>
      </c>
      <c r="K238" s="49" t="s">
        <v>8058</v>
      </c>
      <c r="L238" s="49" t="s">
        <v>2147</v>
      </c>
      <c r="M238" s="49" t="s">
        <v>568</v>
      </c>
    </row>
    <row r="239" spans="2:13" x14ac:dyDescent="0.3">
      <c r="B239" s="248" t="s">
        <v>2831</v>
      </c>
      <c r="C239" s="248" t="s">
        <v>2831</v>
      </c>
      <c r="D239" t="s">
        <v>2576</v>
      </c>
      <c r="E239" t="s">
        <v>5203</v>
      </c>
      <c r="F239" t="s">
        <v>2073</v>
      </c>
      <c r="G239" s="47" t="s">
        <v>2329</v>
      </c>
      <c r="H239" s="49">
        <v>0</v>
      </c>
      <c r="I239" s="49">
        <v>0</v>
      </c>
      <c r="J239" s="49" t="s">
        <v>2160</v>
      </c>
      <c r="K239" s="49" t="s">
        <v>5204</v>
      </c>
      <c r="L239" s="49" t="s">
        <v>254</v>
      </c>
      <c r="M239" s="49" t="s">
        <v>568</v>
      </c>
    </row>
    <row r="240" spans="2:13" x14ac:dyDescent="0.3">
      <c r="B240" s="248" t="s">
        <v>2831</v>
      </c>
      <c r="C240" s="248" t="s">
        <v>2831</v>
      </c>
      <c r="D240" t="s">
        <v>2576</v>
      </c>
      <c r="E240" t="s">
        <v>8671</v>
      </c>
      <c r="F240" t="s">
        <v>2073</v>
      </c>
      <c r="G240" s="47" t="s">
        <v>2196</v>
      </c>
      <c r="H240" s="49">
        <v>0</v>
      </c>
      <c r="I240" s="49">
        <v>0</v>
      </c>
      <c r="J240" s="49" t="s">
        <v>2186</v>
      </c>
      <c r="K240" s="49" t="s">
        <v>8672</v>
      </c>
      <c r="L240" s="49" t="s">
        <v>254</v>
      </c>
      <c r="M240" s="49" t="s">
        <v>568</v>
      </c>
    </row>
    <row r="241" spans="2:13" x14ac:dyDescent="0.3">
      <c r="B241" s="248" t="s">
        <v>2831</v>
      </c>
      <c r="C241" s="248" t="s">
        <v>2831</v>
      </c>
      <c r="D241" t="s">
        <v>2576</v>
      </c>
      <c r="E241" t="s">
        <v>11761</v>
      </c>
      <c r="F241" t="s">
        <v>2072</v>
      </c>
      <c r="G241" s="47" t="s">
        <v>2306</v>
      </c>
      <c r="H241" s="49">
        <v>0</v>
      </c>
      <c r="I241" s="49">
        <v>0</v>
      </c>
      <c r="J241" s="49" t="s">
        <v>2160</v>
      </c>
      <c r="K241" s="49" t="s">
        <v>5981</v>
      </c>
      <c r="L241" s="49" t="s">
        <v>254</v>
      </c>
      <c r="M241" s="49" t="s">
        <v>568</v>
      </c>
    </row>
    <row r="242" spans="2:13" x14ac:dyDescent="0.3">
      <c r="B242" s="248" t="s">
        <v>2831</v>
      </c>
      <c r="C242" s="248" t="s">
        <v>2831</v>
      </c>
      <c r="D242" t="s">
        <v>2576</v>
      </c>
      <c r="E242" t="s">
        <v>11762</v>
      </c>
      <c r="F242" t="s">
        <v>2072</v>
      </c>
      <c r="G242" s="47" t="s">
        <v>2194</v>
      </c>
      <c r="H242" s="49">
        <v>0</v>
      </c>
      <c r="I242" s="49">
        <v>0</v>
      </c>
      <c r="J242" s="49" t="s">
        <v>2176</v>
      </c>
      <c r="K242" s="49" t="s">
        <v>11763</v>
      </c>
      <c r="L242" s="49" t="s">
        <v>2147</v>
      </c>
      <c r="M242" s="49" t="s">
        <v>568</v>
      </c>
    </row>
    <row r="243" spans="2:13" x14ac:dyDescent="0.3">
      <c r="B243" s="248" t="s">
        <v>2831</v>
      </c>
      <c r="C243" s="248" t="s">
        <v>2831</v>
      </c>
      <c r="D243" t="s">
        <v>2576</v>
      </c>
      <c r="E243" t="s">
        <v>8361</v>
      </c>
      <c r="F243" t="s">
        <v>2073</v>
      </c>
      <c r="G243" s="47" t="s">
        <v>2329</v>
      </c>
      <c r="H243" s="49">
        <v>0</v>
      </c>
      <c r="I243" s="49">
        <v>0</v>
      </c>
      <c r="J243" s="49" t="s">
        <v>2186</v>
      </c>
      <c r="K243" s="49" t="s">
        <v>8362</v>
      </c>
      <c r="L243" s="49" t="s">
        <v>254</v>
      </c>
      <c r="M243" s="49" t="s">
        <v>568</v>
      </c>
    </row>
    <row r="244" spans="2:13" x14ac:dyDescent="0.3">
      <c r="B244" s="248" t="s">
        <v>2831</v>
      </c>
      <c r="C244" s="248" t="s">
        <v>2831</v>
      </c>
      <c r="D244" t="s">
        <v>2576</v>
      </c>
      <c r="E244" t="s">
        <v>5078</v>
      </c>
      <c r="F244" t="s">
        <v>2078</v>
      </c>
      <c r="G244" s="47" t="s">
        <v>2194</v>
      </c>
      <c r="H244" s="49">
        <v>0</v>
      </c>
      <c r="I244" s="49">
        <v>0</v>
      </c>
      <c r="J244" s="49" t="s">
        <v>2160</v>
      </c>
      <c r="K244" s="49" t="s">
        <v>5080</v>
      </c>
      <c r="L244" s="49" t="s">
        <v>254</v>
      </c>
      <c r="M244" s="49" t="s">
        <v>568</v>
      </c>
    </row>
    <row r="245" spans="2:13" x14ac:dyDescent="0.3">
      <c r="B245" s="248" t="s">
        <v>2831</v>
      </c>
      <c r="C245" s="248" t="s">
        <v>2831</v>
      </c>
      <c r="D245" t="s">
        <v>2576</v>
      </c>
      <c r="E245" t="s">
        <v>5579</v>
      </c>
      <c r="F245" t="s">
        <v>2073</v>
      </c>
      <c r="G245" s="47" t="s">
        <v>2359</v>
      </c>
      <c r="H245" s="49">
        <v>0</v>
      </c>
      <c r="I245" s="49">
        <v>0</v>
      </c>
      <c r="J245" s="49" t="s">
        <v>2186</v>
      </c>
      <c r="K245" s="49" t="s">
        <v>5580</v>
      </c>
      <c r="L245" s="49" t="s">
        <v>254</v>
      </c>
      <c r="M245" s="49" t="s">
        <v>568</v>
      </c>
    </row>
    <row r="246" spans="2:13" x14ac:dyDescent="0.3">
      <c r="B246" s="248" t="s">
        <v>2831</v>
      </c>
      <c r="C246" s="248" t="s">
        <v>2831</v>
      </c>
      <c r="D246" t="s">
        <v>2576</v>
      </c>
      <c r="E246" t="s">
        <v>9391</v>
      </c>
      <c r="F246" t="s">
        <v>2073</v>
      </c>
      <c r="G246" s="47" t="s">
        <v>2251</v>
      </c>
      <c r="H246" s="49">
        <v>0</v>
      </c>
      <c r="I246" s="49">
        <v>0</v>
      </c>
      <c r="J246" s="49" t="s">
        <v>2160</v>
      </c>
      <c r="K246" s="49" t="s">
        <v>9392</v>
      </c>
      <c r="L246" s="49" t="s">
        <v>254</v>
      </c>
      <c r="M246" s="49" t="s">
        <v>568</v>
      </c>
    </row>
    <row r="247" spans="2:13" x14ac:dyDescent="0.3">
      <c r="B247" s="248" t="s">
        <v>2831</v>
      </c>
      <c r="C247" s="248" t="s">
        <v>2831</v>
      </c>
      <c r="D247" t="s">
        <v>2576</v>
      </c>
      <c r="E247" t="s">
        <v>11764</v>
      </c>
      <c r="F247" t="s">
        <v>2072</v>
      </c>
      <c r="G247" s="47" t="s">
        <v>2194</v>
      </c>
      <c r="H247" s="49">
        <v>0</v>
      </c>
      <c r="I247" s="49">
        <v>0</v>
      </c>
      <c r="J247" s="49" t="s">
        <v>2160</v>
      </c>
      <c r="K247" s="49" t="s">
        <v>3939</v>
      </c>
      <c r="L247" s="49" t="s">
        <v>254</v>
      </c>
      <c r="M247" s="49" t="s">
        <v>568</v>
      </c>
    </row>
    <row r="248" spans="2:13" x14ac:dyDescent="0.3">
      <c r="B248" s="248" t="s">
        <v>2831</v>
      </c>
      <c r="C248" s="248" t="s">
        <v>2831</v>
      </c>
      <c r="D248" t="s">
        <v>2576</v>
      </c>
      <c r="E248" t="s">
        <v>3926</v>
      </c>
      <c r="F248" t="s">
        <v>2073</v>
      </c>
      <c r="G248" s="47" t="s">
        <v>2352</v>
      </c>
      <c r="H248" s="49">
        <v>0</v>
      </c>
      <c r="I248" s="49">
        <v>0</v>
      </c>
      <c r="J248" s="49" t="s">
        <v>2186</v>
      </c>
      <c r="K248" s="49" t="s">
        <v>3927</v>
      </c>
      <c r="L248" s="49" t="s">
        <v>254</v>
      </c>
      <c r="M248" s="49" t="s">
        <v>568</v>
      </c>
    </row>
    <row r="249" spans="2:13" x14ac:dyDescent="0.3">
      <c r="B249" s="248" t="s">
        <v>2831</v>
      </c>
      <c r="C249" s="248" t="s">
        <v>2831</v>
      </c>
      <c r="D249" t="s">
        <v>2576</v>
      </c>
      <c r="E249" t="s">
        <v>6708</v>
      </c>
      <c r="F249" t="s">
        <v>2078</v>
      </c>
      <c r="G249" s="47" t="s">
        <v>2251</v>
      </c>
      <c r="H249" s="49">
        <v>0</v>
      </c>
      <c r="I249" s="49">
        <v>0</v>
      </c>
      <c r="J249" s="49" t="s">
        <v>2186</v>
      </c>
      <c r="K249" s="49" t="s">
        <v>6709</v>
      </c>
      <c r="L249" s="49" t="s">
        <v>254</v>
      </c>
      <c r="M249" s="49" t="s">
        <v>568</v>
      </c>
    </row>
    <row r="250" spans="2:13" x14ac:dyDescent="0.3">
      <c r="B250" s="248" t="s">
        <v>2831</v>
      </c>
      <c r="C250" s="248" t="s">
        <v>2831</v>
      </c>
      <c r="D250" t="s">
        <v>2576</v>
      </c>
      <c r="E250" t="s">
        <v>11765</v>
      </c>
      <c r="F250" t="s">
        <v>2076</v>
      </c>
      <c r="G250" s="47" t="s">
        <v>2211</v>
      </c>
      <c r="H250" s="49">
        <v>0</v>
      </c>
      <c r="I250" s="49">
        <v>0</v>
      </c>
      <c r="J250" s="49" t="s">
        <v>2176</v>
      </c>
      <c r="K250" s="49" t="s">
        <v>11766</v>
      </c>
      <c r="L250" s="49" t="s">
        <v>254</v>
      </c>
      <c r="M250" s="49" t="s">
        <v>568</v>
      </c>
    </row>
    <row r="251" spans="2:13" x14ac:dyDescent="0.3">
      <c r="B251" s="248" t="s">
        <v>2831</v>
      </c>
      <c r="C251" s="248" t="s">
        <v>2831</v>
      </c>
      <c r="D251" t="s">
        <v>2576</v>
      </c>
      <c r="E251" t="s">
        <v>3832</v>
      </c>
      <c r="F251" t="s">
        <v>2073</v>
      </c>
      <c r="G251" s="47" t="s">
        <v>2306</v>
      </c>
      <c r="H251" s="49">
        <v>0</v>
      </c>
      <c r="I251" s="49">
        <v>0</v>
      </c>
      <c r="J251" s="49" t="s">
        <v>2186</v>
      </c>
      <c r="K251" s="49" t="s">
        <v>3834</v>
      </c>
      <c r="L251" s="49" t="s">
        <v>254</v>
      </c>
      <c r="M251" s="49" t="s">
        <v>568</v>
      </c>
    </row>
    <row r="252" spans="2:13" x14ac:dyDescent="0.3">
      <c r="B252" s="248" t="s">
        <v>2831</v>
      </c>
      <c r="C252" s="248" t="s">
        <v>2831</v>
      </c>
      <c r="D252" t="s">
        <v>2576</v>
      </c>
      <c r="E252" t="s">
        <v>9088</v>
      </c>
      <c r="F252" t="s">
        <v>2073</v>
      </c>
      <c r="G252" s="47" t="s">
        <v>2306</v>
      </c>
      <c r="H252" s="49">
        <v>0</v>
      </c>
      <c r="I252" s="49">
        <v>0</v>
      </c>
      <c r="J252" s="49" t="s">
        <v>2186</v>
      </c>
      <c r="K252" s="49" t="s">
        <v>9089</v>
      </c>
      <c r="L252" s="49" t="s">
        <v>254</v>
      </c>
      <c r="M252" s="49" t="s">
        <v>568</v>
      </c>
    </row>
    <row r="253" spans="2:13" x14ac:dyDescent="0.3">
      <c r="B253" s="248" t="s">
        <v>2831</v>
      </c>
      <c r="C253" s="248" t="s">
        <v>2831</v>
      </c>
      <c r="D253" t="s">
        <v>2576</v>
      </c>
      <c r="E253" t="s">
        <v>7488</v>
      </c>
      <c r="F253" t="s">
        <v>2073</v>
      </c>
      <c r="G253" s="47" t="s">
        <v>2157</v>
      </c>
      <c r="H253" s="49">
        <v>0</v>
      </c>
      <c r="I253" s="49">
        <v>0</v>
      </c>
      <c r="J253" s="49" t="s">
        <v>2186</v>
      </c>
      <c r="K253" s="49" t="s">
        <v>7489</v>
      </c>
      <c r="L253" s="49" t="s">
        <v>254</v>
      </c>
      <c r="M253" s="49" t="s">
        <v>568</v>
      </c>
    </row>
    <row r="254" spans="2:13" x14ac:dyDescent="0.3">
      <c r="B254" s="248" t="s">
        <v>2831</v>
      </c>
      <c r="C254" s="248" t="s">
        <v>2831</v>
      </c>
      <c r="D254" t="s">
        <v>2576</v>
      </c>
      <c r="E254" t="s">
        <v>6824</v>
      </c>
      <c r="F254" t="s">
        <v>2073</v>
      </c>
      <c r="G254" s="47" t="s">
        <v>2243</v>
      </c>
      <c r="H254" s="49">
        <v>0</v>
      </c>
      <c r="I254" s="49">
        <v>0</v>
      </c>
      <c r="J254" s="49" t="s">
        <v>2186</v>
      </c>
      <c r="K254" s="49" t="s">
        <v>6825</v>
      </c>
      <c r="L254" s="49" t="s">
        <v>254</v>
      </c>
      <c r="M254" s="49" t="s">
        <v>568</v>
      </c>
    </row>
    <row r="255" spans="2:13" x14ac:dyDescent="0.3">
      <c r="B255" s="248" t="s">
        <v>2831</v>
      </c>
      <c r="C255" s="248" t="s">
        <v>2831</v>
      </c>
      <c r="D255" t="s">
        <v>2576</v>
      </c>
      <c r="E255" t="s">
        <v>11767</v>
      </c>
      <c r="F255" t="s">
        <v>2072</v>
      </c>
      <c r="G255" s="47" t="s">
        <v>2157</v>
      </c>
      <c r="H255" s="49">
        <v>0</v>
      </c>
      <c r="I255" s="49">
        <v>0</v>
      </c>
      <c r="J255" s="49" t="s">
        <v>2160</v>
      </c>
      <c r="K255" s="49" t="s">
        <v>2992</v>
      </c>
      <c r="L255" s="49" t="s">
        <v>254</v>
      </c>
      <c r="M255" s="49" t="s">
        <v>568</v>
      </c>
    </row>
    <row r="256" spans="2:13" x14ac:dyDescent="0.3">
      <c r="B256" s="248" t="s">
        <v>2831</v>
      </c>
      <c r="C256" s="248" t="s">
        <v>2831</v>
      </c>
      <c r="D256" t="s">
        <v>2576</v>
      </c>
      <c r="E256" t="s">
        <v>3673</v>
      </c>
      <c r="F256" t="s">
        <v>2078</v>
      </c>
      <c r="G256" s="47" t="s">
        <v>2351</v>
      </c>
      <c r="H256" s="49">
        <v>0</v>
      </c>
      <c r="I256" s="49">
        <v>0</v>
      </c>
      <c r="J256" s="49" t="s">
        <v>2186</v>
      </c>
      <c r="K256" s="49" t="s">
        <v>3674</v>
      </c>
      <c r="L256" s="49" t="s">
        <v>254</v>
      </c>
      <c r="M256" s="49" t="s">
        <v>568</v>
      </c>
    </row>
    <row r="257" spans="2:13" x14ac:dyDescent="0.3">
      <c r="B257" s="248" t="s">
        <v>2831</v>
      </c>
      <c r="C257" s="248" t="s">
        <v>2831</v>
      </c>
      <c r="D257" t="s">
        <v>2576</v>
      </c>
      <c r="E257" t="s">
        <v>3184</v>
      </c>
      <c r="F257" t="s">
        <v>2078</v>
      </c>
      <c r="G257" s="47" t="s">
        <v>2194</v>
      </c>
      <c r="H257" s="49">
        <v>0</v>
      </c>
      <c r="I257" s="49">
        <v>0</v>
      </c>
      <c r="J257" s="49" t="s">
        <v>2160</v>
      </c>
      <c r="K257" s="49" t="s">
        <v>2925</v>
      </c>
      <c r="L257" s="49" t="s">
        <v>254</v>
      </c>
      <c r="M257" s="49" t="s">
        <v>568</v>
      </c>
    </row>
    <row r="258" spans="2:13" x14ac:dyDescent="0.3">
      <c r="B258" s="248" t="s">
        <v>2831</v>
      </c>
      <c r="C258" s="248" t="s">
        <v>2831</v>
      </c>
      <c r="D258" t="s">
        <v>2576</v>
      </c>
      <c r="E258" t="s">
        <v>11768</v>
      </c>
      <c r="F258" t="s">
        <v>2072</v>
      </c>
      <c r="G258" s="47" t="s">
        <v>2306</v>
      </c>
      <c r="H258" s="49">
        <v>0</v>
      </c>
      <c r="I258" s="49">
        <v>0</v>
      </c>
      <c r="J258" s="49" t="s">
        <v>2160</v>
      </c>
      <c r="K258" s="49" t="s">
        <v>5981</v>
      </c>
      <c r="L258" s="49" t="s">
        <v>254</v>
      </c>
      <c r="M258" s="49" t="s">
        <v>568</v>
      </c>
    </row>
    <row r="259" spans="2:13" x14ac:dyDescent="0.3">
      <c r="B259" s="248" t="s">
        <v>2831</v>
      </c>
      <c r="C259" s="248" t="s">
        <v>2831</v>
      </c>
      <c r="D259" t="s">
        <v>2576</v>
      </c>
      <c r="E259" t="s">
        <v>5176</v>
      </c>
      <c r="F259" t="s">
        <v>2073</v>
      </c>
      <c r="G259" s="47" t="s">
        <v>2191</v>
      </c>
      <c r="H259" s="49">
        <v>0</v>
      </c>
      <c r="I259" s="49">
        <v>0</v>
      </c>
      <c r="J259" s="49" t="s">
        <v>2160</v>
      </c>
      <c r="K259" s="49" t="s">
        <v>5177</v>
      </c>
      <c r="L259" s="49" t="s">
        <v>254</v>
      </c>
      <c r="M259" s="49" t="s">
        <v>568</v>
      </c>
    </row>
    <row r="260" spans="2:13" x14ac:dyDescent="0.3">
      <c r="B260" s="248" t="s">
        <v>2831</v>
      </c>
      <c r="C260" s="248" t="s">
        <v>2831</v>
      </c>
      <c r="D260" t="s">
        <v>2576</v>
      </c>
      <c r="E260" t="s">
        <v>11769</v>
      </c>
      <c r="F260" t="s">
        <v>2072</v>
      </c>
      <c r="G260" s="47" t="s">
        <v>2325</v>
      </c>
      <c r="H260" s="49">
        <v>0</v>
      </c>
      <c r="I260" s="49">
        <v>0</v>
      </c>
      <c r="J260" s="49" t="s">
        <v>2176</v>
      </c>
      <c r="K260" s="49" t="s">
        <v>11770</v>
      </c>
      <c r="L260" s="49" t="s">
        <v>254</v>
      </c>
      <c r="M260" s="49" t="s">
        <v>568</v>
      </c>
    </row>
    <row r="261" spans="2:13" x14ac:dyDescent="0.3">
      <c r="B261" s="248" t="s">
        <v>2831</v>
      </c>
      <c r="C261" s="248" t="s">
        <v>2831</v>
      </c>
      <c r="D261" t="s">
        <v>2576</v>
      </c>
      <c r="E261" t="s">
        <v>8634</v>
      </c>
      <c r="F261" t="s">
        <v>2073</v>
      </c>
      <c r="G261" s="47" t="s">
        <v>2194</v>
      </c>
      <c r="H261" s="49">
        <v>0</v>
      </c>
      <c r="I261" s="49">
        <v>0</v>
      </c>
      <c r="J261" s="49" t="s">
        <v>2186</v>
      </c>
      <c r="K261" s="49" t="s">
        <v>8635</v>
      </c>
      <c r="L261" s="49" t="s">
        <v>254</v>
      </c>
      <c r="M261" s="49" t="s">
        <v>568</v>
      </c>
    </row>
    <row r="262" spans="2:13" x14ac:dyDescent="0.3">
      <c r="B262" s="248" t="s">
        <v>2831</v>
      </c>
      <c r="C262" s="248" t="s">
        <v>2831</v>
      </c>
      <c r="D262" t="s">
        <v>2576</v>
      </c>
      <c r="E262" t="s">
        <v>5599</v>
      </c>
      <c r="F262" t="s">
        <v>2073</v>
      </c>
      <c r="G262" s="47" t="s">
        <v>2306</v>
      </c>
      <c r="H262" s="49">
        <v>0</v>
      </c>
      <c r="I262" s="49">
        <v>0</v>
      </c>
      <c r="J262" s="49" t="s">
        <v>2186</v>
      </c>
      <c r="K262" s="49" t="s">
        <v>5600</v>
      </c>
      <c r="L262" s="49" t="s">
        <v>254</v>
      </c>
      <c r="M262" s="49" t="s">
        <v>568</v>
      </c>
    </row>
    <row r="263" spans="2:13" x14ac:dyDescent="0.3">
      <c r="B263" s="248" t="s">
        <v>2831</v>
      </c>
      <c r="C263" s="248" t="s">
        <v>2831</v>
      </c>
      <c r="D263" t="s">
        <v>2576</v>
      </c>
      <c r="E263" t="s">
        <v>11771</v>
      </c>
      <c r="F263" t="s">
        <v>2072</v>
      </c>
      <c r="G263" s="47" t="s">
        <v>2157</v>
      </c>
      <c r="H263" s="49">
        <v>0</v>
      </c>
      <c r="I263" s="49">
        <v>0</v>
      </c>
      <c r="J263" s="49" t="s">
        <v>2160</v>
      </c>
      <c r="K263" s="49" t="s">
        <v>5981</v>
      </c>
      <c r="L263" s="49" t="s">
        <v>254</v>
      </c>
      <c r="M263" s="49" t="s">
        <v>568</v>
      </c>
    </row>
    <row r="264" spans="2:13" x14ac:dyDescent="0.3">
      <c r="B264" s="248" t="s">
        <v>2831</v>
      </c>
      <c r="C264" s="248" t="s">
        <v>2831</v>
      </c>
      <c r="D264" t="s">
        <v>2576</v>
      </c>
      <c r="E264" t="s">
        <v>9791</v>
      </c>
      <c r="F264" t="s">
        <v>2078</v>
      </c>
      <c r="G264" s="47" t="s">
        <v>2309</v>
      </c>
      <c r="H264" s="49">
        <v>0</v>
      </c>
      <c r="I264" s="49">
        <v>0</v>
      </c>
      <c r="J264" s="49" t="s">
        <v>2186</v>
      </c>
      <c r="K264" s="49" t="s">
        <v>9792</v>
      </c>
      <c r="L264" s="49" t="s">
        <v>254</v>
      </c>
      <c r="M264" s="49" t="s">
        <v>568</v>
      </c>
    </row>
    <row r="265" spans="2:13" x14ac:dyDescent="0.3">
      <c r="B265" s="248" t="s">
        <v>2831</v>
      </c>
      <c r="C265" s="248" t="s">
        <v>2831</v>
      </c>
      <c r="D265" t="s">
        <v>2576</v>
      </c>
      <c r="E265" t="s">
        <v>8377</v>
      </c>
      <c r="F265" t="s">
        <v>2073</v>
      </c>
      <c r="G265" s="47" t="s">
        <v>2211</v>
      </c>
      <c r="H265" s="49">
        <v>0</v>
      </c>
      <c r="I265" s="49">
        <v>0</v>
      </c>
      <c r="J265" s="49" t="s">
        <v>2186</v>
      </c>
      <c r="K265" s="49" t="s">
        <v>8378</v>
      </c>
      <c r="L265" s="49" t="s">
        <v>254</v>
      </c>
      <c r="M265" s="49" t="s">
        <v>568</v>
      </c>
    </row>
    <row r="266" spans="2:13" x14ac:dyDescent="0.3">
      <c r="B266" s="248" t="s">
        <v>2831</v>
      </c>
      <c r="C266" s="248" t="s">
        <v>2831</v>
      </c>
      <c r="D266" t="s">
        <v>2576</v>
      </c>
      <c r="E266" t="s">
        <v>4935</v>
      </c>
      <c r="F266" t="s">
        <v>2073</v>
      </c>
      <c r="G266" s="47" t="s">
        <v>2359</v>
      </c>
      <c r="H266" s="49">
        <v>0</v>
      </c>
      <c r="I266" s="49">
        <v>0</v>
      </c>
      <c r="J266" s="49" t="s">
        <v>2160</v>
      </c>
      <c r="K266" s="49" t="s">
        <v>4936</v>
      </c>
      <c r="L266" s="49" t="s">
        <v>254</v>
      </c>
      <c r="M266" s="49" t="s">
        <v>568</v>
      </c>
    </row>
    <row r="267" spans="2:13" x14ac:dyDescent="0.3">
      <c r="B267" s="248" t="s">
        <v>2831</v>
      </c>
      <c r="C267" s="248" t="s">
        <v>2831</v>
      </c>
      <c r="D267" t="s">
        <v>2576</v>
      </c>
      <c r="E267" t="s">
        <v>5959</v>
      </c>
      <c r="F267" t="s">
        <v>2073</v>
      </c>
      <c r="G267" s="47" t="s">
        <v>2309</v>
      </c>
      <c r="H267" s="49">
        <v>0</v>
      </c>
      <c r="I267" s="49">
        <v>0</v>
      </c>
      <c r="J267" s="49" t="s">
        <v>2186</v>
      </c>
      <c r="K267" s="49" t="s">
        <v>5960</v>
      </c>
      <c r="L267" s="49" t="s">
        <v>2147</v>
      </c>
      <c r="M267" s="49" t="s">
        <v>568</v>
      </c>
    </row>
    <row r="268" spans="2:13" x14ac:dyDescent="0.3">
      <c r="B268" s="248" t="s">
        <v>2831</v>
      </c>
      <c r="C268" s="248" t="s">
        <v>2831</v>
      </c>
      <c r="D268" t="s">
        <v>2576</v>
      </c>
      <c r="E268" t="s">
        <v>3299</v>
      </c>
      <c r="F268" t="s">
        <v>2073</v>
      </c>
      <c r="G268" s="47" t="s">
        <v>2191</v>
      </c>
      <c r="H268" s="49">
        <v>0</v>
      </c>
      <c r="I268" s="49">
        <v>0</v>
      </c>
      <c r="J268" s="49" t="s">
        <v>2160</v>
      </c>
      <c r="K268" s="49" t="s">
        <v>2925</v>
      </c>
      <c r="L268" s="49" t="s">
        <v>254</v>
      </c>
      <c r="M268" s="49" t="s">
        <v>568</v>
      </c>
    </row>
    <row r="269" spans="2:13" x14ac:dyDescent="0.3">
      <c r="B269" s="248" t="s">
        <v>2831</v>
      </c>
      <c r="C269" s="248" t="s">
        <v>2831</v>
      </c>
      <c r="D269" t="s">
        <v>2576</v>
      </c>
      <c r="E269" t="s">
        <v>9833</v>
      </c>
      <c r="F269" t="s">
        <v>2073</v>
      </c>
      <c r="G269" s="47" t="s">
        <v>2156</v>
      </c>
      <c r="H269" s="49">
        <v>0</v>
      </c>
      <c r="I269" s="49">
        <v>0</v>
      </c>
      <c r="J269" s="49" t="s">
        <v>2186</v>
      </c>
      <c r="K269" s="49" t="s">
        <v>9834</v>
      </c>
      <c r="L269" s="49" t="s">
        <v>254</v>
      </c>
      <c r="M269" s="49" t="s">
        <v>568</v>
      </c>
    </row>
    <row r="270" spans="2:13" x14ac:dyDescent="0.3">
      <c r="B270" s="248" t="s">
        <v>2831</v>
      </c>
      <c r="C270" s="248" t="s">
        <v>2831</v>
      </c>
      <c r="D270" t="s">
        <v>2576</v>
      </c>
      <c r="E270" t="s">
        <v>5940</v>
      </c>
      <c r="F270" t="s">
        <v>2073</v>
      </c>
      <c r="G270" s="47" t="s">
        <v>2156</v>
      </c>
      <c r="H270" s="49">
        <v>0</v>
      </c>
      <c r="I270" s="49">
        <v>0</v>
      </c>
      <c r="J270" s="49" t="s">
        <v>2160</v>
      </c>
      <c r="K270" s="49" t="s">
        <v>5941</v>
      </c>
      <c r="L270" s="49" t="s">
        <v>254</v>
      </c>
      <c r="M270" s="49" t="s">
        <v>568</v>
      </c>
    </row>
    <row r="271" spans="2:13" x14ac:dyDescent="0.3">
      <c r="B271" s="248" t="s">
        <v>2831</v>
      </c>
      <c r="C271" s="248" t="s">
        <v>2831</v>
      </c>
      <c r="D271" t="s">
        <v>2576</v>
      </c>
      <c r="E271" t="s">
        <v>4542</v>
      </c>
      <c r="F271" t="s">
        <v>2078</v>
      </c>
      <c r="G271" s="47" t="s">
        <v>2199</v>
      </c>
      <c r="H271" s="49">
        <v>0</v>
      </c>
      <c r="I271" s="49">
        <v>0</v>
      </c>
      <c r="J271" s="49" t="s">
        <v>2173</v>
      </c>
      <c r="K271" s="49" t="s">
        <v>4543</v>
      </c>
      <c r="L271" s="49" t="s">
        <v>254</v>
      </c>
      <c r="M271" s="49" t="s">
        <v>568</v>
      </c>
    </row>
    <row r="272" spans="2:13" x14ac:dyDescent="0.3">
      <c r="B272" s="248" t="s">
        <v>2831</v>
      </c>
      <c r="C272" s="248" t="s">
        <v>2831</v>
      </c>
      <c r="D272" t="s">
        <v>2576</v>
      </c>
      <c r="E272" t="s">
        <v>4556</v>
      </c>
      <c r="F272" t="s">
        <v>2078</v>
      </c>
      <c r="G272" s="47" t="s">
        <v>2305</v>
      </c>
      <c r="H272" s="49">
        <v>0</v>
      </c>
      <c r="I272" s="49">
        <v>0</v>
      </c>
      <c r="J272" s="49" t="s">
        <v>2160</v>
      </c>
      <c r="K272" s="49" t="s">
        <v>4557</v>
      </c>
      <c r="L272" s="49" t="s">
        <v>254</v>
      </c>
      <c r="M272" s="49" t="s">
        <v>568</v>
      </c>
    </row>
    <row r="273" spans="2:13" x14ac:dyDescent="0.3">
      <c r="B273" s="248" t="s">
        <v>2831</v>
      </c>
      <c r="C273" s="248" t="s">
        <v>2831</v>
      </c>
      <c r="D273" t="s">
        <v>2576</v>
      </c>
      <c r="E273" t="s">
        <v>5454</v>
      </c>
      <c r="F273" t="s">
        <v>2078</v>
      </c>
      <c r="G273" s="47" t="s">
        <v>2199</v>
      </c>
      <c r="H273" s="49">
        <v>0</v>
      </c>
      <c r="I273" s="49">
        <v>0</v>
      </c>
      <c r="J273" s="49" t="s">
        <v>2186</v>
      </c>
      <c r="K273" s="49" t="s">
        <v>5456</v>
      </c>
      <c r="L273" s="49" t="s">
        <v>254</v>
      </c>
      <c r="M273" s="49" t="s">
        <v>568</v>
      </c>
    </row>
    <row r="274" spans="2:13" x14ac:dyDescent="0.3">
      <c r="B274" s="248" t="s">
        <v>2831</v>
      </c>
      <c r="C274" s="248" t="s">
        <v>2831</v>
      </c>
      <c r="D274" t="s">
        <v>2576</v>
      </c>
      <c r="E274" t="s">
        <v>4912</v>
      </c>
      <c r="F274" t="s">
        <v>2078</v>
      </c>
      <c r="G274" s="47" t="s">
        <v>2191</v>
      </c>
      <c r="H274" s="49">
        <v>0</v>
      </c>
      <c r="I274" s="49">
        <v>0</v>
      </c>
      <c r="J274" s="49" t="s">
        <v>2160</v>
      </c>
      <c r="K274" s="49" t="s">
        <v>4899</v>
      </c>
      <c r="L274" s="49" t="s">
        <v>254</v>
      </c>
      <c r="M274" s="49" t="s">
        <v>568</v>
      </c>
    </row>
    <row r="275" spans="2:13" x14ac:dyDescent="0.3">
      <c r="B275" s="248" t="s">
        <v>2831</v>
      </c>
      <c r="C275" s="248" t="s">
        <v>2831</v>
      </c>
      <c r="D275" t="s">
        <v>2576</v>
      </c>
      <c r="E275" t="s">
        <v>4606</v>
      </c>
      <c r="F275" t="s">
        <v>2078</v>
      </c>
      <c r="G275" s="47" t="s">
        <v>2309</v>
      </c>
      <c r="H275" s="49">
        <v>0</v>
      </c>
      <c r="I275" s="49">
        <v>0</v>
      </c>
      <c r="J275" s="49" t="s">
        <v>2173</v>
      </c>
      <c r="K275" s="49" t="s">
        <v>4607</v>
      </c>
      <c r="L275" s="49" t="s">
        <v>2147</v>
      </c>
      <c r="M275" s="49" t="s">
        <v>568</v>
      </c>
    </row>
    <row r="276" spans="2:13" x14ac:dyDescent="0.3">
      <c r="B276" s="248" t="s">
        <v>2831</v>
      </c>
      <c r="C276" s="248" t="s">
        <v>2831</v>
      </c>
      <c r="D276" t="s">
        <v>2576</v>
      </c>
      <c r="E276" t="s">
        <v>11772</v>
      </c>
      <c r="F276" t="s">
        <v>2072</v>
      </c>
      <c r="G276" s="47" t="s">
        <v>2184</v>
      </c>
      <c r="H276" s="49">
        <v>0</v>
      </c>
      <c r="I276" s="49">
        <v>0</v>
      </c>
      <c r="J276" s="49" t="s">
        <v>2160</v>
      </c>
      <c r="K276" s="49" t="s">
        <v>11709</v>
      </c>
      <c r="L276" s="49" t="s">
        <v>254</v>
      </c>
      <c r="M276" s="49" t="s">
        <v>568</v>
      </c>
    </row>
    <row r="277" spans="2:13" x14ac:dyDescent="0.3">
      <c r="B277" s="248" t="s">
        <v>2831</v>
      </c>
      <c r="C277" s="248" t="s">
        <v>2831</v>
      </c>
      <c r="D277" t="s">
        <v>2576</v>
      </c>
      <c r="E277" t="s">
        <v>7524</v>
      </c>
      <c r="F277" t="s">
        <v>2073</v>
      </c>
      <c r="G277" s="47" t="s">
        <v>2359</v>
      </c>
      <c r="H277" s="49">
        <v>0</v>
      </c>
      <c r="I277" s="49">
        <v>0</v>
      </c>
      <c r="J277" s="49" t="s">
        <v>2186</v>
      </c>
      <c r="K277" s="49" t="s">
        <v>7525</v>
      </c>
      <c r="L277" s="49" t="s">
        <v>254</v>
      </c>
      <c r="M277" s="49" t="s">
        <v>568</v>
      </c>
    </row>
    <row r="278" spans="2:13" x14ac:dyDescent="0.3">
      <c r="B278" s="248" t="s">
        <v>2831</v>
      </c>
      <c r="C278" s="248" t="s">
        <v>2831</v>
      </c>
      <c r="D278" t="s">
        <v>2576</v>
      </c>
      <c r="E278" t="s">
        <v>8213</v>
      </c>
      <c r="F278" t="s">
        <v>2078</v>
      </c>
      <c r="G278" s="47" t="s">
        <v>2199</v>
      </c>
      <c r="H278" s="49">
        <v>0</v>
      </c>
      <c r="I278" s="49">
        <v>0</v>
      </c>
      <c r="J278" s="49" t="s">
        <v>2186</v>
      </c>
      <c r="K278" s="49" t="s">
        <v>8214</v>
      </c>
      <c r="L278" s="49" t="s">
        <v>254</v>
      </c>
      <c r="M278" s="49" t="s">
        <v>568</v>
      </c>
    </row>
    <row r="279" spans="2:13" x14ac:dyDescent="0.3">
      <c r="B279" s="248" t="s">
        <v>2831</v>
      </c>
      <c r="C279" s="248" t="s">
        <v>2831</v>
      </c>
      <c r="D279" t="s">
        <v>2576</v>
      </c>
      <c r="E279" t="s">
        <v>11773</v>
      </c>
      <c r="F279" t="s">
        <v>2072</v>
      </c>
      <c r="G279" s="47" t="s">
        <v>2228</v>
      </c>
      <c r="H279" s="49">
        <v>0</v>
      </c>
      <c r="I279" s="49">
        <v>0</v>
      </c>
      <c r="J279" s="49" t="s">
        <v>2160</v>
      </c>
      <c r="K279" s="49" t="s">
        <v>3939</v>
      </c>
      <c r="L279" s="49" t="s">
        <v>254</v>
      </c>
      <c r="M279" s="49" t="s">
        <v>568</v>
      </c>
    </row>
    <row r="280" spans="2:13" x14ac:dyDescent="0.3">
      <c r="B280" s="248" t="s">
        <v>2831</v>
      </c>
      <c r="C280" s="248" t="s">
        <v>2831</v>
      </c>
      <c r="D280" t="s">
        <v>2576</v>
      </c>
      <c r="E280" t="s">
        <v>6443</v>
      </c>
      <c r="F280" t="s">
        <v>2073</v>
      </c>
      <c r="G280" s="47" t="s">
        <v>2251</v>
      </c>
      <c r="H280" s="49">
        <v>0</v>
      </c>
      <c r="I280" s="49">
        <v>0</v>
      </c>
      <c r="J280" s="49" t="s">
        <v>2160</v>
      </c>
      <c r="K280" s="49" t="s">
        <v>6444</v>
      </c>
      <c r="L280" s="49" t="s">
        <v>254</v>
      </c>
      <c r="M280" s="49" t="s">
        <v>568</v>
      </c>
    </row>
    <row r="281" spans="2:13" x14ac:dyDescent="0.3">
      <c r="B281" s="248" t="s">
        <v>2831</v>
      </c>
      <c r="C281" s="248" t="s">
        <v>2831</v>
      </c>
      <c r="D281" t="s">
        <v>2576</v>
      </c>
      <c r="E281" t="s">
        <v>11774</v>
      </c>
      <c r="F281" t="s">
        <v>2072</v>
      </c>
      <c r="G281" s="47" t="s">
        <v>2325</v>
      </c>
      <c r="H281" s="49">
        <v>0</v>
      </c>
      <c r="I281" s="49">
        <v>0</v>
      </c>
      <c r="J281" s="49" t="s">
        <v>2173</v>
      </c>
      <c r="K281" s="49" t="s">
        <v>11775</v>
      </c>
      <c r="L281" s="49" t="s">
        <v>254</v>
      </c>
      <c r="M281" s="49" t="s">
        <v>568</v>
      </c>
    </row>
    <row r="282" spans="2:13" x14ac:dyDescent="0.3">
      <c r="B282" s="248" t="s">
        <v>2831</v>
      </c>
      <c r="C282" s="248" t="s">
        <v>2831</v>
      </c>
      <c r="D282" t="s">
        <v>2576</v>
      </c>
      <c r="E282" t="s">
        <v>7075</v>
      </c>
      <c r="F282" t="s">
        <v>2073</v>
      </c>
      <c r="G282" s="47" t="s">
        <v>2277</v>
      </c>
      <c r="H282" s="49">
        <v>0</v>
      </c>
      <c r="I282" s="49">
        <v>0</v>
      </c>
      <c r="J282" s="49" t="s">
        <v>2173</v>
      </c>
      <c r="K282" s="49" t="s">
        <v>7076</v>
      </c>
      <c r="L282" s="49" t="s">
        <v>254</v>
      </c>
      <c r="M282" s="49" t="s">
        <v>568</v>
      </c>
    </row>
    <row r="283" spans="2:13" x14ac:dyDescent="0.3">
      <c r="B283" s="248" t="s">
        <v>2831</v>
      </c>
      <c r="C283" s="248" t="s">
        <v>2831</v>
      </c>
      <c r="D283" t="s">
        <v>2576</v>
      </c>
      <c r="E283" t="s">
        <v>11776</v>
      </c>
      <c r="F283" t="s">
        <v>2072</v>
      </c>
      <c r="G283" s="47" t="s">
        <v>2305</v>
      </c>
      <c r="H283" s="49">
        <v>0</v>
      </c>
      <c r="I283" s="49">
        <v>0</v>
      </c>
      <c r="J283" s="49" t="s">
        <v>2160</v>
      </c>
      <c r="K283" s="49" t="s">
        <v>5981</v>
      </c>
      <c r="L283" s="49" t="s">
        <v>254</v>
      </c>
      <c r="M283" s="49" t="s">
        <v>568</v>
      </c>
    </row>
    <row r="284" spans="2:13" x14ac:dyDescent="0.3">
      <c r="B284" s="248" t="s">
        <v>2831</v>
      </c>
      <c r="C284" s="248" t="s">
        <v>2831</v>
      </c>
      <c r="D284" t="s">
        <v>2576</v>
      </c>
      <c r="E284" t="s">
        <v>5666</v>
      </c>
      <c r="F284" t="s">
        <v>2078</v>
      </c>
      <c r="G284" s="47" t="s">
        <v>2251</v>
      </c>
      <c r="H284" s="49">
        <v>0</v>
      </c>
      <c r="I284" s="49">
        <v>0</v>
      </c>
      <c r="J284" s="49" t="s">
        <v>2186</v>
      </c>
      <c r="K284" s="49" t="s">
        <v>5668</v>
      </c>
      <c r="L284" s="49" t="s">
        <v>254</v>
      </c>
      <c r="M284" s="49" t="s">
        <v>568</v>
      </c>
    </row>
    <row r="285" spans="2:13" x14ac:dyDescent="0.3">
      <c r="B285" s="248" t="s">
        <v>2831</v>
      </c>
      <c r="C285" s="248" t="s">
        <v>2831</v>
      </c>
      <c r="D285" t="s">
        <v>2576</v>
      </c>
      <c r="E285" t="s">
        <v>6393</v>
      </c>
      <c r="F285" t="s">
        <v>2078</v>
      </c>
      <c r="G285" s="47" t="s">
        <v>2211</v>
      </c>
      <c r="H285" s="49">
        <v>0</v>
      </c>
      <c r="I285" s="49">
        <v>0</v>
      </c>
      <c r="J285" s="49" t="s">
        <v>2186</v>
      </c>
      <c r="K285" s="49" t="s">
        <v>6395</v>
      </c>
      <c r="L285" s="49" t="s">
        <v>254</v>
      </c>
      <c r="M285" s="49" t="s">
        <v>568</v>
      </c>
    </row>
    <row r="286" spans="2:13" x14ac:dyDescent="0.3">
      <c r="B286" s="248" t="s">
        <v>2831</v>
      </c>
      <c r="C286" s="248" t="s">
        <v>2831</v>
      </c>
      <c r="D286" t="s">
        <v>2576</v>
      </c>
      <c r="E286" t="s">
        <v>11777</v>
      </c>
      <c r="F286" t="s">
        <v>2072</v>
      </c>
      <c r="G286" s="47" t="s">
        <v>2306</v>
      </c>
      <c r="H286" s="49">
        <v>0</v>
      </c>
      <c r="I286" s="49">
        <v>0</v>
      </c>
      <c r="J286" s="49" t="s">
        <v>2160</v>
      </c>
      <c r="K286" s="49" t="s">
        <v>11778</v>
      </c>
      <c r="L286" s="49" t="s">
        <v>254</v>
      </c>
      <c r="M286" s="49" t="s">
        <v>568</v>
      </c>
    </row>
    <row r="287" spans="2:13" x14ac:dyDescent="0.3">
      <c r="B287" s="248" t="s">
        <v>2831</v>
      </c>
      <c r="C287" s="248" t="s">
        <v>2831</v>
      </c>
      <c r="D287" t="s">
        <v>2576</v>
      </c>
      <c r="E287" t="s">
        <v>8287</v>
      </c>
      <c r="F287" t="s">
        <v>2073</v>
      </c>
      <c r="G287" s="47" t="s">
        <v>2168</v>
      </c>
      <c r="H287" s="49">
        <v>0</v>
      </c>
      <c r="I287" s="49">
        <v>0</v>
      </c>
      <c r="J287" s="49" t="s">
        <v>2176</v>
      </c>
      <c r="K287" s="49" t="s">
        <v>8288</v>
      </c>
      <c r="L287" s="49" t="s">
        <v>254</v>
      </c>
      <c r="M287" s="49" t="s">
        <v>568</v>
      </c>
    </row>
    <row r="288" spans="2:13" x14ac:dyDescent="0.3">
      <c r="B288" s="248" t="s">
        <v>2831</v>
      </c>
      <c r="C288" s="248" t="s">
        <v>2831</v>
      </c>
      <c r="D288" t="s">
        <v>2576</v>
      </c>
      <c r="E288" t="s">
        <v>4931</v>
      </c>
      <c r="F288" t="s">
        <v>2078</v>
      </c>
      <c r="G288" s="47" t="s">
        <v>2329</v>
      </c>
      <c r="H288" s="49">
        <v>0</v>
      </c>
      <c r="I288" s="49">
        <v>0</v>
      </c>
      <c r="J288" s="49" t="s">
        <v>2160</v>
      </c>
      <c r="K288" s="49" t="s">
        <v>4932</v>
      </c>
      <c r="L288" s="49" t="s">
        <v>254</v>
      </c>
      <c r="M288" s="49" t="s">
        <v>568</v>
      </c>
    </row>
    <row r="289" spans="2:13" x14ac:dyDescent="0.3">
      <c r="B289" s="248" t="s">
        <v>2831</v>
      </c>
      <c r="C289" s="248" t="s">
        <v>2831</v>
      </c>
      <c r="D289" t="s">
        <v>2576</v>
      </c>
      <c r="E289" t="s">
        <v>8977</v>
      </c>
      <c r="F289" t="s">
        <v>2073</v>
      </c>
      <c r="G289" s="47" t="s">
        <v>2352</v>
      </c>
      <c r="H289" s="49">
        <v>0</v>
      </c>
      <c r="I289" s="49">
        <v>0</v>
      </c>
      <c r="J289" s="49" t="s">
        <v>2160</v>
      </c>
      <c r="K289" s="49" t="s">
        <v>8978</v>
      </c>
      <c r="L289" s="49" t="s">
        <v>254</v>
      </c>
      <c r="M289" s="49" t="s">
        <v>568</v>
      </c>
    </row>
    <row r="290" spans="2:13" x14ac:dyDescent="0.3">
      <c r="B290" s="248" t="s">
        <v>2831</v>
      </c>
      <c r="C290" s="248" t="s">
        <v>2831</v>
      </c>
      <c r="D290" t="s">
        <v>2576</v>
      </c>
      <c r="E290" t="s">
        <v>7280</v>
      </c>
      <c r="F290" t="s">
        <v>2073</v>
      </c>
      <c r="G290" s="47" t="s">
        <v>2359</v>
      </c>
      <c r="H290" s="49">
        <v>0</v>
      </c>
      <c r="I290" s="49">
        <v>0</v>
      </c>
      <c r="J290" s="49" t="s">
        <v>2186</v>
      </c>
      <c r="K290" s="49" t="s">
        <v>7281</v>
      </c>
      <c r="L290" s="49" t="s">
        <v>254</v>
      </c>
      <c r="M290" s="49" t="s">
        <v>568</v>
      </c>
    </row>
    <row r="291" spans="2:13" x14ac:dyDescent="0.3">
      <c r="B291" s="248" t="s">
        <v>2831</v>
      </c>
      <c r="C291" s="248" t="s">
        <v>2831</v>
      </c>
      <c r="D291" t="s">
        <v>2576</v>
      </c>
      <c r="E291" t="s">
        <v>4920</v>
      </c>
      <c r="F291" t="s">
        <v>2078</v>
      </c>
      <c r="G291" s="47" t="s">
        <v>2306</v>
      </c>
      <c r="H291" s="49">
        <v>0</v>
      </c>
      <c r="I291" s="49">
        <v>0</v>
      </c>
      <c r="J291" s="49" t="s">
        <v>2160</v>
      </c>
      <c r="K291" s="49" t="s">
        <v>4921</v>
      </c>
      <c r="L291" s="49" t="s">
        <v>254</v>
      </c>
      <c r="M291" s="49" t="s">
        <v>568</v>
      </c>
    </row>
    <row r="292" spans="2:13" x14ac:dyDescent="0.3">
      <c r="B292" s="248" t="s">
        <v>2831</v>
      </c>
      <c r="C292" s="248" t="s">
        <v>2831</v>
      </c>
      <c r="D292" t="s">
        <v>2576</v>
      </c>
      <c r="E292" t="s">
        <v>11779</v>
      </c>
      <c r="F292" t="s">
        <v>2072</v>
      </c>
      <c r="G292" s="47" t="s">
        <v>2184</v>
      </c>
      <c r="H292" s="49">
        <v>0</v>
      </c>
      <c r="I292" s="49">
        <v>0</v>
      </c>
      <c r="J292" s="49" t="s">
        <v>2176</v>
      </c>
      <c r="K292" s="49" t="s">
        <v>11780</v>
      </c>
      <c r="L292" s="49" t="s">
        <v>254</v>
      </c>
      <c r="M292" s="49" t="s">
        <v>568</v>
      </c>
    </row>
    <row r="293" spans="2:13" x14ac:dyDescent="0.3">
      <c r="B293" s="248" t="s">
        <v>2831</v>
      </c>
      <c r="C293" s="248" t="s">
        <v>2831</v>
      </c>
      <c r="D293" t="s">
        <v>2576</v>
      </c>
      <c r="E293" t="s">
        <v>11781</v>
      </c>
      <c r="F293" t="s">
        <v>2075</v>
      </c>
      <c r="G293" s="47" t="s">
        <v>2199</v>
      </c>
      <c r="H293" s="49">
        <v>0</v>
      </c>
      <c r="I293" s="49">
        <v>0</v>
      </c>
      <c r="J293" s="49" t="s">
        <v>2176</v>
      </c>
      <c r="K293" s="49" t="s">
        <v>11782</v>
      </c>
      <c r="L293" s="49" t="s">
        <v>254</v>
      </c>
      <c r="M293" s="49" t="s">
        <v>568</v>
      </c>
    </row>
    <row r="294" spans="2:13" x14ac:dyDescent="0.3">
      <c r="B294" s="248" t="s">
        <v>2831</v>
      </c>
      <c r="C294" s="248" t="s">
        <v>2831</v>
      </c>
      <c r="D294" t="s">
        <v>2576</v>
      </c>
      <c r="E294" t="s">
        <v>5804</v>
      </c>
      <c r="F294" t="s">
        <v>2073</v>
      </c>
      <c r="G294" s="47" t="s">
        <v>2264</v>
      </c>
      <c r="H294" s="49">
        <v>1</v>
      </c>
      <c r="I294" s="49">
        <v>6367.51</v>
      </c>
      <c r="J294" s="49" t="s">
        <v>2160</v>
      </c>
      <c r="K294" s="49" t="s">
        <v>5805</v>
      </c>
      <c r="L294" s="49" t="s">
        <v>254</v>
      </c>
      <c r="M294" s="49" t="s">
        <v>568</v>
      </c>
    </row>
    <row r="295" spans="2:13" x14ac:dyDescent="0.3">
      <c r="B295" s="248" t="s">
        <v>2831</v>
      </c>
      <c r="C295" s="248" t="s">
        <v>2831</v>
      </c>
      <c r="D295" t="s">
        <v>2576</v>
      </c>
      <c r="E295" t="s">
        <v>4894</v>
      </c>
      <c r="F295" t="s">
        <v>2078</v>
      </c>
      <c r="G295" s="47" t="s">
        <v>2157</v>
      </c>
      <c r="H295" s="49">
        <v>0</v>
      </c>
      <c r="I295" s="49">
        <v>0</v>
      </c>
      <c r="J295" s="49" t="s">
        <v>2173</v>
      </c>
      <c r="K295" s="49" t="s">
        <v>4895</v>
      </c>
      <c r="L295" s="49" t="s">
        <v>254</v>
      </c>
      <c r="M295" s="49" t="s">
        <v>568</v>
      </c>
    </row>
    <row r="296" spans="2:13" x14ac:dyDescent="0.3">
      <c r="B296" s="248" t="s">
        <v>2831</v>
      </c>
      <c r="C296" s="248" t="s">
        <v>2831</v>
      </c>
      <c r="D296" t="s">
        <v>2576</v>
      </c>
      <c r="E296" t="s">
        <v>10397</v>
      </c>
      <c r="F296" t="s">
        <v>2073</v>
      </c>
      <c r="G296" s="47" t="s">
        <v>2168</v>
      </c>
      <c r="H296" s="49">
        <v>0</v>
      </c>
      <c r="I296" s="49">
        <v>0</v>
      </c>
      <c r="J296" s="49" t="s">
        <v>2160</v>
      </c>
      <c r="K296" s="49" t="s">
        <v>10398</v>
      </c>
      <c r="L296" s="49" t="s">
        <v>254</v>
      </c>
      <c r="M296" s="49" t="s">
        <v>568</v>
      </c>
    </row>
    <row r="297" spans="2:13" x14ac:dyDescent="0.3">
      <c r="B297" s="248" t="s">
        <v>2831</v>
      </c>
      <c r="C297" s="248" t="s">
        <v>2831</v>
      </c>
      <c r="D297" t="s">
        <v>2576</v>
      </c>
      <c r="E297" t="s">
        <v>8003</v>
      </c>
      <c r="F297" t="s">
        <v>2073</v>
      </c>
      <c r="G297" s="47" t="s">
        <v>2352</v>
      </c>
      <c r="H297" s="49">
        <v>0</v>
      </c>
      <c r="I297" s="49">
        <v>0</v>
      </c>
      <c r="J297" s="49" t="s">
        <v>2186</v>
      </c>
      <c r="K297" s="49" t="s">
        <v>8004</v>
      </c>
      <c r="L297" s="49" t="s">
        <v>254</v>
      </c>
      <c r="M297" s="49" t="s">
        <v>568</v>
      </c>
    </row>
    <row r="298" spans="2:13" x14ac:dyDescent="0.3">
      <c r="B298" s="248" t="s">
        <v>2831</v>
      </c>
      <c r="C298" s="248" t="s">
        <v>2831</v>
      </c>
      <c r="D298" t="s">
        <v>2576</v>
      </c>
      <c r="E298" t="s">
        <v>7678</v>
      </c>
      <c r="F298" t="s">
        <v>2078</v>
      </c>
      <c r="G298" s="47" t="s">
        <v>2351</v>
      </c>
      <c r="H298" s="49">
        <v>0</v>
      </c>
      <c r="I298" s="49">
        <v>0</v>
      </c>
      <c r="J298" s="49" t="s">
        <v>2186</v>
      </c>
      <c r="K298" s="49" t="s">
        <v>7679</v>
      </c>
      <c r="L298" s="49" t="s">
        <v>254</v>
      </c>
      <c r="M298" s="49" t="s">
        <v>568</v>
      </c>
    </row>
    <row r="299" spans="2:13" x14ac:dyDescent="0.3">
      <c r="B299" s="248" t="s">
        <v>2831</v>
      </c>
      <c r="C299" s="248" t="s">
        <v>2831</v>
      </c>
      <c r="D299" t="s">
        <v>2576</v>
      </c>
      <c r="E299" t="s">
        <v>7484</v>
      </c>
      <c r="F299" t="s">
        <v>2073</v>
      </c>
      <c r="G299" s="47" t="s">
        <v>2264</v>
      </c>
      <c r="H299" s="49">
        <v>0</v>
      </c>
      <c r="I299" s="49">
        <v>0</v>
      </c>
      <c r="J299" s="49" t="s">
        <v>2186</v>
      </c>
      <c r="K299" s="49" t="s">
        <v>7485</v>
      </c>
      <c r="L299" s="49" t="s">
        <v>254</v>
      </c>
      <c r="M299" s="49" t="s">
        <v>568</v>
      </c>
    </row>
    <row r="300" spans="2:13" x14ac:dyDescent="0.3">
      <c r="B300" s="248" t="s">
        <v>2831</v>
      </c>
      <c r="C300" s="248" t="s">
        <v>2831</v>
      </c>
      <c r="D300" t="s">
        <v>2576</v>
      </c>
      <c r="E300" t="s">
        <v>11783</v>
      </c>
      <c r="F300" t="s">
        <v>2075</v>
      </c>
      <c r="G300" s="47" t="s">
        <v>2306</v>
      </c>
      <c r="H300" s="49">
        <v>0</v>
      </c>
      <c r="I300" s="49">
        <v>0</v>
      </c>
      <c r="J300" s="49" t="s">
        <v>2160</v>
      </c>
      <c r="K300" s="49" t="s">
        <v>11784</v>
      </c>
      <c r="L300" s="49" t="s">
        <v>254</v>
      </c>
      <c r="M300" s="49" t="s">
        <v>568</v>
      </c>
    </row>
    <row r="301" spans="2:13" x14ac:dyDescent="0.3">
      <c r="B301" s="248" t="s">
        <v>2831</v>
      </c>
      <c r="C301" s="248" t="s">
        <v>2831</v>
      </c>
      <c r="D301" t="s">
        <v>2576</v>
      </c>
      <c r="E301" t="s">
        <v>8413</v>
      </c>
      <c r="F301" t="s">
        <v>2073</v>
      </c>
      <c r="G301" s="47" t="s">
        <v>2191</v>
      </c>
      <c r="H301" s="49">
        <v>0</v>
      </c>
      <c r="I301" s="49">
        <v>0</v>
      </c>
      <c r="J301" s="49" t="s">
        <v>2186</v>
      </c>
      <c r="K301" s="49" t="s">
        <v>8414</v>
      </c>
      <c r="L301" s="49" t="s">
        <v>254</v>
      </c>
      <c r="M301" s="49" t="s">
        <v>568</v>
      </c>
    </row>
    <row r="302" spans="2:13" x14ac:dyDescent="0.3">
      <c r="B302" s="248" t="s">
        <v>2831</v>
      </c>
      <c r="C302" s="248" t="s">
        <v>2831</v>
      </c>
      <c r="D302" t="s">
        <v>2576</v>
      </c>
      <c r="E302" t="s">
        <v>8739</v>
      </c>
      <c r="F302" t="s">
        <v>2073</v>
      </c>
      <c r="G302" s="47" t="s">
        <v>2251</v>
      </c>
      <c r="H302" s="49">
        <v>0</v>
      </c>
      <c r="I302" s="49">
        <v>0</v>
      </c>
      <c r="J302" s="49" t="s">
        <v>2186</v>
      </c>
      <c r="K302" s="49" t="s">
        <v>8740</v>
      </c>
      <c r="L302" s="49" t="s">
        <v>254</v>
      </c>
      <c r="M302" s="49" t="s">
        <v>568</v>
      </c>
    </row>
    <row r="303" spans="2:13" x14ac:dyDescent="0.3">
      <c r="B303" s="248" t="s">
        <v>2831</v>
      </c>
      <c r="C303" s="248" t="s">
        <v>2831</v>
      </c>
      <c r="D303" t="s">
        <v>2576</v>
      </c>
      <c r="E303" t="s">
        <v>3166</v>
      </c>
      <c r="F303" t="s">
        <v>2073</v>
      </c>
      <c r="G303" s="47" t="s">
        <v>2306</v>
      </c>
      <c r="H303" s="49">
        <v>0</v>
      </c>
      <c r="I303" s="49">
        <v>0</v>
      </c>
      <c r="J303" s="49" t="s">
        <v>2160</v>
      </c>
      <c r="K303" s="49" t="s">
        <v>2941</v>
      </c>
      <c r="L303" s="49" t="s">
        <v>254</v>
      </c>
      <c r="M303" s="49" t="s">
        <v>568</v>
      </c>
    </row>
    <row r="304" spans="2:13" x14ac:dyDescent="0.3">
      <c r="B304" s="248" t="s">
        <v>2831</v>
      </c>
      <c r="C304" s="248" t="s">
        <v>2831</v>
      </c>
      <c r="D304" t="s">
        <v>2576</v>
      </c>
      <c r="E304" t="s">
        <v>10244</v>
      </c>
      <c r="F304" t="s">
        <v>2073</v>
      </c>
      <c r="G304" s="47" t="s">
        <v>2251</v>
      </c>
      <c r="H304" s="49">
        <v>0</v>
      </c>
      <c r="I304" s="49">
        <v>0</v>
      </c>
      <c r="J304" s="49" t="s">
        <v>2186</v>
      </c>
      <c r="K304" s="49" t="s">
        <v>10245</v>
      </c>
      <c r="L304" s="49" t="s">
        <v>254</v>
      </c>
      <c r="M304" s="49" t="s">
        <v>568</v>
      </c>
    </row>
    <row r="305" spans="2:13" x14ac:dyDescent="0.3">
      <c r="B305" s="248" t="s">
        <v>2831</v>
      </c>
      <c r="C305" s="248" t="s">
        <v>2831</v>
      </c>
      <c r="D305" t="s">
        <v>2576</v>
      </c>
      <c r="E305" t="s">
        <v>7674</v>
      </c>
      <c r="F305" t="s">
        <v>2073</v>
      </c>
      <c r="G305" s="47" t="s">
        <v>2359</v>
      </c>
      <c r="H305" s="49">
        <v>0</v>
      </c>
      <c r="I305" s="49">
        <v>0</v>
      </c>
      <c r="J305" s="49" t="s">
        <v>2186</v>
      </c>
      <c r="K305" s="49" t="s">
        <v>7675</v>
      </c>
      <c r="L305" s="49" t="s">
        <v>254</v>
      </c>
      <c r="M305" s="49" t="s">
        <v>568</v>
      </c>
    </row>
    <row r="306" spans="2:13" x14ac:dyDescent="0.3">
      <c r="B306" s="248" t="s">
        <v>2831</v>
      </c>
      <c r="C306" s="248" t="s">
        <v>2831</v>
      </c>
      <c r="D306" t="s">
        <v>2576</v>
      </c>
      <c r="E306" t="s">
        <v>8291</v>
      </c>
      <c r="F306" t="s">
        <v>2073</v>
      </c>
      <c r="G306" s="47" t="s">
        <v>2196</v>
      </c>
      <c r="H306" s="49">
        <v>0</v>
      </c>
      <c r="I306" s="49">
        <v>0</v>
      </c>
      <c r="J306" s="49" t="s">
        <v>2160</v>
      </c>
      <c r="K306" s="49" t="s">
        <v>8292</v>
      </c>
      <c r="L306" s="49" t="s">
        <v>254</v>
      </c>
      <c r="M306" s="49" t="s">
        <v>568</v>
      </c>
    </row>
    <row r="307" spans="2:13" x14ac:dyDescent="0.3">
      <c r="B307" s="248" t="s">
        <v>2831</v>
      </c>
      <c r="C307" s="248" t="s">
        <v>2831</v>
      </c>
      <c r="D307" t="s">
        <v>2576</v>
      </c>
      <c r="E307" t="s">
        <v>7891</v>
      </c>
      <c r="F307" t="s">
        <v>2073</v>
      </c>
      <c r="G307" s="47" t="s">
        <v>2306</v>
      </c>
      <c r="H307" s="49">
        <v>0</v>
      </c>
      <c r="I307" s="49">
        <v>0</v>
      </c>
      <c r="J307" s="49" t="s">
        <v>2186</v>
      </c>
      <c r="K307" s="49" t="s">
        <v>7892</v>
      </c>
      <c r="L307" s="49" t="s">
        <v>254</v>
      </c>
      <c r="M307" s="49" t="s">
        <v>568</v>
      </c>
    </row>
    <row r="308" spans="2:13" x14ac:dyDescent="0.3">
      <c r="B308" s="248" t="s">
        <v>2831</v>
      </c>
      <c r="C308" s="248" t="s">
        <v>2831</v>
      </c>
      <c r="D308" t="s">
        <v>2576</v>
      </c>
      <c r="E308" t="s">
        <v>9756</v>
      </c>
      <c r="F308" t="s">
        <v>2078</v>
      </c>
      <c r="G308" s="47" t="s">
        <v>2325</v>
      </c>
      <c r="H308" s="49">
        <v>0</v>
      </c>
      <c r="I308" s="49">
        <v>0</v>
      </c>
      <c r="J308" s="49" t="s">
        <v>2186</v>
      </c>
      <c r="K308" s="49" t="s">
        <v>9757</v>
      </c>
      <c r="L308" s="49" t="s">
        <v>254</v>
      </c>
      <c r="M308" s="49" t="s">
        <v>568</v>
      </c>
    </row>
    <row r="309" spans="2:13" x14ac:dyDescent="0.3">
      <c r="B309" s="248" t="s">
        <v>2831</v>
      </c>
      <c r="C309" s="248" t="s">
        <v>2831</v>
      </c>
      <c r="D309" t="s">
        <v>2576</v>
      </c>
      <c r="E309" t="s">
        <v>11785</v>
      </c>
      <c r="F309" t="s">
        <v>2076</v>
      </c>
      <c r="G309" s="47" t="s">
        <v>2325</v>
      </c>
      <c r="H309" s="49">
        <v>0</v>
      </c>
      <c r="I309" s="49">
        <v>0</v>
      </c>
      <c r="J309" s="49" t="s">
        <v>2160</v>
      </c>
      <c r="K309" s="49" t="s">
        <v>11786</v>
      </c>
      <c r="L309" s="49" t="s">
        <v>254</v>
      </c>
      <c r="M309" s="49" t="s">
        <v>568</v>
      </c>
    </row>
    <row r="310" spans="2:13" x14ac:dyDescent="0.3">
      <c r="B310" s="248" t="s">
        <v>2831</v>
      </c>
      <c r="C310" s="248" t="s">
        <v>2831</v>
      </c>
      <c r="D310" t="s">
        <v>2576</v>
      </c>
      <c r="E310" t="s">
        <v>6677</v>
      </c>
      <c r="F310" t="s">
        <v>2078</v>
      </c>
      <c r="G310" s="47" t="s">
        <v>2325</v>
      </c>
      <c r="H310" s="49">
        <v>0</v>
      </c>
      <c r="I310" s="49">
        <v>0</v>
      </c>
      <c r="J310" s="49" t="s">
        <v>2186</v>
      </c>
      <c r="K310" s="49" t="s">
        <v>6678</v>
      </c>
      <c r="L310" s="49" t="s">
        <v>254</v>
      </c>
      <c r="M310" s="49" t="s">
        <v>568</v>
      </c>
    </row>
    <row r="311" spans="2:13" x14ac:dyDescent="0.3">
      <c r="B311" s="248" t="s">
        <v>2831</v>
      </c>
      <c r="C311" s="248" t="s">
        <v>2831</v>
      </c>
      <c r="D311" t="s">
        <v>2576</v>
      </c>
      <c r="E311" t="s">
        <v>6333</v>
      </c>
      <c r="F311" t="s">
        <v>2073</v>
      </c>
      <c r="G311" s="47" t="s">
        <v>2359</v>
      </c>
      <c r="H311" s="49">
        <v>0</v>
      </c>
      <c r="I311" s="49">
        <v>0</v>
      </c>
      <c r="J311" s="49" t="s">
        <v>2160</v>
      </c>
      <c r="K311" s="49" t="s">
        <v>6334</v>
      </c>
      <c r="L311" s="49" t="s">
        <v>254</v>
      </c>
      <c r="M311" s="49" t="s">
        <v>568</v>
      </c>
    </row>
    <row r="312" spans="2:13" x14ac:dyDescent="0.3">
      <c r="B312" s="248" t="s">
        <v>2831</v>
      </c>
      <c r="C312" s="248" t="s">
        <v>2831</v>
      </c>
      <c r="D312" t="s">
        <v>2576</v>
      </c>
      <c r="E312" t="s">
        <v>11787</v>
      </c>
      <c r="F312" t="s">
        <v>2075</v>
      </c>
      <c r="G312" s="47" t="s">
        <v>2309</v>
      </c>
      <c r="H312" s="49">
        <v>0</v>
      </c>
      <c r="I312" s="49">
        <v>0</v>
      </c>
      <c r="J312" s="49" t="s">
        <v>2160</v>
      </c>
      <c r="K312" s="49" t="s">
        <v>11788</v>
      </c>
      <c r="L312" s="49" t="s">
        <v>254</v>
      </c>
      <c r="M312" s="49" t="s">
        <v>568</v>
      </c>
    </row>
    <row r="313" spans="2:13" x14ac:dyDescent="0.3">
      <c r="B313" s="248" t="s">
        <v>2831</v>
      </c>
      <c r="C313" s="248" t="s">
        <v>2831</v>
      </c>
      <c r="D313" t="s">
        <v>2576</v>
      </c>
      <c r="E313" t="s">
        <v>5507</v>
      </c>
      <c r="F313" t="s">
        <v>2073</v>
      </c>
      <c r="G313" s="47" t="s">
        <v>2167</v>
      </c>
      <c r="H313" s="49">
        <v>0</v>
      </c>
      <c r="I313" s="49">
        <v>0</v>
      </c>
      <c r="J313" s="49" t="s">
        <v>2186</v>
      </c>
      <c r="K313" s="49" t="s">
        <v>5509</v>
      </c>
      <c r="L313" s="49" t="s">
        <v>254</v>
      </c>
      <c r="M313" s="49" t="s">
        <v>568</v>
      </c>
    </row>
    <row r="314" spans="2:13" x14ac:dyDescent="0.3">
      <c r="B314" s="248" t="s">
        <v>2831</v>
      </c>
      <c r="C314" s="248" t="s">
        <v>2831</v>
      </c>
      <c r="D314" t="s">
        <v>2576</v>
      </c>
      <c r="E314" t="s">
        <v>7962</v>
      </c>
      <c r="F314" t="s">
        <v>2073</v>
      </c>
      <c r="G314" s="47" t="s">
        <v>2194</v>
      </c>
      <c r="H314" s="49">
        <v>0</v>
      </c>
      <c r="I314" s="49">
        <v>0</v>
      </c>
      <c r="J314" s="49" t="s">
        <v>2160</v>
      </c>
      <c r="K314" s="49" t="s">
        <v>7963</v>
      </c>
      <c r="L314" s="49" t="s">
        <v>254</v>
      </c>
      <c r="M314" s="49" t="s">
        <v>568</v>
      </c>
    </row>
    <row r="315" spans="2:13" x14ac:dyDescent="0.3">
      <c r="B315" s="248" t="s">
        <v>2831</v>
      </c>
      <c r="C315" s="248" t="s">
        <v>2831</v>
      </c>
      <c r="D315" t="s">
        <v>2576</v>
      </c>
      <c r="E315" t="s">
        <v>5250</v>
      </c>
      <c r="F315" t="s">
        <v>2073</v>
      </c>
      <c r="G315" s="47" t="s">
        <v>2156</v>
      </c>
      <c r="H315" s="49">
        <v>0</v>
      </c>
      <c r="I315" s="49">
        <v>0</v>
      </c>
      <c r="J315" s="49" t="s">
        <v>2160</v>
      </c>
      <c r="K315" s="49" t="s">
        <v>5251</v>
      </c>
      <c r="L315" s="49" t="s">
        <v>2147</v>
      </c>
      <c r="M315" s="49" t="s">
        <v>568</v>
      </c>
    </row>
    <row r="316" spans="2:13" x14ac:dyDescent="0.3">
      <c r="B316" s="248" t="s">
        <v>2831</v>
      </c>
      <c r="C316" s="248" t="s">
        <v>2831</v>
      </c>
      <c r="D316" t="s">
        <v>2576</v>
      </c>
      <c r="E316" t="s">
        <v>7395</v>
      </c>
      <c r="F316" t="s">
        <v>2073</v>
      </c>
      <c r="G316" s="47" t="s">
        <v>2243</v>
      </c>
      <c r="H316" s="49">
        <v>0</v>
      </c>
      <c r="I316" s="49">
        <v>0</v>
      </c>
      <c r="J316" s="49" t="s">
        <v>2186</v>
      </c>
      <c r="K316" s="49" t="s">
        <v>7396</v>
      </c>
      <c r="L316" s="49" t="s">
        <v>254</v>
      </c>
      <c r="M316" s="49" t="s">
        <v>568</v>
      </c>
    </row>
    <row r="317" spans="2:13" x14ac:dyDescent="0.3">
      <c r="B317" s="248" t="s">
        <v>2831</v>
      </c>
      <c r="C317" s="248" t="s">
        <v>2831</v>
      </c>
      <c r="D317" t="s">
        <v>2576</v>
      </c>
      <c r="E317" t="s">
        <v>6243</v>
      </c>
      <c r="F317" t="s">
        <v>2078</v>
      </c>
      <c r="G317" s="47" t="s">
        <v>2277</v>
      </c>
      <c r="H317" s="49">
        <v>0</v>
      </c>
      <c r="I317" s="49">
        <v>0</v>
      </c>
      <c r="J317" s="49" t="s">
        <v>2160</v>
      </c>
      <c r="K317" s="49" t="s">
        <v>6244</v>
      </c>
      <c r="L317" s="49" t="s">
        <v>254</v>
      </c>
      <c r="M317" s="49" t="s">
        <v>568</v>
      </c>
    </row>
    <row r="318" spans="2:13" x14ac:dyDescent="0.3">
      <c r="B318" s="248" t="s">
        <v>2831</v>
      </c>
      <c r="C318" s="248" t="s">
        <v>2831</v>
      </c>
      <c r="D318" t="s">
        <v>2576</v>
      </c>
      <c r="E318" t="s">
        <v>8474</v>
      </c>
      <c r="F318" t="s">
        <v>2073</v>
      </c>
      <c r="G318" s="47" t="s">
        <v>2191</v>
      </c>
      <c r="H318" s="49">
        <v>0</v>
      </c>
      <c r="I318" s="49">
        <v>0</v>
      </c>
      <c r="J318" s="49" t="s">
        <v>2160</v>
      </c>
      <c r="K318" s="49" t="s">
        <v>8475</v>
      </c>
      <c r="L318" s="49" t="s">
        <v>254</v>
      </c>
      <c r="M318" s="49" t="s">
        <v>568</v>
      </c>
    </row>
    <row r="319" spans="2:13" x14ac:dyDescent="0.3">
      <c r="B319" s="248" t="s">
        <v>2831</v>
      </c>
      <c r="C319" s="248" t="s">
        <v>2831</v>
      </c>
      <c r="D319" t="s">
        <v>2576</v>
      </c>
      <c r="E319" t="s">
        <v>8646</v>
      </c>
      <c r="F319" t="s">
        <v>2078</v>
      </c>
      <c r="G319" s="47" t="s">
        <v>2309</v>
      </c>
      <c r="H319" s="49">
        <v>0</v>
      </c>
      <c r="I319" s="49">
        <v>0</v>
      </c>
      <c r="J319" s="49" t="s">
        <v>2186</v>
      </c>
      <c r="K319" s="49" t="s">
        <v>8647</v>
      </c>
      <c r="L319" s="49" t="s">
        <v>254</v>
      </c>
      <c r="M319" s="49" t="s">
        <v>568</v>
      </c>
    </row>
    <row r="320" spans="2:13" x14ac:dyDescent="0.3">
      <c r="B320" s="248" t="s">
        <v>2831</v>
      </c>
      <c r="C320" s="248" t="s">
        <v>2831</v>
      </c>
      <c r="D320" t="s">
        <v>2576</v>
      </c>
      <c r="E320" t="s">
        <v>3806</v>
      </c>
      <c r="F320" t="s">
        <v>2073</v>
      </c>
      <c r="G320" s="47" t="s">
        <v>2184</v>
      </c>
      <c r="H320" s="49">
        <v>0</v>
      </c>
      <c r="I320" s="49">
        <v>0</v>
      </c>
      <c r="J320" s="49" t="s">
        <v>2186</v>
      </c>
      <c r="K320" s="49" t="s">
        <v>3808</v>
      </c>
      <c r="L320" s="49" t="s">
        <v>254</v>
      </c>
      <c r="M320" s="49" t="s">
        <v>568</v>
      </c>
    </row>
    <row r="321" spans="2:13" x14ac:dyDescent="0.3">
      <c r="B321" s="248" t="s">
        <v>2831</v>
      </c>
      <c r="C321" s="248" t="s">
        <v>2831</v>
      </c>
      <c r="D321" t="s">
        <v>2576</v>
      </c>
      <c r="E321" t="s">
        <v>10588</v>
      </c>
      <c r="F321" t="s">
        <v>2073</v>
      </c>
      <c r="G321" s="47" t="s">
        <v>2156</v>
      </c>
      <c r="H321" s="49">
        <v>0</v>
      </c>
      <c r="I321" s="49">
        <v>0</v>
      </c>
      <c r="J321" s="49" t="s">
        <v>2186</v>
      </c>
      <c r="K321" s="49" t="s">
        <v>10589</v>
      </c>
      <c r="L321" s="49" t="s">
        <v>254</v>
      </c>
      <c r="M321" s="49" t="s">
        <v>568</v>
      </c>
    </row>
    <row r="322" spans="2:13" x14ac:dyDescent="0.3">
      <c r="B322" s="248" t="s">
        <v>2831</v>
      </c>
      <c r="C322" s="248" t="s">
        <v>2831</v>
      </c>
      <c r="D322" t="s">
        <v>2576</v>
      </c>
      <c r="E322" t="s">
        <v>8880</v>
      </c>
      <c r="F322" t="s">
        <v>2073</v>
      </c>
      <c r="G322" s="47" t="s">
        <v>2228</v>
      </c>
      <c r="H322" s="49">
        <v>0</v>
      </c>
      <c r="I322" s="49">
        <v>0</v>
      </c>
      <c r="J322" s="49" t="s">
        <v>2186</v>
      </c>
      <c r="K322" s="49" t="s">
        <v>8881</v>
      </c>
      <c r="L322" s="49" t="s">
        <v>254</v>
      </c>
      <c r="M322" s="49" t="s">
        <v>568</v>
      </c>
    </row>
    <row r="323" spans="2:13" x14ac:dyDescent="0.3">
      <c r="B323" s="248" t="s">
        <v>2831</v>
      </c>
      <c r="C323" s="248" t="s">
        <v>2831</v>
      </c>
      <c r="D323" t="s">
        <v>2576</v>
      </c>
      <c r="E323" t="s">
        <v>9752</v>
      </c>
      <c r="F323" t="s">
        <v>2073</v>
      </c>
      <c r="G323" s="47" t="s">
        <v>2306</v>
      </c>
      <c r="H323" s="49">
        <v>0</v>
      </c>
      <c r="I323" s="49">
        <v>0</v>
      </c>
      <c r="J323" s="49" t="s">
        <v>2186</v>
      </c>
      <c r="K323" s="49" t="s">
        <v>9753</v>
      </c>
      <c r="L323" s="49" t="s">
        <v>254</v>
      </c>
      <c r="M323" s="49" t="s">
        <v>568</v>
      </c>
    </row>
    <row r="324" spans="2:13" x14ac:dyDescent="0.3">
      <c r="B324" s="248" t="s">
        <v>2831</v>
      </c>
      <c r="C324" s="248" t="s">
        <v>2831</v>
      </c>
      <c r="D324" t="s">
        <v>2576</v>
      </c>
      <c r="E324" t="s">
        <v>4628</v>
      </c>
      <c r="F324" t="s">
        <v>2078</v>
      </c>
      <c r="G324" s="47" t="s">
        <v>2264</v>
      </c>
      <c r="H324" s="49">
        <v>0</v>
      </c>
      <c r="I324" s="49">
        <v>0</v>
      </c>
      <c r="J324" s="49" t="s">
        <v>2160</v>
      </c>
      <c r="K324" s="49" t="s">
        <v>4630</v>
      </c>
      <c r="L324" s="49" t="s">
        <v>254</v>
      </c>
      <c r="M324" s="49" t="s">
        <v>568</v>
      </c>
    </row>
    <row r="325" spans="2:13" x14ac:dyDescent="0.3">
      <c r="B325" s="248" t="s">
        <v>2831</v>
      </c>
      <c r="C325" s="248" t="s">
        <v>2831</v>
      </c>
      <c r="D325" t="s">
        <v>2576</v>
      </c>
      <c r="E325" t="s">
        <v>11789</v>
      </c>
      <c r="F325" t="s">
        <v>2076</v>
      </c>
      <c r="G325" s="47" t="s">
        <v>2156</v>
      </c>
      <c r="H325" s="49">
        <v>0</v>
      </c>
      <c r="I325" s="49">
        <v>0</v>
      </c>
      <c r="J325" s="49" t="s">
        <v>2160</v>
      </c>
      <c r="K325" s="49" t="s">
        <v>11790</v>
      </c>
      <c r="L325" s="49" t="s">
        <v>254</v>
      </c>
      <c r="M325" s="49" t="s">
        <v>568</v>
      </c>
    </row>
    <row r="326" spans="2:13" x14ac:dyDescent="0.3">
      <c r="B326" s="248" t="s">
        <v>2831</v>
      </c>
      <c r="C326" s="248" t="s">
        <v>2831</v>
      </c>
      <c r="D326" t="s">
        <v>2576</v>
      </c>
      <c r="E326" t="s">
        <v>6651</v>
      </c>
      <c r="F326" t="s">
        <v>2073</v>
      </c>
      <c r="G326" s="47" t="s">
        <v>2184</v>
      </c>
      <c r="H326" s="49">
        <v>0</v>
      </c>
      <c r="I326" s="49">
        <v>0</v>
      </c>
      <c r="J326" s="49" t="s">
        <v>2186</v>
      </c>
      <c r="K326" s="49" t="s">
        <v>6652</v>
      </c>
      <c r="L326" s="49" t="s">
        <v>254</v>
      </c>
      <c r="M326" s="49" t="s">
        <v>568</v>
      </c>
    </row>
    <row r="327" spans="2:13" x14ac:dyDescent="0.3">
      <c r="B327" s="248" t="s">
        <v>2831</v>
      </c>
      <c r="C327" s="248" t="s">
        <v>2831</v>
      </c>
      <c r="D327" t="s">
        <v>2576</v>
      </c>
      <c r="E327" t="s">
        <v>5874</v>
      </c>
      <c r="F327" t="s">
        <v>2078</v>
      </c>
      <c r="G327" s="47" t="s">
        <v>2277</v>
      </c>
      <c r="H327" s="49">
        <v>0</v>
      </c>
      <c r="I327" s="49">
        <v>0</v>
      </c>
      <c r="J327" s="49" t="s">
        <v>2186</v>
      </c>
      <c r="K327" s="49" t="s">
        <v>5875</v>
      </c>
      <c r="L327" s="49" t="s">
        <v>254</v>
      </c>
      <c r="M327" s="49" t="s">
        <v>568</v>
      </c>
    </row>
    <row r="328" spans="2:13" x14ac:dyDescent="0.3">
      <c r="B328" s="248" t="s">
        <v>2831</v>
      </c>
      <c r="C328" s="248" t="s">
        <v>2831</v>
      </c>
      <c r="D328" t="s">
        <v>2576</v>
      </c>
      <c r="E328" t="s">
        <v>9030</v>
      </c>
      <c r="F328" t="s">
        <v>2073</v>
      </c>
      <c r="G328" s="47" t="s">
        <v>2351</v>
      </c>
      <c r="H328" s="49">
        <v>0</v>
      </c>
      <c r="I328" s="49">
        <v>0</v>
      </c>
      <c r="J328" s="49" t="s">
        <v>2186</v>
      </c>
      <c r="K328" s="49" t="s">
        <v>9031</v>
      </c>
      <c r="L328" s="49" t="s">
        <v>254</v>
      </c>
      <c r="M328" s="49" t="s">
        <v>568</v>
      </c>
    </row>
    <row r="329" spans="2:13" x14ac:dyDescent="0.3">
      <c r="B329" s="248" t="s">
        <v>2831</v>
      </c>
      <c r="C329" s="248" t="s">
        <v>2831</v>
      </c>
      <c r="D329" t="s">
        <v>2576</v>
      </c>
      <c r="E329" t="s">
        <v>8999</v>
      </c>
      <c r="F329" t="s">
        <v>2073</v>
      </c>
      <c r="G329" s="47" t="s">
        <v>2329</v>
      </c>
      <c r="H329" s="49">
        <v>0</v>
      </c>
      <c r="I329" s="49">
        <v>0</v>
      </c>
      <c r="J329" s="49" t="s">
        <v>2186</v>
      </c>
      <c r="K329" s="49" t="s">
        <v>9000</v>
      </c>
      <c r="L329" s="49" t="s">
        <v>254</v>
      </c>
      <c r="M329" s="49" t="s">
        <v>568</v>
      </c>
    </row>
    <row r="330" spans="2:13" x14ac:dyDescent="0.3">
      <c r="B330" s="248" t="s">
        <v>2831</v>
      </c>
      <c r="C330" s="248" t="s">
        <v>2831</v>
      </c>
      <c r="D330" t="s">
        <v>2576</v>
      </c>
      <c r="E330" t="s">
        <v>9245</v>
      </c>
      <c r="F330" t="s">
        <v>2073</v>
      </c>
      <c r="G330" s="47" t="s">
        <v>2228</v>
      </c>
      <c r="H330" s="49">
        <v>0</v>
      </c>
      <c r="I330" s="49">
        <v>0</v>
      </c>
      <c r="J330" s="49" t="s">
        <v>2186</v>
      </c>
      <c r="K330" s="49" t="s">
        <v>9246</v>
      </c>
      <c r="L330" s="49" t="s">
        <v>254</v>
      </c>
      <c r="M330" s="49" t="s">
        <v>568</v>
      </c>
    </row>
    <row r="331" spans="2:13" x14ac:dyDescent="0.3">
      <c r="B331" s="248" t="s">
        <v>2831</v>
      </c>
      <c r="C331" s="248" t="s">
        <v>2831</v>
      </c>
      <c r="D331" t="s">
        <v>2576</v>
      </c>
      <c r="E331" t="s">
        <v>11791</v>
      </c>
      <c r="F331" t="s">
        <v>2072</v>
      </c>
      <c r="G331" s="47" t="s">
        <v>2156</v>
      </c>
      <c r="H331" s="49">
        <v>0</v>
      </c>
      <c r="I331" s="49">
        <v>0</v>
      </c>
      <c r="J331" s="49" t="s">
        <v>2160</v>
      </c>
      <c r="K331" s="49" t="s">
        <v>2992</v>
      </c>
      <c r="L331" s="49" t="s">
        <v>254</v>
      </c>
      <c r="M331" s="49" t="s">
        <v>568</v>
      </c>
    </row>
    <row r="332" spans="2:13" x14ac:dyDescent="0.3">
      <c r="B332" s="248" t="s">
        <v>2831</v>
      </c>
      <c r="C332" s="248" t="s">
        <v>2831</v>
      </c>
      <c r="D332" t="s">
        <v>2576</v>
      </c>
      <c r="E332" t="s">
        <v>9653</v>
      </c>
      <c r="F332" t="s">
        <v>2073</v>
      </c>
      <c r="G332" s="47" t="s">
        <v>2184</v>
      </c>
      <c r="H332" s="49">
        <v>0</v>
      </c>
      <c r="I332" s="49">
        <v>0</v>
      </c>
      <c r="J332" s="49" t="s">
        <v>2186</v>
      </c>
      <c r="K332" s="49" t="s">
        <v>9654</v>
      </c>
      <c r="L332" s="49" t="s">
        <v>254</v>
      </c>
      <c r="M332" s="49" t="s">
        <v>568</v>
      </c>
    </row>
    <row r="333" spans="2:13" x14ac:dyDescent="0.3">
      <c r="B333" s="248" t="s">
        <v>2831</v>
      </c>
      <c r="C333" s="248" t="s">
        <v>2831</v>
      </c>
      <c r="D333" t="s">
        <v>2576</v>
      </c>
      <c r="E333" t="s">
        <v>8118</v>
      </c>
      <c r="F333" t="s">
        <v>2073</v>
      </c>
      <c r="G333" s="47" t="s">
        <v>2329</v>
      </c>
      <c r="H333" s="49">
        <v>0</v>
      </c>
      <c r="I333" s="49">
        <v>0</v>
      </c>
      <c r="J333" s="49" t="s">
        <v>2186</v>
      </c>
      <c r="K333" s="49" t="s">
        <v>8119</v>
      </c>
      <c r="L333" s="49" t="s">
        <v>254</v>
      </c>
      <c r="M333" s="49" t="s">
        <v>568</v>
      </c>
    </row>
    <row r="334" spans="2:13" x14ac:dyDescent="0.3">
      <c r="B334" s="248" t="s">
        <v>2831</v>
      </c>
      <c r="C334" s="248" t="s">
        <v>2831</v>
      </c>
      <c r="D334" t="s">
        <v>2576</v>
      </c>
      <c r="E334" t="s">
        <v>5298</v>
      </c>
      <c r="F334" t="s">
        <v>2073</v>
      </c>
      <c r="G334" s="47" t="s">
        <v>2325</v>
      </c>
      <c r="H334" s="49">
        <v>0</v>
      </c>
      <c r="I334" s="49">
        <v>0</v>
      </c>
      <c r="J334" s="49" t="s">
        <v>2160</v>
      </c>
      <c r="K334" s="49" t="s">
        <v>5299</v>
      </c>
      <c r="L334" s="49" t="s">
        <v>254</v>
      </c>
      <c r="M334" s="49" t="s">
        <v>568</v>
      </c>
    </row>
    <row r="335" spans="2:13" x14ac:dyDescent="0.3">
      <c r="B335" s="248" t="s">
        <v>2831</v>
      </c>
      <c r="C335" s="248" t="s">
        <v>2831</v>
      </c>
      <c r="D335" t="s">
        <v>2576</v>
      </c>
      <c r="E335" t="s">
        <v>2923</v>
      </c>
      <c r="F335" t="s">
        <v>2078</v>
      </c>
      <c r="G335" s="47" t="s">
        <v>2191</v>
      </c>
      <c r="H335" s="49">
        <v>0</v>
      </c>
      <c r="I335" s="49">
        <v>0</v>
      </c>
      <c r="J335" s="49" t="s">
        <v>2160</v>
      </c>
      <c r="K335" s="49" t="s">
        <v>2925</v>
      </c>
      <c r="L335" s="49" t="s">
        <v>254</v>
      </c>
      <c r="M335" s="49" t="s">
        <v>568</v>
      </c>
    </row>
    <row r="336" spans="2:13" x14ac:dyDescent="0.3">
      <c r="B336" s="248" t="s">
        <v>2831</v>
      </c>
      <c r="C336" s="248" t="s">
        <v>2831</v>
      </c>
      <c r="D336" t="s">
        <v>2576</v>
      </c>
      <c r="E336" t="s">
        <v>8535</v>
      </c>
      <c r="F336" t="s">
        <v>2073</v>
      </c>
      <c r="G336" s="47" t="s">
        <v>2191</v>
      </c>
      <c r="H336" s="49">
        <v>0</v>
      </c>
      <c r="I336" s="49">
        <v>0</v>
      </c>
      <c r="J336" s="49" t="s">
        <v>2186</v>
      </c>
      <c r="K336" s="49" t="s">
        <v>8536</v>
      </c>
      <c r="L336" s="49" t="s">
        <v>254</v>
      </c>
      <c r="M336" s="49" t="s">
        <v>568</v>
      </c>
    </row>
    <row r="337" spans="2:13" x14ac:dyDescent="0.3">
      <c r="B337" s="248" t="s">
        <v>2831</v>
      </c>
      <c r="C337" s="248" t="s">
        <v>2831</v>
      </c>
      <c r="D337" t="s">
        <v>2576</v>
      </c>
      <c r="E337" t="s">
        <v>10768</v>
      </c>
      <c r="F337" t="s">
        <v>2075</v>
      </c>
      <c r="G337" s="47" t="s">
        <v>2167</v>
      </c>
      <c r="H337" s="49">
        <v>0</v>
      </c>
      <c r="I337" s="49">
        <v>0</v>
      </c>
      <c r="J337" s="49" t="s">
        <v>2186</v>
      </c>
      <c r="K337" s="49" t="s">
        <v>10769</v>
      </c>
      <c r="L337" s="49" t="s">
        <v>254</v>
      </c>
      <c r="M337" s="49" t="s">
        <v>568</v>
      </c>
    </row>
    <row r="338" spans="2:13" x14ac:dyDescent="0.3">
      <c r="B338" s="248" t="s">
        <v>2831</v>
      </c>
      <c r="C338" s="248" t="s">
        <v>2831</v>
      </c>
      <c r="D338" t="s">
        <v>2576</v>
      </c>
      <c r="E338" t="s">
        <v>9839</v>
      </c>
      <c r="F338" t="s">
        <v>2073</v>
      </c>
      <c r="G338" s="47" t="s">
        <v>2309</v>
      </c>
      <c r="H338" s="49">
        <v>0</v>
      </c>
      <c r="I338" s="49">
        <v>0</v>
      </c>
      <c r="J338" s="49" t="s">
        <v>2186</v>
      </c>
      <c r="K338" s="49" t="s">
        <v>9840</v>
      </c>
      <c r="L338" s="49" t="s">
        <v>254</v>
      </c>
      <c r="M338" s="49" t="s">
        <v>568</v>
      </c>
    </row>
    <row r="339" spans="2:13" x14ac:dyDescent="0.3">
      <c r="B339" s="248" t="s">
        <v>2831</v>
      </c>
      <c r="C339" s="248" t="s">
        <v>2831</v>
      </c>
      <c r="D339" t="s">
        <v>2576</v>
      </c>
      <c r="E339" t="s">
        <v>6262</v>
      </c>
      <c r="F339" t="s">
        <v>2078</v>
      </c>
      <c r="G339" s="47" t="s">
        <v>2168</v>
      </c>
      <c r="H339" s="49">
        <v>0</v>
      </c>
      <c r="I339" s="49">
        <v>0</v>
      </c>
      <c r="J339" s="49" t="s">
        <v>2186</v>
      </c>
      <c r="K339" s="49" t="s">
        <v>6263</v>
      </c>
      <c r="L339" s="49" t="s">
        <v>254</v>
      </c>
      <c r="M339" s="49" t="s">
        <v>568</v>
      </c>
    </row>
    <row r="340" spans="2:13" x14ac:dyDescent="0.3">
      <c r="B340" s="248" t="s">
        <v>2831</v>
      </c>
      <c r="C340" s="248" t="s">
        <v>2831</v>
      </c>
      <c r="D340" t="s">
        <v>2576</v>
      </c>
      <c r="E340" t="s">
        <v>6191</v>
      </c>
      <c r="F340" t="s">
        <v>2073</v>
      </c>
      <c r="G340" s="47" t="s">
        <v>2196</v>
      </c>
      <c r="H340" s="49">
        <v>0</v>
      </c>
      <c r="I340" s="49">
        <v>0</v>
      </c>
      <c r="J340" s="49" t="s">
        <v>2186</v>
      </c>
      <c r="K340" s="49" t="s">
        <v>6192</v>
      </c>
      <c r="L340" s="49" t="s">
        <v>254</v>
      </c>
      <c r="M340" s="49" t="s">
        <v>568</v>
      </c>
    </row>
    <row r="341" spans="2:13" x14ac:dyDescent="0.3">
      <c r="B341" s="248" t="s">
        <v>2831</v>
      </c>
      <c r="C341" s="248" t="s">
        <v>2831</v>
      </c>
      <c r="D341" t="s">
        <v>2576</v>
      </c>
      <c r="E341" t="s">
        <v>11792</v>
      </c>
      <c r="F341" t="s">
        <v>2072</v>
      </c>
      <c r="G341" s="47" t="s">
        <v>2329</v>
      </c>
      <c r="H341" s="49">
        <v>0</v>
      </c>
      <c r="I341" s="49">
        <v>0</v>
      </c>
      <c r="J341" s="49" t="s">
        <v>2173</v>
      </c>
      <c r="K341" s="49" t="s">
        <v>11793</v>
      </c>
      <c r="L341" s="49" t="s">
        <v>254</v>
      </c>
      <c r="M341" s="49" t="s">
        <v>568</v>
      </c>
    </row>
    <row r="342" spans="2:13" x14ac:dyDescent="0.3">
      <c r="B342" s="248" t="s">
        <v>2831</v>
      </c>
      <c r="C342" s="248" t="s">
        <v>2831</v>
      </c>
      <c r="D342" t="s">
        <v>2576</v>
      </c>
      <c r="E342" t="s">
        <v>8723</v>
      </c>
      <c r="F342" t="s">
        <v>2073</v>
      </c>
      <c r="G342" s="47" t="s">
        <v>2196</v>
      </c>
      <c r="H342" s="49">
        <v>0</v>
      </c>
      <c r="I342" s="49">
        <v>0</v>
      </c>
      <c r="J342" s="49" t="s">
        <v>2186</v>
      </c>
      <c r="K342" s="49" t="s">
        <v>8724</v>
      </c>
      <c r="L342" s="49" t="s">
        <v>254</v>
      </c>
      <c r="M342" s="49" t="s">
        <v>568</v>
      </c>
    </row>
    <row r="343" spans="2:13" x14ac:dyDescent="0.3">
      <c r="B343" s="248" t="s">
        <v>2831</v>
      </c>
      <c r="C343" s="248" t="s">
        <v>2831</v>
      </c>
      <c r="D343" t="s">
        <v>2576</v>
      </c>
      <c r="E343" t="s">
        <v>11794</v>
      </c>
      <c r="F343" t="s">
        <v>2075</v>
      </c>
      <c r="G343" s="47" t="s">
        <v>2157</v>
      </c>
      <c r="H343" s="49">
        <v>0</v>
      </c>
      <c r="I343" s="49">
        <v>0</v>
      </c>
      <c r="J343" s="49" t="s">
        <v>2176</v>
      </c>
      <c r="K343" s="49" t="s">
        <v>11795</v>
      </c>
      <c r="L343" s="49" t="s">
        <v>254</v>
      </c>
      <c r="M343" s="49" t="s">
        <v>568</v>
      </c>
    </row>
    <row r="344" spans="2:13" x14ac:dyDescent="0.3">
      <c r="B344" s="248" t="s">
        <v>2831</v>
      </c>
      <c r="C344" s="248" t="s">
        <v>2831</v>
      </c>
      <c r="D344" t="s">
        <v>2576</v>
      </c>
      <c r="E344" t="s">
        <v>5934</v>
      </c>
      <c r="F344" t="s">
        <v>2073</v>
      </c>
      <c r="G344" s="47" t="s">
        <v>2199</v>
      </c>
      <c r="H344" s="49">
        <v>0</v>
      </c>
      <c r="I344" s="49">
        <v>0</v>
      </c>
      <c r="J344" s="49" t="s">
        <v>2186</v>
      </c>
      <c r="K344" s="49" t="s">
        <v>5935</v>
      </c>
      <c r="L344" s="49" t="s">
        <v>254</v>
      </c>
      <c r="M344" s="49" t="s">
        <v>568</v>
      </c>
    </row>
    <row r="345" spans="2:13" x14ac:dyDescent="0.3">
      <c r="B345" s="248" t="s">
        <v>2831</v>
      </c>
      <c r="C345" s="248" t="s">
        <v>2831</v>
      </c>
      <c r="D345" t="s">
        <v>2576</v>
      </c>
      <c r="E345" t="s">
        <v>4551</v>
      </c>
      <c r="F345" t="s">
        <v>2073</v>
      </c>
      <c r="G345" s="47" t="s">
        <v>2211</v>
      </c>
      <c r="H345" s="49">
        <v>0</v>
      </c>
      <c r="I345" s="49">
        <v>0</v>
      </c>
      <c r="J345" s="49" t="s">
        <v>2160</v>
      </c>
      <c r="K345" s="49" t="s">
        <v>2925</v>
      </c>
      <c r="L345" s="49" t="s">
        <v>254</v>
      </c>
      <c r="M345" s="49" t="s">
        <v>568</v>
      </c>
    </row>
    <row r="346" spans="2:13" x14ac:dyDescent="0.3">
      <c r="B346" s="248" t="s">
        <v>2831</v>
      </c>
      <c r="C346" s="248" t="s">
        <v>2831</v>
      </c>
      <c r="D346" t="s">
        <v>2576</v>
      </c>
      <c r="E346" t="s">
        <v>11796</v>
      </c>
      <c r="F346" t="s">
        <v>2072</v>
      </c>
      <c r="G346" s="47" t="s">
        <v>2277</v>
      </c>
      <c r="H346" s="49">
        <v>0</v>
      </c>
      <c r="I346" s="49">
        <v>0</v>
      </c>
      <c r="J346" s="49" t="s">
        <v>2160</v>
      </c>
      <c r="K346" s="49" t="s">
        <v>11709</v>
      </c>
      <c r="L346" s="49" t="s">
        <v>254</v>
      </c>
      <c r="M346" s="49" t="s">
        <v>568</v>
      </c>
    </row>
    <row r="347" spans="2:13" x14ac:dyDescent="0.3">
      <c r="B347" s="248" t="s">
        <v>2831</v>
      </c>
      <c r="C347" s="248" t="s">
        <v>2831</v>
      </c>
      <c r="D347" t="s">
        <v>2576</v>
      </c>
      <c r="E347" t="s">
        <v>11797</v>
      </c>
      <c r="F347" t="s">
        <v>2072</v>
      </c>
      <c r="G347" s="47" t="s">
        <v>2359</v>
      </c>
      <c r="H347" s="49">
        <v>0</v>
      </c>
      <c r="I347" s="49">
        <v>0</v>
      </c>
      <c r="J347" s="49" t="s">
        <v>2160</v>
      </c>
      <c r="K347" s="49" t="s">
        <v>11709</v>
      </c>
      <c r="L347" s="49" t="s">
        <v>254</v>
      </c>
      <c r="M347" s="49" t="s">
        <v>568</v>
      </c>
    </row>
    <row r="348" spans="2:13" x14ac:dyDescent="0.3">
      <c r="B348" s="248" t="s">
        <v>2831</v>
      </c>
      <c r="C348" s="248" t="s">
        <v>2831</v>
      </c>
      <c r="D348" t="s">
        <v>2576</v>
      </c>
      <c r="E348" t="s">
        <v>10298</v>
      </c>
      <c r="F348" t="s">
        <v>2078</v>
      </c>
      <c r="G348" s="47" t="s">
        <v>2306</v>
      </c>
      <c r="H348" s="49">
        <v>0</v>
      </c>
      <c r="I348" s="49">
        <v>0</v>
      </c>
      <c r="J348" s="49" t="s">
        <v>2186</v>
      </c>
      <c r="K348" s="49" t="s">
        <v>10299</v>
      </c>
      <c r="L348" s="49" t="s">
        <v>254</v>
      </c>
      <c r="M348" s="49" t="s">
        <v>568</v>
      </c>
    </row>
    <row r="349" spans="2:13" x14ac:dyDescent="0.3">
      <c r="B349" s="248" t="s">
        <v>2831</v>
      </c>
      <c r="C349" s="248" t="s">
        <v>2831</v>
      </c>
      <c r="D349" t="s">
        <v>2576</v>
      </c>
      <c r="E349" t="s">
        <v>10585</v>
      </c>
      <c r="F349" t="s">
        <v>2073</v>
      </c>
      <c r="G349" s="47" t="s">
        <v>2211</v>
      </c>
      <c r="H349" s="49">
        <v>0</v>
      </c>
      <c r="I349" s="49">
        <v>0</v>
      </c>
      <c r="J349" s="49" t="s">
        <v>2176</v>
      </c>
      <c r="K349" s="49" t="s">
        <v>2936</v>
      </c>
      <c r="L349" s="49" t="s">
        <v>254</v>
      </c>
      <c r="M349" s="49" t="s">
        <v>568</v>
      </c>
    </row>
    <row r="350" spans="2:13" x14ac:dyDescent="0.3">
      <c r="B350" s="248" t="s">
        <v>2831</v>
      </c>
      <c r="C350" s="248" t="s">
        <v>2831</v>
      </c>
      <c r="D350" t="s">
        <v>2576</v>
      </c>
      <c r="E350" t="s">
        <v>5224</v>
      </c>
      <c r="F350" t="s">
        <v>2073</v>
      </c>
      <c r="G350" s="47" t="s">
        <v>2228</v>
      </c>
      <c r="H350" s="49">
        <v>0</v>
      </c>
      <c r="I350" s="49">
        <v>0</v>
      </c>
      <c r="J350" s="49" t="s">
        <v>2176</v>
      </c>
      <c r="K350" s="49" t="s">
        <v>5225</v>
      </c>
      <c r="L350" s="49" t="s">
        <v>254</v>
      </c>
      <c r="M350" s="49" t="s">
        <v>568</v>
      </c>
    </row>
    <row r="351" spans="2:13" x14ac:dyDescent="0.3">
      <c r="B351" s="248" t="s">
        <v>2831</v>
      </c>
      <c r="C351" s="248" t="s">
        <v>2831</v>
      </c>
      <c r="D351" t="s">
        <v>2576</v>
      </c>
      <c r="E351" t="s">
        <v>10354</v>
      </c>
      <c r="F351" t="s">
        <v>2078</v>
      </c>
      <c r="G351" s="47" t="s">
        <v>2264</v>
      </c>
      <c r="H351" s="49">
        <v>0</v>
      </c>
      <c r="I351" s="49">
        <v>0</v>
      </c>
      <c r="J351" s="49" t="s">
        <v>2186</v>
      </c>
      <c r="K351" s="49" t="s">
        <v>10355</v>
      </c>
      <c r="L351" s="49" t="s">
        <v>254</v>
      </c>
      <c r="M351" s="49" t="s">
        <v>568</v>
      </c>
    </row>
    <row r="352" spans="2:13" x14ac:dyDescent="0.3">
      <c r="B352" s="248" t="s">
        <v>2831</v>
      </c>
      <c r="C352" s="248" t="s">
        <v>2831</v>
      </c>
      <c r="D352" t="s">
        <v>2576</v>
      </c>
      <c r="E352" t="s">
        <v>11798</v>
      </c>
      <c r="F352" t="s">
        <v>2072</v>
      </c>
      <c r="G352" s="47" t="s">
        <v>2228</v>
      </c>
      <c r="H352" s="49">
        <v>0</v>
      </c>
      <c r="I352" s="49">
        <v>0</v>
      </c>
      <c r="J352" s="49" t="s">
        <v>2160</v>
      </c>
      <c r="K352" s="49" t="s">
        <v>3939</v>
      </c>
      <c r="L352" s="49" t="s">
        <v>254</v>
      </c>
      <c r="M352" s="49" t="s">
        <v>568</v>
      </c>
    </row>
    <row r="353" spans="2:13" x14ac:dyDescent="0.3">
      <c r="B353" s="248" t="s">
        <v>2831</v>
      </c>
      <c r="C353" s="248" t="s">
        <v>2831</v>
      </c>
      <c r="D353" t="s">
        <v>2576</v>
      </c>
      <c r="E353" t="s">
        <v>5757</v>
      </c>
      <c r="F353" t="s">
        <v>2073</v>
      </c>
      <c r="G353" s="47" t="s">
        <v>2157</v>
      </c>
      <c r="H353" s="49">
        <v>0</v>
      </c>
      <c r="I353" s="49">
        <v>0</v>
      </c>
      <c r="J353" s="49" t="s">
        <v>2186</v>
      </c>
      <c r="K353" s="49" t="s">
        <v>5758</v>
      </c>
      <c r="L353" s="49" t="s">
        <v>254</v>
      </c>
      <c r="M353" s="49" t="s">
        <v>568</v>
      </c>
    </row>
    <row r="354" spans="2:13" x14ac:dyDescent="0.3">
      <c r="B354" s="248" t="s">
        <v>2831</v>
      </c>
      <c r="C354" s="248" t="s">
        <v>2831</v>
      </c>
      <c r="D354" t="s">
        <v>2576</v>
      </c>
      <c r="E354" t="s">
        <v>11799</v>
      </c>
      <c r="F354" t="s">
        <v>2075</v>
      </c>
      <c r="G354" s="47" t="s">
        <v>2194</v>
      </c>
      <c r="H354" s="49">
        <v>0</v>
      </c>
      <c r="I354" s="49">
        <v>0</v>
      </c>
      <c r="J354" s="49" t="s">
        <v>2176</v>
      </c>
      <c r="K354" s="49" t="s">
        <v>11800</v>
      </c>
      <c r="L354" s="49" t="s">
        <v>254</v>
      </c>
      <c r="M354" s="49" t="s">
        <v>568</v>
      </c>
    </row>
    <row r="355" spans="2:13" x14ac:dyDescent="0.3">
      <c r="B355" s="248" t="s">
        <v>2831</v>
      </c>
      <c r="C355" s="248" t="s">
        <v>2831</v>
      </c>
      <c r="D355" t="s">
        <v>2576</v>
      </c>
      <c r="E355" t="s">
        <v>10231</v>
      </c>
      <c r="F355" t="s">
        <v>2073</v>
      </c>
      <c r="G355" s="47" t="s">
        <v>2228</v>
      </c>
      <c r="H355" s="49">
        <v>0</v>
      </c>
      <c r="I355" s="49">
        <v>0</v>
      </c>
      <c r="J355" s="49" t="s">
        <v>2186</v>
      </c>
      <c r="K355" s="49" t="s">
        <v>10232</v>
      </c>
      <c r="L355" s="49" t="s">
        <v>254</v>
      </c>
      <c r="M355" s="49" t="s">
        <v>568</v>
      </c>
    </row>
    <row r="356" spans="2:13" x14ac:dyDescent="0.3">
      <c r="B356" s="248" t="s">
        <v>2831</v>
      </c>
      <c r="C356" s="248" t="s">
        <v>2831</v>
      </c>
      <c r="D356" t="s">
        <v>2576</v>
      </c>
      <c r="E356" t="s">
        <v>5273</v>
      </c>
      <c r="F356" t="s">
        <v>2073</v>
      </c>
      <c r="G356" s="47" t="s">
        <v>2277</v>
      </c>
      <c r="H356" s="49">
        <v>0</v>
      </c>
      <c r="I356" s="49">
        <v>0</v>
      </c>
      <c r="J356" s="49" t="s">
        <v>2176</v>
      </c>
      <c r="K356" s="49" t="s">
        <v>5274</v>
      </c>
      <c r="L356" s="49" t="s">
        <v>254</v>
      </c>
      <c r="M356" s="49" t="s">
        <v>568</v>
      </c>
    </row>
    <row r="357" spans="2:13" x14ac:dyDescent="0.3">
      <c r="B357" s="248" t="s">
        <v>2831</v>
      </c>
      <c r="C357" s="248" t="s">
        <v>2831</v>
      </c>
      <c r="D357" t="s">
        <v>2576</v>
      </c>
      <c r="E357" t="s">
        <v>10443</v>
      </c>
      <c r="F357" t="s">
        <v>2078</v>
      </c>
      <c r="G357" s="47" t="s">
        <v>2306</v>
      </c>
      <c r="H357" s="49">
        <v>0</v>
      </c>
      <c r="I357" s="49">
        <v>0</v>
      </c>
      <c r="J357" s="49" t="s">
        <v>2186</v>
      </c>
      <c r="K357" s="49" t="s">
        <v>10444</v>
      </c>
      <c r="L357" s="49" t="s">
        <v>254</v>
      </c>
      <c r="M357" s="49" t="s">
        <v>568</v>
      </c>
    </row>
    <row r="358" spans="2:13" x14ac:dyDescent="0.3">
      <c r="B358" s="248" t="s">
        <v>2831</v>
      </c>
      <c r="C358" s="248" t="s">
        <v>2831</v>
      </c>
      <c r="D358" t="s">
        <v>2576</v>
      </c>
      <c r="E358" t="s">
        <v>7029</v>
      </c>
      <c r="F358" t="s">
        <v>2078</v>
      </c>
      <c r="G358" s="47" t="s">
        <v>2306</v>
      </c>
      <c r="H358" s="49">
        <v>0</v>
      </c>
      <c r="I358" s="49">
        <v>0</v>
      </c>
      <c r="J358" s="49" t="s">
        <v>2186</v>
      </c>
      <c r="K358" s="49" t="s">
        <v>7030</v>
      </c>
      <c r="L358" s="49" t="s">
        <v>254</v>
      </c>
      <c r="M358" s="49" t="s">
        <v>568</v>
      </c>
    </row>
    <row r="359" spans="2:13" x14ac:dyDescent="0.3">
      <c r="B359" s="248" t="s">
        <v>2831</v>
      </c>
      <c r="C359" s="248" t="s">
        <v>2831</v>
      </c>
      <c r="D359" t="s">
        <v>2576</v>
      </c>
      <c r="E359" t="s">
        <v>6585</v>
      </c>
      <c r="F359" t="s">
        <v>2073</v>
      </c>
      <c r="G359" s="47" t="s">
        <v>2352</v>
      </c>
      <c r="H359" s="49">
        <v>0</v>
      </c>
      <c r="I359" s="49">
        <v>0</v>
      </c>
      <c r="J359" s="49" t="s">
        <v>2186</v>
      </c>
      <c r="K359" s="49" t="s">
        <v>6586</v>
      </c>
      <c r="L359" s="49" t="s">
        <v>254</v>
      </c>
      <c r="M359" s="49" t="s">
        <v>568</v>
      </c>
    </row>
    <row r="360" spans="2:13" x14ac:dyDescent="0.3">
      <c r="B360" s="248" t="s">
        <v>2831</v>
      </c>
      <c r="C360" s="248" t="s">
        <v>2831</v>
      </c>
      <c r="D360" t="s">
        <v>2576</v>
      </c>
      <c r="E360" t="s">
        <v>6435</v>
      </c>
      <c r="F360" t="s">
        <v>2073</v>
      </c>
      <c r="G360" s="47" t="s">
        <v>2191</v>
      </c>
      <c r="H360" s="49">
        <v>0</v>
      </c>
      <c r="I360" s="49">
        <v>0</v>
      </c>
      <c r="J360" s="49" t="s">
        <v>2186</v>
      </c>
      <c r="K360" s="49" t="s">
        <v>6436</v>
      </c>
      <c r="L360" s="49" t="s">
        <v>2147</v>
      </c>
      <c r="M360" s="49" t="s">
        <v>568</v>
      </c>
    </row>
    <row r="361" spans="2:13" x14ac:dyDescent="0.3">
      <c r="B361" s="248" t="s">
        <v>2831</v>
      </c>
      <c r="C361" s="248" t="s">
        <v>2831</v>
      </c>
      <c r="D361" t="s">
        <v>2576</v>
      </c>
      <c r="E361" t="s">
        <v>11801</v>
      </c>
      <c r="F361" t="s">
        <v>2072</v>
      </c>
      <c r="G361" s="47" t="s">
        <v>2277</v>
      </c>
      <c r="H361" s="49">
        <v>0</v>
      </c>
      <c r="I361" s="49">
        <v>0</v>
      </c>
      <c r="J361" s="49" t="s">
        <v>2160</v>
      </c>
      <c r="K361" s="49" t="s">
        <v>5981</v>
      </c>
      <c r="L361" s="49" t="s">
        <v>254</v>
      </c>
      <c r="M361" s="49" t="s">
        <v>568</v>
      </c>
    </row>
    <row r="362" spans="2:13" x14ac:dyDescent="0.3">
      <c r="B362" s="248" t="s">
        <v>2831</v>
      </c>
      <c r="C362" s="248" t="s">
        <v>2831</v>
      </c>
      <c r="D362" t="s">
        <v>2576</v>
      </c>
      <c r="E362" t="s">
        <v>7011</v>
      </c>
      <c r="F362" t="s">
        <v>2073</v>
      </c>
      <c r="G362" s="47" t="s">
        <v>2305</v>
      </c>
      <c r="H362" s="49">
        <v>0</v>
      </c>
      <c r="I362" s="49">
        <v>0</v>
      </c>
      <c r="J362" s="49" t="s">
        <v>2186</v>
      </c>
      <c r="K362" s="49" t="s">
        <v>7012</v>
      </c>
      <c r="L362" s="49" t="s">
        <v>254</v>
      </c>
      <c r="M362" s="49" t="s">
        <v>568</v>
      </c>
    </row>
    <row r="363" spans="2:13" x14ac:dyDescent="0.3">
      <c r="B363" s="248" t="s">
        <v>2831</v>
      </c>
      <c r="C363" s="248" t="s">
        <v>2831</v>
      </c>
      <c r="D363" t="s">
        <v>2576</v>
      </c>
      <c r="E363" t="s">
        <v>6844</v>
      </c>
      <c r="F363" t="s">
        <v>2073</v>
      </c>
      <c r="G363" s="47" t="s">
        <v>2196</v>
      </c>
      <c r="H363" s="49">
        <v>0</v>
      </c>
      <c r="I363" s="49">
        <v>0</v>
      </c>
      <c r="J363" s="49" t="s">
        <v>2186</v>
      </c>
      <c r="K363" s="49" t="s">
        <v>6845</v>
      </c>
      <c r="L363" s="49" t="s">
        <v>254</v>
      </c>
      <c r="M363" s="49" t="s">
        <v>568</v>
      </c>
    </row>
    <row r="364" spans="2:13" x14ac:dyDescent="0.3">
      <c r="B364" s="248" t="s">
        <v>2831</v>
      </c>
      <c r="C364" s="248" t="s">
        <v>2831</v>
      </c>
      <c r="D364" t="s">
        <v>2576</v>
      </c>
      <c r="E364" t="s">
        <v>9292</v>
      </c>
      <c r="F364" t="s">
        <v>2073</v>
      </c>
      <c r="G364" s="47" t="s">
        <v>2199</v>
      </c>
      <c r="H364" s="49">
        <v>0</v>
      </c>
      <c r="I364" s="49">
        <v>0</v>
      </c>
      <c r="J364" s="49" t="s">
        <v>2186</v>
      </c>
      <c r="K364" s="49" t="s">
        <v>9293</v>
      </c>
      <c r="L364" s="49" t="s">
        <v>254</v>
      </c>
      <c r="M364" s="49" t="s">
        <v>568</v>
      </c>
    </row>
    <row r="365" spans="2:13" x14ac:dyDescent="0.3">
      <c r="B365" s="248" t="s">
        <v>2831</v>
      </c>
      <c r="C365" s="248" t="s">
        <v>2831</v>
      </c>
      <c r="D365" t="s">
        <v>2576</v>
      </c>
      <c r="E365" t="s">
        <v>5790</v>
      </c>
      <c r="F365" t="s">
        <v>2073</v>
      </c>
      <c r="G365" s="47" t="s">
        <v>2306</v>
      </c>
      <c r="H365" s="49">
        <v>0</v>
      </c>
      <c r="I365" s="49">
        <v>0</v>
      </c>
      <c r="J365" s="49" t="s">
        <v>2186</v>
      </c>
      <c r="K365" s="49" t="s">
        <v>5791</v>
      </c>
      <c r="L365" s="49" t="s">
        <v>254</v>
      </c>
      <c r="M365" s="49" t="s">
        <v>568</v>
      </c>
    </row>
    <row r="366" spans="2:13" x14ac:dyDescent="0.3">
      <c r="B366" s="248" t="s">
        <v>2831</v>
      </c>
      <c r="C366" s="248" t="s">
        <v>2831</v>
      </c>
      <c r="D366" t="s">
        <v>2576</v>
      </c>
      <c r="E366" t="s">
        <v>9339</v>
      </c>
      <c r="F366" t="s">
        <v>2073</v>
      </c>
      <c r="G366" s="47" t="s">
        <v>2156</v>
      </c>
      <c r="H366" s="49">
        <v>0</v>
      </c>
      <c r="I366" s="49">
        <v>0</v>
      </c>
      <c r="J366" s="49" t="s">
        <v>2186</v>
      </c>
      <c r="K366" s="49" t="s">
        <v>9340</v>
      </c>
      <c r="L366" s="49" t="s">
        <v>254</v>
      </c>
      <c r="M366" s="49" t="s">
        <v>568</v>
      </c>
    </row>
    <row r="367" spans="2:13" x14ac:dyDescent="0.3">
      <c r="B367" s="248" t="s">
        <v>2831</v>
      </c>
      <c r="C367" s="248" t="s">
        <v>2831</v>
      </c>
      <c r="D367" t="s">
        <v>2576</v>
      </c>
      <c r="E367" t="s">
        <v>3393</v>
      </c>
      <c r="F367" t="s">
        <v>2073</v>
      </c>
      <c r="G367" s="47" t="s">
        <v>2191</v>
      </c>
      <c r="H367" s="49">
        <v>0</v>
      </c>
      <c r="I367" s="49">
        <v>0</v>
      </c>
      <c r="J367" s="49" t="s">
        <v>2186</v>
      </c>
      <c r="K367" s="49" t="s">
        <v>3396</v>
      </c>
      <c r="L367" s="49" t="s">
        <v>254</v>
      </c>
      <c r="M367" s="49" t="s">
        <v>568</v>
      </c>
    </row>
    <row r="368" spans="2:13" x14ac:dyDescent="0.3">
      <c r="B368" s="248" t="s">
        <v>2831</v>
      </c>
      <c r="C368" s="248" t="s">
        <v>2831</v>
      </c>
      <c r="D368" t="s">
        <v>2576</v>
      </c>
      <c r="E368" t="s">
        <v>10342</v>
      </c>
      <c r="F368" t="s">
        <v>2078</v>
      </c>
      <c r="G368" s="47" t="s">
        <v>2305</v>
      </c>
      <c r="H368" s="49">
        <v>0</v>
      </c>
      <c r="I368" s="49">
        <v>0</v>
      </c>
      <c r="J368" s="49" t="s">
        <v>2186</v>
      </c>
      <c r="K368" s="49" t="s">
        <v>10343</v>
      </c>
      <c r="L368" s="49" t="s">
        <v>254</v>
      </c>
      <c r="M368" s="49" t="s">
        <v>568</v>
      </c>
    </row>
    <row r="369" spans="2:13" x14ac:dyDescent="0.3">
      <c r="B369" s="248" t="s">
        <v>2831</v>
      </c>
      <c r="C369" s="248" t="s">
        <v>2831</v>
      </c>
      <c r="D369" t="s">
        <v>2576</v>
      </c>
      <c r="E369" t="s">
        <v>9667</v>
      </c>
      <c r="F369" t="s">
        <v>2078</v>
      </c>
      <c r="G369" s="47" t="s">
        <v>2211</v>
      </c>
      <c r="H369" s="49">
        <v>0</v>
      </c>
      <c r="I369" s="49">
        <v>0</v>
      </c>
      <c r="J369" s="49" t="s">
        <v>2186</v>
      </c>
      <c r="K369" s="49" t="s">
        <v>9668</v>
      </c>
      <c r="L369" s="49" t="s">
        <v>254</v>
      </c>
      <c r="M369" s="49" t="s">
        <v>568</v>
      </c>
    </row>
    <row r="370" spans="2:13" x14ac:dyDescent="0.3">
      <c r="B370" s="248" t="s">
        <v>2831</v>
      </c>
      <c r="C370" s="248" t="s">
        <v>2831</v>
      </c>
      <c r="D370" t="s">
        <v>2576</v>
      </c>
      <c r="E370" t="s">
        <v>8767</v>
      </c>
      <c r="F370" t="s">
        <v>2073</v>
      </c>
      <c r="G370" s="47" t="s">
        <v>2196</v>
      </c>
      <c r="H370" s="49">
        <v>0</v>
      </c>
      <c r="I370" s="49">
        <v>0</v>
      </c>
      <c r="J370" s="49" t="s">
        <v>2186</v>
      </c>
      <c r="K370" s="49" t="s">
        <v>8768</v>
      </c>
      <c r="L370" s="49" t="s">
        <v>254</v>
      </c>
      <c r="M370" s="49" t="s">
        <v>568</v>
      </c>
    </row>
    <row r="371" spans="2:13" x14ac:dyDescent="0.3">
      <c r="B371" s="248" t="s">
        <v>2831</v>
      </c>
      <c r="C371" s="248" t="s">
        <v>2831</v>
      </c>
      <c r="D371" t="s">
        <v>2576</v>
      </c>
      <c r="E371" t="s">
        <v>8470</v>
      </c>
      <c r="F371" t="s">
        <v>2073</v>
      </c>
      <c r="G371" s="47" t="s">
        <v>2277</v>
      </c>
      <c r="H371" s="49">
        <v>0</v>
      </c>
      <c r="I371" s="49">
        <v>0</v>
      </c>
      <c r="J371" s="49" t="s">
        <v>2186</v>
      </c>
      <c r="K371" s="49" t="s">
        <v>8471</v>
      </c>
      <c r="L371" s="49" t="s">
        <v>254</v>
      </c>
      <c r="M371" s="49" t="s">
        <v>568</v>
      </c>
    </row>
    <row r="372" spans="2:13" x14ac:dyDescent="0.3">
      <c r="B372" s="248" t="s">
        <v>2831</v>
      </c>
      <c r="C372" s="248" t="s">
        <v>2831</v>
      </c>
      <c r="D372" t="s">
        <v>2576</v>
      </c>
      <c r="E372" t="s">
        <v>5207</v>
      </c>
      <c r="F372" t="s">
        <v>2073</v>
      </c>
      <c r="G372" s="47" t="s">
        <v>2329</v>
      </c>
      <c r="H372" s="49">
        <v>0</v>
      </c>
      <c r="I372" s="49">
        <v>0</v>
      </c>
      <c r="J372" s="49" t="s">
        <v>2160</v>
      </c>
      <c r="K372" s="49" t="s">
        <v>5208</v>
      </c>
      <c r="L372" s="49" t="s">
        <v>254</v>
      </c>
      <c r="M372" s="49" t="s">
        <v>568</v>
      </c>
    </row>
    <row r="373" spans="2:13" x14ac:dyDescent="0.3">
      <c r="B373" s="248" t="s">
        <v>2831</v>
      </c>
      <c r="C373" s="248" t="s">
        <v>2831</v>
      </c>
      <c r="D373" t="s">
        <v>2576</v>
      </c>
      <c r="E373" t="s">
        <v>3553</v>
      </c>
      <c r="F373" t="s">
        <v>2073</v>
      </c>
      <c r="G373" s="47" t="s">
        <v>2157</v>
      </c>
      <c r="H373" s="49">
        <v>0</v>
      </c>
      <c r="I373" s="49">
        <v>0</v>
      </c>
      <c r="J373" s="49" t="s">
        <v>2186</v>
      </c>
      <c r="K373" s="49" t="s">
        <v>3554</v>
      </c>
      <c r="L373" s="49" t="s">
        <v>254</v>
      </c>
      <c r="M373" s="49" t="s">
        <v>568</v>
      </c>
    </row>
    <row r="374" spans="2:13" x14ac:dyDescent="0.3">
      <c r="B374" s="248" t="s">
        <v>2831</v>
      </c>
      <c r="C374" s="248" t="s">
        <v>2831</v>
      </c>
      <c r="D374" t="s">
        <v>2576</v>
      </c>
      <c r="E374" t="s">
        <v>5229</v>
      </c>
      <c r="F374" t="s">
        <v>2073</v>
      </c>
      <c r="G374" s="47" t="s">
        <v>2157</v>
      </c>
      <c r="H374" s="49">
        <v>0</v>
      </c>
      <c r="I374" s="49">
        <v>0</v>
      </c>
      <c r="J374" s="49" t="s">
        <v>2176</v>
      </c>
      <c r="K374" s="49" t="s">
        <v>5230</v>
      </c>
      <c r="L374" s="49" t="s">
        <v>254</v>
      </c>
      <c r="M374" s="49" t="s">
        <v>568</v>
      </c>
    </row>
    <row r="375" spans="2:13" x14ac:dyDescent="0.3">
      <c r="B375" s="248" t="s">
        <v>2831</v>
      </c>
      <c r="C375" s="248" t="s">
        <v>2831</v>
      </c>
      <c r="D375" t="s">
        <v>2576</v>
      </c>
      <c r="E375" t="s">
        <v>9482</v>
      </c>
      <c r="F375" t="s">
        <v>2073</v>
      </c>
      <c r="G375" s="47" t="s">
        <v>2191</v>
      </c>
      <c r="H375" s="49">
        <v>0</v>
      </c>
      <c r="I375" s="49">
        <v>0</v>
      </c>
      <c r="J375" s="49" t="s">
        <v>2186</v>
      </c>
      <c r="K375" s="49" t="s">
        <v>9483</v>
      </c>
      <c r="L375" s="49" t="s">
        <v>254</v>
      </c>
      <c r="M375" s="49" t="s">
        <v>568</v>
      </c>
    </row>
    <row r="376" spans="2:13" x14ac:dyDescent="0.3">
      <c r="B376" s="248" t="s">
        <v>2831</v>
      </c>
      <c r="C376" s="248" t="s">
        <v>2831</v>
      </c>
      <c r="D376" t="s">
        <v>2576</v>
      </c>
      <c r="E376" t="s">
        <v>3210</v>
      </c>
      <c r="F376" t="s">
        <v>2073</v>
      </c>
      <c r="G376" s="47" t="s">
        <v>2352</v>
      </c>
      <c r="H376" s="49">
        <v>0</v>
      </c>
      <c r="I376" s="49">
        <v>0</v>
      </c>
      <c r="J376" s="49" t="s">
        <v>2160</v>
      </c>
      <c r="K376" s="49" t="s">
        <v>2925</v>
      </c>
      <c r="L376" s="49" t="s">
        <v>254</v>
      </c>
      <c r="M376" s="49" t="s">
        <v>568</v>
      </c>
    </row>
    <row r="377" spans="2:13" x14ac:dyDescent="0.3">
      <c r="B377" s="248" t="s">
        <v>2831</v>
      </c>
      <c r="C377" s="248" t="s">
        <v>2831</v>
      </c>
      <c r="D377" t="s">
        <v>2576</v>
      </c>
      <c r="E377" t="s">
        <v>5235</v>
      </c>
      <c r="F377" t="s">
        <v>2073</v>
      </c>
      <c r="G377" s="47" t="s">
        <v>2309</v>
      </c>
      <c r="H377" s="49">
        <v>0</v>
      </c>
      <c r="I377" s="49">
        <v>0</v>
      </c>
      <c r="J377" s="49" t="s">
        <v>2176</v>
      </c>
      <c r="K377" s="49" t="s">
        <v>5236</v>
      </c>
      <c r="L377" s="49" t="s">
        <v>254</v>
      </c>
      <c r="M377" s="49" t="s">
        <v>568</v>
      </c>
    </row>
    <row r="378" spans="2:13" x14ac:dyDescent="0.3">
      <c r="B378" s="248" t="s">
        <v>2831</v>
      </c>
      <c r="C378" s="248" t="s">
        <v>2831</v>
      </c>
      <c r="D378" t="s">
        <v>2576</v>
      </c>
      <c r="E378" t="s">
        <v>6786</v>
      </c>
      <c r="F378" t="s">
        <v>2073</v>
      </c>
      <c r="G378" s="47" t="s">
        <v>2199</v>
      </c>
      <c r="H378" s="49">
        <v>0</v>
      </c>
      <c r="I378" s="49">
        <v>0</v>
      </c>
      <c r="J378" s="49" t="s">
        <v>2186</v>
      </c>
      <c r="K378" s="49" t="s">
        <v>6787</v>
      </c>
      <c r="L378" s="49" t="s">
        <v>254</v>
      </c>
      <c r="M378" s="49" t="s">
        <v>568</v>
      </c>
    </row>
    <row r="379" spans="2:13" x14ac:dyDescent="0.3">
      <c r="B379" s="248" t="s">
        <v>2831</v>
      </c>
      <c r="C379" s="248" t="s">
        <v>2831</v>
      </c>
      <c r="D379" t="s">
        <v>2576</v>
      </c>
      <c r="E379" t="s">
        <v>3639</v>
      </c>
      <c r="F379" t="s">
        <v>2073</v>
      </c>
      <c r="G379" s="47" t="s">
        <v>2305</v>
      </c>
      <c r="H379" s="49">
        <v>0</v>
      </c>
      <c r="I379" s="49">
        <v>0</v>
      </c>
      <c r="J379" s="49" t="s">
        <v>2186</v>
      </c>
      <c r="K379" s="49" t="s">
        <v>3640</v>
      </c>
      <c r="L379" s="49" t="s">
        <v>254</v>
      </c>
      <c r="M379" s="49" t="s">
        <v>568</v>
      </c>
    </row>
    <row r="380" spans="2:13" x14ac:dyDescent="0.3">
      <c r="B380" s="248" t="s">
        <v>2831</v>
      </c>
      <c r="C380" s="248" t="s">
        <v>2831</v>
      </c>
      <c r="D380" t="s">
        <v>2576</v>
      </c>
      <c r="E380" t="s">
        <v>11802</v>
      </c>
      <c r="F380" t="s">
        <v>2072</v>
      </c>
      <c r="G380" s="47" t="s">
        <v>2168</v>
      </c>
      <c r="H380" s="49">
        <v>0</v>
      </c>
      <c r="I380" s="49">
        <v>0</v>
      </c>
      <c r="J380" s="49" t="s">
        <v>2160</v>
      </c>
      <c r="K380" s="49" t="s">
        <v>3939</v>
      </c>
      <c r="L380" s="49" t="s">
        <v>254</v>
      </c>
      <c r="M380" s="49" t="s">
        <v>568</v>
      </c>
    </row>
    <row r="381" spans="2:13" x14ac:dyDescent="0.3">
      <c r="B381" s="248" t="s">
        <v>2831</v>
      </c>
      <c r="C381" s="248" t="s">
        <v>2831</v>
      </c>
      <c r="D381" t="s">
        <v>2576</v>
      </c>
      <c r="E381" t="s">
        <v>10469</v>
      </c>
      <c r="F381" t="s">
        <v>2073</v>
      </c>
      <c r="G381" s="47" t="s">
        <v>2184</v>
      </c>
      <c r="H381" s="49">
        <v>0</v>
      </c>
      <c r="I381" s="49">
        <v>0</v>
      </c>
      <c r="J381" s="49" t="s">
        <v>2186</v>
      </c>
      <c r="K381" s="49" t="s">
        <v>10470</v>
      </c>
      <c r="L381" s="49" t="s">
        <v>254</v>
      </c>
      <c r="M381" s="49" t="s">
        <v>568</v>
      </c>
    </row>
    <row r="382" spans="2:13" x14ac:dyDescent="0.3">
      <c r="B382" s="248" t="s">
        <v>2831</v>
      </c>
      <c r="C382" s="248" t="s">
        <v>2831</v>
      </c>
      <c r="D382" t="s">
        <v>2576</v>
      </c>
      <c r="E382" t="s">
        <v>7502</v>
      </c>
      <c r="F382" t="s">
        <v>2078</v>
      </c>
      <c r="G382" s="47" t="s">
        <v>2305</v>
      </c>
      <c r="H382" s="49">
        <v>0</v>
      </c>
      <c r="I382" s="49">
        <v>0</v>
      </c>
      <c r="J382" s="49" t="s">
        <v>2186</v>
      </c>
      <c r="K382" s="49" t="s">
        <v>7503</v>
      </c>
      <c r="L382" s="49" t="s">
        <v>254</v>
      </c>
      <c r="M382" s="49" t="s">
        <v>568</v>
      </c>
    </row>
    <row r="383" spans="2:13" x14ac:dyDescent="0.3">
      <c r="B383" s="248" t="s">
        <v>2831</v>
      </c>
      <c r="C383" s="248" t="s">
        <v>2831</v>
      </c>
      <c r="D383" t="s">
        <v>2576</v>
      </c>
      <c r="E383" t="s">
        <v>6120</v>
      </c>
      <c r="F383" t="s">
        <v>2073</v>
      </c>
      <c r="G383" s="47" t="s">
        <v>2167</v>
      </c>
      <c r="H383" s="49">
        <v>0</v>
      </c>
      <c r="I383" s="49">
        <v>0</v>
      </c>
      <c r="J383" s="49" t="s">
        <v>2186</v>
      </c>
      <c r="K383" s="49" t="s">
        <v>6121</v>
      </c>
      <c r="L383" s="49" t="s">
        <v>254</v>
      </c>
      <c r="M383" s="49" t="s">
        <v>568</v>
      </c>
    </row>
    <row r="384" spans="2:13" x14ac:dyDescent="0.3">
      <c r="B384" s="248" t="s">
        <v>2831</v>
      </c>
      <c r="C384" s="248" t="s">
        <v>2831</v>
      </c>
      <c r="D384" t="s">
        <v>2576</v>
      </c>
      <c r="E384" t="s">
        <v>7374</v>
      </c>
      <c r="F384" t="s">
        <v>2073</v>
      </c>
      <c r="G384" s="47" t="s">
        <v>2251</v>
      </c>
      <c r="H384" s="49">
        <v>0</v>
      </c>
      <c r="I384" s="49">
        <v>0</v>
      </c>
      <c r="J384" s="49" t="s">
        <v>2186</v>
      </c>
      <c r="K384" s="49" t="s">
        <v>7375</v>
      </c>
      <c r="L384" s="49" t="s">
        <v>254</v>
      </c>
      <c r="M384" s="49" t="s">
        <v>568</v>
      </c>
    </row>
    <row r="385" spans="2:13" x14ac:dyDescent="0.3">
      <c r="B385" s="248" t="s">
        <v>2831</v>
      </c>
      <c r="C385" s="248" t="s">
        <v>2831</v>
      </c>
      <c r="D385" t="s">
        <v>2576</v>
      </c>
      <c r="E385" t="s">
        <v>5597</v>
      </c>
      <c r="F385" t="s">
        <v>2073</v>
      </c>
      <c r="G385" s="47" t="s">
        <v>2196</v>
      </c>
      <c r="H385" s="49">
        <v>0</v>
      </c>
      <c r="I385" s="49">
        <v>0</v>
      </c>
      <c r="J385" s="49" t="s">
        <v>2186</v>
      </c>
      <c r="K385" s="49" t="s">
        <v>5598</v>
      </c>
      <c r="L385" s="49" t="s">
        <v>254</v>
      </c>
      <c r="M385" s="49" t="s">
        <v>568</v>
      </c>
    </row>
    <row r="386" spans="2:13" x14ac:dyDescent="0.3">
      <c r="B386" s="248" t="s">
        <v>2831</v>
      </c>
      <c r="C386" s="248" t="s">
        <v>2831</v>
      </c>
      <c r="D386" t="s">
        <v>2576</v>
      </c>
      <c r="E386" t="s">
        <v>7960</v>
      </c>
      <c r="F386" t="s">
        <v>2073</v>
      </c>
      <c r="G386" s="47" t="s">
        <v>2306</v>
      </c>
      <c r="H386" s="49">
        <v>0</v>
      </c>
      <c r="I386" s="49">
        <v>0</v>
      </c>
      <c r="J386" s="49" t="s">
        <v>2186</v>
      </c>
      <c r="K386" s="49" t="s">
        <v>7961</v>
      </c>
      <c r="L386" s="49" t="s">
        <v>254</v>
      </c>
      <c r="M386" s="49" t="s">
        <v>568</v>
      </c>
    </row>
    <row r="387" spans="2:13" x14ac:dyDescent="0.3">
      <c r="B387" s="248" t="s">
        <v>2831</v>
      </c>
      <c r="C387" s="248" t="s">
        <v>2831</v>
      </c>
      <c r="D387" t="s">
        <v>2576</v>
      </c>
      <c r="E387" t="s">
        <v>11803</v>
      </c>
      <c r="F387" t="s">
        <v>2072</v>
      </c>
      <c r="G387" s="47" t="s">
        <v>2305</v>
      </c>
      <c r="H387" s="49">
        <v>0</v>
      </c>
      <c r="I387" s="49">
        <v>0</v>
      </c>
      <c r="J387" s="49" t="s">
        <v>2176</v>
      </c>
      <c r="K387" s="49" t="s">
        <v>11592</v>
      </c>
      <c r="L387" s="49" t="s">
        <v>254</v>
      </c>
      <c r="M387" s="49" t="s">
        <v>568</v>
      </c>
    </row>
    <row r="388" spans="2:13" x14ac:dyDescent="0.3">
      <c r="B388" s="248" t="s">
        <v>2831</v>
      </c>
      <c r="C388" s="248" t="s">
        <v>2831</v>
      </c>
      <c r="D388" t="s">
        <v>2576</v>
      </c>
      <c r="E388" t="s">
        <v>11804</v>
      </c>
      <c r="F388" t="s">
        <v>2072</v>
      </c>
      <c r="G388" s="47" t="s">
        <v>2264</v>
      </c>
      <c r="H388" s="49">
        <v>0</v>
      </c>
      <c r="I388" s="49">
        <v>0</v>
      </c>
      <c r="J388" s="49" t="s">
        <v>2160</v>
      </c>
      <c r="K388" s="49" t="s">
        <v>2992</v>
      </c>
      <c r="L388" s="49" t="s">
        <v>254</v>
      </c>
      <c r="M388" s="49" t="s">
        <v>568</v>
      </c>
    </row>
    <row r="389" spans="2:13" x14ac:dyDescent="0.3">
      <c r="B389" s="248" t="s">
        <v>2831</v>
      </c>
      <c r="C389" s="248" t="s">
        <v>2831</v>
      </c>
      <c r="D389" t="s">
        <v>2576</v>
      </c>
      <c r="E389" t="s">
        <v>11805</v>
      </c>
      <c r="F389" t="s">
        <v>2075</v>
      </c>
      <c r="G389" s="47" t="s">
        <v>2306</v>
      </c>
      <c r="H389" s="49">
        <v>0</v>
      </c>
      <c r="I389" s="49">
        <v>0</v>
      </c>
      <c r="J389" s="49" t="s">
        <v>2160</v>
      </c>
      <c r="K389" s="49" t="s">
        <v>11806</v>
      </c>
      <c r="L389" s="49" t="s">
        <v>254</v>
      </c>
      <c r="M389" s="49" t="s">
        <v>568</v>
      </c>
    </row>
    <row r="390" spans="2:13" x14ac:dyDescent="0.3">
      <c r="B390" s="248" t="s">
        <v>2831</v>
      </c>
      <c r="C390" s="248" t="s">
        <v>2831</v>
      </c>
      <c r="D390" t="s">
        <v>2576</v>
      </c>
      <c r="E390" t="s">
        <v>6854</v>
      </c>
      <c r="F390" t="s">
        <v>2073</v>
      </c>
      <c r="G390" s="47" t="s">
        <v>2191</v>
      </c>
      <c r="H390" s="49">
        <v>0</v>
      </c>
      <c r="I390" s="49">
        <v>0</v>
      </c>
      <c r="J390" s="49" t="s">
        <v>2186</v>
      </c>
      <c r="K390" s="49" t="s">
        <v>6855</v>
      </c>
      <c r="L390" s="49" t="s">
        <v>2147</v>
      </c>
      <c r="M390" s="49" t="s">
        <v>568</v>
      </c>
    </row>
    <row r="391" spans="2:13" x14ac:dyDescent="0.3">
      <c r="B391" s="248" t="s">
        <v>2831</v>
      </c>
      <c r="C391" s="248" t="s">
        <v>2831</v>
      </c>
      <c r="D391" t="s">
        <v>2576</v>
      </c>
      <c r="E391" t="s">
        <v>9151</v>
      </c>
      <c r="F391" t="s">
        <v>2073</v>
      </c>
      <c r="G391" s="47" t="s">
        <v>2243</v>
      </c>
      <c r="H391" s="49">
        <v>0</v>
      </c>
      <c r="I391" s="49">
        <v>0</v>
      </c>
      <c r="J391" s="49" t="s">
        <v>2186</v>
      </c>
      <c r="K391" s="49" t="s">
        <v>9152</v>
      </c>
      <c r="L391" s="49" t="s">
        <v>254</v>
      </c>
      <c r="M391" s="49" t="s">
        <v>568</v>
      </c>
    </row>
    <row r="392" spans="2:13" x14ac:dyDescent="0.3">
      <c r="B392" s="248" t="s">
        <v>2831</v>
      </c>
      <c r="C392" s="248" t="s">
        <v>2831</v>
      </c>
      <c r="D392" t="s">
        <v>2576</v>
      </c>
      <c r="E392" t="s">
        <v>5685</v>
      </c>
      <c r="F392" t="s">
        <v>2078</v>
      </c>
      <c r="G392" s="47" t="s">
        <v>2277</v>
      </c>
      <c r="H392" s="49">
        <v>0</v>
      </c>
      <c r="I392" s="49">
        <v>0</v>
      </c>
      <c r="J392" s="49" t="s">
        <v>2186</v>
      </c>
      <c r="K392" s="49" t="s">
        <v>5687</v>
      </c>
      <c r="L392" s="49" t="s">
        <v>2147</v>
      </c>
      <c r="M392" s="49" t="s">
        <v>568</v>
      </c>
    </row>
    <row r="393" spans="2:13" x14ac:dyDescent="0.3">
      <c r="B393" s="248" t="s">
        <v>2831</v>
      </c>
      <c r="C393" s="248" t="s">
        <v>2831</v>
      </c>
      <c r="D393" t="s">
        <v>2576</v>
      </c>
      <c r="E393" t="s">
        <v>6546</v>
      </c>
      <c r="F393" t="s">
        <v>2073</v>
      </c>
      <c r="G393" s="47" t="s">
        <v>2306</v>
      </c>
      <c r="H393" s="49">
        <v>0</v>
      </c>
      <c r="I393" s="49">
        <v>0</v>
      </c>
      <c r="J393" s="49" t="s">
        <v>2186</v>
      </c>
      <c r="K393" s="49" t="s">
        <v>6547</v>
      </c>
      <c r="L393" s="49" t="s">
        <v>254</v>
      </c>
      <c r="M393" s="49" t="s">
        <v>568</v>
      </c>
    </row>
    <row r="394" spans="2:13" x14ac:dyDescent="0.3">
      <c r="B394" s="248" t="s">
        <v>2831</v>
      </c>
      <c r="C394" s="248" t="s">
        <v>2831</v>
      </c>
      <c r="D394" t="s">
        <v>2576</v>
      </c>
      <c r="E394" t="s">
        <v>4126</v>
      </c>
      <c r="F394" t="s">
        <v>2078</v>
      </c>
      <c r="G394" s="47" t="s">
        <v>2191</v>
      </c>
      <c r="H394" s="49">
        <v>0</v>
      </c>
      <c r="I394" s="49">
        <v>0</v>
      </c>
      <c r="J394" s="49" t="s">
        <v>2186</v>
      </c>
      <c r="K394" s="49" t="s">
        <v>4127</v>
      </c>
      <c r="L394" s="49" t="s">
        <v>254</v>
      </c>
      <c r="M394" s="49" t="s">
        <v>568</v>
      </c>
    </row>
    <row r="395" spans="2:13" x14ac:dyDescent="0.3">
      <c r="B395" s="248" t="s">
        <v>2831</v>
      </c>
      <c r="C395" s="248" t="s">
        <v>2831</v>
      </c>
      <c r="D395" t="s">
        <v>2576</v>
      </c>
      <c r="E395" t="s">
        <v>3063</v>
      </c>
      <c r="F395" t="s">
        <v>2078</v>
      </c>
      <c r="G395" s="47" t="s">
        <v>2351</v>
      </c>
      <c r="H395" s="49">
        <v>0</v>
      </c>
      <c r="I395" s="49">
        <v>0</v>
      </c>
      <c r="J395" s="49" t="s">
        <v>2160</v>
      </c>
      <c r="K395" s="49" t="s">
        <v>2941</v>
      </c>
      <c r="L395" s="49" t="s">
        <v>254</v>
      </c>
      <c r="M395" s="49" t="s">
        <v>568</v>
      </c>
    </row>
    <row r="396" spans="2:13" x14ac:dyDescent="0.3">
      <c r="B396" s="248" t="s">
        <v>2831</v>
      </c>
      <c r="C396" s="248" t="s">
        <v>2831</v>
      </c>
      <c r="D396" t="s">
        <v>2576</v>
      </c>
      <c r="E396" t="s">
        <v>9179</v>
      </c>
      <c r="F396" t="s">
        <v>2078</v>
      </c>
      <c r="G396" s="47" t="s">
        <v>2351</v>
      </c>
      <c r="H396" s="49">
        <v>0</v>
      </c>
      <c r="I396" s="49">
        <v>0</v>
      </c>
      <c r="J396" s="49" t="s">
        <v>2186</v>
      </c>
      <c r="K396" s="49" t="s">
        <v>9180</v>
      </c>
      <c r="L396" s="49" t="s">
        <v>254</v>
      </c>
      <c r="M396" s="49" t="s">
        <v>568</v>
      </c>
    </row>
    <row r="397" spans="2:13" x14ac:dyDescent="0.3">
      <c r="B397" s="248" t="s">
        <v>2831</v>
      </c>
      <c r="C397" s="248" t="s">
        <v>2831</v>
      </c>
      <c r="D397" t="s">
        <v>2576</v>
      </c>
      <c r="E397" t="s">
        <v>10322</v>
      </c>
      <c r="F397" t="s">
        <v>2078</v>
      </c>
      <c r="G397" s="47" t="s">
        <v>2194</v>
      </c>
      <c r="H397" s="49">
        <v>0</v>
      </c>
      <c r="I397" s="49">
        <v>0</v>
      </c>
      <c r="J397" s="49" t="s">
        <v>2186</v>
      </c>
      <c r="K397" s="49" t="s">
        <v>10323</v>
      </c>
      <c r="L397" s="49" t="s">
        <v>2147</v>
      </c>
      <c r="M397" s="49" t="s">
        <v>568</v>
      </c>
    </row>
    <row r="398" spans="2:13" x14ac:dyDescent="0.3">
      <c r="B398" s="248" t="s">
        <v>2831</v>
      </c>
      <c r="C398" s="248" t="s">
        <v>2831</v>
      </c>
      <c r="D398" t="s">
        <v>2576</v>
      </c>
      <c r="E398" t="s">
        <v>7688</v>
      </c>
      <c r="F398" t="s">
        <v>2073</v>
      </c>
      <c r="G398" s="47" t="s">
        <v>2157</v>
      </c>
      <c r="H398" s="49">
        <v>0</v>
      </c>
      <c r="I398" s="49">
        <v>0</v>
      </c>
      <c r="J398" s="49" t="s">
        <v>2176</v>
      </c>
      <c r="K398" s="49" t="s">
        <v>7689</v>
      </c>
      <c r="L398" s="49" t="s">
        <v>254</v>
      </c>
      <c r="M398" s="49" t="s">
        <v>568</v>
      </c>
    </row>
    <row r="399" spans="2:13" x14ac:dyDescent="0.3">
      <c r="B399" s="248" t="s">
        <v>2831</v>
      </c>
      <c r="C399" s="248" t="s">
        <v>2831</v>
      </c>
      <c r="D399" t="s">
        <v>2576</v>
      </c>
      <c r="E399" t="s">
        <v>11807</v>
      </c>
      <c r="F399" t="s">
        <v>2072</v>
      </c>
      <c r="G399" s="47" t="s">
        <v>2359</v>
      </c>
      <c r="H399" s="49">
        <v>0</v>
      </c>
      <c r="I399" s="49">
        <v>0</v>
      </c>
      <c r="J399" s="49" t="s">
        <v>2160</v>
      </c>
      <c r="K399" s="49" t="s">
        <v>11808</v>
      </c>
      <c r="L399" s="49" t="s">
        <v>254</v>
      </c>
      <c r="M399" s="49" t="s">
        <v>568</v>
      </c>
    </row>
    <row r="400" spans="2:13" x14ac:dyDescent="0.3">
      <c r="B400" s="248" t="s">
        <v>2831</v>
      </c>
      <c r="C400" s="248" t="s">
        <v>2831</v>
      </c>
      <c r="D400" t="s">
        <v>2576</v>
      </c>
      <c r="E400" t="s">
        <v>11809</v>
      </c>
      <c r="F400" t="s">
        <v>2072</v>
      </c>
      <c r="G400" s="47" t="s">
        <v>2305</v>
      </c>
      <c r="H400" s="49">
        <v>0</v>
      </c>
      <c r="I400" s="49">
        <v>0</v>
      </c>
      <c r="J400" s="49" t="s">
        <v>2160</v>
      </c>
      <c r="K400" s="49" t="s">
        <v>5981</v>
      </c>
      <c r="L400" s="49" t="s">
        <v>254</v>
      </c>
      <c r="M400" s="49" t="s">
        <v>568</v>
      </c>
    </row>
    <row r="401" spans="2:13" x14ac:dyDescent="0.3">
      <c r="B401" s="248" t="s">
        <v>2831</v>
      </c>
      <c r="C401" s="248" t="s">
        <v>2831</v>
      </c>
      <c r="D401" t="s">
        <v>2576</v>
      </c>
      <c r="E401" t="s">
        <v>9345</v>
      </c>
      <c r="F401" t="s">
        <v>2073</v>
      </c>
      <c r="G401" s="47" t="s">
        <v>2251</v>
      </c>
      <c r="H401" s="49">
        <v>0</v>
      </c>
      <c r="I401" s="49">
        <v>0</v>
      </c>
      <c r="J401" s="49" t="s">
        <v>2186</v>
      </c>
      <c r="K401" s="49" t="s">
        <v>9346</v>
      </c>
      <c r="L401" s="49" t="s">
        <v>254</v>
      </c>
      <c r="M401" s="49" t="s">
        <v>568</v>
      </c>
    </row>
    <row r="402" spans="2:13" x14ac:dyDescent="0.3">
      <c r="B402" s="248" t="s">
        <v>2831</v>
      </c>
      <c r="C402" s="248" t="s">
        <v>2831</v>
      </c>
      <c r="D402" t="s">
        <v>2576</v>
      </c>
      <c r="E402" t="s">
        <v>9547</v>
      </c>
      <c r="F402" t="s">
        <v>2073</v>
      </c>
      <c r="G402" s="47" t="s">
        <v>2184</v>
      </c>
      <c r="H402" s="49">
        <v>0</v>
      </c>
      <c r="I402" s="49">
        <v>0</v>
      </c>
      <c r="J402" s="49" t="s">
        <v>2186</v>
      </c>
      <c r="K402" s="49" t="s">
        <v>9548</v>
      </c>
      <c r="L402" s="49" t="s">
        <v>254</v>
      </c>
      <c r="M402" s="49" t="s">
        <v>568</v>
      </c>
    </row>
    <row r="403" spans="2:13" x14ac:dyDescent="0.3">
      <c r="B403" s="248" t="s">
        <v>2831</v>
      </c>
      <c r="C403" s="248" t="s">
        <v>2831</v>
      </c>
      <c r="D403" t="s">
        <v>2576</v>
      </c>
      <c r="E403" t="s">
        <v>8822</v>
      </c>
      <c r="F403" t="s">
        <v>2073</v>
      </c>
      <c r="G403" s="47" t="s">
        <v>2351</v>
      </c>
      <c r="H403" s="49">
        <v>0</v>
      </c>
      <c r="I403" s="49">
        <v>0</v>
      </c>
      <c r="J403" s="49" t="s">
        <v>2186</v>
      </c>
      <c r="K403" s="49" t="s">
        <v>8823</v>
      </c>
      <c r="L403" s="49" t="s">
        <v>254</v>
      </c>
      <c r="M403" s="49" t="s">
        <v>568</v>
      </c>
    </row>
    <row r="404" spans="2:13" x14ac:dyDescent="0.3">
      <c r="B404" s="248" t="s">
        <v>2831</v>
      </c>
      <c r="C404" s="248" t="s">
        <v>2831</v>
      </c>
      <c r="D404" t="s">
        <v>2576</v>
      </c>
      <c r="E404" t="s">
        <v>10473</v>
      </c>
      <c r="F404" t="s">
        <v>2078</v>
      </c>
      <c r="G404" s="47" t="s">
        <v>2329</v>
      </c>
      <c r="H404" s="49">
        <v>0</v>
      </c>
      <c r="I404" s="49">
        <v>0</v>
      </c>
      <c r="J404" s="49" t="s">
        <v>2186</v>
      </c>
      <c r="K404" s="49" t="s">
        <v>10474</v>
      </c>
      <c r="L404" s="49" t="s">
        <v>254</v>
      </c>
      <c r="M404" s="49" t="s">
        <v>568</v>
      </c>
    </row>
    <row r="405" spans="2:13" x14ac:dyDescent="0.3">
      <c r="B405" s="248" t="s">
        <v>2831</v>
      </c>
      <c r="C405" s="248" t="s">
        <v>2831</v>
      </c>
      <c r="D405" t="s">
        <v>2576</v>
      </c>
      <c r="E405" t="s">
        <v>8063</v>
      </c>
      <c r="F405" t="s">
        <v>2073</v>
      </c>
      <c r="G405" s="47" t="s">
        <v>2306</v>
      </c>
      <c r="H405" s="49">
        <v>0</v>
      </c>
      <c r="I405" s="49">
        <v>0</v>
      </c>
      <c r="J405" s="49" t="s">
        <v>2186</v>
      </c>
      <c r="K405" s="49" t="s">
        <v>8064</v>
      </c>
      <c r="L405" s="49" t="s">
        <v>254</v>
      </c>
      <c r="M405" s="49" t="s">
        <v>568</v>
      </c>
    </row>
    <row r="406" spans="2:13" x14ac:dyDescent="0.3">
      <c r="B406" s="248" t="s">
        <v>2831</v>
      </c>
      <c r="C406" s="248" t="s">
        <v>2831</v>
      </c>
      <c r="D406" t="s">
        <v>2576</v>
      </c>
      <c r="E406" t="s">
        <v>9496</v>
      </c>
      <c r="F406" t="s">
        <v>2073</v>
      </c>
      <c r="G406" s="47" t="s">
        <v>2167</v>
      </c>
      <c r="H406" s="49">
        <v>0</v>
      </c>
      <c r="I406" s="49">
        <v>0</v>
      </c>
      <c r="J406" s="49" t="s">
        <v>2186</v>
      </c>
      <c r="K406" s="49" t="s">
        <v>9497</v>
      </c>
      <c r="L406" s="49" t="s">
        <v>254</v>
      </c>
      <c r="M406" s="49" t="s">
        <v>568</v>
      </c>
    </row>
    <row r="407" spans="2:13" x14ac:dyDescent="0.3">
      <c r="B407" s="248" t="s">
        <v>2831</v>
      </c>
      <c r="C407" s="248" t="s">
        <v>2831</v>
      </c>
      <c r="D407" t="s">
        <v>2576</v>
      </c>
      <c r="E407" t="s">
        <v>8555</v>
      </c>
      <c r="F407" t="s">
        <v>2073</v>
      </c>
      <c r="G407" s="47" t="s">
        <v>2228</v>
      </c>
      <c r="H407" s="49">
        <v>0</v>
      </c>
      <c r="I407" s="49">
        <v>0</v>
      </c>
      <c r="J407" s="49" t="s">
        <v>2186</v>
      </c>
      <c r="K407" s="49" t="s">
        <v>8556</v>
      </c>
      <c r="L407" s="49" t="s">
        <v>2147</v>
      </c>
      <c r="M407" s="49" t="s">
        <v>568</v>
      </c>
    </row>
    <row r="408" spans="2:13" x14ac:dyDescent="0.3">
      <c r="B408" s="248" t="s">
        <v>2831</v>
      </c>
      <c r="C408" s="248" t="s">
        <v>2831</v>
      </c>
      <c r="D408" t="s">
        <v>2576</v>
      </c>
      <c r="E408" t="s">
        <v>5220</v>
      </c>
      <c r="F408" t="s">
        <v>2073</v>
      </c>
      <c r="G408" s="47" t="s">
        <v>2167</v>
      </c>
      <c r="H408" s="49">
        <v>0</v>
      </c>
      <c r="I408" s="49">
        <v>0</v>
      </c>
      <c r="J408" s="49" t="s">
        <v>2160</v>
      </c>
      <c r="K408" s="49" t="s">
        <v>5221</v>
      </c>
      <c r="L408" s="49" t="s">
        <v>254</v>
      </c>
      <c r="M408" s="49" t="s">
        <v>568</v>
      </c>
    </row>
    <row r="409" spans="2:13" x14ac:dyDescent="0.3">
      <c r="B409" s="248" t="s">
        <v>2831</v>
      </c>
      <c r="C409" s="248" t="s">
        <v>2831</v>
      </c>
      <c r="D409" t="s">
        <v>2576</v>
      </c>
      <c r="E409" t="s">
        <v>4915</v>
      </c>
      <c r="F409" t="s">
        <v>2078</v>
      </c>
      <c r="G409" s="47" t="s">
        <v>2168</v>
      </c>
      <c r="H409" s="49">
        <v>0</v>
      </c>
      <c r="I409" s="49">
        <v>0</v>
      </c>
      <c r="J409" s="49" t="s">
        <v>2160</v>
      </c>
      <c r="K409" s="49" t="s">
        <v>4916</v>
      </c>
      <c r="L409" s="49" t="s">
        <v>254</v>
      </c>
      <c r="M409" s="49" t="s">
        <v>568</v>
      </c>
    </row>
    <row r="410" spans="2:13" x14ac:dyDescent="0.3">
      <c r="B410" s="248" t="s">
        <v>2831</v>
      </c>
      <c r="C410" s="248" t="s">
        <v>2831</v>
      </c>
      <c r="D410" t="s">
        <v>2576</v>
      </c>
      <c r="E410" t="s">
        <v>3242</v>
      </c>
      <c r="F410" t="s">
        <v>2073</v>
      </c>
      <c r="G410" s="47" t="s">
        <v>2156</v>
      </c>
      <c r="H410" s="49">
        <v>0</v>
      </c>
      <c r="I410" s="49">
        <v>0</v>
      </c>
      <c r="J410" s="49" t="s">
        <v>2160</v>
      </c>
      <c r="K410" s="49" t="s">
        <v>2941</v>
      </c>
      <c r="L410" s="49" t="s">
        <v>254</v>
      </c>
      <c r="M410" s="49" t="s">
        <v>568</v>
      </c>
    </row>
    <row r="411" spans="2:13" x14ac:dyDescent="0.3">
      <c r="B411" s="248" t="s">
        <v>2831</v>
      </c>
      <c r="C411" s="248" t="s">
        <v>2831</v>
      </c>
      <c r="D411" t="s">
        <v>2576</v>
      </c>
      <c r="E411" t="s">
        <v>11810</v>
      </c>
      <c r="F411" t="s">
        <v>2072</v>
      </c>
      <c r="G411" s="47" t="s">
        <v>2306</v>
      </c>
      <c r="H411" s="49">
        <v>0</v>
      </c>
      <c r="I411" s="49">
        <v>0</v>
      </c>
      <c r="J411" s="49" t="s">
        <v>2160</v>
      </c>
      <c r="K411" s="49" t="s">
        <v>11709</v>
      </c>
      <c r="L411" s="49" t="s">
        <v>254</v>
      </c>
      <c r="M411" s="49" t="s">
        <v>568</v>
      </c>
    </row>
    <row r="412" spans="2:13" x14ac:dyDescent="0.3">
      <c r="B412" s="248" t="s">
        <v>2831</v>
      </c>
      <c r="C412" s="248" t="s">
        <v>2831</v>
      </c>
      <c r="D412" t="s">
        <v>2576</v>
      </c>
      <c r="E412" t="s">
        <v>11811</v>
      </c>
      <c r="F412" t="s">
        <v>2072</v>
      </c>
      <c r="G412" s="47" t="s">
        <v>2191</v>
      </c>
      <c r="H412" s="49">
        <v>0</v>
      </c>
      <c r="I412" s="49">
        <v>0</v>
      </c>
      <c r="J412" s="49" t="s">
        <v>2160</v>
      </c>
      <c r="K412" s="49" t="s">
        <v>3939</v>
      </c>
      <c r="L412" s="49" t="s">
        <v>254</v>
      </c>
      <c r="M412" s="49" t="s">
        <v>568</v>
      </c>
    </row>
    <row r="413" spans="2:13" x14ac:dyDescent="0.3">
      <c r="B413" s="248" t="s">
        <v>2831</v>
      </c>
      <c r="C413" s="248" t="s">
        <v>2831</v>
      </c>
      <c r="D413" t="s">
        <v>2576</v>
      </c>
      <c r="E413" t="s">
        <v>8323</v>
      </c>
      <c r="F413" t="s">
        <v>2073</v>
      </c>
      <c r="G413" s="47" t="s">
        <v>2191</v>
      </c>
      <c r="H413" s="49">
        <v>0</v>
      </c>
      <c r="I413" s="49">
        <v>0</v>
      </c>
      <c r="J413" s="49" t="s">
        <v>2186</v>
      </c>
      <c r="K413" s="49" t="s">
        <v>8324</v>
      </c>
      <c r="L413" s="49" t="s">
        <v>254</v>
      </c>
      <c r="M413" s="49" t="s">
        <v>568</v>
      </c>
    </row>
    <row r="414" spans="2:13" x14ac:dyDescent="0.3">
      <c r="B414" s="248" t="s">
        <v>2831</v>
      </c>
      <c r="C414" s="248" t="s">
        <v>2831</v>
      </c>
      <c r="D414" t="s">
        <v>2576</v>
      </c>
      <c r="E414" t="s">
        <v>11812</v>
      </c>
      <c r="F414" t="s">
        <v>2072</v>
      </c>
      <c r="G414" s="47" t="s">
        <v>2196</v>
      </c>
      <c r="H414" s="49">
        <v>0</v>
      </c>
      <c r="I414" s="49">
        <v>0</v>
      </c>
      <c r="J414" s="49" t="s">
        <v>2160</v>
      </c>
      <c r="K414" s="49" t="s">
        <v>3939</v>
      </c>
      <c r="L414" s="49" t="s">
        <v>254</v>
      </c>
      <c r="M414" s="49" t="s">
        <v>568</v>
      </c>
    </row>
    <row r="415" spans="2:13" x14ac:dyDescent="0.3">
      <c r="B415" s="248" t="s">
        <v>2831</v>
      </c>
      <c r="C415" s="248" t="s">
        <v>2831</v>
      </c>
      <c r="D415" t="s">
        <v>2576</v>
      </c>
      <c r="E415" t="s">
        <v>7013</v>
      </c>
      <c r="F415" t="s">
        <v>2078</v>
      </c>
      <c r="G415" s="47" t="s">
        <v>2211</v>
      </c>
      <c r="H415" s="49">
        <v>0</v>
      </c>
      <c r="I415" s="49">
        <v>0</v>
      </c>
      <c r="J415" s="49" t="s">
        <v>2186</v>
      </c>
      <c r="K415" s="49" t="s">
        <v>7014</v>
      </c>
      <c r="L415" s="49" t="s">
        <v>254</v>
      </c>
      <c r="M415" s="49" t="s">
        <v>568</v>
      </c>
    </row>
    <row r="416" spans="2:13" x14ac:dyDescent="0.3">
      <c r="B416" s="248" t="s">
        <v>2831</v>
      </c>
      <c r="C416" s="248" t="s">
        <v>2831</v>
      </c>
      <c r="D416" t="s">
        <v>2576</v>
      </c>
      <c r="E416" t="s">
        <v>6396</v>
      </c>
      <c r="F416" t="s">
        <v>2073</v>
      </c>
      <c r="G416" s="47" t="s">
        <v>2309</v>
      </c>
      <c r="H416" s="49">
        <v>0</v>
      </c>
      <c r="I416" s="49">
        <v>0</v>
      </c>
      <c r="J416" s="49" t="s">
        <v>2160</v>
      </c>
      <c r="K416" s="49" t="s">
        <v>6397</v>
      </c>
      <c r="L416" s="49" t="s">
        <v>254</v>
      </c>
      <c r="M416" s="49" t="s">
        <v>568</v>
      </c>
    </row>
    <row r="417" spans="2:13" x14ac:dyDescent="0.3">
      <c r="B417" s="248" t="s">
        <v>2831</v>
      </c>
      <c r="C417" s="248" t="s">
        <v>2831</v>
      </c>
      <c r="D417" t="s">
        <v>2576</v>
      </c>
      <c r="E417" t="s">
        <v>5264</v>
      </c>
      <c r="F417" t="s">
        <v>2073</v>
      </c>
      <c r="G417" s="47" t="s">
        <v>2351</v>
      </c>
      <c r="H417" s="49">
        <v>0</v>
      </c>
      <c r="I417" s="49">
        <v>0</v>
      </c>
      <c r="J417" s="49" t="s">
        <v>2176</v>
      </c>
      <c r="K417" s="49" t="s">
        <v>5265</v>
      </c>
      <c r="L417" s="49" t="s">
        <v>254</v>
      </c>
      <c r="M417" s="49" t="s">
        <v>568</v>
      </c>
    </row>
    <row r="418" spans="2:13" x14ac:dyDescent="0.3">
      <c r="B418" s="248" t="s">
        <v>2831</v>
      </c>
      <c r="C418" s="248" t="s">
        <v>2831</v>
      </c>
      <c r="D418" t="s">
        <v>2576</v>
      </c>
      <c r="E418" t="s">
        <v>4863</v>
      </c>
      <c r="F418" t="s">
        <v>2073</v>
      </c>
      <c r="G418" s="47" t="s">
        <v>2184</v>
      </c>
      <c r="H418" s="49">
        <v>0</v>
      </c>
      <c r="I418" s="49">
        <v>0</v>
      </c>
      <c r="J418" s="49" t="s">
        <v>2160</v>
      </c>
      <c r="K418" s="49" t="s">
        <v>4865</v>
      </c>
      <c r="L418" s="49" t="s">
        <v>254</v>
      </c>
      <c r="M418" s="49" t="s">
        <v>568</v>
      </c>
    </row>
    <row r="419" spans="2:13" x14ac:dyDescent="0.3">
      <c r="B419" s="248" t="s">
        <v>2831</v>
      </c>
      <c r="C419" s="248" t="s">
        <v>2831</v>
      </c>
      <c r="D419" t="s">
        <v>2576</v>
      </c>
      <c r="E419" t="s">
        <v>10632</v>
      </c>
      <c r="F419" t="s">
        <v>2073</v>
      </c>
      <c r="G419" s="47" t="s">
        <v>2157</v>
      </c>
      <c r="H419" s="49">
        <v>0</v>
      </c>
      <c r="I419" s="49">
        <v>0</v>
      </c>
      <c r="J419" s="49" t="s">
        <v>2186</v>
      </c>
      <c r="K419" s="49" t="s">
        <v>10633</v>
      </c>
      <c r="L419" s="49" t="s">
        <v>254</v>
      </c>
      <c r="M419" s="49" t="s">
        <v>568</v>
      </c>
    </row>
    <row r="420" spans="2:13" x14ac:dyDescent="0.3">
      <c r="B420" s="248" t="s">
        <v>2831</v>
      </c>
      <c r="C420" s="248" t="s">
        <v>2831</v>
      </c>
      <c r="D420" t="s">
        <v>2576</v>
      </c>
      <c r="E420" t="s">
        <v>6276</v>
      </c>
      <c r="F420" t="s">
        <v>2073</v>
      </c>
      <c r="G420" s="47" t="s">
        <v>2352</v>
      </c>
      <c r="H420" s="49">
        <v>0</v>
      </c>
      <c r="I420" s="49">
        <v>0</v>
      </c>
      <c r="J420" s="49" t="s">
        <v>2186</v>
      </c>
      <c r="K420" s="49" t="s">
        <v>6277</v>
      </c>
      <c r="L420" s="49" t="s">
        <v>254</v>
      </c>
      <c r="M420" s="49" t="s">
        <v>568</v>
      </c>
    </row>
    <row r="421" spans="2:13" x14ac:dyDescent="0.3">
      <c r="B421" s="248" t="s">
        <v>2831</v>
      </c>
      <c r="C421" s="248" t="s">
        <v>2831</v>
      </c>
      <c r="D421" t="s">
        <v>2576</v>
      </c>
      <c r="E421" t="s">
        <v>5471</v>
      </c>
      <c r="F421" t="s">
        <v>2073</v>
      </c>
      <c r="G421" s="47" t="s">
        <v>2306</v>
      </c>
      <c r="H421" s="49">
        <v>0</v>
      </c>
      <c r="I421" s="49">
        <v>0</v>
      </c>
      <c r="J421" s="49" t="s">
        <v>2186</v>
      </c>
      <c r="K421" s="49" t="s">
        <v>5473</v>
      </c>
      <c r="L421" s="49" t="s">
        <v>254</v>
      </c>
      <c r="M421" s="49" t="s">
        <v>568</v>
      </c>
    </row>
    <row r="422" spans="2:13" x14ac:dyDescent="0.3">
      <c r="B422" s="248" t="s">
        <v>2831</v>
      </c>
      <c r="C422" s="248" t="s">
        <v>2831</v>
      </c>
      <c r="D422" t="s">
        <v>2576</v>
      </c>
      <c r="E422" t="s">
        <v>5707</v>
      </c>
      <c r="F422" t="s">
        <v>2073</v>
      </c>
      <c r="G422" s="47" t="s">
        <v>2359</v>
      </c>
      <c r="H422" s="49">
        <v>0</v>
      </c>
      <c r="I422" s="49">
        <v>0</v>
      </c>
      <c r="J422" s="49" t="s">
        <v>2186</v>
      </c>
      <c r="K422" s="49" t="s">
        <v>5709</v>
      </c>
      <c r="L422" s="49" t="s">
        <v>254</v>
      </c>
      <c r="M422" s="49" t="s">
        <v>568</v>
      </c>
    </row>
    <row r="423" spans="2:13" x14ac:dyDescent="0.3">
      <c r="B423" s="248" t="s">
        <v>2831</v>
      </c>
      <c r="C423" s="248" t="s">
        <v>2831</v>
      </c>
      <c r="D423" t="s">
        <v>2576</v>
      </c>
      <c r="E423" t="s">
        <v>6499</v>
      </c>
      <c r="F423" t="s">
        <v>2078</v>
      </c>
      <c r="G423" s="47" t="s">
        <v>2157</v>
      </c>
      <c r="H423" s="49">
        <v>0</v>
      </c>
      <c r="I423" s="49">
        <v>0</v>
      </c>
      <c r="J423" s="49" t="s">
        <v>2186</v>
      </c>
      <c r="K423" s="49" t="s">
        <v>6500</v>
      </c>
      <c r="L423" s="49" t="s">
        <v>254</v>
      </c>
      <c r="M423" s="49" t="s">
        <v>568</v>
      </c>
    </row>
    <row r="424" spans="2:13" x14ac:dyDescent="0.3">
      <c r="B424" s="248" t="s">
        <v>2831</v>
      </c>
      <c r="C424" s="248" t="s">
        <v>2831</v>
      </c>
      <c r="D424" t="s">
        <v>2576</v>
      </c>
      <c r="E424" t="s">
        <v>4652</v>
      </c>
      <c r="F424" t="s">
        <v>2073</v>
      </c>
      <c r="G424" s="47" t="s">
        <v>2196</v>
      </c>
      <c r="H424" s="49">
        <v>0</v>
      </c>
      <c r="I424" s="49">
        <v>0</v>
      </c>
      <c r="J424" s="49" t="s">
        <v>2160</v>
      </c>
      <c r="K424" s="49" t="s">
        <v>4381</v>
      </c>
      <c r="L424" s="49" t="s">
        <v>254</v>
      </c>
      <c r="M424" s="49" t="s">
        <v>568</v>
      </c>
    </row>
    <row r="425" spans="2:13" x14ac:dyDescent="0.3">
      <c r="B425" s="248" t="s">
        <v>2831</v>
      </c>
      <c r="C425" s="248" t="s">
        <v>2831</v>
      </c>
      <c r="D425" t="s">
        <v>2576</v>
      </c>
      <c r="E425" t="s">
        <v>11813</v>
      </c>
      <c r="F425" t="s">
        <v>2072</v>
      </c>
      <c r="G425" s="47" t="s">
        <v>2156</v>
      </c>
      <c r="H425" s="49">
        <v>0</v>
      </c>
      <c r="I425" s="49">
        <v>0</v>
      </c>
      <c r="J425" s="49" t="s">
        <v>2160</v>
      </c>
      <c r="K425" s="49" t="s">
        <v>3939</v>
      </c>
      <c r="L425" s="49" t="s">
        <v>254</v>
      </c>
      <c r="M425" s="49" t="s">
        <v>568</v>
      </c>
    </row>
    <row r="426" spans="2:13" x14ac:dyDescent="0.3">
      <c r="B426" s="248" t="s">
        <v>2831</v>
      </c>
      <c r="C426" s="248" t="s">
        <v>2831</v>
      </c>
      <c r="D426" t="s">
        <v>2576</v>
      </c>
      <c r="E426" t="s">
        <v>5992</v>
      </c>
      <c r="F426" t="s">
        <v>2073</v>
      </c>
      <c r="G426" s="47" t="s">
        <v>2329</v>
      </c>
      <c r="H426" s="49">
        <v>0</v>
      </c>
      <c r="I426" s="49">
        <v>0</v>
      </c>
      <c r="J426" s="49" t="s">
        <v>2186</v>
      </c>
      <c r="K426" s="49" t="s">
        <v>5993</v>
      </c>
      <c r="L426" s="49" t="s">
        <v>254</v>
      </c>
      <c r="M426" s="49" t="s">
        <v>568</v>
      </c>
    </row>
    <row r="427" spans="2:13" x14ac:dyDescent="0.3">
      <c r="B427" s="248" t="s">
        <v>2831</v>
      </c>
      <c r="C427" s="248" t="s">
        <v>2831</v>
      </c>
      <c r="D427" t="s">
        <v>2576</v>
      </c>
      <c r="E427" t="s">
        <v>11814</v>
      </c>
      <c r="F427" t="s">
        <v>2072</v>
      </c>
      <c r="G427" s="47" t="s">
        <v>2167</v>
      </c>
      <c r="H427" s="49">
        <v>0</v>
      </c>
      <c r="I427" s="49">
        <v>0</v>
      </c>
      <c r="J427" s="49" t="s">
        <v>2173</v>
      </c>
      <c r="K427" s="49" t="s">
        <v>11815</v>
      </c>
      <c r="L427" s="49" t="s">
        <v>254</v>
      </c>
      <c r="M427" s="49" t="s">
        <v>568</v>
      </c>
    </row>
    <row r="428" spans="2:13" x14ac:dyDescent="0.3">
      <c r="B428" s="248" t="s">
        <v>2831</v>
      </c>
      <c r="C428" s="248" t="s">
        <v>2831</v>
      </c>
      <c r="D428" t="s">
        <v>2576</v>
      </c>
      <c r="E428" t="s">
        <v>8459</v>
      </c>
      <c r="F428" t="s">
        <v>2073</v>
      </c>
      <c r="G428" s="47" t="s">
        <v>2191</v>
      </c>
      <c r="H428" s="49">
        <v>0</v>
      </c>
      <c r="I428" s="49">
        <v>0</v>
      </c>
      <c r="J428" s="49" t="s">
        <v>2186</v>
      </c>
      <c r="K428" s="49" t="s">
        <v>8460</v>
      </c>
      <c r="L428" s="49" t="s">
        <v>254</v>
      </c>
      <c r="M428" s="49" t="s">
        <v>568</v>
      </c>
    </row>
    <row r="429" spans="2:13" x14ac:dyDescent="0.3">
      <c r="B429" s="248" t="s">
        <v>2831</v>
      </c>
      <c r="C429" s="248" t="s">
        <v>2831</v>
      </c>
      <c r="D429" t="s">
        <v>2576</v>
      </c>
      <c r="E429" t="s">
        <v>9271</v>
      </c>
      <c r="F429" t="s">
        <v>2073</v>
      </c>
      <c r="G429" s="47" t="s">
        <v>2351</v>
      </c>
      <c r="H429" s="49">
        <v>0</v>
      </c>
      <c r="I429" s="49">
        <v>0</v>
      </c>
      <c r="J429" s="49" t="s">
        <v>2186</v>
      </c>
      <c r="K429" s="49" t="s">
        <v>9272</v>
      </c>
      <c r="L429" s="49" t="s">
        <v>254</v>
      </c>
      <c r="M429" s="49" t="s">
        <v>568</v>
      </c>
    </row>
    <row r="430" spans="2:13" x14ac:dyDescent="0.3">
      <c r="B430" s="248" t="s">
        <v>2831</v>
      </c>
      <c r="C430" s="248" t="s">
        <v>2831</v>
      </c>
      <c r="D430" t="s">
        <v>2576</v>
      </c>
      <c r="E430" t="s">
        <v>9111</v>
      </c>
      <c r="F430" t="s">
        <v>2073</v>
      </c>
      <c r="G430" s="47" t="s">
        <v>2243</v>
      </c>
      <c r="H430" s="49">
        <v>0</v>
      </c>
      <c r="I430" s="49">
        <v>0</v>
      </c>
      <c r="J430" s="49" t="s">
        <v>2186</v>
      </c>
      <c r="K430" s="49" t="s">
        <v>9112</v>
      </c>
      <c r="L430" s="49" t="s">
        <v>254</v>
      </c>
      <c r="M430" s="49" t="s">
        <v>568</v>
      </c>
    </row>
    <row r="431" spans="2:13" x14ac:dyDescent="0.3">
      <c r="B431" s="248" t="s">
        <v>2831</v>
      </c>
      <c r="C431" s="248" t="s">
        <v>2831</v>
      </c>
      <c r="D431" t="s">
        <v>2576</v>
      </c>
      <c r="E431" t="s">
        <v>9267</v>
      </c>
      <c r="F431" t="s">
        <v>2073</v>
      </c>
      <c r="G431" s="47" t="s">
        <v>2167</v>
      </c>
      <c r="H431" s="49">
        <v>0</v>
      </c>
      <c r="I431" s="49">
        <v>0</v>
      </c>
      <c r="J431" s="49" t="s">
        <v>2186</v>
      </c>
      <c r="K431" s="49" t="s">
        <v>9268</v>
      </c>
      <c r="L431" s="49" t="s">
        <v>254</v>
      </c>
      <c r="M431" s="49" t="s">
        <v>568</v>
      </c>
    </row>
    <row r="432" spans="2:13" x14ac:dyDescent="0.3">
      <c r="B432" s="248" t="s">
        <v>2831</v>
      </c>
      <c r="C432" s="248" t="s">
        <v>2831</v>
      </c>
      <c r="D432" t="s">
        <v>2576</v>
      </c>
      <c r="E432" t="s">
        <v>8640</v>
      </c>
      <c r="F432" t="s">
        <v>2078</v>
      </c>
      <c r="G432" s="47" t="s">
        <v>2251</v>
      </c>
      <c r="H432" s="49">
        <v>0</v>
      </c>
      <c r="I432" s="49">
        <v>0</v>
      </c>
      <c r="J432" s="49" t="s">
        <v>2186</v>
      </c>
      <c r="K432" s="49" t="s">
        <v>8641</v>
      </c>
      <c r="L432" s="49" t="s">
        <v>254</v>
      </c>
      <c r="M432" s="49" t="s">
        <v>568</v>
      </c>
    </row>
    <row r="433" spans="2:13" x14ac:dyDescent="0.3">
      <c r="B433" s="248" t="s">
        <v>2831</v>
      </c>
      <c r="C433" s="248" t="s">
        <v>2831</v>
      </c>
      <c r="D433" t="s">
        <v>2576</v>
      </c>
      <c r="E433" t="s">
        <v>8719</v>
      </c>
      <c r="F433" t="s">
        <v>2073</v>
      </c>
      <c r="G433" s="47" t="s">
        <v>2194</v>
      </c>
      <c r="H433" s="49">
        <v>0</v>
      </c>
      <c r="I433" s="49">
        <v>0</v>
      </c>
      <c r="J433" s="49" t="s">
        <v>2186</v>
      </c>
      <c r="K433" s="49" t="s">
        <v>8720</v>
      </c>
      <c r="L433" s="49" t="s">
        <v>2147</v>
      </c>
      <c r="M433" s="49" t="s">
        <v>568</v>
      </c>
    </row>
    <row r="434" spans="2:13" x14ac:dyDescent="0.3">
      <c r="B434" s="248" t="s">
        <v>2831</v>
      </c>
      <c r="C434" s="248" t="s">
        <v>2831</v>
      </c>
      <c r="D434" t="s">
        <v>2576</v>
      </c>
      <c r="E434" t="s">
        <v>8511</v>
      </c>
      <c r="F434" t="s">
        <v>2073</v>
      </c>
      <c r="G434" s="47" t="s">
        <v>2199</v>
      </c>
      <c r="H434" s="49">
        <v>0</v>
      </c>
      <c r="I434" s="49">
        <v>0</v>
      </c>
      <c r="J434" s="49" t="s">
        <v>2186</v>
      </c>
      <c r="K434" s="49" t="s">
        <v>8512</v>
      </c>
      <c r="L434" s="49" t="s">
        <v>254</v>
      </c>
      <c r="M434" s="49" t="s">
        <v>568</v>
      </c>
    </row>
    <row r="435" spans="2:13" x14ac:dyDescent="0.3">
      <c r="B435" s="248" t="s">
        <v>2831</v>
      </c>
      <c r="C435" s="248" t="s">
        <v>2831</v>
      </c>
      <c r="D435" t="s">
        <v>2576</v>
      </c>
      <c r="E435" t="s">
        <v>9294</v>
      </c>
      <c r="F435" t="s">
        <v>2073</v>
      </c>
      <c r="G435" s="47" t="s">
        <v>2351</v>
      </c>
      <c r="H435" s="49">
        <v>0</v>
      </c>
      <c r="I435" s="49">
        <v>0</v>
      </c>
      <c r="J435" s="49" t="s">
        <v>2186</v>
      </c>
      <c r="K435" s="49" t="s">
        <v>9295</v>
      </c>
      <c r="L435" s="49" t="s">
        <v>254</v>
      </c>
      <c r="M435" s="49" t="s">
        <v>568</v>
      </c>
    </row>
    <row r="436" spans="2:13" x14ac:dyDescent="0.3">
      <c r="B436" s="248" t="s">
        <v>2831</v>
      </c>
      <c r="C436" s="248" t="s">
        <v>2831</v>
      </c>
      <c r="D436" t="s">
        <v>2576</v>
      </c>
      <c r="E436" t="s">
        <v>11816</v>
      </c>
      <c r="F436" t="s">
        <v>2072</v>
      </c>
      <c r="G436" s="47" t="s">
        <v>2191</v>
      </c>
      <c r="H436" s="49">
        <v>0</v>
      </c>
      <c r="I436" s="49">
        <v>0</v>
      </c>
      <c r="J436" s="49" t="s">
        <v>2160</v>
      </c>
      <c r="K436" s="49" t="s">
        <v>5981</v>
      </c>
      <c r="L436" s="49" t="s">
        <v>254</v>
      </c>
      <c r="M436" s="49" t="s">
        <v>568</v>
      </c>
    </row>
    <row r="437" spans="2:13" x14ac:dyDescent="0.3">
      <c r="B437" s="248" t="s">
        <v>2831</v>
      </c>
      <c r="C437" s="248" t="s">
        <v>2831</v>
      </c>
      <c r="D437" t="s">
        <v>2576</v>
      </c>
      <c r="E437" t="s">
        <v>7229</v>
      </c>
      <c r="F437" t="s">
        <v>2073</v>
      </c>
      <c r="G437" s="47" t="s">
        <v>2157</v>
      </c>
      <c r="H437" s="49">
        <v>0</v>
      </c>
      <c r="I437" s="49">
        <v>0</v>
      </c>
      <c r="J437" s="49" t="s">
        <v>2186</v>
      </c>
      <c r="K437" s="49" t="s">
        <v>7230</v>
      </c>
      <c r="L437" s="49" t="s">
        <v>254</v>
      </c>
      <c r="M437" s="49" t="s">
        <v>568</v>
      </c>
    </row>
    <row r="438" spans="2:13" x14ac:dyDescent="0.3">
      <c r="B438" s="248" t="s">
        <v>2831</v>
      </c>
      <c r="C438" s="248" t="s">
        <v>2831</v>
      </c>
      <c r="D438" t="s">
        <v>2576</v>
      </c>
      <c r="E438" t="s">
        <v>11817</v>
      </c>
      <c r="F438" t="s">
        <v>2072</v>
      </c>
      <c r="G438" s="47" t="s">
        <v>2243</v>
      </c>
      <c r="H438" s="49">
        <v>0</v>
      </c>
      <c r="I438" s="49">
        <v>0</v>
      </c>
      <c r="J438" s="49" t="s">
        <v>2160</v>
      </c>
      <c r="K438" s="49" t="s">
        <v>11709</v>
      </c>
      <c r="L438" s="49" t="s">
        <v>254</v>
      </c>
      <c r="M438" s="49" t="s">
        <v>568</v>
      </c>
    </row>
    <row r="439" spans="2:13" x14ac:dyDescent="0.3">
      <c r="B439" s="248" t="s">
        <v>2831</v>
      </c>
      <c r="C439" s="248" t="s">
        <v>2831</v>
      </c>
      <c r="D439" t="s">
        <v>2576</v>
      </c>
      <c r="E439" t="s">
        <v>9684</v>
      </c>
      <c r="F439" t="s">
        <v>2073</v>
      </c>
      <c r="G439" s="47" t="s">
        <v>2309</v>
      </c>
      <c r="H439" s="49">
        <v>0</v>
      </c>
      <c r="I439" s="49">
        <v>0</v>
      </c>
      <c r="J439" s="49" t="s">
        <v>2186</v>
      </c>
      <c r="K439" s="49" t="s">
        <v>9685</v>
      </c>
      <c r="L439" s="49" t="s">
        <v>254</v>
      </c>
      <c r="M439" s="49" t="s">
        <v>568</v>
      </c>
    </row>
    <row r="440" spans="2:13" x14ac:dyDescent="0.3">
      <c r="B440" s="248" t="s">
        <v>2831</v>
      </c>
      <c r="C440" s="248" t="s">
        <v>2831</v>
      </c>
      <c r="D440" t="s">
        <v>2576</v>
      </c>
      <c r="E440" t="s">
        <v>5346</v>
      </c>
      <c r="F440" t="s">
        <v>2073</v>
      </c>
      <c r="G440" s="47" t="s">
        <v>2211</v>
      </c>
      <c r="H440" s="49">
        <v>0</v>
      </c>
      <c r="I440" s="49">
        <v>0</v>
      </c>
      <c r="J440" s="49" t="s">
        <v>2160</v>
      </c>
      <c r="K440" s="49" t="s">
        <v>5347</v>
      </c>
      <c r="L440" s="49" t="s">
        <v>254</v>
      </c>
      <c r="M440" s="49" t="s">
        <v>568</v>
      </c>
    </row>
    <row r="441" spans="2:13" x14ac:dyDescent="0.3">
      <c r="B441" s="248" t="s">
        <v>2831</v>
      </c>
      <c r="C441" s="248" t="s">
        <v>2831</v>
      </c>
      <c r="D441" t="s">
        <v>2576</v>
      </c>
      <c r="E441" t="s">
        <v>9326</v>
      </c>
      <c r="F441" t="s">
        <v>2073</v>
      </c>
      <c r="G441" s="47" t="s">
        <v>2277</v>
      </c>
      <c r="H441" s="49">
        <v>0</v>
      </c>
      <c r="I441" s="49">
        <v>0</v>
      </c>
      <c r="J441" s="49" t="s">
        <v>2186</v>
      </c>
      <c r="K441" s="49" t="s">
        <v>9327</v>
      </c>
      <c r="L441" s="49" t="s">
        <v>254</v>
      </c>
      <c r="M441" s="49" t="s">
        <v>568</v>
      </c>
    </row>
    <row r="442" spans="2:13" x14ac:dyDescent="0.3">
      <c r="B442" s="248" t="s">
        <v>2831</v>
      </c>
      <c r="C442" s="248" t="s">
        <v>2831</v>
      </c>
      <c r="D442" t="s">
        <v>2576</v>
      </c>
      <c r="E442" t="s">
        <v>8886</v>
      </c>
      <c r="F442" t="s">
        <v>2073</v>
      </c>
      <c r="G442" s="47" t="s">
        <v>2228</v>
      </c>
      <c r="H442" s="49">
        <v>0</v>
      </c>
      <c r="I442" s="49">
        <v>0</v>
      </c>
      <c r="J442" s="49" t="s">
        <v>2160</v>
      </c>
      <c r="K442" s="49" t="s">
        <v>8887</v>
      </c>
      <c r="L442" s="49" t="s">
        <v>254</v>
      </c>
      <c r="M442" s="49" t="s">
        <v>568</v>
      </c>
    </row>
    <row r="443" spans="2:13" x14ac:dyDescent="0.3">
      <c r="B443" s="248" t="s">
        <v>2831</v>
      </c>
      <c r="C443" s="248" t="s">
        <v>2831</v>
      </c>
      <c r="D443" t="s">
        <v>2576</v>
      </c>
      <c r="E443" t="s">
        <v>6406</v>
      </c>
      <c r="F443" t="s">
        <v>2073</v>
      </c>
      <c r="G443" s="47" t="s">
        <v>2277</v>
      </c>
      <c r="H443" s="49">
        <v>0</v>
      </c>
      <c r="I443" s="49">
        <v>0</v>
      </c>
      <c r="J443" s="49" t="s">
        <v>2186</v>
      </c>
      <c r="K443" s="49" t="s">
        <v>6407</v>
      </c>
      <c r="L443" s="49" t="s">
        <v>254</v>
      </c>
      <c r="M443" s="49" t="s">
        <v>568</v>
      </c>
    </row>
    <row r="444" spans="2:13" x14ac:dyDescent="0.3">
      <c r="B444" s="248" t="s">
        <v>2831</v>
      </c>
      <c r="C444" s="248" t="s">
        <v>2831</v>
      </c>
      <c r="D444" t="s">
        <v>2576</v>
      </c>
      <c r="E444" t="s">
        <v>11818</v>
      </c>
      <c r="F444" t="s">
        <v>2072</v>
      </c>
      <c r="G444" s="47" t="s">
        <v>2168</v>
      </c>
      <c r="H444" s="49">
        <v>0</v>
      </c>
      <c r="I444" s="49">
        <v>0</v>
      </c>
      <c r="J444" s="49" t="s">
        <v>2160</v>
      </c>
      <c r="K444" s="49" t="s">
        <v>11709</v>
      </c>
      <c r="L444" s="49" t="s">
        <v>254</v>
      </c>
      <c r="M444" s="49" t="s">
        <v>568</v>
      </c>
    </row>
    <row r="445" spans="2:13" x14ac:dyDescent="0.3">
      <c r="B445" s="248" t="s">
        <v>2831</v>
      </c>
      <c r="C445" s="248" t="s">
        <v>2831</v>
      </c>
      <c r="D445" t="s">
        <v>2576</v>
      </c>
      <c r="E445" t="s">
        <v>9891</v>
      </c>
      <c r="F445" t="s">
        <v>2076</v>
      </c>
      <c r="G445" s="47" t="s">
        <v>2306</v>
      </c>
      <c r="H445" s="49">
        <v>0</v>
      </c>
      <c r="I445" s="49">
        <v>0</v>
      </c>
      <c r="J445" s="49" t="s">
        <v>2160</v>
      </c>
      <c r="K445" s="49" t="s">
        <v>9892</v>
      </c>
      <c r="L445" s="49" t="s">
        <v>254</v>
      </c>
      <c r="M445" s="49" t="s">
        <v>568</v>
      </c>
    </row>
    <row r="446" spans="2:13" x14ac:dyDescent="0.3">
      <c r="B446" s="248" t="s">
        <v>2831</v>
      </c>
      <c r="C446" s="248" t="s">
        <v>2831</v>
      </c>
      <c r="D446" t="s">
        <v>2576</v>
      </c>
      <c r="E446" t="s">
        <v>9739</v>
      </c>
      <c r="F446" t="s">
        <v>2073</v>
      </c>
      <c r="G446" s="47" t="s">
        <v>2329</v>
      </c>
      <c r="H446" s="49">
        <v>0</v>
      </c>
      <c r="I446" s="49">
        <v>0</v>
      </c>
      <c r="J446" s="49" t="s">
        <v>2186</v>
      </c>
      <c r="K446" s="49" t="s">
        <v>9740</v>
      </c>
      <c r="L446" s="49" t="s">
        <v>254</v>
      </c>
      <c r="M446" s="49" t="s">
        <v>568</v>
      </c>
    </row>
    <row r="447" spans="2:13" x14ac:dyDescent="0.3">
      <c r="B447" s="248" t="s">
        <v>2831</v>
      </c>
      <c r="C447" s="248" t="s">
        <v>2831</v>
      </c>
      <c r="D447" t="s">
        <v>2576</v>
      </c>
      <c r="E447" t="s">
        <v>11819</v>
      </c>
      <c r="F447" t="s">
        <v>2072</v>
      </c>
      <c r="G447" s="47" t="s">
        <v>2156</v>
      </c>
      <c r="H447" s="49">
        <v>0</v>
      </c>
      <c r="I447" s="49">
        <v>0</v>
      </c>
      <c r="J447" s="49" t="s">
        <v>2160</v>
      </c>
      <c r="K447" s="49" t="s">
        <v>5981</v>
      </c>
      <c r="L447" s="49" t="s">
        <v>254</v>
      </c>
      <c r="M447" s="49" t="s">
        <v>568</v>
      </c>
    </row>
    <row r="448" spans="2:13" x14ac:dyDescent="0.3">
      <c r="B448" s="248" t="s">
        <v>2831</v>
      </c>
      <c r="C448" s="248" t="s">
        <v>2831</v>
      </c>
      <c r="D448" t="s">
        <v>2576</v>
      </c>
      <c r="E448" t="s">
        <v>6716</v>
      </c>
      <c r="F448" t="s">
        <v>2078</v>
      </c>
      <c r="G448" s="47" t="s">
        <v>2251</v>
      </c>
      <c r="H448" s="49">
        <v>0</v>
      </c>
      <c r="I448" s="49">
        <v>0</v>
      </c>
      <c r="J448" s="49" t="s">
        <v>2186</v>
      </c>
      <c r="K448" s="49" t="s">
        <v>6717</v>
      </c>
      <c r="L448" s="49" t="s">
        <v>254</v>
      </c>
      <c r="M448" s="49" t="s">
        <v>568</v>
      </c>
    </row>
    <row r="449" spans="2:13" x14ac:dyDescent="0.3">
      <c r="B449" s="248" t="s">
        <v>2831</v>
      </c>
      <c r="C449" s="248" t="s">
        <v>2831</v>
      </c>
      <c r="D449" t="s">
        <v>2576</v>
      </c>
      <c r="E449" t="s">
        <v>3858</v>
      </c>
      <c r="F449" t="s">
        <v>2073</v>
      </c>
      <c r="G449" s="47" t="s">
        <v>2211</v>
      </c>
      <c r="H449" s="49">
        <v>0</v>
      </c>
      <c r="I449" s="49">
        <v>0</v>
      </c>
      <c r="J449" s="49" t="s">
        <v>2186</v>
      </c>
      <c r="K449" s="49" t="s">
        <v>3859</v>
      </c>
      <c r="L449" s="49" t="s">
        <v>254</v>
      </c>
      <c r="M449" s="49" t="s">
        <v>568</v>
      </c>
    </row>
    <row r="450" spans="2:13" x14ac:dyDescent="0.3">
      <c r="B450" s="248" t="s">
        <v>2831</v>
      </c>
      <c r="C450" s="248" t="s">
        <v>2831</v>
      </c>
      <c r="D450" t="s">
        <v>2576</v>
      </c>
      <c r="E450" t="s">
        <v>11820</v>
      </c>
      <c r="F450" t="s">
        <v>2072</v>
      </c>
      <c r="G450" s="47" t="s">
        <v>2191</v>
      </c>
      <c r="H450" s="49">
        <v>0</v>
      </c>
      <c r="I450" s="49">
        <v>0</v>
      </c>
      <c r="J450" s="49" t="s">
        <v>2160</v>
      </c>
      <c r="K450" s="49" t="s">
        <v>2992</v>
      </c>
      <c r="L450" s="49" t="s">
        <v>254</v>
      </c>
      <c r="M450" s="49" t="s">
        <v>568</v>
      </c>
    </row>
    <row r="451" spans="2:13" x14ac:dyDescent="0.3">
      <c r="B451" s="248" t="s">
        <v>2831</v>
      </c>
      <c r="C451" s="248" t="s">
        <v>2831</v>
      </c>
      <c r="D451" t="s">
        <v>2576</v>
      </c>
      <c r="E451" t="s">
        <v>9411</v>
      </c>
      <c r="F451" t="s">
        <v>2073</v>
      </c>
      <c r="G451" s="47" t="s">
        <v>2329</v>
      </c>
      <c r="H451" s="49">
        <v>0</v>
      </c>
      <c r="I451" s="49">
        <v>0</v>
      </c>
      <c r="J451" s="49" t="s">
        <v>2176</v>
      </c>
      <c r="K451" s="49" t="s">
        <v>9412</v>
      </c>
      <c r="L451" s="49" t="s">
        <v>254</v>
      </c>
      <c r="M451" s="49" t="s">
        <v>568</v>
      </c>
    </row>
    <row r="452" spans="2:13" x14ac:dyDescent="0.3">
      <c r="B452" s="248" t="s">
        <v>2831</v>
      </c>
      <c r="C452" s="248" t="s">
        <v>2831</v>
      </c>
      <c r="D452" t="s">
        <v>2576</v>
      </c>
      <c r="E452" t="s">
        <v>3065</v>
      </c>
      <c r="F452" t="s">
        <v>2078</v>
      </c>
      <c r="G452" s="47" t="s">
        <v>2211</v>
      </c>
      <c r="H452" s="49">
        <v>0</v>
      </c>
      <c r="I452" s="49">
        <v>0</v>
      </c>
      <c r="J452" s="49" t="s">
        <v>2160</v>
      </c>
      <c r="K452" s="49" t="s">
        <v>2925</v>
      </c>
      <c r="L452" s="49" t="s">
        <v>254</v>
      </c>
      <c r="M452" s="49" t="s">
        <v>568</v>
      </c>
    </row>
    <row r="453" spans="2:13" x14ac:dyDescent="0.3">
      <c r="B453" s="248" t="s">
        <v>2831</v>
      </c>
      <c r="C453" s="248" t="s">
        <v>2831</v>
      </c>
      <c r="D453" t="s">
        <v>2576</v>
      </c>
      <c r="E453" t="s">
        <v>7802</v>
      </c>
      <c r="F453" t="s">
        <v>2073</v>
      </c>
      <c r="G453" s="47" t="s">
        <v>2196</v>
      </c>
      <c r="H453" s="49">
        <v>0</v>
      </c>
      <c r="I453" s="49">
        <v>0</v>
      </c>
      <c r="J453" s="49" t="s">
        <v>2186</v>
      </c>
      <c r="K453" s="49" t="s">
        <v>7803</v>
      </c>
      <c r="L453" s="49" t="s">
        <v>254</v>
      </c>
      <c r="M453" s="49" t="s">
        <v>568</v>
      </c>
    </row>
    <row r="454" spans="2:13" x14ac:dyDescent="0.3">
      <c r="B454" s="248" t="s">
        <v>2831</v>
      </c>
      <c r="C454" s="248" t="s">
        <v>2831</v>
      </c>
      <c r="D454" t="s">
        <v>2576</v>
      </c>
      <c r="E454" t="s">
        <v>6581</v>
      </c>
      <c r="F454" t="s">
        <v>2073</v>
      </c>
      <c r="G454" s="47" t="s">
        <v>2191</v>
      </c>
      <c r="H454" s="49">
        <v>0</v>
      </c>
      <c r="I454" s="49">
        <v>0</v>
      </c>
      <c r="J454" s="49" t="s">
        <v>2186</v>
      </c>
      <c r="K454" s="49" t="s">
        <v>6582</v>
      </c>
      <c r="L454" s="49" t="s">
        <v>254</v>
      </c>
      <c r="M454" s="49" t="s">
        <v>568</v>
      </c>
    </row>
    <row r="455" spans="2:13" x14ac:dyDescent="0.3">
      <c r="B455" s="248" t="s">
        <v>2831</v>
      </c>
      <c r="C455" s="248" t="s">
        <v>2831</v>
      </c>
      <c r="D455" t="s">
        <v>2576</v>
      </c>
      <c r="E455" t="s">
        <v>8571</v>
      </c>
      <c r="F455" t="s">
        <v>2078</v>
      </c>
      <c r="G455" s="47" t="s">
        <v>2167</v>
      </c>
      <c r="H455" s="49">
        <v>0</v>
      </c>
      <c r="I455" s="49">
        <v>0</v>
      </c>
      <c r="J455" s="49" t="s">
        <v>2186</v>
      </c>
      <c r="K455" s="49" t="s">
        <v>8572</v>
      </c>
      <c r="L455" s="49" t="s">
        <v>254</v>
      </c>
      <c r="M455" s="49" t="s">
        <v>568</v>
      </c>
    </row>
    <row r="456" spans="2:13" x14ac:dyDescent="0.3">
      <c r="B456" s="248" t="s">
        <v>2831</v>
      </c>
      <c r="C456" s="248" t="s">
        <v>2831</v>
      </c>
      <c r="D456" t="s">
        <v>2576</v>
      </c>
      <c r="E456" t="s">
        <v>5916</v>
      </c>
      <c r="F456" t="s">
        <v>2073</v>
      </c>
      <c r="G456" s="47" t="s">
        <v>2167</v>
      </c>
      <c r="H456" s="49">
        <v>0</v>
      </c>
      <c r="I456" s="49">
        <v>0</v>
      </c>
      <c r="J456" s="49" t="s">
        <v>2186</v>
      </c>
      <c r="K456" s="49" t="s">
        <v>5917</v>
      </c>
      <c r="L456" s="49" t="s">
        <v>254</v>
      </c>
      <c r="M456" s="49" t="s">
        <v>568</v>
      </c>
    </row>
    <row r="457" spans="2:13" x14ac:dyDescent="0.3">
      <c r="B457" s="248" t="s">
        <v>2831</v>
      </c>
      <c r="C457" s="248" t="s">
        <v>2831</v>
      </c>
      <c r="D457" t="s">
        <v>2576</v>
      </c>
      <c r="E457" t="s">
        <v>9395</v>
      </c>
      <c r="F457" t="s">
        <v>2073</v>
      </c>
      <c r="G457" s="47" t="s">
        <v>2309</v>
      </c>
      <c r="H457" s="49">
        <v>0</v>
      </c>
      <c r="I457" s="49">
        <v>0</v>
      </c>
      <c r="J457" s="49" t="s">
        <v>2186</v>
      </c>
      <c r="K457" s="49" t="s">
        <v>9396</v>
      </c>
      <c r="L457" s="49" t="s">
        <v>254</v>
      </c>
      <c r="M457" s="49" t="s">
        <v>568</v>
      </c>
    </row>
    <row r="458" spans="2:13" x14ac:dyDescent="0.3">
      <c r="B458" s="248" t="s">
        <v>2831</v>
      </c>
      <c r="C458" s="248" t="s">
        <v>2831</v>
      </c>
      <c r="D458" t="s">
        <v>2576</v>
      </c>
      <c r="E458" t="s">
        <v>10210</v>
      </c>
      <c r="F458" t="s">
        <v>2078</v>
      </c>
      <c r="G458" s="47" t="s">
        <v>2168</v>
      </c>
      <c r="H458" s="49">
        <v>0</v>
      </c>
      <c r="I458" s="49">
        <v>0</v>
      </c>
      <c r="J458" s="49" t="s">
        <v>2186</v>
      </c>
      <c r="K458" s="49" t="s">
        <v>10211</v>
      </c>
      <c r="L458" s="49" t="s">
        <v>254</v>
      </c>
      <c r="M458" s="49" t="s">
        <v>568</v>
      </c>
    </row>
    <row r="459" spans="2:13" x14ac:dyDescent="0.3">
      <c r="B459" s="248" t="s">
        <v>2831</v>
      </c>
      <c r="C459" s="248" t="s">
        <v>2831</v>
      </c>
      <c r="D459" t="s">
        <v>2576</v>
      </c>
      <c r="E459" t="s">
        <v>8667</v>
      </c>
      <c r="F459" t="s">
        <v>2073</v>
      </c>
      <c r="G459" s="47" t="s">
        <v>2329</v>
      </c>
      <c r="H459" s="49">
        <v>0</v>
      </c>
      <c r="I459" s="49">
        <v>0</v>
      </c>
      <c r="J459" s="49" t="s">
        <v>2186</v>
      </c>
      <c r="K459" s="49" t="s">
        <v>8668</v>
      </c>
      <c r="L459" s="49" t="s">
        <v>254</v>
      </c>
      <c r="M459" s="49" t="s">
        <v>568</v>
      </c>
    </row>
    <row r="460" spans="2:13" x14ac:dyDescent="0.3">
      <c r="B460" s="248" t="s">
        <v>2831</v>
      </c>
      <c r="C460" s="248" t="s">
        <v>2831</v>
      </c>
      <c r="D460" t="s">
        <v>2576</v>
      </c>
      <c r="E460" t="s">
        <v>9692</v>
      </c>
      <c r="F460" t="s">
        <v>2078</v>
      </c>
      <c r="G460" s="47" t="s">
        <v>2306</v>
      </c>
      <c r="H460" s="49">
        <v>0</v>
      </c>
      <c r="I460" s="49">
        <v>0</v>
      </c>
      <c r="J460" s="49" t="s">
        <v>2186</v>
      </c>
      <c r="K460" s="49" t="s">
        <v>9693</v>
      </c>
      <c r="L460" s="49" t="s">
        <v>254</v>
      </c>
      <c r="M460" s="49" t="s">
        <v>568</v>
      </c>
    </row>
    <row r="461" spans="2:13" x14ac:dyDescent="0.3">
      <c r="B461" s="248" t="s">
        <v>2831</v>
      </c>
      <c r="C461" s="248" t="s">
        <v>2831</v>
      </c>
      <c r="D461" t="s">
        <v>2576</v>
      </c>
      <c r="E461" t="s">
        <v>11821</v>
      </c>
      <c r="F461" t="s">
        <v>2072</v>
      </c>
      <c r="G461" s="47" t="s">
        <v>2359</v>
      </c>
      <c r="H461" s="49">
        <v>0</v>
      </c>
      <c r="I461" s="49">
        <v>0</v>
      </c>
      <c r="J461" s="49" t="s">
        <v>2160</v>
      </c>
      <c r="K461" s="49" t="s">
        <v>11315</v>
      </c>
      <c r="L461" s="49" t="s">
        <v>254</v>
      </c>
      <c r="M461" s="49" t="s">
        <v>568</v>
      </c>
    </row>
    <row r="462" spans="2:13" x14ac:dyDescent="0.3">
      <c r="B462" s="248" t="s">
        <v>2831</v>
      </c>
      <c r="C462" s="248" t="s">
        <v>2831</v>
      </c>
      <c r="D462" t="s">
        <v>2576</v>
      </c>
      <c r="E462" t="s">
        <v>9163</v>
      </c>
      <c r="F462" t="s">
        <v>2073</v>
      </c>
      <c r="G462" s="47" t="s">
        <v>2157</v>
      </c>
      <c r="H462" s="49">
        <v>0</v>
      </c>
      <c r="I462" s="49">
        <v>0</v>
      </c>
      <c r="J462" s="49" t="s">
        <v>2186</v>
      </c>
      <c r="K462" s="49" t="s">
        <v>9164</v>
      </c>
      <c r="L462" s="49" t="s">
        <v>2147</v>
      </c>
      <c r="M462" s="49" t="s">
        <v>568</v>
      </c>
    </row>
    <row r="463" spans="2:13" x14ac:dyDescent="0.3">
      <c r="B463" s="248" t="s">
        <v>2831</v>
      </c>
      <c r="C463" s="248" t="s">
        <v>2831</v>
      </c>
      <c r="D463" t="s">
        <v>2576</v>
      </c>
      <c r="E463" t="s">
        <v>11822</v>
      </c>
      <c r="F463" t="s">
        <v>2072</v>
      </c>
      <c r="G463" s="47" t="s">
        <v>2329</v>
      </c>
      <c r="H463" s="49">
        <v>0</v>
      </c>
      <c r="I463" s="49">
        <v>0</v>
      </c>
      <c r="J463" s="49" t="s">
        <v>2160</v>
      </c>
      <c r="K463" s="49" t="s">
        <v>2992</v>
      </c>
      <c r="L463" s="49" t="s">
        <v>254</v>
      </c>
      <c r="M463" s="49" t="s">
        <v>568</v>
      </c>
    </row>
    <row r="464" spans="2:13" x14ac:dyDescent="0.3">
      <c r="B464" s="248" t="s">
        <v>2831</v>
      </c>
      <c r="C464" s="248" t="s">
        <v>2831</v>
      </c>
      <c r="D464" t="s">
        <v>2576</v>
      </c>
      <c r="E464" t="s">
        <v>9069</v>
      </c>
      <c r="F464" t="s">
        <v>2073</v>
      </c>
      <c r="G464" s="47" t="s">
        <v>2194</v>
      </c>
      <c r="H464" s="49">
        <v>0</v>
      </c>
      <c r="I464" s="49">
        <v>0</v>
      </c>
      <c r="J464" s="49" t="s">
        <v>2186</v>
      </c>
      <c r="K464" s="49" t="s">
        <v>9070</v>
      </c>
      <c r="L464" s="49" t="s">
        <v>254</v>
      </c>
      <c r="M464" s="49" t="s">
        <v>568</v>
      </c>
    </row>
    <row r="465" spans="2:13" x14ac:dyDescent="0.3">
      <c r="B465" s="248" t="s">
        <v>2831</v>
      </c>
      <c r="C465" s="248" t="s">
        <v>2831</v>
      </c>
      <c r="D465" t="s">
        <v>2576</v>
      </c>
      <c r="E465" t="s">
        <v>6303</v>
      </c>
      <c r="F465" t="s">
        <v>2073</v>
      </c>
      <c r="G465" s="47" t="s">
        <v>2156</v>
      </c>
      <c r="H465" s="49">
        <v>0</v>
      </c>
      <c r="I465" s="49">
        <v>0</v>
      </c>
      <c r="J465" s="49" t="s">
        <v>2186</v>
      </c>
      <c r="K465" s="49" t="s">
        <v>6304</v>
      </c>
      <c r="L465" s="49" t="s">
        <v>254</v>
      </c>
      <c r="M465" s="49" t="s">
        <v>568</v>
      </c>
    </row>
    <row r="466" spans="2:13" x14ac:dyDescent="0.3">
      <c r="B466" s="248" t="s">
        <v>2831</v>
      </c>
      <c r="C466" s="248" t="s">
        <v>2831</v>
      </c>
      <c r="D466" t="s">
        <v>2576</v>
      </c>
      <c r="E466" t="s">
        <v>11823</v>
      </c>
      <c r="F466" t="s">
        <v>2072</v>
      </c>
      <c r="G466" s="47" t="s">
        <v>2194</v>
      </c>
      <c r="H466" s="49">
        <v>0</v>
      </c>
      <c r="I466" s="49">
        <v>0</v>
      </c>
      <c r="J466" s="49" t="s">
        <v>2160</v>
      </c>
      <c r="K466" s="49" t="s">
        <v>2992</v>
      </c>
      <c r="L466" s="49" t="s">
        <v>254</v>
      </c>
      <c r="M466" s="49" t="s">
        <v>568</v>
      </c>
    </row>
    <row r="467" spans="2:13" x14ac:dyDescent="0.3">
      <c r="B467" s="248" t="s">
        <v>2831</v>
      </c>
      <c r="C467" s="248" t="s">
        <v>2831</v>
      </c>
      <c r="D467" t="s">
        <v>2576</v>
      </c>
      <c r="E467" t="s">
        <v>9516</v>
      </c>
      <c r="F467" t="s">
        <v>2073</v>
      </c>
      <c r="G467" s="47" t="s">
        <v>2359</v>
      </c>
      <c r="H467" s="49">
        <v>0</v>
      </c>
      <c r="I467" s="49">
        <v>0</v>
      </c>
      <c r="J467" s="49" t="s">
        <v>2186</v>
      </c>
      <c r="K467" s="49" t="s">
        <v>9517</v>
      </c>
      <c r="L467" s="49" t="s">
        <v>254</v>
      </c>
      <c r="M467" s="49" t="s">
        <v>568</v>
      </c>
    </row>
    <row r="468" spans="2:13" x14ac:dyDescent="0.3">
      <c r="B468" s="248" t="s">
        <v>2831</v>
      </c>
      <c r="C468" s="248" t="s">
        <v>2831</v>
      </c>
      <c r="D468" t="s">
        <v>2576</v>
      </c>
      <c r="E468" t="s">
        <v>9520</v>
      </c>
      <c r="F468" t="s">
        <v>2078</v>
      </c>
      <c r="G468" s="47" t="s">
        <v>2157</v>
      </c>
      <c r="H468" s="49">
        <v>0</v>
      </c>
      <c r="I468" s="49">
        <v>0</v>
      </c>
      <c r="J468" s="49" t="s">
        <v>2186</v>
      </c>
      <c r="K468" s="49" t="s">
        <v>9521</v>
      </c>
      <c r="L468" s="49" t="s">
        <v>254</v>
      </c>
      <c r="M468" s="49" t="s">
        <v>568</v>
      </c>
    </row>
    <row r="469" spans="2:13" x14ac:dyDescent="0.3">
      <c r="B469" s="248" t="s">
        <v>2831</v>
      </c>
      <c r="C469" s="248" t="s">
        <v>2831</v>
      </c>
      <c r="D469" t="s">
        <v>2576</v>
      </c>
      <c r="E469" t="s">
        <v>5337</v>
      </c>
      <c r="F469" t="s">
        <v>2073</v>
      </c>
      <c r="G469" s="47" t="s">
        <v>2251</v>
      </c>
      <c r="H469" s="49">
        <v>0</v>
      </c>
      <c r="I469" s="49">
        <v>0</v>
      </c>
      <c r="J469" s="49" t="s">
        <v>2160</v>
      </c>
      <c r="K469" s="49" t="s">
        <v>5339</v>
      </c>
      <c r="L469" s="49" t="s">
        <v>254</v>
      </c>
      <c r="M469" s="49" t="s">
        <v>568</v>
      </c>
    </row>
    <row r="470" spans="2:13" x14ac:dyDescent="0.3">
      <c r="B470" s="248" t="s">
        <v>2831</v>
      </c>
      <c r="C470" s="248" t="s">
        <v>2831</v>
      </c>
      <c r="D470" t="s">
        <v>2576</v>
      </c>
      <c r="E470" t="s">
        <v>5947</v>
      </c>
      <c r="F470" t="s">
        <v>2078</v>
      </c>
      <c r="G470" s="47" t="s">
        <v>2184</v>
      </c>
      <c r="H470" s="49">
        <v>0</v>
      </c>
      <c r="I470" s="49">
        <v>0</v>
      </c>
      <c r="J470" s="49" t="s">
        <v>2186</v>
      </c>
      <c r="K470" s="49" t="s">
        <v>5948</v>
      </c>
      <c r="L470" s="49" t="s">
        <v>254</v>
      </c>
      <c r="M470" s="49" t="s">
        <v>568</v>
      </c>
    </row>
    <row r="471" spans="2:13" x14ac:dyDescent="0.3">
      <c r="B471" s="248" t="s">
        <v>2831</v>
      </c>
      <c r="C471" s="248" t="s">
        <v>2831</v>
      </c>
      <c r="D471" t="s">
        <v>2576</v>
      </c>
      <c r="E471" t="s">
        <v>11824</v>
      </c>
      <c r="F471" t="s">
        <v>2072</v>
      </c>
      <c r="G471" s="47" t="s">
        <v>2167</v>
      </c>
      <c r="H471" s="49">
        <v>0</v>
      </c>
      <c r="I471" s="49">
        <v>0</v>
      </c>
      <c r="J471" s="49" t="s">
        <v>2176</v>
      </c>
      <c r="K471" s="49" t="s">
        <v>7181</v>
      </c>
      <c r="L471" s="49" t="s">
        <v>254</v>
      </c>
      <c r="M471" s="49" t="s">
        <v>568</v>
      </c>
    </row>
    <row r="472" spans="2:13" x14ac:dyDescent="0.3">
      <c r="B472" s="248" t="s">
        <v>2831</v>
      </c>
      <c r="C472" s="248" t="s">
        <v>2831</v>
      </c>
      <c r="D472" t="s">
        <v>2576</v>
      </c>
      <c r="E472" t="s">
        <v>5348</v>
      </c>
      <c r="F472" t="s">
        <v>2073</v>
      </c>
      <c r="G472" s="47" t="s">
        <v>2277</v>
      </c>
      <c r="H472" s="49">
        <v>0</v>
      </c>
      <c r="I472" s="49">
        <v>0</v>
      </c>
      <c r="J472" s="49" t="s">
        <v>2173</v>
      </c>
      <c r="K472" s="49" t="s">
        <v>5350</v>
      </c>
      <c r="L472" s="49" t="s">
        <v>254</v>
      </c>
      <c r="M472" s="49" t="s">
        <v>568</v>
      </c>
    </row>
    <row r="473" spans="2:13" x14ac:dyDescent="0.3">
      <c r="B473" s="248" t="s">
        <v>2831</v>
      </c>
      <c r="C473" s="248" t="s">
        <v>2831</v>
      </c>
      <c r="D473" t="s">
        <v>2576</v>
      </c>
      <c r="E473" t="s">
        <v>8799</v>
      </c>
      <c r="F473" t="s">
        <v>2073</v>
      </c>
      <c r="G473" s="47" t="s">
        <v>2264</v>
      </c>
      <c r="H473" s="49">
        <v>0</v>
      </c>
      <c r="I473" s="49">
        <v>0</v>
      </c>
      <c r="J473" s="49" t="s">
        <v>2186</v>
      </c>
      <c r="K473" s="49" t="s">
        <v>8800</v>
      </c>
      <c r="L473" s="49" t="s">
        <v>254</v>
      </c>
      <c r="M473" s="49" t="s">
        <v>568</v>
      </c>
    </row>
    <row r="474" spans="2:13" x14ac:dyDescent="0.3">
      <c r="B474" s="248" t="s">
        <v>2831</v>
      </c>
      <c r="C474" s="248" t="s">
        <v>2831</v>
      </c>
      <c r="D474" t="s">
        <v>2576</v>
      </c>
      <c r="E474" t="s">
        <v>8624</v>
      </c>
      <c r="F474" t="s">
        <v>2073</v>
      </c>
      <c r="G474" s="47" t="s">
        <v>2277</v>
      </c>
      <c r="H474" s="49">
        <v>0</v>
      </c>
      <c r="I474" s="49">
        <v>0</v>
      </c>
      <c r="J474" s="49" t="s">
        <v>2186</v>
      </c>
      <c r="K474" s="49" t="s">
        <v>8625</v>
      </c>
      <c r="L474" s="49" t="s">
        <v>254</v>
      </c>
      <c r="M474" s="49" t="s">
        <v>568</v>
      </c>
    </row>
    <row r="475" spans="2:13" x14ac:dyDescent="0.3">
      <c r="B475" s="248" t="s">
        <v>2831</v>
      </c>
      <c r="C475" s="248" t="s">
        <v>2831</v>
      </c>
      <c r="D475" t="s">
        <v>2576</v>
      </c>
      <c r="E475" t="s">
        <v>5289</v>
      </c>
      <c r="F475" t="s">
        <v>2073</v>
      </c>
      <c r="G475" s="47" t="s">
        <v>2156</v>
      </c>
      <c r="H475" s="49">
        <v>0</v>
      </c>
      <c r="I475" s="49">
        <v>0</v>
      </c>
      <c r="J475" s="49" t="s">
        <v>2160</v>
      </c>
      <c r="K475" s="49" t="s">
        <v>5290</v>
      </c>
      <c r="L475" s="49" t="s">
        <v>254</v>
      </c>
      <c r="M475" s="49" t="s">
        <v>568</v>
      </c>
    </row>
    <row r="476" spans="2:13" x14ac:dyDescent="0.3">
      <c r="B476" s="248" t="s">
        <v>2831</v>
      </c>
      <c r="C476" s="248" t="s">
        <v>2831</v>
      </c>
      <c r="D476" t="s">
        <v>2576</v>
      </c>
      <c r="E476" t="s">
        <v>9603</v>
      </c>
      <c r="F476" t="s">
        <v>2078</v>
      </c>
      <c r="G476" s="47" t="s">
        <v>2157</v>
      </c>
      <c r="H476" s="49">
        <v>0</v>
      </c>
      <c r="I476" s="49">
        <v>0</v>
      </c>
      <c r="J476" s="49" t="s">
        <v>2186</v>
      </c>
      <c r="K476" s="49" t="s">
        <v>9604</v>
      </c>
      <c r="L476" s="49" t="s">
        <v>254</v>
      </c>
      <c r="M476" s="49" t="s">
        <v>568</v>
      </c>
    </row>
    <row r="477" spans="2:13" x14ac:dyDescent="0.3">
      <c r="B477" s="248" t="s">
        <v>2831</v>
      </c>
      <c r="C477" s="248" t="s">
        <v>2831</v>
      </c>
      <c r="D477" t="s">
        <v>2576</v>
      </c>
      <c r="E477" t="s">
        <v>3267</v>
      </c>
      <c r="F477" t="s">
        <v>2078</v>
      </c>
      <c r="G477" s="47" t="s">
        <v>2191</v>
      </c>
      <c r="H477" s="49">
        <v>0</v>
      </c>
      <c r="I477" s="49">
        <v>0</v>
      </c>
      <c r="J477" s="49" t="s">
        <v>2160</v>
      </c>
      <c r="K477" s="49" t="s">
        <v>2936</v>
      </c>
      <c r="L477" s="49" t="s">
        <v>254</v>
      </c>
      <c r="M477" s="49" t="s">
        <v>568</v>
      </c>
    </row>
    <row r="478" spans="2:13" x14ac:dyDescent="0.3">
      <c r="B478" s="248" t="s">
        <v>2831</v>
      </c>
      <c r="C478" s="248" t="s">
        <v>2831</v>
      </c>
      <c r="D478" t="s">
        <v>2576</v>
      </c>
      <c r="E478" t="s">
        <v>5780</v>
      </c>
      <c r="F478" t="s">
        <v>2073</v>
      </c>
      <c r="G478" s="47" t="s">
        <v>2305</v>
      </c>
      <c r="H478" s="49">
        <v>0</v>
      </c>
      <c r="I478" s="49">
        <v>0</v>
      </c>
      <c r="J478" s="49" t="s">
        <v>2186</v>
      </c>
      <c r="K478" s="49" t="s">
        <v>5781</v>
      </c>
      <c r="L478" s="49" t="s">
        <v>254</v>
      </c>
      <c r="M478" s="49" t="s">
        <v>568</v>
      </c>
    </row>
    <row r="479" spans="2:13" x14ac:dyDescent="0.3">
      <c r="B479" s="248" t="s">
        <v>2831</v>
      </c>
      <c r="C479" s="248" t="s">
        <v>2831</v>
      </c>
      <c r="D479" t="s">
        <v>2576</v>
      </c>
      <c r="E479" t="s">
        <v>5688</v>
      </c>
      <c r="F479" t="s">
        <v>2073</v>
      </c>
      <c r="G479" s="47" t="s">
        <v>2194</v>
      </c>
      <c r="H479" s="49">
        <v>0</v>
      </c>
      <c r="I479" s="49">
        <v>0</v>
      </c>
      <c r="J479" s="49" t="s">
        <v>2186</v>
      </c>
      <c r="K479" s="49" t="s">
        <v>5690</v>
      </c>
      <c r="L479" s="49" t="s">
        <v>254</v>
      </c>
      <c r="M479" s="49" t="s">
        <v>568</v>
      </c>
    </row>
    <row r="480" spans="2:13" x14ac:dyDescent="0.3">
      <c r="B480" s="248" t="s">
        <v>2831</v>
      </c>
      <c r="C480" s="248" t="s">
        <v>2831</v>
      </c>
      <c r="D480" t="s">
        <v>2576</v>
      </c>
      <c r="E480" t="s">
        <v>5713</v>
      </c>
      <c r="F480" t="s">
        <v>2073</v>
      </c>
      <c r="G480" s="47" t="s">
        <v>2156</v>
      </c>
      <c r="H480" s="49">
        <v>0</v>
      </c>
      <c r="I480" s="49">
        <v>0</v>
      </c>
      <c r="J480" s="49" t="s">
        <v>2186</v>
      </c>
      <c r="K480" s="49" t="s">
        <v>5714</v>
      </c>
      <c r="L480" s="49" t="s">
        <v>254</v>
      </c>
      <c r="M480" s="49" t="s">
        <v>568</v>
      </c>
    </row>
    <row r="481" spans="2:13" x14ac:dyDescent="0.3">
      <c r="B481" s="248" t="s">
        <v>2831</v>
      </c>
      <c r="C481" s="248" t="s">
        <v>2831</v>
      </c>
      <c r="D481" t="s">
        <v>2576</v>
      </c>
      <c r="E481" t="s">
        <v>3001</v>
      </c>
      <c r="F481" t="s">
        <v>2078</v>
      </c>
      <c r="G481" s="47" t="s">
        <v>2306</v>
      </c>
      <c r="H481" s="49">
        <v>0</v>
      </c>
      <c r="I481" s="49">
        <v>0</v>
      </c>
      <c r="J481" s="49" t="s">
        <v>2160</v>
      </c>
      <c r="K481" s="49" t="s">
        <v>2941</v>
      </c>
      <c r="L481" s="49" t="s">
        <v>254</v>
      </c>
      <c r="M481" s="49" t="s">
        <v>568</v>
      </c>
    </row>
    <row r="482" spans="2:13" x14ac:dyDescent="0.3">
      <c r="B482" s="248" t="s">
        <v>2831</v>
      </c>
      <c r="C482" s="248" t="s">
        <v>2831</v>
      </c>
      <c r="D482" t="s">
        <v>2576</v>
      </c>
      <c r="E482" t="s">
        <v>8523</v>
      </c>
      <c r="F482" t="s">
        <v>2073</v>
      </c>
      <c r="G482" s="47" t="s">
        <v>2251</v>
      </c>
      <c r="H482" s="49">
        <v>0</v>
      </c>
      <c r="I482" s="49">
        <v>0</v>
      </c>
      <c r="J482" s="49" t="s">
        <v>2186</v>
      </c>
      <c r="K482" s="49" t="s">
        <v>8524</v>
      </c>
      <c r="L482" s="49" t="s">
        <v>254</v>
      </c>
      <c r="M482" s="49" t="s">
        <v>568</v>
      </c>
    </row>
    <row r="483" spans="2:13" x14ac:dyDescent="0.3">
      <c r="B483" s="248" t="s">
        <v>2831</v>
      </c>
      <c r="C483" s="248" t="s">
        <v>2831</v>
      </c>
      <c r="D483" t="s">
        <v>2576</v>
      </c>
      <c r="E483" t="s">
        <v>11825</v>
      </c>
      <c r="F483" t="s">
        <v>2072</v>
      </c>
      <c r="G483" s="47" t="s">
        <v>2306</v>
      </c>
      <c r="H483" s="49">
        <v>0</v>
      </c>
      <c r="I483" s="49">
        <v>0</v>
      </c>
      <c r="J483" s="49" t="s">
        <v>2160</v>
      </c>
      <c r="K483" s="49" t="s">
        <v>5981</v>
      </c>
      <c r="L483" s="49" t="s">
        <v>254</v>
      </c>
      <c r="M483" s="49" t="s">
        <v>568</v>
      </c>
    </row>
    <row r="484" spans="2:13" x14ac:dyDescent="0.3">
      <c r="B484" s="248" t="s">
        <v>2831</v>
      </c>
      <c r="C484" s="248" t="s">
        <v>2831</v>
      </c>
      <c r="D484" t="s">
        <v>2576</v>
      </c>
      <c r="E484" t="s">
        <v>2939</v>
      </c>
      <c r="F484" t="s">
        <v>2078</v>
      </c>
      <c r="G484" s="47" t="s">
        <v>2306</v>
      </c>
      <c r="H484" s="49">
        <v>0</v>
      </c>
      <c r="I484" s="49">
        <v>0</v>
      </c>
      <c r="J484" s="49" t="s">
        <v>2160</v>
      </c>
      <c r="K484" s="49" t="s">
        <v>2941</v>
      </c>
      <c r="L484" s="49" t="s">
        <v>254</v>
      </c>
      <c r="M484" s="49" t="s">
        <v>568</v>
      </c>
    </row>
    <row r="485" spans="2:13" x14ac:dyDescent="0.3">
      <c r="B485" s="248" t="s">
        <v>2831</v>
      </c>
      <c r="C485" s="248" t="s">
        <v>2831</v>
      </c>
      <c r="D485" t="s">
        <v>2576</v>
      </c>
      <c r="E485" t="s">
        <v>6760</v>
      </c>
      <c r="F485" t="s">
        <v>2073</v>
      </c>
      <c r="G485" s="47" t="s">
        <v>2196</v>
      </c>
      <c r="H485" s="49">
        <v>0</v>
      </c>
      <c r="I485" s="49">
        <v>0</v>
      </c>
      <c r="J485" s="49" t="s">
        <v>2186</v>
      </c>
      <c r="K485" s="49" t="s">
        <v>6761</v>
      </c>
      <c r="L485" s="49" t="s">
        <v>254</v>
      </c>
      <c r="M485" s="49" t="s">
        <v>568</v>
      </c>
    </row>
    <row r="486" spans="2:13" x14ac:dyDescent="0.3">
      <c r="B486" s="248" t="s">
        <v>2831</v>
      </c>
      <c r="C486" s="248" t="s">
        <v>2831</v>
      </c>
      <c r="D486" t="s">
        <v>2576</v>
      </c>
      <c r="E486" t="s">
        <v>9320</v>
      </c>
      <c r="F486" t="s">
        <v>2073</v>
      </c>
      <c r="G486" s="47" t="s">
        <v>2264</v>
      </c>
      <c r="H486" s="49">
        <v>0</v>
      </c>
      <c r="I486" s="49">
        <v>0</v>
      </c>
      <c r="J486" s="49" t="s">
        <v>2186</v>
      </c>
      <c r="K486" s="49" t="s">
        <v>9321</v>
      </c>
      <c r="L486" s="49" t="s">
        <v>254</v>
      </c>
      <c r="M486" s="49" t="s">
        <v>568</v>
      </c>
    </row>
    <row r="487" spans="2:13" x14ac:dyDescent="0.3">
      <c r="B487" s="248" t="s">
        <v>2831</v>
      </c>
      <c r="C487" s="248" t="s">
        <v>2831</v>
      </c>
      <c r="D487" t="s">
        <v>2576</v>
      </c>
      <c r="E487" t="s">
        <v>7842</v>
      </c>
      <c r="F487" t="s">
        <v>2073</v>
      </c>
      <c r="G487" s="47" t="s">
        <v>2306</v>
      </c>
      <c r="H487" s="49">
        <v>0</v>
      </c>
      <c r="I487" s="49">
        <v>0</v>
      </c>
      <c r="J487" s="49" t="s">
        <v>2186</v>
      </c>
      <c r="K487" s="49" t="s">
        <v>7843</v>
      </c>
      <c r="L487" s="49" t="s">
        <v>254</v>
      </c>
      <c r="M487" s="49" t="s">
        <v>568</v>
      </c>
    </row>
    <row r="488" spans="2:13" x14ac:dyDescent="0.3">
      <c r="B488" s="248" t="s">
        <v>2831</v>
      </c>
      <c r="C488" s="248" t="s">
        <v>2831</v>
      </c>
      <c r="D488" t="s">
        <v>2576</v>
      </c>
      <c r="E488" t="s">
        <v>8452</v>
      </c>
      <c r="F488" t="s">
        <v>2078</v>
      </c>
      <c r="G488" s="47" t="s">
        <v>2168</v>
      </c>
      <c r="H488" s="49">
        <v>0</v>
      </c>
      <c r="I488" s="49">
        <v>0</v>
      </c>
      <c r="J488" s="49" t="s">
        <v>2186</v>
      </c>
      <c r="K488" s="49" t="s">
        <v>8453</v>
      </c>
      <c r="L488" s="49" t="s">
        <v>254</v>
      </c>
      <c r="M488" s="49" t="s">
        <v>568</v>
      </c>
    </row>
    <row r="489" spans="2:13" x14ac:dyDescent="0.3">
      <c r="B489" s="248" t="s">
        <v>2831</v>
      </c>
      <c r="C489" s="248" t="s">
        <v>2831</v>
      </c>
      <c r="D489" t="s">
        <v>2576</v>
      </c>
      <c r="E489" t="s">
        <v>11826</v>
      </c>
      <c r="F489" t="s">
        <v>2072</v>
      </c>
      <c r="G489" s="47" t="s">
        <v>2305</v>
      </c>
      <c r="H489" s="49">
        <v>0</v>
      </c>
      <c r="I489" s="49">
        <v>0</v>
      </c>
      <c r="J489" s="49" t="s">
        <v>2160</v>
      </c>
      <c r="K489" s="49" t="s">
        <v>5981</v>
      </c>
      <c r="L489" s="49" t="s">
        <v>254</v>
      </c>
      <c r="M489" s="49" t="s">
        <v>568</v>
      </c>
    </row>
    <row r="490" spans="2:13" x14ac:dyDescent="0.3">
      <c r="B490" s="248" t="s">
        <v>2831</v>
      </c>
      <c r="C490" s="248" t="s">
        <v>2831</v>
      </c>
      <c r="D490" t="s">
        <v>2576</v>
      </c>
      <c r="E490" t="s">
        <v>5891</v>
      </c>
      <c r="F490" t="s">
        <v>2073</v>
      </c>
      <c r="G490" s="47" t="s">
        <v>2325</v>
      </c>
      <c r="H490" s="49">
        <v>0</v>
      </c>
      <c r="I490" s="49">
        <v>0</v>
      </c>
      <c r="J490" s="49" t="s">
        <v>2186</v>
      </c>
      <c r="K490" s="49" t="s">
        <v>5892</v>
      </c>
      <c r="L490" s="49" t="s">
        <v>254</v>
      </c>
      <c r="M490" s="49" t="s">
        <v>568</v>
      </c>
    </row>
    <row r="491" spans="2:13" x14ac:dyDescent="0.3">
      <c r="B491" s="248" t="s">
        <v>2831</v>
      </c>
      <c r="C491" s="248" t="s">
        <v>2831</v>
      </c>
      <c r="D491" t="s">
        <v>2576</v>
      </c>
      <c r="E491" t="s">
        <v>3024</v>
      </c>
      <c r="F491" t="s">
        <v>2078</v>
      </c>
      <c r="G491" s="47" t="s">
        <v>2157</v>
      </c>
      <c r="H491" s="49">
        <v>0</v>
      </c>
      <c r="I491" s="49">
        <v>0</v>
      </c>
      <c r="J491" s="49" t="s">
        <v>2160</v>
      </c>
      <c r="K491" s="49" t="s">
        <v>3026</v>
      </c>
      <c r="L491" s="49" t="s">
        <v>254</v>
      </c>
      <c r="M491" s="49" t="s">
        <v>568</v>
      </c>
    </row>
    <row r="492" spans="2:13" x14ac:dyDescent="0.3">
      <c r="B492" s="248" t="s">
        <v>2831</v>
      </c>
      <c r="C492" s="248" t="s">
        <v>2831</v>
      </c>
      <c r="D492" t="s">
        <v>2576</v>
      </c>
      <c r="E492" t="s">
        <v>11827</v>
      </c>
      <c r="F492" t="s">
        <v>2072</v>
      </c>
      <c r="G492" s="47" t="s">
        <v>2168</v>
      </c>
      <c r="H492" s="49">
        <v>0</v>
      </c>
      <c r="I492" s="49">
        <v>0</v>
      </c>
      <c r="J492" s="49" t="s">
        <v>2160</v>
      </c>
      <c r="K492" s="49" t="s">
        <v>11709</v>
      </c>
      <c r="L492" s="49" t="s">
        <v>254</v>
      </c>
      <c r="M492" s="49" t="s">
        <v>568</v>
      </c>
    </row>
    <row r="493" spans="2:13" x14ac:dyDescent="0.3">
      <c r="B493" s="248" t="s">
        <v>2831</v>
      </c>
      <c r="C493" s="248" t="s">
        <v>2831</v>
      </c>
      <c r="D493" t="s">
        <v>2576</v>
      </c>
      <c r="E493" t="s">
        <v>7109</v>
      </c>
      <c r="F493" t="s">
        <v>2073</v>
      </c>
      <c r="G493" s="47" t="s">
        <v>2305</v>
      </c>
      <c r="H493" s="49">
        <v>0</v>
      </c>
      <c r="I493" s="49">
        <v>0</v>
      </c>
      <c r="J493" s="49" t="s">
        <v>2186</v>
      </c>
      <c r="K493" s="49" t="s">
        <v>7110</v>
      </c>
      <c r="L493" s="49" t="s">
        <v>254</v>
      </c>
      <c r="M493" s="49" t="s">
        <v>568</v>
      </c>
    </row>
    <row r="494" spans="2:13" x14ac:dyDescent="0.3">
      <c r="B494" s="248" t="s">
        <v>2831</v>
      </c>
      <c r="C494" s="248" t="s">
        <v>2831</v>
      </c>
      <c r="D494" t="s">
        <v>2576</v>
      </c>
      <c r="E494" t="s">
        <v>3066</v>
      </c>
      <c r="F494" t="s">
        <v>2078</v>
      </c>
      <c r="G494" s="47" t="s">
        <v>2306</v>
      </c>
      <c r="H494" s="49">
        <v>0</v>
      </c>
      <c r="I494" s="49">
        <v>0</v>
      </c>
      <c r="J494" s="49" t="s">
        <v>2160</v>
      </c>
      <c r="K494" s="49" t="s">
        <v>2992</v>
      </c>
      <c r="L494" s="49" t="s">
        <v>254</v>
      </c>
      <c r="M494" s="49" t="s">
        <v>568</v>
      </c>
    </row>
    <row r="495" spans="2:13" x14ac:dyDescent="0.3">
      <c r="B495" s="248" t="s">
        <v>2831</v>
      </c>
      <c r="C495" s="248" t="s">
        <v>2831</v>
      </c>
      <c r="D495" t="s">
        <v>2576</v>
      </c>
      <c r="E495" t="s">
        <v>6554</v>
      </c>
      <c r="F495" t="s">
        <v>2073</v>
      </c>
      <c r="G495" s="47" t="s">
        <v>2306</v>
      </c>
      <c r="H495" s="49">
        <v>0</v>
      </c>
      <c r="I495" s="49">
        <v>0</v>
      </c>
      <c r="J495" s="49" t="s">
        <v>2186</v>
      </c>
      <c r="K495" s="49" t="s">
        <v>6555</v>
      </c>
      <c r="L495" s="49" t="s">
        <v>254</v>
      </c>
      <c r="M495" s="49" t="s">
        <v>568</v>
      </c>
    </row>
    <row r="496" spans="2:13" x14ac:dyDescent="0.3">
      <c r="B496" s="248" t="s">
        <v>2831</v>
      </c>
      <c r="C496" s="248" t="s">
        <v>2831</v>
      </c>
      <c r="D496" t="s">
        <v>2576</v>
      </c>
      <c r="E496" t="s">
        <v>11828</v>
      </c>
      <c r="F496" t="s">
        <v>2072</v>
      </c>
      <c r="G496" s="47" t="s">
        <v>2264</v>
      </c>
      <c r="H496" s="49">
        <v>0</v>
      </c>
      <c r="I496" s="49">
        <v>0</v>
      </c>
      <c r="J496" s="49" t="s">
        <v>2160</v>
      </c>
      <c r="K496" s="49" t="s">
        <v>5981</v>
      </c>
      <c r="L496" s="49" t="s">
        <v>254</v>
      </c>
      <c r="M496" s="49" t="s">
        <v>568</v>
      </c>
    </row>
    <row r="497" spans="2:13" x14ac:dyDescent="0.3">
      <c r="B497" s="248" t="s">
        <v>2831</v>
      </c>
      <c r="C497" s="248" t="s">
        <v>2831</v>
      </c>
      <c r="D497" t="s">
        <v>2576</v>
      </c>
      <c r="E497" t="s">
        <v>4711</v>
      </c>
      <c r="F497" t="s">
        <v>2078</v>
      </c>
      <c r="G497" s="47" t="s">
        <v>2211</v>
      </c>
      <c r="H497" s="49">
        <v>0</v>
      </c>
      <c r="I497" s="49">
        <v>0</v>
      </c>
      <c r="J497" s="49" t="s">
        <v>2173</v>
      </c>
      <c r="K497" s="49" t="s">
        <v>4712</v>
      </c>
      <c r="L497" s="49" t="s">
        <v>254</v>
      </c>
      <c r="M497" s="49" t="s">
        <v>568</v>
      </c>
    </row>
    <row r="498" spans="2:13" x14ac:dyDescent="0.3">
      <c r="B498" s="248" t="s">
        <v>2831</v>
      </c>
      <c r="C498" s="248" t="s">
        <v>2831</v>
      </c>
      <c r="D498" t="s">
        <v>2576</v>
      </c>
      <c r="E498" t="s">
        <v>5535</v>
      </c>
      <c r="F498" t="s">
        <v>2073</v>
      </c>
      <c r="G498" s="47" t="s">
        <v>2211</v>
      </c>
      <c r="H498" s="49">
        <v>0</v>
      </c>
      <c r="I498" s="49">
        <v>0</v>
      </c>
      <c r="J498" s="49" t="s">
        <v>2186</v>
      </c>
      <c r="K498" s="49" t="s">
        <v>5536</v>
      </c>
      <c r="L498" s="49" t="s">
        <v>254</v>
      </c>
      <c r="M498" s="49" t="s">
        <v>568</v>
      </c>
    </row>
    <row r="499" spans="2:13" x14ac:dyDescent="0.3">
      <c r="B499" s="248" t="s">
        <v>2831</v>
      </c>
      <c r="C499" s="248" t="s">
        <v>2831</v>
      </c>
      <c r="D499" t="s">
        <v>2576</v>
      </c>
      <c r="E499" t="s">
        <v>6700</v>
      </c>
      <c r="F499" t="s">
        <v>2073</v>
      </c>
      <c r="G499" s="47" t="s">
        <v>2305</v>
      </c>
      <c r="H499" s="49">
        <v>0</v>
      </c>
      <c r="I499" s="49">
        <v>0</v>
      </c>
      <c r="J499" s="49" t="s">
        <v>2186</v>
      </c>
      <c r="K499" s="49" t="s">
        <v>6701</v>
      </c>
      <c r="L499" s="49" t="s">
        <v>254</v>
      </c>
      <c r="M499" s="49" t="s">
        <v>568</v>
      </c>
    </row>
    <row r="500" spans="2:13" x14ac:dyDescent="0.3">
      <c r="B500" s="248" t="s">
        <v>2831</v>
      </c>
      <c r="C500" s="248" t="s">
        <v>2831</v>
      </c>
      <c r="D500" t="s">
        <v>2576</v>
      </c>
      <c r="E500" t="s">
        <v>7526</v>
      </c>
      <c r="F500" t="s">
        <v>2078</v>
      </c>
      <c r="G500" s="47" t="s">
        <v>2191</v>
      </c>
      <c r="H500" s="49">
        <v>0</v>
      </c>
      <c r="I500" s="49">
        <v>0</v>
      </c>
      <c r="J500" s="49" t="s">
        <v>2186</v>
      </c>
      <c r="K500" s="49" t="s">
        <v>7527</v>
      </c>
      <c r="L500" s="49" t="s">
        <v>254</v>
      </c>
      <c r="M500" s="49" t="s">
        <v>568</v>
      </c>
    </row>
    <row r="501" spans="2:13" x14ac:dyDescent="0.3">
      <c r="B501" s="248" t="s">
        <v>2831</v>
      </c>
      <c r="C501" s="248" t="s">
        <v>2831</v>
      </c>
      <c r="D501" t="s">
        <v>2576</v>
      </c>
      <c r="E501" t="s">
        <v>6356</v>
      </c>
      <c r="F501" t="s">
        <v>2078</v>
      </c>
      <c r="G501" s="47" t="s">
        <v>2211</v>
      </c>
      <c r="H501" s="49">
        <v>0</v>
      </c>
      <c r="I501" s="49">
        <v>0</v>
      </c>
      <c r="J501" s="49" t="s">
        <v>2176</v>
      </c>
      <c r="K501" s="49" t="s">
        <v>6357</v>
      </c>
      <c r="L501" s="49" t="s">
        <v>254</v>
      </c>
      <c r="M501" s="49" t="s">
        <v>568</v>
      </c>
    </row>
    <row r="502" spans="2:13" x14ac:dyDescent="0.3">
      <c r="B502" s="248" t="s">
        <v>2831</v>
      </c>
      <c r="C502" s="248" t="s">
        <v>2831</v>
      </c>
      <c r="D502" t="s">
        <v>2576</v>
      </c>
      <c r="E502" t="s">
        <v>9617</v>
      </c>
      <c r="F502" t="s">
        <v>2073</v>
      </c>
      <c r="G502" s="47" t="s">
        <v>2184</v>
      </c>
      <c r="H502" s="49">
        <v>0</v>
      </c>
      <c r="I502" s="49">
        <v>0</v>
      </c>
      <c r="J502" s="49" t="s">
        <v>2186</v>
      </c>
      <c r="K502" s="49" t="s">
        <v>9618</v>
      </c>
      <c r="L502" s="49" t="s">
        <v>254</v>
      </c>
      <c r="M502" s="49" t="s">
        <v>568</v>
      </c>
    </row>
    <row r="503" spans="2:13" x14ac:dyDescent="0.3">
      <c r="B503" s="248" t="s">
        <v>2831</v>
      </c>
      <c r="C503" s="248" t="s">
        <v>2831</v>
      </c>
      <c r="D503" t="s">
        <v>2576</v>
      </c>
      <c r="E503" t="s">
        <v>5971</v>
      </c>
      <c r="F503" t="s">
        <v>2078</v>
      </c>
      <c r="G503" s="47" t="s">
        <v>2228</v>
      </c>
      <c r="H503" s="49">
        <v>0</v>
      </c>
      <c r="I503" s="49">
        <v>0</v>
      </c>
      <c r="J503" s="49" t="s">
        <v>2186</v>
      </c>
      <c r="K503" s="49" t="s">
        <v>5972</v>
      </c>
      <c r="L503" s="49" t="s">
        <v>254</v>
      </c>
      <c r="M503" s="49" t="s">
        <v>568</v>
      </c>
    </row>
    <row r="504" spans="2:13" x14ac:dyDescent="0.3">
      <c r="B504" s="248" t="s">
        <v>2831</v>
      </c>
      <c r="C504" s="248" t="s">
        <v>2831</v>
      </c>
      <c r="D504" t="s">
        <v>2576</v>
      </c>
      <c r="E504" t="s">
        <v>10678</v>
      </c>
      <c r="F504" t="s">
        <v>2078</v>
      </c>
      <c r="G504" s="47" t="s">
        <v>2211</v>
      </c>
      <c r="H504" s="49">
        <v>0</v>
      </c>
      <c r="I504" s="49">
        <v>0</v>
      </c>
      <c r="J504" s="49" t="s">
        <v>2186</v>
      </c>
      <c r="K504" s="49" t="s">
        <v>10679</v>
      </c>
      <c r="L504" s="49" t="s">
        <v>254</v>
      </c>
      <c r="M504" s="49" t="s">
        <v>568</v>
      </c>
    </row>
    <row r="505" spans="2:13" x14ac:dyDescent="0.3">
      <c r="B505" s="248" t="s">
        <v>2831</v>
      </c>
      <c r="C505" s="248" t="s">
        <v>2831</v>
      </c>
      <c r="D505" t="s">
        <v>2576</v>
      </c>
      <c r="E505" t="s">
        <v>6112</v>
      </c>
      <c r="F505" t="s">
        <v>2073</v>
      </c>
      <c r="G505" s="47" t="s">
        <v>2243</v>
      </c>
      <c r="H505" s="49">
        <v>0</v>
      </c>
      <c r="I505" s="49">
        <v>0</v>
      </c>
      <c r="J505" s="49" t="s">
        <v>2186</v>
      </c>
      <c r="K505" s="49" t="s">
        <v>6113</v>
      </c>
      <c r="L505" s="49" t="s">
        <v>254</v>
      </c>
      <c r="M505" s="49" t="s">
        <v>568</v>
      </c>
    </row>
    <row r="506" spans="2:13" x14ac:dyDescent="0.3">
      <c r="B506" s="248" t="s">
        <v>2831</v>
      </c>
      <c r="C506" s="248" t="s">
        <v>2831</v>
      </c>
      <c r="D506" t="s">
        <v>2576</v>
      </c>
      <c r="E506" t="s">
        <v>11829</v>
      </c>
      <c r="F506" t="s">
        <v>2072</v>
      </c>
      <c r="G506" s="47" t="s">
        <v>2194</v>
      </c>
      <c r="H506" s="49">
        <v>1</v>
      </c>
      <c r="I506" s="49">
        <v>1363.76</v>
      </c>
      <c r="J506" s="49" t="s">
        <v>2160</v>
      </c>
      <c r="K506" s="49" t="s">
        <v>5981</v>
      </c>
      <c r="L506" s="49" t="s">
        <v>254</v>
      </c>
      <c r="M506" s="49" t="s">
        <v>568</v>
      </c>
    </row>
    <row r="507" spans="2:13" x14ac:dyDescent="0.3">
      <c r="B507" s="248" t="s">
        <v>2831</v>
      </c>
      <c r="C507" s="248" t="s">
        <v>2831</v>
      </c>
      <c r="D507" t="s">
        <v>2576</v>
      </c>
      <c r="E507" t="s">
        <v>11830</v>
      </c>
      <c r="F507" t="s">
        <v>2072</v>
      </c>
      <c r="G507" s="47" t="s">
        <v>2228</v>
      </c>
      <c r="H507" s="49">
        <v>0</v>
      </c>
      <c r="I507" s="49">
        <v>0</v>
      </c>
      <c r="J507" s="49" t="s">
        <v>2173</v>
      </c>
      <c r="K507" s="49" t="s">
        <v>11831</v>
      </c>
      <c r="L507" s="49" t="s">
        <v>254</v>
      </c>
      <c r="M507" s="49" t="s">
        <v>568</v>
      </c>
    </row>
    <row r="508" spans="2:13" x14ac:dyDescent="0.3">
      <c r="B508" s="248" t="s">
        <v>2831</v>
      </c>
      <c r="C508" s="248" t="s">
        <v>2831</v>
      </c>
      <c r="D508" t="s">
        <v>2576</v>
      </c>
      <c r="E508" t="s">
        <v>3797</v>
      </c>
      <c r="F508" t="s">
        <v>2073</v>
      </c>
      <c r="G508" s="47" t="s">
        <v>2352</v>
      </c>
      <c r="H508" s="49">
        <v>0</v>
      </c>
      <c r="I508" s="49">
        <v>0</v>
      </c>
      <c r="J508" s="49" t="s">
        <v>2186</v>
      </c>
      <c r="K508" s="49" t="s">
        <v>3798</v>
      </c>
      <c r="L508" s="49" t="s">
        <v>254</v>
      </c>
      <c r="M508" s="49" t="s">
        <v>568</v>
      </c>
    </row>
    <row r="509" spans="2:13" x14ac:dyDescent="0.3">
      <c r="B509" s="248" t="s">
        <v>2831</v>
      </c>
      <c r="C509" s="248" t="s">
        <v>2831</v>
      </c>
      <c r="D509" t="s">
        <v>2576</v>
      </c>
      <c r="E509" t="s">
        <v>9318</v>
      </c>
      <c r="F509" t="s">
        <v>2073</v>
      </c>
      <c r="G509" s="47" t="s">
        <v>2199</v>
      </c>
      <c r="H509" s="49">
        <v>0</v>
      </c>
      <c r="I509" s="49">
        <v>0</v>
      </c>
      <c r="J509" s="49" t="s">
        <v>2186</v>
      </c>
      <c r="K509" s="49" t="s">
        <v>9319</v>
      </c>
      <c r="L509" s="49" t="s">
        <v>254</v>
      </c>
      <c r="M509" s="49" t="s">
        <v>568</v>
      </c>
    </row>
    <row r="510" spans="2:13" x14ac:dyDescent="0.3">
      <c r="B510" s="248" t="s">
        <v>2831</v>
      </c>
      <c r="C510" s="248" t="s">
        <v>2831</v>
      </c>
      <c r="D510" t="s">
        <v>2576</v>
      </c>
      <c r="E510" t="s">
        <v>8444</v>
      </c>
      <c r="F510" t="s">
        <v>2078</v>
      </c>
      <c r="G510" s="47" t="s">
        <v>2306</v>
      </c>
      <c r="H510" s="49">
        <v>1</v>
      </c>
      <c r="I510" s="49">
        <v>361</v>
      </c>
      <c r="J510" s="49" t="s">
        <v>2186</v>
      </c>
      <c r="K510" s="49" t="s">
        <v>8445</v>
      </c>
      <c r="L510" s="49" t="s">
        <v>254</v>
      </c>
      <c r="M510" s="49" t="s">
        <v>568</v>
      </c>
    </row>
    <row r="511" spans="2:13" x14ac:dyDescent="0.3">
      <c r="B511" s="248" t="s">
        <v>2831</v>
      </c>
      <c r="C511" s="248" t="s">
        <v>2831</v>
      </c>
      <c r="D511" t="s">
        <v>2576</v>
      </c>
      <c r="E511" t="s">
        <v>10422</v>
      </c>
      <c r="F511" t="s">
        <v>2073</v>
      </c>
      <c r="G511" s="47" t="s">
        <v>2309</v>
      </c>
      <c r="H511" s="49">
        <v>0</v>
      </c>
      <c r="I511" s="49">
        <v>0</v>
      </c>
      <c r="J511" s="49" t="s">
        <v>2160</v>
      </c>
      <c r="K511" s="49" t="s">
        <v>4332</v>
      </c>
      <c r="L511" s="49" t="s">
        <v>254</v>
      </c>
      <c r="M511" s="49" t="s">
        <v>568</v>
      </c>
    </row>
    <row r="512" spans="2:13" x14ac:dyDescent="0.3">
      <c r="B512" s="248" t="s">
        <v>2831</v>
      </c>
      <c r="C512" s="248" t="s">
        <v>2831</v>
      </c>
      <c r="D512" t="s">
        <v>2576</v>
      </c>
      <c r="E512" t="s">
        <v>9815</v>
      </c>
      <c r="F512" t="s">
        <v>2073</v>
      </c>
      <c r="G512" s="47" t="s">
        <v>2184</v>
      </c>
      <c r="H512" s="49">
        <v>0</v>
      </c>
      <c r="I512" s="49">
        <v>0</v>
      </c>
      <c r="J512" s="49" t="s">
        <v>2186</v>
      </c>
      <c r="K512" s="49" t="s">
        <v>9816</v>
      </c>
      <c r="L512" s="49" t="s">
        <v>254</v>
      </c>
      <c r="M512" s="49" t="s">
        <v>568</v>
      </c>
    </row>
    <row r="513" spans="2:13" x14ac:dyDescent="0.3">
      <c r="B513" s="248" t="s">
        <v>2831</v>
      </c>
      <c r="C513" s="248" t="s">
        <v>2831</v>
      </c>
      <c r="D513" t="s">
        <v>2576</v>
      </c>
      <c r="E513" t="s">
        <v>11832</v>
      </c>
      <c r="F513" t="s">
        <v>2072</v>
      </c>
      <c r="G513" s="47" t="s">
        <v>2243</v>
      </c>
      <c r="H513" s="49">
        <v>0</v>
      </c>
      <c r="I513" s="49">
        <v>0</v>
      </c>
      <c r="J513" s="49" t="s">
        <v>2160</v>
      </c>
      <c r="K513" s="49" t="s">
        <v>3939</v>
      </c>
      <c r="L513" s="49" t="s">
        <v>254</v>
      </c>
      <c r="M513" s="49" t="s">
        <v>568</v>
      </c>
    </row>
    <row r="514" spans="2:13" x14ac:dyDescent="0.3">
      <c r="B514" s="248" t="s">
        <v>2831</v>
      </c>
      <c r="C514" s="248" t="s">
        <v>2831</v>
      </c>
      <c r="D514" t="s">
        <v>2576</v>
      </c>
      <c r="E514" t="s">
        <v>11833</v>
      </c>
      <c r="F514" t="s">
        <v>2072</v>
      </c>
      <c r="G514" s="47" t="s">
        <v>2264</v>
      </c>
      <c r="H514" s="49">
        <v>0</v>
      </c>
      <c r="I514" s="49">
        <v>0</v>
      </c>
      <c r="J514" s="49" t="s">
        <v>2160</v>
      </c>
      <c r="K514" s="49" t="s">
        <v>5981</v>
      </c>
      <c r="L514" s="49" t="s">
        <v>254</v>
      </c>
      <c r="M514" s="49" t="s">
        <v>568</v>
      </c>
    </row>
    <row r="515" spans="2:13" x14ac:dyDescent="0.3">
      <c r="B515" s="248" t="s">
        <v>2831</v>
      </c>
      <c r="C515" s="248" t="s">
        <v>2831</v>
      </c>
      <c r="D515" t="s">
        <v>2576</v>
      </c>
      <c r="E515" t="s">
        <v>11834</v>
      </c>
      <c r="F515" t="s">
        <v>2072</v>
      </c>
      <c r="G515" s="47" t="s">
        <v>2329</v>
      </c>
      <c r="H515" s="49">
        <v>0</v>
      </c>
      <c r="I515" s="49">
        <v>0</v>
      </c>
      <c r="J515" s="49" t="s">
        <v>2160</v>
      </c>
      <c r="K515" s="49" t="s">
        <v>11709</v>
      </c>
      <c r="L515" s="49" t="s">
        <v>254</v>
      </c>
      <c r="M515" s="49" t="s">
        <v>568</v>
      </c>
    </row>
    <row r="516" spans="2:13" x14ac:dyDescent="0.3">
      <c r="B516" s="248" t="s">
        <v>2831</v>
      </c>
      <c r="C516" s="248" t="s">
        <v>2831</v>
      </c>
      <c r="D516" t="s">
        <v>2576</v>
      </c>
      <c r="E516" t="s">
        <v>6179</v>
      </c>
      <c r="F516" t="s">
        <v>2073</v>
      </c>
      <c r="G516" s="47" t="s">
        <v>2359</v>
      </c>
      <c r="H516" s="49">
        <v>0</v>
      </c>
      <c r="I516" s="49">
        <v>0</v>
      </c>
      <c r="J516" s="49" t="s">
        <v>2186</v>
      </c>
      <c r="K516" s="49" t="s">
        <v>6180</v>
      </c>
      <c r="L516" s="49" t="s">
        <v>254</v>
      </c>
      <c r="M516" s="49" t="s">
        <v>568</v>
      </c>
    </row>
    <row r="517" spans="2:13" x14ac:dyDescent="0.3">
      <c r="B517" s="248" t="s">
        <v>2831</v>
      </c>
      <c r="C517" s="248" t="s">
        <v>2831</v>
      </c>
      <c r="D517" t="s">
        <v>2576</v>
      </c>
      <c r="E517" t="s">
        <v>3218</v>
      </c>
      <c r="F517" t="s">
        <v>2078</v>
      </c>
      <c r="G517" s="47" t="s">
        <v>2351</v>
      </c>
      <c r="H517" s="49">
        <v>0</v>
      </c>
      <c r="I517" s="49">
        <v>0</v>
      </c>
      <c r="J517" s="49" t="s">
        <v>2160</v>
      </c>
      <c r="K517" s="49" t="s">
        <v>2941</v>
      </c>
      <c r="L517" s="49" t="s">
        <v>254</v>
      </c>
      <c r="M517" s="49" t="s">
        <v>568</v>
      </c>
    </row>
    <row r="518" spans="2:13" x14ac:dyDescent="0.3">
      <c r="B518" s="248" t="s">
        <v>2831</v>
      </c>
      <c r="C518" s="248" t="s">
        <v>2831</v>
      </c>
      <c r="D518" t="s">
        <v>2576</v>
      </c>
      <c r="E518" t="s">
        <v>9003</v>
      </c>
      <c r="F518" t="s">
        <v>2073</v>
      </c>
      <c r="G518" s="47" t="s">
        <v>2191</v>
      </c>
      <c r="H518" s="49">
        <v>0</v>
      </c>
      <c r="I518" s="49">
        <v>0</v>
      </c>
      <c r="J518" s="49" t="s">
        <v>2186</v>
      </c>
      <c r="K518" s="49" t="s">
        <v>9004</v>
      </c>
      <c r="L518" s="49" t="s">
        <v>254</v>
      </c>
      <c r="M518" s="49" t="s">
        <v>568</v>
      </c>
    </row>
    <row r="519" spans="2:13" x14ac:dyDescent="0.3">
      <c r="B519" s="248" t="s">
        <v>2831</v>
      </c>
      <c r="C519" s="248" t="s">
        <v>2831</v>
      </c>
      <c r="D519" t="s">
        <v>2576</v>
      </c>
      <c r="E519" t="s">
        <v>8997</v>
      </c>
      <c r="F519" t="s">
        <v>2073</v>
      </c>
      <c r="G519" s="47" t="s">
        <v>2167</v>
      </c>
      <c r="H519" s="49">
        <v>0</v>
      </c>
      <c r="I519" s="49">
        <v>0</v>
      </c>
      <c r="J519" s="49" t="s">
        <v>2186</v>
      </c>
      <c r="K519" s="49" t="s">
        <v>8998</v>
      </c>
      <c r="L519" s="49" t="s">
        <v>254</v>
      </c>
      <c r="M519" s="49" t="s">
        <v>568</v>
      </c>
    </row>
    <row r="520" spans="2:13" x14ac:dyDescent="0.3">
      <c r="B520" s="248" t="s">
        <v>2831</v>
      </c>
      <c r="C520" s="248" t="s">
        <v>2831</v>
      </c>
      <c r="D520" t="s">
        <v>2576</v>
      </c>
      <c r="E520" t="s">
        <v>5360</v>
      </c>
      <c r="F520" t="s">
        <v>2073</v>
      </c>
      <c r="G520" s="47" t="s">
        <v>2309</v>
      </c>
      <c r="H520" s="49">
        <v>0</v>
      </c>
      <c r="I520" s="49">
        <v>0</v>
      </c>
      <c r="J520" s="49" t="s">
        <v>2160</v>
      </c>
      <c r="K520" s="49" t="s">
        <v>5361</v>
      </c>
      <c r="L520" s="49" t="s">
        <v>254</v>
      </c>
      <c r="M520" s="49" t="s">
        <v>568</v>
      </c>
    </row>
    <row r="521" spans="2:13" x14ac:dyDescent="0.3">
      <c r="B521" s="248" t="s">
        <v>2831</v>
      </c>
      <c r="C521" s="248" t="s">
        <v>2831</v>
      </c>
      <c r="D521" t="s">
        <v>2576</v>
      </c>
      <c r="E521" t="s">
        <v>10636</v>
      </c>
      <c r="F521" t="s">
        <v>2073</v>
      </c>
      <c r="G521" s="47" t="s">
        <v>2306</v>
      </c>
      <c r="H521" s="49">
        <v>0</v>
      </c>
      <c r="I521" s="49">
        <v>0</v>
      </c>
      <c r="J521" s="49" t="s">
        <v>2186</v>
      </c>
      <c r="K521" s="49" t="s">
        <v>10637</v>
      </c>
      <c r="L521" s="49" t="s">
        <v>254</v>
      </c>
      <c r="M521" s="49" t="s">
        <v>568</v>
      </c>
    </row>
    <row r="522" spans="2:13" x14ac:dyDescent="0.3">
      <c r="B522" s="248" t="s">
        <v>2831</v>
      </c>
      <c r="C522" s="248" t="s">
        <v>2831</v>
      </c>
      <c r="D522" t="s">
        <v>2576</v>
      </c>
      <c r="E522" t="s">
        <v>11835</v>
      </c>
      <c r="F522" t="s">
        <v>2072</v>
      </c>
      <c r="G522" s="47" t="s">
        <v>2184</v>
      </c>
      <c r="H522" s="49">
        <v>0</v>
      </c>
      <c r="I522" s="49">
        <v>0</v>
      </c>
      <c r="J522" s="49" t="s">
        <v>2160</v>
      </c>
      <c r="K522" s="49" t="s">
        <v>11709</v>
      </c>
      <c r="L522" s="49" t="s">
        <v>254</v>
      </c>
      <c r="M522" s="49" t="s">
        <v>568</v>
      </c>
    </row>
    <row r="523" spans="2:13" x14ac:dyDescent="0.3">
      <c r="B523" s="248" t="s">
        <v>2831</v>
      </c>
      <c r="C523" s="248" t="s">
        <v>2831</v>
      </c>
      <c r="D523" t="s">
        <v>2576</v>
      </c>
      <c r="E523" t="s">
        <v>3213</v>
      </c>
      <c r="F523" t="s">
        <v>2078</v>
      </c>
      <c r="G523" s="47" t="s">
        <v>2309</v>
      </c>
      <c r="H523" s="49">
        <v>0</v>
      </c>
      <c r="I523" s="49">
        <v>0</v>
      </c>
      <c r="J523" s="49" t="s">
        <v>2160</v>
      </c>
      <c r="K523" s="49" t="s">
        <v>2925</v>
      </c>
      <c r="L523" s="49" t="s">
        <v>254</v>
      </c>
      <c r="M523" s="49" t="s">
        <v>568</v>
      </c>
    </row>
    <row r="524" spans="2:13" x14ac:dyDescent="0.3">
      <c r="B524" s="248" t="s">
        <v>2831</v>
      </c>
      <c r="C524" s="248" t="s">
        <v>2831</v>
      </c>
      <c r="D524" t="s">
        <v>2576</v>
      </c>
      <c r="E524" t="s">
        <v>8965</v>
      </c>
      <c r="F524" t="s">
        <v>2073</v>
      </c>
      <c r="G524" s="47" t="s">
        <v>2167</v>
      </c>
      <c r="H524" s="49">
        <v>0</v>
      </c>
      <c r="I524" s="49">
        <v>0</v>
      </c>
      <c r="J524" s="49" t="s">
        <v>2186</v>
      </c>
      <c r="K524" s="49" t="s">
        <v>8966</v>
      </c>
      <c r="L524" s="49" t="s">
        <v>254</v>
      </c>
      <c r="M524" s="49" t="s">
        <v>568</v>
      </c>
    </row>
    <row r="525" spans="2:13" x14ac:dyDescent="0.3">
      <c r="B525" s="248" t="s">
        <v>2831</v>
      </c>
      <c r="C525" s="248" t="s">
        <v>2831</v>
      </c>
      <c r="D525" t="s">
        <v>2576</v>
      </c>
      <c r="E525" t="s">
        <v>7686</v>
      </c>
      <c r="F525" t="s">
        <v>2073</v>
      </c>
      <c r="G525" s="47" t="s">
        <v>2156</v>
      </c>
      <c r="H525" s="49">
        <v>0</v>
      </c>
      <c r="I525" s="49">
        <v>0</v>
      </c>
      <c r="J525" s="49" t="s">
        <v>2186</v>
      </c>
      <c r="K525" s="49" t="s">
        <v>7687</v>
      </c>
      <c r="L525" s="49" t="s">
        <v>254</v>
      </c>
      <c r="M525" s="49" t="s">
        <v>568</v>
      </c>
    </row>
    <row r="526" spans="2:13" x14ac:dyDescent="0.3">
      <c r="B526" s="248" t="s">
        <v>2831</v>
      </c>
      <c r="C526" s="248" t="s">
        <v>2831</v>
      </c>
      <c r="D526" t="s">
        <v>2576</v>
      </c>
      <c r="E526" t="s">
        <v>5728</v>
      </c>
      <c r="F526" t="s">
        <v>2073</v>
      </c>
      <c r="G526" s="47" t="s">
        <v>2228</v>
      </c>
      <c r="H526" s="49">
        <v>0</v>
      </c>
      <c r="I526" s="49">
        <v>0</v>
      </c>
      <c r="J526" s="49" t="s">
        <v>2186</v>
      </c>
      <c r="K526" s="49" t="s">
        <v>5729</v>
      </c>
      <c r="L526" s="49" t="s">
        <v>254</v>
      </c>
      <c r="M526" s="49" t="s">
        <v>568</v>
      </c>
    </row>
    <row r="527" spans="2:13" x14ac:dyDescent="0.3">
      <c r="B527" s="248" t="s">
        <v>2831</v>
      </c>
      <c r="C527" s="248" t="s">
        <v>2831</v>
      </c>
      <c r="D527" t="s">
        <v>2576</v>
      </c>
      <c r="E527" t="s">
        <v>3550</v>
      </c>
      <c r="F527" t="s">
        <v>2078</v>
      </c>
      <c r="G527" s="47" t="s">
        <v>2251</v>
      </c>
      <c r="H527" s="49">
        <v>0</v>
      </c>
      <c r="I527" s="49">
        <v>0</v>
      </c>
      <c r="J527" s="49" t="s">
        <v>2186</v>
      </c>
      <c r="K527" s="49" t="s">
        <v>3551</v>
      </c>
      <c r="L527" s="49" t="s">
        <v>254</v>
      </c>
      <c r="M527" s="49" t="s">
        <v>568</v>
      </c>
    </row>
    <row r="528" spans="2:13" x14ac:dyDescent="0.3">
      <c r="B528" s="248" t="s">
        <v>2831</v>
      </c>
      <c r="C528" s="248" t="s">
        <v>2831</v>
      </c>
      <c r="D528" t="s">
        <v>2576</v>
      </c>
      <c r="E528" t="s">
        <v>3124</v>
      </c>
      <c r="F528" t="s">
        <v>2073</v>
      </c>
      <c r="G528" s="47" t="s">
        <v>2329</v>
      </c>
      <c r="H528" s="49">
        <v>0</v>
      </c>
      <c r="I528" s="49">
        <v>0</v>
      </c>
      <c r="J528" s="49" t="s">
        <v>2160</v>
      </c>
      <c r="K528" s="49" t="s">
        <v>2925</v>
      </c>
      <c r="L528" s="49" t="s">
        <v>254</v>
      </c>
      <c r="M528" s="49" t="s">
        <v>568</v>
      </c>
    </row>
    <row r="529" spans="2:13" x14ac:dyDescent="0.3">
      <c r="B529" s="248" t="s">
        <v>2831</v>
      </c>
      <c r="C529" s="248" t="s">
        <v>2831</v>
      </c>
      <c r="D529" t="s">
        <v>2576</v>
      </c>
      <c r="E529" t="s">
        <v>11836</v>
      </c>
      <c r="F529" t="s">
        <v>2072</v>
      </c>
      <c r="G529" s="47" t="s">
        <v>2191</v>
      </c>
      <c r="H529" s="49">
        <v>0</v>
      </c>
      <c r="I529" s="49">
        <v>0</v>
      </c>
      <c r="J529" s="49" t="s">
        <v>2160</v>
      </c>
      <c r="K529" s="49" t="s">
        <v>11837</v>
      </c>
      <c r="L529" s="49" t="s">
        <v>254</v>
      </c>
      <c r="M529" s="49" t="s">
        <v>568</v>
      </c>
    </row>
    <row r="530" spans="2:13" x14ac:dyDescent="0.3">
      <c r="B530" s="248" t="s">
        <v>2831</v>
      </c>
      <c r="C530" s="248" t="s">
        <v>2831</v>
      </c>
      <c r="D530" t="s">
        <v>2576</v>
      </c>
      <c r="E530" t="s">
        <v>10672</v>
      </c>
      <c r="F530" t="s">
        <v>2073</v>
      </c>
      <c r="G530" s="47" t="s">
        <v>2167</v>
      </c>
      <c r="H530" s="49">
        <v>0</v>
      </c>
      <c r="I530" s="49">
        <v>0</v>
      </c>
      <c r="J530" s="49" t="s">
        <v>2186</v>
      </c>
      <c r="K530" s="49" t="s">
        <v>10673</v>
      </c>
      <c r="L530" s="49" t="s">
        <v>254</v>
      </c>
      <c r="M530" s="49" t="s">
        <v>568</v>
      </c>
    </row>
    <row r="531" spans="2:13" x14ac:dyDescent="0.3">
      <c r="B531" s="248" t="s">
        <v>2831</v>
      </c>
      <c r="C531" s="248" t="s">
        <v>2831</v>
      </c>
      <c r="D531" t="s">
        <v>2576</v>
      </c>
      <c r="E531" t="s">
        <v>10551</v>
      </c>
      <c r="F531" t="s">
        <v>2073</v>
      </c>
      <c r="G531" s="47" t="s">
        <v>2359</v>
      </c>
      <c r="H531" s="49">
        <v>0</v>
      </c>
      <c r="I531" s="49">
        <v>0</v>
      </c>
      <c r="J531" s="49" t="s">
        <v>2186</v>
      </c>
      <c r="K531" s="49" t="s">
        <v>10552</v>
      </c>
      <c r="L531" s="49" t="s">
        <v>254</v>
      </c>
      <c r="M531" s="49" t="s">
        <v>568</v>
      </c>
    </row>
    <row r="532" spans="2:13" x14ac:dyDescent="0.3">
      <c r="B532" s="248" t="s">
        <v>2831</v>
      </c>
      <c r="C532" s="248" t="s">
        <v>2831</v>
      </c>
      <c r="D532" t="s">
        <v>2576</v>
      </c>
      <c r="E532" t="s">
        <v>11838</v>
      </c>
      <c r="F532" t="s">
        <v>2075</v>
      </c>
      <c r="G532" s="47" t="s">
        <v>2228</v>
      </c>
      <c r="H532" s="49">
        <v>0</v>
      </c>
      <c r="I532" s="49">
        <v>0</v>
      </c>
      <c r="J532" s="49" t="s">
        <v>2160</v>
      </c>
      <c r="K532" s="49" t="s">
        <v>11839</v>
      </c>
      <c r="L532" s="49" t="s">
        <v>254</v>
      </c>
      <c r="M532" s="49" t="s">
        <v>568</v>
      </c>
    </row>
    <row r="533" spans="2:13" x14ac:dyDescent="0.3">
      <c r="B533" s="248" t="s">
        <v>2831</v>
      </c>
      <c r="C533" s="248" t="s">
        <v>2831</v>
      </c>
      <c r="D533" t="s">
        <v>2576</v>
      </c>
      <c r="E533" t="s">
        <v>9239</v>
      </c>
      <c r="F533" t="s">
        <v>2078</v>
      </c>
      <c r="G533" s="47" t="s">
        <v>2167</v>
      </c>
      <c r="H533" s="49">
        <v>0</v>
      </c>
      <c r="I533" s="49">
        <v>0</v>
      </c>
      <c r="J533" s="49" t="s">
        <v>2186</v>
      </c>
      <c r="K533" s="49" t="s">
        <v>9240</v>
      </c>
      <c r="L533" s="49" t="s">
        <v>254</v>
      </c>
      <c r="M533" s="49" t="s">
        <v>568</v>
      </c>
    </row>
    <row r="534" spans="2:13" x14ac:dyDescent="0.3">
      <c r="B534" s="248" t="s">
        <v>2831</v>
      </c>
      <c r="C534" s="248" t="s">
        <v>2831</v>
      </c>
      <c r="D534" t="s">
        <v>2576</v>
      </c>
      <c r="E534" t="s">
        <v>6572</v>
      </c>
      <c r="F534" t="s">
        <v>2073</v>
      </c>
      <c r="G534" s="47" t="s">
        <v>2277</v>
      </c>
      <c r="H534" s="49">
        <v>0</v>
      </c>
      <c r="I534" s="49">
        <v>0</v>
      </c>
      <c r="J534" s="49" t="s">
        <v>2186</v>
      </c>
      <c r="K534" s="49" t="s">
        <v>6573</v>
      </c>
      <c r="L534" s="49" t="s">
        <v>254</v>
      </c>
      <c r="M534" s="49" t="s">
        <v>568</v>
      </c>
    </row>
    <row r="535" spans="2:13" x14ac:dyDescent="0.3">
      <c r="B535" s="248" t="s">
        <v>2831</v>
      </c>
      <c r="C535" s="248" t="s">
        <v>2831</v>
      </c>
      <c r="D535" t="s">
        <v>2576</v>
      </c>
      <c r="E535" t="s">
        <v>6747</v>
      </c>
      <c r="F535" t="s">
        <v>2073</v>
      </c>
      <c r="G535" s="47" t="s">
        <v>2352</v>
      </c>
      <c r="H535" s="49">
        <v>0</v>
      </c>
      <c r="I535" s="49">
        <v>0</v>
      </c>
      <c r="J535" s="49" t="s">
        <v>2186</v>
      </c>
      <c r="K535" s="49" t="s">
        <v>6748</v>
      </c>
      <c r="L535" s="49" t="s">
        <v>254</v>
      </c>
      <c r="M535" s="49" t="s">
        <v>568</v>
      </c>
    </row>
    <row r="536" spans="2:13" x14ac:dyDescent="0.3">
      <c r="B536" s="248" t="s">
        <v>2831</v>
      </c>
      <c r="C536" s="248" t="s">
        <v>2831</v>
      </c>
      <c r="D536" t="s">
        <v>2576</v>
      </c>
      <c r="E536" t="s">
        <v>11840</v>
      </c>
      <c r="F536" t="s">
        <v>2072</v>
      </c>
      <c r="G536" s="47" t="s">
        <v>2194</v>
      </c>
      <c r="H536" s="49">
        <v>0</v>
      </c>
      <c r="I536" s="49">
        <v>0</v>
      </c>
      <c r="J536" s="49" t="s">
        <v>2160</v>
      </c>
      <c r="K536" s="49" t="s">
        <v>5981</v>
      </c>
      <c r="L536" s="49" t="s">
        <v>254</v>
      </c>
      <c r="M536" s="49" t="s">
        <v>568</v>
      </c>
    </row>
    <row r="537" spans="2:13" x14ac:dyDescent="0.3">
      <c r="B537" s="248" t="s">
        <v>2831</v>
      </c>
      <c r="C537" s="248" t="s">
        <v>2831</v>
      </c>
      <c r="D537" t="s">
        <v>2576</v>
      </c>
      <c r="E537" t="s">
        <v>11841</v>
      </c>
      <c r="F537" t="s">
        <v>2072</v>
      </c>
      <c r="G537" s="47" t="s">
        <v>2329</v>
      </c>
      <c r="H537" s="49">
        <v>0</v>
      </c>
      <c r="I537" s="49">
        <v>0</v>
      </c>
      <c r="J537" s="49" t="s">
        <v>2160</v>
      </c>
      <c r="K537" s="49" t="s">
        <v>3939</v>
      </c>
      <c r="L537" s="49" t="s">
        <v>254</v>
      </c>
      <c r="M537" s="49" t="s">
        <v>568</v>
      </c>
    </row>
    <row r="538" spans="2:13" x14ac:dyDescent="0.3">
      <c r="B538" s="248" t="s">
        <v>2831</v>
      </c>
      <c r="C538" s="248" t="s">
        <v>2831</v>
      </c>
      <c r="D538" t="s">
        <v>2576</v>
      </c>
      <c r="E538" t="s">
        <v>11842</v>
      </c>
      <c r="F538" t="s">
        <v>2072</v>
      </c>
      <c r="G538" s="47" t="s">
        <v>2168</v>
      </c>
      <c r="H538" s="49">
        <v>1</v>
      </c>
      <c r="I538" s="49">
        <v>1317.57</v>
      </c>
      <c r="J538" s="49" t="s">
        <v>2173</v>
      </c>
      <c r="K538" s="49" t="s">
        <v>11843</v>
      </c>
      <c r="L538" s="49" t="s">
        <v>254</v>
      </c>
      <c r="M538" s="49" t="s">
        <v>568</v>
      </c>
    </row>
    <row r="539" spans="2:13" x14ac:dyDescent="0.3">
      <c r="B539" s="248" t="s">
        <v>2831</v>
      </c>
      <c r="C539" s="248" t="s">
        <v>2831</v>
      </c>
      <c r="D539" t="s">
        <v>2576</v>
      </c>
      <c r="E539" t="s">
        <v>5869</v>
      </c>
      <c r="F539" t="s">
        <v>2073</v>
      </c>
      <c r="G539" s="47" t="s">
        <v>2167</v>
      </c>
      <c r="H539" s="49">
        <v>0</v>
      </c>
      <c r="I539" s="49">
        <v>0</v>
      </c>
      <c r="J539" s="49" t="s">
        <v>2186</v>
      </c>
      <c r="K539" s="49" t="s">
        <v>5871</v>
      </c>
      <c r="L539" s="49" t="s">
        <v>254</v>
      </c>
      <c r="M539" s="49" t="s">
        <v>568</v>
      </c>
    </row>
    <row r="540" spans="2:13" x14ac:dyDescent="0.3">
      <c r="B540" s="248" t="s">
        <v>2831</v>
      </c>
      <c r="C540" s="248" t="s">
        <v>2831</v>
      </c>
      <c r="D540" t="s">
        <v>2576</v>
      </c>
      <c r="E540" t="s">
        <v>8657</v>
      </c>
      <c r="F540" t="s">
        <v>2073</v>
      </c>
      <c r="G540" s="47" t="s">
        <v>2194</v>
      </c>
      <c r="H540" s="49">
        <v>0</v>
      </c>
      <c r="I540" s="49">
        <v>0</v>
      </c>
      <c r="J540" s="49" t="s">
        <v>2186</v>
      </c>
      <c r="K540" s="49" t="s">
        <v>8658</v>
      </c>
      <c r="L540" s="49" t="s">
        <v>254</v>
      </c>
      <c r="M540" s="49" t="s">
        <v>568</v>
      </c>
    </row>
    <row r="541" spans="2:13" x14ac:dyDescent="0.3">
      <c r="B541" s="248" t="s">
        <v>2831</v>
      </c>
      <c r="C541" s="248" t="s">
        <v>2831</v>
      </c>
      <c r="D541" t="s">
        <v>2576</v>
      </c>
      <c r="E541" t="s">
        <v>4668</v>
      </c>
      <c r="F541" t="s">
        <v>2078</v>
      </c>
      <c r="G541" s="47" t="s">
        <v>2211</v>
      </c>
      <c r="H541" s="49">
        <v>0</v>
      </c>
      <c r="I541" s="49">
        <v>0</v>
      </c>
      <c r="J541" s="49" t="s">
        <v>2160</v>
      </c>
      <c r="K541" s="49" t="s">
        <v>4669</v>
      </c>
      <c r="L541" s="49" t="s">
        <v>254</v>
      </c>
      <c r="M541" s="49" t="s">
        <v>568</v>
      </c>
    </row>
    <row r="542" spans="2:13" x14ac:dyDescent="0.3">
      <c r="B542" s="248" t="s">
        <v>2831</v>
      </c>
      <c r="C542" s="248" t="s">
        <v>2831</v>
      </c>
      <c r="D542" t="s">
        <v>2576</v>
      </c>
      <c r="E542" t="s">
        <v>3540</v>
      </c>
      <c r="F542" t="s">
        <v>2078</v>
      </c>
      <c r="G542" s="47" t="s">
        <v>2228</v>
      </c>
      <c r="H542" s="49">
        <v>0</v>
      </c>
      <c r="I542" s="49">
        <v>0</v>
      </c>
      <c r="J542" s="49" t="s">
        <v>2160</v>
      </c>
      <c r="K542" s="49" t="s">
        <v>3541</v>
      </c>
      <c r="L542" s="49" t="s">
        <v>254</v>
      </c>
      <c r="M542" s="49" t="s">
        <v>568</v>
      </c>
    </row>
    <row r="543" spans="2:13" x14ac:dyDescent="0.3">
      <c r="B543" s="248" t="s">
        <v>2831</v>
      </c>
      <c r="C543" s="248" t="s">
        <v>2831</v>
      </c>
      <c r="D543" t="s">
        <v>2576</v>
      </c>
      <c r="E543" t="s">
        <v>5816</v>
      </c>
      <c r="F543" t="s">
        <v>2073</v>
      </c>
      <c r="G543" s="47" t="s">
        <v>2243</v>
      </c>
      <c r="H543" s="49">
        <v>0</v>
      </c>
      <c r="I543" s="49">
        <v>0</v>
      </c>
      <c r="J543" s="49" t="s">
        <v>2186</v>
      </c>
      <c r="K543" s="49" t="s">
        <v>5818</v>
      </c>
      <c r="L543" s="49" t="s">
        <v>254</v>
      </c>
      <c r="M543" s="49" t="s">
        <v>568</v>
      </c>
    </row>
    <row r="544" spans="2:13" x14ac:dyDescent="0.3">
      <c r="B544" s="248" t="s">
        <v>2831</v>
      </c>
      <c r="C544" s="248" t="s">
        <v>2831</v>
      </c>
      <c r="D544" t="s">
        <v>2576</v>
      </c>
      <c r="E544" t="s">
        <v>6424</v>
      </c>
      <c r="F544" t="s">
        <v>2078</v>
      </c>
      <c r="G544" s="47" t="s">
        <v>2191</v>
      </c>
      <c r="H544" s="49">
        <v>0</v>
      </c>
      <c r="I544" s="49">
        <v>0</v>
      </c>
      <c r="J544" s="49" t="s">
        <v>2186</v>
      </c>
      <c r="K544" s="49" t="s">
        <v>6426</v>
      </c>
      <c r="L544" s="49" t="s">
        <v>254</v>
      </c>
      <c r="M544" s="49" t="s">
        <v>568</v>
      </c>
    </row>
    <row r="545" spans="2:13" x14ac:dyDescent="0.3">
      <c r="B545" s="248" t="s">
        <v>2831</v>
      </c>
      <c r="C545" s="248" t="s">
        <v>2831</v>
      </c>
      <c r="D545" t="s">
        <v>2576</v>
      </c>
      <c r="E545" t="s">
        <v>8448</v>
      </c>
      <c r="F545" t="s">
        <v>2073</v>
      </c>
      <c r="G545" s="47" t="s">
        <v>2156</v>
      </c>
      <c r="H545" s="49">
        <v>0</v>
      </c>
      <c r="I545" s="49">
        <v>0</v>
      </c>
      <c r="J545" s="49" t="s">
        <v>2186</v>
      </c>
      <c r="K545" s="49" t="s">
        <v>8449</v>
      </c>
      <c r="L545" s="49" t="s">
        <v>254</v>
      </c>
      <c r="M545" s="49" t="s">
        <v>568</v>
      </c>
    </row>
    <row r="546" spans="2:13" x14ac:dyDescent="0.3">
      <c r="B546" s="248" t="s">
        <v>2831</v>
      </c>
      <c r="C546" s="248" t="s">
        <v>2831</v>
      </c>
      <c r="D546" t="s">
        <v>2576</v>
      </c>
      <c r="E546" t="s">
        <v>7164</v>
      </c>
      <c r="F546" t="s">
        <v>2073</v>
      </c>
      <c r="G546" s="47" t="s">
        <v>2264</v>
      </c>
      <c r="H546" s="49">
        <v>0</v>
      </c>
      <c r="I546" s="49">
        <v>0</v>
      </c>
      <c r="J546" s="49" t="s">
        <v>2186</v>
      </c>
      <c r="K546" s="49" t="s">
        <v>7165</v>
      </c>
      <c r="L546" s="49" t="s">
        <v>254</v>
      </c>
      <c r="M546" s="49" t="s">
        <v>568</v>
      </c>
    </row>
    <row r="547" spans="2:13" x14ac:dyDescent="0.3">
      <c r="B547" s="248" t="s">
        <v>2831</v>
      </c>
      <c r="C547" s="248" t="s">
        <v>2831</v>
      </c>
      <c r="D547" t="s">
        <v>2576</v>
      </c>
      <c r="E547" t="s">
        <v>10495</v>
      </c>
      <c r="F547" t="s">
        <v>2073</v>
      </c>
      <c r="G547" s="47" t="s">
        <v>2251</v>
      </c>
      <c r="H547" s="49">
        <v>0</v>
      </c>
      <c r="I547" s="49">
        <v>0</v>
      </c>
      <c r="J547" s="49" t="s">
        <v>2186</v>
      </c>
      <c r="K547" s="49" t="s">
        <v>10496</v>
      </c>
      <c r="L547" s="49" t="s">
        <v>254</v>
      </c>
      <c r="M547" s="49" t="s">
        <v>568</v>
      </c>
    </row>
    <row r="548" spans="2:13" x14ac:dyDescent="0.3">
      <c r="B548" s="248" t="s">
        <v>2831</v>
      </c>
      <c r="C548" s="248" t="s">
        <v>2831</v>
      </c>
      <c r="D548" t="s">
        <v>2576</v>
      </c>
      <c r="E548" t="s">
        <v>4697</v>
      </c>
      <c r="F548" t="s">
        <v>2073</v>
      </c>
      <c r="G548" s="47" t="s">
        <v>2329</v>
      </c>
      <c r="H548" s="49">
        <v>0</v>
      </c>
      <c r="I548" s="49">
        <v>0</v>
      </c>
      <c r="J548" s="49" t="s">
        <v>2173</v>
      </c>
      <c r="K548" s="49" t="s">
        <v>4698</v>
      </c>
      <c r="L548" s="49" t="s">
        <v>254</v>
      </c>
      <c r="M548" s="49" t="s">
        <v>568</v>
      </c>
    </row>
    <row r="549" spans="2:13" x14ac:dyDescent="0.3">
      <c r="B549" s="248" t="s">
        <v>2831</v>
      </c>
      <c r="C549" s="248" t="s">
        <v>2831</v>
      </c>
      <c r="D549" t="s">
        <v>2576</v>
      </c>
      <c r="E549" t="s">
        <v>6067</v>
      </c>
      <c r="F549" t="s">
        <v>2078</v>
      </c>
      <c r="G549" s="47" t="s">
        <v>2157</v>
      </c>
      <c r="H549" s="49">
        <v>0</v>
      </c>
      <c r="I549" s="49">
        <v>0</v>
      </c>
      <c r="J549" s="49" t="s">
        <v>2186</v>
      </c>
      <c r="K549" s="49" t="s">
        <v>6068</v>
      </c>
      <c r="L549" s="49" t="s">
        <v>254</v>
      </c>
      <c r="M549" s="49" t="s">
        <v>568</v>
      </c>
    </row>
    <row r="550" spans="2:13" x14ac:dyDescent="0.3">
      <c r="B550" s="248" t="s">
        <v>2831</v>
      </c>
      <c r="C550" s="248" t="s">
        <v>2831</v>
      </c>
      <c r="D550" t="s">
        <v>2576</v>
      </c>
      <c r="E550" t="s">
        <v>6523</v>
      </c>
      <c r="F550" t="s">
        <v>2073</v>
      </c>
      <c r="G550" s="47" t="s">
        <v>2351</v>
      </c>
      <c r="H550" s="49">
        <v>0</v>
      </c>
      <c r="I550" s="49">
        <v>0</v>
      </c>
      <c r="J550" s="49" t="s">
        <v>2186</v>
      </c>
      <c r="K550" s="49" t="s">
        <v>6524</v>
      </c>
      <c r="L550" s="49" t="s">
        <v>254</v>
      </c>
      <c r="M550" s="49" t="s">
        <v>568</v>
      </c>
    </row>
    <row r="551" spans="2:13" x14ac:dyDescent="0.3">
      <c r="B551" s="248" t="s">
        <v>2831</v>
      </c>
      <c r="C551" s="248" t="s">
        <v>2831</v>
      </c>
      <c r="D551" t="s">
        <v>2576</v>
      </c>
      <c r="E551" t="s">
        <v>9591</v>
      </c>
      <c r="F551" t="s">
        <v>2073</v>
      </c>
      <c r="G551" s="47" t="s">
        <v>2184</v>
      </c>
      <c r="H551" s="49">
        <v>0</v>
      </c>
      <c r="I551" s="49">
        <v>0</v>
      </c>
      <c r="J551" s="49" t="s">
        <v>2186</v>
      </c>
      <c r="K551" s="49" t="s">
        <v>9592</v>
      </c>
      <c r="L551" s="49" t="s">
        <v>2147</v>
      </c>
      <c r="M551" s="49" t="s">
        <v>568</v>
      </c>
    </row>
    <row r="552" spans="2:13" x14ac:dyDescent="0.3">
      <c r="B552" s="248" t="s">
        <v>2831</v>
      </c>
      <c r="C552" s="248" t="s">
        <v>2831</v>
      </c>
      <c r="D552" t="s">
        <v>2576</v>
      </c>
      <c r="E552" t="s">
        <v>11844</v>
      </c>
      <c r="F552" t="s">
        <v>2072</v>
      </c>
      <c r="G552" s="47" t="s">
        <v>2191</v>
      </c>
      <c r="H552" s="49">
        <v>0</v>
      </c>
      <c r="I552" s="49">
        <v>0</v>
      </c>
      <c r="J552" s="49" t="s">
        <v>2173</v>
      </c>
      <c r="K552" s="49" t="s">
        <v>4391</v>
      </c>
      <c r="L552" s="49" t="s">
        <v>254</v>
      </c>
      <c r="M552" s="49" t="s">
        <v>568</v>
      </c>
    </row>
    <row r="553" spans="2:13" x14ac:dyDescent="0.3">
      <c r="B553" s="248" t="s">
        <v>2831</v>
      </c>
      <c r="C553" s="248" t="s">
        <v>2831</v>
      </c>
      <c r="D553" t="s">
        <v>2576</v>
      </c>
      <c r="E553" t="s">
        <v>7660</v>
      </c>
      <c r="F553" t="s">
        <v>2073</v>
      </c>
      <c r="G553" s="47" t="s">
        <v>2168</v>
      </c>
      <c r="H553" s="49">
        <v>0</v>
      </c>
      <c r="I553" s="49">
        <v>0</v>
      </c>
      <c r="J553" s="49" t="s">
        <v>2160</v>
      </c>
      <c r="K553" s="49" t="s">
        <v>3939</v>
      </c>
      <c r="L553" s="49" t="s">
        <v>254</v>
      </c>
      <c r="M553" s="49" t="s">
        <v>568</v>
      </c>
    </row>
    <row r="554" spans="2:13" x14ac:dyDescent="0.3">
      <c r="B554" s="248" t="s">
        <v>2831</v>
      </c>
      <c r="C554" s="248" t="s">
        <v>2831</v>
      </c>
      <c r="D554" t="s">
        <v>2576</v>
      </c>
      <c r="E554" t="s">
        <v>11845</v>
      </c>
      <c r="F554" t="s">
        <v>2072</v>
      </c>
      <c r="G554" s="47" t="s">
        <v>2211</v>
      </c>
      <c r="H554" s="49">
        <v>0</v>
      </c>
      <c r="I554" s="49">
        <v>0</v>
      </c>
      <c r="J554" s="49" t="s">
        <v>2160</v>
      </c>
      <c r="K554" s="49" t="s">
        <v>2992</v>
      </c>
      <c r="L554" s="49" t="s">
        <v>254</v>
      </c>
      <c r="M554" s="49" t="s">
        <v>568</v>
      </c>
    </row>
    <row r="555" spans="2:13" x14ac:dyDescent="0.3">
      <c r="B555" s="248" t="s">
        <v>2831</v>
      </c>
      <c r="C555" s="248" t="s">
        <v>2831</v>
      </c>
      <c r="D555" t="s">
        <v>2576</v>
      </c>
      <c r="E555" t="s">
        <v>8527</v>
      </c>
      <c r="F555" t="s">
        <v>2073</v>
      </c>
      <c r="G555" s="47" t="s">
        <v>2325</v>
      </c>
      <c r="H555" s="49">
        <v>0</v>
      </c>
      <c r="I555" s="49">
        <v>0</v>
      </c>
      <c r="J555" s="49" t="s">
        <v>2186</v>
      </c>
      <c r="K555" s="49" t="s">
        <v>8528</v>
      </c>
      <c r="L555" s="49" t="s">
        <v>254</v>
      </c>
      <c r="M555" s="49" t="s">
        <v>568</v>
      </c>
    </row>
    <row r="556" spans="2:13" x14ac:dyDescent="0.3">
      <c r="B556" s="248" t="s">
        <v>2831</v>
      </c>
      <c r="C556" s="248" t="s">
        <v>2831</v>
      </c>
      <c r="D556" t="s">
        <v>2576</v>
      </c>
      <c r="E556" t="s">
        <v>9555</v>
      </c>
      <c r="F556" t="s">
        <v>2078</v>
      </c>
      <c r="G556" s="47" t="s">
        <v>2243</v>
      </c>
      <c r="H556" s="49">
        <v>0</v>
      </c>
      <c r="I556" s="49">
        <v>0</v>
      </c>
      <c r="J556" s="49" t="s">
        <v>2160</v>
      </c>
      <c r="K556" s="49" t="s">
        <v>9556</v>
      </c>
      <c r="L556" s="49" t="s">
        <v>254</v>
      </c>
      <c r="M556" s="49" t="s">
        <v>568</v>
      </c>
    </row>
    <row r="557" spans="2:13" x14ac:dyDescent="0.3">
      <c r="B557" s="248" t="s">
        <v>2831</v>
      </c>
      <c r="C557" s="248" t="s">
        <v>2831</v>
      </c>
      <c r="D557" t="s">
        <v>2576</v>
      </c>
      <c r="E557" t="s">
        <v>5671</v>
      </c>
      <c r="F557" t="s">
        <v>2078</v>
      </c>
      <c r="G557" s="47" t="s">
        <v>2351</v>
      </c>
      <c r="H557" s="49">
        <v>0</v>
      </c>
      <c r="I557" s="49">
        <v>0</v>
      </c>
      <c r="J557" s="49" t="s">
        <v>2186</v>
      </c>
      <c r="K557" s="49" t="s">
        <v>5672</v>
      </c>
      <c r="L557" s="49" t="s">
        <v>254</v>
      </c>
      <c r="M557" s="49" t="s">
        <v>568</v>
      </c>
    </row>
    <row r="558" spans="2:13" x14ac:dyDescent="0.3">
      <c r="B558" s="248" t="s">
        <v>2831</v>
      </c>
      <c r="C558" s="248" t="s">
        <v>2831</v>
      </c>
      <c r="D558" t="s">
        <v>2576</v>
      </c>
      <c r="E558" t="s">
        <v>11846</v>
      </c>
      <c r="F558" t="s">
        <v>2072</v>
      </c>
      <c r="G558" s="47" t="s">
        <v>2305</v>
      </c>
      <c r="H558" s="49">
        <v>0</v>
      </c>
      <c r="I558" s="49">
        <v>0</v>
      </c>
      <c r="J558" s="49" t="s">
        <v>2160</v>
      </c>
      <c r="K558" s="49" t="s">
        <v>11709</v>
      </c>
      <c r="L558" s="49" t="s">
        <v>254</v>
      </c>
      <c r="M558" s="49" t="s">
        <v>568</v>
      </c>
    </row>
    <row r="559" spans="2:13" x14ac:dyDescent="0.3">
      <c r="B559" s="248" t="s">
        <v>2831</v>
      </c>
      <c r="C559" s="248" t="s">
        <v>2831</v>
      </c>
      <c r="D559" t="s">
        <v>2576</v>
      </c>
      <c r="E559" t="s">
        <v>11847</v>
      </c>
      <c r="F559" t="s">
        <v>2072</v>
      </c>
      <c r="G559" s="47" t="s">
        <v>2309</v>
      </c>
      <c r="H559" s="49">
        <v>0</v>
      </c>
      <c r="I559" s="49">
        <v>0</v>
      </c>
      <c r="J559" s="49" t="s">
        <v>2160</v>
      </c>
      <c r="K559" s="49" t="s">
        <v>3939</v>
      </c>
      <c r="L559" s="49" t="s">
        <v>254</v>
      </c>
      <c r="M559" s="49" t="s">
        <v>568</v>
      </c>
    </row>
    <row r="560" spans="2:13" x14ac:dyDescent="0.3">
      <c r="B560" s="248" t="s">
        <v>2831</v>
      </c>
      <c r="C560" s="248" t="s">
        <v>2831</v>
      </c>
      <c r="D560" t="s">
        <v>2576</v>
      </c>
      <c r="E560" t="s">
        <v>7328</v>
      </c>
      <c r="F560" t="s">
        <v>2073</v>
      </c>
      <c r="G560" s="47" t="s">
        <v>2168</v>
      </c>
      <c r="H560" s="49">
        <v>0</v>
      </c>
      <c r="I560" s="49">
        <v>0</v>
      </c>
      <c r="J560" s="49" t="s">
        <v>2186</v>
      </c>
      <c r="K560" s="49" t="s">
        <v>7329</v>
      </c>
      <c r="L560" s="49" t="s">
        <v>254</v>
      </c>
      <c r="M560" s="49" t="s">
        <v>568</v>
      </c>
    </row>
    <row r="561" spans="2:13" x14ac:dyDescent="0.3">
      <c r="B561" s="248" t="s">
        <v>2831</v>
      </c>
      <c r="C561" s="248" t="s">
        <v>2831</v>
      </c>
      <c r="D561" t="s">
        <v>2576</v>
      </c>
      <c r="E561" t="s">
        <v>7692</v>
      </c>
      <c r="F561" t="s">
        <v>2073</v>
      </c>
      <c r="G561" s="47" t="s">
        <v>2329</v>
      </c>
      <c r="H561" s="49">
        <v>0</v>
      </c>
      <c r="I561" s="49">
        <v>0</v>
      </c>
      <c r="J561" s="49" t="s">
        <v>2186</v>
      </c>
      <c r="K561" s="49" t="s">
        <v>7693</v>
      </c>
      <c r="L561" s="49" t="s">
        <v>254</v>
      </c>
      <c r="M561" s="49" t="s">
        <v>568</v>
      </c>
    </row>
    <row r="562" spans="2:13" x14ac:dyDescent="0.3">
      <c r="B562" s="248" t="s">
        <v>2831</v>
      </c>
      <c r="C562" s="248" t="s">
        <v>2831</v>
      </c>
      <c r="D562" t="s">
        <v>2576</v>
      </c>
      <c r="E562" t="s">
        <v>6059</v>
      </c>
      <c r="F562" t="s">
        <v>2073</v>
      </c>
      <c r="G562" s="47" t="s">
        <v>2243</v>
      </c>
      <c r="H562" s="49">
        <v>0</v>
      </c>
      <c r="I562" s="49">
        <v>0</v>
      </c>
      <c r="J562" s="49" t="s">
        <v>2186</v>
      </c>
      <c r="K562" s="49" t="s">
        <v>6060</v>
      </c>
      <c r="L562" s="49" t="s">
        <v>254</v>
      </c>
      <c r="M562" s="49" t="s">
        <v>568</v>
      </c>
    </row>
    <row r="563" spans="2:13" x14ac:dyDescent="0.3">
      <c r="B563" s="248" t="s">
        <v>2831</v>
      </c>
      <c r="C563" s="248" t="s">
        <v>2831</v>
      </c>
      <c r="D563" t="s">
        <v>2576</v>
      </c>
      <c r="E563" t="s">
        <v>4635</v>
      </c>
      <c r="F563" t="s">
        <v>2073</v>
      </c>
      <c r="G563" s="47" t="s">
        <v>2306</v>
      </c>
      <c r="H563" s="49">
        <v>0</v>
      </c>
      <c r="I563" s="49">
        <v>0</v>
      </c>
      <c r="J563" s="49" t="s">
        <v>2160</v>
      </c>
      <c r="K563" s="49" t="s">
        <v>4637</v>
      </c>
      <c r="L563" s="49" t="s">
        <v>254</v>
      </c>
      <c r="M563" s="49" t="s">
        <v>568</v>
      </c>
    </row>
    <row r="564" spans="2:13" x14ac:dyDescent="0.3">
      <c r="B564" s="248" t="s">
        <v>2831</v>
      </c>
      <c r="C564" s="248" t="s">
        <v>2831</v>
      </c>
      <c r="D564" t="s">
        <v>2576</v>
      </c>
      <c r="E564" t="s">
        <v>8897</v>
      </c>
      <c r="F564" t="s">
        <v>2073</v>
      </c>
      <c r="G564" s="47" t="s">
        <v>2196</v>
      </c>
      <c r="H564" s="49">
        <v>0</v>
      </c>
      <c r="I564" s="49">
        <v>0</v>
      </c>
      <c r="J564" s="49" t="s">
        <v>2186</v>
      </c>
      <c r="K564" s="49" t="s">
        <v>8898</v>
      </c>
      <c r="L564" s="49" t="s">
        <v>2147</v>
      </c>
      <c r="M564" s="49" t="s">
        <v>568</v>
      </c>
    </row>
    <row r="565" spans="2:13" x14ac:dyDescent="0.3">
      <c r="B565" s="248" t="s">
        <v>2831</v>
      </c>
      <c r="C565" s="248" t="s">
        <v>2831</v>
      </c>
      <c r="D565" t="s">
        <v>2576</v>
      </c>
      <c r="E565" t="s">
        <v>7286</v>
      </c>
      <c r="F565" t="s">
        <v>2073</v>
      </c>
      <c r="G565" s="47" t="s">
        <v>2196</v>
      </c>
      <c r="H565" s="49">
        <v>0</v>
      </c>
      <c r="I565" s="49">
        <v>0</v>
      </c>
      <c r="J565" s="49" t="s">
        <v>2186</v>
      </c>
      <c r="K565" s="49" t="s">
        <v>7287</v>
      </c>
      <c r="L565" s="49" t="s">
        <v>254</v>
      </c>
      <c r="M565" s="49" t="s">
        <v>568</v>
      </c>
    </row>
    <row r="566" spans="2:13" x14ac:dyDescent="0.3">
      <c r="B566" s="248" t="s">
        <v>2831</v>
      </c>
      <c r="C566" s="248" t="s">
        <v>2831</v>
      </c>
      <c r="D566" t="s">
        <v>2576</v>
      </c>
      <c r="E566" t="s">
        <v>9058</v>
      </c>
      <c r="F566" t="s">
        <v>2073</v>
      </c>
      <c r="G566" s="47" t="s">
        <v>2305</v>
      </c>
      <c r="H566" s="49">
        <v>0</v>
      </c>
      <c r="I566" s="49">
        <v>0</v>
      </c>
      <c r="J566" s="49" t="s">
        <v>2186</v>
      </c>
      <c r="K566" s="49" t="s">
        <v>9059</v>
      </c>
      <c r="L566" s="49" t="s">
        <v>254</v>
      </c>
      <c r="M566" s="49" t="s">
        <v>568</v>
      </c>
    </row>
    <row r="567" spans="2:13" x14ac:dyDescent="0.3">
      <c r="B567" s="248" t="s">
        <v>2831</v>
      </c>
      <c r="C567" s="248" t="s">
        <v>2831</v>
      </c>
      <c r="D567" t="s">
        <v>2576</v>
      </c>
      <c r="E567" t="s">
        <v>3013</v>
      </c>
      <c r="F567" t="s">
        <v>2078</v>
      </c>
      <c r="G567" s="47" t="s">
        <v>2199</v>
      </c>
      <c r="H567" s="49">
        <v>0</v>
      </c>
      <c r="I567" s="49">
        <v>0</v>
      </c>
      <c r="J567" s="49" t="s">
        <v>2160</v>
      </c>
      <c r="K567" s="49" t="s">
        <v>2941</v>
      </c>
      <c r="L567" s="49" t="s">
        <v>254</v>
      </c>
      <c r="M567" s="49" t="s">
        <v>568</v>
      </c>
    </row>
    <row r="568" spans="2:13" x14ac:dyDescent="0.3">
      <c r="B568" s="248" t="s">
        <v>2831</v>
      </c>
      <c r="C568" s="248" t="s">
        <v>2831</v>
      </c>
      <c r="D568" t="s">
        <v>2576</v>
      </c>
      <c r="E568" t="s">
        <v>7298</v>
      </c>
      <c r="F568" t="s">
        <v>2073</v>
      </c>
      <c r="G568" s="47" t="s">
        <v>2351</v>
      </c>
      <c r="H568" s="49">
        <v>0</v>
      </c>
      <c r="I568" s="49">
        <v>0</v>
      </c>
      <c r="J568" s="49" t="s">
        <v>2176</v>
      </c>
      <c r="K568" s="49" t="s">
        <v>7299</v>
      </c>
      <c r="L568" s="49" t="s">
        <v>254</v>
      </c>
      <c r="M568" s="49" t="s">
        <v>568</v>
      </c>
    </row>
    <row r="569" spans="2:13" x14ac:dyDescent="0.3">
      <c r="B569" s="248" t="s">
        <v>2831</v>
      </c>
      <c r="C569" s="248" t="s">
        <v>2831</v>
      </c>
      <c r="D569" t="s">
        <v>2576</v>
      </c>
      <c r="E569" t="s">
        <v>11848</v>
      </c>
      <c r="F569" t="s">
        <v>2072</v>
      </c>
      <c r="G569" s="47" t="s">
        <v>2325</v>
      </c>
      <c r="H569" s="49">
        <v>0</v>
      </c>
      <c r="I569" s="49">
        <v>0</v>
      </c>
      <c r="J569" s="49" t="s">
        <v>2160</v>
      </c>
      <c r="K569" s="49" t="s">
        <v>2992</v>
      </c>
      <c r="L569" s="49" t="s">
        <v>254</v>
      </c>
      <c r="M569" s="49" t="s">
        <v>568</v>
      </c>
    </row>
    <row r="570" spans="2:13" x14ac:dyDescent="0.3">
      <c r="B570" s="248" t="s">
        <v>2831</v>
      </c>
      <c r="C570" s="248" t="s">
        <v>2831</v>
      </c>
      <c r="D570" t="s">
        <v>2576</v>
      </c>
      <c r="E570" t="s">
        <v>3029</v>
      </c>
      <c r="F570" t="s">
        <v>2078</v>
      </c>
      <c r="G570" s="47" t="s">
        <v>2306</v>
      </c>
      <c r="H570" s="49">
        <v>0</v>
      </c>
      <c r="I570" s="49">
        <v>0</v>
      </c>
      <c r="J570" s="49" t="s">
        <v>2186</v>
      </c>
      <c r="K570" s="49" t="s">
        <v>3030</v>
      </c>
      <c r="L570" s="49" t="s">
        <v>254</v>
      </c>
      <c r="M570" s="49" t="s">
        <v>568</v>
      </c>
    </row>
    <row r="571" spans="2:13" x14ac:dyDescent="0.3">
      <c r="B571" s="248" t="s">
        <v>2831</v>
      </c>
      <c r="C571" s="248" t="s">
        <v>2831</v>
      </c>
      <c r="D571" t="s">
        <v>2576</v>
      </c>
      <c r="E571" t="s">
        <v>10206</v>
      </c>
      <c r="F571" t="s">
        <v>2078</v>
      </c>
      <c r="G571" s="47" t="s">
        <v>2156</v>
      </c>
      <c r="H571" s="49">
        <v>0</v>
      </c>
      <c r="I571" s="49">
        <v>0</v>
      </c>
      <c r="J571" s="49" t="s">
        <v>2186</v>
      </c>
      <c r="K571" s="49" t="s">
        <v>10207</v>
      </c>
      <c r="L571" s="49" t="s">
        <v>254</v>
      </c>
      <c r="M571" s="49" t="s">
        <v>568</v>
      </c>
    </row>
    <row r="572" spans="2:13" x14ac:dyDescent="0.3">
      <c r="B572" s="248" t="s">
        <v>2831</v>
      </c>
      <c r="C572" s="248" t="s">
        <v>2831</v>
      </c>
      <c r="D572" t="s">
        <v>2576</v>
      </c>
      <c r="E572" t="s">
        <v>3345</v>
      </c>
      <c r="F572" t="s">
        <v>2078</v>
      </c>
      <c r="G572" s="47" t="s">
        <v>2309</v>
      </c>
      <c r="H572" s="49">
        <v>0</v>
      </c>
      <c r="I572" s="49">
        <v>0</v>
      </c>
      <c r="J572" s="49" t="s">
        <v>2160</v>
      </c>
      <c r="K572" s="49" t="s">
        <v>2941</v>
      </c>
      <c r="L572" s="49" t="s">
        <v>254</v>
      </c>
      <c r="M572" s="49" t="s">
        <v>568</v>
      </c>
    </row>
    <row r="573" spans="2:13" x14ac:dyDescent="0.3">
      <c r="B573" s="248" t="s">
        <v>2831</v>
      </c>
      <c r="C573" s="248" t="s">
        <v>2831</v>
      </c>
      <c r="D573" t="s">
        <v>2576</v>
      </c>
      <c r="E573" t="s">
        <v>11849</v>
      </c>
      <c r="F573" t="s">
        <v>2072</v>
      </c>
      <c r="G573" s="47" t="s">
        <v>2351</v>
      </c>
      <c r="H573" s="49">
        <v>0</v>
      </c>
      <c r="I573" s="49">
        <v>0</v>
      </c>
      <c r="J573" s="49" t="s">
        <v>2160</v>
      </c>
      <c r="K573" s="49" t="s">
        <v>11850</v>
      </c>
      <c r="L573" s="49" t="s">
        <v>254</v>
      </c>
      <c r="M573" s="49" t="s">
        <v>568</v>
      </c>
    </row>
    <row r="574" spans="2:13" x14ac:dyDescent="0.3">
      <c r="B574" s="248" t="s">
        <v>2831</v>
      </c>
      <c r="C574" s="248" t="s">
        <v>2831</v>
      </c>
      <c r="D574" t="s">
        <v>2576</v>
      </c>
      <c r="E574" t="s">
        <v>5842</v>
      </c>
      <c r="F574" t="s">
        <v>2073</v>
      </c>
      <c r="G574" s="47" t="s">
        <v>2228</v>
      </c>
      <c r="H574" s="49">
        <v>0</v>
      </c>
      <c r="I574" s="49">
        <v>0</v>
      </c>
      <c r="J574" s="49" t="s">
        <v>2186</v>
      </c>
      <c r="K574" s="49" t="s">
        <v>5843</v>
      </c>
      <c r="L574" s="49" t="s">
        <v>254</v>
      </c>
      <c r="M574" s="49" t="s">
        <v>568</v>
      </c>
    </row>
    <row r="575" spans="2:13" x14ac:dyDescent="0.3">
      <c r="B575" s="248" t="s">
        <v>2831</v>
      </c>
      <c r="C575" s="248" t="s">
        <v>2831</v>
      </c>
      <c r="D575" t="s">
        <v>2576</v>
      </c>
      <c r="E575" t="s">
        <v>9068</v>
      </c>
      <c r="F575" t="s">
        <v>2073</v>
      </c>
      <c r="G575" s="47" t="s">
        <v>2211</v>
      </c>
      <c r="H575" s="49">
        <v>0</v>
      </c>
      <c r="I575" s="49">
        <v>0</v>
      </c>
      <c r="J575" s="49" t="s">
        <v>2160</v>
      </c>
      <c r="K575" s="49" t="s">
        <v>2936</v>
      </c>
      <c r="L575" s="49" t="s">
        <v>254</v>
      </c>
      <c r="M575" s="49" t="s">
        <v>568</v>
      </c>
    </row>
    <row r="576" spans="2:13" x14ac:dyDescent="0.3">
      <c r="B576" s="248" t="s">
        <v>2831</v>
      </c>
      <c r="C576" s="248" t="s">
        <v>2831</v>
      </c>
      <c r="D576" t="s">
        <v>2576</v>
      </c>
      <c r="E576" t="s">
        <v>4672</v>
      </c>
      <c r="F576" t="s">
        <v>2078</v>
      </c>
      <c r="G576" s="47" t="s">
        <v>2264</v>
      </c>
      <c r="H576" s="49">
        <v>0</v>
      </c>
      <c r="I576" s="49">
        <v>0</v>
      </c>
      <c r="J576" s="49" t="s">
        <v>2160</v>
      </c>
      <c r="K576" s="49" t="s">
        <v>4445</v>
      </c>
      <c r="L576" s="49" t="s">
        <v>254</v>
      </c>
      <c r="M576" s="49" t="s">
        <v>568</v>
      </c>
    </row>
    <row r="577" spans="2:13" x14ac:dyDescent="0.3">
      <c r="B577" s="248" t="s">
        <v>2831</v>
      </c>
      <c r="C577" s="248" t="s">
        <v>2831</v>
      </c>
      <c r="D577" t="s">
        <v>2576</v>
      </c>
      <c r="E577" t="s">
        <v>11851</v>
      </c>
      <c r="F577" t="s">
        <v>2072</v>
      </c>
      <c r="G577" s="47" t="s">
        <v>2228</v>
      </c>
      <c r="H577" s="49">
        <v>0</v>
      </c>
      <c r="I577" s="49">
        <v>0</v>
      </c>
      <c r="J577" s="49" t="s">
        <v>2160</v>
      </c>
      <c r="K577" s="49" t="s">
        <v>11709</v>
      </c>
      <c r="L577" s="49" t="s">
        <v>254</v>
      </c>
      <c r="M577" s="49" t="s">
        <v>568</v>
      </c>
    </row>
    <row r="578" spans="2:13" x14ac:dyDescent="0.3">
      <c r="B578" s="248" t="s">
        <v>2831</v>
      </c>
      <c r="C578" s="248" t="s">
        <v>2831</v>
      </c>
      <c r="D578" t="s">
        <v>2576</v>
      </c>
      <c r="E578" t="s">
        <v>9375</v>
      </c>
      <c r="F578" t="s">
        <v>2073</v>
      </c>
      <c r="G578" s="47" t="s">
        <v>2306</v>
      </c>
      <c r="H578" s="49">
        <v>0</v>
      </c>
      <c r="I578" s="49">
        <v>0</v>
      </c>
      <c r="J578" s="49" t="s">
        <v>2186</v>
      </c>
      <c r="K578" s="49" t="s">
        <v>9376</v>
      </c>
      <c r="L578" s="49" t="s">
        <v>254</v>
      </c>
      <c r="M578" s="49" t="s">
        <v>568</v>
      </c>
    </row>
    <row r="579" spans="2:13" x14ac:dyDescent="0.3">
      <c r="B579" s="248" t="s">
        <v>2831</v>
      </c>
      <c r="C579" s="248" t="s">
        <v>2831</v>
      </c>
      <c r="D579" t="s">
        <v>2576</v>
      </c>
      <c r="E579" t="s">
        <v>6309</v>
      </c>
      <c r="F579" t="s">
        <v>2073</v>
      </c>
      <c r="G579" s="47" t="s">
        <v>2157</v>
      </c>
      <c r="H579" s="49">
        <v>0</v>
      </c>
      <c r="I579" s="49">
        <v>0</v>
      </c>
      <c r="J579" s="49" t="s">
        <v>2186</v>
      </c>
      <c r="K579" s="49" t="s">
        <v>6310</v>
      </c>
      <c r="L579" s="49" t="s">
        <v>254</v>
      </c>
      <c r="M579" s="49" t="s">
        <v>568</v>
      </c>
    </row>
    <row r="580" spans="2:13" x14ac:dyDescent="0.3">
      <c r="B580" s="248" t="s">
        <v>2831</v>
      </c>
      <c r="C580" s="248" t="s">
        <v>2831</v>
      </c>
      <c r="D580" t="s">
        <v>2576</v>
      </c>
      <c r="E580" t="s">
        <v>11852</v>
      </c>
      <c r="F580" t="s">
        <v>2072</v>
      </c>
      <c r="G580" s="47" t="s">
        <v>2228</v>
      </c>
      <c r="H580" s="49">
        <v>0</v>
      </c>
      <c r="I580" s="49">
        <v>0</v>
      </c>
      <c r="J580" s="49" t="s">
        <v>2173</v>
      </c>
      <c r="K580" s="49" t="s">
        <v>3739</v>
      </c>
      <c r="L580" s="49" t="s">
        <v>254</v>
      </c>
      <c r="M580" s="49" t="s">
        <v>568</v>
      </c>
    </row>
    <row r="581" spans="2:13" x14ac:dyDescent="0.3">
      <c r="B581" s="248" t="s">
        <v>2831</v>
      </c>
      <c r="C581" s="248" t="s">
        <v>2831</v>
      </c>
      <c r="D581" t="s">
        <v>2576</v>
      </c>
      <c r="E581" t="s">
        <v>9514</v>
      </c>
      <c r="F581" t="s">
        <v>2073</v>
      </c>
      <c r="G581" s="47" t="s">
        <v>2251</v>
      </c>
      <c r="H581" s="49">
        <v>0</v>
      </c>
      <c r="I581" s="49">
        <v>0</v>
      </c>
      <c r="J581" s="49" t="s">
        <v>2186</v>
      </c>
      <c r="K581" s="49" t="s">
        <v>9515</v>
      </c>
      <c r="L581" s="49" t="s">
        <v>254</v>
      </c>
      <c r="M581" s="49" t="s">
        <v>568</v>
      </c>
    </row>
    <row r="582" spans="2:13" x14ac:dyDescent="0.3">
      <c r="B582" s="248" t="s">
        <v>2831</v>
      </c>
      <c r="C582" s="248" t="s">
        <v>2831</v>
      </c>
      <c r="D582" t="s">
        <v>2576</v>
      </c>
      <c r="E582" t="s">
        <v>9283</v>
      </c>
      <c r="F582" t="s">
        <v>2076</v>
      </c>
      <c r="G582" s="47" t="s">
        <v>2352</v>
      </c>
      <c r="H582" s="49">
        <v>0</v>
      </c>
      <c r="I582" s="49">
        <v>0</v>
      </c>
      <c r="J582" s="49" t="s">
        <v>2160</v>
      </c>
      <c r="K582" s="49" t="s">
        <v>2971</v>
      </c>
      <c r="L582" s="49" t="s">
        <v>2147</v>
      </c>
      <c r="M582" s="49" t="s">
        <v>568</v>
      </c>
    </row>
    <row r="583" spans="2:13" x14ac:dyDescent="0.3">
      <c r="B583" s="248" t="s">
        <v>2831</v>
      </c>
      <c r="C583" s="248" t="s">
        <v>2831</v>
      </c>
      <c r="D583" t="s">
        <v>2576</v>
      </c>
      <c r="E583" t="s">
        <v>4736</v>
      </c>
      <c r="F583" t="s">
        <v>2078</v>
      </c>
      <c r="G583" s="47" t="s">
        <v>2184</v>
      </c>
      <c r="H583" s="49">
        <v>0</v>
      </c>
      <c r="I583" s="49">
        <v>0</v>
      </c>
      <c r="J583" s="49" t="s">
        <v>2160</v>
      </c>
      <c r="K583" s="49" t="s">
        <v>4414</v>
      </c>
      <c r="L583" s="49" t="s">
        <v>254</v>
      </c>
      <c r="M583" s="49" t="s">
        <v>568</v>
      </c>
    </row>
    <row r="584" spans="2:13" x14ac:dyDescent="0.3">
      <c r="B584" s="248" t="s">
        <v>2831</v>
      </c>
      <c r="C584" s="248" t="s">
        <v>2831</v>
      </c>
      <c r="D584" t="s">
        <v>2576</v>
      </c>
      <c r="E584" t="s">
        <v>11853</v>
      </c>
      <c r="F584" t="s">
        <v>2072</v>
      </c>
      <c r="G584" s="47" t="s">
        <v>2211</v>
      </c>
      <c r="H584" s="49">
        <v>0</v>
      </c>
      <c r="I584" s="49">
        <v>0</v>
      </c>
      <c r="J584" s="49" t="s">
        <v>2160</v>
      </c>
      <c r="K584" s="49" t="s">
        <v>2992</v>
      </c>
      <c r="L584" s="49" t="s">
        <v>254</v>
      </c>
      <c r="M584" s="49" t="s">
        <v>568</v>
      </c>
    </row>
    <row r="585" spans="2:13" x14ac:dyDescent="0.3">
      <c r="B585" s="248" t="s">
        <v>2831</v>
      </c>
      <c r="C585" s="248" t="s">
        <v>2831</v>
      </c>
      <c r="D585" t="s">
        <v>2576</v>
      </c>
      <c r="E585" t="s">
        <v>9343</v>
      </c>
      <c r="F585" t="s">
        <v>2073</v>
      </c>
      <c r="G585" s="47" t="s">
        <v>2277</v>
      </c>
      <c r="H585" s="49">
        <v>0</v>
      </c>
      <c r="I585" s="49">
        <v>0</v>
      </c>
      <c r="J585" s="49" t="s">
        <v>2186</v>
      </c>
      <c r="K585" s="49" t="s">
        <v>9344</v>
      </c>
      <c r="L585" s="49" t="s">
        <v>254</v>
      </c>
      <c r="M585" s="49" t="s">
        <v>568</v>
      </c>
    </row>
    <row r="586" spans="2:13" x14ac:dyDescent="0.3">
      <c r="B586" s="248" t="s">
        <v>2831</v>
      </c>
      <c r="C586" s="248" t="s">
        <v>2831</v>
      </c>
      <c r="D586" t="s">
        <v>2576</v>
      </c>
      <c r="E586" t="s">
        <v>11854</v>
      </c>
      <c r="F586" t="s">
        <v>2076</v>
      </c>
      <c r="G586" s="47" t="s">
        <v>2309</v>
      </c>
      <c r="H586" s="49">
        <v>0</v>
      </c>
      <c r="I586" s="49">
        <v>0</v>
      </c>
      <c r="J586" s="49" t="s">
        <v>2176</v>
      </c>
      <c r="K586" s="49" t="s">
        <v>11855</v>
      </c>
      <c r="L586" s="49" t="s">
        <v>254</v>
      </c>
      <c r="M586" s="49" t="s">
        <v>568</v>
      </c>
    </row>
    <row r="587" spans="2:13" x14ac:dyDescent="0.3">
      <c r="B587" s="248" t="s">
        <v>2831</v>
      </c>
      <c r="C587" s="248" t="s">
        <v>2831</v>
      </c>
      <c r="D587" t="s">
        <v>2576</v>
      </c>
      <c r="E587" t="s">
        <v>7574</v>
      </c>
      <c r="F587" t="s">
        <v>2073</v>
      </c>
      <c r="G587" s="47" t="s">
        <v>2359</v>
      </c>
      <c r="H587" s="49">
        <v>0</v>
      </c>
      <c r="I587" s="49">
        <v>0</v>
      </c>
      <c r="J587" s="49" t="s">
        <v>2186</v>
      </c>
      <c r="K587" s="49" t="s">
        <v>7575</v>
      </c>
      <c r="L587" s="49" t="s">
        <v>254</v>
      </c>
      <c r="M587" s="49" t="s">
        <v>568</v>
      </c>
    </row>
    <row r="588" spans="2:13" x14ac:dyDescent="0.3">
      <c r="B588" s="248" t="s">
        <v>2831</v>
      </c>
      <c r="C588" s="248" t="s">
        <v>2831</v>
      </c>
      <c r="D588" t="s">
        <v>2576</v>
      </c>
      <c r="E588" t="s">
        <v>7205</v>
      </c>
      <c r="F588" t="s">
        <v>2073</v>
      </c>
      <c r="G588" s="47" t="s">
        <v>2211</v>
      </c>
      <c r="H588" s="49">
        <v>0</v>
      </c>
      <c r="I588" s="49">
        <v>0</v>
      </c>
      <c r="J588" s="49" t="s">
        <v>2160</v>
      </c>
      <c r="K588" s="49" t="s">
        <v>7206</v>
      </c>
      <c r="L588" s="49" t="s">
        <v>254</v>
      </c>
      <c r="M588" s="49" t="s">
        <v>568</v>
      </c>
    </row>
    <row r="589" spans="2:13" x14ac:dyDescent="0.3">
      <c r="B589" s="248" t="s">
        <v>2831</v>
      </c>
      <c r="C589" s="248" t="s">
        <v>2831</v>
      </c>
      <c r="D589" t="s">
        <v>2576</v>
      </c>
      <c r="E589" t="s">
        <v>5938</v>
      </c>
      <c r="F589" t="s">
        <v>2073</v>
      </c>
      <c r="G589" s="47" t="s">
        <v>2184</v>
      </c>
      <c r="H589" s="49">
        <v>0</v>
      </c>
      <c r="I589" s="49">
        <v>0</v>
      </c>
      <c r="J589" s="49" t="s">
        <v>2186</v>
      </c>
      <c r="K589" s="49" t="s">
        <v>5939</v>
      </c>
      <c r="L589" s="49" t="s">
        <v>254</v>
      </c>
      <c r="M589" s="49" t="s">
        <v>568</v>
      </c>
    </row>
    <row r="590" spans="2:13" x14ac:dyDescent="0.3">
      <c r="B590" s="248" t="s">
        <v>2831</v>
      </c>
      <c r="C590" s="248" t="s">
        <v>2831</v>
      </c>
      <c r="D590" t="s">
        <v>2576</v>
      </c>
      <c r="E590" t="s">
        <v>10163</v>
      </c>
      <c r="F590" t="s">
        <v>2073</v>
      </c>
      <c r="G590" s="47" t="s">
        <v>2157</v>
      </c>
      <c r="H590" s="49">
        <v>0</v>
      </c>
      <c r="I590" s="49">
        <v>0</v>
      </c>
      <c r="J590" s="49" t="s">
        <v>2186</v>
      </c>
      <c r="K590" s="49" t="s">
        <v>10164</v>
      </c>
      <c r="L590" s="49" t="s">
        <v>254</v>
      </c>
      <c r="M590" s="49" t="s">
        <v>568</v>
      </c>
    </row>
    <row r="591" spans="2:13" x14ac:dyDescent="0.3">
      <c r="B591" s="248" t="s">
        <v>2831</v>
      </c>
      <c r="C591" s="248" t="s">
        <v>2831</v>
      </c>
      <c r="D591" t="s">
        <v>2576</v>
      </c>
      <c r="E591" t="s">
        <v>7049</v>
      </c>
      <c r="F591" t="s">
        <v>2073</v>
      </c>
      <c r="G591" s="47" t="s">
        <v>2306</v>
      </c>
      <c r="H591" s="49">
        <v>0</v>
      </c>
      <c r="I591" s="49">
        <v>0</v>
      </c>
      <c r="J591" s="49" t="s">
        <v>2186</v>
      </c>
      <c r="K591" s="49" t="s">
        <v>7050</v>
      </c>
      <c r="L591" s="49" t="s">
        <v>254</v>
      </c>
      <c r="M591" s="49" t="s">
        <v>568</v>
      </c>
    </row>
    <row r="592" spans="2:13" x14ac:dyDescent="0.3">
      <c r="B592" s="248" t="s">
        <v>2831</v>
      </c>
      <c r="C592" s="248" t="s">
        <v>2831</v>
      </c>
      <c r="D592" t="s">
        <v>2576</v>
      </c>
      <c r="E592" t="s">
        <v>11856</v>
      </c>
      <c r="F592" t="s">
        <v>2072</v>
      </c>
      <c r="G592" s="47" t="s">
        <v>2359</v>
      </c>
      <c r="H592" s="49">
        <v>0</v>
      </c>
      <c r="I592" s="49">
        <v>0</v>
      </c>
      <c r="J592" s="49" t="s">
        <v>2160</v>
      </c>
      <c r="K592" s="49" t="s">
        <v>11709</v>
      </c>
      <c r="L592" s="49" t="s">
        <v>254</v>
      </c>
      <c r="M592" s="49" t="s">
        <v>568</v>
      </c>
    </row>
    <row r="593" spans="2:13" x14ac:dyDescent="0.3">
      <c r="B593" s="248" t="s">
        <v>2831</v>
      </c>
      <c r="C593" s="248" t="s">
        <v>2831</v>
      </c>
      <c r="D593" t="s">
        <v>2576</v>
      </c>
      <c r="E593" t="s">
        <v>11857</v>
      </c>
      <c r="F593" t="s">
        <v>2072</v>
      </c>
      <c r="G593" s="47" t="s">
        <v>2191</v>
      </c>
      <c r="H593" s="49">
        <v>0</v>
      </c>
      <c r="I593" s="49">
        <v>0</v>
      </c>
      <c r="J593" s="49" t="s">
        <v>2160</v>
      </c>
      <c r="K593" s="49" t="s">
        <v>11709</v>
      </c>
      <c r="L593" s="49" t="s">
        <v>254</v>
      </c>
      <c r="M593" s="49" t="s">
        <v>568</v>
      </c>
    </row>
    <row r="594" spans="2:13" x14ac:dyDescent="0.3">
      <c r="B594" s="248" t="s">
        <v>2831</v>
      </c>
      <c r="C594" s="248" t="s">
        <v>2831</v>
      </c>
      <c r="D594" t="s">
        <v>2576</v>
      </c>
      <c r="E594" t="s">
        <v>9702</v>
      </c>
      <c r="F594" t="s">
        <v>2073</v>
      </c>
      <c r="G594" s="47" t="s">
        <v>2306</v>
      </c>
      <c r="H594" s="49">
        <v>0</v>
      </c>
      <c r="I594" s="49">
        <v>0</v>
      </c>
      <c r="J594" s="49" t="s">
        <v>2186</v>
      </c>
      <c r="K594" s="49" t="s">
        <v>9703</v>
      </c>
      <c r="L594" s="49" t="s">
        <v>254</v>
      </c>
      <c r="M594" s="49" t="s">
        <v>568</v>
      </c>
    </row>
    <row r="595" spans="2:13" x14ac:dyDescent="0.3">
      <c r="B595" s="248" t="s">
        <v>2831</v>
      </c>
      <c r="C595" s="248" t="s">
        <v>2831</v>
      </c>
      <c r="D595" t="s">
        <v>2576</v>
      </c>
      <c r="E595" t="s">
        <v>6313</v>
      </c>
      <c r="F595" t="s">
        <v>2073</v>
      </c>
      <c r="G595" s="47" t="s">
        <v>2228</v>
      </c>
      <c r="H595" s="49">
        <v>0</v>
      </c>
      <c r="I595" s="49">
        <v>0</v>
      </c>
      <c r="J595" s="49" t="s">
        <v>2186</v>
      </c>
      <c r="K595" s="49" t="s">
        <v>6314</v>
      </c>
      <c r="L595" s="49" t="s">
        <v>254</v>
      </c>
      <c r="M595" s="49" t="s">
        <v>568</v>
      </c>
    </row>
    <row r="596" spans="2:13" x14ac:dyDescent="0.3">
      <c r="B596" s="248" t="s">
        <v>2831</v>
      </c>
      <c r="C596" s="248" t="s">
        <v>2831</v>
      </c>
      <c r="D596" t="s">
        <v>2576</v>
      </c>
      <c r="E596" t="s">
        <v>6414</v>
      </c>
      <c r="F596" t="s">
        <v>2073</v>
      </c>
      <c r="G596" s="47" t="s">
        <v>2168</v>
      </c>
      <c r="H596" s="49">
        <v>0</v>
      </c>
      <c r="I596" s="49">
        <v>0</v>
      </c>
      <c r="J596" s="49" t="s">
        <v>2160</v>
      </c>
      <c r="K596" s="49" t="s">
        <v>2992</v>
      </c>
      <c r="L596" s="49" t="s">
        <v>254</v>
      </c>
      <c r="M596" s="49" t="s">
        <v>568</v>
      </c>
    </row>
    <row r="597" spans="2:13" x14ac:dyDescent="0.3">
      <c r="B597" s="248" t="s">
        <v>2831</v>
      </c>
      <c r="C597" s="248" t="s">
        <v>2831</v>
      </c>
      <c r="D597" t="s">
        <v>2576</v>
      </c>
      <c r="E597" t="s">
        <v>5647</v>
      </c>
      <c r="F597" t="s">
        <v>2073</v>
      </c>
      <c r="G597" s="47" t="s">
        <v>2196</v>
      </c>
      <c r="H597" s="49">
        <v>0</v>
      </c>
      <c r="I597" s="49">
        <v>0</v>
      </c>
      <c r="J597" s="49" t="s">
        <v>2186</v>
      </c>
      <c r="K597" s="49" t="s">
        <v>5648</v>
      </c>
      <c r="L597" s="49" t="s">
        <v>254</v>
      </c>
      <c r="M597" s="49" t="s">
        <v>568</v>
      </c>
    </row>
    <row r="598" spans="2:13" x14ac:dyDescent="0.3">
      <c r="B598" s="248" t="s">
        <v>2831</v>
      </c>
      <c r="C598" s="248" t="s">
        <v>2831</v>
      </c>
      <c r="D598" t="s">
        <v>2576</v>
      </c>
      <c r="E598" t="s">
        <v>11858</v>
      </c>
      <c r="F598" t="s">
        <v>2072</v>
      </c>
      <c r="G598" s="47" t="s">
        <v>2194</v>
      </c>
      <c r="H598" s="49">
        <v>0</v>
      </c>
      <c r="I598" s="49">
        <v>0</v>
      </c>
      <c r="J598" s="49" t="s">
        <v>2160</v>
      </c>
      <c r="K598" s="49" t="s">
        <v>5981</v>
      </c>
      <c r="L598" s="49" t="s">
        <v>254</v>
      </c>
      <c r="M598" s="49" t="s">
        <v>568</v>
      </c>
    </row>
    <row r="599" spans="2:13" x14ac:dyDescent="0.3">
      <c r="B599" s="248" t="s">
        <v>2831</v>
      </c>
      <c r="C599" s="248" t="s">
        <v>2831</v>
      </c>
      <c r="D599" t="s">
        <v>2576</v>
      </c>
      <c r="E599" t="s">
        <v>5840</v>
      </c>
      <c r="F599" t="s">
        <v>2073</v>
      </c>
      <c r="G599" s="47" t="s">
        <v>2199</v>
      </c>
      <c r="H599" s="49">
        <v>0</v>
      </c>
      <c r="I599" s="49">
        <v>0</v>
      </c>
      <c r="J599" s="49" t="s">
        <v>2186</v>
      </c>
      <c r="K599" s="49" t="s">
        <v>5841</v>
      </c>
      <c r="L599" s="49" t="s">
        <v>254</v>
      </c>
      <c r="M599" s="49" t="s">
        <v>568</v>
      </c>
    </row>
    <row r="600" spans="2:13" x14ac:dyDescent="0.3">
      <c r="B600" s="248" t="s">
        <v>2831</v>
      </c>
      <c r="C600" s="248" t="s">
        <v>2831</v>
      </c>
      <c r="D600" t="s">
        <v>2576</v>
      </c>
      <c r="E600" t="s">
        <v>6315</v>
      </c>
      <c r="F600" t="s">
        <v>2073</v>
      </c>
      <c r="G600" s="47" t="s">
        <v>2156</v>
      </c>
      <c r="H600" s="49">
        <v>0</v>
      </c>
      <c r="I600" s="49">
        <v>0</v>
      </c>
      <c r="J600" s="49" t="s">
        <v>2173</v>
      </c>
      <c r="K600" s="49" t="s">
        <v>6316</v>
      </c>
      <c r="L600" s="49" t="s">
        <v>254</v>
      </c>
      <c r="M600" s="49" t="s">
        <v>568</v>
      </c>
    </row>
    <row r="601" spans="2:13" x14ac:dyDescent="0.3">
      <c r="B601" s="248" t="s">
        <v>2831</v>
      </c>
      <c r="C601" s="248" t="s">
        <v>2831</v>
      </c>
      <c r="D601" t="s">
        <v>2576</v>
      </c>
      <c r="E601" t="s">
        <v>11859</v>
      </c>
      <c r="F601" t="s">
        <v>2072</v>
      </c>
      <c r="G601" s="47" t="s">
        <v>2191</v>
      </c>
      <c r="H601" s="49">
        <v>0</v>
      </c>
      <c r="I601" s="49">
        <v>0</v>
      </c>
      <c r="J601" s="49" t="s">
        <v>2160</v>
      </c>
      <c r="K601" s="49" t="s">
        <v>5981</v>
      </c>
      <c r="L601" s="49" t="s">
        <v>254</v>
      </c>
      <c r="M601" s="49" t="s">
        <v>568</v>
      </c>
    </row>
    <row r="602" spans="2:13" x14ac:dyDescent="0.3">
      <c r="B602" s="248" t="s">
        <v>2831</v>
      </c>
      <c r="C602" s="248" t="s">
        <v>2831</v>
      </c>
      <c r="D602" t="s">
        <v>2576</v>
      </c>
      <c r="E602" t="s">
        <v>9541</v>
      </c>
      <c r="F602" t="s">
        <v>2078</v>
      </c>
      <c r="G602" s="47" t="s">
        <v>2168</v>
      </c>
      <c r="H602" s="49">
        <v>0</v>
      </c>
      <c r="I602" s="49">
        <v>0</v>
      </c>
      <c r="J602" s="49" t="s">
        <v>2186</v>
      </c>
      <c r="K602" s="49" t="s">
        <v>9542</v>
      </c>
      <c r="L602" s="49" t="s">
        <v>254</v>
      </c>
      <c r="M602" s="49" t="s">
        <v>568</v>
      </c>
    </row>
    <row r="603" spans="2:13" x14ac:dyDescent="0.3">
      <c r="B603" s="248" t="s">
        <v>2831</v>
      </c>
      <c r="C603" s="248" t="s">
        <v>2831</v>
      </c>
      <c r="D603" t="s">
        <v>2576</v>
      </c>
      <c r="E603" t="s">
        <v>11860</v>
      </c>
      <c r="F603" t="s">
        <v>2072</v>
      </c>
      <c r="G603" s="47" t="s">
        <v>2325</v>
      </c>
      <c r="H603" s="49">
        <v>0</v>
      </c>
      <c r="I603" s="49">
        <v>0</v>
      </c>
      <c r="J603" s="49" t="s">
        <v>2160</v>
      </c>
      <c r="K603" s="49" t="s">
        <v>2992</v>
      </c>
      <c r="L603" s="49" t="s">
        <v>254</v>
      </c>
      <c r="M603" s="49" t="s">
        <v>568</v>
      </c>
    </row>
    <row r="604" spans="2:13" x14ac:dyDescent="0.3">
      <c r="B604" s="248" t="s">
        <v>2831</v>
      </c>
      <c r="C604" s="248" t="s">
        <v>2831</v>
      </c>
      <c r="D604" t="s">
        <v>2576</v>
      </c>
      <c r="E604" t="s">
        <v>4718</v>
      </c>
      <c r="F604" t="s">
        <v>2078</v>
      </c>
      <c r="G604" s="47" t="s">
        <v>2157</v>
      </c>
      <c r="H604" s="49">
        <v>0</v>
      </c>
      <c r="I604" s="49">
        <v>0</v>
      </c>
      <c r="J604" s="49" t="s">
        <v>2160</v>
      </c>
      <c r="K604" s="49" t="s">
        <v>4719</v>
      </c>
      <c r="L604" s="49" t="s">
        <v>254</v>
      </c>
      <c r="M604" s="49" t="s">
        <v>568</v>
      </c>
    </row>
    <row r="605" spans="2:13" x14ac:dyDescent="0.3">
      <c r="B605" s="248" t="s">
        <v>2831</v>
      </c>
      <c r="C605" s="248" t="s">
        <v>2831</v>
      </c>
      <c r="D605" t="s">
        <v>2576</v>
      </c>
      <c r="E605" t="s">
        <v>7111</v>
      </c>
      <c r="F605" t="s">
        <v>2073</v>
      </c>
      <c r="G605" s="47" t="s">
        <v>2351</v>
      </c>
      <c r="H605" s="49">
        <v>0</v>
      </c>
      <c r="I605" s="49">
        <v>0</v>
      </c>
      <c r="J605" s="49" t="s">
        <v>2186</v>
      </c>
      <c r="K605" s="49" t="s">
        <v>7112</v>
      </c>
      <c r="L605" s="49" t="s">
        <v>254</v>
      </c>
      <c r="M605" s="49" t="s">
        <v>568</v>
      </c>
    </row>
    <row r="606" spans="2:13" x14ac:dyDescent="0.3">
      <c r="B606" s="248" t="s">
        <v>2831</v>
      </c>
      <c r="C606" s="248" t="s">
        <v>2831</v>
      </c>
      <c r="D606" t="s">
        <v>2576</v>
      </c>
      <c r="E606" t="s">
        <v>8832</v>
      </c>
      <c r="F606" t="s">
        <v>2073</v>
      </c>
      <c r="G606" s="47" t="s">
        <v>2359</v>
      </c>
      <c r="H606" s="49">
        <v>0</v>
      </c>
      <c r="I606" s="49">
        <v>0</v>
      </c>
      <c r="J606" s="49" t="s">
        <v>2186</v>
      </c>
      <c r="K606" s="49" t="s">
        <v>8833</v>
      </c>
      <c r="L606" s="49" t="s">
        <v>2147</v>
      </c>
      <c r="M606" s="49" t="s">
        <v>568</v>
      </c>
    </row>
    <row r="607" spans="2:13" x14ac:dyDescent="0.3">
      <c r="B607" s="248" t="s">
        <v>2831</v>
      </c>
      <c r="C607" s="248" t="s">
        <v>2831</v>
      </c>
      <c r="D607" t="s">
        <v>2576</v>
      </c>
      <c r="E607" t="s">
        <v>6150</v>
      </c>
      <c r="F607" t="s">
        <v>2073</v>
      </c>
      <c r="G607" s="47" t="s">
        <v>2359</v>
      </c>
      <c r="H607" s="49">
        <v>0</v>
      </c>
      <c r="I607" s="49">
        <v>0</v>
      </c>
      <c r="J607" s="49" t="s">
        <v>2186</v>
      </c>
      <c r="K607" s="49" t="s">
        <v>6151</v>
      </c>
      <c r="L607" s="49" t="s">
        <v>2147</v>
      </c>
      <c r="M607" s="49" t="s">
        <v>568</v>
      </c>
    </row>
    <row r="608" spans="2:13" x14ac:dyDescent="0.3">
      <c r="B608" s="248" t="s">
        <v>2831</v>
      </c>
      <c r="C608" s="248" t="s">
        <v>2831</v>
      </c>
      <c r="D608" t="s">
        <v>2576</v>
      </c>
      <c r="E608" t="s">
        <v>9249</v>
      </c>
      <c r="F608" t="s">
        <v>2078</v>
      </c>
      <c r="G608" s="47" t="s">
        <v>2168</v>
      </c>
      <c r="H608" s="49">
        <v>0</v>
      </c>
      <c r="I608" s="49">
        <v>0</v>
      </c>
      <c r="J608" s="49" t="s">
        <v>2186</v>
      </c>
      <c r="K608" s="49" t="s">
        <v>9250</v>
      </c>
      <c r="L608" s="49" t="s">
        <v>254</v>
      </c>
      <c r="M608" s="49" t="s">
        <v>568</v>
      </c>
    </row>
    <row r="609" spans="2:13" x14ac:dyDescent="0.3">
      <c r="B609" s="248" t="s">
        <v>2831</v>
      </c>
      <c r="C609" s="248" t="s">
        <v>2831</v>
      </c>
      <c r="D609" t="s">
        <v>2576</v>
      </c>
      <c r="E609" t="s">
        <v>11861</v>
      </c>
      <c r="F609" t="s">
        <v>2072</v>
      </c>
      <c r="G609" s="47" t="s">
        <v>2309</v>
      </c>
      <c r="H609" s="49">
        <v>0</v>
      </c>
      <c r="I609" s="49">
        <v>0</v>
      </c>
      <c r="J609" s="49" t="s">
        <v>2160</v>
      </c>
      <c r="K609" s="49" t="s">
        <v>2992</v>
      </c>
      <c r="L609" s="49" t="s">
        <v>254</v>
      </c>
      <c r="M609" s="49" t="s">
        <v>568</v>
      </c>
    </row>
    <row r="610" spans="2:13" x14ac:dyDescent="0.3">
      <c r="B610" s="248" t="s">
        <v>2831</v>
      </c>
      <c r="C610" s="248" t="s">
        <v>2831</v>
      </c>
      <c r="D610" t="s">
        <v>2576</v>
      </c>
      <c r="E610" t="s">
        <v>5784</v>
      </c>
      <c r="F610" t="s">
        <v>2078</v>
      </c>
      <c r="G610" s="47" t="s">
        <v>2184</v>
      </c>
      <c r="H610" s="49">
        <v>0</v>
      </c>
      <c r="I610" s="49">
        <v>0</v>
      </c>
      <c r="J610" s="49" t="s">
        <v>2186</v>
      </c>
      <c r="K610" s="49" t="s">
        <v>5785</v>
      </c>
      <c r="L610" s="49" t="s">
        <v>254</v>
      </c>
      <c r="M610" s="49" t="s">
        <v>568</v>
      </c>
    </row>
  </sheetData>
  <sheetProtection sort="0"/>
  <mergeCells count="3">
    <mergeCell ref="B4:O4"/>
    <mergeCell ref="B5:O5"/>
    <mergeCell ref="D10:D11"/>
  </mergeCells>
  <phoneticPr fontId="56" type="noConversion"/>
  <pageMargins left="0.7" right="0.7" top="0.75" bottom="0.75" header="0.3" footer="0.3"/>
  <drawing r:id="rId1"/>
  <tableParts count="1">
    <tablePart r:id="rId2"/>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0AB34B-C511-4DAD-A259-152ED0FC88B6}">
  <dimension ref="B1:M61"/>
  <sheetViews>
    <sheetView showGridLines="0" topLeftCell="B1" zoomScaleNormal="100" workbookViewId="0">
      <selection activeCell="C1" sqref="C1"/>
    </sheetView>
  </sheetViews>
  <sheetFormatPr defaultColWidth="9.109375" defaultRowHeight="14.4" x14ac:dyDescent="0.3"/>
  <cols>
    <col min="1" max="1" width="1.6640625" customWidth="1"/>
    <col min="2" max="2" width="18" customWidth="1"/>
    <col min="3" max="3" width="23.33203125" style="47" customWidth="1"/>
    <col min="4" max="4" width="24.33203125" style="47" customWidth="1"/>
    <col min="5" max="11" width="18.109375" style="64" customWidth="1"/>
    <col min="12" max="12" width="13.21875" customWidth="1"/>
    <col min="13" max="13" width="7" customWidth="1"/>
  </cols>
  <sheetData>
    <row r="1" spans="2:13" x14ac:dyDescent="0.3">
      <c r="C1" s="6" t="s">
        <v>7</v>
      </c>
      <c r="D1" s="31" t="str">
        <f>'Reporte KPIs'!E1</f>
        <v>57040</v>
      </c>
      <c r="E1" s="63" t="s">
        <v>0</v>
      </c>
      <c r="F1" s="6" t="str">
        <f>'Reporte KPIs'!L1</f>
        <v>Centro</v>
      </c>
      <c r="G1" s="6"/>
      <c r="H1"/>
      <c r="I1"/>
      <c r="J1"/>
      <c r="K1"/>
    </row>
    <row r="2" spans="2:13" x14ac:dyDescent="0.3">
      <c r="C2" s="6" t="s">
        <v>2</v>
      </c>
      <c r="D2" s="31" t="str">
        <f>'Reporte KPIs'!E2</f>
        <v>Toyota Celaya</v>
      </c>
      <c r="E2" s="63" t="s">
        <v>1</v>
      </c>
      <c r="F2" s="6" t="str">
        <f>'Reporte KPIs'!L2</f>
        <v>Celaya</v>
      </c>
      <c r="G2" s="6"/>
      <c r="H2"/>
      <c r="I2"/>
      <c r="J2"/>
      <c r="K2"/>
    </row>
    <row r="3" spans="2:13" ht="8.1" customHeight="1" x14ac:dyDescent="0.3">
      <c r="C3"/>
      <c r="D3"/>
    </row>
    <row r="4" spans="2:13" ht="15.6" x14ac:dyDescent="0.3">
      <c r="B4" s="443" t="str">
        <f>'Reporte KPIs'!B4</f>
        <v>Reporte de Servicio Marzo 2022 a Febrero 2023</v>
      </c>
      <c r="C4" s="443"/>
      <c r="D4" s="443"/>
      <c r="E4" s="443"/>
      <c r="F4" s="443"/>
      <c r="G4" s="443"/>
      <c r="H4" s="443"/>
      <c r="I4" s="443"/>
      <c r="J4" s="443"/>
      <c r="K4" s="443"/>
      <c r="L4" s="443"/>
      <c r="M4" s="443"/>
    </row>
    <row r="5" spans="2:13" ht="15.6" x14ac:dyDescent="0.3">
      <c r="B5" s="311" t="str">
        <f xml:space="preserve"> CONCATENATE("Listado Primer Servicio - ",'Reporte KPIs'!E74,": ",'Reporte KPIs'!E85)</f>
        <v>Listado Primer Servicio - Mes Venta: Noviembre 2021</v>
      </c>
      <c r="C5" s="311"/>
      <c r="D5" s="311"/>
      <c r="E5" s="311"/>
      <c r="F5" s="311"/>
      <c r="G5" s="311"/>
      <c r="H5" s="311"/>
      <c r="I5" s="311"/>
      <c r="J5" s="311"/>
      <c r="K5" s="311"/>
      <c r="L5" s="311"/>
      <c r="M5" s="311"/>
    </row>
    <row r="6" spans="2:13" ht="4.8" customHeight="1" x14ac:dyDescent="0.3">
      <c r="B6" s="4"/>
      <c r="C6" s="4"/>
      <c r="D6" s="4"/>
      <c r="E6" s="69"/>
      <c r="F6" s="69"/>
      <c r="G6" s="69"/>
      <c r="H6" s="69"/>
      <c r="I6" s="69"/>
      <c r="J6" s="69"/>
      <c r="K6" s="69"/>
      <c r="L6" s="4"/>
      <c r="M6" s="4"/>
    </row>
    <row r="7" spans="2:13" x14ac:dyDescent="0.3">
      <c r="B7" s="255" t="s">
        <v>96</v>
      </c>
      <c r="C7" s="59">
        <f>COUNTA(Table_TasaPrimerServicio10[Mes Venta])</f>
        <v>49</v>
      </c>
      <c r="D7"/>
    </row>
    <row r="8" spans="2:13" x14ac:dyDescent="0.3">
      <c r="B8" s="276" t="s">
        <v>97</v>
      </c>
      <c r="C8" s="270">
        <f>COUNTIF(Table_TasaPrimerServicio10[¿Vino a Servicio?],"=SI")+COUNTIF(Table_TasaPrimerServicio10[¿Vino a Servicio?],"=SI, POSTERIOR AL PERIODO")</f>
        <v>31</v>
      </c>
      <c r="D8"/>
    </row>
    <row r="9" spans="2:13" x14ac:dyDescent="0.3">
      <c r="B9" s="276" t="s">
        <v>2584</v>
      </c>
      <c r="C9" s="270">
        <f>COUNTIF(Table_TasaPrimerServicio10[¿Vino a Servicio?],"=SI, con otro distribuidor")+COUNTIF(Table_TasaPrimerServicio10[¿Vino a Servicio?],"=SI, POSTERIOR AL PERIODO y con otro Distr.")</f>
        <v>12</v>
      </c>
      <c r="D9"/>
    </row>
    <row r="10" spans="2:13" ht="14.4" customHeight="1" x14ac:dyDescent="0.3">
      <c r="B10" s="277" t="s">
        <v>2585</v>
      </c>
      <c r="C10" s="271">
        <f>COUNTIF(Table_TasaPrimerServicio10[¿Vino a Servicio?],"=No")</f>
        <v>6</v>
      </c>
      <c r="D10"/>
    </row>
    <row r="11" spans="2:13" x14ac:dyDescent="0.3">
      <c r="C11" s="54"/>
      <c r="D11"/>
      <c r="E11" s="54"/>
      <c r="F11" s="192"/>
      <c r="G11" s="192"/>
      <c r="H11" s="192"/>
      <c r="I11" s="192"/>
      <c r="J11" s="192"/>
      <c r="K11" s="192"/>
    </row>
    <row r="12" spans="2:13" ht="43.2" x14ac:dyDescent="0.3">
      <c r="B12" s="67" t="s">
        <v>46</v>
      </c>
      <c r="C12" s="68" t="s">
        <v>94</v>
      </c>
      <c r="D12" s="68" t="s">
        <v>95</v>
      </c>
      <c r="E12" s="67" t="s">
        <v>89</v>
      </c>
      <c r="F12" s="67" t="s">
        <v>1825</v>
      </c>
      <c r="G12" s="67" t="s">
        <v>1826</v>
      </c>
      <c r="H12" s="67" t="s">
        <v>1370</v>
      </c>
      <c r="I12" s="67" t="s">
        <v>1953</v>
      </c>
      <c r="J12" s="67" t="s">
        <v>2080</v>
      </c>
      <c r="K12" s="67" t="s">
        <v>2465</v>
      </c>
    </row>
    <row r="13" spans="2:13" x14ac:dyDescent="0.3">
      <c r="B13" t="s">
        <v>2575</v>
      </c>
      <c r="C13" s="47" t="s">
        <v>11868</v>
      </c>
      <c r="D13" s="66" t="s">
        <v>2072</v>
      </c>
      <c r="E13" s="64" t="s">
        <v>254</v>
      </c>
      <c r="F13" s="64">
        <v>0</v>
      </c>
      <c r="G13" s="64">
        <v>0</v>
      </c>
      <c r="H13" s="64" t="s">
        <v>2160</v>
      </c>
      <c r="I13" s="64" t="s">
        <v>11869</v>
      </c>
      <c r="J13" s="64" t="s">
        <v>254</v>
      </c>
      <c r="K13" s="64" t="s">
        <v>568</v>
      </c>
    </row>
    <row r="14" spans="2:13" x14ac:dyDescent="0.3">
      <c r="B14" t="s">
        <v>2575</v>
      </c>
      <c r="C14" s="47" t="s">
        <v>11872</v>
      </c>
      <c r="D14" s="66" t="s">
        <v>2072</v>
      </c>
      <c r="E14" s="64" t="s">
        <v>254</v>
      </c>
      <c r="F14" s="64">
        <v>0</v>
      </c>
      <c r="G14" s="64">
        <v>0</v>
      </c>
      <c r="H14" s="64" t="s">
        <v>2176</v>
      </c>
      <c r="I14" s="64" t="s">
        <v>11873</v>
      </c>
      <c r="J14" s="64" t="s">
        <v>254</v>
      </c>
      <c r="K14" s="64" t="s">
        <v>568</v>
      </c>
    </row>
    <row r="15" spans="2:13" x14ac:dyDescent="0.3">
      <c r="B15" t="s">
        <v>2575</v>
      </c>
      <c r="C15" s="47" t="s">
        <v>11874</v>
      </c>
      <c r="D15" s="66" t="s">
        <v>2072</v>
      </c>
      <c r="E15" s="64" t="s">
        <v>254</v>
      </c>
      <c r="F15" s="64">
        <v>0</v>
      </c>
      <c r="G15" s="64">
        <v>0</v>
      </c>
      <c r="H15" s="64" t="s">
        <v>2176</v>
      </c>
      <c r="I15" s="64" t="s">
        <v>11875</v>
      </c>
      <c r="J15" s="64" t="s">
        <v>254</v>
      </c>
      <c r="K15" s="64" t="s">
        <v>568</v>
      </c>
    </row>
    <row r="16" spans="2:13" x14ac:dyDescent="0.3">
      <c r="B16" t="s">
        <v>2575</v>
      </c>
      <c r="C16" s="47" t="s">
        <v>11878</v>
      </c>
      <c r="D16" s="66" t="s">
        <v>2072</v>
      </c>
      <c r="E16" s="64" t="s">
        <v>254</v>
      </c>
      <c r="F16" s="64">
        <v>0</v>
      </c>
      <c r="G16" s="64">
        <v>0</v>
      </c>
      <c r="H16" s="64" t="s">
        <v>2173</v>
      </c>
      <c r="I16" s="64" t="s">
        <v>11879</v>
      </c>
      <c r="J16" s="64" t="s">
        <v>254</v>
      </c>
      <c r="K16" s="64" t="s">
        <v>568</v>
      </c>
    </row>
    <row r="17" spans="2:11" x14ac:dyDescent="0.3">
      <c r="B17" t="s">
        <v>2575</v>
      </c>
      <c r="C17" s="47" t="s">
        <v>11880</v>
      </c>
      <c r="D17" s="66" t="s">
        <v>2072</v>
      </c>
      <c r="E17" s="64" t="s">
        <v>254</v>
      </c>
      <c r="F17" s="64">
        <v>0</v>
      </c>
      <c r="G17" s="64">
        <v>0</v>
      </c>
      <c r="H17" s="64" t="s">
        <v>2160</v>
      </c>
      <c r="I17" s="64" t="s">
        <v>2992</v>
      </c>
      <c r="J17" s="64" t="s">
        <v>254</v>
      </c>
      <c r="K17" s="64" t="s">
        <v>568</v>
      </c>
    </row>
    <row r="18" spans="2:11" x14ac:dyDescent="0.3">
      <c r="B18" t="s">
        <v>2575</v>
      </c>
      <c r="C18" s="47" t="s">
        <v>11881</v>
      </c>
      <c r="D18" s="66" t="s">
        <v>2072</v>
      </c>
      <c r="E18" s="64" t="s">
        <v>254</v>
      </c>
      <c r="F18" s="64">
        <v>0</v>
      </c>
      <c r="G18" s="64">
        <v>0</v>
      </c>
      <c r="H18" s="64" t="s">
        <v>2176</v>
      </c>
      <c r="I18" s="64" t="s">
        <v>11882</v>
      </c>
      <c r="J18" s="64" t="s">
        <v>254</v>
      </c>
      <c r="K18" s="64" t="s">
        <v>568</v>
      </c>
    </row>
    <row r="19" spans="2:11" x14ac:dyDescent="0.3">
      <c r="B19" t="s">
        <v>2575</v>
      </c>
      <c r="C19" s="47" t="s">
        <v>8472</v>
      </c>
      <c r="D19" s="66" t="s">
        <v>2073</v>
      </c>
      <c r="E19" s="64" t="s">
        <v>5870</v>
      </c>
      <c r="F19" s="64">
        <v>0</v>
      </c>
      <c r="G19" s="64">
        <v>0</v>
      </c>
      <c r="H19" s="64" t="s">
        <v>2186</v>
      </c>
      <c r="I19" s="64" t="s">
        <v>8473</v>
      </c>
      <c r="J19" s="64" t="s">
        <v>254</v>
      </c>
      <c r="K19" s="64" t="s">
        <v>568</v>
      </c>
    </row>
    <row r="20" spans="2:11" x14ac:dyDescent="0.3">
      <c r="B20" t="s">
        <v>2575</v>
      </c>
      <c r="C20" s="47" t="s">
        <v>9377</v>
      </c>
      <c r="D20" s="66" t="s">
        <v>2073</v>
      </c>
      <c r="E20" s="64" t="s">
        <v>6290</v>
      </c>
      <c r="F20" s="64">
        <v>0</v>
      </c>
      <c r="G20" s="64">
        <v>0</v>
      </c>
      <c r="H20" s="64" t="s">
        <v>2186</v>
      </c>
      <c r="I20" s="64" t="s">
        <v>9378</v>
      </c>
      <c r="J20" s="64" t="s">
        <v>254</v>
      </c>
      <c r="K20" s="64" t="s">
        <v>568</v>
      </c>
    </row>
    <row r="21" spans="2:11" x14ac:dyDescent="0.3">
      <c r="B21" t="s">
        <v>2575</v>
      </c>
      <c r="C21" s="47" t="s">
        <v>11887</v>
      </c>
      <c r="D21" s="66" t="s">
        <v>2374</v>
      </c>
      <c r="E21" s="64" t="s">
        <v>5519</v>
      </c>
      <c r="F21" s="64">
        <v>0</v>
      </c>
      <c r="G21" s="64">
        <v>0</v>
      </c>
      <c r="H21" s="64" t="s">
        <v>1535</v>
      </c>
      <c r="I21" s="64" t="s">
        <v>1535</v>
      </c>
      <c r="J21" s="64" t="s">
        <v>254</v>
      </c>
      <c r="K21" s="64" t="s">
        <v>568</v>
      </c>
    </row>
    <row r="22" spans="2:11" x14ac:dyDescent="0.3">
      <c r="B22" t="s">
        <v>2575</v>
      </c>
      <c r="C22" s="47" t="s">
        <v>11888</v>
      </c>
      <c r="D22" s="66" t="s">
        <v>2374</v>
      </c>
      <c r="E22" s="64" t="s">
        <v>5577</v>
      </c>
      <c r="F22" s="64">
        <v>0</v>
      </c>
      <c r="G22" s="64">
        <v>0</v>
      </c>
      <c r="H22" s="64" t="s">
        <v>2160</v>
      </c>
      <c r="I22" s="64" t="s">
        <v>11889</v>
      </c>
      <c r="J22" s="64" t="s">
        <v>254</v>
      </c>
      <c r="K22" s="64" t="s">
        <v>568</v>
      </c>
    </row>
    <row r="23" spans="2:11" x14ac:dyDescent="0.3">
      <c r="B23" t="s">
        <v>2575</v>
      </c>
      <c r="C23" s="47" t="s">
        <v>6268</v>
      </c>
      <c r="D23" s="66" t="s">
        <v>2073</v>
      </c>
      <c r="E23" s="64" t="s">
        <v>5577</v>
      </c>
      <c r="F23" s="64">
        <v>0</v>
      </c>
      <c r="G23" s="64">
        <v>0</v>
      </c>
      <c r="H23" s="64" t="s">
        <v>2186</v>
      </c>
      <c r="I23" s="64" t="s">
        <v>6269</v>
      </c>
      <c r="J23" s="64" t="s">
        <v>254</v>
      </c>
      <c r="K23" s="64" t="s">
        <v>568</v>
      </c>
    </row>
    <row r="24" spans="2:11" x14ac:dyDescent="0.3">
      <c r="B24" t="s">
        <v>2575</v>
      </c>
      <c r="C24" s="47" t="s">
        <v>7964</v>
      </c>
      <c r="D24" s="66" t="s">
        <v>2073</v>
      </c>
      <c r="E24" s="64" t="s">
        <v>5674</v>
      </c>
      <c r="F24" s="64">
        <v>0</v>
      </c>
      <c r="G24" s="64">
        <v>0</v>
      </c>
      <c r="H24" s="64" t="s">
        <v>2186</v>
      </c>
      <c r="I24" s="64" t="s">
        <v>7965</v>
      </c>
      <c r="J24" s="64" t="s">
        <v>254</v>
      </c>
      <c r="K24" s="64" t="s">
        <v>568</v>
      </c>
    </row>
    <row r="25" spans="2:11" x14ac:dyDescent="0.3">
      <c r="B25" t="s">
        <v>2575</v>
      </c>
      <c r="C25" s="47" t="s">
        <v>9615</v>
      </c>
      <c r="D25" s="66" t="s">
        <v>2073</v>
      </c>
      <c r="E25" s="64" t="s">
        <v>5538</v>
      </c>
      <c r="F25" s="64">
        <v>0</v>
      </c>
      <c r="G25" s="64">
        <v>0</v>
      </c>
      <c r="H25" s="64" t="s">
        <v>2186</v>
      </c>
      <c r="I25" s="64" t="s">
        <v>9616</v>
      </c>
      <c r="J25" s="64" t="s">
        <v>254</v>
      </c>
      <c r="K25" s="64" t="s">
        <v>568</v>
      </c>
    </row>
    <row r="26" spans="2:11" x14ac:dyDescent="0.3">
      <c r="B26" t="s">
        <v>2575</v>
      </c>
      <c r="C26" s="47" t="s">
        <v>7308</v>
      </c>
      <c r="D26" s="66" t="s">
        <v>2073</v>
      </c>
      <c r="E26" s="64" t="s">
        <v>5546</v>
      </c>
      <c r="F26" s="64">
        <v>0</v>
      </c>
      <c r="G26" s="64">
        <v>0</v>
      </c>
      <c r="H26" s="64" t="s">
        <v>2186</v>
      </c>
      <c r="I26" s="64" t="s">
        <v>7309</v>
      </c>
      <c r="J26" s="64" t="s">
        <v>254</v>
      </c>
      <c r="K26" s="64" t="s">
        <v>568</v>
      </c>
    </row>
    <row r="27" spans="2:11" x14ac:dyDescent="0.3">
      <c r="B27" t="s">
        <v>2575</v>
      </c>
      <c r="C27" s="47" t="s">
        <v>11862</v>
      </c>
      <c r="D27" s="66" t="s">
        <v>2374</v>
      </c>
      <c r="E27" s="64" t="s">
        <v>5546</v>
      </c>
      <c r="F27" s="64">
        <v>0</v>
      </c>
      <c r="G27" s="64">
        <v>0</v>
      </c>
      <c r="H27" s="64" t="s">
        <v>2160</v>
      </c>
      <c r="I27" s="64" t="s">
        <v>11863</v>
      </c>
      <c r="J27" s="64" t="s">
        <v>254</v>
      </c>
      <c r="K27" s="64" t="s">
        <v>568</v>
      </c>
    </row>
    <row r="28" spans="2:11" x14ac:dyDescent="0.3">
      <c r="B28" t="s">
        <v>2575</v>
      </c>
      <c r="C28" s="47" t="s">
        <v>10171</v>
      </c>
      <c r="D28" s="66" t="s">
        <v>2073</v>
      </c>
      <c r="E28" s="64" t="s">
        <v>5546</v>
      </c>
      <c r="F28" s="64">
        <v>0</v>
      </c>
      <c r="G28" s="64">
        <v>0</v>
      </c>
      <c r="H28" s="64" t="s">
        <v>2173</v>
      </c>
      <c r="I28" s="64" t="s">
        <v>4253</v>
      </c>
      <c r="J28" s="64" t="s">
        <v>254</v>
      </c>
      <c r="K28" s="64" t="s">
        <v>568</v>
      </c>
    </row>
    <row r="29" spans="2:11" x14ac:dyDescent="0.3">
      <c r="B29" t="s">
        <v>2575</v>
      </c>
      <c r="C29" s="47" t="s">
        <v>11890</v>
      </c>
      <c r="D29" s="66" t="s">
        <v>2374</v>
      </c>
      <c r="E29" s="64" t="s">
        <v>5659</v>
      </c>
      <c r="F29" s="64">
        <v>0</v>
      </c>
      <c r="G29" s="64">
        <v>0</v>
      </c>
      <c r="H29" s="64" t="s">
        <v>2160</v>
      </c>
      <c r="I29" s="64" t="s">
        <v>11891</v>
      </c>
      <c r="J29" s="64" t="s">
        <v>254</v>
      </c>
      <c r="K29" s="64" t="s">
        <v>568</v>
      </c>
    </row>
    <row r="30" spans="2:11" x14ac:dyDescent="0.3">
      <c r="B30" t="s">
        <v>2575</v>
      </c>
      <c r="C30" s="47" t="s">
        <v>6398</v>
      </c>
      <c r="D30" s="66" t="s">
        <v>2077</v>
      </c>
      <c r="E30" s="64" t="s">
        <v>5549</v>
      </c>
      <c r="F30" s="64">
        <v>0</v>
      </c>
      <c r="G30" s="64">
        <v>0</v>
      </c>
      <c r="H30" s="64" t="s">
        <v>2186</v>
      </c>
      <c r="I30" s="64" t="s">
        <v>6399</v>
      </c>
      <c r="J30" s="64" t="s">
        <v>254</v>
      </c>
      <c r="K30" s="64" t="s">
        <v>568</v>
      </c>
    </row>
    <row r="31" spans="2:11" x14ac:dyDescent="0.3">
      <c r="B31" t="s">
        <v>2575</v>
      </c>
      <c r="C31" s="47" t="s">
        <v>9341</v>
      </c>
      <c r="D31" s="66" t="s">
        <v>2077</v>
      </c>
      <c r="E31" s="64" t="s">
        <v>5701</v>
      </c>
      <c r="F31" s="64">
        <v>0</v>
      </c>
      <c r="G31" s="64">
        <v>0</v>
      </c>
      <c r="H31" s="64" t="s">
        <v>2176</v>
      </c>
      <c r="I31" s="64" t="s">
        <v>9342</v>
      </c>
      <c r="J31" s="64" t="s">
        <v>254</v>
      </c>
      <c r="K31" s="64" t="s">
        <v>568</v>
      </c>
    </row>
    <row r="32" spans="2:11" x14ac:dyDescent="0.3">
      <c r="B32" t="s">
        <v>2575</v>
      </c>
      <c r="C32" s="47" t="s">
        <v>6633</v>
      </c>
      <c r="D32" s="66" t="s">
        <v>2073</v>
      </c>
      <c r="E32" s="64" t="s">
        <v>5778</v>
      </c>
      <c r="F32" s="64">
        <v>0</v>
      </c>
      <c r="G32" s="64">
        <v>0</v>
      </c>
      <c r="H32" s="64" t="s">
        <v>2186</v>
      </c>
      <c r="I32" s="64" t="s">
        <v>6634</v>
      </c>
      <c r="J32" s="64" t="s">
        <v>254</v>
      </c>
      <c r="K32" s="64" t="s">
        <v>568</v>
      </c>
    </row>
    <row r="33" spans="2:11" x14ac:dyDescent="0.3">
      <c r="B33" t="s">
        <v>2575</v>
      </c>
      <c r="C33" s="47" t="s">
        <v>8229</v>
      </c>
      <c r="D33" s="66" t="s">
        <v>2077</v>
      </c>
      <c r="E33" s="64" t="s">
        <v>5686</v>
      </c>
      <c r="F33" s="64">
        <v>0</v>
      </c>
      <c r="G33" s="64">
        <v>0</v>
      </c>
      <c r="H33" s="64" t="s">
        <v>2186</v>
      </c>
      <c r="I33" s="64" t="s">
        <v>8230</v>
      </c>
      <c r="J33" s="64" t="s">
        <v>254</v>
      </c>
      <c r="K33" s="64" t="s">
        <v>568</v>
      </c>
    </row>
    <row r="34" spans="2:11" x14ac:dyDescent="0.3">
      <c r="B34" t="s">
        <v>2575</v>
      </c>
      <c r="C34" s="47" t="s">
        <v>5499</v>
      </c>
      <c r="D34" s="66" t="s">
        <v>2077</v>
      </c>
      <c r="E34" s="64" t="s">
        <v>5500</v>
      </c>
      <c r="F34" s="64">
        <v>0</v>
      </c>
      <c r="G34" s="64">
        <v>0</v>
      </c>
      <c r="H34" s="64" t="s">
        <v>2186</v>
      </c>
      <c r="I34" s="64" t="s">
        <v>5501</v>
      </c>
      <c r="J34" s="64" t="s">
        <v>254</v>
      </c>
      <c r="K34" s="64" t="s">
        <v>568</v>
      </c>
    </row>
    <row r="35" spans="2:11" x14ac:dyDescent="0.3">
      <c r="B35" t="s">
        <v>2575</v>
      </c>
      <c r="C35" s="47" t="s">
        <v>2705</v>
      </c>
      <c r="D35" s="66" t="s">
        <v>2374</v>
      </c>
      <c r="E35" s="64" t="s">
        <v>5667</v>
      </c>
      <c r="F35" s="64">
        <v>0</v>
      </c>
      <c r="G35" s="64">
        <v>0</v>
      </c>
      <c r="H35" s="64" t="s">
        <v>2173</v>
      </c>
      <c r="I35" s="64" t="s">
        <v>11864</v>
      </c>
      <c r="J35" s="64" t="s">
        <v>254</v>
      </c>
      <c r="K35" s="64" t="s">
        <v>568</v>
      </c>
    </row>
    <row r="36" spans="2:11" x14ac:dyDescent="0.3">
      <c r="B36" t="s">
        <v>2575</v>
      </c>
      <c r="C36" s="47" t="s">
        <v>6984</v>
      </c>
      <c r="D36" s="66" t="s">
        <v>2077</v>
      </c>
      <c r="E36" s="64" t="s">
        <v>5797</v>
      </c>
      <c r="F36" s="64">
        <v>0</v>
      </c>
      <c r="G36" s="64">
        <v>0</v>
      </c>
      <c r="H36" s="64" t="s">
        <v>2186</v>
      </c>
      <c r="I36" s="64" t="s">
        <v>6985</v>
      </c>
      <c r="J36" s="64" t="s">
        <v>254</v>
      </c>
      <c r="K36" s="64" t="s">
        <v>568</v>
      </c>
    </row>
    <row r="37" spans="2:11" x14ac:dyDescent="0.3">
      <c r="B37" t="s">
        <v>2575</v>
      </c>
      <c r="C37" s="47" t="s">
        <v>10489</v>
      </c>
      <c r="D37" s="66" t="s">
        <v>2073</v>
      </c>
      <c r="E37" s="64" t="s">
        <v>5475</v>
      </c>
      <c r="F37" s="64">
        <v>0</v>
      </c>
      <c r="G37" s="64">
        <v>0</v>
      </c>
      <c r="H37" s="64" t="s">
        <v>2186</v>
      </c>
      <c r="I37" s="64" t="s">
        <v>10490</v>
      </c>
      <c r="J37" s="64" t="s">
        <v>254</v>
      </c>
      <c r="K37" s="64" t="s">
        <v>568</v>
      </c>
    </row>
    <row r="38" spans="2:11" x14ac:dyDescent="0.3">
      <c r="B38" t="s">
        <v>2575</v>
      </c>
      <c r="C38" s="47" t="s">
        <v>11892</v>
      </c>
      <c r="D38" s="66" t="s">
        <v>2374</v>
      </c>
      <c r="E38" s="64" t="s">
        <v>5475</v>
      </c>
      <c r="F38" s="64">
        <v>0</v>
      </c>
      <c r="G38" s="64">
        <v>0</v>
      </c>
      <c r="H38" s="64" t="s">
        <v>2160</v>
      </c>
      <c r="I38" s="64" t="s">
        <v>11893</v>
      </c>
      <c r="J38" s="64" t="s">
        <v>254</v>
      </c>
      <c r="K38" s="64" t="s">
        <v>568</v>
      </c>
    </row>
    <row r="39" spans="2:11" x14ac:dyDescent="0.3">
      <c r="B39" t="s">
        <v>2575</v>
      </c>
      <c r="C39" s="47" t="s">
        <v>6594</v>
      </c>
      <c r="D39" s="66" t="s">
        <v>2073</v>
      </c>
      <c r="E39" s="64" t="s">
        <v>5475</v>
      </c>
      <c r="F39" s="64">
        <v>0</v>
      </c>
      <c r="G39" s="64">
        <v>0</v>
      </c>
      <c r="H39" s="64" t="s">
        <v>2186</v>
      </c>
      <c r="I39" s="64" t="s">
        <v>6595</v>
      </c>
      <c r="J39" s="64" t="s">
        <v>254</v>
      </c>
      <c r="K39" s="64" t="s">
        <v>568</v>
      </c>
    </row>
    <row r="40" spans="2:11" x14ac:dyDescent="0.3">
      <c r="B40" t="s">
        <v>2575</v>
      </c>
      <c r="C40" s="47" t="s">
        <v>10434</v>
      </c>
      <c r="D40" s="66" t="s">
        <v>2073</v>
      </c>
      <c r="E40" s="64" t="s">
        <v>6472</v>
      </c>
      <c r="F40" s="64">
        <v>0</v>
      </c>
      <c r="G40" s="64">
        <v>0</v>
      </c>
      <c r="H40" s="64" t="s">
        <v>2186</v>
      </c>
      <c r="I40" s="64" t="s">
        <v>10435</v>
      </c>
      <c r="J40" s="64" t="s">
        <v>254</v>
      </c>
      <c r="K40" s="64" t="s">
        <v>568</v>
      </c>
    </row>
    <row r="41" spans="2:11" x14ac:dyDescent="0.3">
      <c r="B41" t="s">
        <v>2575</v>
      </c>
      <c r="C41" s="47" t="s">
        <v>11885</v>
      </c>
      <c r="D41" s="66" t="s">
        <v>2374</v>
      </c>
      <c r="E41" s="64" t="s">
        <v>11692</v>
      </c>
      <c r="F41" s="64">
        <v>0</v>
      </c>
      <c r="G41" s="64">
        <v>0</v>
      </c>
      <c r="H41" s="64" t="s">
        <v>2160</v>
      </c>
      <c r="I41" s="64" t="s">
        <v>11886</v>
      </c>
      <c r="J41" s="64" t="s">
        <v>254</v>
      </c>
      <c r="K41" s="64" t="s">
        <v>568</v>
      </c>
    </row>
    <row r="42" spans="2:11" x14ac:dyDescent="0.3">
      <c r="B42" t="s">
        <v>2575</v>
      </c>
      <c r="C42" s="47" t="s">
        <v>6608</v>
      </c>
      <c r="D42" s="66" t="s">
        <v>2073</v>
      </c>
      <c r="E42" s="64" t="s">
        <v>5508</v>
      </c>
      <c r="F42" s="64">
        <v>0</v>
      </c>
      <c r="G42" s="64">
        <v>0</v>
      </c>
      <c r="H42" s="64" t="s">
        <v>2186</v>
      </c>
      <c r="I42" s="64" t="s">
        <v>6609</v>
      </c>
      <c r="J42" s="64" t="s">
        <v>254</v>
      </c>
      <c r="K42" s="64" t="s">
        <v>568</v>
      </c>
    </row>
    <row r="43" spans="2:11" x14ac:dyDescent="0.3">
      <c r="B43" t="s">
        <v>2575</v>
      </c>
      <c r="C43" s="47" t="s">
        <v>11865</v>
      </c>
      <c r="D43" s="66" t="s">
        <v>2374</v>
      </c>
      <c r="E43" s="64" t="s">
        <v>11866</v>
      </c>
      <c r="F43" s="64">
        <v>0</v>
      </c>
      <c r="G43" s="64">
        <v>0</v>
      </c>
      <c r="H43" s="64" t="s">
        <v>2176</v>
      </c>
      <c r="I43" s="64" t="s">
        <v>11867</v>
      </c>
      <c r="J43" s="64" t="s">
        <v>254</v>
      </c>
      <c r="K43" s="64" t="s">
        <v>568</v>
      </c>
    </row>
    <row r="44" spans="2:11" x14ac:dyDescent="0.3">
      <c r="B44" t="s">
        <v>2575</v>
      </c>
      <c r="C44" s="47" t="s">
        <v>7684</v>
      </c>
      <c r="D44" s="66" t="s">
        <v>2073</v>
      </c>
      <c r="E44" s="64" t="s">
        <v>6425</v>
      </c>
      <c r="F44" s="64">
        <v>0</v>
      </c>
      <c r="G44" s="64">
        <v>0</v>
      </c>
      <c r="H44" s="64" t="s">
        <v>2186</v>
      </c>
      <c r="I44" s="64" t="s">
        <v>7685</v>
      </c>
      <c r="J44" s="64" t="s">
        <v>2147</v>
      </c>
      <c r="K44" s="64" t="s">
        <v>568</v>
      </c>
    </row>
    <row r="45" spans="2:11" x14ac:dyDescent="0.3">
      <c r="B45" t="s">
        <v>2575</v>
      </c>
      <c r="C45" s="47" t="s">
        <v>7522</v>
      </c>
      <c r="D45" s="66" t="s">
        <v>2073</v>
      </c>
      <c r="E45" s="64" t="s">
        <v>6741</v>
      </c>
      <c r="F45" s="64">
        <v>0</v>
      </c>
      <c r="G45" s="64">
        <v>0</v>
      </c>
      <c r="H45" s="64" t="s">
        <v>2186</v>
      </c>
      <c r="I45" s="64" t="s">
        <v>7523</v>
      </c>
      <c r="J45" s="64" t="s">
        <v>254</v>
      </c>
      <c r="K45" s="64" t="s">
        <v>568</v>
      </c>
    </row>
    <row r="46" spans="2:11" x14ac:dyDescent="0.3">
      <c r="B46" t="s">
        <v>2575</v>
      </c>
      <c r="C46" s="47" t="s">
        <v>8465</v>
      </c>
      <c r="D46" s="66" t="s">
        <v>2073</v>
      </c>
      <c r="E46" s="64" t="s">
        <v>5461</v>
      </c>
      <c r="F46" s="64">
        <v>0</v>
      </c>
      <c r="G46" s="64">
        <v>0</v>
      </c>
      <c r="H46" s="64" t="s">
        <v>2186</v>
      </c>
      <c r="I46" s="64" t="s">
        <v>8466</v>
      </c>
      <c r="J46" s="64" t="s">
        <v>254</v>
      </c>
      <c r="K46" s="64" t="s">
        <v>568</v>
      </c>
    </row>
    <row r="47" spans="2:11" x14ac:dyDescent="0.3">
      <c r="B47" t="s">
        <v>2575</v>
      </c>
      <c r="C47" s="47" t="s">
        <v>7033</v>
      </c>
      <c r="D47" s="66" t="s">
        <v>2073</v>
      </c>
      <c r="E47" s="64" t="s">
        <v>5533</v>
      </c>
      <c r="F47" s="64">
        <v>0</v>
      </c>
      <c r="G47" s="64">
        <v>0</v>
      </c>
      <c r="H47" s="64" t="s">
        <v>2186</v>
      </c>
      <c r="I47" s="64" t="s">
        <v>7034</v>
      </c>
      <c r="J47" s="64" t="s">
        <v>254</v>
      </c>
      <c r="K47" s="64" t="s">
        <v>568</v>
      </c>
    </row>
    <row r="48" spans="2:11" x14ac:dyDescent="0.3">
      <c r="B48" t="s">
        <v>2575</v>
      </c>
      <c r="C48" s="47" t="s">
        <v>9316</v>
      </c>
      <c r="D48" s="66" t="s">
        <v>2073</v>
      </c>
      <c r="E48" s="64" t="s">
        <v>6458</v>
      </c>
      <c r="F48" s="64">
        <v>0</v>
      </c>
      <c r="G48" s="64">
        <v>0</v>
      </c>
      <c r="H48" s="64" t="s">
        <v>2186</v>
      </c>
      <c r="I48" s="64" t="s">
        <v>9317</v>
      </c>
      <c r="J48" s="64" t="s">
        <v>2147</v>
      </c>
      <c r="K48" s="64" t="s">
        <v>568</v>
      </c>
    </row>
    <row r="49" spans="2:11" x14ac:dyDescent="0.3">
      <c r="B49" t="s">
        <v>2575</v>
      </c>
      <c r="C49" s="47" t="s">
        <v>7166</v>
      </c>
      <c r="D49" s="66" t="s">
        <v>2073</v>
      </c>
      <c r="E49" s="64" t="s">
        <v>5867</v>
      </c>
      <c r="F49" s="64">
        <v>0</v>
      </c>
      <c r="G49" s="64">
        <v>0</v>
      </c>
      <c r="H49" s="64" t="s">
        <v>2186</v>
      </c>
      <c r="I49" s="64" t="s">
        <v>7167</v>
      </c>
      <c r="J49" s="64" t="s">
        <v>254</v>
      </c>
      <c r="K49" s="64" t="s">
        <v>568</v>
      </c>
    </row>
    <row r="50" spans="2:11" x14ac:dyDescent="0.3">
      <c r="B50" t="s">
        <v>2575</v>
      </c>
      <c r="C50" s="47" t="s">
        <v>3497</v>
      </c>
      <c r="D50" s="66" t="s">
        <v>2073</v>
      </c>
      <c r="E50" s="64" t="s">
        <v>3372</v>
      </c>
      <c r="F50" s="64">
        <v>0</v>
      </c>
      <c r="G50" s="64">
        <v>0</v>
      </c>
      <c r="H50" s="64" t="s">
        <v>2186</v>
      </c>
      <c r="I50" s="64" t="s">
        <v>3498</v>
      </c>
      <c r="J50" s="64" t="s">
        <v>2147</v>
      </c>
      <c r="K50" s="64" t="s">
        <v>568</v>
      </c>
    </row>
    <row r="51" spans="2:11" x14ac:dyDescent="0.3">
      <c r="B51" t="s">
        <v>2575</v>
      </c>
      <c r="C51" s="47" t="s">
        <v>11883</v>
      </c>
      <c r="D51" s="66" t="s">
        <v>2374</v>
      </c>
      <c r="E51" s="64" t="s">
        <v>3473</v>
      </c>
      <c r="F51" s="64">
        <v>0</v>
      </c>
      <c r="G51" s="64">
        <v>0</v>
      </c>
      <c r="H51" s="64" t="s">
        <v>1535</v>
      </c>
      <c r="I51" s="64" t="s">
        <v>1535</v>
      </c>
      <c r="J51" s="64" t="s">
        <v>254</v>
      </c>
      <c r="K51" s="64" t="s">
        <v>568</v>
      </c>
    </row>
    <row r="52" spans="2:11" x14ac:dyDescent="0.3">
      <c r="B52" t="s">
        <v>2575</v>
      </c>
      <c r="C52" s="47" t="s">
        <v>3548</v>
      </c>
      <c r="D52" s="66" t="s">
        <v>2073</v>
      </c>
      <c r="E52" s="64" t="s">
        <v>3404</v>
      </c>
      <c r="F52" s="64">
        <v>0</v>
      </c>
      <c r="G52" s="64">
        <v>0</v>
      </c>
      <c r="H52" s="64" t="s">
        <v>2186</v>
      </c>
      <c r="I52" s="64" t="s">
        <v>3549</v>
      </c>
      <c r="J52" s="64" t="s">
        <v>254</v>
      </c>
      <c r="K52" s="64" t="s">
        <v>568</v>
      </c>
    </row>
    <row r="53" spans="2:11" x14ac:dyDescent="0.3">
      <c r="B53" t="s">
        <v>2575</v>
      </c>
      <c r="C53" s="47" t="s">
        <v>11870</v>
      </c>
      <c r="D53" s="66" t="s">
        <v>2374</v>
      </c>
      <c r="E53" s="64" t="s">
        <v>3635</v>
      </c>
      <c r="F53" s="64">
        <v>0</v>
      </c>
      <c r="G53" s="64">
        <v>0</v>
      </c>
      <c r="H53" s="64" t="s">
        <v>2160</v>
      </c>
      <c r="I53" s="64" t="s">
        <v>11871</v>
      </c>
      <c r="J53" s="64" t="s">
        <v>254</v>
      </c>
      <c r="K53" s="64" t="s">
        <v>568</v>
      </c>
    </row>
    <row r="54" spans="2:11" x14ac:dyDescent="0.3">
      <c r="B54" t="s">
        <v>2575</v>
      </c>
      <c r="C54" s="47" t="s">
        <v>4472</v>
      </c>
      <c r="D54" s="66" t="s">
        <v>2077</v>
      </c>
      <c r="E54" s="64" t="s">
        <v>4444</v>
      </c>
      <c r="F54" s="64">
        <v>0</v>
      </c>
      <c r="G54" s="64">
        <v>0</v>
      </c>
      <c r="H54" s="64" t="s">
        <v>2160</v>
      </c>
      <c r="I54" s="64" t="s">
        <v>4473</v>
      </c>
      <c r="J54" s="64" t="s">
        <v>254</v>
      </c>
      <c r="K54" s="64" t="s">
        <v>568</v>
      </c>
    </row>
    <row r="55" spans="2:11" x14ac:dyDescent="0.3">
      <c r="B55" t="s">
        <v>2575</v>
      </c>
      <c r="C55" s="47" t="s">
        <v>4466</v>
      </c>
      <c r="D55" s="66" t="s">
        <v>2073</v>
      </c>
      <c r="E55" s="64" t="s">
        <v>4365</v>
      </c>
      <c r="F55" s="64">
        <v>0</v>
      </c>
      <c r="G55" s="64">
        <v>0</v>
      </c>
      <c r="H55" s="64" t="s">
        <v>2160</v>
      </c>
      <c r="I55" s="64" t="s">
        <v>4468</v>
      </c>
      <c r="J55" s="64" t="s">
        <v>254</v>
      </c>
      <c r="K55" s="64" t="s">
        <v>568</v>
      </c>
    </row>
    <row r="56" spans="2:11" x14ac:dyDescent="0.3">
      <c r="B56" t="s">
        <v>2575</v>
      </c>
      <c r="C56" s="47" t="s">
        <v>11876</v>
      </c>
      <c r="D56" s="66" t="s">
        <v>2374</v>
      </c>
      <c r="E56" s="64" t="s">
        <v>4365</v>
      </c>
      <c r="F56" s="64">
        <v>0</v>
      </c>
      <c r="G56" s="64">
        <v>0</v>
      </c>
      <c r="H56" s="64" t="s">
        <v>2176</v>
      </c>
      <c r="I56" s="64" t="s">
        <v>11877</v>
      </c>
      <c r="J56" s="64" t="s">
        <v>254</v>
      </c>
      <c r="K56" s="64" t="s">
        <v>568</v>
      </c>
    </row>
    <row r="57" spans="2:11" x14ac:dyDescent="0.3">
      <c r="B57" t="s">
        <v>2575</v>
      </c>
      <c r="C57" s="47" t="s">
        <v>5158</v>
      </c>
      <c r="D57" s="66" t="s">
        <v>2077</v>
      </c>
      <c r="E57" s="64" t="s">
        <v>2673</v>
      </c>
      <c r="F57" s="64">
        <v>0</v>
      </c>
      <c r="G57" s="64">
        <v>0</v>
      </c>
      <c r="H57" s="64" t="s">
        <v>2160</v>
      </c>
      <c r="I57" s="64" t="s">
        <v>5160</v>
      </c>
      <c r="J57" s="64" t="s">
        <v>254</v>
      </c>
      <c r="K57" s="64" t="s">
        <v>568</v>
      </c>
    </row>
    <row r="58" spans="2:11" x14ac:dyDescent="0.3">
      <c r="B58" t="s">
        <v>2575</v>
      </c>
      <c r="C58" s="47" t="s">
        <v>11884</v>
      </c>
      <c r="D58" s="66" t="s">
        <v>2374</v>
      </c>
      <c r="E58" s="64" t="s">
        <v>2681</v>
      </c>
      <c r="F58" s="64">
        <v>0</v>
      </c>
      <c r="G58" s="64">
        <v>0</v>
      </c>
      <c r="H58" s="64" t="s">
        <v>1535</v>
      </c>
      <c r="I58" s="64" t="s">
        <v>1535</v>
      </c>
      <c r="J58" s="64" t="s">
        <v>254</v>
      </c>
      <c r="K58" s="64" t="s">
        <v>568</v>
      </c>
    </row>
    <row r="59" spans="2:11" x14ac:dyDescent="0.3">
      <c r="B59" t="s">
        <v>2575</v>
      </c>
      <c r="C59" s="47" t="s">
        <v>8325</v>
      </c>
      <c r="D59" s="66" t="s">
        <v>2073</v>
      </c>
      <c r="E59" s="64" t="s">
        <v>2613</v>
      </c>
      <c r="F59" s="64">
        <v>0</v>
      </c>
      <c r="G59" s="64">
        <v>0</v>
      </c>
      <c r="H59" s="64" t="s">
        <v>2160</v>
      </c>
      <c r="I59" s="64" t="s">
        <v>8326</v>
      </c>
      <c r="J59" s="64" t="s">
        <v>254</v>
      </c>
      <c r="K59" s="64" t="s">
        <v>568</v>
      </c>
    </row>
    <row r="60" spans="2:11" x14ac:dyDescent="0.3">
      <c r="B60" t="s">
        <v>2575</v>
      </c>
      <c r="C60" s="47" t="s">
        <v>8069</v>
      </c>
      <c r="D60" s="66" t="s">
        <v>2073</v>
      </c>
      <c r="E60" s="64" t="s">
        <v>2634</v>
      </c>
      <c r="F60" s="64">
        <v>0</v>
      </c>
      <c r="G60" s="64">
        <v>0</v>
      </c>
      <c r="H60" s="64" t="s">
        <v>2160</v>
      </c>
      <c r="I60" s="64" t="s">
        <v>8070</v>
      </c>
      <c r="J60" s="64" t="s">
        <v>254</v>
      </c>
      <c r="K60" s="64" t="s">
        <v>568</v>
      </c>
    </row>
    <row r="61" spans="2:11" x14ac:dyDescent="0.3">
      <c r="B61" t="s">
        <v>2575</v>
      </c>
      <c r="C61" s="47" t="s">
        <v>6782</v>
      </c>
      <c r="D61" s="66" t="s">
        <v>2073</v>
      </c>
      <c r="E61" s="64" t="s">
        <v>2480</v>
      </c>
      <c r="F61" s="64">
        <v>0</v>
      </c>
      <c r="G61" s="64">
        <v>0</v>
      </c>
      <c r="H61" s="64" t="s">
        <v>2160</v>
      </c>
      <c r="I61" s="64" t="s">
        <v>6783</v>
      </c>
      <c r="J61" s="64" t="s">
        <v>2147</v>
      </c>
      <c r="K61" s="64" t="s">
        <v>568</v>
      </c>
    </row>
  </sheetData>
  <sheetProtection sort="0"/>
  <mergeCells count="2">
    <mergeCell ref="B4:M4"/>
    <mergeCell ref="B5:M5"/>
  </mergeCells>
  <phoneticPr fontId="56" type="noConversion"/>
  <pageMargins left="0.7" right="0.7" top="0.75" bottom="0.75" header="0.3" footer="0.3"/>
  <pageSetup orientation="portrait" r:id="rId1"/>
  <headerFooter>
    <oddHeader>&amp;L&amp;9&amp;K01+049Reporte de Servicio Toyota</oddHeader>
  </headerFooter>
  <drawing r:id="rId2"/>
  <tableParts count="1">
    <tablePart r:id="rId3"/>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05B45D-4454-4489-B558-ACB65737876D}">
  <sheetPr>
    <tabColor rgb="FFFFD3C9"/>
  </sheetPr>
  <dimension ref="B1:O569"/>
  <sheetViews>
    <sheetView showGridLines="0" workbookViewId="0">
      <selection activeCell="C9" sqref="C9"/>
    </sheetView>
  </sheetViews>
  <sheetFormatPr defaultRowHeight="14.4" x14ac:dyDescent="0.3"/>
  <cols>
    <col min="1" max="1" width="4.109375" customWidth="1"/>
    <col min="2" max="2" width="18.77734375" customWidth="1"/>
    <col min="3" max="3" width="18.88671875" customWidth="1"/>
    <col min="4" max="4" width="21.21875" customWidth="1"/>
    <col min="5" max="5" width="25" customWidth="1"/>
    <col min="6" max="13" width="13.77734375" customWidth="1"/>
  </cols>
  <sheetData>
    <row r="1" spans="2:15" x14ac:dyDescent="0.3">
      <c r="C1" s="6" t="s">
        <v>7</v>
      </c>
      <c r="D1" s="31" t="str">
        <f>'Reporte KPIs'!E1</f>
        <v>57040</v>
      </c>
      <c r="E1" s="55" t="s">
        <v>0</v>
      </c>
      <c r="F1" s="6" t="str">
        <f>'Reporte KPIs'!L1</f>
        <v>Centro</v>
      </c>
      <c r="G1" s="6"/>
    </row>
    <row r="2" spans="2:15" x14ac:dyDescent="0.3">
      <c r="C2" s="6" t="s">
        <v>2</v>
      </c>
      <c r="D2" s="31" t="str">
        <f>'Reporte KPIs'!E2</f>
        <v>Toyota Celaya</v>
      </c>
      <c r="E2" s="55" t="s">
        <v>1</v>
      </c>
      <c r="F2" s="6" t="str">
        <f>'Reporte KPIs'!L2</f>
        <v>Celaya</v>
      </c>
      <c r="G2" s="6"/>
    </row>
    <row r="3" spans="2:15" ht="8.1" customHeight="1" x14ac:dyDescent="0.3"/>
    <row r="4" spans="2:15" ht="15.6" x14ac:dyDescent="0.3">
      <c r="B4" s="443" t="str">
        <f>'Reporte KPIs'!B4</f>
        <v>Reporte de Servicio Marzo 2022 a Febrero 2023</v>
      </c>
      <c r="C4" s="443"/>
      <c r="D4" s="443"/>
      <c r="E4" s="443"/>
      <c r="F4" s="443"/>
      <c r="G4" s="443"/>
      <c r="H4" s="443"/>
      <c r="I4" s="443"/>
      <c r="J4" s="443"/>
      <c r="K4" s="443"/>
      <c r="L4" s="443"/>
      <c r="M4" s="443"/>
      <c r="N4" s="443"/>
      <c r="O4" s="443"/>
    </row>
    <row r="5" spans="2:15" ht="15.6" x14ac:dyDescent="0.3">
      <c r="B5" s="311" t="str">
        <f xml:space="preserve"> CONCATENATE("Listado Efectividad Recordatorio de Servicio - ",'Reporte KPIs'!E92,": ",'Reporte KPIs'!E103)</f>
        <v>Listado Efectividad Recordatorio de Servicio - CPUS: Noviembre 2021</v>
      </c>
      <c r="C5" s="311"/>
      <c r="D5" s="311"/>
      <c r="E5" s="311"/>
      <c r="F5" s="311"/>
      <c r="G5" s="311"/>
      <c r="H5" s="311"/>
      <c r="I5" s="311"/>
      <c r="J5" s="311"/>
      <c r="K5" s="311"/>
      <c r="L5" s="311"/>
      <c r="M5" s="311"/>
      <c r="N5" s="311"/>
      <c r="O5" s="311"/>
    </row>
    <row r="7" spans="2:15" x14ac:dyDescent="0.3">
      <c r="B7" s="58" t="s">
        <v>96</v>
      </c>
      <c r="C7" s="59" cm="1">
        <f t="array" ref="C7">SUMPRODUCT(1/COUNTIF(Table_EfRecordatorio10[Vin Vendido], Table_EfRecordatorio10[Vin Vendido]))</f>
        <v>557</v>
      </c>
    </row>
    <row r="8" spans="2:15" x14ac:dyDescent="0.3">
      <c r="B8" s="269" t="s">
        <v>97</v>
      </c>
      <c r="C8" s="270">
        <f>COUNTIF(Table_EfRecordatorio10[¿Vino a Servicio?],"=SI")+COUNTIF(Table_EfRecordatorio10[¿Vino a Servicio?],"=SI, PERO NO EN EL PERIODO QUE SE LE ESPERABA")</f>
        <v>463</v>
      </c>
    </row>
    <row r="9" spans="2:15" x14ac:dyDescent="0.3">
      <c r="B9" s="278" t="s">
        <v>2585</v>
      </c>
      <c r="C9" s="279">
        <f>COUNTIF(Table_EfRecordatorio10[¿Vino a Servicio?],"=NO")</f>
        <v>73</v>
      </c>
    </row>
    <row r="10" spans="2:15" x14ac:dyDescent="0.3">
      <c r="D10" s="481" t="s">
        <v>164</v>
      </c>
    </row>
    <row r="11" spans="2:15" x14ac:dyDescent="0.3">
      <c r="D11" s="481"/>
    </row>
    <row r="12" spans="2:15" ht="43.2" x14ac:dyDescent="0.3">
      <c r="B12" s="50" t="s">
        <v>172</v>
      </c>
      <c r="C12" s="50" t="s">
        <v>2148</v>
      </c>
      <c r="D12" s="50" t="s">
        <v>110</v>
      </c>
      <c r="E12" s="50" t="s">
        <v>94</v>
      </c>
      <c r="F12" s="50" t="s">
        <v>95</v>
      </c>
      <c r="G12" s="50" t="s">
        <v>89</v>
      </c>
      <c r="H12" s="50" t="s">
        <v>1825</v>
      </c>
      <c r="I12" s="50" t="s">
        <v>1826</v>
      </c>
      <c r="J12" s="50" t="s">
        <v>1370</v>
      </c>
      <c r="K12" s="50" t="s">
        <v>1953</v>
      </c>
      <c r="L12" s="50" t="s">
        <v>2080</v>
      </c>
      <c r="M12" s="50" t="s">
        <v>2465</v>
      </c>
    </row>
    <row r="13" spans="2:15" x14ac:dyDescent="0.3">
      <c r="B13" s="248" t="s">
        <v>2831</v>
      </c>
      <c r="C13" s="248" t="s">
        <v>2831</v>
      </c>
      <c r="D13" t="s">
        <v>2575</v>
      </c>
      <c r="E13" t="s">
        <v>9387</v>
      </c>
      <c r="F13" t="s">
        <v>2073</v>
      </c>
      <c r="G13" s="47" t="s">
        <v>2242</v>
      </c>
      <c r="H13" s="49">
        <v>0</v>
      </c>
      <c r="I13" s="250">
        <v>0</v>
      </c>
      <c r="J13" s="49" t="s">
        <v>2176</v>
      </c>
      <c r="K13" s="49" t="s">
        <v>9388</v>
      </c>
      <c r="L13" s="49" t="s">
        <v>254</v>
      </c>
      <c r="M13" s="49" t="s">
        <v>568</v>
      </c>
    </row>
    <row r="14" spans="2:15" x14ac:dyDescent="0.3">
      <c r="B14" s="248" t="s">
        <v>2831</v>
      </c>
      <c r="C14" s="248" t="s">
        <v>2831</v>
      </c>
      <c r="D14" t="s">
        <v>2575</v>
      </c>
      <c r="E14" t="s">
        <v>11894</v>
      </c>
      <c r="F14" t="s">
        <v>2072</v>
      </c>
      <c r="G14" s="47" t="s">
        <v>2341</v>
      </c>
      <c r="H14" s="49">
        <v>0</v>
      </c>
      <c r="I14" s="250">
        <v>0</v>
      </c>
      <c r="J14" s="49" t="s">
        <v>2173</v>
      </c>
      <c r="K14" s="49" t="s">
        <v>11895</v>
      </c>
      <c r="L14" s="49" t="s">
        <v>254</v>
      </c>
      <c r="M14" s="49" t="s">
        <v>568</v>
      </c>
    </row>
    <row r="15" spans="2:15" x14ac:dyDescent="0.3">
      <c r="B15" s="248" t="s">
        <v>2831</v>
      </c>
      <c r="C15" s="248" t="s">
        <v>2831</v>
      </c>
      <c r="D15" t="s">
        <v>2575</v>
      </c>
      <c r="E15" t="s">
        <v>7381</v>
      </c>
      <c r="F15" t="s">
        <v>2073</v>
      </c>
      <c r="G15" s="47" t="s">
        <v>2222</v>
      </c>
      <c r="H15" s="49">
        <v>0</v>
      </c>
      <c r="I15" s="250">
        <v>0</v>
      </c>
      <c r="J15" s="49" t="s">
        <v>2186</v>
      </c>
      <c r="K15" s="49" t="s">
        <v>7382</v>
      </c>
      <c r="L15" s="49" t="s">
        <v>254</v>
      </c>
      <c r="M15" s="49" t="s">
        <v>568</v>
      </c>
    </row>
    <row r="16" spans="2:15" x14ac:dyDescent="0.3">
      <c r="B16" s="248" t="s">
        <v>2831</v>
      </c>
      <c r="C16" s="248" t="s">
        <v>2831</v>
      </c>
      <c r="D16" t="s">
        <v>2575</v>
      </c>
      <c r="E16" t="s">
        <v>5097</v>
      </c>
      <c r="F16" t="s">
        <v>2078</v>
      </c>
      <c r="G16" s="47" t="s">
        <v>2260</v>
      </c>
      <c r="H16" s="49">
        <v>0</v>
      </c>
      <c r="I16" s="250">
        <v>0</v>
      </c>
      <c r="J16" s="49" t="s">
        <v>2176</v>
      </c>
      <c r="K16" s="49" t="s">
        <v>5098</v>
      </c>
      <c r="L16" s="49" t="s">
        <v>254</v>
      </c>
      <c r="M16" s="49" t="s">
        <v>568</v>
      </c>
    </row>
    <row r="17" spans="2:13" x14ac:dyDescent="0.3">
      <c r="B17" s="248" t="s">
        <v>2831</v>
      </c>
      <c r="C17" s="248" t="s">
        <v>2831</v>
      </c>
      <c r="D17" t="s">
        <v>2575</v>
      </c>
      <c r="E17" t="s">
        <v>8130</v>
      </c>
      <c r="F17" t="s">
        <v>2073</v>
      </c>
      <c r="G17" s="47" t="s">
        <v>2255</v>
      </c>
      <c r="H17" s="49">
        <v>0</v>
      </c>
      <c r="I17" s="250">
        <v>0</v>
      </c>
      <c r="J17" s="49" t="s">
        <v>2160</v>
      </c>
      <c r="K17" s="49" t="s">
        <v>8131</v>
      </c>
      <c r="L17" s="49" t="s">
        <v>2147</v>
      </c>
      <c r="M17" s="49" t="s">
        <v>568</v>
      </c>
    </row>
    <row r="18" spans="2:13" x14ac:dyDescent="0.3">
      <c r="B18" s="248" t="s">
        <v>2831</v>
      </c>
      <c r="C18" s="248" t="s">
        <v>2831</v>
      </c>
      <c r="D18" t="s">
        <v>2575</v>
      </c>
      <c r="E18" t="s">
        <v>6907</v>
      </c>
      <c r="F18" t="s">
        <v>2073</v>
      </c>
      <c r="G18" s="47" t="s">
        <v>2221</v>
      </c>
      <c r="H18" s="49">
        <v>0</v>
      </c>
      <c r="I18" s="250">
        <v>0</v>
      </c>
      <c r="J18" s="49" t="s">
        <v>2186</v>
      </c>
      <c r="K18" s="49" t="s">
        <v>6908</v>
      </c>
      <c r="L18" s="49" t="s">
        <v>254</v>
      </c>
      <c r="M18" s="49" t="s">
        <v>568</v>
      </c>
    </row>
    <row r="19" spans="2:13" x14ac:dyDescent="0.3">
      <c r="B19" s="248" t="s">
        <v>2831</v>
      </c>
      <c r="C19" s="248" t="s">
        <v>2831</v>
      </c>
      <c r="D19" t="s">
        <v>2575</v>
      </c>
      <c r="E19" t="s">
        <v>8455</v>
      </c>
      <c r="F19" t="s">
        <v>2073</v>
      </c>
      <c r="G19" s="47" t="s">
        <v>2174</v>
      </c>
      <c r="H19" s="49">
        <v>0</v>
      </c>
      <c r="I19" s="250">
        <v>0</v>
      </c>
      <c r="J19" s="49" t="s">
        <v>2186</v>
      </c>
      <c r="K19" s="49" t="s">
        <v>8456</v>
      </c>
      <c r="L19" s="49" t="s">
        <v>254</v>
      </c>
      <c r="M19" s="49" t="s">
        <v>568</v>
      </c>
    </row>
    <row r="20" spans="2:13" x14ac:dyDescent="0.3">
      <c r="B20" s="248" t="s">
        <v>2831</v>
      </c>
      <c r="C20" s="248" t="s">
        <v>2831</v>
      </c>
      <c r="D20" t="s">
        <v>2575</v>
      </c>
      <c r="E20" t="s">
        <v>5634</v>
      </c>
      <c r="F20" t="s">
        <v>2078</v>
      </c>
      <c r="G20" s="47" t="s">
        <v>2241</v>
      </c>
      <c r="H20" s="49">
        <v>0</v>
      </c>
      <c r="I20" s="250">
        <v>0</v>
      </c>
      <c r="J20" s="49" t="s">
        <v>2186</v>
      </c>
      <c r="K20" s="49" t="s">
        <v>5635</v>
      </c>
      <c r="L20" s="49" t="s">
        <v>254</v>
      </c>
      <c r="M20" s="49" t="s">
        <v>568</v>
      </c>
    </row>
    <row r="21" spans="2:13" x14ac:dyDescent="0.3">
      <c r="B21" s="248" t="s">
        <v>2831</v>
      </c>
      <c r="C21" s="248" t="s">
        <v>2831</v>
      </c>
      <c r="D21" t="s">
        <v>2575</v>
      </c>
      <c r="E21" t="s">
        <v>4107</v>
      </c>
      <c r="F21" t="s">
        <v>2073</v>
      </c>
      <c r="G21" s="47" t="s">
        <v>2203</v>
      </c>
      <c r="H21" s="49">
        <v>0</v>
      </c>
      <c r="I21" s="250">
        <v>0</v>
      </c>
      <c r="J21" s="49" t="s">
        <v>2186</v>
      </c>
      <c r="K21" s="49" t="s">
        <v>4108</v>
      </c>
      <c r="L21" s="49" t="s">
        <v>254</v>
      </c>
      <c r="M21" s="49" t="s">
        <v>568</v>
      </c>
    </row>
    <row r="22" spans="2:13" x14ac:dyDescent="0.3">
      <c r="B22" s="248" t="s">
        <v>2831</v>
      </c>
      <c r="C22" s="248" t="s">
        <v>2831</v>
      </c>
      <c r="D22" t="s">
        <v>2575</v>
      </c>
      <c r="E22" t="s">
        <v>8061</v>
      </c>
      <c r="F22" t="s">
        <v>2073</v>
      </c>
      <c r="G22" s="47" t="s">
        <v>2340</v>
      </c>
      <c r="H22" s="49">
        <v>0</v>
      </c>
      <c r="I22" s="250">
        <v>0</v>
      </c>
      <c r="J22" s="49" t="s">
        <v>2186</v>
      </c>
      <c r="K22" s="49" t="s">
        <v>8062</v>
      </c>
      <c r="L22" s="49" t="s">
        <v>254</v>
      </c>
      <c r="M22" s="49" t="s">
        <v>568</v>
      </c>
    </row>
    <row r="23" spans="2:13" x14ac:dyDescent="0.3">
      <c r="B23" s="248" t="s">
        <v>2831</v>
      </c>
      <c r="C23" s="248" t="s">
        <v>2831</v>
      </c>
      <c r="D23" t="s">
        <v>2575</v>
      </c>
      <c r="E23" t="s">
        <v>5975</v>
      </c>
      <c r="F23" t="s">
        <v>2073</v>
      </c>
      <c r="G23" s="47" t="s">
        <v>2312</v>
      </c>
      <c r="H23" s="49">
        <v>0</v>
      </c>
      <c r="I23" s="250">
        <v>0</v>
      </c>
      <c r="J23" s="49" t="s">
        <v>2160</v>
      </c>
      <c r="K23" s="49" t="s">
        <v>5976</v>
      </c>
      <c r="L23" s="49" t="s">
        <v>2147</v>
      </c>
      <c r="M23" s="49" t="s">
        <v>568</v>
      </c>
    </row>
    <row r="24" spans="2:13" x14ac:dyDescent="0.3">
      <c r="B24" s="248" t="s">
        <v>2831</v>
      </c>
      <c r="C24" s="248" t="s">
        <v>2831</v>
      </c>
      <c r="D24" t="s">
        <v>2575</v>
      </c>
      <c r="E24" t="s">
        <v>8981</v>
      </c>
      <c r="F24" t="s">
        <v>2073</v>
      </c>
      <c r="G24" s="47" t="s">
        <v>2203</v>
      </c>
      <c r="H24" s="49">
        <v>0</v>
      </c>
      <c r="I24" s="250">
        <v>0</v>
      </c>
      <c r="J24" s="49" t="s">
        <v>2186</v>
      </c>
      <c r="K24" s="49" t="s">
        <v>8982</v>
      </c>
      <c r="L24" s="49" t="s">
        <v>254</v>
      </c>
      <c r="M24" s="49" t="s">
        <v>568</v>
      </c>
    </row>
    <row r="25" spans="2:13" x14ac:dyDescent="0.3">
      <c r="B25" s="248" t="s">
        <v>2831</v>
      </c>
      <c r="C25" s="248" t="s">
        <v>2831</v>
      </c>
      <c r="D25" t="s">
        <v>2575</v>
      </c>
      <c r="E25" t="s">
        <v>6198</v>
      </c>
      <c r="F25" t="s">
        <v>2078</v>
      </c>
      <c r="G25" s="47" t="s">
        <v>2197</v>
      </c>
      <c r="H25" s="49">
        <v>0</v>
      </c>
      <c r="I25" s="250">
        <v>0</v>
      </c>
      <c r="J25" s="49" t="s">
        <v>2186</v>
      </c>
      <c r="K25" s="49" t="s">
        <v>6199</v>
      </c>
      <c r="L25" s="49" t="s">
        <v>254</v>
      </c>
      <c r="M25" s="49" t="s">
        <v>568</v>
      </c>
    </row>
    <row r="26" spans="2:13" x14ac:dyDescent="0.3">
      <c r="B26" s="248" t="s">
        <v>2831</v>
      </c>
      <c r="C26" s="248" t="s">
        <v>2831</v>
      </c>
      <c r="D26" t="s">
        <v>2575</v>
      </c>
      <c r="E26" t="s">
        <v>9744</v>
      </c>
      <c r="F26" t="s">
        <v>2078</v>
      </c>
      <c r="G26" s="47" t="s">
        <v>2242</v>
      </c>
      <c r="H26" s="49">
        <v>0</v>
      </c>
      <c r="I26" s="250">
        <v>0</v>
      </c>
      <c r="J26" s="49" t="s">
        <v>2186</v>
      </c>
      <c r="K26" s="49" t="s">
        <v>9745</v>
      </c>
      <c r="L26" s="49" t="s">
        <v>254</v>
      </c>
      <c r="M26" s="49" t="s">
        <v>568</v>
      </c>
    </row>
    <row r="27" spans="2:13" x14ac:dyDescent="0.3">
      <c r="B27" s="248" t="s">
        <v>2831</v>
      </c>
      <c r="C27" s="248" t="s">
        <v>2831</v>
      </c>
      <c r="D27" t="s">
        <v>2575</v>
      </c>
      <c r="E27" t="s">
        <v>3039</v>
      </c>
      <c r="F27" t="s">
        <v>2078</v>
      </c>
      <c r="G27" s="47" t="s">
        <v>2255</v>
      </c>
      <c r="H27" s="49">
        <v>0</v>
      </c>
      <c r="I27" s="250">
        <v>0</v>
      </c>
      <c r="J27" s="49" t="s">
        <v>2160</v>
      </c>
      <c r="K27" s="49" t="s">
        <v>2925</v>
      </c>
      <c r="L27" s="49" t="s">
        <v>254</v>
      </c>
      <c r="M27" s="49" t="s">
        <v>568</v>
      </c>
    </row>
    <row r="28" spans="2:13" x14ac:dyDescent="0.3">
      <c r="B28" s="248" t="s">
        <v>2831</v>
      </c>
      <c r="C28" s="248" t="s">
        <v>2831</v>
      </c>
      <c r="D28" t="s">
        <v>2575</v>
      </c>
      <c r="E28" t="s">
        <v>4195</v>
      </c>
      <c r="F28" t="s">
        <v>2073</v>
      </c>
      <c r="G28" s="47" t="s">
        <v>2349</v>
      </c>
      <c r="H28" s="49">
        <v>0</v>
      </c>
      <c r="I28" s="250">
        <v>0</v>
      </c>
      <c r="J28" s="49" t="s">
        <v>2186</v>
      </c>
      <c r="K28" s="49" t="s">
        <v>4196</v>
      </c>
      <c r="L28" s="49" t="s">
        <v>254</v>
      </c>
      <c r="M28" s="49" t="s">
        <v>568</v>
      </c>
    </row>
    <row r="29" spans="2:13" x14ac:dyDescent="0.3">
      <c r="B29" s="248" t="s">
        <v>2831</v>
      </c>
      <c r="C29" s="248" t="s">
        <v>2831</v>
      </c>
      <c r="D29" t="s">
        <v>2575</v>
      </c>
      <c r="E29" t="s">
        <v>10399</v>
      </c>
      <c r="F29" t="s">
        <v>2073</v>
      </c>
      <c r="G29" s="47" t="s">
        <v>2262</v>
      </c>
      <c r="H29" s="49">
        <v>0</v>
      </c>
      <c r="I29" s="250">
        <v>0</v>
      </c>
      <c r="J29" s="49" t="s">
        <v>2160</v>
      </c>
      <c r="K29" s="49" t="s">
        <v>10400</v>
      </c>
      <c r="L29" s="49" t="s">
        <v>254</v>
      </c>
      <c r="M29" s="49" t="s">
        <v>568</v>
      </c>
    </row>
    <row r="30" spans="2:13" x14ac:dyDescent="0.3">
      <c r="B30" s="248" t="s">
        <v>2831</v>
      </c>
      <c r="C30" s="248" t="s">
        <v>2831</v>
      </c>
      <c r="D30" t="s">
        <v>2575</v>
      </c>
      <c r="E30" t="s">
        <v>3052</v>
      </c>
      <c r="F30" t="s">
        <v>2073</v>
      </c>
      <c r="G30" s="47" t="s">
        <v>2242</v>
      </c>
      <c r="H30" s="49">
        <v>0</v>
      </c>
      <c r="I30" s="250">
        <v>0</v>
      </c>
      <c r="J30" s="49" t="s">
        <v>2160</v>
      </c>
      <c r="K30" s="49" t="s">
        <v>2936</v>
      </c>
      <c r="L30" s="49" t="s">
        <v>254</v>
      </c>
      <c r="M30" s="49" t="s">
        <v>568</v>
      </c>
    </row>
    <row r="31" spans="2:13" x14ac:dyDescent="0.3">
      <c r="B31" s="248" t="s">
        <v>2831</v>
      </c>
      <c r="C31" s="248" t="s">
        <v>2831</v>
      </c>
      <c r="D31" t="s">
        <v>2575</v>
      </c>
      <c r="E31" t="s">
        <v>10411</v>
      </c>
      <c r="F31" t="s">
        <v>2078</v>
      </c>
      <c r="G31" s="47" t="s">
        <v>2222</v>
      </c>
      <c r="H31" s="49">
        <v>0</v>
      </c>
      <c r="I31" s="250">
        <v>0</v>
      </c>
      <c r="J31" s="49" t="s">
        <v>2186</v>
      </c>
      <c r="K31" s="49" t="s">
        <v>10412</v>
      </c>
      <c r="L31" s="49" t="s">
        <v>2147</v>
      </c>
      <c r="M31" s="49" t="s">
        <v>568</v>
      </c>
    </row>
    <row r="32" spans="2:13" x14ac:dyDescent="0.3">
      <c r="B32" s="248" t="s">
        <v>2831</v>
      </c>
      <c r="C32" s="248" t="s">
        <v>2831</v>
      </c>
      <c r="D32" t="s">
        <v>2575</v>
      </c>
      <c r="E32" t="s">
        <v>2962</v>
      </c>
      <c r="F32" t="s">
        <v>2073</v>
      </c>
      <c r="G32" s="47" t="s">
        <v>2221</v>
      </c>
      <c r="H32" s="49">
        <v>0</v>
      </c>
      <c r="I32" s="250">
        <v>0</v>
      </c>
      <c r="J32" s="49" t="s">
        <v>2160</v>
      </c>
      <c r="K32" s="49" t="s">
        <v>2925</v>
      </c>
      <c r="L32" s="49" t="s">
        <v>254</v>
      </c>
      <c r="M32" s="49" t="s">
        <v>568</v>
      </c>
    </row>
    <row r="33" spans="2:13" x14ac:dyDescent="0.3">
      <c r="B33" s="248" t="s">
        <v>2831</v>
      </c>
      <c r="C33" s="248" t="s">
        <v>2831</v>
      </c>
      <c r="D33" t="s">
        <v>2575</v>
      </c>
      <c r="E33" t="s">
        <v>4178</v>
      </c>
      <c r="F33" t="s">
        <v>2078</v>
      </c>
      <c r="G33" s="47" t="s">
        <v>2262</v>
      </c>
      <c r="H33" s="49">
        <v>0</v>
      </c>
      <c r="I33" s="250">
        <v>0</v>
      </c>
      <c r="J33" s="49" t="s">
        <v>2186</v>
      </c>
      <c r="K33" s="49" t="s">
        <v>4179</v>
      </c>
      <c r="L33" s="49" t="s">
        <v>254</v>
      </c>
      <c r="M33" s="49" t="s">
        <v>568</v>
      </c>
    </row>
    <row r="34" spans="2:13" x14ac:dyDescent="0.3">
      <c r="B34" s="248" t="s">
        <v>2831</v>
      </c>
      <c r="C34" s="248" t="s">
        <v>2831</v>
      </c>
      <c r="D34" t="s">
        <v>2575</v>
      </c>
      <c r="E34" t="s">
        <v>7893</v>
      </c>
      <c r="F34" t="s">
        <v>2073</v>
      </c>
      <c r="G34" s="47" t="s">
        <v>2341</v>
      </c>
      <c r="H34" s="49">
        <v>0</v>
      </c>
      <c r="I34" s="250">
        <v>0</v>
      </c>
      <c r="J34" s="49" t="s">
        <v>2186</v>
      </c>
      <c r="K34" s="49" t="s">
        <v>7894</v>
      </c>
      <c r="L34" s="49" t="s">
        <v>254</v>
      </c>
      <c r="M34" s="49" t="s">
        <v>568</v>
      </c>
    </row>
    <row r="35" spans="2:13" x14ac:dyDescent="0.3">
      <c r="B35" s="248" t="s">
        <v>2831</v>
      </c>
      <c r="C35" s="248" t="s">
        <v>2831</v>
      </c>
      <c r="D35" t="s">
        <v>2575</v>
      </c>
      <c r="E35" t="s">
        <v>5491</v>
      </c>
      <c r="F35" t="s">
        <v>2078</v>
      </c>
      <c r="G35" s="47" t="s">
        <v>2197</v>
      </c>
      <c r="H35" s="49">
        <v>0</v>
      </c>
      <c r="I35" s="250">
        <v>0</v>
      </c>
      <c r="J35" s="49" t="s">
        <v>2186</v>
      </c>
      <c r="K35" s="49" t="s">
        <v>5493</v>
      </c>
      <c r="L35" s="49" t="s">
        <v>254</v>
      </c>
      <c r="M35" s="49" t="s">
        <v>568</v>
      </c>
    </row>
    <row r="36" spans="2:13" x14ac:dyDescent="0.3">
      <c r="B36" s="248" t="s">
        <v>2831</v>
      </c>
      <c r="C36" s="248" t="s">
        <v>2831</v>
      </c>
      <c r="D36" t="s">
        <v>2575</v>
      </c>
      <c r="E36" t="s">
        <v>8959</v>
      </c>
      <c r="F36" t="s">
        <v>2078</v>
      </c>
      <c r="G36" s="47" t="s">
        <v>2349</v>
      </c>
      <c r="H36" s="49">
        <v>0</v>
      </c>
      <c r="I36" s="250">
        <v>0</v>
      </c>
      <c r="J36" s="49" t="s">
        <v>2186</v>
      </c>
      <c r="K36" s="49" t="s">
        <v>8960</v>
      </c>
      <c r="L36" s="49" t="s">
        <v>254</v>
      </c>
      <c r="M36" s="49" t="s">
        <v>568</v>
      </c>
    </row>
    <row r="37" spans="2:13" x14ac:dyDescent="0.3">
      <c r="B37" s="248" t="s">
        <v>2831</v>
      </c>
      <c r="C37" s="248" t="s">
        <v>2831</v>
      </c>
      <c r="D37" t="s">
        <v>2575</v>
      </c>
      <c r="E37" t="s">
        <v>10014</v>
      </c>
      <c r="F37" t="s">
        <v>2073</v>
      </c>
      <c r="G37" s="47" t="s">
        <v>2235</v>
      </c>
      <c r="H37" s="49">
        <v>0</v>
      </c>
      <c r="I37" s="250">
        <v>0</v>
      </c>
      <c r="J37" s="49" t="s">
        <v>2186</v>
      </c>
      <c r="K37" s="49" t="s">
        <v>10015</v>
      </c>
      <c r="L37" s="49" t="s">
        <v>254</v>
      </c>
      <c r="M37" s="49" t="s">
        <v>568</v>
      </c>
    </row>
    <row r="38" spans="2:13" x14ac:dyDescent="0.3">
      <c r="B38" s="248" t="s">
        <v>2831</v>
      </c>
      <c r="C38" s="248" t="s">
        <v>2831</v>
      </c>
      <c r="D38" t="s">
        <v>2575</v>
      </c>
      <c r="E38" t="s">
        <v>10744</v>
      </c>
      <c r="F38" t="s">
        <v>2073</v>
      </c>
      <c r="G38" s="47" t="s">
        <v>2241</v>
      </c>
      <c r="H38" s="49">
        <v>0</v>
      </c>
      <c r="I38" s="250">
        <v>0</v>
      </c>
      <c r="J38" s="49" t="s">
        <v>2186</v>
      </c>
      <c r="K38" s="49" t="s">
        <v>10745</v>
      </c>
      <c r="L38" s="49" t="s">
        <v>254</v>
      </c>
      <c r="M38" s="49" t="s">
        <v>568</v>
      </c>
    </row>
    <row r="39" spans="2:13" x14ac:dyDescent="0.3">
      <c r="B39" s="248" t="s">
        <v>2831</v>
      </c>
      <c r="C39" s="248" t="s">
        <v>2831</v>
      </c>
      <c r="D39" t="s">
        <v>2575</v>
      </c>
      <c r="E39" t="s">
        <v>9056</v>
      </c>
      <c r="F39" t="s">
        <v>2073</v>
      </c>
      <c r="G39" s="47" t="s">
        <v>2222</v>
      </c>
      <c r="H39" s="49">
        <v>0</v>
      </c>
      <c r="I39" s="250">
        <v>0</v>
      </c>
      <c r="J39" s="49" t="s">
        <v>2186</v>
      </c>
      <c r="K39" s="49" t="s">
        <v>9057</v>
      </c>
      <c r="L39" s="49" t="s">
        <v>254</v>
      </c>
      <c r="M39" s="49" t="s">
        <v>568</v>
      </c>
    </row>
    <row r="40" spans="2:13" x14ac:dyDescent="0.3">
      <c r="B40" s="248" t="s">
        <v>2831</v>
      </c>
      <c r="C40" s="248" t="s">
        <v>2831</v>
      </c>
      <c r="D40" t="s">
        <v>2575</v>
      </c>
      <c r="E40" t="s">
        <v>11896</v>
      </c>
      <c r="F40" t="s">
        <v>2072</v>
      </c>
      <c r="G40" s="47" t="s">
        <v>2281</v>
      </c>
      <c r="H40" s="49">
        <v>0</v>
      </c>
      <c r="I40" s="250">
        <v>0</v>
      </c>
      <c r="J40" s="49" t="s">
        <v>2176</v>
      </c>
      <c r="K40" s="49" t="s">
        <v>11897</v>
      </c>
      <c r="L40" s="49" t="s">
        <v>254</v>
      </c>
      <c r="M40" s="49" t="s">
        <v>568</v>
      </c>
    </row>
    <row r="41" spans="2:13" x14ac:dyDescent="0.3">
      <c r="B41" s="248" t="s">
        <v>2831</v>
      </c>
      <c r="C41" s="248" t="s">
        <v>2831</v>
      </c>
      <c r="D41" t="s">
        <v>2575</v>
      </c>
      <c r="E41" t="s">
        <v>8910</v>
      </c>
      <c r="F41" t="s">
        <v>2078</v>
      </c>
      <c r="G41" s="47" t="s">
        <v>2222</v>
      </c>
      <c r="H41" s="49">
        <v>0</v>
      </c>
      <c r="I41" s="250">
        <v>0</v>
      </c>
      <c r="J41" s="49" t="s">
        <v>2186</v>
      </c>
      <c r="K41" s="49" t="s">
        <v>8911</v>
      </c>
      <c r="L41" s="49" t="s">
        <v>254</v>
      </c>
      <c r="M41" s="49" t="s">
        <v>568</v>
      </c>
    </row>
    <row r="42" spans="2:13" x14ac:dyDescent="0.3">
      <c r="B42" s="248" t="s">
        <v>2831</v>
      </c>
      <c r="C42" s="248" t="s">
        <v>2831</v>
      </c>
      <c r="D42" t="s">
        <v>2575</v>
      </c>
      <c r="E42" t="s">
        <v>11898</v>
      </c>
      <c r="F42" t="s">
        <v>2072</v>
      </c>
      <c r="G42" s="47" t="s">
        <v>2197</v>
      </c>
      <c r="H42" s="49">
        <v>0</v>
      </c>
      <c r="I42" s="250">
        <v>0</v>
      </c>
      <c r="J42" s="49" t="s">
        <v>2160</v>
      </c>
      <c r="K42" s="49" t="s">
        <v>11899</v>
      </c>
      <c r="L42" s="49" t="s">
        <v>254</v>
      </c>
      <c r="M42" s="49" t="s">
        <v>568</v>
      </c>
    </row>
    <row r="43" spans="2:13" x14ac:dyDescent="0.3">
      <c r="B43" s="248" t="s">
        <v>2831</v>
      </c>
      <c r="C43" s="248" t="s">
        <v>2831</v>
      </c>
      <c r="D43" t="s">
        <v>2575</v>
      </c>
      <c r="E43" t="s">
        <v>9843</v>
      </c>
      <c r="F43" t="s">
        <v>2073</v>
      </c>
      <c r="G43" s="47" t="s">
        <v>2345</v>
      </c>
      <c r="H43" s="49">
        <v>0</v>
      </c>
      <c r="I43" s="250">
        <v>0</v>
      </c>
      <c r="J43" s="49" t="s">
        <v>2186</v>
      </c>
      <c r="K43" s="49" t="s">
        <v>9844</v>
      </c>
      <c r="L43" s="49" t="s">
        <v>254</v>
      </c>
      <c r="M43" s="49" t="s">
        <v>568</v>
      </c>
    </row>
    <row r="44" spans="2:13" x14ac:dyDescent="0.3">
      <c r="B44" s="248" t="s">
        <v>2831</v>
      </c>
      <c r="C44" s="248" t="s">
        <v>2831</v>
      </c>
      <c r="D44" t="s">
        <v>2575</v>
      </c>
      <c r="E44" t="s">
        <v>6307</v>
      </c>
      <c r="F44" t="s">
        <v>2078</v>
      </c>
      <c r="G44" s="47" t="s">
        <v>2221</v>
      </c>
      <c r="H44" s="49">
        <v>0</v>
      </c>
      <c r="I44" s="250">
        <v>0</v>
      </c>
      <c r="J44" s="49" t="s">
        <v>2186</v>
      </c>
      <c r="K44" s="49" t="s">
        <v>6308</v>
      </c>
      <c r="L44" s="49" t="s">
        <v>254</v>
      </c>
      <c r="M44" s="49" t="s">
        <v>568</v>
      </c>
    </row>
    <row r="45" spans="2:13" x14ac:dyDescent="0.3">
      <c r="B45" s="248" t="s">
        <v>2831</v>
      </c>
      <c r="C45" s="248" t="s">
        <v>2831</v>
      </c>
      <c r="D45" t="s">
        <v>2575</v>
      </c>
      <c r="E45" t="s">
        <v>8549</v>
      </c>
      <c r="F45" t="s">
        <v>2073</v>
      </c>
      <c r="G45" s="47" t="s">
        <v>2341</v>
      </c>
      <c r="H45" s="49">
        <v>0</v>
      </c>
      <c r="I45" s="250">
        <v>0</v>
      </c>
      <c r="J45" s="49" t="s">
        <v>2186</v>
      </c>
      <c r="K45" s="49" t="s">
        <v>8550</v>
      </c>
      <c r="L45" s="49" t="s">
        <v>254</v>
      </c>
      <c r="M45" s="49" t="s">
        <v>568</v>
      </c>
    </row>
    <row r="46" spans="2:13" x14ac:dyDescent="0.3">
      <c r="B46" s="248" t="s">
        <v>2831</v>
      </c>
      <c r="C46" s="248" t="s">
        <v>2831</v>
      </c>
      <c r="D46" t="s">
        <v>2575</v>
      </c>
      <c r="E46" t="s">
        <v>8909</v>
      </c>
      <c r="F46" t="s">
        <v>2078</v>
      </c>
      <c r="G46" s="47" t="s">
        <v>11900</v>
      </c>
      <c r="H46" s="49">
        <v>0</v>
      </c>
      <c r="I46" s="250">
        <v>0</v>
      </c>
      <c r="J46" s="49" t="s">
        <v>2176</v>
      </c>
      <c r="K46" s="49" t="s">
        <v>7181</v>
      </c>
      <c r="L46" s="49" t="s">
        <v>254</v>
      </c>
      <c r="M46" s="49" t="s">
        <v>568</v>
      </c>
    </row>
    <row r="47" spans="2:13" x14ac:dyDescent="0.3">
      <c r="B47" s="248" t="s">
        <v>2831</v>
      </c>
      <c r="C47" s="248" t="s">
        <v>2831</v>
      </c>
      <c r="D47" t="s">
        <v>2575</v>
      </c>
      <c r="E47" t="s">
        <v>5619</v>
      </c>
      <c r="F47" t="s">
        <v>2073</v>
      </c>
      <c r="G47" s="47" t="s">
        <v>2260</v>
      </c>
      <c r="H47" s="49">
        <v>0</v>
      </c>
      <c r="I47" s="250">
        <v>0</v>
      </c>
      <c r="J47" s="49" t="s">
        <v>2160</v>
      </c>
      <c r="K47" s="49" t="s">
        <v>5620</v>
      </c>
      <c r="L47" s="49" t="s">
        <v>254</v>
      </c>
      <c r="M47" s="49" t="s">
        <v>568</v>
      </c>
    </row>
    <row r="48" spans="2:13" x14ac:dyDescent="0.3">
      <c r="B48" s="248" t="s">
        <v>2831</v>
      </c>
      <c r="C48" s="248" t="s">
        <v>2831</v>
      </c>
      <c r="D48" t="s">
        <v>2575</v>
      </c>
      <c r="E48" t="s">
        <v>7107</v>
      </c>
      <c r="F48" t="s">
        <v>2073</v>
      </c>
      <c r="G48" s="47" t="s">
        <v>2363</v>
      </c>
      <c r="H48" s="49">
        <v>0</v>
      </c>
      <c r="I48" s="250">
        <v>0</v>
      </c>
      <c r="J48" s="49" t="s">
        <v>2186</v>
      </c>
      <c r="K48" s="49" t="s">
        <v>7108</v>
      </c>
      <c r="L48" s="49" t="s">
        <v>254</v>
      </c>
      <c r="M48" s="49" t="s">
        <v>568</v>
      </c>
    </row>
    <row r="49" spans="2:13" x14ac:dyDescent="0.3">
      <c r="B49" s="248" t="s">
        <v>2831</v>
      </c>
      <c r="C49" s="248" t="s">
        <v>2831</v>
      </c>
      <c r="D49" t="s">
        <v>2575</v>
      </c>
      <c r="E49" t="s">
        <v>7946</v>
      </c>
      <c r="F49" t="s">
        <v>2073</v>
      </c>
      <c r="G49" s="47" t="s">
        <v>2203</v>
      </c>
      <c r="H49" s="49">
        <v>0</v>
      </c>
      <c r="I49" s="250">
        <v>0</v>
      </c>
      <c r="J49" s="49" t="s">
        <v>2186</v>
      </c>
      <c r="K49" s="49" t="s">
        <v>7947</v>
      </c>
      <c r="L49" s="49" t="s">
        <v>254</v>
      </c>
      <c r="M49" s="49" t="s">
        <v>568</v>
      </c>
    </row>
    <row r="50" spans="2:13" x14ac:dyDescent="0.3">
      <c r="B50" s="248" t="s">
        <v>2831</v>
      </c>
      <c r="C50" s="248" t="s">
        <v>2831</v>
      </c>
      <c r="D50" t="s">
        <v>2575</v>
      </c>
      <c r="E50" t="s">
        <v>3159</v>
      </c>
      <c r="F50" t="s">
        <v>2073</v>
      </c>
      <c r="G50" s="47" t="s">
        <v>2363</v>
      </c>
      <c r="H50" s="49">
        <v>0</v>
      </c>
      <c r="I50" s="250">
        <v>0</v>
      </c>
      <c r="J50" s="49" t="s">
        <v>2160</v>
      </c>
      <c r="K50" s="49" t="s">
        <v>2925</v>
      </c>
      <c r="L50" s="49" t="s">
        <v>254</v>
      </c>
      <c r="M50" s="49" t="s">
        <v>568</v>
      </c>
    </row>
    <row r="51" spans="2:13" x14ac:dyDescent="0.3">
      <c r="B51" s="248" t="s">
        <v>2831</v>
      </c>
      <c r="C51" s="248" t="s">
        <v>2831</v>
      </c>
      <c r="D51" t="s">
        <v>2575</v>
      </c>
      <c r="E51" t="s">
        <v>11901</v>
      </c>
      <c r="F51" t="s">
        <v>2072</v>
      </c>
      <c r="G51" s="47" t="s">
        <v>2363</v>
      </c>
      <c r="H51" s="49">
        <v>0</v>
      </c>
      <c r="I51" s="250">
        <v>0</v>
      </c>
      <c r="J51" s="49" t="s">
        <v>2160</v>
      </c>
      <c r="K51" s="49" t="s">
        <v>11522</v>
      </c>
      <c r="L51" s="49" t="s">
        <v>254</v>
      </c>
      <c r="M51" s="49" t="s">
        <v>568</v>
      </c>
    </row>
    <row r="52" spans="2:13" x14ac:dyDescent="0.3">
      <c r="B52" s="248" t="s">
        <v>2831</v>
      </c>
      <c r="C52" s="248" t="s">
        <v>2831</v>
      </c>
      <c r="D52" t="s">
        <v>2575</v>
      </c>
      <c r="E52" t="s">
        <v>11902</v>
      </c>
      <c r="F52" t="s">
        <v>2072</v>
      </c>
      <c r="G52" s="47" t="s">
        <v>2222</v>
      </c>
      <c r="H52" s="49">
        <v>0</v>
      </c>
      <c r="I52" s="250">
        <v>0</v>
      </c>
      <c r="J52" s="49" t="s">
        <v>2176</v>
      </c>
      <c r="K52" s="49" t="s">
        <v>11903</v>
      </c>
      <c r="L52" s="49" t="s">
        <v>254</v>
      </c>
      <c r="M52" s="49" t="s">
        <v>568</v>
      </c>
    </row>
    <row r="53" spans="2:13" x14ac:dyDescent="0.3">
      <c r="B53" s="248" t="s">
        <v>2831</v>
      </c>
      <c r="C53" s="248" t="s">
        <v>2831</v>
      </c>
      <c r="D53" t="s">
        <v>2575</v>
      </c>
      <c r="E53" t="s">
        <v>5069</v>
      </c>
      <c r="F53" t="s">
        <v>2073</v>
      </c>
      <c r="G53" s="47" t="s">
        <v>2230</v>
      </c>
      <c r="H53" s="49">
        <v>0</v>
      </c>
      <c r="I53" s="250">
        <v>0</v>
      </c>
      <c r="J53" s="49" t="s">
        <v>2173</v>
      </c>
      <c r="K53" s="49" t="s">
        <v>5070</v>
      </c>
      <c r="L53" s="49" t="s">
        <v>254</v>
      </c>
      <c r="M53" s="49" t="s">
        <v>568</v>
      </c>
    </row>
    <row r="54" spans="2:13" x14ac:dyDescent="0.3">
      <c r="B54" s="248" t="s">
        <v>2831</v>
      </c>
      <c r="C54" s="248" t="s">
        <v>2831</v>
      </c>
      <c r="D54" t="s">
        <v>2575</v>
      </c>
      <c r="E54" t="s">
        <v>11904</v>
      </c>
      <c r="F54" t="s">
        <v>2072</v>
      </c>
      <c r="G54" s="47" t="s">
        <v>2235</v>
      </c>
      <c r="H54" s="49">
        <v>0</v>
      </c>
      <c r="I54" s="250">
        <v>0</v>
      </c>
      <c r="J54" s="49" t="s">
        <v>2176</v>
      </c>
      <c r="K54" s="49" t="s">
        <v>11905</v>
      </c>
      <c r="L54" s="49" t="s">
        <v>254</v>
      </c>
      <c r="M54" s="49" t="s">
        <v>568</v>
      </c>
    </row>
    <row r="55" spans="2:13" x14ac:dyDescent="0.3">
      <c r="B55" s="248" t="s">
        <v>2831</v>
      </c>
      <c r="C55" s="248" t="s">
        <v>2831</v>
      </c>
      <c r="D55" t="s">
        <v>2575</v>
      </c>
      <c r="E55" t="s">
        <v>8610</v>
      </c>
      <c r="F55" t="s">
        <v>2078</v>
      </c>
      <c r="G55" s="47" t="s">
        <v>2340</v>
      </c>
      <c r="H55" s="49">
        <v>0</v>
      </c>
      <c r="I55" s="250">
        <v>0</v>
      </c>
      <c r="J55" s="49" t="s">
        <v>2186</v>
      </c>
      <c r="K55" s="49" t="s">
        <v>8611</v>
      </c>
      <c r="L55" s="49" t="s">
        <v>254</v>
      </c>
      <c r="M55" s="49" t="s">
        <v>568</v>
      </c>
    </row>
    <row r="56" spans="2:13" x14ac:dyDescent="0.3">
      <c r="B56" s="248" t="s">
        <v>2831</v>
      </c>
      <c r="C56" s="248" t="s">
        <v>2831</v>
      </c>
      <c r="D56" t="s">
        <v>2575</v>
      </c>
      <c r="E56" t="s">
        <v>4085</v>
      </c>
      <c r="F56" t="s">
        <v>2073</v>
      </c>
      <c r="G56" s="47" t="s">
        <v>2255</v>
      </c>
      <c r="H56" s="49">
        <v>0</v>
      </c>
      <c r="I56" s="250">
        <v>0</v>
      </c>
      <c r="J56" s="49" t="s">
        <v>2186</v>
      </c>
      <c r="K56" s="49" t="s">
        <v>4086</v>
      </c>
      <c r="L56" s="49" t="s">
        <v>254</v>
      </c>
      <c r="M56" s="49" t="s">
        <v>568</v>
      </c>
    </row>
    <row r="57" spans="2:13" x14ac:dyDescent="0.3">
      <c r="B57" s="248" t="s">
        <v>2831</v>
      </c>
      <c r="C57" s="248" t="s">
        <v>2831</v>
      </c>
      <c r="D57" t="s">
        <v>2575</v>
      </c>
      <c r="E57" t="s">
        <v>11906</v>
      </c>
      <c r="F57" t="s">
        <v>2076</v>
      </c>
      <c r="G57" s="47" t="s">
        <v>2181</v>
      </c>
      <c r="H57" s="49">
        <v>0</v>
      </c>
      <c r="I57" s="250">
        <v>0</v>
      </c>
      <c r="J57" s="49" t="s">
        <v>2173</v>
      </c>
      <c r="K57" s="49" t="s">
        <v>11907</v>
      </c>
      <c r="L57" s="49" t="s">
        <v>254</v>
      </c>
      <c r="M57" s="49" t="s">
        <v>568</v>
      </c>
    </row>
    <row r="58" spans="2:13" x14ac:dyDescent="0.3">
      <c r="B58" s="248" t="s">
        <v>2831</v>
      </c>
      <c r="C58" s="248" t="s">
        <v>2831</v>
      </c>
      <c r="D58" t="s">
        <v>2575</v>
      </c>
      <c r="E58" t="s">
        <v>7083</v>
      </c>
      <c r="F58" t="s">
        <v>2078</v>
      </c>
      <c r="G58" s="47" t="s">
        <v>2221</v>
      </c>
      <c r="H58" s="49">
        <v>0</v>
      </c>
      <c r="I58" s="250">
        <v>0</v>
      </c>
      <c r="J58" s="49" t="s">
        <v>2186</v>
      </c>
      <c r="K58" s="49" t="s">
        <v>7084</v>
      </c>
      <c r="L58" s="49" t="s">
        <v>254</v>
      </c>
      <c r="M58" s="49" t="s">
        <v>568</v>
      </c>
    </row>
    <row r="59" spans="2:13" x14ac:dyDescent="0.3">
      <c r="B59" s="248" t="s">
        <v>2831</v>
      </c>
      <c r="C59" s="248" t="s">
        <v>2831</v>
      </c>
      <c r="D59" t="s">
        <v>2575</v>
      </c>
      <c r="E59" t="s">
        <v>5117</v>
      </c>
      <c r="F59" t="s">
        <v>2078</v>
      </c>
      <c r="G59" s="47" t="s">
        <v>2312</v>
      </c>
      <c r="H59" s="49">
        <v>0</v>
      </c>
      <c r="I59" s="250">
        <v>0</v>
      </c>
      <c r="J59" s="49" t="s">
        <v>2160</v>
      </c>
      <c r="K59" s="49" t="s">
        <v>5118</v>
      </c>
      <c r="L59" s="49" t="s">
        <v>254</v>
      </c>
      <c r="M59" s="49" t="s">
        <v>568</v>
      </c>
    </row>
    <row r="60" spans="2:13" x14ac:dyDescent="0.3">
      <c r="B60" s="248" t="s">
        <v>2831</v>
      </c>
      <c r="C60" s="248" t="s">
        <v>2831</v>
      </c>
      <c r="D60" t="s">
        <v>2575</v>
      </c>
      <c r="E60" t="s">
        <v>11908</v>
      </c>
      <c r="F60" t="s">
        <v>2075</v>
      </c>
      <c r="G60" s="47" t="s">
        <v>2260</v>
      </c>
      <c r="H60" s="49">
        <v>0</v>
      </c>
      <c r="I60" s="250">
        <v>0</v>
      </c>
      <c r="J60" s="49" t="s">
        <v>2160</v>
      </c>
      <c r="K60" s="49" t="s">
        <v>11909</v>
      </c>
      <c r="L60" s="49" t="s">
        <v>254</v>
      </c>
      <c r="M60" s="49" t="s">
        <v>568</v>
      </c>
    </row>
    <row r="61" spans="2:13" x14ac:dyDescent="0.3">
      <c r="B61" s="248" t="s">
        <v>2831</v>
      </c>
      <c r="C61" s="248" t="s">
        <v>2831</v>
      </c>
      <c r="D61" t="s">
        <v>2575</v>
      </c>
      <c r="E61" t="s">
        <v>3744</v>
      </c>
      <c r="F61" t="s">
        <v>2078</v>
      </c>
      <c r="G61" s="47" t="s">
        <v>2260</v>
      </c>
      <c r="H61" s="49">
        <v>0</v>
      </c>
      <c r="I61" s="250">
        <v>0</v>
      </c>
      <c r="J61" s="49" t="s">
        <v>2186</v>
      </c>
      <c r="K61" s="49" t="s">
        <v>3745</v>
      </c>
      <c r="L61" s="49" t="s">
        <v>254</v>
      </c>
      <c r="M61" s="49" t="s">
        <v>568</v>
      </c>
    </row>
    <row r="62" spans="2:13" x14ac:dyDescent="0.3">
      <c r="B62" s="248" t="s">
        <v>2831</v>
      </c>
      <c r="C62" s="248" t="s">
        <v>2831</v>
      </c>
      <c r="D62" t="s">
        <v>2575</v>
      </c>
      <c r="E62" t="s">
        <v>5836</v>
      </c>
      <c r="F62" t="s">
        <v>2073</v>
      </c>
      <c r="G62" s="47" t="s">
        <v>2174</v>
      </c>
      <c r="H62" s="49">
        <v>0</v>
      </c>
      <c r="I62" s="250">
        <v>0</v>
      </c>
      <c r="J62" s="49" t="s">
        <v>2186</v>
      </c>
      <c r="K62" s="49" t="s">
        <v>5837</v>
      </c>
      <c r="L62" s="49" t="s">
        <v>254</v>
      </c>
      <c r="M62" s="49" t="s">
        <v>568</v>
      </c>
    </row>
    <row r="63" spans="2:13" x14ac:dyDescent="0.3">
      <c r="B63" s="248" t="s">
        <v>2831</v>
      </c>
      <c r="C63" s="248" t="s">
        <v>2831</v>
      </c>
      <c r="D63" t="s">
        <v>2575</v>
      </c>
      <c r="E63" t="s">
        <v>9409</v>
      </c>
      <c r="F63" t="s">
        <v>2073</v>
      </c>
      <c r="G63" s="47" t="s">
        <v>2363</v>
      </c>
      <c r="H63" s="49">
        <v>1</v>
      </c>
      <c r="I63" s="250">
        <v>716.32</v>
      </c>
      <c r="J63" s="49" t="s">
        <v>2160</v>
      </c>
      <c r="K63" s="49" t="s">
        <v>9410</v>
      </c>
      <c r="L63" s="49" t="s">
        <v>2147</v>
      </c>
      <c r="M63" s="49" t="s">
        <v>568</v>
      </c>
    </row>
    <row r="64" spans="2:13" x14ac:dyDescent="0.3">
      <c r="B64" s="248" t="s">
        <v>2831</v>
      </c>
      <c r="C64" s="248" t="s">
        <v>2831</v>
      </c>
      <c r="D64" t="s">
        <v>2575</v>
      </c>
      <c r="E64" t="s">
        <v>5565</v>
      </c>
      <c r="F64" t="s">
        <v>2073</v>
      </c>
      <c r="G64" s="47" t="s">
        <v>2312</v>
      </c>
      <c r="H64" s="49">
        <v>0</v>
      </c>
      <c r="I64" s="250">
        <v>0</v>
      </c>
      <c r="J64" s="49" t="s">
        <v>2186</v>
      </c>
      <c r="K64" s="49" t="s">
        <v>5567</v>
      </c>
      <c r="L64" s="49" t="s">
        <v>254</v>
      </c>
      <c r="M64" s="49" t="s">
        <v>568</v>
      </c>
    </row>
    <row r="65" spans="2:13" x14ac:dyDescent="0.3">
      <c r="B65" s="248" t="s">
        <v>2831</v>
      </c>
      <c r="C65" s="248" t="s">
        <v>2831</v>
      </c>
      <c r="D65" t="s">
        <v>2575</v>
      </c>
      <c r="E65" t="s">
        <v>8747</v>
      </c>
      <c r="F65" t="s">
        <v>2073</v>
      </c>
      <c r="G65" s="47" t="s">
        <v>2235</v>
      </c>
      <c r="H65" s="49">
        <v>0</v>
      </c>
      <c r="I65" s="250">
        <v>0</v>
      </c>
      <c r="J65" s="49" t="s">
        <v>2186</v>
      </c>
      <c r="K65" s="49" t="s">
        <v>8748</v>
      </c>
      <c r="L65" s="49" t="s">
        <v>2147</v>
      </c>
      <c r="M65" s="49" t="s">
        <v>568</v>
      </c>
    </row>
    <row r="66" spans="2:13" x14ac:dyDescent="0.3">
      <c r="B66" s="248" t="s">
        <v>2831</v>
      </c>
      <c r="C66" s="248" t="s">
        <v>2831</v>
      </c>
      <c r="D66" t="s">
        <v>2575</v>
      </c>
      <c r="E66" t="s">
        <v>11910</v>
      </c>
      <c r="F66" t="s">
        <v>2072</v>
      </c>
      <c r="G66" s="47" t="s">
        <v>2363</v>
      </c>
      <c r="H66" s="49">
        <v>1</v>
      </c>
      <c r="I66" s="250">
        <v>1218.06</v>
      </c>
      <c r="J66" s="49" t="s">
        <v>2176</v>
      </c>
      <c r="K66" s="49" t="s">
        <v>11911</v>
      </c>
      <c r="L66" s="49" t="s">
        <v>254</v>
      </c>
      <c r="M66" s="49" t="s">
        <v>568</v>
      </c>
    </row>
    <row r="67" spans="2:13" x14ac:dyDescent="0.3">
      <c r="B67" s="248" t="s">
        <v>2831</v>
      </c>
      <c r="C67" s="248" t="s">
        <v>2831</v>
      </c>
      <c r="D67" t="s">
        <v>2575</v>
      </c>
      <c r="E67" t="s">
        <v>6800</v>
      </c>
      <c r="F67" t="s">
        <v>2073</v>
      </c>
      <c r="G67" s="47" t="s">
        <v>2203</v>
      </c>
      <c r="H67" s="49">
        <v>0</v>
      </c>
      <c r="I67" s="250">
        <v>0</v>
      </c>
      <c r="J67" s="49" t="s">
        <v>2186</v>
      </c>
      <c r="K67" s="49" t="s">
        <v>6801</v>
      </c>
      <c r="L67" s="49" t="s">
        <v>254</v>
      </c>
      <c r="M67" s="49" t="s">
        <v>568</v>
      </c>
    </row>
    <row r="68" spans="2:13" x14ac:dyDescent="0.3">
      <c r="B68" s="248" t="s">
        <v>2831</v>
      </c>
      <c r="C68" s="248" t="s">
        <v>2831</v>
      </c>
      <c r="D68" t="s">
        <v>2575</v>
      </c>
      <c r="E68" t="s">
        <v>8828</v>
      </c>
      <c r="F68" t="s">
        <v>2073</v>
      </c>
      <c r="G68" s="47" t="s">
        <v>2242</v>
      </c>
      <c r="H68" s="49">
        <v>0</v>
      </c>
      <c r="I68" s="250">
        <v>0</v>
      </c>
      <c r="J68" s="49" t="s">
        <v>2160</v>
      </c>
      <c r="K68" s="49" t="s">
        <v>8829</v>
      </c>
      <c r="L68" s="49" t="s">
        <v>254</v>
      </c>
      <c r="M68" s="49" t="s">
        <v>568</v>
      </c>
    </row>
    <row r="69" spans="2:13" x14ac:dyDescent="0.3">
      <c r="B69" s="248" t="s">
        <v>2831</v>
      </c>
      <c r="C69" s="248" t="s">
        <v>2831</v>
      </c>
      <c r="D69" t="s">
        <v>2575</v>
      </c>
      <c r="E69" t="s">
        <v>5607</v>
      </c>
      <c r="F69" t="s">
        <v>2073</v>
      </c>
      <c r="G69" s="47" t="s">
        <v>2174</v>
      </c>
      <c r="H69" s="49">
        <v>0</v>
      </c>
      <c r="I69" s="250">
        <v>0</v>
      </c>
      <c r="J69" s="49" t="s">
        <v>2186</v>
      </c>
      <c r="K69" s="49" t="s">
        <v>5608</v>
      </c>
      <c r="L69" s="49" t="s">
        <v>254</v>
      </c>
      <c r="M69" s="49" t="s">
        <v>568</v>
      </c>
    </row>
    <row r="70" spans="2:13" x14ac:dyDescent="0.3">
      <c r="B70" s="248" t="s">
        <v>2831</v>
      </c>
      <c r="C70" s="248" t="s">
        <v>2831</v>
      </c>
      <c r="D70" t="s">
        <v>2575</v>
      </c>
      <c r="E70" t="s">
        <v>6439</v>
      </c>
      <c r="F70" t="s">
        <v>2073</v>
      </c>
      <c r="G70" s="47" t="s">
        <v>2345</v>
      </c>
      <c r="H70" s="49">
        <v>0</v>
      </c>
      <c r="I70" s="250">
        <v>0</v>
      </c>
      <c r="J70" s="49" t="s">
        <v>2186</v>
      </c>
      <c r="K70" s="49" t="s">
        <v>6440</v>
      </c>
      <c r="L70" s="49" t="s">
        <v>254</v>
      </c>
      <c r="M70" s="49" t="s">
        <v>568</v>
      </c>
    </row>
    <row r="71" spans="2:13" x14ac:dyDescent="0.3">
      <c r="B71" s="248" t="s">
        <v>2831</v>
      </c>
      <c r="C71" s="248" t="s">
        <v>2831</v>
      </c>
      <c r="D71" t="s">
        <v>2575</v>
      </c>
      <c r="E71" t="s">
        <v>6732</v>
      </c>
      <c r="F71" t="s">
        <v>2073</v>
      </c>
      <c r="G71" s="47" t="s">
        <v>2222</v>
      </c>
      <c r="H71" s="49">
        <v>0</v>
      </c>
      <c r="I71" s="250">
        <v>0</v>
      </c>
      <c r="J71" s="49" t="s">
        <v>2186</v>
      </c>
      <c r="K71" s="49" t="s">
        <v>6733</v>
      </c>
      <c r="L71" s="49" t="s">
        <v>254</v>
      </c>
      <c r="M71" s="49" t="s">
        <v>568</v>
      </c>
    </row>
    <row r="72" spans="2:13" x14ac:dyDescent="0.3">
      <c r="B72" s="248" t="s">
        <v>2831</v>
      </c>
      <c r="C72" s="248" t="s">
        <v>2831</v>
      </c>
      <c r="D72" t="s">
        <v>2575</v>
      </c>
      <c r="E72" t="s">
        <v>11912</v>
      </c>
      <c r="F72" t="s">
        <v>2076</v>
      </c>
      <c r="G72" s="47" t="s">
        <v>2267</v>
      </c>
      <c r="H72" s="49">
        <v>0</v>
      </c>
      <c r="I72" s="250">
        <v>0</v>
      </c>
      <c r="J72" s="49" t="s">
        <v>2176</v>
      </c>
      <c r="K72" s="49" t="s">
        <v>11913</v>
      </c>
      <c r="L72" s="49" t="s">
        <v>254</v>
      </c>
      <c r="M72" s="49" t="s">
        <v>568</v>
      </c>
    </row>
    <row r="73" spans="2:13" x14ac:dyDescent="0.3">
      <c r="B73" s="248" t="s">
        <v>2831</v>
      </c>
      <c r="C73" s="248" t="s">
        <v>2831</v>
      </c>
      <c r="D73" t="s">
        <v>2575</v>
      </c>
      <c r="E73" t="s">
        <v>8745</v>
      </c>
      <c r="F73" t="s">
        <v>2073</v>
      </c>
      <c r="G73" s="47" t="s">
        <v>2345</v>
      </c>
      <c r="H73" s="49">
        <v>0</v>
      </c>
      <c r="I73" s="250">
        <v>0</v>
      </c>
      <c r="J73" s="49" t="s">
        <v>2186</v>
      </c>
      <c r="K73" s="49" t="s">
        <v>8746</v>
      </c>
      <c r="L73" s="49" t="s">
        <v>254</v>
      </c>
      <c r="M73" s="49" t="s">
        <v>568</v>
      </c>
    </row>
    <row r="74" spans="2:13" x14ac:dyDescent="0.3">
      <c r="B74" s="248" t="s">
        <v>2831</v>
      </c>
      <c r="C74" s="248" t="s">
        <v>2831</v>
      </c>
      <c r="D74" t="s">
        <v>2575</v>
      </c>
      <c r="E74" t="s">
        <v>11914</v>
      </c>
      <c r="F74" t="s">
        <v>2076</v>
      </c>
      <c r="G74" s="47" t="s">
        <v>2242</v>
      </c>
      <c r="H74" s="49">
        <v>0</v>
      </c>
      <c r="I74" s="250">
        <v>0</v>
      </c>
      <c r="J74" s="49" t="s">
        <v>2173</v>
      </c>
      <c r="K74" s="49" t="s">
        <v>11915</v>
      </c>
      <c r="L74" s="49" t="s">
        <v>254</v>
      </c>
      <c r="M74" s="49" t="s">
        <v>568</v>
      </c>
    </row>
    <row r="75" spans="2:13" x14ac:dyDescent="0.3">
      <c r="B75" s="248" t="s">
        <v>2831</v>
      </c>
      <c r="C75" s="248" t="s">
        <v>2831</v>
      </c>
      <c r="D75" t="s">
        <v>2575</v>
      </c>
      <c r="E75" t="s">
        <v>6804</v>
      </c>
      <c r="F75" t="s">
        <v>2078</v>
      </c>
      <c r="G75" s="47" t="s">
        <v>2340</v>
      </c>
      <c r="H75" s="49">
        <v>0</v>
      </c>
      <c r="I75" s="250">
        <v>0</v>
      </c>
      <c r="J75" s="49" t="s">
        <v>2186</v>
      </c>
      <c r="K75" s="49" t="s">
        <v>6805</v>
      </c>
      <c r="L75" s="49" t="s">
        <v>254</v>
      </c>
      <c r="M75" s="49" t="s">
        <v>568</v>
      </c>
    </row>
    <row r="76" spans="2:13" x14ac:dyDescent="0.3">
      <c r="B76" s="248" t="s">
        <v>2831</v>
      </c>
      <c r="C76" s="248" t="s">
        <v>2831</v>
      </c>
      <c r="D76" t="s">
        <v>2575</v>
      </c>
      <c r="E76" t="s">
        <v>7296</v>
      </c>
      <c r="F76" t="s">
        <v>2073</v>
      </c>
      <c r="G76" s="47" t="s">
        <v>2341</v>
      </c>
      <c r="H76" s="49">
        <v>0</v>
      </c>
      <c r="I76" s="250">
        <v>0</v>
      </c>
      <c r="J76" s="49" t="s">
        <v>2160</v>
      </c>
      <c r="K76" s="49" t="s">
        <v>7297</v>
      </c>
      <c r="L76" s="49" t="s">
        <v>254</v>
      </c>
      <c r="M76" s="49" t="s">
        <v>568</v>
      </c>
    </row>
    <row r="77" spans="2:13" x14ac:dyDescent="0.3">
      <c r="B77" s="248" t="s">
        <v>2831</v>
      </c>
      <c r="C77" s="248" t="s">
        <v>2831</v>
      </c>
      <c r="D77" t="s">
        <v>2575</v>
      </c>
      <c r="E77" t="s">
        <v>8673</v>
      </c>
      <c r="F77" t="s">
        <v>2073</v>
      </c>
      <c r="G77" s="47" t="s">
        <v>2241</v>
      </c>
      <c r="H77" s="49">
        <v>0</v>
      </c>
      <c r="I77" s="250">
        <v>0</v>
      </c>
      <c r="J77" s="49" t="s">
        <v>2186</v>
      </c>
      <c r="K77" s="49" t="s">
        <v>8674</v>
      </c>
      <c r="L77" s="49" t="s">
        <v>254</v>
      </c>
      <c r="M77" s="49" t="s">
        <v>568</v>
      </c>
    </row>
    <row r="78" spans="2:13" x14ac:dyDescent="0.3">
      <c r="B78" s="248" t="s">
        <v>2831</v>
      </c>
      <c r="C78" s="248" t="s">
        <v>2831</v>
      </c>
      <c r="D78" t="s">
        <v>2575</v>
      </c>
      <c r="E78" t="s">
        <v>3581</v>
      </c>
      <c r="F78" t="s">
        <v>2073</v>
      </c>
      <c r="G78" s="47" t="s">
        <v>2363</v>
      </c>
      <c r="H78" s="49">
        <v>0</v>
      </c>
      <c r="I78" s="250">
        <v>0</v>
      </c>
      <c r="J78" s="49" t="s">
        <v>2186</v>
      </c>
      <c r="K78" s="49" t="s">
        <v>3582</v>
      </c>
      <c r="L78" s="49" t="s">
        <v>254</v>
      </c>
      <c r="M78" s="49" t="s">
        <v>568</v>
      </c>
    </row>
    <row r="79" spans="2:13" x14ac:dyDescent="0.3">
      <c r="B79" s="248" t="s">
        <v>2831</v>
      </c>
      <c r="C79" s="248" t="s">
        <v>2831</v>
      </c>
      <c r="D79" t="s">
        <v>2575</v>
      </c>
      <c r="E79" t="s">
        <v>4136</v>
      </c>
      <c r="F79" t="s">
        <v>2073</v>
      </c>
      <c r="G79" s="47" t="s">
        <v>2262</v>
      </c>
      <c r="H79" s="49">
        <v>0</v>
      </c>
      <c r="I79" s="250">
        <v>0</v>
      </c>
      <c r="J79" s="49" t="s">
        <v>2186</v>
      </c>
      <c r="K79" s="49" t="s">
        <v>4138</v>
      </c>
      <c r="L79" s="49" t="s">
        <v>254</v>
      </c>
      <c r="M79" s="49" t="s">
        <v>568</v>
      </c>
    </row>
    <row r="80" spans="2:13" x14ac:dyDescent="0.3">
      <c r="B80" s="248" t="s">
        <v>2831</v>
      </c>
      <c r="C80" s="248" t="s">
        <v>2831</v>
      </c>
      <c r="D80" t="s">
        <v>2575</v>
      </c>
      <c r="E80" t="s">
        <v>11916</v>
      </c>
      <c r="F80" t="s">
        <v>2072</v>
      </c>
      <c r="G80" s="47" t="s">
        <v>2363</v>
      </c>
      <c r="H80" s="49">
        <v>0</v>
      </c>
      <c r="I80" s="250">
        <v>0</v>
      </c>
      <c r="J80" s="49" t="s">
        <v>2160</v>
      </c>
      <c r="K80" s="49" t="s">
        <v>11535</v>
      </c>
      <c r="L80" s="49" t="s">
        <v>254</v>
      </c>
      <c r="M80" s="49" t="s">
        <v>568</v>
      </c>
    </row>
    <row r="81" spans="2:13" x14ac:dyDescent="0.3">
      <c r="B81" s="248" t="s">
        <v>2831</v>
      </c>
      <c r="C81" s="248" t="s">
        <v>2831</v>
      </c>
      <c r="D81" t="s">
        <v>2575</v>
      </c>
      <c r="E81" t="s">
        <v>4059</v>
      </c>
      <c r="F81" t="s">
        <v>2078</v>
      </c>
      <c r="G81" s="47" t="s">
        <v>2230</v>
      </c>
      <c r="H81" s="49">
        <v>0</v>
      </c>
      <c r="I81" s="250">
        <v>0</v>
      </c>
      <c r="J81" s="49" t="s">
        <v>2186</v>
      </c>
      <c r="K81" s="49" t="s">
        <v>4060</v>
      </c>
      <c r="L81" s="49" t="s">
        <v>254</v>
      </c>
      <c r="M81" s="49" t="s">
        <v>568</v>
      </c>
    </row>
    <row r="82" spans="2:13" x14ac:dyDescent="0.3">
      <c r="B82" s="248" t="s">
        <v>2831</v>
      </c>
      <c r="C82" s="248" t="s">
        <v>2831</v>
      </c>
      <c r="D82" t="s">
        <v>2575</v>
      </c>
      <c r="E82" t="s">
        <v>5049</v>
      </c>
      <c r="F82" t="s">
        <v>2073</v>
      </c>
      <c r="G82" s="47" t="s">
        <v>2349</v>
      </c>
      <c r="H82" s="49">
        <v>0</v>
      </c>
      <c r="I82" s="250">
        <v>0</v>
      </c>
      <c r="J82" s="49" t="s">
        <v>2176</v>
      </c>
      <c r="K82" s="49" t="s">
        <v>5050</v>
      </c>
      <c r="L82" s="49" t="s">
        <v>254</v>
      </c>
      <c r="M82" s="49" t="s">
        <v>568</v>
      </c>
    </row>
    <row r="83" spans="2:13" x14ac:dyDescent="0.3">
      <c r="B83" s="248" t="s">
        <v>2831</v>
      </c>
      <c r="C83" s="248" t="s">
        <v>2831</v>
      </c>
      <c r="D83" t="s">
        <v>2575</v>
      </c>
      <c r="E83" t="s">
        <v>8905</v>
      </c>
      <c r="F83" t="s">
        <v>2078</v>
      </c>
      <c r="G83" s="47" t="s">
        <v>2260</v>
      </c>
      <c r="H83" s="49">
        <v>0</v>
      </c>
      <c r="I83" s="250">
        <v>0</v>
      </c>
      <c r="J83" s="49" t="s">
        <v>2186</v>
      </c>
      <c r="K83" s="49" t="s">
        <v>8906</v>
      </c>
      <c r="L83" s="49" t="s">
        <v>254</v>
      </c>
      <c r="M83" s="49" t="s">
        <v>568</v>
      </c>
    </row>
    <row r="84" spans="2:13" x14ac:dyDescent="0.3">
      <c r="B84" s="248" t="s">
        <v>2831</v>
      </c>
      <c r="C84" s="248" t="s">
        <v>2831</v>
      </c>
      <c r="D84" t="s">
        <v>2575</v>
      </c>
      <c r="E84" t="s">
        <v>7444</v>
      </c>
      <c r="F84" t="s">
        <v>2073</v>
      </c>
      <c r="G84" s="47" t="s">
        <v>2267</v>
      </c>
      <c r="H84" s="49">
        <v>0</v>
      </c>
      <c r="I84" s="250">
        <v>0</v>
      </c>
      <c r="J84" s="49" t="s">
        <v>2186</v>
      </c>
      <c r="K84" s="49" t="s">
        <v>7445</v>
      </c>
      <c r="L84" s="49" t="s">
        <v>254</v>
      </c>
      <c r="M84" s="49" t="s">
        <v>568</v>
      </c>
    </row>
    <row r="85" spans="2:13" x14ac:dyDescent="0.3">
      <c r="B85" s="248" t="s">
        <v>2831</v>
      </c>
      <c r="C85" s="248" t="s">
        <v>2831</v>
      </c>
      <c r="D85" t="s">
        <v>2575</v>
      </c>
      <c r="E85" t="s">
        <v>9831</v>
      </c>
      <c r="F85" t="s">
        <v>2073</v>
      </c>
      <c r="G85" s="47" t="s">
        <v>2242</v>
      </c>
      <c r="H85" s="49">
        <v>0</v>
      </c>
      <c r="I85" s="250">
        <v>0</v>
      </c>
      <c r="J85" s="49" t="s">
        <v>2186</v>
      </c>
      <c r="K85" s="49" t="s">
        <v>9832</v>
      </c>
      <c r="L85" s="49" t="s">
        <v>254</v>
      </c>
      <c r="M85" s="49" t="s">
        <v>568</v>
      </c>
    </row>
    <row r="86" spans="2:13" x14ac:dyDescent="0.3">
      <c r="B86" s="248" t="s">
        <v>2831</v>
      </c>
      <c r="C86" s="248" t="s">
        <v>2831</v>
      </c>
      <c r="D86" t="s">
        <v>2575</v>
      </c>
      <c r="E86" t="s">
        <v>6152</v>
      </c>
      <c r="F86" t="s">
        <v>2078</v>
      </c>
      <c r="G86" s="47" t="s">
        <v>2281</v>
      </c>
      <c r="H86" s="49">
        <v>0</v>
      </c>
      <c r="I86" s="250">
        <v>0</v>
      </c>
      <c r="J86" s="49" t="s">
        <v>2160</v>
      </c>
      <c r="K86" s="49" t="s">
        <v>6153</v>
      </c>
      <c r="L86" s="49" t="s">
        <v>254</v>
      </c>
      <c r="M86" s="49" t="s">
        <v>568</v>
      </c>
    </row>
    <row r="87" spans="2:13" x14ac:dyDescent="0.3">
      <c r="B87" s="248" t="s">
        <v>2831</v>
      </c>
      <c r="C87" s="248" t="s">
        <v>2831</v>
      </c>
      <c r="D87" t="s">
        <v>2575</v>
      </c>
      <c r="E87" t="s">
        <v>6487</v>
      </c>
      <c r="F87" t="s">
        <v>2073</v>
      </c>
      <c r="G87" s="47" t="s">
        <v>2222</v>
      </c>
      <c r="H87" s="49">
        <v>0</v>
      </c>
      <c r="I87" s="250">
        <v>0</v>
      </c>
      <c r="J87" s="49" t="s">
        <v>2186</v>
      </c>
      <c r="K87" s="49" t="s">
        <v>6488</v>
      </c>
      <c r="L87" s="49" t="s">
        <v>254</v>
      </c>
      <c r="M87" s="49" t="s">
        <v>568</v>
      </c>
    </row>
    <row r="88" spans="2:13" x14ac:dyDescent="0.3">
      <c r="B88" s="248" t="s">
        <v>2831</v>
      </c>
      <c r="C88" s="248" t="s">
        <v>2831</v>
      </c>
      <c r="D88" t="s">
        <v>2575</v>
      </c>
      <c r="E88" t="s">
        <v>7257</v>
      </c>
      <c r="F88" t="s">
        <v>2073</v>
      </c>
      <c r="G88" s="47" t="s">
        <v>2272</v>
      </c>
      <c r="H88" s="49">
        <v>0</v>
      </c>
      <c r="I88" s="250">
        <v>0</v>
      </c>
      <c r="J88" s="49" t="s">
        <v>2186</v>
      </c>
      <c r="K88" s="49" t="s">
        <v>7258</v>
      </c>
      <c r="L88" s="49" t="s">
        <v>254</v>
      </c>
      <c r="M88" s="49" t="s">
        <v>568</v>
      </c>
    </row>
    <row r="89" spans="2:13" x14ac:dyDescent="0.3">
      <c r="B89" s="248" t="s">
        <v>2831</v>
      </c>
      <c r="C89" s="248" t="s">
        <v>2831</v>
      </c>
      <c r="D89" t="s">
        <v>2575</v>
      </c>
      <c r="E89" t="s">
        <v>11917</v>
      </c>
      <c r="F89" t="s">
        <v>2072</v>
      </c>
      <c r="G89" s="47" t="s">
        <v>2261</v>
      </c>
      <c r="H89" s="49">
        <v>0</v>
      </c>
      <c r="I89" s="250">
        <v>0</v>
      </c>
      <c r="J89" s="49" t="s">
        <v>2160</v>
      </c>
      <c r="K89" s="49" t="s">
        <v>3939</v>
      </c>
      <c r="L89" s="49" t="s">
        <v>254</v>
      </c>
      <c r="M89" s="49" t="s">
        <v>568</v>
      </c>
    </row>
    <row r="90" spans="2:13" x14ac:dyDescent="0.3">
      <c r="B90" s="248" t="s">
        <v>2831</v>
      </c>
      <c r="C90" s="248" t="s">
        <v>2831</v>
      </c>
      <c r="D90" t="s">
        <v>2575</v>
      </c>
      <c r="E90" t="s">
        <v>3236</v>
      </c>
      <c r="F90" t="s">
        <v>2078</v>
      </c>
      <c r="G90" s="47" t="s">
        <v>2345</v>
      </c>
      <c r="H90" s="49">
        <v>0</v>
      </c>
      <c r="I90" s="250">
        <v>0</v>
      </c>
      <c r="J90" s="49" t="s">
        <v>2160</v>
      </c>
      <c r="K90" s="49" t="s">
        <v>2941</v>
      </c>
      <c r="L90" s="49" t="s">
        <v>254</v>
      </c>
      <c r="M90" s="49" t="s">
        <v>568</v>
      </c>
    </row>
    <row r="91" spans="2:13" x14ac:dyDescent="0.3">
      <c r="B91" s="248" t="s">
        <v>2831</v>
      </c>
      <c r="C91" s="248" t="s">
        <v>2831</v>
      </c>
      <c r="D91" t="s">
        <v>2575</v>
      </c>
      <c r="E91" t="s">
        <v>5474</v>
      </c>
      <c r="F91" t="s">
        <v>2073</v>
      </c>
      <c r="G91" s="47" t="s">
        <v>2230</v>
      </c>
      <c r="H91" s="49">
        <v>0</v>
      </c>
      <c r="I91" s="250">
        <v>0</v>
      </c>
      <c r="J91" s="49" t="s">
        <v>2186</v>
      </c>
      <c r="K91" s="49" t="s">
        <v>5476</v>
      </c>
      <c r="L91" s="49" t="s">
        <v>254</v>
      </c>
      <c r="M91" s="49" t="s">
        <v>568</v>
      </c>
    </row>
    <row r="92" spans="2:13" x14ac:dyDescent="0.3">
      <c r="B92" s="248" t="s">
        <v>2831</v>
      </c>
      <c r="C92" s="248" t="s">
        <v>2831</v>
      </c>
      <c r="D92" t="s">
        <v>2575</v>
      </c>
      <c r="E92" t="s">
        <v>6245</v>
      </c>
      <c r="F92" t="s">
        <v>2078</v>
      </c>
      <c r="G92" s="47" t="s">
        <v>2272</v>
      </c>
      <c r="H92" s="49">
        <v>0</v>
      </c>
      <c r="I92" s="250">
        <v>0</v>
      </c>
      <c r="J92" s="49" t="s">
        <v>2186</v>
      </c>
      <c r="K92" s="49" t="s">
        <v>6246</v>
      </c>
      <c r="L92" s="49" t="s">
        <v>254</v>
      </c>
      <c r="M92" s="49" t="s">
        <v>568</v>
      </c>
    </row>
    <row r="93" spans="2:13" x14ac:dyDescent="0.3">
      <c r="B93" s="248" t="s">
        <v>2831</v>
      </c>
      <c r="C93" s="248" t="s">
        <v>2831</v>
      </c>
      <c r="D93" t="s">
        <v>2575</v>
      </c>
      <c r="E93" t="s">
        <v>11918</v>
      </c>
      <c r="F93" t="s">
        <v>2072</v>
      </c>
      <c r="G93" s="47" t="s">
        <v>2363</v>
      </c>
      <c r="H93" s="49">
        <v>0</v>
      </c>
      <c r="I93" s="250">
        <v>0</v>
      </c>
      <c r="J93" s="49" t="s">
        <v>2160</v>
      </c>
      <c r="K93" s="49" t="s">
        <v>11919</v>
      </c>
      <c r="L93" s="49" t="s">
        <v>254</v>
      </c>
      <c r="M93" s="49" t="s">
        <v>568</v>
      </c>
    </row>
    <row r="94" spans="2:13" x14ac:dyDescent="0.3">
      <c r="B94" s="248" t="s">
        <v>2831</v>
      </c>
      <c r="C94" s="248" t="s">
        <v>2831</v>
      </c>
      <c r="D94" t="s">
        <v>2575</v>
      </c>
      <c r="E94" t="s">
        <v>8606</v>
      </c>
      <c r="F94" t="s">
        <v>2073</v>
      </c>
      <c r="G94" s="47" t="s">
        <v>2363</v>
      </c>
      <c r="H94" s="49">
        <v>1</v>
      </c>
      <c r="I94" s="250">
        <v>333.85</v>
      </c>
      <c r="J94" s="49" t="s">
        <v>2186</v>
      </c>
      <c r="K94" s="49" t="s">
        <v>8607</v>
      </c>
      <c r="L94" s="49" t="s">
        <v>254</v>
      </c>
      <c r="M94" s="49" t="s">
        <v>568</v>
      </c>
    </row>
    <row r="95" spans="2:13" x14ac:dyDescent="0.3">
      <c r="B95" s="248" t="s">
        <v>2831</v>
      </c>
      <c r="C95" s="248" t="s">
        <v>2831</v>
      </c>
      <c r="D95" t="s">
        <v>2575</v>
      </c>
      <c r="E95" t="s">
        <v>9837</v>
      </c>
      <c r="F95" t="s">
        <v>2073</v>
      </c>
      <c r="G95" s="47" t="s">
        <v>2261</v>
      </c>
      <c r="H95" s="49">
        <v>0</v>
      </c>
      <c r="I95" s="250">
        <v>0</v>
      </c>
      <c r="J95" s="49" t="s">
        <v>2186</v>
      </c>
      <c r="K95" s="49" t="s">
        <v>9838</v>
      </c>
      <c r="L95" s="49" t="s">
        <v>254</v>
      </c>
      <c r="M95" s="49" t="s">
        <v>568</v>
      </c>
    </row>
    <row r="96" spans="2:13" x14ac:dyDescent="0.3">
      <c r="B96" s="248" t="s">
        <v>2831</v>
      </c>
      <c r="C96" s="248" t="s">
        <v>2831</v>
      </c>
      <c r="D96" t="s">
        <v>2575</v>
      </c>
      <c r="E96" t="s">
        <v>5555</v>
      </c>
      <c r="F96" t="s">
        <v>2073</v>
      </c>
      <c r="G96" s="47" t="s">
        <v>2230</v>
      </c>
      <c r="H96" s="49">
        <v>0</v>
      </c>
      <c r="I96" s="250">
        <v>0</v>
      </c>
      <c r="J96" s="49" t="s">
        <v>2186</v>
      </c>
      <c r="K96" s="49" t="s">
        <v>5557</v>
      </c>
      <c r="L96" s="49" t="s">
        <v>254</v>
      </c>
      <c r="M96" s="49" t="s">
        <v>568</v>
      </c>
    </row>
    <row r="97" spans="2:13" x14ac:dyDescent="0.3">
      <c r="B97" s="248" t="s">
        <v>2831</v>
      </c>
      <c r="C97" s="248" t="s">
        <v>2831</v>
      </c>
      <c r="D97" t="s">
        <v>2575</v>
      </c>
      <c r="E97" t="s">
        <v>6784</v>
      </c>
      <c r="F97" t="s">
        <v>2073</v>
      </c>
      <c r="G97" s="47" t="s">
        <v>2255</v>
      </c>
      <c r="H97" s="49">
        <v>0</v>
      </c>
      <c r="I97" s="250">
        <v>0</v>
      </c>
      <c r="J97" s="49" t="s">
        <v>2186</v>
      </c>
      <c r="K97" s="49" t="s">
        <v>6785</v>
      </c>
      <c r="L97" s="49" t="s">
        <v>254</v>
      </c>
      <c r="M97" s="49" t="s">
        <v>568</v>
      </c>
    </row>
    <row r="98" spans="2:13" x14ac:dyDescent="0.3">
      <c r="B98" s="248" t="s">
        <v>2831</v>
      </c>
      <c r="C98" s="248" t="s">
        <v>2831</v>
      </c>
      <c r="D98" t="s">
        <v>2575</v>
      </c>
      <c r="E98" t="s">
        <v>8513</v>
      </c>
      <c r="F98" t="s">
        <v>2073</v>
      </c>
      <c r="G98" s="47" t="s">
        <v>2312</v>
      </c>
      <c r="H98" s="49">
        <v>0</v>
      </c>
      <c r="I98" s="250">
        <v>0</v>
      </c>
      <c r="J98" s="49" t="s">
        <v>2186</v>
      </c>
      <c r="K98" s="49" t="s">
        <v>8514</v>
      </c>
      <c r="L98" s="49" t="s">
        <v>254</v>
      </c>
      <c r="M98" s="49" t="s">
        <v>568</v>
      </c>
    </row>
    <row r="99" spans="2:13" x14ac:dyDescent="0.3">
      <c r="B99" s="248" t="s">
        <v>2831</v>
      </c>
      <c r="C99" s="248" t="s">
        <v>2831</v>
      </c>
      <c r="D99" t="s">
        <v>2575</v>
      </c>
      <c r="E99" t="s">
        <v>11920</v>
      </c>
      <c r="F99" t="s">
        <v>2072</v>
      </c>
      <c r="G99" s="47" t="s">
        <v>2272</v>
      </c>
      <c r="H99" s="49">
        <v>0</v>
      </c>
      <c r="I99" s="250">
        <v>0</v>
      </c>
      <c r="J99" s="49" t="s">
        <v>2160</v>
      </c>
      <c r="K99" s="49" t="s">
        <v>11921</v>
      </c>
      <c r="L99" s="49" t="s">
        <v>254</v>
      </c>
      <c r="M99" s="49" t="s">
        <v>568</v>
      </c>
    </row>
    <row r="100" spans="2:13" x14ac:dyDescent="0.3">
      <c r="B100" s="248" t="s">
        <v>2831</v>
      </c>
      <c r="C100" s="248" t="s">
        <v>2831</v>
      </c>
      <c r="D100" t="s">
        <v>2575</v>
      </c>
      <c r="E100" t="s">
        <v>11586</v>
      </c>
      <c r="F100" t="s">
        <v>2073</v>
      </c>
      <c r="G100" s="47" t="s">
        <v>2349</v>
      </c>
      <c r="H100" s="49">
        <v>0</v>
      </c>
      <c r="I100" s="250">
        <v>0</v>
      </c>
      <c r="J100" s="49" t="s">
        <v>2173</v>
      </c>
      <c r="K100" s="49" t="s">
        <v>11587</v>
      </c>
      <c r="L100" s="49" t="s">
        <v>254</v>
      </c>
      <c r="M100" s="49" t="s">
        <v>568</v>
      </c>
    </row>
    <row r="101" spans="2:13" x14ac:dyDescent="0.3">
      <c r="B101" s="248" t="s">
        <v>2831</v>
      </c>
      <c r="C101" s="248" t="s">
        <v>2831</v>
      </c>
      <c r="D101" t="s">
        <v>2575</v>
      </c>
      <c r="E101" t="s">
        <v>9779</v>
      </c>
      <c r="F101" t="s">
        <v>2073</v>
      </c>
      <c r="G101" s="47" t="s">
        <v>2222</v>
      </c>
      <c r="H101" s="49">
        <v>0</v>
      </c>
      <c r="I101" s="250">
        <v>0</v>
      </c>
      <c r="J101" s="49" t="s">
        <v>2160</v>
      </c>
      <c r="K101" s="49" t="s">
        <v>9780</v>
      </c>
      <c r="L101" s="49" t="s">
        <v>254</v>
      </c>
      <c r="M101" s="49" t="s">
        <v>568</v>
      </c>
    </row>
    <row r="102" spans="2:13" x14ac:dyDescent="0.3">
      <c r="B102" s="248" t="s">
        <v>2831</v>
      </c>
      <c r="C102" s="248" t="s">
        <v>2831</v>
      </c>
      <c r="D102" t="s">
        <v>2575</v>
      </c>
      <c r="E102" t="s">
        <v>4490</v>
      </c>
      <c r="F102" t="s">
        <v>2078</v>
      </c>
      <c r="G102" s="47" t="s">
        <v>2222</v>
      </c>
      <c r="H102" s="49">
        <v>0</v>
      </c>
      <c r="I102" s="250">
        <v>0</v>
      </c>
      <c r="J102" s="49" t="s">
        <v>2160</v>
      </c>
      <c r="K102" s="49" t="s">
        <v>4491</v>
      </c>
      <c r="L102" s="49" t="s">
        <v>254</v>
      </c>
      <c r="M102" s="49" t="s">
        <v>568</v>
      </c>
    </row>
    <row r="103" spans="2:13" x14ac:dyDescent="0.3">
      <c r="B103" s="248" t="s">
        <v>2831</v>
      </c>
      <c r="C103" s="248" t="s">
        <v>2831</v>
      </c>
      <c r="D103" t="s">
        <v>2575</v>
      </c>
      <c r="E103" t="s">
        <v>6619</v>
      </c>
      <c r="F103" t="s">
        <v>2073</v>
      </c>
      <c r="G103" s="47" t="s">
        <v>2272</v>
      </c>
      <c r="H103" s="49">
        <v>0</v>
      </c>
      <c r="I103" s="250">
        <v>0</v>
      </c>
      <c r="J103" s="49" t="s">
        <v>2186</v>
      </c>
      <c r="K103" s="49" t="s">
        <v>6620</v>
      </c>
      <c r="L103" s="49" t="s">
        <v>254</v>
      </c>
      <c r="M103" s="49" t="s">
        <v>568</v>
      </c>
    </row>
    <row r="104" spans="2:13" x14ac:dyDescent="0.3">
      <c r="B104" s="248" t="s">
        <v>2831</v>
      </c>
      <c r="C104" s="248" t="s">
        <v>2831</v>
      </c>
      <c r="D104" t="s">
        <v>2575</v>
      </c>
      <c r="E104" t="s">
        <v>10282</v>
      </c>
      <c r="F104" t="s">
        <v>2073</v>
      </c>
      <c r="G104" s="47" t="s">
        <v>2197</v>
      </c>
      <c r="H104" s="49">
        <v>0</v>
      </c>
      <c r="I104" s="250">
        <v>0</v>
      </c>
      <c r="J104" s="49" t="s">
        <v>2173</v>
      </c>
      <c r="K104" s="49" t="s">
        <v>10283</v>
      </c>
      <c r="L104" s="49" t="s">
        <v>254</v>
      </c>
      <c r="M104" s="49" t="s">
        <v>568</v>
      </c>
    </row>
    <row r="105" spans="2:13" x14ac:dyDescent="0.3">
      <c r="B105" s="248" t="s">
        <v>2831</v>
      </c>
      <c r="C105" s="248" t="s">
        <v>2831</v>
      </c>
      <c r="D105" t="s">
        <v>2575</v>
      </c>
      <c r="E105" t="s">
        <v>4940</v>
      </c>
      <c r="F105" t="s">
        <v>2078</v>
      </c>
      <c r="G105" s="47" t="s">
        <v>2241</v>
      </c>
      <c r="H105" s="49">
        <v>0</v>
      </c>
      <c r="I105" s="250">
        <v>0</v>
      </c>
      <c r="J105" s="49" t="s">
        <v>2176</v>
      </c>
      <c r="K105" s="49" t="s">
        <v>4941</v>
      </c>
      <c r="L105" s="49" t="s">
        <v>254</v>
      </c>
      <c r="M105" s="49" t="s">
        <v>568</v>
      </c>
    </row>
    <row r="106" spans="2:13" x14ac:dyDescent="0.3">
      <c r="B106" s="248" t="s">
        <v>2831</v>
      </c>
      <c r="C106" s="248" t="s">
        <v>2831</v>
      </c>
      <c r="D106" t="s">
        <v>2575</v>
      </c>
      <c r="E106" t="s">
        <v>7418</v>
      </c>
      <c r="F106" t="s">
        <v>2073</v>
      </c>
      <c r="G106" s="47" t="s">
        <v>2241</v>
      </c>
      <c r="H106" s="49">
        <v>0</v>
      </c>
      <c r="I106" s="250">
        <v>0</v>
      </c>
      <c r="J106" s="49" t="s">
        <v>2186</v>
      </c>
      <c r="K106" s="49" t="s">
        <v>7419</v>
      </c>
      <c r="L106" s="49" t="s">
        <v>254</v>
      </c>
      <c r="M106" s="49" t="s">
        <v>568</v>
      </c>
    </row>
    <row r="107" spans="2:13" x14ac:dyDescent="0.3">
      <c r="B107" s="248" t="s">
        <v>2831</v>
      </c>
      <c r="C107" s="248" t="s">
        <v>2831</v>
      </c>
      <c r="D107" t="s">
        <v>2575</v>
      </c>
      <c r="E107" t="s">
        <v>10581</v>
      </c>
      <c r="F107" t="s">
        <v>2073</v>
      </c>
      <c r="G107" s="47" t="s">
        <v>2181</v>
      </c>
      <c r="H107" s="49">
        <v>0</v>
      </c>
      <c r="I107" s="250">
        <v>0</v>
      </c>
      <c r="J107" s="49" t="s">
        <v>2173</v>
      </c>
      <c r="K107" s="49" t="s">
        <v>10582</v>
      </c>
      <c r="L107" s="49" t="s">
        <v>254</v>
      </c>
      <c r="M107" s="49" t="s">
        <v>568</v>
      </c>
    </row>
    <row r="108" spans="2:13" x14ac:dyDescent="0.3">
      <c r="B108" s="248" t="s">
        <v>2831</v>
      </c>
      <c r="C108" s="248" t="s">
        <v>2831</v>
      </c>
      <c r="D108" t="s">
        <v>2575</v>
      </c>
      <c r="E108" t="s">
        <v>7970</v>
      </c>
      <c r="F108" t="s">
        <v>2073</v>
      </c>
      <c r="G108" s="47" t="s">
        <v>2255</v>
      </c>
      <c r="H108" s="49">
        <v>0</v>
      </c>
      <c r="I108" s="250">
        <v>0</v>
      </c>
      <c r="J108" s="49" t="s">
        <v>2160</v>
      </c>
      <c r="K108" s="49" t="s">
        <v>7971</v>
      </c>
      <c r="L108" s="49" t="s">
        <v>2147</v>
      </c>
      <c r="M108" s="49" t="s">
        <v>568</v>
      </c>
    </row>
    <row r="109" spans="2:13" x14ac:dyDescent="0.3">
      <c r="B109" s="248" t="s">
        <v>2831</v>
      </c>
      <c r="C109" s="248" t="s">
        <v>2831</v>
      </c>
      <c r="D109" t="s">
        <v>2575</v>
      </c>
      <c r="E109" t="s">
        <v>8810</v>
      </c>
      <c r="F109" t="s">
        <v>2073</v>
      </c>
      <c r="G109" s="47" t="s">
        <v>2197</v>
      </c>
      <c r="H109" s="49">
        <v>0</v>
      </c>
      <c r="I109" s="250">
        <v>0</v>
      </c>
      <c r="J109" s="49" t="s">
        <v>2186</v>
      </c>
      <c r="K109" s="49" t="s">
        <v>8811</v>
      </c>
      <c r="L109" s="49" t="s">
        <v>254</v>
      </c>
      <c r="M109" s="49" t="s">
        <v>568</v>
      </c>
    </row>
    <row r="110" spans="2:13" x14ac:dyDescent="0.3">
      <c r="B110" s="248" t="s">
        <v>2831</v>
      </c>
      <c r="C110" s="248" t="s">
        <v>2831</v>
      </c>
      <c r="D110" t="s">
        <v>2575</v>
      </c>
      <c r="E110" t="s">
        <v>5814</v>
      </c>
      <c r="F110" t="s">
        <v>2078</v>
      </c>
      <c r="G110" s="47" t="s">
        <v>2312</v>
      </c>
      <c r="H110" s="49">
        <v>0</v>
      </c>
      <c r="I110" s="250">
        <v>0</v>
      </c>
      <c r="J110" s="49" t="s">
        <v>2186</v>
      </c>
      <c r="K110" s="49" t="s">
        <v>5815</v>
      </c>
      <c r="L110" s="49" t="s">
        <v>254</v>
      </c>
      <c r="M110" s="49" t="s">
        <v>568</v>
      </c>
    </row>
    <row r="111" spans="2:13" x14ac:dyDescent="0.3">
      <c r="B111" s="248" t="s">
        <v>2831</v>
      </c>
      <c r="C111" s="248" t="s">
        <v>2831</v>
      </c>
      <c r="D111" t="s">
        <v>2575</v>
      </c>
      <c r="E111" t="s">
        <v>6994</v>
      </c>
      <c r="F111" t="s">
        <v>2078</v>
      </c>
      <c r="G111" s="47" t="s">
        <v>2349</v>
      </c>
      <c r="H111" s="49">
        <v>0</v>
      </c>
      <c r="I111" s="250">
        <v>0</v>
      </c>
      <c r="J111" s="49" t="s">
        <v>2186</v>
      </c>
      <c r="K111" s="49" t="s">
        <v>6995</v>
      </c>
      <c r="L111" s="49" t="s">
        <v>254</v>
      </c>
      <c r="M111" s="49" t="s">
        <v>568</v>
      </c>
    </row>
    <row r="112" spans="2:13" x14ac:dyDescent="0.3">
      <c r="B112" s="248" t="s">
        <v>2831</v>
      </c>
      <c r="C112" s="248" t="s">
        <v>2831</v>
      </c>
      <c r="D112" t="s">
        <v>2575</v>
      </c>
      <c r="E112" t="s">
        <v>7211</v>
      </c>
      <c r="F112" t="s">
        <v>2073</v>
      </c>
      <c r="G112" s="47" t="s">
        <v>2174</v>
      </c>
      <c r="H112" s="49">
        <v>0</v>
      </c>
      <c r="I112" s="250">
        <v>0</v>
      </c>
      <c r="J112" s="49" t="s">
        <v>2160</v>
      </c>
      <c r="K112" s="49" t="s">
        <v>7212</v>
      </c>
      <c r="L112" s="49" t="s">
        <v>254</v>
      </c>
      <c r="M112" s="49" t="s">
        <v>568</v>
      </c>
    </row>
    <row r="113" spans="2:13" x14ac:dyDescent="0.3">
      <c r="B113" s="248" t="s">
        <v>2831</v>
      </c>
      <c r="C113" s="248" t="s">
        <v>2831</v>
      </c>
      <c r="D113" t="s">
        <v>2575</v>
      </c>
      <c r="E113" t="s">
        <v>11922</v>
      </c>
      <c r="F113" t="s">
        <v>2075</v>
      </c>
      <c r="G113" s="47" t="s">
        <v>2267</v>
      </c>
      <c r="H113" s="49">
        <v>0</v>
      </c>
      <c r="I113" s="250">
        <v>0</v>
      </c>
      <c r="J113" s="49" t="s">
        <v>2173</v>
      </c>
      <c r="K113" s="49" t="s">
        <v>11923</v>
      </c>
      <c r="L113" s="49" t="s">
        <v>254</v>
      </c>
      <c r="M113" s="49" t="s">
        <v>568</v>
      </c>
    </row>
    <row r="114" spans="2:13" x14ac:dyDescent="0.3">
      <c r="B114" s="248" t="s">
        <v>2831</v>
      </c>
      <c r="C114" s="248" t="s">
        <v>2831</v>
      </c>
      <c r="D114" t="s">
        <v>2575</v>
      </c>
      <c r="E114" t="s">
        <v>7190</v>
      </c>
      <c r="F114" t="s">
        <v>2073</v>
      </c>
      <c r="G114" s="47" t="s">
        <v>2345</v>
      </c>
      <c r="H114" s="49">
        <v>0</v>
      </c>
      <c r="I114" s="250">
        <v>0</v>
      </c>
      <c r="J114" s="49" t="s">
        <v>2186</v>
      </c>
      <c r="K114" s="49" t="s">
        <v>7191</v>
      </c>
      <c r="L114" s="49" t="s">
        <v>254</v>
      </c>
      <c r="M114" s="49" t="s">
        <v>568</v>
      </c>
    </row>
    <row r="115" spans="2:13" x14ac:dyDescent="0.3">
      <c r="B115" s="248" t="s">
        <v>2831</v>
      </c>
      <c r="C115" s="248" t="s">
        <v>2831</v>
      </c>
      <c r="D115" t="s">
        <v>2575</v>
      </c>
      <c r="E115" t="s">
        <v>11924</v>
      </c>
      <c r="F115" t="s">
        <v>2072</v>
      </c>
      <c r="G115" s="47" t="s">
        <v>2222</v>
      </c>
      <c r="H115" s="49">
        <v>0</v>
      </c>
      <c r="I115" s="250">
        <v>0</v>
      </c>
      <c r="J115" s="49" t="s">
        <v>2160</v>
      </c>
      <c r="K115" s="49" t="s">
        <v>11522</v>
      </c>
      <c r="L115" s="49" t="s">
        <v>254</v>
      </c>
      <c r="M115" s="49" t="s">
        <v>568</v>
      </c>
    </row>
    <row r="116" spans="2:13" x14ac:dyDescent="0.3">
      <c r="B116" s="248" t="s">
        <v>2831</v>
      </c>
      <c r="C116" s="248" t="s">
        <v>2831</v>
      </c>
      <c r="D116" t="s">
        <v>2575</v>
      </c>
      <c r="E116" t="s">
        <v>5033</v>
      </c>
      <c r="F116" t="s">
        <v>2078</v>
      </c>
      <c r="G116" s="47" t="s">
        <v>2261</v>
      </c>
      <c r="H116" s="49">
        <v>0</v>
      </c>
      <c r="I116" s="250">
        <v>0</v>
      </c>
      <c r="J116" s="49" t="s">
        <v>2160</v>
      </c>
      <c r="K116" s="49" t="s">
        <v>5034</v>
      </c>
      <c r="L116" s="49" t="s">
        <v>254</v>
      </c>
      <c r="M116" s="49" t="s">
        <v>568</v>
      </c>
    </row>
    <row r="117" spans="2:13" x14ac:dyDescent="0.3">
      <c r="B117" s="248" t="s">
        <v>2831</v>
      </c>
      <c r="C117" s="248" t="s">
        <v>2831</v>
      </c>
      <c r="D117" t="s">
        <v>2575</v>
      </c>
      <c r="E117" t="s">
        <v>9825</v>
      </c>
      <c r="F117" t="s">
        <v>2073</v>
      </c>
      <c r="G117" s="47" t="s">
        <v>2341</v>
      </c>
      <c r="H117" s="49">
        <v>0</v>
      </c>
      <c r="I117" s="250">
        <v>0</v>
      </c>
      <c r="J117" s="49" t="s">
        <v>2186</v>
      </c>
      <c r="K117" s="49" t="s">
        <v>9826</v>
      </c>
      <c r="L117" s="49" t="s">
        <v>254</v>
      </c>
      <c r="M117" s="49" t="s">
        <v>568</v>
      </c>
    </row>
    <row r="118" spans="2:13" x14ac:dyDescent="0.3">
      <c r="B118" s="248" t="s">
        <v>2831</v>
      </c>
      <c r="C118" s="248" t="s">
        <v>2831</v>
      </c>
      <c r="D118" t="s">
        <v>2575</v>
      </c>
      <c r="E118" t="s">
        <v>11925</v>
      </c>
      <c r="F118" t="s">
        <v>2072</v>
      </c>
      <c r="G118" s="47" t="s">
        <v>2197</v>
      </c>
      <c r="H118" s="49">
        <v>0</v>
      </c>
      <c r="I118" s="250">
        <v>0</v>
      </c>
      <c r="J118" s="49" t="s">
        <v>2173</v>
      </c>
      <c r="K118" s="49" t="s">
        <v>11926</v>
      </c>
      <c r="L118" s="49" t="s">
        <v>254</v>
      </c>
      <c r="M118" s="49" t="s">
        <v>568</v>
      </c>
    </row>
    <row r="119" spans="2:13" x14ac:dyDescent="0.3">
      <c r="B119" s="248" t="s">
        <v>2831</v>
      </c>
      <c r="C119" s="248" t="s">
        <v>2831</v>
      </c>
      <c r="D119" t="s">
        <v>2575</v>
      </c>
      <c r="E119" t="s">
        <v>5123</v>
      </c>
      <c r="F119" t="s">
        <v>2078</v>
      </c>
      <c r="G119" s="47" t="s">
        <v>2206</v>
      </c>
      <c r="H119" s="49">
        <v>0</v>
      </c>
      <c r="I119" s="250">
        <v>0</v>
      </c>
      <c r="J119" s="49" t="s">
        <v>2160</v>
      </c>
      <c r="K119" s="49" t="s">
        <v>5124</v>
      </c>
      <c r="L119" s="49" t="s">
        <v>254</v>
      </c>
      <c r="M119" s="49" t="s">
        <v>568</v>
      </c>
    </row>
    <row r="120" spans="2:13" x14ac:dyDescent="0.3">
      <c r="B120" s="248" t="s">
        <v>2831</v>
      </c>
      <c r="C120" s="248" t="s">
        <v>2831</v>
      </c>
      <c r="D120" t="s">
        <v>2575</v>
      </c>
      <c r="E120" t="s">
        <v>4404</v>
      </c>
      <c r="F120" t="s">
        <v>2073</v>
      </c>
      <c r="G120" s="47" t="s">
        <v>2363</v>
      </c>
      <c r="H120" s="49">
        <v>0</v>
      </c>
      <c r="I120" s="250">
        <v>0</v>
      </c>
      <c r="J120" s="49" t="s">
        <v>2160</v>
      </c>
      <c r="K120" s="49" t="s">
        <v>2925</v>
      </c>
      <c r="L120" s="49" t="s">
        <v>254</v>
      </c>
      <c r="M120" s="49" t="s">
        <v>568</v>
      </c>
    </row>
    <row r="121" spans="2:13" x14ac:dyDescent="0.3">
      <c r="B121" s="248" t="s">
        <v>2831</v>
      </c>
      <c r="C121" s="248" t="s">
        <v>2831</v>
      </c>
      <c r="D121" t="s">
        <v>2575</v>
      </c>
      <c r="E121" t="s">
        <v>4412</v>
      </c>
      <c r="F121" t="s">
        <v>2073</v>
      </c>
      <c r="G121" s="47" t="s">
        <v>2242</v>
      </c>
      <c r="H121" s="49">
        <v>0</v>
      </c>
      <c r="I121" s="250">
        <v>0</v>
      </c>
      <c r="J121" s="49" t="s">
        <v>2160</v>
      </c>
      <c r="K121" s="49" t="s">
        <v>4414</v>
      </c>
      <c r="L121" s="49" t="s">
        <v>254</v>
      </c>
      <c r="M121" s="49" t="s">
        <v>568</v>
      </c>
    </row>
    <row r="122" spans="2:13" x14ac:dyDescent="0.3">
      <c r="B122" s="248" t="s">
        <v>2831</v>
      </c>
      <c r="C122" s="248" t="s">
        <v>2831</v>
      </c>
      <c r="D122" t="s">
        <v>2575</v>
      </c>
      <c r="E122" t="s">
        <v>11758</v>
      </c>
      <c r="F122" t="s">
        <v>2073</v>
      </c>
      <c r="G122" s="47" t="s">
        <v>2363</v>
      </c>
      <c r="H122" s="49">
        <v>0</v>
      </c>
      <c r="I122" s="250">
        <v>0</v>
      </c>
      <c r="J122" s="49" t="s">
        <v>2160</v>
      </c>
      <c r="K122" s="49" t="s">
        <v>2992</v>
      </c>
      <c r="L122" s="49" t="s">
        <v>254</v>
      </c>
      <c r="M122" s="49" t="s">
        <v>568</v>
      </c>
    </row>
    <row r="123" spans="2:13" x14ac:dyDescent="0.3">
      <c r="B123" s="248" t="s">
        <v>2831</v>
      </c>
      <c r="C123" s="248" t="s">
        <v>2831</v>
      </c>
      <c r="D123" t="s">
        <v>2575</v>
      </c>
      <c r="E123" t="s">
        <v>5721</v>
      </c>
      <c r="F123" t="s">
        <v>2073</v>
      </c>
      <c r="G123" s="47" t="s">
        <v>2262</v>
      </c>
      <c r="H123" s="49">
        <v>0</v>
      </c>
      <c r="I123" s="250">
        <v>0</v>
      </c>
      <c r="J123" s="49" t="s">
        <v>2160</v>
      </c>
      <c r="K123" s="49" t="s">
        <v>5722</v>
      </c>
      <c r="L123" s="49" t="s">
        <v>254</v>
      </c>
      <c r="M123" s="49" t="s">
        <v>568</v>
      </c>
    </row>
    <row r="124" spans="2:13" x14ac:dyDescent="0.3">
      <c r="B124" s="248" t="s">
        <v>2831</v>
      </c>
      <c r="C124" s="248" t="s">
        <v>2831</v>
      </c>
      <c r="D124" t="s">
        <v>2575</v>
      </c>
      <c r="E124" t="s">
        <v>4047</v>
      </c>
      <c r="F124" t="s">
        <v>2078</v>
      </c>
      <c r="G124" s="47" t="s">
        <v>2241</v>
      </c>
      <c r="H124" s="49">
        <v>0</v>
      </c>
      <c r="I124" s="250">
        <v>0</v>
      </c>
      <c r="J124" s="49" t="s">
        <v>2186</v>
      </c>
      <c r="K124" s="49" t="s">
        <v>4048</v>
      </c>
      <c r="L124" s="49" t="s">
        <v>254</v>
      </c>
      <c r="M124" s="49" t="s">
        <v>568</v>
      </c>
    </row>
    <row r="125" spans="2:13" x14ac:dyDescent="0.3">
      <c r="B125" s="248" t="s">
        <v>2831</v>
      </c>
      <c r="C125" s="248" t="s">
        <v>2831</v>
      </c>
      <c r="D125" t="s">
        <v>2575</v>
      </c>
      <c r="E125" t="s">
        <v>11357</v>
      </c>
      <c r="F125" t="s">
        <v>2073</v>
      </c>
      <c r="G125" s="47" t="s">
        <v>2349</v>
      </c>
      <c r="H125" s="49">
        <v>0</v>
      </c>
      <c r="I125" s="250">
        <v>0</v>
      </c>
      <c r="J125" s="49" t="s">
        <v>2186</v>
      </c>
      <c r="K125" s="49" t="s">
        <v>11358</v>
      </c>
      <c r="L125" s="49" t="s">
        <v>254</v>
      </c>
      <c r="M125" s="49" t="s">
        <v>568</v>
      </c>
    </row>
    <row r="126" spans="2:13" x14ac:dyDescent="0.3">
      <c r="B126" s="248" t="s">
        <v>2831</v>
      </c>
      <c r="C126" s="248" t="s">
        <v>2831</v>
      </c>
      <c r="D126" t="s">
        <v>2575</v>
      </c>
      <c r="E126" t="s">
        <v>6283</v>
      </c>
      <c r="F126" t="s">
        <v>2073</v>
      </c>
      <c r="G126" s="47" t="s">
        <v>2363</v>
      </c>
      <c r="H126" s="49">
        <v>0</v>
      </c>
      <c r="I126" s="250">
        <v>0</v>
      </c>
      <c r="J126" s="49" t="s">
        <v>2186</v>
      </c>
      <c r="K126" s="49" t="s">
        <v>6284</v>
      </c>
      <c r="L126" s="49" t="s">
        <v>254</v>
      </c>
      <c r="M126" s="49" t="s">
        <v>568</v>
      </c>
    </row>
    <row r="127" spans="2:13" x14ac:dyDescent="0.3">
      <c r="B127" s="248" t="s">
        <v>2831</v>
      </c>
      <c r="C127" s="248" t="s">
        <v>2831</v>
      </c>
      <c r="D127" t="s">
        <v>2575</v>
      </c>
      <c r="E127" t="s">
        <v>6402</v>
      </c>
      <c r="F127" t="s">
        <v>2078</v>
      </c>
      <c r="G127" s="47" t="s">
        <v>2281</v>
      </c>
      <c r="H127" s="49">
        <v>0</v>
      </c>
      <c r="I127" s="250">
        <v>0</v>
      </c>
      <c r="J127" s="49" t="s">
        <v>2186</v>
      </c>
      <c r="K127" s="49" t="s">
        <v>6403</v>
      </c>
      <c r="L127" s="49" t="s">
        <v>254</v>
      </c>
      <c r="M127" s="49" t="s">
        <v>568</v>
      </c>
    </row>
    <row r="128" spans="2:13" x14ac:dyDescent="0.3">
      <c r="B128" s="248" t="s">
        <v>2831</v>
      </c>
      <c r="C128" s="248" t="s">
        <v>2831</v>
      </c>
      <c r="D128" t="s">
        <v>2575</v>
      </c>
      <c r="E128" t="s">
        <v>11927</v>
      </c>
      <c r="F128" t="s">
        <v>2076</v>
      </c>
      <c r="G128" s="47" t="s">
        <v>2345</v>
      </c>
      <c r="H128" s="49">
        <v>0</v>
      </c>
      <c r="I128" s="250">
        <v>0</v>
      </c>
      <c r="J128" s="49" t="s">
        <v>2160</v>
      </c>
      <c r="K128" s="49" t="s">
        <v>11928</v>
      </c>
      <c r="L128" s="49" t="s">
        <v>254</v>
      </c>
      <c r="M128" s="49" t="s">
        <v>568</v>
      </c>
    </row>
    <row r="129" spans="2:13" x14ac:dyDescent="0.3">
      <c r="B129" s="248" t="s">
        <v>2831</v>
      </c>
      <c r="C129" s="248" t="s">
        <v>2831</v>
      </c>
      <c r="D129" t="s">
        <v>2575</v>
      </c>
      <c r="E129" t="s">
        <v>6927</v>
      </c>
      <c r="F129" t="s">
        <v>2073</v>
      </c>
      <c r="G129" s="47" t="s">
        <v>11900</v>
      </c>
      <c r="H129" s="49">
        <v>0</v>
      </c>
      <c r="I129" s="250">
        <v>0</v>
      </c>
      <c r="J129" s="49" t="s">
        <v>2186</v>
      </c>
      <c r="K129" s="49" t="s">
        <v>6928</v>
      </c>
      <c r="L129" s="49" t="s">
        <v>254</v>
      </c>
      <c r="M129" s="49" t="s">
        <v>568</v>
      </c>
    </row>
    <row r="130" spans="2:13" x14ac:dyDescent="0.3">
      <c r="B130" s="248" t="s">
        <v>2831</v>
      </c>
      <c r="C130" s="248" t="s">
        <v>2831</v>
      </c>
      <c r="D130" t="s">
        <v>2575</v>
      </c>
      <c r="E130" t="s">
        <v>8914</v>
      </c>
      <c r="F130" t="s">
        <v>2073</v>
      </c>
      <c r="G130" s="47" t="s">
        <v>2197</v>
      </c>
      <c r="H130" s="49">
        <v>0</v>
      </c>
      <c r="I130" s="250">
        <v>0</v>
      </c>
      <c r="J130" s="49" t="s">
        <v>2186</v>
      </c>
      <c r="K130" s="49" t="s">
        <v>8915</v>
      </c>
      <c r="L130" s="49" t="s">
        <v>254</v>
      </c>
      <c r="M130" s="49" t="s">
        <v>568</v>
      </c>
    </row>
    <row r="131" spans="2:13" x14ac:dyDescent="0.3">
      <c r="B131" s="248" t="s">
        <v>2831</v>
      </c>
      <c r="C131" s="248" t="s">
        <v>2831</v>
      </c>
      <c r="D131" t="s">
        <v>2575</v>
      </c>
      <c r="E131" t="s">
        <v>6665</v>
      </c>
      <c r="F131" t="s">
        <v>2073</v>
      </c>
      <c r="G131" s="47" t="s">
        <v>2255</v>
      </c>
      <c r="H131" s="49">
        <v>0</v>
      </c>
      <c r="I131" s="250">
        <v>0</v>
      </c>
      <c r="J131" s="49" t="s">
        <v>2160</v>
      </c>
      <c r="K131" s="49" t="s">
        <v>6666</v>
      </c>
      <c r="L131" s="49" t="s">
        <v>254</v>
      </c>
      <c r="M131" s="49" t="s">
        <v>568</v>
      </c>
    </row>
    <row r="132" spans="2:13" x14ac:dyDescent="0.3">
      <c r="B132" s="248" t="s">
        <v>2831</v>
      </c>
      <c r="C132" s="248" t="s">
        <v>2831</v>
      </c>
      <c r="D132" t="s">
        <v>2575</v>
      </c>
      <c r="E132" t="s">
        <v>10517</v>
      </c>
      <c r="F132" t="s">
        <v>2073</v>
      </c>
      <c r="G132" s="47" t="s">
        <v>2272</v>
      </c>
      <c r="H132" s="49">
        <v>0</v>
      </c>
      <c r="I132" s="250">
        <v>0</v>
      </c>
      <c r="J132" s="49" t="s">
        <v>2186</v>
      </c>
      <c r="K132" s="49" t="s">
        <v>10518</v>
      </c>
      <c r="L132" s="49" t="s">
        <v>254</v>
      </c>
      <c r="M132" s="49" t="s">
        <v>568</v>
      </c>
    </row>
    <row r="133" spans="2:13" x14ac:dyDescent="0.3">
      <c r="B133" s="248" t="s">
        <v>2831</v>
      </c>
      <c r="C133" s="248" t="s">
        <v>2831</v>
      </c>
      <c r="D133" t="s">
        <v>2575</v>
      </c>
      <c r="E133" t="s">
        <v>4492</v>
      </c>
      <c r="F133" t="s">
        <v>2073</v>
      </c>
      <c r="G133" s="47" t="s">
        <v>2222</v>
      </c>
      <c r="H133" s="49">
        <v>0</v>
      </c>
      <c r="I133" s="250">
        <v>0</v>
      </c>
      <c r="J133" s="49" t="s">
        <v>2160</v>
      </c>
      <c r="K133" s="49" t="s">
        <v>2925</v>
      </c>
      <c r="L133" s="49" t="s">
        <v>254</v>
      </c>
      <c r="M133" s="49" t="s">
        <v>568</v>
      </c>
    </row>
    <row r="134" spans="2:13" x14ac:dyDescent="0.3">
      <c r="B134" s="248" t="s">
        <v>2831</v>
      </c>
      <c r="C134" s="248" t="s">
        <v>2831</v>
      </c>
      <c r="D134" t="s">
        <v>2575</v>
      </c>
      <c r="E134" t="s">
        <v>3761</v>
      </c>
      <c r="F134" t="s">
        <v>2073</v>
      </c>
      <c r="G134" s="47" t="s">
        <v>2345</v>
      </c>
      <c r="H134" s="49">
        <v>0</v>
      </c>
      <c r="I134" s="250">
        <v>0</v>
      </c>
      <c r="J134" s="49" t="s">
        <v>2186</v>
      </c>
      <c r="K134" s="49" t="s">
        <v>3763</v>
      </c>
      <c r="L134" s="49" t="s">
        <v>254</v>
      </c>
      <c r="M134" s="49" t="s">
        <v>568</v>
      </c>
    </row>
    <row r="135" spans="2:13" x14ac:dyDescent="0.3">
      <c r="B135" s="248" t="s">
        <v>2831</v>
      </c>
      <c r="C135" s="248" t="s">
        <v>2831</v>
      </c>
      <c r="D135" t="s">
        <v>2575</v>
      </c>
      <c r="E135" t="s">
        <v>4956</v>
      </c>
      <c r="F135" t="s">
        <v>2078</v>
      </c>
      <c r="G135" s="47" t="s">
        <v>2340</v>
      </c>
      <c r="H135" s="49">
        <v>0</v>
      </c>
      <c r="I135" s="250">
        <v>0</v>
      </c>
      <c r="J135" s="49" t="s">
        <v>2185</v>
      </c>
      <c r="K135" s="49" t="s">
        <v>4957</v>
      </c>
      <c r="L135" s="49" t="s">
        <v>254</v>
      </c>
      <c r="M135" s="49" t="s">
        <v>568</v>
      </c>
    </row>
    <row r="136" spans="2:13" x14ac:dyDescent="0.3">
      <c r="B136" s="248" t="s">
        <v>2831</v>
      </c>
      <c r="C136" s="248" t="s">
        <v>2831</v>
      </c>
      <c r="D136" t="s">
        <v>2575</v>
      </c>
      <c r="E136" t="s">
        <v>5895</v>
      </c>
      <c r="F136" t="s">
        <v>2073</v>
      </c>
      <c r="G136" s="47" t="s">
        <v>2241</v>
      </c>
      <c r="H136" s="49">
        <v>0</v>
      </c>
      <c r="I136" s="250">
        <v>0</v>
      </c>
      <c r="J136" s="49" t="s">
        <v>2186</v>
      </c>
      <c r="K136" s="49" t="s">
        <v>5897</v>
      </c>
      <c r="L136" s="49" t="s">
        <v>254</v>
      </c>
      <c r="M136" s="49" t="s">
        <v>568</v>
      </c>
    </row>
    <row r="137" spans="2:13" x14ac:dyDescent="0.3">
      <c r="B137" s="248" t="s">
        <v>2831</v>
      </c>
      <c r="C137" s="248" t="s">
        <v>2831</v>
      </c>
      <c r="D137" t="s">
        <v>2575</v>
      </c>
      <c r="E137" t="s">
        <v>3823</v>
      </c>
      <c r="F137" t="s">
        <v>2073</v>
      </c>
      <c r="G137" s="47" t="s">
        <v>2235</v>
      </c>
      <c r="H137" s="49">
        <v>0</v>
      </c>
      <c r="I137" s="250">
        <v>0</v>
      </c>
      <c r="J137" s="49" t="s">
        <v>2186</v>
      </c>
      <c r="K137" s="49" t="s">
        <v>3824</v>
      </c>
      <c r="L137" s="49" t="s">
        <v>2147</v>
      </c>
      <c r="M137" s="49" t="s">
        <v>568</v>
      </c>
    </row>
    <row r="138" spans="2:13" x14ac:dyDescent="0.3">
      <c r="B138" s="248" t="s">
        <v>2831</v>
      </c>
      <c r="C138" s="248" t="s">
        <v>2831</v>
      </c>
      <c r="D138" t="s">
        <v>2575</v>
      </c>
      <c r="E138" t="s">
        <v>3973</v>
      </c>
      <c r="F138" t="s">
        <v>2078</v>
      </c>
      <c r="G138" s="47" t="s">
        <v>2230</v>
      </c>
      <c r="H138" s="49">
        <v>0</v>
      </c>
      <c r="I138" s="250">
        <v>0</v>
      </c>
      <c r="J138" s="49" t="s">
        <v>2186</v>
      </c>
      <c r="K138" s="49" t="s">
        <v>3974</v>
      </c>
      <c r="L138" s="49" t="s">
        <v>254</v>
      </c>
      <c r="M138" s="49" t="s">
        <v>568</v>
      </c>
    </row>
    <row r="139" spans="2:13" x14ac:dyDescent="0.3">
      <c r="B139" s="248" t="s">
        <v>2831</v>
      </c>
      <c r="C139" s="248" t="s">
        <v>2831</v>
      </c>
      <c r="D139" t="s">
        <v>2575</v>
      </c>
      <c r="E139" t="s">
        <v>3542</v>
      </c>
      <c r="F139" t="s">
        <v>2073</v>
      </c>
      <c r="G139" s="47" t="s">
        <v>11900</v>
      </c>
      <c r="H139" s="49">
        <v>0</v>
      </c>
      <c r="I139" s="250">
        <v>0</v>
      </c>
      <c r="J139" s="49" t="s">
        <v>2186</v>
      </c>
      <c r="K139" s="49" t="s">
        <v>3543</v>
      </c>
      <c r="L139" s="49" t="s">
        <v>254</v>
      </c>
      <c r="M139" s="49" t="s">
        <v>568</v>
      </c>
    </row>
    <row r="140" spans="2:13" x14ac:dyDescent="0.3">
      <c r="B140" s="248" t="s">
        <v>2831</v>
      </c>
      <c r="C140" s="248" t="s">
        <v>2831</v>
      </c>
      <c r="D140" t="s">
        <v>2575</v>
      </c>
      <c r="E140" t="s">
        <v>4203</v>
      </c>
      <c r="F140" t="s">
        <v>2073</v>
      </c>
      <c r="G140" s="47" t="s">
        <v>2203</v>
      </c>
      <c r="H140" s="49">
        <v>0</v>
      </c>
      <c r="I140" s="250">
        <v>0</v>
      </c>
      <c r="J140" s="49" t="s">
        <v>2186</v>
      </c>
      <c r="K140" s="49" t="s">
        <v>4205</v>
      </c>
      <c r="L140" s="49" t="s">
        <v>254</v>
      </c>
      <c r="M140" s="49" t="s">
        <v>568</v>
      </c>
    </row>
    <row r="141" spans="2:13" x14ac:dyDescent="0.3">
      <c r="B141" s="248" t="s">
        <v>2831</v>
      </c>
      <c r="C141" s="248" t="s">
        <v>2831</v>
      </c>
      <c r="D141" t="s">
        <v>2575</v>
      </c>
      <c r="E141" t="s">
        <v>11929</v>
      </c>
      <c r="F141" t="s">
        <v>2072</v>
      </c>
      <c r="G141" s="47" t="s">
        <v>2260</v>
      </c>
      <c r="H141" s="49">
        <v>0</v>
      </c>
      <c r="I141" s="250">
        <v>0</v>
      </c>
      <c r="J141" s="49" t="s">
        <v>2176</v>
      </c>
      <c r="K141" s="49" t="s">
        <v>11592</v>
      </c>
      <c r="L141" s="49" t="s">
        <v>254</v>
      </c>
      <c r="M141" s="49" t="s">
        <v>568</v>
      </c>
    </row>
    <row r="142" spans="2:13" x14ac:dyDescent="0.3">
      <c r="B142" s="248" t="s">
        <v>2831</v>
      </c>
      <c r="C142" s="248" t="s">
        <v>2831</v>
      </c>
      <c r="D142" t="s">
        <v>2575</v>
      </c>
      <c r="E142" t="s">
        <v>3315</v>
      </c>
      <c r="F142" t="s">
        <v>2073</v>
      </c>
      <c r="G142" s="47" t="s">
        <v>2203</v>
      </c>
      <c r="H142" s="49">
        <v>0</v>
      </c>
      <c r="I142" s="250">
        <v>0</v>
      </c>
      <c r="J142" s="49" t="s">
        <v>2160</v>
      </c>
      <c r="K142" s="49" t="s">
        <v>2925</v>
      </c>
      <c r="L142" s="49" t="s">
        <v>254</v>
      </c>
      <c r="M142" s="49" t="s">
        <v>568</v>
      </c>
    </row>
    <row r="143" spans="2:13" x14ac:dyDescent="0.3">
      <c r="B143" s="248" t="s">
        <v>2831</v>
      </c>
      <c r="C143" s="248" t="s">
        <v>2831</v>
      </c>
      <c r="D143" t="s">
        <v>2575</v>
      </c>
      <c r="E143" t="s">
        <v>3777</v>
      </c>
      <c r="F143" t="s">
        <v>2073</v>
      </c>
      <c r="G143" s="47" t="s">
        <v>2221</v>
      </c>
      <c r="H143" s="49">
        <v>0</v>
      </c>
      <c r="I143" s="250">
        <v>0</v>
      </c>
      <c r="J143" s="49" t="s">
        <v>2186</v>
      </c>
      <c r="K143" s="49" t="s">
        <v>3778</v>
      </c>
      <c r="L143" s="49" t="s">
        <v>254</v>
      </c>
      <c r="M143" s="49" t="s">
        <v>568</v>
      </c>
    </row>
    <row r="144" spans="2:13" x14ac:dyDescent="0.3">
      <c r="B144" s="248" t="s">
        <v>2831</v>
      </c>
      <c r="C144" s="248" t="s">
        <v>2831</v>
      </c>
      <c r="D144" t="s">
        <v>2575</v>
      </c>
      <c r="E144" t="s">
        <v>2989</v>
      </c>
      <c r="F144" t="s">
        <v>2073</v>
      </c>
      <c r="G144" s="47" t="s">
        <v>11900</v>
      </c>
      <c r="H144" s="49">
        <v>0</v>
      </c>
      <c r="I144" s="250">
        <v>0</v>
      </c>
      <c r="J144" s="49" t="s">
        <v>2160</v>
      </c>
      <c r="K144" s="49" t="s">
        <v>2941</v>
      </c>
      <c r="L144" s="49" t="s">
        <v>254</v>
      </c>
      <c r="M144" s="49" t="s">
        <v>568</v>
      </c>
    </row>
    <row r="145" spans="2:13" x14ac:dyDescent="0.3">
      <c r="B145" s="248" t="s">
        <v>2831</v>
      </c>
      <c r="C145" s="248" t="s">
        <v>2831</v>
      </c>
      <c r="D145" t="s">
        <v>2575</v>
      </c>
      <c r="E145" t="s">
        <v>9895</v>
      </c>
      <c r="F145" t="s">
        <v>2073</v>
      </c>
      <c r="G145" s="47" t="s">
        <v>2242</v>
      </c>
      <c r="H145" s="49">
        <v>0</v>
      </c>
      <c r="I145" s="250">
        <v>0</v>
      </c>
      <c r="J145" s="49" t="s">
        <v>2160</v>
      </c>
      <c r="K145" s="49" t="s">
        <v>9896</v>
      </c>
      <c r="L145" s="49" t="s">
        <v>254</v>
      </c>
      <c r="M145" s="49" t="s">
        <v>568</v>
      </c>
    </row>
    <row r="146" spans="2:13" x14ac:dyDescent="0.3">
      <c r="B146" s="248" t="s">
        <v>2831</v>
      </c>
      <c r="C146" s="248" t="s">
        <v>2831</v>
      </c>
      <c r="D146" t="s">
        <v>2575</v>
      </c>
      <c r="E146" t="s">
        <v>3921</v>
      </c>
      <c r="F146" t="s">
        <v>2073</v>
      </c>
      <c r="G146" s="47" t="s">
        <v>2262</v>
      </c>
      <c r="H146" s="49">
        <v>0</v>
      </c>
      <c r="I146" s="250">
        <v>0</v>
      </c>
      <c r="J146" s="49" t="s">
        <v>2186</v>
      </c>
      <c r="K146" s="49" t="s">
        <v>3922</v>
      </c>
      <c r="L146" s="49" t="s">
        <v>254</v>
      </c>
      <c r="M146" s="49" t="s">
        <v>568</v>
      </c>
    </row>
    <row r="147" spans="2:13" x14ac:dyDescent="0.3">
      <c r="B147" s="248" t="s">
        <v>2831</v>
      </c>
      <c r="C147" s="248" t="s">
        <v>2831</v>
      </c>
      <c r="D147" t="s">
        <v>2575</v>
      </c>
      <c r="E147" t="s">
        <v>6118</v>
      </c>
      <c r="F147" t="s">
        <v>2073</v>
      </c>
      <c r="G147" s="47" t="s">
        <v>2267</v>
      </c>
      <c r="H147" s="49">
        <v>0</v>
      </c>
      <c r="I147" s="250">
        <v>0</v>
      </c>
      <c r="J147" s="49" t="s">
        <v>2186</v>
      </c>
      <c r="K147" s="49" t="s">
        <v>6119</v>
      </c>
      <c r="L147" s="49" t="s">
        <v>254</v>
      </c>
      <c r="M147" s="49" t="s">
        <v>568</v>
      </c>
    </row>
    <row r="148" spans="2:13" x14ac:dyDescent="0.3">
      <c r="B148" s="248" t="s">
        <v>2831</v>
      </c>
      <c r="C148" s="248" t="s">
        <v>2831</v>
      </c>
      <c r="D148" t="s">
        <v>2575</v>
      </c>
      <c r="E148" t="s">
        <v>7338</v>
      </c>
      <c r="F148" t="s">
        <v>2073</v>
      </c>
      <c r="G148" s="47" t="s">
        <v>2272</v>
      </c>
      <c r="H148" s="49">
        <v>0</v>
      </c>
      <c r="I148" s="250">
        <v>0</v>
      </c>
      <c r="J148" s="49" t="s">
        <v>2173</v>
      </c>
      <c r="K148" s="49" t="s">
        <v>7339</v>
      </c>
      <c r="L148" s="49" t="s">
        <v>254</v>
      </c>
      <c r="M148" s="49" t="s">
        <v>568</v>
      </c>
    </row>
    <row r="149" spans="2:13" x14ac:dyDescent="0.3">
      <c r="B149" s="248" t="s">
        <v>2831</v>
      </c>
      <c r="C149" s="248" t="s">
        <v>2831</v>
      </c>
      <c r="D149" t="s">
        <v>2575</v>
      </c>
      <c r="E149" t="s">
        <v>7037</v>
      </c>
      <c r="F149" t="s">
        <v>2073</v>
      </c>
      <c r="G149" s="47" t="s">
        <v>2272</v>
      </c>
      <c r="H149" s="49">
        <v>0</v>
      </c>
      <c r="I149" s="250">
        <v>0</v>
      </c>
      <c r="J149" s="49" t="s">
        <v>2186</v>
      </c>
      <c r="K149" s="49" t="s">
        <v>7038</v>
      </c>
      <c r="L149" s="49" t="s">
        <v>254</v>
      </c>
      <c r="M149" s="49" t="s">
        <v>568</v>
      </c>
    </row>
    <row r="150" spans="2:13" x14ac:dyDescent="0.3">
      <c r="B150" s="248" t="s">
        <v>2831</v>
      </c>
      <c r="C150" s="248" t="s">
        <v>2831</v>
      </c>
      <c r="D150" t="s">
        <v>2575</v>
      </c>
      <c r="E150" t="s">
        <v>6008</v>
      </c>
      <c r="F150" t="s">
        <v>2078</v>
      </c>
      <c r="G150" s="47" t="s">
        <v>2281</v>
      </c>
      <c r="H150" s="49">
        <v>0</v>
      </c>
      <c r="I150" s="250">
        <v>0</v>
      </c>
      <c r="J150" s="49" t="s">
        <v>2186</v>
      </c>
      <c r="K150" s="49" t="s">
        <v>6009</v>
      </c>
      <c r="L150" s="49" t="s">
        <v>254</v>
      </c>
      <c r="M150" s="49" t="s">
        <v>568</v>
      </c>
    </row>
    <row r="151" spans="2:13" x14ac:dyDescent="0.3">
      <c r="B151" s="248" t="s">
        <v>2831</v>
      </c>
      <c r="C151" s="248" t="s">
        <v>2831</v>
      </c>
      <c r="D151" t="s">
        <v>2575</v>
      </c>
      <c r="E151" t="s">
        <v>6497</v>
      </c>
      <c r="F151" t="s">
        <v>2078</v>
      </c>
      <c r="G151" s="47" t="s">
        <v>2312</v>
      </c>
      <c r="H151" s="49">
        <v>0</v>
      </c>
      <c r="I151" s="250">
        <v>0</v>
      </c>
      <c r="J151" s="49" t="s">
        <v>2186</v>
      </c>
      <c r="K151" s="49" t="s">
        <v>6498</v>
      </c>
      <c r="L151" s="49" t="s">
        <v>254</v>
      </c>
      <c r="M151" s="49" t="s">
        <v>568</v>
      </c>
    </row>
    <row r="152" spans="2:13" x14ac:dyDescent="0.3">
      <c r="B152" s="248" t="s">
        <v>2831</v>
      </c>
      <c r="C152" s="248" t="s">
        <v>2831</v>
      </c>
      <c r="D152" t="s">
        <v>2575</v>
      </c>
      <c r="E152" t="s">
        <v>11930</v>
      </c>
      <c r="F152" t="s">
        <v>2072</v>
      </c>
      <c r="G152" s="47" t="s">
        <v>2174</v>
      </c>
      <c r="H152" s="49">
        <v>0</v>
      </c>
      <c r="I152" s="250">
        <v>0</v>
      </c>
      <c r="J152" s="49" t="s">
        <v>2160</v>
      </c>
      <c r="K152" s="49" t="s">
        <v>11931</v>
      </c>
      <c r="L152" s="49" t="s">
        <v>254</v>
      </c>
      <c r="M152" s="49" t="s">
        <v>568</v>
      </c>
    </row>
    <row r="153" spans="2:13" x14ac:dyDescent="0.3">
      <c r="B153" s="248" t="s">
        <v>2831</v>
      </c>
      <c r="C153" s="248" t="s">
        <v>2831</v>
      </c>
      <c r="D153" t="s">
        <v>2575</v>
      </c>
      <c r="E153" t="s">
        <v>6391</v>
      </c>
      <c r="F153" t="s">
        <v>2078</v>
      </c>
      <c r="G153" s="47" t="s">
        <v>2242</v>
      </c>
      <c r="H153" s="49">
        <v>0</v>
      </c>
      <c r="I153" s="250">
        <v>0</v>
      </c>
      <c r="J153" s="49" t="s">
        <v>2186</v>
      </c>
      <c r="K153" s="49" t="s">
        <v>6392</v>
      </c>
      <c r="L153" s="49" t="s">
        <v>254</v>
      </c>
      <c r="M153" s="49" t="s">
        <v>568</v>
      </c>
    </row>
    <row r="154" spans="2:13" x14ac:dyDescent="0.3">
      <c r="B154" s="248" t="s">
        <v>2831</v>
      </c>
      <c r="C154" s="248" t="s">
        <v>2831</v>
      </c>
      <c r="D154" t="s">
        <v>2575</v>
      </c>
      <c r="E154" t="s">
        <v>3772</v>
      </c>
      <c r="F154" t="s">
        <v>2073</v>
      </c>
      <c r="G154" s="47" t="s">
        <v>2203</v>
      </c>
      <c r="H154" s="49">
        <v>0</v>
      </c>
      <c r="I154" s="250">
        <v>0</v>
      </c>
      <c r="J154" s="49" t="s">
        <v>2186</v>
      </c>
      <c r="K154" s="49" t="s">
        <v>3773</v>
      </c>
      <c r="L154" s="49" t="s">
        <v>254</v>
      </c>
      <c r="M154" s="49" t="s">
        <v>568</v>
      </c>
    </row>
    <row r="155" spans="2:13" x14ac:dyDescent="0.3">
      <c r="B155" s="248" t="s">
        <v>2831</v>
      </c>
      <c r="C155" s="248" t="s">
        <v>2831</v>
      </c>
      <c r="D155" t="s">
        <v>2575</v>
      </c>
      <c r="E155" t="s">
        <v>10674</v>
      </c>
      <c r="F155" t="s">
        <v>2073</v>
      </c>
      <c r="G155" s="47" t="s">
        <v>2203</v>
      </c>
      <c r="H155" s="49">
        <v>0</v>
      </c>
      <c r="I155" s="250">
        <v>0</v>
      </c>
      <c r="J155" s="49" t="s">
        <v>2186</v>
      </c>
      <c r="K155" s="49" t="s">
        <v>10675</v>
      </c>
      <c r="L155" s="49" t="s">
        <v>254</v>
      </c>
      <c r="M155" s="49" t="s">
        <v>568</v>
      </c>
    </row>
    <row r="156" spans="2:13" x14ac:dyDescent="0.3">
      <c r="B156" s="248" t="s">
        <v>2831</v>
      </c>
      <c r="C156" s="248" t="s">
        <v>2831</v>
      </c>
      <c r="D156" t="s">
        <v>2575</v>
      </c>
      <c r="E156" t="s">
        <v>9847</v>
      </c>
      <c r="F156" t="s">
        <v>2073</v>
      </c>
      <c r="G156" s="47" t="s">
        <v>2340</v>
      </c>
      <c r="H156" s="49">
        <v>0</v>
      </c>
      <c r="I156" s="250">
        <v>0</v>
      </c>
      <c r="J156" s="49" t="s">
        <v>2186</v>
      </c>
      <c r="K156" s="49" t="s">
        <v>9848</v>
      </c>
      <c r="L156" s="49" t="s">
        <v>2147</v>
      </c>
      <c r="M156" s="49" t="s">
        <v>568</v>
      </c>
    </row>
    <row r="157" spans="2:13" x14ac:dyDescent="0.3">
      <c r="B157" s="248" t="s">
        <v>2831</v>
      </c>
      <c r="C157" s="248" t="s">
        <v>2831</v>
      </c>
      <c r="D157" t="s">
        <v>2575</v>
      </c>
      <c r="E157" t="s">
        <v>3046</v>
      </c>
      <c r="F157" t="s">
        <v>2073</v>
      </c>
      <c r="G157" s="47" t="s">
        <v>2267</v>
      </c>
      <c r="H157" s="49">
        <v>0</v>
      </c>
      <c r="I157" s="250">
        <v>0</v>
      </c>
      <c r="J157" s="49" t="s">
        <v>2160</v>
      </c>
      <c r="K157" s="49" t="s">
        <v>2936</v>
      </c>
      <c r="L157" s="49" t="s">
        <v>254</v>
      </c>
      <c r="M157" s="49" t="s">
        <v>568</v>
      </c>
    </row>
    <row r="158" spans="2:13" x14ac:dyDescent="0.3">
      <c r="B158" s="248" t="s">
        <v>2831</v>
      </c>
      <c r="C158" s="248" t="s">
        <v>2831</v>
      </c>
      <c r="D158" t="s">
        <v>2575</v>
      </c>
      <c r="E158" t="s">
        <v>6254</v>
      </c>
      <c r="F158" t="s">
        <v>2073</v>
      </c>
      <c r="G158" s="47" t="s">
        <v>2174</v>
      </c>
      <c r="H158" s="49">
        <v>0</v>
      </c>
      <c r="I158" s="250">
        <v>0</v>
      </c>
      <c r="J158" s="49" t="s">
        <v>2160</v>
      </c>
      <c r="K158" s="49" t="s">
        <v>6255</v>
      </c>
      <c r="L158" s="49" t="s">
        <v>254</v>
      </c>
      <c r="M158" s="49" t="s">
        <v>568</v>
      </c>
    </row>
    <row r="159" spans="2:13" x14ac:dyDescent="0.3">
      <c r="B159" s="248" t="s">
        <v>2831</v>
      </c>
      <c r="C159" s="248" t="s">
        <v>2831</v>
      </c>
      <c r="D159" t="s">
        <v>2575</v>
      </c>
      <c r="E159" t="s">
        <v>10310</v>
      </c>
      <c r="F159" t="s">
        <v>2073</v>
      </c>
      <c r="G159" s="47" t="s">
        <v>2261</v>
      </c>
      <c r="H159" s="49">
        <v>0</v>
      </c>
      <c r="I159" s="250">
        <v>0</v>
      </c>
      <c r="J159" s="49" t="s">
        <v>2186</v>
      </c>
      <c r="K159" s="49" t="s">
        <v>10311</v>
      </c>
      <c r="L159" s="49" t="s">
        <v>254</v>
      </c>
      <c r="M159" s="49" t="s">
        <v>568</v>
      </c>
    </row>
    <row r="160" spans="2:13" x14ac:dyDescent="0.3">
      <c r="B160" s="248" t="s">
        <v>2831</v>
      </c>
      <c r="C160" s="248" t="s">
        <v>2831</v>
      </c>
      <c r="D160" t="s">
        <v>2575</v>
      </c>
      <c r="E160" t="s">
        <v>11932</v>
      </c>
      <c r="F160" t="s">
        <v>2075</v>
      </c>
      <c r="G160" s="47" t="s">
        <v>2267</v>
      </c>
      <c r="H160" s="49">
        <v>0</v>
      </c>
      <c r="I160" s="250">
        <v>0</v>
      </c>
      <c r="J160" s="49" t="s">
        <v>2173</v>
      </c>
      <c r="K160" s="49" t="s">
        <v>11933</v>
      </c>
      <c r="L160" s="49" t="s">
        <v>2147</v>
      </c>
      <c r="M160" s="49" t="s">
        <v>568</v>
      </c>
    </row>
    <row r="161" spans="2:13" x14ac:dyDescent="0.3">
      <c r="B161" s="248" t="s">
        <v>2831</v>
      </c>
      <c r="C161" s="248" t="s">
        <v>2831</v>
      </c>
      <c r="D161" t="s">
        <v>2575</v>
      </c>
      <c r="E161" t="s">
        <v>7598</v>
      </c>
      <c r="F161" t="s">
        <v>2073</v>
      </c>
      <c r="G161" s="47" t="s">
        <v>2340</v>
      </c>
      <c r="H161" s="49">
        <v>0</v>
      </c>
      <c r="I161" s="250">
        <v>0</v>
      </c>
      <c r="J161" s="49" t="s">
        <v>2186</v>
      </c>
      <c r="K161" s="49" t="s">
        <v>7599</v>
      </c>
      <c r="L161" s="49" t="s">
        <v>254</v>
      </c>
      <c r="M161" s="49" t="s">
        <v>568</v>
      </c>
    </row>
    <row r="162" spans="2:13" x14ac:dyDescent="0.3">
      <c r="B162" s="248" t="s">
        <v>2831</v>
      </c>
      <c r="C162" s="248" t="s">
        <v>2831</v>
      </c>
      <c r="D162" t="s">
        <v>2575</v>
      </c>
      <c r="E162" t="s">
        <v>10583</v>
      </c>
      <c r="F162" t="s">
        <v>2073</v>
      </c>
      <c r="G162" s="47" t="s">
        <v>2261</v>
      </c>
      <c r="H162" s="49">
        <v>0</v>
      </c>
      <c r="I162" s="250">
        <v>0</v>
      </c>
      <c r="J162" s="49" t="s">
        <v>2176</v>
      </c>
      <c r="K162" s="49" t="s">
        <v>10584</v>
      </c>
      <c r="L162" s="49" t="s">
        <v>254</v>
      </c>
      <c r="M162" s="49" t="s">
        <v>568</v>
      </c>
    </row>
    <row r="163" spans="2:13" x14ac:dyDescent="0.3">
      <c r="B163" s="248" t="s">
        <v>2831</v>
      </c>
      <c r="C163" s="248" t="s">
        <v>2831</v>
      </c>
      <c r="D163" t="s">
        <v>2575</v>
      </c>
      <c r="E163" t="s">
        <v>8124</v>
      </c>
      <c r="F163" t="s">
        <v>2073</v>
      </c>
      <c r="G163" s="47" t="s">
        <v>2221</v>
      </c>
      <c r="H163" s="49">
        <v>0</v>
      </c>
      <c r="I163" s="250">
        <v>0</v>
      </c>
      <c r="J163" s="49" t="s">
        <v>2186</v>
      </c>
      <c r="K163" s="49" t="s">
        <v>8125</v>
      </c>
      <c r="L163" s="49" t="s">
        <v>254</v>
      </c>
      <c r="M163" s="49" t="s">
        <v>568</v>
      </c>
    </row>
    <row r="164" spans="2:13" x14ac:dyDescent="0.3">
      <c r="B164" s="248" t="s">
        <v>2831</v>
      </c>
      <c r="C164" s="248" t="s">
        <v>2831</v>
      </c>
      <c r="D164" t="s">
        <v>2575</v>
      </c>
      <c r="E164" t="s">
        <v>11934</v>
      </c>
      <c r="F164" t="s">
        <v>2075</v>
      </c>
      <c r="G164" s="47" t="s">
        <v>2181</v>
      </c>
      <c r="H164" s="49">
        <v>0</v>
      </c>
      <c r="I164" s="250">
        <v>0</v>
      </c>
      <c r="J164" s="49" t="s">
        <v>2176</v>
      </c>
      <c r="K164" s="49" t="s">
        <v>11935</v>
      </c>
      <c r="L164" s="49" t="s">
        <v>254</v>
      </c>
      <c r="M164" s="49" t="s">
        <v>568</v>
      </c>
    </row>
    <row r="165" spans="2:13" x14ac:dyDescent="0.3">
      <c r="B165" s="248" t="s">
        <v>2831</v>
      </c>
      <c r="C165" s="248" t="s">
        <v>2831</v>
      </c>
      <c r="D165" t="s">
        <v>2575</v>
      </c>
      <c r="E165" t="s">
        <v>7919</v>
      </c>
      <c r="F165" t="s">
        <v>2073</v>
      </c>
      <c r="G165" s="47" t="s">
        <v>2281</v>
      </c>
      <c r="H165" s="49">
        <v>0</v>
      </c>
      <c r="I165" s="250">
        <v>0</v>
      </c>
      <c r="J165" s="49" t="s">
        <v>2186</v>
      </c>
      <c r="K165" s="49" t="s">
        <v>7920</v>
      </c>
      <c r="L165" s="49" t="s">
        <v>254</v>
      </c>
      <c r="M165" s="49" t="s">
        <v>568</v>
      </c>
    </row>
    <row r="166" spans="2:13" x14ac:dyDescent="0.3">
      <c r="B166" s="248" t="s">
        <v>2831</v>
      </c>
      <c r="C166" s="248" t="s">
        <v>2831</v>
      </c>
      <c r="D166" t="s">
        <v>2575</v>
      </c>
      <c r="E166" t="s">
        <v>11936</v>
      </c>
      <c r="F166" t="s">
        <v>2072</v>
      </c>
      <c r="G166" s="47" t="s">
        <v>2349</v>
      </c>
      <c r="H166" s="49">
        <v>0</v>
      </c>
      <c r="I166" s="250">
        <v>0</v>
      </c>
      <c r="J166" s="49" t="s">
        <v>2160</v>
      </c>
      <c r="K166" s="49" t="s">
        <v>4535</v>
      </c>
      <c r="L166" s="49" t="s">
        <v>254</v>
      </c>
      <c r="M166" s="49" t="s">
        <v>568</v>
      </c>
    </row>
    <row r="167" spans="2:13" x14ac:dyDescent="0.3">
      <c r="B167" s="248" t="s">
        <v>2831</v>
      </c>
      <c r="C167" s="248" t="s">
        <v>2831</v>
      </c>
      <c r="D167" t="s">
        <v>2575</v>
      </c>
      <c r="E167" t="s">
        <v>7796</v>
      </c>
      <c r="F167" t="s">
        <v>2073</v>
      </c>
      <c r="G167" s="47" t="s">
        <v>2221</v>
      </c>
      <c r="H167" s="49">
        <v>0</v>
      </c>
      <c r="I167" s="250">
        <v>0</v>
      </c>
      <c r="J167" s="49" t="s">
        <v>2186</v>
      </c>
      <c r="K167" s="49" t="s">
        <v>7797</v>
      </c>
      <c r="L167" s="49" t="s">
        <v>2147</v>
      </c>
      <c r="M167" s="49" t="s">
        <v>568</v>
      </c>
    </row>
    <row r="168" spans="2:13" x14ac:dyDescent="0.3">
      <c r="B168" s="248" t="s">
        <v>2831</v>
      </c>
      <c r="C168" s="248" t="s">
        <v>2831</v>
      </c>
      <c r="D168" t="s">
        <v>2575</v>
      </c>
      <c r="E168" t="s">
        <v>11937</v>
      </c>
      <c r="F168" t="s">
        <v>2076</v>
      </c>
      <c r="G168" s="47" t="s">
        <v>2272</v>
      </c>
      <c r="H168" s="49">
        <v>0</v>
      </c>
      <c r="I168" s="250">
        <v>0</v>
      </c>
      <c r="J168" s="49" t="s">
        <v>2176</v>
      </c>
      <c r="K168" s="49" t="s">
        <v>11938</v>
      </c>
      <c r="L168" s="49" t="s">
        <v>254</v>
      </c>
      <c r="M168" s="49" t="s">
        <v>568</v>
      </c>
    </row>
    <row r="169" spans="2:13" x14ac:dyDescent="0.3">
      <c r="B169" s="248" t="s">
        <v>2831</v>
      </c>
      <c r="C169" s="248" t="s">
        <v>2831</v>
      </c>
      <c r="D169" t="s">
        <v>2575</v>
      </c>
      <c r="E169" t="s">
        <v>11939</v>
      </c>
      <c r="F169" t="s">
        <v>2075</v>
      </c>
      <c r="G169" s="47" t="s">
        <v>2221</v>
      </c>
      <c r="H169" s="49">
        <v>0</v>
      </c>
      <c r="I169" s="250">
        <v>0</v>
      </c>
      <c r="J169" s="49" t="s">
        <v>2173</v>
      </c>
      <c r="K169" s="49" t="s">
        <v>11940</v>
      </c>
      <c r="L169" s="49" t="s">
        <v>2147</v>
      </c>
      <c r="M169" s="49" t="s">
        <v>568</v>
      </c>
    </row>
    <row r="170" spans="2:13" x14ac:dyDescent="0.3">
      <c r="B170" s="248" t="s">
        <v>2831</v>
      </c>
      <c r="C170" s="248" t="s">
        <v>2831</v>
      </c>
      <c r="D170" t="s">
        <v>2575</v>
      </c>
      <c r="E170" t="s">
        <v>4102</v>
      </c>
      <c r="F170" t="s">
        <v>2073</v>
      </c>
      <c r="G170" s="47" t="s">
        <v>2203</v>
      </c>
      <c r="H170" s="49">
        <v>0</v>
      </c>
      <c r="I170" s="250">
        <v>0</v>
      </c>
      <c r="J170" s="49" t="s">
        <v>2186</v>
      </c>
      <c r="K170" s="49" t="s">
        <v>4104</v>
      </c>
      <c r="L170" s="49" t="s">
        <v>254</v>
      </c>
      <c r="M170" s="49" t="s">
        <v>568</v>
      </c>
    </row>
    <row r="171" spans="2:13" x14ac:dyDescent="0.3">
      <c r="B171" s="248" t="s">
        <v>2831</v>
      </c>
      <c r="C171" s="248" t="s">
        <v>2831</v>
      </c>
      <c r="D171" t="s">
        <v>2575</v>
      </c>
      <c r="E171" t="s">
        <v>7007</v>
      </c>
      <c r="F171" t="s">
        <v>2073</v>
      </c>
      <c r="G171" s="47" t="s">
        <v>2222</v>
      </c>
      <c r="H171" s="49">
        <v>0</v>
      </c>
      <c r="I171" s="250">
        <v>0</v>
      </c>
      <c r="J171" s="49" t="s">
        <v>2186</v>
      </c>
      <c r="K171" s="49" t="s">
        <v>7008</v>
      </c>
      <c r="L171" s="49" t="s">
        <v>254</v>
      </c>
      <c r="M171" s="49" t="s">
        <v>568</v>
      </c>
    </row>
    <row r="172" spans="2:13" x14ac:dyDescent="0.3">
      <c r="B172" s="248" t="s">
        <v>2831</v>
      </c>
      <c r="C172" s="248" t="s">
        <v>2831</v>
      </c>
      <c r="D172" t="s">
        <v>2575</v>
      </c>
      <c r="E172" t="s">
        <v>4219</v>
      </c>
      <c r="F172" t="s">
        <v>2073</v>
      </c>
      <c r="G172" s="47" t="s">
        <v>2260</v>
      </c>
      <c r="H172" s="49">
        <v>0</v>
      </c>
      <c r="I172" s="250">
        <v>0</v>
      </c>
      <c r="J172" s="49" t="s">
        <v>2186</v>
      </c>
      <c r="K172" s="49" t="s">
        <v>4220</v>
      </c>
      <c r="L172" s="49" t="s">
        <v>254</v>
      </c>
      <c r="M172" s="49" t="s">
        <v>568</v>
      </c>
    </row>
    <row r="173" spans="2:13" x14ac:dyDescent="0.3">
      <c r="B173" s="248" t="s">
        <v>2831</v>
      </c>
      <c r="C173" s="248" t="s">
        <v>2831</v>
      </c>
      <c r="D173" t="s">
        <v>2575</v>
      </c>
      <c r="E173" t="s">
        <v>6736</v>
      </c>
      <c r="F173" t="s">
        <v>2073</v>
      </c>
      <c r="G173" s="47" t="s">
        <v>2222</v>
      </c>
      <c r="H173" s="49">
        <v>0</v>
      </c>
      <c r="I173" s="250">
        <v>0</v>
      </c>
      <c r="J173" s="49" t="s">
        <v>2186</v>
      </c>
      <c r="K173" s="49" t="s">
        <v>6737</v>
      </c>
      <c r="L173" s="49" t="s">
        <v>254</v>
      </c>
      <c r="M173" s="49" t="s">
        <v>568</v>
      </c>
    </row>
    <row r="174" spans="2:13" x14ac:dyDescent="0.3">
      <c r="B174" s="248" t="s">
        <v>2831</v>
      </c>
      <c r="C174" s="248" t="s">
        <v>2831</v>
      </c>
      <c r="D174" t="s">
        <v>2575</v>
      </c>
      <c r="E174" t="s">
        <v>3683</v>
      </c>
      <c r="F174" t="s">
        <v>2073</v>
      </c>
      <c r="G174" s="47" t="s">
        <v>2222</v>
      </c>
      <c r="H174" s="49">
        <v>0</v>
      </c>
      <c r="I174" s="250">
        <v>0</v>
      </c>
      <c r="J174" s="49" t="s">
        <v>2186</v>
      </c>
      <c r="K174" s="49" t="s">
        <v>3685</v>
      </c>
      <c r="L174" s="49" t="s">
        <v>254</v>
      </c>
      <c r="M174" s="49" t="s">
        <v>568</v>
      </c>
    </row>
    <row r="175" spans="2:13" x14ac:dyDescent="0.3">
      <c r="B175" s="248" t="s">
        <v>2831</v>
      </c>
      <c r="C175" s="248" t="s">
        <v>2831</v>
      </c>
      <c r="D175" t="s">
        <v>2575</v>
      </c>
      <c r="E175" t="s">
        <v>7121</v>
      </c>
      <c r="F175" t="s">
        <v>2078</v>
      </c>
      <c r="G175" s="47" t="s">
        <v>2261</v>
      </c>
      <c r="H175" s="49">
        <v>0</v>
      </c>
      <c r="I175" s="250">
        <v>0</v>
      </c>
      <c r="J175" s="49" t="s">
        <v>2186</v>
      </c>
      <c r="K175" s="49" t="s">
        <v>7122</v>
      </c>
      <c r="L175" s="49" t="s">
        <v>254</v>
      </c>
      <c r="M175" s="49" t="s">
        <v>568</v>
      </c>
    </row>
    <row r="176" spans="2:13" x14ac:dyDescent="0.3">
      <c r="B176" s="248" t="s">
        <v>2831</v>
      </c>
      <c r="C176" s="248" t="s">
        <v>2831</v>
      </c>
      <c r="D176" t="s">
        <v>2575</v>
      </c>
      <c r="E176" t="s">
        <v>9077</v>
      </c>
      <c r="F176" t="s">
        <v>2073</v>
      </c>
      <c r="G176" s="47" t="s">
        <v>2349</v>
      </c>
      <c r="H176" s="49">
        <v>0</v>
      </c>
      <c r="I176" s="250">
        <v>0</v>
      </c>
      <c r="J176" s="49" t="s">
        <v>2186</v>
      </c>
      <c r="K176" s="49" t="s">
        <v>9078</v>
      </c>
      <c r="L176" s="49" t="s">
        <v>254</v>
      </c>
      <c r="M176" s="49" t="s">
        <v>568</v>
      </c>
    </row>
    <row r="177" spans="2:13" x14ac:dyDescent="0.3">
      <c r="B177" s="248" t="s">
        <v>2831</v>
      </c>
      <c r="C177" s="248" t="s">
        <v>2831</v>
      </c>
      <c r="D177" t="s">
        <v>2575</v>
      </c>
      <c r="E177" t="s">
        <v>7554</v>
      </c>
      <c r="F177" t="s">
        <v>2073</v>
      </c>
      <c r="G177" s="47" t="s">
        <v>2267</v>
      </c>
      <c r="H177" s="49">
        <v>0</v>
      </c>
      <c r="I177" s="250">
        <v>0</v>
      </c>
      <c r="J177" s="49" t="s">
        <v>2186</v>
      </c>
      <c r="K177" s="49" t="s">
        <v>7555</v>
      </c>
      <c r="L177" s="49" t="s">
        <v>254</v>
      </c>
      <c r="M177" s="49" t="s">
        <v>568</v>
      </c>
    </row>
    <row r="178" spans="2:13" x14ac:dyDescent="0.3">
      <c r="B178" s="248" t="s">
        <v>2831</v>
      </c>
      <c r="C178" s="248" t="s">
        <v>2831</v>
      </c>
      <c r="D178" t="s">
        <v>2575</v>
      </c>
      <c r="E178" t="s">
        <v>2720</v>
      </c>
      <c r="F178" t="s">
        <v>2076</v>
      </c>
      <c r="G178" s="47" t="s">
        <v>2262</v>
      </c>
      <c r="H178" s="49">
        <v>0</v>
      </c>
      <c r="I178" s="250">
        <v>0</v>
      </c>
      <c r="J178" s="49" t="s">
        <v>2173</v>
      </c>
      <c r="K178" s="49" t="s">
        <v>11941</v>
      </c>
      <c r="L178" s="49" t="s">
        <v>254</v>
      </c>
      <c r="M178" s="49" t="s">
        <v>568</v>
      </c>
    </row>
    <row r="179" spans="2:13" x14ac:dyDescent="0.3">
      <c r="B179" s="248" t="s">
        <v>2831</v>
      </c>
      <c r="C179" s="248" t="s">
        <v>2831</v>
      </c>
      <c r="D179" t="s">
        <v>2575</v>
      </c>
      <c r="E179" t="s">
        <v>10248</v>
      </c>
      <c r="F179" t="s">
        <v>2073</v>
      </c>
      <c r="G179" s="47" t="s">
        <v>2221</v>
      </c>
      <c r="H179" s="49">
        <v>0</v>
      </c>
      <c r="I179" s="250">
        <v>0</v>
      </c>
      <c r="J179" s="49" t="s">
        <v>2160</v>
      </c>
      <c r="K179" s="49" t="s">
        <v>10249</v>
      </c>
      <c r="L179" s="49" t="s">
        <v>254</v>
      </c>
      <c r="M179" s="49" t="s">
        <v>568</v>
      </c>
    </row>
    <row r="180" spans="2:13" x14ac:dyDescent="0.3">
      <c r="B180" s="248" t="s">
        <v>2831</v>
      </c>
      <c r="C180" s="248" t="s">
        <v>2831</v>
      </c>
      <c r="D180" t="s">
        <v>2575</v>
      </c>
      <c r="E180" t="s">
        <v>10487</v>
      </c>
      <c r="F180" t="s">
        <v>2073</v>
      </c>
      <c r="G180" s="47" t="s">
        <v>2174</v>
      </c>
      <c r="H180" s="49">
        <v>0</v>
      </c>
      <c r="I180" s="250">
        <v>0</v>
      </c>
      <c r="J180" s="49" t="s">
        <v>2186</v>
      </c>
      <c r="K180" s="49" t="s">
        <v>10488</v>
      </c>
      <c r="L180" s="49" t="s">
        <v>254</v>
      </c>
      <c r="M180" s="49" t="s">
        <v>568</v>
      </c>
    </row>
    <row r="181" spans="2:13" x14ac:dyDescent="0.3">
      <c r="B181" s="248" t="s">
        <v>2831</v>
      </c>
      <c r="C181" s="248" t="s">
        <v>2831</v>
      </c>
      <c r="D181" t="s">
        <v>2575</v>
      </c>
      <c r="E181" t="s">
        <v>6614</v>
      </c>
      <c r="F181" t="s">
        <v>2073</v>
      </c>
      <c r="G181" s="47" t="s">
        <v>2272</v>
      </c>
      <c r="H181" s="49">
        <v>0</v>
      </c>
      <c r="I181" s="250">
        <v>0</v>
      </c>
      <c r="J181" s="49" t="s">
        <v>2186</v>
      </c>
      <c r="K181" s="49" t="s">
        <v>6616</v>
      </c>
      <c r="L181" s="49" t="s">
        <v>254</v>
      </c>
      <c r="M181" s="49" t="s">
        <v>568</v>
      </c>
    </row>
    <row r="182" spans="2:13" x14ac:dyDescent="0.3">
      <c r="B182" s="248" t="s">
        <v>2831</v>
      </c>
      <c r="C182" s="248" t="s">
        <v>2831</v>
      </c>
      <c r="D182" t="s">
        <v>2575</v>
      </c>
      <c r="E182" t="s">
        <v>5924</v>
      </c>
      <c r="F182" t="s">
        <v>2073</v>
      </c>
      <c r="G182" s="47" t="s">
        <v>2174</v>
      </c>
      <c r="H182" s="49">
        <v>0</v>
      </c>
      <c r="I182" s="250">
        <v>0</v>
      </c>
      <c r="J182" s="49" t="s">
        <v>2186</v>
      </c>
      <c r="K182" s="49" t="s">
        <v>5925</v>
      </c>
      <c r="L182" s="49" t="s">
        <v>2147</v>
      </c>
      <c r="M182" s="49" t="s">
        <v>568</v>
      </c>
    </row>
    <row r="183" spans="2:13" x14ac:dyDescent="0.3">
      <c r="B183" s="248" t="s">
        <v>2831</v>
      </c>
      <c r="C183" s="248" t="s">
        <v>2831</v>
      </c>
      <c r="D183" t="s">
        <v>2575</v>
      </c>
      <c r="E183" t="s">
        <v>8531</v>
      </c>
      <c r="F183" t="s">
        <v>2073</v>
      </c>
      <c r="G183" s="47" t="s">
        <v>2341</v>
      </c>
      <c r="H183" s="49">
        <v>0</v>
      </c>
      <c r="I183" s="250">
        <v>0</v>
      </c>
      <c r="J183" s="49" t="s">
        <v>2186</v>
      </c>
      <c r="K183" s="49" t="s">
        <v>8532</v>
      </c>
      <c r="L183" s="49" t="s">
        <v>2147</v>
      </c>
      <c r="M183" s="49" t="s">
        <v>568</v>
      </c>
    </row>
    <row r="184" spans="2:13" x14ac:dyDescent="0.3">
      <c r="B184" s="248" t="s">
        <v>2831</v>
      </c>
      <c r="C184" s="248" t="s">
        <v>2831</v>
      </c>
      <c r="D184" t="s">
        <v>2575</v>
      </c>
      <c r="E184" t="s">
        <v>8193</v>
      </c>
      <c r="F184" t="s">
        <v>2073</v>
      </c>
      <c r="G184" s="47" t="s">
        <v>2221</v>
      </c>
      <c r="H184" s="49">
        <v>0</v>
      </c>
      <c r="I184" s="250">
        <v>0</v>
      </c>
      <c r="J184" s="49" t="s">
        <v>2186</v>
      </c>
      <c r="K184" s="49" t="s">
        <v>8194</v>
      </c>
      <c r="L184" s="49" t="s">
        <v>254</v>
      </c>
      <c r="M184" s="49" t="s">
        <v>568</v>
      </c>
    </row>
    <row r="185" spans="2:13" x14ac:dyDescent="0.3">
      <c r="B185" s="248" t="s">
        <v>2831</v>
      </c>
      <c r="C185" s="248" t="s">
        <v>2831</v>
      </c>
      <c r="D185" t="s">
        <v>2575</v>
      </c>
      <c r="E185" t="s">
        <v>6367</v>
      </c>
      <c r="F185" t="s">
        <v>2073</v>
      </c>
      <c r="G185" s="47" t="s">
        <v>2197</v>
      </c>
      <c r="H185" s="49">
        <v>0</v>
      </c>
      <c r="I185" s="250">
        <v>0</v>
      </c>
      <c r="J185" s="49" t="s">
        <v>2186</v>
      </c>
      <c r="K185" s="49" t="s">
        <v>6368</v>
      </c>
      <c r="L185" s="49" t="s">
        <v>254</v>
      </c>
      <c r="M185" s="49" t="s">
        <v>568</v>
      </c>
    </row>
    <row r="186" spans="2:13" x14ac:dyDescent="0.3">
      <c r="B186" s="248" t="s">
        <v>2831</v>
      </c>
      <c r="C186" s="248" t="s">
        <v>2831</v>
      </c>
      <c r="D186" t="s">
        <v>2575</v>
      </c>
      <c r="E186" t="s">
        <v>5715</v>
      </c>
      <c r="F186" t="s">
        <v>2073</v>
      </c>
      <c r="G186" s="47" t="s">
        <v>2206</v>
      </c>
      <c r="H186" s="49">
        <v>0</v>
      </c>
      <c r="I186" s="250">
        <v>0</v>
      </c>
      <c r="J186" s="49" t="s">
        <v>2186</v>
      </c>
      <c r="K186" s="49" t="s">
        <v>5716</v>
      </c>
      <c r="L186" s="49" t="s">
        <v>254</v>
      </c>
      <c r="M186" s="49" t="s">
        <v>568</v>
      </c>
    </row>
    <row r="187" spans="2:13" x14ac:dyDescent="0.3">
      <c r="B187" s="248" t="s">
        <v>2831</v>
      </c>
      <c r="C187" s="248" t="s">
        <v>2831</v>
      </c>
      <c r="D187" t="s">
        <v>2575</v>
      </c>
      <c r="E187" t="s">
        <v>11942</v>
      </c>
      <c r="F187" t="s">
        <v>2072</v>
      </c>
      <c r="G187" s="47" t="s">
        <v>2345</v>
      </c>
      <c r="H187" s="49">
        <v>0</v>
      </c>
      <c r="I187" s="250">
        <v>0</v>
      </c>
      <c r="J187" s="49" t="s">
        <v>2176</v>
      </c>
      <c r="K187" s="49" t="s">
        <v>11288</v>
      </c>
      <c r="L187" s="49" t="s">
        <v>254</v>
      </c>
      <c r="M187" s="49" t="s">
        <v>568</v>
      </c>
    </row>
    <row r="188" spans="2:13" x14ac:dyDescent="0.3">
      <c r="B188" s="248" t="s">
        <v>2831</v>
      </c>
      <c r="C188" s="248" t="s">
        <v>2831</v>
      </c>
      <c r="D188" t="s">
        <v>2575</v>
      </c>
      <c r="E188" t="s">
        <v>6537</v>
      </c>
      <c r="F188" t="s">
        <v>2073</v>
      </c>
      <c r="G188" s="47" t="s">
        <v>2174</v>
      </c>
      <c r="H188" s="49">
        <v>0</v>
      </c>
      <c r="I188" s="250">
        <v>0</v>
      </c>
      <c r="J188" s="49" t="s">
        <v>2186</v>
      </c>
      <c r="K188" s="49" t="s">
        <v>6538</v>
      </c>
      <c r="L188" s="49" t="s">
        <v>254</v>
      </c>
      <c r="M188" s="49" t="s">
        <v>568</v>
      </c>
    </row>
    <row r="189" spans="2:13" x14ac:dyDescent="0.3">
      <c r="B189" s="248" t="s">
        <v>2831</v>
      </c>
      <c r="C189" s="248" t="s">
        <v>2831</v>
      </c>
      <c r="D189" t="s">
        <v>2575</v>
      </c>
      <c r="E189" t="s">
        <v>6533</v>
      </c>
      <c r="F189" t="s">
        <v>2073</v>
      </c>
      <c r="G189" s="47" t="s">
        <v>2272</v>
      </c>
      <c r="H189" s="49">
        <v>0</v>
      </c>
      <c r="I189" s="250">
        <v>0</v>
      </c>
      <c r="J189" s="49" t="s">
        <v>2186</v>
      </c>
      <c r="K189" s="49" t="s">
        <v>6534</v>
      </c>
      <c r="L189" s="49" t="s">
        <v>254</v>
      </c>
      <c r="M189" s="49" t="s">
        <v>568</v>
      </c>
    </row>
    <row r="190" spans="2:13" x14ac:dyDescent="0.3">
      <c r="B190" s="248" t="s">
        <v>2831</v>
      </c>
      <c r="C190" s="248" t="s">
        <v>2831</v>
      </c>
      <c r="D190" t="s">
        <v>2575</v>
      </c>
      <c r="E190" t="s">
        <v>3470</v>
      </c>
      <c r="F190" t="s">
        <v>2073</v>
      </c>
      <c r="G190" s="47" t="s">
        <v>2221</v>
      </c>
      <c r="H190" s="49">
        <v>0</v>
      </c>
      <c r="I190" s="250">
        <v>0</v>
      </c>
      <c r="J190" s="49" t="s">
        <v>2186</v>
      </c>
      <c r="K190" s="49" t="s">
        <v>3471</v>
      </c>
      <c r="L190" s="49" t="s">
        <v>254</v>
      </c>
      <c r="M190" s="49" t="s">
        <v>568</v>
      </c>
    </row>
    <row r="191" spans="2:13" x14ac:dyDescent="0.3">
      <c r="B191" s="248" t="s">
        <v>2831</v>
      </c>
      <c r="C191" s="248" t="s">
        <v>2831</v>
      </c>
      <c r="D191" t="s">
        <v>2575</v>
      </c>
      <c r="E191" t="s">
        <v>7644</v>
      </c>
      <c r="F191" t="s">
        <v>2073</v>
      </c>
      <c r="G191" s="47" t="s">
        <v>11900</v>
      </c>
      <c r="H191" s="49">
        <v>0</v>
      </c>
      <c r="I191" s="250">
        <v>0</v>
      </c>
      <c r="J191" s="49" t="s">
        <v>2186</v>
      </c>
      <c r="K191" s="49" t="s">
        <v>7645</v>
      </c>
      <c r="L191" s="49" t="s">
        <v>254</v>
      </c>
      <c r="M191" s="49" t="s">
        <v>568</v>
      </c>
    </row>
    <row r="192" spans="2:13" x14ac:dyDescent="0.3">
      <c r="B192" s="248" t="s">
        <v>2831</v>
      </c>
      <c r="C192" s="248" t="s">
        <v>2831</v>
      </c>
      <c r="D192" t="s">
        <v>2575</v>
      </c>
      <c r="E192" t="s">
        <v>11943</v>
      </c>
      <c r="F192" t="s">
        <v>2075</v>
      </c>
      <c r="G192" s="47" t="s">
        <v>2340</v>
      </c>
      <c r="H192" s="49">
        <v>0</v>
      </c>
      <c r="I192" s="250">
        <v>0</v>
      </c>
      <c r="J192" s="49" t="s">
        <v>2173</v>
      </c>
      <c r="K192" s="49" t="s">
        <v>11944</v>
      </c>
      <c r="L192" s="49" t="s">
        <v>254</v>
      </c>
      <c r="M192" s="49" t="s">
        <v>568</v>
      </c>
    </row>
    <row r="193" spans="2:13" x14ac:dyDescent="0.3">
      <c r="B193" s="248" t="s">
        <v>2831</v>
      </c>
      <c r="C193" s="248" t="s">
        <v>2831</v>
      </c>
      <c r="D193" t="s">
        <v>2575</v>
      </c>
      <c r="E193" t="s">
        <v>4964</v>
      </c>
      <c r="F193" t="s">
        <v>2073</v>
      </c>
      <c r="G193" s="47" t="s">
        <v>2262</v>
      </c>
      <c r="H193" s="49">
        <v>0</v>
      </c>
      <c r="I193" s="250">
        <v>0</v>
      </c>
      <c r="J193" s="49" t="s">
        <v>2160</v>
      </c>
      <c r="K193" s="49" t="s">
        <v>4965</v>
      </c>
      <c r="L193" s="49" t="s">
        <v>254</v>
      </c>
      <c r="M193" s="49" t="s">
        <v>568</v>
      </c>
    </row>
    <row r="194" spans="2:13" x14ac:dyDescent="0.3">
      <c r="B194" s="248" t="s">
        <v>2831</v>
      </c>
      <c r="C194" s="248" t="s">
        <v>2831</v>
      </c>
      <c r="D194" t="s">
        <v>2575</v>
      </c>
      <c r="E194" t="s">
        <v>11945</v>
      </c>
      <c r="F194" t="s">
        <v>2072</v>
      </c>
      <c r="G194" s="47" t="s">
        <v>2267</v>
      </c>
      <c r="H194" s="49">
        <v>0</v>
      </c>
      <c r="I194" s="250">
        <v>0</v>
      </c>
      <c r="J194" s="49" t="s">
        <v>2160</v>
      </c>
      <c r="K194" s="49" t="s">
        <v>2992</v>
      </c>
      <c r="L194" s="49" t="s">
        <v>254</v>
      </c>
      <c r="M194" s="49" t="s">
        <v>568</v>
      </c>
    </row>
    <row r="195" spans="2:13" x14ac:dyDescent="0.3">
      <c r="B195" s="248" t="s">
        <v>2831</v>
      </c>
      <c r="C195" s="248" t="s">
        <v>2831</v>
      </c>
      <c r="D195" t="s">
        <v>2575</v>
      </c>
      <c r="E195" t="s">
        <v>11946</v>
      </c>
      <c r="F195" t="s">
        <v>2072</v>
      </c>
      <c r="G195" s="47" t="s">
        <v>2262</v>
      </c>
      <c r="H195" s="49">
        <v>0</v>
      </c>
      <c r="I195" s="250">
        <v>0</v>
      </c>
      <c r="J195" s="49" t="s">
        <v>2176</v>
      </c>
      <c r="K195" s="49" t="s">
        <v>5327</v>
      </c>
      <c r="L195" s="49" t="s">
        <v>254</v>
      </c>
      <c r="M195" s="49" t="s">
        <v>568</v>
      </c>
    </row>
    <row r="196" spans="2:13" x14ac:dyDescent="0.3">
      <c r="B196" s="248" t="s">
        <v>2831</v>
      </c>
      <c r="C196" s="248" t="s">
        <v>2831</v>
      </c>
      <c r="D196" t="s">
        <v>2575</v>
      </c>
      <c r="E196" t="s">
        <v>11947</v>
      </c>
      <c r="F196" t="s">
        <v>2072</v>
      </c>
      <c r="G196" s="47" t="s">
        <v>2255</v>
      </c>
      <c r="H196" s="49">
        <v>0</v>
      </c>
      <c r="I196" s="250">
        <v>0</v>
      </c>
      <c r="J196" s="49" t="s">
        <v>2160</v>
      </c>
      <c r="K196" s="49" t="s">
        <v>11948</v>
      </c>
      <c r="L196" s="49" t="s">
        <v>254</v>
      </c>
      <c r="M196" s="49" t="s">
        <v>568</v>
      </c>
    </row>
    <row r="197" spans="2:13" x14ac:dyDescent="0.3">
      <c r="B197" s="248" t="s">
        <v>2831</v>
      </c>
      <c r="C197" s="248" t="s">
        <v>2831</v>
      </c>
      <c r="D197" t="s">
        <v>2575</v>
      </c>
      <c r="E197" t="s">
        <v>10284</v>
      </c>
      <c r="F197" t="s">
        <v>2073</v>
      </c>
      <c r="G197" s="47" t="s">
        <v>2181</v>
      </c>
      <c r="H197" s="49">
        <v>0</v>
      </c>
      <c r="I197" s="250">
        <v>0</v>
      </c>
      <c r="J197" s="49" t="s">
        <v>2186</v>
      </c>
      <c r="K197" s="49" t="s">
        <v>10285</v>
      </c>
      <c r="L197" s="49" t="s">
        <v>254</v>
      </c>
      <c r="M197" s="49" t="s">
        <v>568</v>
      </c>
    </row>
    <row r="198" spans="2:13" x14ac:dyDescent="0.3">
      <c r="B198" s="248" t="s">
        <v>2831</v>
      </c>
      <c r="C198" s="248" t="s">
        <v>2831</v>
      </c>
      <c r="D198" t="s">
        <v>2575</v>
      </c>
      <c r="E198" t="s">
        <v>11949</v>
      </c>
      <c r="F198" t="s">
        <v>2072</v>
      </c>
      <c r="G198" s="47" t="s">
        <v>2267</v>
      </c>
      <c r="H198" s="49">
        <v>1</v>
      </c>
      <c r="I198" s="250">
        <v>333.85</v>
      </c>
      <c r="J198" s="49" t="s">
        <v>2160</v>
      </c>
      <c r="K198" s="49" t="s">
        <v>11552</v>
      </c>
      <c r="L198" s="49" t="s">
        <v>254</v>
      </c>
      <c r="M198" s="49" t="s">
        <v>568</v>
      </c>
    </row>
    <row r="199" spans="2:13" x14ac:dyDescent="0.3">
      <c r="B199" s="248" t="s">
        <v>2831</v>
      </c>
      <c r="C199" s="248" t="s">
        <v>2831</v>
      </c>
      <c r="D199" t="s">
        <v>2575</v>
      </c>
      <c r="E199" t="s">
        <v>4474</v>
      </c>
      <c r="F199" t="s">
        <v>2078</v>
      </c>
      <c r="G199" s="47" t="s">
        <v>2222</v>
      </c>
      <c r="H199" s="49">
        <v>0</v>
      </c>
      <c r="I199" s="250">
        <v>0</v>
      </c>
      <c r="J199" s="49" t="s">
        <v>2160</v>
      </c>
      <c r="K199" s="49" t="s">
        <v>4475</v>
      </c>
      <c r="L199" s="49" t="s">
        <v>254</v>
      </c>
      <c r="M199" s="49" t="s">
        <v>568</v>
      </c>
    </row>
    <row r="200" spans="2:13" x14ac:dyDescent="0.3">
      <c r="B200" s="248" t="s">
        <v>2831</v>
      </c>
      <c r="C200" s="248" t="s">
        <v>2831</v>
      </c>
      <c r="D200" t="s">
        <v>2575</v>
      </c>
      <c r="E200" t="s">
        <v>11563</v>
      </c>
      <c r="F200" t="s">
        <v>2073</v>
      </c>
      <c r="G200" s="47" t="s">
        <v>2222</v>
      </c>
      <c r="H200" s="49">
        <v>0</v>
      </c>
      <c r="I200" s="250">
        <v>0</v>
      </c>
      <c r="J200" s="49" t="s">
        <v>2160</v>
      </c>
      <c r="K200" s="49" t="s">
        <v>3939</v>
      </c>
      <c r="L200" s="49" t="s">
        <v>254</v>
      </c>
      <c r="M200" s="49" t="s">
        <v>568</v>
      </c>
    </row>
    <row r="201" spans="2:13" x14ac:dyDescent="0.3">
      <c r="B201" s="248" t="s">
        <v>2831</v>
      </c>
      <c r="C201" s="248" t="s">
        <v>2831</v>
      </c>
      <c r="D201" t="s">
        <v>2575</v>
      </c>
      <c r="E201" t="s">
        <v>10302</v>
      </c>
      <c r="F201" t="s">
        <v>2073</v>
      </c>
      <c r="G201" s="47" t="s">
        <v>2262</v>
      </c>
      <c r="H201" s="49">
        <v>0</v>
      </c>
      <c r="I201" s="250">
        <v>0</v>
      </c>
      <c r="J201" s="49" t="s">
        <v>2176</v>
      </c>
      <c r="K201" s="49" t="s">
        <v>10303</v>
      </c>
      <c r="L201" s="49" t="s">
        <v>254</v>
      </c>
      <c r="M201" s="49" t="s">
        <v>568</v>
      </c>
    </row>
    <row r="202" spans="2:13" x14ac:dyDescent="0.3">
      <c r="B202" s="248" t="s">
        <v>2831</v>
      </c>
      <c r="C202" s="248" t="s">
        <v>2831</v>
      </c>
      <c r="D202" t="s">
        <v>2575</v>
      </c>
      <c r="E202" t="s">
        <v>8329</v>
      </c>
      <c r="F202" t="s">
        <v>2073</v>
      </c>
      <c r="G202" s="47" t="s">
        <v>2349</v>
      </c>
      <c r="H202" s="49">
        <v>0</v>
      </c>
      <c r="I202" s="250">
        <v>0</v>
      </c>
      <c r="J202" s="49" t="s">
        <v>2160</v>
      </c>
      <c r="K202" s="49" t="s">
        <v>8330</v>
      </c>
      <c r="L202" s="49" t="s">
        <v>254</v>
      </c>
      <c r="M202" s="49" t="s">
        <v>568</v>
      </c>
    </row>
    <row r="203" spans="2:13" x14ac:dyDescent="0.3">
      <c r="B203" s="248" t="s">
        <v>2831</v>
      </c>
      <c r="C203" s="248" t="s">
        <v>2831</v>
      </c>
      <c r="D203" t="s">
        <v>2575</v>
      </c>
      <c r="E203" t="s">
        <v>6560</v>
      </c>
      <c r="F203" t="s">
        <v>2073</v>
      </c>
      <c r="G203" s="47" t="s">
        <v>2241</v>
      </c>
      <c r="H203" s="49">
        <v>0</v>
      </c>
      <c r="I203" s="250">
        <v>0</v>
      </c>
      <c r="J203" s="49" t="s">
        <v>2186</v>
      </c>
      <c r="K203" s="49" t="s">
        <v>6561</v>
      </c>
      <c r="L203" s="49" t="s">
        <v>254</v>
      </c>
      <c r="M203" s="49" t="s">
        <v>568</v>
      </c>
    </row>
    <row r="204" spans="2:13" x14ac:dyDescent="0.3">
      <c r="B204" s="248" t="s">
        <v>2831</v>
      </c>
      <c r="C204" s="248" t="s">
        <v>2831</v>
      </c>
      <c r="D204" t="s">
        <v>2575</v>
      </c>
      <c r="E204" t="s">
        <v>10634</v>
      </c>
      <c r="F204" t="s">
        <v>2073</v>
      </c>
      <c r="G204" s="47" t="s">
        <v>2341</v>
      </c>
      <c r="H204" s="49">
        <v>0</v>
      </c>
      <c r="I204" s="250">
        <v>0</v>
      </c>
      <c r="J204" s="49" t="s">
        <v>2186</v>
      </c>
      <c r="K204" s="49" t="s">
        <v>10635</v>
      </c>
      <c r="L204" s="49" t="s">
        <v>254</v>
      </c>
      <c r="M204" s="49" t="s">
        <v>568</v>
      </c>
    </row>
    <row r="205" spans="2:13" x14ac:dyDescent="0.3">
      <c r="B205" s="248" t="s">
        <v>2831</v>
      </c>
      <c r="C205" s="248" t="s">
        <v>2831</v>
      </c>
      <c r="D205" t="s">
        <v>2575</v>
      </c>
      <c r="E205" t="s">
        <v>10734</v>
      </c>
      <c r="F205" t="s">
        <v>2073</v>
      </c>
      <c r="G205" s="47" t="s">
        <v>2312</v>
      </c>
      <c r="H205" s="49">
        <v>0</v>
      </c>
      <c r="I205" s="250">
        <v>0</v>
      </c>
      <c r="J205" s="49" t="s">
        <v>2186</v>
      </c>
      <c r="K205" s="49" t="s">
        <v>10735</v>
      </c>
      <c r="L205" s="49" t="s">
        <v>254</v>
      </c>
      <c r="M205" s="49" t="s">
        <v>568</v>
      </c>
    </row>
    <row r="206" spans="2:13" x14ac:dyDescent="0.3">
      <c r="B206" s="248" t="s">
        <v>2831</v>
      </c>
      <c r="C206" s="248" t="s">
        <v>2831</v>
      </c>
      <c r="D206" t="s">
        <v>2575</v>
      </c>
      <c r="E206" t="s">
        <v>7253</v>
      </c>
      <c r="F206" t="s">
        <v>2073</v>
      </c>
      <c r="G206" s="47" t="s">
        <v>2221</v>
      </c>
      <c r="H206" s="49">
        <v>0</v>
      </c>
      <c r="I206" s="250">
        <v>0</v>
      </c>
      <c r="J206" s="49" t="s">
        <v>2186</v>
      </c>
      <c r="K206" s="49" t="s">
        <v>7254</v>
      </c>
      <c r="L206" s="49" t="s">
        <v>254</v>
      </c>
      <c r="M206" s="49" t="s">
        <v>568</v>
      </c>
    </row>
    <row r="207" spans="2:13" x14ac:dyDescent="0.3">
      <c r="B207" s="248" t="s">
        <v>2831</v>
      </c>
      <c r="C207" s="248" t="s">
        <v>2831</v>
      </c>
      <c r="D207" t="s">
        <v>2575</v>
      </c>
      <c r="E207" t="s">
        <v>5850</v>
      </c>
      <c r="F207" t="s">
        <v>2073</v>
      </c>
      <c r="G207" s="47" t="s">
        <v>2203</v>
      </c>
      <c r="H207" s="49">
        <v>0</v>
      </c>
      <c r="I207" s="250">
        <v>0</v>
      </c>
      <c r="J207" s="49" t="s">
        <v>2186</v>
      </c>
      <c r="K207" s="49" t="s">
        <v>5851</v>
      </c>
      <c r="L207" s="49" t="s">
        <v>254</v>
      </c>
      <c r="M207" s="49" t="s">
        <v>568</v>
      </c>
    </row>
    <row r="208" spans="2:13" x14ac:dyDescent="0.3">
      <c r="B208" s="248" t="s">
        <v>2831</v>
      </c>
      <c r="C208" s="248" t="s">
        <v>2831</v>
      </c>
      <c r="D208" t="s">
        <v>2575</v>
      </c>
      <c r="E208" t="s">
        <v>10381</v>
      </c>
      <c r="F208" t="s">
        <v>2073</v>
      </c>
      <c r="G208" s="47" t="s">
        <v>2281</v>
      </c>
      <c r="H208" s="49">
        <v>0</v>
      </c>
      <c r="I208" s="250">
        <v>0</v>
      </c>
      <c r="J208" s="49" t="s">
        <v>2186</v>
      </c>
      <c r="K208" s="49" t="s">
        <v>10382</v>
      </c>
      <c r="L208" s="49" t="s">
        <v>254</v>
      </c>
      <c r="M208" s="49" t="s">
        <v>568</v>
      </c>
    </row>
    <row r="209" spans="2:13" x14ac:dyDescent="0.3">
      <c r="B209" s="248" t="s">
        <v>2831</v>
      </c>
      <c r="C209" s="248" t="s">
        <v>2831</v>
      </c>
      <c r="D209" t="s">
        <v>2575</v>
      </c>
      <c r="E209" t="s">
        <v>5063</v>
      </c>
      <c r="F209" t="s">
        <v>2073</v>
      </c>
      <c r="G209" s="47" t="s">
        <v>2255</v>
      </c>
      <c r="H209" s="49">
        <v>0</v>
      </c>
      <c r="I209" s="250">
        <v>0</v>
      </c>
      <c r="J209" s="49" t="s">
        <v>2160</v>
      </c>
      <c r="K209" s="49" t="s">
        <v>4406</v>
      </c>
      <c r="L209" s="49" t="s">
        <v>254</v>
      </c>
      <c r="M209" s="49" t="s">
        <v>568</v>
      </c>
    </row>
    <row r="210" spans="2:13" x14ac:dyDescent="0.3">
      <c r="B210" s="248" t="s">
        <v>2831</v>
      </c>
      <c r="C210" s="248" t="s">
        <v>2831</v>
      </c>
      <c r="D210" t="s">
        <v>2575</v>
      </c>
      <c r="E210" t="s">
        <v>3689</v>
      </c>
      <c r="F210" t="s">
        <v>2073</v>
      </c>
      <c r="G210" s="47" t="s">
        <v>2241</v>
      </c>
      <c r="H210" s="49">
        <v>0</v>
      </c>
      <c r="I210" s="250">
        <v>0</v>
      </c>
      <c r="J210" s="49" t="s">
        <v>2186</v>
      </c>
      <c r="K210" s="49" t="s">
        <v>3691</v>
      </c>
      <c r="L210" s="49" t="s">
        <v>254</v>
      </c>
      <c r="M210" s="49" t="s">
        <v>568</v>
      </c>
    </row>
    <row r="211" spans="2:13" x14ac:dyDescent="0.3">
      <c r="B211" s="248" t="s">
        <v>2831</v>
      </c>
      <c r="C211" s="248" t="s">
        <v>2831</v>
      </c>
      <c r="D211" t="s">
        <v>2575</v>
      </c>
      <c r="E211" t="s">
        <v>11950</v>
      </c>
      <c r="F211" t="s">
        <v>2072</v>
      </c>
      <c r="G211" s="47" t="s">
        <v>2340</v>
      </c>
      <c r="H211" s="49">
        <v>0</v>
      </c>
      <c r="I211" s="250">
        <v>0</v>
      </c>
      <c r="J211" s="49" t="s">
        <v>2160</v>
      </c>
      <c r="K211" s="49" t="s">
        <v>3023</v>
      </c>
      <c r="L211" s="49" t="s">
        <v>254</v>
      </c>
      <c r="M211" s="49" t="s">
        <v>568</v>
      </c>
    </row>
    <row r="212" spans="2:13" x14ac:dyDescent="0.3">
      <c r="B212" s="248" t="s">
        <v>2831</v>
      </c>
      <c r="C212" s="248" t="s">
        <v>2831</v>
      </c>
      <c r="D212" t="s">
        <v>2575</v>
      </c>
      <c r="E212" t="s">
        <v>9633</v>
      </c>
      <c r="F212" t="s">
        <v>2078</v>
      </c>
      <c r="G212" s="47" t="s">
        <v>2230</v>
      </c>
      <c r="H212" s="49">
        <v>0</v>
      </c>
      <c r="I212" s="250">
        <v>0</v>
      </c>
      <c r="J212" s="49" t="s">
        <v>2186</v>
      </c>
      <c r="K212" s="49" t="s">
        <v>9634</v>
      </c>
      <c r="L212" s="49" t="s">
        <v>254</v>
      </c>
      <c r="M212" s="49" t="s">
        <v>568</v>
      </c>
    </row>
    <row r="213" spans="2:13" x14ac:dyDescent="0.3">
      <c r="B213" s="248" t="s">
        <v>2831</v>
      </c>
      <c r="C213" s="248" t="s">
        <v>2831</v>
      </c>
      <c r="D213" t="s">
        <v>2575</v>
      </c>
      <c r="E213" t="s">
        <v>11951</v>
      </c>
      <c r="F213" t="s">
        <v>2075</v>
      </c>
      <c r="G213" s="47" t="s">
        <v>2312</v>
      </c>
      <c r="H213" s="49">
        <v>0</v>
      </c>
      <c r="I213" s="250">
        <v>0</v>
      </c>
      <c r="J213" s="49" t="s">
        <v>2160</v>
      </c>
      <c r="K213" s="49" t="s">
        <v>11522</v>
      </c>
      <c r="L213" s="49" t="s">
        <v>254</v>
      </c>
      <c r="M213" s="49" t="s">
        <v>568</v>
      </c>
    </row>
    <row r="214" spans="2:13" x14ac:dyDescent="0.3">
      <c r="B214" s="248" t="s">
        <v>2831</v>
      </c>
      <c r="C214" s="248" t="s">
        <v>2831</v>
      </c>
      <c r="D214" t="s">
        <v>2575</v>
      </c>
      <c r="E214" t="s">
        <v>4392</v>
      </c>
      <c r="F214" t="s">
        <v>2073</v>
      </c>
      <c r="G214" s="47" t="s">
        <v>2197</v>
      </c>
      <c r="H214" s="49">
        <v>0</v>
      </c>
      <c r="I214" s="250">
        <v>0</v>
      </c>
      <c r="J214" s="49" t="s">
        <v>2160</v>
      </c>
      <c r="K214" s="49" t="s">
        <v>4394</v>
      </c>
      <c r="L214" s="49" t="s">
        <v>254</v>
      </c>
      <c r="M214" s="49" t="s">
        <v>568</v>
      </c>
    </row>
    <row r="215" spans="2:13" x14ac:dyDescent="0.3">
      <c r="B215" s="248" t="s">
        <v>2831</v>
      </c>
      <c r="C215" s="248" t="s">
        <v>2831</v>
      </c>
      <c r="D215" t="s">
        <v>2575</v>
      </c>
      <c r="E215" t="s">
        <v>6548</v>
      </c>
      <c r="F215" t="s">
        <v>2073</v>
      </c>
      <c r="G215" s="47" t="s">
        <v>2349</v>
      </c>
      <c r="H215" s="49">
        <v>0</v>
      </c>
      <c r="I215" s="250">
        <v>0</v>
      </c>
      <c r="J215" s="49" t="s">
        <v>2160</v>
      </c>
      <c r="K215" s="49" t="s">
        <v>6549</v>
      </c>
      <c r="L215" s="49" t="s">
        <v>254</v>
      </c>
      <c r="M215" s="49" t="s">
        <v>568</v>
      </c>
    </row>
    <row r="216" spans="2:13" x14ac:dyDescent="0.3">
      <c r="B216" s="248" t="s">
        <v>2831</v>
      </c>
      <c r="C216" s="248" t="s">
        <v>2831</v>
      </c>
      <c r="D216" t="s">
        <v>2575</v>
      </c>
      <c r="E216" t="s">
        <v>3985</v>
      </c>
      <c r="F216" t="s">
        <v>2078</v>
      </c>
      <c r="G216" s="47" t="s">
        <v>2197</v>
      </c>
      <c r="H216" s="49">
        <v>0</v>
      </c>
      <c r="I216" s="250">
        <v>0</v>
      </c>
      <c r="J216" s="49" t="s">
        <v>2160</v>
      </c>
      <c r="K216" s="49" t="s">
        <v>3023</v>
      </c>
      <c r="L216" s="49" t="s">
        <v>254</v>
      </c>
      <c r="M216" s="49" t="s">
        <v>568</v>
      </c>
    </row>
    <row r="217" spans="2:13" x14ac:dyDescent="0.3">
      <c r="B217" s="248" t="s">
        <v>2831</v>
      </c>
      <c r="C217" s="248" t="s">
        <v>2831</v>
      </c>
      <c r="D217" t="s">
        <v>2575</v>
      </c>
      <c r="E217" t="s">
        <v>5908</v>
      </c>
      <c r="F217" t="s">
        <v>2073</v>
      </c>
      <c r="G217" s="47" t="s">
        <v>2312</v>
      </c>
      <c r="H217" s="49">
        <v>0</v>
      </c>
      <c r="I217" s="250">
        <v>0</v>
      </c>
      <c r="J217" s="49" t="s">
        <v>2186</v>
      </c>
      <c r="K217" s="49" t="s">
        <v>5909</v>
      </c>
      <c r="L217" s="49" t="s">
        <v>254</v>
      </c>
      <c r="M217" s="49" t="s">
        <v>568</v>
      </c>
    </row>
    <row r="218" spans="2:13" x14ac:dyDescent="0.3">
      <c r="B218" s="248" t="s">
        <v>2831</v>
      </c>
      <c r="C218" s="248" t="s">
        <v>2831</v>
      </c>
      <c r="D218" t="s">
        <v>2575</v>
      </c>
      <c r="E218" t="s">
        <v>10463</v>
      </c>
      <c r="F218" t="s">
        <v>2073</v>
      </c>
      <c r="G218" s="47" t="s">
        <v>2197</v>
      </c>
      <c r="H218" s="49">
        <v>0</v>
      </c>
      <c r="I218" s="250">
        <v>0</v>
      </c>
      <c r="J218" s="49" t="s">
        <v>2160</v>
      </c>
      <c r="K218" s="49" t="s">
        <v>10464</v>
      </c>
      <c r="L218" s="49" t="s">
        <v>254</v>
      </c>
      <c r="M218" s="49" t="s">
        <v>568</v>
      </c>
    </row>
    <row r="219" spans="2:13" x14ac:dyDescent="0.3">
      <c r="B219" s="248" t="s">
        <v>2831</v>
      </c>
      <c r="C219" s="248" t="s">
        <v>2831</v>
      </c>
      <c r="D219" t="s">
        <v>2575</v>
      </c>
      <c r="E219" t="s">
        <v>7387</v>
      </c>
      <c r="F219" t="s">
        <v>2073</v>
      </c>
      <c r="G219" s="47" t="s">
        <v>2197</v>
      </c>
      <c r="H219" s="49">
        <v>0</v>
      </c>
      <c r="I219" s="250">
        <v>0</v>
      </c>
      <c r="J219" s="49" t="s">
        <v>2186</v>
      </c>
      <c r="K219" s="49" t="s">
        <v>7388</v>
      </c>
      <c r="L219" s="49" t="s">
        <v>254</v>
      </c>
      <c r="M219" s="49" t="s">
        <v>568</v>
      </c>
    </row>
    <row r="220" spans="2:13" x14ac:dyDescent="0.3">
      <c r="B220" s="248" t="s">
        <v>2831</v>
      </c>
      <c r="C220" s="248" t="s">
        <v>2831</v>
      </c>
      <c r="D220" t="s">
        <v>2575</v>
      </c>
      <c r="E220" t="s">
        <v>3753</v>
      </c>
      <c r="F220" t="s">
        <v>2073</v>
      </c>
      <c r="G220" s="47" t="s">
        <v>2242</v>
      </c>
      <c r="H220" s="49">
        <v>0</v>
      </c>
      <c r="I220" s="250">
        <v>0</v>
      </c>
      <c r="J220" s="49" t="s">
        <v>2186</v>
      </c>
      <c r="K220" s="49" t="s">
        <v>3755</v>
      </c>
      <c r="L220" s="49" t="s">
        <v>254</v>
      </c>
      <c r="M220" s="49" t="s">
        <v>568</v>
      </c>
    </row>
    <row r="221" spans="2:13" x14ac:dyDescent="0.3">
      <c r="B221" s="248" t="s">
        <v>2831</v>
      </c>
      <c r="C221" s="248" t="s">
        <v>2831</v>
      </c>
      <c r="D221" t="s">
        <v>2575</v>
      </c>
      <c r="E221" t="s">
        <v>6796</v>
      </c>
      <c r="F221" t="s">
        <v>2073</v>
      </c>
      <c r="G221" s="47" t="s">
        <v>2345</v>
      </c>
      <c r="H221" s="49">
        <v>0</v>
      </c>
      <c r="I221" s="250">
        <v>0</v>
      </c>
      <c r="J221" s="49" t="s">
        <v>2186</v>
      </c>
      <c r="K221" s="49" t="s">
        <v>6797</v>
      </c>
      <c r="L221" s="49" t="s">
        <v>254</v>
      </c>
      <c r="M221" s="49" t="s">
        <v>568</v>
      </c>
    </row>
    <row r="222" spans="2:13" x14ac:dyDescent="0.3">
      <c r="B222" s="248" t="s">
        <v>2831</v>
      </c>
      <c r="C222" s="248" t="s">
        <v>2831</v>
      </c>
      <c r="D222" t="s">
        <v>2575</v>
      </c>
      <c r="E222" t="s">
        <v>7188</v>
      </c>
      <c r="F222" t="s">
        <v>2073</v>
      </c>
      <c r="G222" s="47" t="s">
        <v>2181</v>
      </c>
      <c r="H222" s="49">
        <v>0</v>
      </c>
      <c r="I222" s="250">
        <v>0</v>
      </c>
      <c r="J222" s="49" t="s">
        <v>2186</v>
      </c>
      <c r="K222" s="49" t="s">
        <v>7189</v>
      </c>
      <c r="L222" s="49" t="s">
        <v>254</v>
      </c>
      <c r="M222" s="49" t="s">
        <v>568</v>
      </c>
    </row>
    <row r="223" spans="2:13" x14ac:dyDescent="0.3">
      <c r="B223" s="248" t="s">
        <v>2831</v>
      </c>
      <c r="C223" s="248" t="s">
        <v>2831</v>
      </c>
      <c r="D223" t="s">
        <v>2575</v>
      </c>
      <c r="E223" t="s">
        <v>5010</v>
      </c>
      <c r="F223" t="s">
        <v>2073</v>
      </c>
      <c r="G223" s="47" t="s">
        <v>2260</v>
      </c>
      <c r="H223" s="49">
        <v>1</v>
      </c>
      <c r="I223" s="250">
        <v>716.32</v>
      </c>
      <c r="J223" s="49" t="s">
        <v>2160</v>
      </c>
      <c r="K223" s="49" t="s">
        <v>5012</v>
      </c>
      <c r="L223" s="49" t="s">
        <v>254</v>
      </c>
      <c r="M223" s="49" t="s">
        <v>568</v>
      </c>
    </row>
    <row r="224" spans="2:13" x14ac:dyDescent="0.3">
      <c r="B224" s="248" t="s">
        <v>2831</v>
      </c>
      <c r="C224" s="248" t="s">
        <v>2831</v>
      </c>
      <c r="D224" t="s">
        <v>2575</v>
      </c>
      <c r="E224" t="s">
        <v>5147</v>
      </c>
      <c r="F224" t="s">
        <v>2078</v>
      </c>
      <c r="G224" s="47" t="s">
        <v>2341</v>
      </c>
      <c r="H224" s="49">
        <v>0</v>
      </c>
      <c r="I224" s="250">
        <v>0</v>
      </c>
      <c r="J224" s="49" t="s">
        <v>2173</v>
      </c>
      <c r="K224" s="49" t="s">
        <v>5148</v>
      </c>
      <c r="L224" s="49" t="s">
        <v>254</v>
      </c>
      <c r="M224" s="49" t="s">
        <v>568</v>
      </c>
    </row>
    <row r="225" spans="2:13" x14ac:dyDescent="0.3">
      <c r="B225" s="248" t="s">
        <v>2831</v>
      </c>
      <c r="C225" s="248" t="s">
        <v>2831</v>
      </c>
      <c r="D225" t="s">
        <v>2575</v>
      </c>
      <c r="E225" t="s">
        <v>2944</v>
      </c>
      <c r="F225" t="s">
        <v>2073</v>
      </c>
      <c r="G225" s="47" t="s">
        <v>2345</v>
      </c>
      <c r="H225" s="49">
        <v>0</v>
      </c>
      <c r="I225" s="250">
        <v>0</v>
      </c>
      <c r="J225" s="49" t="s">
        <v>2160</v>
      </c>
      <c r="K225" s="49" t="s">
        <v>2936</v>
      </c>
      <c r="L225" s="49" t="s">
        <v>254</v>
      </c>
      <c r="M225" s="49" t="s">
        <v>568</v>
      </c>
    </row>
    <row r="226" spans="2:13" x14ac:dyDescent="0.3">
      <c r="B226" s="248" t="s">
        <v>2831</v>
      </c>
      <c r="C226" s="248" t="s">
        <v>2831</v>
      </c>
      <c r="D226" t="s">
        <v>2575</v>
      </c>
      <c r="E226" t="s">
        <v>11952</v>
      </c>
      <c r="F226" t="s">
        <v>2072</v>
      </c>
      <c r="G226" s="47" t="s">
        <v>2281</v>
      </c>
      <c r="H226" s="49">
        <v>0</v>
      </c>
      <c r="I226" s="250">
        <v>0</v>
      </c>
      <c r="J226" s="49" t="s">
        <v>2176</v>
      </c>
      <c r="K226" s="49" t="s">
        <v>11953</v>
      </c>
      <c r="L226" s="49" t="s">
        <v>254</v>
      </c>
      <c r="M226" s="49" t="s">
        <v>568</v>
      </c>
    </row>
    <row r="227" spans="2:13" x14ac:dyDescent="0.3">
      <c r="B227" s="248" t="s">
        <v>2831</v>
      </c>
      <c r="C227" s="248" t="s">
        <v>2831</v>
      </c>
      <c r="D227" t="s">
        <v>2575</v>
      </c>
      <c r="E227" t="s">
        <v>8903</v>
      </c>
      <c r="F227" t="s">
        <v>2073</v>
      </c>
      <c r="G227" s="47" t="s">
        <v>2261</v>
      </c>
      <c r="H227" s="49">
        <v>0</v>
      </c>
      <c r="I227" s="250">
        <v>0</v>
      </c>
      <c r="J227" s="49" t="s">
        <v>2186</v>
      </c>
      <c r="K227" s="49" t="s">
        <v>8904</v>
      </c>
      <c r="L227" s="49" t="s">
        <v>254</v>
      </c>
      <c r="M227" s="49" t="s">
        <v>568</v>
      </c>
    </row>
    <row r="228" spans="2:13" x14ac:dyDescent="0.3">
      <c r="B228" s="248" t="s">
        <v>2831</v>
      </c>
      <c r="C228" s="248" t="s">
        <v>2831</v>
      </c>
      <c r="D228" t="s">
        <v>2575</v>
      </c>
      <c r="E228" t="s">
        <v>11954</v>
      </c>
      <c r="F228" t="s">
        <v>2075</v>
      </c>
      <c r="G228" s="47" t="s">
        <v>2197</v>
      </c>
      <c r="H228" s="49">
        <v>0</v>
      </c>
      <c r="I228" s="250">
        <v>0</v>
      </c>
      <c r="J228" s="49" t="s">
        <v>2173</v>
      </c>
      <c r="K228" s="49" t="s">
        <v>11955</v>
      </c>
      <c r="L228" s="49" t="s">
        <v>254</v>
      </c>
      <c r="M228" s="49" t="s">
        <v>568</v>
      </c>
    </row>
    <row r="229" spans="2:13" x14ac:dyDescent="0.3">
      <c r="B229" s="248" t="s">
        <v>2831</v>
      </c>
      <c r="C229" s="248" t="s">
        <v>2831</v>
      </c>
      <c r="D229" t="s">
        <v>2575</v>
      </c>
      <c r="E229" t="s">
        <v>3143</v>
      </c>
      <c r="F229" t="s">
        <v>2073</v>
      </c>
      <c r="G229" s="47" t="s">
        <v>2255</v>
      </c>
      <c r="H229" s="49">
        <v>0</v>
      </c>
      <c r="I229" s="250">
        <v>0</v>
      </c>
      <c r="J229" s="49" t="s">
        <v>2160</v>
      </c>
      <c r="K229" s="49" t="s">
        <v>2936</v>
      </c>
      <c r="L229" s="49" t="s">
        <v>254</v>
      </c>
      <c r="M229" s="49" t="s">
        <v>568</v>
      </c>
    </row>
    <row r="230" spans="2:13" x14ac:dyDescent="0.3">
      <c r="B230" s="248" t="s">
        <v>2831</v>
      </c>
      <c r="C230" s="248" t="s">
        <v>2831</v>
      </c>
      <c r="D230" t="s">
        <v>2575</v>
      </c>
      <c r="E230" t="s">
        <v>11956</v>
      </c>
      <c r="F230" t="s">
        <v>2072</v>
      </c>
      <c r="G230" s="47" t="s">
        <v>2281</v>
      </c>
      <c r="H230" s="49">
        <v>0</v>
      </c>
      <c r="I230" s="250">
        <v>0</v>
      </c>
      <c r="J230" s="49" t="s">
        <v>2160</v>
      </c>
      <c r="K230" s="49" t="s">
        <v>11957</v>
      </c>
      <c r="L230" s="49" t="s">
        <v>254</v>
      </c>
      <c r="M230" s="49" t="s">
        <v>568</v>
      </c>
    </row>
    <row r="231" spans="2:13" x14ac:dyDescent="0.3">
      <c r="B231" s="248" t="s">
        <v>2831</v>
      </c>
      <c r="C231" s="248" t="s">
        <v>2831</v>
      </c>
      <c r="D231" t="s">
        <v>2575</v>
      </c>
      <c r="E231" t="s">
        <v>6911</v>
      </c>
      <c r="F231" t="s">
        <v>2073</v>
      </c>
      <c r="G231" s="47" t="s">
        <v>2340</v>
      </c>
      <c r="H231" s="49">
        <v>0</v>
      </c>
      <c r="I231" s="250">
        <v>0</v>
      </c>
      <c r="J231" s="49" t="s">
        <v>2186</v>
      </c>
      <c r="K231" s="49" t="s">
        <v>6912</v>
      </c>
      <c r="L231" s="49" t="s">
        <v>254</v>
      </c>
      <c r="M231" s="49" t="s">
        <v>568</v>
      </c>
    </row>
    <row r="232" spans="2:13" x14ac:dyDescent="0.3">
      <c r="B232" s="248" t="s">
        <v>2831</v>
      </c>
      <c r="C232" s="248" t="s">
        <v>2831</v>
      </c>
      <c r="D232" t="s">
        <v>2575</v>
      </c>
      <c r="E232" t="s">
        <v>8359</v>
      </c>
      <c r="F232" t="s">
        <v>2078</v>
      </c>
      <c r="G232" s="47" t="s">
        <v>2241</v>
      </c>
      <c r="H232" s="49">
        <v>0</v>
      </c>
      <c r="I232" s="250">
        <v>0</v>
      </c>
      <c r="J232" s="49" t="s">
        <v>2186</v>
      </c>
      <c r="K232" s="49" t="s">
        <v>8360</v>
      </c>
      <c r="L232" s="49" t="s">
        <v>254</v>
      </c>
      <c r="M232" s="49" t="s">
        <v>568</v>
      </c>
    </row>
    <row r="233" spans="2:13" x14ac:dyDescent="0.3">
      <c r="B233" s="248" t="s">
        <v>2831</v>
      </c>
      <c r="C233" s="248" t="s">
        <v>2831</v>
      </c>
      <c r="D233" t="s">
        <v>2575</v>
      </c>
      <c r="E233" t="s">
        <v>4942</v>
      </c>
      <c r="F233" t="s">
        <v>2073</v>
      </c>
      <c r="G233" s="47" t="s">
        <v>2242</v>
      </c>
      <c r="H233" s="49">
        <v>0</v>
      </c>
      <c r="I233" s="250">
        <v>0</v>
      </c>
      <c r="J233" s="49" t="s">
        <v>2173</v>
      </c>
      <c r="K233" s="49" t="s">
        <v>4943</v>
      </c>
      <c r="L233" s="49" t="s">
        <v>254</v>
      </c>
      <c r="M233" s="49" t="s">
        <v>568</v>
      </c>
    </row>
    <row r="234" spans="2:13" x14ac:dyDescent="0.3">
      <c r="B234" s="248" t="s">
        <v>2831</v>
      </c>
      <c r="C234" s="248" t="s">
        <v>2831</v>
      </c>
      <c r="D234" t="s">
        <v>2575</v>
      </c>
      <c r="E234" t="s">
        <v>6408</v>
      </c>
      <c r="F234" t="s">
        <v>2073</v>
      </c>
      <c r="G234" s="47" t="s">
        <v>2260</v>
      </c>
      <c r="H234" s="49">
        <v>0</v>
      </c>
      <c r="I234" s="250">
        <v>0</v>
      </c>
      <c r="J234" s="49" t="s">
        <v>2160</v>
      </c>
      <c r="K234" s="49" t="s">
        <v>6409</v>
      </c>
      <c r="L234" s="49" t="s">
        <v>254</v>
      </c>
      <c r="M234" s="49" t="s">
        <v>568</v>
      </c>
    </row>
    <row r="235" spans="2:13" x14ac:dyDescent="0.3">
      <c r="B235" s="248" t="s">
        <v>2831</v>
      </c>
      <c r="C235" s="248" t="s">
        <v>2831</v>
      </c>
      <c r="D235" t="s">
        <v>2575</v>
      </c>
      <c r="E235" t="s">
        <v>11958</v>
      </c>
      <c r="F235" t="s">
        <v>2072</v>
      </c>
      <c r="G235" s="47" t="s">
        <v>2349</v>
      </c>
      <c r="H235" s="49">
        <v>0</v>
      </c>
      <c r="I235" s="250">
        <v>0</v>
      </c>
      <c r="J235" s="49" t="s">
        <v>2160</v>
      </c>
      <c r="K235" s="49" t="s">
        <v>11535</v>
      </c>
      <c r="L235" s="49" t="s">
        <v>254</v>
      </c>
      <c r="M235" s="49" t="s">
        <v>568</v>
      </c>
    </row>
    <row r="236" spans="2:13" x14ac:dyDescent="0.3">
      <c r="B236" s="248" t="s">
        <v>2831</v>
      </c>
      <c r="C236" s="248" t="s">
        <v>2831</v>
      </c>
      <c r="D236" t="s">
        <v>2575</v>
      </c>
      <c r="E236" t="s">
        <v>7759</v>
      </c>
      <c r="F236" t="s">
        <v>2073</v>
      </c>
      <c r="G236" s="47" t="s">
        <v>2241</v>
      </c>
      <c r="H236" s="49">
        <v>0</v>
      </c>
      <c r="I236" s="250">
        <v>0</v>
      </c>
      <c r="J236" s="49" t="s">
        <v>2186</v>
      </c>
      <c r="K236" s="49" t="s">
        <v>7760</v>
      </c>
      <c r="L236" s="49" t="s">
        <v>254</v>
      </c>
      <c r="M236" s="49" t="s">
        <v>568</v>
      </c>
    </row>
    <row r="237" spans="2:13" x14ac:dyDescent="0.3">
      <c r="B237" s="248" t="s">
        <v>2831</v>
      </c>
      <c r="C237" s="248" t="s">
        <v>2831</v>
      </c>
      <c r="D237" t="s">
        <v>2575</v>
      </c>
      <c r="E237" t="s">
        <v>7160</v>
      </c>
      <c r="F237" t="s">
        <v>2078</v>
      </c>
      <c r="G237" s="47" t="s">
        <v>2281</v>
      </c>
      <c r="H237" s="49">
        <v>0</v>
      </c>
      <c r="I237" s="250">
        <v>0</v>
      </c>
      <c r="J237" s="49" t="s">
        <v>2186</v>
      </c>
      <c r="K237" s="49" t="s">
        <v>7161</v>
      </c>
      <c r="L237" s="49" t="s">
        <v>254</v>
      </c>
      <c r="M237" s="49" t="s">
        <v>568</v>
      </c>
    </row>
    <row r="238" spans="2:13" x14ac:dyDescent="0.3">
      <c r="B238" s="248" t="s">
        <v>2831</v>
      </c>
      <c r="C238" s="248" t="s">
        <v>2831</v>
      </c>
      <c r="D238" t="s">
        <v>2575</v>
      </c>
      <c r="E238" t="s">
        <v>11959</v>
      </c>
      <c r="F238" t="s">
        <v>2072</v>
      </c>
      <c r="G238" s="47" t="s">
        <v>2241</v>
      </c>
      <c r="H238" s="49">
        <v>1</v>
      </c>
      <c r="I238" s="250">
        <v>333.85</v>
      </c>
      <c r="J238" s="49" t="s">
        <v>2176</v>
      </c>
      <c r="K238" s="49" t="s">
        <v>11960</v>
      </c>
      <c r="L238" s="49" t="s">
        <v>254</v>
      </c>
      <c r="M238" s="49" t="s">
        <v>568</v>
      </c>
    </row>
    <row r="239" spans="2:13" x14ac:dyDescent="0.3">
      <c r="B239" s="248" t="s">
        <v>2831</v>
      </c>
      <c r="C239" s="248" t="s">
        <v>2831</v>
      </c>
      <c r="D239" t="s">
        <v>2575</v>
      </c>
      <c r="E239" t="s">
        <v>10549</v>
      </c>
      <c r="F239" t="s">
        <v>2073</v>
      </c>
      <c r="G239" s="47" t="s">
        <v>2203</v>
      </c>
      <c r="H239" s="49">
        <v>2</v>
      </c>
      <c r="I239" s="250">
        <v>5657.54</v>
      </c>
      <c r="J239" s="49" t="s">
        <v>2160</v>
      </c>
      <c r="K239" s="49" t="s">
        <v>10550</v>
      </c>
      <c r="L239" s="49" t="s">
        <v>254</v>
      </c>
      <c r="M239" s="49" t="s">
        <v>568</v>
      </c>
    </row>
    <row r="240" spans="2:13" x14ac:dyDescent="0.3">
      <c r="B240" s="248" t="s">
        <v>2831</v>
      </c>
      <c r="C240" s="248" t="s">
        <v>2831</v>
      </c>
      <c r="D240" t="s">
        <v>2575</v>
      </c>
      <c r="E240" t="s">
        <v>10760</v>
      </c>
      <c r="F240" t="s">
        <v>2073</v>
      </c>
      <c r="G240" s="47" t="s">
        <v>2341</v>
      </c>
      <c r="H240" s="49">
        <v>0</v>
      </c>
      <c r="I240" s="250">
        <v>0</v>
      </c>
      <c r="J240" s="49" t="s">
        <v>2186</v>
      </c>
      <c r="K240" s="49" t="s">
        <v>10761</v>
      </c>
      <c r="L240" s="49" t="s">
        <v>254</v>
      </c>
      <c r="M240" s="49" t="s">
        <v>568</v>
      </c>
    </row>
    <row r="241" spans="2:13" x14ac:dyDescent="0.3">
      <c r="B241" s="248" t="s">
        <v>2831</v>
      </c>
      <c r="C241" s="248" t="s">
        <v>2831</v>
      </c>
      <c r="D241" t="s">
        <v>2575</v>
      </c>
      <c r="E241" t="s">
        <v>7000</v>
      </c>
      <c r="F241" t="s">
        <v>2073</v>
      </c>
      <c r="G241" s="47" t="s">
        <v>2340</v>
      </c>
      <c r="H241" s="49">
        <v>0</v>
      </c>
      <c r="I241" s="250">
        <v>0</v>
      </c>
      <c r="J241" s="49" t="s">
        <v>2186</v>
      </c>
      <c r="K241" s="49" t="s">
        <v>7002</v>
      </c>
      <c r="L241" s="49" t="s">
        <v>254</v>
      </c>
      <c r="M241" s="49" t="s">
        <v>568</v>
      </c>
    </row>
    <row r="242" spans="2:13" x14ac:dyDescent="0.3">
      <c r="B242" s="248" t="s">
        <v>2831</v>
      </c>
      <c r="C242" s="248" t="s">
        <v>2831</v>
      </c>
      <c r="D242" t="s">
        <v>2575</v>
      </c>
      <c r="E242" t="s">
        <v>6110</v>
      </c>
      <c r="F242" t="s">
        <v>2078</v>
      </c>
      <c r="G242" s="47" t="s">
        <v>2281</v>
      </c>
      <c r="H242" s="49">
        <v>0</v>
      </c>
      <c r="I242" s="250">
        <v>0</v>
      </c>
      <c r="J242" s="49" t="s">
        <v>2186</v>
      </c>
      <c r="K242" s="49" t="s">
        <v>6111</v>
      </c>
      <c r="L242" s="49" t="s">
        <v>254</v>
      </c>
      <c r="M242" s="49" t="s">
        <v>568</v>
      </c>
    </row>
    <row r="243" spans="2:13" x14ac:dyDescent="0.3">
      <c r="B243" s="248" t="s">
        <v>2831</v>
      </c>
      <c r="C243" s="248" t="s">
        <v>2831</v>
      </c>
      <c r="D243" t="s">
        <v>2575</v>
      </c>
      <c r="E243" t="s">
        <v>9688</v>
      </c>
      <c r="F243" t="s">
        <v>2073</v>
      </c>
      <c r="G243" s="47" t="s">
        <v>2345</v>
      </c>
      <c r="H243" s="49">
        <v>0</v>
      </c>
      <c r="I243" s="250">
        <v>0</v>
      </c>
      <c r="J243" s="49" t="s">
        <v>2186</v>
      </c>
      <c r="K243" s="49" t="s">
        <v>9689</v>
      </c>
      <c r="L243" s="49" t="s">
        <v>254</v>
      </c>
      <c r="M243" s="49" t="s">
        <v>568</v>
      </c>
    </row>
    <row r="244" spans="2:13" x14ac:dyDescent="0.3">
      <c r="B244" s="248" t="s">
        <v>2831</v>
      </c>
      <c r="C244" s="248" t="s">
        <v>2831</v>
      </c>
      <c r="D244" t="s">
        <v>2575</v>
      </c>
      <c r="E244" t="s">
        <v>11961</v>
      </c>
      <c r="F244" t="s">
        <v>2072</v>
      </c>
      <c r="G244" s="47" t="s">
        <v>2221</v>
      </c>
      <c r="H244" s="49">
        <v>0</v>
      </c>
      <c r="I244" s="250">
        <v>0</v>
      </c>
      <c r="J244" s="49" t="s">
        <v>2160</v>
      </c>
      <c r="K244" s="49" t="s">
        <v>11962</v>
      </c>
      <c r="L244" s="49" t="s">
        <v>254</v>
      </c>
      <c r="M244" s="49" t="s">
        <v>568</v>
      </c>
    </row>
    <row r="245" spans="2:13" x14ac:dyDescent="0.3">
      <c r="B245" s="248" t="s">
        <v>2831</v>
      </c>
      <c r="C245" s="248" t="s">
        <v>2831</v>
      </c>
      <c r="D245" t="s">
        <v>2575</v>
      </c>
      <c r="E245" t="s">
        <v>3790</v>
      </c>
      <c r="F245" t="s">
        <v>2078</v>
      </c>
      <c r="G245" s="47" t="s">
        <v>2341</v>
      </c>
      <c r="H245" s="49">
        <v>0</v>
      </c>
      <c r="I245" s="250">
        <v>0</v>
      </c>
      <c r="J245" s="49" t="s">
        <v>2186</v>
      </c>
      <c r="K245" s="49" t="s">
        <v>3791</v>
      </c>
      <c r="L245" s="49" t="s">
        <v>254</v>
      </c>
      <c r="M245" s="49" t="s">
        <v>568</v>
      </c>
    </row>
    <row r="246" spans="2:13" x14ac:dyDescent="0.3">
      <c r="B246" s="248" t="s">
        <v>2831</v>
      </c>
      <c r="C246" s="248" t="s">
        <v>2831</v>
      </c>
      <c r="D246" t="s">
        <v>2575</v>
      </c>
      <c r="E246" t="s">
        <v>7530</v>
      </c>
      <c r="F246" t="s">
        <v>2073</v>
      </c>
      <c r="G246" s="47" t="s">
        <v>2261</v>
      </c>
      <c r="H246" s="49">
        <v>0</v>
      </c>
      <c r="I246" s="250">
        <v>0</v>
      </c>
      <c r="J246" s="49" t="s">
        <v>2186</v>
      </c>
      <c r="K246" s="49" t="s">
        <v>7531</v>
      </c>
      <c r="L246" s="49" t="s">
        <v>254</v>
      </c>
      <c r="M246" s="49" t="s">
        <v>568</v>
      </c>
    </row>
    <row r="247" spans="2:13" x14ac:dyDescent="0.3">
      <c r="B247" s="248" t="s">
        <v>2831</v>
      </c>
      <c r="C247" s="248" t="s">
        <v>2831</v>
      </c>
      <c r="D247" t="s">
        <v>2575</v>
      </c>
      <c r="E247" t="s">
        <v>3787</v>
      </c>
      <c r="F247" t="s">
        <v>2073</v>
      </c>
      <c r="G247" s="47" t="s">
        <v>2255</v>
      </c>
      <c r="H247" s="49">
        <v>0</v>
      </c>
      <c r="I247" s="250">
        <v>0</v>
      </c>
      <c r="J247" s="49" t="s">
        <v>2186</v>
      </c>
      <c r="K247" s="49" t="s">
        <v>3789</v>
      </c>
      <c r="L247" s="49" t="s">
        <v>254</v>
      </c>
      <c r="M247" s="49" t="s">
        <v>568</v>
      </c>
    </row>
    <row r="248" spans="2:13" x14ac:dyDescent="0.3">
      <c r="B248" s="248" t="s">
        <v>2831</v>
      </c>
      <c r="C248" s="248" t="s">
        <v>2831</v>
      </c>
      <c r="D248" t="s">
        <v>2575</v>
      </c>
      <c r="E248" t="s">
        <v>9557</v>
      </c>
      <c r="F248" t="s">
        <v>2073</v>
      </c>
      <c r="G248" s="47" t="s">
        <v>2255</v>
      </c>
      <c r="H248" s="49">
        <v>0</v>
      </c>
      <c r="I248" s="250">
        <v>0</v>
      </c>
      <c r="J248" s="49" t="s">
        <v>2186</v>
      </c>
      <c r="K248" s="49" t="s">
        <v>9558</v>
      </c>
      <c r="L248" s="49" t="s">
        <v>254</v>
      </c>
      <c r="M248" s="49" t="s">
        <v>568</v>
      </c>
    </row>
    <row r="249" spans="2:13" x14ac:dyDescent="0.3">
      <c r="B249" s="248" t="s">
        <v>2831</v>
      </c>
      <c r="C249" s="248" t="s">
        <v>2831</v>
      </c>
      <c r="D249" t="s">
        <v>2575</v>
      </c>
      <c r="E249" t="s">
        <v>7767</v>
      </c>
      <c r="F249" t="s">
        <v>2073</v>
      </c>
      <c r="G249" s="47" t="s">
        <v>2221</v>
      </c>
      <c r="H249" s="49">
        <v>0</v>
      </c>
      <c r="I249" s="250">
        <v>0</v>
      </c>
      <c r="J249" s="49" t="s">
        <v>2186</v>
      </c>
      <c r="K249" s="49" t="s">
        <v>7768</v>
      </c>
      <c r="L249" s="49" t="s">
        <v>254</v>
      </c>
      <c r="M249" s="49" t="s">
        <v>568</v>
      </c>
    </row>
    <row r="250" spans="2:13" x14ac:dyDescent="0.3">
      <c r="B250" s="248" t="s">
        <v>2831</v>
      </c>
      <c r="C250" s="248" t="s">
        <v>2831</v>
      </c>
      <c r="D250" t="s">
        <v>2575</v>
      </c>
      <c r="E250" t="s">
        <v>5131</v>
      </c>
      <c r="F250" t="s">
        <v>2078</v>
      </c>
      <c r="G250" s="47" t="s">
        <v>2242</v>
      </c>
      <c r="H250" s="49">
        <v>0</v>
      </c>
      <c r="I250" s="250">
        <v>0</v>
      </c>
      <c r="J250" s="49" t="s">
        <v>2160</v>
      </c>
      <c r="K250" s="49" t="s">
        <v>5132</v>
      </c>
      <c r="L250" s="49" t="s">
        <v>254</v>
      </c>
      <c r="M250" s="49" t="s">
        <v>568</v>
      </c>
    </row>
    <row r="251" spans="2:13" x14ac:dyDescent="0.3">
      <c r="B251" s="248" t="s">
        <v>2831</v>
      </c>
      <c r="C251" s="248" t="s">
        <v>2831</v>
      </c>
      <c r="D251" t="s">
        <v>2575</v>
      </c>
      <c r="E251" t="s">
        <v>10545</v>
      </c>
      <c r="F251" t="s">
        <v>2073</v>
      </c>
      <c r="G251" s="47" t="s">
        <v>2221</v>
      </c>
      <c r="H251" s="49">
        <v>0</v>
      </c>
      <c r="I251" s="250">
        <v>0</v>
      </c>
      <c r="J251" s="49" t="s">
        <v>2186</v>
      </c>
      <c r="K251" s="49" t="s">
        <v>10546</v>
      </c>
      <c r="L251" s="49" t="s">
        <v>254</v>
      </c>
      <c r="M251" s="49" t="s">
        <v>568</v>
      </c>
    </row>
    <row r="252" spans="2:13" x14ac:dyDescent="0.3">
      <c r="B252" s="248" t="s">
        <v>2831</v>
      </c>
      <c r="C252" s="248" t="s">
        <v>2831</v>
      </c>
      <c r="D252" t="s">
        <v>2575</v>
      </c>
      <c r="E252" t="s">
        <v>7746</v>
      </c>
      <c r="F252" t="s">
        <v>2073</v>
      </c>
      <c r="G252" s="47" t="s">
        <v>2272</v>
      </c>
      <c r="H252" s="49">
        <v>0</v>
      </c>
      <c r="I252" s="250">
        <v>0</v>
      </c>
      <c r="J252" s="49" t="s">
        <v>2186</v>
      </c>
      <c r="K252" s="49" t="s">
        <v>7747</v>
      </c>
      <c r="L252" s="49" t="s">
        <v>2147</v>
      </c>
      <c r="M252" s="49" t="s">
        <v>568</v>
      </c>
    </row>
    <row r="253" spans="2:13" x14ac:dyDescent="0.3">
      <c r="B253" s="248" t="s">
        <v>2831</v>
      </c>
      <c r="C253" s="248" t="s">
        <v>2831</v>
      </c>
      <c r="D253" t="s">
        <v>2575</v>
      </c>
      <c r="E253" t="s">
        <v>3897</v>
      </c>
      <c r="F253" t="s">
        <v>2073</v>
      </c>
      <c r="G253" s="47" t="s">
        <v>2260</v>
      </c>
      <c r="H253" s="49">
        <v>0</v>
      </c>
      <c r="I253" s="250">
        <v>0</v>
      </c>
      <c r="J253" s="49" t="s">
        <v>2186</v>
      </c>
      <c r="K253" s="49" t="s">
        <v>3898</v>
      </c>
      <c r="L253" s="49" t="s">
        <v>2147</v>
      </c>
      <c r="M253" s="49" t="s">
        <v>568</v>
      </c>
    </row>
    <row r="254" spans="2:13" x14ac:dyDescent="0.3">
      <c r="B254" s="248" t="s">
        <v>2831</v>
      </c>
      <c r="C254" s="248" t="s">
        <v>2831</v>
      </c>
      <c r="D254" t="s">
        <v>2575</v>
      </c>
      <c r="E254" t="s">
        <v>7556</v>
      </c>
      <c r="F254" t="s">
        <v>2073</v>
      </c>
      <c r="G254" s="47" t="s">
        <v>2312</v>
      </c>
      <c r="H254" s="49">
        <v>0</v>
      </c>
      <c r="I254" s="250">
        <v>0</v>
      </c>
      <c r="J254" s="49" t="s">
        <v>2186</v>
      </c>
      <c r="K254" s="49" t="s">
        <v>7557</v>
      </c>
      <c r="L254" s="49" t="s">
        <v>254</v>
      </c>
      <c r="M254" s="49" t="s">
        <v>568</v>
      </c>
    </row>
    <row r="255" spans="2:13" x14ac:dyDescent="0.3">
      <c r="B255" s="248" t="s">
        <v>2831</v>
      </c>
      <c r="C255" s="248" t="s">
        <v>2831</v>
      </c>
      <c r="D255" t="s">
        <v>2575</v>
      </c>
      <c r="E255" t="s">
        <v>11963</v>
      </c>
      <c r="F255" t="s">
        <v>2072</v>
      </c>
      <c r="G255" s="47" t="s">
        <v>2174</v>
      </c>
      <c r="H255" s="49">
        <v>0</v>
      </c>
      <c r="I255" s="250">
        <v>0</v>
      </c>
      <c r="J255" s="49" t="s">
        <v>2160</v>
      </c>
      <c r="K255" s="49" t="s">
        <v>11964</v>
      </c>
      <c r="L255" s="49" t="s">
        <v>254</v>
      </c>
      <c r="M255" s="49" t="s">
        <v>568</v>
      </c>
    </row>
    <row r="256" spans="2:13" x14ac:dyDescent="0.3">
      <c r="B256" s="248" t="s">
        <v>2831</v>
      </c>
      <c r="C256" s="248" t="s">
        <v>2831</v>
      </c>
      <c r="D256" t="s">
        <v>2575</v>
      </c>
      <c r="E256" t="s">
        <v>3508</v>
      </c>
      <c r="F256" t="s">
        <v>2078</v>
      </c>
      <c r="G256" s="47" t="s">
        <v>2230</v>
      </c>
      <c r="H256" s="49">
        <v>0</v>
      </c>
      <c r="I256" s="250">
        <v>0</v>
      </c>
      <c r="J256" s="49" t="s">
        <v>2186</v>
      </c>
      <c r="K256" s="49" t="s">
        <v>3510</v>
      </c>
      <c r="L256" s="49" t="s">
        <v>254</v>
      </c>
      <c r="M256" s="49" t="s">
        <v>568</v>
      </c>
    </row>
    <row r="257" spans="2:13" x14ac:dyDescent="0.3">
      <c r="B257" s="248" t="s">
        <v>2831</v>
      </c>
      <c r="C257" s="248" t="s">
        <v>2831</v>
      </c>
      <c r="D257" t="s">
        <v>2575</v>
      </c>
      <c r="E257" t="s">
        <v>11369</v>
      </c>
      <c r="F257" t="s">
        <v>2073</v>
      </c>
      <c r="G257" s="47" t="s">
        <v>2261</v>
      </c>
      <c r="H257" s="49">
        <v>1</v>
      </c>
      <c r="I257" s="250">
        <v>389.49</v>
      </c>
      <c r="J257" s="49" t="s">
        <v>2173</v>
      </c>
      <c r="K257" s="49" t="s">
        <v>11370</v>
      </c>
      <c r="L257" s="49" t="s">
        <v>254</v>
      </c>
      <c r="M257" s="49" t="s">
        <v>568</v>
      </c>
    </row>
    <row r="258" spans="2:13" x14ac:dyDescent="0.3">
      <c r="B258" s="248" t="s">
        <v>2831</v>
      </c>
      <c r="C258" s="248" t="s">
        <v>2831</v>
      </c>
      <c r="D258" t="s">
        <v>2575</v>
      </c>
      <c r="E258" t="s">
        <v>4483</v>
      </c>
      <c r="F258" t="s">
        <v>2078</v>
      </c>
      <c r="G258" s="47" t="s">
        <v>2340</v>
      </c>
      <c r="H258" s="49">
        <v>0</v>
      </c>
      <c r="I258" s="250">
        <v>0</v>
      </c>
      <c r="J258" s="49" t="s">
        <v>2173</v>
      </c>
      <c r="K258" s="49" t="s">
        <v>4477</v>
      </c>
      <c r="L258" s="49" t="s">
        <v>254</v>
      </c>
      <c r="M258" s="49" t="s">
        <v>568</v>
      </c>
    </row>
    <row r="259" spans="2:13" x14ac:dyDescent="0.3">
      <c r="B259" s="248" t="s">
        <v>2831</v>
      </c>
      <c r="C259" s="248" t="s">
        <v>2831</v>
      </c>
      <c r="D259" t="s">
        <v>2575</v>
      </c>
      <c r="E259" t="s">
        <v>11965</v>
      </c>
      <c r="F259" t="s">
        <v>2072</v>
      </c>
      <c r="G259" s="47" t="s">
        <v>2349</v>
      </c>
      <c r="H259" s="49">
        <v>0</v>
      </c>
      <c r="I259" s="250">
        <v>0</v>
      </c>
      <c r="J259" s="49" t="s">
        <v>2176</v>
      </c>
      <c r="K259" s="49" t="s">
        <v>11966</v>
      </c>
      <c r="L259" s="49" t="s">
        <v>254</v>
      </c>
      <c r="M259" s="49" t="s">
        <v>568</v>
      </c>
    </row>
    <row r="260" spans="2:13" x14ac:dyDescent="0.3">
      <c r="B260" s="248" t="s">
        <v>2831</v>
      </c>
      <c r="C260" s="248" t="s">
        <v>2831</v>
      </c>
      <c r="D260" t="s">
        <v>2575</v>
      </c>
      <c r="E260" t="s">
        <v>8757</v>
      </c>
      <c r="F260" t="s">
        <v>2073</v>
      </c>
      <c r="G260" s="47" t="s">
        <v>2260</v>
      </c>
      <c r="H260" s="49">
        <v>0</v>
      </c>
      <c r="I260" s="250">
        <v>0</v>
      </c>
      <c r="J260" s="49" t="s">
        <v>2186</v>
      </c>
      <c r="K260" s="49" t="s">
        <v>8758</v>
      </c>
      <c r="L260" s="49" t="s">
        <v>254</v>
      </c>
      <c r="M260" s="49" t="s">
        <v>568</v>
      </c>
    </row>
    <row r="261" spans="2:13" x14ac:dyDescent="0.3">
      <c r="B261" s="248" t="s">
        <v>2831</v>
      </c>
      <c r="C261" s="248" t="s">
        <v>2831</v>
      </c>
      <c r="D261" t="s">
        <v>2575</v>
      </c>
      <c r="E261" t="s">
        <v>4181</v>
      </c>
      <c r="F261" t="s">
        <v>2073</v>
      </c>
      <c r="G261" s="47" t="s">
        <v>2203</v>
      </c>
      <c r="H261" s="49">
        <v>0</v>
      </c>
      <c r="I261" s="250">
        <v>0</v>
      </c>
      <c r="J261" s="49" t="s">
        <v>2186</v>
      </c>
      <c r="K261" s="49" t="s">
        <v>4183</v>
      </c>
      <c r="L261" s="49" t="s">
        <v>254</v>
      </c>
      <c r="M261" s="49" t="s">
        <v>568</v>
      </c>
    </row>
    <row r="262" spans="2:13" x14ac:dyDescent="0.3">
      <c r="B262" s="248" t="s">
        <v>2831</v>
      </c>
      <c r="C262" s="248" t="s">
        <v>2831</v>
      </c>
      <c r="D262" t="s">
        <v>2575</v>
      </c>
      <c r="E262" t="s">
        <v>11967</v>
      </c>
      <c r="F262" t="s">
        <v>2075</v>
      </c>
      <c r="G262" s="47" t="s">
        <v>2181</v>
      </c>
      <c r="H262" s="49">
        <v>0</v>
      </c>
      <c r="I262" s="250">
        <v>0</v>
      </c>
      <c r="J262" s="49" t="s">
        <v>2176</v>
      </c>
      <c r="K262" s="49" t="s">
        <v>11968</v>
      </c>
      <c r="L262" s="49" t="s">
        <v>254</v>
      </c>
      <c r="M262" s="49" t="s">
        <v>568</v>
      </c>
    </row>
    <row r="263" spans="2:13" x14ac:dyDescent="0.3">
      <c r="B263" s="248" t="s">
        <v>2831</v>
      </c>
      <c r="C263" s="248" t="s">
        <v>2831</v>
      </c>
      <c r="D263" t="s">
        <v>2575</v>
      </c>
      <c r="E263" t="s">
        <v>8683</v>
      </c>
      <c r="F263" t="s">
        <v>2073</v>
      </c>
      <c r="G263" s="47" t="s">
        <v>2242</v>
      </c>
      <c r="H263" s="49">
        <v>0</v>
      </c>
      <c r="I263" s="250">
        <v>0</v>
      </c>
      <c r="J263" s="49" t="s">
        <v>2173</v>
      </c>
      <c r="K263" s="49" t="s">
        <v>8684</v>
      </c>
      <c r="L263" s="49" t="s">
        <v>254</v>
      </c>
      <c r="M263" s="49" t="s">
        <v>568</v>
      </c>
    </row>
    <row r="264" spans="2:13" x14ac:dyDescent="0.3">
      <c r="B264" s="248" t="s">
        <v>2831</v>
      </c>
      <c r="C264" s="248" t="s">
        <v>2831</v>
      </c>
      <c r="D264" t="s">
        <v>2575</v>
      </c>
      <c r="E264" t="s">
        <v>11969</v>
      </c>
      <c r="F264" t="s">
        <v>2072</v>
      </c>
      <c r="G264" s="47" t="s">
        <v>2312</v>
      </c>
      <c r="H264" s="49">
        <v>0</v>
      </c>
      <c r="I264" s="250">
        <v>0</v>
      </c>
      <c r="J264" s="49" t="s">
        <v>2176</v>
      </c>
      <c r="K264" s="49" t="s">
        <v>11288</v>
      </c>
      <c r="L264" s="49" t="s">
        <v>254</v>
      </c>
      <c r="M264" s="49" t="s">
        <v>568</v>
      </c>
    </row>
    <row r="265" spans="2:13" x14ac:dyDescent="0.3">
      <c r="B265" s="248" t="s">
        <v>2831</v>
      </c>
      <c r="C265" s="248" t="s">
        <v>2831</v>
      </c>
      <c r="D265" t="s">
        <v>2575</v>
      </c>
      <c r="E265" t="s">
        <v>3687</v>
      </c>
      <c r="F265" t="s">
        <v>2073</v>
      </c>
      <c r="G265" s="47" t="s">
        <v>2341</v>
      </c>
      <c r="H265" s="49">
        <v>0</v>
      </c>
      <c r="I265" s="250">
        <v>0</v>
      </c>
      <c r="J265" s="49" t="s">
        <v>2186</v>
      </c>
      <c r="K265" s="49" t="s">
        <v>3688</v>
      </c>
      <c r="L265" s="49" t="s">
        <v>254</v>
      </c>
      <c r="M265" s="49" t="s">
        <v>568</v>
      </c>
    </row>
    <row r="266" spans="2:13" x14ac:dyDescent="0.3">
      <c r="B266" s="248" t="s">
        <v>2831</v>
      </c>
      <c r="C266" s="248" t="s">
        <v>2831</v>
      </c>
      <c r="D266" t="s">
        <v>2575</v>
      </c>
      <c r="E266" t="s">
        <v>8114</v>
      </c>
      <c r="F266" t="s">
        <v>2073</v>
      </c>
      <c r="G266" s="47" t="s">
        <v>2222</v>
      </c>
      <c r="H266" s="49">
        <v>0</v>
      </c>
      <c r="I266" s="250">
        <v>0</v>
      </c>
      <c r="J266" s="49" t="s">
        <v>2186</v>
      </c>
      <c r="K266" s="49" t="s">
        <v>8115</v>
      </c>
      <c r="L266" s="49" t="s">
        <v>254</v>
      </c>
      <c r="M266" s="49" t="s">
        <v>568</v>
      </c>
    </row>
    <row r="267" spans="2:13" x14ac:dyDescent="0.3">
      <c r="B267" s="248" t="s">
        <v>2831</v>
      </c>
      <c r="C267" s="248" t="s">
        <v>2831</v>
      </c>
      <c r="D267" t="s">
        <v>2575</v>
      </c>
      <c r="E267" t="s">
        <v>11970</v>
      </c>
      <c r="F267" t="s">
        <v>2075</v>
      </c>
      <c r="G267" s="47" t="s">
        <v>2262</v>
      </c>
      <c r="H267" s="49">
        <v>0</v>
      </c>
      <c r="I267" s="250">
        <v>0</v>
      </c>
      <c r="J267" s="49" t="s">
        <v>2176</v>
      </c>
      <c r="K267" s="49" t="s">
        <v>11971</v>
      </c>
      <c r="L267" s="49" t="s">
        <v>254</v>
      </c>
      <c r="M267" s="49" t="s">
        <v>568</v>
      </c>
    </row>
    <row r="268" spans="2:13" x14ac:dyDescent="0.3">
      <c r="B268" s="248" t="s">
        <v>2831</v>
      </c>
      <c r="C268" s="248" t="s">
        <v>2831</v>
      </c>
      <c r="D268" t="s">
        <v>2575</v>
      </c>
      <c r="E268" t="s">
        <v>6888</v>
      </c>
      <c r="F268" t="s">
        <v>2073</v>
      </c>
      <c r="G268" s="47" t="s">
        <v>11900</v>
      </c>
      <c r="H268" s="49">
        <v>0</v>
      </c>
      <c r="I268" s="250">
        <v>0</v>
      </c>
      <c r="J268" s="49" t="s">
        <v>2186</v>
      </c>
      <c r="K268" s="49" t="s">
        <v>6889</v>
      </c>
      <c r="L268" s="49" t="s">
        <v>2147</v>
      </c>
      <c r="M268" s="49" t="s">
        <v>568</v>
      </c>
    </row>
    <row r="269" spans="2:13" x14ac:dyDescent="0.3">
      <c r="B269" s="248" t="s">
        <v>2831</v>
      </c>
      <c r="C269" s="248" t="s">
        <v>2831</v>
      </c>
      <c r="D269" t="s">
        <v>2575</v>
      </c>
      <c r="E269" t="s">
        <v>11972</v>
      </c>
      <c r="F269" t="s">
        <v>2072</v>
      </c>
      <c r="G269" s="47" t="s">
        <v>2341</v>
      </c>
      <c r="H269" s="49">
        <v>0</v>
      </c>
      <c r="I269" s="250">
        <v>0</v>
      </c>
      <c r="J269" s="49" t="s">
        <v>2173</v>
      </c>
      <c r="K269" s="49" t="s">
        <v>11973</v>
      </c>
      <c r="L269" s="49" t="s">
        <v>254</v>
      </c>
      <c r="M269" s="49" t="s">
        <v>568</v>
      </c>
    </row>
    <row r="270" spans="2:13" x14ac:dyDescent="0.3">
      <c r="B270" s="248" t="s">
        <v>2831</v>
      </c>
      <c r="C270" s="248" t="s">
        <v>2831</v>
      </c>
      <c r="D270" t="s">
        <v>2575</v>
      </c>
      <c r="E270" t="s">
        <v>6525</v>
      </c>
      <c r="F270" t="s">
        <v>2073</v>
      </c>
      <c r="G270" s="47" t="s">
        <v>2241</v>
      </c>
      <c r="H270" s="49">
        <v>0</v>
      </c>
      <c r="I270" s="250">
        <v>0</v>
      </c>
      <c r="J270" s="49" t="s">
        <v>2186</v>
      </c>
      <c r="K270" s="49" t="s">
        <v>6526</v>
      </c>
      <c r="L270" s="49" t="s">
        <v>254</v>
      </c>
      <c r="M270" s="49" t="s">
        <v>568</v>
      </c>
    </row>
    <row r="271" spans="2:13" x14ac:dyDescent="0.3">
      <c r="B271" s="248" t="s">
        <v>2831</v>
      </c>
      <c r="C271" s="248" t="s">
        <v>2831</v>
      </c>
      <c r="D271" t="s">
        <v>2575</v>
      </c>
      <c r="E271" t="s">
        <v>6095</v>
      </c>
      <c r="F271" t="s">
        <v>2073</v>
      </c>
      <c r="G271" s="47" t="s">
        <v>2341</v>
      </c>
      <c r="H271" s="49">
        <v>0</v>
      </c>
      <c r="I271" s="250">
        <v>0</v>
      </c>
      <c r="J271" s="49" t="s">
        <v>2160</v>
      </c>
      <c r="K271" s="49" t="s">
        <v>6096</v>
      </c>
      <c r="L271" s="49" t="s">
        <v>254</v>
      </c>
      <c r="M271" s="49" t="s">
        <v>568</v>
      </c>
    </row>
    <row r="272" spans="2:13" x14ac:dyDescent="0.3">
      <c r="B272" s="248" t="s">
        <v>2831</v>
      </c>
      <c r="C272" s="248" t="s">
        <v>2831</v>
      </c>
      <c r="D272" t="s">
        <v>2575</v>
      </c>
      <c r="E272" t="s">
        <v>11974</v>
      </c>
      <c r="F272" t="s">
        <v>2072</v>
      </c>
      <c r="G272" s="47" t="s">
        <v>2255</v>
      </c>
      <c r="H272" s="49">
        <v>0</v>
      </c>
      <c r="I272" s="250">
        <v>0</v>
      </c>
      <c r="J272" s="49" t="s">
        <v>2160</v>
      </c>
      <c r="K272" s="49" t="s">
        <v>2992</v>
      </c>
      <c r="L272" s="49" t="s">
        <v>254</v>
      </c>
      <c r="M272" s="49" t="s">
        <v>568</v>
      </c>
    </row>
    <row r="273" spans="2:13" x14ac:dyDescent="0.3">
      <c r="B273" s="248" t="s">
        <v>2831</v>
      </c>
      <c r="C273" s="248" t="s">
        <v>2831</v>
      </c>
      <c r="D273" t="s">
        <v>2575</v>
      </c>
      <c r="E273" t="s">
        <v>3346</v>
      </c>
      <c r="F273" t="s">
        <v>2078</v>
      </c>
      <c r="G273" s="47" t="s">
        <v>2341</v>
      </c>
      <c r="H273" s="49">
        <v>0</v>
      </c>
      <c r="I273" s="250">
        <v>0</v>
      </c>
      <c r="J273" s="49" t="s">
        <v>2160</v>
      </c>
      <c r="K273" s="49" t="s">
        <v>2925</v>
      </c>
      <c r="L273" s="49" t="s">
        <v>254</v>
      </c>
      <c r="M273" s="49" t="s">
        <v>568</v>
      </c>
    </row>
    <row r="274" spans="2:13" x14ac:dyDescent="0.3">
      <c r="B274" s="248" t="s">
        <v>2831</v>
      </c>
      <c r="C274" s="248" t="s">
        <v>2831</v>
      </c>
      <c r="D274" t="s">
        <v>2575</v>
      </c>
      <c r="E274" t="s">
        <v>4049</v>
      </c>
      <c r="F274" t="s">
        <v>2073</v>
      </c>
      <c r="G274" s="47" t="s">
        <v>2267</v>
      </c>
      <c r="H274" s="49">
        <v>0</v>
      </c>
      <c r="I274" s="250">
        <v>0</v>
      </c>
      <c r="J274" s="49" t="s">
        <v>2186</v>
      </c>
      <c r="K274" s="49" t="s">
        <v>4050</v>
      </c>
      <c r="L274" s="49" t="s">
        <v>254</v>
      </c>
      <c r="M274" s="49" t="s">
        <v>568</v>
      </c>
    </row>
    <row r="275" spans="2:13" x14ac:dyDescent="0.3">
      <c r="B275" s="248" t="s">
        <v>2831</v>
      </c>
      <c r="C275" s="248" t="s">
        <v>2831</v>
      </c>
      <c r="D275" t="s">
        <v>2575</v>
      </c>
      <c r="E275" t="s">
        <v>8741</v>
      </c>
      <c r="F275" t="s">
        <v>2073</v>
      </c>
      <c r="G275" s="47" t="s">
        <v>2260</v>
      </c>
      <c r="H275" s="49">
        <v>0</v>
      </c>
      <c r="I275" s="250">
        <v>0</v>
      </c>
      <c r="J275" s="49" t="s">
        <v>2186</v>
      </c>
      <c r="K275" s="49" t="s">
        <v>8742</v>
      </c>
      <c r="L275" s="49" t="s">
        <v>254</v>
      </c>
      <c r="M275" s="49" t="s">
        <v>568</v>
      </c>
    </row>
    <row r="276" spans="2:13" x14ac:dyDescent="0.3">
      <c r="B276" s="248" t="s">
        <v>2831</v>
      </c>
      <c r="C276" s="248" t="s">
        <v>2831</v>
      </c>
      <c r="D276" t="s">
        <v>2575</v>
      </c>
      <c r="E276" t="s">
        <v>10358</v>
      </c>
      <c r="F276" t="s">
        <v>2073</v>
      </c>
      <c r="G276" s="47" t="s">
        <v>2267</v>
      </c>
      <c r="H276" s="49">
        <v>0</v>
      </c>
      <c r="I276" s="250">
        <v>0</v>
      </c>
      <c r="J276" s="49" t="s">
        <v>2186</v>
      </c>
      <c r="K276" s="49" t="s">
        <v>10359</v>
      </c>
      <c r="L276" s="49" t="s">
        <v>254</v>
      </c>
      <c r="M276" s="49" t="s">
        <v>568</v>
      </c>
    </row>
    <row r="277" spans="2:13" x14ac:dyDescent="0.3">
      <c r="B277" s="248" t="s">
        <v>2831</v>
      </c>
      <c r="C277" s="248" t="s">
        <v>2831</v>
      </c>
      <c r="D277" t="s">
        <v>2575</v>
      </c>
      <c r="E277" t="s">
        <v>3434</v>
      </c>
      <c r="F277" t="s">
        <v>2073</v>
      </c>
      <c r="G277" s="47" t="s">
        <v>2203</v>
      </c>
      <c r="H277" s="49">
        <v>0</v>
      </c>
      <c r="I277" s="250">
        <v>0</v>
      </c>
      <c r="J277" s="49" t="s">
        <v>2186</v>
      </c>
      <c r="K277" s="49" t="s">
        <v>3435</v>
      </c>
      <c r="L277" s="49" t="s">
        <v>254</v>
      </c>
      <c r="M277" s="49" t="s">
        <v>568</v>
      </c>
    </row>
    <row r="278" spans="2:13" x14ac:dyDescent="0.3">
      <c r="B278" s="248" t="s">
        <v>2831</v>
      </c>
      <c r="C278" s="248" t="s">
        <v>2831</v>
      </c>
      <c r="D278" t="s">
        <v>2575</v>
      </c>
      <c r="E278" t="s">
        <v>4556</v>
      </c>
      <c r="F278" t="s">
        <v>2073</v>
      </c>
      <c r="G278" s="47" t="s">
        <v>2267</v>
      </c>
      <c r="H278" s="49">
        <v>0</v>
      </c>
      <c r="I278" s="250">
        <v>0</v>
      </c>
      <c r="J278" s="49" t="s">
        <v>2160</v>
      </c>
      <c r="K278" s="49" t="s">
        <v>4557</v>
      </c>
      <c r="L278" s="49" t="s">
        <v>254</v>
      </c>
      <c r="M278" s="49" t="s">
        <v>568</v>
      </c>
    </row>
    <row r="279" spans="2:13" x14ac:dyDescent="0.3">
      <c r="B279" s="248" t="s">
        <v>2831</v>
      </c>
      <c r="C279" s="248" t="s">
        <v>2831</v>
      </c>
      <c r="D279" t="s">
        <v>2575</v>
      </c>
      <c r="E279" t="s">
        <v>5239</v>
      </c>
      <c r="F279" t="s">
        <v>2073</v>
      </c>
      <c r="G279" s="47" t="s">
        <v>2272</v>
      </c>
      <c r="H279" s="49">
        <v>0</v>
      </c>
      <c r="I279" s="250">
        <v>0</v>
      </c>
      <c r="J279" s="49" t="s">
        <v>2160</v>
      </c>
      <c r="K279" s="49" t="s">
        <v>5240</v>
      </c>
      <c r="L279" s="49" t="s">
        <v>254</v>
      </c>
      <c r="M279" s="49" t="s">
        <v>568</v>
      </c>
    </row>
    <row r="280" spans="2:13" x14ac:dyDescent="0.3">
      <c r="B280" s="248" t="s">
        <v>2831</v>
      </c>
      <c r="C280" s="248" t="s">
        <v>2831</v>
      </c>
      <c r="D280" t="s">
        <v>2575</v>
      </c>
      <c r="E280" t="s">
        <v>10497</v>
      </c>
      <c r="F280" t="s">
        <v>2073</v>
      </c>
      <c r="G280" s="47" t="s">
        <v>2349</v>
      </c>
      <c r="H280" s="49">
        <v>0</v>
      </c>
      <c r="I280" s="250">
        <v>0</v>
      </c>
      <c r="J280" s="49" t="s">
        <v>2186</v>
      </c>
      <c r="K280" s="49" t="s">
        <v>10498</v>
      </c>
      <c r="L280" s="49" t="s">
        <v>254</v>
      </c>
      <c r="M280" s="49" t="s">
        <v>568</v>
      </c>
    </row>
    <row r="281" spans="2:13" x14ac:dyDescent="0.3">
      <c r="B281" s="248" t="s">
        <v>2831</v>
      </c>
      <c r="C281" s="248" t="s">
        <v>2831</v>
      </c>
      <c r="D281" t="s">
        <v>2575</v>
      </c>
      <c r="E281" t="s">
        <v>6385</v>
      </c>
      <c r="F281" t="s">
        <v>2078</v>
      </c>
      <c r="G281" s="47" t="s">
        <v>2345</v>
      </c>
      <c r="H281" s="49">
        <v>0</v>
      </c>
      <c r="I281" s="250">
        <v>0</v>
      </c>
      <c r="J281" s="49" t="s">
        <v>2186</v>
      </c>
      <c r="K281" s="49" t="s">
        <v>6386</v>
      </c>
      <c r="L281" s="49" t="s">
        <v>254</v>
      </c>
      <c r="M281" s="49" t="s">
        <v>568</v>
      </c>
    </row>
    <row r="282" spans="2:13" x14ac:dyDescent="0.3">
      <c r="B282" s="248" t="s">
        <v>2831</v>
      </c>
      <c r="C282" s="248" t="s">
        <v>2831</v>
      </c>
      <c r="D282" t="s">
        <v>2575</v>
      </c>
      <c r="E282" t="s">
        <v>5757</v>
      </c>
      <c r="F282" t="s">
        <v>2073</v>
      </c>
      <c r="G282" s="47" t="s">
        <v>2242</v>
      </c>
      <c r="H282" s="49">
        <v>0</v>
      </c>
      <c r="I282" s="250">
        <v>0</v>
      </c>
      <c r="J282" s="49" t="s">
        <v>2186</v>
      </c>
      <c r="K282" s="49" t="s">
        <v>5758</v>
      </c>
      <c r="L282" s="49" t="s">
        <v>254</v>
      </c>
      <c r="M282" s="49" t="s">
        <v>568</v>
      </c>
    </row>
    <row r="283" spans="2:13" x14ac:dyDescent="0.3">
      <c r="B283" s="248" t="s">
        <v>2831</v>
      </c>
      <c r="C283" s="248" t="s">
        <v>2831</v>
      </c>
      <c r="D283" t="s">
        <v>2575</v>
      </c>
      <c r="E283" t="s">
        <v>11459</v>
      </c>
      <c r="F283" t="s">
        <v>2073</v>
      </c>
      <c r="G283" s="47" t="s">
        <v>2197</v>
      </c>
      <c r="H283" s="49">
        <v>0</v>
      </c>
      <c r="I283" s="250">
        <v>0</v>
      </c>
      <c r="J283" s="49" t="s">
        <v>2160</v>
      </c>
      <c r="K283" s="49" t="s">
        <v>11460</v>
      </c>
      <c r="L283" s="49" t="s">
        <v>254</v>
      </c>
      <c r="M283" s="49" t="s">
        <v>568</v>
      </c>
    </row>
    <row r="284" spans="2:13" x14ac:dyDescent="0.3">
      <c r="B284" s="248" t="s">
        <v>2831</v>
      </c>
      <c r="C284" s="248" t="s">
        <v>2831</v>
      </c>
      <c r="D284" t="s">
        <v>2575</v>
      </c>
      <c r="E284" t="s">
        <v>5526</v>
      </c>
      <c r="F284" t="s">
        <v>2073</v>
      </c>
      <c r="G284" s="47" t="s">
        <v>2261</v>
      </c>
      <c r="H284" s="49">
        <v>0</v>
      </c>
      <c r="I284" s="250">
        <v>0</v>
      </c>
      <c r="J284" s="49" t="s">
        <v>2186</v>
      </c>
      <c r="K284" s="49" t="s">
        <v>5528</v>
      </c>
      <c r="L284" s="49" t="s">
        <v>2147</v>
      </c>
      <c r="M284" s="49" t="s">
        <v>568</v>
      </c>
    </row>
    <row r="285" spans="2:13" x14ac:dyDescent="0.3">
      <c r="B285" s="248" t="s">
        <v>2831</v>
      </c>
      <c r="C285" s="248" t="s">
        <v>2831</v>
      </c>
      <c r="D285" t="s">
        <v>2575</v>
      </c>
      <c r="E285" t="s">
        <v>10212</v>
      </c>
      <c r="F285" t="s">
        <v>2073</v>
      </c>
      <c r="G285" s="47" t="s">
        <v>2363</v>
      </c>
      <c r="H285" s="49">
        <v>0</v>
      </c>
      <c r="I285" s="250">
        <v>0</v>
      </c>
      <c r="J285" s="49" t="s">
        <v>2186</v>
      </c>
      <c r="K285" s="49" t="s">
        <v>10213</v>
      </c>
      <c r="L285" s="49" t="s">
        <v>2147</v>
      </c>
      <c r="M285" s="49" t="s">
        <v>568</v>
      </c>
    </row>
    <row r="286" spans="2:13" x14ac:dyDescent="0.3">
      <c r="B286" s="248" t="s">
        <v>2831</v>
      </c>
      <c r="C286" s="248" t="s">
        <v>2831</v>
      </c>
      <c r="D286" t="s">
        <v>2575</v>
      </c>
      <c r="E286" t="s">
        <v>8393</v>
      </c>
      <c r="F286" t="s">
        <v>2073</v>
      </c>
      <c r="G286" s="47" t="s">
        <v>2241</v>
      </c>
      <c r="H286" s="49">
        <v>0</v>
      </c>
      <c r="I286" s="250">
        <v>0</v>
      </c>
      <c r="J286" s="49" t="s">
        <v>2173</v>
      </c>
      <c r="K286" s="49" t="s">
        <v>8394</v>
      </c>
      <c r="L286" s="49" t="s">
        <v>254</v>
      </c>
      <c r="M286" s="49" t="s">
        <v>568</v>
      </c>
    </row>
    <row r="287" spans="2:13" x14ac:dyDescent="0.3">
      <c r="B287" s="248" t="s">
        <v>2831</v>
      </c>
      <c r="C287" s="248" t="s">
        <v>2831</v>
      </c>
      <c r="D287" t="s">
        <v>2575</v>
      </c>
      <c r="E287" t="s">
        <v>5809</v>
      </c>
      <c r="F287" t="s">
        <v>2073</v>
      </c>
      <c r="G287" s="47" t="s">
        <v>2221</v>
      </c>
      <c r="H287" s="49">
        <v>0</v>
      </c>
      <c r="I287" s="250">
        <v>0</v>
      </c>
      <c r="J287" s="49" t="s">
        <v>2186</v>
      </c>
      <c r="K287" s="49" t="s">
        <v>5811</v>
      </c>
      <c r="L287" s="49" t="s">
        <v>254</v>
      </c>
      <c r="M287" s="49" t="s">
        <v>568</v>
      </c>
    </row>
    <row r="288" spans="2:13" x14ac:dyDescent="0.3">
      <c r="B288" s="248" t="s">
        <v>2831</v>
      </c>
      <c r="C288" s="248" t="s">
        <v>2831</v>
      </c>
      <c r="D288" t="s">
        <v>2575</v>
      </c>
      <c r="E288" t="s">
        <v>3858</v>
      </c>
      <c r="F288" t="s">
        <v>2073</v>
      </c>
      <c r="G288" s="47" t="s">
        <v>2203</v>
      </c>
      <c r="H288" s="49">
        <v>0</v>
      </c>
      <c r="I288" s="250">
        <v>0</v>
      </c>
      <c r="J288" s="49" t="s">
        <v>2186</v>
      </c>
      <c r="K288" s="49" t="s">
        <v>3859</v>
      </c>
      <c r="L288" s="49" t="s">
        <v>254</v>
      </c>
      <c r="M288" s="49" t="s">
        <v>568</v>
      </c>
    </row>
    <row r="289" spans="2:13" x14ac:dyDescent="0.3">
      <c r="B289" s="248" t="s">
        <v>2831</v>
      </c>
      <c r="C289" s="248" t="s">
        <v>2831</v>
      </c>
      <c r="D289" t="s">
        <v>2575</v>
      </c>
      <c r="E289" t="s">
        <v>11975</v>
      </c>
      <c r="F289" t="s">
        <v>2072</v>
      </c>
      <c r="G289" s="47" t="s">
        <v>2221</v>
      </c>
      <c r="H289" s="49">
        <v>0</v>
      </c>
      <c r="I289" s="250">
        <v>0</v>
      </c>
      <c r="J289" s="49" t="s">
        <v>2160</v>
      </c>
      <c r="K289" s="49" t="s">
        <v>11522</v>
      </c>
      <c r="L289" s="49" t="s">
        <v>254</v>
      </c>
      <c r="M289" s="49" t="s">
        <v>568</v>
      </c>
    </row>
    <row r="290" spans="2:13" x14ac:dyDescent="0.3">
      <c r="B290" s="248" t="s">
        <v>2831</v>
      </c>
      <c r="C290" s="248" t="s">
        <v>2831</v>
      </c>
      <c r="D290" t="s">
        <v>2575</v>
      </c>
      <c r="E290" t="s">
        <v>10237</v>
      </c>
      <c r="F290" t="s">
        <v>2073</v>
      </c>
      <c r="G290" s="47" t="s">
        <v>2341</v>
      </c>
      <c r="H290" s="49">
        <v>0</v>
      </c>
      <c r="I290" s="250">
        <v>0</v>
      </c>
      <c r="J290" s="49" t="s">
        <v>2160</v>
      </c>
      <c r="K290" s="49" t="s">
        <v>10238</v>
      </c>
      <c r="L290" s="49" t="s">
        <v>254</v>
      </c>
      <c r="M290" s="49" t="s">
        <v>568</v>
      </c>
    </row>
    <row r="291" spans="2:13" x14ac:dyDescent="0.3">
      <c r="B291" s="248" t="s">
        <v>2831</v>
      </c>
      <c r="C291" s="248" t="s">
        <v>2831</v>
      </c>
      <c r="D291" t="s">
        <v>2575</v>
      </c>
      <c r="E291" t="s">
        <v>7422</v>
      </c>
      <c r="F291" t="s">
        <v>2073</v>
      </c>
      <c r="G291" s="47" t="s">
        <v>2345</v>
      </c>
      <c r="H291" s="49">
        <v>1</v>
      </c>
      <c r="I291" s="250">
        <v>361</v>
      </c>
      <c r="J291" s="49" t="s">
        <v>2186</v>
      </c>
      <c r="K291" s="49" t="s">
        <v>7423</v>
      </c>
      <c r="L291" s="49" t="s">
        <v>254</v>
      </c>
      <c r="M291" s="49" t="s">
        <v>568</v>
      </c>
    </row>
    <row r="292" spans="2:13" x14ac:dyDescent="0.3">
      <c r="B292" s="248" t="s">
        <v>2831</v>
      </c>
      <c r="C292" s="248" t="s">
        <v>2831</v>
      </c>
      <c r="D292" t="s">
        <v>2575</v>
      </c>
      <c r="E292" t="s">
        <v>3035</v>
      </c>
      <c r="F292" t="s">
        <v>2073</v>
      </c>
      <c r="G292" s="47" t="s">
        <v>2255</v>
      </c>
      <c r="H292" s="49">
        <v>0</v>
      </c>
      <c r="I292" s="250">
        <v>0</v>
      </c>
      <c r="J292" s="49" t="s">
        <v>2160</v>
      </c>
      <c r="K292" s="49" t="s">
        <v>2925</v>
      </c>
      <c r="L292" s="49" t="s">
        <v>254</v>
      </c>
      <c r="M292" s="49" t="s">
        <v>568</v>
      </c>
    </row>
    <row r="293" spans="2:13" x14ac:dyDescent="0.3">
      <c r="B293" s="248" t="s">
        <v>2831</v>
      </c>
      <c r="C293" s="248" t="s">
        <v>2831</v>
      </c>
      <c r="D293" t="s">
        <v>2575</v>
      </c>
      <c r="E293" t="s">
        <v>8505</v>
      </c>
      <c r="F293" t="s">
        <v>2073</v>
      </c>
      <c r="G293" s="47" t="s">
        <v>2222</v>
      </c>
      <c r="H293" s="49">
        <v>0</v>
      </c>
      <c r="I293" s="250">
        <v>0</v>
      </c>
      <c r="J293" s="49" t="s">
        <v>2160</v>
      </c>
      <c r="K293" s="49" t="s">
        <v>8506</v>
      </c>
      <c r="L293" s="49" t="s">
        <v>254</v>
      </c>
      <c r="M293" s="49" t="s">
        <v>568</v>
      </c>
    </row>
    <row r="294" spans="2:13" x14ac:dyDescent="0.3">
      <c r="B294" s="248" t="s">
        <v>2831</v>
      </c>
      <c r="C294" s="248" t="s">
        <v>2831</v>
      </c>
      <c r="D294" t="s">
        <v>2575</v>
      </c>
      <c r="E294" t="s">
        <v>4837</v>
      </c>
      <c r="F294" t="s">
        <v>2078</v>
      </c>
      <c r="G294" s="47" t="s">
        <v>2262</v>
      </c>
      <c r="H294" s="49">
        <v>0</v>
      </c>
      <c r="I294" s="250">
        <v>0</v>
      </c>
      <c r="J294" s="49" t="s">
        <v>2160</v>
      </c>
      <c r="K294" s="49" t="s">
        <v>4838</v>
      </c>
      <c r="L294" s="49" t="s">
        <v>254</v>
      </c>
      <c r="M294" s="49" t="s">
        <v>568</v>
      </c>
    </row>
    <row r="295" spans="2:13" x14ac:dyDescent="0.3">
      <c r="B295" s="248" t="s">
        <v>2831</v>
      </c>
      <c r="C295" s="248" t="s">
        <v>2831</v>
      </c>
      <c r="D295" t="s">
        <v>2575</v>
      </c>
      <c r="E295" t="s">
        <v>8017</v>
      </c>
      <c r="F295" t="s">
        <v>2073</v>
      </c>
      <c r="G295" s="47" t="s">
        <v>2341</v>
      </c>
      <c r="H295" s="49">
        <v>0</v>
      </c>
      <c r="I295" s="250">
        <v>0</v>
      </c>
      <c r="J295" s="49" t="s">
        <v>2160</v>
      </c>
      <c r="K295" s="49" t="s">
        <v>8018</v>
      </c>
      <c r="L295" s="49" t="s">
        <v>254</v>
      </c>
      <c r="M295" s="49" t="s">
        <v>568</v>
      </c>
    </row>
    <row r="296" spans="2:13" x14ac:dyDescent="0.3">
      <c r="B296" s="248" t="s">
        <v>2831</v>
      </c>
      <c r="C296" s="248" t="s">
        <v>2831</v>
      </c>
      <c r="D296" t="s">
        <v>2575</v>
      </c>
      <c r="E296" t="s">
        <v>7790</v>
      </c>
      <c r="F296" t="s">
        <v>2073</v>
      </c>
      <c r="G296" s="47" t="s">
        <v>2230</v>
      </c>
      <c r="H296" s="49">
        <v>0</v>
      </c>
      <c r="I296" s="250">
        <v>0</v>
      </c>
      <c r="J296" s="49" t="s">
        <v>2186</v>
      </c>
      <c r="K296" s="49" t="s">
        <v>7791</v>
      </c>
      <c r="L296" s="49" t="s">
        <v>2147</v>
      </c>
      <c r="M296" s="49" t="s">
        <v>568</v>
      </c>
    </row>
    <row r="297" spans="2:13" x14ac:dyDescent="0.3">
      <c r="B297" s="248" t="s">
        <v>2831</v>
      </c>
      <c r="C297" s="248" t="s">
        <v>2831</v>
      </c>
      <c r="D297" t="s">
        <v>2575</v>
      </c>
      <c r="E297" t="s">
        <v>9680</v>
      </c>
      <c r="F297" t="s">
        <v>2078</v>
      </c>
      <c r="G297" s="47" t="s">
        <v>2221</v>
      </c>
      <c r="H297" s="49">
        <v>0</v>
      </c>
      <c r="I297" s="250">
        <v>0</v>
      </c>
      <c r="J297" s="49" t="s">
        <v>2186</v>
      </c>
      <c r="K297" s="49" t="s">
        <v>9681</v>
      </c>
      <c r="L297" s="49" t="s">
        <v>254</v>
      </c>
      <c r="M297" s="49" t="s">
        <v>568</v>
      </c>
    </row>
    <row r="298" spans="2:13" x14ac:dyDescent="0.3">
      <c r="B298" s="248" t="s">
        <v>2831</v>
      </c>
      <c r="C298" s="248" t="s">
        <v>2831</v>
      </c>
      <c r="D298" t="s">
        <v>2575</v>
      </c>
      <c r="E298" t="s">
        <v>3913</v>
      </c>
      <c r="F298" t="s">
        <v>2073</v>
      </c>
      <c r="G298" s="47" t="s">
        <v>2197</v>
      </c>
      <c r="H298" s="49">
        <v>0</v>
      </c>
      <c r="I298" s="250">
        <v>0</v>
      </c>
      <c r="J298" s="49" t="s">
        <v>2186</v>
      </c>
      <c r="K298" s="49" t="s">
        <v>3914</v>
      </c>
      <c r="L298" s="49" t="s">
        <v>2147</v>
      </c>
      <c r="M298" s="49" t="s">
        <v>568</v>
      </c>
    </row>
    <row r="299" spans="2:13" x14ac:dyDescent="0.3">
      <c r="B299" s="248" t="s">
        <v>2831</v>
      </c>
      <c r="C299" s="248" t="s">
        <v>2831</v>
      </c>
      <c r="D299" t="s">
        <v>2575</v>
      </c>
      <c r="E299" t="s">
        <v>8075</v>
      </c>
      <c r="F299" t="s">
        <v>2073</v>
      </c>
      <c r="G299" s="47" t="s">
        <v>2174</v>
      </c>
      <c r="H299" s="49">
        <v>0</v>
      </c>
      <c r="I299" s="250">
        <v>0</v>
      </c>
      <c r="J299" s="49" t="s">
        <v>2186</v>
      </c>
      <c r="K299" s="49" t="s">
        <v>8076</v>
      </c>
      <c r="L299" s="49" t="s">
        <v>254</v>
      </c>
      <c r="M299" s="49" t="s">
        <v>568</v>
      </c>
    </row>
    <row r="300" spans="2:13" x14ac:dyDescent="0.3">
      <c r="B300" s="248" t="s">
        <v>2831</v>
      </c>
      <c r="C300" s="248" t="s">
        <v>2831</v>
      </c>
      <c r="D300" t="s">
        <v>2575</v>
      </c>
      <c r="E300" t="s">
        <v>6872</v>
      </c>
      <c r="F300" t="s">
        <v>2073</v>
      </c>
      <c r="G300" s="47" t="s">
        <v>2221</v>
      </c>
      <c r="H300" s="49">
        <v>0</v>
      </c>
      <c r="I300" s="250">
        <v>0</v>
      </c>
      <c r="J300" s="49" t="s">
        <v>2160</v>
      </c>
      <c r="K300" s="49" t="s">
        <v>6873</v>
      </c>
      <c r="L300" s="49" t="s">
        <v>254</v>
      </c>
      <c r="M300" s="49" t="s">
        <v>568</v>
      </c>
    </row>
    <row r="301" spans="2:13" x14ac:dyDescent="0.3">
      <c r="B301" s="248" t="s">
        <v>2831</v>
      </c>
      <c r="C301" s="248" t="s">
        <v>2831</v>
      </c>
      <c r="D301" t="s">
        <v>2575</v>
      </c>
      <c r="E301" t="s">
        <v>6852</v>
      </c>
      <c r="F301" t="s">
        <v>2073</v>
      </c>
      <c r="G301" s="47" t="s">
        <v>2242</v>
      </c>
      <c r="H301" s="49">
        <v>0</v>
      </c>
      <c r="I301" s="250">
        <v>0</v>
      </c>
      <c r="J301" s="49" t="s">
        <v>2186</v>
      </c>
      <c r="K301" s="49" t="s">
        <v>6853</v>
      </c>
      <c r="L301" s="49" t="s">
        <v>254</v>
      </c>
      <c r="M301" s="49" t="s">
        <v>568</v>
      </c>
    </row>
    <row r="302" spans="2:13" x14ac:dyDescent="0.3">
      <c r="B302" s="248" t="s">
        <v>2831</v>
      </c>
      <c r="C302" s="248" t="s">
        <v>2831</v>
      </c>
      <c r="D302" t="s">
        <v>2575</v>
      </c>
      <c r="E302" t="s">
        <v>5649</v>
      </c>
      <c r="F302" t="s">
        <v>2073</v>
      </c>
      <c r="G302" s="47" t="s">
        <v>2235</v>
      </c>
      <c r="H302" s="49">
        <v>0</v>
      </c>
      <c r="I302" s="250">
        <v>0</v>
      </c>
      <c r="J302" s="49" t="s">
        <v>2160</v>
      </c>
      <c r="K302" s="49" t="s">
        <v>5650</v>
      </c>
      <c r="L302" s="49" t="s">
        <v>254</v>
      </c>
      <c r="M302" s="49" t="s">
        <v>568</v>
      </c>
    </row>
    <row r="303" spans="2:13" x14ac:dyDescent="0.3">
      <c r="B303" s="248" t="s">
        <v>2831</v>
      </c>
      <c r="C303" s="248" t="s">
        <v>2831</v>
      </c>
      <c r="D303" t="s">
        <v>2575</v>
      </c>
      <c r="E303" t="s">
        <v>6860</v>
      </c>
      <c r="F303" t="s">
        <v>2073</v>
      </c>
      <c r="G303" s="47" t="s">
        <v>2235</v>
      </c>
      <c r="H303" s="49">
        <v>0</v>
      </c>
      <c r="I303" s="250">
        <v>0</v>
      </c>
      <c r="J303" s="49" t="s">
        <v>2160</v>
      </c>
      <c r="K303" s="49" t="s">
        <v>6861</v>
      </c>
      <c r="L303" s="49" t="s">
        <v>254</v>
      </c>
      <c r="M303" s="49" t="s">
        <v>568</v>
      </c>
    </row>
    <row r="304" spans="2:13" x14ac:dyDescent="0.3">
      <c r="B304" s="248" t="s">
        <v>2831</v>
      </c>
      <c r="C304" s="248" t="s">
        <v>2831</v>
      </c>
      <c r="D304" t="s">
        <v>2575</v>
      </c>
      <c r="E304" t="s">
        <v>11976</v>
      </c>
      <c r="F304" t="s">
        <v>2072</v>
      </c>
      <c r="G304" s="47" t="s">
        <v>2272</v>
      </c>
      <c r="H304" s="49">
        <v>0</v>
      </c>
      <c r="I304" s="250">
        <v>0</v>
      </c>
      <c r="J304" s="49" t="s">
        <v>2160</v>
      </c>
      <c r="K304" s="49" t="s">
        <v>11977</v>
      </c>
      <c r="L304" s="49" t="s">
        <v>254</v>
      </c>
      <c r="M304" s="49" t="s">
        <v>568</v>
      </c>
    </row>
    <row r="305" spans="2:13" x14ac:dyDescent="0.3">
      <c r="B305" s="248" t="s">
        <v>2831</v>
      </c>
      <c r="C305" s="248" t="s">
        <v>2831</v>
      </c>
      <c r="D305" t="s">
        <v>2575</v>
      </c>
      <c r="E305" t="s">
        <v>8420</v>
      </c>
      <c r="F305" t="s">
        <v>2073</v>
      </c>
      <c r="G305" s="47" t="s">
        <v>2222</v>
      </c>
      <c r="H305" s="49">
        <v>0</v>
      </c>
      <c r="I305" s="250">
        <v>0</v>
      </c>
      <c r="J305" s="49" t="s">
        <v>2186</v>
      </c>
      <c r="K305" s="49" t="s">
        <v>8421</v>
      </c>
      <c r="L305" s="49" t="s">
        <v>254</v>
      </c>
      <c r="M305" s="49" t="s">
        <v>568</v>
      </c>
    </row>
    <row r="306" spans="2:13" x14ac:dyDescent="0.3">
      <c r="B306" s="248" t="s">
        <v>2831</v>
      </c>
      <c r="C306" s="248" t="s">
        <v>2831</v>
      </c>
      <c r="D306" t="s">
        <v>2575</v>
      </c>
      <c r="E306" t="s">
        <v>2986</v>
      </c>
      <c r="F306" t="s">
        <v>2073</v>
      </c>
      <c r="G306" s="47" t="s">
        <v>2181</v>
      </c>
      <c r="H306" s="49">
        <v>0</v>
      </c>
      <c r="I306" s="250">
        <v>0</v>
      </c>
      <c r="J306" s="49" t="s">
        <v>2160</v>
      </c>
      <c r="K306" s="49" t="s">
        <v>2925</v>
      </c>
      <c r="L306" s="49" t="s">
        <v>254</v>
      </c>
      <c r="M306" s="49" t="s">
        <v>568</v>
      </c>
    </row>
    <row r="307" spans="2:13" x14ac:dyDescent="0.3">
      <c r="B307" s="248" t="s">
        <v>2831</v>
      </c>
      <c r="C307" s="248" t="s">
        <v>2831</v>
      </c>
      <c r="D307" t="s">
        <v>2575</v>
      </c>
      <c r="E307" t="s">
        <v>11624</v>
      </c>
      <c r="F307" t="s">
        <v>2073</v>
      </c>
      <c r="G307" s="47" t="s">
        <v>2262</v>
      </c>
      <c r="H307" s="49">
        <v>0</v>
      </c>
      <c r="I307" s="250">
        <v>0</v>
      </c>
      <c r="J307" s="49" t="s">
        <v>2176</v>
      </c>
      <c r="K307" s="49" t="s">
        <v>11625</v>
      </c>
      <c r="L307" s="49" t="s">
        <v>254</v>
      </c>
      <c r="M307" s="49" t="s">
        <v>568</v>
      </c>
    </row>
    <row r="308" spans="2:13" x14ac:dyDescent="0.3">
      <c r="B308" s="248" t="s">
        <v>2831</v>
      </c>
      <c r="C308" s="248" t="s">
        <v>2831</v>
      </c>
      <c r="D308" t="s">
        <v>2575</v>
      </c>
      <c r="E308" t="s">
        <v>9645</v>
      </c>
      <c r="F308" t="s">
        <v>2073</v>
      </c>
      <c r="G308" s="47" t="s">
        <v>2267</v>
      </c>
      <c r="H308" s="49">
        <v>0</v>
      </c>
      <c r="I308" s="250">
        <v>0</v>
      </c>
      <c r="J308" s="49" t="s">
        <v>2186</v>
      </c>
      <c r="K308" s="49" t="s">
        <v>9646</v>
      </c>
      <c r="L308" s="49" t="s">
        <v>254</v>
      </c>
      <c r="M308" s="49" t="s">
        <v>568</v>
      </c>
    </row>
    <row r="309" spans="2:13" x14ac:dyDescent="0.3">
      <c r="B309" s="248" t="s">
        <v>2831</v>
      </c>
      <c r="C309" s="248" t="s">
        <v>2831</v>
      </c>
      <c r="D309" t="s">
        <v>2575</v>
      </c>
      <c r="E309" t="s">
        <v>3081</v>
      </c>
      <c r="F309" t="s">
        <v>2078</v>
      </c>
      <c r="G309" s="47" t="s">
        <v>2174</v>
      </c>
      <c r="H309" s="49">
        <v>0</v>
      </c>
      <c r="I309" s="250">
        <v>0</v>
      </c>
      <c r="J309" s="49" t="s">
        <v>2160</v>
      </c>
      <c r="K309" s="49" t="s">
        <v>2941</v>
      </c>
      <c r="L309" s="49" t="s">
        <v>254</v>
      </c>
      <c r="M309" s="49" t="s">
        <v>568</v>
      </c>
    </row>
    <row r="310" spans="2:13" x14ac:dyDescent="0.3">
      <c r="B310" s="248" t="s">
        <v>2831</v>
      </c>
      <c r="C310" s="248" t="s">
        <v>2831</v>
      </c>
      <c r="D310" t="s">
        <v>2575</v>
      </c>
      <c r="E310" t="s">
        <v>3701</v>
      </c>
      <c r="F310" t="s">
        <v>2073</v>
      </c>
      <c r="G310" s="47" t="s">
        <v>2272</v>
      </c>
      <c r="H310" s="49">
        <v>0</v>
      </c>
      <c r="I310" s="250">
        <v>0</v>
      </c>
      <c r="J310" s="49" t="s">
        <v>2186</v>
      </c>
      <c r="K310" s="49" t="s">
        <v>3702</v>
      </c>
      <c r="L310" s="49" t="s">
        <v>254</v>
      </c>
      <c r="M310" s="49" t="s">
        <v>568</v>
      </c>
    </row>
    <row r="311" spans="2:13" x14ac:dyDescent="0.3">
      <c r="B311" s="248" t="s">
        <v>2831</v>
      </c>
      <c r="C311" s="248" t="s">
        <v>2831</v>
      </c>
      <c r="D311" t="s">
        <v>2575</v>
      </c>
      <c r="E311" t="s">
        <v>8207</v>
      </c>
      <c r="F311" t="s">
        <v>2073</v>
      </c>
      <c r="G311" s="47" t="s">
        <v>2255</v>
      </c>
      <c r="H311" s="49">
        <v>0</v>
      </c>
      <c r="I311" s="250">
        <v>0</v>
      </c>
      <c r="J311" s="49" t="s">
        <v>2186</v>
      </c>
      <c r="K311" s="49" t="s">
        <v>8208</v>
      </c>
      <c r="L311" s="49" t="s">
        <v>254</v>
      </c>
      <c r="M311" s="49" t="s">
        <v>568</v>
      </c>
    </row>
    <row r="312" spans="2:13" x14ac:dyDescent="0.3">
      <c r="B312" s="248" t="s">
        <v>2831</v>
      </c>
      <c r="C312" s="248" t="s">
        <v>2831</v>
      </c>
      <c r="D312" t="s">
        <v>2575</v>
      </c>
      <c r="E312" t="s">
        <v>3134</v>
      </c>
      <c r="F312" t="s">
        <v>2073</v>
      </c>
      <c r="G312" s="47" t="s">
        <v>2281</v>
      </c>
      <c r="H312" s="49">
        <v>0</v>
      </c>
      <c r="I312" s="250">
        <v>0</v>
      </c>
      <c r="J312" s="49" t="s">
        <v>2160</v>
      </c>
      <c r="K312" s="49" t="s">
        <v>2925</v>
      </c>
      <c r="L312" s="49" t="s">
        <v>2147</v>
      </c>
      <c r="M312" s="49" t="s">
        <v>568</v>
      </c>
    </row>
    <row r="313" spans="2:13" x14ac:dyDescent="0.3">
      <c r="B313" s="248" t="s">
        <v>2831</v>
      </c>
      <c r="C313" s="248" t="s">
        <v>2831</v>
      </c>
      <c r="D313" t="s">
        <v>2575</v>
      </c>
      <c r="E313" t="s">
        <v>7432</v>
      </c>
      <c r="F313" t="s">
        <v>2078</v>
      </c>
      <c r="G313" s="47" t="s">
        <v>2206</v>
      </c>
      <c r="H313" s="49">
        <v>0</v>
      </c>
      <c r="I313" s="250">
        <v>0</v>
      </c>
      <c r="J313" s="49" t="s">
        <v>2186</v>
      </c>
      <c r="K313" s="49" t="s">
        <v>7433</v>
      </c>
      <c r="L313" s="49" t="s">
        <v>254</v>
      </c>
      <c r="M313" s="49" t="s">
        <v>568</v>
      </c>
    </row>
    <row r="314" spans="2:13" x14ac:dyDescent="0.3">
      <c r="B314" s="248" t="s">
        <v>2831</v>
      </c>
      <c r="C314" s="248" t="s">
        <v>2831</v>
      </c>
      <c r="D314" t="s">
        <v>2575</v>
      </c>
      <c r="E314" t="s">
        <v>4624</v>
      </c>
      <c r="F314" t="s">
        <v>2078</v>
      </c>
      <c r="G314" s="47" t="s">
        <v>2260</v>
      </c>
      <c r="H314" s="49">
        <v>0</v>
      </c>
      <c r="I314" s="250">
        <v>0</v>
      </c>
      <c r="J314" s="49" t="s">
        <v>2160</v>
      </c>
      <c r="K314" s="49" t="s">
        <v>4625</v>
      </c>
      <c r="L314" s="49" t="s">
        <v>254</v>
      </c>
      <c r="M314" s="49" t="s">
        <v>568</v>
      </c>
    </row>
    <row r="315" spans="2:13" x14ac:dyDescent="0.3">
      <c r="B315" s="248" t="s">
        <v>2831</v>
      </c>
      <c r="C315" s="248" t="s">
        <v>2831</v>
      </c>
      <c r="D315" t="s">
        <v>2575</v>
      </c>
      <c r="E315" t="s">
        <v>3332</v>
      </c>
      <c r="F315" t="s">
        <v>2073</v>
      </c>
      <c r="G315" s="47" t="s">
        <v>2340</v>
      </c>
      <c r="H315" s="49">
        <v>0</v>
      </c>
      <c r="I315" s="250">
        <v>0</v>
      </c>
      <c r="J315" s="49" t="s">
        <v>2160</v>
      </c>
      <c r="K315" s="49" t="s">
        <v>3333</v>
      </c>
      <c r="L315" s="49" t="s">
        <v>254</v>
      </c>
      <c r="M315" s="49" t="s">
        <v>568</v>
      </c>
    </row>
    <row r="316" spans="2:13" x14ac:dyDescent="0.3">
      <c r="B316" s="248" t="s">
        <v>2831</v>
      </c>
      <c r="C316" s="248" t="s">
        <v>2831</v>
      </c>
      <c r="D316" t="s">
        <v>2575</v>
      </c>
      <c r="E316" t="s">
        <v>4843</v>
      </c>
      <c r="F316" t="s">
        <v>2078</v>
      </c>
      <c r="G316" s="47" t="s">
        <v>2262</v>
      </c>
      <c r="H316" s="49">
        <v>0</v>
      </c>
      <c r="I316" s="250">
        <v>0</v>
      </c>
      <c r="J316" s="49" t="s">
        <v>2160</v>
      </c>
      <c r="K316" s="49" t="s">
        <v>4845</v>
      </c>
      <c r="L316" s="49" t="s">
        <v>254</v>
      </c>
      <c r="M316" s="49" t="s">
        <v>568</v>
      </c>
    </row>
    <row r="317" spans="2:13" x14ac:dyDescent="0.3">
      <c r="B317" s="248" t="s">
        <v>2831</v>
      </c>
      <c r="C317" s="248" t="s">
        <v>2831</v>
      </c>
      <c r="D317" t="s">
        <v>2575</v>
      </c>
      <c r="E317" t="s">
        <v>5271</v>
      </c>
      <c r="F317" t="s">
        <v>2073</v>
      </c>
      <c r="G317" s="47" t="s">
        <v>2262</v>
      </c>
      <c r="H317" s="49">
        <v>0</v>
      </c>
      <c r="I317" s="250">
        <v>0</v>
      </c>
      <c r="J317" s="49" t="s">
        <v>2160</v>
      </c>
      <c r="K317" s="49" t="s">
        <v>5272</v>
      </c>
      <c r="L317" s="49" t="s">
        <v>254</v>
      </c>
      <c r="M317" s="49" t="s">
        <v>568</v>
      </c>
    </row>
    <row r="318" spans="2:13" x14ac:dyDescent="0.3">
      <c r="B318" s="248" t="s">
        <v>2831</v>
      </c>
      <c r="C318" s="248" t="s">
        <v>2831</v>
      </c>
      <c r="D318" t="s">
        <v>2575</v>
      </c>
      <c r="E318" t="s">
        <v>7658</v>
      </c>
      <c r="F318" t="s">
        <v>2073</v>
      </c>
      <c r="G318" s="47" t="s">
        <v>2222</v>
      </c>
      <c r="H318" s="49">
        <v>0</v>
      </c>
      <c r="I318" s="250">
        <v>0</v>
      </c>
      <c r="J318" s="49" t="s">
        <v>2186</v>
      </c>
      <c r="K318" s="49" t="s">
        <v>7659</v>
      </c>
      <c r="L318" s="49" t="s">
        <v>254</v>
      </c>
      <c r="M318" s="49" t="s">
        <v>568</v>
      </c>
    </row>
    <row r="319" spans="2:13" x14ac:dyDescent="0.3">
      <c r="B319" s="248" t="s">
        <v>2831</v>
      </c>
      <c r="C319" s="248" t="s">
        <v>2831</v>
      </c>
      <c r="D319" t="s">
        <v>2575</v>
      </c>
      <c r="E319" t="s">
        <v>4839</v>
      </c>
      <c r="F319" t="s">
        <v>2078</v>
      </c>
      <c r="G319" s="47" t="s">
        <v>2222</v>
      </c>
      <c r="H319" s="49">
        <v>0</v>
      </c>
      <c r="I319" s="250">
        <v>0</v>
      </c>
      <c r="J319" s="49" t="s">
        <v>2160</v>
      </c>
      <c r="K319" s="49" t="s">
        <v>4840</v>
      </c>
      <c r="L319" s="49" t="s">
        <v>254</v>
      </c>
      <c r="M319" s="49" t="s">
        <v>568</v>
      </c>
    </row>
    <row r="320" spans="2:13" x14ac:dyDescent="0.3">
      <c r="B320" s="248" t="s">
        <v>2831</v>
      </c>
      <c r="C320" s="248" t="s">
        <v>2831</v>
      </c>
      <c r="D320" t="s">
        <v>2575</v>
      </c>
      <c r="E320" t="s">
        <v>10553</v>
      </c>
      <c r="F320" t="s">
        <v>2073</v>
      </c>
      <c r="G320" s="47" t="s">
        <v>2281</v>
      </c>
      <c r="H320" s="49">
        <v>0</v>
      </c>
      <c r="I320" s="250">
        <v>0</v>
      </c>
      <c r="J320" s="49" t="s">
        <v>2186</v>
      </c>
      <c r="K320" s="49" t="s">
        <v>10554</v>
      </c>
      <c r="L320" s="49" t="s">
        <v>2147</v>
      </c>
      <c r="M320" s="49" t="s">
        <v>568</v>
      </c>
    </row>
    <row r="321" spans="2:13" x14ac:dyDescent="0.3">
      <c r="B321" s="248" t="s">
        <v>2831</v>
      </c>
      <c r="C321" s="248" t="s">
        <v>2831</v>
      </c>
      <c r="D321" t="s">
        <v>2575</v>
      </c>
      <c r="E321" t="s">
        <v>11615</v>
      </c>
      <c r="F321" t="s">
        <v>2073</v>
      </c>
      <c r="G321" s="47" t="s">
        <v>2345</v>
      </c>
      <c r="H321" s="49">
        <v>0</v>
      </c>
      <c r="I321" s="250">
        <v>0</v>
      </c>
      <c r="J321" s="49" t="s">
        <v>2160</v>
      </c>
      <c r="K321" s="49" t="s">
        <v>11616</v>
      </c>
      <c r="L321" s="49" t="s">
        <v>254</v>
      </c>
      <c r="M321" s="49" t="s">
        <v>568</v>
      </c>
    </row>
    <row r="322" spans="2:13" x14ac:dyDescent="0.3">
      <c r="B322" s="248" t="s">
        <v>2831</v>
      </c>
      <c r="C322" s="248" t="s">
        <v>2831</v>
      </c>
      <c r="D322" t="s">
        <v>2575</v>
      </c>
      <c r="E322" t="s">
        <v>11978</v>
      </c>
      <c r="F322" t="s">
        <v>2072</v>
      </c>
      <c r="G322" s="47" t="s">
        <v>2221</v>
      </c>
      <c r="H322" s="49">
        <v>0</v>
      </c>
      <c r="I322" s="250">
        <v>0</v>
      </c>
      <c r="J322" s="49" t="s">
        <v>2160</v>
      </c>
      <c r="K322" s="49" t="s">
        <v>11979</v>
      </c>
      <c r="L322" s="49" t="s">
        <v>254</v>
      </c>
      <c r="M322" s="49" t="s">
        <v>568</v>
      </c>
    </row>
    <row r="323" spans="2:13" x14ac:dyDescent="0.3">
      <c r="B323" s="248" t="s">
        <v>2831</v>
      </c>
      <c r="C323" s="248" t="s">
        <v>2831</v>
      </c>
      <c r="D323" t="s">
        <v>2575</v>
      </c>
      <c r="E323" t="s">
        <v>8628</v>
      </c>
      <c r="F323" t="s">
        <v>2073</v>
      </c>
      <c r="G323" s="47" t="s">
        <v>2267</v>
      </c>
      <c r="H323" s="49">
        <v>0</v>
      </c>
      <c r="I323" s="250">
        <v>0</v>
      </c>
      <c r="J323" s="49" t="s">
        <v>2186</v>
      </c>
      <c r="K323" s="49" t="s">
        <v>8629</v>
      </c>
      <c r="L323" s="49" t="s">
        <v>254</v>
      </c>
      <c r="M323" s="49" t="s">
        <v>568</v>
      </c>
    </row>
    <row r="324" spans="2:13" x14ac:dyDescent="0.3">
      <c r="B324" s="248" t="s">
        <v>2831</v>
      </c>
      <c r="C324" s="248" t="s">
        <v>2831</v>
      </c>
      <c r="D324" t="s">
        <v>2575</v>
      </c>
      <c r="E324" t="s">
        <v>7344</v>
      </c>
      <c r="F324" t="s">
        <v>2073</v>
      </c>
      <c r="G324" s="47" t="s">
        <v>2267</v>
      </c>
      <c r="H324" s="49">
        <v>0</v>
      </c>
      <c r="I324" s="250">
        <v>0</v>
      </c>
      <c r="J324" s="49" t="s">
        <v>2186</v>
      </c>
      <c r="K324" s="49" t="s">
        <v>7345</v>
      </c>
      <c r="L324" s="49" t="s">
        <v>254</v>
      </c>
      <c r="M324" s="49" t="s">
        <v>568</v>
      </c>
    </row>
    <row r="325" spans="2:13" x14ac:dyDescent="0.3">
      <c r="B325" s="248" t="s">
        <v>2831</v>
      </c>
      <c r="C325" s="248" t="s">
        <v>2831</v>
      </c>
      <c r="D325" t="s">
        <v>2575</v>
      </c>
      <c r="E325" t="s">
        <v>4673</v>
      </c>
      <c r="F325" t="s">
        <v>2078</v>
      </c>
      <c r="G325" s="47" t="s">
        <v>2242</v>
      </c>
      <c r="H325" s="49">
        <v>0</v>
      </c>
      <c r="I325" s="250">
        <v>0</v>
      </c>
      <c r="J325" s="49" t="s">
        <v>2176</v>
      </c>
      <c r="K325" s="49" t="s">
        <v>4674</v>
      </c>
      <c r="L325" s="49" t="s">
        <v>254</v>
      </c>
      <c r="M325" s="49" t="s">
        <v>568</v>
      </c>
    </row>
    <row r="326" spans="2:13" x14ac:dyDescent="0.3">
      <c r="B326" s="248" t="s">
        <v>2831</v>
      </c>
      <c r="C326" s="248" t="s">
        <v>2831</v>
      </c>
      <c r="D326" t="s">
        <v>2575</v>
      </c>
      <c r="E326" t="s">
        <v>10541</v>
      </c>
      <c r="F326" t="s">
        <v>2073</v>
      </c>
      <c r="G326" s="47" t="s">
        <v>2235</v>
      </c>
      <c r="H326" s="49">
        <v>0</v>
      </c>
      <c r="I326" s="250">
        <v>0</v>
      </c>
      <c r="J326" s="49" t="s">
        <v>2160</v>
      </c>
      <c r="K326" s="49" t="s">
        <v>10542</v>
      </c>
      <c r="L326" s="49" t="s">
        <v>254</v>
      </c>
      <c r="M326" s="49" t="s">
        <v>568</v>
      </c>
    </row>
    <row r="327" spans="2:13" x14ac:dyDescent="0.3">
      <c r="B327" s="248" t="s">
        <v>2831</v>
      </c>
      <c r="C327" s="248" t="s">
        <v>2831</v>
      </c>
      <c r="D327" t="s">
        <v>2575</v>
      </c>
      <c r="E327" t="s">
        <v>10174</v>
      </c>
      <c r="F327" t="s">
        <v>2073</v>
      </c>
      <c r="G327" s="47" t="s">
        <v>2203</v>
      </c>
      <c r="H327" s="49">
        <v>0</v>
      </c>
      <c r="I327" s="250">
        <v>0</v>
      </c>
      <c r="J327" s="49" t="s">
        <v>2186</v>
      </c>
      <c r="K327" s="49" t="s">
        <v>10175</v>
      </c>
      <c r="L327" s="49" t="s">
        <v>254</v>
      </c>
      <c r="M327" s="49" t="s">
        <v>568</v>
      </c>
    </row>
    <row r="328" spans="2:13" x14ac:dyDescent="0.3">
      <c r="B328" s="248" t="s">
        <v>2831</v>
      </c>
      <c r="C328" s="248" t="s">
        <v>2831</v>
      </c>
      <c r="D328" t="s">
        <v>2575</v>
      </c>
      <c r="E328" t="s">
        <v>11980</v>
      </c>
      <c r="F328" t="s">
        <v>2072</v>
      </c>
      <c r="G328" s="47" t="s">
        <v>2230</v>
      </c>
      <c r="H328" s="49">
        <v>0</v>
      </c>
      <c r="I328" s="250">
        <v>0</v>
      </c>
      <c r="J328" s="49" t="s">
        <v>2160</v>
      </c>
      <c r="K328" s="49" t="s">
        <v>11535</v>
      </c>
      <c r="L328" s="49" t="s">
        <v>254</v>
      </c>
      <c r="M328" s="49" t="s">
        <v>568</v>
      </c>
    </row>
    <row r="329" spans="2:13" x14ac:dyDescent="0.3">
      <c r="B329" s="248" t="s">
        <v>2831</v>
      </c>
      <c r="C329" s="248" t="s">
        <v>2831</v>
      </c>
      <c r="D329" t="s">
        <v>2575</v>
      </c>
      <c r="E329" t="s">
        <v>9281</v>
      </c>
      <c r="F329" t="s">
        <v>2073</v>
      </c>
      <c r="G329" s="47" t="s">
        <v>2230</v>
      </c>
      <c r="H329" s="49">
        <v>0</v>
      </c>
      <c r="I329" s="250">
        <v>0</v>
      </c>
      <c r="J329" s="49" t="s">
        <v>2186</v>
      </c>
      <c r="K329" s="49" t="s">
        <v>9282</v>
      </c>
      <c r="L329" s="49" t="s">
        <v>254</v>
      </c>
      <c r="M329" s="49" t="s">
        <v>568</v>
      </c>
    </row>
    <row r="330" spans="2:13" x14ac:dyDescent="0.3">
      <c r="B330" s="248" t="s">
        <v>2831</v>
      </c>
      <c r="C330" s="248" t="s">
        <v>2831</v>
      </c>
      <c r="D330" t="s">
        <v>2575</v>
      </c>
      <c r="E330" t="s">
        <v>3032</v>
      </c>
      <c r="F330" t="s">
        <v>2073</v>
      </c>
      <c r="G330" s="47" t="s">
        <v>2255</v>
      </c>
      <c r="H330" s="49">
        <v>0</v>
      </c>
      <c r="I330" s="250">
        <v>0</v>
      </c>
      <c r="J330" s="49" t="s">
        <v>2173</v>
      </c>
      <c r="K330" s="49" t="s">
        <v>3010</v>
      </c>
      <c r="L330" s="49" t="s">
        <v>254</v>
      </c>
      <c r="M330" s="49" t="s">
        <v>568</v>
      </c>
    </row>
    <row r="331" spans="2:13" x14ac:dyDescent="0.3">
      <c r="B331" s="248" t="s">
        <v>2831</v>
      </c>
      <c r="C331" s="248" t="s">
        <v>2831</v>
      </c>
      <c r="D331" t="s">
        <v>2575</v>
      </c>
      <c r="E331" t="s">
        <v>11981</v>
      </c>
      <c r="F331" t="s">
        <v>2072</v>
      </c>
      <c r="G331" s="47" t="s">
        <v>2312</v>
      </c>
      <c r="H331" s="49">
        <v>0</v>
      </c>
      <c r="I331" s="250">
        <v>0</v>
      </c>
      <c r="J331" s="49" t="s">
        <v>2176</v>
      </c>
      <c r="K331" s="49" t="s">
        <v>11982</v>
      </c>
      <c r="L331" s="49" t="s">
        <v>254</v>
      </c>
      <c r="M331" s="49" t="s">
        <v>568</v>
      </c>
    </row>
    <row r="332" spans="2:13" x14ac:dyDescent="0.3">
      <c r="B332" s="248" t="s">
        <v>2831</v>
      </c>
      <c r="C332" s="248" t="s">
        <v>2831</v>
      </c>
      <c r="D332" t="s">
        <v>2575</v>
      </c>
      <c r="E332" t="s">
        <v>10547</v>
      </c>
      <c r="F332" t="s">
        <v>2073</v>
      </c>
      <c r="G332" s="47" t="s">
        <v>2174</v>
      </c>
      <c r="H332" s="49">
        <v>0</v>
      </c>
      <c r="I332" s="250">
        <v>0</v>
      </c>
      <c r="J332" s="49" t="s">
        <v>2186</v>
      </c>
      <c r="K332" s="49" t="s">
        <v>10548</v>
      </c>
      <c r="L332" s="49" t="s">
        <v>2147</v>
      </c>
      <c r="M332" s="49" t="s">
        <v>568</v>
      </c>
    </row>
    <row r="333" spans="2:13" x14ac:dyDescent="0.3">
      <c r="B333" s="248" t="s">
        <v>2831</v>
      </c>
      <c r="C333" s="248" t="s">
        <v>2831</v>
      </c>
      <c r="D333" t="s">
        <v>2575</v>
      </c>
      <c r="E333" t="s">
        <v>9294</v>
      </c>
      <c r="F333" t="s">
        <v>2073</v>
      </c>
      <c r="G333" s="47" t="s">
        <v>2235</v>
      </c>
      <c r="H333" s="49">
        <v>0</v>
      </c>
      <c r="I333" s="250">
        <v>0</v>
      </c>
      <c r="J333" s="49" t="s">
        <v>2186</v>
      </c>
      <c r="K333" s="49" t="s">
        <v>9295</v>
      </c>
      <c r="L333" s="49" t="s">
        <v>254</v>
      </c>
      <c r="M333" s="49" t="s">
        <v>568</v>
      </c>
    </row>
    <row r="334" spans="2:13" x14ac:dyDescent="0.3">
      <c r="B334" s="248" t="s">
        <v>2831</v>
      </c>
      <c r="C334" s="248" t="s">
        <v>2831</v>
      </c>
      <c r="D334" t="s">
        <v>2575</v>
      </c>
      <c r="E334" t="s">
        <v>4057</v>
      </c>
      <c r="F334" t="s">
        <v>2073</v>
      </c>
      <c r="G334" s="47" t="s">
        <v>2312</v>
      </c>
      <c r="H334" s="49">
        <v>0</v>
      </c>
      <c r="I334" s="250">
        <v>0</v>
      </c>
      <c r="J334" s="49" t="s">
        <v>2160</v>
      </c>
      <c r="K334" s="49" t="s">
        <v>4058</v>
      </c>
      <c r="L334" s="49" t="s">
        <v>2147</v>
      </c>
      <c r="M334" s="49" t="s">
        <v>568</v>
      </c>
    </row>
    <row r="335" spans="2:13" x14ac:dyDescent="0.3">
      <c r="B335" s="248" t="s">
        <v>2831</v>
      </c>
      <c r="C335" s="248" t="s">
        <v>2831</v>
      </c>
      <c r="D335" t="s">
        <v>2575</v>
      </c>
      <c r="E335" t="s">
        <v>3697</v>
      </c>
      <c r="F335" t="s">
        <v>2078</v>
      </c>
      <c r="G335" s="47" t="s">
        <v>2255</v>
      </c>
      <c r="H335" s="49">
        <v>0</v>
      </c>
      <c r="I335" s="250">
        <v>0</v>
      </c>
      <c r="J335" s="49" t="s">
        <v>2176</v>
      </c>
      <c r="K335" s="49" t="s">
        <v>3698</v>
      </c>
      <c r="L335" s="49" t="s">
        <v>254</v>
      </c>
      <c r="M335" s="49" t="s">
        <v>568</v>
      </c>
    </row>
    <row r="336" spans="2:13" x14ac:dyDescent="0.3">
      <c r="B336" s="248" t="s">
        <v>2831</v>
      </c>
      <c r="C336" s="248" t="s">
        <v>2831</v>
      </c>
      <c r="D336" t="s">
        <v>2575</v>
      </c>
      <c r="E336" t="s">
        <v>4948</v>
      </c>
      <c r="F336" t="s">
        <v>2078</v>
      </c>
      <c r="G336" s="47" t="s">
        <v>2260</v>
      </c>
      <c r="H336" s="49">
        <v>0</v>
      </c>
      <c r="I336" s="250">
        <v>0</v>
      </c>
      <c r="J336" s="49" t="s">
        <v>2160</v>
      </c>
      <c r="K336" s="49" t="s">
        <v>4949</v>
      </c>
      <c r="L336" s="49" t="s">
        <v>254</v>
      </c>
      <c r="M336" s="49" t="s">
        <v>568</v>
      </c>
    </row>
    <row r="337" spans="2:13" x14ac:dyDescent="0.3">
      <c r="B337" s="248" t="s">
        <v>2831</v>
      </c>
      <c r="C337" s="248" t="s">
        <v>2831</v>
      </c>
      <c r="D337" t="s">
        <v>2575</v>
      </c>
      <c r="E337" t="s">
        <v>8287</v>
      </c>
      <c r="F337" t="s">
        <v>2073</v>
      </c>
      <c r="G337" s="47" t="s">
        <v>2281</v>
      </c>
      <c r="H337" s="49">
        <v>0</v>
      </c>
      <c r="I337" s="250">
        <v>0</v>
      </c>
      <c r="J337" s="49" t="s">
        <v>2176</v>
      </c>
      <c r="K337" s="49" t="s">
        <v>8288</v>
      </c>
      <c r="L337" s="49" t="s">
        <v>254</v>
      </c>
      <c r="M337" s="49" t="s">
        <v>568</v>
      </c>
    </row>
    <row r="338" spans="2:13" x14ac:dyDescent="0.3">
      <c r="B338" s="248" t="s">
        <v>2831</v>
      </c>
      <c r="C338" s="248" t="s">
        <v>2831</v>
      </c>
      <c r="D338" t="s">
        <v>2575</v>
      </c>
      <c r="E338" t="s">
        <v>6433</v>
      </c>
      <c r="F338" t="s">
        <v>2078</v>
      </c>
      <c r="G338" s="47" t="s">
        <v>2181</v>
      </c>
      <c r="H338" s="49">
        <v>0</v>
      </c>
      <c r="I338" s="250">
        <v>0</v>
      </c>
      <c r="J338" s="49" t="s">
        <v>2186</v>
      </c>
      <c r="K338" s="49" t="s">
        <v>6434</v>
      </c>
      <c r="L338" s="49" t="s">
        <v>254</v>
      </c>
      <c r="M338" s="49" t="s">
        <v>568</v>
      </c>
    </row>
    <row r="339" spans="2:13" x14ac:dyDescent="0.3">
      <c r="B339" s="248" t="s">
        <v>2831</v>
      </c>
      <c r="C339" s="248" t="s">
        <v>2831</v>
      </c>
      <c r="D339" t="s">
        <v>2575</v>
      </c>
      <c r="E339" t="s">
        <v>11983</v>
      </c>
      <c r="F339" t="s">
        <v>2072</v>
      </c>
      <c r="G339" s="47" t="s">
        <v>2345</v>
      </c>
      <c r="H339" s="49">
        <v>0</v>
      </c>
      <c r="I339" s="250">
        <v>0</v>
      </c>
      <c r="J339" s="49" t="s">
        <v>2160</v>
      </c>
      <c r="K339" s="49" t="s">
        <v>11984</v>
      </c>
      <c r="L339" s="49" t="s">
        <v>2147</v>
      </c>
      <c r="M339" s="49" t="s">
        <v>568</v>
      </c>
    </row>
    <row r="340" spans="2:13" x14ac:dyDescent="0.3">
      <c r="B340" s="248" t="s">
        <v>2831</v>
      </c>
      <c r="C340" s="248" t="s">
        <v>2831</v>
      </c>
      <c r="D340" t="s">
        <v>2575</v>
      </c>
      <c r="E340" t="s">
        <v>6335</v>
      </c>
      <c r="F340" t="s">
        <v>2078</v>
      </c>
      <c r="G340" s="47" t="s">
        <v>2181</v>
      </c>
      <c r="H340" s="49">
        <v>0</v>
      </c>
      <c r="I340" s="250">
        <v>0</v>
      </c>
      <c r="J340" s="49" t="s">
        <v>2186</v>
      </c>
      <c r="K340" s="49" t="s">
        <v>6336</v>
      </c>
      <c r="L340" s="49" t="s">
        <v>254</v>
      </c>
      <c r="M340" s="49" t="s">
        <v>568</v>
      </c>
    </row>
    <row r="341" spans="2:13" x14ac:dyDescent="0.3">
      <c r="B341" s="248" t="s">
        <v>2831</v>
      </c>
      <c r="C341" s="248" t="s">
        <v>2831</v>
      </c>
      <c r="D341" t="s">
        <v>2575</v>
      </c>
      <c r="E341" t="s">
        <v>4547</v>
      </c>
      <c r="F341" t="s">
        <v>2073</v>
      </c>
      <c r="G341" s="47" t="s">
        <v>2235</v>
      </c>
      <c r="H341" s="49">
        <v>0</v>
      </c>
      <c r="I341" s="250">
        <v>0</v>
      </c>
      <c r="J341" s="49" t="s">
        <v>2173</v>
      </c>
      <c r="K341" s="49" t="s">
        <v>4548</v>
      </c>
      <c r="L341" s="49" t="s">
        <v>254</v>
      </c>
      <c r="M341" s="49" t="s">
        <v>568</v>
      </c>
    </row>
    <row r="342" spans="2:13" x14ac:dyDescent="0.3">
      <c r="B342" s="248" t="s">
        <v>2831</v>
      </c>
      <c r="C342" s="248" t="s">
        <v>2831</v>
      </c>
      <c r="D342" t="s">
        <v>2575</v>
      </c>
      <c r="E342" t="s">
        <v>11985</v>
      </c>
      <c r="F342" t="s">
        <v>2072</v>
      </c>
      <c r="G342" s="47" t="s">
        <v>2345</v>
      </c>
      <c r="H342" s="49">
        <v>0</v>
      </c>
      <c r="I342" s="250">
        <v>0</v>
      </c>
      <c r="J342" s="49" t="s">
        <v>2160</v>
      </c>
      <c r="K342" s="49" t="s">
        <v>4535</v>
      </c>
      <c r="L342" s="49" t="s">
        <v>254</v>
      </c>
      <c r="M342" s="49" t="s">
        <v>568</v>
      </c>
    </row>
    <row r="343" spans="2:13" x14ac:dyDescent="0.3">
      <c r="B343" s="248" t="s">
        <v>2831</v>
      </c>
      <c r="C343" s="248" t="s">
        <v>2831</v>
      </c>
      <c r="D343" t="s">
        <v>2575</v>
      </c>
      <c r="E343" t="s">
        <v>8461</v>
      </c>
      <c r="F343" t="s">
        <v>2073</v>
      </c>
      <c r="G343" s="47" t="s">
        <v>2312</v>
      </c>
      <c r="H343" s="49">
        <v>0</v>
      </c>
      <c r="I343" s="250">
        <v>0</v>
      </c>
      <c r="J343" s="49" t="s">
        <v>2186</v>
      </c>
      <c r="K343" s="49" t="s">
        <v>8462</v>
      </c>
      <c r="L343" s="49" t="s">
        <v>254</v>
      </c>
      <c r="M343" s="49" t="s">
        <v>568</v>
      </c>
    </row>
    <row r="344" spans="2:13" x14ac:dyDescent="0.3">
      <c r="B344" s="248" t="s">
        <v>2831</v>
      </c>
      <c r="C344" s="248" t="s">
        <v>2831</v>
      </c>
      <c r="D344" t="s">
        <v>2575</v>
      </c>
      <c r="E344" t="s">
        <v>7950</v>
      </c>
      <c r="F344" t="s">
        <v>2073</v>
      </c>
      <c r="G344" s="47" t="s">
        <v>2241</v>
      </c>
      <c r="H344" s="49">
        <v>0</v>
      </c>
      <c r="I344" s="250">
        <v>0</v>
      </c>
      <c r="J344" s="49" t="s">
        <v>2186</v>
      </c>
      <c r="K344" s="49" t="s">
        <v>7951</v>
      </c>
      <c r="L344" s="49" t="s">
        <v>2147</v>
      </c>
      <c r="M344" s="49" t="s">
        <v>568</v>
      </c>
    </row>
    <row r="345" spans="2:13" x14ac:dyDescent="0.3">
      <c r="B345" s="248" t="s">
        <v>2831</v>
      </c>
      <c r="C345" s="248" t="s">
        <v>2831</v>
      </c>
      <c r="D345" t="s">
        <v>2575</v>
      </c>
      <c r="E345" t="s">
        <v>6237</v>
      </c>
      <c r="F345" t="s">
        <v>2073</v>
      </c>
      <c r="G345" s="47" t="s">
        <v>2363</v>
      </c>
      <c r="H345" s="49">
        <v>0</v>
      </c>
      <c r="I345" s="250">
        <v>0</v>
      </c>
      <c r="J345" s="49" t="s">
        <v>2186</v>
      </c>
      <c r="K345" s="49" t="s">
        <v>6238</v>
      </c>
      <c r="L345" s="49" t="s">
        <v>254</v>
      </c>
      <c r="M345" s="49" t="s">
        <v>568</v>
      </c>
    </row>
    <row r="346" spans="2:13" x14ac:dyDescent="0.3">
      <c r="B346" s="248" t="s">
        <v>2831</v>
      </c>
      <c r="C346" s="248" t="s">
        <v>2831</v>
      </c>
      <c r="D346" t="s">
        <v>2575</v>
      </c>
      <c r="E346" t="s">
        <v>8474</v>
      </c>
      <c r="F346" t="s">
        <v>2073</v>
      </c>
      <c r="G346" s="47" t="s">
        <v>2222</v>
      </c>
      <c r="H346" s="49">
        <v>0</v>
      </c>
      <c r="I346" s="250">
        <v>0</v>
      </c>
      <c r="J346" s="49" t="s">
        <v>2160</v>
      </c>
      <c r="K346" s="49" t="s">
        <v>8475</v>
      </c>
      <c r="L346" s="49" t="s">
        <v>254</v>
      </c>
      <c r="M346" s="49" t="s">
        <v>568</v>
      </c>
    </row>
    <row r="347" spans="2:13" x14ac:dyDescent="0.3">
      <c r="B347" s="248" t="s">
        <v>2831</v>
      </c>
      <c r="C347" s="248" t="s">
        <v>2831</v>
      </c>
      <c r="D347" t="s">
        <v>2575</v>
      </c>
      <c r="E347" t="s">
        <v>5821</v>
      </c>
      <c r="F347" t="s">
        <v>2073</v>
      </c>
      <c r="G347" s="47" t="s">
        <v>2341</v>
      </c>
      <c r="H347" s="49">
        <v>0</v>
      </c>
      <c r="I347" s="250">
        <v>0</v>
      </c>
      <c r="J347" s="49" t="s">
        <v>2186</v>
      </c>
      <c r="K347" s="49" t="s">
        <v>5822</v>
      </c>
      <c r="L347" s="49" t="s">
        <v>254</v>
      </c>
      <c r="M347" s="49" t="s">
        <v>568</v>
      </c>
    </row>
    <row r="348" spans="2:13" x14ac:dyDescent="0.3">
      <c r="B348" s="248" t="s">
        <v>2831</v>
      </c>
      <c r="C348" s="248" t="s">
        <v>2831</v>
      </c>
      <c r="D348" t="s">
        <v>2575</v>
      </c>
      <c r="E348" t="s">
        <v>7808</v>
      </c>
      <c r="F348" t="s">
        <v>2073</v>
      </c>
      <c r="G348" s="47" t="s">
        <v>2272</v>
      </c>
      <c r="H348" s="49">
        <v>0</v>
      </c>
      <c r="I348" s="250">
        <v>0</v>
      </c>
      <c r="J348" s="49" t="s">
        <v>2186</v>
      </c>
      <c r="K348" s="49" t="s">
        <v>7809</v>
      </c>
      <c r="L348" s="49" t="s">
        <v>254</v>
      </c>
      <c r="M348" s="49" t="s">
        <v>568</v>
      </c>
    </row>
    <row r="349" spans="2:13" x14ac:dyDescent="0.3">
      <c r="B349" s="248" t="s">
        <v>2831</v>
      </c>
      <c r="C349" s="248" t="s">
        <v>2831</v>
      </c>
      <c r="D349" t="s">
        <v>2575</v>
      </c>
      <c r="E349" t="s">
        <v>11986</v>
      </c>
      <c r="F349" t="s">
        <v>2072</v>
      </c>
      <c r="G349" s="47" t="s">
        <v>2281</v>
      </c>
      <c r="H349" s="49">
        <v>0</v>
      </c>
      <c r="I349" s="250">
        <v>0</v>
      </c>
      <c r="J349" s="49" t="s">
        <v>2160</v>
      </c>
      <c r="K349" s="49" t="s">
        <v>11535</v>
      </c>
      <c r="L349" s="49" t="s">
        <v>254</v>
      </c>
      <c r="M349" s="49" t="s">
        <v>568</v>
      </c>
    </row>
    <row r="350" spans="2:13" x14ac:dyDescent="0.3">
      <c r="B350" s="248" t="s">
        <v>2831</v>
      </c>
      <c r="C350" s="248" t="s">
        <v>2831</v>
      </c>
      <c r="D350" t="s">
        <v>2575</v>
      </c>
      <c r="E350" t="s">
        <v>4130</v>
      </c>
      <c r="F350" t="s">
        <v>2073</v>
      </c>
      <c r="G350" s="47" t="s">
        <v>2262</v>
      </c>
      <c r="H350" s="49">
        <v>0</v>
      </c>
      <c r="I350" s="250">
        <v>0</v>
      </c>
      <c r="J350" s="49" t="s">
        <v>2186</v>
      </c>
      <c r="K350" s="49" t="s">
        <v>4131</v>
      </c>
      <c r="L350" s="49" t="s">
        <v>254</v>
      </c>
      <c r="M350" s="49" t="s">
        <v>568</v>
      </c>
    </row>
    <row r="351" spans="2:13" x14ac:dyDescent="0.3">
      <c r="B351" s="248" t="s">
        <v>2831</v>
      </c>
      <c r="C351" s="248" t="s">
        <v>2831</v>
      </c>
      <c r="D351" t="s">
        <v>2575</v>
      </c>
      <c r="E351" t="s">
        <v>7858</v>
      </c>
      <c r="F351" t="s">
        <v>2073</v>
      </c>
      <c r="G351" s="47" t="s">
        <v>2242</v>
      </c>
      <c r="H351" s="49">
        <v>0</v>
      </c>
      <c r="I351" s="250">
        <v>0</v>
      </c>
      <c r="J351" s="49" t="s">
        <v>2160</v>
      </c>
      <c r="K351" s="49" t="s">
        <v>7859</v>
      </c>
      <c r="L351" s="49" t="s">
        <v>254</v>
      </c>
      <c r="M351" s="49" t="s">
        <v>568</v>
      </c>
    </row>
    <row r="352" spans="2:13" x14ac:dyDescent="0.3">
      <c r="B352" s="248" t="s">
        <v>2831</v>
      </c>
      <c r="C352" s="248" t="s">
        <v>2831</v>
      </c>
      <c r="D352" t="s">
        <v>2575</v>
      </c>
      <c r="E352" t="s">
        <v>7978</v>
      </c>
      <c r="F352" t="s">
        <v>2073</v>
      </c>
      <c r="G352" s="47" t="s">
        <v>2340</v>
      </c>
      <c r="H352" s="49">
        <v>0</v>
      </c>
      <c r="I352" s="250">
        <v>0</v>
      </c>
      <c r="J352" s="49" t="s">
        <v>2186</v>
      </c>
      <c r="K352" s="49" t="s">
        <v>7979</v>
      </c>
      <c r="L352" s="49" t="s">
        <v>254</v>
      </c>
      <c r="M352" s="49" t="s">
        <v>568</v>
      </c>
    </row>
    <row r="353" spans="2:13" x14ac:dyDescent="0.3">
      <c r="B353" s="248" t="s">
        <v>2831</v>
      </c>
      <c r="C353" s="248" t="s">
        <v>2831</v>
      </c>
      <c r="D353" t="s">
        <v>2575</v>
      </c>
      <c r="E353" t="s">
        <v>5597</v>
      </c>
      <c r="F353" t="s">
        <v>2073</v>
      </c>
      <c r="G353" s="47" t="s">
        <v>2272</v>
      </c>
      <c r="H353" s="49">
        <v>0</v>
      </c>
      <c r="I353" s="250">
        <v>0</v>
      </c>
      <c r="J353" s="49" t="s">
        <v>2186</v>
      </c>
      <c r="K353" s="49" t="s">
        <v>5598</v>
      </c>
      <c r="L353" s="49" t="s">
        <v>254</v>
      </c>
      <c r="M353" s="49" t="s">
        <v>568</v>
      </c>
    </row>
    <row r="354" spans="2:13" x14ac:dyDescent="0.3">
      <c r="B354" s="248" t="s">
        <v>2831</v>
      </c>
      <c r="C354" s="248" t="s">
        <v>2831</v>
      </c>
      <c r="D354" t="s">
        <v>2575</v>
      </c>
      <c r="E354" t="s">
        <v>9452</v>
      </c>
      <c r="F354" t="s">
        <v>2073</v>
      </c>
      <c r="G354" s="47" t="s">
        <v>2241</v>
      </c>
      <c r="H354" s="49">
        <v>0</v>
      </c>
      <c r="I354" s="250">
        <v>0</v>
      </c>
      <c r="J354" s="49" t="s">
        <v>2186</v>
      </c>
      <c r="K354" s="49" t="s">
        <v>9453</v>
      </c>
      <c r="L354" s="49" t="s">
        <v>254</v>
      </c>
      <c r="M354" s="49" t="s">
        <v>568</v>
      </c>
    </row>
    <row r="355" spans="2:13" x14ac:dyDescent="0.3">
      <c r="B355" s="248" t="s">
        <v>2831</v>
      </c>
      <c r="C355" s="248" t="s">
        <v>2831</v>
      </c>
      <c r="D355" t="s">
        <v>2575</v>
      </c>
      <c r="E355" t="s">
        <v>11987</v>
      </c>
      <c r="F355" t="s">
        <v>2072</v>
      </c>
      <c r="G355" s="47" t="s">
        <v>2261</v>
      </c>
      <c r="H355" s="49">
        <v>0</v>
      </c>
      <c r="I355" s="250">
        <v>0</v>
      </c>
      <c r="J355" s="49" t="s">
        <v>2176</v>
      </c>
      <c r="K355" s="49" t="s">
        <v>11988</v>
      </c>
      <c r="L355" s="49" t="s">
        <v>254</v>
      </c>
      <c r="M355" s="49" t="s">
        <v>568</v>
      </c>
    </row>
    <row r="356" spans="2:13" x14ac:dyDescent="0.3">
      <c r="B356" s="248" t="s">
        <v>2831</v>
      </c>
      <c r="C356" s="248" t="s">
        <v>2831</v>
      </c>
      <c r="D356" t="s">
        <v>2575</v>
      </c>
      <c r="E356" t="s">
        <v>5775</v>
      </c>
      <c r="F356" t="s">
        <v>2073</v>
      </c>
      <c r="G356" s="47" t="s">
        <v>2197</v>
      </c>
      <c r="H356" s="49">
        <v>0</v>
      </c>
      <c r="I356" s="250">
        <v>0</v>
      </c>
      <c r="J356" s="49" t="s">
        <v>2186</v>
      </c>
      <c r="K356" s="49" t="s">
        <v>5776</v>
      </c>
      <c r="L356" s="49" t="s">
        <v>254</v>
      </c>
      <c r="M356" s="49" t="s">
        <v>568</v>
      </c>
    </row>
    <row r="357" spans="2:13" x14ac:dyDescent="0.3">
      <c r="B357" s="248" t="s">
        <v>2831</v>
      </c>
      <c r="C357" s="248" t="s">
        <v>2831</v>
      </c>
      <c r="D357" t="s">
        <v>2575</v>
      </c>
      <c r="E357" t="s">
        <v>10604</v>
      </c>
      <c r="F357" t="s">
        <v>2073</v>
      </c>
      <c r="G357" s="47" t="s">
        <v>2341</v>
      </c>
      <c r="H357" s="49">
        <v>0</v>
      </c>
      <c r="I357" s="250">
        <v>0</v>
      </c>
      <c r="J357" s="49" t="s">
        <v>2186</v>
      </c>
      <c r="K357" s="49" t="s">
        <v>10605</v>
      </c>
      <c r="L357" s="49" t="s">
        <v>254</v>
      </c>
      <c r="M357" s="49" t="s">
        <v>568</v>
      </c>
    </row>
    <row r="358" spans="2:13" x14ac:dyDescent="0.3">
      <c r="B358" s="248" t="s">
        <v>2831</v>
      </c>
      <c r="C358" s="248" t="s">
        <v>2831</v>
      </c>
      <c r="D358" t="s">
        <v>2575</v>
      </c>
      <c r="E358" t="s">
        <v>6572</v>
      </c>
      <c r="F358" t="s">
        <v>2073</v>
      </c>
      <c r="G358" s="47" t="s">
        <v>2349</v>
      </c>
      <c r="H358" s="49">
        <v>0</v>
      </c>
      <c r="I358" s="250">
        <v>0</v>
      </c>
      <c r="J358" s="49" t="s">
        <v>2186</v>
      </c>
      <c r="K358" s="49" t="s">
        <v>6573</v>
      </c>
      <c r="L358" s="49" t="s">
        <v>254</v>
      </c>
      <c r="M358" s="49" t="s">
        <v>568</v>
      </c>
    </row>
    <row r="359" spans="2:13" x14ac:dyDescent="0.3">
      <c r="B359" s="248" t="s">
        <v>2831</v>
      </c>
      <c r="C359" s="248" t="s">
        <v>2831</v>
      </c>
      <c r="D359" t="s">
        <v>2575</v>
      </c>
      <c r="E359" t="s">
        <v>8709</v>
      </c>
      <c r="F359" t="s">
        <v>2073</v>
      </c>
      <c r="G359" s="47" t="s">
        <v>2235</v>
      </c>
      <c r="H359" s="49">
        <v>0</v>
      </c>
      <c r="I359" s="250">
        <v>0</v>
      </c>
      <c r="J359" s="49" t="s">
        <v>2186</v>
      </c>
      <c r="K359" s="49" t="s">
        <v>8710</v>
      </c>
      <c r="L359" s="49" t="s">
        <v>254</v>
      </c>
      <c r="M359" s="49" t="s">
        <v>568</v>
      </c>
    </row>
    <row r="360" spans="2:13" x14ac:dyDescent="0.3">
      <c r="B360" s="248" t="s">
        <v>2831</v>
      </c>
      <c r="C360" s="248" t="s">
        <v>2831</v>
      </c>
      <c r="D360" t="s">
        <v>2575</v>
      </c>
      <c r="E360" t="s">
        <v>4215</v>
      </c>
      <c r="F360" t="s">
        <v>2073</v>
      </c>
      <c r="G360" s="47" t="s">
        <v>2260</v>
      </c>
      <c r="H360" s="49">
        <v>0</v>
      </c>
      <c r="I360" s="250">
        <v>0</v>
      </c>
      <c r="J360" s="49" t="s">
        <v>2186</v>
      </c>
      <c r="K360" s="49" t="s">
        <v>4216</v>
      </c>
      <c r="L360" s="49" t="s">
        <v>254</v>
      </c>
      <c r="M360" s="49" t="s">
        <v>568</v>
      </c>
    </row>
    <row r="361" spans="2:13" x14ac:dyDescent="0.3">
      <c r="B361" s="248" t="s">
        <v>2831</v>
      </c>
      <c r="C361" s="248" t="s">
        <v>2831</v>
      </c>
      <c r="D361" t="s">
        <v>2575</v>
      </c>
      <c r="E361" t="s">
        <v>11989</v>
      </c>
      <c r="F361" t="s">
        <v>2072</v>
      </c>
      <c r="G361" s="47" t="s">
        <v>2242</v>
      </c>
      <c r="H361" s="49">
        <v>0</v>
      </c>
      <c r="I361" s="250">
        <v>0</v>
      </c>
      <c r="J361" s="49" t="s">
        <v>2160</v>
      </c>
      <c r="K361" s="49" t="s">
        <v>11990</v>
      </c>
      <c r="L361" s="49" t="s">
        <v>254</v>
      </c>
      <c r="M361" s="49" t="s">
        <v>568</v>
      </c>
    </row>
    <row r="362" spans="2:13" x14ac:dyDescent="0.3">
      <c r="B362" s="248" t="s">
        <v>2831</v>
      </c>
      <c r="C362" s="248" t="s">
        <v>2831</v>
      </c>
      <c r="D362" t="s">
        <v>2575</v>
      </c>
      <c r="E362" t="s">
        <v>11991</v>
      </c>
      <c r="F362" t="s">
        <v>2072</v>
      </c>
      <c r="G362" s="47" t="s">
        <v>2181</v>
      </c>
      <c r="H362" s="49">
        <v>0</v>
      </c>
      <c r="I362" s="250">
        <v>0</v>
      </c>
      <c r="J362" s="49" t="s">
        <v>2160</v>
      </c>
      <c r="K362" s="49" t="s">
        <v>11535</v>
      </c>
      <c r="L362" s="49" t="s">
        <v>254</v>
      </c>
      <c r="M362" s="49" t="s">
        <v>568</v>
      </c>
    </row>
    <row r="363" spans="2:13" x14ac:dyDescent="0.3">
      <c r="B363" s="248" t="s">
        <v>2831</v>
      </c>
      <c r="C363" s="248" t="s">
        <v>2831</v>
      </c>
      <c r="D363" t="s">
        <v>2575</v>
      </c>
      <c r="E363" t="s">
        <v>9899</v>
      </c>
      <c r="F363" t="s">
        <v>2073</v>
      </c>
      <c r="G363" s="47" t="s">
        <v>2222</v>
      </c>
      <c r="H363" s="49">
        <v>0</v>
      </c>
      <c r="I363" s="250">
        <v>0</v>
      </c>
      <c r="J363" s="49" t="s">
        <v>2186</v>
      </c>
      <c r="K363" s="49" t="s">
        <v>9900</v>
      </c>
      <c r="L363" s="49" t="s">
        <v>254</v>
      </c>
      <c r="M363" s="49" t="s">
        <v>568</v>
      </c>
    </row>
    <row r="364" spans="2:13" x14ac:dyDescent="0.3">
      <c r="B364" s="248" t="s">
        <v>2831</v>
      </c>
      <c r="C364" s="248" t="s">
        <v>2831</v>
      </c>
      <c r="D364" t="s">
        <v>2575</v>
      </c>
      <c r="E364" t="s">
        <v>9277</v>
      </c>
      <c r="F364" t="s">
        <v>2078</v>
      </c>
      <c r="G364" s="47" t="s">
        <v>2230</v>
      </c>
      <c r="H364" s="49">
        <v>0</v>
      </c>
      <c r="I364" s="250">
        <v>0</v>
      </c>
      <c r="J364" s="49" t="s">
        <v>2186</v>
      </c>
      <c r="K364" s="49" t="s">
        <v>9278</v>
      </c>
      <c r="L364" s="49" t="s">
        <v>254</v>
      </c>
      <c r="M364" s="49" t="s">
        <v>568</v>
      </c>
    </row>
    <row r="365" spans="2:13" x14ac:dyDescent="0.3">
      <c r="B365" s="248" t="s">
        <v>2831</v>
      </c>
      <c r="C365" s="248" t="s">
        <v>2831</v>
      </c>
      <c r="D365" t="s">
        <v>2575</v>
      </c>
      <c r="E365" t="s">
        <v>9267</v>
      </c>
      <c r="F365" t="s">
        <v>2073</v>
      </c>
      <c r="G365" s="47" t="s">
        <v>11900</v>
      </c>
      <c r="H365" s="49">
        <v>0</v>
      </c>
      <c r="I365" s="250">
        <v>0</v>
      </c>
      <c r="J365" s="49" t="s">
        <v>2186</v>
      </c>
      <c r="K365" s="49" t="s">
        <v>9268</v>
      </c>
      <c r="L365" s="49" t="s">
        <v>254</v>
      </c>
      <c r="M365" s="49" t="s">
        <v>568</v>
      </c>
    </row>
    <row r="366" spans="2:13" x14ac:dyDescent="0.3">
      <c r="B366" s="248" t="s">
        <v>2831</v>
      </c>
      <c r="C366" s="248" t="s">
        <v>2831</v>
      </c>
      <c r="D366" t="s">
        <v>2575</v>
      </c>
      <c r="E366" t="s">
        <v>7126</v>
      </c>
      <c r="F366" t="s">
        <v>2073</v>
      </c>
      <c r="G366" s="47" t="s">
        <v>2341</v>
      </c>
      <c r="H366" s="49">
        <v>0</v>
      </c>
      <c r="I366" s="250">
        <v>0</v>
      </c>
      <c r="J366" s="49" t="s">
        <v>2160</v>
      </c>
      <c r="K366" s="49" t="s">
        <v>7127</v>
      </c>
      <c r="L366" s="49" t="s">
        <v>254</v>
      </c>
      <c r="M366" s="49" t="s">
        <v>568</v>
      </c>
    </row>
    <row r="367" spans="2:13" x14ac:dyDescent="0.3">
      <c r="B367" s="248" t="s">
        <v>2831</v>
      </c>
      <c r="C367" s="248" t="s">
        <v>2831</v>
      </c>
      <c r="D367" t="s">
        <v>2575</v>
      </c>
      <c r="E367" t="s">
        <v>8043</v>
      </c>
      <c r="F367" t="s">
        <v>2073</v>
      </c>
      <c r="G367" s="47" t="s">
        <v>2281</v>
      </c>
      <c r="H367" s="49">
        <v>0</v>
      </c>
      <c r="I367" s="250">
        <v>0</v>
      </c>
      <c r="J367" s="49" t="s">
        <v>2186</v>
      </c>
      <c r="K367" s="49" t="s">
        <v>8044</v>
      </c>
      <c r="L367" s="49" t="s">
        <v>254</v>
      </c>
      <c r="M367" s="49" t="s">
        <v>568</v>
      </c>
    </row>
    <row r="368" spans="2:13" x14ac:dyDescent="0.3">
      <c r="B368" s="248" t="s">
        <v>2831</v>
      </c>
      <c r="C368" s="248" t="s">
        <v>2831</v>
      </c>
      <c r="D368" t="s">
        <v>2575</v>
      </c>
      <c r="E368" t="s">
        <v>10694</v>
      </c>
      <c r="F368" t="s">
        <v>2073</v>
      </c>
      <c r="G368" s="47" t="s">
        <v>2267</v>
      </c>
      <c r="H368" s="49">
        <v>0</v>
      </c>
      <c r="I368" s="250">
        <v>0</v>
      </c>
      <c r="J368" s="49" t="s">
        <v>2186</v>
      </c>
      <c r="K368" s="49" t="s">
        <v>10695</v>
      </c>
      <c r="L368" s="49" t="s">
        <v>254</v>
      </c>
      <c r="M368" s="49" t="s">
        <v>568</v>
      </c>
    </row>
    <row r="369" spans="2:13" x14ac:dyDescent="0.3">
      <c r="B369" s="248" t="s">
        <v>2831</v>
      </c>
      <c r="C369" s="248" t="s">
        <v>2831</v>
      </c>
      <c r="D369" t="s">
        <v>2575</v>
      </c>
      <c r="E369" t="s">
        <v>3506</v>
      </c>
      <c r="F369" t="s">
        <v>2073</v>
      </c>
      <c r="G369" s="47" t="s">
        <v>2255</v>
      </c>
      <c r="H369" s="49">
        <v>0</v>
      </c>
      <c r="I369" s="250">
        <v>0</v>
      </c>
      <c r="J369" s="49" t="s">
        <v>2186</v>
      </c>
      <c r="K369" s="49" t="s">
        <v>3507</v>
      </c>
      <c r="L369" s="49" t="s">
        <v>254</v>
      </c>
      <c r="M369" s="49" t="s">
        <v>568</v>
      </c>
    </row>
    <row r="370" spans="2:13" x14ac:dyDescent="0.3">
      <c r="B370" s="248" t="s">
        <v>2831</v>
      </c>
      <c r="C370" s="248" t="s">
        <v>2831</v>
      </c>
      <c r="D370" t="s">
        <v>2575</v>
      </c>
      <c r="E370" t="s">
        <v>11543</v>
      </c>
      <c r="F370" t="s">
        <v>2073</v>
      </c>
      <c r="G370" s="47" t="s">
        <v>2235</v>
      </c>
      <c r="H370" s="49">
        <v>0</v>
      </c>
      <c r="I370" s="250">
        <v>0</v>
      </c>
      <c r="J370" s="49" t="s">
        <v>2160</v>
      </c>
      <c r="K370" s="49" t="s">
        <v>11535</v>
      </c>
      <c r="L370" s="49" t="s">
        <v>254</v>
      </c>
      <c r="M370" s="49" t="s">
        <v>568</v>
      </c>
    </row>
    <row r="371" spans="2:13" x14ac:dyDescent="0.3">
      <c r="B371" s="248" t="s">
        <v>2831</v>
      </c>
      <c r="C371" s="248" t="s">
        <v>2831</v>
      </c>
      <c r="D371" t="s">
        <v>2575</v>
      </c>
      <c r="E371" t="s">
        <v>7461</v>
      </c>
      <c r="F371" t="s">
        <v>2073</v>
      </c>
      <c r="G371" s="47" t="s">
        <v>2345</v>
      </c>
      <c r="H371" s="49">
        <v>0</v>
      </c>
      <c r="I371" s="250">
        <v>0</v>
      </c>
      <c r="J371" s="49" t="s">
        <v>2186</v>
      </c>
      <c r="K371" s="49" t="s">
        <v>7462</v>
      </c>
      <c r="L371" s="49" t="s">
        <v>254</v>
      </c>
      <c r="M371" s="49" t="s">
        <v>568</v>
      </c>
    </row>
    <row r="372" spans="2:13" x14ac:dyDescent="0.3">
      <c r="B372" s="248" t="s">
        <v>2831</v>
      </c>
      <c r="C372" s="248" t="s">
        <v>2831</v>
      </c>
      <c r="D372" t="s">
        <v>2575</v>
      </c>
      <c r="E372" t="s">
        <v>7280</v>
      </c>
      <c r="F372" t="s">
        <v>2073</v>
      </c>
      <c r="G372" s="47" t="s">
        <v>2341</v>
      </c>
      <c r="H372" s="49">
        <v>0</v>
      </c>
      <c r="I372" s="250">
        <v>0</v>
      </c>
      <c r="J372" s="49" t="s">
        <v>2186</v>
      </c>
      <c r="K372" s="49" t="s">
        <v>7281</v>
      </c>
      <c r="L372" s="49" t="s">
        <v>254</v>
      </c>
      <c r="M372" s="49" t="s">
        <v>568</v>
      </c>
    </row>
    <row r="373" spans="2:13" x14ac:dyDescent="0.3">
      <c r="B373" s="248" t="s">
        <v>2831</v>
      </c>
      <c r="C373" s="248" t="s">
        <v>2831</v>
      </c>
      <c r="D373" t="s">
        <v>2575</v>
      </c>
      <c r="E373" t="s">
        <v>11390</v>
      </c>
      <c r="F373" t="s">
        <v>2073</v>
      </c>
      <c r="G373" s="47" t="s">
        <v>2261</v>
      </c>
      <c r="H373" s="49">
        <v>0</v>
      </c>
      <c r="I373" s="250">
        <v>0</v>
      </c>
      <c r="J373" s="49" t="s">
        <v>2176</v>
      </c>
      <c r="K373" s="49" t="s">
        <v>11391</v>
      </c>
      <c r="L373" s="49" t="s">
        <v>254</v>
      </c>
      <c r="M373" s="49" t="s">
        <v>568</v>
      </c>
    </row>
    <row r="374" spans="2:13" x14ac:dyDescent="0.3">
      <c r="B374" s="248" t="s">
        <v>2831</v>
      </c>
      <c r="C374" s="248" t="s">
        <v>2831</v>
      </c>
      <c r="D374" t="s">
        <v>2575</v>
      </c>
      <c r="E374" t="s">
        <v>6260</v>
      </c>
      <c r="F374" t="s">
        <v>2073</v>
      </c>
      <c r="G374" s="47" t="s">
        <v>2255</v>
      </c>
      <c r="H374" s="49">
        <v>0</v>
      </c>
      <c r="I374" s="250">
        <v>0</v>
      </c>
      <c r="J374" s="49" t="s">
        <v>2186</v>
      </c>
      <c r="K374" s="49" t="s">
        <v>6261</v>
      </c>
      <c r="L374" s="49" t="s">
        <v>254</v>
      </c>
      <c r="M374" s="49" t="s">
        <v>568</v>
      </c>
    </row>
    <row r="375" spans="2:13" x14ac:dyDescent="0.3">
      <c r="B375" s="248" t="s">
        <v>2831</v>
      </c>
      <c r="C375" s="248" t="s">
        <v>2831</v>
      </c>
      <c r="D375" t="s">
        <v>2575</v>
      </c>
      <c r="E375" t="s">
        <v>8912</v>
      </c>
      <c r="F375" t="s">
        <v>2073</v>
      </c>
      <c r="G375" s="47" t="s">
        <v>2222</v>
      </c>
      <c r="H375" s="49">
        <v>0</v>
      </c>
      <c r="I375" s="250">
        <v>0</v>
      </c>
      <c r="J375" s="49" t="s">
        <v>2173</v>
      </c>
      <c r="K375" s="49" t="s">
        <v>8913</v>
      </c>
      <c r="L375" s="49" t="s">
        <v>254</v>
      </c>
      <c r="M375" s="49" t="s">
        <v>568</v>
      </c>
    </row>
    <row r="376" spans="2:13" x14ac:dyDescent="0.3">
      <c r="B376" s="248" t="s">
        <v>2831</v>
      </c>
      <c r="C376" s="248" t="s">
        <v>2831</v>
      </c>
      <c r="D376" t="s">
        <v>2575</v>
      </c>
      <c r="E376" t="s">
        <v>7180</v>
      </c>
      <c r="F376" t="s">
        <v>2073</v>
      </c>
      <c r="G376" s="47" t="s">
        <v>2341</v>
      </c>
      <c r="H376" s="49">
        <v>0</v>
      </c>
      <c r="I376" s="250">
        <v>0</v>
      </c>
      <c r="J376" s="49" t="s">
        <v>2176</v>
      </c>
      <c r="K376" s="49" t="s">
        <v>7181</v>
      </c>
      <c r="L376" s="49" t="s">
        <v>254</v>
      </c>
      <c r="M376" s="49" t="s">
        <v>568</v>
      </c>
    </row>
    <row r="377" spans="2:13" x14ac:dyDescent="0.3">
      <c r="B377" s="248" t="s">
        <v>2831</v>
      </c>
      <c r="C377" s="248" t="s">
        <v>2831</v>
      </c>
      <c r="D377" t="s">
        <v>2575</v>
      </c>
      <c r="E377" t="s">
        <v>10298</v>
      </c>
      <c r="F377" t="s">
        <v>2073</v>
      </c>
      <c r="G377" s="47" t="s">
        <v>2312</v>
      </c>
      <c r="H377" s="49">
        <v>0</v>
      </c>
      <c r="I377" s="250">
        <v>0</v>
      </c>
      <c r="J377" s="49" t="s">
        <v>2186</v>
      </c>
      <c r="K377" s="49" t="s">
        <v>10299</v>
      </c>
      <c r="L377" s="49" t="s">
        <v>254</v>
      </c>
      <c r="M377" s="49" t="s">
        <v>568</v>
      </c>
    </row>
    <row r="378" spans="2:13" x14ac:dyDescent="0.3">
      <c r="B378" s="248" t="s">
        <v>2831</v>
      </c>
      <c r="C378" s="248" t="s">
        <v>2831</v>
      </c>
      <c r="D378" t="s">
        <v>2575</v>
      </c>
      <c r="E378" t="s">
        <v>11992</v>
      </c>
      <c r="F378" t="s">
        <v>2072</v>
      </c>
      <c r="G378" s="47" t="s">
        <v>2222</v>
      </c>
      <c r="H378" s="49">
        <v>0</v>
      </c>
      <c r="I378" s="250">
        <v>0</v>
      </c>
      <c r="J378" s="49" t="s">
        <v>2176</v>
      </c>
      <c r="K378" s="49" t="s">
        <v>11993</v>
      </c>
      <c r="L378" s="49" t="s">
        <v>254</v>
      </c>
      <c r="M378" s="49" t="s">
        <v>568</v>
      </c>
    </row>
    <row r="379" spans="2:13" x14ac:dyDescent="0.3">
      <c r="B379" s="248" t="s">
        <v>2831</v>
      </c>
      <c r="C379" s="248" t="s">
        <v>2831</v>
      </c>
      <c r="D379" t="s">
        <v>2575</v>
      </c>
      <c r="E379" t="s">
        <v>11994</v>
      </c>
      <c r="F379" t="s">
        <v>2072</v>
      </c>
      <c r="G379" s="47" t="s">
        <v>2255</v>
      </c>
      <c r="H379" s="49">
        <v>0</v>
      </c>
      <c r="I379" s="250">
        <v>0</v>
      </c>
      <c r="J379" s="49" t="s">
        <v>2173</v>
      </c>
      <c r="K379" s="49" t="s">
        <v>11995</v>
      </c>
      <c r="L379" s="49" t="s">
        <v>254</v>
      </c>
      <c r="M379" s="49" t="s">
        <v>568</v>
      </c>
    </row>
    <row r="380" spans="2:13" x14ac:dyDescent="0.3">
      <c r="B380" s="248" t="s">
        <v>2831</v>
      </c>
      <c r="C380" s="248" t="s">
        <v>2831</v>
      </c>
      <c r="D380" t="s">
        <v>2575</v>
      </c>
      <c r="E380" t="s">
        <v>11996</v>
      </c>
      <c r="F380" t="s">
        <v>2072</v>
      </c>
      <c r="G380" s="47" t="s">
        <v>2222</v>
      </c>
      <c r="H380" s="49">
        <v>0</v>
      </c>
      <c r="I380" s="250">
        <v>0</v>
      </c>
      <c r="J380" s="49" t="s">
        <v>2160</v>
      </c>
      <c r="K380" s="49" t="s">
        <v>11535</v>
      </c>
      <c r="L380" s="49" t="s">
        <v>254</v>
      </c>
      <c r="M380" s="49" t="s">
        <v>568</v>
      </c>
    </row>
    <row r="381" spans="2:13" x14ac:dyDescent="0.3">
      <c r="B381" s="248" t="s">
        <v>2831</v>
      </c>
      <c r="C381" s="248" t="s">
        <v>2831</v>
      </c>
      <c r="D381" t="s">
        <v>2575</v>
      </c>
      <c r="E381" t="s">
        <v>11997</v>
      </c>
      <c r="F381" t="s">
        <v>2072</v>
      </c>
      <c r="G381" s="47" t="s">
        <v>2230</v>
      </c>
      <c r="H381" s="49">
        <v>0</v>
      </c>
      <c r="I381" s="250">
        <v>0</v>
      </c>
      <c r="J381" s="49" t="s">
        <v>2160</v>
      </c>
      <c r="K381" s="49" t="s">
        <v>11522</v>
      </c>
      <c r="L381" s="49" t="s">
        <v>254</v>
      </c>
      <c r="M381" s="49" t="s">
        <v>568</v>
      </c>
    </row>
    <row r="382" spans="2:13" x14ac:dyDescent="0.3">
      <c r="B382" s="248" t="s">
        <v>2831</v>
      </c>
      <c r="C382" s="248" t="s">
        <v>2831</v>
      </c>
      <c r="D382" t="s">
        <v>2575</v>
      </c>
      <c r="E382" t="s">
        <v>11998</v>
      </c>
      <c r="F382" t="s">
        <v>2072</v>
      </c>
      <c r="G382" s="47" t="s">
        <v>2341</v>
      </c>
      <c r="H382" s="49">
        <v>0</v>
      </c>
      <c r="I382" s="250">
        <v>0</v>
      </c>
      <c r="J382" s="49" t="s">
        <v>2173</v>
      </c>
      <c r="K382" s="49" t="s">
        <v>11999</v>
      </c>
      <c r="L382" s="49" t="s">
        <v>254</v>
      </c>
      <c r="M382" s="49" t="s">
        <v>568</v>
      </c>
    </row>
    <row r="383" spans="2:13" x14ac:dyDescent="0.3">
      <c r="B383" s="248" t="s">
        <v>2831</v>
      </c>
      <c r="C383" s="248" t="s">
        <v>2831</v>
      </c>
      <c r="D383" t="s">
        <v>2575</v>
      </c>
      <c r="E383" t="s">
        <v>10264</v>
      </c>
      <c r="F383" t="s">
        <v>2073</v>
      </c>
      <c r="G383" s="47" t="s">
        <v>2221</v>
      </c>
      <c r="H383" s="49">
        <v>0</v>
      </c>
      <c r="I383" s="250">
        <v>0</v>
      </c>
      <c r="J383" s="49" t="s">
        <v>2160</v>
      </c>
      <c r="K383" s="49" t="s">
        <v>10265</v>
      </c>
      <c r="L383" s="49" t="s">
        <v>254</v>
      </c>
      <c r="M383" s="49" t="s">
        <v>568</v>
      </c>
    </row>
    <row r="384" spans="2:13" x14ac:dyDescent="0.3">
      <c r="B384" s="248" t="s">
        <v>2831</v>
      </c>
      <c r="C384" s="248" t="s">
        <v>2831</v>
      </c>
      <c r="D384" t="s">
        <v>2575</v>
      </c>
      <c r="E384" t="s">
        <v>7564</v>
      </c>
      <c r="F384" t="s">
        <v>2073</v>
      </c>
      <c r="G384" s="47" t="s">
        <v>2312</v>
      </c>
      <c r="H384" s="49">
        <v>0</v>
      </c>
      <c r="I384" s="250">
        <v>0</v>
      </c>
      <c r="J384" s="49" t="s">
        <v>2186</v>
      </c>
      <c r="K384" s="49" t="s">
        <v>7565</v>
      </c>
      <c r="L384" s="49" t="s">
        <v>254</v>
      </c>
      <c r="M384" s="49" t="s">
        <v>568</v>
      </c>
    </row>
    <row r="385" spans="2:13" x14ac:dyDescent="0.3">
      <c r="B385" s="248" t="s">
        <v>2831</v>
      </c>
      <c r="C385" s="248" t="s">
        <v>2831</v>
      </c>
      <c r="D385" t="s">
        <v>2575</v>
      </c>
      <c r="E385" t="s">
        <v>5969</v>
      </c>
      <c r="F385" t="s">
        <v>2073</v>
      </c>
      <c r="G385" s="47" t="s">
        <v>2312</v>
      </c>
      <c r="H385" s="49">
        <v>0</v>
      </c>
      <c r="I385" s="250">
        <v>0</v>
      </c>
      <c r="J385" s="49" t="s">
        <v>2186</v>
      </c>
      <c r="K385" s="49" t="s">
        <v>5970</v>
      </c>
      <c r="L385" s="49" t="s">
        <v>254</v>
      </c>
      <c r="M385" s="49" t="s">
        <v>568</v>
      </c>
    </row>
    <row r="386" spans="2:13" x14ac:dyDescent="0.3">
      <c r="B386" s="248" t="s">
        <v>2831</v>
      </c>
      <c r="C386" s="248" t="s">
        <v>2831</v>
      </c>
      <c r="D386" t="s">
        <v>2575</v>
      </c>
      <c r="E386" t="s">
        <v>5755</v>
      </c>
      <c r="F386" t="s">
        <v>2073</v>
      </c>
      <c r="G386" s="47" t="s">
        <v>2242</v>
      </c>
      <c r="H386" s="49">
        <v>0</v>
      </c>
      <c r="I386" s="250">
        <v>0</v>
      </c>
      <c r="J386" s="49" t="s">
        <v>2176</v>
      </c>
      <c r="K386" s="49" t="s">
        <v>5756</v>
      </c>
      <c r="L386" s="49" t="s">
        <v>254</v>
      </c>
      <c r="M386" s="49" t="s">
        <v>568</v>
      </c>
    </row>
    <row r="387" spans="2:13" x14ac:dyDescent="0.3">
      <c r="B387" s="248" t="s">
        <v>2831</v>
      </c>
      <c r="C387" s="248" t="s">
        <v>2831</v>
      </c>
      <c r="D387" t="s">
        <v>2575</v>
      </c>
      <c r="E387" t="s">
        <v>7412</v>
      </c>
      <c r="F387" t="s">
        <v>2073</v>
      </c>
      <c r="G387" s="47" t="s">
        <v>2181</v>
      </c>
      <c r="H387" s="49">
        <v>0</v>
      </c>
      <c r="I387" s="250">
        <v>0</v>
      </c>
      <c r="J387" s="49" t="s">
        <v>2186</v>
      </c>
      <c r="K387" s="49" t="s">
        <v>7413</v>
      </c>
      <c r="L387" s="49" t="s">
        <v>254</v>
      </c>
      <c r="M387" s="49" t="s">
        <v>568</v>
      </c>
    </row>
    <row r="388" spans="2:13" x14ac:dyDescent="0.3">
      <c r="B388" s="248" t="s">
        <v>2831</v>
      </c>
      <c r="C388" s="248" t="s">
        <v>2831</v>
      </c>
      <c r="D388" t="s">
        <v>2575</v>
      </c>
      <c r="E388" t="s">
        <v>9845</v>
      </c>
      <c r="F388" t="s">
        <v>2073</v>
      </c>
      <c r="G388" s="47" t="s">
        <v>2221</v>
      </c>
      <c r="H388" s="49">
        <v>0</v>
      </c>
      <c r="I388" s="250">
        <v>0</v>
      </c>
      <c r="J388" s="49" t="s">
        <v>2160</v>
      </c>
      <c r="K388" s="49" t="s">
        <v>9846</v>
      </c>
      <c r="L388" s="49" t="s">
        <v>254</v>
      </c>
      <c r="M388" s="49" t="s">
        <v>568</v>
      </c>
    </row>
    <row r="389" spans="2:13" x14ac:dyDescent="0.3">
      <c r="B389" s="248" t="s">
        <v>2831</v>
      </c>
      <c r="C389" s="248" t="s">
        <v>2831</v>
      </c>
      <c r="D389" t="s">
        <v>2575</v>
      </c>
      <c r="E389" t="s">
        <v>11649</v>
      </c>
      <c r="F389" t="s">
        <v>2073</v>
      </c>
      <c r="G389" s="47" t="s">
        <v>2206</v>
      </c>
      <c r="H389" s="49">
        <v>0</v>
      </c>
      <c r="I389" s="250">
        <v>0</v>
      </c>
      <c r="J389" s="49" t="s">
        <v>2160</v>
      </c>
      <c r="K389" s="49" t="s">
        <v>2992</v>
      </c>
      <c r="L389" s="49" t="s">
        <v>254</v>
      </c>
      <c r="M389" s="49" t="s">
        <v>568</v>
      </c>
    </row>
    <row r="390" spans="2:13" x14ac:dyDescent="0.3">
      <c r="B390" s="248" t="s">
        <v>2831</v>
      </c>
      <c r="C390" s="248" t="s">
        <v>2831</v>
      </c>
      <c r="D390" t="s">
        <v>2575</v>
      </c>
      <c r="E390" t="s">
        <v>9304</v>
      </c>
      <c r="F390" t="s">
        <v>2073</v>
      </c>
      <c r="G390" s="47" t="s">
        <v>2221</v>
      </c>
      <c r="H390" s="49">
        <v>0</v>
      </c>
      <c r="I390" s="250">
        <v>0</v>
      </c>
      <c r="J390" s="49" t="s">
        <v>2186</v>
      </c>
      <c r="K390" s="49" t="s">
        <v>9305</v>
      </c>
      <c r="L390" s="49" t="s">
        <v>254</v>
      </c>
      <c r="M390" s="49" t="s">
        <v>568</v>
      </c>
    </row>
    <row r="391" spans="2:13" x14ac:dyDescent="0.3">
      <c r="B391" s="248" t="s">
        <v>2831</v>
      </c>
      <c r="C391" s="248" t="s">
        <v>2831</v>
      </c>
      <c r="D391" t="s">
        <v>2575</v>
      </c>
      <c r="E391" t="s">
        <v>9347</v>
      </c>
      <c r="F391" t="s">
        <v>2073</v>
      </c>
      <c r="G391" s="47" t="s">
        <v>2345</v>
      </c>
      <c r="H391" s="49">
        <v>0</v>
      </c>
      <c r="I391" s="250">
        <v>0</v>
      </c>
      <c r="J391" s="49" t="s">
        <v>2186</v>
      </c>
      <c r="K391" s="49" t="s">
        <v>9348</v>
      </c>
      <c r="L391" s="49" t="s">
        <v>254</v>
      </c>
      <c r="M391" s="49" t="s">
        <v>568</v>
      </c>
    </row>
    <row r="392" spans="2:13" x14ac:dyDescent="0.3">
      <c r="B392" s="248" t="s">
        <v>2831</v>
      </c>
      <c r="C392" s="248" t="s">
        <v>2831</v>
      </c>
      <c r="D392" t="s">
        <v>2575</v>
      </c>
      <c r="E392" t="s">
        <v>3645</v>
      </c>
      <c r="F392" t="s">
        <v>2073</v>
      </c>
      <c r="G392" s="47" t="s">
        <v>2340</v>
      </c>
      <c r="H392" s="49">
        <v>0</v>
      </c>
      <c r="I392" s="250">
        <v>0</v>
      </c>
      <c r="J392" s="49" t="s">
        <v>2186</v>
      </c>
      <c r="K392" s="49" t="s">
        <v>3646</v>
      </c>
      <c r="L392" s="49" t="s">
        <v>254</v>
      </c>
      <c r="M392" s="49" t="s">
        <v>568</v>
      </c>
    </row>
    <row r="393" spans="2:13" x14ac:dyDescent="0.3">
      <c r="B393" s="248" t="s">
        <v>2831</v>
      </c>
      <c r="C393" s="248" t="s">
        <v>2831</v>
      </c>
      <c r="D393" t="s">
        <v>2575</v>
      </c>
      <c r="E393" t="s">
        <v>7221</v>
      </c>
      <c r="F393" t="s">
        <v>2078</v>
      </c>
      <c r="G393" s="47" t="s">
        <v>2312</v>
      </c>
      <c r="H393" s="49">
        <v>0</v>
      </c>
      <c r="I393" s="250">
        <v>0</v>
      </c>
      <c r="J393" s="49" t="s">
        <v>2186</v>
      </c>
      <c r="K393" s="49" t="s">
        <v>7222</v>
      </c>
      <c r="L393" s="49" t="s">
        <v>254</v>
      </c>
      <c r="M393" s="49" t="s">
        <v>568</v>
      </c>
    </row>
    <row r="394" spans="2:13" x14ac:dyDescent="0.3">
      <c r="B394" s="248" t="s">
        <v>2831</v>
      </c>
      <c r="C394" s="248" t="s">
        <v>2831</v>
      </c>
      <c r="D394" t="s">
        <v>2575</v>
      </c>
      <c r="E394" t="s">
        <v>4803</v>
      </c>
      <c r="F394" t="s">
        <v>2073</v>
      </c>
      <c r="G394" s="47" t="s">
        <v>2281</v>
      </c>
      <c r="H394" s="49">
        <v>0</v>
      </c>
      <c r="I394" s="250">
        <v>0</v>
      </c>
      <c r="J394" s="49" t="s">
        <v>2176</v>
      </c>
      <c r="K394" s="49" t="s">
        <v>4804</v>
      </c>
      <c r="L394" s="49" t="s">
        <v>254</v>
      </c>
      <c r="M394" s="49" t="s">
        <v>568</v>
      </c>
    </row>
    <row r="395" spans="2:13" x14ac:dyDescent="0.3">
      <c r="B395" s="248" t="s">
        <v>2831</v>
      </c>
      <c r="C395" s="248" t="s">
        <v>2831</v>
      </c>
      <c r="D395" t="s">
        <v>2575</v>
      </c>
      <c r="E395" t="s">
        <v>10610</v>
      </c>
      <c r="F395" t="s">
        <v>2073</v>
      </c>
      <c r="G395" s="47" t="s">
        <v>2345</v>
      </c>
      <c r="H395" s="49">
        <v>0</v>
      </c>
      <c r="I395" s="250">
        <v>0</v>
      </c>
      <c r="J395" s="49" t="s">
        <v>2186</v>
      </c>
      <c r="K395" s="49" t="s">
        <v>10611</v>
      </c>
      <c r="L395" s="49" t="s">
        <v>254</v>
      </c>
      <c r="M395" s="49" t="s">
        <v>568</v>
      </c>
    </row>
    <row r="396" spans="2:13" x14ac:dyDescent="0.3">
      <c r="B396" s="248" t="s">
        <v>2831</v>
      </c>
      <c r="C396" s="248" t="s">
        <v>2831</v>
      </c>
      <c r="D396" t="s">
        <v>2575</v>
      </c>
      <c r="E396" t="s">
        <v>12000</v>
      </c>
      <c r="F396" t="s">
        <v>2072</v>
      </c>
      <c r="G396" s="47" t="s">
        <v>2341</v>
      </c>
      <c r="H396" s="49">
        <v>0</v>
      </c>
      <c r="I396" s="250">
        <v>0</v>
      </c>
      <c r="J396" s="49" t="s">
        <v>2173</v>
      </c>
      <c r="K396" s="49" t="s">
        <v>12001</v>
      </c>
      <c r="L396" s="49" t="s">
        <v>254</v>
      </c>
      <c r="M396" s="49" t="s">
        <v>568</v>
      </c>
    </row>
    <row r="397" spans="2:13" x14ac:dyDescent="0.3">
      <c r="B397" s="248" t="s">
        <v>2831</v>
      </c>
      <c r="C397" s="248" t="s">
        <v>2831</v>
      </c>
      <c r="D397" t="s">
        <v>2575</v>
      </c>
      <c r="E397" t="s">
        <v>8049</v>
      </c>
      <c r="F397" t="s">
        <v>2073</v>
      </c>
      <c r="G397" s="47" t="s">
        <v>2197</v>
      </c>
      <c r="H397" s="49">
        <v>0</v>
      </c>
      <c r="I397" s="250">
        <v>0</v>
      </c>
      <c r="J397" s="49" t="s">
        <v>2186</v>
      </c>
      <c r="K397" s="49" t="s">
        <v>8050</v>
      </c>
      <c r="L397" s="49" t="s">
        <v>254</v>
      </c>
      <c r="M397" s="49" t="s">
        <v>568</v>
      </c>
    </row>
    <row r="398" spans="2:13" x14ac:dyDescent="0.3">
      <c r="B398" s="248" t="s">
        <v>2831</v>
      </c>
      <c r="C398" s="248" t="s">
        <v>2831</v>
      </c>
      <c r="D398" t="s">
        <v>2575</v>
      </c>
      <c r="E398" t="s">
        <v>6647</v>
      </c>
      <c r="F398" t="s">
        <v>2073</v>
      </c>
      <c r="G398" s="47" t="s">
        <v>2174</v>
      </c>
      <c r="H398" s="49">
        <v>0</v>
      </c>
      <c r="I398" s="250">
        <v>0</v>
      </c>
      <c r="J398" s="49" t="s">
        <v>2186</v>
      </c>
      <c r="K398" s="49" t="s">
        <v>6648</v>
      </c>
      <c r="L398" s="49" t="s">
        <v>254</v>
      </c>
      <c r="M398" s="49" t="s">
        <v>568</v>
      </c>
    </row>
    <row r="399" spans="2:13" x14ac:dyDescent="0.3">
      <c r="B399" s="248" t="s">
        <v>2831</v>
      </c>
      <c r="C399" s="248" t="s">
        <v>2831</v>
      </c>
      <c r="D399" t="s">
        <v>2575</v>
      </c>
      <c r="E399" t="s">
        <v>5957</v>
      </c>
      <c r="F399" t="s">
        <v>2078</v>
      </c>
      <c r="G399" s="47" t="s">
        <v>2363</v>
      </c>
      <c r="H399" s="49">
        <v>0</v>
      </c>
      <c r="I399" s="250">
        <v>0</v>
      </c>
      <c r="J399" s="49" t="s">
        <v>2186</v>
      </c>
      <c r="K399" s="49" t="s">
        <v>5958</v>
      </c>
      <c r="L399" s="49" t="s">
        <v>254</v>
      </c>
      <c r="M399" s="49" t="s">
        <v>568</v>
      </c>
    </row>
    <row r="400" spans="2:13" x14ac:dyDescent="0.3">
      <c r="B400" s="248" t="s">
        <v>2831</v>
      </c>
      <c r="C400" s="248" t="s">
        <v>2831</v>
      </c>
      <c r="D400" t="s">
        <v>2575</v>
      </c>
      <c r="E400" t="s">
        <v>10320</v>
      </c>
      <c r="F400" t="s">
        <v>2073</v>
      </c>
      <c r="G400" s="47" t="s">
        <v>2221</v>
      </c>
      <c r="H400" s="49">
        <v>0</v>
      </c>
      <c r="I400" s="250">
        <v>0</v>
      </c>
      <c r="J400" s="49" t="s">
        <v>2186</v>
      </c>
      <c r="K400" s="49" t="s">
        <v>10321</v>
      </c>
      <c r="L400" s="49" t="s">
        <v>2147</v>
      </c>
      <c r="M400" s="49" t="s">
        <v>568</v>
      </c>
    </row>
    <row r="401" spans="2:13" x14ac:dyDescent="0.3">
      <c r="B401" s="248" t="s">
        <v>2831</v>
      </c>
      <c r="C401" s="248" t="s">
        <v>2831</v>
      </c>
      <c r="D401" t="s">
        <v>2575</v>
      </c>
      <c r="E401" t="s">
        <v>3475</v>
      </c>
      <c r="F401" t="s">
        <v>2073</v>
      </c>
      <c r="G401" s="47" t="s">
        <v>2222</v>
      </c>
      <c r="H401" s="49">
        <v>0</v>
      </c>
      <c r="I401" s="250">
        <v>0</v>
      </c>
      <c r="J401" s="49" t="s">
        <v>2186</v>
      </c>
      <c r="K401" s="49" t="s">
        <v>3476</v>
      </c>
      <c r="L401" s="49" t="s">
        <v>254</v>
      </c>
      <c r="M401" s="49" t="s">
        <v>568</v>
      </c>
    </row>
    <row r="402" spans="2:13" x14ac:dyDescent="0.3">
      <c r="B402" s="248" t="s">
        <v>2831</v>
      </c>
      <c r="C402" s="248" t="s">
        <v>2831</v>
      </c>
      <c r="D402" t="s">
        <v>2575</v>
      </c>
      <c r="E402" t="s">
        <v>12002</v>
      </c>
      <c r="F402" t="s">
        <v>2072</v>
      </c>
      <c r="G402" s="47" t="s">
        <v>2206</v>
      </c>
      <c r="H402" s="49">
        <v>0</v>
      </c>
      <c r="I402" s="250">
        <v>0</v>
      </c>
      <c r="J402" s="49" t="s">
        <v>2160</v>
      </c>
      <c r="K402" s="49" t="s">
        <v>12003</v>
      </c>
      <c r="L402" s="49" t="s">
        <v>254</v>
      </c>
      <c r="M402" s="49" t="s">
        <v>568</v>
      </c>
    </row>
    <row r="403" spans="2:13" x14ac:dyDescent="0.3">
      <c r="B403" s="248" t="s">
        <v>2831</v>
      </c>
      <c r="C403" s="248" t="s">
        <v>2831</v>
      </c>
      <c r="D403" t="s">
        <v>2575</v>
      </c>
      <c r="E403" t="s">
        <v>12004</v>
      </c>
      <c r="F403" t="s">
        <v>2072</v>
      </c>
      <c r="G403" s="47" t="s">
        <v>2312</v>
      </c>
      <c r="H403" s="49">
        <v>0</v>
      </c>
      <c r="I403" s="250">
        <v>0</v>
      </c>
      <c r="J403" s="49" t="s">
        <v>2160</v>
      </c>
      <c r="K403" s="49" t="s">
        <v>4394</v>
      </c>
      <c r="L403" s="49" t="s">
        <v>254</v>
      </c>
      <c r="M403" s="49" t="s">
        <v>568</v>
      </c>
    </row>
    <row r="404" spans="2:13" x14ac:dyDescent="0.3">
      <c r="B404" s="248" t="s">
        <v>2831</v>
      </c>
      <c r="C404" s="248" t="s">
        <v>2831</v>
      </c>
      <c r="D404" t="s">
        <v>2575</v>
      </c>
      <c r="E404" t="s">
        <v>8432</v>
      </c>
      <c r="F404" t="s">
        <v>2073</v>
      </c>
      <c r="G404" s="47" t="s">
        <v>2363</v>
      </c>
      <c r="H404" s="49">
        <v>0</v>
      </c>
      <c r="I404" s="250">
        <v>0</v>
      </c>
      <c r="J404" s="49" t="s">
        <v>2160</v>
      </c>
      <c r="K404" s="49" t="s">
        <v>8433</v>
      </c>
      <c r="L404" s="49" t="s">
        <v>254</v>
      </c>
      <c r="M404" s="49" t="s">
        <v>568</v>
      </c>
    </row>
    <row r="405" spans="2:13" x14ac:dyDescent="0.3">
      <c r="B405" s="248" t="s">
        <v>2831</v>
      </c>
      <c r="C405" s="248" t="s">
        <v>2831</v>
      </c>
      <c r="D405" t="s">
        <v>2575</v>
      </c>
      <c r="E405" t="s">
        <v>6856</v>
      </c>
      <c r="F405" t="s">
        <v>2078</v>
      </c>
      <c r="G405" s="47" t="s">
        <v>2281</v>
      </c>
      <c r="H405" s="49">
        <v>0</v>
      </c>
      <c r="I405" s="250">
        <v>0</v>
      </c>
      <c r="J405" s="49" t="s">
        <v>2186</v>
      </c>
      <c r="K405" s="49" t="s">
        <v>6857</v>
      </c>
      <c r="L405" s="49" t="s">
        <v>254</v>
      </c>
      <c r="M405" s="49" t="s">
        <v>568</v>
      </c>
    </row>
    <row r="406" spans="2:13" x14ac:dyDescent="0.3">
      <c r="B406" s="248" t="s">
        <v>2831</v>
      </c>
      <c r="C406" s="248" t="s">
        <v>2831</v>
      </c>
      <c r="D406" t="s">
        <v>2575</v>
      </c>
      <c r="E406" t="s">
        <v>7673</v>
      </c>
      <c r="F406" t="s">
        <v>2073</v>
      </c>
      <c r="G406" s="47" t="s">
        <v>2262</v>
      </c>
      <c r="H406" s="49">
        <v>0</v>
      </c>
      <c r="I406" s="250">
        <v>0</v>
      </c>
      <c r="J406" s="49" t="s">
        <v>2160</v>
      </c>
      <c r="K406" s="49" t="s">
        <v>2925</v>
      </c>
      <c r="L406" s="49" t="s">
        <v>254</v>
      </c>
      <c r="M406" s="49" t="s">
        <v>568</v>
      </c>
    </row>
    <row r="407" spans="2:13" x14ac:dyDescent="0.3">
      <c r="B407" s="248" t="s">
        <v>2831</v>
      </c>
      <c r="C407" s="248" t="s">
        <v>2831</v>
      </c>
      <c r="D407" t="s">
        <v>2575</v>
      </c>
      <c r="E407" t="s">
        <v>4571</v>
      </c>
      <c r="F407" t="s">
        <v>2078</v>
      </c>
      <c r="G407" s="47" t="s">
        <v>2221</v>
      </c>
      <c r="H407" s="49">
        <v>0</v>
      </c>
      <c r="I407" s="250">
        <v>0</v>
      </c>
      <c r="J407" s="49" t="s">
        <v>2160</v>
      </c>
      <c r="K407" s="49" t="s">
        <v>4573</v>
      </c>
      <c r="L407" s="49" t="s">
        <v>254</v>
      </c>
      <c r="M407" s="49" t="s">
        <v>568</v>
      </c>
    </row>
    <row r="408" spans="2:13" x14ac:dyDescent="0.3">
      <c r="B408" s="248" t="s">
        <v>2831</v>
      </c>
      <c r="C408" s="248" t="s">
        <v>2831</v>
      </c>
      <c r="D408" t="s">
        <v>2575</v>
      </c>
      <c r="E408" t="s">
        <v>7824</v>
      </c>
      <c r="F408" t="s">
        <v>2073</v>
      </c>
      <c r="G408" s="47" t="s">
        <v>2181</v>
      </c>
      <c r="H408" s="49">
        <v>0</v>
      </c>
      <c r="I408" s="250">
        <v>0</v>
      </c>
      <c r="J408" s="49" t="s">
        <v>2186</v>
      </c>
      <c r="K408" s="49" t="s">
        <v>7825</v>
      </c>
      <c r="L408" s="49" t="s">
        <v>2147</v>
      </c>
      <c r="M408" s="49" t="s">
        <v>568</v>
      </c>
    </row>
    <row r="409" spans="2:13" x14ac:dyDescent="0.3">
      <c r="B409" s="248" t="s">
        <v>2831</v>
      </c>
      <c r="C409" s="248" t="s">
        <v>2831</v>
      </c>
      <c r="D409" t="s">
        <v>2575</v>
      </c>
      <c r="E409" t="s">
        <v>12005</v>
      </c>
      <c r="F409" t="s">
        <v>2072</v>
      </c>
      <c r="G409" s="47" t="s">
        <v>2181</v>
      </c>
      <c r="H409" s="49">
        <v>0</v>
      </c>
      <c r="I409" s="250">
        <v>0</v>
      </c>
      <c r="J409" s="49" t="s">
        <v>2160</v>
      </c>
      <c r="K409" s="49" t="s">
        <v>4381</v>
      </c>
      <c r="L409" s="49" t="s">
        <v>2147</v>
      </c>
      <c r="M409" s="49" t="s">
        <v>568</v>
      </c>
    </row>
    <row r="410" spans="2:13" x14ac:dyDescent="0.3">
      <c r="B410" s="248" t="s">
        <v>2831</v>
      </c>
      <c r="C410" s="248" t="s">
        <v>2831</v>
      </c>
      <c r="D410" t="s">
        <v>2575</v>
      </c>
      <c r="E410" t="s">
        <v>12006</v>
      </c>
      <c r="F410" t="s">
        <v>2076</v>
      </c>
      <c r="G410" s="47" t="s">
        <v>2345</v>
      </c>
      <c r="H410" s="49">
        <v>0</v>
      </c>
      <c r="I410" s="250">
        <v>0</v>
      </c>
      <c r="J410" s="49" t="s">
        <v>2160</v>
      </c>
      <c r="K410" s="49" t="s">
        <v>3939</v>
      </c>
      <c r="L410" s="49" t="s">
        <v>254</v>
      </c>
      <c r="M410" s="49" t="s">
        <v>568</v>
      </c>
    </row>
    <row r="411" spans="2:13" x14ac:dyDescent="0.3">
      <c r="B411" s="248" t="s">
        <v>2831</v>
      </c>
      <c r="C411" s="248" t="s">
        <v>2831</v>
      </c>
      <c r="D411" t="s">
        <v>2575</v>
      </c>
      <c r="E411" t="s">
        <v>8278</v>
      </c>
      <c r="F411" t="s">
        <v>2073</v>
      </c>
      <c r="G411" s="47" t="s">
        <v>2222</v>
      </c>
      <c r="H411" s="49">
        <v>0</v>
      </c>
      <c r="I411" s="250">
        <v>0</v>
      </c>
      <c r="J411" s="49" t="s">
        <v>2160</v>
      </c>
      <c r="K411" s="49" t="s">
        <v>8279</v>
      </c>
      <c r="L411" s="49" t="s">
        <v>254</v>
      </c>
      <c r="M411" s="49" t="s">
        <v>568</v>
      </c>
    </row>
    <row r="412" spans="2:13" x14ac:dyDescent="0.3">
      <c r="B412" s="248" t="s">
        <v>2831</v>
      </c>
      <c r="C412" s="248" t="s">
        <v>2831</v>
      </c>
      <c r="D412" t="s">
        <v>2575</v>
      </c>
      <c r="E412" t="s">
        <v>12007</v>
      </c>
      <c r="F412" t="s">
        <v>2072</v>
      </c>
      <c r="G412" s="47" t="s">
        <v>2255</v>
      </c>
      <c r="H412" s="49">
        <v>0</v>
      </c>
      <c r="I412" s="250">
        <v>0</v>
      </c>
      <c r="J412" s="49" t="s">
        <v>2173</v>
      </c>
      <c r="K412" s="49" t="s">
        <v>11926</v>
      </c>
      <c r="L412" s="49" t="s">
        <v>254</v>
      </c>
      <c r="M412" s="49" t="s">
        <v>568</v>
      </c>
    </row>
    <row r="413" spans="2:13" x14ac:dyDescent="0.3">
      <c r="B413" s="248" t="s">
        <v>2831</v>
      </c>
      <c r="C413" s="248" t="s">
        <v>2831</v>
      </c>
      <c r="D413" t="s">
        <v>2575</v>
      </c>
      <c r="E413" t="s">
        <v>5889</v>
      </c>
      <c r="F413" t="s">
        <v>2073</v>
      </c>
      <c r="G413" s="47" t="s">
        <v>2242</v>
      </c>
      <c r="H413" s="49">
        <v>0</v>
      </c>
      <c r="I413" s="250">
        <v>0</v>
      </c>
      <c r="J413" s="49" t="s">
        <v>2186</v>
      </c>
      <c r="K413" s="49" t="s">
        <v>5890</v>
      </c>
      <c r="L413" s="49" t="s">
        <v>254</v>
      </c>
      <c r="M413" s="49" t="s">
        <v>568</v>
      </c>
    </row>
    <row r="414" spans="2:13" x14ac:dyDescent="0.3">
      <c r="B414" s="248" t="s">
        <v>2831</v>
      </c>
      <c r="C414" s="248" t="s">
        <v>2831</v>
      </c>
      <c r="D414" t="s">
        <v>2575</v>
      </c>
      <c r="E414" t="s">
        <v>3712</v>
      </c>
      <c r="F414" t="s">
        <v>2073</v>
      </c>
      <c r="G414" s="47" t="s">
        <v>2312</v>
      </c>
      <c r="H414" s="49">
        <v>0</v>
      </c>
      <c r="I414" s="250">
        <v>0</v>
      </c>
      <c r="J414" s="49" t="s">
        <v>2186</v>
      </c>
      <c r="K414" s="49" t="s">
        <v>3714</v>
      </c>
      <c r="L414" s="49" t="s">
        <v>2147</v>
      </c>
      <c r="M414" s="49" t="s">
        <v>568</v>
      </c>
    </row>
    <row r="415" spans="2:13" x14ac:dyDescent="0.3">
      <c r="B415" s="248" t="s">
        <v>2831</v>
      </c>
      <c r="C415" s="248" t="s">
        <v>2831</v>
      </c>
      <c r="D415" t="s">
        <v>2575</v>
      </c>
      <c r="E415" t="s">
        <v>12008</v>
      </c>
      <c r="F415" t="s">
        <v>2072</v>
      </c>
      <c r="G415" s="47" t="s">
        <v>2340</v>
      </c>
      <c r="H415" s="49">
        <v>0</v>
      </c>
      <c r="I415" s="250">
        <v>0</v>
      </c>
      <c r="J415" s="49" t="s">
        <v>2176</v>
      </c>
      <c r="K415" s="49" t="s">
        <v>11288</v>
      </c>
      <c r="L415" s="49" t="s">
        <v>254</v>
      </c>
      <c r="M415" s="49" t="s">
        <v>568</v>
      </c>
    </row>
    <row r="416" spans="2:13" x14ac:dyDescent="0.3">
      <c r="B416" s="248" t="s">
        <v>2831</v>
      </c>
      <c r="C416" s="248" t="s">
        <v>2831</v>
      </c>
      <c r="D416" t="s">
        <v>2575</v>
      </c>
      <c r="E416" t="s">
        <v>10385</v>
      </c>
      <c r="F416" t="s">
        <v>2073</v>
      </c>
      <c r="G416" s="47" t="s">
        <v>2262</v>
      </c>
      <c r="H416" s="49">
        <v>0</v>
      </c>
      <c r="I416" s="250">
        <v>0</v>
      </c>
      <c r="J416" s="49" t="s">
        <v>2173</v>
      </c>
      <c r="K416" s="49" t="s">
        <v>10386</v>
      </c>
      <c r="L416" s="49" t="s">
        <v>254</v>
      </c>
      <c r="M416" s="49" t="s">
        <v>568</v>
      </c>
    </row>
    <row r="417" spans="2:13" x14ac:dyDescent="0.3">
      <c r="B417" s="248" t="s">
        <v>2831</v>
      </c>
      <c r="C417" s="248" t="s">
        <v>2831</v>
      </c>
      <c r="D417" t="s">
        <v>2575</v>
      </c>
      <c r="E417" t="s">
        <v>8713</v>
      </c>
      <c r="F417" t="s">
        <v>2073</v>
      </c>
      <c r="G417" s="47" t="s">
        <v>2197</v>
      </c>
      <c r="H417" s="49">
        <v>0</v>
      </c>
      <c r="I417" s="250">
        <v>0</v>
      </c>
      <c r="J417" s="49" t="s">
        <v>2186</v>
      </c>
      <c r="K417" s="49" t="s">
        <v>8714</v>
      </c>
      <c r="L417" s="49" t="s">
        <v>254</v>
      </c>
      <c r="M417" s="49" t="s">
        <v>568</v>
      </c>
    </row>
    <row r="418" spans="2:13" x14ac:dyDescent="0.3">
      <c r="B418" s="248" t="s">
        <v>2831</v>
      </c>
      <c r="C418" s="248" t="s">
        <v>2831</v>
      </c>
      <c r="D418" t="s">
        <v>2575</v>
      </c>
      <c r="E418" t="s">
        <v>8067</v>
      </c>
      <c r="F418" t="s">
        <v>2073</v>
      </c>
      <c r="G418" s="47" t="s">
        <v>2260</v>
      </c>
      <c r="H418" s="49">
        <v>0</v>
      </c>
      <c r="I418" s="250">
        <v>0</v>
      </c>
      <c r="J418" s="49" t="s">
        <v>2160</v>
      </c>
      <c r="K418" s="49" t="s">
        <v>8068</v>
      </c>
      <c r="L418" s="49" t="s">
        <v>254</v>
      </c>
      <c r="M418" s="49" t="s">
        <v>568</v>
      </c>
    </row>
    <row r="419" spans="2:13" x14ac:dyDescent="0.3">
      <c r="B419" s="248" t="s">
        <v>2831</v>
      </c>
      <c r="C419" s="248" t="s">
        <v>2831</v>
      </c>
      <c r="D419" t="s">
        <v>2575</v>
      </c>
      <c r="E419" t="s">
        <v>10461</v>
      </c>
      <c r="F419" t="s">
        <v>2078</v>
      </c>
      <c r="G419" s="47" t="s">
        <v>2230</v>
      </c>
      <c r="H419" s="49">
        <v>0</v>
      </c>
      <c r="I419" s="250">
        <v>0</v>
      </c>
      <c r="J419" s="49" t="s">
        <v>2186</v>
      </c>
      <c r="K419" s="49" t="s">
        <v>10462</v>
      </c>
      <c r="L419" s="49" t="s">
        <v>254</v>
      </c>
      <c r="M419" s="49" t="s">
        <v>568</v>
      </c>
    </row>
    <row r="420" spans="2:13" x14ac:dyDescent="0.3">
      <c r="B420" s="248" t="s">
        <v>2831</v>
      </c>
      <c r="C420" s="248" t="s">
        <v>2831</v>
      </c>
      <c r="D420" t="s">
        <v>2575</v>
      </c>
      <c r="E420" t="s">
        <v>8648</v>
      </c>
      <c r="F420" t="s">
        <v>2073</v>
      </c>
      <c r="G420" s="47" t="s">
        <v>2340</v>
      </c>
      <c r="H420" s="49">
        <v>0</v>
      </c>
      <c r="I420" s="250">
        <v>0</v>
      </c>
      <c r="J420" s="49" t="s">
        <v>2186</v>
      </c>
      <c r="K420" s="49" t="s">
        <v>8649</v>
      </c>
      <c r="L420" s="49" t="s">
        <v>2147</v>
      </c>
      <c r="M420" s="49" t="s">
        <v>568</v>
      </c>
    </row>
    <row r="421" spans="2:13" x14ac:dyDescent="0.3">
      <c r="B421" s="248" t="s">
        <v>2831</v>
      </c>
      <c r="C421" s="248" t="s">
        <v>2831</v>
      </c>
      <c r="D421" t="s">
        <v>2575</v>
      </c>
      <c r="E421" t="s">
        <v>3868</v>
      </c>
      <c r="F421" t="s">
        <v>2073</v>
      </c>
      <c r="G421" s="47" t="s">
        <v>2181</v>
      </c>
      <c r="H421" s="49">
        <v>0</v>
      </c>
      <c r="I421" s="250">
        <v>0</v>
      </c>
      <c r="J421" s="49" t="s">
        <v>2186</v>
      </c>
      <c r="K421" s="49" t="s">
        <v>3869</v>
      </c>
      <c r="L421" s="49" t="s">
        <v>2147</v>
      </c>
      <c r="M421" s="49" t="s">
        <v>568</v>
      </c>
    </row>
    <row r="422" spans="2:13" x14ac:dyDescent="0.3">
      <c r="B422" s="248" t="s">
        <v>2831</v>
      </c>
      <c r="C422" s="248" t="s">
        <v>2831</v>
      </c>
      <c r="D422" t="s">
        <v>2575</v>
      </c>
      <c r="E422" t="s">
        <v>4841</v>
      </c>
      <c r="F422" t="s">
        <v>2078</v>
      </c>
      <c r="G422" s="47" t="s">
        <v>2230</v>
      </c>
      <c r="H422" s="49">
        <v>0</v>
      </c>
      <c r="I422" s="250">
        <v>0</v>
      </c>
      <c r="J422" s="49" t="s">
        <v>2173</v>
      </c>
      <c r="K422" s="49" t="s">
        <v>4842</v>
      </c>
      <c r="L422" s="49" t="s">
        <v>254</v>
      </c>
      <c r="M422" s="49" t="s">
        <v>568</v>
      </c>
    </row>
    <row r="423" spans="2:13" x14ac:dyDescent="0.3">
      <c r="B423" s="248" t="s">
        <v>2831</v>
      </c>
      <c r="C423" s="248" t="s">
        <v>2831</v>
      </c>
      <c r="D423" t="s">
        <v>2575</v>
      </c>
      <c r="E423" t="s">
        <v>6431</v>
      </c>
      <c r="F423" t="s">
        <v>2073</v>
      </c>
      <c r="G423" s="47" t="s">
        <v>2230</v>
      </c>
      <c r="H423" s="49">
        <v>0</v>
      </c>
      <c r="I423" s="250">
        <v>0</v>
      </c>
      <c r="J423" s="49" t="s">
        <v>2160</v>
      </c>
      <c r="K423" s="49" t="s">
        <v>6432</v>
      </c>
      <c r="L423" s="49" t="s">
        <v>254</v>
      </c>
      <c r="M423" s="49" t="s">
        <v>568</v>
      </c>
    </row>
    <row r="424" spans="2:13" x14ac:dyDescent="0.3">
      <c r="B424" s="248" t="s">
        <v>2831</v>
      </c>
      <c r="C424" s="248" t="s">
        <v>2831</v>
      </c>
      <c r="D424" t="s">
        <v>2575</v>
      </c>
      <c r="E424" t="s">
        <v>6718</v>
      </c>
      <c r="F424" t="s">
        <v>2073</v>
      </c>
      <c r="G424" s="47" t="s">
        <v>2281</v>
      </c>
      <c r="H424" s="49">
        <v>0</v>
      </c>
      <c r="I424" s="250">
        <v>0</v>
      </c>
      <c r="J424" s="49" t="s">
        <v>2186</v>
      </c>
      <c r="K424" s="49" t="s">
        <v>6719</v>
      </c>
      <c r="L424" s="49" t="s">
        <v>254</v>
      </c>
      <c r="M424" s="49" t="s">
        <v>568</v>
      </c>
    </row>
    <row r="425" spans="2:13" x14ac:dyDescent="0.3">
      <c r="B425" s="248" t="s">
        <v>2831</v>
      </c>
      <c r="C425" s="248" t="s">
        <v>2831</v>
      </c>
      <c r="D425" t="s">
        <v>2575</v>
      </c>
      <c r="E425" t="s">
        <v>10426</v>
      </c>
      <c r="F425" t="s">
        <v>2073</v>
      </c>
      <c r="G425" s="47" t="s">
        <v>11900</v>
      </c>
      <c r="H425" s="49">
        <v>0</v>
      </c>
      <c r="I425" s="250">
        <v>0</v>
      </c>
      <c r="J425" s="49" t="s">
        <v>2186</v>
      </c>
      <c r="K425" s="49" t="s">
        <v>10427</v>
      </c>
      <c r="L425" s="49" t="s">
        <v>254</v>
      </c>
      <c r="M425" s="49" t="s">
        <v>568</v>
      </c>
    </row>
    <row r="426" spans="2:13" x14ac:dyDescent="0.3">
      <c r="B426" s="248" t="s">
        <v>2831</v>
      </c>
      <c r="C426" s="248" t="s">
        <v>2831</v>
      </c>
      <c r="D426" t="s">
        <v>2575</v>
      </c>
      <c r="E426" t="s">
        <v>9403</v>
      </c>
      <c r="F426" t="s">
        <v>2073</v>
      </c>
      <c r="G426" s="47" t="s">
        <v>2341</v>
      </c>
      <c r="H426" s="49">
        <v>0</v>
      </c>
      <c r="I426" s="250">
        <v>0</v>
      </c>
      <c r="J426" s="49" t="s">
        <v>2186</v>
      </c>
      <c r="K426" s="49" t="s">
        <v>9404</v>
      </c>
      <c r="L426" s="49" t="s">
        <v>254</v>
      </c>
      <c r="M426" s="49" t="s">
        <v>568</v>
      </c>
    </row>
    <row r="427" spans="2:13" x14ac:dyDescent="0.3">
      <c r="B427" s="248" t="s">
        <v>2831</v>
      </c>
      <c r="C427" s="248" t="s">
        <v>2831</v>
      </c>
      <c r="D427" t="s">
        <v>2575</v>
      </c>
      <c r="E427" t="s">
        <v>9417</v>
      </c>
      <c r="F427" t="s">
        <v>2073</v>
      </c>
      <c r="G427" s="47" t="s">
        <v>2221</v>
      </c>
      <c r="H427" s="49">
        <v>0</v>
      </c>
      <c r="I427" s="250">
        <v>0</v>
      </c>
      <c r="J427" s="49" t="s">
        <v>2186</v>
      </c>
      <c r="K427" s="49" t="s">
        <v>9418</v>
      </c>
      <c r="L427" s="49" t="s">
        <v>254</v>
      </c>
      <c r="M427" s="49" t="s">
        <v>568</v>
      </c>
    </row>
    <row r="428" spans="2:13" x14ac:dyDescent="0.3">
      <c r="B428" s="248" t="s">
        <v>2831</v>
      </c>
      <c r="C428" s="248" t="s">
        <v>2831</v>
      </c>
      <c r="D428" t="s">
        <v>2575</v>
      </c>
      <c r="E428" t="s">
        <v>9189</v>
      </c>
      <c r="F428" t="s">
        <v>2073</v>
      </c>
      <c r="G428" s="47" t="s">
        <v>2312</v>
      </c>
      <c r="H428" s="49">
        <v>0</v>
      </c>
      <c r="I428" s="250">
        <v>0</v>
      </c>
      <c r="J428" s="49" t="s">
        <v>2186</v>
      </c>
      <c r="K428" s="49" t="s">
        <v>9190</v>
      </c>
      <c r="L428" s="49" t="s">
        <v>2147</v>
      </c>
      <c r="M428" s="49" t="s">
        <v>568</v>
      </c>
    </row>
    <row r="429" spans="2:13" x14ac:dyDescent="0.3">
      <c r="B429" s="248" t="s">
        <v>2831</v>
      </c>
      <c r="C429" s="248" t="s">
        <v>2831</v>
      </c>
      <c r="D429" t="s">
        <v>2575</v>
      </c>
      <c r="E429" t="s">
        <v>8679</v>
      </c>
      <c r="F429" t="s">
        <v>2073</v>
      </c>
      <c r="G429" s="47" t="s">
        <v>2206</v>
      </c>
      <c r="H429" s="49">
        <v>0</v>
      </c>
      <c r="I429" s="250">
        <v>0</v>
      </c>
      <c r="J429" s="49" t="s">
        <v>2186</v>
      </c>
      <c r="K429" s="49" t="s">
        <v>8680</v>
      </c>
      <c r="L429" s="49" t="s">
        <v>254</v>
      </c>
      <c r="M429" s="49" t="s">
        <v>568</v>
      </c>
    </row>
    <row r="430" spans="2:13" x14ac:dyDescent="0.3">
      <c r="B430" s="248" t="s">
        <v>2831</v>
      </c>
      <c r="C430" s="248" t="s">
        <v>2831</v>
      </c>
      <c r="D430" t="s">
        <v>2575</v>
      </c>
      <c r="E430" t="s">
        <v>6986</v>
      </c>
      <c r="F430" t="s">
        <v>2073</v>
      </c>
      <c r="G430" s="47" t="s">
        <v>2222</v>
      </c>
      <c r="H430" s="49">
        <v>0</v>
      </c>
      <c r="I430" s="250">
        <v>0</v>
      </c>
      <c r="J430" s="49" t="s">
        <v>2160</v>
      </c>
      <c r="K430" s="49" t="s">
        <v>6987</v>
      </c>
      <c r="L430" s="49" t="s">
        <v>254</v>
      </c>
      <c r="M430" s="49" t="s">
        <v>568</v>
      </c>
    </row>
    <row r="431" spans="2:13" x14ac:dyDescent="0.3">
      <c r="B431" s="248" t="s">
        <v>2831</v>
      </c>
      <c r="C431" s="248" t="s">
        <v>2831</v>
      </c>
      <c r="D431" t="s">
        <v>2575</v>
      </c>
      <c r="E431" t="s">
        <v>5825</v>
      </c>
      <c r="F431" t="s">
        <v>2073</v>
      </c>
      <c r="G431" s="47" t="s">
        <v>2235</v>
      </c>
      <c r="H431" s="49">
        <v>0</v>
      </c>
      <c r="I431" s="250">
        <v>0</v>
      </c>
      <c r="J431" s="49" t="s">
        <v>2186</v>
      </c>
      <c r="K431" s="49" t="s">
        <v>5826</v>
      </c>
      <c r="L431" s="49" t="s">
        <v>254</v>
      </c>
      <c r="M431" s="49" t="s">
        <v>568</v>
      </c>
    </row>
    <row r="432" spans="2:13" x14ac:dyDescent="0.3">
      <c r="B432" s="248" t="s">
        <v>2831</v>
      </c>
      <c r="C432" s="248" t="s">
        <v>2831</v>
      </c>
      <c r="D432" t="s">
        <v>2575</v>
      </c>
      <c r="E432" t="s">
        <v>12009</v>
      </c>
      <c r="F432" t="s">
        <v>2072</v>
      </c>
      <c r="G432" s="47" t="s">
        <v>2281</v>
      </c>
      <c r="H432" s="49">
        <v>0</v>
      </c>
      <c r="I432" s="250">
        <v>0</v>
      </c>
      <c r="J432" s="49" t="s">
        <v>2160</v>
      </c>
      <c r="K432" s="49" t="s">
        <v>11522</v>
      </c>
      <c r="L432" s="49" t="s">
        <v>254</v>
      </c>
      <c r="M432" s="49" t="s">
        <v>568</v>
      </c>
    </row>
    <row r="433" spans="2:13" x14ac:dyDescent="0.3">
      <c r="B433" s="248" t="s">
        <v>2831</v>
      </c>
      <c r="C433" s="248" t="s">
        <v>2831</v>
      </c>
      <c r="D433" t="s">
        <v>2575</v>
      </c>
      <c r="E433" t="s">
        <v>12010</v>
      </c>
      <c r="F433" t="s">
        <v>2076</v>
      </c>
      <c r="G433" s="47" t="s">
        <v>2345</v>
      </c>
      <c r="H433" s="49">
        <v>0</v>
      </c>
      <c r="I433" s="250">
        <v>0</v>
      </c>
      <c r="J433" s="49" t="s">
        <v>2160</v>
      </c>
      <c r="K433" s="49" t="s">
        <v>12011</v>
      </c>
      <c r="L433" s="49" t="s">
        <v>254</v>
      </c>
      <c r="M433" s="49" t="s">
        <v>568</v>
      </c>
    </row>
    <row r="434" spans="2:13" x14ac:dyDescent="0.3">
      <c r="B434" s="248" t="s">
        <v>2831</v>
      </c>
      <c r="C434" s="248" t="s">
        <v>2831</v>
      </c>
      <c r="D434" t="s">
        <v>2575</v>
      </c>
      <c r="E434" t="s">
        <v>9494</v>
      </c>
      <c r="F434" t="s">
        <v>2073</v>
      </c>
      <c r="G434" s="47" t="s">
        <v>2363</v>
      </c>
      <c r="H434" s="49">
        <v>0</v>
      </c>
      <c r="I434" s="250">
        <v>0</v>
      </c>
      <c r="J434" s="49" t="s">
        <v>2186</v>
      </c>
      <c r="K434" s="49" t="s">
        <v>9495</v>
      </c>
      <c r="L434" s="49" t="s">
        <v>254</v>
      </c>
      <c r="M434" s="49" t="s">
        <v>568</v>
      </c>
    </row>
    <row r="435" spans="2:13" x14ac:dyDescent="0.3">
      <c r="B435" s="248" t="s">
        <v>2831</v>
      </c>
      <c r="C435" s="248" t="s">
        <v>2831</v>
      </c>
      <c r="D435" t="s">
        <v>2575</v>
      </c>
      <c r="E435" t="s">
        <v>10503</v>
      </c>
      <c r="F435" t="s">
        <v>2073</v>
      </c>
      <c r="G435" s="47" t="s">
        <v>2272</v>
      </c>
      <c r="H435" s="49">
        <v>0</v>
      </c>
      <c r="I435" s="250">
        <v>0</v>
      </c>
      <c r="J435" s="49" t="s">
        <v>2186</v>
      </c>
      <c r="K435" s="49" t="s">
        <v>10504</v>
      </c>
      <c r="L435" s="49" t="s">
        <v>254</v>
      </c>
      <c r="M435" s="49" t="s">
        <v>568</v>
      </c>
    </row>
    <row r="436" spans="2:13" x14ac:dyDescent="0.3">
      <c r="B436" s="248" t="s">
        <v>2831</v>
      </c>
      <c r="C436" s="248" t="s">
        <v>2831</v>
      </c>
      <c r="D436" t="s">
        <v>2575</v>
      </c>
      <c r="E436" t="s">
        <v>7021</v>
      </c>
      <c r="F436" t="s">
        <v>2073</v>
      </c>
      <c r="G436" s="47" t="s">
        <v>2340</v>
      </c>
      <c r="H436" s="49">
        <v>0</v>
      </c>
      <c r="I436" s="250">
        <v>0</v>
      </c>
      <c r="J436" s="49" t="s">
        <v>2160</v>
      </c>
      <c r="K436" s="49" t="s">
        <v>7022</v>
      </c>
      <c r="L436" s="49" t="s">
        <v>254</v>
      </c>
      <c r="M436" s="49" t="s">
        <v>568</v>
      </c>
    </row>
    <row r="437" spans="2:13" x14ac:dyDescent="0.3">
      <c r="B437" s="248" t="s">
        <v>2831</v>
      </c>
      <c r="C437" s="248" t="s">
        <v>2831</v>
      </c>
      <c r="D437" t="s">
        <v>2575</v>
      </c>
      <c r="E437" t="s">
        <v>8145</v>
      </c>
      <c r="F437" t="s">
        <v>2078</v>
      </c>
      <c r="G437" s="47" t="s">
        <v>2181</v>
      </c>
      <c r="H437" s="49">
        <v>0</v>
      </c>
      <c r="I437" s="250">
        <v>0</v>
      </c>
      <c r="J437" s="49" t="s">
        <v>2186</v>
      </c>
      <c r="K437" s="49" t="s">
        <v>8146</v>
      </c>
      <c r="L437" s="49" t="s">
        <v>254</v>
      </c>
      <c r="M437" s="49" t="s">
        <v>568</v>
      </c>
    </row>
    <row r="438" spans="2:13" x14ac:dyDescent="0.3">
      <c r="B438" s="248" t="s">
        <v>2831</v>
      </c>
      <c r="C438" s="248" t="s">
        <v>2831</v>
      </c>
      <c r="D438" t="s">
        <v>2575</v>
      </c>
      <c r="E438" t="s">
        <v>9308</v>
      </c>
      <c r="F438" t="s">
        <v>2073</v>
      </c>
      <c r="G438" s="47" t="s">
        <v>2261</v>
      </c>
      <c r="H438" s="49">
        <v>0</v>
      </c>
      <c r="I438" s="250">
        <v>0</v>
      </c>
      <c r="J438" s="49" t="s">
        <v>2186</v>
      </c>
      <c r="K438" s="49" t="s">
        <v>9309</v>
      </c>
      <c r="L438" s="49" t="s">
        <v>254</v>
      </c>
      <c r="M438" s="49" t="s">
        <v>568</v>
      </c>
    </row>
    <row r="439" spans="2:13" x14ac:dyDescent="0.3">
      <c r="B439" s="248" t="s">
        <v>2831</v>
      </c>
      <c r="C439" s="248" t="s">
        <v>2831</v>
      </c>
      <c r="D439" t="s">
        <v>2575</v>
      </c>
      <c r="E439" t="s">
        <v>3355</v>
      </c>
      <c r="F439" t="s">
        <v>2073</v>
      </c>
      <c r="G439" s="47" t="s">
        <v>2174</v>
      </c>
      <c r="H439" s="49">
        <v>0</v>
      </c>
      <c r="I439" s="250">
        <v>0</v>
      </c>
      <c r="J439" s="49" t="s">
        <v>2186</v>
      </c>
      <c r="K439" s="49" t="s">
        <v>3357</v>
      </c>
      <c r="L439" s="49" t="s">
        <v>254</v>
      </c>
      <c r="M439" s="49" t="s">
        <v>568</v>
      </c>
    </row>
    <row r="440" spans="2:13" x14ac:dyDescent="0.3">
      <c r="B440" s="248" t="s">
        <v>2831</v>
      </c>
      <c r="C440" s="248" t="s">
        <v>2831</v>
      </c>
      <c r="D440" t="s">
        <v>2575</v>
      </c>
      <c r="E440" t="s">
        <v>10563</v>
      </c>
      <c r="F440" t="s">
        <v>2073</v>
      </c>
      <c r="G440" s="47" t="s">
        <v>2281</v>
      </c>
      <c r="H440" s="49">
        <v>0</v>
      </c>
      <c r="I440" s="250">
        <v>0</v>
      </c>
      <c r="J440" s="49" t="s">
        <v>2186</v>
      </c>
      <c r="K440" s="49" t="s">
        <v>10564</v>
      </c>
      <c r="L440" s="49" t="s">
        <v>254</v>
      </c>
      <c r="M440" s="49" t="s">
        <v>568</v>
      </c>
    </row>
    <row r="441" spans="2:13" x14ac:dyDescent="0.3">
      <c r="B441" s="248" t="s">
        <v>2831</v>
      </c>
      <c r="C441" s="248" t="s">
        <v>2831</v>
      </c>
      <c r="D441" t="s">
        <v>2575</v>
      </c>
      <c r="E441" t="s">
        <v>4111</v>
      </c>
      <c r="F441" t="s">
        <v>2073</v>
      </c>
      <c r="G441" s="47" t="s">
        <v>2242</v>
      </c>
      <c r="H441" s="49">
        <v>0</v>
      </c>
      <c r="I441" s="250">
        <v>0</v>
      </c>
      <c r="J441" s="49" t="s">
        <v>2186</v>
      </c>
      <c r="K441" s="49" t="s">
        <v>4112</v>
      </c>
      <c r="L441" s="49" t="s">
        <v>254</v>
      </c>
      <c r="M441" s="49" t="s">
        <v>568</v>
      </c>
    </row>
    <row r="442" spans="2:13" x14ac:dyDescent="0.3">
      <c r="B442" s="248" t="s">
        <v>2831</v>
      </c>
      <c r="C442" s="248" t="s">
        <v>2831</v>
      </c>
      <c r="D442" t="s">
        <v>2575</v>
      </c>
      <c r="E442" t="s">
        <v>12012</v>
      </c>
      <c r="F442" t="s">
        <v>2072</v>
      </c>
      <c r="G442" s="47" t="s">
        <v>2312</v>
      </c>
      <c r="H442" s="49">
        <v>0</v>
      </c>
      <c r="I442" s="250">
        <v>0</v>
      </c>
      <c r="J442" s="49" t="s">
        <v>2176</v>
      </c>
      <c r="K442" s="49" t="s">
        <v>11288</v>
      </c>
      <c r="L442" s="49" t="s">
        <v>254</v>
      </c>
      <c r="M442" s="49" t="s">
        <v>568</v>
      </c>
    </row>
    <row r="443" spans="2:13" x14ac:dyDescent="0.3">
      <c r="B443" s="248" t="s">
        <v>2831</v>
      </c>
      <c r="C443" s="248" t="s">
        <v>2831</v>
      </c>
      <c r="D443" t="s">
        <v>2575</v>
      </c>
      <c r="E443" t="s">
        <v>10539</v>
      </c>
      <c r="F443" t="s">
        <v>2073</v>
      </c>
      <c r="G443" s="47" t="s">
        <v>2312</v>
      </c>
      <c r="H443" s="49">
        <v>0</v>
      </c>
      <c r="I443" s="250">
        <v>0</v>
      </c>
      <c r="J443" s="49" t="s">
        <v>2186</v>
      </c>
      <c r="K443" s="49" t="s">
        <v>10540</v>
      </c>
      <c r="L443" s="49" t="s">
        <v>254</v>
      </c>
      <c r="M443" s="49" t="s">
        <v>568</v>
      </c>
    </row>
    <row r="444" spans="2:13" x14ac:dyDescent="0.3">
      <c r="B444" s="248" t="s">
        <v>2831</v>
      </c>
      <c r="C444" s="248" t="s">
        <v>2831</v>
      </c>
      <c r="D444" t="s">
        <v>2575</v>
      </c>
      <c r="E444" t="s">
        <v>4717</v>
      </c>
      <c r="F444" t="s">
        <v>2073</v>
      </c>
      <c r="G444" s="47" t="s">
        <v>2222</v>
      </c>
      <c r="H444" s="49">
        <v>0</v>
      </c>
      <c r="I444" s="250">
        <v>0</v>
      </c>
      <c r="J444" s="49" t="s">
        <v>2160</v>
      </c>
      <c r="K444" s="49" t="s">
        <v>4381</v>
      </c>
      <c r="L444" s="49" t="s">
        <v>254</v>
      </c>
      <c r="M444" s="49" t="s">
        <v>568</v>
      </c>
    </row>
    <row r="445" spans="2:13" x14ac:dyDescent="0.3">
      <c r="B445" s="248" t="s">
        <v>2831</v>
      </c>
      <c r="C445" s="248" t="s">
        <v>2831</v>
      </c>
      <c r="D445" t="s">
        <v>2575</v>
      </c>
      <c r="E445" t="s">
        <v>12013</v>
      </c>
      <c r="F445" t="s">
        <v>2072</v>
      </c>
      <c r="G445" s="47" t="s">
        <v>2349</v>
      </c>
      <c r="H445" s="49">
        <v>0</v>
      </c>
      <c r="I445" s="250">
        <v>0</v>
      </c>
      <c r="J445" s="49" t="s">
        <v>2160</v>
      </c>
      <c r="K445" s="49" t="s">
        <v>11602</v>
      </c>
      <c r="L445" s="49" t="s">
        <v>254</v>
      </c>
      <c r="M445" s="49" t="s">
        <v>568</v>
      </c>
    </row>
    <row r="446" spans="2:13" x14ac:dyDescent="0.3">
      <c r="B446" s="248" t="s">
        <v>2831</v>
      </c>
      <c r="C446" s="248" t="s">
        <v>2831</v>
      </c>
      <c r="D446" t="s">
        <v>2575</v>
      </c>
      <c r="E446" t="s">
        <v>7832</v>
      </c>
      <c r="F446" t="s">
        <v>2078</v>
      </c>
      <c r="G446" s="47" t="s">
        <v>2363</v>
      </c>
      <c r="H446" s="49">
        <v>0</v>
      </c>
      <c r="I446" s="250">
        <v>0</v>
      </c>
      <c r="J446" s="49" t="s">
        <v>2186</v>
      </c>
      <c r="K446" s="49" t="s">
        <v>7833</v>
      </c>
      <c r="L446" s="49" t="s">
        <v>254</v>
      </c>
      <c r="M446" s="49" t="s">
        <v>568</v>
      </c>
    </row>
    <row r="447" spans="2:13" x14ac:dyDescent="0.3">
      <c r="B447" s="248" t="s">
        <v>2831</v>
      </c>
      <c r="C447" s="248" t="s">
        <v>2831</v>
      </c>
      <c r="D447" t="s">
        <v>2575</v>
      </c>
      <c r="E447" t="s">
        <v>12014</v>
      </c>
      <c r="F447" t="s">
        <v>2072</v>
      </c>
      <c r="G447" s="47" t="s">
        <v>2174</v>
      </c>
      <c r="H447" s="49">
        <v>0</v>
      </c>
      <c r="I447" s="250">
        <v>0</v>
      </c>
      <c r="J447" s="49" t="s">
        <v>2160</v>
      </c>
      <c r="K447" s="49" t="s">
        <v>12015</v>
      </c>
      <c r="L447" s="49" t="s">
        <v>254</v>
      </c>
      <c r="M447" s="49" t="s">
        <v>568</v>
      </c>
    </row>
    <row r="448" spans="2:13" x14ac:dyDescent="0.3">
      <c r="B448" s="248" t="s">
        <v>2831</v>
      </c>
      <c r="C448" s="248" t="s">
        <v>2831</v>
      </c>
      <c r="D448" t="s">
        <v>2575</v>
      </c>
      <c r="E448" t="s">
        <v>9269</v>
      </c>
      <c r="F448" t="s">
        <v>2078</v>
      </c>
      <c r="G448" s="47" t="s">
        <v>2260</v>
      </c>
      <c r="H448" s="49">
        <v>0</v>
      </c>
      <c r="I448" s="250">
        <v>0</v>
      </c>
      <c r="J448" s="49" t="s">
        <v>2186</v>
      </c>
      <c r="K448" s="49" t="s">
        <v>9270</v>
      </c>
      <c r="L448" s="49" t="s">
        <v>254</v>
      </c>
      <c r="M448" s="49" t="s">
        <v>568</v>
      </c>
    </row>
    <row r="449" spans="2:13" x14ac:dyDescent="0.3">
      <c r="B449" s="248" t="s">
        <v>2831</v>
      </c>
      <c r="C449" s="248" t="s">
        <v>2831</v>
      </c>
      <c r="D449" t="s">
        <v>2575</v>
      </c>
      <c r="E449" t="s">
        <v>8375</v>
      </c>
      <c r="F449" t="s">
        <v>2073</v>
      </c>
      <c r="G449" s="47" t="s">
        <v>2341</v>
      </c>
      <c r="H449" s="49">
        <v>0</v>
      </c>
      <c r="I449" s="250">
        <v>0</v>
      </c>
      <c r="J449" s="49" t="s">
        <v>2160</v>
      </c>
      <c r="K449" s="49" t="s">
        <v>8376</v>
      </c>
      <c r="L449" s="49" t="s">
        <v>254</v>
      </c>
      <c r="M449" s="49" t="s">
        <v>568</v>
      </c>
    </row>
    <row r="450" spans="2:13" x14ac:dyDescent="0.3">
      <c r="B450" s="248" t="s">
        <v>2831</v>
      </c>
      <c r="C450" s="248" t="s">
        <v>2831</v>
      </c>
      <c r="D450" t="s">
        <v>2575</v>
      </c>
      <c r="E450" t="s">
        <v>10491</v>
      </c>
      <c r="F450" t="s">
        <v>2073</v>
      </c>
      <c r="G450" s="47" t="s">
        <v>2281</v>
      </c>
      <c r="H450" s="49">
        <v>0</v>
      </c>
      <c r="I450" s="250">
        <v>0</v>
      </c>
      <c r="J450" s="49" t="s">
        <v>2160</v>
      </c>
      <c r="K450" s="49" t="s">
        <v>10492</v>
      </c>
      <c r="L450" s="49" t="s">
        <v>254</v>
      </c>
      <c r="M450" s="49" t="s">
        <v>568</v>
      </c>
    </row>
    <row r="451" spans="2:13" x14ac:dyDescent="0.3">
      <c r="B451" s="248" t="s">
        <v>2831</v>
      </c>
      <c r="C451" s="248" t="s">
        <v>2831</v>
      </c>
      <c r="D451" t="s">
        <v>2575</v>
      </c>
      <c r="E451" t="s">
        <v>7109</v>
      </c>
      <c r="F451" t="s">
        <v>2073</v>
      </c>
      <c r="G451" s="47" t="s">
        <v>2341</v>
      </c>
      <c r="H451" s="49">
        <v>0</v>
      </c>
      <c r="I451" s="250">
        <v>0</v>
      </c>
      <c r="J451" s="49" t="s">
        <v>2186</v>
      </c>
      <c r="K451" s="49" t="s">
        <v>7110</v>
      </c>
      <c r="L451" s="49" t="s">
        <v>254</v>
      </c>
      <c r="M451" s="49" t="s">
        <v>568</v>
      </c>
    </row>
    <row r="452" spans="2:13" x14ac:dyDescent="0.3">
      <c r="B452" s="248" t="s">
        <v>2831</v>
      </c>
      <c r="C452" s="248" t="s">
        <v>2831</v>
      </c>
      <c r="D452" t="s">
        <v>2575</v>
      </c>
      <c r="E452" t="s">
        <v>7775</v>
      </c>
      <c r="F452" t="s">
        <v>2073</v>
      </c>
      <c r="G452" s="47" t="s">
        <v>2222</v>
      </c>
      <c r="H452" s="49">
        <v>0</v>
      </c>
      <c r="I452" s="250">
        <v>0</v>
      </c>
      <c r="J452" s="49" t="s">
        <v>2186</v>
      </c>
      <c r="K452" s="49" t="s">
        <v>7776</v>
      </c>
      <c r="L452" s="49" t="s">
        <v>254</v>
      </c>
      <c r="M452" s="49" t="s">
        <v>568</v>
      </c>
    </row>
    <row r="453" spans="2:13" x14ac:dyDescent="0.3">
      <c r="B453" s="248" t="s">
        <v>2831</v>
      </c>
      <c r="C453" s="248" t="s">
        <v>2831</v>
      </c>
      <c r="D453" t="s">
        <v>2575</v>
      </c>
      <c r="E453" t="s">
        <v>5742</v>
      </c>
      <c r="F453" t="s">
        <v>2073</v>
      </c>
      <c r="G453" s="47" t="s">
        <v>2242</v>
      </c>
      <c r="H453" s="49">
        <v>0</v>
      </c>
      <c r="I453" s="250">
        <v>0</v>
      </c>
      <c r="J453" s="49" t="s">
        <v>2186</v>
      </c>
      <c r="K453" s="49" t="s">
        <v>5743</v>
      </c>
      <c r="L453" s="49" t="s">
        <v>254</v>
      </c>
      <c r="M453" s="49" t="s">
        <v>568</v>
      </c>
    </row>
    <row r="454" spans="2:13" x14ac:dyDescent="0.3">
      <c r="B454" s="248" t="s">
        <v>2831</v>
      </c>
      <c r="C454" s="248" t="s">
        <v>2831</v>
      </c>
      <c r="D454" t="s">
        <v>2575</v>
      </c>
      <c r="E454" t="s">
        <v>10756</v>
      </c>
      <c r="F454" t="s">
        <v>2073</v>
      </c>
      <c r="G454" s="47" t="s">
        <v>2206</v>
      </c>
      <c r="H454" s="49">
        <v>0</v>
      </c>
      <c r="I454" s="250">
        <v>0</v>
      </c>
      <c r="J454" s="49" t="s">
        <v>2186</v>
      </c>
      <c r="K454" s="49" t="s">
        <v>10757</v>
      </c>
      <c r="L454" s="49" t="s">
        <v>254</v>
      </c>
      <c r="M454" s="49" t="s">
        <v>568</v>
      </c>
    </row>
    <row r="455" spans="2:13" x14ac:dyDescent="0.3">
      <c r="B455" s="248" t="s">
        <v>2831</v>
      </c>
      <c r="C455" s="248" t="s">
        <v>2831</v>
      </c>
      <c r="D455" t="s">
        <v>2575</v>
      </c>
      <c r="E455" t="s">
        <v>5357</v>
      </c>
      <c r="F455" t="s">
        <v>2078</v>
      </c>
      <c r="G455" s="47" t="s">
        <v>2222</v>
      </c>
      <c r="H455" s="49">
        <v>0</v>
      </c>
      <c r="I455" s="250">
        <v>0</v>
      </c>
      <c r="J455" s="49" t="s">
        <v>2173</v>
      </c>
      <c r="K455" s="49" t="s">
        <v>5358</v>
      </c>
      <c r="L455" s="49" t="s">
        <v>254</v>
      </c>
      <c r="M455" s="49" t="s">
        <v>568</v>
      </c>
    </row>
    <row r="456" spans="2:13" x14ac:dyDescent="0.3">
      <c r="B456" s="248" t="s">
        <v>2831</v>
      </c>
      <c r="C456" s="248" t="s">
        <v>2831</v>
      </c>
      <c r="D456" t="s">
        <v>2575</v>
      </c>
      <c r="E456" t="s">
        <v>7636</v>
      </c>
      <c r="F456" t="s">
        <v>2073</v>
      </c>
      <c r="G456" s="47" t="s">
        <v>2345</v>
      </c>
      <c r="H456" s="49">
        <v>0</v>
      </c>
      <c r="I456" s="250">
        <v>0</v>
      </c>
      <c r="J456" s="49" t="s">
        <v>2186</v>
      </c>
      <c r="K456" s="49" t="s">
        <v>7637</v>
      </c>
      <c r="L456" s="49" t="s">
        <v>2147</v>
      </c>
      <c r="M456" s="49" t="s">
        <v>568</v>
      </c>
    </row>
    <row r="457" spans="2:13" x14ac:dyDescent="0.3">
      <c r="B457" s="248" t="s">
        <v>2831</v>
      </c>
      <c r="C457" s="248" t="s">
        <v>2831</v>
      </c>
      <c r="D457" t="s">
        <v>2575</v>
      </c>
      <c r="E457" t="s">
        <v>12016</v>
      </c>
      <c r="F457" t="s">
        <v>2072</v>
      </c>
      <c r="G457" s="47" t="s">
        <v>2255</v>
      </c>
      <c r="H457" s="49">
        <v>0</v>
      </c>
      <c r="I457" s="250">
        <v>0</v>
      </c>
      <c r="J457" s="49" t="s">
        <v>2176</v>
      </c>
      <c r="K457" s="49" t="s">
        <v>5327</v>
      </c>
      <c r="L457" s="49" t="s">
        <v>254</v>
      </c>
      <c r="M457" s="49" t="s">
        <v>568</v>
      </c>
    </row>
    <row r="458" spans="2:13" x14ac:dyDescent="0.3">
      <c r="B458" s="248" t="s">
        <v>2831</v>
      </c>
      <c r="C458" s="248" t="s">
        <v>2831</v>
      </c>
      <c r="D458" t="s">
        <v>2575</v>
      </c>
      <c r="E458" t="s">
        <v>4594</v>
      </c>
      <c r="F458" t="s">
        <v>2073</v>
      </c>
      <c r="G458" s="47" t="s">
        <v>11900</v>
      </c>
      <c r="H458" s="49">
        <v>0</v>
      </c>
      <c r="I458" s="250">
        <v>0</v>
      </c>
      <c r="J458" s="49" t="s">
        <v>2160</v>
      </c>
      <c r="K458" s="49" t="s">
        <v>4595</v>
      </c>
      <c r="L458" s="49" t="s">
        <v>254</v>
      </c>
      <c r="M458" s="49" t="s">
        <v>568</v>
      </c>
    </row>
    <row r="459" spans="2:13" x14ac:dyDescent="0.3">
      <c r="B459" s="248" t="s">
        <v>2831</v>
      </c>
      <c r="C459" s="248" t="s">
        <v>2831</v>
      </c>
      <c r="D459" t="s">
        <v>2575</v>
      </c>
      <c r="E459" t="s">
        <v>12017</v>
      </c>
      <c r="F459" t="s">
        <v>2072</v>
      </c>
      <c r="G459" s="47" t="s">
        <v>2222</v>
      </c>
      <c r="H459" s="49">
        <v>0</v>
      </c>
      <c r="I459" s="250">
        <v>0</v>
      </c>
      <c r="J459" s="49" t="s">
        <v>2160</v>
      </c>
      <c r="K459" s="49" t="s">
        <v>12018</v>
      </c>
      <c r="L459" s="49" t="s">
        <v>254</v>
      </c>
      <c r="M459" s="49" t="s">
        <v>568</v>
      </c>
    </row>
    <row r="460" spans="2:13" x14ac:dyDescent="0.3">
      <c r="B460" s="248" t="s">
        <v>2831</v>
      </c>
      <c r="C460" s="248" t="s">
        <v>2831</v>
      </c>
      <c r="D460" t="s">
        <v>2575</v>
      </c>
      <c r="E460" t="s">
        <v>4592</v>
      </c>
      <c r="F460" t="s">
        <v>2078</v>
      </c>
      <c r="G460" s="47" t="s">
        <v>2230</v>
      </c>
      <c r="H460" s="49">
        <v>0</v>
      </c>
      <c r="I460" s="250">
        <v>0</v>
      </c>
      <c r="J460" s="49" t="s">
        <v>2160</v>
      </c>
      <c r="K460" s="49" t="s">
        <v>4593</v>
      </c>
      <c r="L460" s="49" t="s">
        <v>254</v>
      </c>
      <c r="M460" s="49" t="s">
        <v>568</v>
      </c>
    </row>
    <row r="461" spans="2:13" x14ac:dyDescent="0.3">
      <c r="B461" s="248" t="s">
        <v>2831</v>
      </c>
      <c r="C461" s="248" t="s">
        <v>2831</v>
      </c>
      <c r="D461" t="s">
        <v>2575</v>
      </c>
      <c r="E461" t="s">
        <v>6114</v>
      </c>
      <c r="F461" t="s">
        <v>2073</v>
      </c>
      <c r="G461" s="47" t="s">
        <v>2281</v>
      </c>
      <c r="H461" s="49">
        <v>0</v>
      </c>
      <c r="I461" s="250">
        <v>0</v>
      </c>
      <c r="J461" s="49" t="s">
        <v>2186</v>
      </c>
      <c r="K461" s="49" t="s">
        <v>6115</v>
      </c>
      <c r="L461" s="49" t="s">
        <v>254</v>
      </c>
      <c r="M461" s="49" t="s">
        <v>568</v>
      </c>
    </row>
    <row r="462" spans="2:13" x14ac:dyDescent="0.3">
      <c r="B462" s="248" t="s">
        <v>2831</v>
      </c>
      <c r="C462" s="248" t="s">
        <v>2831</v>
      </c>
      <c r="D462" t="s">
        <v>2575</v>
      </c>
      <c r="E462" t="s">
        <v>7059</v>
      </c>
      <c r="F462" t="s">
        <v>2073</v>
      </c>
      <c r="G462" s="47" t="s">
        <v>2267</v>
      </c>
      <c r="H462" s="49">
        <v>0</v>
      </c>
      <c r="I462" s="250">
        <v>0</v>
      </c>
      <c r="J462" s="49" t="s">
        <v>2160</v>
      </c>
      <c r="K462" s="49" t="s">
        <v>7060</v>
      </c>
      <c r="L462" s="49" t="s">
        <v>254</v>
      </c>
      <c r="M462" s="49" t="s">
        <v>568</v>
      </c>
    </row>
    <row r="463" spans="2:13" x14ac:dyDescent="0.3">
      <c r="B463" s="248" t="s">
        <v>2831</v>
      </c>
      <c r="C463" s="248" t="s">
        <v>2831</v>
      </c>
      <c r="D463" t="s">
        <v>2575</v>
      </c>
      <c r="E463" t="s">
        <v>3040</v>
      </c>
      <c r="F463" t="s">
        <v>2073</v>
      </c>
      <c r="G463" s="47" t="s">
        <v>2255</v>
      </c>
      <c r="H463" s="49">
        <v>0</v>
      </c>
      <c r="I463" s="250">
        <v>0</v>
      </c>
      <c r="J463" s="49" t="s">
        <v>2160</v>
      </c>
      <c r="K463" s="49" t="s">
        <v>2936</v>
      </c>
      <c r="L463" s="49" t="s">
        <v>254</v>
      </c>
      <c r="M463" s="49" t="s">
        <v>568</v>
      </c>
    </row>
    <row r="464" spans="2:13" x14ac:dyDescent="0.3">
      <c r="B464" s="248" t="s">
        <v>2831</v>
      </c>
      <c r="C464" s="248" t="s">
        <v>2831</v>
      </c>
      <c r="D464" t="s">
        <v>2575</v>
      </c>
      <c r="E464" t="s">
        <v>10393</v>
      </c>
      <c r="F464" t="s">
        <v>2073</v>
      </c>
      <c r="G464" s="47" t="s">
        <v>2241</v>
      </c>
      <c r="H464" s="49">
        <v>0</v>
      </c>
      <c r="I464" s="250">
        <v>0</v>
      </c>
      <c r="J464" s="49" t="s">
        <v>2186</v>
      </c>
      <c r="K464" s="49" t="s">
        <v>10394</v>
      </c>
      <c r="L464" s="49" t="s">
        <v>2147</v>
      </c>
      <c r="M464" s="49" t="s">
        <v>568</v>
      </c>
    </row>
    <row r="465" spans="2:13" x14ac:dyDescent="0.3">
      <c r="B465" s="248" t="s">
        <v>2831</v>
      </c>
      <c r="C465" s="248" t="s">
        <v>2831</v>
      </c>
      <c r="D465" t="s">
        <v>2575</v>
      </c>
      <c r="E465" t="s">
        <v>12019</v>
      </c>
      <c r="F465" t="s">
        <v>2072</v>
      </c>
      <c r="G465" s="47" t="s">
        <v>2230</v>
      </c>
      <c r="H465" s="49">
        <v>0</v>
      </c>
      <c r="I465" s="250">
        <v>0</v>
      </c>
      <c r="J465" s="49" t="s">
        <v>2160</v>
      </c>
      <c r="K465" s="49" t="s">
        <v>11522</v>
      </c>
      <c r="L465" s="49" t="s">
        <v>254</v>
      </c>
      <c r="M465" s="49" t="s">
        <v>568</v>
      </c>
    </row>
    <row r="466" spans="2:13" x14ac:dyDescent="0.3">
      <c r="B466" s="248" t="s">
        <v>2831</v>
      </c>
      <c r="C466" s="248" t="s">
        <v>2831</v>
      </c>
      <c r="D466" t="s">
        <v>2575</v>
      </c>
      <c r="E466" t="s">
        <v>12020</v>
      </c>
      <c r="F466" t="s">
        <v>2072</v>
      </c>
      <c r="G466" s="47" t="s">
        <v>2222</v>
      </c>
      <c r="H466" s="49">
        <v>0</v>
      </c>
      <c r="I466" s="250">
        <v>0</v>
      </c>
      <c r="J466" s="49" t="s">
        <v>2160</v>
      </c>
      <c r="K466" s="49" t="s">
        <v>11535</v>
      </c>
      <c r="L466" s="49" t="s">
        <v>254</v>
      </c>
      <c r="M466" s="49" t="s">
        <v>568</v>
      </c>
    </row>
    <row r="467" spans="2:13" x14ac:dyDescent="0.3">
      <c r="B467" s="248" t="s">
        <v>2831</v>
      </c>
      <c r="C467" s="248" t="s">
        <v>2831</v>
      </c>
      <c r="D467" t="s">
        <v>2575</v>
      </c>
      <c r="E467" t="s">
        <v>7005</v>
      </c>
      <c r="F467" t="s">
        <v>2073</v>
      </c>
      <c r="G467" s="47" t="s">
        <v>2267</v>
      </c>
      <c r="H467" s="49">
        <v>0</v>
      </c>
      <c r="I467" s="250">
        <v>0</v>
      </c>
      <c r="J467" s="49" t="s">
        <v>2186</v>
      </c>
      <c r="K467" s="49" t="s">
        <v>7006</v>
      </c>
      <c r="L467" s="49" t="s">
        <v>254</v>
      </c>
      <c r="M467" s="49" t="s">
        <v>568</v>
      </c>
    </row>
    <row r="468" spans="2:13" x14ac:dyDescent="0.3">
      <c r="B468" s="248" t="s">
        <v>2831</v>
      </c>
      <c r="C468" s="248" t="s">
        <v>2831</v>
      </c>
      <c r="D468" t="s">
        <v>2575</v>
      </c>
      <c r="E468" t="s">
        <v>5632</v>
      </c>
      <c r="F468" t="s">
        <v>2073</v>
      </c>
      <c r="G468" s="47" t="s">
        <v>2206</v>
      </c>
      <c r="H468" s="49">
        <v>0</v>
      </c>
      <c r="I468" s="250">
        <v>0</v>
      </c>
      <c r="J468" s="49" t="s">
        <v>2176</v>
      </c>
      <c r="K468" s="49" t="s">
        <v>5633</v>
      </c>
      <c r="L468" s="49" t="s">
        <v>254</v>
      </c>
      <c r="M468" s="49" t="s">
        <v>568</v>
      </c>
    </row>
    <row r="469" spans="2:13" x14ac:dyDescent="0.3">
      <c r="B469" s="248" t="s">
        <v>2831</v>
      </c>
      <c r="C469" s="248" t="s">
        <v>2831</v>
      </c>
      <c r="D469" t="s">
        <v>2575</v>
      </c>
      <c r="E469" t="s">
        <v>3043</v>
      </c>
      <c r="F469" t="s">
        <v>2078</v>
      </c>
      <c r="G469" s="47" t="s">
        <v>2222</v>
      </c>
      <c r="H469" s="49">
        <v>0</v>
      </c>
      <c r="I469" s="250">
        <v>0</v>
      </c>
      <c r="J469" s="49" t="s">
        <v>2160</v>
      </c>
      <c r="K469" s="49" t="s">
        <v>2936</v>
      </c>
      <c r="L469" s="49" t="s">
        <v>254</v>
      </c>
      <c r="M469" s="49" t="s">
        <v>568</v>
      </c>
    </row>
    <row r="470" spans="2:13" x14ac:dyDescent="0.3">
      <c r="B470" s="248" t="s">
        <v>2831</v>
      </c>
      <c r="C470" s="248" t="s">
        <v>2831</v>
      </c>
      <c r="D470" t="s">
        <v>2575</v>
      </c>
      <c r="E470" t="s">
        <v>3423</v>
      </c>
      <c r="F470" t="s">
        <v>2073</v>
      </c>
      <c r="G470" s="47" t="s">
        <v>2235</v>
      </c>
      <c r="H470" s="49">
        <v>0</v>
      </c>
      <c r="I470" s="250">
        <v>0</v>
      </c>
      <c r="J470" s="49" t="s">
        <v>2186</v>
      </c>
      <c r="K470" s="49" t="s">
        <v>3424</v>
      </c>
      <c r="L470" s="49" t="s">
        <v>254</v>
      </c>
      <c r="M470" s="49" t="s">
        <v>568</v>
      </c>
    </row>
    <row r="471" spans="2:13" x14ac:dyDescent="0.3">
      <c r="B471" s="248" t="s">
        <v>2831</v>
      </c>
      <c r="C471" s="248" t="s">
        <v>2831</v>
      </c>
      <c r="D471" t="s">
        <v>2575</v>
      </c>
      <c r="E471" t="s">
        <v>9335</v>
      </c>
      <c r="F471" t="s">
        <v>2073</v>
      </c>
      <c r="G471" s="47" t="s">
        <v>2267</v>
      </c>
      <c r="H471" s="49">
        <v>0</v>
      </c>
      <c r="I471" s="250">
        <v>0</v>
      </c>
      <c r="J471" s="49" t="s">
        <v>2186</v>
      </c>
      <c r="K471" s="49" t="s">
        <v>9336</v>
      </c>
      <c r="L471" s="49" t="s">
        <v>254</v>
      </c>
      <c r="M471" s="49" t="s">
        <v>568</v>
      </c>
    </row>
    <row r="472" spans="2:13" x14ac:dyDescent="0.3">
      <c r="B472" s="248" t="s">
        <v>2831</v>
      </c>
      <c r="C472" s="248" t="s">
        <v>2831</v>
      </c>
      <c r="D472" t="s">
        <v>2575</v>
      </c>
      <c r="E472" t="s">
        <v>5790</v>
      </c>
      <c r="F472" t="s">
        <v>2073</v>
      </c>
      <c r="G472" s="47" t="s">
        <v>2174</v>
      </c>
      <c r="H472" s="49">
        <v>0</v>
      </c>
      <c r="I472" s="250">
        <v>0</v>
      </c>
      <c r="J472" s="49" t="s">
        <v>2186</v>
      </c>
      <c r="K472" s="49" t="s">
        <v>5791</v>
      </c>
      <c r="L472" s="49" t="s">
        <v>254</v>
      </c>
      <c r="M472" s="49" t="s">
        <v>568</v>
      </c>
    </row>
    <row r="473" spans="2:13" x14ac:dyDescent="0.3">
      <c r="B473" s="248" t="s">
        <v>2831</v>
      </c>
      <c r="C473" s="248" t="s">
        <v>2831</v>
      </c>
      <c r="D473" t="s">
        <v>2575</v>
      </c>
      <c r="E473" t="s">
        <v>4792</v>
      </c>
      <c r="F473" t="s">
        <v>2078</v>
      </c>
      <c r="G473" s="47" t="s">
        <v>11900</v>
      </c>
      <c r="H473" s="49">
        <v>0</v>
      </c>
      <c r="I473" s="250">
        <v>0</v>
      </c>
      <c r="J473" s="49" t="s">
        <v>2160</v>
      </c>
      <c r="K473" s="49" t="s">
        <v>4793</v>
      </c>
      <c r="L473" s="49" t="s">
        <v>2147</v>
      </c>
      <c r="M473" s="49" t="s">
        <v>568</v>
      </c>
    </row>
    <row r="474" spans="2:13" x14ac:dyDescent="0.3">
      <c r="B474" s="248" t="s">
        <v>2831</v>
      </c>
      <c r="C474" s="248" t="s">
        <v>2831</v>
      </c>
      <c r="D474" t="s">
        <v>2575</v>
      </c>
      <c r="E474" t="s">
        <v>4797</v>
      </c>
      <c r="F474" t="s">
        <v>2078</v>
      </c>
      <c r="G474" s="47" t="s">
        <v>2363</v>
      </c>
      <c r="H474" s="49">
        <v>0</v>
      </c>
      <c r="I474" s="250">
        <v>0</v>
      </c>
      <c r="J474" s="49" t="s">
        <v>2160</v>
      </c>
      <c r="K474" s="49" t="s">
        <v>4798</v>
      </c>
      <c r="L474" s="49" t="s">
        <v>254</v>
      </c>
      <c r="M474" s="49" t="s">
        <v>568</v>
      </c>
    </row>
    <row r="475" spans="2:13" x14ac:dyDescent="0.3">
      <c r="B475" s="248" t="s">
        <v>2831</v>
      </c>
      <c r="C475" s="248" t="s">
        <v>2831</v>
      </c>
      <c r="D475" t="s">
        <v>2575</v>
      </c>
      <c r="E475" t="s">
        <v>11856</v>
      </c>
      <c r="F475" t="s">
        <v>2073</v>
      </c>
      <c r="G475" s="47" t="s">
        <v>2222</v>
      </c>
      <c r="H475" s="49">
        <v>0</v>
      </c>
      <c r="I475" s="250">
        <v>0</v>
      </c>
      <c r="J475" s="49" t="s">
        <v>2160</v>
      </c>
      <c r="K475" s="49" t="s">
        <v>11709</v>
      </c>
      <c r="L475" s="49" t="s">
        <v>254</v>
      </c>
      <c r="M475" s="49" t="s">
        <v>568</v>
      </c>
    </row>
    <row r="476" spans="2:13" x14ac:dyDescent="0.3">
      <c r="B476" s="248" t="s">
        <v>2831</v>
      </c>
      <c r="C476" s="248" t="s">
        <v>2831</v>
      </c>
      <c r="D476" t="s">
        <v>2575</v>
      </c>
      <c r="E476" t="s">
        <v>4690</v>
      </c>
      <c r="F476" t="s">
        <v>2073</v>
      </c>
      <c r="G476" s="47" t="s">
        <v>2345</v>
      </c>
      <c r="H476" s="49">
        <v>0</v>
      </c>
      <c r="I476" s="250">
        <v>0</v>
      </c>
      <c r="J476" s="49" t="s">
        <v>2160</v>
      </c>
      <c r="K476" s="49" t="s">
        <v>4692</v>
      </c>
      <c r="L476" s="49" t="s">
        <v>254</v>
      </c>
      <c r="M476" s="49" t="s">
        <v>568</v>
      </c>
    </row>
    <row r="477" spans="2:13" x14ac:dyDescent="0.3">
      <c r="B477" s="248" t="s">
        <v>2831</v>
      </c>
      <c r="C477" s="248" t="s">
        <v>2831</v>
      </c>
      <c r="D477" t="s">
        <v>2575</v>
      </c>
      <c r="E477" t="s">
        <v>6657</v>
      </c>
      <c r="F477" t="s">
        <v>2073</v>
      </c>
      <c r="G477" s="47" t="s">
        <v>2267</v>
      </c>
      <c r="H477" s="49">
        <v>0</v>
      </c>
      <c r="I477" s="250">
        <v>0</v>
      </c>
      <c r="J477" s="49" t="s">
        <v>2186</v>
      </c>
      <c r="K477" s="49" t="s">
        <v>6658</v>
      </c>
      <c r="L477" s="49" t="s">
        <v>254</v>
      </c>
      <c r="M477" s="49" t="s">
        <v>568</v>
      </c>
    </row>
    <row r="478" spans="2:13" x14ac:dyDescent="0.3">
      <c r="B478" s="248" t="s">
        <v>2831</v>
      </c>
      <c r="C478" s="248" t="s">
        <v>2831</v>
      </c>
      <c r="D478" t="s">
        <v>2575</v>
      </c>
      <c r="E478" t="s">
        <v>6809</v>
      </c>
      <c r="F478" t="s">
        <v>2073</v>
      </c>
      <c r="G478" s="47" t="s">
        <v>2267</v>
      </c>
      <c r="H478" s="49">
        <v>0</v>
      </c>
      <c r="I478" s="250">
        <v>0</v>
      </c>
      <c r="J478" s="49" t="s">
        <v>2186</v>
      </c>
      <c r="K478" s="49" t="s">
        <v>6810</v>
      </c>
      <c r="L478" s="49" t="s">
        <v>254</v>
      </c>
      <c r="M478" s="49" t="s">
        <v>568</v>
      </c>
    </row>
    <row r="479" spans="2:13" x14ac:dyDescent="0.3">
      <c r="B479" s="248" t="s">
        <v>2831</v>
      </c>
      <c r="C479" s="248" t="s">
        <v>2831</v>
      </c>
      <c r="D479" t="s">
        <v>2575</v>
      </c>
      <c r="E479" t="s">
        <v>6287</v>
      </c>
      <c r="F479" t="s">
        <v>2073</v>
      </c>
      <c r="G479" s="47" t="s">
        <v>2206</v>
      </c>
      <c r="H479" s="49">
        <v>0</v>
      </c>
      <c r="I479" s="250">
        <v>0</v>
      </c>
      <c r="J479" s="49" t="s">
        <v>2186</v>
      </c>
      <c r="K479" s="49" t="s">
        <v>6288</v>
      </c>
      <c r="L479" s="49" t="s">
        <v>254</v>
      </c>
      <c r="M479" s="49" t="s">
        <v>568</v>
      </c>
    </row>
    <row r="480" spans="2:13" x14ac:dyDescent="0.3">
      <c r="B480" s="248" t="s">
        <v>2831</v>
      </c>
      <c r="C480" s="248" t="s">
        <v>2831</v>
      </c>
      <c r="D480" t="s">
        <v>2575</v>
      </c>
      <c r="E480" t="s">
        <v>9286</v>
      </c>
      <c r="F480" t="s">
        <v>2073</v>
      </c>
      <c r="G480" s="47" t="s">
        <v>2363</v>
      </c>
      <c r="H480" s="49">
        <v>0</v>
      </c>
      <c r="I480" s="250">
        <v>0</v>
      </c>
      <c r="J480" s="49" t="s">
        <v>2186</v>
      </c>
      <c r="K480" s="49" t="s">
        <v>9287</v>
      </c>
      <c r="L480" s="49" t="s">
        <v>254</v>
      </c>
      <c r="M480" s="49" t="s">
        <v>568</v>
      </c>
    </row>
    <row r="481" spans="2:13" x14ac:dyDescent="0.3">
      <c r="B481" s="248" t="s">
        <v>2831</v>
      </c>
      <c r="C481" s="248" t="s">
        <v>2831</v>
      </c>
      <c r="D481" t="s">
        <v>2575</v>
      </c>
      <c r="E481" t="s">
        <v>3277</v>
      </c>
      <c r="F481" t="s">
        <v>2073</v>
      </c>
      <c r="G481" s="47" t="s">
        <v>2203</v>
      </c>
      <c r="H481" s="49">
        <v>0</v>
      </c>
      <c r="I481" s="250">
        <v>0</v>
      </c>
      <c r="J481" s="49" t="s">
        <v>2160</v>
      </c>
      <c r="K481" s="49" t="s">
        <v>2925</v>
      </c>
      <c r="L481" s="49" t="s">
        <v>2147</v>
      </c>
      <c r="M481" s="49" t="s">
        <v>568</v>
      </c>
    </row>
    <row r="482" spans="2:13" x14ac:dyDescent="0.3">
      <c r="B482" s="248" t="s">
        <v>2831</v>
      </c>
      <c r="C482" s="248" t="s">
        <v>2831</v>
      </c>
      <c r="D482" t="s">
        <v>2575</v>
      </c>
      <c r="E482" t="s">
        <v>9069</v>
      </c>
      <c r="F482" t="s">
        <v>2073</v>
      </c>
      <c r="G482" s="47" t="s">
        <v>2181</v>
      </c>
      <c r="H482" s="49">
        <v>0</v>
      </c>
      <c r="I482" s="250">
        <v>0</v>
      </c>
      <c r="J482" s="49" t="s">
        <v>2186</v>
      </c>
      <c r="K482" s="49" t="s">
        <v>9070</v>
      </c>
      <c r="L482" s="49" t="s">
        <v>254</v>
      </c>
      <c r="M482" s="49" t="s">
        <v>568</v>
      </c>
    </row>
    <row r="483" spans="2:13" x14ac:dyDescent="0.3">
      <c r="B483" s="248" t="s">
        <v>2831</v>
      </c>
      <c r="C483" s="248" t="s">
        <v>2831</v>
      </c>
      <c r="D483" t="s">
        <v>2575</v>
      </c>
      <c r="E483" t="s">
        <v>7954</v>
      </c>
      <c r="F483" t="s">
        <v>2073</v>
      </c>
      <c r="G483" s="47" t="s">
        <v>2241</v>
      </c>
      <c r="H483" s="49">
        <v>0</v>
      </c>
      <c r="I483" s="250">
        <v>0</v>
      </c>
      <c r="J483" s="49" t="s">
        <v>2186</v>
      </c>
      <c r="K483" s="49" t="s">
        <v>7955</v>
      </c>
      <c r="L483" s="49" t="s">
        <v>254</v>
      </c>
      <c r="M483" s="49" t="s">
        <v>568</v>
      </c>
    </row>
    <row r="484" spans="2:13" x14ac:dyDescent="0.3">
      <c r="B484" s="248" t="s">
        <v>2831</v>
      </c>
      <c r="C484" s="248" t="s">
        <v>2831</v>
      </c>
      <c r="D484" t="s">
        <v>2575</v>
      </c>
      <c r="E484" t="s">
        <v>5537</v>
      </c>
      <c r="F484" t="s">
        <v>2073</v>
      </c>
      <c r="G484" s="47" t="s">
        <v>2197</v>
      </c>
      <c r="H484" s="49">
        <v>0</v>
      </c>
      <c r="I484" s="250">
        <v>0</v>
      </c>
      <c r="J484" s="49" t="s">
        <v>2186</v>
      </c>
      <c r="K484" s="49" t="s">
        <v>5539</v>
      </c>
      <c r="L484" s="49" t="s">
        <v>254</v>
      </c>
      <c r="M484" s="49" t="s">
        <v>568</v>
      </c>
    </row>
    <row r="485" spans="2:13" x14ac:dyDescent="0.3">
      <c r="B485" s="248" t="s">
        <v>2831</v>
      </c>
      <c r="C485" s="248" t="s">
        <v>2831</v>
      </c>
      <c r="D485" t="s">
        <v>2575</v>
      </c>
      <c r="E485" t="s">
        <v>8551</v>
      </c>
      <c r="F485" t="s">
        <v>2073</v>
      </c>
      <c r="G485" s="47" t="s">
        <v>2241</v>
      </c>
      <c r="H485" s="49">
        <v>0</v>
      </c>
      <c r="I485" s="250">
        <v>0</v>
      </c>
      <c r="J485" s="49" t="s">
        <v>2186</v>
      </c>
      <c r="K485" s="49" t="s">
        <v>8552</v>
      </c>
      <c r="L485" s="49" t="s">
        <v>254</v>
      </c>
      <c r="M485" s="49" t="s">
        <v>568</v>
      </c>
    </row>
    <row r="486" spans="2:13" x14ac:dyDescent="0.3">
      <c r="B486" s="248" t="s">
        <v>2831</v>
      </c>
      <c r="C486" s="248" t="s">
        <v>2831</v>
      </c>
      <c r="D486" t="s">
        <v>2575</v>
      </c>
      <c r="E486" t="s">
        <v>8836</v>
      </c>
      <c r="F486" t="s">
        <v>2073</v>
      </c>
      <c r="G486" s="47" t="s">
        <v>2206</v>
      </c>
      <c r="H486" s="49">
        <v>0</v>
      </c>
      <c r="I486" s="250">
        <v>0</v>
      </c>
      <c r="J486" s="49" t="s">
        <v>2160</v>
      </c>
      <c r="K486" s="49" t="s">
        <v>8837</v>
      </c>
      <c r="L486" s="49" t="s">
        <v>254</v>
      </c>
      <c r="M486" s="49" t="s">
        <v>568</v>
      </c>
    </row>
    <row r="487" spans="2:13" x14ac:dyDescent="0.3">
      <c r="B487" s="248" t="s">
        <v>2831</v>
      </c>
      <c r="C487" s="248" t="s">
        <v>2831</v>
      </c>
      <c r="D487" t="s">
        <v>2575</v>
      </c>
      <c r="E487" t="s">
        <v>7820</v>
      </c>
      <c r="F487" t="s">
        <v>2073</v>
      </c>
      <c r="G487" s="47" t="s">
        <v>2281</v>
      </c>
      <c r="H487" s="49">
        <v>0</v>
      </c>
      <c r="I487" s="250">
        <v>0</v>
      </c>
      <c r="J487" s="49" t="s">
        <v>2186</v>
      </c>
      <c r="K487" s="49" t="s">
        <v>7821</v>
      </c>
      <c r="L487" s="49" t="s">
        <v>254</v>
      </c>
      <c r="M487" s="49" t="s">
        <v>568</v>
      </c>
    </row>
    <row r="488" spans="2:13" x14ac:dyDescent="0.3">
      <c r="B488" s="248" t="s">
        <v>2831</v>
      </c>
      <c r="C488" s="248" t="s">
        <v>2831</v>
      </c>
      <c r="D488" t="s">
        <v>2575</v>
      </c>
      <c r="E488" t="s">
        <v>11663</v>
      </c>
      <c r="F488" t="s">
        <v>2073</v>
      </c>
      <c r="G488" s="47" t="s">
        <v>2221</v>
      </c>
      <c r="H488" s="49">
        <v>0</v>
      </c>
      <c r="I488" s="250">
        <v>0</v>
      </c>
      <c r="J488" s="49" t="s">
        <v>2160</v>
      </c>
      <c r="K488" s="49" t="s">
        <v>11664</v>
      </c>
      <c r="L488" s="49" t="s">
        <v>254</v>
      </c>
      <c r="M488" s="49" t="s">
        <v>568</v>
      </c>
    </row>
    <row r="489" spans="2:13" x14ac:dyDescent="0.3">
      <c r="B489" s="248" t="s">
        <v>2831</v>
      </c>
      <c r="C489" s="248" t="s">
        <v>2831</v>
      </c>
      <c r="D489" t="s">
        <v>2575</v>
      </c>
      <c r="E489" t="s">
        <v>4777</v>
      </c>
      <c r="F489" t="s">
        <v>2073</v>
      </c>
      <c r="G489" s="47" t="s">
        <v>2235</v>
      </c>
      <c r="H489" s="49">
        <v>0</v>
      </c>
      <c r="I489" s="250">
        <v>0</v>
      </c>
      <c r="J489" s="49" t="s">
        <v>2160</v>
      </c>
      <c r="K489" s="49" t="s">
        <v>4779</v>
      </c>
      <c r="L489" s="49" t="s">
        <v>254</v>
      </c>
      <c r="M489" s="49" t="s">
        <v>568</v>
      </c>
    </row>
    <row r="490" spans="2:13" x14ac:dyDescent="0.3">
      <c r="B490" s="248" t="s">
        <v>2831</v>
      </c>
      <c r="C490" s="248" t="s">
        <v>2831</v>
      </c>
      <c r="D490" t="s">
        <v>2575</v>
      </c>
      <c r="E490" t="s">
        <v>8153</v>
      </c>
      <c r="F490" t="s">
        <v>2073</v>
      </c>
      <c r="G490" s="47" t="s">
        <v>2261</v>
      </c>
      <c r="H490" s="49">
        <v>0</v>
      </c>
      <c r="I490" s="250">
        <v>0</v>
      </c>
      <c r="J490" s="49" t="s">
        <v>2160</v>
      </c>
      <c r="K490" s="49" t="s">
        <v>8154</v>
      </c>
      <c r="L490" s="49" t="s">
        <v>254</v>
      </c>
      <c r="M490" s="49" t="s">
        <v>568</v>
      </c>
    </row>
    <row r="491" spans="2:13" x14ac:dyDescent="0.3">
      <c r="B491" s="248" t="s">
        <v>2831</v>
      </c>
      <c r="C491" s="248" t="s">
        <v>2831</v>
      </c>
      <c r="D491" t="s">
        <v>2575</v>
      </c>
      <c r="E491" t="s">
        <v>7117</v>
      </c>
      <c r="F491" t="s">
        <v>2073</v>
      </c>
      <c r="G491" s="47" t="s">
        <v>2174</v>
      </c>
      <c r="H491" s="49">
        <v>0</v>
      </c>
      <c r="I491" s="250">
        <v>0</v>
      </c>
      <c r="J491" s="49" t="s">
        <v>2186</v>
      </c>
      <c r="K491" s="49" t="s">
        <v>7118</v>
      </c>
      <c r="L491" s="49" t="s">
        <v>254</v>
      </c>
      <c r="M491" s="49" t="s">
        <v>568</v>
      </c>
    </row>
    <row r="492" spans="2:13" x14ac:dyDescent="0.3">
      <c r="B492" s="248" t="s">
        <v>2831</v>
      </c>
      <c r="C492" s="248" t="s">
        <v>2831</v>
      </c>
      <c r="D492" t="s">
        <v>2575</v>
      </c>
      <c r="E492" t="s">
        <v>9227</v>
      </c>
      <c r="F492" t="s">
        <v>2078</v>
      </c>
      <c r="G492" s="47" t="s">
        <v>2363</v>
      </c>
      <c r="H492" s="49">
        <v>0</v>
      </c>
      <c r="I492" s="250">
        <v>0</v>
      </c>
      <c r="J492" s="49" t="s">
        <v>2186</v>
      </c>
      <c r="K492" s="49" t="s">
        <v>9228</v>
      </c>
      <c r="L492" s="49" t="s">
        <v>254</v>
      </c>
      <c r="M492" s="49" t="s">
        <v>568</v>
      </c>
    </row>
    <row r="493" spans="2:13" x14ac:dyDescent="0.3">
      <c r="B493" s="248" t="s">
        <v>2831</v>
      </c>
      <c r="C493" s="248" t="s">
        <v>2831</v>
      </c>
      <c r="D493" t="s">
        <v>2575</v>
      </c>
      <c r="E493" t="s">
        <v>12021</v>
      </c>
      <c r="F493" t="s">
        <v>2072</v>
      </c>
      <c r="G493" s="47" t="s">
        <v>2241</v>
      </c>
      <c r="H493" s="49">
        <v>0</v>
      </c>
      <c r="I493" s="250">
        <v>0</v>
      </c>
      <c r="J493" s="49" t="s">
        <v>2160</v>
      </c>
      <c r="K493" s="49" t="s">
        <v>12022</v>
      </c>
      <c r="L493" s="49" t="s">
        <v>254</v>
      </c>
      <c r="M493" s="49" t="s">
        <v>568</v>
      </c>
    </row>
    <row r="494" spans="2:13" x14ac:dyDescent="0.3">
      <c r="B494" s="248" t="s">
        <v>2831</v>
      </c>
      <c r="C494" s="248" t="s">
        <v>2831</v>
      </c>
      <c r="D494" t="s">
        <v>2575</v>
      </c>
      <c r="E494" t="s">
        <v>12023</v>
      </c>
      <c r="F494" t="s">
        <v>2072</v>
      </c>
      <c r="G494" s="47" t="s">
        <v>2340</v>
      </c>
      <c r="H494" s="49">
        <v>0</v>
      </c>
      <c r="I494" s="250">
        <v>0</v>
      </c>
      <c r="J494" s="49" t="s">
        <v>2160</v>
      </c>
      <c r="K494" s="49" t="s">
        <v>11535</v>
      </c>
      <c r="L494" s="49" t="s">
        <v>254</v>
      </c>
      <c r="M494" s="49" t="s">
        <v>568</v>
      </c>
    </row>
    <row r="495" spans="2:13" x14ac:dyDescent="0.3">
      <c r="B495" s="248" t="s">
        <v>2831</v>
      </c>
      <c r="C495" s="248" t="s">
        <v>2831</v>
      </c>
      <c r="D495" t="s">
        <v>2575</v>
      </c>
      <c r="E495" t="s">
        <v>3975</v>
      </c>
      <c r="F495" t="s">
        <v>2078</v>
      </c>
      <c r="G495" s="47" t="s">
        <v>2241</v>
      </c>
      <c r="H495" s="49">
        <v>0</v>
      </c>
      <c r="I495" s="250">
        <v>0</v>
      </c>
      <c r="J495" s="49" t="s">
        <v>2186</v>
      </c>
      <c r="K495" s="49" t="s">
        <v>3976</v>
      </c>
      <c r="L495" s="49" t="s">
        <v>254</v>
      </c>
      <c r="M495" s="49" t="s">
        <v>568</v>
      </c>
    </row>
    <row r="496" spans="2:13" x14ac:dyDescent="0.3">
      <c r="B496" s="248" t="s">
        <v>2831</v>
      </c>
      <c r="C496" s="248" t="s">
        <v>2831</v>
      </c>
      <c r="D496" t="s">
        <v>2575</v>
      </c>
      <c r="E496" t="s">
        <v>8175</v>
      </c>
      <c r="F496" t="s">
        <v>2073</v>
      </c>
      <c r="G496" s="47" t="s">
        <v>2222</v>
      </c>
      <c r="H496" s="49">
        <v>0</v>
      </c>
      <c r="I496" s="250">
        <v>0</v>
      </c>
      <c r="J496" s="49" t="s">
        <v>2186</v>
      </c>
      <c r="K496" s="49" t="s">
        <v>8176</v>
      </c>
      <c r="L496" s="49" t="s">
        <v>2147</v>
      </c>
      <c r="M496" s="49" t="s">
        <v>568</v>
      </c>
    </row>
    <row r="497" spans="2:13" x14ac:dyDescent="0.3">
      <c r="B497" s="248" t="s">
        <v>2831</v>
      </c>
      <c r="C497" s="248" t="s">
        <v>2831</v>
      </c>
      <c r="D497" t="s">
        <v>2575</v>
      </c>
      <c r="E497" t="s">
        <v>5570</v>
      </c>
      <c r="F497" t="s">
        <v>2073</v>
      </c>
      <c r="G497" s="47" t="s">
        <v>2221</v>
      </c>
      <c r="H497" s="49">
        <v>0</v>
      </c>
      <c r="I497" s="250">
        <v>0</v>
      </c>
      <c r="J497" s="49" t="s">
        <v>2186</v>
      </c>
      <c r="K497" s="49" t="s">
        <v>5571</v>
      </c>
      <c r="L497" s="49" t="s">
        <v>254</v>
      </c>
      <c r="M497" s="49" t="s">
        <v>568</v>
      </c>
    </row>
    <row r="498" spans="2:13" x14ac:dyDescent="0.3">
      <c r="B498" s="248" t="s">
        <v>2831</v>
      </c>
      <c r="C498" s="248" t="s">
        <v>2831</v>
      </c>
      <c r="D498" t="s">
        <v>2575</v>
      </c>
      <c r="E498" t="s">
        <v>5193</v>
      </c>
      <c r="F498" t="s">
        <v>2078</v>
      </c>
      <c r="G498" s="47" t="s">
        <v>2255</v>
      </c>
      <c r="H498" s="49">
        <v>0</v>
      </c>
      <c r="I498" s="250">
        <v>0</v>
      </c>
      <c r="J498" s="49" t="s">
        <v>2173</v>
      </c>
      <c r="K498" s="49" t="s">
        <v>5195</v>
      </c>
      <c r="L498" s="49" t="s">
        <v>254</v>
      </c>
      <c r="M498" s="49" t="s">
        <v>568</v>
      </c>
    </row>
    <row r="499" spans="2:13" x14ac:dyDescent="0.3">
      <c r="B499" s="248" t="s">
        <v>2831</v>
      </c>
      <c r="C499" s="248" t="s">
        <v>2831</v>
      </c>
      <c r="D499" t="s">
        <v>2575</v>
      </c>
      <c r="E499" t="s">
        <v>4501</v>
      </c>
      <c r="F499" t="s">
        <v>2078</v>
      </c>
      <c r="G499" s="47" t="s">
        <v>2267</v>
      </c>
      <c r="H499" s="49">
        <v>0</v>
      </c>
      <c r="I499" s="250">
        <v>0</v>
      </c>
      <c r="J499" s="49" t="s">
        <v>2173</v>
      </c>
      <c r="K499" s="49" t="s">
        <v>4502</v>
      </c>
      <c r="L499" s="49" t="s">
        <v>254</v>
      </c>
      <c r="M499" s="49" t="s">
        <v>568</v>
      </c>
    </row>
    <row r="500" spans="2:13" x14ac:dyDescent="0.3">
      <c r="B500" s="248" t="s">
        <v>2831</v>
      </c>
      <c r="C500" s="248" t="s">
        <v>2831</v>
      </c>
      <c r="D500" t="s">
        <v>2575</v>
      </c>
      <c r="E500" t="s">
        <v>12024</v>
      </c>
      <c r="F500" t="s">
        <v>2072</v>
      </c>
      <c r="G500" s="47" t="s">
        <v>11900</v>
      </c>
      <c r="H500" s="49">
        <v>0</v>
      </c>
      <c r="I500" s="250">
        <v>0</v>
      </c>
      <c r="J500" s="49" t="s">
        <v>2160</v>
      </c>
      <c r="K500" s="49" t="s">
        <v>4676</v>
      </c>
      <c r="L500" s="49" t="s">
        <v>254</v>
      </c>
      <c r="M500" s="49" t="s">
        <v>568</v>
      </c>
    </row>
    <row r="501" spans="2:13" x14ac:dyDescent="0.3">
      <c r="B501" s="248" t="s">
        <v>2831</v>
      </c>
      <c r="C501" s="248" t="s">
        <v>2831</v>
      </c>
      <c r="D501" t="s">
        <v>2575</v>
      </c>
      <c r="E501" t="s">
        <v>12025</v>
      </c>
      <c r="F501" t="s">
        <v>2072</v>
      </c>
      <c r="G501" s="47" t="s">
        <v>2281</v>
      </c>
      <c r="H501" s="49">
        <v>0</v>
      </c>
      <c r="I501" s="250">
        <v>0</v>
      </c>
      <c r="J501" s="49" t="s">
        <v>2160</v>
      </c>
      <c r="K501" s="49" t="s">
        <v>3023</v>
      </c>
      <c r="L501" s="49" t="s">
        <v>254</v>
      </c>
      <c r="M501" s="49" t="s">
        <v>568</v>
      </c>
    </row>
    <row r="502" spans="2:13" x14ac:dyDescent="0.3">
      <c r="B502" s="248" t="s">
        <v>2831</v>
      </c>
      <c r="C502" s="248" t="s">
        <v>2831</v>
      </c>
      <c r="D502" t="s">
        <v>2575</v>
      </c>
      <c r="E502" t="s">
        <v>6749</v>
      </c>
      <c r="F502" t="s">
        <v>2073</v>
      </c>
      <c r="G502" s="47" t="s">
        <v>2261</v>
      </c>
      <c r="H502" s="49">
        <v>0</v>
      </c>
      <c r="I502" s="250">
        <v>0</v>
      </c>
      <c r="J502" s="49" t="s">
        <v>2186</v>
      </c>
      <c r="K502" s="49" t="s">
        <v>6750</v>
      </c>
      <c r="L502" s="49" t="s">
        <v>254</v>
      </c>
      <c r="M502" s="49" t="s">
        <v>568</v>
      </c>
    </row>
    <row r="503" spans="2:13" x14ac:dyDescent="0.3">
      <c r="B503" s="248" t="s">
        <v>2831</v>
      </c>
      <c r="C503" s="248" t="s">
        <v>2831</v>
      </c>
      <c r="D503" t="s">
        <v>2575</v>
      </c>
      <c r="E503" t="s">
        <v>9889</v>
      </c>
      <c r="F503" t="s">
        <v>2073</v>
      </c>
      <c r="G503" s="47" t="s">
        <v>2241</v>
      </c>
      <c r="H503" s="49">
        <v>0</v>
      </c>
      <c r="I503" s="250">
        <v>0</v>
      </c>
      <c r="J503" s="49" t="s">
        <v>2186</v>
      </c>
      <c r="K503" s="49" t="s">
        <v>9890</v>
      </c>
      <c r="L503" s="49" t="s">
        <v>254</v>
      </c>
      <c r="M503" s="49" t="s">
        <v>568</v>
      </c>
    </row>
    <row r="504" spans="2:13" x14ac:dyDescent="0.3">
      <c r="B504" s="248" t="s">
        <v>2831</v>
      </c>
      <c r="C504" s="248" t="s">
        <v>2831</v>
      </c>
      <c r="D504" t="s">
        <v>2575</v>
      </c>
      <c r="E504" t="s">
        <v>7115</v>
      </c>
      <c r="F504" t="s">
        <v>2073</v>
      </c>
      <c r="G504" s="47" t="s">
        <v>11900</v>
      </c>
      <c r="H504" s="49">
        <v>0</v>
      </c>
      <c r="I504" s="250">
        <v>0</v>
      </c>
      <c r="J504" s="49" t="s">
        <v>2186</v>
      </c>
      <c r="K504" s="49" t="s">
        <v>7116</v>
      </c>
      <c r="L504" s="49" t="s">
        <v>254</v>
      </c>
      <c r="M504" s="49" t="s">
        <v>568</v>
      </c>
    </row>
    <row r="505" spans="2:13" x14ac:dyDescent="0.3">
      <c r="B505" s="248" t="s">
        <v>2831</v>
      </c>
      <c r="C505" s="248" t="s">
        <v>2831</v>
      </c>
      <c r="D505" t="s">
        <v>2575</v>
      </c>
      <c r="E505" t="s">
        <v>10569</v>
      </c>
      <c r="F505" t="s">
        <v>2073</v>
      </c>
      <c r="G505" s="47" t="s">
        <v>2197</v>
      </c>
      <c r="H505" s="49">
        <v>0</v>
      </c>
      <c r="I505" s="250">
        <v>0</v>
      </c>
      <c r="J505" s="49" t="s">
        <v>2186</v>
      </c>
      <c r="K505" s="49" t="s">
        <v>10570</v>
      </c>
      <c r="L505" s="49" t="s">
        <v>2147</v>
      </c>
      <c r="M505" s="49" t="s">
        <v>568</v>
      </c>
    </row>
    <row r="506" spans="2:13" x14ac:dyDescent="0.3">
      <c r="B506" s="248" t="s">
        <v>2831</v>
      </c>
      <c r="C506" s="248" t="s">
        <v>2831</v>
      </c>
      <c r="D506" t="s">
        <v>2575</v>
      </c>
      <c r="E506" t="s">
        <v>5233</v>
      </c>
      <c r="F506" t="s">
        <v>2078</v>
      </c>
      <c r="G506" s="47" t="s">
        <v>2181</v>
      </c>
      <c r="H506" s="49">
        <v>0</v>
      </c>
      <c r="I506" s="250">
        <v>0</v>
      </c>
      <c r="J506" s="49" t="s">
        <v>2160</v>
      </c>
      <c r="K506" s="49" t="s">
        <v>5234</v>
      </c>
      <c r="L506" s="49" t="s">
        <v>254</v>
      </c>
      <c r="M506" s="49" t="s">
        <v>568</v>
      </c>
    </row>
    <row r="507" spans="2:13" x14ac:dyDescent="0.3">
      <c r="B507" s="248" t="s">
        <v>2831</v>
      </c>
      <c r="C507" s="248" t="s">
        <v>2831</v>
      </c>
      <c r="D507" t="s">
        <v>2575</v>
      </c>
      <c r="E507" t="s">
        <v>4017</v>
      </c>
      <c r="F507" t="s">
        <v>2073</v>
      </c>
      <c r="G507" s="47" t="s">
        <v>2174</v>
      </c>
      <c r="H507" s="49">
        <v>0</v>
      </c>
      <c r="I507" s="250">
        <v>0</v>
      </c>
      <c r="J507" s="49" t="s">
        <v>2186</v>
      </c>
      <c r="K507" s="49" t="s">
        <v>4018</v>
      </c>
      <c r="L507" s="49" t="s">
        <v>2147</v>
      </c>
      <c r="M507" s="49" t="s">
        <v>568</v>
      </c>
    </row>
    <row r="508" spans="2:13" x14ac:dyDescent="0.3">
      <c r="B508" s="248" t="s">
        <v>2831</v>
      </c>
      <c r="C508" s="248" t="s">
        <v>2831</v>
      </c>
      <c r="D508" t="s">
        <v>2575</v>
      </c>
      <c r="E508" t="s">
        <v>8476</v>
      </c>
      <c r="F508" t="s">
        <v>2073</v>
      </c>
      <c r="G508" s="47" t="s">
        <v>2221</v>
      </c>
      <c r="H508" s="49">
        <v>0</v>
      </c>
      <c r="I508" s="250">
        <v>0</v>
      </c>
      <c r="J508" s="49" t="s">
        <v>2160</v>
      </c>
      <c r="K508" s="49" t="s">
        <v>8477</v>
      </c>
      <c r="L508" s="49" t="s">
        <v>254</v>
      </c>
      <c r="M508" s="49" t="s">
        <v>568</v>
      </c>
    </row>
    <row r="509" spans="2:13" x14ac:dyDescent="0.3">
      <c r="B509" s="248" t="s">
        <v>2831</v>
      </c>
      <c r="C509" s="248" t="s">
        <v>2831</v>
      </c>
      <c r="D509" t="s">
        <v>2575</v>
      </c>
      <c r="E509" t="s">
        <v>4100</v>
      </c>
      <c r="F509" t="s">
        <v>2073</v>
      </c>
      <c r="G509" s="47" t="s">
        <v>2260</v>
      </c>
      <c r="H509" s="49">
        <v>0</v>
      </c>
      <c r="I509" s="250">
        <v>0</v>
      </c>
      <c r="J509" s="49" t="s">
        <v>2186</v>
      </c>
      <c r="K509" s="49" t="s">
        <v>4101</v>
      </c>
      <c r="L509" s="49" t="s">
        <v>254</v>
      </c>
      <c r="M509" s="49" t="s">
        <v>568</v>
      </c>
    </row>
    <row r="510" spans="2:13" x14ac:dyDescent="0.3">
      <c r="B510" s="248" t="s">
        <v>2831</v>
      </c>
      <c r="C510" s="248" t="s">
        <v>2831</v>
      </c>
      <c r="D510" t="s">
        <v>2575</v>
      </c>
      <c r="E510" t="s">
        <v>11635</v>
      </c>
      <c r="F510" t="s">
        <v>2073</v>
      </c>
      <c r="G510" s="47" t="s">
        <v>2197</v>
      </c>
      <c r="H510" s="49">
        <v>0</v>
      </c>
      <c r="I510" s="250">
        <v>0</v>
      </c>
      <c r="J510" s="49" t="s">
        <v>2173</v>
      </c>
      <c r="K510" s="49" t="s">
        <v>11636</v>
      </c>
      <c r="L510" s="49" t="s">
        <v>254</v>
      </c>
      <c r="M510" s="49" t="s">
        <v>568</v>
      </c>
    </row>
    <row r="511" spans="2:13" x14ac:dyDescent="0.3">
      <c r="B511" s="248" t="s">
        <v>2831</v>
      </c>
      <c r="C511" s="248" t="s">
        <v>2831</v>
      </c>
      <c r="D511" t="s">
        <v>2575</v>
      </c>
      <c r="E511" t="s">
        <v>10706</v>
      </c>
      <c r="F511" t="s">
        <v>2073</v>
      </c>
      <c r="G511" s="47" t="s">
        <v>2363</v>
      </c>
      <c r="H511" s="49">
        <v>0</v>
      </c>
      <c r="I511" s="250">
        <v>0</v>
      </c>
      <c r="J511" s="49" t="s">
        <v>2186</v>
      </c>
      <c r="K511" s="49" t="s">
        <v>10707</v>
      </c>
      <c r="L511" s="49" t="s">
        <v>254</v>
      </c>
      <c r="M511" s="49" t="s">
        <v>568</v>
      </c>
    </row>
    <row r="512" spans="2:13" x14ac:dyDescent="0.3">
      <c r="B512" s="248" t="s">
        <v>2831</v>
      </c>
      <c r="C512" s="248" t="s">
        <v>2831</v>
      </c>
      <c r="D512" t="s">
        <v>2575</v>
      </c>
      <c r="E512" t="s">
        <v>8763</v>
      </c>
      <c r="F512" t="s">
        <v>2073</v>
      </c>
      <c r="G512" s="47" t="s">
        <v>2222</v>
      </c>
      <c r="H512" s="49">
        <v>0</v>
      </c>
      <c r="I512" s="250">
        <v>0</v>
      </c>
      <c r="J512" s="49" t="s">
        <v>2186</v>
      </c>
      <c r="K512" s="49" t="s">
        <v>8764</v>
      </c>
      <c r="L512" s="49" t="s">
        <v>254</v>
      </c>
      <c r="M512" s="49" t="s">
        <v>568</v>
      </c>
    </row>
    <row r="513" spans="2:13" x14ac:dyDescent="0.3">
      <c r="B513" s="248" t="s">
        <v>2831</v>
      </c>
      <c r="C513" s="248" t="s">
        <v>2831</v>
      </c>
      <c r="D513" t="s">
        <v>2575</v>
      </c>
      <c r="E513" t="s">
        <v>3058</v>
      </c>
      <c r="F513" t="s">
        <v>2078</v>
      </c>
      <c r="G513" s="47" t="s">
        <v>2349</v>
      </c>
      <c r="H513" s="49">
        <v>0</v>
      </c>
      <c r="I513" s="250">
        <v>0</v>
      </c>
      <c r="J513" s="49" t="s">
        <v>2160</v>
      </c>
      <c r="K513" s="49" t="s">
        <v>2941</v>
      </c>
      <c r="L513" s="49" t="s">
        <v>254</v>
      </c>
      <c r="M513" s="49" t="s">
        <v>568</v>
      </c>
    </row>
    <row r="514" spans="2:13" x14ac:dyDescent="0.3">
      <c r="B514" s="248" t="s">
        <v>2831</v>
      </c>
      <c r="C514" s="248" t="s">
        <v>2831</v>
      </c>
      <c r="D514" t="s">
        <v>2575</v>
      </c>
      <c r="E514" t="s">
        <v>12026</v>
      </c>
      <c r="F514" t="s">
        <v>2075</v>
      </c>
      <c r="G514" s="47" t="s">
        <v>2197</v>
      </c>
      <c r="H514" s="49">
        <v>0</v>
      </c>
      <c r="I514" s="250">
        <v>0</v>
      </c>
      <c r="J514" s="49" t="s">
        <v>2160</v>
      </c>
      <c r="K514" s="49" t="s">
        <v>12027</v>
      </c>
      <c r="L514" s="49" t="s">
        <v>254</v>
      </c>
      <c r="M514" s="49" t="s">
        <v>568</v>
      </c>
    </row>
    <row r="515" spans="2:13" x14ac:dyDescent="0.3">
      <c r="B515" s="248" t="s">
        <v>2831</v>
      </c>
      <c r="C515" s="248" t="s">
        <v>2831</v>
      </c>
      <c r="D515" t="s">
        <v>2575</v>
      </c>
      <c r="E515" t="s">
        <v>8319</v>
      </c>
      <c r="F515" t="s">
        <v>2073</v>
      </c>
      <c r="G515" s="47" t="s">
        <v>2222</v>
      </c>
      <c r="H515" s="49">
        <v>0</v>
      </c>
      <c r="I515" s="250">
        <v>0</v>
      </c>
      <c r="J515" s="49" t="s">
        <v>2186</v>
      </c>
      <c r="K515" s="49" t="s">
        <v>8320</v>
      </c>
      <c r="L515" s="49" t="s">
        <v>254</v>
      </c>
      <c r="M515" s="49" t="s">
        <v>568</v>
      </c>
    </row>
    <row r="516" spans="2:13" x14ac:dyDescent="0.3">
      <c r="B516" s="248" t="s">
        <v>2831</v>
      </c>
      <c r="C516" s="248" t="s">
        <v>2831</v>
      </c>
      <c r="D516" t="s">
        <v>2575</v>
      </c>
      <c r="E516" t="s">
        <v>12028</v>
      </c>
      <c r="F516" t="s">
        <v>2076</v>
      </c>
      <c r="G516" s="47" t="s">
        <v>11900</v>
      </c>
      <c r="H516" s="49">
        <v>0</v>
      </c>
      <c r="I516" s="250">
        <v>0</v>
      </c>
      <c r="J516" s="49" t="s">
        <v>2160</v>
      </c>
      <c r="K516" s="49" t="s">
        <v>12029</v>
      </c>
      <c r="L516" s="49" t="s">
        <v>254</v>
      </c>
      <c r="M516" s="49" t="s">
        <v>568</v>
      </c>
    </row>
    <row r="517" spans="2:13" x14ac:dyDescent="0.3">
      <c r="B517" s="248" t="s">
        <v>2831</v>
      </c>
      <c r="C517" s="248" t="s">
        <v>2831</v>
      </c>
      <c r="D517" t="s">
        <v>2575</v>
      </c>
      <c r="E517" t="s">
        <v>12030</v>
      </c>
      <c r="F517" t="s">
        <v>2072</v>
      </c>
      <c r="G517" s="47" t="s">
        <v>2221</v>
      </c>
      <c r="H517" s="49">
        <v>0</v>
      </c>
      <c r="I517" s="250">
        <v>0</v>
      </c>
      <c r="J517" s="49" t="s">
        <v>2160</v>
      </c>
      <c r="K517" s="49" t="s">
        <v>2936</v>
      </c>
      <c r="L517" s="49" t="s">
        <v>254</v>
      </c>
      <c r="M517" s="49" t="s">
        <v>568</v>
      </c>
    </row>
    <row r="518" spans="2:13" x14ac:dyDescent="0.3">
      <c r="B518" s="248" t="s">
        <v>2831</v>
      </c>
      <c r="C518" s="248" t="s">
        <v>2831</v>
      </c>
      <c r="D518" t="s">
        <v>2575</v>
      </c>
      <c r="E518" t="s">
        <v>9349</v>
      </c>
      <c r="F518" t="s">
        <v>2073</v>
      </c>
      <c r="G518" s="47" t="s">
        <v>2197</v>
      </c>
      <c r="H518" s="49">
        <v>0</v>
      </c>
      <c r="I518" s="250">
        <v>0</v>
      </c>
      <c r="J518" s="49" t="s">
        <v>2186</v>
      </c>
      <c r="K518" s="49" t="s">
        <v>9350</v>
      </c>
      <c r="L518" s="49" t="s">
        <v>254</v>
      </c>
      <c r="M518" s="49" t="s">
        <v>568</v>
      </c>
    </row>
    <row r="519" spans="2:13" x14ac:dyDescent="0.3">
      <c r="B519" s="248" t="s">
        <v>2831</v>
      </c>
      <c r="C519" s="248" t="s">
        <v>2831</v>
      </c>
      <c r="D519" t="s">
        <v>2575</v>
      </c>
      <c r="E519" t="s">
        <v>10163</v>
      </c>
      <c r="F519" t="s">
        <v>2073</v>
      </c>
      <c r="G519" s="47" t="s">
        <v>2260</v>
      </c>
      <c r="H519" s="49">
        <v>0</v>
      </c>
      <c r="I519" s="250">
        <v>0</v>
      </c>
      <c r="J519" s="49" t="s">
        <v>2186</v>
      </c>
      <c r="K519" s="49" t="s">
        <v>10164</v>
      </c>
      <c r="L519" s="49" t="s">
        <v>254</v>
      </c>
      <c r="M519" s="49" t="s">
        <v>568</v>
      </c>
    </row>
    <row r="520" spans="2:13" x14ac:dyDescent="0.3">
      <c r="B520" s="248" t="s">
        <v>2831</v>
      </c>
      <c r="C520" s="248" t="s">
        <v>2831</v>
      </c>
      <c r="D520" t="s">
        <v>2575</v>
      </c>
      <c r="E520" t="s">
        <v>3256</v>
      </c>
      <c r="F520" t="s">
        <v>2078</v>
      </c>
      <c r="G520" s="47" t="s">
        <v>2230</v>
      </c>
      <c r="H520" s="49">
        <v>0</v>
      </c>
      <c r="I520" s="250">
        <v>0</v>
      </c>
      <c r="J520" s="49" t="s">
        <v>2160</v>
      </c>
      <c r="K520" s="49" t="s">
        <v>2941</v>
      </c>
      <c r="L520" s="49" t="s">
        <v>254</v>
      </c>
      <c r="M520" s="49" t="s">
        <v>568</v>
      </c>
    </row>
    <row r="521" spans="2:13" x14ac:dyDescent="0.3">
      <c r="B521" s="248" t="s">
        <v>2831</v>
      </c>
      <c r="C521" s="248" t="s">
        <v>2831</v>
      </c>
      <c r="D521" t="s">
        <v>2575</v>
      </c>
      <c r="E521" t="s">
        <v>7528</v>
      </c>
      <c r="F521" t="s">
        <v>2073</v>
      </c>
      <c r="G521" s="47" t="s">
        <v>2222</v>
      </c>
      <c r="H521" s="49">
        <v>0</v>
      </c>
      <c r="I521" s="250">
        <v>0</v>
      </c>
      <c r="J521" s="49" t="s">
        <v>2186</v>
      </c>
      <c r="K521" s="49" t="s">
        <v>7529</v>
      </c>
      <c r="L521" s="49" t="s">
        <v>254</v>
      </c>
      <c r="M521" s="49" t="s">
        <v>568</v>
      </c>
    </row>
    <row r="522" spans="2:13" x14ac:dyDescent="0.3">
      <c r="B522" s="248" t="s">
        <v>2831</v>
      </c>
      <c r="C522" s="248" t="s">
        <v>2831</v>
      </c>
      <c r="D522" t="s">
        <v>2575</v>
      </c>
      <c r="E522" t="s">
        <v>9549</v>
      </c>
      <c r="F522" t="s">
        <v>2073</v>
      </c>
      <c r="G522" s="47" t="s">
        <v>2241</v>
      </c>
      <c r="H522" s="49">
        <v>0</v>
      </c>
      <c r="I522" s="250">
        <v>0</v>
      </c>
      <c r="J522" s="49" t="s">
        <v>2186</v>
      </c>
      <c r="K522" s="49" t="s">
        <v>9550</v>
      </c>
      <c r="L522" s="49" t="s">
        <v>254</v>
      </c>
      <c r="M522" s="49" t="s">
        <v>568</v>
      </c>
    </row>
    <row r="523" spans="2:13" x14ac:dyDescent="0.3">
      <c r="B523" s="248" t="s">
        <v>2831</v>
      </c>
      <c r="C523" s="248" t="s">
        <v>2831</v>
      </c>
      <c r="D523" t="s">
        <v>2575</v>
      </c>
      <c r="E523" t="s">
        <v>6179</v>
      </c>
      <c r="F523" t="s">
        <v>2073</v>
      </c>
      <c r="G523" s="47" t="s">
        <v>2272</v>
      </c>
      <c r="H523" s="49">
        <v>0</v>
      </c>
      <c r="I523" s="250">
        <v>0</v>
      </c>
      <c r="J523" s="49" t="s">
        <v>2186</v>
      </c>
      <c r="K523" s="49" t="s">
        <v>6180</v>
      </c>
      <c r="L523" s="49" t="s">
        <v>254</v>
      </c>
      <c r="M523" s="49" t="s">
        <v>568</v>
      </c>
    </row>
    <row r="524" spans="2:13" x14ac:dyDescent="0.3">
      <c r="B524" s="248" t="s">
        <v>2831</v>
      </c>
      <c r="C524" s="248" t="s">
        <v>2831</v>
      </c>
      <c r="D524" t="s">
        <v>2575</v>
      </c>
      <c r="E524" t="s">
        <v>5737</v>
      </c>
      <c r="F524" t="s">
        <v>2073</v>
      </c>
      <c r="G524" s="47" t="s">
        <v>2221</v>
      </c>
      <c r="H524" s="49">
        <v>0</v>
      </c>
      <c r="I524" s="250">
        <v>0</v>
      </c>
      <c r="J524" s="49" t="s">
        <v>2186</v>
      </c>
      <c r="K524" s="49" t="s">
        <v>5739</v>
      </c>
      <c r="L524" s="49" t="s">
        <v>254</v>
      </c>
      <c r="M524" s="49" t="s">
        <v>568</v>
      </c>
    </row>
    <row r="525" spans="2:13" x14ac:dyDescent="0.3">
      <c r="B525" s="248" t="s">
        <v>2831</v>
      </c>
      <c r="C525" s="248" t="s">
        <v>2831</v>
      </c>
      <c r="D525" t="s">
        <v>2575</v>
      </c>
      <c r="E525" t="s">
        <v>7360</v>
      </c>
      <c r="F525" t="s">
        <v>2073</v>
      </c>
      <c r="G525" s="47" t="s">
        <v>2363</v>
      </c>
      <c r="H525" s="49">
        <v>0</v>
      </c>
      <c r="I525" s="250">
        <v>0</v>
      </c>
      <c r="J525" s="49" t="s">
        <v>2186</v>
      </c>
      <c r="K525" s="49" t="s">
        <v>7361</v>
      </c>
      <c r="L525" s="49" t="s">
        <v>254</v>
      </c>
      <c r="M525" s="49" t="s">
        <v>568</v>
      </c>
    </row>
    <row r="526" spans="2:13" x14ac:dyDescent="0.3">
      <c r="B526" s="248" t="s">
        <v>2831</v>
      </c>
      <c r="C526" s="248" t="s">
        <v>2831</v>
      </c>
      <c r="D526" t="s">
        <v>2575</v>
      </c>
      <c r="E526" t="s">
        <v>5771</v>
      </c>
      <c r="F526" t="s">
        <v>2078</v>
      </c>
      <c r="G526" s="47" t="s">
        <v>2203</v>
      </c>
      <c r="H526" s="49">
        <v>0</v>
      </c>
      <c r="I526" s="250">
        <v>0</v>
      </c>
      <c r="J526" s="49" t="s">
        <v>2186</v>
      </c>
      <c r="K526" s="49" t="s">
        <v>5772</v>
      </c>
      <c r="L526" s="49" t="s">
        <v>254</v>
      </c>
      <c r="M526" s="49" t="s">
        <v>568</v>
      </c>
    </row>
    <row r="527" spans="2:13" x14ac:dyDescent="0.3">
      <c r="B527" s="248" t="s">
        <v>2831</v>
      </c>
      <c r="C527" s="248" t="s">
        <v>2831</v>
      </c>
      <c r="D527" t="s">
        <v>2575</v>
      </c>
      <c r="E527" t="s">
        <v>8338</v>
      </c>
      <c r="F527" t="s">
        <v>2073</v>
      </c>
      <c r="G527" s="47" t="s">
        <v>2206</v>
      </c>
      <c r="H527" s="49">
        <v>0</v>
      </c>
      <c r="I527" s="250">
        <v>0</v>
      </c>
      <c r="J527" s="49" t="s">
        <v>2160</v>
      </c>
      <c r="K527" s="49" t="s">
        <v>4344</v>
      </c>
      <c r="L527" s="49" t="s">
        <v>254</v>
      </c>
      <c r="M527" s="49" t="s">
        <v>568</v>
      </c>
    </row>
    <row r="528" spans="2:13" x14ac:dyDescent="0.3">
      <c r="B528" s="248" t="s">
        <v>2831</v>
      </c>
      <c r="C528" s="248" t="s">
        <v>2831</v>
      </c>
      <c r="D528" t="s">
        <v>2575</v>
      </c>
      <c r="E528" t="s">
        <v>5463</v>
      </c>
      <c r="F528" t="s">
        <v>2073</v>
      </c>
      <c r="G528" s="47" t="s">
        <v>2272</v>
      </c>
      <c r="H528" s="49">
        <v>0</v>
      </c>
      <c r="I528" s="250">
        <v>0</v>
      </c>
      <c r="J528" s="49" t="s">
        <v>2160</v>
      </c>
      <c r="K528" s="49" t="s">
        <v>5464</v>
      </c>
      <c r="L528" s="49" t="s">
        <v>254</v>
      </c>
      <c r="M528" s="49" t="s">
        <v>568</v>
      </c>
    </row>
    <row r="529" spans="2:13" x14ac:dyDescent="0.3">
      <c r="B529" s="248" t="s">
        <v>2831</v>
      </c>
      <c r="C529" s="248" t="s">
        <v>2831</v>
      </c>
      <c r="D529" t="s">
        <v>2575</v>
      </c>
      <c r="E529" t="s">
        <v>9524</v>
      </c>
      <c r="F529" t="s">
        <v>2073</v>
      </c>
      <c r="G529" s="47" t="s">
        <v>2261</v>
      </c>
      <c r="H529" s="49">
        <v>0</v>
      </c>
      <c r="I529" s="250">
        <v>0</v>
      </c>
      <c r="J529" s="49" t="s">
        <v>2160</v>
      </c>
      <c r="K529" s="49" t="s">
        <v>9525</v>
      </c>
      <c r="L529" s="49" t="s">
        <v>254</v>
      </c>
      <c r="M529" s="49" t="s">
        <v>568</v>
      </c>
    </row>
    <row r="530" spans="2:13" x14ac:dyDescent="0.3">
      <c r="B530" s="248" t="s">
        <v>2831</v>
      </c>
      <c r="C530" s="248" t="s">
        <v>2831</v>
      </c>
      <c r="D530" t="s">
        <v>2575</v>
      </c>
      <c r="E530" t="s">
        <v>10616</v>
      </c>
      <c r="F530" t="s">
        <v>2073</v>
      </c>
      <c r="G530" s="47" t="s">
        <v>2222</v>
      </c>
      <c r="H530" s="49">
        <v>0</v>
      </c>
      <c r="I530" s="250">
        <v>0</v>
      </c>
      <c r="J530" s="49" t="s">
        <v>2186</v>
      </c>
      <c r="K530" s="49" t="s">
        <v>10617</v>
      </c>
      <c r="L530" s="49" t="s">
        <v>254</v>
      </c>
      <c r="M530" s="49" t="s">
        <v>568</v>
      </c>
    </row>
    <row r="531" spans="2:13" x14ac:dyDescent="0.3">
      <c r="B531" s="248" t="s">
        <v>2831</v>
      </c>
      <c r="C531" s="248" t="s">
        <v>2831</v>
      </c>
      <c r="D531" t="s">
        <v>2575</v>
      </c>
      <c r="E531" t="s">
        <v>7132</v>
      </c>
      <c r="F531" t="s">
        <v>2073</v>
      </c>
      <c r="G531" s="47" t="s">
        <v>11900</v>
      </c>
      <c r="H531" s="49">
        <v>0</v>
      </c>
      <c r="I531" s="250">
        <v>0</v>
      </c>
      <c r="J531" s="49" t="s">
        <v>2186</v>
      </c>
      <c r="K531" s="49" t="s">
        <v>7133</v>
      </c>
      <c r="L531" s="49" t="s">
        <v>254</v>
      </c>
      <c r="M531" s="49" t="s">
        <v>568</v>
      </c>
    </row>
    <row r="532" spans="2:13" x14ac:dyDescent="0.3">
      <c r="B532" s="248" t="s">
        <v>2831</v>
      </c>
      <c r="C532" s="248" t="s">
        <v>2831</v>
      </c>
      <c r="D532" t="s">
        <v>2575</v>
      </c>
      <c r="E532" t="s">
        <v>12031</v>
      </c>
      <c r="F532" t="s">
        <v>2072</v>
      </c>
      <c r="G532" s="47" t="s">
        <v>2221</v>
      </c>
      <c r="H532" s="49">
        <v>0</v>
      </c>
      <c r="I532" s="250">
        <v>0</v>
      </c>
      <c r="J532" s="49" t="s">
        <v>2160</v>
      </c>
      <c r="K532" s="49" t="s">
        <v>12032</v>
      </c>
      <c r="L532" s="49" t="s">
        <v>254</v>
      </c>
      <c r="M532" s="49" t="s">
        <v>568</v>
      </c>
    </row>
    <row r="533" spans="2:13" x14ac:dyDescent="0.3">
      <c r="B533" s="248" t="s">
        <v>2831</v>
      </c>
      <c r="C533" s="248" t="s">
        <v>2831</v>
      </c>
      <c r="D533" t="s">
        <v>2575</v>
      </c>
      <c r="E533" t="s">
        <v>4874</v>
      </c>
      <c r="F533" t="s">
        <v>2073</v>
      </c>
      <c r="G533" s="47" t="s">
        <v>2363</v>
      </c>
      <c r="H533" s="49">
        <v>0</v>
      </c>
      <c r="I533" s="250">
        <v>0</v>
      </c>
      <c r="J533" s="49" t="s">
        <v>2173</v>
      </c>
      <c r="K533" s="49" t="s">
        <v>4875</v>
      </c>
      <c r="L533" s="49" t="s">
        <v>254</v>
      </c>
      <c r="M533" s="49" t="s">
        <v>568</v>
      </c>
    </row>
    <row r="534" spans="2:13" x14ac:dyDescent="0.3">
      <c r="B534" s="248" t="s">
        <v>2831</v>
      </c>
      <c r="C534" s="248" t="s">
        <v>2831</v>
      </c>
      <c r="D534" t="s">
        <v>2575</v>
      </c>
      <c r="E534" t="s">
        <v>9821</v>
      </c>
      <c r="F534" t="s">
        <v>2073</v>
      </c>
      <c r="G534" s="47" t="s">
        <v>2230</v>
      </c>
      <c r="H534" s="49">
        <v>0</v>
      </c>
      <c r="I534" s="250">
        <v>0</v>
      </c>
      <c r="J534" s="49" t="s">
        <v>2186</v>
      </c>
      <c r="K534" s="49" t="s">
        <v>9822</v>
      </c>
      <c r="L534" s="49" t="s">
        <v>254</v>
      </c>
      <c r="M534" s="49" t="s">
        <v>568</v>
      </c>
    </row>
    <row r="535" spans="2:13" x14ac:dyDescent="0.3">
      <c r="B535" s="248" t="s">
        <v>2831</v>
      </c>
      <c r="C535" s="248" t="s">
        <v>2831</v>
      </c>
      <c r="D535" t="s">
        <v>2575</v>
      </c>
      <c r="E535" t="s">
        <v>7812</v>
      </c>
      <c r="F535" t="s">
        <v>2078</v>
      </c>
      <c r="G535" s="47" t="s">
        <v>2312</v>
      </c>
      <c r="H535" s="49">
        <v>0</v>
      </c>
      <c r="I535" s="250">
        <v>0</v>
      </c>
      <c r="J535" s="49" t="s">
        <v>2186</v>
      </c>
      <c r="K535" s="49" t="s">
        <v>7813</v>
      </c>
      <c r="L535" s="49" t="s">
        <v>254</v>
      </c>
      <c r="M535" s="49" t="s">
        <v>568</v>
      </c>
    </row>
    <row r="536" spans="2:13" x14ac:dyDescent="0.3">
      <c r="B536" s="248" t="s">
        <v>2831</v>
      </c>
      <c r="C536" s="248" t="s">
        <v>2831</v>
      </c>
      <c r="D536" t="s">
        <v>2575</v>
      </c>
      <c r="E536" t="s">
        <v>5312</v>
      </c>
      <c r="F536" t="s">
        <v>2078</v>
      </c>
      <c r="G536" s="47" t="s">
        <v>2230</v>
      </c>
      <c r="H536" s="49">
        <v>0</v>
      </c>
      <c r="I536" s="250">
        <v>0</v>
      </c>
      <c r="J536" s="49" t="s">
        <v>2160</v>
      </c>
      <c r="K536" s="49" t="s">
        <v>5313</v>
      </c>
      <c r="L536" s="49" t="s">
        <v>254</v>
      </c>
      <c r="M536" s="49" t="s">
        <v>568</v>
      </c>
    </row>
    <row r="537" spans="2:13" x14ac:dyDescent="0.3">
      <c r="B537" s="248" t="s">
        <v>2831</v>
      </c>
      <c r="C537" s="248" t="s">
        <v>2831</v>
      </c>
      <c r="D537" t="s">
        <v>2575</v>
      </c>
      <c r="E537" t="s">
        <v>8773</v>
      </c>
      <c r="F537" t="s">
        <v>2073</v>
      </c>
      <c r="G537" s="47" t="s">
        <v>2340</v>
      </c>
      <c r="H537" s="49">
        <v>0</v>
      </c>
      <c r="I537" s="250">
        <v>0</v>
      </c>
      <c r="J537" s="49" t="s">
        <v>2160</v>
      </c>
      <c r="K537" s="49" t="s">
        <v>8774</v>
      </c>
      <c r="L537" s="49" t="s">
        <v>254</v>
      </c>
      <c r="M537" s="49" t="s">
        <v>568</v>
      </c>
    </row>
    <row r="538" spans="2:13" x14ac:dyDescent="0.3">
      <c r="B538" s="248" t="s">
        <v>2831</v>
      </c>
      <c r="C538" s="248" t="s">
        <v>2831</v>
      </c>
      <c r="D538" t="s">
        <v>2575</v>
      </c>
      <c r="E538" t="s">
        <v>4193</v>
      </c>
      <c r="F538" t="s">
        <v>2073</v>
      </c>
      <c r="G538" s="47" t="s">
        <v>2255</v>
      </c>
      <c r="H538" s="49">
        <v>0</v>
      </c>
      <c r="I538" s="250">
        <v>0</v>
      </c>
      <c r="J538" s="49" t="s">
        <v>2186</v>
      </c>
      <c r="K538" s="49" t="s">
        <v>4194</v>
      </c>
      <c r="L538" s="49" t="s">
        <v>254</v>
      </c>
      <c r="M538" s="49" t="s">
        <v>568</v>
      </c>
    </row>
    <row r="539" spans="2:13" x14ac:dyDescent="0.3">
      <c r="B539" s="248" t="s">
        <v>2831</v>
      </c>
      <c r="C539" s="248" t="s">
        <v>2831</v>
      </c>
      <c r="D539" t="s">
        <v>2575</v>
      </c>
      <c r="E539" t="s">
        <v>7099</v>
      </c>
      <c r="F539" t="s">
        <v>2073</v>
      </c>
      <c r="G539" s="47" t="s">
        <v>2345</v>
      </c>
      <c r="H539" s="49">
        <v>0</v>
      </c>
      <c r="I539" s="250">
        <v>0</v>
      </c>
      <c r="J539" s="49" t="s">
        <v>2186</v>
      </c>
      <c r="K539" s="49" t="s">
        <v>7100</v>
      </c>
      <c r="L539" s="49" t="s">
        <v>254</v>
      </c>
      <c r="M539" s="49" t="s">
        <v>568</v>
      </c>
    </row>
    <row r="540" spans="2:13" x14ac:dyDescent="0.3">
      <c r="B540" s="248" t="s">
        <v>2831</v>
      </c>
      <c r="C540" s="248" t="s">
        <v>2831</v>
      </c>
      <c r="D540" t="s">
        <v>2575</v>
      </c>
      <c r="E540" t="s">
        <v>8818</v>
      </c>
      <c r="F540" t="s">
        <v>2073</v>
      </c>
      <c r="G540" s="47" t="s">
        <v>2267</v>
      </c>
      <c r="H540" s="49">
        <v>0</v>
      </c>
      <c r="I540" s="250">
        <v>0</v>
      </c>
      <c r="J540" s="49" t="s">
        <v>2173</v>
      </c>
      <c r="K540" s="49" t="s">
        <v>8819</v>
      </c>
      <c r="L540" s="49" t="s">
        <v>254</v>
      </c>
      <c r="M540" s="49" t="s">
        <v>568</v>
      </c>
    </row>
    <row r="541" spans="2:13" x14ac:dyDescent="0.3">
      <c r="B541" s="248" t="s">
        <v>2831</v>
      </c>
      <c r="C541" s="248" t="s">
        <v>2831</v>
      </c>
      <c r="D541" t="s">
        <v>2575</v>
      </c>
      <c r="E541" t="s">
        <v>10455</v>
      </c>
      <c r="F541" t="s">
        <v>2073</v>
      </c>
      <c r="G541" s="47" t="s">
        <v>2230</v>
      </c>
      <c r="H541" s="49">
        <v>0</v>
      </c>
      <c r="I541" s="250">
        <v>0</v>
      </c>
      <c r="J541" s="49" t="s">
        <v>2160</v>
      </c>
      <c r="K541" s="49" t="s">
        <v>10456</v>
      </c>
      <c r="L541" s="49" t="s">
        <v>254</v>
      </c>
      <c r="M541" s="49" t="s">
        <v>568</v>
      </c>
    </row>
    <row r="542" spans="2:13" x14ac:dyDescent="0.3">
      <c r="B542" s="248" t="s">
        <v>2831</v>
      </c>
      <c r="C542" s="248" t="s">
        <v>2831</v>
      </c>
      <c r="D542" t="s">
        <v>2575</v>
      </c>
      <c r="E542" t="s">
        <v>9522</v>
      </c>
      <c r="F542" t="s">
        <v>2073</v>
      </c>
      <c r="G542" s="47" t="s">
        <v>2242</v>
      </c>
      <c r="H542" s="49">
        <v>0</v>
      </c>
      <c r="I542" s="250">
        <v>0</v>
      </c>
      <c r="J542" s="49" t="s">
        <v>2186</v>
      </c>
      <c r="K542" s="49" t="s">
        <v>9523</v>
      </c>
      <c r="L542" s="49" t="s">
        <v>254</v>
      </c>
      <c r="M542" s="49" t="s">
        <v>568</v>
      </c>
    </row>
    <row r="543" spans="2:13" x14ac:dyDescent="0.3">
      <c r="B543" s="248" t="s">
        <v>2831</v>
      </c>
      <c r="C543" s="248" t="s">
        <v>2831</v>
      </c>
      <c r="D543" t="s">
        <v>2575</v>
      </c>
      <c r="E543" t="s">
        <v>8751</v>
      </c>
      <c r="F543" t="s">
        <v>2073</v>
      </c>
      <c r="G543" s="47" t="s">
        <v>2267</v>
      </c>
      <c r="H543" s="49">
        <v>0</v>
      </c>
      <c r="I543" s="250">
        <v>0</v>
      </c>
      <c r="J543" s="49" t="s">
        <v>2186</v>
      </c>
      <c r="K543" s="49" t="s">
        <v>8752</v>
      </c>
      <c r="L543" s="49" t="s">
        <v>254</v>
      </c>
      <c r="M543" s="49" t="s">
        <v>568</v>
      </c>
    </row>
    <row r="544" spans="2:13" x14ac:dyDescent="0.3">
      <c r="B544" s="248" t="s">
        <v>2831</v>
      </c>
      <c r="C544" s="248" t="s">
        <v>2831</v>
      </c>
      <c r="D544" t="s">
        <v>2575</v>
      </c>
      <c r="E544" t="s">
        <v>10722</v>
      </c>
      <c r="F544" t="s">
        <v>2078</v>
      </c>
      <c r="G544" s="47" t="s">
        <v>2221</v>
      </c>
      <c r="H544" s="49">
        <v>0</v>
      </c>
      <c r="I544" s="250">
        <v>0</v>
      </c>
      <c r="J544" s="49" t="s">
        <v>2186</v>
      </c>
      <c r="K544" s="49" t="s">
        <v>10723</v>
      </c>
      <c r="L544" s="49" t="s">
        <v>254</v>
      </c>
      <c r="M544" s="49" t="s">
        <v>568</v>
      </c>
    </row>
    <row r="545" spans="2:13" x14ac:dyDescent="0.3">
      <c r="B545" s="248" t="s">
        <v>2831</v>
      </c>
      <c r="C545" s="248" t="s">
        <v>2831</v>
      </c>
      <c r="D545" t="s">
        <v>2575</v>
      </c>
      <c r="E545" t="s">
        <v>9512</v>
      </c>
      <c r="F545" t="s">
        <v>2073</v>
      </c>
      <c r="G545" s="47" t="s">
        <v>2363</v>
      </c>
      <c r="H545" s="49">
        <v>0</v>
      </c>
      <c r="I545" s="250">
        <v>0</v>
      </c>
      <c r="J545" s="49" t="s">
        <v>2186</v>
      </c>
      <c r="K545" s="49" t="s">
        <v>9513</v>
      </c>
      <c r="L545" s="49" t="s">
        <v>2147</v>
      </c>
      <c r="M545" s="49" t="s">
        <v>568</v>
      </c>
    </row>
    <row r="546" spans="2:13" x14ac:dyDescent="0.3">
      <c r="B546" s="248" t="s">
        <v>2831</v>
      </c>
      <c r="C546" s="248" t="s">
        <v>2831</v>
      </c>
      <c r="D546" t="s">
        <v>2575</v>
      </c>
      <c r="E546" t="s">
        <v>6695</v>
      </c>
      <c r="F546" t="s">
        <v>2073</v>
      </c>
      <c r="G546" s="47" t="s">
        <v>2272</v>
      </c>
      <c r="H546" s="49">
        <v>0</v>
      </c>
      <c r="I546" s="250">
        <v>0</v>
      </c>
      <c r="J546" s="49" t="s">
        <v>2186</v>
      </c>
      <c r="K546" s="49" t="s">
        <v>6696</v>
      </c>
      <c r="L546" s="49" t="s">
        <v>254</v>
      </c>
      <c r="M546" s="49" t="s">
        <v>568</v>
      </c>
    </row>
    <row r="547" spans="2:13" x14ac:dyDescent="0.3">
      <c r="B547" s="248" t="s">
        <v>2831</v>
      </c>
      <c r="C547" s="248" t="s">
        <v>2831</v>
      </c>
      <c r="D547" t="s">
        <v>2575</v>
      </c>
      <c r="E547" t="s">
        <v>8191</v>
      </c>
      <c r="F547" t="s">
        <v>2073</v>
      </c>
      <c r="G547" s="47" t="s">
        <v>2340</v>
      </c>
      <c r="H547" s="49">
        <v>0</v>
      </c>
      <c r="I547" s="250">
        <v>0</v>
      </c>
      <c r="J547" s="49" t="s">
        <v>2186</v>
      </c>
      <c r="K547" s="49" t="s">
        <v>8192</v>
      </c>
      <c r="L547" s="49" t="s">
        <v>2147</v>
      </c>
      <c r="M547" s="49" t="s">
        <v>568</v>
      </c>
    </row>
    <row r="548" spans="2:13" x14ac:dyDescent="0.3">
      <c r="B548" s="248" t="s">
        <v>2831</v>
      </c>
      <c r="C548" s="248" t="s">
        <v>2831</v>
      </c>
      <c r="D548" t="s">
        <v>2575</v>
      </c>
      <c r="E548" t="s">
        <v>12033</v>
      </c>
      <c r="F548" t="s">
        <v>2072</v>
      </c>
      <c r="G548" s="47" t="s">
        <v>2235</v>
      </c>
      <c r="H548" s="49">
        <v>0</v>
      </c>
      <c r="I548" s="250">
        <v>0</v>
      </c>
      <c r="J548" s="49" t="s">
        <v>2160</v>
      </c>
      <c r="K548" s="49" t="s">
        <v>4332</v>
      </c>
      <c r="L548" s="49" t="s">
        <v>254</v>
      </c>
      <c r="M548" s="49" t="s">
        <v>568</v>
      </c>
    </row>
    <row r="549" spans="2:13" x14ac:dyDescent="0.3">
      <c r="B549" s="248" t="s">
        <v>2831</v>
      </c>
      <c r="C549" s="248" t="s">
        <v>2831</v>
      </c>
      <c r="D549" t="s">
        <v>2575</v>
      </c>
      <c r="E549" t="s">
        <v>6834</v>
      </c>
      <c r="F549" t="s">
        <v>2073</v>
      </c>
      <c r="G549" s="47" t="s">
        <v>2260</v>
      </c>
      <c r="H549" s="49">
        <v>0</v>
      </c>
      <c r="I549" s="250">
        <v>0</v>
      </c>
      <c r="J549" s="49" t="s">
        <v>2186</v>
      </c>
      <c r="K549" s="49" t="s">
        <v>6835</v>
      </c>
      <c r="L549" s="49" t="s">
        <v>254</v>
      </c>
      <c r="M549" s="49" t="s">
        <v>568</v>
      </c>
    </row>
    <row r="550" spans="2:13" x14ac:dyDescent="0.3">
      <c r="B550" s="248" t="s">
        <v>2831</v>
      </c>
      <c r="C550" s="248" t="s">
        <v>2831</v>
      </c>
      <c r="D550" t="s">
        <v>2575</v>
      </c>
      <c r="E550" t="s">
        <v>6815</v>
      </c>
      <c r="F550" t="s">
        <v>2073</v>
      </c>
      <c r="G550" s="47" t="s">
        <v>2341</v>
      </c>
      <c r="H550" s="49">
        <v>0</v>
      </c>
      <c r="I550" s="250">
        <v>0</v>
      </c>
      <c r="J550" s="49" t="s">
        <v>2186</v>
      </c>
      <c r="K550" s="49" t="s">
        <v>6816</v>
      </c>
      <c r="L550" s="49" t="s">
        <v>254</v>
      </c>
      <c r="M550" s="49" t="s">
        <v>568</v>
      </c>
    </row>
    <row r="551" spans="2:13" x14ac:dyDescent="0.3">
      <c r="B551" s="248" t="s">
        <v>2831</v>
      </c>
      <c r="C551" s="248" t="s">
        <v>2831</v>
      </c>
      <c r="D551" t="s">
        <v>2575</v>
      </c>
      <c r="E551" t="s">
        <v>10239</v>
      </c>
      <c r="F551" t="s">
        <v>2078</v>
      </c>
      <c r="G551" s="47" t="s">
        <v>2341</v>
      </c>
      <c r="H551" s="49">
        <v>0</v>
      </c>
      <c r="I551" s="250">
        <v>0</v>
      </c>
      <c r="J551" s="49" t="s">
        <v>2186</v>
      </c>
      <c r="K551" s="49" t="s">
        <v>10240</v>
      </c>
      <c r="L551" s="49" t="s">
        <v>254</v>
      </c>
      <c r="M551" s="49" t="s">
        <v>568</v>
      </c>
    </row>
    <row r="552" spans="2:13" x14ac:dyDescent="0.3">
      <c r="B552" s="248" t="s">
        <v>2831</v>
      </c>
      <c r="C552" s="248" t="s">
        <v>2831</v>
      </c>
      <c r="D552" t="s">
        <v>2575</v>
      </c>
      <c r="E552" t="s">
        <v>12034</v>
      </c>
      <c r="F552" t="s">
        <v>2072</v>
      </c>
      <c r="G552" s="47" t="s">
        <v>2262</v>
      </c>
      <c r="H552" s="49">
        <v>0</v>
      </c>
      <c r="I552" s="250">
        <v>0</v>
      </c>
      <c r="J552" s="49" t="s">
        <v>2173</v>
      </c>
      <c r="K552" s="49" t="s">
        <v>12035</v>
      </c>
      <c r="L552" s="49" t="s">
        <v>254</v>
      </c>
      <c r="M552" s="49" t="s">
        <v>568</v>
      </c>
    </row>
    <row r="553" spans="2:13" x14ac:dyDescent="0.3">
      <c r="B553" s="248" t="s">
        <v>2831</v>
      </c>
      <c r="C553" s="248" t="s">
        <v>2831</v>
      </c>
      <c r="D553" t="s">
        <v>2575</v>
      </c>
      <c r="E553" t="s">
        <v>6862</v>
      </c>
      <c r="F553" t="s">
        <v>2078</v>
      </c>
      <c r="G553" s="47" t="s">
        <v>2340</v>
      </c>
      <c r="H553" s="49">
        <v>0</v>
      </c>
      <c r="I553" s="250">
        <v>0</v>
      </c>
      <c r="J553" s="49" t="s">
        <v>2186</v>
      </c>
      <c r="K553" s="49" t="s">
        <v>6863</v>
      </c>
      <c r="L553" s="49" t="s">
        <v>254</v>
      </c>
      <c r="M553" s="49" t="s">
        <v>568</v>
      </c>
    </row>
    <row r="554" spans="2:13" x14ac:dyDescent="0.3">
      <c r="B554" s="248" t="s">
        <v>2831</v>
      </c>
      <c r="C554" s="248" t="s">
        <v>2831</v>
      </c>
      <c r="D554" t="s">
        <v>2575</v>
      </c>
      <c r="E554" t="s">
        <v>8802</v>
      </c>
      <c r="F554" t="s">
        <v>2073</v>
      </c>
      <c r="G554" s="47" t="s">
        <v>2363</v>
      </c>
      <c r="H554" s="49">
        <v>0</v>
      </c>
      <c r="I554" s="250">
        <v>0</v>
      </c>
      <c r="J554" s="49" t="s">
        <v>2186</v>
      </c>
      <c r="K554" s="49" t="s">
        <v>8803</v>
      </c>
      <c r="L554" s="49" t="s">
        <v>254</v>
      </c>
      <c r="M554" s="49" t="s">
        <v>568</v>
      </c>
    </row>
    <row r="555" spans="2:13" x14ac:dyDescent="0.3">
      <c r="B555" s="248" t="s">
        <v>2831</v>
      </c>
      <c r="C555" s="248" t="s">
        <v>2831</v>
      </c>
      <c r="D555" t="s">
        <v>2575</v>
      </c>
      <c r="E555" t="s">
        <v>6830</v>
      </c>
      <c r="F555" t="s">
        <v>2073</v>
      </c>
      <c r="G555" s="47" t="s">
        <v>2341</v>
      </c>
      <c r="H555" s="49">
        <v>0</v>
      </c>
      <c r="I555" s="250">
        <v>0</v>
      </c>
      <c r="J555" s="49" t="s">
        <v>2186</v>
      </c>
      <c r="K555" s="49" t="s">
        <v>6831</v>
      </c>
      <c r="L555" s="49" t="s">
        <v>254</v>
      </c>
      <c r="M555" s="49" t="s">
        <v>568</v>
      </c>
    </row>
    <row r="556" spans="2:13" x14ac:dyDescent="0.3">
      <c r="B556" s="248" t="s">
        <v>2831</v>
      </c>
      <c r="C556" s="248" t="s">
        <v>2831</v>
      </c>
      <c r="D556" t="s">
        <v>2575</v>
      </c>
      <c r="E556" t="s">
        <v>12036</v>
      </c>
      <c r="F556" t="s">
        <v>2072</v>
      </c>
      <c r="G556" s="47" t="s">
        <v>2222</v>
      </c>
      <c r="H556" s="49">
        <v>0</v>
      </c>
      <c r="I556" s="250">
        <v>0</v>
      </c>
      <c r="J556" s="49" t="s">
        <v>2160</v>
      </c>
      <c r="K556" s="49" t="s">
        <v>11522</v>
      </c>
      <c r="L556" s="49" t="s">
        <v>254</v>
      </c>
      <c r="M556" s="49" t="s">
        <v>568</v>
      </c>
    </row>
    <row r="557" spans="2:13" x14ac:dyDescent="0.3">
      <c r="B557" s="248" t="s">
        <v>2831</v>
      </c>
      <c r="C557" s="248" t="s">
        <v>2831</v>
      </c>
      <c r="D557" t="s">
        <v>2575</v>
      </c>
      <c r="E557" t="s">
        <v>12037</v>
      </c>
      <c r="F557" t="s">
        <v>2072</v>
      </c>
      <c r="G557" s="47" t="s">
        <v>2349</v>
      </c>
      <c r="H557" s="49">
        <v>0</v>
      </c>
      <c r="I557" s="250">
        <v>0</v>
      </c>
      <c r="J557" s="49" t="s">
        <v>2160</v>
      </c>
      <c r="K557" s="49" t="s">
        <v>4332</v>
      </c>
      <c r="L557" s="49" t="s">
        <v>254</v>
      </c>
      <c r="M557" s="49" t="s">
        <v>568</v>
      </c>
    </row>
    <row r="558" spans="2:13" x14ac:dyDescent="0.3">
      <c r="B558" s="248" t="s">
        <v>2831</v>
      </c>
      <c r="C558" s="248" t="s">
        <v>2831</v>
      </c>
      <c r="D558" t="s">
        <v>2575</v>
      </c>
      <c r="E558" t="s">
        <v>7694</v>
      </c>
      <c r="F558" t="s">
        <v>2073</v>
      </c>
      <c r="G558" s="47" t="s">
        <v>2230</v>
      </c>
      <c r="H558" s="49">
        <v>0</v>
      </c>
      <c r="I558" s="250">
        <v>0</v>
      </c>
      <c r="J558" s="49" t="s">
        <v>2186</v>
      </c>
      <c r="K558" s="49" t="s">
        <v>7695</v>
      </c>
      <c r="L558" s="49" t="s">
        <v>254</v>
      </c>
      <c r="M558" s="49" t="s">
        <v>568</v>
      </c>
    </row>
    <row r="559" spans="2:13" x14ac:dyDescent="0.3">
      <c r="B559" s="248" t="s">
        <v>2831</v>
      </c>
      <c r="C559" s="248" t="s">
        <v>2831</v>
      </c>
      <c r="D559" t="s">
        <v>2575</v>
      </c>
      <c r="E559" t="s">
        <v>4801</v>
      </c>
      <c r="F559" t="s">
        <v>2078</v>
      </c>
      <c r="G559" s="47" t="s">
        <v>2261</v>
      </c>
      <c r="H559" s="49">
        <v>0</v>
      </c>
      <c r="I559" s="250">
        <v>0</v>
      </c>
      <c r="J559" s="49" t="s">
        <v>2160</v>
      </c>
      <c r="K559" s="49" t="s">
        <v>4802</v>
      </c>
      <c r="L559" s="49" t="s">
        <v>254</v>
      </c>
      <c r="M559" s="49" t="s">
        <v>568</v>
      </c>
    </row>
    <row r="560" spans="2:13" x14ac:dyDescent="0.3">
      <c r="B560" s="248" t="s">
        <v>2831</v>
      </c>
      <c r="C560" s="248" t="s">
        <v>2831</v>
      </c>
      <c r="D560" t="s">
        <v>2575</v>
      </c>
      <c r="E560" t="s">
        <v>9092</v>
      </c>
      <c r="F560" t="s">
        <v>2078</v>
      </c>
      <c r="G560" s="47" t="s">
        <v>2267</v>
      </c>
      <c r="H560" s="49">
        <v>0</v>
      </c>
      <c r="I560" s="250">
        <v>0</v>
      </c>
      <c r="J560" s="49" t="s">
        <v>2186</v>
      </c>
      <c r="K560" s="49" t="s">
        <v>9093</v>
      </c>
      <c r="L560" s="49" t="s">
        <v>254</v>
      </c>
      <c r="M560" s="49" t="s">
        <v>568</v>
      </c>
    </row>
    <row r="561" spans="2:13" x14ac:dyDescent="0.3">
      <c r="B561" s="248" t="s">
        <v>2831</v>
      </c>
      <c r="C561" s="248" t="s">
        <v>2831</v>
      </c>
      <c r="D561" t="s">
        <v>2575</v>
      </c>
      <c r="E561" t="s">
        <v>10499</v>
      </c>
      <c r="F561" t="s">
        <v>2078</v>
      </c>
      <c r="G561" s="47" t="s">
        <v>2341</v>
      </c>
      <c r="H561" s="49">
        <v>0</v>
      </c>
      <c r="I561" s="250">
        <v>0</v>
      </c>
      <c r="J561" s="49" t="s">
        <v>2186</v>
      </c>
      <c r="K561" s="49" t="s">
        <v>10500</v>
      </c>
      <c r="L561" s="49" t="s">
        <v>254</v>
      </c>
      <c r="M561" s="49" t="s">
        <v>568</v>
      </c>
    </row>
    <row r="562" spans="2:13" x14ac:dyDescent="0.3">
      <c r="B562" s="248" t="s">
        <v>2831</v>
      </c>
      <c r="C562" s="248" t="s">
        <v>2831</v>
      </c>
      <c r="D562" t="s">
        <v>2575</v>
      </c>
      <c r="E562" t="s">
        <v>11483</v>
      </c>
      <c r="F562" t="s">
        <v>2073</v>
      </c>
      <c r="G562" s="47" t="s">
        <v>2221</v>
      </c>
      <c r="H562" s="49">
        <v>0</v>
      </c>
      <c r="I562" s="250">
        <v>0</v>
      </c>
      <c r="J562" s="49" t="s">
        <v>2160</v>
      </c>
      <c r="K562" s="49" t="s">
        <v>2992</v>
      </c>
      <c r="L562" s="49" t="s">
        <v>254</v>
      </c>
      <c r="M562" s="49" t="s">
        <v>568</v>
      </c>
    </row>
    <row r="563" spans="2:13" x14ac:dyDescent="0.3">
      <c r="B563" s="248" t="s">
        <v>2831</v>
      </c>
      <c r="C563" s="248" t="s">
        <v>2831</v>
      </c>
      <c r="D563" t="s">
        <v>2575</v>
      </c>
      <c r="E563" t="s">
        <v>9324</v>
      </c>
      <c r="F563" t="s">
        <v>2078</v>
      </c>
      <c r="G563" s="47" t="s">
        <v>2241</v>
      </c>
      <c r="H563" s="49">
        <v>0</v>
      </c>
      <c r="I563" s="250">
        <v>0</v>
      </c>
      <c r="J563" s="49" t="s">
        <v>2186</v>
      </c>
      <c r="K563" s="49" t="s">
        <v>9325</v>
      </c>
      <c r="L563" s="49" t="s">
        <v>254</v>
      </c>
      <c r="M563" s="49" t="s">
        <v>568</v>
      </c>
    </row>
    <row r="564" spans="2:13" x14ac:dyDescent="0.3">
      <c r="B564" s="248" t="s">
        <v>2831</v>
      </c>
      <c r="C564" s="248" t="s">
        <v>2831</v>
      </c>
      <c r="D564" t="s">
        <v>2575</v>
      </c>
      <c r="E564" t="s">
        <v>9853</v>
      </c>
      <c r="F564" t="s">
        <v>2073</v>
      </c>
      <c r="G564" s="47" t="s">
        <v>2349</v>
      </c>
      <c r="H564" s="49">
        <v>0</v>
      </c>
      <c r="I564" s="250">
        <v>0</v>
      </c>
      <c r="J564" s="49" t="s">
        <v>2186</v>
      </c>
      <c r="K564" s="49" t="s">
        <v>9854</v>
      </c>
      <c r="L564" s="49" t="s">
        <v>254</v>
      </c>
      <c r="M564" s="49" t="s">
        <v>568</v>
      </c>
    </row>
    <row r="565" spans="2:13" x14ac:dyDescent="0.3">
      <c r="B565" s="248" t="s">
        <v>2831</v>
      </c>
      <c r="C565" s="248" t="s">
        <v>2831</v>
      </c>
      <c r="D565" t="s">
        <v>2575</v>
      </c>
      <c r="E565" t="s">
        <v>9591</v>
      </c>
      <c r="F565" t="s">
        <v>2073</v>
      </c>
      <c r="G565" s="47" t="s">
        <v>2340</v>
      </c>
      <c r="H565" s="49">
        <v>0</v>
      </c>
      <c r="I565" s="250">
        <v>0</v>
      </c>
      <c r="J565" s="49" t="s">
        <v>2186</v>
      </c>
      <c r="K565" s="49" t="s">
        <v>9592</v>
      </c>
      <c r="L565" s="49" t="s">
        <v>2147</v>
      </c>
      <c r="M565" s="49" t="s">
        <v>568</v>
      </c>
    </row>
    <row r="566" spans="2:13" x14ac:dyDescent="0.3">
      <c r="B566" s="248" t="s">
        <v>2831</v>
      </c>
      <c r="C566" s="248" t="s">
        <v>2831</v>
      </c>
      <c r="D566" t="s">
        <v>2575</v>
      </c>
      <c r="E566" t="s">
        <v>8411</v>
      </c>
      <c r="F566" t="s">
        <v>2078</v>
      </c>
      <c r="G566" s="47" t="s">
        <v>2221</v>
      </c>
      <c r="H566" s="49">
        <v>0</v>
      </c>
      <c r="I566" s="250">
        <v>0</v>
      </c>
      <c r="J566" s="49" t="s">
        <v>2186</v>
      </c>
      <c r="K566" s="49" t="s">
        <v>8412</v>
      </c>
      <c r="L566" s="49" t="s">
        <v>254</v>
      </c>
      <c r="M566" s="49" t="s">
        <v>568</v>
      </c>
    </row>
    <row r="567" spans="2:13" x14ac:dyDescent="0.3">
      <c r="B567" s="248" t="s">
        <v>2831</v>
      </c>
      <c r="C567" s="248" t="s">
        <v>2831</v>
      </c>
      <c r="D567" t="s">
        <v>2575</v>
      </c>
      <c r="E567" t="s">
        <v>6675</v>
      </c>
      <c r="F567" t="s">
        <v>2076</v>
      </c>
      <c r="G567" s="47" t="s">
        <v>2363</v>
      </c>
      <c r="H567" s="49">
        <v>0</v>
      </c>
      <c r="I567" s="250">
        <v>0</v>
      </c>
      <c r="J567" s="49" t="s">
        <v>2160</v>
      </c>
      <c r="K567" s="49" t="s">
        <v>6676</v>
      </c>
      <c r="L567" s="49" t="s">
        <v>254</v>
      </c>
      <c r="M567" s="49" t="s">
        <v>568</v>
      </c>
    </row>
    <row r="568" spans="2:13" x14ac:dyDescent="0.3">
      <c r="B568" s="248" t="s">
        <v>2831</v>
      </c>
      <c r="C568" s="248" t="s">
        <v>2831</v>
      </c>
      <c r="D568" t="s">
        <v>2575</v>
      </c>
      <c r="E568" t="s">
        <v>12038</v>
      </c>
      <c r="F568" t="s">
        <v>2072</v>
      </c>
      <c r="G568" s="47" t="s">
        <v>2174</v>
      </c>
      <c r="H568" s="49">
        <v>0</v>
      </c>
      <c r="I568" s="250">
        <v>0</v>
      </c>
      <c r="J568" s="49" t="s">
        <v>2176</v>
      </c>
      <c r="K568" s="49" t="s">
        <v>12039</v>
      </c>
      <c r="L568" s="49" t="s">
        <v>254</v>
      </c>
      <c r="M568" s="49" t="s">
        <v>568</v>
      </c>
    </row>
    <row r="569" spans="2:13" x14ac:dyDescent="0.3">
      <c r="B569" s="248" t="s">
        <v>2831</v>
      </c>
      <c r="C569" s="248" t="s">
        <v>2831</v>
      </c>
      <c r="D569" t="s">
        <v>2575</v>
      </c>
      <c r="E569" t="s">
        <v>9273</v>
      </c>
      <c r="F569" t="s">
        <v>2073</v>
      </c>
      <c r="G569" s="47" t="s">
        <v>2203</v>
      </c>
      <c r="H569" s="49">
        <v>0</v>
      </c>
      <c r="I569" s="250">
        <v>0</v>
      </c>
      <c r="J569" s="49" t="s">
        <v>2186</v>
      </c>
      <c r="K569" s="49" t="s">
        <v>9274</v>
      </c>
      <c r="L569" s="49" t="s">
        <v>254</v>
      </c>
      <c r="M569" s="49" t="s">
        <v>568</v>
      </c>
    </row>
  </sheetData>
  <sheetProtection sort="0"/>
  <mergeCells count="3">
    <mergeCell ref="B4:O4"/>
    <mergeCell ref="B5:O5"/>
    <mergeCell ref="D10:D11"/>
  </mergeCells>
  <phoneticPr fontId="56" type="noConversion"/>
  <pageMargins left="0.7" right="0.7" top="0.75" bottom="0.75" header="0.3" footer="0.3"/>
  <drawing r:id="rId1"/>
  <tableParts count="1">
    <tablePart r:id="rId2"/>
  </tablePart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702452-B260-48EC-A017-2A3A5BEFBC67}">
  <dimension ref="B1:M55"/>
  <sheetViews>
    <sheetView showGridLines="0" topLeftCell="B1" zoomScaleNormal="100" workbookViewId="0">
      <selection activeCell="C1" sqref="C1"/>
    </sheetView>
  </sheetViews>
  <sheetFormatPr defaultColWidth="9.109375" defaultRowHeight="14.4" x14ac:dyDescent="0.3"/>
  <cols>
    <col min="1" max="1" width="1.6640625" customWidth="1"/>
    <col min="2" max="2" width="18" customWidth="1"/>
    <col min="3" max="3" width="23.33203125" style="47" customWidth="1"/>
    <col min="4" max="4" width="24.33203125" style="47" customWidth="1"/>
    <col min="5" max="11" width="18.109375" style="64" customWidth="1"/>
    <col min="12" max="12" width="13.21875" customWidth="1"/>
    <col min="13" max="13" width="7" customWidth="1"/>
  </cols>
  <sheetData>
    <row r="1" spans="2:13" x14ac:dyDescent="0.3">
      <c r="C1" s="6" t="s">
        <v>7</v>
      </c>
      <c r="D1" s="31" t="str">
        <f>'Reporte KPIs'!E1</f>
        <v>57040</v>
      </c>
      <c r="E1" s="63" t="s">
        <v>0</v>
      </c>
      <c r="F1" s="6" t="str">
        <f>'Reporte KPIs'!L1</f>
        <v>Centro</v>
      </c>
      <c r="G1" s="6"/>
      <c r="H1"/>
      <c r="I1"/>
      <c r="J1"/>
      <c r="K1"/>
    </row>
    <row r="2" spans="2:13" x14ac:dyDescent="0.3">
      <c r="C2" s="6" t="s">
        <v>2</v>
      </c>
      <c r="D2" s="31" t="str">
        <f>'Reporte KPIs'!E2</f>
        <v>Toyota Celaya</v>
      </c>
      <c r="E2" s="63" t="s">
        <v>1</v>
      </c>
      <c r="F2" s="6" t="str">
        <f>'Reporte KPIs'!L2</f>
        <v>Celaya</v>
      </c>
      <c r="G2" s="6"/>
      <c r="H2"/>
      <c r="I2"/>
      <c r="J2"/>
      <c r="K2"/>
    </row>
    <row r="3" spans="2:13" ht="8.1" customHeight="1" x14ac:dyDescent="0.3">
      <c r="C3"/>
      <c r="D3"/>
    </row>
    <row r="4" spans="2:13" ht="15.6" x14ac:dyDescent="0.3">
      <c r="B4" s="443" t="str">
        <f>'Reporte KPIs'!B4</f>
        <v>Reporte de Servicio Marzo 2022 a Febrero 2023</v>
      </c>
      <c r="C4" s="443"/>
      <c r="D4" s="443"/>
      <c r="E4" s="443"/>
      <c r="F4" s="443"/>
      <c r="G4" s="443"/>
      <c r="H4" s="443"/>
      <c r="I4" s="443"/>
      <c r="J4" s="443"/>
      <c r="K4" s="443"/>
      <c r="L4" s="443"/>
      <c r="M4" s="443"/>
    </row>
    <row r="5" spans="2:13" ht="15.6" x14ac:dyDescent="0.3">
      <c r="B5" s="311" t="str">
        <f xml:space="preserve"> CONCATENATE("Listado Primer Servicio - ",'Reporte KPIs'!E74,": ",'Reporte KPIs'!E86)</f>
        <v>Listado Primer Servicio - Mes Venta: Octubre 2021</v>
      </c>
      <c r="C5" s="311"/>
      <c r="D5" s="311"/>
      <c r="E5" s="311"/>
      <c r="F5" s="311"/>
      <c r="G5" s="311"/>
      <c r="H5" s="311"/>
      <c r="I5" s="311"/>
      <c r="J5" s="311"/>
      <c r="K5" s="311"/>
      <c r="L5" s="311"/>
      <c r="M5" s="311"/>
    </row>
    <row r="6" spans="2:13" ht="4.8" customHeight="1" x14ac:dyDescent="0.3">
      <c r="B6" s="4"/>
      <c r="C6" s="4"/>
      <c r="D6" s="4"/>
      <c r="E6" s="69"/>
      <c r="F6" s="69"/>
      <c r="G6" s="69"/>
      <c r="H6" s="69"/>
      <c r="I6" s="69"/>
      <c r="J6" s="69"/>
      <c r="K6" s="69"/>
      <c r="L6" s="4"/>
      <c r="M6" s="4"/>
    </row>
    <row r="7" spans="2:13" x14ac:dyDescent="0.3">
      <c r="B7" s="255" t="s">
        <v>96</v>
      </c>
      <c r="C7" s="59">
        <f>COUNTA(Table_TasaPrimerServicio11[Mes Venta])</f>
        <v>43</v>
      </c>
      <c r="D7"/>
    </row>
    <row r="8" spans="2:13" x14ac:dyDescent="0.3">
      <c r="B8" s="276" t="s">
        <v>97</v>
      </c>
      <c r="C8" s="270">
        <f>COUNTIF(Table_TasaPrimerServicio11[¿Vino a Servicio?],"=SI")+COUNTIF(Table_TasaPrimerServicio11[¿Vino a Servicio?],"=SI, POSTERIOR AL PERIODO")</f>
        <v>28</v>
      </c>
      <c r="D8"/>
    </row>
    <row r="9" spans="2:13" x14ac:dyDescent="0.3">
      <c r="B9" s="276" t="s">
        <v>2584</v>
      </c>
      <c r="C9" s="270">
        <f>COUNTIF(Table_TasaPrimerServicio11[¿Vino a Servicio?],"=SI, con otro distribuidor")+COUNTIF(Table_TasaPrimerServicio11[¿Vino a Servicio?],"=SI, POSTERIOR AL PERIODO y con otro Distr.")</f>
        <v>10</v>
      </c>
      <c r="D9"/>
    </row>
    <row r="10" spans="2:13" ht="14.4" customHeight="1" x14ac:dyDescent="0.3">
      <c r="B10" s="277" t="s">
        <v>2585</v>
      </c>
      <c r="C10" s="271">
        <f>COUNTIF(Table_TasaPrimerServicio11[¿Vino a Servicio?],"=No")</f>
        <v>5</v>
      </c>
      <c r="D10"/>
    </row>
    <row r="11" spans="2:13" x14ac:dyDescent="0.3">
      <c r="C11" s="54"/>
      <c r="D11"/>
      <c r="E11" s="54"/>
      <c r="F11" s="192"/>
      <c r="G11" s="192"/>
      <c r="H11" s="192"/>
      <c r="I11" s="192"/>
      <c r="J11" s="192"/>
      <c r="K11" s="192"/>
    </row>
    <row r="12" spans="2:13" ht="43.2" x14ac:dyDescent="0.3">
      <c r="B12" s="67" t="s">
        <v>46</v>
      </c>
      <c r="C12" s="68" t="s">
        <v>94</v>
      </c>
      <c r="D12" s="68" t="s">
        <v>95</v>
      </c>
      <c r="E12" s="67" t="s">
        <v>89</v>
      </c>
      <c r="F12" s="67" t="s">
        <v>1825</v>
      </c>
      <c r="G12" s="67" t="s">
        <v>1826</v>
      </c>
      <c r="H12" s="67" t="s">
        <v>1370</v>
      </c>
      <c r="I12" s="67" t="s">
        <v>1953</v>
      </c>
      <c r="J12" s="67" t="s">
        <v>2080</v>
      </c>
      <c r="K12" s="67" t="s">
        <v>2465</v>
      </c>
    </row>
    <row r="13" spans="2:13" x14ac:dyDescent="0.3">
      <c r="B13" t="s">
        <v>2578</v>
      </c>
      <c r="C13" s="47" t="s">
        <v>12047</v>
      </c>
      <c r="D13" s="66" t="s">
        <v>2072</v>
      </c>
      <c r="E13" s="64" t="s">
        <v>254</v>
      </c>
      <c r="F13" s="64">
        <v>0</v>
      </c>
      <c r="G13" s="64">
        <v>0</v>
      </c>
      <c r="H13" s="64" t="s">
        <v>2160</v>
      </c>
      <c r="I13" s="64" t="s">
        <v>12048</v>
      </c>
      <c r="J13" s="64" t="s">
        <v>254</v>
      </c>
      <c r="K13" s="64" t="s">
        <v>568</v>
      </c>
    </row>
    <row r="14" spans="2:13" x14ac:dyDescent="0.3">
      <c r="B14" t="s">
        <v>2578</v>
      </c>
      <c r="C14" s="47" t="s">
        <v>12049</v>
      </c>
      <c r="D14" s="66" t="s">
        <v>2072</v>
      </c>
      <c r="E14" s="64" t="s">
        <v>254</v>
      </c>
      <c r="F14" s="64">
        <v>0</v>
      </c>
      <c r="G14" s="64">
        <v>0</v>
      </c>
      <c r="H14" s="64" t="s">
        <v>2173</v>
      </c>
      <c r="I14" s="64" t="s">
        <v>12050</v>
      </c>
      <c r="J14" s="64" t="s">
        <v>254</v>
      </c>
      <c r="K14" s="64" t="s">
        <v>568</v>
      </c>
    </row>
    <row r="15" spans="2:13" x14ac:dyDescent="0.3">
      <c r="B15" t="s">
        <v>2578</v>
      </c>
      <c r="C15" s="47" t="s">
        <v>12051</v>
      </c>
      <c r="D15" s="66" t="s">
        <v>2072</v>
      </c>
      <c r="E15" s="64" t="s">
        <v>254</v>
      </c>
      <c r="F15" s="64">
        <v>0</v>
      </c>
      <c r="G15" s="64">
        <v>0</v>
      </c>
      <c r="H15" s="64" t="s">
        <v>2176</v>
      </c>
      <c r="I15" s="64" t="s">
        <v>12052</v>
      </c>
      <c r="J15" s="64" t="s">
        <v>254</v>
      </c>
      <c r="K15" s="64" t="s">
        <v>568</v>
      </c>
    </row>
    <row r="16" spans="2:13" x14ac:dyDescent="0.3">
      <c r="B16" t="s">
        <v>2578</v>
      </c>
      <c r="C16" s="47" t="s">
        <v>12053</v>
      </c>
      <c r="D16" s="66" t="s">
        <v>2072</v>
      </c>
      <c r="E16" s="64" t="s">
        <v>254</v>
      </c>
      <c r="F16" s="64">
        <v>0</v>
      </c>
      <c r="G16" s="64">
        <v>0</v>
      </c>
      <c r="H16" s="64" t="s">
        <v>2173</v>
      </c>
      <c r="I16" s="64" t="s">
        <v>12054</v>
      </c>
      <c r="J16" s="64" t="s">
        <v>254</v>
      </c>
      <c r="K16" s="64" t="s">
        <v>568</v>
      </c>
    </row>
    <row r="17" spans="2:11" x14ac:dyDescent="0.3">
      <c r="B17" t="s">
        <v>2578</v>
      </c>
      <c r="C17" s="47" t="s">
        <v>12055</v>
      </c>
      <c r="D17" s="66" t="s">
        <v>2072</v>
      </c>
      <c r="E17" s="64" t="s">
        <v>254</v>
      </c>
      <c r="F17" s="64">
        <v>0</v>
      </c>
      <c r="G17" s="64">
        <v>0</v>
      </c>
      <c r="H17" s="64" t="s">
        <v>2176</v>
      </c>
      <c r="I17" s="64" t="s">
        <v>11722</v>
      </c>
      <c r="J17" s="64" t="s">
        <v>254</v>
      </c>
      <c r="K17" s="64" t="s">
        <v>568</v>
      </c>
    </row>
    <row r="18" spans="2:11" x14ac:dyDescent="0.3">
      <c r="B18" t="s">
        <v>2578</v>
      </c>
      <c r="C18" s="47" t="s">
        <v>7852</v>
      </c>
      <c r="D18" s="66" t="s">
        <v>2073</v>
      </c>
      <c r="E18" s="64" t="s">
        <v>5652</v>
      </c>
      <c r="F18" s="64">
        <v>0</v>
      </c>
      <c r="G18" s="64">
        <v>0</v>
      </c>
      <c r="H18" s="64" t="s">
        <v>2186</v>
      </c>
      <c r="I18" s="64" t="s">
        <v>7853</v>
      </c>
      <c r="J18" s="64" t="s">
        <v>254</v>
      </c>
      <c r="K18" s="64" t="s">
        <v>568</v>
      </c>
    </row>
    <row r="19" spans="2:11" x14ac:dyDescent="0.3">
      <c r="B19" t="s">
        <v>2578</v>
      </c>
      <c r="C19" s="47" t="s">
        <v>8106</v>
      </c>
      <c r="D19" s="66" t="s">
        <v>2073</v>
      </c>
      <c r="E19" s="64" t="s">
        <v>6698</v>
      </c>
      <c r="F19" s="64">
        <v>0</v>
      </c>
      <c r="G19" s="64">
        <v>0</v>
      </c>
      <c r="H19" s="64" t="s">
        <v>2186</v>
      </c>
      <c r="I19" s="64" t="s">
        <v>8107</v>
      </c>
      <c r="J19" s="64" t="s">
        <v>254</v>
      </c>
      <c r="K19" s="64" t="s">
        <v>568</v>
      </c>
    </row>
    <row r="20" spans="2:11" x14ac:dyDescent="0.3">
      <c r="B20" t="s">
        <v>2578</v>
      </c>
      <c r="C20" s="47" t="s">
        <v>9611</v>
      </c>
      <c r="D20" s="66" t="s">
        <v>2073</v>
      </c>
      <c r="E20" s="64" t="s">
        <v>5945</v>
      </c>
      <c r="F20" s="64">
        <v>0</v>
      </c>
      <c r="G20" s="64">
        <v>0</v>
      </c>
      <c r="H20" s="64" t="s">
        <v>2186</v>
      </c>
      <c r="I20" s="64" t="s">
        <v>9612</v>
      </c>
      <c r="J20" s="64" t="s">
        <v>254</v>
      </c>
      <c r="K20" s="64" t="s">
        <v>568</v>
      </c>
    </row>
    <row r="21" spans="2:11" x14ac:dyDescent="0.3">
      <c r="B21" t="s">
        <v>2578</v>
      </c>
      <c r="C21" s="47" t="s">
        <v>8893</v>
      </c>
      <c r="D21" s="66" t="s">
        <v>2077</v>
      </c>
      <c r="E21" s="64" t="s">
        <v>6196</v>
      </c>
      <c r="F21" s="64">
        <v>0</v>
      </c>
      <c r="G21" s="64">
        <v>0</v>
      </c>
      <c r="H21" s="64" t="s">
        <v>2186</v>
      </c>
      <c r="I21" s="64" t="s">
        <v>8894</v>
      </c>
      <c r="J21" s="64" t="s">
        <v>254</v>
      </c>
      <c r="K21" s="64" t="s">
        <v>568</v>
      </c>
    </row>
    <row r="22" spans="2:11" x14ac:dyDescent="0.3">
      <c r="B22" t="s">
        <v>2578</v>
      </c>
      <c r="C22" s="47" t="s">
        <v>8345</v>
      </c>
      <c r="D22" s="66" t="s">
        <v>2073</v>
      </c>
      <c r="E22" s="64" t="s">
        <v>5978</v>
      </c>
      <c r="F22" s="64">
        <v>0</v>
      </c>
      <c r="G22" s="64">
        <v>0</v>
      </c>
      <c r="H22" s="64" t="s">
        <v>2186</v>
      </c>
      <c r="I22" s="64" t="s">
        <v>8346</v>
      </c>
      <c r="J22" s="64" t="s">
        <v>254</v>
      </c>
      <c r="K22" s="64" t="s">
        <v>568</v>
      </c>
    </row>
    <row r="23" spans="2:11" x14ac:dyDescent="0.3">
      <c r="B23" t="s">
        <v>2578</v>
      </c>
      <c r="C23" s="47" t="s">
        <v>10599</v>
      </c>
      <c r="D23" s="66" t="s">
        <v>2374</v>
      </c>
      <c r="E23" s="64" t="s">
        <v>5577</v>
      </c>
      <c r="F23" s="64">
        <v>0</v>
      </c>
      <c r="G23" s="64">
        <v>0</v>
      </c>
      <c r="H23" s="64" t="s">
        <v>2176</v>
      </c>
      <c r="I23" s="64" t="s">
        <v>7359</v>
      </c>
      <c r="J23" s="64" t="s">
        <v>254</v>
      </c>
      <c r="K23" s="64" t="s">
        <v>568</v>
      </c>
    </row>
    <row r="24" spans="2:11" x14ac:dyDescent="0.3">
      <c r="B24" t="s">
        <v>2578</v>
      </c>
      <c r="C24" s="47" t="s">
        <v>6348</v>
      </c>
      <c r="D24" s="66" t="s">
        <v>2073</v>
      </c>
      <c r="E24" s="64" t="s">
        <v>5516</v>
      </c>
      <c r="F24" s="64">
        <v>0</v>
      </c>
      <c r="G24" s="64">
        <v>0</v>
      </c>
      <c r="H24" s="64" t="s">
        <v>2186</v>
      </c>
      <c r="I24" s="64" t="s">
        <v>6349</v>
      </c>
      <c r="J24" s="64" t="s">
        <v>2147</v>
      </c>
      <c r="K24" s="64" t="s">
        <v>568</v>
      </c>
    </row>
    <row r="25" spans="2:11" x14ac:dyDescent="0.3">
      <c r="B25" t="s">
        <v>2578</v>
      </c>
      <c r="C25" s="47" t="s">
        <v>6315</v>
      </c>
      <c r="D25" s="66" t="s">
        <v>2073</v>
      </c>
      <c r="E25" s="64" t="s">
        <v>6087</v>
      </c>
      <c r="F25" s="64">
        <v>0</v>
      </c>
      <c r="G25" s="64">
        <v>0</v>
      </c>
      <c r="H25" s="64" t="s">
        <v>2173</v>
      </c>
      <c r="I25" s="64" t="s">
        <v>6316</v>
      </c>
      <c r="J25" s="64" t="s">
        <v>254</v>
      </c>
      <c r="K25" s="64" t="s">
        <v>568</v>
      </c>
    </row>
    <row r="26" spans="2:11" x14ac:dyDescent="0.3">
      <c r="B26" t="s">
        <v>2578</v>
      </c>
      <c r="C26" s="47" t="s">
        <v>5627</v>
      </c>
      <c r="D26" s="66" t="s">
        <v>2077</v>
      </c>
      <c r="E26" s="64" t="s">
        <v>5530</v>
      </c>
      <c r="F26" s="64">
        <v>0</v>
      </c>
      <c r="G26" s="64">
        <v>0</v>
      </c>
      <c r="H26" s="64" t="s">
        <v>2186</v>
      </c>
      <c r="I26" s="64" t="s">
        <v>5628</v>
      </c>
      <c r="J26" s="64" t="s">
        <v>254</v>
      </c>
      <c r="K26" s="64" t="s">
        <v>568</v>
      </c>
    </row>
    <row r="27" spans="2:11" x14ac:dyDescent="0.3">
      <c r="B27" t="s">
        <v>2578</v>
      </c>
      <c r="C27" s="47" t="s">
        <v>10662</v>
      </c>
      <c r="D27" s="66" t="s">
        <v>2077</v>
      </c>
      <c r="E27" s="64" t="s">
        <v>5566</v>
      </c>
      <c r="F27" s="64">
        <v>0</v>
      </c>
      <c r="G27" s="64">
        <v>0</v>
      </c>
      <c r="H27" s="64" t="s">
        <v>2186</v>
      </c>
      <c r="I27" s="64" t="s">
        <v>10663</v>
      </c>
      <c r="J27" s="64" t="s">
        <v>254</v>
      </c>
      <c r="K27" s="64" t="s">
        <v>568</v>
      </c>
    </row>
    <row r="28" spans="2:11" x14ac:dyDescent="0.3">
      <c r="B28" t="s">
        <v>2578</v>
      </c>
      <c r="C28" s="47" t="s">
        <v>11555</v>
      </c>
      <c r="D28" s="66" t="s">
        <v>2073</v>
      </c>
      <c r="E28" s="64" t="s">
        <v>5645</v>
      </c>
      <c r="F28" s="64">
        <v>0</v>
      </c>
      <c r="G28" s="64">
        <v>0</v>
      </c>
      <c r="H28" s="64" t="s">
        <v>2160</v>
      </c>
      <c r="I28" s="64" t="s">
        <v>11556</v>
      </c>
      <c r="J28" s="64" t="s">
        <v>254</v>
      </c>
      <c r="K28" s="64" t="s">
        <v>568</v>
      </c>
    </row>
    <row r="29" spans="2:11" x14ac:dyDescent="0.3">
      <c r="B29" t="s">
        <v>2578</v>
      </c>
      <c r="C29" s="47" t="s">
        <v>9069</v>
      </c>
      <c r="D29" s="66" t="s">
        <v>2073</v>
      </c>
      <c r="E29" s="64" t="s">
        <v>5778</v>
      </c>
      <c r="F29" s="64">
        <v>0</v>
      </c>
      <c r="G29" s="64">
        <v>0</v>
      </c>
      <c r="H29" s="64" t="s">
        <v>2186</v>
      </c>
      <c r="I29" s="64" t="s">
        <v>9070</v>
      </c>
      <c r="J29" s="64" t="s">
        <v>254</v>
      </c>
      <c r="K29" s="64" t="s">
        <v>568</v>
      </c>
    </row>
    <row r="30" spans="2:11" x14ac:dyDescent="0.3">
      <c r="B30" t="s">
        <v>2578</v>
      </c>
      <c r="C30" s="47" t="s">
        <v>8918</v>
      </c>
      <c r="D30" s="66" t="s">
        <v>2073</v>
      </c>
      <c r="E30" s="64" t="s">
        <v>5486</v>
      </c>
      <c r="F30" s="64">
        <v>0</v>
      </c>
      <c r="G30" s="64">
        <v>0</v>
      </c>
      <c r="H30" s="64" t="s">
        <v>2186</v>
      </c>
      <c r="I30" s="64" t="s">
        <v>8919</v>
      </c>
      <c r="J30" s="64" t="s">
        <v>254</v>
      </c>
      <c r="K30" s="64" t="s">
        <v>568</v>
      </c>
    </row>
    <row r="31" spans="2:11" x14ac:dyDescent="0.3">
      <c r="B31" t="s">
        <v>2578</v>
      </c>
      <c r="C31" s="47" t="s">
        <v>9026</v>
      </c>
      <c r="D31" s="66" t="s">
        <v>2073</v>
      </c>
      <c r="E31" s="64" t="s">
        <v>5683</v>
      </c>
      <c r="F31" s="64">
        <v>0</v>
      </c>
      <c r="G31" s="64">
        <v>0</v>
      </c>
      <c r="H31" s="64" t="s">
        <v>2186</v>
      </c>
      <c r="I31" s="64" t="s">
        <v>9027</v>
      </c>
      <c r="J31" s="64" t="s">
        <v>254</v>
      </c>
      <c r="K31" s="64" t="s">
        <v>568</v>
      </c>
    </row>
    <row r="32" spans="2:11" x14ac:dyDescent="0.3">
      <c r="B32" t="s">
        <v>2578</v>
      </c>
      <c r="C32" s="47" t="s">
        <v>12058</v>
      </c>
      <c r="D32" s="66" t="s">
        <v>2374</v>
      </c>
      <c r="E32" s="64" t="s">
        <v>5698</v>
      </c>
      <c r="F32" s="64">
        <v>0</v>
      </c>
      <c r="G32" s="64">
        <v>0</v>
      </c>
      <c r="H32" s="64" t="s">
        <v>2176</v>
      </c>
      <c r="I32" s="64" t="s">
        <v>12059</v>
      </c>
      <c r="J32" s="64" t="s">
        <v>254</v>
      </c>
      <c r="K32" s="64" t="s">
        <v>568</v>
      </c>
    </row>
    <row r="33" spans="2:11" x14ac:dyDescent="0.3">
      <c r="B33" t="s">
        <v>2578</v>
      </c>
      <c r="C33" s="47" t="s">
        <v>12040</v>
      </c>
      <c r="D33" s="66" t="s">
        <v>2374</v>
      </c>
      <c r="E33" s="64" t="s">
        <v>6615</v>
      </c>
      <c r="F33" s="64">
        <v>0</v>
      </c>
      <c r="G33" s="64">
        <v>0</v>
      </c>
      <c r="H33" s="64" t="s">
        <v>2160</v>
      </c>
      <c r="I33" s="64" t="s">
        <v>2925</v>
      </c>
      <c r="J33" s="64" t="s">
        <v>254</v>
      </c>
      <c r="K33" s="64" t="s">
        <v>568</v>
      </c>
    </row>
    <row r="34" spans="2:11" x14ac:dyDescent="0.3">
      <c r="B34" t="s">
        <v>2578</v>
      </c>
      <c r="C34" s="47" t="s">
        <v>12041</v>
      </c>
      <c r="D34" s="66" t="s">
        <v>2374</v>
      </c>
      <c r="E34" s="64" t="s">
        <v>7001</v>
      </c>
      <c r="F34" s="64">
        <v>0</v>
      </c>
      <c r="G34" s="64">
        <v>0</v>
      </c>
      <c r="H34" s="64" t="s">
        <v>2176</v>
      </c>
      <c r="I34" s="64" t="s">
        <v>12042</v>
      </c>
      <c r="J34" s="64" t="s">
        <v>254</v>
      </c>
      <c r="K34" s="64" t="s">
        <v>568</v>
      </c>
    </row>
    <row r="35" spans="2:11" x14ac:dyDescent="0.3">
      <c r="B35" t="s">
        <v>2578</v>
      </c>
      <c r="C35" s="47" t="s">
        <v>5477</v>
      </c>
      <c r="D35" s="66" t="s">
        <v>2073</v>
      </c>
      <c r="E35" s="64" t="s">
        <v>5478</v>
      </c>
      <c r="F35" s="64">
        <v>0</v>
      </c>
      <c r="G35" s="64">
        <v>0</v>
      </c>
      <c r="H35" s="64" t="s">
        <v>2186</v>
      </c>
      <c r="I35" s="64" t="s">
        <v>5479</v>
      </c>
      <c r="J35" s="64" t="s">
        <v>254</v>
      </c>
      <c r="K35" s="64" t="s">
        <v>568</v>
      </c>
    </row>
    <row r="36" spans="2:11" x14ac:dyDescent="0.3">
      <c r="B36" t="s">
        <v>2578</v>
      </c>
      <c r="C36" s="47" t="s">
        <v>7524</v>
      </c>
      <c r="D36" s="66" t="s">
        <v>2073</v>
      </c>
      <c r="E36" s="64" t="s">
        <v>5533</v>
      </c>
      <c r="F36" s="64">
        <v>0</v>
      </c>
      <c r="G36" s="64">
        <v>0</v>
      </c>
      <c r="H36" s="64" t="s">
        <v>2186</v>
      </c>
      <c r="I36" s="64" t="s">
        <v>7525</v>
      </c>
      <c r="J36" s="64" t="s">
        <v>254</v>
      </c>
      <c r="K36" s="64" t="s">
        <v>568</v>
      </c>
    </row>
    <row r="37" spans="2:11" x14ac:dyDescent="0.3">
      <c r="B37" t="s">
        <v>2578</v>
      </c>
      <c r="C37" s="47" t="s">
        <v>8642</v>
      </c>
      <c r="D37" s="66" t="s">
        <v>2073</v>
      </c>
      <c r="E37" s="64" t="s">
        <v>5533</v>
      </c>
      <c r="F37" s="64">
        <v>0</v>
      </c>
      <c r="G37" s="64">
        <v>0</v>
      </c>
      <c r="H37" s="64" t="s">
        <v>2186</v>
      </c>
      <c r="I37" s="64" t="s">
        <v>8643</v>
      </c>
      <c r="J37" s="64" t="s">
        <v>254</v>
      </c>
      <c r="K37" s="64" t="s">
        <v>568</v>
      </c>
    </row>
    <row r="38" spans="2:11" x14ac:dyDescent="0.3">
      <c r="B38" t="s">
        <v>2578</v>
      </c>
      <c r="C38" s="47" t="s">
        <v>10344</v>
      </c>
      <c r="D38" s="66" t="s">
        <v>2077</v>
      </c>
      <c r="E38" s="64" t="s">
        <v>6458</v>
      </c>
      <c r="F38" s="64">
        <v>0</v>
      </c>
      <c r="G38" s="64">
        <v>0</v>
      </c>
      <c r="H38" s="64" t="s">
        <v>2186</v>
      </c>
      <c r="I38" s="64" t="s">
        <v>10345</v>
      </c>
      <c r="J38" s="64" t="s">
        <v>254</v>
      </c>
      <c r="K38" s="64" t="s">
        <v>568</v>
      </c>
    </row>
    <row r="39" spans="2:11" x14ac:dyDescent="0.3">
      <c r="B39" t="s">
        <v>2578</v>
      </c>
      <c r="C39" s="47" t="s">
        <v>10190</v>
      </c>
      <c r="D39" s="66" t="s">
        <v>2073</v>
      </c>
      <c r="E39" s="64" t="s">
        <v>5867</v>
      </c>
      <c r="F39" s="64">
        <v>0</v>
      </c>
      <c r="G39" s="64">
        <v>0</v>
      </c>
      <c r="H39" s="64" t="s">
        <v>2176</v>
      </c>
      <c r="I39" s="64" t="s">
        <v>10191</v>
      </c>
      <c r="J39" s="64" t="s">
        <v>254</v>
      </c>
      <c r="K39" s="64" t="s">
        <v>568</v>
      </c>
    </row>
    <row r="40" spans="2:11" x14ac:dyDescent="0.3">
      <c r="B40" t="s">
        <v>2578</v>
      </c>
      <c r="C40" s="47" t="s">
        <v>12060</v>
      </c>
      <c r="D40" s="66" t="s">
        <v>2374</v>
      </c>
      <c r="E40" s="64" t="s">
        <v>5867</v>
      </c>
      <c r="F40" s="64">
        <v>0</v>
      </c>
      <c r="G40" s="64">
        <v>0</v>
      </c>
      <c r="H40" s="64" t="s">
        <v>2185</v>
      </c>
      <c r="I40" s="64" t="s">
        <v>12061</v>
      </c>
      <c r="J40" s="64" t="s">
        <v>254</v>
      </c>
      <c r="K40" s="64" t="s">
        <v>568</v>
      </c>
    </row>
    <row r="41" spans="2:11" x14ac:dyDescent="0.3">
      <c r="B41" t="s">
        <v>2578</v>
      </c>
      <c r="C41" s="47" t="s">
        <v>10383</v>
      </c>
      <c r="D41" s="66" t="s">
        <v>2073</v>
      </c>
      <c r="E41" s="64" t="s">
        <v>5503</v>
      </c>
      <c r="F41" s="64">
        <v>0</v>
      </c>
      <c r="G41" s="64">
        <v>0</v>
      </c>
      <c r="H41" s="64" t="s">
        <v>2173</v>
      </c>
      <c r="I41" s="64" t="s">
        <v>10384</v>
      </c>
      <c r="J41" s="64" t="s">
        <v>254</v>
      </c>
      <c r="K41" s="64" t="s">
        <v>568</v>
      </c>
    </row>
    <row r="42" spans="2:11" x14ac:dyDescent="0.3">
      <c r="B42" t="s">
        <v>2578</v>
      </c>
      <c r="C42" s="47" t="s">
        <v>3681</v>
      </c>
      <c r="D42" s="66" t="s">
        <v>2073</v>
      </c>
      <c r="E42" s="64" t="s">
        <v>3369</v>
      </c>
      <c r="F42" s="64">
        <v>0</v>
      </c>
      <c r="G42" s="64">
        <v>0</v>
      </c>
      <c r="H42" s="64" t="s">
        <v>2186</v>
      </c>
      <c r="I42" s="64" t="s">
        <v>3682</v>
      </c>
      <c r="J42" s="64" t="s">
        <v>254</v>
      </c>
      <c r="K42" s="64" t="s">
        <v>568</v>
      </c>
    </row>
    <row r="43" spans="2:11" x14ac:dyDescent="0.3">
      <c r="B43" t="s">
        <v>2578</v>
      </c>
      <c r="C43" s="47" t="s">
        <v>3524</v>
      </c>
      <c r="D43" s="66" t="s">
        <v>2073</v>
      </c>
      <c r="E43" s="64" t="s">
        <v>3422</v>
      </c>
      <c r="F43" s="64">
        <v>0</v>
      </c>
      <c r="G43" s="64">
        <v>0</v>
      </c>
      <c r="H43" s="64" t="s">
        <v>2186</v>
      </c>
      <c r="I43" s="64" t="s">
        <v>3525</v>
      </c>
      <c r="J43" s="64" t="s">
        <v>254</v>
      </c>
      <c r="K43" s="64" t="s">
        <v>568</v>
      </c>
    </row>
    <row r="44" spans="2:11" x14ac:dyDescent="0.3">
      <c r="B44" t="s">
        <v>2578</v>
      </c>
      <c r="C44" s="47" t="s">
        <v>3891</v>
      </c>
      <c r="D44" s="66" t="s">
        <v>2073</v>
      </c>
      <c r="E44" s="64" t="s">
        <v>3411</v>
      </c>
      <c r="F44" s="64">
        <v>0</v>
      </c>
      <c r="G44" s="64">
        <v>0</v>
      </c>
      <c r="H44" s="64" t="s">
        <v>2186</v>
      </c>
      <c r="I44" s="64" t="s">
        <v>3892</v>
      </c>
      <c r="J44" s="64" t="s">
        <v>254</v>
      </c>
      <c r="K44" s="64" t="s">
        <v>568</v>
      </c>
    </row>
    <row r="45" spans="2:11" x14ac:dyDescent="0.3">
      <c r="B45" t="s">
        <v>2578</v>
      </c>
      <c r="C45" s="47" t="s">
        <v>12045</v>
      </c>
      <c r="D45" s="66" t="s">
        <v>2374</v>
      </c>
      <c r="E45" s="64" t="s">
        <v>3473</v>
      </c>
      <c r="F45" s="64">
        <v>0</v>
      </c>
      <c r="G45" s="64">
        <v>0</v>
      </c>
      <c r="H45" s="64" t="s">
        <v>2173</v>
      </c>
      <c r="I45" s="64" t="s">
        <v>12046</v>
      </c>
      <c r="J45" s="64" t="s">
        <v>254</v>
      </c>
      <c r="K45" s="64" t="s">
        <v>568</v>
      </c>
    </row>
    <row r="46" spans="2:11" x14ac:dyDescent="0.3">
      <c r="B46" t="s">
        <v>2578</v>
      </c>
      <c r="C46" s="47" t="s">
        <v>3768</v>
      </c>
      <c r="D46" s="66" t="s">
        <v>2073</v>
      </c>
      <c r="E46" s="64" t="s">
        <v>3635</v>
      </c>
      <c r="F46" s="64">
        <v>0</v>
      </c>
      <c r="G46" s="64">
        <v>0</v>
      </c>
      <c r="H46" s="64" t="s">
        <v>2186</v>
      </c>
      <c r="I46" s="64" t="s">
        <v>3769</v>
      </c>
      <c r="J46" s="64" t="s">
        <v>254</v>
      </c>
      <c r="K46" s="64" t="s">
        <v>568</v>
      </c>
    </row>
    <row r="47" spans="2:11" x14ac:dyDescent="0.3">
      <c r="B47" t="s">
        <v>2578</v>
      </c>
      <c r="C47" s="47" t="s">
        <v>12062</v>
      </c>
      <c r="D47" s="66" t="s">
        <v>2374</v>
      </c>
      <c r="E47" s="64" t="s">
        <v>3416</v>
      </c>
      <c r="F47" s="64">
        <v>0</v>
      </c>
      <c r="G47" s="64">
        <v>0</v>
      </c>
      <c r="H47" s="64" t="s">
        <v>2160</v>
      </c>
      <c r="I47" s="64" t="s">
        <v>12063</v>
      </c>
      <c r="J47" s="64" t="s">
        <v>254</v>
      </c>
      <c r="K47" s="64" t="s">
        <v>568</v>
      </c>
    </row>
    <row r="48" spans="2:11" x14ac:dyDescent="0.3">
      <c r="B48" t="s">
        <v>2578</v>
      </c>
      <c r="C48" s="47" t="s">
        <v>3126</v>
      </c>
      <c r="D48" s="66" t="s">
        <v>2073</v>
      </c>
      <c r="E48" s="64" t="s">
        <v>2927</v>
      </c>
      <c r="F48" s="64">
        <v>0</v>
      </c>
      <c r="G48" s="64">
        <v>0</v>
      </c>
      <c r="H48" s="64" t="s">
        <v>2160</v>
      </c>
      <c r="I48" s="64" t="s">
        <v>2925</v>
      </c>
      <c r="J48" s="64" t="s">
        <v>254</v>
      </c>
      <c r="K48" s="64" t="s">
        <v>568</v>
      </c>
    </row>
    <row r="49" spans="2:11" x14ac:dyDescent="0.3">
      <c r="B49" t="s">
        <v>2578</v>
      </c>
      <c r="C49" s="47" t="s">
        <v>3106</v>
      </c>
      <c r="D49" s="66" t="s">
        <v>2073</v>
      </c>
      <c r="E49" s="64" t="s">
        <v>2945</v>
      </c>
      <c r="F49" s="64">
        <v>0</v>
      </c>
      <c r="G49" s="64">
        <v>0</v>
      </c>
      <c r="H49" s="64" t="s">
        <v>2160</v>
      </c>
      <c r="I49" s="64" t="s">
        <v>2925</v>
      </c>
      <c r="J49" s="64" t="s">
        <v>254</v>
      </c>
      <c r="K49" s="64" t="s">
        <v>568</v>
      </c>
    </row>
    <row r="50" spans="2:11" x14ac:dyDescent="0.3">
      <c r="B50" t="s">
        <v>2578</v>
      </c>
      <c r="C50" s="47" t="s">
        <v>3186</v>
      </c>
      <c r="D50" s="66" t="s">
        <v>2073</v>
      </c>
      <c r="E50" s="64" t="s">
        <v>2950</v>
      </c>
      <c r="F50" s="64">
        <v>0</v>
      </c>
      <c r="G50" s="64">
        <v>0</v>
      </c>
      <c r="H50" s="64" t="s">
        <v>2160</v>
      </c>
      <c r="I50" s="64" t="s">
        <v>2941</v>
      </c>
      <c r="J50" s="64" t="s">
        <v>254</v>
      </c>
      <c r="K50" s="64" t="s">
        <v>568</v>
      </c>
    </row>
    <row r="51" spans="2:11" x14ac:dyDescent="0.3">
      <c r="B51" t="s">
        <v>2578</v>
      </c>
      <c r="C51" s="47" t="s">
        <v>4554</v>
      </c>
      <c r="D51" s="66" t="s">
        <v>2077</v>
      </c>
      <c r="E51" s="64" t="s">
        <v>4470</v>
      </c>
      <c r="F51" s="64">
        <v>0</v>
      </c>
      <c r="G51" s="64">
        <v>0</v>
      </c>
      <c r="H51" s="64" t="s">
        <v>2176</v>
      </c>
      <c r="I51" s="64" t="s">
        <v>4555</v>
      </c>
      <c r="J51" s="64" t="s">
        <v>254</v>
      </c>
      <c r="K51" s="64" t="s">
        <v>568</v>
      </c>
    </row>
    <row r="52" spans="2:11" x14ac:dyDescent="0.3">
      <c r="B52" t="s">
        <v>2578</v>
      </c>
      <c r="C52" s="47" t="s">
        <v>12056</v>
      </c>
      <c r="D52" s="66" t="s">
        <v>2374</v>
      </c>
      <c r="E52" s="64" t="s">
        <v>2616</v>
      </c>
      <c r="F52" s="64">
        <v>0</v>
      </c>
      <c r="G52" s="64">
        <v>0</v>
      </c>
      <c r="H52" s="64" t="s">
        <v>1535</v>
      </c>
      <c r="I52" s="64" t="s">
        <v>1535</v>
      </c>
      <c r="J52" s="64" t="s">
        <v>254</v>
      </c>
      <c r="K52" s="64" t="s">
        <v>568</v>
      </c>
    </row>
    <row r="53" spans="2:11" x14ac:dyDescent="0.3">
      <c r="B53" t="s">
        <v>2578</v>
      </c>
      <c r="C53" s="47" t="s">
        <v>12043</v>
      </c>
      <c r="D53" s="66" t="s">
        <v>2374</v>
      </c>
      <c r="E53" s="64" t="s">
        <v>2701</v>
      </c>
      <c r="F53" s="64">
        <v>0</v>
      </c>
      <c r="G53" s="64">
        <v>0</v>
      </c>
      <c r="H53" s="64" t="s">
        <v>2176</v>
      </c>
      <c r="I53" s="64" t="s">
        <v>12044</v>
      </c>
      <c r="J53" s="64" t="s">
        <v>254</v>
      </c>
      <c r="K53" s="64" t="s">
        <v>568</v>
      </c>
    </row>
    <row r="54" spans="2:11" x14ac:dyDescent="0.3">
      <c r="B54" t="s">
        <v>2578</v>
      </c>
      <c r="C54" s="47" t="s">
        <v>10194</v>
      </c>
      <c r="D54" s="66" t="s">
        <v>2073</v>
      </c>
      <c r="E54" s="64" t="s">
        <v>2620</v>
      </c>
      <c r="F54" s="64">
        <v>0</v>
      </c>
      <c r="G54" s="64">
        <v>0</v>
      </c>
      <c r="H54" s="64" t="s">
        <v>2173</v>
      </c>
      <c r="I54" s="64" t="s">
        <v>10195</v>
      </c>
      <c r="J54" s="64" t="s">
        <v>254</v>
      </c>
      <c r="K54" s="64" t="s">
        <v>568</v>
      </c>
    </row>
    <row r="55" spans="2:11" x14ac:dyDescent="0.3">
      <c r="B55" t="s">
        <v>2578</v>
      </c>
      <c r="C55" s="47" t="s">
        <v>12057</v>
      </c>
      <c r="D55" s="66" t="s">
        <v>2074</v>
      </c>
      <c r="E55" s="64" t="s">
        <v>2493</v>
      </c>
      <c r="F55" s="64">
        <v>0</v>
      </c>
      <c r="G55" s="64">
        <v>0</v>
      </c>
      <c r="H55" s="64" t="s">
        <v>1535</v>
      </c>
      <c r="I55" s="64" t="s">
        <v>1535</v>
      </c>
      <c r="J55" s="64" t="s">
        <v>254</v>
      </c>
      <c r="K55" s="64" t="s">
        <v>568</v>
      </c>
    </row>
  </sheetData>
  <sheetProtection sort="0"/>
  <mergeCells count="2">
    <mergeCell ref="B4:M4"/>
    <mergeCell ref="B5:M5"/>
  </mergeCells>
  <phoneticPr fontId="56" type="noConversion"/>
  <pageMargins left="0.7" right="0.7" top="0.75" bottom="0.75" header="0.3" footer="0.3"/>
  <pageSetup orientation="portrait" r:id="rId1"/>
  <headerFooter>
    <oddHeader>&amp;L&amp;9&amp;K01+049Reporte de Servicio Toyota</oddHeader>
  </headerFooter>
  <drawing r:id="rId2"/>
  <tableParts count="1">
    <tablePart r:id="rId3"/>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03F567-54D2-46F0-9675-08208576B5FC}">
  <sheetPr>
    <tabColor rgb="FFFFD3C9"/>
  </sheetPr>
  <dimension ref="B1:O572"/>
  <sheetViews>
    <sheetView showGridLines="0" workbookViewId="0"/>
  </sheetViews>
  <sheetFormatPr defaultRowHeight="14.4" x14ac:dyDescent="0.3"/>
  <cols>
    <col min="1" max="1" width="4.109375" customWidth="1"/>
    <col min="2" max="2" width="18.77734375" customWidth="1"/>
    <col min="3" max="3" width="18.88671875" customWidth="1"/>
    <col min="4" max="4" width="21.21875" customWidth="1"/>
    <col min="5" max="5" width="25" customWidth="1"/>
    <col min="6" max="13" width="13.77734375" customWidth="1"/>
  </cols>
  <sheetData>
    <row r="1" spans="2:15" x14ac:dyDescent="0.3">
      <c r="C1" s="6" t="s">
        <v>7</v>
      </c>
      <c r="D1" s="31" t="str">
        <f>'Reporte KPIs'!E1</f>
        <v>57040</v>
      </c>
      <c r="E1" s="55" t="s">
        <v>0</v>
      </c>
      <c r="F1" s="6" t="str">
        <f>'Reporte KPIs'!L1</f>
        <v>Centro</v>
      </c>
      <c r="G1" s="6"/>
    </row>
    <row r="2" spans="2:15" x14ac:dyDescent="0.3">
      <c r="C2" s="6" t="s">
        <v>2</v>
      </c>
      <c r="D2" s="31" t="str">
        <f>'Reporte KPIs'!E2</f>
        <v>Toyota Celaya</v>
      </c>
      <c r="E2" s="55" t="s">
        <v>1</v>
      </c>
      <c r="F2" s="6" t="str">
        <f>'Reporte KPIs'!L2</f>
        <v>Celaya</v>
      </c>
      <c r="G2" s="6"/>
    </row>
    <row r="3" spans="2:15" ht="8.1" customHeight="1" x14ac:dyDescent="0.3"/>
    <row r="4" spans="2:15" ht="15.6" x14ac:dyDescent="0.3">
      <c r="B4" s="443" t="str">
        <f>'Reporte KPIs'!B4</f>
        <v>Reporte de Servicio Marzo 2022 a Febrero 2023</v>
      </c>
      <c r="C4" s="443"/>
      <c r="D4" s="443"/>
      <c r="E4" s="443"/>
      <c r="F4" s="443"/>
      <c r="G4" s="443"/>
      <c r="H4" s="443"/>
      <c r="I4" s="443"/>
      <c r="J4" s="443"/>
      <c r="K4" s="443"/>
      <c r="L4" s="443"/>
      <c r="M4" s="443"/>
      <c r="N4" s="443"/>
      <c r="O4" s="443"/>
    </row>
    <row r="5" spans="2:15" ht="15.6" x14ac:dyDescent="0.3">
      <c r="B5" s="311" t="str">
        <f xml:space="preserve"> CONCATENATE("Listado Efectividad Recordatorio de Servicio - ",'Reporte KPIs'!E92,": ",'Reporte KPIs'!E104)</f>
        <v>Listado Efectividad Recordatorio de Servicio - CPUS: Octubre 2021</v>
      </c>
      <c r="C5" s="311"/>
      <c r="D5" s="311"/>
      <c r="E5" s="311"/>
      <c r="F5" s="311"/>
      <c r="G5" s="311"/>
      <c r="H5" s="311"/>
      <c r="I5" s="311"/>
      <c r="J5" s="311"/>
      <c r="K5" s="311"/>
      <c r="L5" s="311"/>
      <c r="M5" s="311"/>
      <c r="N5" s="311"/>
      <c r="O5" s="311"/>
    </row>
    <row r="7" spans="2:15" x14ac:dyDescent="0.3">
      <c r="B7" s="58" t="s">
        <v>96</v>
      </c>
      <c r="C7" s="59" cm="1">
        <f t="array" ref="C7">SUMPRODUCT(1/COUNTIF(Table_EfRecordatorio11[Vin Vendido], Table_EfRecordatorio11[Vin Vendido]))</f>
        <v>560</v>
      </c>
    </row>
    <row r="8" spans="2:15" x14ac:dyDescent="0.3">
      <c r="B8" s="269" t="s">
        <v>97</v>
      </c>
      <c r="C8" s="270">
        <f>COUNTIF(Table_EfRecordatorio11[¿Vino a Servicio?],"=SI")+COUNTIF(Table_EfRecordatorio11[¿Vino a Servicio?],"=SI, PERO NO EN EL PERIODO QUE SE LE ESPERABA")</f>
        <v>472</v>
      </c>
    </row>
    <row r="9" spans="2:15" x14ac:dyDescent="0.3">
      <c r="B9" s="278" t="s">
        <v>2585</v>
      </c>
      <c r="C9" s="279">
        <f>COUNTIF(Table_EfRecordatorio11[¿Vino a Servicio?],"=NO")</f>
        <v>62</v>
      </c>
    </row>
    <row r="10" spans="2:15" x14ac:dyDescent="0.3">
      <c r="D10" s="481" t="s">
        <v>164</v>
      </c>
    </row>
    <row r="11" spans="2:15" x14ac:dyDescent="0.3">
      <c r="D11" s="481"/>
    </row>
    <row r="12" spans="2:15" ht="43.2" x14ac:dyDescent="0.3">
      <c r="B12" s="50" t="s">
        <v>172</v>
      </c>
      <c r="C12" s="50" t="s">
        <v>2148</v>
      </c>
      <c r="D12" s="50" t="s">
        <v>110</v>
      </c>
      <c r="E12" s="50" t="s">
        <v>94</v>
      </c>
      <c r="F12" s="50" t="s">
        <v>95</v>
      </c>
      <c r="G12" s="50" t="s">
        <v>89</v>
      </c>
      <c r="H12" s="50" t="s">
        <v>1825</v>
      </c>
      <c r="I12" s="50" t="s">
        <v>1826</v>
      </c>
      <c r="J12" s="50" t="s">
        <v>1370</v>
      </c>
      <c r="K12" s="50" t="s">
        <v>1953</v>
      </c>
      <c r="L12" s="50" t="s">
        <v>2080</v>
      </c>
      <c r="M12" s="50" t="s">
        <v>2465</v>
      </c>
    </row>
    <row r="13" spans="2:15" x14ac:dyDescent="0.3">
      <c r="B13" s="248" t="s">
        <v>2831</v>
      </c>
      <c r="C13" s="248" t="s">
        <v>2831</v>
      </c>
      <c r="D13" t="s">
        <v>2578</v>
      </c>
      <c r="E13" t="s">
        <v>6907</v>
      </c>
      <c r="F13" t="s">
        <v>2073</v>
      </c>
      <c r="G13" s="47" t="s">
        <v>2202</v>
      </c>
      <c r="H13" s="49">
        <v>0</v>
      </c>
      <c r="I13" s="49">
        <v>0</v>
      </c>
      <c r="J13" s="49" t="s">
        <v>2186</v>
      </c>
      <c r="K13" s="49" t="s">
        <v>6908</v>
      </c>
      <c r="L13" s="49" t="s">
        <v>254</v>
      </c>
      <c r="M13" s="49" t="s">
        <v>568</v>
      </c>
    </row>
    <row r="14" spans="2:15" x14ac:dyDescent="0.3">
      <c r="B14" s="248" t="s">
        <v>2831</v>
      </c>
      <c r="C14" s="248" t="s">
        <v>2831</v>
      </c>
      <c r="D14" t="s">
        <v>2578</v>
      </c>
      <c r="E14" t="s">
        <v>7550</v>
      </c>
      <c r="F14" t="s">
        <v>2078</v>
      </c>
      <c r="G14" s="47" t="s">
        <v>2202</v>
      </c>
      <c r="H14" s="49">
        <v>0</v>
      </c>
      <c r="I14" s="49">
        <v>0</v>
      </c>
      <c r="J14" s="49" t="s">
        <v>2186</v>
      </c>
      <c r="K14" s="49" t="s">
        <v>7551</v>
      </c>
      <c r="L14" s="49" t="s">
        <v>254</v>
      </c>
      <c r="M14" s="49" t="s">
        <v>568</v>
      </c>
    </row>
    <row r="15" spans="2:15" x14ac:dyDescent="0.3">
      <c r="B15" s="248" t="s">
        <v>2831</v>
      </c>
      <c r="C15" s="248" t="s">
        <v>2831</v>
      </c>
      <c r="D15" t="s">
        <v>2578</v>
      </c>
      <c r="E15" t="s">
        <v>8961</v>
      </c>
      <c r="F15" t="s">
        <v>2078</v>
      </c>
      <c r="G15" s="47" t="s">
        <v>2202</v>
      </c>
      <c r="H15" s="49">
        <v>0</v>
      </c>
      <c r="I15" s="49">
        <v>0</v>
      </c>
      <c r="J15" s="49" t="s">
        <v>2186</v>
      </c>
      <c r="K15" s="49" t="s">
        <v>8962</v>
      </c>
      <c r="L15" s="49" t="s">
        <v>254</v>
      </c>
      <c r="M15" s="49" t="s">
        <v>568</v>
      </c>
    </row>
    <row r="16" spans="2:15" x14ac:dyDescent="0.3">
      <c r="B16" s="248" t="s">
        <v>2831</v>
      </c>
      <c r="C16" s="248" t="s">
        <v>2831</v>
      </c>
      <c r="D16" t="s">
        <v>2578</v>
      </c>
      <c r="E16" t="s">
        <v>12078</v>
      </c>
      <c r="F16" t="s">
        <v>2076</v>
      </c>
      <c r="G16" s="47" t="s">
        <v>2202</v>
      </c>
      <c r="H16" s="49">
        <v>0</v>
      </c>
      <c r="I16" s="49">
        <v>0</v>
      </c>
      <c r="J16" s="49" t="s">
        <v>2173</v>
      </c>
      <c r="K16" s="49" t="s">
        <v>12079</v>
      </c>
      <c r="L16" s="49" t="s">
        <v>254</v>
      </c>
      <c r="M16" s="49" t="s">
        <v>568</v>
      </c>
    </row>
    <row r="17" spans="2:13" x14ac:dyDescent="0.3">
      <c r="B17" s="248" t="s">
        <v>2831</v>
      </c>
      <c r="C17" s="248" t="s">
        <v>2831</v>
      </c>
      <c r="D17" t="s">
        <v>2578</v>
      </c>
      <c r="E17" t="s">
        <v>9456</v>
      </c>
      <c r="F17" t="s">
        <v>2073</v>
      </c>
      <c r="G17" s="47" t="s">
        <v>2202</v>
      </c>
      <c r="H17" s="49">
        <v>0</v>
      </c>
      <c r="I17" s="49">
        <v>0</v>
      </c>
      <c r="J17" s="49" t="s">
        <v>2186</v>
      </c>
      <c r="K17" s="49" t="s">
        <v>9457</v>
      </c>
      <c r="L17" s="49" t="s">
        <v>254</v>
      </c>
      <c r="M17" s="49" t="s">
        <v>568</v>
      </c>
    </row>
    <row r="18" spans="2:13" x14ac:dyDescent="0.3">
      <c r="B18" s="248" t="s">
        <v>2831</v>
      </c>
      <c r="C18" s="248" t="s">
        <v>2831</v>
      </c>
      <c r="D18" t="s">
        <v>2578</v>
      </c>
      <c r="E18" t="s">
        <v>3813</v>
      </c>
      <c r="F18" t="s">
        <v>2073</v>
      </c>
      <c r="G18" s="47" t="s">
        <v>2202</v>
      </c>
      <c r="H18" s="49">
        <v>0</v>
      </c>
      <c r="I18" s="49">
        <v>0</v>
      </c>
      <c r="J18" s="49" t="s">
        <v>2186</v>
      </c>
      <c r="K18" s="49" t="s">
        <v>3814</v>
      </c>
      <c r="L18" s="49" t="s">
        <v>254</v>
      </c>
      <c r="M18" s="49" t="s">
        <v>568</v>
      </c>
    </row>
    <row r="19" spans="2:13" x14ac:dyDescent="0.3">
      <c r="B19" s="248" t="s">
        <v>2831</v>
      </c>
      <c r="C19" s="248" t="s">
        <v>2831</v>
      </c>
      <c r="D19" t="s">
        <v>2578</v>
      </c>
      <c r="E19" t="s">
        <v>3480</v>
      </c>
      <c r="F19" t="s">
        <v>2073</v>
      </c>
      <c r="G19" s="47" t="s">
        <v>2202</v>
      </c>
      <c r="H19" s="49">
        <v>0</v>
      </c>
      <c r="I19" s="49">
        <v>0</v>
      </c>
      <c r="J19" s="49" t="s">
        <v>2186</v>
      </c>
      <c r="K19" s="49" t="s">
        <v>3482</v>
      </c>
      <c r="L19" s="49" t="s">
        <v>254</v>
      </c>
      <c r="M19" s="49" t="s">
        <v>568</v>
      </c>
    </row>
    <row r="20" spans="2:13" x14ac:dyDescent="0.3">
      <c r="B20" s="248" t="s">
        <v>2831</v>
      </c>
      <c r="C20" s="248" t="s">
        <v>2831</v>
      </c>
      <c r="D20" t="s">
        <v>2578</v>
      </c>
      <c r="E20" t="s">
        <v>7243</v>
      </c>
      <c r="F20" t="s">
        <v>2073</v>
      </c>
      <c r="G20" s="47" t="s">
        <v>2202</v>
      </c>
      <c r="H20" s="49">
        <v>0</v>
      </c>
      <c r="I20" s="49">
        <v>0</v>
      </c>
      <c r="J20" s="49" t="s">
        <v>2186</v>
      </c>
      <c r="K20" s="49" t="s">
        <v>7244</v>
      </c>
      <c r="L20" s="49" t="s">
        <v>2147</v>
      </c>
      <c r="M20" s="49" t="s">
        <v>568</v>
      </c>
    </row>
    <row r="21" spans="2:13" x14ac:dyDescent="0.3">
      <c r="B21" s="248" t="s">
        <v>2831</v>
      </c>
      <c r="C21" s="248" t="s">
        <v>2831</v>
      </c>
      <c r="D21" t="s">
        <v>2578</v>
      </c>
      <c r="E21" t="s">
        <v>8620</v>
      </c>
      <c r="F21" t="s">
        <v>2073</v>
      </c>
      <c r="G21" s="47" t="s">
        <v>2202</v>
      </c>
      <c r="H21" s="49">
        <v>0</v>
      </c>
      <c r="I21" s="49">
        <v>0</v>
      </c>
      <c r="J21" s="49" t="s">
        <v>2160</v>
      </c>
      <c r="K21" s="49" t="s">
        <v>8621</v>
      </c>
      <c r="L21" s="49" t="s">
        <v>254</v>
      </c>
      <c r="M21" s="49" t="s">
        <v>568</v>
      </c>
    </row>
    <row r="22" spans="2:13" x14ac:dyDescent="0.3">
      <c r="B22" s="248" t="s">
        <v>2831</v>
      </c>
      <c r="C22" s="248" t="s">
        <v>2831</v>
      </c>
      <c r="D22" t="s">
        <v>2578</v>
      </c>
      <c r="E22" t="s">
        <v>11548</v>
      </c>
      <c r="F22" t="s">
        <v>2073</v>
      </c>
      <c r="G22" s="47" t="s">
        <v>2202</v>
      </c>
      <c r="H22" s="49">
        <v>0</v>
      </c>
      <c r="I22" s="49">
        <v>0</v>
      </c>
      <c r="J22" s="49" t="s">
        <v>2160</v>
      </c>
      <c r="K22" s="49" t="s">
        <v>11549</v>
      </c>
      <c r="L22" s="49" t="s">
        <v>254</v>
      </c>
      <c r="M22" s="49" t="s">
        <v>568</v>
      </c>
    </row>
    <row r="23" spans="2:13" x14ac:dyDescent="0.3">
      <c r="B23" s="248" t="s">
        <v>2831</v>
      </c>
      <c r="C23" s="248" t="s">
        <v>2831</v>
      </c>
      <c r="D23" t="s">
        <v>2578</v>
      </c>
      <c r="E23" t="s">
        <v>3171</v>
      </c>
      <c r="F23" t="s">
        <v>2073</v>
      </c>
      <c r="G23" s="47" t="s">
        <v>2202</v>
      </c>
      <c r="H23" s="49">
        <v>0</v>
      </c>
      <c r="I23" s="49">
        <v>0</v>
      </c>
      <c r="J23" s="49" t="s">
        <v>2160</v>
      </c>
      <c r="K23" s="49" t="s">
        <v>2941</v>
      </c>
      <c r="L23" s="49" t="s">
        <v>254</v>
      </c>
      <c r="M23" s="49" t="s">
        <v>568</v>
      </c>
    </row>
    <row r="24" spans="2:13" x14ac:dyDescent="0.3">
      <c r="B24" s="248" t="s">
        <v>2831</v>
      </c>
      <c r="C24" s="248" t="s">
        <v>2831</v>
      </c>
      <c r="D24" t="s">
        <v>2578</v>
      </c>
      <c r="E24" t="s">
        <v>11459</v>
      </c>
      <c r="F24" t="s">
        <v>2073</v>
      </c>
      <c r="G24" s="47" t="s">
        <v>2202</v>
      </c>
      <c r="H24" s="49">
        <v>0</v>
      </c>
      <c r="I24" s="49">
        <v>0</v>
      </c>
      <c r="J24" s="49" t="s">
        <v>2160</v>
      </c>
      <c r="K24" s="49" t="s">
        <v>11460</v>
      </c>
      <c r="L24" s="49" t="s">
        <v>254</v>
      </c>
      <c r="M24" s="49" t="s">
        <v>568</v>
      </c>
    </row>
    <row r="25" spans="2:13" x14ac:dyDescent="0.3">
      <c r="B25" s="248" t="s">
        <v>2831</v>
      </c>
      <c r="C25" s="248" t="s">
        <v>2831</v>
      </c>
      <c r="D25" t="s">
        <v>2578</v>
      </c>
      <c r="E25" t="s">
        <v>5218</v>
      </c>
      <c r="F25" t="s">
        <v>2073</v>
      </c>
      <c r="G25" s="47" t="s">
        <v>2202</v>
      </c>
      <c r="H25" s="49">
        <v>0</v>
      </c>
      <c r="I25" s="49">
        <v>0</v>
      </c>
      <c r="J25" s="49" t="s">
        <v>2160</v>
      </c>
      <c r="K25" s="49" t="s">
        <v>5219</v>
      </c>
      <c r="L25" s="49" t="s">
        <v>254</v>
      </c>
      <c r="M25" s="49" t="s">
        <v>568</v>
      </c>
    </row>
    <row r="26" spans="2:13" x14ac:dyDescent="0.3">
      <c r="B26" s="248" t="s">
        <v>2831</v>
      </c>
      <c r="C26" s="248" t="s">
        <v>2831</v>
      </c>
      <c r="D26" t="s">
        <v>2578</v>
      </c>
      <c r="E26" t="s">
        <v>12134</v>
      </c>
      <c r="F26" t="s">
        <v>2076</v>
      </c>
      <c r="G26" s="47" t="s">
        <v>2202</v>
      </c>
      <c r="H26" s="49">
        <v>0</v>
      </c>
      <c r="I26" s="49">
        <v>0</v>
      </c>
      <c r="J26" s="49" t="s">
        <v>2160</v>
      </c>
      <c r="K26" s="49" t="s">
        <v>8716</v>
      </c>
      <c r="L26" s="49" t="s">
        <v>254</v>
      </c>
      <c r="M26" s="49" t="s">
        <v>568</v>
      </c>
    </row>
    <row r="27" spans="2:13" x14ac:dyDescent="0.3">
      <c r="B27" s="248" t="s">
        <v>2831</v>
      </c>
      <c r="C27" s="248" t="s">
        <v>2831</v>
      </c>
      <c r="D27" t="s">
        <v>2578</v>
      </c>
      <c r="E27" t="s">
        <v>6772</v>
      </c>
      <c r="F27" t="s">
        <v>2073</v>
      </c>
      <c r="G27" s="47" t="s">
        <v>2202</v>
      </c>
      <c r="H27" s="49">
        <v>0</v>
      </c>
      <c r="I27" s="49">
        <v>0</v>
      </c>
      <c r="J27" s="49" t="s">
        <v>2186</v>
      </c>
      <c r="K27" s="49" t="s">
        <v>6773</v>
      </c>
      <c r="L27" s="49" t="s">
        <v>254</v>
      </c>
      <c r="M27" s="49" t="s">
        <v>568</v>
      </c>
    </row>
    <row r="28" spans="2:13" x14ac:dyDescent="0.3">
      <c r="B28" s="248" t="s">
        <v>2831</v>
      </c>
      <c r="C28" s="248" t="s">
        <v>2831</v>
      </c>
      <c r="D28" t="s">
        <v>2578</v>
      </c>
      <c r="E28" t="s">
        <v>5934</v>
      </c>
      <c r="F28" t="s">
        <v>2073</v>
      </c>
      <c r="G28" s="47" t="s">
        <v>2202</v>
      </c>
      <c r="H28" s="49">
        <v>0</v>
      </c>
      <c r="I28" s="49">
        <v>0</v>
      </c>
      <c r="J28" s="49" t="s">
        <v>2186</v>
      </c>
      <c r="K28" s="49" t="s">
        <v>5935</v>
      </c>
      <c r="L28" s="49" t="s">
        <v>254</v>
      </c>
      <c r="M28" s="49" t="s">
        <v>568</v>
      </c>
    </row>
    <row r="29" spans="2:13" x14ac:dyDescent="0.3">
      <c r="B29" s="248" t="s">
        <v>2831</v>
      </c>
      <c r="C29" s="248" t="s">
        <v>2831</v>
      </c>
      <c r="D29" t="s">
        <v>2578</v>
      </c>
      <c r="E29" t="s">
        <v>4610</v>
      </c>
      <c r="F29" t="s">
        <v>2078</v>
      </c>
      <c r="G29" s="47" t="s">
        <v>2202</v>
      </c>
      <c r="H29" s="49">
        <v>0</v>
      </c>
      <c r="I29" s="49">
        <v>0</v>
      </c>
      <c r="J29" s="49" t="s">
        <v>2160</v>
      </c>
      <c r="K29" s="49" t="s">
        <v>4332</v>
      </c>
      <c r="L29" s="49" t="s">
        <v>254</v>
      </c>
      <c r="M29" s="49" t="s">
        <v>568</v>
      </c>
    </row>
    <row r="30" spans="2:13" x14ac:dyDescent="0.3">
      <c r="B30" s="248" t="s">
        <v>2831</v>
      </c>
      <c r="C30" s="248" t="s">
        <v>2831</v>
      </c>
      <c r="D30" t="s">
        <v>2578</v>
      </c>
      <c r="E30" t="s">
        <v>6546</v>
      </c>
      <c r="F30" t="s">
        <v>2073</v>
      </c>
      <c r="G30" s="47" t="s">
        <v>2202</v>
      </c>
      <c r="H30" s="49">
        <v>0</v>
      </c>
      <c r="I30" s="49">
        <v>0</v>
      </c>
      <c r="J30" s="49" t="s">
        <v>2186</v>
      </c>
      <c r="K30" s="49" t="s">
        <v>6547</v>
      </c>
      <c r="L30" s="49" t="s">
        <v>254</v>
      </c>
      <c r="M30" s="49" t="s">
        <v>568</v>
      </c>
    </row>
    <row r="31" spans="2:13" x14ac:dyDescent="0.3">
      <c r="B31" s="248" t="s">
        <v>2831</v>
      </c>
      <c r="C31" s="248" t="s">
        <v>2831</v>
      </c>
      <c r="D31" t="s">
        <v>2578</v>
      </c>
      <c r="E31" t="s">
        <v>7111</v>
      </c>
      <c r="F31" t="s">
        <v>2073</v>
      </c>
      <c r="G31" s="47" t="s">
        <v>2202</v>
      </c>
      <c r="H31" s="49">
        <v>0</v>
      </c>
      <c r="I31" s="49">
        <v>0</v>
      </c>
      <c r="J31" s="49" t="s">
        <v>2186</v>
      </c>
      <c r="K31" s="49" t="s">
        <v>7112</v>
      </c>
      <c r="L31" s="49" t="s">
        <v>254</v>
      </c>
      <c r="M31" s="49" t="s">
        <v>568</v>
      </c>
    </row>
    <row r="32" spans="2:13" x14ac:dyDescent="0.3">
      <c r="B32" s="248" t="s">
        <v>2831</v>
      </c>
      <c r="C32" s="248" t="s">
        <v>2831</v>
      </c>
      <c r="D32" t="s">
        <v>2578</v>
      </c>
      <c r="E32" t="s">
        <v>12146</v>
      </c>
      <c r="F32" t="s">
        <v>2072</v>
      </c>
      <c r="G32" s="47" t="s">
        <v>2202</v>
      </c>
      <c r="H32" s="49">
        <v>0</v>
      </c>
      <c r="I32" s="49">
        <v>0</v>
      </c>
      <c r="J32" s="49" t="s">
        <v>2160</v>
      </c>
      <c r="K32" s="49" t="s">
        <v>3939</v>
      </c>
      <c r="L32" s="49" t="s">
        <v>254</v>
      </c>
      <c r="M32" s="49" t="s">
        <v>568</v>
      </c>
    </row>
    <row r="33" spans="2:13" x14ac:dyDescent="0.3">
      <c r="B33" s="248" t="s">
        <v>2831</v>
      </c>
      <c r="C33" s="248" t="s">
        <v>2831</v>
      </c>
      <c r="D33" t="s">
        <v>2578</v>
      </c>
      <c r="E33" t="s">
        <v>12005</v>
      </c>
      <c r="F33" t="s">
        <v>2073</v>
      </c>
      <c r="G33" s="47" t="s">
        <v>2202</v>
      </c>
      <c r="H33" s="49">
        <v>0</v>
      </c>
      <c r="I33" s="49">
        <v>0</v>
      </c>
      <c r="J33" s="49" t="s">
        <v>2160</v>
      </c>
      <c r="K33" s="49" t="s">
        <v>4381</v>
      </c>
      <c r="L33" s="49" t="s">
        <v>2147</v>
      </c>
      <c r="M33" s="49" t="s">
        <v>568</v>
      </c>
    </row>
    <row r="34" spans="2:13" x14ac:dyDescent="0.3">
      <c r="B34" s="248" t="s">
        <v>2831</v>
      </c>
      <c r="C34" s="248" t="s">
        <v>2831</v>
      </c>
      <c r="D34" t="s">
        <v>2578</v>
      </c>
      <c r="E34" t="s">
        <v>8231</v>
      </c>
      <c r="F34" t="s">
        <v>2073</v>
      </c>
      <c r="G34" s="47" t="s">
        <v>2202</v>
      </c>
      <c r="H34" s="49">
        <v>0</v>
      </c>
      <c r="I34" s="49">
        <v>0</v>
      </c>
      <c r="J34" s="49" t="s">
        <v>2173</v>
      </c>
      <c r="K34" s="49" t="s">
        <v>8232</v>
      </c>
      <c r="L34" s="49" t="s">
        <v>254</v>
      </c>
      <c r="M34" s="49" t="s">
        <v>568</v>
      </c>
    </row>
    <row r="35" spans="2:13" x14ac:dyDescent="0.3">
      <c r="B35" s="248" t="s">
        <v>2831</v>
      </c>
      <c r="C35" s="248" t="s">
        <v>2831</v>
      </c>
      <c r="D35" t="s">
        <v>2578</v>
      </c>
      <c r="E35" t="s">
        <v>7003</v>
      </c>
      <c r="F35" t="s">
        <v>2073</v>
      </c>
      <c r="G35" s="47" t="s">
        <v>2202</v>
      </c>
      <c r="H35" s="49">
        <v>0</v>
      </c>
      <c r="I35" s="49">
        <v>0</v>
      </c>
      <c r="J35" s="49" t="s">
        <v>2186</v>
      </c>
      <c r="K35" s="49" t="s">
        <v>7004</v>
      </c>
      <c r="L35" s="49" t="s">
        <v>254</v>
      </c>
      <c r="M35" s="49" t="s">
        <v>568</v>
      </c>
    </row>
    <row r="36" spans="2:13" x14ac:dyDescent="0.3">
      <c r="B36" s="248" t="s">
        <v>2831</v>
      </c>
      <c r="C36" s="248" t="s">
        <v>2831</v>
      </c>
      <c r="D36" t="s">
        <v>2578</v>
      </c>
      <c r="E36" t="s">
        <v>6951</v>
      </c>
      <c r="F36" t="s">
        <v>2078</v>
      </c>
      <c r="G36" s="47" t="s">
        <v>2192</v>
      </c>
      <c r="H36" s="49">
        <v>0</v>
      </c>
      <c r="I36" s="49">
        <v>0</v>
      </c>
      <c r="J36" s="49" t="s">
        <v>2186</v>
      </c>
      <c r="K36" s="49" t="s">
        <v>6952</v>
      </c>
      <c r="L36" s="49" t="s">
        <v>254</v>
      </c>
      <c r="M36" s="49" t="s">
        <v>568</v>
      </c>
    </row>
    <row r="37" spans="2:13" x14ac:dyDescent="0.3">
      <c r="B37" s="248" t="s">
        <v>2831</v>
      </c>
      <c r="C37" s="248" t="s">
        <v>2831</v>
      </c>
      <c r="D37" t="s">
        <v>2578</v>
      </c>
      <c r="E37" t="s">
        <v>5977</v>
      </c>
      <c r="F37" t="s">
        <v>2073</v>
      </c>
      <c r="G37" s="47" t="s">
        <v>2192</v>
      </c>
      <c r="H37" s="49">
        <v>0</v>
      </c>
      <c r="I37" s="49">
        <v>0</v>
      </c>
      <c r="J37" s="49" t="s">
        <v>2186</v>
      </c>
      <c r="K37" s="49" t="s">
        <v>5979</v>
      </c>
      <c r="L37" s="49" t="s">
        <v>254</v>
      </c>
      <c r="M37" s="49" t="s">
        <v>568</v>
      </c>
    </row>
    <row r="38" spans="2:13" x14ac:dyDescent="0.3">
      <c r="B38" s="248" t="s">
        <v>2831</v>
      </c>
      <c r="C38" s="248" t="s">
        <v>2831</v>
      </c>
      <c r="D38" t="s">
        <v>2578</v>
      </c>
      <c r="E38" t="s">
        <v>3462</v>
      </c>
      <c r="F38" t="s">
        <v>2073</v>
      </c>
      <c r="G38" s="47" t="s">
        <v>2192</v>
      </c>
      <c r="H38" s="49">
        <v>0</v>
      </c>
      <c r="I38" s="49">
        <v>0</v>
      </c>
      <c r="J38" s="49" t="s">
        <v>2186</v>
      </c>
      <c r="K38" s="49" t="s">
        <v>3463</v>
      </c>
      <c r="L38" s="49" t="s">
        <v>254</v>
      </c>
      <c r="M38" s="49" t="s">
        <v>568</v>
      </c>
    </row>
    <row r="39" spans="2:13" x14ac:dyDescent="0.3">
      <c r="B39" s="248" t="s">
        <v>2831</v>
      </c>
      <c r="C39" s="248" t="s">
        <v>2831</v>
      </c>
      <c r="D39" t="s">
        <v>2578</v>
      </c>
      <c r="E39" t="s">
        <v>6372</v>
      </c>
      <c r="F39" t="s">
        <v>2078</v>
      </c>
      <c r="G39" s="47" t="s">
        <v>2192</v>
      </c>
      <c r="H39" s="49">
        <v>0</v>
      </c>
      <c r="I39" s="49">
        <v>0</v>
      </c>
      <c r="J39" s="49" t="s">
        <v>2186</v>
      </c>
      <c r="K39" s="49" t="s">
        <v>6373</v>
      </c>
      <c r="L39" s="49" t="s">
        <v>254</v>
      </c>
      <c r="M39" s="49" t="s">
        <v>568</v>
      </c>
    </row>
    <row r="40" spans="2:13" x14ac:dyDescent="0.3">
      <c r="B40" s="248" t="s">
        <v>2831</v>
      </c>
      <c r="C40" s="248" t="s">
        <v>2831</v>
      </c>
      <c r="D40" t="s">
        <v>2578</v>
      </c>
      <c r="E40" t="s">
        <v>10451</v>
      </c>
      <c r="F40" t="s">
        <v>2073</v>
      </c>
      <c r="G40" s="47" t="s">
        <v>2192</v>
      </c>
      <c r="H40" s="49">
        <v>0</v>
      </c>
      <c r="I40" s="49">
        <v>0</v>
      </c>
      <c r="J40" s="49" t="s">
        <v>2186</v>
      </c>
      <c r="K40" s="49" t="s">
        <v>10452</v>
      </c>
      <c r="L40" s="49" t="s">
        <v>254</v>
      </c>
      <c r="M40" s="49" t="s">
        <v>568</v>
      </c>
    </row>
    <row r="41" spans="2:13" x14ac:dyDescent="0.3">
      <c r="B41" s="248" t="s">
        <v>2831</v>
      </c>
      <c r="C41" s="248" t="s">
        <v>2831</v>
      </c>
      <c r="D41" t="s">
        <v>2578</v>
      </c>
      <c r="E41" t="s">
        <v>6374</v>
      </c>
      <c r="F41" t="s">
        <v>2073</v>
      </c>
      <c r="G41" s="47" t="s">
        <v>2192</v>
      </c>
      <c r="H41" s="49">
        <v>0</v>
      </c>
      <c r="I41" s="49">
        <v>0</v>
      </c>
      <c r="J41" s="49" t="s">
        <v>2160</v>
      </c>
      <c r="K41" s="49" t="s">
        <v>4381</v>
      </c>
      <c r="L41" s="49" t="s">
        <v>254</v>
      </c>
      <c r="M41" s="49" t="s">
        <v>568</v>
      </c>
    </row>
    <row r="42" spans="2:13" x14ac:dyDescent="0.3">
      <c r="B42" s="248" t="s">
        <v>2831</v>
      </c>
      <c r="C42" s="248" t="s">
        <v>2831</v>
      </c>
      <c r="D42" t="s">
        <v>2578</v>
      </c>
      <c r="E42" t="s">
        <v>8850</v>
      </c>
      <c r="F42" t="s">
        <v>2078</v>
      </c>
      <c r="G42" s="47" t="s">
        <v>2192</v>
      </c>
      <c r="H42" s="49">
        <v>0</v>
      </c>
      <c r="I42" s="49">
        <v>0</v>
      </c>
      <c r="J42" s="49" t="s">
        <v>2160</v>
      </c>
      <c r="K42" s="49" t="s">
        <v>8851</v>
      </c>
      <c r="L42" s="49" t="s">
        <v>254</v>
      </c>
      <c r="M42" s="49" t="s">
        <v>568</v>
      </c>
    </row>
    <row r="43" spans="2:13" x14ac:dyDescent="0.3">
      <c r="B43" s="248" t="s">
        <v>2831</v>
      </c>
      <c r="C43" s="248" t="s">
        <v>2831</v>
      </c>
      <c r="D43" t="s">
        <v>2578</v>
      </c>
      <c r="E43" t="s">
        <v>12133</v>
      </c>
      <c r="F43" t="s">
        <v>2072</v>
      </c>
      <c r="G43" s="47" t="s">
        <v>2192</v>
      </c>
      <c r="H43" s="49">
        <v>0</v>
      </c>
      <c r="I43" s="49">
        <v>0</v>
      </c>
      <c r="J43" s="49" t="s">
        <v>2160</v>
      </c>
      <c r="K43" s="49" t="s">
        <v>3939</v>
      </c>
      <c r="L43" s="49" t="s">
        <v>254</v>
      </c>
      <c r="M43" s="49" t="s">
        <v>568</v>
      </c>
    </row>
    <row r="44" spans="2:13" x14ac:dyDescent="0.3">
      <c r="B44" s="248" t="s">
        <v>2831</v>
      </c>
      <c r="C44" s="248" t="s">
        <v>2831</v>
      </c>
      <c r="D44" t="s">
        <v>2578</v>
      </c>
      <c r="E44" t="s">
        <v>11617</v>
      </c>
      <c r="F44" t="s">
        <v>2073</v>
      </c>
      <c r="G44" s="47" t="s">
        <v>2192</v>
      </c>
      <c r="H44" s="49">
        <v>0</v>
      </c>
      <c r="I44" s="49">
        <v>0</v>
      </c>
      <c r="J44" s="49" t="s">
        <v>2173</v>
      </c>
      <c r="K44" s="49" t="s">
        <v>11618</v>
      </c>
      <c r="L44" s="49" t="s">
        <v>254</v>
      </c>
      <c r="M44" s="49" t="s">
        <v>568</v>
      </c>
    </row>
    <row r="45" spans="2:13" x14ac:dyDescent="0.3">
      <c r="B45" s="248" t="s">
        <v>2831</v>
      </c>
      <c r="C45" s="248" t="s">
        <v>2831</v>
      </c>
      <c r="D45" t="s">
        <v>2578</v>
      </c>
      <c r="E45" t="s">
        <v>6988</v>
      </c>
      <c r="F45" t="s">
        <v>2073</v>
      </c>
      <c r="G45" s="47" t="s">
        <v>2192</v>
      </c>
      <c r="H45" s="49">
        <v>0</v>
      </c>
      <c r="I45" s="49">
        <v>0</v>
      </c>
      <c r="J45" s="49" t="s">
        <v>2186</v>
      </c>
      <c r="K45" s="49" t="s">
        <v>6989</v>
      </c>
      <c r="L45" s="49" t="s">
        <v>254</v>
      </c>
      <c r="M45" s="49" t="s">
        <v>568</v>
      </c>
    </row>
    <row r="46" spans="2:13" x14ac:dyDescent="0.3">
      <c r="B46" s="248" t="s">
        <v>2831</v>
      </c>
      <c r="C46" s="248" t="s">
        <v>2831</v>
      </c>
      <c r="D46" t="s">
        <v>2578</v>
      </c>
      <c r="E46" t="s">
        <v>6895</v>
      </c>
      <c r="F46" t="s">
        <v>2078</v>
      </c>
      <c r="G46" s="47" t="s">
        <v>2192</v>
      </c>
      <c r="H46" s="49">
        <v>0</v>
      </c>
      <c r="I46" s="49">
        <v>0</v>
      </c>
      <c r="J46" s="49" t="s">
        <v>2186</v>
      </c>
      <c r="K46" s="49" t="s">
        <v>6896</v>
      </c>
      <c r="L46" s="49" t="s">
        <v>254</v>
      </c>
      <c r="M46" s="49" t="s">
        <v>568</v>
      </c>
    </row>
    <row r="47" spans="2:13" x14ac:dyDescent="0.3">
      <c r="B47" s="248" t="s">
        <v>2831</v>
      </c>
      <c r="C47" s="248" t="s">
        <v>2831</v>
      </c>
      <c r="D47" t="s">
        <v>2578</v>
      </c>
      <c r="E47" t="s">
        <v>5248</v>
      </c>
      <c r="F47" t="s">
        <v>2073</v>
      </c>
      <c r="G47" s="47" t="s">
        <v>2192</v>
      </c>
      <c r="H47" s="49">
        <v>0</v>
      </c>
      <c r="I47" s="49">
        <v>0</v>
      </c>
      <c r="J47" s="49" t="s">
        <v>2173</v>
      </c>
      <c r="K47" s="49" t="s">
        <v>5249</v>
      </c>
      <c r="L47" s="49" t="s">
        <v>254</v>
      </c>
      <c r="M47" s="49" t="s">
        <v>568</v>
      </c>
    </row>
    <row r="48" spans="2:13" x14ac:dyDescent="0.3">
      <c r="B48" s="248" t="s">
        <v>2831</v>
      </c>
      <c r="C48" s="248" t="s">
        <v>2831</v>
      </c>
      <c r="D48" t="s">
        <v>2578</v>
      </c>
      <c r="E48" t="s">
        <v>8497</v>
      </c>
      <c r="F48" t="s">
        <v>2073</v>
      </c>
      <c r="G48" s="47" t="s">
        <v>2192</v>
      </c>
      <c r="H48" s="49">
        <v>0</v>
      </c>
      <c r="I48" s="49">
        <v>0</v>
      </c>
      <c r="J48" s="49" t="s">
        <v>2186</v>
      </c>
      <c r="K48" s="49" t="s">
        <v>8498</v>
      </c>
      <c r="L48" s="49" t="s">
        <v>254</v>
      </c>
      <c r="M48" s="49" t="s">
        <v>568</v>
      </c>
    </row>
    <row r="49" spans="2:13" x14ac:dyDescent="0.3">
      <c r="B49" s="248" t="s">
        <v>2831</v>
      </c>
      <c r="C49" s="248" t="s">
        <v>2831</v>
      </c>
      <c r="D49" t="s">
        <v>2578</v>
      </c>
      <c r="E49" t="s">
        <v>12161</v>
      </c>
      <c r="F49" t="s">
        <v>2072</v>
      </c>
      <c r="G49" s="47" t="s">
        <v>2192</v>
      </c>
      <c r="H49" s="49">
        <v>0</v>
      </c>
      <c r="I49" s="49">
        <v>0</v>
      </c>
      <c r="J49" s="49" t="s">
        <v>2160</v>
      </c>
      <c r="K49" s="49" t="s">
        <v>4726</v>
      </c>
      <c r="L49" s="49" t="s">
        <v>254</v>
      </c>
      <c r="M49" s="49" t="s">
        <v>568</v>
      </c>
    </row>
    <row r="50" spans="2:13" x14ac:dyDescent="0.3">
      <c r="B50" s="248" t="s">
        <v>2831</v>
      </c>
      <c r="C50" s="248" t="s">
        <v>2831</v>
      </c>
      <c r="D50" t="s">
        <v>2578</v>
      </c>
      <c r="E50" t="s">
        <v>4418</v>
      </c>
      <c r="F50" t="s">
        <v>2078</v>
      </c>
      <c r="G50" s="47" t="s">
        <v>2225</v>
      </c>
      <c r="H50" s="49">
        <v>0</v>
      </c>
      <c r="I50" s="49">
        <v>0</v>
      </c>
      <c r="J50" s="49" t="s">
        <v>2173</v>
      </c>
      <c r="K50" s="49" t="s">
        <v>4419</v>
      </c>
      <c r="L50" s="49" t="s">
        <v>254</v>
      </c>
      <c r="M50" s="49" t="s">
        <v>568</v>
      </c>
    </row>
    <row r="51" spans="2:13" x14ac:dyDescent="0.3">
      <c r="B51" s="248" t="s">
        <v>2831</v>
      </c>
      <c r="C51" s="248" t="s">
        <v>2831</v>
      </c>
      <c r="D51" t="s">
        <v>2578</v>
      </c>
      <c r="E51" t="s">
        <v>9001</v>
      </c>
      <c r="F51" t="s">
        <v>2073</v>
      </c>
      <c r="G51" s="47" t="s">
        <v>2225</v>
      </c>
      <c r="H51" s="49">
        <v>0</v>
      </c>
      <c r="I51" s="49">
        <v>0</v>
      </c>
      <c r="J51" s="49" t="s">
        <v>2186</v>
      </c>
      <c r="K51" s="49" t="s">
        <v>9002</v>
      </c>
      <c r="L51" s="49" t="s">
        <v>254</v>
      </c>
      <c r="M51" s="49" t="s">
        <v>568</v>
      </c>
    </row>
    <row r="52" spans="2:13" x14ac:dyDescent="0.3">
      <c r="B52" s="248" t="s">
        <v>2831</v>
      </c>
      <c r="C52" s="248" t="s">
        <v>2831</v>
      </c>
      <c r="D52" t="s">
        <v>2578</v>
      </c>
      <c r="E52" t="s">
        <v>10583</v>
      </c>
      <c r="F52" t="s">
        <v>2073</v>
      </c>
      <c r="G52" s="47" t="s">
        <v>2225</v>
      </c>
      <c r="H52" s="49">
        <v>0</v>
      </c>
      <c r="I52" s="49">
        <v>0</v>
      </c>
      <c r="J52" s="49" t="s">
        <v>2176</v>
      </c>
      <c r="K52" s="49" t="s">
        <v>10584</v>
      </c>
      <c r="L52" s="49" t="s">
        <v>254</v>
      </c>
      <c r="M52" s="49" t="s">
        <v>568</v>
      </c>
    </row>
    <row r="53" spans="2:13" x14ac:dyDescent="0.3">
      <c r="B53" s="248" t="s">
        <v>2831</v>
      </c>
      <c r="C53" s="248" t="s">
        <v>2831</v>
      </c>
      <c r="D53" t="s">
        <v>2578</v>
      </c>
      <c r="E53" t="s">
        <v>11910</v>
      </c>
      <c r="F53" t="s">
        <v>2073</v>
      </c>
      <c r="G53" s="47" t="s">
        <v>2225</v>
      </c>
      <c r="H53" s="49">
        <v>1</v>
      </c>
      <c r="I53" s="49">
        <v>1218.06</v>
      </c>
      <c r="J53" s="49" t="s">
        <v>2176</v>
      </c>
      <c r="K53" s="49" t="s">
        <v>11911</v>
      </c>
      <c r="L53" s="49" t="s">
        <v>254</v>
      </c>
      <c r="M53" s="49" t="s">
        <v>568</v>
      </c>
    </row>
    <row r="54" spans="2:13" x14ac:dyDescent="0.3">
      <c r="B54" s="248" t="s">
        <v>2831</v>
      </c>
      <c r="C54" s="248" t="s">
        <v>2831</v>
      </c>
      <c r="D54" t="s">
        <v>2578</v>
      </c>
      <c r="E54" t="s">
        <v>8055</v>
      </c>
      <c r="F54" t="s">
        <v>2073</v>
      </c>
      <c r="G54" s="47" t="s">
        <v>2225</v>
      </c>
      <c r="H54" s="49">
        <v>0</v>
      </c>
      <c r="I54" s="49">
        <v>0</v>
      </c>
      <c r="J54" s="49" t="s">
        <v>2186</v>
      </c>
      <c r="K54" s="49" t="s">
        <v>8056</v>
      </c>
      <c r="L54" s="49" t="s">
        <v>254</v>
      </c>
      <c r="M54" s="49" t="s">
        <v>568</v>
      </c>
    </row>
    <row r="55" spans="2:13" x14ac:dyDescent="0.3">
      <c r="B55" s="248" t="s">
        <v>2831</v>
      </c>
      <c r="C55" s="248" t="s">
        <v>2831</v>
      </c>
      <c r="D55" t="s">
        <v>2578</v>
      </c>
      <c r="E55" t="s">
        <v>7196</v>
      </c>
      <c r="F55" t="s">
        <v>2078</v>
      </c>
      <c r="G55" s="47" t="s">
        <v>2225</v>
      </c>
      <c r="H55" s="49">
        <v>0</v>
      </c>
      <c r="I55" s="49">
        <v>0</v>
      </c>
      <c r="J55" s="49" t="s">
        <v>2186</v>
      </c>
      <c r="K55" s="49" t="s">
        <v>7197</v>
      </c>
      <c r="L55" s="49" t="s">
        <v>254</v>
      </c>
      <c r="M55" s="49" t="s">
        <v>568</v>
      </c>
    </row>
    <row r="56" spans="2:13" x14ac:dyDescent="0.3">
      <c r="B56" s="248" t="s">
        <v>2831</v>
      </c>
      <c r="C56" s="248" t="s">
        <v>2831</v>
      </c>
      <c r="D56" t="s">
        <v>2578</v>
      </c>
      <c r="E56" t="s">
        <v>12101</v>
      </c>
      <c r="F56" t="s">
        <v>2072</v>
      </c>
      <c r="G56" s="47" t="s">
        <v>2225</v>
      </c>
      <c r="H56" s="49">
        <v>0</v>
      </c>
      <c r="I56" s="49">
        <v>0</v>
      </c>
      <c r="J56" s="49" t="s">
        <v>2160</v>
      </c>
      <c r="K56" s="49" t="s">
        <v>4726</v>
      </c>
      <c r="L56" s="49" t="s">
        <v>254</v>
      </c>
      <c r="M56" s="49" t="s">
        <v>568</v>
      </c>
    </row>
    <row r="57" spans="2:13" x14ac:dyDescent="0.3">
      <c r="B57" s="248" t="s">
        <v>2831</v>
      </c>
      <c r="C57" s="248" t="s">
        <v>2831</v>
      </c>
      <c r="D57" t="s">
        <v>2578</v>
      </c>
      <c r="E57" t="s">
        <v>8691</v>
      </c>
      <c r="F57" t="s">
        <v>2073</v>
      </c>
      <c r="G57" s="47" t="s">
        <v>2225</v>
      </c>
      <c r="H57" s="49">
        <v>0</v>
      </c>
      <c r="I57" s="49">
        <v>0</v>
      </c>
      <c r="J57" s="49" t="s">
        <v>2186</v>
      </c>
      <c r="K57" s="49" t="s">
        <v>8692</v>
      </c>
      <c r="L57" s="49" t="s">
        <v>254</v>
      </c>
      <c r="M57" s="49" t="s">
        <v>568</v>
      </c>
    </row>
    <row r="58" spans="2:13" x14ac:dyDescent="0.3">
      <c r="B58" s="248" t="s">
        <v>2831</v>
      </c>
      <c r="C58" s="248" t="s">
        <v>2831</v>
      </c>
      <c r="D58" t="s">
        <v>2578</v>
      </c>
      <c r="E58" t="s">
        <v>4223</v>
      </c>
      <c r="F58" t="s">
        <v>2073</v>
      </c>
      <c r="G58" s="47" t="s">
        <v>2225</v>
      </c>
      <c r="H58" s="49">
        <v>0</v>
      </c>
      <c r="I58" s="49">
        <v>0</v>
      </c>
      <c r="J58" s="49" t="s">
        <v>2186</v>
      </c>
      <c r="K58" s="49" t="s">
        <v>4224</v>
      </c>
      <c r="L58" s="49" t="s">
        <v>254</v>
      </c>
      <c r="M58" s="49" t="s">
        <v>568</v>
      </c>
    </row>
    <row r="59" spans="2:13" x14ac:dyDescent="0.3">
      <c r="B59" s="248" t="s">
        <v>2831</v>
      </c>
      <c r="C59" s="248" t="s">
        <v>2831</v>
      </c>
      <c r="D59" t="s">
        <v>2578</v>
      </c>
      <c r="E59" t="s">
        <v>8685</v>
      </c>
      <c r="F59" t="s">
        <v>2078</v>
      </c>
      <c r="G59" s="47" t="s">
        <v>2225</v>
      </c>
      <c r="H59" s="49">
        <v>0</v>
      </c>
      <c r="I59" s="49">
        <v>0</v>
      </c>
      <c r="J59" s="49" t="s">
        <v>2186</v>
      </c>
      <c r="K59" s="49" t="s">
        <v>8686</v>
      </c>
      <c r="L59" s="49" t="s">
        <v>254</v>
      </c>
      <c r="M59" s="49" t="s">
        <v>568</v>
      </c>
    </row>
    <row r="60" spans="2:13" x14ac:dyDescent="0.3">
      <c r="B60" s="248" t="s">
        <v>2831</v>
      </c>
      <c r="C60" s="248" t="s">
        <v>2831</v>
      </c>
      <c r="D60" t="s">
        <v>2578</v>
      </c>
      <c r="E60" t="s">
        <v>3882</v>
      </c>
      <c r="F60" t="s">
        <v>2073</v>
      </c>
      <c r="G60" s="47" t="s">
        <v>2225</v>
      </c>
      <c r="H60" s="49">
        <v>0</v>
      </c>
      <c r="I60" s="49">
        <v>0</v>
      </c>
      <c r="J60" s="49" t="s">
        <v>2186</v>
      </c>
      <c r="K60" s="49" t="s">
        <v>3883</v>
      </c>
      <c r="L60" s="49" t="s">
        <v>254</v>
      </c>
      <c r="M60" s="49" t="s">
        <v>568</v>
      </c>
    </row>
    <row r="61" spans="2:13" x14ac:dyDescent="0.3">
      <c r="B61" s="248" t="s">
        <v>2831</v>
      </c>
      <c r="C61" s="248" t="s">
        <v>2831</v>
      </c>
      <c r="D61" t="s">
        <v>2578</v>
      </c>
      <c r="E61" t="s">
        <v>4015</v>
      </c>
      <c r="F61" t="s">
        <v>2073</v>
      </c>
      <c r="G61" s="47" t="s">
        <v>2225</v>
      </c>
      <c r="H61" s="49">
        <v>0</v>
      </c>
      <c r="I61" s="49">
        <v>0</v>
      </c>
      <c r="J61" s="49" t="s">
        <v>2186</v>
      </c>
      <c r="K61" s="49" t="s">
        <v>4016</v>
      </c>
      <c r="L61" s="49" t="s">
        <v>254</v>
      </c>
      <c r="M61" s="49" t="s">
        <v>568</v>
      </c>
    </row>
    <row r="62" spans="2:13" x14ac:dyDescent="0.3">
      <c r="B62" s="248" t="s">
        <v>2831</v>
      </c>
      <c r="C62" s="248" t="s">
        <v>2831</v>
      </c>
      <c r="D62" t="s">
        <v>2578</v>
      </c>
      <c r="E62" t="s">
        <v>3740</v>
      </c>
      <c r="F62" t="s">
        <v>2073</v>
      </c>
      <c r="G62" s="47" t="s">
        <v>2225</v>
      </c>
      <c r="H62" s="49">
        <v>0</v>
      </c>
      <c r="I62" s="49">
        <v>0</v>
      </c>
      <c r="J62" s="49" t="s">
        <v>2186</v>
      </c>
      <c r="K62" s="49" t="s">
        <v>3741</v>
      </c>
      <c r="L62" s="49" t="s">
        <v>254</v>
      </c>
      <c r="M62" s="49" t="s">
        <v>568</v>
      </c>
    </row>
    <row r="63" spans="2:13" x14ac:dyDescent="0.3">
      <c r="B63" s="248" t="s">
        <v>2831</v>
      </c>
      <c r="C63" s="248" t="s">
        <v>2831</v>
      </c>
      <c r="D63" t="s">
        <v>2578</v>
      </c>
      <c r="E63" t="s">
        <v>3249</v>
      </c>
      <c r="F63" t="s">
        <v>2073</v>
      </c>
      <c r="G63" s="47" t="s">
        <v>2225</v>
      </c>
      <c r="H63" s="49">
        <v>0</v>
      </c>
      <c r="I63" s="49">
        <v>0</v>
      </c>
      <c r="J63" s="49" t="s">
        <v>2160</v>
      </c>
      <c r="K63" s="49" t="s">
        <v>2925</v>
      </c>
      <c r="L63" s="49" t="s">
        <v>2147</v>
      </c>
      <c r="M63" s="49" t="s">
        <v>568</v>
      </c>
    </row>
    <row r="64" spans="2:13" x14ac:dyDescent="0.3">
      <c r="B64" s="248" t="s">
        <v>2831</v>
      </c>
      <c r="C64" s="248" t="s">
        <v>2831</v>
      </c>
      <c r="D64" t="s">
        <v>2578</v>
      </c>
      <c r="E64" t="s">
        <v>8142</v>
      </c>
      <c r="F64" t="s">
        <v>2078</v>
      </c>
      <c r="G64" s="47" t="s">
        <v>2225</v>
      </c>
      <c r="H64" s="49">
        <v>0</v>
      </c>
      <c r="I64" s="49">
        <v>0</v>
      </c>
      <c r="J64" s="49" t="s">
        <v>2160</v>
      </c>
      <c r="K64" s="49" t="s">
        <v>3939</v>
      </c>
      <c r="L64" s="49" t="s">
        <v>254</v>
      </c>
      <c r="M64" s="49" t="s">
        <v>568</v>
      </c>
    </row>
    <row r="65" spans="2:13" x14ac:dyDescent="0.3">
      <c r="B65" s="248" t="s">
        <v>2831</v>
      </c>
      <c r="C65" s="248" t="s">
        <v>2831</v>
      </c>
      <c r="D65" t="s">
        <v>2578</v>
      </c>
      <c r="E65" t="s">
        <v>7806</v>
      </c>
      <c r="F65" t="s">
        <v>2078</v>
      </c>
      <c r="G65" s="47" t="s">
        <v>2225</v>
      </c>
      <c r="H65" s="49">
        <v>0</v>
      </c>
      <c r="I65" s="49">
        <v>0</v>
      </c>
      <c r="J65" s="49" t="s">
        <v>2186</v>
      </c>
      <c r="K65" s="49" t="s">
        <v>7807</v>
      </c>
      <c r="L65" s="49" t="s">
        <v>254</v>
      </c>
      <c r="M65" s="49" t="s">
        <v>568</v>
      </c>
    </row>
    <row r="66" spans="2:13" x14ac:dyDescent="0.3">
      <c r="B66" s="248" t="s">
        <v>2831</v>
      </c>
      <c r="C66" s="248" t="s">
        <v>2831</v>
      </c>
      <c r="D66" t="s">
        <v>2578</v>
      </c>
      <c r="E66" t="s">
        <v>7027</v>
      </c>
      <c r="F66" t="s">
        <v>2073</v>
      </c>
      <c r="G66" s="47" t="s">
        <v>2225</v>
      </c>
      <c r="H66" s="49">
        <v>0</v>
      </c>
      <c r="I66" s="49">
        <v>0</v>
      </c>
      <c r="J66" s="49" t="s">
        <v>2186</v>
      </c>
      <c r="K66" s="49" t="s">
        <v>7028</v>
      </c>
      <c r="L66" s="49" t="s">
        <v>2147</v>
      </c>
      <c r="M66" s="49" t="s">
        <v>568</v>
      </c>
    </row>
    <row r="67" spans="2:13" x14ac:dyDescent="0.3">
      <c r="B67" s="248" t="s">
        <v>2831</v>
      </c>
      <c r="C67" s="248" t="s">
        <v>2831</v>
      </c>
      <c r="D67" t="s">
        <v>2578</v>
      </c>
      <c r="E67" t="s">
        <v>3177</v>
      </c>
      <c r="F67" t="s">
        <v>2073</v>
      </c>
      <c r="G67" s="47" t="s">
        <v>2225</v>
      </c>
      <c r="H67" s="49">
        <v>0</v>
      </c>
      <c r="I67" s="49">
        <v>0</v>
      </c>
      <c r="J67" s="49" t="s">
        <v>2160</v>
      </c>
      <c r="K67" s="49" t="s">
        <v>2925</v>
      </c>
      <c r="L67" s="49" t="s">
        <v>254</v>
      </c>
      <c r="M67" s="49" t="s">
        <v>568</v>
      </c>
    </row>
    <row r="68" spans="2:13" x14ac:dyDescent="0.3">
      <c r="B68" s="248" t="s">
        <v>2831</v>
      </c>
      <c r="C68" s="248" t="s">
        <v>2831</v>
      </c>
      <c r="D68" t="s">
        <v>2578</v>
      </c>
      <c r="E68" t="s">
        <v>8480</v>
      </c>
      <c r="F68" t="s">
        <v>2073</v>
      </c>
      <c r="G68" s="47" t="s">
        <v>2225</v>
      </c>
      <c r="H68" s="49">
        <v>0</v>
      </c>
      <c r="I68" s="49">
        <v>0</v>
      </c>
      <c r="J68" s="49" t="s">
        <v>2186</v>
      </c>
      <c r="K68" s="49" t="s">
        <v>8481</v>
      </c>
      <c r="L68" s="49" t="s">
        <v>254</v>
      </c>
      <c r="M68" s="49" t="s">
        <v>568</v>
      </c>
    </row>
    <row r="69" spans="2:13" x14ac:dyDescent="0.3">
      <c r="B69" s="248" t="s">
        <v>2831</v>
      </c>
      <c r="C69" s="248" t="s">
        <v>2831</v>
      </c>
      <c r="D69" t="s">
        <v>2578</v>
      </c>
      <c r="E69" t="s">
        <v>6890</v>
      </c>
      <c r="F69" t="s">
        <v>2073</v>
      </c>
      <c r="G69" s="47" t="s">
        <v>2225</v>
      </c>
      <c r="H69" s="49">
        <v>0</v>
      </c>
      <c r="I69" s="49">
        <v>0</v>
      </c>
      <c r="J69" s="49" t="s">
        <v>2160</v>
      </c>
      <c r="K69" s="49" t="s">
        <v>2992</v>
      </c>
      <c r="L69" s="49" t="s">
        <v>254</v>
      </c>
      <c r="M69" s="49" t="s">
        <v>568</v>
      </c>
    </row>
    <row r="70" spans="2:13" x14ac:dyDescent="0.3">
      <c r="B70" s="248" t="s">
        <v>2831</v>
      </c>
      <c r="C70" s="248" t="s">
        <v>2831</v>
      </c>
      <c r="D70" t="s">
        <v>2578</v>
      </c>
      <c r="E70" t="s">
        <v>3561</v>
      </c>
      <c r="F70" t="s">
        <v>2073</v>
      </c>
      <c r="G70" s="47" t="s">
        <v>2315</v>
      </c>
      <c r="H70" s="49">
        <v>0</v>
      </c>
      <c r="I70" s="49">
        <v>0</v>
      </c>
      <c r="J70" s="49" t="s">
        <v>2186</v>
      </c>
      <c r="K70" s="49" t="s">
        <v>3562</v>
      </c>
      <c r="L70" s="49" t="s">
        <v>254</v>
      </c>
      <c r="M70" s="49" t="s">
        <v>568</v>
      </c>
    </row>
    <row r="71" spans="2:13" x14ac:dyDescent="0.3">
      <c r="B71" s="248" t="s">
        <v>2831</v>
      </c>
      <c r="C71" s="248" t="s">
        <v>2831</v>
      </c>
      <c r="D71" t="s">
        <v>2578</v>
      </c>
      <c r="E71" t="s">
        <v>6245</v>
      </c>
      <c r="F71" t="s">
        <v>2073</v>
      </c>
      <c r="G71" s="47" t="s">
        <v>2315</v>
      </c>
      <c r="H71" s="49">
        <v>0</v>
      </c>
      <c r="I71" s="49">
        <v>0</v>
      </c>
      <c r="J71" s="49" t="s">
        <v>2186</v>
      </c>
      <c r="K71" s="49" t="s">
        <v>6246</v>
      </c>
      <c r="L71" s="49" t="s">
        <v>254</v>
      </c>
      <c r="M71" s="49" t="s">
        <v>568</v>
      </c>
    </row>
    <row r="72" spans="2:13" x14ac:dyDescent="0.3">
      <c r="B72" s="248" t="s">
        <v>2831</v>
      </c>
      <c r="C72" s="248" t="s">
        <v>2831</v>
      </c>
      <c r="D72" t="s">
        <v>2578</v>
      </c>
      <c r="E72" t="s">
        <v>6511</v>
      </c>
      <c r="F72" t="s">
        <v>2078</v>
      </c>
      <c r="G72" s="47" t="s">
        <v>2315</v>
      </c>
      <c r="H72" s="49">
        <v>0</v>
      </c>
      <c r="I72" s="49">
        <v>0</v>
      </c>
      <c r="J72" s="49" t="s">
        <v>2186</v>
      </c>
      <c r="K72" s="49" t="s">
        <v>6512</v>
      </c>
      <c r="L72" s="49" t="s">
        <v>254</v>
      </c>
      <c r="M72" s="49" t="s">
        <v>568</v>
      </c>
    </row>
    <row r="73" spans="2:13" x14ac:dyDescent="0.3">
      <c r="B73" s="248" t="s">
        <v>2831</v>
      </c>
      <c r="C73" s="248" t="s">
        <v>2831</v>
      </c>
      <c r="D73" t="s">
        <v>2578</v>
      </c>
      <c r="E73" t="s">
        <v>3748</v>
      </c>
      <c r="F73" t="s">
        <v>2073</v>
      </c>
      <c r="G73" s="47" t="s">
        <v>2315</v>
      </c>
      <c r="H73" s="49">
        <v>0</v>
      </c>
      <c r="I73" s="49">
        <v>0</v>
      </c>
      <c r="J73" s="49" t="s">
        <v>2186</v>
      </c>
      <c r="K73" s="49" t="s">
        <v>3749</v>
      </c>
      <c r="L73" s="49" t="s">
        <v>254</v>
      </c>
      <c r="M73" s="49" t="s">
        <v>568</v>
      </c>
    </row>
    <row r="74" spans="2:13" x14ac:dyDescent="0.3">
      <c r="B74" s="248" t="s">
        <v>2831</v>
      </c>
      <c r="C74" s="248" t="s">
        <v>2831</v>
      </c>
      <c r="D74" t="s">
        <v>2578</v>
      </c>
      <c r="E74" t="s">
        <v>3921</v>
      </c>
      <c r="F74" t="s">
        <v>2073</v>
      </c>
      <c r="G74" s="47" t="s">
        <v>2315</v>
      </c>
      <c r="H74" s="49">
        <v>0</v>
      </c>
      <c r="I74" s="49">
        <v>0</v>
      </c>
      <c r="J74" s="49" t="s">
        <v>2186</v>
      </c>
      <c r="K74" s="49" t="s">
        <v>3922</v>
      </c>
      <c r="L74" s="49" t="s">
        <v>254</v>
      </c>
      <c r="M74" s="49" t="s">
        <v>568</v>
      </c>
    </row>
    <row r="75" spans="2:13" x14ac:dyDescent="0.3">
      <c r="B75" s="248" t="s">
        <v>2831</v>
      </c>
      <c r="C75" s="248" t="s">
        <v>2831</v>
      </c>
      <c r="D75" t="s">
        <v>2578</v>
      </c>
      <c r="E75" t="s">
        <v>7397</v>
      </c>
      <c r="F75" t="s">
        <v>2073</v>
      </c>
      <c r="G75" s="47" t="s">
        <v>2315</v>
      </c>
      <c r="H75" s="49">
        <v>0</v>
      </c>
      <c r="I75" s="49">
        <v>0</v>
      </c>
      <c r="J75" s="49" t="s">
        <v>2186</v>
      </c>
      <c r="K75" s="49" t="s">
        <v>7398</v>
      </c>
      <c r="L75" s="49" t="s">
        <v>254</v>
      </c>
      <c r="M75" s="49" t="s">
        <v>568</v>
      </c>
    </row>
    <row r="76" spans="2:13" x14ac:dyDescent="0.3">
      <c r="B76" s="248" t="s">
        <v>2831</v>
      </c>
      <c r="C76" s="248" t="s">
        <v>2831</v>
      </c>
      <c r="D76" t="s">
        <v>2578</v>
      </c>
      <c r="E76" t="s">
        <v>6947</v>
      </c>
      <c r="F76" t="s">
        <v>2073</v>
      </c>
      <c r="G76" s="47" t="s">
        <v>2315</v>
      </c>
      <c r="H76" s="49">
        <v>0</v>
      </c>
      <c r="I76" s="49">
        <v>0</v>
      </c>
      <c r="J76" s="49" t="s">
        <v>2186</v>
      </c>
      <c r="K76" s="49" t="s">
        <v>6948</v>
      </c>
      <c r="L76" s="49" t="s">
        <v>254</v>
      </c>
      <c r="M76" s="49" t="s">
        <v>568</v>
      </c>
    </row>
    <row r="77" spans="2:13" x14ac:dyDescent="0.3">
      <c r="B77" s="248" t="s">
        <v>2831</v>
      </c>
      <c r="C77" s="248" t="s">
        <v>2831</v>
      </c>
      <c r="D77" t="s">
        <v>2578</v>
      </c>
      <c r="E77" t="s">
        <v>8399</v>
      </c>
      <c r="F77" t="s">
        <v>2078</v>
      </c>
      <c r="G77" s="47" t="s">
        <v>2315</v>
      </c>
      <c r="H77" s="49">
        <v>0</v>
      </c>
      <c r="I77" s="49">
        <v>0</v>
      </c>
      <c r="J77" s="49" t="s">
        <v>2160</v>
      </c>
      <c r="K77" s="49" t="s">
        <v>8400</v>
      </c>
      <c r="L77" s="49" t="s">
        <v>254</v>
      </c>
      <c r="M77" s="49" t="s">
        <v>568</v>
      </c>
    </row>
    <row r="78" spans="2:13" x14ac:dyDescent="0.3">
      <c r="B78" s="248" t="s">
        <v>2831</v>
      </c>
      <c r="C78" s="248" t="s">
        <v>2831</v>
      </c>
      <c r="D78" t="s">
        <v>2578</v>
      </c>
      <c r="E78" t="s">
        <v>3331</v>
      </c>
      <c r="F78" t="s">
        <v>2078</v>
      </c>
      <c r="G78" s="47" t="s">
        <v>2315</v>
      </c>
      <c r="H78" s="49">
        <v>0</v>
      </c>
      <c r="I78" s="49">
        <v>0</v>
      </c>
      <c r="J78" s="49" t="s">
        <v>2160</v>
      </c>
      <c r="K78" s="49" t="s">
        <v>2941</v>
      </c>
      <c r="L78" s="49" t="s">
        <v>254</v>
      </c>
      <c r="M78" s="49" t="s">
        <v>568</v>
      </c>
    </row>
    <row r="79" spans="2:13" x14ac:dyDescent="0.3">
      <c r="B79" s="248" t="s">
        <v>2831</v>
      </c>
      <c r="C79" s="248" t="s">
        <v>2831</v>
      </c>
      <c r="D79" t="s">
        <v>2578</v>
      </c>
      <c r="E79" t="s">
        <v>11380</v>
      </c>
      <c r="F79" t="s">
        <v>2073</v>
      </c>
      <c r="G79" s="47" t="s">
        <v>2315</v>
      </c>
      <c r="H79" s="49">
        <v>0</v>
      </c>
      <c r="I79" s="49">
        <v>0</v>
      </c>
      <c r="J79" s="49" t="s">
        <v>2173</v>
      </c>
      <c r="K79" s="49" t="s">
        <v>11381</v>
      </c>
      <c r="L79" s="49" t="s">
        <v>254</v>
      </c>
      <c r="M79" s="49" t="s">
        <v>568</v>
      </c>
    </row>
    <row r="80" spans="2:13" x14ac:dyDescent="0.3">
      <c r="B80" s="248" t="s">
        <v>2831</v>
      </c>
      <c r="C80" s="248" t="s">
        <v>2831</v>
      </c>
      <c r="D80" t="s">
        <v>2578</v>
      </c>
      <c r="E80" t="s">
        <v>4117</v>
      </c>
      <c r="F80" t="s">
        <v>2078</v>
      </c>
      <c r="G80" s="47" t="s">
        <v>2315</v>
      </c>
      <c r="H80" s="49">
        <v>0</v>
      </c>
      <c r="I80" s="49">
        <v>0</v>
      </c>
      <c r="J80" s="49" t="s">
        <v>2186</v>
      </c>
      <c r="K80" s="49" t="s">
        <v>4118</v>
      </c>
      <c r="L80" s="49" t="s">
        <v>254</v>
      </c>
      <c r="M80" s="49" t="s">
        <v>568</v>
      </c>
    </row>
    <row r="81" spans="2:13" x14ac:dyDescent="0.3">
      <c r="B81" s="248" t="s">
        <v>2831</v>
      </c>
      <c r="C81" s="248" t="s">
        <v>2831</v>
      </c>
      <c r="D81" t="s">
        <v>2578</v>
      </c>
      <c r="E81" t="s">
        <v>7477</v>
      </c>
      <c r="F81" t="s">
        <v>2073</v>
      </c>
      <c r="G81" s="47" t="s">
        <v>2315</v>
      </c>
      <c r="H81" s="49">
        <v>0</v>
      </c>
      <c r="I81" s="49">
        <v>0</v>
      </c>
      <c r="J81" s="49" t="s">
        <v>2186</v>
      </c>
      <c r="K81" s="49" t="s">
        <v>7478</v>
      </c>
      <c r="L81" s="49" t="s">
        <v>254</v>
      </c>
      <c r="M81" s="49" t="s">
        <v>568</v>
      </c>
    </row>
    <row r="82" spans="2:13" x14ac:dyDescent="0.3">
      <c r="B82" s="248" t="s">
        <v>2831</v>
      </c>
      <c r="C82" s="248" t="s">
        <v>2831</v>
      </c>
      <c r="D82" t="s">
        <v>2578</v>
      </c>
      <c r="E82" t="s">
        <v>8591</v>
      </c>
      <c r="F82" t="s">
        <v>2078</v>
      </c>
      <c r="G82" s="47" t="s">
        <v>2315</v>
      </c>
      <c r="H82" s="49">
        <v>0</v>
      </c>
      <c r="I82" s="49">
        <v>0</v>
      </c>
      <c r="J82" s="49" t="s">
        <v>2160</v>
      </c>
      <c r="K82" s="49" t="s">
        <v>8592</v>
      </c>
      <c r="L82" s="49" t="s">
        <v>254</v>
      </c>
      <c r="M82" s="49" t="s">
        <v>568</v>
      </c>
    </row>
    <row r="83" spans="2:13" x14ac:dyDescent="0.3">
      <c r="B83" s="248" t="s">
        <v>2831</v>
      </c>
      <c r="C83" s="248" t="s">
        <v>2831</v>
      </c>
      <c r="D83" t="s">
        <v>2578</v>
      </c>
      <c r="E83" t="s">
        <v>4913</v>
      </c>
      <c r="F83" t="s">
        <v>2073</v>
      </c>
      <c r="G83" s="47" t="s">
        <v>2315</v>
      </c>
      <c r="H83" s="49">
        <v>0</v>
      </c>
      <c r="I83" s="49">
        <v>0</v>
      </c>
      <c r="J83" s="49" t="s">
        <v>2160</v>
      </c>
      <c r="K83" s="49" t="s">
        <v>4914</v>
      </c>
      <c r="L83" s="49" t="s">
        <v>254</v>
      </c>
      <c r="M83" s="49" t="s">
        <v>568</v>
      </c>
    </row>
    <row r="84" spans="2:13" x14ac:dyDescent="0.3">
      <c r="B84" s="248" t="s">
        <v>2831</v>
      </c>
      <c r="C84" s="248" t="s">
        <v>2831</v>
      </c>
      <c r="D84" t="s">
        <v>2578</v>
      </c>
      <c r="E84" t="s">
        <v>9587</v>
      </c>
      <c r="F84" t="s">
        <v>2078</v>
      </c>
      <c r="G84" s="47" t="s">
        <v>2315</v>
      </c>
      <c r="H84" s="49">
        <v>0</v>
      </c>
      <c r="I84" s="49">
        <v>0</v>
      </c>
      <c r="J84" s="49" t="s">
        <v>2160</v>
      </c>
      <c r="K84" s="49" t="s">
        <v>9588</v>
      </c>
      <c r="L84" s="49" t="s">
        <v>254</v>
      </c>
      <c r="M84" s="49" t="s">
        <v>568</v>
      </c>
    </row>
    <row r="85" spans="2:13" x14ac:dyDescent="0.3">
      <c r="B85" s="248" t="s">
        <v>2831</v>
      </c>
      <c r="C85" s="248" t="s">
        <v>2831</v>
      </c>
      <c r="D85" t="s">
        <v>2578</v>
      </c>
      <c r="E85" t="s">
        <v>7616</v>
      </c>
      <c r="F85" t="s">
        <v>2073</v>
      </c>
      <c r="G85" s="47" t="s">
        <v>2315</v>
      </c>
      <c r="H85" s="49">
        <v>0</v>
      </c>
      <c r="I85" s="49">
        <v>0</v>
      </c>
      <c r="J85" s="49" t="s">
        <v>2160</v>
      </c>
      <c r="K85" s="49" t="s">
        <v>7617</v>
      </c>
      <c r="L85" s="49" t="s">
        <v>254</v>
      </c>
      <c r="M85" s="49" t="s">
        <v>568</v>
      </c>
    </row>
    <row r="86" spans="2:13" x14ac:dyDescent="0.3">
      <c r="B86" s="248" t="s">
        <v>2831</v>
      </c>
      <c r="C86" s="248" t="s">
        <v>2831</v>
      </c>
      <c r="D86" t="s">
        <v>2578</v>
      </c>
      <c r="E86" t="s">
        <v>8963</v>
      </c>
      <c r="F86" t="s">
        <v>2073</v>
      </c>
      <c r="G86" s="47" t="s">
        <v>2315</v>
      </c>
      <c r="H86" s="49">
        <v>0</v>
      </c>
      <c r="I86" s="49">
        <v>0</v>
      </c>
      <c r="J86" s="49" t="s">
        <v>2186</v>
      </c>
      <c r="K86" s="49" t="s">
        <v>8964</v>
      </c>
      <c r="L86" s="49" t="s">
        <v>254</v>
      </c>
      <c r="M86" s="49" t="s">
        <v>568</v>
      </c>
    </row>
    <row r="87" spans="2:13" x14ac:dyDescent="0.3">
      <c r="B87" s="248" t="s">
        <v>2831</v>
      </c>
      <c r="C87" s="248" t="s">
        <v>2831</v>
      </c>
      <c r="D87" t="s">
        <v>2578</v>
      </c>
      <c r="E87" t="s">
        <v>9044</v>
      </c>
      <c r="F87" t="s">
        <v>2073</v>
      </c>
      <c r="G87" s="47" t="s">
        <v>2315</v>
      </c>
      <c r="H87" s="49">
        <v>0</v>
      </c>
      <c r="I87" s="49">
        <v>0</v>
      </c>
      <c r="J87" s="49" t="s">
        <v>2186</v>
      </c>
      <c r="K87" s="49" t="s">
        <v>9045</v>
      </c>
      <c r="L87" s="49" t="s">
        <v>254</v>
      </c>
      <c r="M87" s="49" t="s">
        <v>568</v>
      </c>
    </row>
    <row r="88" spans="2:13" x14ac:dyDescent="0.3">
      <c r="B88" s="248" t="s">
        <v>2831</v>
      </c>
      <c r="C88" s="248" t="s">
        <v>2831</v>
      </c>
      <c r="D88" t="s">
        <v>2578</v>
      </c>
      <c r="E88" t="s">
        <v>3589</v>
      </c>
      <c r="F88" t="s">
        <v>2078</v>
      </c>
      <c r="G88" s="47" t="s">
        <v>2315</v>
      </c>
      <c r="H88" s="49">
        <v>0</v>
      </c>
      <c r="I88" s="49">
        <v>0</v>
      </c>
      <c r="J88" s="49" t="s">
        <v>2186</v>
      </c>
      <c r="K88" s="49" t="s">
        <v>3590</v>
      </c>
      <c r="L88" s="49" t="s">
        <v>254</v>
      </c>
      <c r="M88" s="49" t="s">
        <v>568</v>
      </c>
    </row>
    <row r="89" spans="2:13" x14ac:dyDescent="0.3">
      <c r="B89" s="248" t="s">
        <v>2831</v>
      </c>
      <c r="C89" s="248" t="s">
        <v>2831</v>
      </c>
      <c r="D89" t="s">
        <v>2578</v>
      </c>
      <c r="E89" t="s">
        <v>8555</v>
      </c>
      <c r="F89" t="s">
        <v>2073</v>
      </c>
      <c r="G89" s="47" t="s">
        <v>2315</v>
      </c>
      <c r="H89" s="49">
        <v>0</v>
      </c>
      <c r="I89" s="49">
        <v>0</v>
      </c>
      <c r="J89" s="49" t="s">
        <v>2186</v>
      </c>
      <c r="K89" s="49" t="s">
        <v>8556</v>
      </c>
      <c r="L89" s="49" t="s">
        <v>2147</v>
      </c>
      <c r="M89" s="49" t="s">
        <v>568</v>
      </c>
    </row>
    <row r="90" spans="2:13" x14ac:dyDescent="0.3">
      <c r="B90" s="248" t="s">
        <v>2831</v>
      </c>
      <c r="C90" s="248" t="s">
        <v>2831</v>
      </c>
      <c r="D90" t="s">
        <v>2578</v>
      </c>
      <c r="E90" t="s">
        <v>9257</v>
      </c>
      <c r="F90" t="s">
        <v>2078</v>
      </c>
      <c r="G90" s="47" t="s">
        <v>2315</v>
      </c>
      <c r="H90" s="49">
        <v>0</v>
      </c>
      <c r="I90" s="49">
        <v>0</v>
      </c>
      <c r="J90" s="49" t="s">
        <v>2186</v>
      </c>
      <c r="K90" s="49" t="s">
        <v>9258</v>
      </c>
      <c r="L90" s="49" t="s">
        <v>254</v>
      </c>
      <c r="M90" s="49" t="s">
        <v>568</v>
      </c>
    </row>
    <row r="91" spans="2:13" x14ac:dyDescent="0.3">
      <c r="B91" s="248" t="s">
        <v>2831</v>
      </c>
      <c r="C91" s="248" t="s">
        <v>2831</v>
      </c>
      <c r="D91" t="s">
        <v>2578</v>
      </c>
      <c r="E91" t="s">
        <v>3021</v>
      </c>
      <c r="F91" t="s">
        <v>2073</v>
      </c>
      <c r="G91" s="47" t="s">
        <v>2315</v>
      </c>
      <c r="H91" s="49">
        <v>0</v>
      </c>
      <c r="I91" s="49">
        <v>0</v>
      </c>
      <c r="J91" s="49" t="s">
        <v>2160</v>
      </c>
      <c r="K91" s="49" t="s">
        <v>3023</v>
      </c>
      <c r="L91" s="49" t="s">
        <v>254</v>
      </c>
      <c r="M91" s="49" t="s">
        <v>568</v>
      </c>
    </row>
    <row r="92" spans="2:13" x14ac:dyDescent="0.3">
      <c r="B92" s="248" t="s">
        <v>2831</v>
      </c>
      <c r="C92" s="248" t="s">
        <v>2831</v>
      </c>
      <c r="D92" t="s">
        <v>2578</v>
      </c>
      <c r="E92" t="s">
        <v>4774</v>
      </c>
      <c r="F92" t="s">
        <v>2073</v>
      </c>
      <c r="G92" s="47" t="s">
        <v>2315</v>
      </c>
      <c r="H92" s="49">
        <v>0</v>
      </c>
      <c r="I92" s="49">
        <v>0</v>
      </c>
      <c r="J92" s="49" t="s">
        <v>2160</v>
      </c>
      <c r="K92" s="49" t="s">
        <v>4776</v>
      </c>
      <c r="L92" s="49" t="s">
        <v>254</v>
      </c>
      <c r="M92" s="49" t="s">
        <v>568</v>
      </c>
    </row>
    <row r="93" spans="2:13" x14ac:dyDescent="0.3">
      <c r="B93" s="248" t="s">
        <v>2831</v>
      </c>
      <c r="C93" s="248" t="s">
        <v>2831</v>
      </c>
      <c r="D93" t="s">
        <v>2578</v>
      </c>
      <c r="E93" t="s">
        <v>3328</v>
      </c>
      <c r="F93" t="s">
        <v>2073</v>
      </c>
      <c r="G93" s="47" t="s">
        <v>2315</v>
      </c>
      <c r="H93" s="49">
        <v>0</v>
      </c>
      <c r="I93" s="49">
        <v>0</v>
      </c>
      <c r="J93" s="49" t="s">
        <v>2160</v>
      </c>
      <c r="K93" s="49" t="s">
        <v>2925</v>
      </c>
      <c r="L93" s="49" t="s">
        <v>254</v>
      </c>
      <c r="M93" s="49" t="s">
        <v>568</v>
      </c>
    </row>
    <row r="94" spans="2:13" x14ac:dyDescent="0.3">
      <c r="B94" s="248" t="s">
        <v>2831</v>
      </c>
      <c r="C94" s="248" t="s">
        <v>2831</v>
      </c>
      <c r="D94" t="s">
        <v>2578</v>
      </c>
      <c r="E94" t="s">
        <v>12149</v>
      </c>
      <c r="F94" t="s">
        <v>2072</v>
      </c>
      <c r="G94" s="47" t="s">
        <v>2315</v>
      </c>
      <c r="H94" s="49">
        <v>0</v>
      </c>
      <c r="I94" s="49">
        <v>0</v>
      </c>
      <c r="J94" s="49" t="s">
        <v>2160</v>
      </c>
      <c r="K94" s="49" t="s">
        <v>4726</v>
      </c>
      <c r="L94" s="49" t="s">
        <v>254</v>
      </c>
      <c r="M94" s="49" t="s">
        <v>568</v>
      </c>
    </row>
    <row r="95" spans="2:13" x14ac:dyDescent="0.3">
      <c r="B95" s="248" t="s">
        <v>2831</v>
      </c>
      <c r="C95" s="248" t="s">
        <v>2831</v>
      </c>
      <c r="D95" t="s">
        <v>2578</v>
      </c>
      <c r="E95" t="s">
        <v>8624</v>
      </c>
      <c r="F95" t="s">
        <v>2073</v>
      </c>
      <c r="G95" s="47" t="s">
        <v>2315</v>
      </c>
      <c r="H95" s="49">
        <v>0</v>
      </c>
      <c r="I95" s="49">
        <v>0</v>
      </c>
      <c r="J95" s="49" t="s">
        <v>2186</v>
      </c>
      <c r="K95" s="49" t="s">
        <v>8625</v>
      </c>
      <c r="L95" s="49" t="s">
        <v>254</v>
      </c>
      <c r="M95" s="49" t="s">
        <v>568</v>
      </c>
    </row>
    <row r="96" spans="2:13" x14ac:dyDescent="0.3">
      <c r="B96" s="248" t="s">
        <v>2831</v>
      </c>
      <c r="C96" s="248" t="s">
        <v>2831</v>
      </c>
      <c r="D96" t="s">
        <v>2578</v>
      </c>
      <c r="E96" t="s">
        <v>4950</v>
      </c>
      <c r="F96" t="s">
        <v>2073</v>
      </c>
      <c r="G96" s="47" t="s">
        <v>2315</v>
      </c>
      <c r="H96" s="49">
        <v>0</v>
      </c>
      <c r="I96" s="49">
        <v>0</v>
      </c>
      <c r="J96" s="49" t="s">
        <v>2160</v>
      </c>
      <c r="K96" s="49" t="s">
        <v>4951</v>
      </c>
      <c r="L96" s="49" t="s">
        <v>254</v>
      </c>
      <c r="M96" s="49" t="s">
        <v>568</v>
      </c>
    </row>
    <row r="97" spans="2:13" x14ac:dyDescent="0.3">
      <c r="B97" s="248" t="s">
        <v>2831</v>
      </c>
      <c r="C97" s="248" t="s">
        <v>2831</v>
      </c>
      <c r="D97" t="s">
        <v>2578</v>
      </c>
      <c r="E97" t="s">
        <v>10505</v>
      </c>
      <c r="F97" t="s">
        <v>2073</v>
      </c>
      <c r="G97" s="47" t="s">
        <v>2208</v>
      </c>
      <c r="H97" s="49">
        <v>0</v>
      </c>
      <c r="I97" s="49">
        <v>0</v>
      </c>
      <c r="J97" s="49" t="s">
        <v>2160</v>
      </c>
      <c r="K97" s="49" t="s">
        <v>10506</v>
      </c>
      <c r="L97" s="49" t="s">
        <v>254</v>
      </c>
      <c r="M97" s="49" t="s">
        <v>568</v>
      </c>
    </row>
    <row r="98" spans="2:13" x14ac:dyDescent="0.3">
      <c r="B98" s="248" t="s">
        <v>2831</v>
      </c>
      <c r="C98" s="248" t="s">
        <v>2831</v>
      </c>
      <c r="D98" t="s">
        <v>2578</v>
      </c>
      <c r="E98" t="s">
        <v>12072</v>
      </c>
      <c r="F98" t="s">
        <v>2072</v>
      </c>
      <c r="G98" s="47" t="s">
        <v>2208</v>
      </c>
      <c r="H98" s="49">
        <v>0</v>
      </c>
      <c r="I98" s="49">
        <v>0</v>
      </c>
      <c r="J98" s="49" t="s">
        <v>2160</v>
      </c>
      <c r="K98" s="49" t="s">
        <v>4726</v>
      </c>
      <c r="L98" s="49" t="s">
        <v>254</v>
      </c>
      <c r="M98" s="49" t="s">
        <v>568</v>
      </c>
    </row>
    <row r="99" spans="2:13" x14ac:dyDescent="0.3">
      <c r="B99" s="248" t="s">
        <v>2831</v>
      </c>
      <c r="C99" s="248" t="s">
        <v>2831</v>
      </c>
      <c r="D99" t="s">
        <v>2578</v>
      </c>
      <c r="E99" t="s">
        <v>7903</v>
      </c>
      <c r="F99" t="s">
        <v>2078</v>
      </c>
      <c r="G99" s="47" t="s">
        <v>2208</v>
      </c>
      <c r="H99" s="49">
        <v>0</v>
      </c>
      <c r="I99" s="49">
        <v>0</v>
      </c>
      <c r="J99" s="49" t="s">
        <v>2186</v>
      </c>
      <c r="K99" s="49" t="s">
        <v>7904</v>
      </c>
      <c r="L99" s="49" t="s">
        <v>254</v>
      </c>
      <c r="M99" s="49" t="s">
        <v>568</v>
      </c>
    </row>
    <row r="100" spans="2:13" x14ac:dyDescent="0.3">
      <c r="B100" s="248" t="s">
        <v>2831</v>
      </c>
      <c r="C100" s="248" t="s">
        <v>2831</v>
      </c>
      <c r="D100" t="s">
        <v>2578</v>
      </c>
      <c r="E100" t="s">
        <v>7467</v>
      </c>
      <c r="F100" t="s">
        <v>2073</v>
      </c>
      <c r="G100" s="47" t="s">
        <v>2208</v>
      </c>
      <c r="H100" s="49">
        <v>0</v>
      </c>
      <c r="I100" s="49">
        <v>0</v>
      </c>
      <c r="J100" s="49" t="s">
        <v>2186</v>
      </c>
      <c r="K100" s="49" t="s">
        <v>7468</v>
      </c>
      <c r="L100" s="49" t="s">
        <v>254</v>
      </c>
      <c r="M100" s="49" t="s">
        <v>568</v>
      </c>
    </row>
    <row r="101" spans="2:13" x14ac:dyDescent="0.3">
      <c r="B101" s="248" t="s">
        <v>2831</v>
      </c>
      <c r="C101" s="248" t="s">
        <v>2831</v>
      </c>
      <c r="D101" t="s">
        <v>2578</v>
      </c>
      <c r="E101" t="s">
        <v>12111</v>
      </c>
      <c r="F101" t="s">
        <v>2072</v>
      </c>
      <c r="G101" s="47" t="s">
        <v>2208</v>
      </c>
      <c r="H101" s="49">
        <v>0</v>
      </c>
      <c r="I101" s="49">
        <v>0</v>
      </c>
      <c r="J101" s="49" t="s">
        <v>2173</v>
      </c>
      <c r="K101" s="49" t="s">
        <v>11831</v>
      </c>
      <c r="L101" s="49" t="s">
        <v>254</v>
      </c>
      <c r="M101" s="49" t="s">
        <v>568</v>
      </c>
    </row>
    <row r="102" spans="2:13" x14ac:dyDescent="0.3">
      <c r="B102" s="248" t="s">
        <v>2831</v>
      </c>
      <c r="C102" s="248" t="s">
        <v>2831</v>
      </c>
      <c r="D102" t="s">
        <v>2578</v>
      </c>
      <c r="E102" t="s">
        <v>12113</v>
      </c>
      <c r="F102" t="s">
        <v>2072</v>
      </c>
      <c r="G102" s="47" t="s">
        <v>2208</v>
      </c>
      <c r="H102" s="49">
        <v>0</v>
      </c>
      <c r="I102" s="49">
        <v>0</v>
      </c>
      <c r="J102" s="49" t="s">
        <v>2160</v>
      </c>
      <c r="K102" s="49" t="s">
        <v>2992</v>
      </c>
      <c r="L102" s="49" t="s">
        <v>254</v>
      </c>
      <c r="M102" s="49" t="s">
        <v>568</v>
      </c>
    </row>
    <row r="103" spans="2:13" x14ac:dyDescent="0.3">
      <c r="B103" s="248" t="s">
        <v>2831</v>
      </c>
      <c r="C103" s="248" t="s">
        <v>2831</v>
      </c>
      <c r="D103" t="s">
        <v>2578</v>
      </c>
      <c r="E103" t="s">
        <v>7734</v>
      </c>
      <c r="F103" t="s">
        <v>2073</v>
      </c>
      <c r="G103" s="47" t="s">
        <v>2208</v>
      </c>
      <c r="H103" s="49">
        <v>0</v>
      </c>
      <c r="I103" s="49">
        <v>0</v>
      </c>
      <c r="J103" s="49" t="s">
        <v>2160</v>
      </c>
      <c r="K103" s="49" t="s">
        <v>7735</v>
      </c>
      <c r="L103" s="49" t="s">
        <v>254</v>
      </c>
      <c r="M103" s="49" t="s">
        <v>568</v>
      </c>
    </row>
    <row r="104" spans="2:13" x14ac:dyDescent="0.3">
      <c r="B104" s="248" t="s">
        <v>2831</v>
      </c>
      <c r="C104" s="248" t="s">
        <v>2831</v>
      </c>
      <c r="D104" t="s">
        <v>2578</v>
      </c>
      <c r="E104" t="s">
        <v>6120</v>
      </c>
      <c r="F104" t="s">
        <v>2073</v>
      </c>
      <c r="G104" s="47" t="s">
        <v>2208</v>
      </c>
      <c r="H104" s="49">
        <v>0</v>
      </c>
      <c r="I104" s="49">
        <v>0</v>
      </c>
      <c r="J104" s="49" t="s">
        <v>2186</v>
      </c>
      <c r="K104" s="49" t="s">
        <v>6121</v>
      </c>
      <c r="L104" s="49" t="s">
        <v>254</v>
      </c>
      <c r="M104" s="49" t="s">
        <v>568</v>
      </c>
    </row>
    <row r="105" spans="2:13" x14ac:dyDescent="0.3">
      <c r="B105" s="248" t="s">
        <v>2831</v>
      </c>
      <c r="C105" s="248" t="s">
        <v>2831</v>
      </c>
      <c r="D105" t="s">
        <v>2578</v>
      </c>
      <c r="E105" t="s">
        <v>3989</v>
      </c>
      <c r="F105" t="s">
        <v>2073</v>
      </c>
      <c r="G105" s="47" t="s">
        <v>2208</v>
      </c>
      <c r="H105" s="49">
        <v>0</v>
      </c>
      <c r="I105" s="49">
        <v>0</v>
      </c>
      <c r="J105" s="49" t="s">
        <v>2186</v>
      </c>
      <c r="K105" s="49" t="s">
        <v>3990</v>
      </c>
      <c r="L105" s="49" t="s">
        <v>254</v>
      </c>
      <c r="M105" s="49" t="s">
        <v>568</v>
      </c>
    </row>
    <row r="106" spans="2:13" x14ac:dyDescent="0.3">
      <c r="B106" s="248" t="s">
        <v>2831</v>
      </c>
      <c r="C106" s="248" t="s">
        <v>2831</v>
      </c>
      <c r="D106" t="s">
        <v>2578</v>
      </c>
      <c r="E106" t="s">
        <v>3830</v>
      </c>
      <c r="F106" t="s">
        <v>2073</v>
      </c>
      <c r="G106" s="47" t="s">
        <v>2208</v>
      </c>
      <c r="H106" s="49">
        <v>0</v>
      </c>
      <c r="I106" s="49">
        <v>0</v>
      </c>
      <c r="J106" s="49" t="s">
        <v>2186</v>
      </c>
      <c r="K106" s="49" t="s">
        <v>3831</v>
      </c>
      <c r="L106" s="49" t="s">
        <v>2147</v>
      </c>
      <c r="M106" s="49" t="s">
        <v>568</v>
      </c>
    </row>
    <row r="107" spans="2:13" x14ac:dyDescent="0.3">
      <c r="B107" s="248" t="s">
        <v>2831</v>
      </c>
      <c r="C107" s="248" t="s">
        <v>2831</v>
      </c>
      <c r="D107" t="s">
        <v>2578</v>
      </c>
      <c r="E107" t="s">
        <v>6202</v>
      </c>
      <c r="F107" t="s">
        <v>2075</v>
      </c>
      <c r="G107" s="47" t="s">
        <v>2208</v>
      </c>
      <c r="H107" s="49">
        <v>0</v>
      </c>
      <c r="I107" s="49">
        <v>0</v>
      </c>
      <c r="J107" s="49" t="s">
        <v>2186</v>
      </c>
      <c r="K107" s="49" t="s">
        <v>6204</v>
      </c>
      <c r="L107" s="49" t="s">
        <v>254</v>
      </c>
      <c r="M107" s="49" t="s">
        <v>568</v>
      </c>
    </row>
    <row r="108" spans="2:13" x14ac:dyDescent="0.3">
      <c r="B108" s="248" t="s">
        <v>2831</v>
      </c>
      <c r="C108" s="248" t="s">
        <v>2831</v>
      </c>
      <c r="D108" t="s">
        <v>2578</v>
      </c>
      <c r="E108" t="s">
        <v>9760</v>
      </c>
      <c r="F108" t="s">
        <v>2073</v>
      </c>
      <c r="G108" s="47" t="s">
        <v>2208</v>
      </c>
      <c r="H108" s="49">
        <v>0</v>
      </c>
      <c r="I108" s="49">
        <v>0</v>
      </c>
      <c r="J108" s="49" t="s">
        <v>2186</v>
      </c>
      <c r="K108" s="49" t="s">
        <v>9761</v>
      </c>
      <c r="L108" s="49" t="s">
        <v>254</v>
      </c>
      <c r="M108" s="49" t="s">
        <v>568</v>
      </c>
    </row>
    <row r="109" spans="2:13" x14ac:dyDescent="0.3">
      <c r="B109" s="248" t="s">
        <v>2831</v>
      </c>
      <c r="C109" s="248" t="s">
        <v>2831</v>
      </c>
      <c r="D109" t="s">
        <v>2578</v>
      </c>
      <c r="E109" t="s">
        <v>9169</v>
      </c>
      <c r="F109" t="s">
        <v>2073</v>
      </c>
      <c r="G109" s="47" t="s">
        <v>2208</v>
      </c>
      <c r="H109" s="49">
        <v>0</v>
      </c>
      <c r="I109" s="49">
        <v>0</v>
      </c>
      <c r="J109" s="49" t="s">
        <v>2160</v>
      </c>
      <c r="K109" s="49" t="s">
        <v>9170</v>
      </c>
      <c r="L109" s="49" t="s">
        <v>254</v>
      </c>
      <c r="M109" s="49" t="s">
        <v>568</v>
      </c>
    </row>
    <row r="110" spans="2:13" x14ac:dyDescent="0.3">
      <c r="B110" s="248" t="s">
        <v>2831</v>
      </c>
      <c r="C110" s="248" t="s">
        <v>2831</v>
      </c>
      <c r="D110" t="s">
        <v>2578</v>
      </c>
      <c r="E110" t="s">
        <v>11641</v>
      </c>
      <c r="F110" t="s">
        <v>2073</v>
      </c>
      <c r="G110" s="47" t="s">
        <v>2208</v>
      </c>
      <c r="H110" s="49">
        <v>0</v>
      </c>
      <c r="I110" s="49">
        <v>0</v>
      </c>
      <c r="J110" s="49" t="s">
        <v>2160</v>
      </c>
      <c r="K110" s="49" t="s">
        <v>11522</v>
      </c>
      <c r="L110" s="49" t="s">
        <v>254</v>
      </c>
      <c r="M110" s="49" t="s">
        <v>568</v>
      </c>
    </row>
    <row r="111" spans="2:13" x14ac:dyDescent="0.3">
      <c r="B111" s="248" t="s">
        <v>2831</v>
      </c>
      <c r="C111" s="248" t="s">
        <v>2831</v>
      </c>
      <c r="D111" t="s">
        <v>2578</v>
      </c>
      <c r="E111" t="s">
        <v>3305</v>
      </c>
      <c r="F111" t="s">
        <v>2073</v>
      </c>
      <c r="G111" s="47" t="s">
        <v>2208</v>
      </c>
      <c r="H111" s="49">
        <v>0</v>
      </c>
      <c r="I111" s="49">
        <v>0</v>
      </c>
      <c r="J111" s="49" t="s">
        <v>2160</v>
      </c>
      <c r="K111" s="49" t="s">
        <v>2925</v>
      </c>
      <c r="L111" s="49" t="s">
        <v>254</v>
      </c>
      <c r="M111" s="49" t="s">
        <v>568</v>
      </c>
    </row>
    <row r="112" spans="2:13" x14ac:dyDescent="0.3">
      <c r="B112" s="248" t="s">
        <v>2831</v>
      </c>
      <c r="C112" s="248" t="s">
        <v>2831</v>
      </c>
      <c r="D112" t="s">
        <v>2578</v>
      </c>
      <c r="E112" t="s">
        <v>9492</v>
      </c>
      <c r="F112" t="s">
        <v>2073</v>
      </c>
      <c r="G112" s="47" t="s">
        <v>2208</v>
      </c>
      <c r="H112" s="49">
        <v>0</v>
      </c>
      <c r="I112" s="49">
        <v>0</v>
      </c>
      <c r="J112" s="49" t="s">
        <v>2186</v>
      </c>
      <c r="K112" s="49" t="s">
        <v>9493</v>
      </c>
      <c r="L112" s="49" t="s">
        <v>254</v>
      </c>
      <c r="M112" s="49" t="s">
        <v>568</v>
      </c>
    </row>
    <row r="113" spans="2:13" x14ac:dyDescent="0.3">
      <c r="B113" s="248" t="s">
        <v>2831</v>
      </c>
      <c r="C113" s="248" t="s">
        <v>2831</v>
      </c>
      <c r="D113" t="s">
        <v>2578</v>
      </c>
      <c r="E113" t="s">
        <v>6939</v>
      </c>
      <c r="F113" t="s">
        <v>2073</v>
      </c>
      <c r="G113" s="47" t="s">
        <v>2208</v>
      </c>
      <c r="H113" s="49">
        <v>0</v>
      </c>
      <c r="I113" s="49">
        <v>0</v>
      </c>
      <c r="J113" s="49" t="s">
        <v>2186</v>
      </c>
      <c r="K113" s="49" t="s">
        <v>6940</v>
      </c>
      <c r="L113" s="49" t="s">
        <v>254</v>
      </c>
      <c r="M113" s="49" t="s">
        <v>568</v>
      </c>
    </row>
    <row r="114" spans="2:13" x14ac:dyDescent="0.3">
      <c r="B114" s="248" t="s">
        <v>2831</v>
      </c>
      <c r="C114" s="248" t="s">
        <v>2831</v>
      </c>
      <c r="D114" t="s">
        <v>2578</v>
      </c>
      <c r="E114" t="s">
        <v>12144</v>
      </c>
      <c r="F114" t="s">
        <v>2072</v>
      </c>
      <c r="G114" s="47" t="s">
        <v>2208</v>
      </c>
      <c r="H114" s="49">
        <v>0</v>
      </c>
      <c r="I114" s="49">
        <v>0</v>
      </c>
      <c r="J114" s="49" t="s">
        <v>2160</v>
      </c>
      <c r="K114" s="49" t="s">
        <v>4726</v>
      </c>
      <c r="L114" s="49" t="s">
        <v>254</v>
      </c>
      <c r="M114" s="49" t="s">
        <v>568</v>
      </c>
    </row>
    <row r="115" spans="2:13" x14ac:dyDescent="0.3">
      <c r="B115" s="248" t="s">
        <v>2831</v>
      </c>
      <c r="C115" s="248" t="s">
        <v>2831</v>
      </c>
      <c r="D115" t="s">
        <v>2578</v>
      </c>
      <c r="E115" t="s">
        <v>7632</v>
      </c>
      <c r="F115" t="s">
        <v>2078</v>
      </c>
      <c r="G115" s="47" t="s">
        <v>2208</v>
      </c>
      <c r="H115" s="49">
        <v>0</v>
      </c>
      <c r="I115" s="49">
        <v>0</v>
      </c>
      <c r="J115" s="49" t="s">
        <v>2186</v>
      </c>
      <c r="K115" s="49" t="s">
        <v>7633</v>
      </c>
      <c r="L115" s="49" t="s">
        <v>254</v>
      </c>
      <c r="M115" s="49" t="s">
        <v>568</v>
      </c>
    </row>
    <row r="116" spans="2:13" x14ac:dyDescent="0.3">
      <c r="B116" s="248" t="s">
        <v>2831</v>
      </c>
      <c r="C116" s="248" t="s">
        <v>2831</v>
      </c>
      <c r="D116" t="s">
        <v>2578</v>
      </c>
      <c r="E116" t="s">
        <v>9508</v>
      </c>
      <c r="F116" t="s">
        <v>2073</v>
      </c>
      <c r="G116" s="47" t="s">
        <v>2208</v>
      </c>
      <c r="H116" s="49">
        <v>0</v>
      </c>
      <c r="I116" s="49">
        <v>0</v>
      </c>
      <c r="J116" s="49" t="s">
        <v>2160</v>
      </c>
      <c r="K116" s="49" t="s">
        <v>9509</v>
      </c>
      <c r="L116" s="49" t="s">
        <v>254</v>
      </c>
      <c r="M116" s="49" t="s">
        <v>568</v>
      </c>
    </row>
    <row r="117" spans="2:13" x14ac:dyDescent="0.3">
      <c r="B117" s="248" t="s">
        <v>2831</v>
      </c>
      <c r="C117" s="248" t="s">
        <v>2831</v>
      </c>
      <c r="D117" t="s">
        <v>2578</v>
      </c>
      <c r="E117" t="s">
        <v>10324</v>
      </c>
      <c r="F117" t="s">
        <v>2073</v>
      </c>
      <c r="G117" s="47" t="s">
        <v>2208</v>
      </c>
      <c r="H117" s="49">
        <v>0</v>
      </c>
      <c r="I117" s="49">
        <v>0</v>
      </c>
      <c r="J117" s="49" t="s">
        <v>2160</v>
      </c>
      <c r="K117" s="49" t="s">
        <v>10325</v>
      </c>
      <c r="L117" s="49" t="s">
        <v>254</v>
      </c>
      <c r="M117" s="49" t="s">
        <v>568</v>
      </c>
    </row>
    <row r="118" spans="2:13" x14ac:dyDescent="0.3">
      <c r="B118" s="248" t="s">
        <v>2831</v>
      </c>
      <c r="C118" s="248" t="s">
        <v>2831</v>
      </c>
      <c r="D118" t="s">
        <v>2578</v>
      </c>
      <c r="E118" t="s">
        <v>8486</v>
      </c>
      <c r="F118" t="s">
        <v>2073</v>
      </c>
      <c r="G118" s="47" t="s">
        <v>2208</v>
      </c>
      <c r="H118" s="49">
        <v>1</v>
      </c>
      <c r="I118" s="49">
        <v>389.49</v>
      </c>
      <c r="J118" s="49" t="s">
        <v>2186</v>
      </c>
      <c r="K118" s="49" t="s">
        <v>8487</v>
      </c>
      <c r="L118" s="49" t="s">
        <v>254</v>
      </c>
      <c r="M118" s="49" t="s">
        <v>568</v>
      </c>
    </row>
    <row r="119" spans="2:13" x14ac:dyDescent="0.3">
      <c r="B119" s="248" t="s">
        <v>2831</v>
      </c>
      <c r="C119" s="248" t="s">
        <v>2831</v>
      </c>
      <c r="D119" t="s">
        <v>2578</v>
      </c>
      <c r="E119" t="s">
        <v>11922</v>
      </c>
      <c r="F119" t="s">
        <v>2073</v>
      </c>
      <c r="G119" s="47" t="s">
        <v>2214</v>
      </c>
      <c r="H119" s="49">
        <v>0</v>
      </c>
      <c r="I119" s="49">
        <v>0</v>
      </c>
      <c r="J119" s="49" t="s">
        <v>2173</v>
      </c>
      <c r="K119" s="49" t="s">
        <v>11923</v>
      </c>
      <c r="L119" s="49" t="s">
        <v>254</v>
      </c>
      <c r="M119" s="49" t="s">
        <v>568</v>
      </c>
    </row>
    <row r="120" spans="2:13" x14ac:dyDescent="0.3">
      <c r="B120" s="248" t="s">
        <v>2831</v>
      </c>
      <c r="C120" s="248" t="s">
        <v>2831</v>
      </c>
      <c r="D120" t="s">
        <v>2578</v>
      </c>
      <c r="E120" t="s">
        <v>5087</v>
      </c>
      <c r="F120" t="s">
        <v>2073</v>
      </c>
      <c r="G120" s="47" t="s">
        <v>2214</v>
      </c>
      <c r="H120" s="49">
        <v>0</v>
      </c>
      <c r="I120" s="49">
        <v>0</v>
      </c>
      <c r="J120" s="49" t="s">
        <v>2160</v>
      </c>
      <c r="K120" s="49" t="s">
        <v>5088</v>
      </c>
      <c r="L120" s="49" t="s">
        <v>254</v>
      </c>
      <c r="M120" s="49" t="s">
        <v>568</v>
      </c>
    </row>
    <row r="121" spans="2:13" x14ac:dyDescent="0.3">
      <c r="B121" s="248" t="s">
        <v>2831</v>
      </c>
      <c r="C121" s="248" t="s">
        <v>2831</v>
      </c>
      <c r="D121" t="s">
        <v>2578</v>
      </c>
      <c r="E121" t="s">
        <v>12090</v>
      </c>
      <c r="F121" t="s">
        <v>2076</v>
      </c>
      <c r="G121" s="47" t="s">
        <v>2214</v>
      </c>
      <c r="H121" s="49">
        <v>0</v>
      </c>
      <c r="I121" s="49">
        <v>0</v>
      </c>
      <c r="J121" s="49" t="s">
        <v>2160</v>
      </c>
      <c r="K121" s="49" t="s">
        <v>12091</v>
      </c>
      <c r="L121" s="49" t="s">
        <v>254</v>
      </c>
      <c r="M121" s="49" t="s">
        <v>568</v>
      </c>
    </row>
    <row r="122" spans="2:13" x14ac:dyDescent="0.3">
      <c r="B122" s="248" t="s">
        <v>2831</v>
      </c>
      <c r="C122" s="248" t="s">
        <v>2831</v>
      </c>
      <c r="D122" t="s">
        <v>2578</v>
      </c>
      <c r="E122" t="s">
        <v>4080</v>
      </c>
      <c r="F122" t="s">
        <v>2078</v>
      </c>
      <c r="G122" s="47" t="s">
        <v>2214</v>
      </c>
      <c r="H122" s="49">
        <v>0</v>
      </c>
      <c r="I122" s="49">
        <v>0</v>
      </c>
      <c r="J122" s="49" t="s">
        <v>2186</v>
      </c>
      <c r="K122" s="49" t="s">
        <v>4082</v>
      </c>
      <c r="L122" s="49" t="s">
        <v>254</v>
      </c>
      <c r="M122" s="49" t="s">
        <v>568</v>
      </c>
    </row>
    <row r="123" spans="2:13" x14ac:dyDescent="0.3">
      <c r="B123" s="248" t="s">
        <v>2831</v>
      </c>
      <c r="C123" s="248" t="s">
        <v>2831</v>
      </c>
      <c r="D123" t="s">
        <v>2578</v>
      </c>
      <c r="E123" t="s">
        <v>7986</v>
      </c>
      <c r="F123" t="s">
        <v>2078</v>
      </c>
      <c r="G123" s="47" t="s">
        <v>2214</v>
      </c>
      <c r="H123" s="49">
        <v>0</v>
      </c>
      <c r="I123" s="49">
        <v>0</v>
      </c>
      <c r="J123" s="49" t="s">
        <v>2186</v>
      </c>
      <c r="K123" s="49" t="s">
        <v>7987</v>
      </c>
      <c r="L123" s="49" t="s">
        <v>254</v>
      </c>
      <c r="M123" s="49" t="s">
        <v>568</v>
      </c>
    </row>
    <row r="124" spans="2:13" x14ac:dyDescent="0.3">
      <c r="B124" s="248" t="s">
        <v>2831</v>
      </c>
      <c r="C124" s="248" t="s">
        <v>2831</v>
      </c>
      <c r="D124" t="s">
        <v>2578</v>
      </c>
      <c r="E124" t="s">
        <v>6272</v>
      </c>
      <c r="F124" t="s">
        <v>2073</v>
      </c>
      <c r="G124" s="47" t="s">
        <v>2214</v>
      </c>
      <c r="H124" s="49">
        <v>0</v>
      </c>
      <c r="I124" s="49">
        <v>0</v>
      </c>
      <c r="J124" s="49" t="s">
        <v>2186</v>
      </c>
      <c r="K124" s="49" t="s">
        <v>6273</v>
      </c>
      <c r="L124" s="49" t="s">
        <v>254</v>
      </c>
      <c r="M124" s="49" t="s">
        <v>568</v>
      </c>
    </row>
    <row r="125" spans="2:13" x14ac:dyDescent="0.3">
      <c r="B125" s="248" t="s">
        <v>2831</v>
      </c>
      <c r="C125" s="248" t="s">
        <v>2831</v>
      </c>
      <c r="D125" t="s">
        <v>2578</v>
      </c>
      <c r="E125" t="s">
        <v>4986</v>
      </c>
      <c r="F125" t="s">
        <v>2078</v>
      </c>
      <c r="G125" s="47" t="s">
        <v>2214</v>
      </c>
      <c r="H125" s="49">
        <v>0</v>
      </c>
      <c r="I125" s="49">
        <v>0</v>
      </c>
      <c r="J125" s="49" t="s">
        <v>2173</v>
      </c>
      <c r="K125" s="49" t="s">
        <v>4987</v>
      </c>
      <c r="L125" s="49" t="s">
        <v>254</v>
      </c>
      <c r="M125" s="49" t="s">
        <v>568</v>
      </c>
    </row>
    <row r="126" spans="2:13" x14ac:dyDescent="0.3">
      <c r="B126" s="248" t="s">
        <v>2831</v>
      </c>
      <c r="C126" s="248" t="s">
        <v>2831</v>
      </c>
      <c r="D126" t="s">
        <v>2578</v>
      </c>
      <c r="E126" t="s">
        <v>3116</v>
      </c>
      <c r="F126" t="s">
        <v>2078</v>
      </c>
      <c r="G126" s="47" t="s">
        <v>2214</v>
      </c>
      <c r="H126" s="49">
        <v>0</v>
      </c>
      <c r="I126" s="49">
        <v>0</v>
      </c>
      <c r="J126" s="49" t="s">
        <v>2160</v>
      </c>
      <c r="K126" s="49" t="s">
        <v>2936</v>
      </c>
      <c r="L126" s="49" t="s">
        <v>254</v>
      </c>
      <c r="M126" s="49" t="s">
        <v>568</v>
      </c>
    </row>
    <row r="127" spans="2:13" x14ac:dyDescent="0.3">
      <c r="B127" s="248" t="s">
        <v>2831</v>
      </c>
      <c r="C127" s="248" t="s">
        <v>2831</v>
      </c>
      <c r="D127" t="s">
        <v>2578</v>
      </c>
      <c r="E127" t="s">
        <v>12112</v>
      </c>
      <c r="F127" t="s">
        <v>2072</v>
      </c>
      <c r="G127" s="47" t="s">
        <v>2214</v>
      </c>
      <c r="H127" s="49">
        <v>0</v>
      </c>
      <c r="I127" s="49">
        <v>0</v>
      </c>
      <c r="J127" s="49" t="s">
        <v>2160</v>
      </c>
      <c r="K127" s="49" t="s">
        <v>4726</v>
      </c>
      <c r="L127" s="49" t="s">
        <v>254</v>
      </c>
      <c r="M127" s="49" t="s">
        <v>568</v>
      </c>
    </row>
    <row r="128" spans="2:13" x14ac:dyDescent="0.3">
      <c r="B128" s="248" t="s">
        <v>2831</v>
      </c>
      <c r="C128" s="248" t="s">
        <v>2831</v>
      </c>
      <c r="D128" t="s">
        <v>2578</v>
      </c>
      <c r="E128" t="s">
        <v>4493</v>
      </c>
      <c r="F128" t="s">
        <v>2078</v>
      </c>
      <c r="G128" s="47" t="s">
        <v>2214</v>
      </c>
      <c r="H128" s="49">
        <v>0</v>
      </c>
      <c r="I128" s="49">
        <v>0</v>
      </c>
      <c r="J128" s="49" t="s">
        <v>2160</v>
      </c>
      <c r="K128" s="49" t="s">
        <v>4494</v>
      </c>
      <c r="L128" s="49" t="s">
        <v>254</v>
      </c>
      <c r="M128" s="49" t="s">
        <v>568</v>
      </c>
    </row>
    <row r="129" spans="2:13" x14ac:dyDescent="0.3">
      <c r="B129" s="248" t="s">
        <v>2831</v>
      </c>
      <c r="C129" s="248" t="s">
        <v>2831</v>
      </c>
      <c r="D129" t="s">
        <v>2578</v>
      </c>
      <c r="E129" t="s">
        <v>9048</v>
      </c>
      <c r="F129" t="s">
        <v>2078</v>
      </c>
      <c r="G129" s="47" t="s">
        <v>2214</v>
      </c>
      <c r="H129" s="49">
        <v>0</v>
      </c>
      <c r="I129" s="49">
        <v>0</v>
      </c>
      <c r="J129" s="49" t="s">
        <v>2186</v>
      </c>
      <c r="K129" s="49" t="s">
        <v>9049</v>
      </c>
      <c r="L129" s="49" t="s">
        <v>254</v>
      </c>
      <c r="M129" s="49" t="s">
        <v>568</v>
      </c>
    </row>
    <row r="130" spans="2:13" x14ac:dyDescent="0.3">
      <c r="B130" s="248" t="s">
        <v>2831</v>
      </c>
      <c r="C130" s="248" t="s">
        <v>2831</v>
      </c>
      <c r="D130" t="s">
        <v>2578</v>
      </c>
      <c r="E130" t="s">
        <v>3483</v>
      </c>
      <c r="F130" t="s">
        <v>2073</v>
      </c>
      <c r="G130" s="47" t="s">
        <v>2214</v>
      </c>
      <c r="H130" s="49">
        <v>0</v>
      </c>
      <c r="I130" s="49">
        <v>0</v>
      </c>
      <c r="J130" s="49" t="s">
        <v>2186</v>
      </c>
      <c r="K130" s="49" t="s">
        <v>3484</v>
      </c>
      <c r="L130" s="49" t="s">
        <v>254</v>
      </c>
      <c r="M130" s="49" t="s">
        <v>568</v>
      </c>
    </row>
    <row r="131" spans="2:13" x14ac:dyDescent="0.3">
      <c r="B131" s="248" t="s">
        <v>2831</v>
      </c>
      <c r="C131" s="248" t="s">
        <v>2831</v>
      </c>
      <c r="D131" t="s">
        <v>2578</v>
      </c>
      <c r="E131" t="s">
        <v>3251</v>
      </c>
      <c r="F131" t="s">
        <v>2073</v>
      </c>
      <c r="G131" s="47" t="s">
        <v>2214</v>
      </c>
      <c r="H131" s="49">
        <v>0</v>
      </c>
      <c r="I131" s="49">
        <v>0</v>
      </c>
      <c r="J131" s="49" t="s">
        <v>2160</v>
      </c>
      <c r="K131" s="49" t="s">
        <v>2925</v>
      </c>
      <c r="L131" s="49" t="s">
        <v>254</v>
      </c>
      <c r="M131" s="49" t="s">
        <v>568</v>
      </c>
    </row>
    <row r="132" spans="2:13" x14ac:dyDescent="0.3">
      <c r="B132" s="248" t="s">
        <v>2831</v>
      </c>
      <c r="C132" s="248" t="s">
        <v>2831</v>
      </c>
      <c r="D132" t="s">
        <v>2578</v>
      </c>
      <c r="E132" t="s">
        <v>8149</v>
      </c>
      <c r="F132" t="s">
        <v>2073</v>
      </c>
      <c r="G132" s="47" t="s">
        <v>2214</v>
      </c>
      <c r="H132" s="49">
        <v>0</v>
      </c>
      <c r="I132" s="49">
        <v>0</v>
      </c>
      <c r="J132" s="49" t="s">
        <v>2160</v>
      </c>
      <c r="K132" s="49" t="s">
        <v>8150</v>
      </c>
      <c r="L132" s="49" t="s">
        <v>254</v>
      </c>
      <c r="M132" s="49" t="s">
        <v>568</v>
      </c>
    </row>
    <row r="133" spans="2:13" x14ac:dyDescent="0.3">
      <c r="B133" s="248" t="s">
        <v>2831</v>
      </c>
      <c r="C133" s="248" t="s">
        <v>2831</v>
      </c>
      <c r="D133" t="s">
        <v>2578</v>
      </c>
      <c r="E133" t="s">
        <v>9209</v>
      </c>
      <c r="F133" t="s">
        <v>2073</v>
      </c>
      <c r="G133" s="47" t="s">
        <v>2214</v>
      </c>
      <c r="H133" s="49">
        <v>0</v>
      </c>
      <c r="I133" s="49">
        <v>0</v>
      </c>
      <c r="J133" s="49" t="s">
        <v>2186</v>
      </c>
      <c r="K133" s="49" t="s">
        <v>9210</v>
      </c>
      <c r="L133" s="49" t="s">
        <v>254</v>
      </c>
      <c r="M133" s="49" t="s">
        <v>568</v>
      </c>
    </row>
    <row r="134" spans="2:13" x14ac:dyDescent="0.3">
      <c r="B134" s="248" t="s">
        <v>2831</v>
      </c>
      <c r="C134" s="248" t="s">
        <v>2831</v>
      </c>
      <c r="D134" t="s">
        <v>2578</v>
      </c>
      <c r="E134" t="s">
        <v>4663</v>
      </c>
      <c r="F134" t="s">
        <v>2073</v>
      </c>
      <c r="G134" s="47" t="s">
        <v>2214</v>
      </c>
      <c r="H134" s="49">
        <v>0</v>
      </c>
      <c r="I134" s="49">
        <v>0</v>
      </c>
      <c r="J134" s="49" t="s">
        <v>2160</v>
      </c>
      <c r="K134" s="49" t="s">
        <v>4665</v>
      </c>
      <c r="L134" s="49" t="s">
        <v>254</v>
      </c>
      <c r="M134" s="49" t="s">
        <v>568</v>
      </c>
    </row>
    <row r="135" spans="2:13" x14ac:dyDescent="0.3">
      <c r="B135" s="248" t="s">
        <v>2831</v>
      </c>
      <c r="C135" s="248" t="s">
        <v>2831</v>
      </c>
      <c r="D135" t="s">
        <v>2578</v>
      </c>
      <c r="E135" t="s">
        <v>9320</v>
      </c>
      <c r="F135" t="s">
        <v>2073</v>
      </c>
      <c r="G135" s="47" t="s">
        <v>2214</v>
      </c>
      <c r="H135" s="49">
        <v>0</v>
      </c>
      <c r="I135" s="49">
        <v>0</v>
      </c>
      <c r="J135" s="49" t="s">
        <v>2186</v>
      </c>
      <c r="K135" s="49" t="s">
        <v>9321</v>
      </c>
      <c r="L135" s="49" t="s">
        <v>254</v>
      </c>
      <c r="M135" s="49" t="s">
        <v>568</v>
      </c>
    </row>
    <row r="136" spans="2:13" x14ac:dyDescent="0.3">
      <c r="B136" s="248" t="s">
        <v>2831</v>
      </c>
      <c r="C136" s="248" t="s">
        <v>2831</v>
      </c>
      <c r="D136" t="s">
        <v>2578</v>
      </c>
      <c r="E136" t="s">
        <v>8033</v>
      </c>
      <c r="F136" t="s">
        <v>2073</v>
      </c>
      <c r="G136" s="47" t="s">
        <v>2214</v>
      </c>
      <c r="H136" s="49">
        <v>0</v>
      </c>
      <c r="I136" s="49">
        <v>0</v>
      </c>
      <c r="J136" s="49" t="s">
        <v>2186</v>
      </c>
      <c r="K136" s="49" t="s">
        <v>8034</v>
      </c>
      <c r="L136" s="49" t="s">
        <v>254</v>
      </c>
      <c r="M136" s="49" t="s">
        <v>568</v>
      </c>
    </row>
    <row r="137" spans="2:13" x14ac:dyDescent="0.3">
      <c r="B137" s="248" t="s">
        <v>2831</v>
      </c>
      <c r="C137" s="248" t="s">
        <v>2831</v>
      </c>
      <c r="D137" t="s">
        <v>2578</v>
      </c>
      <c r="E137" t="s">
        <v>8543</v>
      </c>
      <c r="F137" t="s">
        <v>2073</v>
      </c>
      <c r="G137" s="47" t="s">
        <v>2214</v>
      </c>
      <c r="H137" s="49">
        <v>0</v>
      </c>
      <c r="I137" s="49">
        <v>0</v>
      </c>
      <c r="J137" s="49" t="s">
        <v>2186</v>
      </c>
      <c r="K137" s="49" t="s">
        <v>8544</v>
      </c>
      <c r="L137" s="49" t="s">
        <v>254</v>
      </c>
      <c r="M137" s="49" t="s">
        <v>568</v>
      </c>
    </row>
    <row r="138" spans="2:13" x14ac:dyDescent="0.3">
      <c r="B138" s="248" t="s">
        <v>2831</v>
      </c>
      <c r="C138" s="248" t="s">
        <v>2831</v>
      </c>
      <c r="D138" t="s">
        <v>2578</v>
      </c>
      <c r="E138" t="s">
        <v>9506</v>
      </c>
      <c r="F138" t="s">
        <v>2073</v>
      </c>
      <c r="G138" s="47" t="s">
        <v>2214</v>
      </c>
      <c r="H138" s="49">
        <v>0</v>
      </c>
      <c r="I138" s="49">
        <v>0</v>
      </c>
      <c r="J138" s="49" t="s">
        <v>2186</v>
      </c>
      <c r="K138" s="49" t="s">
        <v>9507</v>
      </c>
      <c r="L138" s="49" t="s">
        <v>254</v>
      </c>
      <c r="M138" s="49" t="s">
        <v>568</v>
      </c>
    </row>
    <row r="139" spans="2:13" x14ac:dyDescent="0.3">
      <c r="B139" s="248" t="s">
        <v>2831</v>
      </c>
      <c r="C139" s="248" t="s">
        <v>2831</v>
      </c>
      <c r="D139" t="s">
        <v>2578</v>
      </c>
      <c r="E139" t="s">
        <v>12151</v>
      </c>
      <c r="F139" t="s">
        <v>2072</v>
      </c>
      <c r="G139" s="47" t="s">
        <v>2214</v>
      </c>
      <c r="H139" s="49">
        <v>0</v>
      </c>
      <c r="I139" s="49">
        <v>0</v>
      </c>
      <c r="J139" s="49" t="s">
        <v>2160</v>
      </c>
      <c r="K139" s="49" t="s">
        <v>2992</v>
      </c>
      <c r="L139" s="49" t="s">
        <v>254</v>
      </c>
      <c r="M139" s="49" t="s">
        <v>568</v>
      </c>
    </row>
    <row r="140" spans="2:13" x14ac:dyDescent="0.3">
      <c r="B140" s="248" t="s">
        <v>2831</v>
      </c>
      <c r="C140" s="248" t="s">
        <v>2831</v>
      </c>
      <c r="D140" t="s">
        <v>2578</v>
      </c>
      <c r="E140" t="s">
        <v>5900</v>
      </c>
      <c r="F140" t="s">
        <v>2073</v>
      </c>
      <c r="G140" s="47" t="s">
        <v>2214</v>
      </c>
      <c r="H140" s="49">
        <v>0</v>
      </c>
      <c r="I140" s="49">
        <v>0</v>
      </c>
      <c r="J140" s="49" t="s">
        <v>2176</v>
      </c>
      <c r="K140" s="49" t="s">
        <v>5901</v>
      </c>
      <c r="L140" s="49" t="s">
        <v>2147</v>
      </c>
      <c r="M140" s="49" t="s">
        <v>568</v>
      </c>
    </row>
    <row r="141" spans="2:13" x14ac:dyDescent="0.3">
      <c r="B141" s="248" t="s">
        <v>2831</v>
      </c>
      <c r="C141" s="248" t="s">
        <v>2831</v>
      </c>
      <c r="D141" t="s">
        <v>2578</v>
      </c>
      <c r="E141" t="s">
        <v>3284</v>
      </c>
      <c r="F141" t="s">
        <v>2078</v>
      </c>
      <c r="G141" s="47" t="s">
        <v>2214</v>
      </c>
      <c r="H141" s="49">
        <v>0</v>
      </c>
      <c r="I141" s="49">
        <v>0</v>
      </c>
      <c r="J141" s="49" t="s">
        <v>2160</v>
      </c>
      <c r="K141" s="49" t="s">
        <v>2925</v>
      </c>
      <c r="L141" s="49" t="s">
        <v>254</v>
      </c>
      <c r="M141" s="49" t="s">
        <v>568</v>
      </c>
    </row>
    <row r="142" spans="2:13" x14ac:dyDescent="0.3">
      <c r="B142" s="248" t="s">
        <v>2831</v>
      </c>
      <c r="C142" s="248" t="s">
        <v>2831</v>
      </c>
      <c r="D142" t="s">
        <v>2578</v>
      </c>
      <c r="E142" t="s">
        <v>12164</v>
      </c>
      <c r="F142" t="s">
        <v>2072</v>
      </c>
      <c r="G142" s="47" t="s">
        <v>2214</v>
      </c>
      <c r="H142" s="49">
        <v>0</v>
      </c>
      <c r="I142" s="49">
        <v>0</v>
      </c>
      <c r="J142" s="49" t="s">
        <v>2160</v>
      </c>
      <c r="K142" s="49" t="s">
        <v>4726</v>
      </c>
      <c r="L142" s="49" t="s">
        <v>254</v>
      </c>
      <c r="M142" s="49" t="s">
        <v>568</v>
      </c>
    </row>
    <row r="143" spans="2:13" x14ac:dyDescent="0.3">
      <c r="B143" s="248" t="s">
        <v>2831</v>
      </c>
      <c r="C143" s="248" t="s">
        <v>2831</v>
      </c>
      <c r="D143" t="s">
        <v>2578</v>
      </c>
      <c r="E143" t="s">
        <v>6710</v>
      </c>
      <c r="F143" t="s">
        <v>2073</v>
      </c>
      <c r="G143" s="47" t="s">
        <v>2214</v>
      </c>
      <c r="H143" s="49">
        <v>0</v>
      </c>
      <c r="I143" s="49">
        <v>0</v>
      </c>
      <c r="J143" s="49" t="s">
        <v>2186</v>
      </c>
      <c r="K143" s="49" t="s">
        <v>6711</v>
      </c>
      <c r="L143" s="49" t="s">
        <v>254</v>
      </c>
      <c r="M143" s="49" t="s">
        <v>568</v>
      </c>
    </row>
    <row r="144" spans="2:13" x14ac:dyDescent="0.3">
      <c r="B144" s="248" t="s">
        <v>2831</v>
      </c>
      <c r="C144" s="248" t="s">
        <v>2831</v>
      </c>
      <c r="D144" t="s">
        <v>2578</v>
      </c>
      <c r="E144" t="s">
        <v>3209</v>
      </c>
      <c r="F144" t="s">
        <v>2078</v>
      </c>
      <c r="G144" s="47" t="s">
        <v>2214</v>
      </c>
      <c r="H144" s="49">
        <v>0</v>
      </c>
      <c r="I144" s="49">
        <v>0</v>
      </c>
      <c r="J144" s="49" t="s">
        <v>2160</v>
      </c>
      <c r="K144" s="49" t="s">
        <v>2941</v>
      </c>
      <c r="L144" s="49" t="s">
        <v>2147</v>
      </c>
      <c r="M144" s="49" t="s">
        <v>568</v>
      </c>
    </row>
    <row r="145" spans="2:13" x14ac:dyDescent="0.3">
      <c r="B145" s="248" t="s">
        <v>2831</v>
      </c>
      <c r="C145" s="248" t="s">
        <v>2831</v>
      </c>
      <c r="D145" t="s">
        <v>2578</v>
      </c>
      <c r="E145" t="s">
        <v>12068</v>
      </c>
      <c r="F145" t="s">
        <v>2072</v>
      </c>
      <c r="G145" s="47" t="s">
        <v>2280</v>
      </c>
      <c r="H145" s="49">
        <v>1</v>
      </c>
      <c r="I145" s="49">
        <v>4300.55</v>
      </c>
      <c r="J145" s="49" t="s">
        <v>2160</v>
      </c>
      <c r="K145" s="49" t="s">
        <v>3939</v>
      </c>
      <c r="L145" s="49" t="s">
        <v>254</v>
      </c>
      <c r="M145" s="49" t="s">
        <v>568</v>
      </c>
    </row>
    <row r="146" spans="2:13" x14ac:dyDescent="0.3">
      <c r="B146" s="248" t="s">
        <v>2831</v>
      </c>
      <c r="C146" s="248" t="s">
        <v>2831</v>
      </c>
      <c r="D146" t="s">
        <v>2578</v>
      </c>
      <c r="E146" t="s">
        <v>4153</v>
      </c>
      <c r="F146" t="s">
        <v>2073</v>
      </c>
      <c r="G146" s="47" t="s">
        <v>2280</v>
      </c>
      <c r="H146" s="49">
        <v>0</v>
      </c>
      <c r="I146" s="49">
        <v>0</v>
      </c>
      <c r="J146" s="49" t="s">
        <v>2186</v>
      </c>
      <c r="K146" s="49" t="s">
        <v>4154</v>
      </c>
      <c r="L146" s="49" t="s">
        <v>254</v>
      </c>
      <c r="M146" s="49" t="s">
        <v>568</v>
      </c>
    </row>
    <row r="147" spans="2:13" x14ac:dyDescent="0.3">
      <c r="B147" s="248" t="s">
        <v>2831</v>
      </c>
      <c r="C147" s="248" t="s">
        <v>2831</v>
      </c>
      <c r="D147" t="s">
        <v>2578</v>
      </c>
      <c r="E147" t="s">
        <v>12085</v>
      </c>
      <c r="F147" t="s">
        <v>2075</v>
      </c>
      <c r="G147" s="47" t="s">
        <v>2280</v>
      </c>
      <c r="H147" s="49">
        <v>0</v>
      </c>
      <c r="I147" s="49">
        <v>0</v>
      </c>
      <c r="J147" s="49" t="s">
        <v>2176</v>
      </c>
      <c r="K147" s="49" t="s">
        <v>12086</v>
      </c>
      <c r="L147" s="49" t="s">
        <v>254</v>
      </c>
      <c r="M147" s="49" t="s">
        <v>568</v>
      </c>
    </row>
    <row r="148" spans="2:13" x14ac:dyDescent="0.3">
      <c r="B148" s="248" t="s">
        <v>2831</v>
      </c>
      <c r="C148" s="248" t="s">
        <v>2831</v>
      </c>
      <c r="D148" t="s">
        <v>2578</v>
      </c>
      <c r="E148" t="s">
        <v>12092</v>
      </c>
      <c r="F148" t="s">
        <v>2075</v>
      </c>
      <c r="G148" s="47" t="s">
        <v>2280</v>
      </c>
      <c r="H148" s="49">
        <v>0</v>
      </c>
      <c r="I148" s="49">
        <v>0</v>
      </c>
      <c r="J148" s="49" t="s">
        <v>2176</v>
      </c>
      <c r="K148" s="49" t="s">
        <v>12093</v>
      </c>
      <c r="L148" s="49" t="s">
        <v>254</v>
      </c>
      <c r="M148" s="49" t="s">
        <v>568</v>
      </c>
    </row>
    <row r="149" spans="2:13" x14ac:dyDescent="0.3">
      <c r="B149" s="248" t="s">
        <v>2831</v>
      </c>
      <c r="C149" s="248" t="s">
        <v>2831</v>
      </c>
      <c r="D149" t="s">
        <v>2578</v>
      </c>
      <c r="E149" t="s">
        <v>6544</v>
      </c>
      <c r="F149" t="s">
        <v>2078</v>
      </c>
      <c r="G149" s="47" t="s">
        <v>2280</v>
      </c>
      <c r="H149" s="49">
        <v>0</v>
      </c>
      <c r="I149" s="49">
        <v>0</v>
      </c>
      <c r="J149" s="49" t="s">
        <v>2186</v>
      </c>
      <c r="K149" s="49" t="s">
        <v>6545</v>
      </c>
      <c r="L149" s="49" t="s">
        <v>254</v>
      </c>
      <c r="M149" s="49" t="s">
        <v>568</v>
      </c>
    </row>
    <row r="150" spans="2:13" x14ac:dyDescent="0.3">
      <c r="B150" s="248" t="s">
        <v>2831</v>
      </c>
      <c r="C150" s="248" t="s">
        <v>2831</v>
      </c>
      <c r="D150" t="s">
        <v>2578</v>
      </c>
      <c r="E150" t="s">
        <v>10286</v>
      </c>
      <c r="F150" t="s">
        <v>2073</v>
      </c>
      <c r="G150" s="47" t="s">
        <v>2280</v>
      </c>
      <c r="H150" s="49">
        <v>0</v>
      </c>
      <c r="I150" s="49">
        <v>0</v>
      </c>
      <c r="J150" s="49" t="s">
        <v>2186</v>
      </c>
      <c r="K150" s="49" t="s">
        <v>10287</v>
      </c>
      <c r="L150" s="49" t="s">
        <v>254</v>
      </c>
      <c r="M150" s="49" t="s">
        <v>568</v>
      </c>
    </row>
    <row r="151" spans="2:13" x14ac:dyDescent="0.3">
      <c r="B151" s="248" t="s">
        <v>2831</v>
      </c>
      <c r="C151" s="248" t="s">
        <v>2831</v>
      </c>
      <c r="D151" t="s">
        <v>2578</v>
      </c>
      <c r="E151" t="s">
        <v>3677</v>
      </c>
      <c r="F151" t="s">
        <v>2073</v>
      </c>
      <c r="G151" s="47" t="s">
        <v>2280</v>
      </c>
      <c r="H151" s="49">
        <v>0</v>
      </c>
      <c r="I151" s="49">
        <v>0</v>
      </c>
      <c r="J151" s="49" t="s">
        <v>2186</v>
      </c>
      <c r="K151" s="49" t="s">
        <v>3678</v>
      </c>
      <c r="L151" s="49" t="s">
        <v>254</v>
      </c>
      <c r="M151" s="49" t="s">
        <v>568</v>
      </c>
    </row>
    <row r="152" spans="2:13" x14ac:dyDescent="0.3">
      <c r="B152" s="248" t="s">
        <v>2831</v>
      </c>
      <c r="C152" s="248" t="s">
        <v>2831</v>
      </c>
      <c r="D152" t="s">
        <v>2578</v>
      </c>
      <c r="E152" t="s">
        <v>12094</v>
      </c>
      <c r="F152" t="s">
        <v>2072</v>
      </c>
      <c r="G152" s="47" t="s">
        <v>2280</v>
      </c>
      <c r="H152" s="49">
        <v>0</v>
      </c>
      <c r="I152" s="49">
        <v>0</v>
      </c>
      <c r="J152" s="49" t="s">
        <v>2160</v>
      </c>
      <c r="K152" s="49" t="s">
        <v>3939</v>
      </c>
      <c r="L152" s="49" t="s">
        <v>254</v>
      </c>
      <c r="M152" s="49" t="s">
        <v>568</v>
      </c>
    </row>
    <row r="153" spans="2:13" x14ac:dyDescent="0.3">
      <c r="B153" s="248" t="s">
        <v>2831</v>
      </c>
      <c r="C153" s="248" t="s">
        <v>2831</v>
      </c>
      <c r="D153" t="s">
        <v>2578</v>
      </c>
      <c r="E153" t="s">
        <v>6337</v>
      </c>
      <c r="F153" t="s">
        <v>2078</v>
      </c>
      <c r="G153" s="47" t="s">
        <v>2280</v>
      </c>
      <c r="H153" s="49">
        <v>0</v>
      </c>
      <c r="I153" s="49">
        <v>0</v>
      </c>
      <c r="J153" s="49" t="s">
        <v>2160</v>
      </c>
      <c r="K153" s="49" t="s">
        <v>6338</v>
      </c>
      <c r="L153" s="49" t="s">
        <v>254</v>
      </c>
      <c r="M153" s="49" t="s">
        <v>568</v>
      </c>
    </row>
    <row r="154" spans="2:13" x14ac:dyDescent="0.3">
      <c r="B154" s="248" t="s">
        <v>2831</v>
      </c>
      <c r="C154" s="248" t="s">
        <v>2831</v>
      </c>
      <c r="D154" t="s">
        <v>2578</v>
      </c>
      <c r="E154" t="s">
        <v>6602</v>
      </c>
      <c r="F154" t="s">
        <v>2073</v>
      </c>
      <c r="G154" s="47" t="s">
        <v>2280</v>
      </c>
      <c r="H154" s="49">
        <v>0</v>
      </c>
      <c r="I154" s="49">
        <v>0</v>
      </c>
      <c r="J154" s="49" t="s">
        <v>2186</v>
      </c>
      <c r="K154" s="49" t="s">
        <v>6603</v>
      </c>
      <c r="L154" s="49" t="s">
        <v>254</v>
      </c>
      <c r="M154" s="49" t="s">
        <v>568</v>
      </c>
    </row>
    <row r="155" spans="2:13" x14ac:dyDescent="0.3">
      <c r="B155" s="248" t="s">
        <v>2831</v>
      </c>
      <c r="C155" s="248" t="s">
        <v>2831</v>
      </c>
      <c r="D155" t="s">
        <v>2578</v>
      </c>
      <c r="E155" t="s">
        <v>5006</v>
      </c>
      <c r="F155" t="s">
        <v>2078</v>
      </c>
      <c r="G155" s="47" t="s">
        <v>2280</v>
      </c>
      <c r="H155" s="49">
        <v>0</v>
      </c>
      <c r="I155" s="49">
        <v>0</v>
      </c>
      <c r="J155" s="49" t="s">
        <v>2160</v>
      </c>
      <c r="K155" s="49" t="s">
        <v>5007</v>
      </c>
      <c r="L155" s="49" t="s">
        <v>254</v>
      </c>
      <c r="M155" s="49" t="s">
        <v>568</v>
      </c>
    </row>
    <row r="156" spans="2:13" x14ac:dyDescent="0.3">
      <c r="B156" s="248" t="s">
        <v>2831</v>
      </c>
      <c r="C156" s="248" t="s">
        <v>2831</v>
      </c>
      <c r="D156" t="s">
        <v>2578</v>
      </c>
      <c r="E156" t="s">
        <v>7816</v>
      </c>
      <c r="F156" t="s">
        <v>2073</v>
      </c>
      <c r="G156" s="47" t="s">
        <v>2280</v>
      </c>
      <c r="H156" s="49">
        <v>0</v>
      </c>
      <c r="I156" s="49">
        <v>0</v>
      </c>
      <c r="J156" s="49" t="s">
        <v>2186</v>
      </c>
      <c r="K156" s="49" t="s">
        <v>7817</v>
      </c>
      <c r="L156" s="49" t="s">
        <v>254</v>
      </c>
      <c r="M156" s="49" t="s">
        <v>568</v>
      </c>
    </row>
    <row r="157" spans="2:13" x14ac:dyDescent="0.3">
      <c r="B157" s="248" t="s">
        <v>2831</v>
      </c>
      <c r="C157" s="248" t="s">
        <v>2831</v>
      </c>
      <c r="D157" t="s">
        <v>2578</v>
      </c>
      <c r="E157" t="s">
        <v>6505</v>
      </c>
      <c r="F157" t="s">
        <v>2078</v>
      </c>
      <c r="G157" s="47" t="s">
        <v>2280</v>
      </c>
      <c r="H157" s="49">
        <v>0</v>
      </c>
      <c r="I157" s="49">
        <v>0</v>
      </c>
      <c r="J157" s="49" t="s">
        <v>2186</v>
      </c>
      <c r="K157" s="49" t="s">
        <v>6506</v>
      </c>
      <c r="L157" s="49" t="s">
        <v>254</v>
      </c>
      <c r="M157" s="49" t="s">
        <v>568</v>
      </c>
    </row>
    <row r="158" spans="2:13" x14ac:dyDescent="0.3">
      <c r="B158" s="248" t="s">
        <v>2831</v>
      </c>
      <c r="C158" s="248" t="s">
        <v>2831</v>
      </c>
      <c r="D158" t="s">
        <v>2578</v>
      </c>
      <c r="E158" t="s">
        <v>11558</v>
      </c>
      <c r="F158" t="s">
        <v>2073</v>
      </c>
      <c r="G158" s="47" t="s">
        <v>2280</v>
      </c>
      <c r="H158" s="49">
        <v>0</v>
      </c>
      <c r="I158" s="49">
        <v>0</v>
      </c>
      <c r="J158" s="49" t="s">
        <v>2160</v>
      </c>
      <c r="K158" s="49" t="s">
        <v>11535</v>
      </c>
      <c r="L158" s="49" t="s">
        <v>254</v>
      </c>
      <c r="M158" s="49" t="s">
        <v>568</v>
      </c>
    </row>
    <row r="159" spans="2:13" x14ac:dyDescent="0.3">
      <c r="B159" s="248" t="s">
        <v>2831</v>
      </c>
      <c r="C159" s="248" t="s">
        <v>2831</v>
      </c>
      <c r="D159" t="s">
        <v>2578</v>
      </c>
      <c r="E159" t="s">
        <v>3866</v>
      </c>
      <c r="F159" t="s">
        <v>2073</v>
      </c>
      <c r="G159" s="47" t="s">
        <v>2280</v>
      </c>
      <c r="H159" s="49">
        <v>0</v>
      </c>
      <c r="I159" s="49">
        <v>0</v>
      </c>
      <c r="J159" s="49" t="s">
        <v>2186</v>
      </c>
      <c r="K159" s="49" t="s">
        <v>3867</v>
      </c>
      <c r="L159" s="49" t="s">
        <v>254</v>
      </c>
      <c r="M159" s="49" t="s">
        <v>568</v>
      </c>
    </row>
    <row r="160" spans="2:13" x14ac:dyDescent="0.3">
      <c r="B160" s="248" t="s">
        <v>2831</v>
      </c>
      <c r="C160" s="248" t="s">
        <v>2831</v>
      </c>
      <c r="D160" t="s">
        <v>2578</v>
      </c>
      <c r="E160" t="s">
        <v>3276</v>
      </c>
      <c r="F160" t="s">
        <v>2073</v>
      </c>
      <c r="G160" s="47" t="s">
        <v>2280</v>
      </c>
      <c r="H160" s="49">
        <v>0</v>
      </c>
      <c r="I160" s="49">
        <v>0</v>
      </c>
      <c r="J160" s="49" t="s">
        <v>2160</v>
      </c>
      <c r="K160" s="49" t="s">
        <v>2925</v>
      </c>
      <c r="L160" s="49" t="s">
        <v>254</v>
      </c>
      <c r="M160" s="49" t="s">
        <v>568</v>
      </c>
    </row>
    <row r="161" spans="2:13" x14ac:dyDescent="0.3">
      <c r="B161" s="248" t="s">
        <v>2831</v>
      </c>
      <c r="C161" s="248" t="s">
        <v>2831</v>
      </c>
      <c r="D161" t="s">
        <v>2578</v>
      </c>
      <c r="E161" t="s">
        <v>12130</v>
      </c>
      <c r="F161" t="s">
        <v>2072</v>
      </c>
      <c r="G161" s="47" t="s">
        <v>2280</v>
      </c>
      <c r="H161" s="49">
        <v>0</v>
      </c>
      <c r="I161" s="49">
        <v>0</v>
      </c>
      <c r="J161" s="49" t="s">
        <v>2160</v>
      </c>
      <c r="K161" s="49" t="s">
        <v>2992</v>
      </c>
      <c r="L161" s="49" t="s">
        <v>254</v>
      </c>
      <c r="M161" s="49" t="s">
        <v>568</v>
      </c>
    </row>
    <row r="162" spans="2:13" x14ac:dyDescent="0.3">
      <c r="B162" s="248" t="s">
        <v>2831</v>
      </c>
      <c r="C162" s="248" t="s">
        <v>2831</v>
      </c>
      <c r="D162" t="s">
        <v>2578</v>
      </c>
      <c r="E162" t="s">
        <v>7846</v>
      </c>
      <c r="F162" t="s">
        <v>2073</v>
      </c>
      <c r="G162" s="47" t="s">
        <v>2280</v>
      </c>
      <c r="H162" s="49">
        <v>0</v>
      </c>
      <c r="I162" s="49">
        <v>0</v>
      </c>
      <c r="J162" s="49" t="s">
        <v>2160</v>
      </c>
      <c r="K162" s="49" t="s">
        <v>7847</v>
      </c>
      <c r="L162" s="49" t="s">
        <v>254</v>
      </c>
      <c r="M162" s="49" t="s">
        <v>568</v>
      </c>
    </row>
    <row r="163" spans="2:13" x14ac:dyDescent="0.3">
      <c r="B163" s="248" t="s">
        <v>2831</v>
      </c>
      <c r="C163" s="248" t="s">
        <v>2831</v>
      </c>
      <c r="D163" t="s">
        <v>2578</v>
      </c>
      <c r="E163" t="s">
        <v>7298</v>
      </c>
      <c r="F163" t="s">
        <v>2073</v>
      </c>
      <c r="G163" s="47" t="s">
        <v>2280</v>
      </c>
      <c r="H163" s="49">
        <v>0</v>
      </c>
      <c r="I163" s="49">
        <v>0</v>
      </c>
      <c r="J163" s="49" t="s">
        <v>2176</v>
      </c>
      <c r="K163" s="49" t="s">
        <v>7299</v>
      </c>
      <c r="L163" s="49" t="s">
        <v>254</v>
      </c>
      <c r="M163" s="49" t="s">
        <v>568</v>
      </c>
    </row>
    <row r="164" spans="2:13" x14ac:dyDescent="0.3">
      <c r="B164" s="248" t="s">
        <v>2831</v>
      </c>
      <c r="C164" s="248" t="s">
        <v>2831</v>
      </c>
      <c r="D164" t="s">
        <v>2578</v>
      </c>
      <c r="E164" t="s">
        <v>6734</v>
      </c>
      <c r="F164" t="s">
        <v>2073</v>
      </c>
      <c r="G164" s="47" t="s">
        <v>2280</v>
      </c>
      <c r="H164" s="49">
        <v>0</v>
      </c>
      <c r="I164" s="49">
        <v>0</v>
      </c>
      <c r="J164" s="49" t="s">
        <v>2160</v>
      </c>
      <c r="K164" s="49" t="s">
        <v>6735</v>
      </c>
      <c r="L164" s="49" t="s">
        <v>254</v>
      </c>
      <c r="M164" s="49" t="s">
        <v>568</v>
      </c>
    </row>
    <row r="165" spans="2:13" x14ac:dyDescent="0.3">
      <c r="B165" s="248" t="s">
        <v>2831</v>
      </c>
      <c r="C165" s="248" t="s">
        <v>2831</v>
      </c>
      <c r="D165" t="s">
        <v>2578</v>
      </c>
      <c r="E165" t="s">
        <v>12136</v>
      </c>
      <c r="F165" t="s">
        <v>2072</v>
      </c>
      <c r="G165" s="47" t="s">
        <v>2280</v>
      </c>
      <c r="H165" s="49">
        <v>0</v>
      </c>
      <c r="I165" s="49">
        <v>0</v>
      </c>
      <c r="J165" s="49" t="s">
        <v>2160</v>
      </c>
      <c r="K165" s="49" t="s">
        <v>2992</v>
      </c>
      <c r="L165" s="49" t="s">
        <v>254</v>
      </c>
      <c r="M165" s="49" t="s">
        <v>568</v>
      </c>
    </row>
    <row r="166" spans="2:13" x14ac:dyDescent="0.3">
      <c r="B166" s="248" t="s">
        <v>2831</v>
      </c>
      <c r="C166" s="248" t="s">
        <v>2831</v>
      </c>
      <c r="D166" t="s">
        <v>2578</v>
      </c>
      <c r="E166" t="s">
        <v>4621</v>
      </c>
      <c r="F166" t="s">
        <v>2073</v>
      </c>
      <c r="G166" s="47" t="s">
        <v>2280</v>
      </c>
      <c r="H166" s="49">
        <v>0</v>
      </c>
      <c r="I166" s="49">
        <v>0</v>
      </c>
      <c r="J166" s="49" t="s">
        <v>2173</v>
      </c>
      <c r="K166" s="49" t="s">
        <v>4502</v>
      </c>
      <c r="L166" s="49" t="s">
        <v>2147</v>
      </c>
      <c r="M166" s="49" t="s">
        <v>568</v>
      </c>
    </row>
    <row r="167" spans="2:13" x14ac:dyDescent="0.3">
      <c r="B167" s="248" t="s">
        <v>2831</v>
      </c>
      <c r="C167" s="248" t="s">
        <v>2831</v>
      </c>
      <c r="D167" t="s">
        <v>2578</v>
      </c>
      <c r="E167" t="s">
        <v>5063</v>
      </c>
      <c r="F167" t="s">
        <v>2073</v>
      </c>
      <c r="G167" s="47" t="s">
        <v>2259</v>
      </c>
      <c r="H167" s="49">
        <v>0</v>
      </c>
      <c r="I167" s="49">
        <v>0</v>
      </c>
      <c r="J167" s="49" t="s">
        <v>2160</v>
      </c>
      <c r="K167" s="49" t="s">
        <v>4406</v>
      </c>
      <c r="L167" s="49" t="s">
        <v>254</v>
      </c>
      <c r="M167" s="49" t="s">
        <v>568</v>
      </c>
    </row>
    <row r="168" spans="2:13" x14ac:dyDescent="0.3">
      <c r="B168" s="248" t="s">
        <v>2831</v>
      </c>
      <c r="C168" s="248" t="s">
        <v>2831</v>
      </c>
      <c r="D168" t="s">
        <v>2578</v>
      </c>
      <c r="E168" t="s">
        <v>12066</v>
      </c>
      <c r="F168" t="s">
        <v>2075</v>
      </c>
      <c r="G168" s="47" t="s">
        <v>2259</v>
      </c>
      <c r="H168" s="49">
        <v>0</v>
      </c>
      <c r="I168" s="49">
        <v>0</v>
      </c>
      <c r="J168" s="49" t="s">
        <v>2176</v>
      </c>
      <c r="K168" s="49" t="s">
        <v>12067</v>
      </c>
      <c r="L168" s="49" t="s">
        <v>254</v>
      </c>
      <c r="M168" s="49" t="s">
        <v>568</v>
      </c>
    </row>
    <row r="169" spans="2:13" x14ac:dyDescent="0.3">
      <c r="B169" s="248" t="s">
        <v>2831</v>
      </c>
      <c r="C169" s="248" t="s">
        <v>2831</v>
      </c>
      <c r="D169" t="s">
        <v>2578</v>
      </c>
      <c r="E169" t="s">
        <v>12071</v>
      </c>
      <c r="F169" t="s">
        <v>2076</v>
      </c>
      <c r="G169" s="47" t="s">
        <v>2259</v>
      </c>
      <c r="H169" s="49">
        <v>0</v>
      </c>
      <c r="I169" s="49">
        <v>0</v>
      </c>
      <c r="J169" s="49" t="s">
        <v>2160</v>
      </c>
      <c r="K169" s="49" t="s">
        <v>3939</v>
      </c>
      <c r="L169" s="49" t="s">
        <v>254</v>
      </c>
      <c r="M169" s="49" t="s">
        <v>568</v>
      </c>
    </row>
    <row r="170" spans="2:13" x14ac:dyDescent="0.3">
      <c r="B170" s="248" t="s">
        <v>2831</v>
      </c>
      <c r="C170" s="248" t="s">
        <v>2831</v>
      </c>
      <c r="D170" t="s">
        <v>2578</v>
      </c>
      <c r="E170" t="s">
        <v>3766</v>
      </c>
      <c r="F170" t="s">
        <v>2073</v>
      </c>
      <c r="G170" s="47" t="s">
        <v>2259</v>
      </c>
      <c r="H170" s="49">
        <v>0</v>
      </c>
      <c r="I170" s="49">
        <v>0</v>
      </c>
      <c r="J170" s="49" t="s">
        <v>2186</v>
      </c>
      <c r="K170" s="49" t="s">
        <v>3767</v>
      </c>
      <c r="L170" s="49" t="s">
        <v>254</v>
      </c>
      <c r="M170" s="49" t="s">
        <v>568</v>
      </c>
    </row>
    <row r="171" spans="2:13" x14ac:dyDescent="0.3">
      <c r="B171" s="248" t="s">
        <v>2831</v>
      </c>
      <c r="C171" s="248" t="s">
        <v>2831</v>
      </c>
      <c r="D171" t="s">
        <v>2578</v>
      </c>
      <c r="E171" t="s">
        <v>3053</v>
      </c>
      <c r="F171" t="s">
        <v>2073</v>
      </c>
      <c r="G171" s="47" t="s">
        <v>2259</v>
      </c>
      <c r="H171" s="49">
        <v>0</v>
      </c>
      <c r="I171" s="49">
        <v>0</v>
      </c>
      <c r="J171" s="49" t="s">
        <v>2173</v>
      </c>
      <c r="K171" s="49" t="s">
        <v>3054</v>
      </c>
      <c r="L171" s="49" t="s">
        <v>254</v>
      </c>
      <c r="M171" s="49" t="s">
        <v>568</v>
      </c>
    </row>
    <row r="172" spans="2:13" x14ac:dyDescent="0.3">
      <c r="B172" s="248" t="s">
        <v>2831</v>
      </c>
      <c r="C172" s="248" t="s">
        <v>2831</v>
      </c>
      <c r="D172" t="s">
        <v>2578</v>
      </c>
      <c r="E172" t="s">
        <v>7604</v>
      </c>
      <c r="F172" t="s">
        <v>2073</v>
      </c>
      <c r="G172" s="47" t="s">
        <v>2259</v>
      </c>
      <c r="H172" s="49">
        <v>0</v>
      </c>
      <c r="I172" s="49">
        <v>0</v>
      </c>
      <c r="J172" s="49" t="s">
        <v>2186</v>
      </c>
      <c r="K172" s="49" t="s">
        <v>7605</v>
      </c>
      <c r="L172" s="49" t="s">
        <v>254</v>
      </c>
      <c r="M172" s="49" t="s">
        <v>568</v>
      </c>
    </row>
    <row r="173" spans="2:13" x14ac:dyDescent="0.3">
      <c r="B173" s="248" t="s">
        <v>2831</v>
      </c>
      <c r="C173" s="248" t="s">
        <v>2831</v>
      </c>
      <c r="D173" t="s">
        <v>2578</v>
      </c>
      <c r="E173" t="s">
        <v>6249</v>
      </c>
      <c r="F173" t="s">
        <v>2078</v>
      </c>
      <c r="G173" s="47" t="s">
        <v>2259</v>
      </c>
      <c r="H173" s="49">
        <v>0</v>
      </c>
      <c r="I173" s="49">
        <v>0</v>
      </c>
      <c r="J173" s="49" t="s">
        <v>2186</v>
      </c>
      <c r="K173" s="49" t="s">
        <v>6250</v>
      </c>
      <c r="L173" s="49" t="s">
        <v>254</v>
      </c>
      <c r="M173" s="49" t="s">
        <v>568</v>
      </c>
    </row>
    <row r="174" spans="2:13" x14ac:dyDescent="0.3">
      <c r="B174" s="248" t="s">
        <v>2831</v>
      </c>
      <c r="C174" s="248" t="s">
        <v>2831</v>
      </c>
      <c r="D174" t="s">
        <v>2578</v>
      </c>
      <c r="E174" t="s">
        <v>2974</v>
      </c>
      <c r="F174" t="s">
        <v>2073</v>
      </c>
      <c r="G174" s="47" t="s">
        <v>2259</v>
      </c>
      <c r="H174" s="49">
        <v>0</v>
      </c>
      <c r="I174" s="49">
        <v>0</v>
      </c>
      <c r="J174" s="49" t="s">
        <v>2160</v>
      </c>
      <c r="K174" s="49" t="s">
        <v>2936</v>
      </c>
      <c r="L174" s="49" t="s">
        <v>254</v>
      </c>
      <c r="M174" s="49" t="s">
        <v>568</v>
      </c>
    </row>
    <row r="175" spans="2:13" x14ac:dyDescent="0.3">
      <c r="B175" s="248" t="s">
        <v>2831</v>
      </c>
      <c r="C175" s="248" t="s">
        <v>2831</v>
      </c>
      <c r="D175" t="s">
        <v>2578</v>
      </c>
      <c r="E175" t="s">
        <v>7588</v>
      </c>
      <c r="F175" t="s">
        <v>2073</v>
      </c>
      <c r="G175" s="47" t="s">
        <v>2259</v>
      </c>
      <c r="H175" s="49">
        <v>0</v>
      </c>
      <c r="I175" s="49">
        <v>0</v>
      </c>
      <c r="J175" s="49" t="s">
        <v>2186</v>
      </c>
      <c r="K175" s="49" t="s">
        <v>7589</v>
      </c>
      <c r="L175" s="49" t="s">
        <v>254</v>
      </c>
      <c r="M175" s="49" t="s">
        <v>568</v>
      </c>
    </row>
    <row r="176" spans="2:13" x14ac:dyDescent="0.3">
      <c r="B176" s="248" t="s">
        <v>2831</v>
      </c>
      <c r="C176" s="248" t="s">
        <v>2831</v>
      </c>
      <c r="D176" t="s">
        <v>2578</v>
      </c>
      <c r="E176" t="s">
        <v>8824</v>
      </c>
      <c r="F176" t="s">
        <v>2073</v>
      </c>
      <c r="G176" s="47" t="s">
        <v>2259</v>
      </c>
      <c r="H176" s="49">
        <v>0</v>
      </c>
      <c r="I176" s="49">
        <v>0</v>
      </c>
      <c r="J176" s="49" t="s">
        <v>2186</v>
      </c>
      <c r="K176" s="49" t="s">
        <v>8825</v>
      </c>
      <c r="L176" s="49" t="s">
        <v>254</v>
      </c>
      <c r="M176" s="49" t="s">
        <v>568</v>
      </c>
    </row>
    <row r="177" spans="2:13" x14ac:dyDescent="0.3">
      <c r="B177" s="248" t="s">
        <v>2831</v>
      </c>
      <c r="C177" s="248" t="s">
        <v>2831</v>
      </c>
      <c r="D177" t="s">
        <v>2578</v>
      </c>
      <c r="E177" t="s">
        <v>4952</v>
      </c>
      <c r="F177" t="s">
        <v>2078</v>
      </c>
      <c r="G177" s="47" t="s">
        <v>2259</v>
      </c>
      <c r="H177" s="49">
        <v>0</v>
      </c>
      <c r="I177" s="49">
        <v>0</v>
      </c>
      <c r="J177" s="49" t="s">
        <v>2160</v>
      </c>
      <c r="K177" s="49" t="s">
        <v>4953</v>
      </c>
      <c r="L177" s="49" t="s">
        <v>254</v>
      </c>
      <c r="M177" s="49" t="s">
        <v>568</v>
      </c>
    </row>
    <row r="178" spans="2:13" x14ac:dyDescent="0.3">
      <c r="B178" s="248" t="s">
        <v>2831</v>
      </c>
      <c r="C178" s="248" t="s">
        <v>2831</v>
      </c>
      <c r="D178" t="s">
        <v>2578</v>
      </c>
      <c r="E178" t="s">
        <v>12122</v>
      </c>
      <c r="F178" t="s">
        <v>2072</v>
      </c>
      <c r="G178" s="47" t="s">
        <v>2259</v>
      </c>
      <c r="H178" s="49">
        <v>0</v>
      </c>
      <c r="I178" s="49">
        <v>0</v>
      </c>
      <c r="J178" s="49" t="s">
        <v>2160</v>
      </c>
      <c r="K178" s="49" t="s">
        <v>4726</v>
      </c>
      <c r="L178" s="49" t="s">
        <v>254</v>
      </c>
      <c r="M178" s="49" t="s">
        <v>568</v>
      </c>
    </row>
    <row r="179" spans="2:13" x14ac:dyDescent="0.3">
      <c r="B179" s="248" t="s">
        <v>2831</v>
      </c>
      <c r="C179" s="248" t="s">
        <v>2831</v>
      </c>
      <c r="D179" t="s">
        <v>2578</v>
      </c>
      <c r="E179" t="s">
        <v>3028</v>
      </c>
      <c r="F179" t="s">
        <v>2073</v>
      </c>
      <c r="G179" s="47" t="s">
        <v>2259</v>
      </c>
      <c r="H179" s="49">
        <v>0</v>
      </c>
      <c r="I179" s="49">
        <v>0</v>
      </c>
      <c r="J179" s="49" t="s">
        <v>2160</v>
      </c>
      <c r="K179" s="49" t="s">
        <v>2941</v>
      </c>
      <c r="L179" s="49" t="s">
        <v>254</v>
      </c>
      <c r="M179" s="49" t="s">
        <v>568</v>
      </c>
    </row>
    <row r="180" spans="2:13" x14ac:dyDescent="0.3">
      <c r="B180" s="248" t="s">
        <v>2831</v>
      </c>
      <c r="C180" s="248" t="s">
        <v>2831</v>
      </c>
      <c r="D180" t="s">
        <v>2578</v>
      </c>
      <c r="E180" t="s">
        <v>12127</v>
      </c>
      <c r="F180" t="s">
        <v>2072</v>
      </c>
      <c r="G180" s="47" t="s">
        <v>2259</v>
      </c>
      <c r="H180" s="49">
        <v>0</v>
      </c>
      <c r="I180" s="49">
        <v>0</v>
      </c>
      <c r="J180" s="49" t="s">
        <v>2160</v>
      </c>
      <c r="K180" s="49" t="s">
        <v>3939</v>
      </c>
      <c r="L180" s="49" t="s">
        <v>254</v>
      </c>
      <c r="M180" s="49" t="s">
        <v>568</v>
      </c>
    </row>
    <row r="181" spans="2:13" x14ac:dyDescent="0.3">
      <c r="B181" s="248" t="s">
        <v>2831</v>
      </c>
      <c r="C181" s="248" t="s">
        <v>2831</v>
      </c>
      <c r="D181" t="s">
        <v>2578</v>
      </c>
      <c r="E181" t="s">
        <v>8430</v>
      </c>
      <c r="F181" t="s">
        <v>2073</v>
      </c>
      <c r="G181" s="47" t="s">
        <v>2259</v>
      </c>
      <c r="H181" s="49">
        <v>0</v>
      </c>
      <c r="I181" s="49">
        <v>0</v>
      </c>
      <c r="J181" s="49" t="s">
        <v>2186</v>
      </c>
      <c r="K181" s="49" t="s">
        <v>8431</v>
      </c>
      <c r="L181" s="49" t="s">
        <v>254</v>
      </c>
      <c r="M181" s="49" t="s">
        <v>568</v>
      </c>
    </row>
    <row r="182" spans="2:13" x14ac:dyDescent="0.3">
      <c r="B182" s="248" t="s">
        <v>2831</v>
      </c>
      <c r="C182" s="248" t="s">
        <v>2831</v>
      </c>
      <c r="D182" t="s">
        <v>2578</v>
      </c>
      <c r="E182" t="s">
        <v>12135</v>
      </c>
      <c r="F182" t="s">
        <v>2072</v>
      </c>
      <c r="G182" s="47" t="s">
        <v>2259</v>
      </c>
      <c r="H182" s="49">
        <v>0</v>
      </c>
      <c r="I182" s="49">
        <v>0</v>
      </c>
      <c r="J182" s="49" t="s">
        <v>2160</v>
      </c>
      <c r="K182" s="49" t="s">
        <v>2992</v>
      </c>
      <c r="L182" s="49" t="s">
        <v>254</v>
      </c>
      <c r="M182" s="49" t="s">
        <v>568</v>
      </c>
    </row>
    <row r="183" spans="2:13" x14ac:dyDescent="0.3">
      <c r="B183" s="248" t="s">
        <v>2831</v>
      </c>
      <c r="C183" s="248" t="s">
        <v>2831</v>
      </c>
      <c r="D183" t="s">
        <v>2578</v>
      </c>
      <c r="E183" t="s">
        <v>3155</v>
      </c>
      <c r="F183" t="s">
        <v>2078</v>
      </c>
      <c r="G183" s="47" t="s">
        <v>2259</v>
      </c>
      <c r="H183" s="49">
        <v>0</v>
      </c>
      <c r="I183" s="49">
        <v>0</v>
      </c>
      <c r="J183" s="49" t="s">
        <v>2160</v>
      </c>
      <c r="K183" s="49" t="s">
        <v>2925</v>
      </c>
      <c r="L183" s="49" t="s">
        <v>254</v>
      </c>
      <c r="M183" s="49" t="s">
        <v>568</v>
      </c>
    </row>
    <row r="184" spans="2:13" x14ac:dyDescent="0.3">
      <c r="B184" s="248" t="s">
        <v>2831</v>
      </c>
      <c r="C184" s="248" t="s">
        <v>2831</v>
      </c>
      <c r="D184" t="s">
        <v>2578</v>
      </c>
      <c r="E184" t="s">
        <v>3799</v>
      </c>
      <c r="F184" t="s">
        <v>2073</v>
      </c>
      <c r="G184" s="47" t="s">
        <v>2259</v>
      </c>
      <c r="H184" s="49">
        <v>0</v>
      </c>
      <c r="I184" s="49">
        <v>0</v>
      </c>
      <c r="J184" s="49" t="s">
        <v>2186</v>
      </c>
      <c r="K184" s="49" t="s">
        <v>3800</v>
      </c>
      <c r="L184" s="49" t="s">
        <v>254</v>
      </c>
      <c r="M184" s="49" t="s">
        <v>568</v>
      </c>
    </row>
    <row r="185" spans="2:13" x14ac:dyDescent="0.3">
      <c r="B185" s="248" t="s">
        <v>2831</v>
      </c>
      <c r="C185" s="248" t="s">
        <v>2831</v>
      </c>
      <c r="D185" t="s">
        <v>2578</v>
      </c>
      <c r="E185" t="s">
        <v>3699</v>
      </c>
      <c r="F185" t="s">
        <v>2073</v>
      </c>
      <c r="G185" s="47" t="s">
        <v>2259</v>
      </c>
      <c r="H185" s="49">
        <v>0</v>
      </c>
      <c r="I185" s="49">
        <v>0</v>
      </c>
      <c r="J185" s="49" t="s">
        <v>2186</v>
      </c>
      <c r="K185" s="49" t="s">
        <v>3700</v>
      </c>
      <c r="L185" s="49" t="s">
        <v>254</v>
      </c>
      <c r="M185" s="49" t="s">
        <v>568</v>
      </c>
    </row>
    <row r="186" spans="2:13" x14ac:dyDescent="0.3">
      <c r="B186" s="248" t="s">
        <v>2831</v>
      </c>
      <c r="C186" s="248" t="s">
        <v>2831</v>
      </c>
      <c r="D186" t="s">
        <v>2578</v>
      </c>
      <c r="E186" t="s">
        <v>10290</v>
      </c>
      <c r="F186" t="s">
        <v>2073</v>
      </c>
      <c r="G186" s="47" t="s">
        <v>2259</v>
      </c>
      <c r="H186" s="49">
        <v>0</v>
      </c>
      <c r="I186" s="49">
        <v>0</v>
      </c>
      <c r="J186" s="49" t="s">
        <v>2186</v>
      </c>
      <c r="K186" s="49" t="s">
        <v>10291</v>
      </c>
      <c r="L186" s="49" t="s">
        <v>254</v>
      </c>
      <c r="M186" s="49" t="s">
        <v>568</v>
      </c>
    </row>
    <row r="187" spans="2:13" x14ac:dyDescent="0.3">
      <c r="B187" s="248" t="s">
        <v>2831</v>
      </c>
      <c r="C187" s="248" t="s">
        <v>2831</v>
      </c>
      <c r="D187" t="s">
        <v>2578</v>
      </c>
      <c r="E187" t="s">
        <v>5821</v>
      </c>
      <c r="F187" t="s">
        <v>2073</v>
      </c>
      <c r="G187" s="47" t="s">
        <v>2259</v>
      </c>
      <c r="H187" s="49">
        <v>0</v>
      </c>
      <c r="I187" s="49">
        <v>0</v>
      </c>
      <c r="J187" s="49" t="s">
        <v>2186</v>
      </c>
      <c r="K187" s="49" t="s">
        <v>5822</v>
      </c>
      <c r="L187" s="49" t="s">
        <v>254</v>
      </c>
      <c r="M187" s="49" t="s">
        <v>568</v>
      </c>
    </row>
    <row r="188" spans="2:13" x14ac:dyDescent="0.3">
      <c r="B188" s="248" t="s">
        <v>2831</v>
      </c>
      <c r="C188" s="248" t="s">
        <v>2831</v>
      </c>
      <c r="D188" t="s">
        <v>2578</v>
      </c>
      <c r="E188" t="s">
        <v>9275</v>
      </c>
      <c r="F188" t="s">
        <v>2073</v>
      </c>
      <c r="G188" s="47" t="s">
        <v>2259</v>
      </c>
      <c r="H188" s="49">
        <v>0</v>
      </c>
      <c r="I188" s="49">
        <v>0</v>
      </c>
      <c r="J188" s="49" t="s">
        <v>2160</v>
      </c>
      <c r="K188" s="49" t="s">
        <v>9276</v>
      </c>
      <c r="L188" s="49" t="s">
        <v>254</v>
      </c>
      <c r="M188" s="49" t="s">
        <v>568</v>
      </c>
    </row>
    <row r="189" spans="2:13" x14ac:dyDescent="0.3">
      <c r="B189" s="248" t="s">
        <v>2831</v>
      </c>
      <c r="C189" s="248" t="s">
        <v>2831</v>
      </c>
      <c r="D189" t="s">
        <v>2578</v>
      </c>
      <c r="E189" t="s">
        <v>8059</v>
      </c>
      <c r="F189" t="s">
        <v>2078</v>
      </c>
      <c r="G189" s="47" t="s">
        <v>2259</v>
      </c>
      <c r="H189" s="49">
        <v>0</v>
      </c>
      <c r="I189" s="49">
        <v>0</v>
      </c>
      <c r="J189" s="49" t="s">
        <v>2186</v>
      </c>
      <c r="K189" s="49" t="s">
        <v>8060</v>
      </c>
      <c r="L189" s="49" t="s">
        <v>254</v>
      </c>
      <c r="M189" s="49" t="s">
        <v>568</v>
      </c>
    </row>
    <row r="190" spans="2:13" x14ac:dyDescent="0.3">
      <c r="B190" s="248" t="s">
        <v>2831</v>
      </c>
      <c r="C190" s="248" t="s">
        <v>2831</v>
      </c>
      <c r="D190" t="s">
        <v>2578</v>
      </c>
      <c r="E190" t="s">
        <v>10650</v>
      </c>
      <c r="F190" t="s">
        <v>2078</v>
      </c>
      <c r="G190" s="47" t="s">
        <v>2259</v>
      </c>
      <c r="H190" s="49">
        <v>0</v>
      </c>
      <c r="I190" s="49">
        <v>0</v>
      </c>
      <c r="J190" s="49" t="s">
        <v>2186</v>
      </c>
      <c r="K190" s="49" t="s">
        <v>10651</v>
      </c>
      <c r="L190" s="49" t="s">
        <v>254</v>
      </c>
      <c r="M190" s="49" t="s">
        <v>568</v>
      </c>
    </row>
    <row r="191" spans="2:13" x14ac:dyDescent="0.3">
      <c r="B191" s="248" t="s">
        <v>2831</v>
      </c>
      <c r="C191" s="248" t="s">
        <v>2831</v>
      </c>
      <c r="D191" t="s">
        <v>2578</v>
      </c>
      <c r="E191" t="s">
        <v>6144</v>
      </c>
      <c r="F191" t="s">
        <v>2073</v>
      </c>
      <c r="G191" s="47" t="s">
        <v>2204</v>
      </c>
      <c r="H191" s="49">
        <v>0</v>
      </c>
      <c r="I191" s="49">
        <v>0</v>
      </c>
      <c r="J191" s="49" t="s">
        <v>2186</v>
      </c>
      <c r="K191" s="49" t="s">
        <v>6145</v>
      </c>
      <c r="L191" s="49" t="s">
        <v>254</v>
      </c>
      <c r="M191" s="49" t="s">
        <v>568</v>
      </c>
    </row>
    <row r="192" spans="2:13" x14ac:dyDescent="0.3">
      <c r="B192" s="248" t="s">
        <v>2831</v>
      </c>
      <c r="C192" s="248" t="s">
        <v>2831</v>
      </c>
      <c r="D192" t="s">
        <v>2578</v>
      </c>
      <c r="E192" t="s">
        <v>3759</v>
      </c>
      <c r="F192" t="s">
        <v>2073</v>
      </c>
      <c r="G192" s="47" t="s">
        <v>2204</v>
      </c>
      <c r="H192" s="49">
        <v>0</v>
      </c>
      <c r="I192" s="49">
        <v>0</v>
      </c>
      <c r="J192" s="49" t="s">
        <v>2186</v>
      </c>
      <c r="K192" s="49" t="s">
        <v>3760</v>
      </c>
      <c r="L192" s="49" t="s">
        <v>254</v>
      </c>
      <c r="M192" s="49" t="s">
        <v>568</v>
      </c>
    </row>
    <row r="193" spans="2:13" x14ac:dyDescent="0.3">
      <c r="B193" s="248" t="s">
        <v>2831</v>
      </c>
      <c r="C193" s="248" t="s">
        <v>2831</v>
      </c>
      <c r="D193" t="s">
        <v>2578</v>
      </c>
      <c r="E193" t="s">
        <v>6819</v>
      </c>
      <c r="F193" t="s">
        <v>2073</v>
      </c>
      <c r="G193" s="47" t="s">
        <v>2204</v>
      </c>
      <c r="H193" s="49">
        <v>0</v>
      </c>
      <c r="I193" s="49">
        <v>0</v>
      </c>
      <c r="J193" s="49" t="s">
        <v>2186</v>
      </c>
      <c r="K193" s="49" t="s">
        <v>6820</v>
      </c>
      <c r="L193" s="49" t="s">
        <v>2147</v>
      </c>
      <c r="M193" s="49" t="s">
        <v>568</v>
      </c>
    </row>
    <row r="194" spans="2:13" x14ac:dyDescent="0.3">
      <c r="B194" s="248" t="s">
        <v>2831</v>
      </c>
      <c r="C194" s="248" t="s">
        <v>2831</v>
      </c>
      <c r="D194" t="s">
        <v>2578</v>
      </c>
      <c r="E194" t="s">
        <v>4364</v>
      </c>
      <c r="F194" t="s">
        <v>2078</v>
      </c>
      <c r="G194" s="47" t="s">
        <v>2204</v>
      </c>
      <c r="H194" s="49">
        <v>0</v>
      </c>
      <c r="I194" s="49">
        <v>0</v>
      </c>
      <c r="J194" s="49" t="s">
        <v>2173</v>
      </c>
      <c r="K194" s="49" t="s">
        <v>4366</v>
      </c>
      <c r="L194" s="49" t="s">
        <v>254</v>
      </c>
      <c r="M194" s="49" t="s">
        <v>568</v>
      </c>
    </row>
    <row r="195" spans="2:13" x14ac:dyDescent="0.3">
      <c r="B195" s="248" t="s">
        <v>2831</v>
      </c>
      <c r="C195" s="248" t="s">
        <v>2831</v>
      </c>
      <c r="D195" t="s">
        <v>2578</v>
      </c>
      <c r="E195" t="s">
        <v>12088</v>
      </c>
      <c r="F195" t="s">
        <v>2076</v>
      </c>
      <c r="G195" s="47" t="s">
        <v>2204</v>
      </c>
      <c r="H195" s="49">
        <v>0</v>
      </c>
      <c r="I195" s="49">
        <v>0</v>
      </c>
      <c r="J195" s="49" t="s">
        <v>2160</v>
      </c>
      <c r="K195" s="49" t="s">
        <v>12089</v>
      </c>
      <c r="L195" s="49" t="s">
        <v>254</v>
      </c>
      <c r="M195" s="49" t="s">
        <v>568</v>
      </c>
    </row>
    <row r="196" spans="2:13" x14ac:dyDescent="0.3">
      <c r="B196" s="248" t="s">
        <v>2831</v>
      </c>
      <c r="C196" s="248" t="s">
        <v>2831</v>
      </c>
      <c r="D196" t="s">
        <v>2578</v>
      </c>
      <c r="E196" t="s">
        <v>7290</v>
      </c>
      <c r="F196" t="s">
        <v>2073</v>
      </c>
      <c r="G196" s="47" t="s">
        <v>2204</v>
      </c>
      <c r="H196" s="49">
        <v>0</v>
      </c>
      <c r="I196" s="49">
        <v>0</v>
      </c>
      <c r="J196" s="49" t="s">
        <v>2186</v>
      </c>
      <c r="K196" s="49" t="s">
        <v>7291</v>
      </c>
      <c r="L196" s="49" t="s">
        <v>254</v>
      </c>
      <c r="M196" s="49" t="s">
        <v>568</v>
      </c>
    </row>
    <row r="197" spans="2:13" x14ac:dyDescent="0.3">
      <c r="B197" s="248" t="s">
        <v>2831</v>
      </c>
      <c r="C197" s="248" t="s">
        <v>2831</v>
      </c>
      <c r="D197" t="s">
        <v>2578</v>
      </c>
      <c r="E197" t="s">
        <v>4178</v>
      </c>
      <c r="F197" t="s">
        <v>2073</v>
      </c>
      <c r="G197" s="47" t="s">
        <v>2204</v>
      </c>
      <c r="H197" s="49">
        <v>0</v>
      </c>
      <c r="I197" s="49">
        <v>0</v>
      </c>
      <c r="J197" s="49" t="s">
        <v>2186</v>
      </c>
      <c r="K197" s="49" t="s">
        <v>4179</v>
      </c>
      <c r="L197" s="49" t="s">
        <v>254</v>
      </c>
      <c r="M197" s="49" t="s">
        <v>568</v>
      </c>
    </row>
    <row r="198" spans="2:13" x14ac:dyDescent="0.3">
      <c r="B198" s="248" t="s">
        <v>2831</v>
      </c>
      <c r="C198" s="248" t="s">
        <v>2831</v>
      </c>
      <c r="D198" t="s">
        <v>2578</v>
      </c>
      <c r="E198" t="s">
        <v>6124</v>
      </c>
      <c r="F198" t="s">
        <v>2073</v>
      </c>
      <c r="G198" s="47" t="s">
        <v>2204</v>
      </c>
      <c r="H198" s="49">
        <v>0</v>
      </c>
      <c r="I198" s="49">
        <v>0</v>
      </c>
      <c r="J198" s="49" t="s">
        <v>2176</v>
      </c>
      <c r="K198" s="49" t="s">
        <v>6125</v>
      </c>
      <c r="L198" s="49" t="s">
        <v>254</v>
      </c>
      <c r="M198" s="49" t="s">
        <v>568</v>
      </c>
    </row>
    <row r="199" spans="2:13" x14ac:dyDescent="0.3">
      <c r="B199" s="248" t="s">
        <v>2831</v>
      </c>
      <c r="C199" s="248" t="s">
        <v>2831</v>
      </c>
      <c r="D199" t="s">
        <v>2578</v>
      </c>
      <c r="E199" t="s">
        <v>10577</v>
      </c>
      <c r="F199" t="s">
        <v>2073</v>
      </c>
      <c r="G199" s="47" t="s">
        <v>2204</v>
      </c>
      <c r="H199" s="49">
        <v>0</v>
      </c>
      <c r="I199" s="49">
        <v>0</v>
      </c>
      <c r="J199" s="49" t="s">
        <v>2186</v>
      </c>
      <c r="K199" s="49" t="s">
        <v>10578</v>
      </c>
      <c r="L199" s="49" t="s">
        <v>254</v>
      </c>
      <c r="M199" s="49" t="s">
        <v>568</v>
      </c>
    </row>
    <row r="200" spans="2:13" x14ac:dyDescent="0.3">
      <c r="B200" s="248" t="s">
        <v>2831</v>
      </c>
      <c r="C200" s="248" t="s">
        <v>2831</v>
      </c>
      <c r="D200" t="s">
        <v>2578</v>
      </c>
      <c r="E200" t="s">
        <v>11765</v>
      </c>
      <c r="F200" t="s">
        <v>2073</v>
      </c>
      <c r="G200" s="47" t="s">
        <v>2204</v>
      </c>
      <c r="H200" s="49">
        <v>0</v>
      </c>
      <c r="I200" s="49">
        <v>0</v>
      </c>
      <c r="J200" s="49" t="s">
        <v>2176</v>
      </c>
      <c r="K200" s="49" t="s">
        <v>11766</v>
      </c>
      <c r="L200" s="49" t="s">
        <v>254</v>
      </c>
      <c r="M200" s="49" t="s">
        <v>568</v>
      </c>
    </row>
    <row r="201" spans="2:13" x14ac:dyDescent="0.3">
      <c r="B201" s="248" t="s">
        <v>2831</v>
      </c>
      <c r="C201" s="248" t="s">
        <v>2831</v>
      </c>
      <c r="D201" t="s">
        <v>2578</v>
      </c>
      <c r="E201" t="s">
        <v>11376</v>
      </c>
      <c r="F201" t="s">
        <v>2073</v>
      </c>
      <c r="G201" s="47" t="s">
        <v>2204</v>
      </c>
      <c r="H201" s="49">
        <v>0</v>
      </c>
      <c r="I201" s="49">
        <v>0</v>
      </c>
      <c r="J201" s="49" t="s">
        <v>2176</v>
      </c>
      <c r="K201" s="49" t="s">
        <v>11377</v>
      </c>
      <c r="L201" s="49" t="s">
        <v>254</v>
      </c>
      <c r="M201" s="49" t="s">
        <v>568</v>
      </c>
    </row>
    <row r="202" spans="2:13" x14ac:dyDescent="0.3">
      <c r="B202" s="248" t="s">
        <v>2831</v>
      </c>
      <c r="C202" s="248" t="s">
        <v>2831</v>
      </c>
      <c r="D202" t="s">
        <v>2578</v>
      </c>
      <c r="E202" t="s">
        <v>12105</v>
      </c>
      <c r="F202" t="s">
        <v>2075</v>
      </c>
      <c r="G202" s="47" t="s">
        <v>2204</v>
      </c>
      <c r="H202" s="49">
        <v>0</v>
      </c>
      <c r="I202" s="49">
        <v>0</v>
      </c>
      <c r="J202" s="49" t="s">
        <v>2160</v>
      </c>
      <c r="K202" s="49" t="s">
        <v>12106</v>
      </c>
      <c r="L202" s="49" t="s">
        <v>2147</v>
      </c>
      <c r="M202" s="49" t="s">
        <v>568</v>
      </c>
    </row>
    <row r="203" spans="2:13" x14ac:dyDescent="0.3">
      <c r="B203" s="248" t="s">
        <v>2831</v>
      </c>
      <c r="C203" s="248" t="s">
        <v>2831</v>
      </c>
      <c r="D203" t="s">
        <v>2578</v>
      </c>
      <c r="E203" t="s">
        <v>3893</v>
      </c>
      <c r="F203" t="s">
        <v>2073</v>
      </c>
      <c r="G203" s="47" t="s">
        <v>2204</v>
      </c>
      <c r="H203" s="49">
        <v>0</v>
      </c>
      <c r="I203" s="49">
        <v>0</v>
      </c>
      <c r="J203" s="49" t="s">
        <v>2186</v>
      </c>
      <c r="K203" s="49" t="s">
        <v>3894</v>
      </c>
      <c r="L203" s="49" t="s">
        <v>254</v>
      </c>
      <c r="M203" s="49" t="s">
        <v>568</v>
      </c>
    </row>
    <row r="204" spans="2:13" x14ac:dyDescent="0.3">
      <c r="B204" s="248" t="s">
        <v>2831</v>
      </c>
      <c r="C204" s="248" t="s">
        <v>2831</v>
      </c>
      <c r="D204" t="s">
        <v>2578</v>
      </c>
      <c r="E204" t="s">
        <v>8509</v>
      </c>
      <c r="F204" t="s">
        <v>2078</v>
      </c>
      <c r="G204" s="47" t="s">
        <v>2204</v>
      </c>
      <c r="H204" s="49">
        <v>0</v>
      </c>
      <c r="I204" s="49">
        <v>0</v>
      </c>
      <c r="J204" s="49" t="s">
        <v>2186</v>
      </c>
      <c r="K204" s="49" t="s">
        <v>8510</v>
      </c>
      <c r="L204" s="49" t="s">
        <v>254</v>
      </c>
      <c r="M204" s="49" t="s">
        <v>568</v>
      </c>
    </row>
    <row r="205" spans="2:13" x14ac:dyDescent="0.3">
      <c r="B205" s="248" t="s">
        <v>2831</v>
      </c>
      <c r="C205" s="248" t="s">
        <v>2831</v>
      </c>
      <c r="D205" t="s">
        <v>2578</v>
      </c>
      <c r="E205" t="s">
        <v>7328</v>
      </c>
      <c r="F205" t="s">
        <v>2073</v>
      </c>
      <c r="G205" s="47" t="s">
        <v>2204</v>
      </c>
      <c r="H205" s="49">
        <v>0</v>
      </c>
      <c r="I205" s="49">
        <v>0</v>
      </c>
      <c r="J205" s="49" t="s">
        <v>2186</v>
      </c>
      <c r="K205" s="49" t="s">
        <v>7329</v>
      </c>
      <c r="L205" s="49" t="s">
        <v>254</v>
      </c>
      <c r="M205" s="49" t="s">
        <v>568</v>
      </c>
    </row>
    <row r="206" spans="2:13" x14ac:dyDescent="0.3">
      <c r="B206" s="248" t="s">
        <v>2831</v>
      </c>
      <c r="C206" s="248" t="s">
        <v>2831</v>
      </c>
      <c r="D206" t="s">
        <v>2578</v>
      </c>
      <c r="E206" t="s">
        <v>10389</v>
      </c>
      <c r="F206" t="s">
        <v>2073</v>
      </c>
      <c r="G206" s="47" t="s">
        <v>2204</v>
      </c>
      <c r="H206" s="49">
        <v>0</v>
      </c>
      <c r="I206" s="49">
        <v>0</v>
      </c>
      <c r="J206" s="49" t="s">
        <v>2186</v>
      </c>
      <c r="K206" s="49" t="s">
        <v>10390</v>
      </c>
      <c r="L206" s="49" t="s">
        <v>254</v>
      </c>
      <c r="M206" s="49" t="s">
        <v>568</v>
      </c>
    </row>
    <row r="207" spans="2:13" x14ac:dyDescent="0.3">
      <c r="B207" s="248" t="s">
        <v>2831</v>
      </c>
      <c r="C207" s="248" t="s">
        <v>2831</v>
      </c>
      <c r="D207" t="s">
        <v>2578</v>
      </c>
      <c r="E207" t="s">
        <v>5980</v>
      </c>
      <c r="F207" t="s">
        <v>2073</v>
      </c>
      <c r="G207" s="47" t="s">
        <v>2204</v>
      </c>
      <c r="H207" s="49">
        <v>0</v>
      </c>
      <c r="I207" s="49">
        <v>0</v>
      </c>
      <c r="J207" s="49" t="s">
        <v>2160</v>
      </c>
      <c r="K207" s="49" t="s">
        <v>5981</v>
      </c>
      <c r="L207" s="49" t="s">
        <v>254</v>
      </c>
      <c r="M207" s="49" t="s">
        <v>568</v>
      </c>
    </row>
    <row r="208" spans="2:13" x14ac:dyDescent="0.3">
      <c r="B208" s="248" t="s">
        <v>2831</v>
      </c>
      <c r="C208" s="248" t="s">
        <v>2831</v>
      </c>
      <c r="D208" t="s">
        <v>2578</v>
      </c>
      <c r="E208" t="s">
        <v>12123</v>
      </c>
      <c r="F208" t="s">
        <v>2072</v>
      </c>
      <c r="G208" s="47" t="s">
        <v>2204</v>
      </c>
      <c r="H208" s="49">
        <v>0</v>
      </c>
      <c r="I208" s="49">
        <v>0</v>
      </c>
      <c r="J208" s="49" t="s">
        <v>2160</v>
      </c>
      <c r="K208" s="49" t="s">
        <v>4726</v>
      </c>
      <c r="L208" s="49" t="s">
        <v>254</v>
      </c>
      <c r="M208" s="49" t="s">
        <v>568</v>
      </c>
    </row>
    <row r="209" spans="2:13" x14ac:dyDescent="0.3">
      <c r="B209" s="248" t="s">
        <v>2831</v>
      </c>
      <c r="C209" s="248" t="s">
        <v>2831</v>
      </c>
      <c r="D209" t="s">
        <v>2578</v>
      </c>
      <c r="E209" t="s">
        <v>12124</v>
      </c>
      <c r="F209" t="s">
        <v>2072</v>
      </c>
      <c r="G209" s="47" t="s">
        <v>2204</v>
      </c>
      <c r="H209" s="49">
        <v>0</v>
      </c>
      <c r="I209" s="49">
        <v>0</v>
      </c>
      <c r="J209" s="49" t="s">
        <v>2160</v>
      </c>
      <c r="K209" s="49" t="s">
        <v>4726</v>
      </c>
      <c r="L209" s="49" t="s">
        <v>254</v>
      </c>
      <c r="M209" s="49" t="s">
        <v>568</v>
      </c>
    </row>
    <row r="210" spans="2:13" x14ac:dyDescent="0.3">
      <c r="B210" s="248" t="s">
        <v>2831</v>
      </c>
      <c r="C210" s="248" t="s">
        <v>2831</v>
      </c>
      <c r="D210" t="s">
        <v>2578</v>
      </c>
      <c r="E210" t="s">
        <v>12141</v>
      </c>
      <c r="F210" t="s">
        <v>2076</v>
      </c>
      <c r="G210" s="47" t="s">
        <v>2204</v>
      </c>
      <c r="H210" s="49">
        <v>0</v>
      </c>
      <c r="I210" s="49">
        <v>0</v>
      </c>
      <c r="J210" s="49" t="s">
        <v>2160</v>
      </c>
      <c r="K210" s="49" t="s">
        <v>2992</v>
      </c>
      <c r="L210" s="49" t="s">
        <v>254</v>
      </c>
      <c r="M210" s="49" t="s">
        <v>568</v>
      </c>
    </row>
    <row r="211" spans="2:13" x14ac:dyDescent="0.3">
      <c r="B211" s="248" t="s">
        <v>2831</v>
      </c>
      <c r="C211" s="248" t="s">
        <v>2831</v>
      </c>
      <c r="D211" t="s">
        <v>2578</v>
      </c>
      <c r="E211" t="s">
        <v>3211</v>
      </c>
      <c r="F211" t="s">
        <v>2073</v>
      </c>
      <c r="G211" s="47" t="s">
        <v>2204</v>
      </c>
      <c r="H211" s="49">
        <v>0</v>
      </c>
      <c r="I211" s="49">
        <v>0</v>
      </c>
      <c r="J211" s="49" t="s">
        <v>2160</v>
      </c>
      <c r="K211" s="49" t="s">
        <v>2925</v>
      </c>
      <c r="L211" s="49" t="s">
        <v>254</v>
      </c>
      <c r="M211" s="49" t="s">
        <v>568</v>
      </c>
    </row>
    <row r="212" spans="2:13" x14ac:dyDescent="0.3">
      <c r="B212" s="248" t="s">
        <v>2831</v>
      </c>
      <c r="C212" s="248" t="s">
        <v>2831</v>
      </c>
      <c r="D212" t="s">
        <v>2578</v>
      </c>
      <c r="E212" t="s">
        <v>12150</v>
      </c>
      <c r="F212" t="s">
        <v>2072</v>
      </c>
      <c r="G212" s="47" t="s">
        <v>2204</v>
      </c>
      <c r="H212" s="49">
        <v>0</v>
      </c>
      <c r="I212" s="49">
        <v>0</v>
      </c>
      <c r="J212" s="49" t="s">
        <v>2160</v>
      </c>
      <c r="K212" s="49" t="s">
        <v>4726</v>
      </c>
      <c r="L212" s="49" t="s">
        <v>254</v>
      </c>
      <c r="M212" s="49" t="s">
        <v>568</v>
      </c>
    </row>
    <row r="213" spans="2:13" x14ac:dyDescent="0.3">
      <c r="B213" s="248" t="s">
        <v>2831</v>
      </c>
      <c r="C213" s="248" t="s">
        <v>2831</v>
      </c>
      <c r="D213" t="s">
        <v>2578</v>
      </c>
      <c r="E213" t="s">
        <v>9399</v>
      </c>
      <c r="F213" t="s">
        <v>2073</v>
      </c>
      <c r="G213" s="47" t="s">
        <v>2204</v>
      </c>
      <c r="H213" s="49">
        <v>0</v>
      </c>
      <c r="I213" s="49">
        <v>0</v>
      </c>
      <c r="J213" s="49" t="s">
        <v>2186</v>
      </c>
      <c r="K213" s="49" t="s">
        <v>9400</v>
      </c>
      <c r="L213" s="49" t="s">
        <v>254</v>
      </c>
      <c r="M213" s="49" t="s">
        <v>568</v>
      </c>
    </row>
    <row r="214" spans="2:13" x14ac:dyDescent="0.3">
      <c r="B214" s="248" t="s">
        <v>2831</v>
      </c>
      <c r="C214" s="248" t="s">
        <v>2831</v>
      </c>
      <c r="D214" t="s">
        <v>2578</v>
      </c>
      <c r="E214" t="s">
        <v>3215</v>
      </c>
      <c r="F214" t="s">
        <v>2073</v>
      </c>
      <c r="G214" s="47" t="s">
        <v>2204</v>
      </c>
      <c r="H214" s="49">
        <v>0</v>
      </c>
      <c r="I214" s="49">
        <v>0</v>
      </c>
      <c r="J214" s="49" t="s">
        <v>2160</v>
      </c>
      <c r="K214" s="49" t="s">
        <v>2925</v>
      </c>
      <c r="L214" s="49" t="s">
        <v>254</v>
      </c>
      <c r="M214" s="49" t="s">
        <v>568</v>
      </c>
    </row>
    <row r="215" spans="2:13" x14ac:dyDescent="0.3">
      <c r="B215" s="248" t="s">
        <v>2831</v>
      </c>
      <c r="C215" s="248" t="s">
        <v>2831</v>
      </c>
      <c r="D215" t="s">
        <v>2578</v>
      </c>
      <c r="E215" t="s">
        <v>11328</v>
      </c>
      <c r="F215" t="s">
        <v>2073</v>
      </c>
      <c r="G215" s="47" t="s">
        <v>2317</v>
      </c>
      <c r="H215" s="49">
        <v>0</v>
      </c>
      <c r="I215" s="49">
        <v>0</v>
      </c>
      <c r="J215" s="49" t="s">
        <v>2186</v>
      </c>
      <c r="K215" s="49" t="s">
        <v>11329</v>
      </c>
      <c r="L215" s="49" t="s">
        <v>254</v>
      </c>
      <c r="M215" s="49" t="s">
        <v>568</v>
      </c>
    </row>
    <row r="216" spans="2:13" x14ac:dyDescent="0.3">
      <c r="B216" s="248" t="s">
        <v>2831</v>
      </c>
      <c r="C216" s="248" t="s">
        <v>2831</v>
      </c>
      <c r="D216" t="s">
        <v>2578</v>
      </c>
      <c r="E216" t="s">
        <v>4176</v>
      </c>
      <c r="F216" t="s">
        <v>2073</v>
      </c>
      <c r="G216" s="47" t="s">
        <v>2317</v>
      </c>
      <c r="H216" s="49">
        <v>0</v>
      </c>
      <c r="I216" s="49">
        <v>0</v>
      </c>
      <c r="J216" s="49" t="s">
        <v>2186</v>
      </c>
      <c r="K216" s="49" t="s">
        <v>4177</v>
      </c>
      <c r="L216" s="49" t="s">
        <v>254</v>
      </c>
      <c r="M216" s="49" t="s">
        <v>568</v>
      </c>
    </row>
    <row r="217" spans="2:13" x14ac:dyDescent="0.3">
      <c r="B217" s="248" t="s">
        <v>2831</v>
      </c>
      <c r="C217" s="248" t="s">
        <v>2831</v>
      </c>
      <c r="D217" t="s">
        <v>2578</v>
      </c>
      <c r="E217" t="s">
        <v>9553</v>
      </c>
      <c r="F217" t="s">
        <v>2073</v>
      </c>
      <c r="G217" s="47" t="s">
        <v>2317</v>
      </c>
      <c r="H217" s="49">
        <v>0</v>
      </c>
      <c r="I217" s="49">
        <v>0</v>
      </c>
      <c r="J217" s="49" t="s">
        <v>2160</v>
      </c>
      <c r="K217" s="49" t="s">
        <v>9554</v>
      </c>
      <c r="L217" s="49" t="s">
        <v>254</v>
      </c>
      <c r="M217" s="49" t="s">
        <v>568</v>
      </c>
    </row>
    <row r="218" spans="2:13" x14ac:dyDescent="0.3">
      <c r="B218" s="248" t="s">
        <v>2831</v>
      </c>
      <c r="C218" s="248" t="s">
        <v>2831</v>
      </c>
      <c r="D218" t="s">
        <v>2578</v>
      </c>
      <c r="E218" t="s">
        <v>7893</v>
      </c>
      <c r="F218" t="s">
        <v>2073</v>
      </c>
      <c r="G218" s="47" t="s">
        <v>2317</v>
      </c>
      <c r="H218" s="49">
        <v>0</v>
      </c>
      <c r="I218" s="49">
        <v>0</v>
      </c>
      <c r="J218" s="49" t="s">
        <v>2186</v>
      </c>
      <c r="K218" s="49" t="s">
        <v>7894</v>
      </c>
      <c r="L218" s="49" t="s">
        <v>254</v>
      </c>
      <c r="M218" s="49" t="s">
        <v>568</v>
      </c>
    </row>
    <row r="219" spans="2:13" x14ac:dyDescent="0.3">
      <c r="B219" s="248" t="s">
        <v>2831</v>
      </c>
      <c r="C219" s="248" t="s">
        <v>2831</v>
      </c>
      <c r="D219" t="s">
        <v>2578</v>
      </c>
      <c r="E219" t="s">
        <v>12115</v>
      </c>
      <c r="F219" t="s">
        <v>2072</v>
      </c>
      <c r="G219" s="47" t="s">
        <v>2317</v>
      </c>
      <c r="H219" s="49">
        <v>0</v>
      </c>
      <c r="I219" s="49">
        <v>0</v>
      </c>
      <c r="J219" s="49" t="s">
        <v>2160</v>
      </c>
      <c r="K219" s="49" t="s">
        <v>3939</v>
      </c>
      <c r="L219" s="49" t="s">
        <v>254</v>
      </c>
      <c r="M219" s="49" t="s">
        <v>568</v>
      </c>
    </row>
    <row r="220" spans="2:13" x14ac:dyDescent="0.3">
      <c r="B220" s="248" t="s">
        <v>2831</v>
      </c>
      <c r="C220" s="248" t="s">
        <v>2831</v>
      </c>
      <c r="D220" t="s">
        <v>2578</v>
      </c>
      <c r="E220" t="s">
        <v>7091</v>
      </c>
      <c r="F220" t="s">
        <v>2073</v>
      </c>
      <c r="G220" s="47" t="s">
        <v>2317</v>
      </c>
      <c r="H220" s="49">
        <v>0</v>
      </c>
      <c r="I220" s="49">
        <v>0</v>
      </c>
      <c r="J220" s="49" t="s">
        <v>2186</v>
      </c>
      <c r="K220" s="49" t="s">
        <v>7092</v>
      </c>
      <c r="L220" s="49" t="s">
        <v>254</v>
      </c>
      <c r="M220" s="49" t="s">
        <v>568</v>
      </c>
    </row>
    <row r="221" spans="2:13" x14ac:dyDescent="0.3">
      <c r="B221" s="248" t="s">
        <v>2831</v>
      </c>
      <c r="C221" s="248" t="s">
        <v>2831</v>
      </c>
      <c r="D221" t="s">
        <v>2578</v>
      </c>
      <c r="E221" t="s">
        <v>8761</v>
      </c>
      <c r="F221" t="s">
        <v>2078</v>
      </c>
      <c r="G221" s="47" t="s">
        <v>2317</v>
      </c>
      <c r="H221" s="49">
        <v>0</v>
      </c>
      <c r="I221" s="49">
        <v>0</v>
      </c>
      <c r="J221" s="49" t="s">
        <v>2186</v>
      </c>
      <c r="K221" s="49" t="s">
        <v>8762</v>
      </c>
      <c r="L221" s="49" t="s">
        <v>254</v>
      </c>
      <c r="M221" s="49" t="s">
        <v>568</v>
      </c>
    </row>
    <row r="222" spans="2:13" x14ac:dyDescent="0.3">
      <c r="B222" s="248" t="s">
        <v>2831</v>
      </c>
      <c r="C222" s="248" t="s">
        <v>2831</v>
      </c>
      <c r="D222" t="s">
        <v>2578</v>
      </c>
      <c r="E222" t="s">
        <v>3098</v>
      </c>
      <c r="F222" t="s">
        <v>2073</v>
      </c>
      <c r="G222" s="47" t="s">
        <v>2317</v>
      </c>
      <c r="H222" s="49">
        <v>0</v>
      </c>
      <c r="I222" s="49">
        <v>0</v>
      </c>
      <c r="J222" s="49" t="s">
        <v>2160</v>
      </c>
      <c r="K222" s="49" t="s">
        <v>2936</v>
      </c>
      <c r="L222" s="49" t="s">
        <v>254</v>
      </c>
      <c r="M222" s="49" t="s">
        <v>568</v>
      </c>
    </row>
    <row r="223" spans="2:13" x14ac:dyDescent="0.3">
      <c r="B223" s="248" t="s">
        <v>2831</v>
      </c>
      <c r="C223" s="248" t="s">
        <v>2831</v>
      </c>
      <c r="D223" t="s">
        <v>2578</v>
      </c>
      <c r="E223" t="s">
        <v>5629</v>
      </c>
      <c r="F223" t="s">
        <v>2073</v>
      </c>
      <c r="G223" s="47" t="s">
        <v>2317</v>
      </c>
      <c r="H223" s="49">
        <v>0</v>
      </c>
      <c r="I223" s="49">
        <v>0</v>
      </c>
      <c r="J223" s="49" t="s">
        <v>2186</v>
      </c>
      <c r="K223" s="49" t="s">
        <v>5631</v>
      </c>
      <c r="L223" s="49" t="s">
        <v>254</v>
      </c>
      <c r="M223" s="49" t="s">
        <v>568</v>
      </c>
    </row>
    <row r="224" spans="2:13" x14ac:dyDescent="0.3">
      <c r="B224" s="248" t="s">
        <v>2831</v>
      </c>
      <c r="C224" s="248" t="s">
        <v>2831</v>
      </c>
      <c r="D224" t="s">
        <v>2578</v>
      </c>
      <c r="E224" t="s">
        <v>12119</v>
      </c>
      <c r="F224" t="s">
        <v>2072</v>
      </c>
      <c r="G224" s="47" t="s">
        <v>2317</v>
      </c>
      <c r="H224" s="49">
        <v>0</v>
      </c>
      <c r="I224" s="49">
        <v>0</v>
      </c>
      <c r="J224" s="49" t="s">
        <v>2173</v>
      </c>
      <c r="K224" s="49" t="s">
        <v>12120</v>
      </c>
      <c r="L224" s="49" t="s">
        <v>254</v>
      </c>
      <c r="M224" s="49" t="s">
        <v>568</v>
      </c>
    </row>
    <row r="225" spans="2:13" x14ac:dyDescent="0.3">
      <c r="B225" s="248" t="s">
        <v>2831</v>
      </c>
      <c r="C225" s="248" t="s">
        <v>2831</v>
      </c>
      <c r="D225" t="s">
        <v>2578</v>
      </c>
      <c r="E225" t="s">
        <v>7542</v>
      </c>
      <c r="F225" t="s">
        <v>2073</v>
      </c>
      <c r="G225" s="47" t="s">
        <v>2317</v>
      </c>
      <c r="H225" s="49">
        <v>0</v>
      </c>
      <c r="I225" s="49">
        <v>0</v>
      </c>
      <c r="J225" s="49" t="s">
        <v>2160</v>
      </c>
      <c r="K225" s="49" t="s">
        <v>7543</v>
      </c>
      <c r="L225" s="49" t="s">
        <v>254</v>
      </c>
      <c r="M225" s="49" t="s">
        <v>568</v>
      </c>
    </row>
    <row r="226" spans="2:13" x14ac:dyDescent="0.3">
      <c r="B226" s="248" t="s">
        <v>2831</v>
      </c>
      <c r="C226" s="248" t="s">
        <v>2831</v>
      </c>
      <c r="D226" t="s">
        <v>2578</v>
      </c>
      <c r="E226" t="s">
        <v>6558</v>
      </c>
      <c r="F226" t="s">
        <v>2073</v>
      </c>
      <c r="G226" s="47" t="s">
        <v>2317</v>
      </c>
      <c r="H226" s="49">
        <v>0</v>
      </c>
      <c r="I226" s="49">
        <v>0</v>
      </c>
      <c r="J226" s="49" t="s">
        <v>2173</v>
      </c>
      <c r="K226" s="49" t="s">
        <v>6559</v>
      </c>
      <c r="L226" s="49" t="s">
        <v>254</v>
      </c>
      <c r="M226" s="49" t="s">
        <v>568</v>
      </c>
    </row>
    <row r="227" spans="2:13" x14ac:dyDescent="0.3">
      <c r="B227" s="248" t="s">
        <v>2831</v>
      </c>
      <c r="C227" s="248" t="s">
        <v>2831</v>
      </c>
      <c r="D227" t="s">
        <v>2578</v>
      </c>
      <c r="E227" t="s">
        <v>12128</v>
      </c>
      <c r="F227" t="s">
        <v>2072</v>
      </c>
      <c r="G227" s="47" t="s">
        <v>2317</v>
      </c>
      <c r="H227" s="49">
        <v>0</v>
      </c>
      <c r="I227" s="49">
        <v>0</v>
      </c>
      <c r="J227" s="49" t="s">
        <v>2160</v>
      </c>
      <c r="K227" s="49" t="s">
        <v>4726</v>
      </c>
      <c r="L227" s="49" t="s">
        <v>254</v>
      </c>
      <c r="M227" s="49" t="s">
        <v>568</v>
      </c>
    </row>
    <row r="228" spans="2:13" x14ac:dyDescent="0.3">
      <c r="B228" s="248" t="s">
        <v>2831</v>
      </c>
      <c r="C228" s="248" t="s">
        <v>2831</v>
      </c>
      <c r="D228" t="s">
        <v>2578</v>
      </c>
      <c r="E228" t="s">
        <v>4942</v>
      </c>
      <c r="F228" t="s">
        <v>2073</v>
      </c>
      <c r="G228" s="47" t="s">
        <v>2317</v>
      </c>
      <c r="H228" s="49">
        <v>0</v>
      </c>
      <c r="I228" s="49">
        <v>0</v>
      </c>
      <c r="J228" s="49" t="s">
        <v>2173</v>
      </c>
      <c r="K228" s="49" t="s">
        <v>4943</v>
      </c>
      <c r="L228" s="49" t="s">
        <v>254</v>
      </c>
      <c r="M228" s="49" t="s">
        <v>568</v>
      </c>
    </row>
    <row r="229" spans="2:13" x14ac:dyDescent="0.3">
      <c r="B229" s="248" t="s">
        <v>2831</v>
      </c>
      <c r="C229" s="248" t="s">
        <v>2831</v>
      </c>
      <c r="D229" t="s">
        <v>2578</v>
      </c>
      <c r="E229" t="s">
        <v>11635</v>
      </c>
      <c r="F229" t="s">
        <v>2073</v>
      </c>
      <c r="G229" s="47" t="s">
        <v>2317</v>
      </c>
      <c r="H229" s="49">
        <v>0</v>
      </c>
      <c r="I229" s="49">
        <v>0</v>
      </c>
      <c r="J229" s="49" t="s">
        <v>2173</v>
      </c>
      <c r="K229" s="49" t="s">
        <v>11636</v>
      </c>
      <c r="L229" s="49" t="s">
        <v>254</v>
      </c>
      <c r="M229" s="49" t="s">
        <v>568</v>
      </c>
    </row>
    <row r="230" spans="2:13" x14ac:dyDescent="0.3">
      <c r="B230" s="248" t="s">
        <v>2831</v>
      </c>
      <c r="C230" s="248" t="s">
        <v>2831</v>
      </c>
      <c r="D230" t="s">
        <v>2578</v>
      </c>
      <c r="E230" t="s">
        <v>12140</v>
      </c>
      <c r="F230" t="s">
        <v>2072</v>
      </c>
      <c r="G230" s="47" t="s">
        <v>2317</v>
      </c>
      <c r="H230" s="49">
        <v>0</v>
      </c>
      <c r="I230" s="49">
        <v>0</v>
      </c>
      <c r="J230" s="49" t="s">
        <v>2160</v>
      </c>
      <c r="K230" s="49" t="s">
        <v>4726</v>
      </c>
      <c r="L230" s="49" t="s">
        <v>254</v>
      </c>
      <c r="M230" s="49" t="s">
        <v>568</v>
      </c>
    </row>
    <row r="231" spans="2:13" x14ac:dyDescent="0.3">
      <c r="B231" s="248" t="s">
        <v>2831</v>
      </c>
      <c r="C231" s="248" t="s">
        <v>2831</v>
      </c>
      <c r="D231" t="s">
        <v>2578</v>
      </c>
      <c r="E231" t="s">
        <v>9661</v>
      </c>
      <c r="F231" t="s">
        <v>2078</v>
      </c>
      <c r="G231" s="47" t="s">
        <v>2317</v>
      </c>
      <c r="H231" s="49">
        <v>0</v>
      </c>
      <c r="I231" s="49">
        <v>0</v>
      </c>
      <c r="J231" s="49" t="s">
        <v>2186</v>
      </c>
      <c r="K231" s="49" t="s">
        <v>9662</v>
      </c>
      <c r="L231" s="49" t="s">
        <v>254</v>
      </c>
      <c r="M231" s="49" t="s">
        <v>568</v>
      </c>
    </row>
    <row r="232" spans="2:13" x14ac:dyDescent="0.3">
      <c r="B232" s="248" t="s">
        <v>2831</v>
      </c>
      <c r="C232" s="248" t="s">
        <v>2831</v>
      </c>
      <c r="D232" t="s">
        <v>2578</v>
      </c>
      <c r="E232" t="s">
        <v>7148</v>
      </c>
      <c r="F232" t="s">
        <v>2073</v>
      </c>
      <c r="G232" s="47" t="s">
        <v>2317</v>
      </c>
      <c r="H232" s="49">
        <v>0</v>
      </c>
      <c r="I232" s="49">
        <v>0</v>
      </c>
      <c r="J232" s="49" t="s">
        <v>2186</v>
      </c>
      <c r="K232" s="49" t="s">
        <v>7149</v>
      </c>
      <c r="L232" s="49" t="s">
        <v>254</v>
      </c>
      <c r="M232" s="49" t="s">
        <v>568</v>
      </c>
    </row>
    <row r="233" spans="2:13" x14ac:dyDescent="0.3">
      <c r="B233" s="248" t="s">
        <v>2831</v>
      </c>
      <c r="C233" s="248" t="s">
        <v>2831</v>
      </c>
      <c r="D233" t="s">
        <v>2578</v>
      </c>
      <c r="E233" t="s">
        <v>9203</v>
      </c>
      <c r="F233" t="s">
        <v>2073</v>
      </c>
      <c r="G233" s="47" t="s">
        <v>2317</v>
      </c>
      <c r="H233" s="49">
        <v>0</v>
      </c>
      <c r="I233" s="49">
        <v>0</v>
      </c>
      <c r="J233" s="49" t="s">
        <v>2186</v>
      </c>
      <c r="K233" s="49" t="s">
        <v>9204</v>
      </c>
      <c r="L233" s="49" t="s">
        <v>254</v>
      </c>
      <c r="M233" s="49" t="s">
        <v>568</v>
      </c>
    </row>
    <row r="234" spans="2:13" x14ac:dyDescent="0.3">
      <c r="B234" s="248" t="s">
        <v>2831</v>
      </c>
      <c r="C234" s="248" t="s">
        <v>2831</v>
      </c>
      <c r="D234" t="s">
        <v>2578</v>
      </c>
      <c r="E234" t="s">
        <v>12147</v>
      </c>
      <c r="F234" t="s">
        <v>2072</v>
      </c>
      <c r="G234" s="47" t="s">
        <v>2317</v>
      </c>
      <c r="H234" s="49">
        <v>0</v>
      </c>
      <c r="I234" s="49">
        <v>0</v>
      </c>
      <c r="J234" s="49" t="s">
        <v>2160</v>
      </c>
      <c r="K234" s="49" t="s">
        <v>12148</v>
      </c>
      <c r="L234" s="49" t="s">
        <v>254</v>
      </c>
      <c r="M234" s="49" t="s">
        <v>568</v>
      </c>
    </row>
    <row r="235" spans="2:13" x14ac:dyDescent="0.3">
      <c r="B235" s="248" t="s">
        <v>2831</v>
      </c>
      <c r="C235" s="248" t="s">
        <v>2831</v>
      </c>
      <c r="D235" t="s">
        <v>2578</v>
      </c>
      <c r="E235" t="s">
        <v>11989</v>
      </c>
      <c r="F235" t="s">
        <v>2073</v>
      </c>
      <c r="G235" s="47" t="s">
        <v>2317</v>
      </c>
      <c r="H235" s="49">
        <v>0</v>
      </c>
      <c r="I235" s="49">
        <v>0</v>
      </c>
      <c r="J235" s="49" t="s">
        <v>2160</v>
      </c>
      <c r="K235" s="49" t="s">
        <v>11990</v>
      </c>
      <c r="L235" s="49" t="s">
        <v>254</v>
      </c>
      <c r="M235" s="49" t="s">
        <v>568</v>
      </c>
    </row>
    <row r="236" spans="2:13" x14ac:dyDescent="0.3">
      <c r="B236" s="248" t="s">
        <v>2831</v>
      </c>
      <c r="C236" s="248" t="s">
        <v>2831</v>
      </c>
      <c r="D236" t="s">
        <v>2578</v>
      </c>
      <c r="E236" t="s">
        <v>10280</v>
      </c>
      <c r="F236" t="s">
        <v>2073</v>
      </c>
      <c r="G236" s="47" t="s">
        <v>2317</v>
      </c>
      <c r="H236" s="49">
        <v>0</v>
      </c>
      <c r="I236" s="49">
        <v>0</v>
      </c>
      <c r="J236" s="49" t="s">
        <v>2186</v>
      </c>
      <c r="K236" s="49" t="s">
        <v>10281</v>
      </c>
      <c r="L236" s="49" t="s">
        <v>254</v>
      </c>
      <c r="M236" s="49" t="s">
        <v>568</v>
      </c>
    </row>
    <row r="237" spans="2:13" x14ac:dyDescent="0.3">
      <c r="B237" s="248" t="s">
        <v>2831</v>
      </c>
      <c r="C237" s="248" t="s">
        <v>2831</v>
      </c>
      <c r="D237" t="s">
        <v>2578</v>
      </c>
      <c r="E237" t="s">
        <v>12152</v>
      </c>
      <c r="F237" t="s">
        <v>2072</v>
      </c>
      <c r="G237" s="47" t="s">
        <v>2317</v>
      </c>
      <c r="H237" s="49">
        <v>0</v>
      </c>
      <c r="I237" s="49">
        <v>0</v>
      </c>
      <c r="J237" s="49" t="s">
        <v>2160</v>
      </c>
      <c r="K237" s="49" t="s">
        <v>2992</v>
      </c>
      <c r="L237" s="49" t="s">
        <v>254</v>
      </c>
      <c r="M237" s="49" t="s">
        <v>568</v>
      </c>
    </row>
    <row r="238" spans="2:13" x14ac:dyDescent="0.3">
      <c r="B238" s="248" t="s">
        <v>2831</v>
      </c>
      <c r="C238" s="248" t="s">
        <v>2831</v>
      </c>
      <c r="D238" t="s">
        <v>2578</v>
      </c>
      <c r="E238" t="s">
        <v>12156</v>
      </c>
      <c r="F238" t="s">
        <v>2072</v>
      </c>
      <c r="G238" s="47" t="s">
        <v>2317</v>
      </c>
      <c r="H238" s="49">
        <v>0</v>
      </c>
      <c r="I238" s="49">
        <v>0</v>
      </c>
      <c r="J238" s="49" t="s">
        <v>2173</v>
      </c>
      <c r="K238" s="49" t="s">
        <v>12157</v>
      </c>
      <c r="L238" s="49" t="s">
        <v>254</v>
      </c>
      <c r="M238" s="49" t="s">
        <v>568</v>
      </c>
    </row>
    <row r="239" spans="2:13" x14ac:dyDescent="0.3">
      <c r="B239" s="248" t="s">
        <v>2831</v>
      </c>
      <c r="C239" s="248" t="s">
        <v>2831</v>
      </c>
      <c r="D239" t="s">
        <v>2578</v>
      </c>
      <c r="E239" t="s">
        <v>9322</v>
      </c>
      <c r="F239" t="s">
        <v>2073</v>
      </c>
      <c r="G239" s="47" t="s">
        <v>2317</v>
      </c>
      <c r="H239" s="49">
        <v>0</v>
      </c>
      <c r="I239" s="49">
        <v>0</v>
      </c>
      <c r="J239" s="49" t="s">
        <v>2186</v>
      </c>
      <c r="K239" s="49" t="s">
        <v>9323</v>
      </c>
      <c r="L239" s="49" t="s">
        <v>254</v>
      </c>
      <c r="M239" s="49" t="s">
        <v>568</v>
      </c>
    </row>
    <row r="240" spans="2:13" x14ac:dyDescent="0.3">
      <c r="B240" s="248" t="s">
        <v>2831</v>
      </c>
      <c r="C240" s="248" t="s">
        <v>2831</v>
      </c>
      <c r="D240" t="s">
        <v>2578</v>
      </c>
      <c r="E240" t="s">
        <v>12165</v>
      </c>
      <c r="F240" t="s">
        <v>2072</v>
      </c>
      <c r="G240" s="47" t="s">
        <v>2317</v>
      </c>
      <c r="H240" s="49">
        <v>0</v>
      </c>
      <c r="I240" s="49">
        <v>0</v>
      </c>
      <c r="J240" s="49" t="s">
        <v>2160</v>
      </c>
      <c r="K240" s="49" t="s">
        <v>4726</v>
      </c>
      <c r="L240" s="49" t="s">
        <v>254</v>
      </c>
      <c r="M240" s="49" t="s">
        <v>568</v>
      </c>
    </row>
    <row r="241" spans="2:13" x14ac:dyDescent="0.3">
      <c r="B241" s="248" t="s">
        <v>2831</v>
      </c>
      <c r="C241" s="248" t="s">
        <v>2831</v>
      </c>
      <c r="D241" t="s">
        <v>2578</v>
      </c>
      <c r="E241" t="s">
        <v>2952</v>
      </c>
      <c r="F241" t="s">
        <v>2075</v>
      </c>
      <c r="G241" s="47" t="s">
        <v>2317</v>
      </c>
      <c r="H241" s="49">
        <v>0</v>
      </c>
      <c r="I241" s="49">
        <v>0</v>
      </c>
      <c r="J241" s="49" t="s">
        <v>2160</v>
      </c>
      <c r="K241" s="49" t="s">
        <v>2925</v>
      </c>
      <c r="L241" s="49" t="s">
        <v>254</v>
      </c>
      <c r="M241" s="49" t="s">
        <v>568</v>
      </c>
    </row>
    <row r="242" spans="2:13" x14ac:dyDescent="0.3">
      <c r="B242" s="248" t="s">
        <v>2831</v>
      </c>
      <c r="C242" s="248" t="s">
        <v>2831</v>
      </c>
      <c r="D242" t="s">
        <v>2578</v>
      </c>
      <c r="E242" t="s">
        <v>3240</v>
      </c>
      <c r="F242" t="s">
        <v>2073</v>
      </c>
      <c r="G242" s="47" t="s">
        <v>2317</v>
      </c>
      <c r="H242" s="49">
        <v>0</v>
      </c>
      <c r="I242" s="49">
        <v>0</v>
      </c>
      <c r="J242" s="49" t="s">
        <v>2160</v>
      </c>
      <c r="K242" s="49" t="s">
        <v>2941</v>
      </c>
      <c r="L242" s="49" t="s">
        <v>254</v>
      </c>
      <c r="M242" s="49" t="s">
        <v>568</v>
      </c>
    </row>
    <row r="243" spans="2:13" x14ac:dyDescent="0.3">
      <c r="B243" s="248" t="s">
        <v>2831</v>
      </c>
      <c r="C243" s="248" t="s">
        <v>2831</v>
      </c>
      <c r="D243" t="s">
        <v>2578</v>
      </c>
      <c r="E243" t="s">
        <v>3206</v>
      </c>
      <c r="F243" t="s">
        <v>2073</v>
      </c>
      <c r="G243" s="47" t="s">
        <v>2317</v>
      </c>
      <c r="H243" s="49">
        <v>0</v>
      </c>
      <c r="I243" s="49">
        <v>0</v>
      </c>
      <c r="J243" s="49" t="s">
        <v>2160</v>
      </c>
      <c r="K243" s="49" t="s">
        <v>2941</v>
      </c>
      <c r="L243" s="49" t="s">
        <v>2147</v>
      </c>
      <c r="M243" s="49" t="s">
        <v>568</v>
      </c>
    </row>
    <row r="244" spans="2:13" x14ac:dyDescent="0.3">
      <c r="B244" s="248" t="s">
        <v>2831</v>
      </c>
      <c r="C244" s="248" t="s">
        <v>2831</v>
      </c>
      <c r="D244" t="s">
        <v>2578</v>
      </c>
      <c r="E244" t="s">
        <v>5994</v>
      </c>
      <c r="F244" t="s">
        <v>2073</v>
      </c>
      <c r="G244" s="47" t="s">
        <v>2314</v>
      </c>
      <c r="H244" s="49">
        <v>0</v>
      </c>
      <c r="I244" s="49">
        <v>0</v>
      </c>
      <c r="J244" s="49" t="s">
        <v>2186</v>
      </c>
      <c r="K244" s="49" t="s">
        <v>5995</v>
      </c>
      <c r="L244" s="49" t="s">
        <v>254</v>
      </c>
      <c r="M244" s="49" t="s">
        <v>568</v>
      </c>
    </row>
    <row r="245" spans="2:13" x14ac:dyDescent="0.3">
      <c r="B245" s="248" t="s">
        <v>2831</v>
      </c>
      <c r="C245" s="248" t="s">
        <v>2831</v>
      </c>
      <c r="D245" t="s">
        <v>2578</v>
      </c>
      <c r="E245" t="s">
        <v>11713</v>
      </c>
      <c r="F245" t="s">
        <v>2073</v>
      </c>
      <c r="G245" s="47" t="s">
        <v>2314</v>
      </c>
      <c r="H245" s="49">
        <v>0</v>
      </c>
      <c r="I245" s="49">
        <v>0</v>
      </c>
      <c r="J245" s="49" t="s">
        <v>2173</v>
      </c>
      <c r="K245" s="49" t="s">
        <v>11714</v>
      </c>
      <c r="L245" s="49" t="s">
        <v>254</v>
      </c>
      <c r="M245" s="49" t="s">
        <v>568</v>
      </c>
    </row>
    <row r="246" spans="2:13" x14ac:dyDescent="0.3">
      <c r="B246" s="248" t="s">
        <v>2831</v>
      </c>
      <c r="C246" s="248" t="s">
        <v>2831</v>
      </c>
      <c r="D246" t="s">
        <v>2578</v>
      </c>
      <c r="E246" t="s">
        <v>9647</v>
      </c>
      <c r="F246" t="s">
        <v>2073</v>
      </c>
      <c r="G246" s="47" t="s">
        <v>2314</v>
      </c>
      <c r="H246" s="49">
        <v>0</v>
      </c>
      <c r="I246" s="49">
        <v>0</v>
      </c>
      <c r="J246" s="49" t="s">
        <v>2186</v>
      </c>
      <c r="K246" s="49" t="s">
        <v>9648</v>
      </c>
      <c r="L246" s="49" t="s">
        <v>254</v>
      </c>
      <c r="M246" s="49" t="s">
        <v>568</v>
      </c>
    </row>
    <row r="247" spans="2:13" x14ac:dyDescent="0.3">
      <c r="B247" s="248" t="s">
        <v>2831</v>
      </c>
      <c r="C247" s="248" t="s">
        <v>2831</v>
      </c>
      <c r="D247" t="s">
        <v>2578</v>
      </c>
      <c r="E247" t="s">
        <v>8391</v>
      </c>
      <c r="F247" t="s">
        <v>2073</v>
      </c>
      <c r="G247" s="47" t="s">
        <v>2314</v>
      </c>
      <c r="H247" s="49">
        <v>0</v>
      </c>
      <c r="I247" s="49">
        <v>0</v>
      </c>
      <c r="J247" s="49" t="s">
        <v>2186</v>
      </c>
      <c r="K247" s="49" t="s">
        <v>8392</v>
      </c>
      <c r="L247" s="49" t="s">
        <v>254</v>
      </c>
      <c r="M247" s="49" t="s">
        <v>568</v>
      </c>
    </row>
    <row r="248" spans="2:13" x14ac:dyDescent="0.3">
      <c r="B248" s="248" t="s">
        <v>2831</v>
      </c>
      <c r="C248" s="248" t="s">
        <v>2831</v>
      </c>
      <c r="D248" t="s">
        <v>2578</v>
      </c>
      <c r="E248" t="s">
        <v>6817</v>
      </c>
      <c r="F248" t="s">
        <v>2073</v>
      </c>
      <c r="G248" s="47" t="s">
        <v>2314</v>
      </c>
      <c r="H248" s="49">
        <v>0</v>
      </c>
      <c r="I248" s="49">
        <v>0</v>
      </c>
      <c r="J248" s="49" t="s">
        <v>2186</v>
      </c>
      <c r="K248" s="49" t="s">
        <v>6818</v>
      </c>
      <c r="L248" s="49" t="s">
        <v>254</v>
      </c>
      <c r="M248" s="49" t="s">
        <v>568</v>
      </c>
    </row>
    <row r="249" spans="2:13" x14ac:dyDescent="0.3">
      <c r="B249" s="248" t="s">
        <v>2831</v>
      </c>
      <c r="C249" s="248" t="s">
        <v>2831</v>
      </c>
      <c r="D249" t="s">
        <v>2578</v>
      </c>
      <c r="E249" t="s">
        <v>12103</v>
      </c>
      <c r="F249" t="s">
        <v>2076</v>
      </c>
      <c r="G249" s="47" t="s">
        <v>2314</v>
      </c>
      <c r="H249" s="49">
        <v>0</v>
      </c>
      <c r="I249" s="49">
        <v>0</v>
      </c>
      <c r="J249" s="49" t="s">
        <v>2176</v>
      </c>
      <c r="K249" s="49" t="s">
        <v>12104</v>
      </c>
      <c r="L249" s="49" t="s">
        <v>254</v>
      </c>
      <c r="M249" s="49" t="s">
        <v>568</v>
      </c>
    </row>
    <row r="250" spans="2:13" x14ac:dyDescent="0.3">
      <c r="B250" s="248" t="s">
        <v>2831</v>
      </c>
      <c r="C250" s="248" t="s">
        <v>2831</v>
      </c>
      <c r="D250" t="s">
        <v>2578</v>
      </c>
      <c r="E250" t="s">
        <v>6108</v>
      </c>
      <c r="F250" t="s">
        <v>2073</v>
      </c>
      <c r="G250" s="47" t="s">
        <v>2314</v>
      </c>
      <c r="H250" s="49">
        <v>0</v>
      </c>
      <c r="I250" s="49">
        <v>0</v>
      </c>
      <c r="J250" s="49" t="s">
        <v>2160</v>
      </c>
      <c r="K250" s="49" t="s">
        <v>6109</v>
      </c>
      <c r="L250" s="49" t="s">
        <v>254</v>
      </c>
      <c r="M250" s="49" t="s">
        <v>568</v>
      </c>
    </row>
    <row r="251" spans="2:13" x14ac:dyDescent="0.3">
      <c r="B251" s="248" t="s">
        <v>2831</v>
      </c>
      <c r="C251" s="248" t="s">
        <v>2831</v>
      </c>
      <c r="D251" t="s">
        <v>2578</v>
      </c>
      <c r="E251" t="s">
        <v>11569</v>
      </c>
      <c r="F251" t="s">
        <v>2073</v>
      </c>
      <c r="G251" s="47" t="s">
        <v>2314</v>
      </c>
      <c r="H251" s="49">
        <v>0</v>
      </c>
      <c r="I251" s="49">
        <v>0</v>
      </c>
      <c r="J251" s="49" t="s">
        <v>2173</v>
      </c>
      <c r="K251" s="49" t="s">
        <v>11570</v>
      </c>
      <c r="L251" s="49" t="s">
        <v>254</v>
      </c>
      <c r="M251" s="49" t="s">
        <v>568</v>
      </c>
    </row>
    <row r="252" spans="2:13" x14ac:dyDescent="0.3">
      <c r="B252" s="248" t="s">
        <v>2831</v>
      </c>
      <c r="C252" s="248" t="s">
        <v>2831</v>
      </c>
      <c r="D252" t="s">
        <v>2578</v>
      </c>
      <c r="E252" t="s">
        <v>12117</v>
      </c>
      <c r="F252" t="s">
        <v>2072</v>
      </c>
      <c r="G252" s="47" t="s">
        <v>2314</v>
      </c>
      <c r="H252" s="49">
        <v>0</v>
      </c>
      <c r="I252" s="49">
        <v>0</v>
      </c>
      <c r="J252" s="49" t="s">
        <v>2160</v>
      </c>
      <c r="K252" s="49" t="s">
        <v>4726</v>
      </c>
      <c r="L252" s="49" t="s">
        <v>254</v>
      </c>
      <c r="M252" s="49" t="s">
        <v>568</v>
      </c>
    </row>
    <row r="253" spans="2:13" x14ac:dyDescent="0.3">
      <c r="B253" s="248" t="s">
        <v>2831</v>
      </c>
      <c r="C253" s="248" t="s">
        <v>2831</v>
      </c>
      <c r="D253" t="s">
        <v>2578</v>
      </c>
      <c r="E253" t="s">
        <v>9235</v>
      </c>
      <c r="F253" t="s">
        <v>2073</v>
      </c>
      <c r="G253" s="47" t="s">
        <v>2314</v>
      </c>
      <c r="H253" s="49">
        <v>0</v>
      </c>
      <c r="I253" s="49">
        <v>0</v>
      </c>
      <c r="J253" s="49" t="s">
        <v>2186</v>
      </c>
      <c r="K253" s="49" t="s">
        <v>9236</v>
      </c>
      <c r="L253" s="49" t="s">
        <v>254</v>
      </c>
      <c r="M253" s="49" t="s">
        <v>568</v>
      </c>
    </row>
    <row r="254" spans="2:13" x14ac:dyDescent="0.3">
      <c r="B254" s="248" t="s">
        <v>2831</v>
      </c>
      <c r="C254" s="248" t="s">
        <v>2831</v>
      </c>
      <c r="D254" t="s">
        <v>2578</v>
      </c>
      <c r="E254" t="s">
        <v>5252</v>
      </c>
      <c r="F254" t="s">
        <v>2078</v>
      </c>
      <c r="G254" s="47" t="s">
        <v>2314</v>
      </c>
      <c r="H254" s="49">
        <v>0</v>
      </c>
      <c r="I254" s="49">
        <v>0</v>
      </c>
      <c r="J254" s="49" t="s">
        <v>2160</v>
      </c>
      <c r="K254" s="49" t="s">
        <v>5253</v>
      </c>
      <c r="L254" s="49" t="s">
        <v>254</v>
      </c>
      <c r="M254" s="49" t="s">
        <v>568</v>
      </c>
    </row>
    <row r="255" spans="2:13" x14ac:dyDescent="0.3">
      <c r="B255" s="248" t="s">
        <v>2831</v>
      </c>
      <c r="C255" s="248" t="s">
        <v>2831</v>
      </c>
      <c r="D255" t="s">
        <v>2578</v>
      </c>
      <c r="E255" t="s">
        <v>12132</v>
      </c>
      <c r="F255" t="s">
        <v>2072</v>
      </c>
      <c r="G255" s="47" t="s">
        <v>2314</v>
      </c>
      <c r="H255" s="49">
        <v>0</v>
      </c>
      <c r="I255" s="49">
        <v>0</v>
      </c>
      <c r="J255" s="49" t="s">
        <v>2160</v>
      </c>
      <c r="K255" s="49" t="s">
        <v>4726</v>
      </c>
      <c r="L255" s="49" t="s">
        <v>254</v>
      </c>
      <c r="M255" s="49" t="s">
        <v>568</v>
      </c>
    </row>
    <row r="256" spans="2:13" x14ac:dyDescent="0.3">
      <c r="B256" s="248" t="s">
        <v>2831</v>
      </c>
      <c r="C256" s="248" t="s">
        <v>2831</v>
      </c>
      <c r="D256" t="s">
        <v>2578</v>
      </c>
      <c r="E256" t="s">
        <v>8901</v>
      </c>
      <c r="F256" t="s">
        <v>2078</v>
      </c>
      <c r="G256" s="47" t="s">
        <v>2314</v>
      </c>
      <c r="H256" s="49">
        <v>0</v>
      </c>
      <c r="I256" s="49">
        <v>0</v>
      </c>
      <c r="J256" s="49" t="s">
        <v>2186</v>
      </c>
      <c r="K256" s="49" t="s">
        <v>8902</v>
      </c>
      <c r="L256" s="49" t="s">
        <v>254</v>
      </c>
      <c r="M256" s="49" t="s">
        <v>568</v>
      </c>
    </row>
    <row r="257" spans="2:13" x14ac:dyDescent="0.3">
      <c r="B257" s="248" t="s">
        <v>2831</v>
      </c>
      <c r="C257" s="248" t="s">
        <v>2831</v>
      </c>
      <c r="D257" t="s">
        <v>2578</v>
      </c>
      <c r="E257" t="s">
        <v>10680</v>
      </c>
      <c r="F257" t="s">
        <v>2073</v>
      </c>
      <c r="G257" s="47" t="s">
        <v>2314</v>
      </c>
      <c r="H257" s="49">
        <v>0</v>
      </c>
      <c r="I257" s="49">
        <v>0</v>
      </c>
      <c r="J257" s="49" t="s">
        <v>2186</v>
      </c>
      <c r="K257" s="49" t="s">
        <v>10681</v>
      </c>
      <c r="L257" s="49" t="s">
        <v>254</v>
      </c>
      <c r="M257" s="49" t="s">
        <v>568</v>
      </c>
    </row>
    <row r="258" spans="2:13" x14ac:dyDescent="0.3">
      <c r="B258" s="248" t="s">
        <v>2831</v>
      </c>
      <c r="C258" s="248" t="s">
        <v>2831</v>
      </c>
      <c r="D258" t="s">
        <v>2578</v>
      </c>
      <c r="E258" t="s">
        <v>5777</v>
      </c>
      <c r="F258" t="s">
        <v>2073</v>
      </c>
      <c r="G258" s="47" t="s">
        <v>2314</v>
      </c>
      <c r="H258" s="49">
        <v>0</v>
      </c>
      <c r="I258" s="49">
        <v>0</v>
      </c>
      <c r="J258" s="49" t="s">
        <v>2186</v>
      </c>
      <c r="K258" s="49" t="s">
        <v>5779</v>
      </c>
      <c r="L258" s="49" t="s">
        <v>254</v>
      </c>
      <c r="M258" s="49" t="s">
        <v>568</v>
      </c>
    </row>
    <row r="259" spans="2:13" x14ac:dyDescent="0.3">
      <c r="B259" s="248" t="s">
        <v>2831</v>
      </c>
      <c r="C259" s="248" t="s">
        <v>2831</v>
      </c>
      <c r="D259" t="s">
        <v>2578</v>
      </c>
      <c r="E259" t="s">
        <v>12153</v>
      </c>
      <c r="F259" t="s">
        <v>2072</v>
      </c>
      <c r="G259" s="47" t="s">
        <v>2314</v>
      </c>
      <c r="H259" s="49">
        <v>0</v>
      </c>
      <c r="I259" s="49">
        <v>0</v>
      </c>
      <c r="J259" s="49" t="s">
        <v>2160</v>
      </c>
      <c r="K259" s="49" t="s">
        <v>4726</v>
      </c>
      <c r="L259" s="49" t="s">
        <v>254</v>
      </c>
      <c r="M259" s="49" t="s">
        <v>568</v>
      </c>
    </row>
    <row r="260" spans="2:13" x14ac:dyDescent="0.3">
      <c r="B260" s="248" t="s">
        <v>2831</v>
      </c>
      <c r="C260" s="248" t="s">
        <v>2831</v>
      </c>
      <c r="D260" t="s">
        <v>2578</v>
      </c>
      <c r="E260" t="s">
        <v>3410</v>
      </c>
      <c r="F260" t="s">
        <v>2073</v>
      </c>
      <c r="G260" s="47" t="s">
        <v>2314</v>
      </c>
      <c r="H260" s="49">
        <v>0</v>
      </c>
      <c r="I260" s="49">
        <v>0</v>
      </c>
      <c r="J260" s="49" t="s">
        <v>2186</v>
      </c>
      <c r="K260" s="49" t="s">
        <v>3412</v>
      </c>
      <c r="L260" s="49" t="s">
        <v>254</v>
      </c>
      <c r="M260" s="49" t="s">
        <v>568</v>
      </c>
    </row>
    <row r="261" spans="2:13" x14ac:dyDescent="0.3">
      <c r="B261" s="248" t="s">
        <v>2831</v>
      </c>
      <c r="C261" s="248" t="s">
        <v>2831</v>
      </c>
      <c r="D261" t="s">
        <v>2578</v>
      </c>
      <c r="E261" t="s">
        <v>3977</v>
      </c>
      <c r="F261" t="s">
        <v>2073</v>
      </c>
      <c r="G261" s="47" t="s">
        <v>2274</v>
      </c>
      <c r="H261" s="49">
        <v>0</v>
      </c>
      <c r="I261" s="49">
        <v>0</v>
      </c>
      <c r="J261" s="49" t="s">
        <v>2186</v>
      </c>
      <c r="K261" s="49" t="s">
        <v>3978</v>
      </c>
      <c r="L261" s="49" t="s">
        <v>254</v>
      </c>
      <c r="M261" s="49" t="s">
        <v>568</v>
      </c>
    </row>
    <row r="262" spans="2:13" x14ac:dyDescent="0.3">
      <c r="B262" s="248" t="s">
        <v>2831</v>
      </c>
      <c r="C262" s="248" t="s">
        <v>2831</v>
      </c>
      <c r="D262" t="s">
        <v>2578</v>
      </c>
      <c r="E262" t="s">
        <v>8924</v>
      </c>
      <c r="F262" t="s">
        <v>2078</v>
      </c>
      <c r="G262" s="47" t="s">
        <v>2274</v>
      </c>
      <c r="H262" s="49">
        <v>0</v>
      </c>
      <c r="I262" s="49">
        <v>0</v>
      </c>
      <c r="J262" s="49" t="s">
        <v>2186</v>
      </c>
      <c r="K262" s="49" t="s">
        <v>8925</v>
      </c>
      <c r="L262" s="49" t="s">
        <v>254</v>
      </c>
      <c r="M262" s="49" t="s">
        <v>568</v>
      </c>
    </row>
    <row r="263" spans="2:13" x14ac:dyDescent="0.3">
      <c r="B263" s="248" t="s">
        <v>2831</v>
      </c>
      <c r="C263" s="248" t="s">
        <v>2831</v>
      </c>
      <c r="D263" t="s">
        <v>2578</v>
      </c>
      <c r="E263" t="s">
        <v>7233</v>
      </c>
      <c r="F263" t="s">
        <v>2073</v>
      </c>
      <c r="G263" s="47" t="s">
        <v>2274</v>
      </c>
      <c r="H263" s="49">
        <v>0</v>
      </c>
      <c r="I263" s="49">
        <v>0</v>
      </c>
      <c r="J263" s="49" t="s">
        <v>2186</v>
      </c>
      <c r="K263" s="49" t="s">
        <v>7234</v>
      </c>
      <c r="L263" s="49" t="s">
        <v>254</v>
      </c>
      <c r="M263" s="49" t="s">
        <v>568</v>
      </c>
    </row>
    <row r="264" spans="2:13" x14ac:dyDescent="0.3">
      <c r="B264" s="248" t="s">
        <v>2831</v>
      </c>
      <c r="C264" s="248" t="s">
        <v>2831</v>
      </c>
      <c r="D264" t="s">
        <v>2578</v>
      </c>
      <c r="E264" t="s">
        <v>12087</v>
      </c>
      <c r="F264" t="s">
        <v>2076</v>
      </c>
      <c r="G264" s="47" t="s">
        <v>2274</v>
      </c>
      <c r="H264" s="49">
        <v>0</v>
      </c>
      <c r="I264" s="49">
        <v>0</v>
      </c>
      <c r="J264" s="49" t="s">
        <v>2160</v>
      </c>
      <c r="K264" s="49" t="s">
        <v>3939</v>
      </c>
      <c r="L264" s="49" t="s">
        <v>254</v>
      </c>
      <c r="M264" s="49" t="s">
        <v>568</v>
      </c>
    </row>
    <row r="265" spans="2:13" x14ac:dyDescent="0.3">
      <c r="B265" s="248" t="s">
        <v>2831</v>
      </c>
      <c r="C265" s="248" t="s">
        <v>2831</v>
      </c>
      <c r="D265" t="s">
        <v>2578</v>
      </c>
      <c r="E265" t="s">
        <v>3742</v>
      </c>
      <c r="F265" t="s">
        <v>2073</v>
      </c>
      <c r="G265" s="47" t="s">
        <v>2274</v>
      </c>
      <c r="H265" s="49">
        <v>0</v>
      </c>
      <c r="I265" s="49">
        <v>0</v>
      </c>
      <c r="J265" s="49" t="s">
        <v>2186</v>
      </c>
      <c r="K265" s="49" t="s">
        <v>3743</v>
      </c>
      <c r="L265" s="49" t="s">
        <v>254</v>
      </c>
      <c r="M265" s="49" t="s">
        <v>568</v>
      </c>
    </row>
    <row r="266" spans="2:13" x14ac:dyDescent="0.3">
      <c r="B266" s="248" t="s">
        <v>2831</v>
      </c>
      <c r="C266" s="248" t="s">
        <v>2831</v>
      </c>
      <c r="D266" t="s">
        <v>2578</v>
      </c>
      <c r="E266" t="s">
        <v>5794</v>
      </c>
      <c r="F266" t="s">
        <v>2073</v>
      </c>
      <c r="G266" s="47" t="s">
        <v>2274</v>
      </c>
      <c r="H266" s="49">
        <v>0</v>
      </c>
      <c r="I266" s="49">
        <v>0</v>
      </c>
      <c r="J266" s="49" t="s">
        <v>2186</v>
      </c>
      <c r="K266" s="49" t="s">
        <v>5795</v>
      </c>
      <c r="L266" s="49" t="s">
        <v>254</v>
      </c>
      <c r="M266" s="49" t="s">
        <v>568</v>
      </c>
    </row>
    <row r="267" spans="2:13" x14ac:dyDescent="0.3">
      <c r="B267" s="248" t="s">
        <v>2831</v>
      </c>
      <c r="C267" s="248" t="s">
        <v>2831</v>
      </c>
      <c r="D267" t="s">
        <v>2578</v>
      </c>
      <c r="E267" t="s">
        <v>3200</v>
      </c>
      <c r="F267" t="s">
        <v>2078</v>
      </c>
      <c r="G267" s="47" t="s">
        <v>2274</v>
      </c>
      <c r="H267" s="49">
        <v>0</v>
      </c>
      <c r="I267" s="49">
        <v>0</v>
      </c>
      <c r="J267" s="49" t="s">
        <v>2160</v>
      </c>
      <c r="K267" s="49" t="s">
        <v>2925</v>
      </c>
      <c r="L267" s="49" t="s">
        <v>254</v>
      </c>
      <c r="M267" s="49" t="s">
        <v>568</v>
      </c>
    </row>
    <row r="268" spans="2:13" x14ac:dyDescent="0.3">
      <c r="B268" s="248" t="s">
        <v>2831</v>
      </c>
      <c r="C268" s="248" t="s">
        <v>2831</v>
      </c>
      <c r="D268" t="s">
        <v>2578</v>
      </c>
      <c r="E268" t="s">
        <v>6383</v>
      </c>
      <c r="F268" t="s">
        <v>2078</v>
      </c>
      <c r="G268" s="47" t="s">
        <v>2274</v>
      </c>
      <c r="H268" s="49">
        <v>0</v>
      </c>
      <c r="I268" s="49">
        <v>0</v>
      </c>
      <c r="J268" s="49" t="s">
        <v>2160</v>
      </c>
      <c r="K268" s="49" t="s">
        <v>6384</v>
      </c>
      <c r="L268" s="49" t="s">
        <v>254</v>
      </c>
      <c r="M268" s="49" t="s">
        <v>568</v>
      </c>
    </row>
    <row r="269" spans="2:13" x14ac:dyDescent="0.3">
      <c r="B269" s="248" t="s">
        <v>2831</v>
      </c>
      <c r="C269" s="248" t="s">
        <v>2831</v>
      </c>
      <c r="D269" t="s">
        <v>2578</v>
      </c>
      <c r="E269" t="s">
        <v>5801</v>
      </c>
      <c r="F269" t="s">
        <v>2078</v>
      </c>
      <c r="G269" s="47" t="s">
        <v>2274</v>
      </c>
      <c r="H269" s="49">
        <v>0</v>
      </c>
      <c r="I269" s="49">
        <v>0</v>
      </c>
      <c r="J269" s="49" t="s">
        <v>2160</v>
      </c>
      <c r="K269" s="49" t="s">
        <v>2936</v>
      </c>
      <c r="L269" s="49" t="s">
        <v>254</v>
      </c>
      <c r="M269" s="49" t="s">
        <v>568</v>
      </c>
    </row>
    <row r="270" spans="2:13" x14ac:dyDescent="0.3">
      <c r="B270" s="248" t="s">
        <v>2831</v>
      </c>
      <c r="C270" s="248" t="s">
        <v>2831</v>
      </c>
      <c r="D270" t="s">
        <v>2578</v>
      </c>
      <c r="E270" t="s">
        <v>8644</v>
      </c>
      <c r="F270" t="s">
        <v>2073</v>
      </c>
      <c r="G270" s="47" t="s">
        <v>2274</v>
      </c>
      <c r="H270" s="49">
        <v>0</v>
      </c>
      <c r="I270" s="49">
        <v>0</v>
      </c>
      <c r="J270" s="49" t="s">
        <v>2186</v>
      </c>
      <c r="K270" s="49" t="s">
        <v>8645</v>
      </c>
      <c r="L270" s="49" t="s">
        <v>254</v>
      </c>
      <c r="M270" s="49" t="s">
        <v>568</v>
      </c>
    </row>
    <row r="271" spans="2:13" x14ac:dyDescent="0.3">
      <c r="B271" s="248" t="s">
        <v>2831</v>
      </c>
      <c r="C271" s="248" t="s">
        <v>2831</v>
      </c>
      <c r="D271" t="s">
        <v>2578</v>
      </c>
      <c r="E271" t="s">
        <v>9135</v>
      </c>
      <c r="F271" t="s">
        <v>2073</v>
      </c>
      <c r="G271" s="47" t="s">
        <v>2274</v>
      </c>
      <c r="H271" s="49">
        <v>0</v>
      </c>
      <c r="I271" s="49">
        <v>0</v>
      </c>
      <c r="J271" s="49" t="s">
        <v>2160</v>
      </c>
      <c r="K271" s="49" t="s">
        <v>9136</v>
      </c>
      <c r="L271" s="49" t="s">
        <v>254</v>
      </c>
      <c r="M271" s="49" t="s">
        <v>568</v>
      </c>
    </row>
    <row r="272" spans="2:13" x14ac:dyDescent="0.3">
      <c r="B272" s="248" t="s">
        <v>2831</v>
      </c>
      <c r="C272" s="248" t="s">
        <v>2831</v>
      </c>
      <c r="D272" t="s">
        <v>2578</v>
      </c>
      <c r="E272" t="s">
        <v>7459</v>
      </c>
      <c r="F272" t="s">
        <v>2073</v>
      </c>
      <c r="G272" s="47" t="s">
        <v>2274</v>
      </c>
      <c r="H272" s="49">
        <v>0</v>
      </c>
      <c r="I272" s="49">
        <v>0</v>
      </c>
      <c r="J272" s="49" t="s">
        <v>2186</v>
      </c>
      <c r="K272" s="49" t="s">
        <v>7460</v>
      </c>
      <c r="L272" s="49" t="s">
        <v>254</v>
      </c>
      <c r="M272" s="49" t="s">
        <v>568</v>
      </c>
    </row>
    <row r="273" spans="2:13" x14ac:dyDescent="0.3">
      <c r="B273" s="248" t="s">
        <v>2831</v>
      </c>
      <c r="C273" s="248" t="s">
        <v>2831</v>
      </c>
      <c r="D273" t="s">
        <v>2578</v>
      </c>
      <c r="E273" t="s">
        <v>3764</v>
      </c>
      <c r="F273" t="s">
        <v>2078</v>
      </c>
      <c r="G273" s="47" t="s">
        <v>2274</v>
      </c>
      <c r="H273" s="49">
        <v>0</v>
      </c>
      <c r="I273" s="49">
        <v>0</v>
      </c>
      <c r="J273" s="49" t="s">
        <v>2186</v>
      </c>
      <c r="K273" s="49" t="s">
        <v>3765</v>
      </c>
      <c r="L273" s="49" t="s">
        <v>254</v>
      </c>
      <c r="M273" s="49" t="s">
        <v>568</v>
      </c>
    </row>
    <row r="274" spans="2:13" x14ac:dyDescent="0.3">
      <c r="B274" s="248" t="s">
        <v>2831</v>
      </c>
      <c r="C274" s="248" t="s">
        <v>2831</v>
      </c>
      <c r="D274" t="s">
        <v>2578</v>
      </c>
      <c r="E274" t="s">
        <v>8763</v>
      </c>
      <c r="F274" t="s">
        <v>2073</v>
      </c>
      <c r="G274" s="47" t="s">
        <v>2274</v>
      </c>
      <c r="H274" s="49">
        <v>0</v>
      </c>
      <c r="I274" s="49">
        <v>0</v>
      </c>
      <c r="J274" s="49" t="s">
        <v>2186</v>
      </c>
      <c r="K274" s="49" t="s">
        <v>8764</v>
      </c>
      <c r="L274" s="49" t="s">
        <v>254</v>
      </c>
      <c r="M274" s="49" t="s">
        <v>568</v>
      </c>
    </row>
    <row r="275" spans="2:13" x14ac:dyDescent="0.3">
      <c r="B275" s="248" t="s">
        <v>2831</v>
      </c>
      <c r="C275" s="248" t="s">
        <v>2831</v>
      </c>
      <c r="D275" t="s">
        <v>2578</v>
      </c>
      <c r="E275" t="s">
        <v>7682</v>
      </c>
      <c r="F275" t="s">
        <v>2073</v>
      </c>
      <c r="G275" s="47" t="s">
        <v>2274</v>
      </c>
      <c r="H275" s="49">
        <v>0</v>
      </c>
      <c r="I275" s="49">
        <v>0</v>
      </c>
      <c r="J275" s="49" t="s">
        <v>2186</v>
      </c>
      <c r="K275" s="49" t="s">
        <v>7683</v>
      </c>
      <c r="L275" s="49" t="s">
        <v>2147</v>
      </c>
      <c r="M275" s="49" t="s">
        <v>568</v>
      </c>
    </row>
    <row r="276" spans="2:13" x14ac:dyDescent="0.3">
      <c r="B276" s="248" t="s">
        <v>2831</v>
      </c>
      <c r="C276" s="248" t="s">
        <v>2831</v>
      </c>
      <c r="D276" t="s">
        <v>2578</v>
      </c>
      <c r="E276" t="s">
        <v>4922</v>
      </c>
      <c r="F276" t="s">
        <v>2073</v>
      </c>
      <c r="G276" s="47" t="s">
        <v>2274</v>
      </c>
      <c r="H276" s="49">
        <v>0</v>
      </c>
      <c r="I276" s="49">
        <v>0</v>
      </c>
      <c r="J276" s="49" t="s">
        <v>2160</v>
      </c>
      <c r="K276" s="49" t="s">
        <v>4923</v>
      </c>
      <c r="L276" s="49" t="s">
        <v>254</v>
      </c>
      <c r="M276" s="49" t="s">
        <v>568</v>
      </c>
    </row>
    <row r="277" spans="2:13" x14ac:dyDescent="0.3">
      <c r="B277" s="248" t="s">
        <v>2831</v>
      </c>
      <c r="C277" s="248" t="s">
        <v>2831</v>
      </c>
      <c r="D277" t="s">
        <v>2578</v>
      </c>
      <c r="E277" t="s">
        <v>6485</v>
      </c>
      <c r="F277" t="s">
        <v>2073</v>
      </c>
      <c r="G277" s="47" t="s">
        <v>2274</v>
      </c>
      <c r="H277" s="49">
        <v>0</v>
      </c>
      <c r="I277" s="49">
        <v>0</v>
      </c>
      <c r="J277" s="49" t="s">
        <v>2186</v>
      </c>
      <c r="K277" s="49" t="s">
        <v>6486</v>
      </c>
      <c r="L277" s="49" t="s">
        <v>254</v>
      </c>
      <c r="M277" s="49" t="s">
        <v>568</v>
      </c>
    </row>
    <row r="278" spans="2:13" x14ac:dyDescent="0.3">
      <c r="B278" s="248" t="s">
        <v>2831</v>
      </c>
      <c r="C278" s="248" t="s">
        <v>2831</v>
      </c>
      <c r="D278" t="s">
        <v>2578</v>
      </c>
      <c r="E278" t="s">
        <v>7372</v>
      </c>
      <c r="F278" t="s">
        <v>2073</v>
      </c>
      <c r="G278" s="47" t="s">
        <v>2274</v>
      </c>
      <c r="H278" s="49">
        <v>0</v>
      </c>
      <c r="I278" s="49">
        <v>0</v>
      </c>
      <c r="J278" s="49" t="s">
        <v>2186</v>
      </c>
      <c r="K278" s="49" t="s">
        <v>7373</v>
      </c>
      <c r="L278" s="49" t="s">
        <v>254</v>
      </c>
      <c r="M278" s="49" t="s">
        <v>568</v>
      </c>
    </row>
    <row r="279" spans="2:13" x14ac:dyDescent="0.3">
      <c r="B279" s="248" t="s">
        <v>2831</v>
      </c>
      <c r="C279" s="248" t="s">
        <v>2831</v>
      </c>
      <c r="D279" t="s">
        <v>2578</v>
      </c>
      <c r="E279" t="s">
        <v>4211</v>
      </c>
      <c r="F279" t="s">
        <v>2073</v>
      </c>
      <c r="G279" s="47" t="s">
        <v>2253</v>
      </c>
      <c r="H279" s="49">
        <v>0</v>
      </c>
      <c r="I279" s="49">
        <v>0</v>
      </c>
      <c r="J279" s="49" t="s">
        <v>2186</v>
      </c>
      <c r="K279" s="49" t="s">
        <v>4212</v>
      </c>
      <c r="L279" s="49" t="s">
        <v>2147</v>
      </c>
      <c r="M279" s="49" t="s">
        <v>568</v>
      </c>
    </row>
    <row r="280" spans="2:13" x14ac:dyDescent="0.3">
      <c r="B280" s="248" t="s">
        <v>2831</v>
      </c>
      <c r="C280" s="248" t="s">
        <v>2831</v>
      </c>
      <c r="D280" t="s">
        <v>2578</v>
      </c>
      <c r="E280" t="s">
        <v>3862</v>
      </c>
      <c r="F280" t="s">
        <v>2078</v>
      </c>
      <c r="G280" s="47" t="s">
        <v>2253</v>
      </c>
      <c r="H280" s="49">
        <v>0</v>
      </c>
      <c r="I280" s="49">
        <v>0</v>
      </c>
      <c r="J280" s="49" t="s">
        <v>2186</v>
      </c>
      <c r="K280" s="49" t="s">
        <v>3863</v>
      </c>
      <c r="L280" s="49" t="s">
        <v>254</v>
      </c>
      <c r="M280" s="49" t="s">
        <v>568</v>
      </c>
    </row>
    <row r="281" spans="2:13" x14ac:dyDescent="0.3">
      <c r="B281" s="248" t="s">
        <v>2831</v>
      </c>
      <c r="C281" s="248" t="s">
        <v>2831</v>
      </c>
      <c r="D281" t="s">
        <v>2578</v>
      </c>
      <c r="E281" t="s">
        <v>8195</v>
      </c>
      <c r="F281" t="s">
        <v>2078</v>
      </c>
      <c r="G281" s="47" t="s">
        <v>2253</v>
      </c>
      <c r="H281" s="49">
        <v>0</v>
      </c>
      <c r="I281" s="49">
        <v>0</v>
      </c>
      <c r="J281" s="49" t="s">
        <v>2186</v>
      </c>
      <c r="K281" s="49" t="s">
        <v>8196</v>
      </c>
      <c r="L281" s="49" t="s">
        <v>254</v>
      </c>
      <c r="M281" s="49" t="s">
        <v>568</v>
      </c>
    </row>
    <row r="282" spans="2:13" x14ac:dyDescent="0.3">
      <c r="B282" s="248" t="s">
        <v>2831</v>
      </c>
      <c r="C282" s="248" t="s">
        <v>2831</v>
      </c>
      <c r="D282" t="s">
        <v>2578</v>
      </c>
      <c r="E282" t="s">
        <v>3998</v>
      </c>
      <c r="F282" t="s">
        <v>2073</v>
      </c>
      <c r="G282" s="47" t="s">
        <v>2253</v>
      </c>
      <c r="H282" s="49">
        <v>0</v>
      </c>
      <c r="I282" s="49">
        <v>0</v>
      </c>
      <c r="J282" s="49" t="s">
        <v>2186</v>
      </c>
      <c r="K282" s="49" t="s">
        <v>3999</v>
      </c>
      <c r="L282" s="49" t="s">
        <v>2147</v>
      </c>
      <c r="M282" s="49" t="s">
        <v>568</v>
      </c>
    </row>
    <row r="283" spans="2:13" x14ac:dyDescent="0.3">
      <c r="B283" s="248" t="s">
        <v>2831</v>
      </c>
      <c r="C283" s="248" t="s">
        <v>2831</v>
      </c>
      <c r="D283" t="s">
        <v>2578</v>
      </c>
      <c r="E283" t="s">
        <v>2934</v>
      </c>
      <c r="F283" t="s">
        <v>2078</v>
      </c>
      <c r="G283" s="47" t="s">
        <v>2253</v>
      </c>
      <c r="H283" s="49">
        <v>0</v>
      </c>
      <c r="I283" s="49">
        <v>0</v>
      </c>
      <c r="J283" s="49" t="s">
        <v>2160</v>
      </c>
      <c r="K283" s="49" t="s">
        <v>2936</v>
      </c>
      <c r="L283" s="49" t="s">
        <v>254</v>
      </c>
      <c r="M283" s="49" t="s">
        <v>568</v>
      </c>
    </row>
    <row r="284" spans="2:13" x14ac:dyDescent="0.3">
      <c r="B284" s="248" t="s">
        <v>2831</v>
      </c>
      <c r="C284" s="248" t="s">
        <v>2831</v>
      </c>
      <c r="D284" t="s">
        <v>2578</v>
      </c>
      <c r="E284" t="s">
        <v>3864</v>
      </c>
      <c r="F284" t="s">
        <v>2073</v>
      </c>
      <c r="G284" s="47" t="s">
        <v>2253</v>
      </c>
      <c r="H284" s="49">
        <v>0</v>
      </c>
      <c r="I284" s="49">
        <v>0</v>
      </c>
      <c r="J284" s="49" t="s">
        <v>2186</v>
      </c>
      <c r="K284" s="49" t="s">
        <v>3865</v>
      </c>
      <c r="L284" s="49" t="s">
        <v>254</v>
      </c>
      <c r="M284" s="49" t="s">
        <v>568</v>
      </c>
    </row>
    <row r="285" spans="2:13" x14ac:dyDescent="0.3">
      <c r="B285" s="248" t="s">
        <v>2831</v>
      </c>
      <c r="C285" s="248" t="s">
        <v>2831</v>
      </c>
      <c r="D285" t="s">
        <v>2578</v>
      </c>
      <c r="E285" t="s">
        <v>8741</v>
      </c>
      <c r="F285" t="s">
        <v>2073</v>
      </c>
      <c r="G285" s="47" t="s">
        <v>2253</v>
      </c>
      <c r="H285" s="49">
        <v>0</v>
      </c>
      <c r="I285" s="49">
        <v>0</v>
      </c>
      <c r="J285" s="49" t="s">
        <v>2186</v>
      </c>
      <c r="K285" s="49" t="s">
        <v>8742</v>
      </c>
      <c r="L285" s="49" t="s">
        <v>254</v>
      </c>
      <c r="M285" s="49" t="s">
        <v>568</v>
      </c>
    </row>
    <row r="286" spans="2:13" x14ac:dyDescent="0.3">
      <c r="B286" s="248" t="s">
        <v>2831</v>
      </c>
      <c r="C286" s="248" t="s">
        <v>2831</v>
      </c>
      <c r="D286" t="s">
        <v>2578</v>
      </c>
      <c r="E286" t="s">
        <v>6585</v>
      </c>
      <c r="F286" t="s">
        <v>2073</v>
      </c>
      <c r="G286" s="47" t="s">
        <v>2253</v>
      </c>
      <c r="H286" s="49">
        <v>0</v>
      </c>
      <c r="I286" s="49">
        <v>0</v>
      </c>
      <c r="J286" s="49" t="s">
        <v>2186</v>
      </c>
      <c r="K286" s="49" t="s">
        <v>6586</v>
      </c>
      <c r="L286" s="49" t="s">
        <v>254</v>
      </c>
      <c r="M286" s="49" t="s">
        <v>568</v>
      </c>
    </row>
    <row r="287" spans="2:13" x14ac:dyDescent="0.3">
      <c r="B287" s="248" t="s">
        <v>2831</v>
      </c>
      <c r="C287" s="248" t="s">
        <v>2831</v>
      </c>
      <c r="D287" t="s">
        <v>2578</v>
      </c>
      <c r="E287" t="s">
        <v>8499</v>
      </c>
      <c r="F287" t="s">
        <v>2073</v>
      </c>
      <c r="G287" s="47" t="s">
        <v>2253</v>
      </c>
      <c r="H287" s="49">
        <v>0</v>
      </c>
      <c r="I287" s="49">
        <v>0</v>
      </c>
      <c r="J287" s="49" t="s">
        <v>2186</v>
      </c>
      <c r="K287" s="49" t="s">
        <v>8500</v>
      </c>
      <c r="L287" s="49" t="s">
        <v>254</v>
      </c>
      <c r="M287" s="49" t="s">
        <v>568</v>
      </c>
    </row>
    <row r="288" spans="2:13" x14ac:dyDescent="0.3">
      <c r="B288" s="248" t="s">
        <v>2831</v>
      </c>
      <c r="C288" s="248" t="s">
        <v>2831</v>
      </c>
      <c r="D288" t="s">
        <v>2578</v>
      </c>
      <c r="E288" t="s">
        <v>3874</v>
      </c>
      <c r="F288" t="s">
        <v>2073</v>
      </c>
      <c r="G288" s="47" t="s">
        <v>2253</v>
      </c>
      <c r="H288" s="49">
        <v>0</v>
      </c>
      <c r="I288" s="49">
        <v>0</v>
      </c>
      <c r="J288" s="49" t="s">
        <v>2186</v>
      </c>
      <c r="K288" s="49" t="s">
        <v>3875</v>
      </c>
      <c r="L288" s="49" t="s">
        <v>254</v>
      </c>
      <c r="M288" s="49" t="s">
        <v>568</v>
      </c>
    </row>
    <row r="289" spans="2:13" x14ac:dyDescent="0.3">
      <c r="B289" s="248" t="s">
        <v>2831</v>
      </c>
      <c r="C289" s="248" t="s">
        <v>2831</v>
      </c>
      <c r="D289" t="s">
        <v>2578</v>
      </c>
      <c r="E289" t="s">
        <v>3169</v>
      </c>
      <c r="F289" t="s">
        <v>2078</v>
      </c>
      <c r="G289" s="47" t="s">
        <v>2253</v>
      </c>
      <c r="H289" s="49">
        <v>0</v>
      </c>
      <c r="I289" s="49">
        <v>0</v>
      </c>
      <c r="J289" s="49" t="s">
        <v>2160</v>
      </c>
      <c r="K289" s="49" t="s">
        <v>2941</v>
      </c>
      <c r="L289" s="49" t="s">
        <v>254</v>
      </c>
      <c r="M289" s="49" t="s">
        <v>568</v>
      </c>
    </row>
    <row r="290" spans="2:13" x14ac:dyDescent="0.3">
      <c r="B290" s="248" t="s">
        <v>2831</v>
      </c>
      <c r="C290" s="248" t="s">
        <v>2831</v>
      </c>
      <c r="D290" t="s">
        <v>2578</v>
      </c>
      <c r="E290" t="s">
        <v>10507</v>
      </c>
      <c r="F290" t="s">
        <v>2078</v>
      </c>
      <c r="G290" s="47" t="s">
        <v>2253</v>
      </c>
      <c r="H290" s="49">
        <v>0</v>
      </c>
      <c r="I290" s="49">
        <v>0</v>
      </c>
      <c r="J290" s="49" t="s">
        <v>2186</v>
      </c>
      <c r="K290" s="49" t="s">
        <v>10508</v>
      </c>
      <c r="L290" s="49" t="s">
        <v>254</v>
      </c>
      <c r="M290" s="49" t="s">
        <v>568</v>
      </c>
    </row>
    <row r="291" spans="2:13" x14ac:dyDescent="0.3">
      <c r="B291" s="248" t="s">
        <v>2831</v>
      </c>
      <c r="C291" s="248" t="s">
        <v>2831</v>
      </c>
      <c r="D291" t="s">
        <v>2578</v>
      </c>
      <c r="E291" t="s">
        <v>7039</v>
      </c>
      <c r="F291" t="s">
        <v>2073</v>
      </c>
      <c r="G291" s="47" t="s">
        <v>2253</v>
      </c>
      <c r="H291" s="49">
        <v>0</v>
      </c>
      <c r="I291" s="49">
        <v>0</v>
      </c>
      <c r="J291" s="49" t="s">
        <v>2186</v>
      </c>
      <c r="K291" s="49" t="s">
        <v>7040</v>
      </c>
      <c r="L291" s="49" t="s">
        <v>254</v>
      </c>
      <c r="M291" s="49" t="s">
        <v>568</v>
      </c>
    </row>
    <row r="292" spans="2:13" x14ac:dyDescent="0.3">
      <c r="B292" s="248" t="s">
        <v>2831</v>
      </c>
      <c r="C292" s="248" t="s">
        <v>2831</v>
      </c>
      <c r="D292" t="s">
        <v>2578</v>
      </c>
      <c r="E292" t="s">
        <v>6788</v>
      </c>
      <c r="F292" t="s">
        <v>2073</v>
      </c>
      <c r="G292" s="47" t="s">
        <v>2253</v>
      </c>
      <c r="H292" s="49">
        <v>0</v>
      </c>
      <c r="I292" s="49">
        <v>0</v>
      </c>
      <c r="J292" s="49" t="s">
        <v>2186</v>
      </c>
      <c r="K292" s="49" t="s">
        <v>6789</v>
      </c>
      <c r="L292" s="49" t="s">
        <v>254</v>
      </c>
      <c r="M292" s="49" t="s">
        <v>568</v>
      </c>
    </row>
    <row r="293" spans="2:13" x14ac:dyDescent="0.3">
      <c r="B293" s="248" t="s">
        <v>2831</v>
      </c>
      <c r="C293" s="248" t="s">
        <v>2831</v>
      </c>
      <c r="D293" t="s">
        <v>2578</v>
      </c>
      <c r="E293" t="s">
        <v>3303</v>
      </c>
      <c r="F293" t="s">
        <v>2073</v>
      </c>
      <c r="G293" s="47" t="s">
        <v>2253</v>
      </c>
      <c r="H293" s="49">
        <v>0</v>
      </c>
      <c r="I293" s="49">
        <v>0</v>
      </c>
      <c r="J293" s="49" t="s">
        <v>2160</v>
      </c>
      <c r="K293" s="49" t="s">
        <v>2925</v>
      </c>
      <c r="L293" s="49" t="s">
        <v>254</v>
      </c>
      <c r="M293" s="49" t="s">
        <v>568</v>
      </c>
    </row>
    <row r="294" spans="2:13" x14ac:dyDescent="0.3">
      <c r="B294" s="248" t="s">
        <v>2831</v>
      </c>
      <c r="C294" s="248" t="s">
        <v>2831</v>
      </c>
      <c r="D294" t="s">
        <v>2578</v>
      </c>
      <c r="E294" t="s">
        <v>8151</v>
      </c>
      <c r="F294" t="s">
        <v>2078</v>
      </c>
      <c r="G294" s="47" t="s">
        <v>2268</v>
      </c>
      <c r="H294" s="49">
        <v>0</v>
      </c>
      <c r="I294" s="49">
        <v>0</v>
      </c>
      <c r="J294" s="49" t="s">
        <v>2186</v>
      </c>
      <c r="K294" s="49" t="s">
        <v>8152</v>
      </c>
      <c r="L294" s="49" t="s">
        <v>254</v>
      </c>
      <c r="M294" s="49" t="s">
        <v>568</v>
      </c>
    </row>
    <row r="295" spans="2:13" x14ac:dyDescent="0.3">
      <c r="B295" s="248" t="s">
        <v>2831</v>
      </c>
      <c r="C295" s="248" t="s">
        <v>2831</v>
      </c>
      <c r="D295" t="s">
        <v>2578</v>
      </c>
      <c r="E295" t="s">
        <v>12076</v>
      </c>
      <c r="F295" t="s">
        <v>2076</v>
      </c>
      <c r="G295" s="47" t="s">
        <v>2268</v>
      </c>
      <c r="H295" s="49">
        <v>0</v>
      </c>
      <c r="I295" s="49">
        <v>0</v>
      </c>
      <c r="J295" s="49" t="s">
        <v>2176</v>
      </c>
      <c r="K295" s="49" t="s">
        <v>12077</v>
      </c>
      <c r="L295" s="49" t="s">
        <v>254</v>
      </c>
      <c r="M295" s="49" t="s">
        <v>568</v>
      </c>
    </row>
    <row r="296" spans="2:13" x14ac:dyDescent="0.3">
      <c r="B296" s="248" t="s">
        <v>2831</v>
      </c>
      <c r="C296" s="248" t="s">
        <v>2831</v>
      </c>
      <c r="D296" t="s">
        <v>2578</v>
      </c>
      <c r="E296" t="s">
        <v>7826</v>
      </c>
      <c r="F296" t="s">
        <v>2078</v>
      </c>
      <c r="G296" s="47" t="s">
        <v>2268</v>
      </c>
      <c r="H296" s="49">
        <v>0</v>
      </c>
      <c r="I296" s="49">
        <v>0</v>
      </c>
      <c r="J296" s="49" t="s">
        <v>2160</v>
      </c>
      <c r="K296" s="49" t="s">
        <v>7827</v>
      </c>
      <c r="L296" s="49" t="s">
        <v>254</v>
      </c>
      <c r="M296" s="49" t="s">
        <v>568</v>
      </c>
    </row>
    <row r="297" spans="2:13" x14ac:dyDescent="0.3">
      <c r="B297" s="248" t="s">
        <v>2831</v>
      </c>
      <c r="C297" s="248" t="s">
        <v>2831</v>
      </c>
      <c r="D297" t="s">
        <v>2578</v>
      </c>
      <c r="E297" t="s">
        <v>3585</v>
      </c>
      <c r="F297" t="s">
        <v>2073</v>
      </c>
      <c r="G297" s="47" t="s">
        <v>2268</v>
      </c>
      <c r="H297" s="49">
        <v>0</v>
      </c>
      <c r="I297" s="49">
        <v>0</v>
      </c>
      <c r="J297" s="49" t="s">
        <v>2186</v>
      </c>
      <c r="K297" s="49" t="s">
        <v>3586</v>
      </c>
      <c r="L297" s="49" t="s">
        <v>254</v>
      </c>
      <c r="M297" s="49" t="s">
        <v>568</v>
      </c>
    </row>
    <row r="298" spans="2:13" x14ac:dyDescent="0.3">
      <c r="B298" s="248" t="s">
        <v>2831</v>
      </c>
      <c r="C298" s="248" t="s">
        <v>2831</v>
      </c>
      <c r="D298" t="s">
        <v>2578</v>
      </c>
      <c r="E298" t="s">
        <v>10766</v>
      </c>
      <c r="F298" t="s">
        <v>2073</v>
      </c>
      <c r="G298" s="47" t="s">
        <v>2268</v>
      </c>
      <c r="H298" s="49">
        <v>0</v>
      </c>
      <c r="I298" s="49">
        <v>0</v>
      </c>
      <c r="J298" s="49" t="s">
        <v>2186</v>
      </c>
      <c r="K298" s="49" t="s">
        <v>10767</v>
      </c>
      <c r="L298" s="49" t="s">
        <v>254</v>
      </c>
      <c r="M298" s="49" t="s">
        <v>568</v>
      </c>
    </row>
    <row r="299" spans="2:13" x14ac:dyDescent="0.3">
      <c r="B299" s="248" t="s">
        <v>2831</v>
      </c>
      <c r="C299" s="248" t="s">
        <v>2831</v>
      </c>
      <c r="D299" t="s">
        <v>2578</v>
      </c>
      <c r="E299" t="s">
        <v>10666</v>
      </c>
      <c r="F299" t="s">
        <v>2073</v>
      </c>
      <c r="G299" s="47" t="s">
        <v>2268</v>
      </c>
      <c r="H299" s="49">
        <v>0</v>
      </c>
      <c r="I299" s="49">
        <v>0</v>
      </c>
      <c r="J299" s="49" t="s">
        <v>2160</v>
      </c>
      <c r="K299" s="49" t="s">
        <v>10667</v>
      </c>
      <c r="L299" s="49" t="s">
        <v>254</v>
      </c>
      <c r="M299" s="49" t="s">
        <v>568</v>
      </c>
    </row>
    <row r="300" spans="2:13" x14ac:dyDescent="0.3">
      <c r="B300" s="248" t="s">
        <v>2831</v>
      </c>
      <c r="C300" s="248" t="s">
        <v>2831</v>
      </c>
      <c r="D300" t="s">
        <v>2578</v>
      </c>
      <c r="E300" t="s">
        <v>12097</v>
      </c>
      <c r="F300" t="s">
        <v>2076</v>
      </c>
      <c r="G300" s="47" t="s">
        <v>2268</v>
      </c>
      <c r="H300" s="49">
        <v>0</v>
      </c>
      <c r="I300" s="49">
        <v>0</v>
      </c>
      <c r="J300" s="49" t="s">
        <v>2176</v>
      </c>
      <c r="K300" s="49" t="s">
        <v>12098</v>
      </c>
      <c r="L300" s="49" t="s">
        <v>254</v>
      </c>
      <c r="M300" s="49" t="s">
        <v>568</v>
      </c>
    </row>
    <row r="301" spans="2:13" x14ac:dyDescent="0.3">
      <c r="B301" s="248" t="s">
        <v>2831</v>
      </c>
      <c r="C301" s="248" t="s">
        <v>2831</v>
      </c>
      <c r="D301" t="s">
        <v>2578</v>
      </c>
      <c r="E301" t="s">
        <v>8634</v>
      </c>
      <c r="F301" t="s">
        <v>2073</v>
      </c>
      <c r="G301" s="47" t="s">
        <v>2268</v>
      </c>
      <c r="H301" s="49">
        <v>0</v>
      </c>
      <c r="I301" s="49">
        <v>0</v>
      </c>
      <c r="J301" s="49" t="s">
        <v>2186</v>
      </c>
      <c r="K301" s="49" t="s">
        <v>8635</v>
      </c>
      <c r="L301" s="49" t="s">
        <v>254</v>
      </c>
      <c r="M301" s="49" t="s">
        <v>568</v>
      </c>
    </row>
    <row r="302" spans="2:13" x14ac:dyDescent="0.3">
      <c r="B302" s="248" t="s">
        <v>2831</v>
      </c>
      <c r="C302" s="248" t="s">
        <v>2831</v>
      </c>
      <c r="D302" t="s">
        <v>2578</v>
      </c>
      <c r="E302" t="s">
        <v>8405</v>
      </c>
      <c r="F302" t="s">
        <v>2073</v>
      </c>
      <c r="G302" s="47" t="s">
        <v>2268</v>
      </c>
      <c r="H302" s="49">
        <v>0</v>
      </c>
      <c r="I302" s="49">
        <v>0</v>
      </c>
      <c r="J302" s="49" t="s">
        <v>2160</v>
      </c>
      <c r="K302" s="49" t="s">
        <v>8406</v>
      </c>
      <c r="L302" s="49" t="s">
        <v>254</v>
      </c>
      <c r="M302" s="49" t="s">
        <v>568</v>
      </c>
    </row>
    <row r="303" spans="2:13" x14ac:dyDescent="0.3">
      <c r="B303" s="248" t="s">
        <v>2831</v>
      </c>
      <c r="C303" s="248" t="s">
        <v>2831</v>
      </c>
      <c r="D303" t="s">
        <v>2578</v>
      </c>
      <c r="E303" t="s">
        <v>7570</v>
      </c>
      <c r="F303" t="s">
        <v>2078</v>
      </c>
      <c r="G303" s="47" t="s">
        <v>2268</v>
      </c>
      <c r="H303" s="49">
        <v>0</v>
      </c>
      <c r="I303" s="49">
        <v>0</v>
      </c>
      <c r="J303" s="49" t="s">
        <v>2186</v>
      </c>
      <c r="K303" s="49" t="s">
        <v>7571</v>
      </c>
      <c r="L303" s="49" t="s">
        <v>254</v>
      </c>
      <c r="M303" s="49" t="s">
        <v>568</v>
      </c>
    </row>
    <row r="304" spans="2:13" x14ac:dyDescent="0.3">
      <c r="B304" s="248" t="s">
        <v>2831</v>
      </c>
      <c r="C304" s="248" t="s">
        <v>2831</v>
      </c>
      <c r="D304" t="s">
        <v>2578</v>
      </c>
      <c r="E304" t="s">
        <v>3425</v>
      </c>
      <c r="F304" t="s">
        <v>2073</v>
      </c>
      <c r="G304" s="47" t="s">
        <v>2268</v>
      </c>
      <c r="H304" s="49">
        <v>0</v>
      </c>
      <c r="I304" s="49">
        <v>0</v>
      </c>
      <c r="J304" s="49" t="s">
        <v>2186</v>
      </c>
      <c r="K304" s="49" t="s">
        <v>3426</v>
      </c>
      <c r="L304" s="49" t="s">
        <v>254</v>
      </c>
      <c r="M304" s="49" t="s">
        <v>568</v>
      </c>
    </row>
    <row r="305" spans="2:13" x14ac:dyDescent="0.3">
      <c r="B305" s="248" t="s">
        <v>2831</v>
      </c>
      <c r="C305" s="248" t="s">
        <v>2831</v>
      </c>
      <c r="D305" t="s">
        <v>2578</v>
      </c>
      <c r="E305" t="s">
        <v>4174</v>
      </c>
      <c r="F305" t="s">
        <v>2073</v>
      </c>
      <c r="G305" s="47" t="s">
        <v>2268</v>
      </c>
      <c r="H305" s="49">
        <v>0</v>
      </c>
      <c r="I305" s="49">
        <v>0</v>
      </c>
      <c r="J305" s="49" t="s">
        <v>2186</v>
      </c>
      <c r="K305" s="49" t="s">
        <v>4175</v>
      </c>
      <c r="L305" s="49" t="s">
        <v>254</v>
      </c>
      <c r="M305" s="49" t="s">
        <v>568</v>
      </c>
    </row>
    <row r="306" spans="2:13" x14ac:dyDescent="0.3">
      <c r="B306" s="248" t="s">
        <v>2831</v>
      </c>
      <c r="C306" s="248" t="s">
        <v>2831</v>
      </c>
      <c r="D306" t="s">
        <v>2578</v>
      </c>
      <c r="E306" t="s">
        <v>7962</v>
      </c>
      <c r="F306" t="s">
        <v>2073</v>
      </c>
      <c r="G306" s="47" t="s">
        <v>2268</v>
      </c>
      <c r="H306" s="49">
        <v>0</v>
      </c>
      <c r="I306" s="49">
        <v>0</v>
      </c>
      <c r="J306" s="49" t="s">
        <v>2160</v>
      </c>
      <c r="K306" s="49" t="s">
        <v>7963</v>
      </c>
      <c r="L306" s="49" t="s">
        <v>254</v>
      </c>
      <c r="M306" s="49" t="s">
        <v>568</v>
      </c>
    </row>
    <row r="307" spans="2:13" x14ac:dyDescent="0.3">
      <c r="B307" s="248" t="s">
        <v>2831</v>
      </c>
      <c r="C307" s="248" t="s">
        <v>2831</v>
      </c>
      <c r="D307" t="s">
        <v>2578</v>
      </c>
      <c r="E307" t="s">
        <v>6150</v>
      </c>
      <c r="F307" t="s">
        <v>2073</v>
      </c>
      <c r="G307" s="47" t="s">
        <v>2268</v>
      </c>
      <c r="H307" s="49">
        <v>0</v>
      </c>
      <c r="I307" s="49">
        <v>0</v>
      </c>
      <c r="J307" s="49" t="s">
        <v>2186</v>
      </c>
      <c r="K307" s="49" t="s">
        <v>6151</v>
      </c>
      <c r="L307" s="49" t="s">
        <v>2147</v>
      </c>
      <c r="M307" s="49" t="s">
        <v>568</v>
      </c>
    </row>
    <row r="308" spans="2:13" x14ac:dyDescent="0.3">
      <c r="B308" s="248" t="s">
        <v>2831</v>
      </c>
      <c r="C308" s="248" t="s">
        <v>2831</v>
      </c>
      <c r="D308" t="s">
        <v>2578</v>
      </c>
      <c r="E308" t="s">
        <v>10728</v>
      </c>
      <c r="F308" t="s">
        <v>2078</v>
      </c>
      <c r="G308" s="47" t="s">
        <v>2268</v>
      </c>
      <c r="H308" s="49">
        <v>0</v>
      </c>
      <c r="I308" s="49">
        <v>0</v>
      </c>
      <c r="J308" s="49" t="s">
        <v>2186</v>
      </c>
      <c r="K308" s="49" t="s">
        <v>10729</v>
      </c>
      <c r="L308" s="49" t="s">
        <v>254</v>
      </c>
      <c r="M308" s="49" t="s">
        <v>568</v>
      </c>
    </row>
    <row r="309" spans="2:13" x14ac:dyDescent="0.3">
      <c r="B309" s="248" t="s">
        <v>2831</v>
      </c>
      <c r="C309" s="248" t="s">
        <v>2831</v>
      </c>
      <c r="D309" t="s">
        <v>2578</v>
      </c>
      <c r="E309" t="s">
        <v>8478</v>
      </c>
      <c r="F309" t="s">
        <v>2073</v>
      </c>
      <c r="G309" s="47" t="s">
        <v>2268</v>
      </c>
      <c r="H309" s="49">
        <v>1</v>
      </c>
      <c r="I309" s="49">
        <v>389.49</v>
      </c>
      <c r="J309" s="49" t="s">
        <v>2186</v>
      </c>
      <c r="K309" s="49" t="s">
        <v>8479</v>
      </c>
      <c r="L309" s="49" t="s">
        <v>254</v>
      </c>
      <c r="M309" s="49" t="s">
        <v>568</v>
      </c>
    </row>
    <row r="310" spans="2:13" x14ac:dyDescent="0.3">
      <c r="B310" s="248" t="s">
        <v>2831</v>
      </c>
      <c r="C310" s="248" t="s">
        <v>2831</v>
      </c>
      <c r="D310" t="s">
        <v>2578</v>
      </c>
      <c r="E310" t="s">
        <v>12160</v>
      </c>
      <c r="F310" t="s">
        <v>2072</v>
      </c>
      <c r="G310" s="47" t="s">
        <v>2268</v>
      </c>
      <c r="H310" s="49">
        <v>0</v>
      </c>
      <c r="I310" s="49">
        <v>0</v>
      </c>
      <c r="J310" s="49" t="s">
        <v>2160</v>
      </c>
      <c r="K310" s="49" t="s">
        <v>4726</v>
      </c>
      <c r="L310" s="49" t="s">
        <v>254</v>
      </c>
      <c r="M310" s="49" t="s">
        <v>568</v>
      </c>
    </row>
    <row r="311" spans="2:13" x14ac:dyDescent="0.3">
      <c r="B311" s="248" t="s">
        <v>2831</v>
      </c>
      <c r="C311" s="248" t="s">
        <v>2831</v>
      </c>
      <c r="D311" t="s">
        <v>2578</v>
      </c>
      <c r="E311" t="s">
        <v>9073</v>
      </c>
      <c r="F311" t="s">
        <v>2073</v>
      </c>
      <c r="G311" s="47" t="s">
        <v>2268</v>
      </c>
      <c r="H311" s="49">
        <v>0</v>
      </c>
      <c r="I311" s="49">
        <v>0</v>
      </c>
      <c r="J311" s="49" t="s">
        <v>2186</v>
      </c>
      <c r="K311" s="49" t="s">
        <v>9074</v>
      </c>
      <c r="L311" s="49" t="s">
        <v>254</v>
      </c>
      <c r="M311" s="49" t="s">
        <v>568</v>
      </c>
    </row>
    <row r="312" spans="2:13" x14ac:dyDescent="0.3">
      <c r="B312" s="248" t="s">
        <v>2831</v>
      </c>
      <c r="C312" s="248" t="s">
        <v>2831</v>
      </c>
      <c r="D312" t="s">
        <v>2578</v>
      </c>
      <c r="E312" t="s">
        <v>10248</v>
      </c>
      <c r="F312" t="s">
        <v>2073</v>
      </c>
      <c r="G312" s="47" t="s">
        <v>2331</v>
      </c>
      <c r="H312" s="49">
        <v>0</v>
      </c>
      <c r="I312" s="49">
        <v>0</v>
      </c>
      <c r="J312" s="49" t="s">
        <v>2160</v>
      </c>
      <c r="K312" s="49" t="s">
        <v>10249</v>
      </c>
      <c r="L312" s="49" t="s">
        <v>254</v>
      </c>
      <c r="M312" s="49" t="s">
        <v>568</v>
      </c>
    </row>
    <row r="313" spans="2:13" x14ac:dyDescent="0.3">
      <c r="B313" s="248" t="s">
        <v>2831</v>
      </c>
      <c r="C313" s="248" t="s">
        <v>2831</v>
      </c>
      <c r="D313" t="s">
        <v>2578</v>
      </c>
      <c r="E313" t="s">
        <v>11917</v>
      </c>
      <c r="F313" t="s">
        <v>2073</v>
      </c>
      <c r="G313" s="47" t="s">
        <v>2331</v>
      </c>
      <c r="H313" s="49">
        <v>0</v>
      </c>
      <c r="I313" s="49">
        <v>0</v>
      </c>
      <c r="J313" s="49" t="s">
        <v>2160</v>
      </c>
      <c r="K313" s="49" t="s">
        <v>3939</v>
      </c>
      <c r="L313" s="49" t="s">
        <v>254</v>
      </c>
      <c r="M313" s="49" t="s">
        <v>568</v>
      </c>
    </row>
    <row r="314" spans="2:13" x14ac:dyDescent="0.3">
      <c r="B314" s="248" t="s">
        <v>2831</v>
      </c>
      <c r="C314" s="248" t="s">
        <v>2831</v>
      </c>
      <c r="D314" t="s">
        <v>2578</v>
      </c>
      <c r="E314" t="s">
        <v>7101</v>
      </c>
      <c r="F314" t="s">
        <v>2073</v>
      </c>
      <c r="G314" s="47" t="s">
        <v>2331</v>
      </c>
      <c r="H314" s="49">
        <v>0</v>
      </c>
      <c r="I314" s="49">
        <v>0</v>
      </c>
      <c r="J314" s="49" t="s">
        <v>2186</v>
      </c>
      <c r="K314" s="49" t="s">
        <v>7102</v>
      </c>
      <c r="L314" s="49" t="s">
        <v>2147</v>
      </c>
      <c r="M314" s="49" t="s">
        <v>568</v>
      </c>
    </row>
    <row r="315" spans="2:13" x14ac:dyDescent="0.3">
      <c r="B315" s="248" t="s">
        <v>2831</v>
      </c>
      <c r="C315" s="248" t="s">
        <v>2831</v>
      </c>
      <c r="D315" t="s">
        <v>2578</v>
      </c>
      <c r="E315" t="s">
        <v>5621</v>
      </c>
      <c r="F315" t="s">
        <v>2073</v>
      </c>
      <c r="G315" s="47" t="s">
        <v>2331</v>
      </c>
      <c r="H315" s="49">
        <v>0</v>
      </c>
      <c r="I315" s="49">
        <v>0</v>
      </c>
      <c r="J315" s="49" t="s">
        <v>2186</v>
      </c>
      <c r="K315" s="49" t="s">
        <v>5623</v>
      </c>
      <c r="L315" s="49" t="s">
        <v>254</v>
      </c>
      <c r="M315" s="49" t="s">
        <v>568</v>
      </c>
    </row>
    <row r="316" spans="2:13" x14ac:dyDescent="0.3">
      <c r="B316" s="248" t="s">
        <v>2831</v>
      </c>
      <c r="C316" s="248" t="s">
        <v>2831</v>
      </c>
      <c r="D316" t="s">
        <v>2578</v>
      </c>
      <c r="E316" t="s">
        <v>10634</v>
      </c>
      <c r="F316" t="s">
        <v>2073</v>
      </c>
      <c r="G316" s="47" t="s">
        <v>2331</v>
      </c>
      <c r="H316" s="49">
        <v>0</v>
      </c>
      <c r="I316" s="49">
        <v>0</v>
      </c>
      <c r="J316" s="49" t="s">
        <v>2186</v>
      </c>
      <c r="K316" s="49" t="s">
        <v>10635</v>
      </c>
      <c r="L316" s="49" t="s">
        <v>254</v>
      </c>
      <c r="M316" s="49" t="s">
        <v>568</v>
      </c>
    </row>
    <row r="317" spans="2:13" x14ac:dyDescent="0.3">
      <c r="B317" s="248" t="s">
        <v>2831</v>
      </c>
      <c r="C317" s="248" t="s">
        <v>2831</v>
      </c>
      <c r="D317" t="s">
        <v>2578</v>
      </c>
      <c r="E317" t="s">
        <v>3413</v>
      </c>
      <c r="F317" t="s">
        <v>2073</v>
      </c>
      <c r="G317" s="47" t="s">
        <v>2331</v>
      </c>
      <c r="H317" s="49">
        <v>0</v>
      </c>
      <c r="I317" s="49">
        <v>0</v>
      </c>
      <c r="J317" s="49" t="s">
        <v>2186</v>
      </c>
      <c r="K317" s="49" t="s">
        <v>3414</v>
      </c>
      <c r="L317" s="49" t="s">
        <v>254</v>
      </c>
      <c r="M317" s="49" t="s">
        <v>568</v>
      </c>
    </row>
    <row r="318" spans="2:13" x14ac:dyDescent="0.3">
      <c r="B318" s="248" t="s">
        <v>2831</v>
      </c>
      <c r="C318" s="248" t="s">
        <v>2831</v>
      </c>
      <c r="D318" t="s">
        <v>2578</v>
      </c>
      <c r="E318" t="s">
        <v>7170</v>
      </c>
      <c r="F318" t="s">
        <v>2073</v>
      </c>
      <c r="G318" s="47" t="s">
        <v>2331</v>
      </c>
      <c r="H318" s="49">
        <v>0</v>
      </c>
      <c r="I318" s="49">
        <v>0</v>
      </c>
      <c r="J318" s="49" t="s">
        <v>2160</v>
      </c>
      <c r="K318" s="49" t="s">
        <v>7171</v>
      </c>
      <c r="L318" s="49" t="s">
        <v>254</v>
      </c>
      <c r="M318" s="49" t="s">
        <v>568</v>
      </c>
    </row>
    <row r="319" spans="2:13" x14ac:dyDescent="0.3">
      <c r="B319" s="248" t="s">
        <v>2831</v>
      </c>
      <c r="C319" s="248" t="s">
        <v>2831</v>
      </c>
      <c r="D319" t="s">
        <v>2578</v>
      </c>
      <c r="E319" t="s">
        <v>3068</v>
      </c>
      <c r="F319" t="s">
        <v>2073</v>
      </c>
      <c r="G319" s="47" t="s">
        <v>2331</v>
      </c>
      <c r="H319" s="49">
        <v>0</v>
      </c>
      <c r="I319" s="49">
        <v>0</v>
      </c>
      <c r="J319" s="49" t="s">
        <v>2173</v>
      </c>
      <c r="K319" s="49" t="s">
        <v>3070</v>
      </c>
      <c r="L319" s="49" t="s">
        <v>2147</v>
      </c>
      <c r="M319" s="49" t="s">
        <v>568</v>
      </c>
    </row>
    <row r="320" spans="2:13" x14ac:dyDescent="0.3">
      <c r="B320" s="248" t="s">
        <v>2831</v>
      </c>
      <c r="C320" s="248" t="s">
        <v>2831</v>
      </c>
      <c r="D320" t="s">
        <v>2578</v>
      </c>
      <c r="E320" t="s">
        <v>8377</v>
      </c>
      <c r="F320" t="s">
        <v>2073</v>
      </c>
      <c r="G320" s="47" t="s">
        <v>2331</v>
      </c>
      <c r="H320" s="49">
        <v>0</v>
      </c>
      <c r="I320" s="49">
        <v>0</v>
      </c>
      <c r="J320" s="49" t="s">
        <v>2186</v>
      </c>
      <c r="K320" s="49" t="s">
        <v>8378</v>
      </c>
      <c r="L320" s="49" t="s">
        <v>254</v>
      </c>
      <c r="M320" s="49" t="s">
        <v>568</v>
      </c>
    </row>
    <row r="321" spans="2:13" x14ac:dyDescent="0.3">
      <c r="B321" s="248" t="s">
        <v>2831</v>
      </c>
      <c r="C321" s="248" t="s">
        <v>2831</v>
      </c>
      <c r="D321" t="s">
        <v>2578</v>
      </c>
      <c r="E321" t="s">
        <v>8327</v>
      </c>
      <c r="F321" t="s">
        <v>2078</v>
      </c>
      <c r="G321" s="47" t="s">
        <v>2331</v>
      </c>
      <c r="H321" s="49">
        <v>0</v>
      </c>
      <c r="I321" s="49">
        <v>0</v>
      </c>
      <c r="J321" s="49" t="s">
        <v>2160</v>
      </c>
      <c r="K321" s="49" t="s">
        <v>8328</v>
      </c>
      <c r="L321" s="49" t="s">
        <v>254</v>
      </c>
      <c r="M321" s="49" t="s">
        <v>568</v>
      </c>
    </row>
    <row r="322" spans="2:13" x14ac:dyDescent="0.3">
      <c r="B322" s="248" t="s">
        <v>2831</v>
      </c>
      <c r="C322" s="248" t="s">
        <v>2831</v>
      </c>
      <c r="D322" t="s">
        <v>2578</v>
      </c>
      <c r="E322" t="s">
        <v>12129</v>
      </c>
      <c r="F322" t="s">
        <v>2072</v>
      </c>
      <c r="G322" s="47" t="s">
        <v>2331</v>
      </c>
      <c r="H322" s="49">
        <v>0</v>
      </c>
      <c r="I322" s="49">
        <v>0</v>
      </c>
      <c r="J322" s="49" t="s">
        <v>2160</v>
      </c>
      <c r="K322" s="49" t="s">
        <v>2992</v>
      </c>
      <c r="L322" s="49" t="s">
        <v>254</v>
      </c>
      <c r="M322" s="49" t="s">
        <v>568</v>
      </c>
    </row>
    <row r="323" spans="2:13" x14ac:dyDescent="0.3">
      <c r="B323" s="248" t="s">
        <v>2831</v>
      </c>
      <c r="C323" s="248" t="s">
        <v>2831</v>
      </c>
      <c r="D323" t="s">
        <v>2578</v>
      </c>
      <c r="E323" t="s">
        <v>8092</v>
      </c>
      <c r="F323" t="s">
        <v>2073</v>
      </c>
      <c r="G323" s="47" t="s">
        <v>2331</v>
      </c>
      <c r="H323" s="49">
        <v>0</v>
      </c>
      <c r="I323" s="49">
        <v>0</v>
      </c>
      <c r="J323" s="49" t="s">
        <v>2160</v>
      </c>
      <c r="K323" s="49" t="s">
        <v>8093</v>
      </c>
      <c r="L323" s="49" t="s">
        <v>254</v>
      </c>
      <c r="M323" s="49" t="s">
        <v>568</v>
      </c>
    </row>
    <row r="324" spans="2:13" x14ac:dyDescent="0.3">
      <c r="B324" s="248" t="s">
        <v>2831</v>
      </c>
      <c r="C324" s="248" t="s">
        <v>2831</v>
      </c>
      <c r="D324" t="s">
        <v>2578</v>
      </c>
      <c r="E324" t="s">
        <v>6978</v>
      </c>
      <c r="F324" t="s">
        <v>2078</v>
      </c>
      <c r="G324" s="47" t="s">
        <v>2331</v>
      </c>
      <c r="H324" s="49">
        <v>0</v>
      </c>
      <c r="I324" s="49">
        <v>0</v>
      </c>
      <c r="J324" s="49" t="s">
        <v>2186</v>
      </c>
      <c r="K324" s="49" t="s">
        <v>6979</v>
      </c>
      <c r="L324" s="49" t="s">
        <v>254</v>
      </c>
      <c r="M324" s="49" t="s">
        <v>568</v>
      </c>
    </row>
    <row r="325" spans="2:13" x14ac:dyDescent="0.3">
      <c r="B325" s="248" t="s">
        <v>2831</v>
      </c>
      <c r="C325" s="248" t="s">
        <v>2831</v>
      </c>
      <c r="D325" t="s">
        <v>2578</v>
      </c>
      <c r="E325" t="s">
        <v>6073</v>
      </c>
      <c r="F325" t="s">
        <v>2073</v>
      </c>
      <c r="G325" s="47" t="s">
        <v>2331</v>
      </c>
      <c r="H325" s="49">
        <v>0</v>
      </c>
      <c r="I325" s="49">
        <v>0</v>
      </c>
      <c r="J325" s="49" t="s">
        <v>2186</v>
      </c>
      <c r="K325" s="49" t="s">
        <v>6074</v>
      </c>
      <c r="L325" s="49" t="s">
        <v>254</v>
      </c>
      <c r="M325" s="49" t="s">
        <v>568</v>
      </c>
    </row>
    <row r="326" spans="2:13" x14ac:dyDescent="0.3">
      <c r="B326" s="248" t="s">
        <v>2831</v>
      </c>
      <c r="C326" s="248" t="s">
        <v>2831</v>
      </c>
      <c r="D326" t="s">
        <v>2578</v>
      </c>
      <c r="E326" t="s">
        <v>6453</v>
      </c>
      <c r="F326" t="s">
        <v>2073</v>
      </c>
      <c r="G326" s="47" t="s">
        <v>2331</v>
      </c>
      <c r="H326" s="49">
        <v>0</v>
      </c>
      <c r="I326" s="49">
        <v>0</v>
      </c>
      <c r="J326" s="49" t="s">
        <v>2186</v>
      </c>
      <c r="K326" s="49" t="s">
        <v>6454</v>
      </c>
      <c r="L326" s="49" t="s">
        <v>254</v>
      </c>
      <c r="M326" s="49" t="s">
        <v>568</v>
      </c>
    </row>
    <row r="327" spans="2:13" x14ac:dyDescent="0.3">
      <c r="B327" s="248" t="s">
        <v>2831</v>
      </c>
      <c r="C327" s="248" t="s">
        <v>2831</v>
      </c>
      <c r="D327" t="s">
        <v>2578</v>
      </c>
      <c r="E327" t="s">
        <v>9690</v>
      </c>
      <c r="F327" t="s">
        <v>2073</v>
      </c>
      <c r="G327" s="47" t="s">
        <v>2331</v>
      </c>
      <c r="H327" s="49">
        <v>0</v>
      </c>
      <c r="I327" s="49">
        <v>0</v>
      </c>
      <c r="J327" s="49" t="s">
        <v>2160</v>
      </c>
      <c r="K327" s="49" t="s">
        <v>9691</v>
      </c>
      <c r="L327" s="49" t="s">
        <v>254</v>
      </c>
      <c r="M327" s="49" t="s">
        <v>568</v>
      </c>
    </row>
    <row r="328" spans="2:13" x14ac:dyDescent="0.3">
      <c r="B328" s="248" t="s">
        <v>2831</v>
      </c>
      <c r="C328" s="248" t="s">
        <v>2831</v>
      </c>
      <c r="D328" t="s">
        <v>2578</v>
      </c>
      <c r="E328" t="s">
        <v>7205</v>
      </c>
      <c r="F328" t="s">
        <v>2073</v>
      </c>
      <c r="G328" s="47" t="s">
        <v>2331</v>
      </c>
      <c r="H328" s="49">
        <v>0</v>
      </c>
      <c r="I328" s="49">
        <v>0</v>
      </c>
      <c r="J328" s="49" t="s">
        <v>2160</v>
      </c>
      <c r="K328" s="49" t="s">
        <v>7206</v>
      </c>
      <c r="L328" s="49" t="s">
        <v>254</v>
      </c>
      <c r="M328" s="49" t="s">
        <v>568</v>
      </c>
    </row>
    <row r="329" spans="2:13" x14ac:dyDescent="0.3">
      <c r="B329" s="248" t="s">
        <v>2831</v>
      </c>
      <c r="C329" s="248" t="s">
        <v>2831</v>
      </c>
      <c r="D329" t="s">
        <v>2578</v>
      </c>
      <c r="E329" t="s">
        <v>3687</v>
      </c>
      <c r="F329" t="s">
        <v>2073</v>
      </c>
      <c r="G329" s="47" t="s">
        <v>2331</v>
      </c>
      <c r="H329" s="49">
        <v>0</v>
      </c>
      <c r="I329" s="49">
        <v>0</v>
      </c>
      <c r="J329" s="49" t="s">
        <v>2186</v>
      </c>
      <c r="K329" s="49" t="s">
        <v>3688</v>
      </c>
      <c r="L329" s="49" t="s">
        <v>254</v>
      </c>
      <c r="M329" s="49" t="s">
        <v>568</v>
      </c>
    </row>
    <row r="330" spans="2:13" x14ac:dyDescent="0.3">
      <c r="B330" s="248" t="s">
        <v>2831</v>
      </c>
      <c r="C330" s="248" t="s">
        <v>2831</v>
      </c>
      <c r="D330" t="s">
        <v>2578</v>
      </c>
      <c r="E330" t="s">
        <v>12142</v>
      </c>
      <c r="F330" t="s">
        <v>2072</v>
      </c>
      <c r="G330" s="47" t="s">
        <v>2331</v>
      </c>
      <c r="H330" s="49">
        <v>0</v>
      </c>
      <c r="I330" s="49">
        <v>0</v>
      </c>
      <c r="J330" s="49" t="s">
        <v>2160</v>
      </c>
      <c r="K330" s="49" t="s">
        <v>12143</v>
      </c>
      <c r="L330" s="49" t="s">
        <v>254</v>
      </c>
      <c r="M330" s="49" t="s">
        <v>568</v>
      </c>
    </row>
    <row r="331" spans="2:13" x14ac:dyDescent="0.3">
      <c r="B331" s="248" t="s">
        <v>2831</v>
      </c>
      <c r="C331" s="248" t="s">
        <v>2831</v>
      </c>
      <c r="D331" t="s">
        <v>2578</v>
      </c>
      <c r="E331" t="s">
        <v>9783</v>
      </c>
      <c r="F331" t="s">
        <v>2073</v>
      </c>
      <c r="G331" s="47" t="s">
        <v>2331</v>
      </c>
      <c r="H331" s="49">
        <v>0</v>
      </c>
      <c r="I331" s="49">
        <v>0</v>
      </c>
      <c r="J331" s="49" t="s">
        <v>2186</v>
      </c>
      <c r="K331" s="49" t="s">
        <v>9784</v>
      </c>
      <c r="L331" s="49" t="s">
        <v>254</v>
      </c>
      <c r="M331" s="49" t="s">
        <v>568</v>
      </c>
    </row>
    <row r="332" spans="2:13" x14ac:dyDescent="0.3">
      <c r="B332" s="248" t="s">
        <v>2831</v>
      </c>
      <c r="C332" s="248" t="s">
        <v>2831</v>
      </c>
      <c r="D332" t="s">
        <v>2578</v>
      </c>
      <c r="E332" t="s">
        <v>3229</v>
      </c>
      <c r="F332" t="s">
        <v>2078</v>
      </c>
      <c r="G332" s="47" t="s">
        <v>2331</v>
      </c>
      <c r="H332" s="49">
        <v>0</v>
      </c>
      <c r="I332" s="49">
        <v>0</v>
      </c>
      <c r="J332" s="49" t="s">
        <v>2160</v>
      </c>
      <c r="K332" s="49" t="s">
        <v>2936</v>
      </c>
      <c r="L332" s="49" t="s">
        <v>254</v>
      </c>
      <c r="M332" s="49" t="s">
        <v>568</v>
      </c>
    </row>
    <row r="333" spans="2:13" x14ac:dyDescent="0.3">
      <c r="B333" s="248" t="s">
        <v>2831</v>
      </c>
      <c r="C333" s="248" t="s">
        <v>2831</v>
      </c>
      <c r="D333" t="s">
        <v>2578</v>
      </c>
      <c r="E333" t="s">
        <v>8037</v>
      </c>
      <c r="F333" t="s">
        <v>2073</v>
      </c>
      <c r="G333" s="47" t="s">
        <v>2331</v>
      </c>
      <c r="H333" s="49">
        <v>0</v>
      </c>
      <c r="I333" s="49">
        <v>0</v>
      </c>
      <c r="J333" s="49" t="s">
        <v>2186</v>
      </c>
      <c r="K333" s="49" t="s">
        <v>8038</v>
      </c>
      <c r="L333" s="49" t="s">
        <v>254</v>
      </c>
      <c r="M333" s="49" t="s">
        <v>568</v>
      </c>
    </row>
    <row r="334" spans="2:13" x14ac:dyDescent="0.3">
      <c r="B334" s="248" t="s">
        <v>2831</v>
      </c>
      <c r="C334" s="248" t="s">
        <v>2831</v>
      </c>
      <c r="D334" t="s">
        <v>2578</v>
      </c>
      <c r="E334" t="s">
        <v>12166</v>
      </c>
      <c r="F334" t="s">
        <v>2072</v>
      </c>
      <c r="G334" s="47" t="s">
        <v>2331</v>
      </c>
      <c r="H334" s="49">
        <v>0</v>
      </c>
      <c r="I334" s="49">
        <v>0</v>
      </c>
      <c r="J334" s="49" t="s">
        <v>2160</v>
      </c>
      <c r="K334" s="49" t="s">
        <v>4726</v>
      </c>
      <c r="L334" s="49" t="s">
        <v>254</v>
      </c>
      <c r="M334" s="49" t="s">
        <v>568</v>
      </c>
    </row>
    <row r="335" spans="2:13" x14ac:dyDescent="0.3">
      <c r="B335" s="248" t="s">
        <v>2831</v>
      </c>
      <c r="C335" s="248" t="s">
        <v>2831</v>
      </c>
      <c r="D335" t="s">
        <v>2578</v>
      </c>
      <c r="E335" t="s">
        <v>3368</v>
      </c>
      <c r="F335" t="s">
        <v>2073</v>
      </c>
      <c r="G335" s="47" t="s">
        <v>2287</v>
      </c>
      <c r="H335" s="49">
        <v>0</v>
      </c>
      <c r="I335" s="49">
        <v>0</v>
      </c>
      <c r="J335" s="49" t="s">
        <v>2186</v>
      </c>
      <c r="K335" s="49" t="s">
        <v>3370</v>
      </c>
      <c r="L335" s="49" t="s">
        <v>254</v>
      </c>
      <c r="M335" s="49" t="s">
        <v>568</v>
      </c>
    </row>
    <row r="336" spans="2:13" x14ac:dyDescent="0.3">
      <c r="B336" s="248" t="s">
        <v>2831</v>
      </c>
      <c r="C336" s="248" t="s">
        <v>2831</v>
      </c>
      <c r="D336" t="s">
        <v>2578</v>
      </c>
      <c r="E336" t="s">
        <v>8021</v>
      </c>
      <c r="F336" t="s">
        <v>2073</v>
      </c>
      <c r="G336" s="47" t="s">
        <v>2287</v>
      </c>
      <c r="H336" s="49">
        <v>0</v>
      </c>
      <c r="I336" s="49">
        <v>0</v>
      </c>
      <c r="J336" s="49" t="s">
        <v>2186</v>
      </c>
      <c r="K336" s="49" t="s">
        <v>8022</v>
      </c>
      <c r="L336" s="49" t="s">
        <v>254</v>
      </c>
      <c r="M336" s="49" t="s">
        <v>568</v>
      </c>
    </row>
    <row r="337" spans="2:13" x14ac:dyDescent="0.3">
      <c r="B337" s="248" t="s">
        <v>2831</v>
      </c>
      <c r="C337" s="248" t="s">
        <v>2831</v>
      </c>
      <c r="D337" t="s">
        <v>2578</v>
      </c>
      <c r="E337" t="s">
        <v>12074</v>
      </c>
      <c r="F337" t="s">
        <v>2076</v>
      </c>
      <c r="G337" s="47" t="s">
        <v>2287</v>
      </c>
      <c r="H337" s="49">
        <v>0</v>
      </c>
      <c r="I337" s="49">
        <v>0</v>
      </c>
      <c r="J337" s="49" t="s">
        <v>2176</v>
      </c>
      <c r="K337" s="49" t="s">
        <v>12075</v>
      </c>
      <c r="L337" s="49" t="s">
        <v>2147</v>
      </c>
      <c r="M337" s="49" t="s">
        <v>568</v>
      </c>
    </row>
    <row r="338" spans="2:13" x14ac:dyDescent="0.3">
      <c r="B338" s="248" t="s">
        <v>2831</v>
      </c>
      <c r="C338" s="248" t="s">
        <v>2831</v>
      </c>
      <c r="D338" t="s">
        <v>2578</v>
      </c>
      <c r="E338" t="s">
        <v>7370</v>
      </c>
      <c r="F338" t="s">
        <v>2073</v>
      </c>
      <c r="G338" s="47" t="s">
        <v>2287</v>
      </c>
      <c r="H338" s="49">
        <v>0</v>
      </c>
      <c r="I338" s="49">
        <v>0</v>
      </c>
      <c r="J338" s="49" t="s">
        <v>2186</v>
      </c>
      <c r="K338" s="49" t="s">
        <v>7371</v>
      </c>
      <c r="L338" s="49" t="s">
        <v>254</v>
      </c>
      <c r="M338" s="49" t="s">
        <v>568</v>
      </c>
    </row>
    <row r="339" spans="2:13" x14ac:dyDescent="0.3">
      <c r="B339" s="248" t="s">
        <v>2831</v>
      </c>
      <c r="C339" s="248" t="s">
        <v>2831</v>
      </c>
      <c r="D339" t="s">
        <v>2578</v>
      </c>
      <c r="E339" t="s">
        <v>5715</v>
      </c>
      <c r="F339" t="s">
        <v>2073</v>
      </c>
      <c r="G339" s="47" t="s">
        <v>2287</v>
      </c>
      <c r="H339" s="49">
        <v>0</v>
      </c>
      <c r="I339" s="49">
        <v>0</v>
      </c>
      <c r="J339" s="49" t="s">
        <v>2186</v>
      </c>
      <c r="K339" s="49" t="s">
        <v>5716</v>
      </c>
      <c r="L339" s="49" t="s">
        <v>254</v>
      </c>
      <c r="M339" s="49" t="s">
        <v>568</v>
      </c>
    </row>
    <row r="340" spans="2:13" x14ac:dyDescent="0.3">
      <c r="B340" s="248" t="s">
        <v>2831</v>
      </c>
      <c r="C340" s="248" t="s">
        <v>2831</v>
      </c>
      <c r="D340" t="s">
        <v>2578</v>
      </c>
      <c r="E340" t="s">
        <v>10688</v>
      </c>
      <c r="F340" t="s">
        <v>2073</v>
      </c>
      <c r="G340" s="47" t="s">
        <v>2287</v>
      </c>
      <c r="H340" s="49">
        <v>0</v>
      </c>
      <c r="I340" s="49">
        <v>0</v>
      </c>
      <c r="J340" s="49" t="s">
        <v>2160</v>
      </c>
      <c r="K340" s="49" t="s">
        <v>10689</v>
      </c>
      <c r="L340" s="49" t="s">
        <v>254</v>
      </c>
      <c r="M340" s="49" t="s">
        <v>568</v>
      </c>
    </row>
    <row r="341" spans="2:13" x14ac:dyDescent="0.3">
      <c r="B341" s="248" t="s">
        <v>2831</v>
      </c>
      <c r="C341" s="248" t="s">
        <v>2831</v>
      </c>
      <c r="D341" t="s">
        <v>2578</v>
      </c>
      <c r="E341" t="s">
        <v>5695</v>
      </c>
      <c r="F341" t="s">
        <v>2073</v>
      </c>
      <c r="G341" s="47" t="s">
        <v>2287</v>
      </c>
      <c r="H341" s="49">
        <v>0</v>
      </c>
      <c r="I341" s="49">
        <v>0</v>
      </c>
      <c r="J341" s="49" t="s">
        <v>2186</v>
      </c>
      <c r="K341" s="49" t="s">
        <v>5696</v>
      </c>
      <c r="L341" s="49" t="s">
        <v>254</v>
      </c>
      <c r="M341" s="49" t="s">
        <v>568</v>
      </c>
    </row>
    <row r="342" spans="2:13" x14ac:dyDescent="0.3">
      <c r="B342" s="248" t="s">
        <v>2831</v>
      </c>
      <c r="C342" s="248" t="s">
        <v>2831</v>
      </c>
      <c r="D342" t="s">
        <v>2578</v>
      </c>
      <c r="E342" t="s">
        <v>8045</v>
      </c>
      <c r="F342" t="s">
        <v>2073</v>
      </c>
      <c r="G342" s="47" t="s">
        <v>2287</v>
      </c>
      <c r="H342" s="49">
        <v>0</v>
      </c>
      <c r="I342" s="49">
        <v>0</v>
      </c>
      <c r="J342" s="49" t="s">
        <v>2186</v>
      </c>
      <c r="K342" s="49" t="s">
        <v>8046</v>
      </c>
      <c r="L342" s="49" t="s">
        <v>254</v>
      </c>
      <c r="M342" s="49" t="s">
        <v>568</v>
      </c>
    </row>
    <row r="343" spans="2:13" x14ac:dyDescent="0.3">
      <c r="B343" s="248" t="s">
        <v>2831</v>
      </c>
      <c r="C343" s="248" t="s">
        <v>2831</v>
      </c>
      <c r="D343" t="s">
        <v>2578</v>
      </c>
      <c r="E343" t="s">
        <v>4042</v>
      </c>
      <c r="F343" t="s">
        <v>2073</v>
      </c>
      <c r="G343" s="47" t="s">
        <v>2287</v>
      </c>
      <c r="H343" s="49">
        <v>0</v>
      </c>
      <c r="I343" s="49">
        <v>0</v>
      </c>
      <c r="J343" s="49" t="s">
        <v>2186</v>
      </c>
      <c r="K343" s="49" t="s">
        <v>4043</v>
      </c>
      <c r="L343" s="49" t="s">
        <v>254</v>
      </c>
      <c r="M343" s="49" t="s">
        <v>568</v>
      </c>
    </row>
    <row r="344" spans="2:13" x14ac:dyDescent="0.3">
      <c r="B344" s="248" t="s">
        <v>2831</v>
      </c>
      <c r="C344" s="248" t="s">
        <v>2831</v>
      </c>
      <c r="D344" t="s">
        <v>2578</v>
      </c>
      <c r="E344" t="s">
        <v>3629</v>
      </c>
      <c r="F344" t="s">
        <v>2073</v>
      </c>
      <c r="G344" s="47" t="s">
        <v>2287</v>
      </c>
      <c r="H344" s="49">
        <v>0</v>
      </c>
      <c r="I344" s="49">
        <v>0</v>
      </c>
      <c r="J344" s="49" t="s">
        <v>2186</v>
      </c>
      <c r="K344" s="49" t="s">
        <v>3631</v>
      </c>
      <c r="L344" s="49" t="s">
        <v>254</v>
      </c>
      <c r="M344" s="49" t="s">
        <v>568</v>
      </c>
    </row>
    <row r="345" spans="2:13" x14ac:dyDescent="0.3">
      <c r="B345" s="248" t="s">
        <v>2831</v>
      </c>
      <c r="C345" s="248" t="s">
        <v>2831</v>
      </c>
      <c r="D345" t="s">
        <v>2578</v>
      </c>
      <c r="E345" t="s">
        <v>5656</v>
      </c>
      <c r="F345" t="s">
        <v>2073</v>
      </c>
      <c r="G345" s="47" t="s">
        <v>2287</v>
      </c>
      <c r="H345" s="49">
        <v>0</v>
      </c>
      <c r="I345" s="49">
        <v>0</v>
      </c>
      <c r="J345" s="49" t="s">
        <v>2186</v>
      </c>
      <c r="K345" s="49" t="s">
        <v>5657</v>
      </c>
      <c r="L345" s="49" t="s">
        <v>254</v>
      </c>
      <c r="M345" s="49" t="s">
        <v>568</v>
      </c>
    </row>
    <row r="346" spans="2:13" x14ac:dyDescent="0.3">
      <c r="B346" s="248" t="s">
        <v>2831</v>
      </c>
      <c r="C346" s="248" t="s">
        <v>2831</v>
      </c>
      <c r="D346" t="s">
        <v>2578</v>
      </c>
      <c r="E346" t="s">
        <v>3623</v>
      </c>
      <c r="F346" t="s">
        <v>2073</v>
      </c>
      <c r="G346" s="47" t="s">
        <v>2287</v>
      </c>
      <c r="H346" s="49">
        <v>0</v>
      </c>
      <c r="I346" s="49">
        <v>0</v>
      </c>
      <c r="J346" s="49" t="s">
        <v>2186</v>
      </c>
      <c r="K346" s="49" t="s">
        <v>3624</v>
      </c>
      <c r="L346" s="49" t="s">
        <v>254</v>
      </c>
      <c r="M346" s="49" t="s">
        <v>568</v>
      </c>
    </row>
    <row r="347" spans="2:13" x14ac:dyDescent="0.3">
      <c r="B347" s="248" t="s">
        <v>2831</v>
      </c>
      <c r="C347" s="248" t="s">
        <v>2831</v>
      </c>
      <c r="D347" t="s">
        <v>2578</v>
      </c>
      <c r="E347" t="s">
        <v>3242</v>
      </c>
      <c r="F347" t="s">
        <v>2073</v>
      </c>
      <c r="G347" s="47" t="s">
        <v>2287</v>
      </c>
      <c r="H347" s="49">
        <v>0</v>
      </c>
      <c r="I347" s="49">
        <v>0</v>
      </c>
      <c r="J347" s="49" t="s">
        <v>2160</v>
      </c>
      <c r="K347" s="49" t="s">
        <v>2941</v>
      </c>
      <c r="L347" s="49" t="s">
        <v>254</v>
      </c>
      <c r="M347" s="49" t="s">
        <v>568</v>
      </c>
    </row>
    <row r="348" spans="2:13" x14ac:dyDescent="0.3">
      <c r="B348" s="248" t="s">
        <v>2831</v>
      </c>
      <c r="C348" s="248" t="s">
        <v>2831</v>
      </c>
      <c r="D348" t="s">
        <v>2578</v>
      </c>
      <c r="E348" t="s">
        <v>3774</v>
      </c>
      <c r="F348" t="s">
        <v>2073</v>
      </c>
      <c r="G348" s="47" t="s">
        <v>2287</v>
      </c>
      <c r="H348" s="49">
        <v>0</v>
      </c>
      <c r="I348" s="49">
        <v>0</v>
      </c>
      <c r="J348" s="49" t="s">
        <v>2186</v>
      </c>
      <c r="K348" s="49" t="s">
        <v>3775</v>
      </c>
      <c r="L348" s="49" t="s">
        <v>254</v>
      </c>
      <c r="M348" s="49" t="s">
        <v>568</v>
      </c>
    </row>
    <row r="349" spans="2:13" x14ac:dyDescent="0.3">
      <c r="B349" s="248" t="s">
        <v>2831</v>
      </c>
      <c r="C349" s="248" t="s">
        <v>2831</v>
      </c>
      <c r="D349" t="s">
        <v>2578</v>
      </c>
      <c r="E349" t="s">
        <v>3475</v>
      </c>
      <c r="F349" t="s">
        <v>2073</v>
      </c>
      <c r="G349" s="47" t="s">
        <v>2287</v>
      </c>
      <c r="H349" s="49">
        <v>0</v>
      </c>
      <c r="I349" s="49">
        <v>0</v>
      </c>
      <c r="J349" s="49" t="s">
        <v>2186</v>
      </c>
      <c r="K349" s="49" t="s">
        <v>3476</v>
      </c>
      <c r="L349" s="49" t="s">
        <v>254</v>
      </c>
      <c r="M349" s="49" t="s">
        <v>568</v>
      </c>
    </row>
    <row r="350" spans="2:13" x14ac:dyDescent="0.3">
      <c r="B350" s="248" t="s">
        <v>2831</v>
      </c>
      <c r="C350" s="248" t="s">
        <v>2831</v>
      </c>
      <c r="D350" t="s">
        <v>2578</v>
      </c>
      <c r="E350" t="s">
        <v>4031</v>
      </c>
      <c r="F350" t="s">
        <v>2073</v>
      </c>
      <c r="G350" s="47" t="s">
        <v>2287</v>
      </c>
      <c r="H350" s="49">
        <v>0</v>
      </c>
      <c r="I350" s="49">
        <v>0</v>
      </c>
      <c r="J350" s="49" t="s">
        <v>2186</v>
      </c>
      <c r="K350" s="49" t="s">
        <v>4032</v>
      </c>
      <c r="L350" s="49" t="s">
        <v>254</v>
      </c>
      <c r="M350" s="49" t="s">
        <v>568</v>
      </c>
    </row>
    <row r="351" spans="2:13" x14ac:dyDescent="0.3">
      <c r="B351" s="248" t="s">
        <v>2831</v>
      </c>
      <c r="C351" s="248" t="s">
        <v>2831</v>
      </c>
      <c r="D351" t="s">
        <v>2578</v>
      </c>
      <c r="E351" t="s">
        <v>8559</v>
      </c>
      <c r="F351" t="s">
        <v>2073</v>
      </c>
      <c r="G351" s="47" t="s">
        <v>2287</v>
      </c>
      <c r="H351" s="49">
        <v>0</v>
      </c>
      <c r="I351" s="49">
        <v>0</v>
      </c>
      <c r="J351" s="49" t="s">
        <v>2186</v>
      </c>
      <c r="K351" s="49" t="s">
        <v>8560</v>
      </c>
      <c r="L351" s="49" t="s">
        <v>254</v>
      </c>
      <c r="M351" s="49" t="s">
        <v>568</v>
      </c>
    </row>
    <row r="352" spans="2:13" x14ac:dyDescent="0.3">
      <c r="B352" s="248" t="s">
        <v>2831</v>
      </c>
      <c r="C352" s="248" t="s">
        <v>2831</v>
      </c>
      <c r="D352" t="s">
        <v>2578</v>
      </c>
      <c r="E352" t="s">
        <v>5992</v>
      </c>
      <c r="F352" t="s">
        <v>2073</v>
      </c>
      <c r="G352" s="47" t="s">
        <v>2287</v>
      </c>
      <c r="H352" s="49">
        <v>0</v>
      </c>
      <c r="I352" s="49">
        <v>0</v>
      </c>
      <c r="J352" s="49" t="s">
        <v>2186</v>
      </c>
      <c r="K352" s="49" t="s">
        <v>5993</v>
      </c>
      <c r="L352" s="49" t="s">
        <v>254</v>
      </c>
      <c r="M352" s="49" t="s">
        <v>568</v>
      </c>
    </row>
    <row r="353" spans="2:13" x14ac:dyDescent="0.3">
      <c r="B353" s="248" t="s">
        <v>2831</v>
      </c>
      <c r="C353" s="248" t="s">
        <v>2831</v>
      </c>
      <c r="D353" t="s">
        <v>2578</v>
      </c>
      <c r="E353" t="s">
        <v>5231</v>
      </c>
      <c r="F353" t="s">
        <v>2078</v>
      </c>
      <c r="G353" s="47" t="s">
        <v>2287</v>
      </c>
      <c r="H353" s="49">
        <v>0</v>
      </c>
      <c r="I353" s="49">
        <v>0</v>
      </c>
      <c r="J353" s="49" t="s">
        <v>2160</v>
      </c>
      <c r="K353" s="49" t="s">
        <v>5232</v>
      </c>
      <c r="L353" s="49" t="s">
        <v>254</v>
      </c>
      <c r="M353" s="49" t="s">
        <v>568</v>
      </c>
    </row>
    <row r="354" spans="2:13" x14ac:dyDescent="0.3">
      <c r="B354" s="248" t="s">
        <v>2831</v>
      </c>
      <c r="C354" s="248" t="s">
        <v>2831</v>
      </c>
      <c r="D354" t="s">
        <v>2578</v>
      </c>
      <c r="E354" t="s">
        <v>9163</v>
      </c>
      <c r="F354" t="s">
        <v>2073</v>
      </c>
      <c r="G354" s="47" t="s">
        <v>2287</v>
      </c>
      <c r="H354" s="49">
        <v>0</v>
      </c>
      <c r="I354" s="49">
        <v>0</v>
      </c>
      <c r="J354" s="49" t="s">
        <v>2186</v>
      </c>
      <c r="K354" s="49" t="s">
        <v>9164</v>
      </c>
      <c r="L354" s="49" t="s">
        <v>2147</v>
      </c>
      <c r="M354" s="49" t="s">
        <v>568</v>
      </c>
    </row>
    <row r="355" spans="2:13" x14ac:dyDescent="0.3">
      <c r="B355" s="248" t="s">
        <v>2831</v>
      </c>
      <c r="C355" s="248" t="s">
        <v>2831</v>
      </c>
      <c r="D355" t="s">
        <v>2578</v>
      </c>
      <c r="E355" t="s">
        <v>9101</v>
      </c>
      <c r="F355" t="s">
        <v>2078</v>
      </c>
      <c r="G355" s="47" t="s">
        <v>2287</v>
      </c>
      <c r="H355" s="49">
        <v>0</v>
      </c>
      <c r="I355" s="49">
        <v>0</v>
      </c>
      <c r="J355" s="49" t="s">
        <v>2186</v>
      </c>
      <c r="K355" s="49" t="s">
        <v>9102</v>
      </c>
      <c r="L355" s="49" t="s">
        <v>254</v>
      </c>
      <c r="M355" s="49" t="s">
        <v>568</v>
      </c>
    </row>
    <row r="356" spans="2:13" x14ac:dyDescent="0.3">
      <c r="B356" s="248" t="s">
        <v>2831</v>
      </c>
      <c r="C356" s="248" t="s">
        <v>2831</v>
      </c>
      <c r="D356" t="s">
        <v>2578</v>
      </c>
      <c r="E356" t="s">
        <v>8201</v>
      </c>
      <c r="F356" t="s">
        <v>2073</v>
      </c>
      <c r="G356" s="47" t="s">
        <v>2287</v>
      </c>
      <c r="H356" s="49">
        <v>0</v>
      </c>
      <c r="I356" s="49">
        <v>0</v>
      </c>
      <c r="J356" s="49" t="s">
        <v>2186</v>
      </c>
      <c r="K356" s="49" t="s">
        <v>8202</v>
      </c>
      <c r="L356" s="49" t="s">
        <v>254</v>
      </c>
      <c r="M356" s="49" t="s">
        <v>568</v>
      </c>
    </row>
    <row r="357" spans="2:13" x14ac:dyDescent="0.3">
      <c r="B357" s="248" t="s">
        <v>2831</v>
      </c>
      <c r="C357" s="248" t="s">
        <v>2831</v>
      </c>
      <c r="D357" t="s">
        <v>2578</v>
      </c>
      <c r="E357" t="s">
        <v>6606</v>
      </c>
      <c r="F357" t="s">
        <v>2073</v>
      </c>
      <c r="G357" s="47" t="s">
        <v>2287</v>
      </c>
      <c r="H357" s="49">
        <v>0</v>
      </c>
      <c r="I357" s="49">
        <v>0</v>
      </c>
      <c r="J357" s="49" t="s">
        <v>2186</v>
      </c>
      <c r="K357" s="49" t="s">
        <v>6607</v>
      </c>
      <c r="L357" s="49" t="s">
        <v>254</v>
      </c>
      <c r="M357" s="49" t="s">
        <v>568</v>
      </c>
    </row>
    <row r="358" spans="2:13" x14ac:dyDescent="0.3">
      <c r="B358" s="248" t="s">
        <v>2831</v>
      </c>
      <c r="C358" s="248" t="s">
        <v>2831</v>
      </c>
      <c r="D358" t="s">
        <v>2578</v>
      </c>
      <c r="E358" t="s">
        <v>7318</v>
      </c>
      <c r="F358" t="s">
        <v>2073</v>
      </c>
      <c r="G358" s="47" t="s">
        <v>2217</v>
      </c>
      <c r="H358" s="49">
        <v>0</v>
      </c>
      <c r="I358" s="49">
        <v>0</v>
      </c>
      <c r="J358" s="49" t="s">
        <v>2186</v>
      </c>
      <c r="K358" s="49" t="s">
        <v>7319</v>
      </c>
      <c r="L358" s="49" t="s">
        <v>254</v>
      </c>
      <c r="M358" s="49" t="s">
        <v>568</v>
      </c>
    </row>
    <row r="359" spans="2:13" x14ac:dyDescent="0.3">
      <c r="B359" s="248" t="s">
        <v>2831</v>
      </c>
      <c r="C359" s="248" t="s">
        <v>2831</v>
      </c>
      <c r="D359" t="s">
        <v>2578</v>
      </c>
      <c r="E359" t="s">
        <v>9865</v>
      </c>
      <c r="F359" t="s">
        <v>2073</v>
      </c>
      <c r="G359" s="47" t="s">
        <v>2217</v>
      </c>
      <c r="H359" s="49">
        <v>0</v>
      </c>
      <c r="I359" s="49">
        <v>0</v>
      </c>
      <c r="J359" s="49" t="s">
        <v>2186</v>
      </c>
      <c r="K359" s="49" t="s">
        <v>9866</v>
      </c>
      <c r="L359" s="49" t="s">
        <v>254</v>
      </c>
      <c r="M359" s="49" t="s">
        <v>568</v>
      </c>
    </row>
    <row r="360" spans="2:13" x14ac:dyDescent="0.3">
      <c r="B360" s="248" t="s">
        <v>2831</v>
      </c>
      <c r="C360" s="248" t="s">
        <v>2831</v>
      </c>
      <c r="D360" t="s">
        <v>2578</v>
      </c>
      <c r="E360" t="s">
        <v>4370</v>
      </c>
      <c r="F360" t="s">
        <v>2078</v>
      </c>
      <c r="G360" s="47" t="s">
        <v>2217</v>
      </c>
      <c r="H360" s="49">
        <v>0</v>
      </c>
      <c r="I360" s="49">
        <v>0</v>
      </c>
      <c r="J360" s="49" t="s">
        <v>2160</v>
      </c>
      <c r="K360" s="49" t="s">
        <v>2941</v>
      </c>
      <c r="L360" s="49" t="s">
        <v>254</v>
      </c>
      <c r="M360" s="49" t="s">
        <v>568</v>
      </c>
    </row>
    <row r="361" spans="2:13" x14ac:dyDescent="0.3">
      <c r="B361" s="248" t="s">
        <v>2831</v>
      </c>
      <c r="C361" s="248" t="s">
        <v>2831</v>
      </c>
      <c r="D361" t="s">
        <v>2578</v>
      </c>
      <c r="E361" t="s">
        <v>7316</v>
      </c>
      <c r="F361" t="s">
        <v>2073</v>
      </c>
      <c r="G361" s="47" t="s">
        <v>2217</v>
      </c>
      <c r="H361" s="49">
        <v>0</v>
      </c>
      <c r="I361" s="49">
        <v>0</v>
      </c>
      <c r="J361" s="49" t="s">
        <v>2186</v>
      </c>
      <c r="K361" s="49" t="s">
        <v>7317</v>
      </c>
      <c r="L361" s="49" t="s">
        <v>254</v>
      </c>
      <c r="M361" s="49" t="s">
        <v>568</v>
      </c>
    </row>
    <row r="362" spans="2:13" x14ac:dyDescent="0.3">
      <c r="B362" s="248" t="s">
        <v>2831</v>
      </c>
      <c r="C362" s="248" t="s">
        <v>2831</v>
      </c>
      <c r="D362" t="s">
        <v>2578</v>
      </c>
      <c r="E362" t="s">
        <v>8737</v>
      </c>
      <c r="F362" t="s">
        <v>2073</v>
      </c>
      <c r="G362" s="47" t="s">
        <v>2217</v>
      </c>
      <c r="H362" s="49">
        <v>0</v>
      </c>
      <c r="I362" s="49">
        <v>0</v>
      </c>
      <c r="J362" s="49" t="s">
        <v>2186</v>
      </c>
      <c r="K362" s="49" t="s">
        <v>8738</v>
      </c>
      <c r="L362" s="49" t="s">
        <v>254</v>
      </c>
      <c r="M362" s="49" t="s">
        <v>568</v>
      </c>
    </row>
    <row r="363" spans="2:13" x14ac:dyDescent="0.3">
      <c r="B363" s="248" t="s">
        <v>2831</v>
      </c>
      <c r="C363" s="248" t="s">
        <v>2831</v>
      </c>
      <c r="D363" t="s">
        <v>2578</v>
      </c>
      <c r="E363" t="s">
        <v>7077</v>
      </c>
      <c r="F363" t="s">
        <v>2073</v>
      </c>
      <c r="G363" s="47" t="s">
        <v>2217</v>
      </c>
      <c r="H363" s="49">
        <v>0</v>
      </c>
      <c r="I363" s="49">
        <v>0</v>
      </c>
      <c r="J363" s="49" t="s">
        <v>2186</v>
      </c>
      <c r="K363" s="49" t="s">
        <v>7078</v>
      </c>
      <c r="L363" s="49" t="s">
        <v>254</v>
      </c>
      <c r="M363" s="49" t="s">
        <v>568</v>
      </c>
    </row>
    <row r="364" spans="2:13" x14ac:dyDescent="0.3">
      <c r="B364" s="248" t="s">
        <v>2831</v>
      </c>
      <c r="C364" s="248" t="s">
        <v>2831</v>
      </c>
      <c r="D364" t="s">
        <v>2578</v>
      </c>
      <c r="E364" t="s">
        <v>6460</v>
      </c>
      <c r="F364" t="s">
        <v>2073</v>
      </c>
      <c r="G364" s="47" t="s">
        <v>2217</v>
      </c>
      <c r="H364" s="49">
        <v>0</v>
      </c>
      <c r="I364" s="49">
        <v>0</v>
      </c>
      <c r="J364" s="49" t="s">
        <v>2186</v>
      </c>
      <c r="K364" s="49" t="s">
        <v>6461</v>
      </c>
      <c r="L364" s="49" t="s">
        <v>254</v>
      </c>
      <c r="M364" s="49" t="s">
        <v>568</v>
      </c>
    </row>
    <row r="365" spans="2:13" x14ac:dyDescent="0.3">
      <c r="B365" s="248" t="s">
        <v>2831</v>
      </c>
      <c r="C365" s="248" t="s">
        <v>2831</v>
      </c>
      <c r="D365" t="s">
        <v>2578</v>
      </c>
      <c r="E365" t="s">
        <v>3612</v>
      </c>
      <c r="F365" t="s">
        <v>2073</v>
      </c>
      <c r="G365" s="47" t="s">
        <v>2217</v>
      </c>
      <c r="H365" s="49">
        <v>0</v>
      </c>
      <c r="I365" s="49">
        <v>0</v>
      </c>
      <c r="J365" s="49" t="s">
        <v>2186</v>
      </c>
      <c r="K365" s="49" t="s">
        <v>3613</v>
      </c>
      <c r="L365" s="49" t="s">
        <v>2147</v>
      </c>
      <c r="M365" s="49" t="s">
        <v>568</v>
      </c>
    </row>
    <row r="366" spans="2:13" x14ac:dyDescent="0.3">
      <c r="B366" s="248" t="s">
        <v>2831</v>
      </c>
      <c r="C366" s="248" t="s">
        <v>2831</v>
      </c>
      <c r="D366" t="s">
        <v>2578</v>
      </c>
      <c r="E366" t="s">
        <v>5163</v>
      </c>
      <c r="F366" t="s">
        <v>2078</v>
      </c>
      <c r="G366" s="47" t="s">
        <v>2217</v>
      </c>
      <c r="H366" s="49">
        <v>0</v>
      </c>
      <c r="I366" s="49">
        <v>0</v>
      </c>
      <c r="J366" s="49" t="s">
        <v>2173</v>
      </c>
      <c r="K366" s="49" t="s">
        <v>5164</v>
      </c>
      <c r="L366" s="49" t="s">
        <v>254</v>
      </c>
      <c r="M366" s="49" t="s">
        <v>568</v>
      </c>
    </row>
    <row r="367" spans="2:13" x14ac:dyDescent="0.3">
      <c r="B367" s="248" t="s">
        <v>2831</v>
      </c>
      <c r="C367" s="248" t="s">
        <v>2831</v>
      </c>
      <c r="D367" t="s">
        <v>2578</v>
      </c>
      <c r="E367" t="s">
        <v>6931</v>
      </c>
      <c r="F367" t="s">
        <v>2073</v>
      </c>
      <c r="G367" s="47" t="s">
        <v>2217</v>
      </c>
      <c r="H367" s="49">
        <v>0</v>
      </c>
      <c r="I367" s="49">
        <v>0</v>
      </c>
      <c r="J367" s="49" t="s">
        <v>2186</v>
      </c>
      <c r="K367" s="49" t="s">
        <v>6932</v>
      </c>
      <c r="L367" s="49" t="s">
        <v>254</v>
      </c>
      <c r="M367" s="49" t="s">
        <v>568</v>
      </c>
    </row>
    <row r="368" spans="2:13" x14ac:dyDescent="0.3">
      <c r="B368" s="248" t="s">
        <v>2831</v>
      </c>
      <c r="C368" s="248" t="s">
        <v>2831</v>
      </c>
      <c r="D368" t="s">
        <v>2578</v>
      </c>
      <c r="E368" t="s">
        <v>4940</v>
      </c>
      <c r="F368" t="s">
        <v>2073</v>
      </c>
      <c r="G368" s="47" t="s">
        <v>2217</v>
      </c>
      <c r="H368" s="49">
        <v>0</v>
      </c>
      <c r="I368" s="49">
        <v>0</v>
      </c>
      <c r="J368" s="49" t="s">
        <v>2176</v>
      </c>
      <c r="K368" s="49" t="s">
        <v>4941</v>
      </c>
      <c r="L368" s="49" t="s">
        <v>254</v>
      </c>
      <c r="M368" s="49" t="s">
        <v>568</v>
      </c>
    </row>
    <row r="369" spans="2:13" x14ac:dyDescent="0.3">
      <c r="B369" s="248" t="s">
        <v>2831</v>
      </c>
      <c r="C369" s="248" t="s">
        <v>2831</v>
      </c>
      <c r="D369" t="s">
        <v>2578</v>
      </c>
      <c r="E369" t="s">
        <v>10457</v>
      </c>
      <c r="F369" t="s">
        <v>2073</v>
      </c>
      <c r="G369" s="47" t="s">
        <v>2217</v>
      </c>
      <c r="H369" s="49">
        <v>0</v>
      </c>
      <c r="I369" s="49">
        <v>0</v>
      </c>
      <c r="J369" s="49" t="s">
        <v>2160</v>
      </c>
      <c r="K369" s="49" t="s">
        <v>10458</v>
      </c>
      <c r="L369" s="49" t="s">
        <v>254</v>
      </c>
      <c r="M369" s="49" t="s">
        <v>568</v>
      </c>
    </row>
    <row r="370" spans="2:13" x14ac:dyDescent="0.3">
      <c r="B370" s="248" t="s">
        <v>2831</v>
      </c>
      <c r="C370" s="248" t="s">
        <v>2831</v>
      </c>
      <c r="D370" t="s">
        <v>2578</v>
      </c>
      <c r="E370" t="s">
        <v>9284</v>
      </c>
      <c r="F370" t="s">
        <v>2073</v>
      </c>
      <c r="G370" s="47" t="s">
        <v>2217</v>
      </c>
      <c r="H370" s="49">
        <v>0</v>
      </c>
      <c r="I370" s="49">
        <v>0</v>
      </c>
      <c r="J370" s="49" t="s">
        <v>2160</v>
      </c>
      <c r="K370" s="49" t="s">
        <v>9285</v>
      </c>
      <c r="L370" s="49" t="s">
        <v>254</v>
      </c>
      <c r="M370" s="49" t="s">
        <v>568</v>
      </c>
    </row>
    <row r="371" spans="2:13" x14ac:dyDescent="0.3">
      <c r="B371" s="248" t="s">
        <v>2831</v>
      </c>
      <c r="C371" s="248" t="s">
        <v>2831</v>
      </c>
      <c r="D371" t="s">
        <v>2578</v>
      </c>
      <c r="E371" t="s">
        <v>4906</v>
      </c>
      <c r="F371" t="s">
        <v>2078</v>
      </c>
      <c r="G371" s="47" t="s">
        <v>2217</v>
      </c>
      <c r="H371" s="49">
        <v>0</v>
      </c>
      <c r="I371" s="49">
        <v>0</v>
      </c>
      <c r="J371" s="49" t="s">
        <v>2160</v>
      </c>
      <c r="K371" s="49" t="s">
        <v>4907</v>
      </c>
      <c r="L371" s="49" t="s">
        <v>254</v>
      </c>
      <c r="M371" s="49" t="s">
        <v>568</v>
      </c>
    </row>
    <row r="372" spans="2:13" x14ac:dyDescent="0.3">
      <c r="B372" s="248" t="s">
        <v>2831</v>
      </c>
      <c r="C372" s="248" t="s">
        <v>2831</v>
      </c>
      <c r="D372" t="s">
        <v>2578</v>
      </c>
      <c r="E372" t="s">
        <v>4486</v>
      </c>
      <c r="F372" t="s">
        <v>2078</v>
      </c>
      <c r="G372" s="47" t="s">
        <v>2217</v>
      </c>
      <c r="H372" s="49">
        <v>0</v>
      </c>
      <c r="I372" s="49">
        <v>0</v>
      </c>
      <c r="J372" s="49" t="s">
        <v>2160</v>
      </c>
      <c r="K372" s="49" t="s">
        <v>4406</v>
      </c>
      <c r="L372" s="49" t="s">
        <v>254</v>
      </c>
      <c r="M372" s="49" t="s">
        <v>568</v>
      </c>
    </row>
    <row r="373" spans="2:13" x14ac:dyDescent="0.3">
      <c r="B373" s="248" t="s">
        <v>2831</v>
      </c>
      <c r="C373" s="248" t="s">
        <v>2831</v>
      </c>
      <c r="D373" t="s">
        <v>2578</v>
      </c>
      <c r="E373" t="s">
        <v>5523</v>
      </c>
      <c r="F373" t="s">
        <v>2073</v>
      </c>
      <c r="G373" s="47" t="s">
        <v>2217</v>
      </c>
      <c r="H373" s="49">
        <v>0</v>
      </c>
      <c r="I373" s="49">
        <v>0</v>
      </c>
      <c r="J373" s="49" t="s">
        <v>2186</v>
      </c>
      <c r="K373" s="49" t="s">
        <v>5525</v>
      </c>
      <c r="L373" s="49" t="s">
        <v>254</v>
      </c>
      <c r="M373" s="49" t="s">
        <v>568</v>
      </c>
    </row>
    <row r="374" spans="2:13" x14ac:dyDescent="0.3">
      <c r="B374" s="248" t="s">
        <v>2831</v>
      </c>
      <c r="C374" s="248" t="s">
        <v>2831</v>
      </c>
      <c r="D374" t="s">
        <v>2578</v>
      </c>
      <c r="E374" t="s">
        <v>6445</v>
      </c>
      <c r="F374" t="s">
        <v>2073</v>
      </c>
      <c r="G374" s="47" t="s">
        <v>2217</v>
      </c>
      <c r="H374" s="49">
        <v>0</v>
      </c>
      <c r="I374" s="49">
        <v>0</v>
      </c>
      <c r="J374" s="49" t="s">
        <v>2160</v>
      </c>
      <c r="K374" s="49" t="s">
        <v>6446</v>
      </c>
      <c r="L374" s="49" t="s">
        <v>254</v>
      </c>
      <c r="M374" s="49" t="s">
        <v>568</v>
      </c>
    </row>
    <row r="375" spans="2:13" x14ac:dyDescent="0.3">
      <c r="B375" s="248" t="s">
        <v>2831</v>
      </c>
      <c r="C375" s="248" t="s">
        <v>2831</v>
      </c>
      <c r="D375" t="s">
        <v>2578</v>
      </c>
      <c r="E375" t="s">
        <v>11844</v>
      </c>
      <c r="F375" t="s">
        <v>2073</v>
      </c>
      <c r="G375" s="47" t="s">
        <v>2217</v>
      </c>
      <c r="H375" s="49">
        <v>0</v>
      </c>
      <c r="I375" s="49">
        <v>0</v>
      </c>
      <c r="J375" s="49" t="s">
        <v>2173</v>
      </c>
      <c r="K375" s="49" t="s">
        <v>4391</v>
      </c>
      <c r="L375" s="49" t="s">
        <v>254</v>
      </c>
      <c r="M375" s="49" t="s">
        <v>568</v>
      </c>
    </row>
    <row r="376" spans="2:13" x14ac:dyDescent="0.3">
      <c r="B376" s="248" t="s">
        <v>2831</v>
      </c>
      <c r="C376" s="248" t="s">
        <v>2831</v>
      </c>
      <c r="D376" t="s">
        <v>2578</v>
      </c>
      <c r="E376" t="s">
        <v>3648</v>
      </c>
      <c r="F376" t="s">
        <v>2073</v>
      </c>
      <c r="G376" s="47" t="s">
        <v>2217</v>
      </c>
      <c r="H376" s="49">
        <v>0</v>
      </c>
      <c r="I376" s="49">
        <v>0</v>
      </c>
      <c r="J376" s="49" t="s">
        <v>2186</v>
      </c>
      <c r="K376" s="49" t="s">
        <v>3649</v>
      </c>
      <c r="L376" s="49" t="s">
        <v>254</v>
      </c>
      <c r="M376" s="49" t="s">
        <v>568</v>
      </c>
    </row>
    <row r="377" spans="2:13" x14ac:dyDescent="0.3">
      <c r="B377" s="248" t="s">
        <v>2831</v>
      </c>
      <c r="C377" s="248" t="s">
        <v>2831</v>
      </c>
      <c r="D377" t="s">
        <v>2578</v>
      </c>
      <c r="E377" t="s">
        <v>4666</v>
      </c>
      <c r="F377" t="s">
        <v>2073</v>
      </c>
      <c r="G377" s="47" t="s">
        <v>2217</v>
      </c>
      <c r="H377" s="49">
        <v>0</v>
      </c>
      <c r="I377" s="49">
        <v>0</v>
      </c>
      <c r="J377" s="49" t="s">
        <v>2173</v>
      </c>
      <c r="K377" s="49" t="s">
        <v>4667</v>
      </c>
      <c r="L377" s="49" t="s">
        <v>254</v>
      </c>
      <c r="M377" s="49" t="s">
        <v>568</v>
      </c>
    </row>
    <row r="378" spans="2:13" x14ac:dyDescent="0.3">
      <c r="B378" s="248" t="s">
        <v>2831</v>
      </c>
      <c r="C378" s="248" t="s">
        <v>2831</v>
      </c>
      <c r="D378" t="s">
        <v>2578</v>
      </c>
      <c r="E378" t="s">
        <v>8840</v>
      </c>
      <c r="F378" t="s">
        <v>2073</v>
      </c>
      <c r="G378" s="47" t="s">
        <v>2217</v>
      </c>
      <c r="H378" s="49">
        <v>0</v>
      </c>
      <c r="I378" s="49">
        <v>0</v>
      </c>
      <c r="J378" s="49" t="s">
        <v>2173</v>
      </c>
      <c r="K378" s="49" t="s">
        <v>8841</v>
      </c>
      <c r="L378" s="49" t="s">
        <v>254</v>
      </c>
      <c r="M378" s="49" t="s">
        <v>568</v>
      </c>
    </row>
    <row r="379" spans="2:13" x14ac:dyDescent="0.3">
      <c r="B379" s="248" t="s">
        <v>2831</v>
      </c>
      <c r="C379" s="248" t="s">
        <v>2831</v>
      </c>
      <c r="D379" t="s">
        <v>2578</v>
      </c>
      <c r="E379" t="s">
        <v>12139</v>
      </c>
      <c r="F379" t="s">
        <v>2072</v>
      </c>
      <c r="G379" s="47" t="s">
        <v>2217</v>
      </c>
      <c r="H379" s="49">
        <v>0</v>
      </c>
      <c r="I379" s="49">
        <v>0</v>
      </c>
      <c r="J379" s="49" t="s">
        <v>2160</v>
      </c>
      <c r="K379" s="49" t="s">
        <v>4726</v>
      </c>
      <c r="L379" s="49" t="s">
        <v>254</v>
      </c>
      <c r="M379" s="49" t="s">
        <v>568</v>
      </c>
    </row>
    <row r="380" spans="2:13" x14ac:dyDescent="0.3">
      <c r="B380" s="248" t="s">
        <v>2831</v>
      </c>
      <c r="C380" s="248" t="s">
        <v>2831</v>
      </c>
      <c r="D380" t="s">
        <v>2578</v>
      </c>
      <c r="E380" t="s">
        <v>6406</v>
      </c>
      <c r="F380" t="s">
        <v>2073</v>
      </c>
      <c r="G380" s="47" t="s">
        <v>2217</v>
      </c>
      <c r="H380" s="49">
        <v>0</v>
      </c>
      <c r="I380" s="49">
        <v>0</v>
      </c>
      <c r="J380" s="49" t="s">
        <v>2186</v>
      </c>
      <c r="K380" s="49" t="s">
        <v>6407</v>
      </c>
      <c r="L380" s="49" t="s">
        <v>254</v>
      </c>
      <c r="M380" s="49" t="s">
        <v>568</v>
      </c>
    </row>
    <row r="381" spans="2:13" x14ac:dyDescent="0.3">
      <c r="B381" s="248" t="s">
        <v>2831</v>
      </c>
      <c r="C381" s="248" t="s">
        <v>2831</v>
      </c>
      <c r="D381" t="s">
        <v>2578</v>
      </c>
      <c r="E381" t="s">
        <v>3268</v>
      </c>
      <c r="F381" t="s">
        <v>2073</v>
      </c>
      <c r="G381" s="47" t="s">
        <v>2217</v>
      </c>
      <c r="H381" s="49">
        <v>0</v>
      </c>
      <c r="I381" s="49">
        <v>0</v>
      </c>
      <c r="J381" s="49" t="s">
        <v>2160</v>
      </c>
      <c r="K381" s="49" t="s">
        <v>2941</v>
      </c>
      <c r="L381" s="49" t="s">
        <v>2147</v>
      </c>
      <c r="M381" s="49" t="s">
        <v>568</v>
      </c>
    </row>
    <row r="382" spans="2:13" x14ac:dyDescent="0.3">
      <c r="B382" s="248" t="s">
        <v>2831</v>
      </c>
      <c r="C382" s="248" t="s">
        <v>2831</v>
      </c>
      <c r="D382" t="s">
        <v>2578</v>
      </c>
      <c r="E382" t="s">
        <v>7730</v>
      </c>
      <c r="F382" t="s">
        <v>2073</v>
      </c>
      <c r="G382" s="47" t="s">
        <v>2217</v>
      </c>
      <c r="H382" s="49">
        <v>0</v>
      </c>
      <c r="I382" s="49">
        <v>0</v>
      </c>
      <c r="J382" s="49" t="s">
        <v>2186</v>
      </c>
      <c r="K382" s="49" t="s">
        <v>7731</v>
      </c>
      <c r="L382" s="49" t="s">
        <v>254</v>
      </c>
      <c r="M382" s="49" t="s">
        <v>568</v>
      </c>
    </row>
    <row r="383" spans="2:13" x14ac:dyDescent="0.3">
      <c r="B383" s="248" t="s">
        <v>2831</v>
      </c>
      <c r="C383" s="248" t="s">
        <v>2831</v>
      </c>
      <c r="D383" t="s">
        <v>2578</v>
      </c>
      <c r="E383" t="s">
        <v>4072</v>
      </c>
      <c r="F383" t="s">
        <v>2073</v>
      </c>
      <c r="G383" s="47" t="s">
        <v>2300</v>
      </c>
      <c r="H383" s="49">
        <v>0</v>
      </c>
      <c r="I383" s="49">
        <v>0</v>
      </c>
      <c r="J383" s="49" t="s">
        <v>2186</v>
      </c>
      <c r="K383" s="49" t="s">
        <v>4073</v>
      </c>
      <c r="L383" s="49" t="s">
        <v>254</v>
      </c>
      <c r="M383" s="49" t="s">
        <v>568</v>
      </c>
    </row>
    <row r="384" spans="2:13" x14ac:dyDescent="0.3">
      <c r="B384" s="248" t="s">
        <v>2831</v>
      </c>
      <c r="C384" s="248" t="s">
        <v>2831</v>
      </c>
      <c r="D384" t="s">
        <v>2578</v>
      </c>
      <c r="E384" t="s">
        <v>10334</v>
      </c>
      <c r="F384" t="s">
        <v>2073</v>
      </c>
      <c r="G384" s="47" t="s">
        <v>2300</v>
      </c>
      <c r="H384" s="49">
        <v>0</v>
      </c>
      <c r="I384" s="49">
        <v>0</v>
      </c>
      <c r="J384" s="49" t="s">
        <v>2186</v>
      </c>
      <c r="K384" s="49" t="s">
        <v>10335</v>
      </c>
      <c r="L384" s="49" t="s">
        <v>254</v>
      </c>
      <c r="M384" s="49" t="s">
        <v>568</v>
      </c>
    </row>
    <row r="385" spans="2:13" x14ac:dyDescent="0.3">
      <c r="B385" s="248" t="s">
        <v>2831</v>
      </c>
      <c r="C385" s="248" t="s">
        <v>2831</v>
      </c>
      <c r="D385" t="s">
        <v>2578</v>
      </c>
      <c r="E385" t="s">
        <v>5468</v>
      </c>
      <c r="F385" t="s">
        <v>2073</v>
      </c>
      <c r="G385" s="47" t="s">
        <v>2300</v>
      </c>
      <c r="H385" s="49">
        <v>0</v>
      </c>
      <c r="I385" s="49">
        <v>0</v>
      </c>
      <c r="J385" s="49" t="s">
        <v>2186</v>
      </c>
      <c r="K385" s="49" t="s">
        <v>5470</v>
      </c>
      <c r="L385" s="49" t="s">
        <v>254</v>
      </c>
      <c r="M385" s="49" t="s">
        <v>568</v>
      </c>
    </row>
    <row r="386" spans="2:13" x14ac:dyDescent="0.3">
      <c r="B386" s="248" t="s">
        <v>2831</v>
      </c>
      <c r="C386" s="248" t="s">
        <v>2831</v>
      </c>
      <c r="D386" t="s">
        <v>2578</v>
      </c>
      <c r="E386" t="s">
        <v>11718</v>
      </c>
      <c r="F386" t="s">
        <v>2073</v>
      </c>
      <c r="G386" s="47" t="s">
        <v>2300</v>
      </c>
      <c r="H386" s="49">
        <v>0</v>
      </c>
      <c r="I386" s="49">
        <v>0</v>
      </c>
      <c r="J386" s="49" t="s">
        <v>2160</v>
      </c>
      <c r="K386" s="49" t="s">
        <v>11719</v>
      </c>
      <c r="L386" s="49" t="s">
        <v>254</v>
      </c>
      <c r="M386" s="49" t="s">
        <v>568</v>
      </c>
    </row>
    <row r="387" spans="2:13" x14ac:dyDescent="0.3">
      <c r="B387" s="248" t="s">
        <v>2831</v>
      </c>
      <c r="C387" s="248" t="s">
        <v>2831</v>
      </c>
      <c r="D387" t="s">
        <v>2578</v>
      </c>
      <c r="E387" t="s">
        <v>5769</v>
      </c>
      <c r="F387" t="s">
        <v>2073</v>
      </c>
      <c r="G387" s="47" t="s">
        <v>2300</v>
      </c>
      <c r="H387" s="49">
        <v>0</v>
      </c>
      <c r="I387" s="49">
        <v>0</v>
      </c>
      <c r="J387" s="49" t="s">
        <v>2186</v>
      </c>
      <c r="K387" s="49" t="s">
        <v>5770</v>
      </c>
      <c r="L387" s="49" t="s">
        <v>254</v>
      </c>
      <c r="M387" s="49" t="s">
        <v>568</v>
      </c>
    </row>
    <row r="388" spans="2:13" x14ac:dyDescent="0.3">
      <c r="B388" s="248" t="s">
        <v>2831</v>
      </c>
      <c r="C388" s="248" t="s">
        <v>2831</v>
      </c>
      <c r="D388" t="s">
        <v>2578</v>
      </c>
      <c r="E388" t="s">
        <v>9151</v>
      </c>
      <c r="F388" t="s">
        <v>2073</v>
      </c>
      <c r="G388" s="47" t="s">
        <v>2300</v>
      </c>
      <c r="H388" s="49">
        <v>0</v>
      </c>
      <c r="I388" s="49">
        <v>0</v>
      </c>
      <c r="J388" s="49" t="s">
        <v>2186</v>
      </c>
      <c r="K388" s="49" t="s">
        <v>9152</v>
      </c>
      <c r="L388" s="49" t="s">
        <v>254</v>
      </c>
      <c r="M388" s="49" t="s">
        <v>568</v>
      </c>
    </row>
    <row r="389" spans="2:13" x14ac:dyDescent="0.3">
      <c r="B389" s="248" t="s">
        <v>2831</v>
      </c>
      <c r="C389" s="248" t="s">
        <v>2831</v>
      </c>
      <c r="D389" t="s">
        <v>2578</v>
      </c>
      <c r="E389" t="s">
        <v>4972</v>
      </c>
      <c r="F389" t="s">
        <v>2078</v>
      </c>
      <c r="G389" s="47" t="s">
        <v>2300</v>
      </c>
      <c r="H389" s="49">
        <v>0</v>
      </c>
      <c r="I389" s="49">
        <v>0</v>
      </c>
      <c r="J389" s="49" t="s">
        <v>2160</v>
      </c>
      <c r="K389" s="49" t="s">
        <v>3939</v>
      </c>
      <c r="L389" s="49" t="s">
        <v>254</v>
      </c>
      <c r="M389" s="49" t="s">
        <v>568</v>
      </c>
    </row>
    <row r="390" spans="2:13" x14ac:dyDescent="0.3">
      <c r="B390" s="248" t="s">
        <v>2831</v>
      </c>
      <c r="C390" s="248" t="s">
        <v>2831</v>
      </c>
      <c r="D390" t="s">
        <v>2578</v>
      </c>
      <c r="E390" t="s">
        <v>7207</v>
      </c>
      <c r="F390" t="s">
        <v>2073</v>
      </c>
      <c r="G390" s="47" t="s">
        <v>2300</v>
      </c>
      <c r="H390" s="49">
        <v>0</v>
      </c>
      <c r="I390" s="49">
        <v>0</v>
      </c>
      <c r="J390" s="49" t="s">
        <v>2173</v>
      </c>
      <c r="K390" s="49" t="s">
        <v>7208</v>
      </c>
      <c r="L390" s="49" t="s">
        <v>254</v>
      </c>
      <c r="M390" s="49" t="s">
        <v>568</v>
      </c>
    </row>
    <row r="391" spans="2:13" x14ac:dyDescent="0.3">
      <c r="B391" s="248" t="s">
        <v>2831</v>
      </c>
      <c r="C391" s="248" t="s">
        <v>2831</v>
      </c>
      <c r="D391" t="s">
        <v>2578</v>
      </c>
      <c r="E391" t="s">
        <v>12131</v>
      </c>
      <c r="F391" t="s">
        <v>2072</v>
      </c>
      <c r="G391" s="47" t="s">
        <v>2300</v>
      </c>
      <c r="H391" s="49">
        <v>0</v>
      </c>
      <c r="I391" s="49">
        <v>0</v>
      </c>
      <c r="J391" s="49" t="s">
        <v>2160</v>
      </c>
      <c r="K391" s="49" t="s">
        <v>2992</v>
      </c>
      <c r="L391" s="49" t="s">
        <v>254</v>
      </c>
      <c r="M391" s="49" t="s">
        <v>568</v>
      </c>
    </row>
    <row r="392" spans="2:13" x14ac:dyDescent="0.3">
      <c r="B392" s="248" t="s">
        <v>2831</v>
      </c>
      <c r="C392" s="248" t="s">
        <v>2831</v>
      </c>
      <c r="D392" t="s">
        <v>2578</v>
      </c>
      <c r="E392" t="s">
        <v>7383</v>
      </c>
      <c r="F392" t="s">
        <v>2078</v>
      </c>
      <c r="G392" s="47" t="s">
        <v>2300</v>
      </c>
      <c r="H392" s="49">
        <v>0</v>
      </c>
      <c r="I392" s="49">
        <v>0</v>
      </c>
      <c r="J392" s="49" t="s">
        <v>2186</v>
      </c>
      <c r="K392" s="49" t="s">
        <v>7384</v>
      </c>
      <c r="L392" s="49" t="s">
        <v>254</v>
      </c>
      <c r="M392" s="49" t="s">
        <v>568</v>
      </c>
    </row>
    <row r="393" spans="2:13" x14ac:dyDescent="0.3">
      <c r="B393" s="248" t="s">
        <v>2831</v>
      </c>
      <c r="C393" s="248" t="s">
        <v>2831</v>
      </c>
      <c r="D393" t="s">
        <v>2578</v>
      </c>
      <c r="E393" t="s">
        <v>11588</v>
      </c>
      <c r="F393" t="s">
        <v>2073</v>
      </c>
      <c r="G393" s="47" t="s">
        <v>2300</v>
      </c>
      <c r="H393" s="49">
        <v>0</v>
      </c>
      <c r="I393" s="49">
        <v>0</v>
      </c>
      <c r="J393" s="49" t="s">
        <v>2173</v>
      </c>
      <c r="K393" s="49" t="s">
        <v>11589</v>
      </c>
      <c r="L393" s="49" t="s">
        <v>254</v>
      </c>
      <c r="M393" s="49" t="s">
        <v>568</v>
      </c>
    </row>
    <row r="394" spans="2:13" x14ac:dyDescent="0.3">
      <c r="B394" s="248" t="s">
        <v>2831</v>
      </c>
      <c r="C394" s="248" t="s">
        <v>2831</v>
      </c>
      <c r="D394" t="s">
        <v>2578</v>
      </c>
      <c r="E394" t="s">
        <v>3234</v>
      </c>
      <c r="F394" t="s">
        <v>2073</v>
      </c>
      <c r="G394" s="47" t="s">
        <v>2300</v>
      </c>
      <c r="H394" s="49">
        <v>0</v>
      </c>
      <c r="I394" s="49">
        <v>0</v>
      </c>
      <c r="J394" s="49" t="s">
        <v>2160</v>
      </c>
      <c r="K394" s="49" t="s">
        <v>2925</v>
      </c>
      <c r="L394" s="49" t="s">
        <v>254</v>
      </c>
      <c r="M394" s="49" t="s">
        <v>568</v>
      </c>
    </row>
    <row r="395" spans="2:13" x14ac:dyDescent="0.3">
      <c r="B395" s="248" t="s">
        <v>2831</v>
      </c>
      <c r="C395" s="248" t="s">
        <v>2831</v>
      </c>
      <c r="D395" t="s">
        <v>2578</v>
      </c>
      <c r="E395" t="s">
        <v>6154</v>
      </c>
      <c r="F395" t="s">
        <v>2073</v>
      </c>
      <c r="G395" s="47" t="s">
        <v>2300</v>
      </c>
      <c r="H395" s="49">
        <v>0</v>
      </c>
      <c r="I395" s="49">
        <v>0</v>
      </c>
      <c r="J395" s="49" t="s">
        <v>2186</v>
      </c>
      <c r="K395" s="49" t="s">
        <v>6155</v>
      </c>
      <c r="L395" s="49" t="s">
        <v>254</v>
      </c>
      <c r="M395" s="49" t="s">
        <v>568</v>
      </c>
    </row>
    <row r="396" spans="2:13" x14ac:dyDescent="0.3">
      <c r="B396" s="248" t="s">
        <v>2831</v>
      </c>
      <c r="C396" s="248" t="s">
        <v>2831</v>
      </c>
      <c r="D396" t="s">
        <v>2578</v>
      </c>
      <c r="E396" t="s">
        <v>5838</v>
      </c>
      <c r="F396" t="s">
        <v>2073</v>
      </c>
      <c r="G396" s="47" t="s">
        <v>2300</v>
      </c>
      <c r="H396" s="49">
        <v>0</v>
      </c>
      <c r="I396" s="49">
        <v>0</v>
      </c>
      <c r="J396" s="49" t="s">
        <v>2186</v>
      </c>
      <c r="K396" s="49" t="s">
        <v>5839</v>
      </c>
      <c r="L396" s="49" t="s">
        <v>2147</v>
      </c>
      <c r="M396" s="49" t="s">
        <v>568</v>
      </c>
    </row>
    <row r="397" spans="2:13" x14ac:dyDescent="0.3">
      <c r="B397" s="248" t="s">
        <v>2831</v>
      </c>
      <c r="C397" s="248" t="s">
        <v>2831</v>
      </c>
      <c r="D397" t="s">
        <v>2578</v>
      </c>
      <c r="E397" t="s">
        <v>4389</v>
      </c>
      <c r="F397" t="s">
        <v>2073</v>
      </c>
      <c r="G397" s="47" t="s">
        <v>2356</v>
      </c>
      <c r="H397" s="49">
        <v>0</v>
      </c>
      <c r="I397" s="49">
        <v>0</v>
      </c>
      <c r="J397" s="49" t="s">
        <v>2173</v>
      </c>
      <c r="K397" s="49" t="s">
        <v>4391</v>
      </c>
      <c r="L397" s="49" t="s">
        <v>254</v>
      </c>
      <c r="M397" s="49" t="s">
        <v>568</v>
      </c>
    </row>
    <row r="398" spans="2:13" x14ac:dyDescent="0.3">
      <c r="B398" s="248" t="s">
        <v>2831</v>
      </c>
      <c r="C398" s="248" t="s">
        <v>2831</v>
      </c>
      <c r="D398" t="s">
        <v>2578</v>
      </c>
      <c r="E398" t="s">
        <v>7479</v>
      </c>
      <c r="F398" t="s">
        <v>2073</v>
      </c>
      <c r="G398" s="47" t="s">
        <v>2356</v>
      </c>
      <c r="H398" s="49">
        <v>0</v>
      </c>
      <c r="I398" s="49">
        <v>0</v>
      </c>
      <c r="J398" s="49" t="s">
        <v>2186</v>
      </c>
      <c r="K398" s="49" t="s">
        <v>7480</v>
      </c>
      <c r="L398" s="49" t="s">
        <v>254</v>
      </c>
      <c r="M398" s="49" t="s">
        <v>568</v>
      </c>
    </row>
    <row r="399" spans="2:13" x14ac:dyDescent="0.3">
      <c r="B399" s="248" t="s">
        <v>2831</v>
      </c>
      <c r="C399" s="248" t="s">
        <v>2831</v>
      </c>
      <c r="D399" t="s">
        <v>2578</v>
      </c>
      <c r="E399" t="s">
        <v>12095</v>
      </c>
      <c r="F399" t="s">
        <v>2075</v>
      </c>
      <c r="G399" s="47" t="s">
        <v>2356</v>
      </c>
      <c r="H399" s="49">
        <v>0</v>
      </c>
      <c r="I399" s="49">
        <v>0</v>
      </c>
      <c r="J399" s="49" t="s">
        <v>2160</v>
      </c>
      <c r="K399" s="49" t="s">
        <v>12096</v>
      </c>
      <c r="L399" s="49" t="s">
        <v>254</v>
      </c>
      <c r="M399" s="49" t="s">
        <v>568</v>
      </c>
    </row>
    <row r="400" spans="2:13" x14ac:dyDescent="0.3">
      <c r="B400" s="248" t="s">
        <v>2831</v>
      </c>
      <c r="C400" s="248" t="s">
        <v>2831</v>
      </c>
      <c r="D400" t="s">
        <v>2578</v>
      </c>
      <c r="E400" t="s">
        <v>12100</v>
      </c>
      <c r="F400" t="s">
        <v>2072</v>
      </c>
      <c r="G400" s="47" t="s">
        <v>2356</v>
      </c>
      <c r="H400" s="49">
        <v>0</v>
      </c>
      <c r="I400" s="49">
        <v>0</v>
      </c>
      <c r="J400" s="49" t="s">
        <v>2160</v>
      </c>
      <c r="K400" s="49" t="s">
        <v>4726</v>
      </c>
      <c r="L400" s="49" t="s">
        <v>254</v>
      </c>
      <c r="M400" s="49" t="s">
        <v>568</v>
      </c>
    </row>
    <row r="401" spans="2:13" x14ac:dyDescent="0.3">
      <c r="B401" s="248" t="s">
        <v>2831</v>
      </c>
      <c r="C401" s="248" t="s">
        <v>2831</v>
      </c>
      <c r="D401" t="s">
        <v>2578</v>
      </c>
      <c r="E401" t="s">
        <v>3593</v>
      </c>
      <c r="F401" t="s">
        <v>2073</v>
      </c>
      <c r="G401" s="47" t="s">
        <v>2356</v>
      </c>
      <c r="H401" s="49">
        <v>0</v>
      </c>
      <c r="I401" s="49">
        <v>0</v>
      </c>
      <c r="J401" s="49" t="s">
        <v>2186</v>
      </c>
      <c r="K401" s="49" t="s">
        <v>3594</v>
      </c>
      <c r="L401" s="49" t="s">
        <v>254</v>
      </c>
      <c r="M401" s="49" t="s">
        <v>568</v>
      </c>
    </row>
    <row r="402" spans="2:13" x14ac:dyDescent="0.3">
      <c r="B402" s="248" t="s">
        <v>2831</v>
      </c>
      <c r="C402" s="248" t="s">
        <v>2831</v>
      </c>
      <c r="D402" t="s">
        <v>2578</v>
      </c>
      <c r="E402" t="s">
        <v>5663</v>
      </c>
      <c r="F402" t="s">
        <v>2078</v>
      </c>
      <c r="G402" s="47" t="s">
        <v>2356</v>
      </c>
      <c r="H402" s="49">
        <v>0</v>
      </c>
      <c r="I402" s="49">
        <v>0</v>
      </c>
      <c r="J402" s="49" t="s">
        <v>2186</v>
      </c>
      <c r="K402" s="49" t="s">
        <v>5665</v>
      </c>
      <c r="L402" s="49" t="s">
        <v>254</v>
      </c>
      <c r="M402" s="49" t="s">
        <v>568</v>
      </c>
    </row>
    <row r="403" spans="2:13" x14ac:dyDescent="0.3">
      <c r="B403" s="248" t="s">
        <v>2831</v>
      </c>
      <c r="C403" s="248" t="s">
        <v>2831</v>
      </c>
      <c r="D403" t="s">
        <v>2578</v>
      </c>
      <c r="E403" t="s">
        <v>7856</v>
      </c>
      <c r="F403" t="s">
        <v>2073</v>
      </c>
      <c r="G403" s="47" t="s">
        <v>2356</v>
      </c>
      <c r="H403" s="49">
        <v>0</v>
      </c>
      <c r="I403" s="49">
        <v>0</v>
      </c>
      <c r="J403" s="49" t="s">
        <v>2186</v>
      </c>
      <c r="K403" s="49" t="s">
        <v>7857</v>
      </c>
      <c r="L403" s="49" t="s">
        <v>254</v>
      </c>
      <c r="M403" s="49" t="s">
        <v>568</v>
      </c>
    </row>
    <row r="404" spans="2:13" x14ac:dyDescent="0.3">
      <c r="B404" s="248" t="s">
        <v>2831</v>
      </c>
      <c r="C404" s="248" t="s">
        <v>2831</v>
      </c>
      <c r="D404" t="s">
        <v>2578</v>
      </c>
      <c r="E404" t="s">
        <v>3860</v>
      </c>
      <c r="F404" t="s">
        <v>2073</v>
      </c>
      <c r="G404" s="47" t="s">
        <v>2356</v>
      </c>
      <c r="H404" s="49">
        <v>0</v>
      </c>
      <c r="I404" s="49">
        <v>0</v>
      </c>
      <c r="J404" s="49" t="s">
        <v>2186</v>
      </c>
      <c r="K404" s="49" t="s">
        <v>3861</v>
      </c>
      <c r="L404" s="49" t="s">
        <v>254</v>
      </c>
      <c r="M404" s="49" t="s">
        <v>568</v>
      </c>
    </row>
    <row r="405" spans="2:13" x14ac:dyDescent="0.3">
      <c r="B405" s="248" t="s">
        <v>2831</v>
      </c>
      <c r="C405" s="248" t="s">
        <v>2831</v>
      </c>
      <c r="D405" t="s">
        <v>2578</v>
      </c>
      <c r="E405" t="s">
        <v>3614</v>
      </c>
      <c r="F405" t="s">
        <v>2073</v>
      </c>
      <c r="G405" s="47" t="s">
        <v>2356</v>
      </c>
      <c r="H405" s="49">
        <v>0</v>
      </c>
      <c r="I405" s="49">
        <v>0</v>
      </c>
      <c r="J405" s="49" t="s">
        <v>2186</v>
      </c>
      <c r="K405" s="49" t="s">
        <v>3615</v>
      </c>
      <c r="L405" s="49" t="s">
        <v>254</v>
      </c>
      <c r="M405" s="49" t="s">
        <v>568</v>
      </c>
    </row>
    <row r="406" spans="2:13" x14ac:dyDescent="0.3">
      <c r="B406" s="248" t="s">
        <v>2831</v>
      </c>
      <c r="C406" s="248" t="s">
        <v>2831</v>
      </c>
      <c r="D406" t="s">
        <v>2578</v>
      </c>
      <c r="E406" t="s">
        <v>5904</v>
      </c>
      <c r="F406" t="s">
        <v>2073</v>
      </c>
      <c r="G406" s="47" t="s">
        <v>2356</v>
      </c>
      <c r="H406" s="49">
        <v>0</v>
      </c>
      <c r="I406" s="49">
        <v>0</v>
      </c>
      <c r="J406" s="49" t="s">
        <v>2186</v>
      </c>
      <c r="K406" s="49" t="s">
        <v>5905</v>
      </c>
      <c r="L406" s="49" t="s">
        <v>254</v>
      </c>
      <c r="M406" s="49" t="s">
        <v>568</v>
      </c>
    </row>
    <row r="407" spans="2:13" x14ac:dyDescent="0.3">
      <c r="B407" s="248" t="s">
        <v>2831</v>
      </c>
      <c r="C407" s="248" t="s">
        <v>2831</v>
      </c>
      <c r="D407" t="s">
        <v>2578</v>
      </c>
      <c r="E407" t="s">
        <v>12154</v>
      </c>
      <c r="F407" t="s">
        <v>2072</v>
      </c>
      <c r="G407" s="47" t="s">
        <v>2356</v>
      </c>
      <c r="H407" s="49">
        <v>1</v>
      </c>
      <c r="I407" s="49">
        <v>166.93</v>
      </c>
      <c r="J407" s="49" t="s">
        <v>2160</v>
      </c>
      <c r="K407" s="49" t="s">
        <v>4726</v>
      </c>
      <c r="L407" s="49" t="s">
        <v>254</v>
      </c>
      <c r="M407" s="49" t="s">
        <v>568</v>
      </c>
    </row>
    <row r="408" spans="2:13" x14ac:dyDescent="0.3">
      <c r="B408" s="248" t="s">
        <v>2831</v>
      </c>
      <c r="C408" s="248" t="s">
        <v>2831</v>
      </c>
      <c r="D408" t="s">
        <v>2578</v>
      </c>
      <c r="E408" t="s">
        <v>10423</v>
      </c>
      <c r="F408" t="s">
        <v>2073</v>
      </c>
      <c r="G408" s="47" t="s">
        <v>2356</v>
      </c>
      <c r="H408" s="49">
        <v>0</v>
      </c>
      <c r="I408" s="49">
        <v>0</v>
      </c>
      <c r="J408" s="49" t="s">
        <v>2173</v>
      </c>
      <c r="K408" s="49" t="s">
        <v>10424</v>
      </c>
      <c r="L408" s="49" t="s">
        <v>254</v>
      </c>
      <c r="M408" s="49" t="s">
        <v>568</v>
      </c>
    </row>
    <row r="409" spans="2:13" x14ac:dyDescent="0.3">
      <c r="B409" s="248" t="s">
        <v>2831</v>
      </c>
      <c r="C409" s="248" t="s">
        <v>2831</v>
      </c>
      <c r="D409" t="s">
        <v>2578</v>
      </c>
      <c r="E409" t="s">
        <v>7680</v>
      </c>
      <c r="F409" t="s">
        <v>2073</v>
      </c>
      <c r="G409" s="47" t="s">
        <v>2356</v>
      </c>
      <c r="H409" s="49">
        <v>0</v>
      </c>
      <c r="I409" s="49">
        <v>0</v>
      </c>
      <c r="J409" s="49" t="s">
        <v>2186</v>
      </c>
      <c r="K409" s="49" t="s">
        <v>7681</v>
      </c>
      <c r="L409" s="49" t="s">
        <v>254</v>
      </c>
      <c r="M409" s="49" t="s">
        <v>568</v>
      </c>
    </row>
    <row r="410" spans="2:13" x14ac:dyDescent="0.3">
      <c r="B410" s="248" t="s">
        <v>2831</v>
      </c>
      <c r="C410" s="248" t="s">
        <v>2831</v>
      </c>
      <c r="D410" t="s">
        <v>2578</v>
      </c>
      <c r="E410" t="s">
        <v>7706</v>
      </c>
      <c r="F410" t="s">
        <v>2073</v>
      </c>
      <c r="G410" s="47" t="s">
        <v>2178</v>
      </c>
      <c r="H410" s="49">
        <v>0</v>
      </c>
      <c r="I410" s="49">
        <v>0</v>
      </c>
      <c r="J410" s="49" t="s">
        <v>2186</v>
      </c>
      <c r="K410" s="49" t="s">
        <v>7707</v>
      </c>
      <c r="L410" s="49" t="s">
        <v>254</v>
      </c>
      <c r="M410" s="49" t="s">
        <v>568</v>
      </c>
    </row>
    <row r="411" spans="2:13" x14ac:dyDescent="0.3">
      <c r="B411" s="248" t="s">
        <v>2831</v>
      </c>
      <c r="C411" s="248" t="s">
        <v>2831</v>
      </c>
      <c r="D411" t="s">
        <v>2578</v>
      </c>
      <c r="E411" t="s">
        <v>5102</v>
      </c>
      <c r="F411" t="s">
        <v>2073</v>
      </c>
      <c r="G411" s="47" t="s">
        <v>2178</v>
      </c>
      <c r="H411" s="49">
        <v>0</v>
      </c>
      <c r="I411" s="49">
        <v>0</v>
      </c>
      <c r="J411" s="49" t="s">
        <v>2176</v>
      </c>
      <c r="K411" s="49" t="s">
        <v>5104</v>
      </c>
      <c r="L411" s="49" t="s">
        <v>254</v>
      </c>
      <c r="M411" s="49" t="s">
        <v>568</v>
      </c>
    </row>
    <row r="412" spans="2:13" x14ac:dyDescent="0.3">
      <c r="B412" s="248" t="s">
        <v>2831</v>
      </c>
      <c r="C412" s="248" t="s">
        <v>2831</v>
      </c>
      <c r="D412" t="s">
        <v>2578</v>
      </c>
      <c r="E412" t="s">
        <v>7558</v>
      </c>
      <c r="F412" t="s">
        <v>2073</v>
      </c>
      <c r="G412" s="47" t="s">
        <v>2178</v>
      </c>
      <c r="H412" s="49">
        <v>0</v>
      </c>
      <c r="I412" s="49">
        <v>0</v>
      </c>
      <c r="J412" s="49" t="s">
        <v>2186</v>
      </c>
      <c r="K412" s="49" t="s">
        <v>7559</v>
      </c>
      <c r="L412" s="49" t="s">
        <v>254</v>
      </c>
      <c r="M412" s="49" t="s">
        <v>568</v>
      </c>
    </row>
    <row r="413" spans="2:13" x14ac:dyDescent="0.3">
      <c r="B413" s="248" t="s">
        <v>2831</v>
      </c>
      <c r="C413" s="248" t="s">
        <v>2831</v>
      </c>
      <c r="D413" t="s">
        <v>2578</v>
      </c>
      <c r="E413" t="s">
        <v>6443</v>
      </c>
      <c r="F413" t="s">
        <v>2073</v>
      </c>
      <c r="G413" s="47" t="s">
        <v>2178</v>
      </c>
      <c r="H413" s="49">
        <v>0</v>
      </c>
      <c r="I413" s="49">
        <v>0</v>
      </c>
      <c r="J413" s="49" t="s">
        <v>2160</v>
      </c>
      <c r="K413" s="49" t="s">
        <v>6444</v>
      </c>
      <c r="L413" s="49" t="s">
        <v>254</v>
      </c>
      <c r="M413" s="49" t="s">
        <v>568</v>
      </c>
    </row>
    <row r="414" spans="2:13" x14ac:dyDescent="0.3">
      <c r="B414" s="248" t="s">
        <v>2831</v>
      </c>
      <c r="C414" s="248" t="s">
        <v>2831</v>
      </c>
      <c r="D414" t="s">
        <v>2578</v>
      </c>
      <c r="E414" t="s">
        <v>4146</v>
      </c>
      <c r="F414" t="s">
        <v>2078</v>
      </c>
      <c r="G414" s="47" t="s">
        <v>2178</v>
      </c>
      <c r="H414" s="49">
        <v>0</v>
      </c>
      <c r="I414" s="49">
        <v>0</v>
      </c>
      <c r="J414" s="49" t="s">
        <v>2186</v>
      </c>
      <c r="K414" s="49" t="s">
        <v>4147</v>
      </c>
      <c r="L414" s="49" t="s">
        <v>254</v>
      </c>
      <c r="M414" s="49" t="s">
        <v>568</v>
      </c>
    </row>
    <row r="415" spans="2:13" x14ac:dyDescent="0.3">
      <c r="B415" s="248" t="s">
        <v>2831</v>
      </c>
      <c r="C415" s="248" t="s">
        <v>2831</v>
      </c>
      <c r="D415" t="s">
        <v>2578</v>
      </c>
      <c r="E415" t="s">
        <v>9436</v>
      </c>
      <c r="F415" t="s">
        <v>2073</v>
      </c>
      <c r="G415" s="47" t="s">
        <v>2178</v>
      </c>
      <c r="H415" s="49">
        <v>0</v>
      </c>
      <c r="I415" s="49">
        <v>0</v>
      </c>
      <c r="J415" s="49" t="s">
        <v>2186</v>
      </c>
      <c r="K415" s="49" t="s">
        <v>9437</v>
      </c>
      <c r="L415" s="49" t="s">
        <v>2147</v>
      </c>
      <c r="M415" s="49" t="s">
        <v>568</v>
      </c>
    </row>
    <row r="416" spans="2:13" x14ac:dyDescent="0.3">
      <c r="B416" s="248" t="s">
        <v>2831</v>
      </c>
      <c r="C416" s="248" t="s">
        <v>2831</v>
      </c>
      <c r="D416" t="s">
        <v>2578</v>
      </c>
      <c r="E416" t="s">
        <v>12084</v>
      </c>
      <c r="F416" t="s">
        <v>2072</v>
      </c>
      <c r="G416" s="47" t="s">
        <v>2178</v>
      </c>
      <c r="H416" s="49">
        <v>0</v>
      </c>
      <c r="I416" s="49">
        <v>0</v>
      </c>
      <c r="J416" s="49" t="s">
        <v>2160</v>
      </c>
      <c r="K416" s="49" t="s">
        <v>3939</v>
      </c>
      <c r="L416" s="49" t="s">
        <v>254</v>
      </c>
      <c r="M416" s="49" t="s">
        <v>568</v>
      </c>
    </row>
    <row r="417" spans="2:13" x14ac:dyDescent="0.3">
      <c r="B417" s="248" t="s">
        <v>2831</v>
      </c>
      <c r="C417" s="248" t="s">
        <v>2831</v>
      </c>
      <c r="D417" t="s">
        <v>2578</v>
      </c>
      <c r="E417" t="s">
        <v>4474</v>
      </c>
      <c r="F417" t="s">
        <v>2073</v>
      </c>
      <c r="G417" s="47" t="s">
        <v>2178</v>
      </c>
      <c r="H417" s="49">
        <v>0</v>
      </c>
      <c r="I417" s="49">
        <v>0</v>
      </c>
      <c r="J417" s="49" t="s">
        <v>2160</v>
      </c>
      <c r="K417" s="49" t="s">
        <v>4475</v>
      </c>
      <c r="L417" s="49" t="s">
        <v>254</v>
      </c>
      <c r="M417" s="49" t="s">
        <v>568</v>
      </c>
    </row>
    <row r="418" spans="2:13" x14ac:dyDescent="0.3">
      <c r="B418" s="248" t="s">
        <v>2831</v>
      </c>
      <c r="C418" s="248" t="s">
        <v>2831</v>
      </c>
      <c r="D418" t="s">
        <v>2578</v>
      </c>
      <c r="E418" t="s">
        <v>11330</v>
      </c>
      <c r="F418" t="s">
        <v>2073</v>
      </c>
      <c r="G418" s="47" t="s">
        <v>2178</v>
      </c>
      <c r="H418" s="49">
        <v>0</v>
      </c>
      <c r="I418" s="49">
        <v>0</v>
      </c>
      <c r="J418" s="49" t="s">
        <v>2160</v>
      </c>
      <c r="K418" s="49" t="s">
        <v>11331</v>
      </c>
      <c r="L418" s="49" t="s">
        <v>254</v>
      </c>
      <c r="M418" s="49" t="s">
        <v>568</v>
      </c>
    </row>
    <row r="419" spans="2:13" x14ac:dyDescent="0.3">
      <c r="B419" s="248" t="s">
        <v>2831</v>
      </c>
      <c r="C419" s="248" t="s">
        <v>2831</v>
      </c>
      <c r="D419" t="s">
        <v>2578</v>
      </c>
      <c r="E419" t="s">
        <v>4997</v>
      </c>
      <c r="F419" t="s">
        <v>2078</v>
      </c>
      <c r="G419" s="47" t="s">
        <v>2178</v>
      </c>
      <c r="H419" s="49">
        <v>0</v>
      </c>
      <c r="I419" s="49">
        <v>0</v>
      </c>
      <c r="J419" s="49" t="s">
        <v>2160</v>
      </c>
      <c r="K419" s="49" t="s">
        <v>4998</v>
      </c>
      <c r="L419" s="49" t="s">
        <v>254</v>
      </c>
      <c r="M419" s="49" t="s">
        <v>568</v>
      </c>
    </row>
    <row r="420" spans="2:13" x14ac:dyDescent="0.3">
      <c r="B420" s="248" t="s">
        <v>2831</v>
      </c>
      <c r="C420" s="248" t="s">
        <v>2831</v>
      </c>
      <c r="D420" t="s">
        <v>2578</v>
      </c>
      <c r="E420" t="s">
        <v>3852</v>
      </c>
      <c r="F420" t="s">
        <v>2073</v>
      </c>
      <c r="G420" s="47" t="s">
        <v>2178</v>
      </c>
      <c r="H420" s="49">
        <v>0</v>
      </c>
      <c r="I420" s="49">
        <v>0</v>
      </c>
      <c r="J420" s="49" t="s">
        <v>2186</v>
      </c>
      <c r="K420" s="49" t="s">
        <v>3853</v>
      </c>
      <c r="L420" s="49" t="s">
        <v>254</v>
      </c>
      <c r="M420" s="49" t="s">
        <v>568</v>
      </c>
    </row>
    <row r="421" spans="2:13" x14ac:dyDescent="0.3">
      <c r="B421" s="248" t="s">
        <v>2831</v>
      </c>
      <c r="C421" s="248" t="s">
        <v>2831</v>
      </c>
      <c r="D421" t="s">
        <v>2578</v>
      </c>
      <c r="E421" t="s">
        <v>6116</v>
      </c>
      <c r="F421" t="s">
        <v>2078</v>
      </c>
      <c r="G421" s="47" t="s">
        <v>2178</v>
      </c>
      <c r="H421" s="49">
        <v>0</v>
      </c>
      <c r="I421" s="49">
        <v>0</v>
      </c>
      <c r="J421" s="49" t="s">
        <v>2186</v>
      </c>
      <c r="K421" s="49" t="s">
        <v>6117</v>
      </c>
      <c r="L421" s="49" t="s">
        <v>254</v>
      </c>
      <c r="M421" s="49" t="s">
        <v>568</v>
      </c>
    </row>
    <row r="422" spans="2:13" x14ac:dyDescent="0.3">
      <c r="B422" s="248" t="s">
        <v>2831</v>
      </c>
      <c r="C422" s="248" t="s">
        <v>2831</v>
      </c>
      <c r="D422" t="s">
        <v>2578</v>
      </c>
      <c r="E422" t="s">
        <v>4094</v>
      </c>
      <c r="F422" t="s">
        <v>2073</v>
      </c>
      <c r="G422" s="47" t="s">
        <v>2178</v>
      </c>
      <c r="H422" s="49">
        <v>0</v>
      </c>
      <c r="I422" s="49">
        <v>0</v>
      </c>
      <c r="J422" s="49" t="s">
        <v>2186</v>
      </c>
      <c r="K422" s="49" t="s">
        <v>4095</v>
      </c>
      <c r="L422" s="49" t="s">
        <v>254</v>
      </c>
      <c r="M422" s="49" t="s">
        <v>568</v>
      </c>
    </row>
    <row r="423" spans="2:13" x14ac:dyDescent="0.3">
      <c r="B423" s="248" t="s">
        <v>2831</v>
      </c>
      <c r="C423" s="248" t="s">
        <v>2831</v>
      </c>
      <c r="D423" t="s">
        <v>2578</v>
      </c>
      <c r="E423" t="s">
        <v>5182</v>
      </c>
      <c r="F423" t="s">
        <v>2073</v>
      </c>
      <c r="G423" s="47" t="s">
        <v>2178</v>
      </c>
      <c r="H423" s="49">
        <v>0</v>
      </c>
      <c r="I423" s="49">
        <v>0</v>
      </c>
      <c r="J423" s="49" t="s">
        <v>2160</v>
      </c>
      <c r="K423" s="49" t="s">
        <v>5183</v>
      </c>
      <c r="L423" s="49" t="s">
        <v>254</v>
      </c>
      <c r="M423" s="49" t="s">
        <v>568</v>
      </c>
    </row>
    <row r="424" spans="2:13" x14ac:dyDescent="0.3">
      <c r="B424" s="248" t="s">
        <v>2831</v>
      </c>
      <c r="C424" s="248" t="s">
        <v>2831</v>
      </c>
      <c r="D424" t="s">
        <v>2578</v>
      </c>
      <c r="E424" t="s">
        <v>4988</v>
      </c>
      <c r="F424" t="s">
        <v>2073</v>
      </c>
      <c r="G424" s="47" t="s">
        <v>2178</v>
      </c>
      <c r="H424" s="49">
        <v>0</v>
      </c>
      <c r="I424" s="49">
        <v>0</v>
      </c>
      <c r="J424" s="49" t="s">
        <v>2160</v>
      </c>
      <c r="K424" s="49" t="s">
        <v>4989</v>
      </c>
      <c r="L424" s="49" t="s">
        <v>254</v>
      </c>
      <c r="M424" s="49" t="s">
        <v>568</v>
      </c>
    </row>
    <row r="425" spans="2:13" x14ac:dyDescent="0.3">
      <c r="B425" s="248" t="s">
        <v>2831</v>
      </c>
      <c r="C425" s="248" t="s">
        <v>2831</v>
      </c>
      <c r="D425" t="s">
        <v>2578</v>
      </c>
      <c r="E425" t="s">
        <v>3804</v>
      </c>
      <c r="F425" t="s">
        <v>2073</v>
      </c>
      <c r="G425" s="47" t="s">
        <v>2178</v>
      </c>
      <c r="H425" s="49">
        <v>0</v>
      </c>
      <c r="I425" s="49">
        <v>0</v>
      </c>
      <c r="J425" s="49" t="s">
        <v>2186</v>
      </c>
      <c r="K425" s="49" t="s">
        <v>3805</v>
      </c>
      <c r="L425" s="49" t="s">
        <v>2147</v>
      </c>
      <c r="M425" s="49" t="s">
        <v>568</v>
      </c>
    </row>
    <row r="426" spans="2:13" x14ac:dyDescent="0.3">
      <c r="B426" s="248" t="s">
        <v>2831</v>
      </c>
      <c r="C426" s="248" t="s">
        <v>2831</v>
      </c>
      <c r="D426" t="s">
        <v>2578</v>
      </c>
      <c r="E426" t="s">
        <v>4155</v>
      </c>
      <c r="F426" t="s">
        <v>2073</v>
      </c>
      <c r="G426" s="47" t="s">
        <v>2178</v>
      </c>
      <c r="H426" s="49">
        <v>0</v>
      </c>
      <c r="I426" s="49">
        <v>0</v>
      </c>
      <c r="J426" s="49" t="s">
        <v>2186</v>
      </c>
      <c r="K426" s="49" t="s">
        <v>4156</v>
      </c>
      <c r="L426" s="49" t="s">
        <v>254</v>
      </c>
      <c r="M426" s="49" t="s">
        <v>568</v>
      </c>
    </row>
    <row r="427" spans="2:13" x14ac:dyDescent="0.3">
      <c r="B427" s="248" t="s">
        <v>2831</v>
      </c>
      <c r="C427" s="248" t="s">
        <v>2831</v>
      </c>
      <c r="D427" t="s">
        <v>2578</v>
      </c>
      <c r="E427" t="s">
        <v>8482</v>
      </c>
      <c r="F427" t="s">
        <v>2073</v>
      </c>
      <c r="G427" s="47" t="s">
        <v>2178</v>
      </c>
      <c r="H427" s="49">
        <v>0</v>
      </c>
      <c r="I427" s="49">
        <v>0</v>
      </c>
      <c r="J427" s="49" t="s">
        <v>2186</v>
      </c>
      <c r="K427" s="49" t="s">
        <v>8483</v>
      </c>
      <c r="L427" s="49" t="s">
        <v>254</v>
      </c>
      <c r="M427" s="49" t="s">
        <v>568</v>
      </c>
    </row>
    <row r="428" spans="2:13" x14ac:dyDescent="0.3">
      <c r="B428" s="248" t="s">
        <v>2831</v>
      </c>
      <c r="C428" s="248" t="s">
        <v>2831</v>
      </c>
      <c r="D428" t="s">
        <v>2578</v>
      </c>
      <c r="E428" t="s">
        <v>3587</v>
      </c>
      <c r="F428" t="s">
        <v>2078</v>
      </c>
      <c r="G428" s="47" t="s">
        <v>2178</v>
      </c>
      <c r="H428" s="49">
        <v>0</v>
      </c>
      <c r="I428" s="49">
        <v>0</v>
      </c>
      <c r="J428" s="49" t="s">
        <v>2186</v>
      </c>
      <c r="K428" s="49" t="s">
        <v>3588</v>
      </c>
      <c r="L428" s="49" t="s">
        <v>254</v>
      </c>
      <c r="M428" s="49" t="s">
        <v>568</v>
      </c>
    </row>
    <row r="429" spans="2:13" x14ac:dyDescent="0.3">
      <c r="B429" s="248" t="s">
        <v>2831</v>
      </c>
      <c r="C429" s="248" t="s">
        <v>2831</v>
      </c>
      <c r="D429" t="s">
        <v>2578</v>
      </c>
      <c r="E429" t="s">
        <v>10698</v>
      </c>
      <c r="F429" t="s">
        <v>2073</v>
      </c>
      <c r="G429" s="47" t="s">
        <v>2178</v>
      </c>
      <c r="H429" s="49">
        <v>0</v>
      </c>
      <c r="I429" s="49">
        <v>0</v>
      </c>
      <c r="J429" s="49" t="s">
        <v>2186</v>
      </c>
      <c r="K429" s="49" t="s">
        <v>10699</v>
      </c>
      <c r="L429" s="49" t="s">
        <v>254</v>
      </c>
      <c r="M429" s="49" t="s">
        <v>568</v>
      </c>
    </row>
    <row r="430" spans="2:13" x14ac:dyDescent="0.3">
      <c r="B430" s="248" t="s">
        <v>2831</v>
      </c>
      <c r="C430" s="248" t="s">
        <v>2831</v>
      </c>
      <c r="D430" t="s">
        <v>2578</v>
      </c>
      <c r="E430" t="s">
        <v>4213</v>
      </c>
      <c r="F430" t="s">
        <v>2073</v>
      </c>
      <c r="G430" s="47" t="s">
        <v>2178</v>
      </c>
      <c r="H430" s="49">
        <v>0</v>
      </c>
      <c r="I430" s="49">
        <v>0</v>
      </c>
      <c r="J430" s="49" t="s">
        <v>2186</v>
      </c>
      <c r="K430" s="49" t="s">
        <v>4214</v>
      </c>
      <c r="L430" s="49" t="s">
        <v>254</v>
      </c>
      <c r="M430" s="49" t="s">
        <v>568</v>
      </c>
    </row>
    <row r="431" spans="2:13" x14ac:dyDescent="0.3">
      <c r="B431" s="248" t="s">
        <v>2831</v>
      </c>
      <c r="C431" s="248" t="s">
        <v>2831</v>
      </c>
      <c r="D431" t="s">
        <v>2578</v>
      </c>
      <c r="E431" t="s">
        <v>7408</v>
      </c>
      <c r="F431" t="s">
        <v>2073</v>
      </c>
      <c r="G431" s="47" t="s">
        <v>2178</v>
      </c>
      <c r="H431" s="49">
        <v>0</v>
      </c>
      <c r="I431" s="49">
        <v>0</v>
      </c>
      <c r="J431" s="49" t="s">
        <v>2186</v>
      </c>
      <c r="K431" s="49" t="s">
        <v>7409</v>
      </c>
      <c r="L431" s="49" t="s">
        <v>254</v>
      </c>
      <c r="M431" s="49" t="s">
        <v>568</v>
      </c>
    </row>
    <row r="432" spans="2:13" x14ac:dyDescent="0.3">
      <c r="B432" s="248" t="s">
        <v>2831</v>
      </c>
      <c r="C432" s="248" t="s">
        <v>2831</v>
      </c>
      <c r="D432" t="s">
        <v>2578</v>
      </c>
      <c r="E432" t="s">
        <v>8557</v>
      </c>
      <c r="F432" t="s">
        <v>2078</v>
      </c>
      <c r="G432" s="47" t="s">
        <v>2178</v>
      </c>
      <c r="H432" s="49">
        <v>0</v>
      </c>
      <c r="I432" s="49">
        <v>0</v>
      </c>
      <c r="J432" s="49" t="s">
        <v>2186</v>
      </c>
      <c r="K432" s="49" t="s">
        <v>8558</v>
      </c>
      <c r="L432" s="49" t="s">
        <v>254</v>
      </c>
      <c r="M432" s="49" t="s">
        <v>568</v>
      </c>
    </row>
    <row r="433" spans="2:13" x14ac:dyDescent="0.3">
      <c r="B433" s="248" t="s">
        <v>2831</v>
      </c>
      <c r="C433" s="248" t="s">
        <v>2831</v>
      </c>
      <c r="D433" t="s">
        <v>2578</v>
      </c>
      <c r="E433" t="s">
        <v>9720</v>
      </c>
      <c r="F433" t="s">
        <v>2073</v>
      </c>
      <c r="G433" s="47" t="s">
        <v>2178</v>
      </c>
      <c r="H433" s="49">
        <v>0</v>
      </c>
      <c r="I433" s="49">
        <v>0</v>
      </c>
      <c r="J433" s="49" t="s">
        <v>2186</v>
      </c>
      <c r="K433" s="49" t="s">
        <v>9721</v>
      </c>
      <c r="L433" s="49" t="s">
        <v>254</v>
      </c>
      <c r="M433" s="49" t="s">
        <v>568</v>
      </c>
    </row>
    <row r="434" spans="2:13" x14ac:dyDescent="0.3">
      <c r="B434" s="248" t="s">
        <v>2831</v>
      </c>
      <c r="C434" s="248" t="s">
        <v>2831</v>
      </c>
      <c r="D434" t="s">
        <v>2578</v>
      </c>
      <c r="E434" t="s">
        <v>4339</v>
      </c>
      <c r="F434" t="s">
        <v>2078</v>
      </c>
      <c r="G434" s="47" t="s">
        <v>2301</v>
      </c>
      <c r="H434" s="49">
        <v>0</v>
      </c>
      <c r="I434" s="49">
        <v>0</v>
      </c>
      <c r="J434" s="49" t="s">
        <v>2176</v>
      </c>
      <c r="K434" s="49" t="s">
        <v>4341</v>
      </c>
      <c r="L434" s="49" t="s">
        <v>254</v>
      </c>
      <c r="M434" s="49" t="s">
        <v>568</v>
      </c>
    </row>
    <row r="435" spans="2:13" x14ac:dyDescent="0.3">
      <c r="B435" s="248" t="s">
        <v>2831</v>
      </c>
      <c r="C435" s="248" t="s">
        <v>2831</v>
      </c>
      <c r="D435" t="s">
        <v>2578</v>
      </c>
      <c r="E435" t="s">
        <v>3527</v>
      </c>
      <c r="F435" t="s">
        <v>2073</v>
      </c>
      <c r="G435" s="47" t="s">
        <v>2301</v>
      </c>
      <c r="H435" s="49">
        <v>0</v>
      </c>
      <c r="I435" s="49">
        <v>0</v>
      </c>
      <c r="J435" s="49" t="s">
        <v>2186</v>
      </c>
      <c r="K435" s="49" t="s">
        <v>3528</v>
      </c>
      <c r="L435" s="49" t="s">
        <v>254</v>
      </c>
      <c r="M435" s="49" t="s">
        <v>568</v>
      </c>
    </row>
    <row r="436" spans="2:13" x14ac:dyDescent="0.3">
      <c r="B436" s="248" t="s">
        <v>2831</v>
      </c>
      <c r="C436" s="248" t="s">
        <v>2831</v>
      </c>
      <c r="D436" t="s">
        <v>2578</v>
      </c>
      <c r="E436" t="s">
        <v>7192</v>
      </c>
      <c r="F436" t="s">
        <v>2073</v>
      </c>
      <c r="G436" s="47" t="s">
        <v>2301</v>
      </c>
      <c r="H436" s="49">
        <v>1</v>
      </c>
      <c r="I436" s="49">
        <v>222.57</v>
      </c>
      <c r="J436" s="49" t="s">
        <v>2186</v>
      </c>
      <c r="K436" s="49" t="s">
        <v>7193</v>
      </c>
      <c r="L436" s="49" t="s">
        <v>254</v>
      </c>
      <c r="M436" s="49" t="s">
        <v>568</v>
      </c>
    </row>
    <row r="437" spans="2:13" x14ac:dyDescent="0.3">
      <c r="B437" s="248" t="s">
        <v>2831</v>
      </c>
      <c r="C437" s="248" t="s">
        <v>2831</v>
      </c>
      <c r="D437" t="s">
        <v>2578</v>
      </c>
      <c r="E437" t="s">
        <v>6054</v>
      </c>
      <c r="F437" t="s">
        <v>2073</v>
      </c>
      <c r="G437" s="47" t="s">
        <v>2301</v>
      </c>
      <c r="H437" s="49">
        <v>0</v>
      </c>
      <c r="I437" s="49">
        <v>0</v>
      </c>
      <c r="J437" s="49" t="s">
        <v>2186</v>
      </c>
      <c r="K437" s="49" t="s">
        <v>6055</v>
      </c>
      <c r="L437" s="49" t="s">
        <v>254</v>
      </c>
      <c r="M437" s="49" t="s">
        <v>568</v>
      </c>
    </row>
    <row r="438" spans="2:13" x14ac:dyDescent="0.3">
      <c r="B438" s="248" t="s">
        <v>2831</v>
      </c>
      <c r="C438" s="248" t="s">
        <v>2831</v>
      </c>
      <c r="D438" t="s">
        <v>2578</v>
      </c>
      <c r="E438" t="s">
        <v>10256</v>
      </c>
      <c r="F438" t="s">
        <v>2073</v>
      </c>
      <c r="G438" s="47" t="s">
        <v>2301</v>
      </c>
      <c r="H438" s="49">
        <v>0</v>
      </c>
      <c r="I438" s="49">
        <v>0</v>
      </c>
      <c r="J438" s="49" t="s">
        <v>2186</v>
      </c>
      <c r="K438" s="49" t="s">
        <v>10257</v>
      </c>
      <c r="L438" s="49" t="s">
        <v>254</v>
      </c>
      <c r="M438" s="49" t="s">
        <v>568</v>
      </c>
    </row>
    <row r="439" spans="2:13" x14ac:dyDescent="0.3">
      <c r="B439" s="248" t="s">
        <v>2831</v>
      </c>
      <c r="C439" s="248" t="s">
        <v>2831</v>
      </c>
      <c r="D439" t="s">
        <v>2578</v>
      </c>
      <c r="E439" t="s">
        <v>3827</v>
      </c>
      <c r="F439" t="s">
        <v>2078</v>
      </c>
      <c r="G439" s="47" t="s">
        <v>2301</v>
      </c>
      <c r="H439" s="49">
        <v>0</v>
      </c>
      <c r="I439" s="49">
        <v>0</v>
      </c>
      <c r="J439" s="49" t="s">
        <v>2186</v>
      </c>
      <c r="K439" s="49" t="s">
        <v>3829</v>
      </c>
      <c r="L439" s="49" t="s">
        <v>254</v>
      </c>
      <c r="M439" s="49" t="s">
        <v>568</v>
      </c>
    </row>
    <row r="440" spans="2:13" x14ac:dyDescent="0.3">
      <c r="B440" s="248" t="s">
        <v>2831</v>
      </c>
      <c r="C440" s="248" t="s">
        <v>2831</v>
      </c>
      <c r="D440" t="s">
        <v>2578</v>
      </c>
      <c r="E440" t="s">
        <v>4040</v>
      </c>
      <c r="F440" t="s">
        <v>2073</v>
      </c>
      <c r="G440" s="47" t="s">
        <v>2301</v>
      </c>
      <c r="H440" s="49">
        <v>0</v>
      </c>
      <c r="I440" s="49">
        <v>0</v>
      </c>
      <c r="J440" s="49" t="s">
        <v>2186</v>
      </c>
      <c r="K440" s="49" t="s">
        <v>4041</v>
      </c>
      <c r="L440" s="49" t="s">
        <v>254</v>
      </c>
      <c r="M440" s="49" t="s">
        <v>568</v>
      </c>
    </row>
    <row r="441" spans="2:13" x14ac:dyDescent="0.3">
      <c r="B441" s="248" t="s">
        <v>2831</v>
      </c>
      <c r="C441" s="248" t="s">
        <v>2831</v>
      </c>
      <c r="D441" t="s">
        <v>2578</v>
      </c>
      <c r="E441" t="s">
        <v>12099</v>
      </c>
      <c r="F441" t="s">
        <v>2072</v>
      </c>
      <c r="G441" s="47" t="s">
        <v>2301</v>
      </c>
      <c r="H441" s="49">
        <v>0</v>
      </c>
      <c r="I441" s="49">
        <v>0</v>
      </c>
      <c r="J441" s="49" t="s">
        <v>2160</v>
      </c>
      <c r="K441" s="49" t="s">
        <v>4726</v>
      </c>
      <c r="L441" s="49" t="s">
        <v>254</v>
      </c>
      <c r="M441" s="49" t="s">
        <v>568</v>
      </c>
    </row>
    <row r="442" spans="2:13" x14ac:dyDescent="0.3">
      <c r="B442" s="248" t="s">
        <v>2831</v>
      </c>
      <c r="C442" s="248" t="s">
        <v>2831</v>
      </c>
      <c r="D442" t="s">
        <v>2578</v>
      </c>
      <c r="E442" t="s">
        <v>8381</v>
      </c>
      <c r="F442" t="s">
        <v>2073</v>
      </c>
      <c r="G442" s="47" t="s">
        <v>2301</v>
      </c>
      <c r="H442" s="49">
        <v>0</v>
      </c>
      <c r="I442" s="49">
        <v>0</v>
      </c>
      <c r="J442" s="49" t="s">
        <v>2186</v>
      </c>
      <c r="K442" s="49" t="s">
        <v>8382</v>
      </c>
      <c r="L442" s="49" t="s">
        <v>254</v>
      </c>
      <c r="M442" s="49" t="s">
        <v>568</v>
      </c>
    </row>
    <row r="443" spans="2:13" x14ac:dyDescent="0.3">
      <c r="B443" s="248" t="s">
        <v>2831</v>
      </c>
      <c r="C443" s="248" t="s">
        <v>2831</v>
      </c>
      <c r="D443" t="s">
        <v>2578</v>
      </c>
      <c r="E443" t="s">
        <v>12110</v>
      </c>
      <c r="F443" t="s">
        <v>2072</v>
      </c>
      <c r="G443" s="47" t="s">
        <v>2301</v>
      </c>
      <c r="H443" s="49">
        <v>0</v>
      </c>
      <c r="I443" s="49">
        <v>0</v>
      </c>
      <c r="J443" s="49" t="s">
        <v>2160</v>
      </c>
      <c r="K443" s="49" t="s">
        <v>2992</v>
      </c>
      <c r="L443" s="49" t="s">
        <v>254</v>
      </c>
      <c r="M443" s="49" t="s">
        <v>568</v>
      </c>
    </row>
    <row r="444" spans="2:13" x14ac:dyDescent="0.3">
      <c r="B444" s="248" t="s">
        <v>2831</v>
      </c>
      <c r="C444" s="248" t="s">
        <v>2831</v>
      </c>
      <c r="D444" t="s">
        <v>2578</v>
      </c>
      <c r="E444" t="s">
        <v>4184</v>
      </c>
      <c r="F444" t="s">
        <v>2073</v>
      </c>
      <c r="G444" s="47" t="s">
        <v>2301</v>
      </c>
      <c r="H444" s="49">
        <v>0</v>
      </c>
      <c r="I444" s="49">
        <v>0</v>
      </c>
      <c r="J444" s="49" t="s">
        <v>2186</v>
      </c>
      <c r="K444" s="49" t="s">
        <v>4185</v>
      </c>
      <c r="L444" s="49" t="s">
        <v>254</v>
      </c>
      <c r="M444" s="49" t="s">
        <v>568</v>
      </c>
    </row>
    <row r="445" spans="2:13" x14ac:dyDescent="0.3">
      <c r="B445" s="248" t="s">
        <v>2831</v>
      </c>
      <c r="C445" s="248" t="s">
        <v>2831</v>
      </c>
      <c r="D445" t="s">
        <v>2578</v>
      </c>
      <c r="E445" t="s">
        <v>12116</v>
      </c>
      <c r="F445" t="s">
        <v>2072</v>
      </c>
      <c r="G445" s="47" t="s">
        <v>2301</v>
      </c>
      <c r="H445" s="49">
        <v>1</v>
      </c>
      <c r="I445" s="49">
        <v>1152.83</v>
      </c>
      <c r="J445" s="49" t="s">
        <v>2160</v>
      </c>
      <c r="K445" s="49" t="s">
        <v>3939</v>
      </c>
      <c r="L445" s="49" t="s">
        <v>254</v>
      </c>
      <c r="M445" s="49" t="s">
        <v>568</v>
      </c>
    </row>
    <row r="446" spans="2:13" x14ac:dyDescent="0.3">
      <c r="B446" s="248" t="s">
        <v>2831</v>
      </c>
      <c r="C446" s="248" t="s">
        <v>2831</v>
      </c>
      <c r="D446" t="s">
        <v>2578</v>
      </c>
      <c r="E446" t="s">
        <v>8349</v>
      </c>
      <c r="F446" t="s">
        <v>2078</v>
      </c>
      <c r="G446" s="47" t="s">
        <v>2301</v>
      </c>
      <c r="H446" s="49">
        <v>0</v>
      </c>
      <c r="I446" s="49">
        <v>0</v>
      </c>
      <c r="J446" s="49" t="s">
        <v>2186</v>
      </c>
      <c r="K446" s="49" t="s">
        <v>8350</v>
      </c>
      <c r="L446" s="49" t="s">
        <v>254</v>
      </c>
      <c r="M446" s="49" t="s">
        <v>568</v>
      </c>
    </row>
    <row r="447" spans="2:13" x14ac:dyDescent="0.3">
      <c r="B447" s="248" t="s">
        <v>2831</v>
      </c>
      <c r="C447" s="248" t="s">
        <v>2831</v>
      </c>
      <c r="D447" t="s">
        <v>2578</v>
      </c>
      <c r="E447" t="s">
        <v>12138</v>
      </c>
      <c r="F447" t="s">
        <v>2072</v>
      </c>
      <c r="G447" s="47" t="s">
        <v>2301</v>
      </c>
      <c r="H447" s="49">
        <v>0</v>
      </c>
      <c r="I447" s="49">
        <v>0</v>
      </c>
      <c r="J447" s="49" t="s">
        <v>2160</v>
      </c>
      <c r="K447" s="49" t="s">
        <v>3939</v>
      </c>
      <c r="L447" s="49" t="s">
        <v>254</v>
      </c>
      <c r="M447" s="49" t="s">
        <v>568</v>
      </c>
    </row>
    <row r="448" spans="2:13" x14ac:dyDescent="0.3">
      <c r="B448" s="248" t="s">
        <v>2831</v>
      </c>
      <c r="C448" s="248" t="s">
        <v>2831</v>
      </c>
      <c r="D448" t="s">
        <v>2578</v>
      </c>
      <c r="E448" t="s">
        <v>8653</v>
      </c>
      <c r="F448" t="s">
        <v>2078</v>
      </c>
      <c r="G448" s="47" t="s">
        <v>2301</v>
      </c>
      <c r="H448" s="49">
        <v>0</v>
      </c>
      <c r="I448" s="49">
        <v>0</v>
      </c>
      <c r="J448" s="49" t="s">
        <v>2160</v>
      </c>
      <c r="K448" s="49" t="s">
        <v>8654</v>
      </c>
      <c r="L448" s="49" t="s">
        <v>254</v>
      </c>
      <c r="M448" s="49" t="s">
        <v>568</v>
      </c>
    </row>
    <row r="449" spans="2:13" x14ac:dyDescent="0.3">
      <c r="B449" s="248" t="s">
        <v>2831</v>
      </c>
      <c r="C449" s="248" t="s">
        <v>2831</v>
      </c>
      <c r="D449" t="s">
        <v>2578</v>
      </c>
      <c r="E449" t="s">
        <v>10764</v>
      </c>
      <c r="F449" t="s">
        <v>2073</v>
      </c>
      <c r="G449" s="47" t="s">
        <v>2301</v>
      </c>
      <c r="H449" s="49">
        <v>0</v>
      </c>
      <c r="I449" s="49">
        <v>0</v>
      </c>
      <c r="J449" s="49" t="s">
        <v>2186</v>
      </c>
      <c r="K449" s="49" t="s">
        <v>10765</v>
      </c>
      <c r="L449" s="49" t="s">
        <v>254</v>
      </c>
      <c r="M449" s="49" t="s">
        <v>568</v>
      </c>
    </row>
    <row r="450" spans="2:13" x14ac:dyDescent="0.3">
      <c r="B450" s="248" t="s">
        <v>2831</v>
      </c>
      <c r="C450" s="248" t="s">
        <v>2831</v>
      </c>
      <c r="D450" t="s">
        <v>2578</v>
      </c>
      <c r="E450" t="s">
        <v>12145</v>
      </c>
      <c r="F450" t="s">
        <v>2072</v>
      </c>
      <c r="G450" s="47" t="s">
        <v>2301</v>
      </c>
      <c r="H450" s="49">
        <v>0</v>
      </c>
      <c r="I450" s="49">
        <v>0</v>
      </c>
      <c r="J450" s="49" t="s">
        <v>2160</v>
      </c>
      <c r="K450" s="49" t="s">
        <v>2992</v>
      </c>
      <c r="L450" s="49" t="s">
        <v>254</v>
      </c>
      <c r="M450" s="49" t="s">
        <v>568</v>
      </c>
    </row>
    <row r="451" spans="2:13" x14ac:dyDescent="0.3">
      <c r="B451" s="248" t="s">
        <v>2831</v>
      </c>
      <c r="C451" s="248" t="s">
        <v>2831</v>
      </c>
      <c r="D451" t="s">
        <v>2578</v>
      </c>
      <c r="E451" t="s">
        <v>6387</v>
      </c>
      <c r="F451" t="s">
        <v>2073</v>
      </c>
      <c r="G451" s="47" t="s">
        <v>2301</v>
      </c>
      <c r="H451" s="49">
        <v>0</v>
      </c>
      <c r="I451" s="49">
        <v>0</v>
      </c>
      <c r="J451" s="49" t="s">
        <v>2186</v>
      </c>
      <c r="K451" s="49" t="s">
        <v>6388</v>
      </c>
      <c r="L451" s="49" t="s">
        <v>254</v>
      </c>
      <c r="M451" s="49" t="s">
        <v>568</v>
      </c>
    </row>
    <row r="452" spans="2:13" x14ac:dyDescent="0.3">
      <c r="B452" s="248" t="s">
        <v>2831</v>
      </c>
      <c r="C452" s="248" t="s">
        <v>2831</v>
      </c>
      <c r="D452" t="s">
        <v>2578</v>
      </c>
      <c r="E452" t="s">
        <v>12155</v>
      </c>
      <c r="F452" t="s">
        <v>2072</v>
      </c>
      <c r="G452" s="47" t="s">
        <v>2301</v>
      </c>
      <c r="H452" s="49">
        <v>0</v>
      </c>
      <c r="I452" s="49">
        <v>0</v>
      </c>
      <c r="J452" s="49" t="s">
        <v>2160</v>
      </c>
      <c r="K452" s="49" t="s">
        <v>4726</v>
      </c>
      <c r="L452" s="49" t="s">
        <v>254</v>
      </c>
      <c r="M452" s="49" t="s">
        <v>568</v>
      </c>
    </row>
    <row r="453" spans="2:13" x14ac:dyDescent="0.3">
      <c r="B453" s="248" t="s">
        <v>2831</v>
      </c>
      <c r="C453" s="248" t="s">
        <v>2831</v>
      </c>
      <c r="D453" t="s">
        <v>2578</v>
      </c>
      <c r="E453" t="s">
        <v>6016</v>
      </c>
      <c r="F453" t="s">
        <v>2078</v>
      </c>
      <c r="G453" s="47" t="s">
        <v>2301</v>
      </c>
      <c r="H453" s="49">
        <v>0</v>
      </c>
      <c r="I453" s="49">
        <v>0</v>
      </c>
      <c r="J453" s="49" t="s">
        <v>2186</v>
      </c>
      <c r="K453" s="49" t="s">
        <v>6017</v>
      </c>
      <c r="L453" s="49" t="s">
        <v>254</v>
      </c>
      <c r="M453" s="49" t="s">
        <v>568</v>
      </c>
    </row>
    <row r="454" spans="2:13" x14ac:dyDescent="0.3">
      <c r="B454" s="248" t="s">
        <v>2831</v>
      </c>
      <c r="C454" s="248" t="s">
        <v>2831</v>
      </c>
      <c r="D454" t="s">
        <v>2578</v>
      </c>
      <c r="E454" t="s">
        <v>7648</v>
      </c>
      <c r="F454" t="s">
        <v>2073</v>
      </c>
      <c r="G454" s="47" t="s">
        <v>2301</v>
      </c>
      <c r="H454" s="49">
        <v>0</v>
      </c>
      <c r="I454" s="49">
        <v>0</v>
      </c>
      <c r="J454" s="49" t="s">
        <v>2160</v>
      </c>
      <c r="K454" s="49" t="s">
        <v>7649</v>
      </c>
      <c r="L454" s="49" t="s">
        <v>254</v>
      </c>
      <c r="M454" s="49" t="s">
        <v>568</v>
      </c>
    </row>
    <row r="455" spans="2:13" x14ac:dyDescent="0.3">
      <c r="B455" s="248" t="s">
        <v>2831</v>
      </c>
      <c r="C455" s="248" t="s">
        <v>2831</v>
      </c>
      <c r="D455" t="s">
        <v>2578</v>
      </c>
      <c r="E455" t="s">
        <v>12162</v>
      </c>
      <c r="F455" t="s">
        <v>2072</v>
      </c>
      <c r="G455" s="47" t="s">
        <v>2301</v>
      </c>
      <c r="H455" s="49">
        <v>0</v>
      </c>
      <c r="I455" s="49">
        <v>0</v>
      </c>
      <c r="J455" s="49" t="s">
        <v>2160</v>
      </c>
      <c r="K455" s="49" t="s">
        <v>4726</v>
      </c>
      <c r="L455" s="49" t="s">
        <v>254</v>
      </c>
      <c r="M455" s="49" t="s">
        <v>568</v>
      </c>
    </row>
    <row r="456" spans="2:13" x14ac:dyDescent="0.3">
      <c r="B456" s="248" t="s">
        <v>2831</v>
      </c>
      <c r="C456" s="248" t="s">
        <v>2831</v>
      </c>
      <c r="D456" t="s">
        <v>2578</v>
      </c>
      <c r="E456" t="s">
        <v>12163</v>
      </c>
      <c r="F456" t="s">
        <v>2072</v>
      </c>
      <c r="G456" s="47" t="s">
        <v>2301</v>
      </c>
      <c r="H456" s="49">
        <v>0</v>
      </c>
      <c r="I456" s="49">
        <v>0</v>
      </c>
      <c r="J456" s="49" t="s">
        <v>2160</v>
      </c>
      <c r="K456" s="49" t="s">
        <v>3939</v>
      </c>
      <c r="L456" s="49" t="s">
        <v>254</v>
      </c>
      <c r="M456" s="49" t="s">
        <v>568</v>
      </c>
    </row>
    <row r="457" spans="2:13" x14ac:dyDescent="0.3">
      <c r="B457" s="248" t="s">
        <v>2831</v>
      </c>
      <c r="C457" s="248" t="s">
        <v>2831</v>
      </c>
      <c r="D457" t="s">
        <v>2578</v>
      </c>
      <c r="E457" t="s">
        <v>3923</v>
      </c>
      <c r="F457" t="s">
        <v>2078</v>
      </c>
      <c r="G457" s="47" t="s">
        <v>2301</v>
      </c>
      <c r="H457" s="49">
        <v>0</v>
      </c>
      <c r="I457" s="49">
        <v>0</v>
      </c>
      <c r="J457" s="49" t="s">
        <v>2186</v>
      </c>
      <c r="K457" s="49" t="s">
        <v>3924</v>
      </c>
      <c r="L457" s="49" t="s">
        <v>254</v>
      </c>
      <c r="M457" s="49" t="s">
        <v>568</v>
      </c>
    </row>
    <row r="458" spans="2:13" x14ac:dyDescent="0.3">
      <c r="B458" s="248" t="s">
        <v>2831</v>
      </c>
      <c r="C458" s="248" t="s">
        <v>2831</v>
      </c>
      <c r="D458" t="s">
        <v>2578</v>
      </c>
      <c r="E458" t="s">
        <v>8053</v>
      </c>
      <c r="F458" t="s">
        <v>2073</v>
      </c>
      <c r="G458" s="47" t="s">
        <v>2298</v>
      </c>
      <c r="H458" s="49">
        <v>0</v>
      </c>
      <c r="I458" s="49">
        <v>0</v>
      </c>
      <c r="J458" s="49" t="s">
        <v>2186</v>
      </c>
      <c r="K458" s="49" t="s">
        <v>8054</v>
      </c>
      <c r="L458" s="49" t="s">
        <v>254</v>
      </c>
      <c r="M458" s="49" t="s">
        <v>568</v>
      </c>
    </row>
    <row r="459" spans="2:13" x14ac:dyDescent="0.3">
      <c r="B459" s="248" t="s">
        <v>2831</v>
      </c>
      <c r="C459" s="248" t="s">
        <v>2831</v>
      </c>
      <c r="D459" t="s">
        <v>2578</v>
      </c>
      <c r="E459" t="s">
        <v>5866</v>
      </c>
      <c r="F459" t="s">
        <v>2073</v>
      </c>
      <c r="G459" s="47" t="s">
        <v>2298</v>
      </c>
      <c r="H459" s="49">
        <v>0</v>
      </c>
      <c r="I459" s="49">
        <v>0</v>
      </c>
      <c r="J459" s="49" t="s">
        <v>2186</v>
      </c>
      <c r="K459" s="49" t="s">
        <v>5868</v>
      </c>
      <c r="L459" s="49" t="s">
        <v>254</v>
      </c>
      <c r="M459" s="49" t="s">
        <v>568</v>
      </c>
    </row>
    <row r="460" spans="2:13" x14ac:dyDescent="0.3">
      <c r="B460" s="248" t="s">
        <v>2831</v>
      </c>
      <c r="C460" s="248" t="s">
        <v>2831</v>
      </c>
      <c r="D460" t="s">
        <v>2578</v>
      </c>
      <c r="E460" t="s">
        <v>3908</v>
      </c>
      <c r="F460" t="s">
        <v>2073</v>
      </c>
      <c r="G460" s="47" t="s">
        <v>2298</v>
      </c>
      <c r="H460" s="49">
        <v>0</v>
      </c>
      <c r="I460" s="49">
        <v>0</v>
      </c>
      <c r="J460" s="49" t="s">
        <v>2186</v>
      </c>
      <c r="K460" s="49" t="s">
        <v>3910</v>
      </c>
      <c r="L460" s="49" t="s">
        <v>254</v>
      </c>
      <c r="M460" s="49" t="s">
        <v>568</v>
      </c>
    </row>
    <row r="461" spans="2:13" x14ac:dyDescent="0.3">
      <c r="B461" s="248" t="s">
        <v>2831</v>
      </c>
      <c r="C461" s="248" t="s">
        <v>2831</v>
      </c>
      <c r="D461" t="s">
        <v>2578</v>
      </c>
      <c r="E461" t="s">
        <v>12080</v>
      </c>
      <c r="F461" t="s">
        <v>2075</v>
      </c>
      <c r="G461" s="47" t="s">
        <v>2298</v>
      </c>
      <c r="H461" s="49">
        <v>0</v>
      </c>
      <c r="I461" s="49">
        <v>0</v>
      </c>
      <c r="J461" s="49" t="s">
        <v>2176</v>
      </c>
      <c r="K461" s="49" t="s">
        <v>12081</v>
      </c>
      <c r="L461" s="49" t="s">
        <v>254</v>
      </c>
      <c r="M461" s="49" t="s">
        <v>568</v>
      </c>
    </row>
    <row r="462" spans="2:13" x14ac:dyDescent="0.3">
      <c r="B462" s="248" t="s">
        <v>2831</v>
      </c>
      <c r="C462" s="248" t="s">
        <v>2831</v>
      </c>
      <c r="D462" t="s">
        <v>2578</v>
      </c>
      <c r="E462" t="s">
        <v>7752</v>
      </c>
      <c r="F462" t="s">
        <v>2075</v>
      </c>
      <c r="G462" s="47" t="s">
        <v>2298</v>
      </c>
      <c r="H462" s="49">
        <v>0</v>
      </c>
      <c r="I462" s="49">
        <v>0</v>
      </c>
      <c r="J462" s="49" t="s">
        <v>2173</v>
      </c>
      <c r="K462" s="49" t="s">
        <v>4662</v>
      </c>
      <c r="L462" s="49" t="s">
        <v>254</v>
      </c>
      <c r="M462" s="49" t="s">
        <v>568</v>
      </c>
    </row>
    <row r="463" spans="2:13" x14ac:dyDescent="0.3">
      <c r="B463" s="248" t="s">
        <v>2831</v>
      </c>
      <c r="C463" s="248" t="s">
        <v>2831</v>
      </c>
      <c r="D463" t="s">
        <v>2578</v>
      </c>
      <c r="E463" t="s">
        <v>4217</v>
      </c>
      <c r="F463" t="s">
        <v>2073</v>
      </c>
      <c r="G463" s="47" t="s">
        <v>2298</v>
      </c>
      <c r="H463" s="49">
        <v>0</v>
      </c>
      <c r="I463" s="49">
        <v>0</v>
      </c>
      <c r="J463" s="49" t="s">
        <v>2186</v>
      </c>
      <c r="K463" s="49" t="s">
        <v>4218</v>
      </c>
      <c r="L463" s="49" t="s">
        <v>254</v>
      </c>
      <c r="M463" s="49" t="s">
        <v>568</v>
      </c>
    </row>
    <row r="464" spans="2:13" x14ac:dyDescent="0.3">
      <c r="B464" s="248" t="s">
        <v>2831</v>
      </c>
      <c r="C464" s="248" t="s">
        <v>2831</v>
      </c>
      <c r="D464" t="s">
        <v>2578</v>
      </c>
      <c r="E464" t="s">
        <v>6513</v>
      </c>
      <c r="F464" t="s">
        <v>2073</v>
      </c>
      <c r="G464" s="47" t="s">
        <v>2298</v>
      </c>
      <c r="H464" s="49">
        <v>0</v>
      </c>
      <c r="I464" s="49">
        <v>0</v>
      </c>
      <c r="J464" s="49" t="s">
        <v>2173</v>
      </c>
      <c r="K464" s="49" t="s">
        <v>6514</v>
      </c>
      <c r="L464" s="49" t="s">
        <v>254</v>
      </c>
      <c r="M464" s="49" t="s">
        <v>568</v>
      </c>
    </row>
    <row r="465" spans="2:13" x14ac:dyDescent="0.3">
      <c r="B465" s="248" t="s">
        <v>2831</v>
      </c>
      <c r="C465" s="248" t="s">
        <v>2831</v>
      </c>
      <c r="D465" t="s">
        <v>2578</v>
      </c>
      <c r="E465" t="s">
        <v>5205</v>
      </c>
      <c r="F465" t="s">
        <v>2078</v>
      </c>
      <c r="G465" s="47" t="s">
        <v>2298</v>
      </c>
      <c r="H465" s="49">
        <v>0</v>
      </c>
      <c r="I465" s="49">
        <v>0</v>
      </c>
      <c r="J465" s="49" t="s">
        <v>2176</v>
      </c>
      <c r="K465" s="49" t="s">
        <v>5206</v>
      </c>
      <c r="L465" s="49" t="s">
        <v>254</v>
      </c>
      <c r="M465" s="49" t="s">
        <v>568</v>
      </c>
    </row>
    <row r="466" spans="2:13" x14ac:dyDescent="0.3">
      <c r="B466" s="248" t="s">
        <v>2831</v>
      </c>
      <c r="C466" s="248" t="s">
        <v>2831</v>
      </c>
      <c r="D466" t="s">
        <v>2578</v>
      </c>
      <c r="E466" t="s">
        <v>4123</v>
      </c>
      <c r="F466" t="s">
        <v>2073</v>
      </c>
      <c r="G466" s="47" t="s">
        <v>2298</v>
      </c>
      <c r="H466" s="49">
        <v>0</v>
      </c>
      <c r="I466" s="49">
        <v>0</v>
      </c>
      <c r="J466" s="49" t="s">
        <v>2186</v>
      </c>
      <c r="K466" s="49" t="s">
        <v>4124</v>
      </c>
      <c r="L466" s="49" t="s">
        <v>254</v>
      </c>
      <c r="M466" s="49" t="s">
        <v>568</v>
      </c>
    </row>
    <row r="467" spans="2:13" x14ac:dyDescent="0.3">
      <c r="B467" s="248" t="s">
        <v>2831</v>
      </c>
      <c r="C467" s="248" t="s">
        <v>2831</v>
      </c>
      <c r="D467" t="s">
        <v>2578</v>
      </c>
      <c r="E467" t="s">
        <v>12109</v>
      </c>
      <c r="F467" t="s">
        <v>2072</v>
      </c>
      <c r="G467" s="47" t="s">
        <v>2298</v>
      </c>
      <c r="H467" s="49">
        <v>0</v>
      </c>
      <c r="I467" s="49">
        <v>0</v>
      </c>
      <c r="J467" s="49" t="s">
        <v>2160</v>
      </c>
      <c r="K467" s="49" t="s">
        <v>2992</v>
      </c>
      <c r="L467" s="49" t="s">
        <v>254</v>
      </c>
      <c r="M467" s="49" t="s">
        <v>568</v>
      </c>
    </row>
    <row r="468" spans="2:13" x14ac:dyDescent="0.3">
      <c r="B468" s="248" t="s">
        <v>2831</v>
      </c>
      <c r="C468" s="248" t="s">
        <v>2831</v>
      </c>
      <c r="D468" t="s">
        <v>2578</v>
      </c>
      <c r="E468" t="s">
        <v>2722</v>
      </c>
      <c r="F468" t="s">
        <v>2073</v>
      </c>
      <c r="G468" s="47" t="s">
        <v>2298</v>
      </c>
      <c r="H468" s="49">
        <v>0</v>
      </c>
      <c r="I468" s="49">
        <v>0</v>
      </c>
      <c r="J468" s="49" t="s">
        <v>2186</v>
      </c>
      <c r="K468" s="49" t="s">
        <v>7407</v>
      </c>
      <c r="L468" s="49" t="s">
        <v>254</v>
      </c>
      <c r="M468" s="49" t="s">
        <v>568</v>
      </c>
    </row>
    <row r="469" spans="2:13" x14ac:dyDescent="0.3">
      <c r="B469" s="248" t="s">
        <v>2831</v>
      </c>
      <c r="C469" s="248" t="s">
        <v>2831</v>
      </c>
      <c r="D469" t="s">
        <v>2578</v>
      </c>
      <c r="E469" t="s">
        <v>3536</v>
      </c>
      <c r="F469" t="s">
        <v>2073</v>
      </c>
      <c r="G469" s="47" t="s">
        <v>2298</v>
      </c>
      <c r="H469" s="49">
        <v>0</v>
      </c>
      <c r="I469" s="49">
        <v>0</v>
      </c>
      <c r="J469" s="49" t="s">
        <v>2186</v>
      </c>
      <c r="K469" s="49" t="s">
        <v>3537</v>
      </c>
      <c r="L469" s="49" t="s">
        <v>254</v>
      </c>
      <c r="M469" s="49" t="s">
        <v>568</v>
      </c>
    </row>
    <row r="470" spans="2:13" x14ac:dyDescent="0.3">
      <c r="B470" s="248" t="s">
        <v>2831</v>
      </c>
      <c r="C470" s="248" t="s">
        <v>2831</v>
      </c>
      <c r="D470" t="s">
        <v>2578</v>
      </c>
      <c r="E470" t="s">
        <v>7927</v>
      </c>
      <c r="F470" t="s">
        <v>2073</v>
      </c>
      <c r="G470" s="47" t="s">
        <v>2298</v>
      </c>
      <c r="H470" s="49">
        <v>0</v>
      </c>
      <c r="I470" s="49">
        <v>0</v>
      </c>
      <c r="J470" s="49" t="s">
        <v>2160</v>
      </c>
      <c r="K470" s="49" t="s">
        <v>2925</v>
      </c>
      <c r="L470" s="49" t="s">
        <v>254</v>
      </c>
      <c r="M470" s="49" t="s">
        <v>568</v>
      </c>
    </row>
    <row r="471" spans="2:13" x14ac:dyDescent="0.3">
      <c r="B471" s="248" t="s">
        <v>2831</v>
      </c>
      <c r="C471" s="248" t="s">
        <v>2831</v>
      </c>
      <c r="D471" t="s">
        <v>2578</v>
      </c>
      <c r="E471" t="s">
        <v>4653</v>
      </c>
      <c r="F471" t="s">
        <v>2073</v>
      </c>
      <c r="G471" s="47" t="s">
        <v>2298</v>
      </c>
      <c r="H471" s="49">
        <v>0</v>
      </c>
      <c r="I471" s="49">
        <v>0</v>
      </c>
      <c r="J471" s="49" t="s">
        <v>2160</v>
      </c>
      <c r="K471" s="49" t="s">
        <v>4655</v>
      </c>
      <c r="L471" s="49" t="s">
        <v>254</v>
      </c>
      <c r="M471" s="49" t="s">
        <v>568</v>
      </c>
    </row>
    <row r="472" spans="2:13" x14ac:dyDescent="0.3">
      <c r="B472" s="248" t="s">
        <v>2831</v>
      </c>
      <c r="C472" s="248" t="s">
        <v>2831</v>
      </c>
      <c r="D472" t="s">
        <v>2578</v>
      </c>
      <c r="E472" t="s">
        <v>7168</v>
      </c>
      <c r="F472" t="s">
        <v>2078</v>
      </c>
      <c r="G472" s="47" t="s">
        <v>2298</v>
      </c>
      <c r="H472" s="49">
        <v>0</v>
      </c>
      <c r="I472" s="49">
        <v>0</v>
      </c>
      <c r="J472" s="49" t="s">
        <v>2186</v>
      </c>
      <c r="K472" s="49" t="s">
        <v>7169</v>
      </c>
      <c r="L472" s="49" t="s">
        <v>254</v>
      </c>
      <c r="M472" s="49" t="s">
        <v>568</v>
      </c>
    </row>
    <row r="473" spans="2:13" x14ac:dyDescent="0.3">
      <c r="B473" s="248" t="s">
        <v>2831</v>
      </c>
      <c r="C473" s="248" t="s">
        <v>2831</v>
      </c>
      <c r="D473" t="s">
        <v>2578</v>
      </c>
      <c r="E473" t="s">
        <v>3616</v>
      </c>
      <c r="F473" t="s">
        <v>2073</v>
      </c>
      <c r="G473" s="47" t="s">
        <v>2298</v>
      </c>
      <c r="H473" s="49">
        <v>0</v>
      </c>
      <c r="I473" s="49">
        <v>0</v>
      </c>
      <c r="J473" s="49" t="s">
        <v>2186</v>
      </c>
      <c r="K473" s="49" t="s">
        <v>3617</v>
      </c>
      <c r="L473" s="49" t="s">
        <v>254</v>
      </c>
      <c r="M473" s="49" t="s">
        <v>568</v>
      </c>
    </row>
    <row r="474" spans="2:13" x14ac:dyDescent="0.3">
      <c r="B474" s="248" t="s">
        <v>2831</v>
      </c>
      <c r="C474" s="248" t="s">
        <v>2831</v>
      </c>
      <c r="D474" t="s">
        <v>2578</v>
      </c>
      <c r="E474" t="s">
        <v>11467</v>
      </c>
      <c r="F474" t="s">
        <v>2073</v>
      </c>
      <c r="G474" s="47" t="s">
        <v>2298</v>
      </c>
      <c r="H474" s="49">
        <v>0</v>
      </c>
      <c r="I474" s="49">
        <v>0</v>
      </c>
      <c r="J474" s="49" t="s">
        <v>2173</v>
      </c>
      <c r="K474" s="49" t="s">
        <v>11370</v>
      </c>
      <c r="L474" s="49" t="s">
        <v>254</v>
      </c>
      <c r="M474" s="49" t="s">
        <v>568</v>
      </c>
    </row>
    <row r="475" spans="2:13" x14ac:dyDescent="0.3">
      <c r="B475" s="248" t="s">
        <v>2831</v>
      </c>
      <c r="C475" s="248" t="s">
        <v>2831</v>
      </c>
      <c r="D475" t="s">
        <v>2578</v>
      </c>
      <c r="E475" t="s">
        <v>8251</v>
      </c>
      <c r="F475" t="s">
        <v>2073</v>
      </c>
      <c r="G475" s="47" t="s">
        <v>2298</v>
      </c>
      <c r="H475" s="49">
        <v>0</v>
      </c>
      <c r="I475" s="49">
        <v>0</v>
      </c>
      <c r="J475" s="49" t="s">
        <v>2160</v>
      </c>
      <c r="K475" s="49" t="s">
        <v>8252</v>
      </c>
      <c r="L475" s="49" t="s">
        <v>254</v>
      </c>
      <c r="M475" s="49" t="s">
        <v>568</v>
      </c>
    </row>
    <row r="476" spans="2:13" x14ac:dyDescent="0.3">
      <c r="B476" s="248" t="s">
        <v>2831</v>
      </c>
      <c r="C476" s="248" t="s">
        <v>2831</v>
      </c>
      <c r="D476" t="s">
        <v>2578</v>
      </c>
      <c r="E476" t="s">
        <v>9149</v>
      </c>
      <c r="F476" t="s">
        <v>2073</v>
      </c>
      <c r="G476" s="47" t="s">
        <v>2298</v>
      </c>
      <c r="H476" s="49">
        <v>0</v>
      </c>
      <c r="I476" s="49">
        <v>0</v>
      </c>
      <c r="J476" s="49" t="s">
        <v>2186</v>
      </c>
      <c r="K476" s="49" t="s">
        <v>9150</v>
      </c>
      <c r="L476" s="49" t="s">
        <v>254</v>
      </c>
      <c r="M476" s="49" t="s">
        <v>568</v>
      </c>
    </row>
    <row r="477" spans="2:13" x14ac:dyDescent="0.3">
      <c r="B477" s="248" t="s">
        <v>2831</v>
      </c>
      <c r="C477" s="248" t="s">
        <v>2831</v>
      </c>
      <c r="D477" t="s">
        <v>2578</v>
      </c>
      <c r="E477" t="s">
        <v>4682</v>
      </c>
      <c r="F477" t="s">
        <v>2078</v>
      </c>
      <c r="G477" s="47" t="s">
        <v>2298</v>
      </c>
      <c r="H477" s="49">
        <v>0</v>
      </c>
      <c r="I477" s="49">
        <v>0</v>
      </c>
      <c r="J477" s="49" t="s">
        <v>2160</v>
      </c>
      <c r="K477" s="49" t="s">
        <v>4683</v>
      </c>
      <c r="L477" s="49" t="s">
        <v>254</v>
      </c>
      <c r="M477" s="49" t="s">
        <v>568</v>
      </c>
    </row>
    <row r="478" spans="2:13" x14ac:dyDescent="0.3">
      <c r="B478" s="248" t="s">
        <v>2831</v>
      </c>
      <c r="C478" s="248" t="s">
        <v>2831</v>
      </c>
      <c r="D478" t="s">
        <v>2578</v>
      </c>
      <c r="E478" t="s">
        <v>9785</v>
      </c>
      <c r="F478" t="s">
        <v>2073</v>
      </c>
      <c r="G478" s="47" t="s">
        <v>2298</v>
      </c>
      <c r="H478" s="49">
        <v>0</v>
      </c>
      <c r="I478" s="49">
        <v>0</v>
      </c>
      <c r="J478" s="49" t="s">
        <v>2160</v>
      </c>
      <c r="K478" s="49" t="s">
        <v>9786</v>
      </c>
      <c r="L478" s="49" t="s">
        <v>254</v>
      </c>
      <c r="M478" s="49" t="s">
        <v>568</v>
      </c>
    </row>
    <row r="479" spans="2:13" x14ac:dyDescent="0.3">
      <c r="B479" s="248" t="s">
        <v>2831</v>
      </c>
      <c r="C479" s="248" t="s">
        <v>2831</v>
      </c>
      <c r="D479" t="s">
        <v>2578</v>
      </c>
      <c r="E479" t="s">
        <v>10306</v>
      </c>
      <c r="F479" t="s">
        <v>2073</v>
      </c>
      <c r="G479" s="47" t="s">
        <v>2298</v>
      </c>
      <c r="H479" s="49">
        <v>0</v>
      </c>
      <c r="I479" s="49">
        <v>0</v>
      </c>
      <c r="J479" s="49" t="s">
        <v>2186</v>
      </c>
      <c r="K479" s="49" t="s">
        <v>10307</v>
      </c>
      <c r="L479" s="49" t="s">
        <v>254</v>
      </c>
      <c r="M479" s="49" t="s">
        <v>568</v>
      </c>
    </row>
    <row r="480" spans="2:13" x14ac:dyDescent="0.3">
      <c r="B480" s="248" t="s">
        <v>2831</v>
      </c>
      <c r="C480" s="248" t="s">
        <v>2831</v>
      </c>
      <c r="D480" t="s">
        <v>2578</v>
      </c>
      <c r="E480" t="s">
        <v>6886</v>
      </c>
      <c r="F480" t="s">
        <v>2078</v>
      </c>
      <c r="G480" s="47" t="s">
        <v>2298</v>
      </c>
      <c r="H480" s="49">
        <v>0</v>
      </c>
      <c r="I480" s="49">
        <v>0</v>
      </c>
      <c r="J480" s="49" t="s">
        <v>2160</v>
      </c>
      <c r="K480" s="49" t="s">
        <v>6887</v>
      </c>
      <c r="L480" s="49" t="s">
        <v>254</v>
      </c>
      <c r="M480" s="49" t="s">
        <v>568</v>
      </c>
    </row>
    <row r="481" spans="2:13" x14ac:dyDescent="0.3">
      <c r="B481" s="248" t="s">
        <v>2831</v>
      </c>
      <c r="C481" s="248" t="s">
        <v>2831</v>
      </c>
      <c r="D481" t="s">
        <v>2578</v>
      </c>
      <c r="E481" t="s">
        <v>7838</v>
      </c>
      <c r="F481" t="s">
        <v>2073</v>
      </c>
      <c r="G481" s="47" t="s">
        <v>2298</v>
      </c>
      <c r="H481" s="49">
        <v>0</v>
      </c>
      <c r="I481" s="49">
        <v>0</v>
      </c>
      <c r="J481" s="49" t="s">
        <v>2160</v>
      </c>
      <c r="K481" s="49" t="s">
        <v>7839</v>
      </c>
      <c r="L481" s="49" t="s">
        <v>254</v>
      </c>
      <c r="M481" s="49" t="s">
        <v>568</v>
      </c>
    </row>
    <row r="482" spans="2:13" x14ac:dyDescent="0.3">
      <c r="B482" s="248" t="s">
        <v>2831</v>
      </c>
      <c r="C482" s="248" t="s">
        <v>2831</v>
      </c>
      <c r="D482" t="s">
        <v>2578</v>
      </c>
      <c r="E482" t="s">
        <v>9345</v>
      </c>
      <c r="F482" t="s">
        <v>2073</v>
      </c>
      <c r="G482" s="47" t="s">
        <v>2298</v>
      </c>
      <c r="H482" s="49">
        <v>0</v>
      </c>
      <c r="I482" s="49">
        <v>0</v>
      </c>
      <c r="J482" s="49" t="s">
        <v>2186</v>
      </c>
      <c r="K482" s="49" t="s">
        <v>9346</v>
      </c>
      <c r="L482" s="49" t="s">
        <v>254</v>
      </c>
      <c r="M482" s="49" t="s">
        <v>568</v>
      </c>
    </row>
    <row r="483" spans="2:13" x14ac:dyDescent="0.3">
      <c r="B483" s="248" t="s">
        <v>2831</v>
      </c>
      <c r="C483" s="248" t="s">
        <v>2831</v>
      </c>
      <c r="D483" t="s">
        <v>2578</v>
      </c>
      <c r="E483" t="s">
        <v>6084</v>
      </c>
      <c r="F483" t="s">
        <v>2078</v>
      </c>
      <c r="G483" s="47" t="s">
        <v>2298</v>
      </c>
      <c r="H483" s="49">
        <v>0</v>
      </c>
      <c r="I483" s="49">
        <v>0</v>
      </c>
      <c r="J483" s="49" t="s">
        <v>2186</v>
      </c>
      <c r="K483" s="49" t="s">
        <v>6085</v>
      </c>
      <c r="L483" s="49" t="s">
        <v>254</v>
      </c>
      <c r="M483" s="49" t="s">
        <v>568</v>
      </c>
    </row>
    <row r="484" spans="2:13" x14ac:dyDescent="0.3">
      <c r="B484" s="248" t="s">
        <v>2831</v>
      </c>
      <c r="C484" s="248" t="s">
        <v>2831</v>
      </c>
      <c r="D484" t="s">
        <v>2578</v>
      </c>
      <c r="E484" t="s">
        <v>8197</v>
      </c>
      <c r="F484" t="s">
        <v>2078</v>
      </c>
      <c r="G484" s="47" t="s">
        <v>2298</v>
      </c>
      <c r="H484" s="49">
        <v>0</v>
      </c>
      <c r="I484" s="49">
        <v>0</v>
      </c>
      <c r="J484" s="49" t="s">
        <v>2160</v>
      </c>
      <c r="K484" s="49" t="s">
        <v>8198</v>
      </c>
      <c r="L484" s="49" t="s">
        <v>254</v>
      </c>
      <c r="M484" s="49" t="s">
        <v>568</v>
      </c>
    </row>
    <row r="485" spans="2:13" x14ac:dyDescent="0.3">
      <c r="B485" s="248" t="s">
        <v>2831</v>
      </c>
      <c r="C485" s="248" t="s">
        <v>2831</v>
      </c>
      <c r="D485" t="s">
        <v>2578</v>
      </c>
      <c r="E485" t="s">
        <v>10646</v>
      </c>
      <c r="F485" t="s">
        <v>2073</v>
      </c>
      <c r="G485" s="47" t="s">
        <v>2298</v>
      </c>
      <c r="H485" s="49">
        <v>0</v>
      </c>
      <c r="I485" s="49">
        <v>0</v>
      </c>
      <c r="J485" s="49" t="s">
        <v>2160</v>
      </c>
      <c r="K485" s="49" t="s">
        <v>10647</v>
      </c>
      <c r="L485" s="49" t="s">
        <v>254</v>
      </c>
      <c r="M485" s="49" t="s">
        <v>568</v>
      </c>
    </row>
    <row r="486" spans="2:13" x14ac:dyDescent="0.3">
      <c r="B486" s="248" t="s">
        <v>2831</v>
      </c>
      <c r="C486" s="248" t="s">
        <v>2831</v>
      </c>
      <c r="D486" t="s">
        <v>2578</v>
      </c>
      <c r="E486" t="s">
        <v>8237</v>
      </c>
      <c r="F486" t="s">
        <v>2073</v>
      </c>
      <c r="G486" s="47" t="s">
        <v>2298</v>
      </c>
      <c r="H486" s="49">
        <v>0</v>
      </c>
      <c r="I486" s="49">
        <v>0</v>
      </c>
      <c r="J486" s="49" t="s">
        <v>2186</v>
      </c>
      <c r="K486" s="49" t="s">
        <v>8238</v>
      </c>
      <c r="L486" s="49" t="s">
        <v>254</v>
      </c>
      <c r="M486" s="49" t="s">
        <v>568</v>
      </c>
    </row>
    <row r="487" spans="2:13" x14ac:dyDescent="0.3">
      <c r="B487" s="248" t="s">
        <v>2831</v>
      </c>
      <c r="C487" s="248" t="s">
        <v>2831</v>
      </c>
      <c r="D487" t="s">
        <v>2578</v>
      </c>
      <c r="E487" t="s">
        <v>3267</v>
      </c>
      <c r="F487" t="s">
        <v>2073</v>
      </c>
      <c r="G487" s="47" t="s">
        <v>2298</v>
      </c>
      <c r="H487" s="49">
        <v>0</v>
      </c>
      <c r="I487" s="49">
        <v>0</v>
      </c>
      <c r="J487" s="49" t="s">
        <v>2160</v>
      </c>
      <c r="K487" s="49" t="s">
        <v>2936</v>
      </c>
      <c r="L487" s="49" t="s">
        <v>254</v>
      </c>
      <c r="M487" s="49" t="s">
        <v>568</v>
      </c>
    </row>
    <row r="488" spans="2:13" x14ac:dyDescent="0.3">
      <c r="B488" s="248" t="s">
        <v>2831</v>
      </c>
      <c r="C488" s="248" t="s">
        <v>2831</v>
      </c>
      <c r="D488" t="s">
        <v>2578</v>
      </c>
      <c r="E488" t="s">
        <v>3689</v>
      </c>
      <c r="F488" t="s">
        <v>2073</v>
      </c>
      <c r="G488" s="47" t="s">
        <v>2215</v>
      </c>
      <c r="H488" s="49">
        <v>0</v>
      </c>
      <c r="I488" s="49">
        <v>0</v>
      </c>
      <c r="J488" s="49" t="s">
        <v>2186</v>
      </c>
      <c r="K488" s="49" t="s">
        <v>3691</v>
      </c>
      <c r="L488" s="49" t="s">
        <v>254</v>
      </c>
      <c r="M488" s="49" t="s">
        <v>568</v>
      </c>
    </row>
    <row r="489" spans="2:13" x14ac:dyDescent="0.3">
      <c r="B489" s="248" t="s">
        <v>2831</v>
      </c>
      <c r="C489" s="248" t="s">
        <v>2831</v>
      </c>
      <c r="D489" t="s">
        <v>2578</v>
      </c>
      <c r="E489" t="s">
        <v>3261</v>
      </c>
      <c r="F489" t="s">
        <v>2073</v>
      </c>
      <c r="G489" s="47" t="s">
        <v>2215</v>
      </c>
      <c r="H489" s="49">
        <v>0</v>
      </c>
      <c r="I489" s="49">
        <v>0</v>
      </c>
      <c r="J489" s="49" t="s">
        <v>2160</v>
      </c>
      <c r="K489" s="49" t="s">
        <v>2992</v>
      </c>
      <c r="L489" s="49" t="s">
        <v>254</v>
      </c>
      <c r="M489" s="49" t="s">
        <v>568</v>
      </c>
    </row>
    <row r="490" spans="2:13" x14ac:dyDescent="0.3">
      <c r="B490" s="248" t="s">
        <v>2831</v>
      </c>
      <c r="C490" s="248" t="s">
        <v>2831</v>
      </c>
      <c r="D490" t="s">
        <v>2578</v>
      </c>
      <c r="E490" t="s">
        <v>5532</v>
      </c>
      <c r="F490" t="s">
        <v>2073</v>
      </c>
      <c r="G490" s="47" t="s">
        <v>2215</v>
      </c>
      <c r="H490" s="49">
        <v>0</v>
      </c>
      <c r="I490" s="49">
        <v>0</v>
      </c>
      <c r="J490" s="49" t="s">
        <v>2186</v>
      </c>
      <c r="K490" s="49" t="s">
        <v>5534</v>
      </c>
      <c r="L490" s="49" t="s">
        <v>254</v>
      </c>
      <c r="M490" s="49" t="s">
        <v>568</v>
      </c>
    </row>
    <row r="491" spans="2:13" x14ac:dyDescent="0.3">
      <c r="B491" s="248" t="s">
        <v>2831</v>
      </c>
      <c r="C491" s="248" t="s">
        <v>2831</v>
      </c>
      <c r="D491" t="s">
        <v>2578</v>
      </c>
      <c r="E491" t="s">
        <v>12073</v>
      </c>
      <c r="F491" t="s">
        <v>2072</v>
      </c>
      <c r="G491" s="47" t="s">
        <v>2215</v>
      </c>
      <c r="H491" s="49">
        <v>0</v>
      </c>
      <c r="I491" s="49">
        <v>0</v>
      </c>
      <c r="J491" s="49" t="s">
        <v>2160</v>
      </c>
      <c r="K491" s="49" t="s">
        <v>3939</v>
      </c>
      <c r="L491" s="49" t="s">
        <v>254</v>
      </c>
      <c r="M491" s="49" t="s">
        <v>568</v>
      </c>
    </row>
    <row r="492" spans="2:13" x14ac:dyDescent="0.3">
      <c r="B492" s="248" t="s">
        <v>2831</v>
      </c>
      <c r="C492" s="248" t="s">
        <v>2831</v>
      </c>
      <c r="D492" t="s">
        <v>2578</v>
      </c>
      <c r="E492" t="s">
        <v>12083</v>
      </c>
      <c r="F492" t="s">
        <v>2072</v>
      </c>
      <c r="G492" s="47" t="s">
        <v>2215</v>
      </c>
      <c r="H492" s="49">
        <v>0</v>
      </c>
      <c r="I492" s="49">
        <v>0</v>
      </c>
      <c r="J492" s="49" t="s">
        <v>2160</v>
      </c>
      <c r="K492" s="49" t="s">
        <v>2992</v>
      </c>
      <c r="L492" s="49" t="s">
        <v>254</v>
      </c>
      <c r="M492" s="49" t="s">
        <v>568</v>
      </c>
    </row>
    <row r="493" spans="2:13" x14ac:dyDescent="0.3">
      <c r="B493" s="248" t="s">
        <v>2831</v>
      </c>
      <c r="C493" s="248" t="s">
        <v>2831</v>
      </c>
      <c r="D493" t="s">
        <v>2578</v>
      </c>
      <c r="E493" t="s">
        <v>9857</v>
      </c>
      <c r="F493" t="s">
        <v>2073</v>
      </c>
      <c r="G493" s="47" t="s">
        <v>2215</v>
      </c>
      <c r="H493" s="49">
        <v>0</v>
      </c>
      <c r="I493" s="49">
        <v>0</v>
      </c>
      <c r="J493" s="49" t="s">
        <v>2186</v>
      </c>
      <c r="K493" s="49" t="s">
        <v>9858</v>
      </c>
      <c r="L493" s="49" t="s">
        <v>254</v>
      </c>
      <c r="M493" s="49" t="s">
        <v>568</v>
      </c>
    </row>
    <row r="494" spans="2:13" x14ac:dyDescent="0.3">
      <c r="B494" s="248" t="s">
        <v>2831</v>
      </c>
      <c r="C494" s="248" t="s">
        <v>2831</v>
      </c>
      <c r="D494" t="s">
        <v>2578</v>
      </c>
      <c r="E494" t="s">
        <v>5885</v>
      </c>
      <c r="F494" t="s">
        <v>2073</v>
      </c>
      <c r="G494" s="47" t="s">
        <v>2215</v>
      </c>
      <c r="H494" s="49">
        <v>0</v>
      </c>
      <c r="I494" s="49">
        <v>0</v>
      </c>
      <c r="J494" s="49" t="s">
        <v>2186</v>
      </c>
      <c r="K494" s="49" t="s">
        <v>5886</v>
      </c>
      <c r="L494" s="49" t="s">
        <v>254</v>
      </c>
      <c r="M494" s="49" t="s">
        <v>568</v>
      </c>
    </row>
    <row r="495" spans="2:13" x14ac:dyDescent="0.3">
      <c r="B495" s="248" t="s">
        <v>2831</v>
      </c>
      <c r="C495" s="248" t="s">
        <v>2831</v>
      </c>
      <c r="D495" t="s">
        <v>2578</v>
      </c>
      <c r="E495" t="s">
        <v>4968</v>
      </c>
      <c r="F495" t="s">
        <v>2073</v>
      </c>
      <c r="G495" s="47" t="s">
        <v>2215</v>
      </c>
      <c r="H495" s="49">
        <v>0</v>
      </c>
      <c r="I495" s="49">
        <v>0</v>
      </c>
      <c r="J495" s="49" t="s">
        <v>2160</v>
      </c>
      <c r="K495" s="49" t="s">
        <v>4969</v>
      </c>
      <c r="L495" s="49" t="s">
        <v>254</v>
      </c>
      <c r="M495" s="49" t="s">
        <v>568</v>
      </c>
    </row>
    <row r="496" spans="2:13" x14ac:dyDescent="0.3">
      <c r="B496" s="248" t="s">
        <v>2831</v>
      </c>
      <c r="C496" s="248" t="s">
        <v>2831</v>
      </c>
      <c r="D496" t="s">
        <v>2578</v>
      </c>
      <c r="E496" t="s">
        <v>9595</v>
      </c>
      <c r="F496" t="s">
        <v>2073</v>
      </c>
      <c r="G496" s="47" t="s">
        <v>2215</v>
      </c>
      <c r="H496" s="49">
        <v>0</v>
      </c>
      <c r="I496" s="49">
        <v>0</v>
      </c>
      <c r="J496" s="49" t="s">
        <v>2186</v>
      </c>
      <c r="K496" s="49" t="s">
        <v>9596</v>
      </c>
      <c r="L496" s="49" t="s">
        <v>254</v>
      </c>
      <c r="M496" s="49" t="s">
        <v>568</v>
      </c>
    </row>
    <row r="497" spans="2:13" x14ac:dyDescent="0.3">
      <c r="B497" s="248" t="s">
        <v>2831</v>
      </c>
      <c r="C497" s="248" t="s">
        <v>2831</v>
      </c>
      <c r="D497" t="s">
        <v>2578</v>
      </c>
      <c r="E497" t="s">
        <v>5730</v>
      </c>
      <c r="F497" t="s">
        <v>2073</v>
      </c>
      <c r="G497" s="47" t="s">
        <v>2215</v>
      </c>
      <c r="H497" s="49">
        <v>0</v>
      </c>
      <c r="I497" s="49">
        <v>0</v>
      </c>
      <c r="J497" s="49" t="s">
        <v>2186</v>
      </c>
      <c r="K497" s="49" t="s">
        <v>5732</v>
      </c>
      <c r="L497" s="49" t="s">
        <v>254</v>
      </c>
      <c r="M497" s="49" t="s">
        <v>568</v>
      </c>
    </row>
    <row r="498" spans="2:13" x14ac:dyDescent="0.3">
      <c r="B498" s="248" t="s">
        <v>2831</v>
      </c>
      <c r="C498" s="248" t="s">
        <v>2831</v>
      </c>
      <c r="D498" t="s">
        <v>2578</v>
      </c>
      <c r="E498" t="s">
        <v>6471</v>
      </c>
      <c r="F498" t="s">
        <v>2073</v>
      </c>
      <c r="G498" s="47" t="s">
        <v>2215</v>
      </c>
      <c r="H498" s="49">
        <v>0</v>
      </c>
      <c r="I498" s="49">
        <v>0</v>
      </c>
      <c r="J498" s="49" t="s">
        <v>2186</v>
      </c>
      <c r="K498" s="49" t="s">
        <v>6473</v>
      </c>
      <c r="L498" s="49" t="s">
        <v>254</v>
      </c>
      <c r="M498" s="49" t="s">
        <v>568</v>
      </c>
    </row>
    <row r="499" spans="2:13" x14ac:dyDescent="0.3">
      <c r="B499" s="248" t="s">
        <v>2831</v>
      </c>
      <c r="C499" s="248" t="s">
        <v>2831</v>
      </c>
      <c r="D499" t="s">
        <v>2578</v>
      </c>
      <c r="E499" t="s">
        <v>12107</v>
      </c>
      <c r="F499" t="s">
        <v>2075</v>
      </c>
      <c r="G499" s="47" t="s">
        <v>2215</v>
      </c>
      <c r="H499" s="49">
        <v>0</v>
      </c>
      <c r="I499" s="49">
        <v>0</v>
      </c>
      <c r="J499" s="49" t="s">
        <v>2160</v>
      </c>
      <c r="K499" s="49" t="s">
        <v>12108</v>
      </c>
      <c r="L499" s="49" t="s">
        <v>254</v>
      </c>
      <c r="M499" s="49" t="s">
        <v>568</v>
      </c>
    </row>
    <row r="500" spans="2:13" x14ac:dyDescent="0.3">
      <c r="B500" s="248" t="s">
        <v>2831</v>
      </c>
      <c r="C500" s="248" t="s">
        <v>2831</v>
      </c>
      <c r="D500" t="s">
        <v>2578</v>
      </c>
      <c r="E500" t="s">
        <v>3721</v>
      </c>
      <c r="F500" t="s">
        <v>2073</v>
      </c>
      <c r="G500" s="47" t="s">
        <v>2215</v>
      </c>
      <c r="H500" s="49">
        <v>0</v>
      </c>
      <c r="I500" s="49">
        <v>0</v>
      </c>
      <c r="J500" s="49" t="s">
        <v>2186</v>
      </c>
      <c r="K500" s="49" t="s">
        <v>3722</v>
      </c>
      <c r="L500" s="49" t="s">
        <v>254</v>
      </c>
      <c r="M500" s="49" t="s">
        <v>568</v>
      </c>
    </row>
    <row r="501" spans="2:13" x14ac:dyDescent="0.3">
      <c r="B501" s="248" t="s">
        <v>2831</v>
      </c>
      <c r="C501" s="248" t="s">
        <v>2831</v>
      </c>
      <c r="D501" t="s">
        <v>2578</v>
      </c>
      <c r="E501" t="s">
        <v>5069</v>
      </c>
      <c r="F501" t="s">
        <v>2073</v>
      </c>
      <c r="G501" s="47" t="s">
        <v>2215</v>
      </c>
      <c r="H501" s="49">
        <v>0</v>
      </c>
      <c r="I501" s="49">
        <v>0</v>
      </c>
      <c r="J501" s="49" t="s">
        <v>2173</v>
      </c>
      <c r="K501" s="49" t="s">
        <v>5070</v>
      </c>
      <c r="L501" s="49" t="s">
        <v>254</v>
      </c>
      <c r="M501" s="49" t="s">
        <v>568</v>
      </c>
    </row>
    <row r="502" spans="2:13" x14ac:dyDescent="0.3">
      <c r="B502" s="248" t="s">
        <v>2831</v>
      </c>
      <c r="C502" s="248" t="s">
        <v>2831</v>
      </c>
      <c r="D502" t="s">
        <v>2578</v>
      </c>
      <c r="E502" t="s">
        <v>3544</v>
      </c>
      <c r="F502" t="s">
        <v>2073</v>
      </c>
      <c r="G502" s="47" t="s">
        <v>2215</v>
      </c>
      <c r="H502" s="49">
        <v>0</v>
      </c>
      <c r="I502" s="49">
        <v>0</v>
      </c>
      <c r="J502" s="49" t="s">
        <v>2186</v>
      </c>
      <c r="K502" s="49" t="s">
        <v>3545</v>
      </c>
      <c r="L502" s="49" t="s">
        <v>254</v>
      </c>
      <c r="M502" s="49" t="s">
        <v>568</v>
      </c>
    </row>
    <row r="503" spans="2:13" x14ac:dyDescent="0.3">
      <c r="B503" s="248" t="s">
        <v>2831</v>
      </c>
      <c r="C503" s="248" t="s">
        <v>2831</v>
      </c>
      <c r="D503" t="s">
        <v>2578</v>
      </c>
      <c r="E503" t="s">
        <v>10497</v>
      </c>
      <c r="F503" t="s">
        <v>2073</v>
      </c>
      <c r="G503" s="47" t="s">
        <v>2215</v>
      </c>
      <c r="H503" s="49">
        <v>0</v>
      </c>
      <c r="I503" s="49">
        <v>0</v>
      </c>
      <c r="J503" s="49" t="s">
        <v>2186</v>
      </c>
      <c r="K503" s="49" t="s">
        <v>10498</v>
      </c>
      <c r="L503" s="49" t="s">
        <v>254</v>
      </c>
      <c r="M503" s="49" t="s">
        <v>568</v>
      </c>
    </row>
    <row r="504" spans="2:13" x14ac:dyDescent="0.3">
      <c r="B504" s="248" t="s">
        <v>2831</v>
      </c>
      <c r="C504" s="248" t="s">
        <v>2831</v>
      </c>
      <c r="D504" t="s">
        <v>2578</v>
      </c>
      <c r="E504" t="s">
        <v>11420</v>
      </c>
      <c r="F504" t="s">
        <v>2073</v>
      </c>
      <c r="G504" s="47" t="s">
        <v>2215</v>
      </c>
      <c r="H504" s="49">
        <v>0</v>
      </c>
      <c r="I504" s="49">
        <v>0</v>
      </c>
      <c r="J504" s="49" t="s">
        <v>2160</v>
      </c>
      <c r="K504" s="49" t="s">
        <v>2992</v>
      </c>
      <c r="L504" s="49" t="s">
        <v>254</v>
      </c>
      <c r="M504" s="49" t="s">
        <v>568</v>
      </c>
    </row>
    <row r="505" spans="2:13" x14ac:dyDescent="0.3">
      <c r="B505" s="248" t="s">
        <v>2831</v>
      </c>
      <c r="C505" s="248" t="s">
        <v>2831</v>
      </c>
      <c r="D505" t="s">
        <v>2578</v>
      </c>
      <c r="E505" t="s">
        <v>12118</v>
      </c>
      <c r="F505" t="s">
        <v>2072</v>
      </c>
      <c r="G505" s="47" t="s">
        <v>2215</v>
      </c>
      <c r="H505" s="49">
        <v>1</v>
      </c>
      <c r="I505" s="49">
        <v>4300.55</v>
      </c>
      <c r="J505" s="49" t="s">
        <v>2160</v>
      </c>
      <c r="K505" s="49" t="s">
        <v>3939</v>
      </c>
      <c r="L505" s="49" t="s">
        <v>254</v>
      </c>
      <c r="M505" s="49" t="s">
        <v>568</v>
      </c>
    </row>
    <row r="506" spans="2:13" x14ac:dyDescent="0.3">
      <c r="B506" s="248" t="s">
        <v>2831</v>
      </c>
      <c r="C506" s="248" t="s">
        <v>2831</v>
      </c>
      <c r="D506" t="s">
        <v>2578</v>
      </c>
      <c r="E506" t="s">
        <v>6010</v>
      </c>
      <c r="F506" t="s">
        <v>2073</v>
      </c>
      <c r="G506" s="47" t="s">
        <v>2215</v>
      </c>
      <c r="H506" s="49">
        <v>0</v>
      </c>
      <c r="I506" s="49">
        <v>0</v>
      </c>
      <c r="J506" s="49" t="s">
        <v>2173</v>
      </c>
      <c r="K506" s="49" t="s">
        <v>6011</v>
      </c>
      <c r="L506" s="49" t="s">
        <v>254</v>
      </c>
      <c r="M506" s="49" t="s">
        <v>568</v>
      </c>
    </row>
    <row r="507" spans="2:13" x14ac:dyDescent="0.3">
      <c r="B507" s="248" t="s">
        <v>2831</v>
      </c>
      <c r="C507" s="248" t="s">
        <v>2831</v>
      </c>
      <c r="D507" t="s">
        <v>2578</v>
      </c>
      <c r="E507" t="s">
        <v>9567</v>
      </c>
      <c r="F507" t="s">
        <v>2073</v>
      </c>
      <c r="G507" s="47" t="s">
        <v>2215</v>
      </c>
      <c r="H507" s="49">
        <v>0</v>
      </c>
      <c r="I507" s="49">
        <v>0</v>
      </c>
      <c r="J507" s="49" t="s">
        <v>2173</v>
      </c>
      <c r="K507" s="49" t="s">
        <v>9568</v>
      </c>
      <c r="L507" s="49" t="s">
        <v>254</v>
      </c>
      <c r="M507" s="49" t="s">
        <v>568</v>
      </c>
    </row>
    <row r="508" spans="2:13" x14ac:dyDescent="0.3">
      <c r="B508" s="248" t="s">
        <v>2831</v>
      </c>
      <c r="C508" s="248" t="s">
        <v>2831</v>
      </c>
      <c r="D508" t="s">
        <v>2578</v>
      </c>
      <c r="E508" t="s">
        <v>9645</v>
      </c>
      <c r="F508" t="s">
        <v>2073</v>
      </c>
      <c r="G508" s="47" t="s">
        <v>2215</v>
      </c>
      <c r="H508" s="49">
        <v>0</v>
      </c>
      <c r="I508" s="49">
        <v>0</v>
      </c>
      <c r="J508" s="49" t="s">
        <v>2186</v>
      </c>
      <c r="K508" s="49" t="s">
        <v>9646</v>
      </c>
      <c r="L508" s="49" t="s">
        <v>254</v>
      </c>
      <c r="M508" s="49" t="s">
        <v>568</v>
      </c>
    </row>
    <row r="509" spans="2:13" x14ac:dyDescent="0.3">
      <c r="B509" s="248" t="s">
        <v>2831</v>
      </c>
      <c r="C509" s="248" t="s">
        <v>2831</v>
      </c>
      <c r="D509" t="s">
        <v>2578</v>
      </c>
      <c r="E509" t="s">
        <v>4046</v>
      </c>
      <c r="F509" t="s">
        <v>2078</v>
      </c>
      <c r="G509" s="47" t="s">
        <v>2215</v>
      </c>
      <c r="H509" s="49">
        <v>0</v>
      </c>
      <c r="I509" s="49">
        <v>0</v>
      </c>
      <c r="J509" s="49" t="s">
        <v>2160</v>
      </c>
      <c r="K509" s="49" t="s">
        <v>3939</v>
      </c>
      <c r="L509" s="49" t="s">
        <v>254</v>
      </c>
      <c r="M509" s="49" t="s">
        <v>568</v>
      </c>
    </row>
    <row r="510" spans="2:13" x14ac:dyDescent="0.3">
      <c r="B510" s="248" t="s">
        <v>2831</v>
      </c>
      <c r="C510" s="248" t="s">
        <v>2831</v>
      </c>
      <c r="D510" t="s">
        <v>2578</v>
      </c>
      <c r="E510" t="s">
        <v>2984</v>
      </c>
      <c r="F510" t="s">
        <v>2073</v>
      </c>
      <c r="G510" s="47" t="s">
        <v>2215</v>
      </c>
      <c r="H510" s="49">
        <v>0</v>
      </c>
      <c r="I510" s="49">
        <v>0</v>
      </c>
      <c r="J510" s="49" t="s">
        <v>2160</v>
      </c>
      <c r="K510" s="49" t="s">
        <v>2925</v>
      </c>
      <c r="L510" s="49" t="s">
        <v>254</v>
      </c>
      <c r="M510" s="49" t="s">
        <v>568</v>
      </c>
    </row>
    <row r="511" spans="2:13" x14ac:dyDescent="0.3">
      <c r="B511" s="248" t="s">
        <v>2831</v>
      </c>
      <c r="C511" s="248" t="s">
        <v>2831</v>
      </c>
      <c r="D511" t="s">
        <v>2578</v>
      </c>
      <c r="E511" t="s">
        <v>6838</v>
      </c>
      <c r="F511" t="s">
        <v>2075</v>
      </c>
      <c r="G511" s="47" t="s">
        <v>2215</v>
      </c>
      <c r="H511" s="49">
        <v>0</v>
      </c>
      <c r="I511" s="49">
        <v>0</v>
      </c>
      <c r="J511" s="49" t="s">
        <v>2186</v>
      </c>
      <c r="K511" s="49" t="s">
        <v>6839</v>
      </c>
      <c r="L511" s="49" t="s">
        <v>254</v>
      </c>
      <c r="M511" s="49" t="s">
        <v>568</v>
      </c>
    </row>
    <row r="512" spans="2:13" x14ac:dyDescent="0.3">
      <c r="B512" s="248" t="s">
        <v>2831</v>
      </c>
      <c r="C512" s="248" t="s">
        <v>2831</v>
      </c>
      <c r="D512" t="s">
        <v>2578</v>
      </c>
      <c r="E512" t="s">
        <v>4725</v>
      </c>
      <c r="F512" t="s">
        <v>2078</v>
      </c>
      <c r="G512" s="47" t="s">
        <v>2215</v>
      </c>
      <c r="H512" s="49">
        <v>0</v>
      </c>
      <c r="I512" s="49">
        <v>0</v>
      </c>
      <c r="J512" s="49" t="s">
        <v>2160</v>
      </c>
      <c r="K512" s="49" t="s">
        <v>4726</v>
      </c>
      <c r="L512" s="49" t="s">
        <v>254</v>
      </c>
      <c r="M512" s="49" t="s">
        <v>568</v>
      </c>
    </row>
    <row r="513" spans="2:13" x14ac:dyDescent="0.3">
      <c r="B513" s="248" t="s">
        <v>2831</v>
      </c>
      <c r="C513" s="248" t="s">
        <v>2831</v>
      </c>
      <c r="D513" t="s">
        <v>2578</v>
      </c>
      <c r="E513" t="s">
        <v>3060</v>
      </c>
      <c r="F513" t="s">
        <v>2075</v>
      </c>
      <c r="G513" s="47" t="s">
        <v>2215</v>
      </c>
      <c r="H513" s="49">
        <v>0</v>
      </c>
      <c r="I513" s="49">
        <v>0</v>
      </c>
      <c r="J513" s="49" t="s">
        <v>2160</v>
      </c>
      <c r="K513" s="49" t="s">
        <v>2999</v>
      </c>
      <c r="L513" s="49" t="s">
        <v>254</v>
      </c>
      <c r="M513" s="49" t="s">
        <v>568</v>
      </c>
    </row>
    <row r="514" spans="2:13" x14ac:dyDescent="0.3">
      <c r="B514" s="248" t="s">
        <v>2831</v>
      </c>
      <c r="C514" s="248" t="s">
        <v>2831</v>
      </c>
      <c r="D514" t="s">
        <v>2578</v>
      </c>
      <c r="E514" t="s">
        <v>12159</v>
      </c>
      <c r="F514" t="s">
        <v>2072</v>
      </c>
      <c r="G514" s="47" t="s">
        <v>2215</v>
      </c>
      <c r="H514" s="49">
        <v>0</v>
      </c>
      <c r="I514" s="49">
        <v>0</v>
      </c>
      <c r="J514" s="49" t="s">
        <v>2160</v>
      </c>
      <c r="K514" s="49" t="s">
        <v>3939</v>
      </c>
      <c r="L514" s="49" t="s">
        <v>254</v>
      </c>
      <c r="M514" s="49" t="s">
        <v>568</v>
      </c>
    </row>
    <row r="515" spans="2:13" x14ac:dyDescent="0.3">
      <c r="B515" s="248" t="s">
        <v>2831</v>
      </c>
      <c r="C515" s="248" t="s">
        <v>2831</v>
      </c>
      <c r="D515" t="s">
        <v>2578</v>
      </c>
      <c r="E515" t="s">
        <v>8663</v>
      </c>
      <c r="F515" t="s">
        <v>2078</v>
      </c>
      <c r="G515" s="47" t="s">
        <v>2215</v>
      </c>
      <c r="H515" s="49">
        <v>0</v>
      </c>
      <c r="I515" s="49">
        <v>0</v>
      </c>
      <c r="J515" s="49" t="s">
        <v>2186</v>
      </c>
      <c r="K515" s="49" t="s">
        <v>8664</v>
      </c>
      <c r="L515" s="49" t="s">
        <v>254</v>
      </c>
      <c r="M515" s="49" t="s">
        <v>568</v>
      </c>
    </row>
    <row r="516" spans="2:13" x14ac:dyDescent="0.3">
      <c r="B516" s="248" t="s">
        <v>2831</v>
      </c>
      <c r="C516" s="248" t="s">
        <v>2831</v>
      </c>
      <c r="D516" t="s">
        <v>2578</v>
      </c>
      <c r="E516" t="s">
        <v>12064</v>
      </c>
      <c r="F516" t="s">
        <v>2075</v>
      </c>
      <c r="G516" s="47" t="s">
        <v>2246</v>
      </c>
      <c r="H516" s="49">
        <v>0</v>
      </c>
      <c r="I516" s="49">
        <v>0</v>
      </c>
      <c r="J516" s="49" t="s">
        <v>2186</v>
      </c>
      <c r="K516" s="49" t="s">
        <v>12065</v>
      </c>
      <c r="L516" s="49" t="s">
        <v>254</v>
      </c>
      <c r="M516" s="49" t="s">
        <v>568</v>
      </c>
    </row>
    <row r="517" spans="2:13" x14ac:dyDescent="0.3">
      <c r="B517" s="248" t="s">
        <v>2831</v>
      </c>
      <c r="C517" s="248" t="s">
        <v>2831</v>
      </c>
      <c r="D517" t="s">
        <v>2578</v>
      </c>
      <c r="E517" t="s">
        <v>3675</v>
      </c>
      <c r="F517" t="s">
        <v>2073</v>
      </c>
      <c r="G517" s="47" t="s">
        <v>2246</v>
      </c>
      <c r="H517" s="49">
        <v>0</v>
      </c>
      <c r="I517" s="49">
        <v>0</v>
      </c>
      <c r="J517" s="49" t="s">
        <v>2186</v>
      </c>
      <c r="K517" s="49" t="s">
        <v>3676</v>
      </c>
      <c r="L517" s="49" t="s">
        <v>254</v>
      </c>
      <c r="M517" s="49" t="s">
        <v>568</v>
      </c>
    </row>
    <row r="518" spans="2:13" x14ac:dyDescent="0.3">
      <c r="B518" s="248" t="s">
        <v>2831</v>
      </c>
      <c r="C518" s="248" t="s">
        <v>2831</v>
      </c>
      <c r="D518" t="s">
        <v>2578</v>
      </c>
      <c r="E518" t="s">
        <v>4066</v>
      </c>
      <c r="F518" t="s">
        <v>2073</v>
      </c>
      <c r="G518" s="47" t="s">
        <v>2246</v>
      </c>
      <c r="H518" s="49">
        <v>0</v>
      </c>
      <c r="I518" s="49">
        <v>0</v>
      </c>
      <c r="J518" s="49" t="s">
        <v>2186</v>
      </c>
      <c r="K518" s="49" t="s">
        <v>4067</v>
      </c>
      <c r="L518" s="49" t="s">
        <v>254</v>
      </c>
      <c r="M518" s="49" t="s">
        <v>568</v>
      </c>
    </row>
    <row r="519" spans="2:13" x14ac:dyDescent="0.3">
      <c r="B519" s="248" t="s">
        <v>2831</v>
      </c>
      <c r="C519" s="248" t="s">
        <v>2831</v>
      </c>
      <c r="D519" t="s">
        <v>2578</v>
      </c>
      <c r="E519" t="s">
        <v>8789</v>
      </c>
      <c r="F519" t="s">
        <v>2073</v>
      </c>
      <c r="G519" s="47" t="s">
        <v>2246</v>
      </c>
      <c r="H519" s="49">
        <v>0</v>
      </c>
      <c r="I519" s="49">
        <v>0</v>
      </c>
      <c r="J519" s="49" t="s">
        <v>2186</v>
      </c>
      <c r="K519" s="49" t="s">
        <v>8790</v>
      </c>
      <c r="L519" s="49" t="s">
        <v>254</v>
      </c>
      <c r="M519" s="49" t="s">
        <v>568</v>
      </c>
    </row>
    <row r="520" spans="2:13" x14ac:dyDescent="0.3">
      <c r="B520" s="248" t="s">
        <v>2831</v>
      </c>
      <c r="C520" s="248" t="s">
        <v>2831</v>
      </c>
      <c r="D520" t="s">
        <v>2578</v>
      </c>
      <c r="E520" t="s">
        <v>12102</v>
      </c>
      <c r="F520" t="s">
        <v>2072</v>
      </c>
      <c r="G520" s="47" t="s">
        <v>2246</v>
      </c>
      <c r="H520" s="49">
        <v>0</v>
      </c>
      <c r="I520" s="49">
        <v>0</v>
      </c>
      <c r="J520" s="49" t="s">
        <v>2160</v>
      </c>
      <c r="K520" s="49" t="s">
        <v>4726</v>
      </c>
      <c r="L520" s="49" t="s">
        <v>254</v>
      </c>
      <c r="M520" s="49" t="s">
        <v>568</v>
      </c>
    </row>
    <row r="521" spans="2:13" x14ac:dyDescent="0.3">
      <c r="B521" s="248" t="s">
        <v>2831</v>
      </c>
      <c r="C521" s="248" t="s">
        <v>2831</v>
      </c>
      <c r="D521" t="s">
        <v>2578</v>
      </c>
      <c r="E521" t="s">
        <v>4460</v>
      </c>
      <c r="F521" t="s">
        <v>2073</v>
      </c>
      <c r="G521" s="47" t="s">
        <v>2246</v>
      </c>
      <c r="H521" s="49">
        <v>0</v>
      </c>
      <c r="I521" s="49">
        <v>0</v>
      </c>
      <c r="J521" s="49" t="s">
        <v>2160</v>
      </c>
      <c r="K521" s="49" t="s">
        <v>4332</v>
      </c>
      <c r="L521" s="49" t="s">
        <v>254</v>
      </c>
      <c r="M521" s="49" t="s">
        <v>568</v>
      </c>
    </row>
    <row r="522" spans="2:13" x14ac:dyDescent="0.3">
      <c r="B522" s="248" t="s">
        <v>2831</v>
      </c>
      <c r="C522" s="248" t="s">
        <v>2831</v>
      </c>
      <c r="D522" t="s">
        <v>2578</v>
      </c>
      <c r="E522" t="s">
        <v>9077</v>
      </c>
      <c r="F522" t="s">
        <v>2073</v>
      </c>
      <c r="G522" s="47" t="s">
        <v>2246</v>
      </c>
      <c r="H522" s="49">
        <v>0</v>
      </c>
      <c r="I522" s="49">
        <v>0</v>
      </c>
      <c r="J522" s="49" t="s">
        <v>2186</v>
      </c>
      <c r="K522" s="49" t="s">
        <v>9078</v>
      </c>
      <c r="L522" s="49" t="s">
        <v>254</v>
      </c>
      <c r="M522" s="49" t="s">
        <v>568</v>
      </c>
    </row>
    <row r="523" spans="2:13" x14ac:dyDescent="0.3">
      <c r="B523" s="248" t="s">
        <v>2831</v>
      </c>
      <c r="C523" s="248" t="s">
        <v>2831</v>
      </c>
      <c r="D523" t="s">
        <v>2578</v>
      </c>
      <c r="E523" t="s">
        <v>5196</v>
      </c>
      <c r="F523" t="s">
        <v>2078</v>
      </c>
      <c r="G523" s="47" t="s">
        <v>2246</v>
      </c>
      <c r="H523" s="49">
        <v>0</v>
      </c>
      <c r="I523" s="49">
        <v>0</v>
      </c>
      <c r="J523" s="49" t="s">
        <v>2160</v>
      </c>
      <c r="K523" s="49" t="s">
        <v>5197</v>
      </c>
      <c r="L523" s="49" t="s">
        <v>254</v>
      </c>
      <c r="M523" s="49" t="s">
        <v>568</v>
      </c>
    </row>
    <row r="524" spans="2:13" x14ac:dyDescent="0.3">
      <c r="B524" s="248" t="s">
        <v>2831</v>
      </c>
      <c r="C524" s="248" t="s">
        <v>2831</v>
      </c>
      <c r="D524" t="s">
        <v>2578</v>
      </c>
      <c r="E524" t="s">
        <v>3522</v>
      </c>
      <c r="F524" t="s">
        <v>2073</v>
      </c>
      <c r="G524" s="47" t="s">
        <v>2246</v>
      </c>
      <c r="H524" s="49">
        <v>0</v>
      </c>
      <c r="I524" s="49">
        <v>0</v>
      </c>
      <c r="J524" s="49" t="s">
        <v>2173</v>
      </c>
      <c r="K524" s="49" t="s">
        <v>3523</v>
      </c>
      <c r="L524" s="49" t="s">
        <v>254</v>
      </c>
      <c r="M524" s="49" t="s">
        <v>568</v>
      </c>
    </row>
    <row r="525" spans="2:13" x14ac:dyDescent="0.3">
      <c r="B525" s="248" t="s">
        <v>2831</v>
      </c>
      <c r="C525" s="248" t="s">
        <v>2831</v>
      </c>
      <c r="D525" t="s">
        <v>2578</v>
      </c>
      <c r="E525" t="s">
        <v>9022</v>
      </c>
      <c r="F525" t="s">
        <v>2073</v>
      </c>
      <c r="G525" s="47" t="s">
        <v>2246</v>
      </c>
      <c r="H525" s="49">
        <v>0</v>
      </c>
      <c r="I525" s="49">
        <v>0</v>
      </c>
      <c r="J525" s="49" t="s">
        <v>2186</v>
      </c>
      <c r="K525" s="49" t="s">
        <v>9023</v>
      </c>
      <c r="L525" s="49" t="s">
        <v>254</v>
      </c>
      <c r="M525" s="49" t="s">
        <v>568</v>
      </c>
    </row>
    <row r="526" spans="2:13" x14ac:dyDescent="0.3">
      <c r="B526" s="248" t="s">
        <v>2831</v>
      </c>
      <c r="C526" s="248" t="s">
        <v>2831</v>
      </c>
      <c r="D526" t="s">
        <v>2578</v>
      </c>
      <c r="E526" t="s">
        <v>11624</v>
      </c>
      <c r="F526" t="s">
        <v>2073</v>
      </c>
      <c r="G526" s="47" t="s">
        <v>2246</v>
      </c>
      <c r="H526" s="49">
        <v>0</v>
      </c>
      <c r="I526" s="49">
        <v>0</v>
      </c>
      <c r="J526" s="49" t="s">
        <v>2176</v>
      </c>
      <c r="K526" s="49" t="s">
        <v>11625</v>
      </c>
      <c r="L526" s="49" t="s">
        <v>254</v>
      </c>
      <c r="M526" s="49" t="s">
        <v>568</v>
      </c>
    </row>
    <row r="527" spans="2:13" x14ac:dyDescent="0.3">
      <c r="B527" s="248" t="s">
        <v>2831</v>
      </c>
      <c r="C527" s="248" t="s">
        <v>2831</v>
      </c>
      <c r="D527" t="s">
        <v>2578</v>
      </c>
      <c r="E527" t="s">
        <v>12137</v>
      </c>
      <c r="F527" t="s">
        <v>2072</v>
      </c>
      <c r="G527" s="47" t="s">
        <v>2246</v>
      </c>
      <c r="H527" s="49">
        <v>0</v>
      </c>
      <c r="I527" s="49">
        <v>0</v>
      </c>
      <c r="J527" s="49" t="s">
        <v>2176</v>
      </c>
      <c r="K527" s="49" t="s">
        <v>11495</v>
      </c>
      <c r="L527" s="49" t="s">
        <v>254</v>
      </c>
      <c r="M527" s="49" t="s">
        <v>568</v>
      </c>
    </row>
    <row r="528" spans="2:13" x14ac:dyDescent="0.3">
      <c r="B528" s="248" t="s">
        <v>2831</v>
      </c>
      <c r="C528" s="248" t="s">
        <v>2831</v>
      </c>
      <c r="D528" t="s">
        <v>2578</v>
      </c>
      <c r="E528" t="s">
        <v>8413</v>
      </c>
      <c r="F528" t="s">
        <v>2073</v>
      </c>
      <c r="G528" s="47" t="s">
        <v>2246</v>
      </c>
      <c r="H528" s="49">
        <v>0</v>
      </c>
      <c r="I528" s="49">
        <v>0</v>
      </c>
      <c r="J528" s="49" t="s">
        <v>2186</v>
      </c>
      <c r="K528" s="49" t="s">
        <v>8414</v>
      </c>
      <c r="L528" s="49" t="s">
        <v>254</v>
      </c>
      <c r="M528" s="49" t="s">
        <v>568</v>
      </c>
    </row>
    <row r="529" spans="2:13" x14ac:dyDescent="0.3">
      <c r="B529" s="248" t="s">
        <v>2831</v>
      </c>
      <c r="C529" s="248" t="s">
        <v>2831</v>
      </c>
      <c r="D529" t="s">
        <v>2578</v>
      </c>
      <c r="E529" t="s">
        <v>9510</v>
      </c>
      <c r="F529" t="s">
        <v>2078</v>
      </c>
      <c r="G529" s="47" t="s">
        <v>2246</v>
      </c>
      <c r="H529" s="49">
        <v>0</v>
      </c>
      <c r="I529" s="49">
        <v>0</v>
      </c>
      <c r="J529" s="49" t="s">
        <v>2186</v>
      </c>
      <c r="K529" s="49" t="s">
        <v>9511</v>
      </c>
      <c r="L529" s="49" t="s">
        <v>254</v>
      </c>
      <c r="M529" s="49" t="s">
        <v>568</v>
      </c>
    </row>
    <row r="530" spans="2:13" x14ac:dyDescent="0.3">
      <c r="B530" s="248" t="s">
        <v>2831</v>
      </c>
      <c r="C530" s="248" t="s">
        <v>2831</v>
      </c>
      <c r="D530" t="s">
        <v>2578</v>
      </c>
      <c r="E530" t="s">
        <v>4551</v>
      </c>
      <c r="F530" t="s">
        <v>2073</v>
      </c>
      <c r="G530" s="47" t="s">
        <v>2246</v>
      </c>
      <c r="H530" s="49">
        <v>0</v>
      </c>
      <c r="I530" s="49">
        <v>0</v>
      </c>
      <c r="J530" s="49" t="s">
        <v>2160</v>
      </c>
      <c r="K530" s="49" t="s">
        <v>2925</v>
      </c>
      <c r="L530" s="49" t="s">
        <v>254</v>
      </c>
      <c r="M530" s="49" t="s">
        <v>568</v>
      </c>
    </row>
    <row r="531" spans="2:13" x14ac:dyDescent="0.3">
      <c r="B531" s="248" t="s">
        <v>2831</v>
      </c>
      <c r="C531" s="248" t="s">
        <v>2831</v>
      </c>
      <c r="D531" t="s">
        <v>2578</v>
      </c>
      <c r="E531" t="s">
        <v>3353</v>
      </c>
      <c r="F531" t="s">
        <v>2073</v>
      </c>
      <c r="G531" s="47" t="s">
        <v>2246</v>
      </c>
      <c r="H531" s="49">
        <v>0</v>
      </c>
      <c r="I531" s="49">
        <v>0</v>
      </c>
      <c r="J531" s="49" t="s">
        <v>2160</v>
      </c>
      <c r="K531" s="49" t="s">
        <v>2941</v>
      </c>
      <c r="L531" s="49" t="s">
        <v>254</v>
      </c>
      <c r="M531" s="49" t="s">
        <v>568</v>
      </c>
    </row>
    <row r="532" spans="2:13" x14ac:dyDescent="0.3">
      <c r="B532" s="248" t="s">
        <v>2831</v>
      </c>
      <c r="C532" s="248" t="s">
        <v>2831</v>
      </c>
      <c r="D532" t="s">
        <v>2578</v>
      </c>
      <c r="E532" t="s">
        <v>3086</v>
      </c>
      <c r="F532" t="s">
        <v>2075</v>
      </c>
      <c r="G532" s="47" t="s">
        <v>2246</v>
      </c>
      <c r="H532" s="49">
        <v>0</v>
      </c>
      <c r="I532" s="49">
        <v>0</v>
      </c>
      <c r="J532" s="49" t="s">
        <v>2160</v>
      </c>
      <c r="K532" s="49" t="s">
        <v>2941</v>
      </c>
      <c r="L532" s="49" t="s">
        <v>254</v>
      </c>
      <c r="M532" s="49" t="s">
        <v>568</v>
      </c>
    </row>
    <row r="533" spans="2:13" x14ac:dyDescent="0.3">
      <c r="B533" s="248" t="s">
        <v>2831</v>
      </c>
      <c r="C533" s="248" t="s">
        <v>2831</v>
      </c>
      <c r="D533" t="s">
        <v>2578</v>
      </c>
      <c r="E533" t="s">
        <v>6635</v>
      </c>
      <c r="F533" t="s">
        <v>2073</v>
      </c>
      <c r="G533" s="47" t="s">
        <v>2246</v>
      </c>
      <c r="H533" s="49">
        <v>0</v>
      </c>
      <c r="I533" s="49">
        <v>0</v>
      </c>
      <c r="J533" s="49" t="s">
        <v>2176</v>
      </c>
      <c r="K533" s="49" t="s">
        <v>6636</v>
      </c>
      <c r="L533" s="49" t="s">
        <v>2147</v>
      </c>
      <c r="M533" s="49" t="s">
        <v>568</v>
      </c>
    </row>
    <row r="534" spans="2:13" x14ac:dyDescent="0.3">
      <c r="B534" s="248" t="s">
        <v>2831</v>
      </c>
      <c r="C534" s="248" t="s">
        <v>2831</v>
      </c>
      <c r="D534" t="s">
        <v>2578</v>
      </c>
      <c r="E534" t="s">
        <v>3183</v>
      </c>
      <c r="F534" t="s">
        <v>2073</v>
      </c>
      <c r="G534" s="47" t="s">
        <v>2270</v>
      </c>
      <c r="H534" s="49">
        <v>0</v>
      </c>
      <c r="I534" s="49">
        <v>0</v>
      </c>
      <c r="J534" s="49" t="s">
        <v>2160</v>
      </c>
      <c r="K534" s="49" t="s">
        <v>2936</v>
      </c>
      <c r="L534" s="49" t="s">
        <v>2147</v>
      </c>
      <c r="M534" s="49" t="s">
        <v>568</v>
      </c>
    </row>
    <row r="535" spans="2:13" x14ac:dyDescent="0.3">
      <c r="B535" s="248" t="s">
        <v>2831</v>
      </c>
      <c r="C535" s="248" t="s">
        <v>2831</v>
      </c>
      <c r="D535" t="s">
        <v>2578</v>
      </c>
      <c r="E535" t="s">
        <v>8608</v>
      </c>
      <c r="F535" t="s">
        <v>2073</v>
      </c>
      <c r="G535" s="47" t="s">
        <v>2270</v>
      </c>
      <c r="H535" s="49">
        <v>0</v>
      </c>
      <c r="I535" s="49">
        <v>0</v>
      </c>
      <c r="J535" s="49" t="s">
        <v>2186</v>
      </c>
      <c r="K535" s="49" t="s">
        <v>8609</v>
      </c>
      <c r="L535" s="49" t="s">
        <v>254</v>
      </c>
      <c r="M535" s="49" t="s">
        <v>568</v>
      </c>
    </row>
    <row r="536" spans="2:13" x14ac:dyDescent="0.3">
      <c r="B536" s="248" t="s">
        <v>2831</v>
      </c>
      <c r="C536" s="248" t="s">
        <v>2831</v>
      </c>
      <c r="D536" t="s">
        <v>2578</v>
      </c>
      <c r="E536" t="s">
        <v>5733</v>
      </c>
      <c r="F536" t="s">
        <v>2073</v>
      </c>
      <c r="G536" s="47" t="s">
        <v>2270</v>
      </c>
      <c r="H536" s="49">
        <v>0</v>
      </c>
      <c r="I536" s="49">
        <v>0</v>
      </c>
      <c r="J536" s="49" t="s">
        <v>2186</v>
      </c>
      <c r="K536" s="49" t="s">
        <v>5734</v>
      </c>
      <c r="L536" s="49" t="s">
        <v>2147</v>
      </c>
      <c r="M536" s="49" t="s">
        <v>568</v>
      </c>
    </row>
    <row r="537" spans="2:13" x14ac:dyDescent="0.3">
      <c r="B537" s="248" t="s">
        <v>2831</v>
      </c>
      <c r="C537" s="248" t="s">
        <v>2831</v>
      </c>
      <c r="D537" t="s">
        <v>2578</v>
      </c>
      <c r="E537" t="s">
        <v>8284</v>
      </c>
      <c r="F537" t="s">
        <v>2073</v>
      </c>
      <c r="G537" s="47" t="s">
        <v>2270</v>
      </c>
      <c r="H537" s="49">
        <v>0</v>
      </c>
      <c r="I537" s="49">
        <v>0</v>
      </c>
      <c r="J537" s="49" t="s">
        <v>2160</v>
      </c>
      <c r="K537" s="49" t="s">
        <v>2936</v>
      </c>
      <c r="L537" s="49" t="s">
        <v>254</v>
      </c>
      <c r="M537" s="49" t="s">
        <v>568</v>
      </c>
    </row>
    <row r="538" spans="2:13" x14ac:dyDescent="0.3">
      <c r="B538" s="248" t="s">
        <v>2831</v>
      </c>
      <c r="C538" s="248" t="s">
        <v>2831</v>
      </c>
      <c r="D538" t="s">
        <v>2578</v>
      </c>
      <c r="E538" t="s">
        <v>9565</v>
      </c>
      <c r="F538" t="s">
        <v>2073</v>
      </c>
      <c r="G538" s="47" t="s">
        <v>2270</v>
      </c>
      <c r="H538" s="49">
        <v>0</v>
      </c>
      <c r="I538" s="49">
        <v>0</v>
      </c>
      <c r="J538" s="49" t="s">
        <v>2160</v>
      </c>
      <c r="K538" s="49" t="s">
        <v>9566</v>
      </c>
      <c r="L538" s="49" t="s">
        <v>254</v>
      </c>
      <c r="M538" s="49" t="s">
        <v>568</v>
      </c>
    </row>
    <row r="539" spans="2:13" x14ac:dyDescent="0.3">
      <c r="B539" s="248" t="s">
        <v>2831</v>
      </c>
      <c r="C539" s="248" t="s">
        <v>2831</v>
      </c>
      <c r="D539" t="s">
        <v>2578</v>
      </c>
      <c r="E539" t="s">
        <v>12121</v>
      </c>
      <c r="F539" t="s">
        <v>2072</v>
      </c>
      <c r="G539" s="47" t="s">
        <v>2270</v>
      </c>
      <c r="H539" s="49">
        <v>0</v>
      </c>
      <c r="I539" s="49">
        <v>0</v>
      </c>
      <c r="J539" s="49" t="s">
        <v>2160</v>
      </c>
      <c r="K539" s="49" t="s">
        <v>4726</v>
      </c>
      <c r="L539" s="49" t="s">
        <v>254</v>
      </c>
      <c r="M539" s="49" t="s">
        <v>568</v>
      </c>
    </row>
    <row r="540" spans="2:13" x14ac:dyDescent="0.3">
      <c r="B540" s="248" t="s">
        <v>2831</v>
      </c>
      <c r="C540" s="248" t="s">
        <v>2831</v>
      </c>
      <c r="D540" t="s">
        <v>2578</v>
      </c>
      <c r="E540" t="s">
        <v>3738</v>
      </c>
      <c r="F540" t="s">
        <v>2078</v>
      </c>
      <c r="G540" s="47" t="s">
        <v>2270</v>
      </c>
      <c r="H540" s="49">
        <v>0</v>
      </c>
      <c r="I540" s="49">
        <v>0</v>
      </c>
      <c r="J540" s="49" t="s">
        <v>2173</v>
      </c>
      <c r="K540" s="49" t="s">
        <v>3739</v>
      </c>
      <c r="L540" s="49" t="s">
        <v>254</v>
      </c>
      <c r="M540" s="49" t="s">
        <v>568</v>
      </c>
    </row>
    <row r="541" spans="2:13" x14ac:dyDescent="0.3">
      <c r="B541" s="248" t="s">
        <v>2831</v>
      </c>
      <c r="C541" s="248" t="s">
        <v>2831</v>
      </c>
      <c r="D541" t="s">
        <v>2578</v>
      </c>
      <c r="E541" t="s">
        <v>3263</v>
      </c>
      <c r="F541" t="s">
        <v>2073</v>
      </c>
      <c r="G541" s="47" t="s">
        <v>2270</v>
      </c>
      <c r="H541" s="49">
        <v>0</v>
      </c>
      <c r="I541" s="49">
        <v>0</v>
      </c>
      <c r="J541" s="49" t="s">
        <v>2160</v>
      </c>
      <c r="K541" s="49" t="s">
        <v>2999</v>
      </c>
      <c r="L541" s="49" t="s">
        <v>254</v>
      </c>
      <c r="M541" s="49" t="s">
        <v>568</v>
      </c>
    </row>
    <row r="542" spans="2:13" x14ac:dyDescent="0.3">
      <c r="B542" s="248" t="s">
        <v>2831</v>
      </c>
      <c r="C542" s="248" t="s">
        <v>2831</v>
      </c>
      <c r="D542" t="s">
        <v>2578</v>
      </c>
      <c r="E542" t="s">
        <v>8023</v>
      </c>
      <c r="F542" t="s">
        <v>2078</v>
      </c>
      <c r="G542" s="47" t="s">
        <v>2270</v>
      </c>
      <c r="H542" s="49">
        <v>0</v>
      </c>
      <c r="I542" s="49">
        <v>0</v>
      </c>
      <c r="J542" s="49" t="s">
        <v>2186</v>
      </c>
      <c r="K542" s="49" t="s">
        <v>8024</v>
      </c>
      <c r="L542" s="49" t="s">
        <v>254</v>
      </c>
      <c r="M542" s="49" t="s">
        <v>568</v>
      </c>
    </row>
    <row r="543" spans="2:13" x14ac:dyDescent="0.3">
      <c r="B543" s="248" t="s">
        <v>2831</v>
      </c>
      <c r="C543" s="248" t="s">
        <v>2831</v>
      </c>
      <c r="D543" t="s">
        <v>2578</v>
      </c>
      <c r="E543" t="s">
        <v>8203</v>
      </c>
      <c r="F543" t="s">
        <v>2073</v>
      </c>
      <c r="G543" s="47" t="s">
        <v>2270</v>
      </c>
      <c r="H543" s="49">
        <v>1</v>
      </c>
      <c r="I543" s="49">
        <v>716.32</v>
      </c>
      <c r="J543" s="49" t="s">
        <v>2176</v>
      </c>
      <c r="K543" s="49" t="s">
        <v>8204</v>
      </c>
      <c r="L543" s="49" t="s">
        <v>254</v>
      </c>
      <c r="M543" s="49" t="s">
        <v>568</v>
      </c>
    </row>
    <row r="544" spans="2:13" x14ac:dyDescent="0.3">
      <c r="B544" s="248" t="s">
        <v>2831</v>
      </c>
      <c r="C544" s="248" t="s">
        <v>2831</v>
      </c>
      <c r="D544" t="s">
        <v>2578</v>
      </c>
      <c r="E544" t="s">
        <v>5792</v>
      </c>
      <c r="F544" t="s">
        <v>2078</v>
      </c>
      <c r="G544" s="47" t="s">
        <v>2270</v>
      </c>
      <c r="H544" s="49">
        <v>0</v>
      </c>
      <c r="I544" s="49">
        <v>0</v>
      </c>
      <c r="J544" s="49" t="s">
        <v>2186</v>
      </c>
      <c r="K544" s="49" t="s">
        <v>5793</v>
      </c>
      <c r="L544" s="49" t="s">
        <v>254</v>
      </c>
      <c r="M544" s="49" t="s">
        <v>568</v>
      </c>
    </row>
    <row r="545" spans="2:13" x14ac:dyDescent="0.3">
      <c r="B545" s="248" t="s">
        <v>2831</v>
      </c>
      <c r="C545" s="248" t="s">
        <v>2831</v>
      </c>
      <c r="D545" t="s">
        <v>2578</v>
      </c>
      <c r="E545" t="s">
        <v>9502</v>
      </c>
      <c r="F545" t="s">
        <v>2078</v>
      </c>
      <c r="G545" s="47" t="s">
        <v>2270</v>
      </c>
      <c r="H545" s="49">
        <v>0</v>
      </c>
      <c r="I545" s="49">
        <v>0</v>
      </c>
      <c r="J545" s="49" t="s">
        <v>2186</v>
      </c>
      <c r="K545" s="49" t="s">
        <v>9503</v>
      </c>
      <c r="L545" s="49" t="s">
        <v>254</v>
      </c>
      <c r="M545" s="49" t="s">
        <v>568</v>
      </c>
    </row>
    <row r="546" spans="2:13" x14ac:dyDescent="0.3">
      <c r="B546" s="248" t="s">
        <v>2831</v>
      </c>
      <c r="C546" s="248" t="s">
        <v>2831</v>
      </c>
      <c r="D546" t="s">
        <v>2578</v>
      </c>
      <c r="E546" t="s">
        <v>12158</v>
      </c>
      <c r="F546" t="s">
        <v>2072</v>
      </c>
      <c r="G546" s="47" t="s">
        <v>2270</v>
      </c>
      <c r="H546" s="49">
        <v>0</v>
      </c>
      <c r="I546" s="49">
        <v>0</v>
      </c>
      <c r="J546" s="49" t="s">
        <v>2160</v>
      </c>
      <c r="K546" s="49" t="s">
        <v>4726</v>
      </c>
      <c r="L546" s="49" t="s">
        <v>254</v>
      </c>
      <c r="M546" s="49" t="s">
        <v>568</v>
      </c>
    </row>
    <row r="547" spans="2:13" x14ac:dyDescent="0.3">
      <c r="B547" s="248" t="s">
        <v>2831</v>
      </c>
      <c r="C547" s="248" t="s">
        <v>2831</v>
      </c>
      <c r="D547" t="s">
        <v>2578</v>
      </c>
      <c r="E547" t="s">
        <v>5812</v>
      </c>
      <c r="F547" t="s">
        <v>2073</v>
      </c>
      <c r="G547" s="47" t="s">
        <v>2270</v>
      </c>
      <c r="H547" s="49">
        <v>0</v>
      </c>
      <c r="I547" s="49">
        <v>0</v>
      </c>
      <c r="J547" s="49" t="s">
        <v>2186</v>
      </c>
      <c r="K547" s="49" t="s">
        <v>5813</v>
      </c>
      <c r="L547" s="49" t="s">
        <v>254</v>
      </c>
      <c r="M547" s="49" t="s">
        <v>568</v>
      </c>
    </row>
    <row r="548" spans="2:13" x14ac:dyDescent="0.3">
      <c r="B548" s="248" t="s">
        <v>2831</v>
      </c>
      <c r="C548" s="248" t="s">
        <v>2831</v>
      </c>
      <c r="D548" t="s">
        <v>2578</v>
      </c>
      <c r="E548" t="s">
        <v>3618</v>
      </c>
      <c r="F548" t="s">
        <v>2073</v>
      </c>
      <c r="G548" s="47" t="s">
        <v>2270</v>
      </c>
      <c r="H548" s="49">
        <v>0</v>
      </c>
      <c r="I548" s="49">
        <v>0</v>
      </c>
      <c r="J548" s="49" t="s">
        <v>2186</v>
      </c>
      <c r="K548" s="49" t="s">
        <v>3620</v>
      </c>
      <c r="L548" s="49" t="s">
        <v>254</v>
      </c>
      <c r="M548" s="49" t="s">
        <v>568</v>
      </c>
    </row>
    <row r="549" spans="2:13" x14ac:dyDescent="0.3">
      <c r="B549" s="248" t="s">
        <v>2831</v>
      </c>
      <c r="C549" s="248" t="s">
        <v>2831</v>
      </c>
      <c r="D549" t="s">
        <v>2578</v>
      </c>
      <c r="E549" t="s">
        <v>8177</v>
      </c>
      <c r="F549" t="s">
        <v>2073</v>
      </c>
      <c r="G549" s="47" t="s">
        <v>2370</v>
      </c>
      <c r="H549" s="49">
        <v>0</v>
      </c>
      <c r="I549" s="49">
        <v>0</v>
      </c>
      <c r="J549" s="49" t="s">
        <v>2186</v>
      </c>
      <c r="K549" s="49" t="s">
        <v>8178</v>
      </c>
      <c r="L549" s="49" t="s">
        <v>254</v>
      </c>
      <c r="M549" s="49" t="s">
        <v>568</v>
      </c>
    </row>
    <row r="550" spans="2:13" x14ac:dyDescent="0.3">
      <c r="B550" s="248" t="s">
        <v>2831</v>
      </c>
      <c r="C550" s="248" t="s">
        <v>2831</v>
      </c>
      <c r="D550" t="s">
        <v>2578</v>
      </c>
      <c r="E550" t="s">
        <v>12069</v>
      </c>
      <c r="F550" t="s">
        <v>2076</v>
      </c>
      <c r="G550" s="47" t="s">
        <v>2370</v>
      </c>
      <c r="H550" s="49">
        <v>2</v>
      </c>
      <c r="I550" s="49">
        <v>5657.54</v>
      </c>
      <c r="J550" s="49" t="s">
        <v>2176</v>
      </c>
      <c r="K550" s="49" t="s">
        <v>12070</v>
      </c>
      <c r="L550" s="49" t="s">
        <v>254</v>
      </c>
      <c r="M550" s="49" t="s">
        <v>568</v>
      </c>
    </row>
    <row r="551" spans="2:13" x14ac:dyDescent="0.3">
      <c r="B551" s="248" t="s">
        <v>2831</v>
      </c>
      <c r="C551" s="248" t="s">
        <v>2831</v>
      </c>
      <c r="D551" t="s">
        <v>2578</v>
      </c>
      <c r="E551" t="s">
        <v>3457</v>
      </c>
      <c r="F551" t="s">
        <v>2073</v>
      </c>
      <c r="G551" s="47" t="s">
        <v>2370</v>
      </c>
      <c r="H551" s="49">
        <v>0</v>
      </c>
      <c r="I551" s="49">
        <v>0</v>
      </c>
      <c r="J551" s="49" t="s">
        <v>2186</v>
      </c>
      <c r="K551" s="49" t="s">
        <v>3458</v>
      </c>
      <c r="L551" s="49" t="s">
        <v>254</v>
      </c>
      <c r="M551" s="49" t="s">
        <v>568</v>
      </c>
    </row>
    <row r="552" spans="2:13" x14ac:dyDescent="0.3">
      <c r="B552" s="248" t="s">
        <v>2831</v>
      </c>
      <c r="C552" s="248" t="s">
        <v>2831</v>
      </c>
      <c r="D552" t="s">
        <v>2578</v>
      </c>
      <c r="E552" t="s">
        <v>11773</v>
      </c>
      <c r="F552" t="s">
        <v>2073</v>
      </c>
      <c r="G552" s="47" t="s">
        <v>2370</v>
      </c>
      <c r="H552" s="49">
        <v>0</v>
      </c>
      <c r="I552" s="49">
        <v>0</v>
      </c>
      <c r="J552" s="49" t="s">
        <v>2160</v>
      </c>
      <c r="K552" s="49" t="s">
        <v>3939</v>
      </c>
      <c r="L552" s="49" t="s">
        <v>254</v>
      </c>
      <c r="M552" s="49" t="s">
        <v>568</v>
      </c>
    </row>
    <row r="553" spans="2:13" x14ac:dyDescent="0.3">
      <c r="B553" s="248" t="s">
        <v>2831</v>
      </c>
      <c r="C553" s="248" t="s">
        <v>2831</v>
      </c>
      <c r="D553" t="s">
        <v>2578</v>
      </c>
      <c r="E553" t="s">
        <v>12082</v>
      </c>
      <c r="F553" t="s">
        <v>2072</v>
      </c>
      <c r="G553" s="47" t="s">
        <v>2370</v>
      </c>
      <c r="H553" s="49">
        <v>0</v>
      </c>
      <c r="I553" s="49">
        <v>0</v>
      </c>
      <c r="J553" s="49" t="s">
        <v>2160</v>
      </c>
      <c r="K553" s="49" t="s">
        <v>4726</v>
      </c>
      <c r="L553" s="49" t="s">
        <v>254</v>
      </c>
      <c r="M553" s="49" t="s">
        <v>568</v>
      </c>
    </row>
    <row r="554" spans="2:13" x14ac:dyDescent="0.3">
      <c r="B554" s="248" t="s">
        <v>2831</v>
      </c>
      <c r="C554" s="248" t="s">
        <v>2831</v>
      </c>
      <c r="D554" t="s">
        <v>2578</v>
      </c>
      <c r="E554" t="s">
        <v>7876</v>
      </c>
      <c r="F554" t="s">
        <v>2078</v>
      </c>
      <c r="G554" s="47" t="s">
        <v>2370</v>
      </c>
      <c r="H554" s="49">
        <v>0</v>
      </c>
      <c r="I554" s="49">
        <v>0</v>
      </c>
      <c r="J554" s="49" t="s">
        <v>2160</v>
      </c>
      <c r="K554" s="49" t="s">
        <v>7877</v>
      </c>
      <c r="L554" s="49" t="s">
        <v>254</v>
      </c>
      <c r="M554" s="49" t="s">
        <v>568</v>
      </c>
    </row>
    <row r="555" spans="2:13" x14ac:dyDescent="0.3">
      <c r="B555" s="248" t="s">
        <v>2831</v>
      </c>
      <c r="C555" s="248" t="s">
        <v>2831</v>
      </c>
      <c r="D555" t="s">
        <v>2578</v>
      </c>
      <c r="E555" t="s">
        <v>11949</v>
      </c>
      <c r="F555" t="s">
        <v>2073</v>
      </c>
      <c r="G555" s="47" t="s">
        <v>2370</v>
      </c>
      <c r="H555" s="49">
        <v>1</v>
      </c>
      <c r="I555" s="49">
        <v>333.85</v>
      </c>
      <c r="J555" s="49" t="s">
        <v>2160</v>
      </c>
      <c r="K555" s="49" t="s">
        <v>11552</v>
      </c>
      <c r="L555" s="49" t="s">
        <v>254</v>
      </c>
      <c r="M555" s="49" t="s">
        <v>568</v>
      </c>
    </row>
    <row r="556" spans="2:13" x14ac:dyDescent="0.3">
      <c r="B556" s="248" t="s">
        <v>2831</v>
      </c>
      <c r="C556" s="248" t="s">
        <v>2831</v>
      </c>
      <c r="D556" t="s">
        <v>2578</v>
      </c>
      <c r="E556" t="s">
        <v>4004</v>
      </c>
      <c r="F556" t="s">
        <v>2078</v>
      </c>
      <c r="G556" s="47" t="s">
        <v>2370</v>
      </c>
      <c r="H556" s="49">
        <v>0</v>
      </c>
      <c r="I556" s="49">
        <v>0</v>
      </c>
      <c r="J556" s="49" t="s">
        <v>2186</v>
      </c>
      <c r="K556" s="49" t="s">
        <v>4005</v>
      </c>
      <c r="L556" s="49" t="s">
        <v>254</v>
      </c>
      <c r="M556" s="49" t="s">
        <v>568</v>
      </c>
    </row>
    <row r="557" spans="2:13" x14ac:dyDescent="0.3">
      <c r="B557" s="248" t="s">
        <v>2831</v>
      </c>
      <c r="C557" s="248" t="s">
        <v>2831</v>
      </c>
      <c r="D557" t="s">
        <v>2578</v>
      </c>
      <c r="E557" t="s">
        <v>4068</v>
      </c>
      <c r="F557" t="s">
        <v>2073</v>
      </c>
      <c r="G557" s="47" t="s">
        <v>2370</v>
      </c>
      <c r="H557" s="49">
        <v>0</v>
      </c>
      <c r="I557" s="49">
        <v>0</v>
      </c>
      <c r="J557" s="49" t="s">
        <v>2186</v>
      </c>
      <c r="K557" s="49" t="s">
        <v>4069</v>
      </c>
      <c r="L557" s="49" t="s">
        <v>254</v>
      </c>
      <c r="M557" s="49" t="s">
        <v>568</v>
      </c>
    </row>
    <row r="558" spans="2:13" x14ac:dyDescent="0.3">
      <c r="B558" s="248" t="s">
        <v>2831</v>
      </c>
      <c r="C558" s="248" t="s">
        <v>2831</v>
      </c>
      <c r="D558" t="s">
        <v>2578</v>
      </c>
      <c r="E558" t="s">
        <v>3574</v>
      </c>
      <c r="F558" t="s">
        <v>2078</v>
      </c>
      <c r="G558" s="47" t="s">
        <v>2370</v>
      </c>
      <c r="H558" s="49">
        <v>0</v>
      </c>
      <c r="I558" s="49">
        <v>0</v>
      </c>
      <c r="J558" s="49" t="s">
        <v>2186</v>
      </c>
      <c r="K558" s="49" t="s">
        <v>3575</v>
      </c>
      <c r="L558" s="49" t="s">
        <v>254</v>
      </c>
      <c r="M558" s="49" t="s">
        <v>568</v>
      </c>
    </row>
    <row r="559" spans="2:13" x14ac:dyDescent="0.3">
      <c r="B559" s="248" t="s">
        <v>2831</v>
      </c>
      <c r="C559" s="248" t="s">
        <v>2831</v>
      </c>
      <c r="D559" t="s">
        <v>2578</v>
      </c>
      <c r="E559" t="s">
        <v>3322</v>
      </c>
      <c r="F559" t="s">
        <v>2078</v>
      </c>
      <c r="G559" s="47" t="s">
        <v>2370</v>
      </c>
      <c r="H559" s="49">
        <v>0</v>
      </c>
      <c r="I559" s="49">
        <v>0</v>
      </c>
      <c r="J559" s="49" t="s">
        <v>2160</v>
      </c>
      <c r="K559" s="49" t="s">
        <v>2936</v>
      </c>
      <c r="L559" s="49" t="s">
        <v>254</v>
      </c>
      <c r="M559" s="49" t="s">
        <v>568</v>
      </c>
    </row>
    <row r="560" spans="2:13" x14ac:dyDescent="0.3">
      <c r="B560" s="248" t="s">
        <v>2831</v>
      </c>
      <c r="C560" s="248" t="s">
        <v>2831</v>
      </c>
      <c r="D560" t="s">
        <v>2578</v>
      </c>
      <c r="E560" t="s">
        <v>3358</v>
      </c>
      <c r="F560" t="s">
        <v>2073</v>
      </c>
      <c r="G560" s="47" t="s">
        <v>2370</v>
      </c>
      <c r="H560" s="49">
        <v>0</v>
      </c>
      <c r="I560" s="49">
        <v>0</v>
      </c>
      <c r="J560" s="49" t="s">
        <v>2186</v>
      </c>
      <c r="K560" s="49" t="s">
        <v>3361</v>
      </c>
      <c r="L560" s="49" t="s">
        <v>254</v>
      </c>
      <c r="M560" s="49" t="s">
        <v>568</v>
      </c>
    </row>
    <row r="561" spans="2:13" x14ac:dyDescent="0.3">
      <c r="B561" s="248" t="s">
        <v>2831</v>
      </c>
      <c r="C561" s="248" t="s">
        <v>2831</v>
      </c>
      <c r="D561" t="s">
        <v>2578</v>
      </c>
      <c r="E561" t="s">
        <v>5015</v>
      </c>
      <c r="F561" t="s">
        <v>2073</v>
      </c>
      <c r="G561" s="47" t="s">
        <v>2370</v>
      </c>
      <c r="H561" s="49">
        <v>0</v>
      </c>
      <c r="I561" s="49">
        <v>0</v>
      </c>
      <c r="J561" s="49" t="s">
        <v>2160</v>
      </c>
      <c r="K561" s="49" t="s">
        <v>5017</v>
      </c>
      <c r="L561" s="49" t="s">
        <v>254</v>
      </c>
      <c r="M561" s="49" t="s">
        <v>568</v>
      </c>
    </row>
    <row r="562" spans="2:13" x14ac:dyDescent="0.3">
      <c r="B562" s="248" t="s">
        <v>2831</v>
      </c>
      <c r="C562" s="248" t="s">
        <v>2831</v>
      </c>
      <c r="D562" t="s">
        <v>2578</v>
      </c>
      <c r="E562" t="s">
        <v>7381</v>
      </c>
      <c r="F562" t="s">
        <v>2073</v>
      </c>
      <c r="G562" s="47" t="s">
        <v>2370</v>
      </c>
      <c r="H562" s="49">
        <v>0</v>
      </c>
      <c r="I562" s="49">
        <v>0</v>
      </c>
      <c r="J562" s="49" t="s">
        <v>2186</v>
      </c>
      <c r="K562" s="49" t="s">
        <v>7382</v>
      </c>
      <c r="L562" s="49" t="s">
        <v>254</v>
      </c>
      <c r="M562" s="49" t="s">
        <v>568</v>
      </c>
    </row>
    <row r="563" spans="2:13" x14ac:dyDescent="0.3">
      <c r="B563" s="248" t="s">
        <v>2831</v>
      </c>
      <c r="C563" s="248" t="s">
        <v>2831</v>
      </c>
      <c r="D563" t="s">
        <v>2578</v>
      </c>
      <c r="E563" t="s">
        <v>12114</v>
      </c>
      <c r="F563" t="s">
        <v>2072</v>
      </c>
      <c r="G563" s="47" t="s">
        <v>2370</v>
      </c>
      <c r="H563" s="49">
        <v>0</v>
      </c>
      <c r="I563" s="49">
        <v>0</v>
      </c>
      <c r="J563" s="49" t="s">
        <v>2160</v>
      </c>
      <c r="K563" s="49" t="s">
        <v>2992</v>
      </c>
      <c r="L563" s="49" t="s">
        <v>254</v>
      </c>
      <c r="M563" s="49" t="s">
        <v>568</v>
      </c>
    </row>
    <row r="564" spans="2:13" x14ac:dyDescent="0.3">
      <c r="B564" s="248" t="s">
        <v>2831</v>
      </c>
      <c r="C564" s="248" t="s">
        <v>2831</v>
      </c>
      <c r="D564" t="s">
        <v>2578</v>
      </c>
      <c r="E564" t="s">
        <v>9527</v>
      </c>
      <c r="F564" t="s">
        <v>2078</v>
      </c>
      <c r="G564" s="47" t="s">
        <v>2370</v>
      </c>
      <c r="H564" s="49">
        <v>0</v>
      </c>
      <c r="I564" s="49">
        <v>0</v>
      </c>
      <c r="J564" s="49" t="s">
        <v>2160</v>
      </c>
      <c r="K564" s="49" t="s">
        <v>9528</v>
      </c>
      <c r="L564" s="49" t="s">
        <v>254</v>
      </c>
      <c r="M564" s="49" t="s">
        <v>568</v>
      </c>
    </row>
    <row r="565" spans="2:13" x14ac:dyDescent="0.3">
      <c r="B565" s="248" t="s">
        <v>2831</v>
      </c>
      <c r="C565" s="248" t="s">
        <v>2831</v>
      </c>
      <c r="D565" t="s">
        <v>2578</v>
      </c>
      <c r="E565" t="s">
        <v>12125</v>
      </c>
      <c r="F565" t="s">
        <v>2072</v>
      </c>
      <c r="G565" s="47" t="s">
        <v>2370</v>
      </c>
      <c r="H565" s="49">
        <v>0</v>
      </c>
      <c r="I565" s="49">
        <v>0</v>
      </c>
      <c r="J565" s="49" t="s">
        <v>2160</v>
      </c>
      <c r="K565" s="49" t="s">
        <v>12126</v>
      </c>
      <c r="L565" s="49" t="s">
        <v>254</v>
      </c>
      <c r="M565" s="49" t="s">
        <v>568</v>
      </c>
    </row>
    <row r="566" spans="2:13" x14ac:dyDescent="0.3">
      <c r="B566" s="248" t="s">
        <v>2831</v>
      </c>
      <c r="C566" s="248" t="s">
        <v>2831</v>
      </c>
      <c r="D566" t="s">
        <v>2578</v>
      </c>
      <c r="E566" t="s">
        <v>8317</v>
      </c>
      <c r="F566" t="s">
        <v>2073</v>
      </c>
      <c r="G566" s="47" t="s">
        <v>2370</v>
      </c>
      <c r="H566" s="49">
        <v>0</v>
      </c>
      <c r="I566" s="49">
        <v>0</v>
      </c>
      <c r="J566" s="49" t="s">
        <v>2186</v>
      </c>
      <c r="K566" s="49" t="s">
        <v>8318</v>
      </c>
      <c r="L566" s="49" t="s">
        <v>254</v>
      </c>
      <c r="M566" s="49" t="s">
        <v>568</v>
      </c>
    </row>
    <row r="567" spans="2:13" x14ac:dyDescent="0.3">
      <c r="B567" s="248" t="s">
        <v>2831</v>
      </c>
      <c r="C567" s="248" t="s">
        <v>2831</v>
      </c>
      <c r="D567" t="s">
        <v>2578</v>
      </c>
      <c r="E567" t="s">
        <v>3202</v>
      </c>
      <c r="F567" t="s">
        <v>2073</v>
      </c>
      <c r="G567" s="47" t="s">
        <v>2370</v>
      </c>
      <c r="H567" s="49">
        <v>0</v>
      </c>
      <c r="I567" s="49">
        <v>0</v>
      </c>
      <c r="J567" s="49" t="s">
        <v>2160</v>
      </c>
      <c r="K567" s="49" t="s">
        <v>2925</v>
      </c>
      <c r="L567" s="49" t="s">
        <v>254</v>
      </c>
      <c r="M567" s="49" t="s">
        <v>568</v>
      </c>
    </row>
    <row r="568" spans="2:13" x14ac:dyDescent="0.3">
      <c r="B568" s="248" t="s">
        <v>2831</v>
      </c>
      <c r="C568" s="248" t="s">
        <v>2831</v>
      </c>
      <c r="D568" t="s">
        <v>2578</v>
      </c>
      <c r="E568" t="s">
        <v>7660</v>
      </c>
      <c r="F568" t="s">
        <v>2073</v>
      </c>
      <c r="G568" s="47" t="s">
        <v>2370</v>
      </c>
      <c r="H568" s="49">
        <v>0</v>
      </c>
      <c r="I568" s="49">
        <v>0</v>
      </c>
      <c r="J568" s="49" t="s">
        <v>2160</v>
      </c>
      <c r="K568" s="49" t="s">
        <v>3939</v>
      </c>
      <c r="L568" s="49" t="s">
        <v>254</v>
      </c>
      <c r="M568" s="49" t="s">
        <v>568</v>
      </c>
    </row>
    <row r="569" spans="2:13" x14ac:dyDescent="0.3">
      <c r="B569" s="248" t="s">
        <v>2831</v>
      </c>
      <c r="C569" s="248" t="s">
        <v>2831</v>
      </c>
      <c r="D569" t="s">
        <v>2578</v>
      </c>
      <c r="E569" t="s">
        <v>6018</v>
      </c>
      <c r="F569" t="s">
        <v>2073</v>
      </c>
      <c r="G569" s="47" t="s">
        <v>2370</v>
      </c>
      <c r="H569" s="49">
        <v>0</v>
      </c>
      <c r="I569" s="49">
        <v>0</v>
      </c>
      <c r="J569" s="49" t="s">
        <v>2160</v>
      </c>
      <c r="K569" s="49" t="s">
        <v>6019</v>
      </c>
      <c r="L569" s="49" t="s">
        <v>254</v>
      </c>
      <c r="M569" s="49" t="s">
        <v>568</v>
      </c>
    </row>
    <row r="570" spans="2:13" x14ac:dyDescent="0.3">
      <c r="B570" s="248" t="s">
        <v>2831</v>
      </c>
      <c r="C570" s="248" t="s">
        <v>2831</v>
      </c>
      <c r="D570" t="s">
        <v>2578</v>
      </c>
      <c r="E570" t="s">
        <v>7624</v>
      </c>
      <c r="F570" t="s">
        <v>2073</v>
      </c>
      <c r="G570" s="47" t="s">
        <v>2370</v>
      </c>
      <c r="H570" s="49">
        <v>0</v>
      </c>
      <c r="I570" s="49">
        <v>0</v>
      </c>
      <c r="J570" s="49" t="s">
        <v>2186</v>
      </c>
      <c r="K570" s="49" t="s">
        <v>7625</v>
      </c>
      <c r="L570" s="49" t="s">
        <v>254</v>
      </c>
      <c r="M570" s="49" t="s">
        <v>568</v>
      </c>
    </row>
    <row r="571" spans="2:13" x14ac:dyDescent="0.3">
      <c r="B571" s="248" t="s">
        <v>2831</v>
      </c>
      <c r="C571" s="248" t="s">
        <v>2831</v>
      </c>
      <c r="D571" t="s">
        <v>2578</v>
      </c>
      <c r="E571" t="s">
        <v>8890</v>
      </c>
      <c r="F571" t="s">
        <v>2073</v>
      </c>
      <c r="G571" s="47" t="s">
        <v>2370</v>
      </c>
      <c r="H571" s="49">
        <v>0</v>
      </c>
      <c r="I571" s="49">
        <v>0</v>
      </c>
      <c r="J571" s="49" t="s">
        <v>2160</v>
      </c>
      <c r="K571" s="49" t="s">
        <v>8891</v>
      </c>
      <c r="L571" s="49" t="s">
        <v>254</v>
      </c>
      <c r="M571" s="49" t="s">
        <v>568</v>
      </c>
    </row>
    <row r="572" spans="2:13" x14ac:dyDescent="0.3">
      <c r="B572" s="248" t="s">
        <v>2831</v>
      </c>
      <c r="C572" s="248" t="s">
        <v>2831</v>
      </c>
      <c r="D572" t="s">
        <v>2578</v>
      </c>
      <c r="E572" t="s">
        <v>6363</v>
      </c>
      <c r="F572" t="s">
        <v>2073</v>
      </c>
      <c r="G572" s="47" t="s">
        <v>2370</v>
      </c>
      <c r="H572" s="49">
        <v>0</v>
      </c>
      <c r="I572" s="49">
        <v>0</v>
      </c>
      <c r="J572" s="49" t="s">
        <v>2160</v>
      </c>
      <c r="K572" s="49" t="s">
        <v>6364</v>
      </c>
      <c r="L572" s="49" t="s">
        <v>254</v>
      </c>
      <c r="M572" s="49" t="s">
        <v>568</v>
      </c>
    </row>
  </sheetData>
  <sheetProtection sort="0"/>
  <mergeCells count="3">
    <mergeCell ref="B4:O4"/>
    <mergeCell ref="B5:O5"/>
    <mergeCell ref="D10:D11"/>
  </mergeCells>
  <phoneticPr fontId="56" type="noConversion"/>
  <pageMargins left="0.7" right="0.7" top="0.75" bottom="0.75" header="0.3" footer="0.3"/>
  <drawing r:id="rId1"/>
  <tableParts count="1">
    <tablePart r:id="rId2"/>
  </tablePart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1D9A36-27DD-4795-8D0D-75BC6C4DDB34}">
  <dimension ref="B1:M69"/>
  <sheetViews>
    <sheetView showGridLines="0" topLeftCell="B1" zoomScaleNormal="100" workbookViewId="0">
      <selection activeCell="C1" sqref="C1"/>
    </sheetView>
  </sheetViews>
  <sheetFormatPr defaultColWidth="9.109375" defaultRowHeight="14.4" x14ac:dyDescent="0.3"/>
  <cols>
    <col min="1" max="1" width="1.6640625" customWidth="1"/>
    <col min="2" max="2" width="18" customWidth="1"/>
    <col min="3" max="3" width="23.33203125" style="47" customWidth="1"/>
    <col min="4" max="4" width="24.33203125" style="47" customWidth="1"/>
    <col min="5" max="11" width="18.109375" style="64" customWidth="1"/>
    <col min="12" max="12" width="13.21875" customWidth="1"/>
    <col min="13" max="13" width="7" customWidth="1"/>
  </cols>
  <sheetData>
    <row r="1" spans="2:13" x14ac:dyDescent="0.3">
      <c r="C1" s="6" t="s">
        <v>7</v>
      </c>
      <c r="D1" s="31" t="str">
        <f>'Reporte KPIs'!E1</f>
        <v>57040</v>
      </c>
      <c r="E1" s="63" t="s">
        <v>0</v>
      </c>
      <c r="F1" s="6" t="str">
        <f>'Reporte KPIs'!L1</f>
        <v>Centro</v>
      </c>
      <c r="G1" s="6"/>
      <c r="H1"/>
      <c r="I1"/>
      <c r="J1"/>
      <c r="K1"/>
    </row>
    <row r="2" spans="2:13" x14ac:dyDescent="0.3">
      <c r="C2" s="6" t="s">
        <v>2</v>
      </c>
      <c r="D2" s="31" t="str">
        <f>'Reporte KPIs'!E2</f>
        <v>Toyota Celaya</v>
      </c>
      <c r="E2" s="63" t="s">
        <v>1</v>
      </c>
      <c r="F2" s="6" t="str">
        <f>'Reporte KPIs'!L2</f>
        <v>Celaya</v>
      </c>
      <c r="G2" s="6"/>
      <c r="H2"/>
      <c r="I2"/>
      <c r="J2"/>
      <c r="K2"/>
    </row>
    <row r="3" spans="2:13" ht="8.1" customHeight="1" x14ac:dyDescent="0.3">
      <c r="C3"/>
      <c r="D3"/>
    </row>
    <row r="4" spans="2:13" ht="15.6" x14ac:dyDescent="0.3">
      <c r="B4" s="443" t="str">
        <f>'Reporte KPIs'!B4</f>
        <v>Reporte de Servicio Marzo 2022 a Febrero 2023</v>
      </c>
      <c r="C4" s="443"/>
      <c r="D4" s="443"/>
      <c r="E4" s="443"/>
      <c r="F4" s="443"/>
      <c r="G4" s="443"/>
      <c r="H4" s="443"/>
      <c r="I4" s="443"/>
      <c r="J4" s="443"/>
      <c r="K4" s="443"/>
      <c r="L4" s="443"/>
      <c r="M4" s="443"/>
    </row>
    <row r="5" spans="2:13" ht="15.6" x14ac:dyDescent="0.3">
      <c r="B5" s="311" t="str">
        <f xml:space="preserve"> CONCATENATE("Listado Primer Servicio - ",'Reporte KPIs'!E74,": ",'Reporte KPIs'!E87)</f>
        <v>Listado Primer Servicio - Mes Venta: Septiembre 2021</v>
      </c>
      <c r="C5" s="311"/>
      <c r="D5" s="311"/>
      <c r="E5" s="311"/>
      <c r="F5" s="311"/>
      <c r="G5" s="311"/>
      <c r="H5" s="311"/>
      <c r="I5" s="311"/>
      <c r="J5" s="311"/>
      <c r="K5" s="311"/>
      <c r="L5" s="311"/>
      <c r="M5" s="311"/>
    </row>
    <row r="6" spans="2:13" ht="4.8" customHeight="1" x14ac:dyDescent="0.3">
      <c r="B6" s="4"/>
      <c r="C6" s="4"/>
      <c r="D6" s="4"/>
      <c r="E6" s="69"/>
      <c r="F6" s="69"/>
      <c r="G6" s="69"/>
      <c r="H6" s="69"/>
      <c r="I6" s="69"/>
      <c r="J6" s="69"/>
      <c r="K6" s="69"/>
      <c r="L6" s="4"/>
      <c r="M6" s="4"/>
    </row>
    <row r="7" spans="2:13" x14ac:dyDescent="0.3">
      <c r="B7" s="255" t="s">
        <v>96</v>
      </c>
      <c r="C7" s="59">
        <f>COUNTA(Table_TasaPrimerServicio12[Mes Venta])</f>
        <v>57</v>
      </c>
      <c r="D7"/>
    </row>
    <row r="8" spans="2:13" x14ac:dyDescent="0.3">
      <c r="B8" s="276" t="s">
        <v>97</v>
      </c>
      <c r="C8" s="270">
        <f>COUNTIF(Table_TasaPrimerServicio12[¿Vino a Servicio?],"=SI")+COUNTIF(Table_TasaPrimerServicio12[¿Vino a Servicio?],"=SI, POSTERIOR AL PERIODO")</f>
        <v>38</v>
      </c>
      <c r="D8"/>
    </row>
    <row r="9" spans="2:13" x14ac:dyDescent="0.3">
      <c r="B9" s="276" t="s">
        <v>2584</v>
      </c>
      <c r="C9" s="270">
        <f>COUNTIF(Table_TasaPrimerServicio12[¿Vino a Servicio?],"=SI, con otro distribuidor")+COUNTIF(Table_TasaPrimerServicio12[¿Vino a Servicio?],"=SI, POSTERIOR AL PERIODO y con otro Distr.")</f>
        <v>14</v>
      </c>
      <c r="D9"/>
    </row>
    <row r="10" spans="2:13" ht="14.4" customHeight="1" x14ac:dyDescent="0.3">
      <c r="B10" s="277" t="s">
        <v>2585</v>
      </c>
      <c r="C10" s="271">
        <f>COUNTIF(Table_TasaPrimerServicio12[¿Vino a Servicio?],"=No")</f>
        <v>5</v>
      </c>
      <c r="D10"/>
    </row>
    <row r="11" spans="2:13" x14ac:dyDescent="0.3">
      <c r="C11" s="54"/>
      <c r="D11"/>
      <c r="E11" s="54"/>
      <c r="F11" s="192"/>
      <c r="G11" s="192"/>
      <c r="H11" s="192"/>
      <c r="I11" s="192"/>
      <c r="J11" s="192"/>
      <c r="K11" s="192"/>
    </row>
    <row r="12" spans="2:13" ht="43.2" x14ac:dyDescent="0.3">
      <c r="B12" s="67" t="s">
        <v>46</v>
      </c>
      <c r="C12" s="68" t="s">
        <v>94</v>
      </c>
      <c r="D12" s="68" t="s">
        <v>95</v>
      </c>
      <c r="E12" s="67" t="s">
        <v>89</v>
      </c>
      <c r="F12" s="67" t="s">
        <v>1825</v>
      </c>
      <c r="G12" s="67" t="s">
        <v>1826</v>
      </c>
      <c r="H12" s="67" t="s">
        <v>1370</v>
      </c>
      <c r="I12" s="67" t="s">
        <v>1953</v>
      </c>
      <c r="J12" s="67" t="s">
        <v>2080</v>
      </c>
      <c r="K12" s="67" t="s">
        <v>2465</v>
      </c>
    </row>
    <row r="13" spans="2:13" x14ac:dyDescent="0.3">
      <c r="B13" t="s">
        <v>2518</v>
      </c>
      <c r="C13" s="47" t="s">
        <v>12169</v>
      </c>
      <c r="D13" s="66" t="s">
        <v>2072</v>
      </c>
      <c r="E13" s="64" t="s">
        <v>254</v>
      </c>
      <c r="F13" s="64">
        <v>0</v>
      </c>
      <c r="G13" s="64">
        <v>0</v>
      </c>
      <c r="H13" s="64" t="s">
        <v>2160</v>
      </c>
      <c r="I13" s="64" t="s">
        <v>12170</v>
      </c>
      <c r="J13" s="64" t="s">
        <v>254</v>
      </c>
      <c r="K13" s="64" t="s">
        <v>568</v>
      </c>
    </row>
    <row r="14" spans="2:13" x14ac:dyDescent="0.3">
      <c r="B14" t="s">
        <v>2518</v>
      </c>
      <c r="C14" s="47" t="s">
        <v>12172</v>
      </c>
      <c r="D14" s="66" t="s">
        <v>2072</v>
      </c>
      <c r="E14" s="64" t="s">
        <v>254</v>
      </c>
      <c r="F14" s="64">
        <v>0</v>
      </c>
      <c r="G14" s="64">
        <v>0</v>
      </c>
      <c r="H14" s="64" t="s">
        <v>2176</v>
      </c>
      <c r="I14" s="64" t="s">
        <v>12173</v>
      </c>
      <c r="J14" s="64" t="s">
        <v>254</v>
      </c>
      <c r="K14" s="64" t="s">
        <v>568</v>
      </c>
    </row>
    <row r="15" spans="2:13" x14ac:dyDescent="0.3">
      <c r="B15" t="s">
        <v>2518</v>
      </c>
      <c r="C15" s="47" t="s">
        <v>12181</v>
      </c>
      <c r="D15" s="66" t="s">
        <v>2072</v>
      </c>
      <c r="E15" s="64" t="s">
        <v>254</v>
      </c>
      <c r="F15" s="64">
        <v>0</v>
      </c>
      <c r="G15" s="64">
        <v>0</v>
      </c>
      <c r="H15" s="64" t="s">
        <v>2176</v>
      </c>
      <c r="I15" s="64" t="s">
        <v>12182</v>
      </c>
      <c r="J15" s="64" t="s">
        <v>254</v>
      </c>
      <c r="K15" s="64" t="s">
        <v>568</v>
      </c>
    </row>
    <row r="16" spans="2:13" x14ac:dyDescent="0.3">
      <c r="B16" t="s">
        <v>2518</v>
      </c>
      <c r="C16" s="47" t="s">
        <v>12183</v>
      </c>
      <c r="D16" s="66" t="s">
        <v>2072</v>
      </c>
      <c r="E16" s="64" t="s">
        <v>254</v>
      </c>
      <c r="F16" s="64">
        <v>0</v>
      </c>
      <c r="G16" s="64">
        <v>0</v>
      </c>
      <c r="H16" s="64" t="s">
        <v>2176</v>
      </c>
      <c r="I16" s="64" t="s">
        <v>12184</v>
      </c>
      <c r="J16" s="64" t="s">
        <v>254</v>
      </c>
      <c r="K16" s="64" t="s">
        <v>568</v>
      </c>
    </row>
    <row r="17" spans="2:11" x14ac:dyDescent="0.3">
      <c r="B17" t="s">
        <v>2518</v>
      </c>
      <c r="C17" s="47" t="s">
        <v>12185</v>
      </c>
      <c r="D17" s="66" t="s">
        <v>2072</v>
      </c>
      <c r="E17" s="64" t="s">
        <v>254</v>
      </c>
      <c r="F17" s="64">
        <v>0</v>
      </c>
      <c r="G17" s="64">
        <v>0</v>
      </c>
      <c r="H17" s="64" t="s">
        <v>2176</v>
      </c>
      <c r="I17" s="64" t="s">
        <v>12186</v>
      </c>
      <c r="J17" s="64" t="s">
        <v>254</v>
      </c>
      <c r="K17" s="64" t="s">
        <v>568</v>
      </c>
    </row>
    <row r="18" spans="2:11" x14ac:dyDescent="0.3">
      <c r="B18" t="s">
        <v>2518</v>
      </c>
      <c r="C18" s="47" t="s">
        <v>6101</v>
      </c>
      <c r="D18" s="66" t="s">
        <v>2077</v>
      </c>
      <c r="E18" s="64" t="s">
        <v>5652</v>
      </c>
      <c r="F18" s="64">
        <v>0</v>
      </c>
      <c r="G18" s="64">
        <v>0</v>
      </c>
      <c r="H18" s="64" t="s">
        <v>2186</v>
      </c>
      <c r="I18" s="64" t="s">
        <v>6102</v>
      </c>
      <c r="J18" s="64" t="s">
        <v>2147</v>
      </c>
      <c r="K18" s="64" t="s">
        <v>568</v>
      </c>
    </row>
    <row r="19" spans="2:11" x14ac:dyDescent="0.3">
      <c r="B19" t="s">
        <v>2518</v>
      </c>
      <c r="C19" s="47" t="s">
        <v>10628</v>
      </c>
      <c r="D19" s="66" t="s">
        <v>2073</v>
      </c>
      <c r="E19" s="64" t="s">
        <v>6698</v>
      </c>
      <c r="F19" s="64">
        <v>0</v>
      </c>
      <c r="G19" s="64">
        <v>0</v>
      </c>
      <c r="H19" s="64" t="s">
        <v>2186</v>
      </c>
      <c r="I19" s="64" t="s">
        <v>10629</v>
      </c>
      <c r="J19" s="64" t="s">
        <v>2147</v>
      </c>
      <c r="K19" s="64" t="s">
        <v>568</v>
      </c>
    </row>
    <row r="20" spans="2:11" x14ac:dyDescent="0.3">
      <c r="B20" t="s">
        <v>2518</v>
      </c>
      <c r="C20" s="47" t="s">
        <v>12175</v>
      </c>
      <c r="D20" s="66" t="s">
        <v>2374</v>
      </c>
      <c r="E20" s="64" t="s">
        <v>6588</v>
      </c>
      <c r="F20" s="64">
        <v>0</v>
      </c>
      <c r="G20" s="64">
        <v>0</v>
      </c>
      <c r="H20" s="64" t="s">
        <v>2160</v>
      </c>
      <c r="I20" s="64" t="s">
        <v>12176</v>
      </c>
      <c r="J20" s="64" t="s">
        <v>254</v>
      </c>
      <c r="K20" s="64" t="s">
        <v>568</v>
      </c>
    </row>
    <row r="21" spans="2:11" x14ac:dyDescent="0.3">
      <c r="B21" t="s">
        <v>2518</v>
      </c>
      <c r="C21" s="47" t="s">
        <v>7822</v>
      </c>
      <c r="D21" s="66" t="s">
        <v>2073</v>
      </c>
      <c r="E21" s="64" t="s">
        <v>6196</v>
      </c>
      <c r="F21" s="64">
        <v>0</v>
      </c>
      <c r="G21" s="64">
        <v>0</v>
      </c>
      <c r="H21" s="64" t="s">
        <v>2186</v>
      </c>
      <c r="I21" s="64" t="s">
        <v>7823</v>
      </c>
      <c r="J21" s="64" t="s">
        <v>254</v>
      </c>
      <c r="K21" s="64" t="s">
        <v>568</v>
      </c>
    </row>
    <row r="22" spans="2:11" x14ac:dyDescent="0.3">
      <c r="B22" t="s">
        <v>2518</v>
      </c>
      <c r="C22" s="47" t="s">
        <v>7780</v>
      </c>
      <c r="D22" s="66" t="s">
        <v>2073</v>
      </c>
      <c r="E22" s="64" t="s">
        <v>6290</v>
      </c>
      <c r="F22" s="64">
        <v>0</v>
      </c>
      <c r="G22" s="64">
        <v>0</v>
      </c>
      <c r="H22" s="64" t="s">
        <v>2186</v>
      </c>
      <c r="I22" s="64" t="s">
        <v>7781</v>
      </c>
      <c r="J22" s="64" t="s">
        <v>254</v>
      </c>
      <c r="K22" s="64" t="s">
        <v>568</v>
      </c>
    </row>
    <row r="23" spans="2:11" x14ac:dyDescent="0.3">
      <c r="B23" t="s">
        <v>2518</v>
      </c>
      <c r="C23" s="47" t="s">
        <v>9718</v>
      </c>
      <c r="D23" s="66" t="s">
        <v>2073</v>
      </c>
      <c r="E23" s="64" t="s">
        <v>6290</v>
      </c>
      <c r="F23" s="64">
        <v>0</v>
      </c>
      <c r="G23" s="64">
        <v>0</v>
      </c>
      <c r="H23" s="64" t="s">
        <v>2186</v>
      </c>
      <c r="I23" s="64" t="s">
        <v>9719</v>
      </c>
      <c r="J23" s="64" t="s">
        <v>254</v>
      </c>
      <c r="K23" s="64" t="s">
        <v>568</v>
      </c>
    </row>
    <row r="24" spans="2:11" x14ac:dyDescent="0.3">
      <c r="B24" t="s">
        <v>2518</v>
      </c>
      <c r="C24" s="47" t="s">
        <v>10218</v>
      </c>
      <c r="D24" s="66" t="s">
        <v>2073</v>
      </c>
      <c r="E24" s="64" t="s">
        <v>5978</v>
      </c>
      <c r="F24" s="64">
        <v>0</v>
      </c>
      <c r="G24" s="64">
        <v>0</v>
      </c>
      <c r="H24" s="64" t="s">
        <v>2186</v>
      </c>
      <c r="I24" s="64" t="s">
        <v>10219</v>
      </c>
      <c r="J24" s="64" t="s">
        <v>254</v>
      </c>
      <c r="K24" s="64" t="s">
        <v>568</v>
      </c>
    </row>
    <row r="25" spans="2:11" x14ac:dyDescent="0.3">
      <c r="B25" t="s">
        <v>2518</v>
      </c>
      <c r="C25" s="47" t="s">
        <v>10368</v>
      </c>
      <c r="D25" s="66" t="s">
        <v>2073</v>
      </c>
      <c r="E25" s="64" t="s">
        <v>5978</v>
      </c>
      <c r="F25" s="64">
        <v>0</v>
      </c>
      <c r="G25" s="64">
        <v>0</v>
      </c>
      <c r="H25" s="64" t="s">
        <v>2186</v>
      </c>
      <c r="I25" s="64" t="s">
        <v>10369</v>
      </c>
      <c r="J25" s="64" t="s">
        <v>254</v>
      </c>
      <c r="K25" s="64" t="s">
        <v>568</v>
      </c>
    </row>
    <row r="26" spans="2:11" x14ac:dyDescent="0.3">
      <c r="B26" t="s">
        <v>2518</v>
      </c>
      <c r="C26" s="47" t="s">
        <v>7862</v>
      </c>
      <c r="D26" s="66" t="s">
        <v>2374</v>
      </c>
      <c r="E26" s="64" t="s">
        <v>5807</v>
      </c>
      <c r="F26" s="64">
        <v>0</v>
      </c>
      <c r="G26" s="64">
        <v>0</v>
      </c>
      <c r="H26" s="64" t="s">
        <v>2160</v>
      </c>
      <c r="I26" s="64" t="s">
        <v>7863</v>
      </c>
      <c r="J26" s="64" t="s">
        <v>2147</v>
      </c>
      <c r="K26" s="64" t="s">
        <v>568</v>
      </c>
    </row>
    <row r="27" spans="2:11" x14ac:dyDescent="0.3">
      <c r="B27" t="s">
        <v>2518</v>
      </c>
      <c r="C27" s="47" t="s">
        <v>6354</v>
      </c>
      <c r="D27" s="66" t="s">
        <v>2073</v>
      </c>
      <c r="E27" s="64" t="s">
        <v>5516</v>
      </c>
      <c r="F27" s="64">
        <v>0</v>
      </c>
      <c r="G27" s="64">
        <v>0</v>
      </c>
      <c r="H27" s="64" t="s">
        <v>2186</v>
      </c>
      <c r="I27" s="64" t="s">
        <v>6355</v>
      </c>
      <c r="J27" s="64" t="s">
        <v>254</v>
      </c>
      <c r="K27" s="64" t="s">
        <v>568</v>
      </c>
    </row>
    <row r="28" spans="2:11" x14ac:dyDescent="0.3">
      <c r="B28" t="s">
        <v>2518</v>
      </c>
      <c r="C28" s="47" t="s">
        <v>12179</v>
      </c>
      <c r="D28" s="66" t="s">
        <v>2073</v>
      </c>
      <c r="E28" s="64" t="s">
        <v>5541</v>
      </c>
      <c r="F28" s="64">
        <v>0</v>
      </c>
      <c r="G28" s="64">
        <v>0</v>
      </c>
      <c r="H28" s="64" t="s">
        <v>2186</v>
      </c>
      <c r="I28" s="64" t="s">
        <v>12180</v>
      </c>
      <c r="J28" s="64" t="s">
        <v>254</v>
      </c>
      <c r="K28" s="64" t="s">
        <v>568</v>
      </c>
    </row>
    <row r="29" spans="2:11" x14ac:dyDescent="0.3">
      <c r="B29" t="s">
        <v>2518</v>
      </c>
      <c r="C29" s="47" t="s">
        <v>12190</v>
      </c>
      <c r="D29" s="66" t="s">
        <v>2374</v>
      </c>
      <c r="E29" s="64" t="s">
        <v>6087</v>
      </c>
      <c r="F29" s="64">
        <v>0</v>
      </c>
      <c r="G29" s="64">
        <v>0</v>
      </c>
      <c r="H29" s="64" t="s">
        <v>1535</v>
      </c>
      <c r="I29" s="64" t="s">
        <v>1535</v>
      </c>
      <c r="J29" s="64" t="s">
        <v>254</v>
      </c>
      <c r="K29" s="64" t="s">
        <v>568</v>
      </c>
    </row>
    <row r="30" spans="2:11" x14ac:dyDescent="0.3">
      <c r="B30" t="s">
        <v>2518</v>
      </c>
      <c r="C30" s="47" t="s">
        <v>6299</v>
      </c>
      <c r="D30" s="66" t="s">
        <v>2073</v>
      </c>
      <c r="E30" s="64" t="s">
        <v>5659</v>
      </c>
      <c r="F30" s="64">
        <v>0</v>
      </c>
      <c r="G30" s="64">
        <v>0</v>
      </c>
      <c r="H30" s="64" t="s">
        <v>2186</v>
      </c>
      <c r="I30" s="64" t="s">
        <v>6300</v>
      </c>
      <c r="J30" s="64" t="s">
        <v>254</v>
      </c>
      <c r="K30" s="64" t="s">
        <v>568</v>
      </c>
    </row>
    <row r="31" spans="2:11" x14ac:dyDescent="0.3">
      <c r="B31" t="s">
        <v>2518</v>
      </c>
      <c r="C31" s="47" t="s">
        <v>9712</v>
      </c>
      <c r="D31" s="66" t="s">
        <v>2073</v>
      </c>
      <c r="E31" s="64" t="s">
        <v>5582</v>
      </c>
      <c r="F31" s="64">
        <v>0</v>
      </c>
      <c r="G31" s="64">
        <v>0</v>
      </c>
      <c r="H31" s="64" t="s">
        <v>2186</v>
      </c>
      <c r="I31" s="64" t="s">
        <v>9713</v>
      </c>
      <c r="J31" s="64" t="s">
        <v>254</v>
      </c>
      <c r="K31" s="64" t="s">
        <v>568</v>
      </c>
    </row>
    <row r="32" spans="2:11" x14ac:dyDescent="0.3">
      <c r="B32" t="s">
        <v>2518</v>
      </c>
      <c r="C32" s="47" t="s">
        <v>10025</v>
      </c>
      <c r="D32" s="66" t="s">
        <v>2077</v>
      </c>
      <c r="E32" s="64" t="s">
        <v>5556</v>
      </c>
      <c r="F32" s="64">
        <v>0</v>
      </c>
      <c r="G32" s="64">
        <v>0</v>
      </c>
      <c r="H32" s="64" t="s">
        <v>1535</v>
      </c>
      <c r="I32" s="64" t="s">
        <v>1535</v>
      </c>
      <c r="J32" s="64" t="s">
        <v>254</v>
      </c>
      <c r="K32" s="64" t="s">
        <v>568</v>
      </c>
    </row>
    <row r="33" spans="2:11" x14ac:dyDescent="0.3">
      <c r="B33" t="s">
        <v>2518</v>
      </c>
      <c r="C33" s="47" t="s">
        <v>12174</v>
      </c>
      <c r="D33" s="66" t="s">
        <v>2374</v>
      </c>
      <c r="E33" s="64" t="s">
        <v>5530</v>
      </c>
      <c r="F33" s="64">
        <v>0</v>
      </c>
      <c r="G33" s="64">
        <v>0</v>
      </c>
      <c r="H33" s="64" t="s">
        <v>2173</v>
      </c>
      <c r="I33" s="64" t="s">
        <v>5327</v>
      </c>
      <c r="J33" s="64" t="s">
        <v>254</v>
      </c>
      <c r="K33" s="64" t="s">
        <v>568</v>
      </c>
    </row>
    <row r="34" spans="2:11" x14ac:dyDescent="0.3">
      <c r="B34" t="s">
        <v>2518</v>
      </c>
      <c r="C34" s="47" t="s">
        <v>12192</v>
      </c>
      <c r="D34" s="66" t="s">
        <v>2374</v>
      </c>
      <c r="E34" s="64" t="s">
        <v>5701</v>
      </c>
      <c r="F34" s="64">
        <v>0</v>
      </c>
      <c r="G34" s="64">
        <v>0</v>
      </c>
      <c r="H34" s="64" t="s">
        <v>1535</v>
      </c>
      <c r="I34" s="64" t="s">
        <v>1535</v>
      </c>
      <c r="J34" s="64" t="s">
        <v>254</v>
      </c>
      <c r="K34" s="64" t="s">
        <v>568</v>
      </c>
    </row>
    <row r="35" spans="2:11" x14ac:dyDescent="0.3">
      <c r="B35" t="s">
        <v>2518</v>
      </c>
      <c r="C35" s="47" t="s">
        <v>8535</v>
      </c>
      <c r="D35" s="66" t="s">
        <v>2073</v>
      </c>
      <c r="E35" s="64" t="s">
        <v>5778</v>
      </c>
      <c r="F35" s="64">
        <v>0</v>
      </c>
      <c r="G35" s="64">
        <v>0</v>
      </c>
      <c r="H35" s="64" t="s">
        <v>2186</v>
      </c>
      <c r="I35" s="64" t="s">
        <v>8536</v>
      </c>
      <c r="J35" s="64" t="s">
        <v>254</v>
      </c>
      <c r="K35" s="64" t="s">
        <v>568</v>
      </c>
    </row>
    <row r="36" spans="2:11" x14ac:dyDescent="0.3">
      <c r="B36" t="s">
        <v>2518</v>
      </c>
      <c r="C36" s="47" t="s">
        <v>6627</v>
      </c>
      <c r="D36" s="66" t="s">
        <v>2077</v>
      </c>
      <c r="E36" s="64" t="s">
        <v>5639</v>
      </c>
      <c r="F36" s="64">
        <v>0</v>
      </c>
      <c r="G36" s="64">
        <v>0</v>
      </c>
      <c r="H36" s="64" t="s">
        <v>2186</v>
      </c>
      <c r="I36" s="64" t="s">
        <v>6628</v>
      </c>
      <c r="J36" s="64" t="s">
        <v>254</v>
      </c>
      <c r="K36" s="64" t="s">
        <v>568</v>
      </c>
    </row>
    <row r="37" spans="2:11" x14ac:dyDescent="0.3">
      <c r="B37" t="s">
        <v>2518</v>
      </c>
      <c r="C37" s="47" t="s">
        <v>12188</v>
      </c>
      <c r="D37" s="66" t="s">
        <v>2374</v>
      </c>
      <c r="E37" s="64" t="s">
        <v>5724</v>
      </c>
      <c r="F37" s="64">
        <v>0</v>
      </c>
      <c r="G37" s="64">
        <v>0</v>
      </c>
      <c r="H37" s="64" t="s">
        <v>1535</v>
      </c>
      <c r="I37" s="64" t="s">
        <v>1535</v>
      </c>
      <c r="J37" s="64" t="s">
        <v>2147</v>
      </c>
      <c r="K37" s="64" t="s">
        <v>568</v>
      </c>
    </row>
    <row r="38" spans="2:11" x14ac:dyDescent="0.3">
      <c r="B38" t="s">
        <v>2518</v>
      </c>
      <c r="C38" s="47" t="s">
        <v>8897</v>
      </c>
      <c r="D38" s="66" t="s">
        <v>2073</v>
      </c>
      <c r="E38" s="64" t="s">
        <v>5489</v>
      </c>
      <c r="F38" s="64">
        <v>0</v>
      </c>
      <c r="G38" s="64">
        <v>0</v>
      </c>
      <c r="H38" s="64" t="s">
        <v>2186</v>
      </c>
      <c r="I38" s="64" t="s">
        <v>8898</v>
      </c>
      <c r="J38" s="64" t="s">
        <v>2147</v>
      </c>
      <c r="K38" s="64" t="s">
        <v>568</v>
      </c>
    </row>
    <row r="39" spans="2:11" x14ac:dyDescent="0.3">
      <c r="B39" t="s">
        <v>2518</v>
      </c>
      <c r="C39" s="47" t="s">
        <v>5879</v>
      </c>
      <c r="D39" s="66" t="s">
        <v>2077</v>
      </c>
      <c r="E39" s="64" t="s">
        <v>5500</v>
      </c>
      <c r="F39" s="64">
        <v>0</v>
      </c>
      <c r="G39" s="64">
        <v>0</v>
      </c>
      <c r="H39" s="64" t="s">
        <v>2186</v>
      </c>
      <c r="I39" s="64" t="s">
        <v>5880</v>
      </c>
      <c r="J39" s="64" t="s">
        <v>254</v>
      </c>
      <c r="K39" s="64" t="s">
        <v>568</v>
      </c>
    </row>
    <row r="40" spans="2:11" x14ac:dyDescent="0.3">
      <c r="B40" t="s">
        <v>2518</v>
      </c>
      <c r="C40" s="47" t="s">
        <v>7019</v>
      </c>
      <c r="D40" s="66" t="s">
        <v>2073</v>
      </c>
      <c r="E40" s="64" t="s">
        <v>5500</v>
      </c>
      <c r="F40" s="64">
        <v>0</v>
      </c>
      <c r="G40" s="64">
        <v>0</v>
      </c>
      <c r="H40" s="64" t="s">
        <v>2186</v>
      </c>
      <c r="I40" s="64" t="s">
        <v>7020</v>
      </c>
      <c r="J40" s="64" t="s">
        <v>254</v>
      </c>
      <c r="K40" s="64" t="s">
        <v>568</v>
      </c>
    </row>
    <row r="41" spans="2:11" x14ac:dyDescent="0.3">
      <c r="B41" t="s">
        <v>2518</v>
      </c>
      <c r="C41" s="47" t="s">
        <v>12189</v>
      </c>
      <c r="D41" s="66" t="s">
        <v>2374</v>
      </c>
      <c r="E41" s="64" t="s">
        <v>5475</v>
      </c>
      <c r="F41" s="64">
        <v>0</v>
      </c>
      <c r="G41" s="64">
        <v>0</v>
      </c>
      <c r="H41" s="64" t="s">
        <v>1535</v>
      </c>
      <c r="I41" s="64" t="s">
        <v>1535</v>
      </c>
      <c r="J41" s="64" t="s">
        <v>254</v>
      </c>
      <c r="K41" s="64" t="s">
        <v>568</v>
      </c>
    </row>
    <row r="42" spans="2:11" x14ac:dyDescent="0.3">
      <c r="B42" t="s">
        <v>2518</v>
      </c>
      <c r="C42" s="47" t="s">
        <v>12187</v>
      </c>
      <c r="D42" s="66" t="s">
        <v>2374</v>
      </c>
      <c r="E42" s="64" t="s">
        <v>6758</v>
      </c>
      <c r="F42" s="64">
        <v>0</v>
      </c>
      <c r="G42" s="64">
        <v>0</v>
      </c>
      <c r="H42" s="64" t="s">
        <v>1535</v>
      </c>
      <c r="I42" s="64" t="s">
        <v>1535</v>
      </c>
      <c r="J42" s="64" t="s">
        <v>254</v>
      </c>
      <c r="K42" s="64" t="s">
        <v>568</v>
      </c>
    </row>
    <row r="43" spans="2:11" x14ac:dyDescent="0.3">
      <c r="B43" t="s">
        <v>2518</v>
      </c>
      <c r="C43" s="47" t="s">
        <v>6621</v>
      </c>
      <c r="D43" s="66" t="s">
        <v>2073</v>
      </c>
      <c r="E43" s="64" t="s">
        <v>6615</v>
      </c>
      <c r="F43" s="64">
        <v>0</v>
      </c>
      <c r="G43" s="64">
        <v>0</v>
      </c>
      <c r="H43" s="64" t="s">
        <v>2186</v>
      </c>
      <c r="I43" s="64" t="s">
        <v>6622</v>
      </c>
      <c r="J43" s="64" t="s">
        <v>2147</v>
      </c>
      <c r="K43" s="64" t="s">
        <v>568</v>
      </c>
    </row>
    <row r="44" spans="2:11" x14ac:dyDescent="0.3">
      <c r="B44" t="s">
        <v>2518</v>
      </c>
      <c r="C44" s="47" t="s">
        <v>7463</v>
      </c>
      <c r="D44" s="66" t="s">
        <v>2073</v>
      </c>
      <c r="E44" s="64" t="s">
        <v>5481</v>
      </c>
      <c r="F44" s="64">
        <v>0</v>
      </c>
      <c r="G44" s="64">
        <v>0</v>
      </c>
      <c r="H44" s="64" t="s">
        <v>2186</v>
      </c>
      <c r="I44" s="64" t="s">
        <v>7464</v>
      </c>
      <c r="J44" s="64" t="s">
        <v>254</v>
      </c>
      <c r="K44" s="64" t="s">
        <v>568</v>
      </c>
    </row>
    <row r="45" spans="2:11" x14ac:dyDescent="0.3">
      <c r="B45" t="s">
        <v>2518</v>
      </c>
      <c r="C45" s="47" t="s">
        <v>9314</v>
      </c>
      <c r="D45" s="66" t="s">
        <v>2073</v>
      </c>
      <c r="E45" s="64" t="s">
        <v>6394</v>
      </c>
      <c r="F45" s="64">
        <v>0</v>
      </c>
      <c r="G45" s="64">
        <v>0</v>
      </c>
      <c r="H45" s="64" t="s">
        <v>2186</v>
      </c>
      <c r="I45" s="64" t="s">
        <v>9315</v>
      </c>
      <c r="J45" s="64" t="s">
        <v>2147</v>
      </c>
      <c r="K45" s="64" t="s">
        <v>568</v>
      </c>
    </row>
    <row r="46" spans="2:11" x14ac:dyDescent="0.3">
      <c r="B46" t="s">
        <v>2518</v>
      </c>
      <c r="C46" s="47" t="s">
        <v>6663</v>
      </c>
      <c r="D46" s="66" t="s">
        <v>2073</v>
      </c>
      <c r="E46" s="64" t="s">
        <v>3372</v>
      </c>
      <c r="F46" s="64">
        <v>0</v>
      </c>
      <c r="G46" s="64">
        <v>0</v>
      </c>
      <c r="H46" s="64" t="s">
        <v>2160</v>
      </c>
      <c r="I46" s="64" t="s">
        <v>6664</v>
      </c>
      <c r="J46" s="64" t="s">
        <v>254</v>
      </c>
      <c r="K46" s="64" t="s">
        <v>568</v>
      </c>
    </row>
    <row r="47" spans="2:11" x14ac:dyDescent="0.3">
      <c r="B47" t="s">
        <v>2518</v>
      </c>
      <c r="C47" s="47" t="s">
        <v>4136</v>
      </c>
      <c r="D47" s="66" t="s">
        <v>2073</v>
      </c>
      <c r="E47" s="64" t="s">
        <v>3453</v>
      </c>
      <c r="F47" s="64">
        <v>0</v>
      </c>
      <c r="G47" s="64">
        <v>0</v>
      </c>
      <c r="H47" s="64" t="s">
        <v>2186</v>
      </c>
      <c r="I47" s="64" t="s">
        <v>4138</v>
      </c>
      <c r="J47" s="64" t="s">
        <v>254</v>
      </c>
      <c r="K47" s="64" t="s">
        <v>568</v>
      </c>
    </row>
    <row r="48" spans="2:11" x14ac:dyDescent="0.3">
      <c r="B48" t="s">
        <v>2518</v>
      </c>
      <c r="C48" s="47" t="s">
        <v>3710</v>
      </c>
      <c r="D48" s="66" t="s">
        <v>2073</v>
      </c>
      <c r="E48" s="64" t="s">
        <v>3453</v>
      </c>
      <c r="F48" s="64">
        <v>0</v>
      </c>
      <c r="G48" s="64">
        <v>0</v>
      </c>
      <c r="H48" s="64" t="s">
        <v>2186</v>
      </c>
      <c r="I48" s="64" t="s">
        <v>3711</v>
      </c>
      <c r="J48" s="64" t="s">
        <v>254</v>
      </c>
      <c r="K48" s="64" t="s">
        <v>568</v>
      </c>
    </row>
    <row r="49" spans="2:11" x14ac:dyDescent="0.3">
      <c r="B49" t="s">
        <v>2518</v>
      </c>
      <c r="C49" s="47" t="s">
        <v>3430</v>
      </c>
      <c r="D49" s="66" t="s">
        <v>2073</v>
      </c>
      <c r="E49" s="64" t="s">
        <v>3404</v>
      </c>
      <c r="F49" s="64">
        <v>0</v>
      </c>
      <c r="G49" s="64">
        <v>0</v>
      </c>
      <c r="H49" s="64" t="s">
        <v>2186</v>
      </c>
      <c r="I49" s="64" t="s">
        <v>3431</v>
      </c>
      <c r="J49" s="64" t="s">
        <v>2147</v>
      </c>
      <c r="K49" s="64" t="s">
        <v>568</v>
      </c>
    </row>
    <row r="50" spans="2:11" x14ac:dyDescent="0.3">
      <c r="B50" t="s">
        <v>2518</v>
      </c>
      <c r="C50" s="47" t="s">
        <v>3639</v>
      </c>
      <c r="D50" s="66" t="s">
        <v>2073</v>
      </c>
      <c r="E50" s="64" t="s">
        <v>3375</v>
      </c>
      <c r="F50" s="64">
        <v>0</v>
      </c>
      <c r="G50" s="64">
        <v>0</v>
      </c>
      <c r="H50" s="64" t="s">
        <v>2186</v>
      </c>
      <c r="I50" s="64" t="s">
        <v>3640</v>
      </c>
      <c r="J50" s="64" t="s">
        <v>254</v>
      </c>
      <c r="K50" s="64" t="s">
        <v>568</v>
      </c>
    </row>
    <row r="51" spans="2:11" x14ac:dyDescent="0.3">
      <c r="B51" t="s">
        <v>2518</v>
      </c>
      <c r="C51" s="47" t="s">
        <v>3265</v>
      </c>
      <c r="D51" s="66" t="s">
        <v>2073</v>
      </c>
      <c r="E51" s="64" t="s">
        <v>2994</v>
      </c>
      <c r="F51" s="64">
        <v>0</v>
      </c>
      <c r="G51" s="64">
        <v>0</v>
      </c>
      <c r="H51" s="64" t="s">
        <v>2160</v>
      </c>
      <c r="I51" s="64" t="s">
        <v>2925</v>
      </c>
      <c r="J51" s="64" t="s">
        <v>2147</v>
      </c>
      <c r="K51" s="64" t="s">
        <v>568</v>
      </c>
    </row>
    <row r="52" spans="2:11" x14ac:dyDescent="0.3">
      <c r="B52" t="s">
        <v>2518</v>
      </c>
      <c r="C52" s="47" t="s">
        <v>3306</v>
      </c>
      <c r="D52" s="66" t="s">
        <v>2073</v>
      </c>
      <c r="E52" s="64" t="s">
        <v>2956</v>
      </c>
      <c r="F52" s="64">
        <v>0</v>
      </c>
      <c r="G52" s="64">
        <v>0</v>
      </c>
      <c r="H52" s="64" t="s">
        <v>2160</v>
      </c>
      <c r="I52" s="64" t="s">
        <v>2936</v>
      </c>
      <c r="J52" s="64" t="s">
        <v>254</v>
      </c>
      <c r="K52" s="64" t="s">
        <v>568</v>
      </c>
    </row>
    <row r="53" spans="2:11" x14ac:dyDescent="0.3">
      <c r="B53" t="s">
        <v>2518</v>
      </c>
      <c r="C53" s="47" t="s">
        <v>3334</v>
      </c>
      <c r="D53" s="66" t="s">
        <v>2073</v>
      </c>
      <c r="E53" s="64" t="s">
        <v>2927</v>
      </c>
      <c r="F53" s="64">
        <v>0</v>
      </c>
      <c r="G53" s="64">
        <v>0</v>
      </c>
      <c r="H53" s="64" t="s">
        <v>2160</v>
      </c>
      <c r="I53" s="64" t="s">
        <v>2941</v>
      </c>
      <c r="J53" s="64" t="s">
        <v>2147</v>
      </c>
      <c r="K53" s="64" t="s">
        <v>568</v>
      </c>
    </row>
    <row r="54" spans="2:11" x14ac:dyDescent="0.3">
      <c r="B54" t="s">
        <v>2518</v>
      </c>
      <c r="C54" s="47" t="s">
        <v>3176</v>
      </c>
      <c r="D54" s="66" t="s">
        <v>2073</v>
      </c>
      <c r="E54" s="64" t="s">
        <v>3017</v>
      </c>
      <c r="F54" s="64">
        <v>0</v>
      </c>
      <c r="G54" s="64">
        <v>0</v>
      </c>
      <c r="H54" s="64" t="s">
        <v>2160</v>
      </c>
      <c r="I54" s="64" t="s">
        <v>2936</v>
      </c>
      <c r="J54" s="64" t="s">
        <v>254</v>
      </c>
      <c r="K54" s="64" t="s">
        <v>568</v>
      </c>
    </row>
    <row r="55" spans="2:11" x14ac:dyDescent="0.3">
      <c r="B55" t="s">
        <v>2518</v>
      </c>
      <c r="C55" s="47" t="s">
        <v>3314</v>
      </c>
      <c r="D55" s="66" t="s">
        <v>2073</v>
      </c>
      <c r="E55" s="64" t="s">
        <v>3037</v>
      </c>
      <c r="F55" s="64">
        <v>0</v>
      </c>
      <c r="G55" s="64">
        <v>0</v>
      </c>
      <c r="H55" s="64" t="s">
        <v>2160</v>
      </c>
      <c r="I55" s="64" t="s">
        <v>2925</v>
      </c>
      <c r="J55" s="64" t="s">
        <v>254</v>
      </c>
      <c r="K55" s="64" t="s">
        <v>568</v>
      </c>
    </row>
    <row r="56" spans="2:11" x14ac:dyDescent="0.3">
      <c r="B56" t="s">
        <v>2518</v>
      </c>
      <c r="C56" s="47" t="s">
        <v>3036</v>
      </c>
      <c r="D56" s="66" t="s">
        <v>2073</v>
      </c>
      <c r="E56" s="64" t="s">
        <v>3037</v>
      </c>
      <c r="F56" s="64">
        <v>0</v>
      </c>
      <c r="G56" s="64">
        <v>0</v>
      </c>
      <c r="H56" s="64" t="s">
        <v>2160</v>
      </c>
      <c r="I56" s="64" t="s">
        <v>2925</v>
      </c>
      <c r="J56" s="64" t="s">
        <v>254</v>
      </c>
      <c r="K56" s="64" t="s">
        <v>568</v>
      </c>
    </row>
    <row r="57" spans="2:11" x14ac:dyDescent="0.3">
      <c r="B57" t="s">
        <v>2518</v>
      </c>
      <c r="C57" s="47" t="s">
        <v>3260</v>
      </c>
      <c r="D57" s="66" t="s">
        <v>2073</v>
      </c>
      <c r="E57" s="64" t="s">
        <v>2991</v>
      </c>
      <c r="F57" s="64">
        <v>0</v>
      </c>
      <c r="G57" s="64">
        <v>0</v>
      </c>
      <c r="H57" s="64" t="s">
        <v>2160</v>
      </c>
      <c r="I57" s="64" t="s">
        <v>2992</v>
      </c>
      <c r="J57" s="64" t="s">
        <v>254</v>
      </c>
      <c r="K57" s="64" t="s">
        <v>568</v>
      </c>
    </row>
    <row r="58" spans="2:11" x14ac:dyDescent="0.3">
      <c r="B58" t="s">
        <v>2518</v>
      </c>
      <c r="C58" s="47" t="s">
        <v>3102</v>
      </c>
      <c r="D58" s="66" t="s">
        <v>2073</v>
      </c>
      <c r="E58" s="64" t="s">
        <v>2966</v>
      </c>
      <c r="F58" s="64">
        <v>0</v>
      </c>
      <c r="G58" s="64">
        <v>0</v>
      </c>
      <c r="H58" s="64" t="s">
        <v>2160</v>
      </c>
      <c r="I58" s="64" t="s">
        <v>2992</v>
      </c>
      <c r="J58" s="64" t="s">
        <v>254</v>
      </c>
      <c r="K58" s="64" t="s">
        <v>568</v>
      </c>
    </row>
    <row r="59" spans="2:11" x14ac:dyDescent="0.3">
      <c r="B59" t="s">
        <v>2518</v>
      </c>
      <c r="C59" s="47" t="s">
        <v>4740</v>
      </c>
      <c r="D59" s="66" t="s">
        <v>2077</v>
      </c>
      <c r="E59" s="64" t="s">
        <v>4347</v>
      </c>
      <c r="F59" s="64">
        <v>0</v>
      </c>
      <c r="G59" s="64">
        <v>0</v>
      </c>
      <c r="H59" s="64" t="s">
        <v>1535</v>
      </c>
      <c r="I59" s="64" t="s">
        <v>1535</v>
      </c>
      <c r="J59" s="64" t="s">
        <v>254</v>
      </c>
      <c r="K59" s="64" t="s">
        <v>568</v>
      </c>
    </row>
    <row r="60" spans="2:11" x14ac:dyDescent="0.3">
      <c r="B60" t="s">
        <v>2518</v>
      </c>
      <c r="C60" s="47" t="s">
        <v>12171</v>
      </c>
      <c r="D60" s="66" t="s">
        <v>2374</v>
      </c>
      <c r="E60" s="64" t="s">
        <v>4343</v>
      </c>
      <c r="F60" s="64">
        <v>0</v>
      </c>
      <c r="G60" s="64">
        <v>0</v>
      </c>
      <c r="H60" s="64" t="s">
        <v>2160</v>
      </c>
      <c r="I60" s="64" t="s">
        <v>8716</v>
      </c>
      <c r="J60" s="64" t="s">
        <v>2147</v>
      </c>
      <c r="K60" s="64" t="s">
        <v>568</v>
      </c>
    </row>
    <row r="61" spans="2:11" x14ac:dyDescent="0.3">
      <c r="B61" t="s">
        <v>2518</v>
      </c>
      <c r="C61" s="47" t="s">
        <v>12191</v>
      </c>
      <c r="D61" s="66" t="s">
        <v>2374</v>
      </c>
      <c r="E61" s="64" t="s">
        <v>4334</v>
      </c>
      <c r="F61" s="64">
        <v>0</v>
      </c>
      <c r="G61" s="64">
        <v>0</v>
      </c>
      <c r="H61" s="64" t="s">
        <v>1535</v>
      </c>
      <c r="I61" s="64" t="s">
        <v>1535</v>
      </c>
      <c r="J61" s="64" t="s">
        <v>254</v>
      </c>
      <c r="K61" s="64" t="s">
        <v>568</v>
      </c>
    </row>
    <row r="62" spans="2:11" x14ac:dyDescent="0.3">
      <c r="B62" t="s">
        <v>2518</v>
      </c>
      <c r="C62" s="47" t="s">
        <v>12194</v>
      </c>
      <c r="D62" s="66" t="s">
        <v>2374</v>
      </c>
      <c r="E62" s="64" t="s">
        <v>2623</v>
      </c>
      <c r="F62" s="64">
        <v>0</v>
      </c>
      <c r="G62" s="64">
        <v>0</v>
      </c>
      <c r="H62" s="64" t="s">
        <v>2173</v>
      </c>
      <c r="I62" s="64" t="s">
        <v>12195</v>
      </c>
      <c r="J62" s="64" t="s">
        <v>254</v>
      </c>
      <c r="K62" s="64" t="s">
        <v>568</v>
      </c>
    </row>
    <row r="63" spans="2:11" x14ac:dyDescent="0.3">
      <c r="B63" t="s">
        <v>2518</v>
      </c>
      <c r="C63" s="47" t="s">
        <v>12177</v>
      </c>
      <c r="D63" s="66" t="s">
        <v>2374</v>
      </c>
      <c r="E63" s="64" t="s">
        <v>2694</v>
      </c>
      <c r="F63" s="64">
        <v>0</v>
      </c>
      <c r="G63" s="64">
        <v>0</v>
      </c>
      <c r="H63" s="64" t="s">
        <v>2176</v>
      </c>
      <c r="I63" s="64" t="s">
        <v>12178</v>
      </c>
      <c r="J63" s="64" t="s">
        <v>254</v>
      </c>
      <c r="K63" s="64" t="s">
        <v>568</v>
      </c>
    </row>
    <row r="64" spans="2:11" x14ac:dyDescent="0.3">
      <c r="B64" t="s">
        <v>2518</v>
      </c>
      <c r="C64" s="47" t="s">
        <v>10453</v>
      </c>
      <c r="D64" s="66" t="s">
        <v>2073</v>
      </c>
      <c r="E64" s="64" t="s">
        <v>2636</v>
      </c>
      <c r="F64" s="64">
        <v>0</v>
      </c>
      <c r="G64" s="64">
        <v>0</v>
      </c>
      <c r="H64" s="64" t="s">
        <v>2160</v>
      </c>
      <c r="I64" s="64" t="s">
        <v>10454</v>
      </c>
      <c r="J64" s="64" t="s">
        <v>254</v>
      </c>
      <c r="K64" s="64" t="s">
        <v>568</v>
      </c>
    </row>
    <row r="65" spans="2:11" x14ac:dyDescent="0.3">
      <c r="B65" t="s">
        <v>2518</v>
      </c>
      <c r="C65" s="47" t="s">
        <v>8369</v>
      </c>
      <c r="D65" s="66" t="s">
        <v>2077</v>
      </c>
      <c r="E65" s="64" t="s">
        <v>2642</v>
      </c>
      <c r="F65" s="64">
        <v>0</v>
      </c>
      <c r="G65" s="64">
        <v>0</v>
      </c>
      <c r="H65" s="64" t="s">
        <v>2160</v>
      </c>
      <c r="I65" s="64" t="s">
        <v>8370</v>
      </c>
      <c r="J65" s="64" t="s">
        <v>254</v>
      </c>
      <c r="K65" s="64" t="s">
        <v>568</v>
      </c>
    </row>
    <row r="66" spans="2:11" x14ac:dyDescent="0.3">
      <c r="B66" t="s">
        <v>2518</v>
      </c>
      <c r="C66" s="47" t="s">
        <v>12167</v>
      </c>
      <c r="D66" s="66" t="s">
        <v>2374</v>
      </c>
      <c r="E66" s="64" t="s">
        <v>2650</v>
      </c>
      <c r="F66" s="64">
        <v>0</v>
      </c>
      <c r="G66" s="64">
        <v>0</v>
      </c>
      <c r="H66" s="64" t="s">
        <v>2173</v>
      </c>
      <c r="I66" s="64" t="s">
        <v>12168</v>
      </c>
      <c r="J66" s="64" t="s">
        <v>254</v>
      </c>
      <c r="K66" s="64" t="s">
        <v>568</v>
      </c>
    </row>
    <row r="67" spans="2:11" x14ac:dyDescent="0.3">
      <c r="B67" t="s">
        <v>2518</v>
      </c>
      <c r="C67" s="47" t="s">
        <v>12193</v>
      </c>
      <c r="D67" s="66" t="s">
        <v>2374</v>
      </c>
      <c r="E67" s="64" t="s">
        <v>2671</v>
      </c>
      <c r="F67" s="64">
        <v>0</v>
      </c>
      <c r="G67" s="64">
        <v>0</v>
      </c>
      <c r="H67" s="64" t="s">
        <v>1535</v>
      </c>
      <c r="I67" s="64" t="s">
        <v>1535</v>
      </c>
      <c r="J67" s="64" t="s">
        <v>254</v>
      </c>
      <c r="K67" s="64" t="s">
        <v>568</v>
      </c>
    </row>
    <row r="68" spans="2:11" x14ac:dyDescent="0.3">
      <c r="B68" t="s">
        <v>2518</v>
      </c>
      <c r="C68" s="47" t="s">
        <v>10178</v>
      </c>
      <c r="D68" s="66" t="s">
        <v>2073</v>
      </c>
      <c r="E68" s="64" t="s">
        <v>2483</v>
      </c>
      <c r="F68" s="64">
        <v>0</v>
      </c>
      <c r="G68" s="64">
        <v>0</v>
      </c>
      <c r="H68" s="64" t="s">
        <v>2160</v>
      </c>
      <c r="I68" s="64" t="s">
        <v>10179</v>
      </c>
      <c r="J68" s="64" t="s">
        <v>254</v>
      </c>
      <c r="K68" s="64" t="s">
        <v>568</v>
      </c>
    </row>
    <row r="69" spans="2:11" x14ac:dyDescent="0.3">
      <c r="B69" t="s">
        <v>2518</v>
      </c>
      <c r="C69" s="47" t="s">
        <v>11394</v>
      </c>
      <c r="D69" s="66" t="s">
        <v>2073</v>
      </c>
      <c r="E69" s="64" t="s">
        <v>2505</v>
      </c>
      <c r="F69" s="64">
        <v>0</v>
      </c>
      <c r="G69" s="64">
        <v>0</v>
      </c>
      <c r="H69" s="64" t="s">
        <v>2160</v>
      </c>
      <c r="I69" s="64" t="s">
        <v>11395</v>
      </c>
      <c r="J69" s="64" t="s">
        <v>254</v>
      </c>
      <c r="K69" s="64" t="s">
        <v>568</v>
      </c>
    </row>
  </sheetData>
  <sheetProtection sort="0"/>
  <mergeCells count="2">
    <mergeCell ref="B4:M4"/>
    <mergeCell ref="B5:M5"/>
  </mergeCells>
  <phoneticPr fontId="56" type="noConversion"/>
  <pageMargins left="0.7" right="0.7" top="0.75" bottom="0.75" header="0.3" footer="0.3"/>
  <pageSetup orientation="portrait" r:id="rId1"/>
  <headerFooter>
    <oddHeader>&amp;L&amp;9&amp;K01+049Reporte de Servicio Toyota</oddHeader>
  </headerFooter>
  <drawing r:id="rId2"/>
  <tableParts count="1">
    <tablePart r:id="rId3"/>
  </tablePart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2B378F-FA32-4904-A134-75652B8A6906}">
  <sheetPr>
    <tabColor rgb="FFFFD3C9"/>
  </sheetPr>
  <dimension ref="B1:O521"/>
  <sheetViews>
    <sheetView showGridLines="0" workbookViewId="0"/>
  </sheetViews>
  <sheetFormatPr defaultRowHeight="14.4" x14ac:dyDescent="0.3"/>
  <cols>
    <col min="1" max="1" width="4.109375" customWidth="1"/>
    <col min="2" max="2" width="18.77734375" customWidth="1"/>
    <col min="3" max="3" width="18.88671875" customWidth="1"/>
    <col min="4" max="4" width="21.21875" customWidth="1"/>
    <col min="5" max="5" width="25" customWidth="1"/>
    <col min="6" max="13" width="13.77734375" customWidth="1"/>
  </cols>
  <sheetData>
    <row r="1" spans="2:15" x14ac:dyDescent="0.3">
      <c r="C1" s="6" t="s">
        <v>7</v>
      </c>
      <c r="D1" s="31" t="str">
        <f>'Reporte KPIs'!E1</f>
        <v>57040</v>
      </c>
      <c r="E1" s="55" t="s">
        <v>0</v>
      </c>
      <c r="F1" s="6" t="str">
        <f>'Reporte KPIs'!L1</f>
        <v>Centro</v>
      </c>
      <c r="G1" s="6"/>
    </row>
    <row r="2" spans="2:15" x14ac:dyDescent="0.3">
      <c r="C2" s="6" t="s">
        <v>2</v>
      </c>
      <c r="D2" s="31" t="str">
        <f>'Reporte KPIs'!E2</f>
        <v>Toyota Celaya</v>
      </c>
      <c r="E2" s="55" t="s">
        <v>1</v>
      </c>
      <c r="F2" s="6" t="str">
        <f>'Reporte KPIs'!L2</f>
        <v>Celaya</v>
      </c>
      <c r="G2" s="6"/>
    </row>
    <row r="3" spans="2:15" ht="8.1" customHeight="1" x14ac:dyDescent="0.3"/>
    <row r="4" spans="2:15" ht="15.6" x14ac:dyDescent="0.3">
      <c r="B4" s="443" t="str">
        <f>'Reporte KPIs'!B4</f>
        <v>Reporte de Servicio Marzo 2022 a Febrero 2023</v>
      </c>
      <c r="C4" s="443"/>
      <c r="D4" s="443"/>
      <c r="E4" s="443"/>
      <c r="F4" s="443"/>
      <c r="G4" s="443"/>
      <c r="H4" s="443"/>
      <c r="I4" s="443"/>
      <c r="J4" s="443"/>
      <c r="K4" s="443"/>
      <c r="L4" s="443"/>
      <c r="M4" s="443"/>
      <c r="N4" s="443"/>
      <c r="O4" s="443"/>
    </row>
    <row r="5" spans="2:15" ht="15.6" x14ac:dyDescent="0.3">
      <c r="B5" s="311" t="str">
        <f xml:space="preserve"> CONCATENATE("Listado Efectividad Recordatorio de Servicio - ",'Reporte KPIs'!E92,": ",'Reporte KPIs'!E105)</f>
        <v>Listado Efectividad Recordatorio de Servicio - CPUS: Septiembre 2021</v>
      </c>
      <c r="C5" s="311"/>
      <c r="D5" s="311"/>
      <c r="E5" s="311"/>
      <c r="F5" s="311"/>
      <c r="G5" s="311"/>
      <c r="H5" s="311"/>
      <c r="I5" s="311"/>
      <c r="J5" s="311"/>
      <c r="K5" s="311"/>
      <c r="L5" s="311"/>
      <c r="M5" s="311"/>
      <c r="N5" s="311"/>
      <c r="O5" s="311"/>
    </row>
    <row r="7" spans="2:15" x14ac:dyDescent="0.3">
      <c r="B7" s="58" t="s">
        <v>96</v>
      </c>
      <c r="C7" s="59" cm="1">
        <f t="array" ref="C7">SUMPRODUCT(1/COUNTIF(Table_EfRecordatorio12[Vin Vendido], Table_EfRecordatorio12[Vin Vendido]))</f>
        <v>509</v>
      </c>
    </row>
    <row r="8" spans="2:15" x14ac:dyDescent="0.3">
      <c r="B8" s="269" t="s">
        <v>97</v>
      </c>
      <c r="C8" s="270">
        <f>COUNTIF(Table_EfRecordatorio12[¿Vino a Servicio?],"=SI")+COUNTIF(Table_EfRecordatorio12[¿Vino a Servicio?],"=SI, PERO NO EN EL PERIODO QUE SE LE ESPERABA")</f>
        <v>412</v>
      </c>
    </row>
    <row r="9" spans="2:15" x14ac:dyDescent="0.3">
      <c r="B9" s="278" t="s">
        <v>2585</v>
      </c>
      <c r="C9" s="279">
        <f>COUNTIF(Table_EfRecordatorio12[¿Vino a Servicio?],"=NO")</f>
        <v>67</v>
      </c>
    </row>
    <row r="10" spans="2:15" x14ac:dyDescent="0.3">
      <c r="D10" s="481" t="s">
        <v>164</v>
      </c>
    </row>
    <row r="11" spans="2:15" x14ac:dyDescent="0.3">
      <c r="D11" s="481"/>
    </row>
    <row r="12" spans="2:15" ht="43.2" x14ac:dyDescent="0.3">
      <c r="B12" s="50" t="s">
        <v>172</v>
      </c>
      <c r="C12" s="50" t="s">
        <v>2148</v>
      </c>
      <c r="D12" s="50" t="s">
        <v>110</v>
      </c>
      <c r="E12" s="50" t="s">
        <v>94</v>
      </c>
      <c r="F12" s="50" t="s">
        <v>95</v>
      </c>
      <c r="G12" s="50" t="s">
        <v>89</v>
      </c>
      <c r="H12" s="50" t="s">
        <v>1825</v>
      </c>
      <c r="I12" s="50" t="s">
        <v>1826</v>
      </c>
      <c r="J12" s="50" t="s">
        <v>1370</v>
      </c>
      <c r="K12" s="50" t="s">
        <v>1953</v>
      </c>
      <c r="L12" s="50" t="s">
        <v>2080</v>
      </c>
      <c r="M12" s="50" t="s">
        <v>2465</v>
      </c>
    </row>
    <row r="13" spans="2:15" x14ac:dyDescent="0.3">
      <c r="B13" s="248" t="s">
        <v>2831</v>
      </c>
      <c r="C13" s="248" t="s">
        <v>2831</v>
      </c>
      <c r="D13" t="s">
        <v>2518</v>
      </c>
      <c r="E13" t="s">
        <v>12196</v>
      </c>
      <c r="F13" t="s">
        <v>2076</v>
      </c>
      <c r="G13" s="47" t="s">
        <v>2326</v>
      </c>
      <c r="H13" s="49">
        <v>2</v>
      </c>
      <c r="I13" s="49">
        <v>3982.87</v>
      </c>
      <c r="J13" s="49" t="s">
        <v>2160</v>
      </c>
      <c r="K13" s="49" t="s">
        <v>12197</v>
      </c>
      <c r="L13" s="49" t="s">
        <v>254</v>
      </c>
      <c r="M13" s="49" t="s">
        <v>568</v>
      </c>
    </row>
    <row r="14" spans="2:15" x14ac:dyDescent="0.3">
      <c r="B14" s="248" t="s">
        <v>2831</v>
      </c>
      <c r="C14" s="248" t="s">
        <v>2831</v>
      </c>
      <c r="D14" t="s">
        <v>2518</v>
      </c>
      <c r="E14" t="s">
        <v>4027</v>
      </c>
      <c r="F14" t="s">
        <v>2073</v>
      </c>
      <c r="G14" s="47" t="s">
        <v>2256</v>
      </c>
      <c r="H14" s="49">
        <v>0</v>
      </c>
      <c r="I14" s="49">
        <v>0</v>
      </c>
      <c r="J14" s="49" t="s">
        <v>2186</v>
      </c>
      <c r="K14" s="49" t="s">
        <v>4028</v>
      </c>
      <c r="L14" s="49" t="s">
        <v>254</v>
      </c>
      <c r="M14" s="49" t="s">
        <v>568</v>
      </c>
    </row>
    <row r="15" spans="2:15" x14ac:dyDescent="0.3">
      <c r="B15" s="248" t="s">
        <v>2831</v>
      </c>
      <c r="C15" s="248" t="s">
        <v>2831</v>
      </c>
      <c r="D15" t="s">
        <v>2518</v>
      </c>
      <c r="E15" t="s">
        <v>4355</v>
      </c>
      <c r="F15" t="s">
        <v>2078</v>
      </c>
      <c r="G15" s="47" t="s">
        <v>2207</v>
      </c>
      <c r="H15" s="49">
        <v>0</v>
      </c>
      <c r="I15" s="49">
        <v>0</v>
      </c>
      <c r="J15" s="49" t="s">
        <v>2160</v>
      </c>
      <c r="K15" s="49" t="s">
        <v>4357</v>
      </c>
      <c r="L15" s="49" t="s">
        <v>254</v>
      </c>
      <c r="M15" s="49" t="s">
        <v>568</v>
      </c>
    </row>
    <row r="16" spans="2:15" x14ac:dyDescent="0.3">
      <c r="B16" s="248" t="s">
        <v>2831</v>
      </c>
      <c r="C16" s="248" t="s">
        <v>2831</v>
      </c>
      <c r="D16" t="s">
        <v>2518</v>
      </c>
      <c r="E16" t="s">
        <v>7970</v>
      </c>
      <c r="F16" t="s">
        <v>2073</v>
      </c>
      <c r="G16" s="47" t="s">
        <v>2256</v>
      </c>
      <c r="H16" s="49">
        <v>0</v>
      </c>
      <c r="I16" s="49">
        <v>0</v>
      </c>
      <c r="J16" s="49" t="s">
        <v>2160</v>
      </c>
      <c r="K16" s="49" t="s">
        <v>7971</v>
      </c>
      <c r="L16" s="49" t="s">
        <v>2147</v>
      </c>
      <c r="M16" s="49" t="s">
        <v>568</v>
      </c>
    </row>
    <row r="17" spans="2:13" x14ac:dyDescent="0.3">
      <c r="B17" s="248" t="s">
        <v>2831</v>
      </c>
      <c r="C17" s="248" t="s">
        <v>2831</v>
      </c>
      <c r="D17" t="s">
        <v>2518</v>
      </c>
      <c r="E17" t="s">
        <v>12198</v>
      </c>
      <c r="F17" t="s">
        <v>2072</v>
      </c>
      <c r="G17" s="47" t="s">
        <v>2155</v>
      </c>
      <c r="H17" s="49">
        <v>0</v>
      </c>
      <c r="I17" s="49">
        <v>0</v>
      </c>
      <c r="J17" s="49" t="s">
        <v>2173</v>
      </c>
      <c r="K17" s="49" t="s">
        <v>12199</v>
      </c>
      <c r="L17" s="49" t="s">
        <v>254</v>
      </c>
      <c r="M17" s="49" t="s">
        <v>568</v>
      </c>
    </row>
    <row r="18" spans="2:13" x14ac:dyDescent="0.3">
      <c r="B18" s="248" t="s">
        <v>2831</v>
      </c>
      <c r="C18" s="248" t="s">
        <v>2831</v>
      </c>
      <c r="D18" t="s">
        <v>2518</v>
      </c>
      <c r="E18" t="s">
        <v>9468</v>
      </c>
      <c r="F18" t="s">
        <v>2073</v>
      </c>
      <c r="G18" s="47" t="s">
        <v>2169</v>
      </c>
      <c r="H18" s="49">
        <v>0</v>
      </c>
      <c r="I18" s="49">
        <v>0</v>
      </c>
      <c r="J18" s="49" t="s">
        <v>2186</v>
      </c>
      <c r="K18" s="49" t="s">
        <v>9469</v>
      </c>
      <c r="L18" s="49" t="s">
        <v>254</v>
      </c>
      <c r="M18" s="49" t="s">
        <v>568</v>
      </c>
    </row>
    <row r="19" spans="2:13" x14ac:dyDescent="0.3">
      <c r="B19" s="248" t="s">
        <v>2831</v>
      </c>
      <c r="C19" s="248" t="s">
        <v>2831</v>
      </c>
      <c r="D19" t="s">
        <v>2518</v>
      </c>
      <c r="E19" t="s">
        <v>5102</v>
      </c>
      <c r="F19" t="s">
        <v>2073</v>
      </c>
      <c r="G19" s="47" t="s">
        <v>2328</v>
      </c>
      <c r="H19" s="49">
        <v>0</v>
      </c>
      <c r="I19" s="49">
        <v>0</v>
      </c>
      <c r="J19" s="49" t="s">
        <v>2176</v>
      </c>
      <c r="K19" s="49" t="s">
        <v>5104</v>
      </c>
      <c r="L19" s="49" t="s">
        <v>254</v>
      </c>
      <c r="M19" s="49" t="s">
        <v>568</v>
      </c>
    </row>
    <row r="20" spans="2:13" x14ac:dyDescent="0.3">
      <c r="B20" s="248" t="s">
        <v>2831</v>
      </c>
      <c r="C20" s="248" t="s">
        <v>2831</v>
      </c>
      <c r="D20" t="s">
        <v>2518</v>
      </c>
      <c r="E20" t="s">
        <v>3603</v>
      </c>
      <c r="F20" t="s">
        <v>2073</v>
      </c>
      <c r="G20" s="47" t="s">
        <v>2316</v>
      </c>
      <c r="H20" s="49">
        <v>0</v>
      </c>
      <c r="I20" s="49">
        <v>0</v>
      </c>
      <c r="J20" s="49" t="s">
        <v>2186</v>
      </c>
      <c r="K20" s="49" t="s">
        <v>3605</v>
      </c>
      <c r="L20" s="49" t="s">
        <v>254</v>
      </c>
      <c r="M20" s="49" t="s">
        <v>568</v>
      </c>
    </row>
    <row r="21" spans="2:13" x14ac:dyDescent="0.3">
      <c r="B21" s="248" t="s">
        <v>2831</v>
      </c>
      <c r="C21" s="248" t="s">
        <v>2831</v>
      </c>
      <c r="D21" t="s">
        <v>2518</v>
      </c>
      <c r="E21" t="s">
        <v>12200</v>
      </c>
      <c r="F21" t="s">
        <v>2072</v>
      </c>
      <c r="G21" s="47" t="s">
        <v>2263</v>
      </c>
      <c r="H21" s="49">
        <v>0</v>
      </c>
      <c r="I21" s="49">
        <v>0</v>
      </c>
      <c r="J21" s="49" t="s">
        <v>2160</v>
      </c>
      <c r="K21" s="49" t="s">
        <v>12201</v>
      </c>
      <c r="L21" s="49" t="s">
        <v>254</v>
      </c>
      <c r="M21" s="49" t="s">
        <v>568</v>
      </c>
    </row>
    <row r="22" spans="2:13" x14ac:dyDescent="0.3">
      <c r="B22" s="248" t="s">
        <v>2831</v>
      </c>
      <c r="C22" s="248" t="s">
        <v>2831</v>
      </c>
      <c r="D22" t="s">
        <v>2518</v>
      </c>
      <c r="E22" t="s">
        <v>3154</v>
      </c>
      <c r="F22" t="s">
        <v>2073</v>
      </c>
      <c r="G22" s="47" t="s">
        <v>2296</v>
      </c>
      <c r="H22" s="49">
        <v>0</v>
      </c>
      <c r="I22" s="49">
        <v>0</v>
      </c>
      <c r="J22" s="49" t="s">
        <v>2160</v>
      </c>
      <c r="K22" s="49" t="s">
        <v>2936</v>
      </c>
      <c r="L22" s="49" t="s">
        <v>254</v>
      </c>
      <c r="M22" s="49" t="s">
        <v>568</v>
      </c>
    </row>
    <row r="23" spans="2:13" x14ac:dyDescent="0.3">
      <c r="B23" s="248" t="s">
        <v>2831</v>
      </c>
      <c r="C23" s="248" t="s">
        <v>2831</v>
      </c>
      <c r="D23" t="s">
        <v>2518</v>
      </c>
      <c r="E23" t="s">
        <v>12202</v>
      </c>
      <c r="F23" t="s">
        <v>2075</v>
      </c>
      <c r="G23" s="47" t="s">
        <v>2285</v>
      </c>
      <c r="H23" s="49">
        <v>0</v>
      </c>
      <c r="I23" s="49">
        <v>0</v>
      </c>
      <c r="J23" s="49" t="s">
        <v>2176</v>
      </c>
      <c r="K23" s="49" t="s">
        <v>12203</v>
      </c>
      <c r="L23" s="49" t="s">
        <v>254</v>
      </c>
      <c r="M23" s="49" t="s">
        <v>568</v>
      </c>
    </row>
    <row r="24" spans="2:13" x14ac:dyDescent="0.3">
      <c r="B24" s="248" t="s">
        <v>2831</v>
      </c>
      <c r="C24" s="248" t="s">
        <v>2831</v>
      </c>
      <c r="D24" t="s">
        <v>2518</v>
      </c>
      <c r="E24" t="s">
        <v>12204</v>
      </c>
      <c r="F24" t="s">
        <v>2075</v>
      </c>
      <c r="G24" s="47" t="s">
        <v>2296</v>
      </c>
      <c r="H24" s="49">
        <v>0</v>
      </c>
      <c r="I24" s="49">
        <v>0</v>
      </c>
      <c r="J24" s="49" t="s">
        <v>2173</v>
      </c>
      <c r="K24" s="49" t="s">
        <v>12205</v>
      </c>
      <c r="L24" s="49" t="s">
        <v>254</v>
      </c>
      <c r="M24" s="49" t="s">
        <v>568</v>
      </c>
    </row>
    <row r="25" spans="2:13" x14ac:dyDescent="0.3">
      <c r="B25" s="248" t="s">
        <v>2831</v>
      </c>
      <c r="C25" s="248" t="s">
        <v>2831</v>
      </c>
      <c r="D25" t="s">
        <v>2518</v>
      </c>
      <c r="E25" t="s">
        <v>5898</v>
      </c>
      <c r="F25" t="s">
        <v>2073</v>
      </c>
      <c r="G25" s="47" t="s">
        <v>2285</v>
      </c>
      <c r="H25" s="49">
        <v>0</v>
      </c>
      <c r="I25" s="49">
        <v>0</v>
      </c>
      <c r="J25" s="49" t="s">
        <v>2186</v>
      </c>
      <c r="K25" s="49" t="s">
        <v>5899</v>
      </c>
      <c r="L25" s="49" t="s">
        <v>254</v>
      </c>
      <c r="M25" s="49" t="s">
        <v>568</v>
      </c>
    </row>
    <row r="26" spans="2:13" x14ac:dyDescent="0.3">
      <c r="B26" s="248" t="s">
        <v>2831</v>
      </c>
      <c r="C26" s="248" t="s">
        <v>2831</v>
      </c>
      <c r="D26" t="s">
        <v>2518</v>
      </c>
      <c r="E26" t="s">
        <v>12206</v>
      </c>
      <c r="F26" t="s">
        <v>2072</v>
      </c>
      <c r="G26" s="47" t="s">
        <v>2284</v>
      </c>
      <c r="H26" s="49">
        <v>0</v>
      </c>
      <c r="I26" s="49">
        <v>0</v>
      </c>
      <c r="J26" s="49" t="s">
        <v>2160</v>
      </c>
      <c r="K26" s="49" t="s">
        <v>4332</v>
      </c>
      <c r="L26" s="49" t="s">
        <v>254</v>
      </c>
      <c r="M26" s="49" t="s">
        <v>568</v>
      </c>
    </row>
    <row r="27" spans="2:13" x14ac:dyDescent="0.3">
      <c r="B27" s="248" t="s">
        <v>2831</v>
      </c>
      <c r="C27" s="248" t="s">
        <v>2831</v>
      </c>
      <c r="D27" t="s">
        <v>2518</v>
      </c>
      <c r="E27" t="s">
        <v>5112</v>
      </c>
      <c r="F27" t="s">
        <v>2073</v>
      </c>
      <c r="G27" s="47" t="s">
        <v>2218</v>
      </c>
      <c r="H27" s="49">
        <v>0</v>
      </c>
      <c r="I27" s="49">
        <v>0</v>
      </c>
      <c r="J27" s="49" t="s">
        <v>2160</v>
      </c>
      <c r="K27" s="49" t="s">
        <v>5114</v>
      </c>
      <c r="L27" s="49" t="s">
        <v>254</v>
      </c>
      <c r="M27" s="49" t="s">
        <v>568</v>
      </c>
    </row>
    <row r="28" spans="2:13" x14ac:dyDescent="0.3">
      <c r="B28" s="248" t="s">
        <v>2831</v>
      </c>
      <c r="C28" s="248" t="s">
        <v>2831</v>
      </c>
      <c r="D28" t="s">
        <v>2518</v>
      </c>
      <c r="E28" t="s">
        <v>3856</v>
      </c>
      <c r="F28" t="s">
        <v>2073</v>
      </c>
      <c r="G28" s="47" t="s">
        <v>2155</v>
      </c>
      <c r="H28" s="49">
        <v>0</v>
      </c>
      <c r="I28" s="49">
        <v>0</v>
      </c>
      <c r="J28" s="49" t="s">
        <v>2186</v>
      </c>
      <c r="K28" s="49" t="s">
        <v>3857</v>
      </c>
      <c r="L28" s="49" t="s">
        <v>254</v>
      </c>
      <c r="M28" s="49" t="s">
        <v>568</v>
      </c>
    </row>
    <row r="29" spans="2:13" x14ac:dyDescent="0.3">
      <c r="B29" s="248" t="s">
        <v>2831</v>
      </c>
      <c r="C29" s="248" t="s">
        <v>2831</v>
      </c>
      <c r="D29" t="s">
        <v>2518</v>
      </c>
      <c r="E29" t="s">
        <v>10670</v>
      </c>
      <c r="F29" t="s">
        <v>2078</v>
      </c>
      <c r="G29" s="47" t="s">
        <v>2296</v>
      </c>
      <c r="H29" s="49">
        <v>0</v>
      </c>
      <c r="I29" s="49">
        <v>0</v>
      </c>
      <c r="J29" s="49" t="s">
        <v>2186</v>
      </c>
      <c r="K29" s="49" t="s">
        <v>10671</v>
      </c>
      <c r="L29" s="49" t="s">
        <v>254</v>
      </c>
      <c r="M29" s="49" t="s">
        <v>568</v>
      </c>
    </row>
    <row r="30" spans="2:13" x14ac:dyDescent="0.3">
      <c r="B30" s="248" t="s">
        <v>2831</v>
      </c>
      <c r="C30" s="248" t="s">
        <v>2831</v>
      </c>
      <c r="D30" t="s">
        <v>2518</v>
      </c>
      <c r="E30" t="s">
        <v>6217</v>
      </c>
      <c r="F30" t="s">
        <v>2073</v>
      </c>
      <c r="G30" s="47" t="s">
        <v>2328</v>
      </c>
      <c r="H30" s="49">
        <v>0</v>
      </c>
      <c r="I30" s="49">
        <v>0</v>
      </c>
      <c r="J30" s="49" t="s">
        <v>2186</v>
      </c>
      <c r="K30" s="49" t="s">
        <v>6218</v>
      </c>
      <c r="L30" s="49" t="s">
        <v>254</v>
      </c>
      <c r="M30" s="49" t="s">
        <v>568</v>
      </c>
    </row>
    <row r="31" spans="2:13" x14ac:dyDescent="0.3">
      <c r="B31" s="248" t="s">
        <v>2831</v>
      </c>
      <c r="C31" s="248" t="s">
        <v>2831</v>
      </c>
      <c r="D31" t="s">
        <v>2518</v>
      </c>
      <c r="E31" t="s">
        <v>7560</v>
      </c>
      <c r="F31" t="s">
        <v>2073</v>
      </c>
      <c r="G31" s="47" t="s">
        <v>2284</v>
      </c>
      <c r="H31" s="49">
        <v>0</v>
      </c>
      <c r="I31" s="49">
        <v>0</v>
      </c>
      <c r="J31" s="49" t="s">
        <v>2186</v>
      </c>
      <c r="K31" s="49" t="s">
        <v>7561</v>
      </c>
      <c r="L31" s="49" t="s">
        <v>254</v>
      </c>
      <c r="M31" s="49" t="s">
        <v>568</v>
      </c>
    </row>
    <row r="32" spans="2:13" x14ac:dyDescent="0.3">
      <c r="B32" s="248" t="s">
        <v>2831</v>
      </c>
      <c r="C32" s="248" t="s">
        <v>2831</v>
      </c>
      <c r="D32" t="s">
        <v>2518</v>
      </c>
      <c r="E32" t="s">
        <v>5678</v>
      </c>
      <c r="F32" t="s">
        <v>2073</v>
      </c>
      <c r="G32" s="47" t="s">
        <v>2169</v>
      </c>
      <c r="H32" s="49">
        <v>0</v>
      </c>
      <c r="I32" s="49">
        <v>0</v>
      </c>
      <c r="J32" s="49" t="s">
        <v>2186</v>
      </c>
      <c r="K32" s="49" t="s">
        <v>5679</v>
      </c>
      <c r="L32" s="49" t="s">
        <v>254</v>
      </c>
      <c r="M32" s="49" t="s">
        <v>568</v>
      </c>
    </row>
    <row r="33" spans="2:13" x14ac:dyDescent="0.3">
      <c r="B33" s="248" t="s">
        <v>2831</v>
      </c>
      <c r="C33" s="248" t="s">
        <v>2831</v>
      </c>
      <c r="D33" t="s">
        <v>2518</v>
      </c>
      <c r="E33" t="s">
        <v>3884</v>
      </c>
      <c r="F33" t="s">
        <v>2078</v>
      </c>
      <c r="G33" s="47" t="s">
        <v>2283</v>
      </c>
      <c r="H33" s="49">
        <v>0</v>
      </c>
      <c r="I33" s="49">
        <v>0</v>
      </c>
      <c r="J33" s="49" t="s">
        <v>2185</v>
      </c>
      <c r="K33" s="49" t="s">
        <v>3885</v>
      </c>
      <c r="L33" s="49" t="s">
        <v>254</v>
      </c>
      <c r="M33" s="49" t="s">
        <v>568</v>
      </c>
    </row>
    <row r="34" spans="2:13" x14ac:dyDescent="0.3">
      <c r="B34" s="248" t="s">
        <v>2831</v>
      </c>
      <c r="C34" s="248" t="s">
        <v>2831</v>
      </c>
      <c r="D34" t="s">
        <v>2518</v>
      </c>
      <c r="E34" t="s">
        <v>8039</v>
      </c>
      <c r="F34" t="s">
        <v>2078</v>
      </c>
      <c r="G34" s="47" t="s">
        <v>2328</v>
      </c>
      <c r="H34" s="49">
        <v>0</v>
      </c>
      <c r="I34" s="49">
        <v>0</v>
      </c>
      <c r="J34" s="49" t="s">
        <v>2186</v>
      </c>
      <c r="K34" s="49" t="s">
        <v>8040</v>
      </c>
      <c r="L34" s="49" t="s">
        <v>254</v>
      </c>
      <c r="M34" s="49" t="s">
        <v>568</v>
      </c>
    </row>
    <row r="35" spans="2:13" x14ac:dyDescent="0.3">
      <c r="B35" s="248" t="s">
        <v>2831</v>
      </c>
      <c r="C35" s="248" t="s">
        <v>2831</v>
      </c>
      <c r="D35" t="s">
        <v>2518</v>
      </c>
      <c r="E35" t="s">
        <v>7800</v>
      </c>
      <c r="F35" t="s">
        <v>2073</v>
      </c>
      <c r="G35" s="47" t="s">
        <v>2237</v>
      </c>
      <c r="H35" s="49">
        <v>0</v>
      </c>
      <c r="I35" s="49">
        <v>0</v>
      </c>
      <c r="J35" s="49" t="s">
        <v>2173</v>
      </c>
      <c r="K35" s="49" t="s">
        <v>7801</v>
      </c>
      <c r="L35" s="49" t="s">
        <v>254</v>
      </c>
      <c r="M35" s="49" t="s">
        <v>568</v>
      </c>
    </row>
    <row r="36" spans="2:13" x14ac:dyDescent="0.3">
      <c r="B36" s="248" t="s">
        <v>2831</v>
      </c>
      <c r="C36" s="248" t="s">
        <v>2831</v>
      </c>
      <c r="D36" t="s">
        <v>2518</v>
      </c>
      <c r="E36" t="s">
        <v>12207</v>
      </c>
      <c r="F36" t="s">
        <v>2072</v>
      </c>
      <c r="G36" s="47" t="s">
        <v>2316</v>
      </c>
      <c r="H36" s="49">
        <v>0</v>
      </c>
      <c r="I36" s="49">
        <v>0</v>
      </c>
      <c r="J36" s="49" t="s">
        <v>2160</v>
      </c>
      <c r="K36" s="49" t="s">
        <v>12208</v>
      </c>
      <c r="L36" s="49" t="s">
        <v>254</v>
      </c>
      <c r="M36" s="49" t="s">
        <v>568</v>
      </c>
    </row>
    <row r="37" spans="2:13" x14ac:dyDescent="0.3">
      <c r="B37" s="248" t="s">
        <v>2831</v>
      </c>
      <c r="C37" s="248" t="s">
        <v>2831</v>
      </c>
      <c r="D37" t="s">
        <v>2518</v>
      </c>
      <c r="E37" t="s">
        <v>8120</v>
      </c>
      <c r="F37" t="s">
        <v>2078</v>
      </c>
      <c r="G37" s="47" t="s">
        <v>2165</v>
      </c>
      <c r="H37" s="49">
        <v>0</v>
      </c>
      <c r="I37" s="49">
        <v>0</v>
      </c>
      <c r="J37" s="49" t="s">
        <v>2186</v>
      </c>
      <c r="K37" s="49" t="s">
        <v>8121</v>
      </c>
      <c r="L37" s="49" t="s">
        <v>254</v>
      </c>
      <c r="M37" s="49" t="s">
        <v>568</v>
      </c>
    </row>
    <row r="38" spans="2:13" x14ac:dyDescent="0.3">
      <c r="B38" s="248" t="s">
        <v>2831</v>
      </c>
      <c r="C38" s="248" t="s">
        <v>2831</v>
      </c>
      <c r="D38" t="s">
        <v>2518</v>
      </c>
      <c r="E38" t="s">
        <v>11724</v>
      </c>
      <c r="F38" t="s">
        <v>2073</v>
      </c>
      <c r="G38" s="47" t="s">
        <v>2169</v>
      </c>
      <c r="H38" s="49">
        <v>0</v>
      </c>
      <c r="I38" s="49">
        <v>0</v>
      </c>
      <c r="J38" s="49" t="s">
        <v>2160</v>
      </c>
      <c r="K38" s="49" t="s">
        <v>3939</v>
      </c>
      <c r="L38" s="49" t="s">
        <v>254</v>
      </c>
      <c r="M38" s="49" t="s">
        <v>568</v>
      </c>
    </row>
    <row r="39" spans="2:13" x14ac:dyDescent="0.3">
      <c r="B39" s="248" t="s">
        <v>2831</v>
      </c>
      <c r="C39" s="248" t="s">
        <v>2831</v>
      </c>
      <c r="D39" t="s">
        <v>2518</v>
      </c>
      <c r="E39" t="s">
        <v>11561</v>
      </c>
      <c r="F39" t="s">
        <v>2073</v>
      </c>
      <c r="G39" s="47" t="s">
        <v>2213</v>
      </c>
      <c r="H39" s="49">
        <v>0</v>
      </c>
      <c r="I39" s="49">
        <v>0</v>
      </c>
      <c r="J39" s="49" t="s">
        <v>2160</v>
      </c>
      <c r="K39" s="49" t="s">
        <v>11562</v>
      </c>
      <c r="L39" s="49" t="s">
        <v>254</v>
      </c>
      <c r="M39" s="49" t="s">
        <v>568</v>
      </c>
    </row>
    <row r="40" spans="2:13" x14ac:dyDescent="0.3">
      <c r="B40" s="248" t="s">
        <v>2831</v>
      </c>
      <c r="C40" s="248" t="s">
        <v>2831</v>
      </c>
      <c r="D40" t="s">
        <v>2518</v>
      </c>
      <c r="E40" t="s">
        <v>10624</v>
      </c>
      <c r="F40" t="s">
        <v>2073</v>
      </c>
      <c r="G40" s="47" t="s">
        <v>2296</v>
      </c>
      <c r="H40" s="49">
        <v>0</v>
      </c>
      <c r="I40" s="49">
        <v>0</v>
      </c>
      <c r="J40" s="49" t="s">
        <v>2186</v>
      </c>
      <c r="K40" s="49" t="s">
        <v>10625</v>
      </c>
      <c r="L40" s="49" t="s">
        <v>254</v>
      </c>
      <c r="M40" s="49" t="s">
        <v>568</v>
      </c>
    </row>
    <row r="41" spans="2:13" x14ac:dyDescent="0.3">
      <c r="B41" s="248" t="s">
        <v>2831</v>
      </c>
      <c r="C41" s="248" t="s">
        <v>2831</v>
      </c>
      <c r="D41" t="s">
        <v>2518</v>
      </c>
      <c r="E41" t="s">
        <v>12209</v>
      </c>
      <c r="F41" t="s">
        <v>2072</v>
      </c>
      <c r="G41" s="47" t="s">
        <v>2256</v>
      </c>
      <c r="H41" s="49">
        <v>0</v>
      </c>
      <c r="I41" s="49">
        <v>0</v>
      </c>
      <c r="J41" s="49" t="s">
        <v>2160</v>
      </c>
      <c r="K41" s="49" t="s">
        <v>12210</v>
      </c>
      <c r="L41" s="49" t="s">
        <v>254</v>
      </c>
      <c r="M41" s="49" t="s">
        <v>568</v>
      </c>
    </row>
    <row r="42" spans="2:13" x14ac:dyDescent="0.3">
      <c r="B42" s="248" t="s">
        <v>2831</v>
      </c>
      <c r="C42" s="248" t="s">
        <v>2831</v>
      </c>
      <c r="D42" t="s">
        <v>2518</v>
      </c>
      <c r="E42" t="s">
        <v>7582</v>
      </c>
      <c r="F42" t="s">
        <v>2078</v>
      </c>
      <c r="G42" s="47" t="s">
        <v>2213</v>
      </c>
      <c r="H42" s="49">
        <v>0</v>
      </c>
      <c r="I42" s="49">
        <v>0</v>
      </c>
      <c r="J42" s="49" t="s">
        <v>2186</v>
      </c>
      <c r="K42" s="49" t="s">
        <v>7583</v>
      </c>
      <c r="L42" s="49" t="s">
        <v>254</v>
      </c>
      <c r="M42" s="49" t="s">
        <v>568</v>
      </c>
    </row>
    <row r="43" spans="2:13" x14ac:dyDescent="0.3">
      <c r="B43" s="248" t="s">
        <v>2831</v>
      </c>
      <c r="C43" s="248" t="s">
        <v>2831</v>
      </c>
      <c r="D43" t="s">
        <v>2518</v>
      </c>
      <c r="E43" t="s">
        <v>11712</v>
      </c>
      <c r="F43" t="s">
        <v>2073</v>
      </c>
      <c r="G43" s="47" t="s">
        <v>2218</v>
      </c>
      <c r="H43" s="49">
        <v>0</v>
      </c>
      <c r="I43" s="49">
        <v>0</v>
      </c>
      <c r="J43" s="49" t="s">
        <v>2160</v>
      </c>
      <c r="K43" s="49" t="s">
        <v>2992</v>
      </c>
      <c r="L43" s="49" t="s">
        <v>254</v>
      </c>
      <c r="M43" s="49" t="s">
        <v>568</v>
      </c>
    </row>
    <row r="44" spans="2:13" x14ac:dyDescent="0.3">
      <c r="B44" s="248" t="s">
        <v>2831</v>
      </c>
      <c r="C44" s="248" t="s">
        <v>2831</v>
      </c>
      <c r="D44" t="s">
        <v>2518</v>
      </c>
      <c r="E44" t="s">
        <v>4349</v>
      </c>
      <c r="F44" t="s">
        <v>2073</v>
      </c>
      <c r="G44" s="47" t="s">
        <v>2283</v>
      </c>
      <c r="H44" s="49">
        <v>0</v>
      </c>
      <c r="I44" s="49">
        <v>0</v>
      </c>
      <c r="J44" s="49" t="s">
        <v>2160</v>
      </c>
      <c r="K44" s="49" t="s">
        <v>4352</v>
      </c>
      <c r="L44" s="49" t="s">
        <v>254</v>
      </c>
      <c r="M44" s="49" t="s">
        <v>568</v>
      </c>
    </row>
    <row r="45" spans="2:13" x14ac:dyDescent="0.3">
      <c r="B45" s="248" t="s">
        <v>2831</v>
      </c>
      <c r="C45" s="248" t="s">
        <v>2831</v>
      </c>
      <c r="D45" t="s">
        <v>2518</v>
      </c>
      <c r="E45" t="s">
        <v>12211</v>
      </c>
      <c r="F45" t="s">
        <v>2075</v>
      </c>
      <c r="G45" s="47" t="s">
        <v>2256</v>
      </c>
      <c r="H45" s="49">
        <v>0</v>
      </c>
      <c r="I45" s="49">
        <v>0</v>
      </c>
      <c r="J45" s="49" t="s">
        <v>2160</v>
      </c>
      <c r="K45" s="49" t="s">
        <v>12212</v>
      </c>
      <c r="L45" s="49" t="s">
        <v>254</v>
      </c>
      <c r="M45" s="49" t="s">
        <v>568</v>
      </c>
    </row>
    <row r="46" spans="2:13" x14ac:dyDescent="0.3">
      <c r="B46" s="248" t="s">
        <v>2831</v>
      </c>
      <c r="C46" s="248" t="s">
        <v>2831</v>
      </c>
      <c r="D46" t="s">
        <v>2518</v>
      </c>
      <c r="E46" t="s">
        <v>9873</v>
      </c>
      <c r="F46" t="s">
        <v>2073</v>
      </c>
      <c r="G46" s="47" t="s">
        <v>2296</v>
      </c>
      <c r="H46" s="49">
        <v>0</v>
      </c>
      <c r="I46" s="49">
        <v>0</v>
      </c>
      <c r="J46" s="49" t="s">
        <v>2160</v>
      </c>
      <c r="K46" s="49" t="s">
        <v>9874</v>
      </c>
      <c r="L46" s="49" t="s">
        <v>254</v>
      </c>
      <c r="M46" s="49" t="s">
        <v>568</v>
      </c>
    </row>
    <row r="47" spans="2:13" x14ac:dyDescent="0.3">
      <c r="B47" s="248" t="s">
        <v>2831</v>
      </c>
      <c r="C47" s="248" t="s">
        <v>2831</v>
      </c>
      <c r="D47" t="s">
        <v>2518</v>
      </c>
      <c r="E47" t="s">
        <v>5529</v>
      </c>
      <c r="F47" t="s">
        <v>2078</v>
      </c>
      <c r="G47" s="47" t="s">
        <v>2187</v>
      </c>
      <c r="H47" s="49">
        <v>0</v>
      </c>
      <c r="I47" s="49">
        <v>0</v>
      </c>
      <c r="J47" s="49" t="s">
        <v>2186</v>
      </c>
      <c r="K47" s="49" t="s">
        <v>5531</v>
      </c>
      <c r="L47" s="49" t="s">
        <v>254</v>
      </c>
      <c r="M47" s="49" t="s">
        <v>568</v>
      </c>
    </row>
    <row r="48" spans="2:13" x14ac:dyDescent="0.3">
      <c r="B48" s="248" t="s">
        <v>2831</v>
      </c>
      <c r="C48" s="248" t="s">
        <v>2831</v>
      </c>
      <c r="D48" t="s">
        <v>2518</v>
      </c>
      <c r="E48" t="s">
        <v>12213</v>
      </c>
      <c r="F48" t="s">
        <v>2076</v>
      </c>
      <c r="G48" s="47" t="s">
        <v>2155</v>
      </c>
      <c r="H48" s="49">
        <v>0</v>
      </c>
      <c r="I48" s="49">
        <v>0</v>
      </c>
      <c r="J48" s="49" t="s">
        <v>2160</v>
      </c>
      <c r="K48" s="49" t="s">
        <v>3939</v>
      </c>
      <c r="L48" s="49" t="s">
        <v>254</v>
      </c>
      <c r="M48" s="49" t="s">
        <v>568</v>
      </c>
    </row>
    <row r="49" spans="2:13" x14ac:dyDescent="0.3">
      <c r="B49" s="248" t="s">
        <v>2831</v>
      </c>
      <c r="C49" s="248" t="s">
        <v>2831</v>
      </c>
      <c r="D49" t="s">
        <v>2518</v>
      </c>
      <c r="E49" t="s">
        <v>6417</v>
      </c>
      <c r="F49" t="s">
        <v>2073</v>
      </c>
      <c r="G49" s="47" t="s">
        <v>2256</v>
      </c>
      <c r="H49" s="49">
        <v>0</v>
      </c>
      <c r="I49" s="49">
        <v>0</v>
      </c>
      <c r="J49" s="49" t="s">
        <v>2186</v>
      </c>
      <c r="K49" s="49" t="s">
        <v>6418</v>
      </c>
      <c r="L49" s="49" t="s">
        <v>254</v>
      </c>
      <c r="M49" s="49" t="s">
        <v>568</v>
      </c>
    </row>
    <row r="50" spans="2:13" x14ac:dyDescent="0.3">
      <c r="B50" s="248" t="s">
        <v>2831</v>
      </c>
      <c r="C50" s="248" t="s">
        <v>2831</v>
      </c>
      <c r="D50" t="s">
        <v>2518</v>
      </c>
      <c r="E50" t="s">
        <v>2720</v>
      </c>
      <c r="F50" t="s">
        <v>2073</v>
      </c>
      <c r="G50" s="47" t="s">
        <v>2219</v>
      </c>
      <c r="H50" s="49">
        <v>0</v>
      </c>
      <c r="I50" s="49">
        <v>0</v>
      </c>
      <c r="J50" s="49" t="s">
        <v>2173</v>
      </c>
      <c r="K50" s="49" t="s">
        <v>11941</v>
      </c>
      <c r="L50" s="49" t="s">
        <v>254</v>
      </c>
      <c r="M50" s="49" t="s">
        <v>568</v>
      </c>
    </row>
    <row r="51" spans="2:13" x14ac:dyDescent="0.3">
      <c r="B51" s="248" t="s">
        <v>2831</v>
      </c>
      <c r="C51" s="248" t="s">
        <v>2831</v>
      </c>
      <c r="D51" t="s">
        <v>2518</v>
      </c>
      <c r="E51" t="s">
        <v>12214</v>
      </c>
      <c r="F51" t="s">
        <v>2072</v>
      </c>
      <c r="G51" s="47" t="s">
        <v>2163</v>
      </c>
      <c r="H51" s="49">
        <v>0</v>
      </c>
      <c r="I51" s="49">
        <v>0</v>
      </c>
      <c r="J51" s="49" t="s">
        <v>2160</v>
      </c>
      <c r="K51" s="49" t="s">
        <v>2992</v>
      </c>
      <c r="L51" s="49" t="s">
        <v>254</v>
      </c>
      <c r="M51" s="49" t="s">
        <v>568</v>
      </c>
    </row>
    <row r="52" spans="2:13" x14ac:dyDescent="0.3">
      <c r="B52" s="248" t="s">
        <v>2831</v>
      </c>
      <c r="C52" s="248" t="s">
        <v>2831</v>
      </c>
      <c r="D52" t="s">
        <v>2518</v>
      </c>
      <c r="E52" t="s">
        <v>6548</v>
      </c>
      <c r="F52" t="s">
        <v>2073</v>
      </c>
      <c r="G52" s="47" t="s">
        <v>2218</v>
      </c>
      <c r="H52" s="49">
        <v>0</v>
      </c>
      <c r="I52" s="49">
        <v>0</v>
      </c>
      <c r="J52" s="49" t="s">
        <v>2160</v>
      </c>
      <c r="K52" s="49" t="s">
        <v>6549</v>
      </c>
      <c r="L52" s="49" t="s">
        <v>254</v>
      </c>
      <c r="M52" s="49" t="s">
        <v>568</v>
      </c>
    </row>
    <row r="53" spans="2:13" x14ac:dyDescent="0.3">
      <c r="B53" s="248" t="s">
        <v>2831</v>
      </c>
      <c r="C53" s="248" t="s">
        <v>2831</v>
      </c>
      <c r="D53" t="s">
        <v>2518</v>
      </c>
      <c r="E53" t="s">
        <v>4385</v>
      </c>
      <c r="F53" t="s">
        <v>2073</v>
      </c>
      <c r="G53" s="47" t="s">
        <v>2187</v>
      </c>
      <c r="H53" s="49">
        <v>0</v>
      </c>
      <c r="I53" s="49">
        <v>0</v>
      </c>
      <c r="J53" s="49" t="s">
        <v>2173</v>
      </c>
      <c r="K53" s="49" t="s">
        <v>4386</v>
      </c>
      <c r="L53" s="49" t="s">
        <v>254</v>
      </c>
      <c r="M53" s="49" t="s">
        <v>568</v>
      </c>
    </row>
    <row r="54" spans="2:13" x14ac:dyDescent="0.3">
      <c r="B54" s="248" t="s">
        <v>2831</v>
      </c>
      <c r="C54" s="248" t="s">
        <v>2831</v>
      </c>
      <c r="D54" t="s">
        <v>2518</v>
      </c>
      <c r="E54" t="s">
        <v>7201</v>
      </c>
      <c r="F54" t="s">
        <v>2078</v>
      </c>
      <c r="G54" s="47" t="s">
        <v>2311</v>
      </c>
      <c r="H54" s="49">
        <v>0</v>
      </c>
      <c r="I54" s="49">
        <v>0</v>
      </c>
      <c r="J54" s="49" t="s">
        <v>2186</v>
      </c>
      <c r="K54" s="49" t="s">
        <v>7202</v>
      </c>
      <c r="L54" s="49" t="s">
        <v>254</v>
      </c>
      <c r="M54" s="49" t="s">
        <v>568</v>
      </c>
    </row>
    <row r="55" spans="2:13" x14ac:dyDescent="0.3">
      <c r="B55" s="248" t="s">
        <v>2831</v>
      </c>
      <c r="C55" s="248" t="s">
        <v>2831</v>
      </c>
      <c r="D55" t="s">
        <v>2518</v>
      </c>
      <c r="E55" t="s">
        <v>3746</v>
      </c>
      <c r="F55" t="s">
        <v>2073</v>
      </c>
      <c r="G55" s="47" t="s">
        <v>2263</v>
      </c>
      <c r="H55" s="49">
        <v>0</v>
      </c>
      <c r="I55" s="49">
        <v>0</v>
      </c>
      <c r="J55" s="49" t="s">
        <v>2186</v>
      </c>
      <c r="K55" s="49" t="s">
        <v>3747</v>
      </c>
      <c r="L55" s="49" t="s">
        <v>254</v>
      </c>
      <c r="M55" s="49" t="s">
        <v>568</v>
      </c>
    </row>
    <row r="56" spans="2:13" x14ac:dyDescent="0.3">
      <c r="B56" s="248" t="s">
        <v>2831</v>
      </c>
      <c r="C56" s="248" t="s">
        <v>2831</v>
      </c>
      <c r="D56" t="s">
        <v>2518</v>
      </c>
      <c r="E56" t="s">
        <v>3449</v>
      </c>
      <c r="F56" t="s">
        <v>2073</v>
      </c>
      <c r="G56" s="47" t="s">
        <v>2328</v>
      </c>
      <c r="H56" s="49">
        <v>0</v>
      </c>
      <c r="I56" s="49">
        <v>0</v>
      </c>
      <c r="J56" s="49" t="s">
        <v>2186</v>
      </c>
      <c r="K56" s="49" t="s">
        <v>3450</v>
      </c>
      <c r="L56" s="49" t="s">
        <v>254</v>
      </c>
      <c r="M56" s="49" t="s">
        <v>568</v>
      </c>
    </row>
    <row r="57" spans="2:13" x14ac:dyDescent="0.3">
      <c r="B57" s="248" t="s">
        <v>2831</v>
      </c>
      <c r="C57" s="248" t="s">
        <v>2831</v>
      </c>
      <c r="D57" t="s">
        <v>2518</v>
      </c>
      <c r="E57" t="s">
        <v>4410</v>
      </c>
      <c r="F57" t="s">
        <v>2073</v>
      </c>
      <c r="G57" s="47" t="s">
        <v>2283</v>
      </c>
      <c r="H57" s="49">
        <v>0</v>
      </c>
      <c r="I57" s="49">
        <v>0</v>
      </c>
      <c r="J57" s="49" t="s">
        <v>2186</v>
      </c>
      <c r="K57" s="49" t="s">
        <v>4411</v>
      </c>
      <c r="L57" s="49" t="s">
        <v>254</v>
      </c>
      <c r="M57" s="49" t="s">
        <v>568</v>
      </c>
    </row>
    <row r="58" spans="2:13" x14ac:dyDescent="0.3">
      <c r="B58" s="248" t="s">
        <v>2831</v>
      </c>
      <c r="C58" s="248" t="s">
        <v>2831</v>
      </c>
      <c r="D58" t="s">
        <v>2518</v>
      </c>
      <c r="E58" t="s">
        <v>7387</v>
      </c>
      <c r="F58" t="s">
        <v>2073</v>
      </c>
      <c r="G58" s="47" t="s">
        <v>2163</v>
      </c>
      <c r="H58" s="49">
        <v>0</v>
      </c>
      <c r="I58" s="49">
        <v>0</v>
      </c>
      <c r="J58" s="49" t="s">
        <v>2186</v>
      </c>
      <c r="K58" s="49" t="s">
        <v>7388</v>
      </c>
      <c r="L58" s="49" t="s">
        <v>254</v>
      </c>
      <c r="M58" s="49" t="s">
        <v>568</v>
      </c>
    </row>
    <row r="59" spans="2:13" x14ac:dyDescent="0.3">
      <c r="B59" s="248" t="s">
        <v>2831</v>
      </c>
      <c r="C59" s="248" t="s">
        <v>2831</v>
      </c>
      <c r="D59" t="s">
        <v>2518</v>
      </c>
      <c r="E59" t="s">
        <v>6319</v>
      </c>
      <c r="F59" t="s">
        <v>2073</v>
      </c>
      <c r="G59" s="47" t="s">
        <v>2187</v>
      </c>
      <c r="H59" s="49">
        <v>0</v>
      </c>
      <c r="I59" s="49">
        <v>0</v>
      </c>
      <c r="J59" s="49" t="s">
        <v>2186</v>
      </c>
      <c r="K59" s="49" t="s">
        <v>6320</v>
      </c>
      <c r="L59" s="49" t="s">
        <v>254</v>
      </c>
      <c r="M59" s="49" t="s">
        <v>568</v>
      </c>
    </row>
    <row r="60" spans="2:13" x14ac:dyDescent="0.3">
      <c r="B60" s="248" t="s">
        <v>2831</v>
      </c>
      <c r="C60" s="248" t="s">
        <v>2831</v>
      </c>
      <c r="D60" t="s">
        <v>2518</v>
      </c>
      <c r="E60" t="s">
        <v>3753</v>
      </c>
      <c r="F60" t="s">
        <v>2073</v>
      </c>
      <c r="G60" s="47" t="s">
        <v>2165</v>
      </c>
      <c r="H60" s="49">
        <v>0</v>
      </c>
      <c r="I60" s="49">
        <v>0</v>
      </c>
      <c r="J60" s="49" t="s">
        <v>2186</v>
      </c>
      <c r="K60" s="49" t="s">
        <v>3755</v>
      </c>
      <c r="L60" s="49" t="s">
        <v>254</v>
      </c>
      <c r="M60" s="49" t="s">
        <v>568</v>
      </c>
    </row>
    <row r="61" spans="2:13" x14ac:dyDescent="0.3">
      <c r="B61" s="248" t="s">
        <v>2831</v>
      </c>
      <c r="C61" s="248" t="s">
        <v>2831</v>
      </c>
      <c r="D61" t="s">
        <v>2518</v>
      </c>
      <c r="E61" t="s">
        <v>3669</v>
      </c>
      <c r="F61" t="s">
        <v>2073</v>
      </c>
      <c r="G61" s="47" t="s">
        <v>2342</v>
      </c>
      <c r="H61" s="49">
        <v>0</v>
      </c>
      <c r="I61" s="49">
        <v>0</v>
      </c>
      <c r="J61" s="49" t="s">
        <v>2186</v>
      </c>
      <c r="K61" s="49" t="s">
        <v>3670</v>
      </c>
      <c r="L61" s="49" t="s">
        <v>254</v>
      </c>
      <c r="M61" s="49" t="s">
        <v>568</v>
      </c>
    </row>
    <row r="62" spans="2:13" x14ac:dyDescent="0.3">
      <c r="B62" s="248" t="s">
        <v>2831</v>
      </c>
      <c r="C62" s="248" t="s">
        <v>2831</v>
      </c>
      <c r="D62" t="s">
        <v>2518</v>
      </c>
      <c r="E62" t="s">
        <v>8920</v>
      </c>
      <c r="F62" t="s">
        <v>2073</v>
      </c>
      <c r="G62" s="47" t="s">
        <v>2316</v>
      </c>
      <c r="H62" s="49">
        <v>0</v>
      </c>
      <c r="I62" s="49">
        <v>0</v>
      </c>
      <c r="J62" s="49" t="s">
        <v>2186</v>
      </c>
      <c r="K62" s="49" t="s">
        <v>8921</v>
      </c>
      <c r="L62" s="49" t="s">
        <v>254</v>
      </c>
      <c r="M62" s="49" t="s">
        <v>568</v>
      </c>
    </row>
    <row r="63" spans="2:13" x14ac:dyDescent="0.3">
      <c r="B63" s="248" t="s">
        <v>2831</v>
      </c>
      <c r="C63" s="248" t="s">
        <v>2831</v>
      </c>
      <c r="D63" t="s">
        <v>2518</v>
      </c>
      <c r="E63" t="s">
        <v>6283</v>
      </c>
      <c r="F63" t="s">
        <v>2073</v>
      </c>
      <c r="G63" s="47" t="s">
        <v>2219</v>
      </c>
      <c r="H63" s="49">
        <v>0</v>
      </c>
      <c r="I63" s="49">
        <v>0</v>
      </c>
      <c r="J63" s="49" t="s">
        <v>2186</v>
      </c>
      <c r="K63" s="49" t="s">
        <v>6284</v>
      </c>
      <c r="L63" s="49" t="s">
        <v>254</v>
      </c>
      <c r="M63" s="49" t="s">
        <v>568</v>
      </c>
    </row>
    <row r="64" spans="2:13" x14ac:dyDescent="0.3">
      <c r="B64" s="248" t="s">
        <v>2831</v>
      </c>
      <c r="C64" s="248" t="s">
        <v>2831</v>
      </c>
      <c r="D64" t="s">
        <v>2518</v>
      </c>
      <c r="E64" t="s">
        <v>12215</v>
      </c>
      <c r="F64" t="s">
        <v>2075</v>
      </c>
      <c r="G64" s="47" t="s">
        <v>2210</v>
      </c>
      <c r="H64" s="49">
        <v>0</v>
      </c>
      <c r="I64" s="49">
        <v>0</v>
      </c>
      <c r="J64" s="49" t="s">
        <v>2160</v>
      </c>
      <c r="K64" s="49" t="s">
        <v>12216</v>
      </c>
      <c r="L64" s="49" t="s">
        <v>254</v>
      </c>
      <c r="M64" s="49" t="s">
        <v>568</v>
      </c>
    </row>
    <row r="65" spans="2:13" x14ac:dyDescent="0.3">
      <c r="B65" s="248" t="s">
        <v>2831</v>
      </c>
      <c r="C65" s="248" t="s">
        <v>2831</v>
      </c>
      <c r="D65" t="s">
        <v>2518</v>
      </c>
      <c r="E65" t="s">
        <v>5015</v>
      </c>
      <c r="F65" t="s">
        <v>2073</v>
      </c>
      <c r="G65" s="47" t="s">
        <v>2187</v>
      </c>
      <c r="H65" s="49">
        <v>0</v>
      </c>
      <c r="I65" s="49">
        <v>0</v>
      </c>
      <c r="J65" s="49" t="s">
        <v>2160</v>
      </c>
      <c r="K65" s="49" t="s">
        <v>5017</v>
      </c>
      <c r="L65" s="49" t="s">
        <v>254</v>
      </c>
      <c r="M65" s="49" t="s">
        <v>568</v>
      </c>
    </row>
    <row r="66" spans="2:13" x14ac:dyDescent="0.3">
      <c r="B66" s="248" t="s">
        <v>2831</v>
      </c>
      <c r="C66" s="248" t="s">
        <v>2831</v>
      </c>
      <c r="D66" t="s">
        <v>2518</v>
      </c>
      <c r="E66" t="s">
        <v>5928</v>
      </c>
      <c r="F66" t="s">
        <v>2078</v>
      </c>
      <c r="G66" s="47" t="s">
        <v>2256</v>
      </c>
      <c r="H66" s="49">
        <v>0</v>
      </c>
      <c r="I66" s="49">
        <v>0</v>
      </c>
      <c r="J66" s="49" t="s">
        <v>2186</v>
      </c>
      <c r="K66" s="49" t="s">
        <v>5929</v>
      </c>
      <c r="L66" s="49" t="s">
        <v>254</v>
      </c>
      <c r="M66" s="49" t="s">
        <v>568</v>
      </c>
    </row>
    <row r="67" spans="2:13" x14ac:dyDescent="0.3">
      <c r="B67" s="248" t="s">
        <v>2831</v>
      </c>
      <c r="C67" s="248" t="s">
        <v>2831</v>
      </c>
      <c r="D67" t="s">
        <v>2518</v>
      </c>
      <c r="E67" t="s">
        <v>3770</v>
      </c>
      <c r="F67" t="s">
        <v>2073</v>
      </c>
      <c r="G67" s="47" t="s">
        <v>2219</v>
      </c>
      <c r="H67" s="49">
        <v>0</v>
      </c>
      <c r="I67" s="49">
        <v>0</v>
      </c>
      <c r="J67" s="49" t="s">
        <v>2186</v>
      </c>
      <c r="K67" s="49" t="s">
        <v>3771</v>
      </c>
      <c r="L67" s="49" t="s">
        <v>254</v>
      </c>
      <c r="M67" s="49" t="s">
        <v>568</v>
      </c>
    </row>
    <row r="68" spans="2:13" x14ac:dyDescent="0.3">
      <c r="B68" s="248" t="s">
        <v>2831</v>
      </c>
      <c r="C68" s="248" t="s">
        <v>2831</v>
      </c>
      <c r="D68" t="s">
        <v>2518</v>
      </c>
      <c r="E68" t="s">
        <v>4142</v>
      </c>
      <c r="F68" t="s">
        <v>2073</v>
      </c>
      <c r="G68" s="47" t="s">
        <v>2316</v>
      </c>
      <c r="H68" s="49">
        <v>0</v>
      </c>
      <c r="I68" s="49">
        <v>0</v>
      </c>
      <c r="J68" s="49" t="s">
        <v>2186</v>
      </c>
      <c r="K68" s="49" t="s">
        <v>4143</v>
      </c>
      <c r="L68" s="49" t="s">
        <v>254</v>
      </c>
      <c r="M68" s="49" t="s">
        <v>568</v>
      </c>
    </row>
    <row r="69" spans="2:13" x14ac:dyDescent="0.3">
      <c r="B69" s="248" t="s">
        <v>2831</v>
      </c>
      <c r="C69" s="248" t="s">
        <v>2831</v>
      </c>
      <c r="D69" t="s">
        <v>2518</v>
      </c>
      <c r="E69" t="s">
        <v>10246</v>
      </c>
      <c r="F69" t="s">
        <v>2073</v>
      </c>
      <c r="G69" s="47" t="s">
        <v>2285</v>
      </c>
      <c r="H69" s="49">
        <v>0</v>
      </c>
      <c r="I69" s="49">
        <v>0</v>
      </c>
      <c r="J69" s="49" t="s">
        <v>2186</v>
      </c>
      <c r="K69" s="49" t="s">
        <v>10247</v>
      </c>
      <c r="L69" s="49" t="s">
        <v>254</v>
      </c>
      <c r="M69" s="49" t="s">
        <v>568</v>
      </c>
    </row>
    <row r="70" spans="2:13" x14ac:dyDescent="0.3">
      <c r="B70" s="248" t="s">
        <v>2831</v>
      </c>
      <c r="C70" s="248" t="s">
        <v>2831</v>
      </c>
      <c r="D70" t="s">
        <v>2518</v>
      </c>
      <c r="E70" t="s">
        <v>5169</v>
      </c>
      <c r="F70" t="s">
        <v>2073</v>
      </c>
      <c r="G70" s="47" t="s">
        <v>2187</v>
      </c>
      <c r="H70" s="49">
        <v>0</v>
      </c>
      <c r="I70" s="49">
        <v>0</v>
      </c>
      <c r="J70" s="49" t="s">
        <v>2160</v>
      </c>
      <c r="K70" s="49" t="s">
        <v>5171</v>
      </c>
      <c r="L70" s="49" t="s">
        <v>254</v>
      </c>
      <c r="M70" s="49" t="s">
        <v>568</v>
      </c>
    </row>
    <row r="71" spans="2:13" x14ac:dyDescent="0.3">
      <c r="B71" s="248" t="s">
        <v>2831</v>
      </c>
      <c r="C71" s="248" t="s">
        <v>2831</v>
      </c>
      <c r="D71" t="s">
        <v>2518</v>
      </c>
      <c r="E71" t="s">
        <v>3418</v>
      </c>
      <c r="F71" t="s">
        <v>2073</v>
      </c>
      <c r="G71" s="47" t="s">
        <v>2218</v>
      </c>
      <c r="H71" s="49">
        <v>0</v>
      </c>
      <c r="I71" s="49">
        <v>0</v>
      </c>
      <c r="J71" s="49" t="s">
        <v>2160</v>
      </c>
      <c r="K71" s="49" t="s">
        <v>3419</v>
      </c>
      <c r="L71" s="49" t="s">
        <v>254</v>
      </c>
      <c r="M71" s="49" t="s">
        <v>568</v>
      </c>
    </row>
    <row r="72" spans="2:13" x14ac:dyDescent="0.3">
      <c r="B72" s="248" t="s">
        <v>2831</v>
      </c>
      <c r="C72" s="248" t="s">
        <v>2831</v>
      </c>
      <c r="D72" t="s">
        <v>2518</v>
      </c>
      <c r="E72" t="s">
        <v>10577</v>
      </c>
      <c r="F72" t="s">
        <v>2073</v>
      </c>
      <c r="G72" s="47" t="s">
        <v>2213</v>
      </c>
      <c r="H72" s="49">
        <v>0</v>
      </c>
      <c r="I72" s="49">
        <v>0</v>
      </c>
      <c r="J72" s="49" t="s">
        <v>2186</v>
      </c>
      <c r="K72" s="49" t="s">
        <v>10578</v>
      </c>
      <c r="L72" s="49" t="s">
        <v>254</v>
      </c>
      <c r="M72" s="49" t="s">
        <v>568</v>
      </c>
    </row>
    <row r="73" spans="2:13" x14ac:dyDescent="0.3">
      <c r="B73" s="248" t="s">
        <v>2831</v>
      </c>
      <c r="C73" s="248" t="s">
        <v>2831</v>
      </c>
      <c r="D73" t="s">
        <v>2518</v>
      </c>
      <c r="E73" t="s">
        <v>7035</v>
      </c>
      <c r="F73" t="s">
        <v>2078</v>
      </c>
      <c r="G73" s="47" t="s">
        <v>2328</v>
      </c>
      <c r="H73" s="49">
        <v>0</v>
      </c>
      <c r="I73" s="49">
        <v>0</v>
      </c>
      <c r="J73" s="49" t="s">
        <v>2186</v>
      </c>
      <c r="K73" s="49" t="s">
        <v>7036</v>
      </c>
      <c r="L73" s="49" t="s">
        <v>254</v>
      </c>
      <c r="M73" s="49" t="s">
        <v>568</v>
      </c>
    </row>
    <row r="74" spans="2:13" x14ac:dyDescent="0.3">
      <c r="B74" s="248" t="s">
        <v>2831</v>
      </c>
      <c r="C74" s="248" t="s">
        <v>2831</v>
      </c>
      <c r="D74" t="s">
        <v>2518</v>
      </c>
      <c r="E74" t="s">
        <v>8157</v>
      </c>
      <c r="F74" t="s">
        <v>2078</v>
      </c>
      <c r="G74" s="47" t="s">
        <v>2207</v>
      </c>
      <c r="H74" s="49">
        <v>0</v>
      </c>
      <c r="I74" s="49">
        <v>0</v>
      </c>
      <c r="J74" s="49" t="s">
        <v>2160</v>
      </c>
      <c r="K74" s="49" t="s">
        <v>8158</v>
      </c>
      <c r="L74" s="49" t="s">
        <v>2147</v>
      </c>
      <c r="M74" s="49" t="s">
        <v>568</v>
      </c>
    </row>
    <row r="75" spans="2:13" x14ac:dyDescent="0.3">
      <c r="B75" s="248" t="s">
        <v>2831</v>
      </c>
      <c r="C75" s="248" t="s">
        <v>2831</v>
      </c>
      <c r="D75" t="s">
        <v>2518</v>
      </c>
      <c r="E75" t="s">
        <v>3012</v>
      </c>
      <c r="F75" t="s">
        <v>2073</v>
      </c>
      <c r="G75" s="47" t="s">
        <v>2218</v>
      </c>
      <c r="H75" s="49">
        <v>0</v>
      </c>
      <c r="I75" s="49">
        <v>0</v>
      </c>
      <c r="J75" s="49" t="s">
        <v>2160</v>
      </c>
      <c r="K75" s="49" t="s">
        <v>2936</v>
      </c>
      <c r="L75" s="49" t="s">
        <v>254</v>
      </c>
      <c r="M75" s="49" t="s">
        <v>568</v>
      </c>
    </row>
    <row r="76" spans="2:13" x14ac:dyDescent="0.3">
      <c r="B76" s="248" t="s">
        <v>2831</v>
      </c>
      <c r="C76" s="248" t="s">
        <v>2831</v>
      </c>
      <c r="D76" t="s">
        <v>2518</v>
      </c>
      <c r="E76" t="s">
        <v>12217</v>
      </c>
      <c r="F76" t="s">
        <v>2075</v>
      </c>
      <c r="G76" s="47" t="s">
        <v>2263</v>
      </c>
      <c r="H76" s="49">
        <v>0</v>
      </c>
      <c r="I76" s="49">
        <v>0</v>
      </c>
      <c r="J76" s="49" t="s">
        <v>2160</v>
      </c>
      <c r="K76" s="49" t="s">
        <v>12218</v>
      </c>
      <c r="L76" s="49" t="s">
        <v>254</v>
      </c>
      <c r="M76" s="49" t="s">
        <v>568</v>
      </c>
    </row>
    <row r="77" spans="2:13" x14ac:dyDescent="0.3">
      <c r="B77" s="248" t="s">
        <v>2831</v>
      </c>
      <c r="C77" s="248" t="s">
        <v>2831</v>
      </c>
      <c r="D77" t="s">
        <v>2518</v>
      </c>
      <c r="E77" t="s">
        <v>10475</v>
      </c>
      <c r="F77" t="s">
        <v>2073</v>
      </c>
      <c r="G77" s="47" t="s">
        <v>2218</v>
      </c>
      <c r="H77" s="49">
        <v>0</v>
      </c>
      <c r="I77" s="49">
        <v>0</v>
      </c>
      <c r="J77" s="49" t="s">
        <v>2186</v>
      </c>
      <c r="K77" s="49" t="s">
        <v>10476</v>
      </c>
      <c r="L77" s="49" t="s">
        <v>254</v>
      </c>
      <c r="M77" s="49" t="s">
        <v>568</v>
      </c>
    </row>
    <row r="78" spans="2:13" x14ac:dyDescent="0.3">
      <c r="B78" s="248" t="s">
        <v>2831</v>
      </c>
      <c r="C78" s="248" t="s">
        <v>2831</v>
      </c>
      <c r="D78" t="s">
        <v>2518</v>
      </c>
      <c r="E78" t="s">
        <v>5634</v>
      </c>
      <c r="F78" t="s">
        <v>2073</v>
      </c>
      <c r="G78" s="47" t="s">
        <v>2237</v>
      </c>
      <c r="H78" s="49">
        <v>0</v>
      </c>
      <c r="I78" s="49">
        <v>0</v>
      </c>
      <c r="J78" s="49" t="s">
        <v>2186</v>
      </c>
      <c r="K78" s="49" t="s">
        <v>5635</v>
      </c>
      <c r="L78" s="49" t="s">
        <v>254</v>
      </c>
      <c r="M78" s="49" t="s">
        <v>568</v>
      </c>
    </row>
    <row r="79" spans="2:13" x14ac:dyDescent="0.3">
      <c r="B79" s="248" t="s">
        <v>2831</v>
      </c>
      <c r="C79" s="248" t="s">
        <v>2831</v>
      </c>
      <c r="D79" t="s">
        <v>2518</v>
      </c>
      <c r="E79" t="s">
        <v>12219</v>
      </c>
      <c r="F79" t="s">
        <v>2072</v>
      </c>
      <c r="G79" s="47" t="s">
        <v>2286</v>
      </c>
      <c r="H79" s="49">
        <v>0</v>
      </c>
      <c r="I79" s="49">
        <v>0</v>
      </c>
      <c r="J79" s="49" t="s">
        <v>2160</v>
      </c>
      <c r="K79" s="49" t="s">
        <v>2992</v>
      </c>
      <c r="L79" s="49" t="s">
        <v>254</v>
      </c>
      <c r="M79" s="49" t="s">
        <v>568</v>
      </c>
    </row>
    <row r="80" spans="2:13" x14ac:dyDescent="0.3">
      <c r="B80" s="248" t="s">
        <v>2831</v>
      </c>
      <c r="C80" s="248" t="s">
        <v>2831</v>
      </c>
      <c r="D80" t="s">
        <v>2518</v>
      </c>
      <c r="E80" t="s">
        <v>2957</v>
      </c>
      <c r="F80" t="s">
        <v>2073</v>
      </c>
      <c r="G80" s="47" t="s">
        <v>2342</v>
      </c>
      <c r="H80" s="49">
        <v>0</v>
      </c>
      <c r="I80" s="49">
        <v>0</v>
      </c>
      <c r="J80" s="49" t="s">
        <v>2160</v>
      </c>
      <c r="K80" s="49" t="s">
        <v>2941</v>
      </c>
      <c r="L80" s="49" t="s">
        <v>254</v>
      </c>
      <c r="M80" s="49" t="s">
        <v>568</v>
      </c>
    </row>
    <row r="81" spans="2:13" x14ac:dyDescent="0.3">
      <c r="B81" s="248" t="s">
        <v>2831</v>
      </c>
      <c r="C81" s="248" t="s">
        <v>2831</v>
      </c>
      <c r="D81" t="s">
        <v>2518</v>
      </c>
      <c r="E81" t="s">
        <v>12220</v>
      </c>
      <c r="F81" t="s">
        <v>2072</v>
      </c>
      <c r="G81" s="47" t="s">
        <v>2283</v>
      </c>
      <c r="H81" s="49">
        <v>0</v>
      </c>
      <c r="I81" s="49">
        <v>0</v>
      </c>
      <c r="J81" s="49" t="s">
        <v>2176</v>
      </c>
      <c r="K81" s="49" t="s">
        <v>12221</v>
      </c>
      <c r="L81" s="49" t="s">
        <v>254</v>
      </c>
      <c r="M81" s="49" t="s">
        <v>568</v>
      </c>
    </row>
    <row r="82" spans="2:13" x14ac:dyDescent="0.3">
      <c r="B82" s="248" t="s">
        <v>2831</v>
      </c>
      <c r="C82" s="248" t="s">
        <v>2831</v>
      </c>
      <c r="D82" t="s">
        <v>2518</v>
      </c>
      <c r="E82" t="s">
        <v>3527</v>
      </c>
      <c r="F82" t="s">
        <v>2073</v>
      </c>
      <c r="G82" s="47" t="s">
        <v>2213</v>
      </c>
      <c r="H82" s="49">
        <v>0</v>
      </c>
      <c r="I82" s="49">
        <v>0</v>
      </c>
      <c r="J82" s="49" t="s">
        <v>2186</v>
      </c>
      <c r="K82" s="49" t="s">
        <v>3528</v>
      </c>
      <c r="L82" s="49" t="s">
        <v>254</v>
      </c>
      <c r="M82" s="49" t="s">
        <v>568</v>
      </c>
    </row>
    <row r="83" spans="2:13" x14ac:dyDescent="0.3">
      <c r="B83" s="248" t="s">
        <v>2831</v>
      </c>
      <c r="C83" s="248" t="s">
        <v>2831</v>
      </c>
      <c r="D83" t="s">
        <v>2518</v>
      </c>
      <c r="E83" t="s">
        <v>7850</v>
      </c>
      <c r="F83" t="s">
        <v>2073</v>
      </c>
      <c r="G83" s="47" t="s">
        <v>2187</v>
      </c>
      <c r="H83" s="49">
        <v>0</v>
      </c>
      <c r="I83" s="49">
        <v>0</v>
      </c>
      <c r="J83" s="49" t="s">
        <v>2160</v>
      </c>
      <c r="K83" s="49" t="s">
        <v>7851</v>
      </c>
      <c r="L83" s="49" t="s">
        <v>254</v>
      </c>
      <c r="M83" s="49" t="s">
        <v>568</v>
      </c>
    </row>
    <row r="84" spans="2:13" x14ac:dyDescent="0.3">
      <c r="B84" s="248" t="s">
        <v>2831</v>
      </c>
      <c r="C84" s="248" t="s">
        <v>2831</v>
      </c>
      <c r="D84" t="s">
        <v>2518</v>
      </c>
      <c r="E84" t="s">
        <v>9686</v>
      </c>
      <c r="F84" t="s">
        <v>2073</v>
      </c>
      <c r="G84" s="47" t="s">
        <v>2165</v>
      </c>
      <c r="H84" s="49">
        <v>0</v>
      </c>
      <c r="I84" s="49">
        <v>0</v>
      </c>
      <c r="J84" s="49" t="s">
        <v>2186</v>
      </c>
      <c r="K84" s="49" t="s">
        <v>9687</v>
      </c>
      <c r="L84" s="49" t="s">
        <v>254</v>
      </c>
      <c r="M84" s="49" t="s">
        <v>568</v>
      </c>
    </row>
    <row r="85" spans="2:13" x14ac:dyDescent="0.3">
      <c r="B85" s="248" t="s">
        <v>2831</v>
      </c>
      <c r="C85" s="248" t="s">
        <v>2831</v>
      </c>
      <c r="D85" t="s">
        <v>2518</v>
      </c>
      <c r="E85" t="s">
        <v>4392</v>
      </c>
      <c r="F85" t="s">
        <v>2073</v>
      </c>
      <c r="G85" s="47" t="s">
        <v>2313</v>
      </c>
      <c r="H85" s="49">
        <v>0</v>
      </c>
      <c r="I85" s="49">
        <v>0</v>
      </c>
      <c r="J85" s="49" t="s">
        <v>2160</v>
      </c>
      <c r="K85" s="49" t="s">
        <v>4394</v>
      </c>
      <c r="L85" s="49" t="s">
        <v>254</v>
      </c>
      <c r="M85" s="49" t="s">
        <v>568</v>
      </c>
    </row>
    <row r="86" spans="2:13" x14ac:dyDescent="0.3">
      <c r="B86" s="248" t="s">
        <v>2831</v>
      </c>
      <c r="C86" s="248" t="s">
        <v>2831</v>
      </c>
      <c r="D86" t="s">
        <v>2518</v>
      </c>
      <c r="E86" t="s">
        <v>12222</v>
      </c>
      <c r="F86" t="s">
        <v>2072</v>
      </c>
      <c r="G86" s="47" t="s">
        <v>2311</v>
      </c>
      <c r="H86" s="49">
        <v>0</v>
      </c>
      <c r="I86" s="49">
        <v>0</v>
      </c>
      <c r="J86" s="49" t="s">
        <v>2160</v>
      </c>
      <c r="K86" s="49" t="s">
        <v>4332</v>
      </c>
      <c r="L86" s="49" t="s">
        <v>254</v>
      </c>
      <c r="M86" s="49" t="s">
        <v>568</v>
      </c>
    </row>
    <row r="87" spans="2:13" x14ac:dyDescent="0.3">
      <c r="B87" s="248" t="s">
        <v>2831</v>
      </c>
      <c r="C87" s="248" t="s">
        <v>2831</v>
      </c>
      <c r="D87" t="s">
        <v>2518</v>
      </c>
      <c r="E87" t="s">
        <v>9052</v>
      </c>
      <c r="F87" t="s">
        <v>2073</v>
      </c>
      <c r="G87" s="47" t="s">
        <v>2284</v>
      </c>
      <c r="H87" s="49">
        <v>0</v>
      </c>
      <c r="I87" s="49">
        <v>0</v>
      </c>
      <c r="J87" s="49" t="s">
        <v>2186</v>
      </c>
      <c r="K87" s="49" t="s">
        <v>9053</v>
      </c>
      <c r="L87" s="49" t="s">
        <v>2147</v>
      </c>
      <c r="M87" s="49" t="s">
        <v>568</v>
      </c>
    </row>
    <row r="88" spans="2:13" x14ac:dyDescent="0.3">
      <c r="B88" s="248" t="s">
        <v>2831</v>
      </c>
      <c r="C88" s="248" t="s">
        <v>2831</v>
      </c>
      <c r="D88" t="s">
        <v>2518</v>
      </c>
      <c r="E88" t="s">
        <v>5761</v>
      </c>
      <c r="F88" t="s">
        <v>2078</v>
      </c>
      <c r="G88" s="47" t="s">
        <v>2210</v>
      </c>
      <c r="H88" s="49">
        <v>0</v>
      </c>
      <c r="I88" s="49">
        <v>0</v>
      </c>
      <c r="J88" s="49" t="s">
        <v>2160</v>
      </c>
      <c r="K88" s="49" t="s">
        <v>5762</v>
      </c>
      <c r="L88" s="49" t="s">
        <v>254</v>
      </c>
      <c r="M88" s="49" t="s">
        <v>568</v>
      </c>
    </row>
    <row r="89" spans="2:13" x14ac:dyDescent="0.3">
      <c r="B89" s="248" t="s">
        <v>2831</v>
      </c>
      <c r="C89" s="248" t="s">
        <v>2831</v>
      </c>
      <c r="D89" t="s">
        <v>2518</v>
      </c>
      <c r="E89" t="s">
        <v>12223</v>
      </c>
      <c r="F89" t="s">
        <v>2075</v>
      </c>
      <c r="G89" s="47" t="s">
        <v>2316</v>
      </c>
      <c r="H89" s="49">
        <v>0</v>
      </c>
      <c r="I89" s="49">
        <v>0</v>
      </c>
      <c r="J89" s="49" t="s">
        <v>2160</v>
      </c>
      <c r="K89" s="49" t="s">
        <v>12224</v>
      </c>
      <c r="L89" s="49" t="s">
        <v>254</v>
      </c>
      <c r="M89" s="49" t="s">
        <v>568</v>
      </c>
    </row>
    <row r="90" spans="2:13" x14ac:dyDescent="0.3">
      <c r="B90" s="248" t="s">
        <v>2831</v>
      </c>
      <c r="C90" s="248" t="s">
        <v>2831</v>
      </c>
      <c r="D90" t="s">
        <v>2518</v>
      </c>
      <c r="E90" t="s">
        <v>12225</v>
      </c>
      <c r="F90" t="s">
        <v>2075</v>
      </c>
      <c r="G90" s="47" t="s">
        <v>2283</v>
      </c>
      <c r="H90" s="49">
        <v>0</v>
      </c>
      <c r="I90" s="49">
        <v>0</v>
      </c>
      <c r="J90" s="49" t="s">
        <v>2160</v>
      </c>
      <c r="K90" s="49" t="s">
        <v>12226</v>
      </c>
      <c r="L90" s="49" t="s">
        <v>254</v>
      </c>
      <c r="M90" s="49" t="s">
        <v>568</v>
      </c>
    </row>
    <row r="91" spans="2:13" x14ac:dyDescent="0.3">
      <c r="B91" s="248" t="s">
        <v>2831</v>
      </c>
      <c r="C91" s="248" t="s">
        <v>2831</v>
      </c>
      <c r="D91" t="s">
        <v>2518</v>
      </c>
      <c r="E91" t="s">
        <v>12227</v>
      </c>
      <c r="F91" t="s">
        <v>2075</v>
      </c>
      <c r="G91" s="47" t="s">
        <v>2163</v>
      </c>
      <c r="H91" s="49">
        <v>0</v>
      </c>
      <c r="I91" s="49">
        <v>0</v>
      </c>
      <c r="J91" s="49" t="s">
        <v>2160</v>
      </c>
      <c r="K91" s="49" t="s">
        <v>12228</v>
      </c>
      <c r="L91" s="49" t="s">
        <v>254</v>
      </c>
      <c r="M91" s="49" t="s">
        <v>568</v>
      </c>
    </row>
    <row r="92" spans="2:13" x14ac:dyDescent="0.3">
      <c r="B92" s="248" t="s">
        <v>2831</v>
      </c>
      <c r="C92" s="248" t="s">
        <v>2831</v>
      </c>
      <c r="D92" t="s">
        <v>2518</v>
      </c>
      <c r="E92" t="s">
        <v>12229</v>
      </c>
      <c r="F92" t="s">
        <v>2076</v>
      </c>
      <c r="G92" s="47" t="s">
        <v>2328</v>
      </c>
      <c r="H92" s="49">
        <v>0</v>
      </c>
      <c r="I92" s="49">
        <v>0</v>
      </c>
      <c r="J92" s="49" t="s">
        <v>2160</v>
      </c>
      <c r="K92" s="49" t="s">
        <v>12230</v>
      </c>
      <c r="L92" s="49" t="s">
        <v>254</v>
      </c>
      <c r="M92" s="49" t="s">
        <v>568</v>
      </c>
    </row>
    <row r="93" spans="2:13" x14ac:dyDescent="0.3">
      <c r="B93" s="248" t="s">
        <v>2831</v>
      </c>
      <c r="C93" s="248" t="s">
        <v>2831</v>
      </c>
      <c r="D93" t="s">
        <v>2518</v>
      </c>
      <c r="E93" t="s">
        <v>12231</v>
      </c>
      <c r="F93" t="s">
        <v>2075</v>
      </c>
      <c r="G93" s="47" t="s">
        <v>2187</v>
      </c>
      <c r="H93" s="49">
        <v>0</v>
      </c>
      <c r="I93" s="49">
        <v>0</v>
      </c>
      <c r="J93" s="49" t="s">
        <v>2176</v>
      </c>
      <c r="K93" s="49" t="s">
        <v>12232</v>
      </c>
      <c r="L93" s="49" t="s">
        <v>2147</v>
      </c>
      <c r="M93" s="49" t="s">
        <v>568</v>
      </c>
    </row>
    <row r="94" spans="2:13" x14ac:dyDescent="0.3">
      <c r="B94" s="248" t="s">
        <v>2831</v>
      </c>
      <c r="C94" s="248" t="s">
        <v>2831</v>
      </c>
      <c r="D94" t="s">
        <v>2518</v>
      </c>
      <c r="E94" t="s">
        <v>3485</v>
      </c>
      <c r="F94" t="s">
        <v>2078</v>
      </c>
      <c r="G94" s="47" t="s">
        <v>2187</v>
      </c>
      <c r="H94" s="49">
        <v>0</v>
      </c>
      <c r="I94" s="49">
        <v>0</v>
      </c>
      <c r="J94" s="49" t="s">
        <v>2186</v>
      </c>
      <c r="K94" s="49" t="s">
        <v>3486</v>
      </c>
      <c r="L94" s="49" t="s">
        <v>254</v>
      </c>
      <c r="M94" s="49" t="s">
        <v>568</v>
      </c>
    </row>
    <row r="95" spans="2:13" x14ac:dyDescent="0.3">
      <c r="B95" s="248" t="s">
        <v>2831</v>
      </c>
      <c r="C95" s="248" t="s">
        <v>2831</v>
      </c>
      <c r="D95" t="s">
        <v>2518</v>
      </c>
      <c r="E95" t="s">
        <v>3661</v>
      </c>
      <c r="F95" t="s">
        <v>2073</v>
      </c>
      <c r="G95" s="47" t="s">
        <v>2256</v>
      </c>
      <c r="H95" s="49">
        <v>0</v>
      </c>
      <c r="I95" s="49">
        <v>0</v>
      </c>
      <c r="J95" s="49" t="s">
        <v>2186</v>
      </c>
      <c r="K95" s="49" t="s">
        <v>3663</v>
      </c>
      <c r="L95" s="49" t="s">
        <v>254</v>
      </c>
      <c r="M95" s="49" t="s">
        <v>568</v>
      </c>
    </row>
    <row r="96" spans="2:13" x14ac:dyDescent="0.3">
      <c r="B96" s="248" t="s">
        <v>2831</v>
      </c>
      <c r="C96" s="248" t="s">
        <v>2831</v>
      </c>
      <c r="D96" t="s">
        <v>2518</v>
      </c>
      <c r="E96" t="s">
        <v>7893</v>
      </c>
      <c r="F96" t="s">
        <v>2073</v>
      </c>
      <c r="G96" s="47" t="s">
        <v>2328</v>
      </c>
      <c r="H96" s="49">
        <v>0</v>
      </c>
      <c r="I96" s="49">
        <v>0</v>
      </c>
      <c r="J96" s="49" t="s">
        <v>2186</v>
      </c>
      <c r="K96" s="49" t="s">
        <v>7894</v>
      </c>
      <c r="L96" s="49" t="s">
        <v>254</v>
      </c>
      <c r="M96" s="49" t="s">
        <v>568</v>
      </c>
    </row>
    <row r="97" spans="2:13" x14ac:dyDescent="0.3">
      <c r="B97" s="248" t="s">
        <v>2831</v>
      </c>
      <c r="C97" s="248" t="s">
        <v>2831</v>
      </c>
      <c r="D97" t="s">
        <v>2518</v>
      </c>
      <c r="E97" t="s">
        <v>9557</v>
      </c>
      <c r="F97" t="s">
        <v>2073</v>
      </c>
      <c r="G97" s="47" t="s">
        <v>2226</v>
      </c>
      <c r="H97" s="49">
        <v>0</v>
      </c>
      <c r="I97" s="49">
        <v>0</v>
      </c>
      <c r="J97" s="49" t="s">
        <v>2186</v>
      </c>
      <c r="K97" s="49" t="s">
        <v>9558</v>
      </c>
      <c r="L97" s="49" t="s">
        <v>254</v>
      </c>
      <c r="M97" s="49" t="s">
        <v>568</v>
      </c>
    </row>
    <row r="98" spans="2:13" x14ac:dyDescent="0.3">
      <c r="B98" s="248" t="s">
        <v>2831</v>
      </c>
      <c r="C98" s="248" t="s">
        <v>2831</v>
      </c>
      <c r="D98" t="s">
        <v>2518</v>
      </c>
      <c r="E98" t="s">
        <v>10328</v>
      </c>
      <c r="F98" t="s">
        <v>2078</v>
      </c>
      <c r="G98" s="47" t="s">
        <v>2296</v>
      </c>
      <c r="H98" s="49">
        <v>0</v>
      </c>
      <c r="I98" s="49">
        <v>0</v>
      </c>
      <c r="J98" s="49" t="s">
        <v>2186</v>
      </c>
      <c r="K98" s="49" t="s">
        <v>10329</v>
      </c>
      <c r="L98" s="49" t="s">
        <v>254</v>
      </c>
      <c r="M98" s="49" t="s">
        <v>568</v>
      </c>
    </row>
    <row r="99" spans="2:13" x14ac:dyDescent="0.3">
      <c r="B99" s="248" t="s">
        <v>2831</v>
      </c>
      <c r="C99" s="248" t="s">
        <v>2831</v>
      </c>
      <c r="D99" t="s">
        <v>2518</v>
      </c>
      <c r="E99" t="s">
        <v>5008</v>
      </c>
      <c r="F99" t="s">
        <v>2078</v>
      </c>
      <c r="G99" s="47" t="s">
        <v>2342</v>
      </c>
      <c r="H99" s="49">
        <v>1</v>
      </c>
      <c r="I99" s="49">
        <v>1218.06</v>
      </c>
      <c r="J99" s="49" t="s">
        <v>2173</v>
      </c>
      <c r="K99" s="49" t="s">
        <v>5009</v>
      </c>
      <c r="L99" s="49" t="s">
        <v>254</v>
      </c>
      <c r="M99" s="49" t="s">
        <v>568</v>
      </c>
    </row>
    <row r="100" spans="2:13" x14ac:dyDescent="0.3">
      <c r="B100" s="248" t="s">
        <v>2831</v>
      </c>
      <c r="C100" s="248" t="s">
        <v>2831</v>
      </c>
      <c r="D100" t="s">
        <v>2518</v>
      </c>
      <c r="E100" t="s">
        <v>7794</v>
      </c>
      <c r="F100" t="s">
        <v>2073</v>
      </c>
      <c r="G100" s="47" t="s">
        <v>2226</v>
      </c>
      <c r="H100" s="49">
        <v>0</v>
      </c>
      <c r="I100" s="49">
        <v>0</v>
      </c>
      <c r="J100" s="49" t="s">
        <v>2186</v>
      </c>
      <c r="K100" s="49" t="s">
        <v>7795</v>
      </c>
      <c r="L100" s="49" t="s">
        <v>254</v>
      </c>
      <c r="M100" s="49" t="s">
        <v>568</v>
      </c>
    </row>
    <row r="101" spans="2:13" x14ac:dyDescent="0.3">
      <c r="B101" s="248" t="s">
        <v>2831</v>
      </c>
      <c r="C101" s="248" t="s">
        <v>2831</v>
      </c>
      <c r="D101" t="s">
        <v>2518</v>
      </c>
      <c r="E101" t="s">
        <v>3809</v>
      </c>
      <c r="F101" t="s">
        <v>2078</v>
      </c>
      <c r="G101" s="47" t="s">
        <v>2256</v>
      </c>
      <c r="H101" s="49">
        <v>0</v>
      </c>
      <c r="I101" s="49">
        <v>0</v>
      </c>
      <c r="J101" s="49" t="s">
        <v>2186</v>
      </c>
      <c r="K101" s="49" t="s">
        <v>3810</v>
      </c>
      <c r="L101" s="49" t="s">
        <v>254</v>
      </c>
      <c r="M101" s="49" t="s">
        <v>568</v>
      </c>
    </row>
    <row r="102" spans="2:13" x14ac:dyDescent="0.3">
      <c r="B102" s="248" t="s">
        <v>2831</v>
      </c>
      <c r="C102" s="248" t="s">
        <v>2831</v>
      </c>
      <c r="D102" t="s">
        <v>2518</v>
      </c>
      <c r="E102" t="s">
        <v>7500</v>
      </c>
      <c r="F102" t="s">
        <v>2078</v>
      </c>
      <c r="G102" s="47" t="s">
        <v>2207</v>
      </c>
      <c r="H102" s="49">
        <v>0</v>
      </c>
      <c r="I102" s="49">
        <v>0</v>
      </c>
      <c r="J102" s="49" t="s">
        <v>2186</v>
      </c>
      <c r="K102" s="49" t="s">
        <v>7501</v>
      </c>
      <c r="L102" s="49" t="s">
        <v>254</v>
      </c>
      <c r="M102" s="49" t="s">
        <v>568</v>
      </c>
    </row>
    <row r="103" spans="2:13" x14ac:dyDescent="0.3">
      <c r="B103" s="248" t="s">
        <v>2831</v>
      </c>
      <c r="C103" s="248" t="s">
        <v>2831</v>
      </c>
      <c r="D103" t="s">
        <v>2518</v>
      </c>
      <c r="E103" t="s">
        <v>4139</v>
      </c>
      <c r="F103" t="s">
        <v>2073</v>
      </c>
      <c r="G103" s="47" t="s">
        <v>2155</v>
      </c>
      <c r="H103" s="49">
        <v>0</v>
      </c>
      <c r="I103" s="49">
        <v>0</v>
      </c>
      <c r="J103" s="49" t="s">
        <v>2160</v>
      </c>
      <c r="K103" s="49" t="s">
        <v>2971</v>
      </c>
      <c r="L103" s="49" t="s">
        <v>2147</v>
      </c>
      <c r="M103" s="49" t="s">
        <v>568</v>
      </c>
    </row>
    <row r="104" spans="2:13" x14ac:dyDescent="0.3">
      <c r="B104" s="248" t="s">
        <v>2831</v>
      </c>
      <c r="C104" s="248" t="s">
        <v>2831</v>
      </c>
      <c r="D104" t="s">
        <v>2518</v>
      </c>
      <c r="E104" t="s">
        <v>6254</v>
      </c>
      <c r="F104" t="s">
        <v>2073</v>
      </c>
      <c r="G104" s="47" t="s">
        <v>2210</v>
      </c>
      <c r="H104" s="49">
        <v>0</v>
      </c>
      <c r="I104" s="49">
        <v>0</v>
      </c>
      <c r="J104" s="49" t="s">
        <v>2160</v>
      </c>
      <c r="K104" s="49" t="s">
        <v>6255</v>
      </c>
      <c r="L104" s="49" t="s">
        <v>254</v>
      </c>
      <c r="M104" s="49" t="s">
        <v>568</v>
      </c>
    </row>
    <row r="105" spans="2:13" x14ac:dyDescent="0.3">
      <c r="B105" s="248" t="s">
        <v>2831</v>
      </c>
      <c r="C105" s="248" t="s">
        <v>2831</v>
      </c>
      <c r="D105" t="s">
        <v>2518</v>
      </c>
      <c r="E105" t="s">
        <v>11949</v>
      </c>
      <c r="F105" t="s">
        <v>2073</v>
      </c>
      <c r="G105" s="47" t="s">
        <v>2316</v>
      </c>
      <c r="H105" s="49">
        <v>1</v>
      </c>
      <c r="I105" s="49">
        <v>333.85</v>
      </c>
      <c r="J105" s="49" t="s">
        <v>2160</v>
      </c>
      <c r="K105" s="49" t="s">
        <v>11552</v>
      </c>
      <c r="L105" s="49" t="s">
        <v>254</v>
      </c>
      <c r="M105" s="49" t="s">
        <v>568</v>
      </c>
    </row>
    <row r="106" spans="2:13" x14ac:dyDescent="0.3">
      <c r="B106" s="248" t="s">
        <v>2831</v>
      </c>
      <c r="C106" s="248" t="s">
        <v>2831</v>
      </c>
      <c r="D106" t="s">
        <v>2518</v>
      </c>
      <c r="E106" t="s">
        <v>9387</v>
      </c>
      <c r="F106" t="s">
        <v>2073</v>
      </c>
      <c r="G106" s="47" t="s">
        <v>2213</v>
      </c>
      <c r="H106" s="49">
        <v>0</v>
      </c>
      <c r="I106" s="49">
        <v>0</v>
      </c>
      <c r="J106" s="49" t="s">
        <v>2176</v>
      </c>
      <c r="K106" s="49" t="s">
        <v>9388</v>
      </c>
      <c r="L106" s="49" t="s">
        <v>254</v>
      </c>
      <c r="M106" s="49" t="s">
        <v>568</v>
      </c>
    </row>
    <row r="107" spans="2:13" x14ac:dyDescent="0.3">
      <c r="B107" s="248" t="s">
        <v>2831</v>
      </c>
      <c r="C107" s="248" t="s">
        <v>2831</v>
      </c>
      <c r="D107" t="s">
        <v>2518</v>
      </c>
      <c r="E107" t="s">
        <v>7391</v>
      </c>
      <c r="F107" t="s">
        <v>2078</v>
      </c>
      <c r="G107" s="47" t="s">
        <v>2169</v>
      </c>
      <c r="H107" s="49">
        <v>0</v>
      </c>
      <c r="I107" s="49">
        <v>0</v>
      </c>
      <c r="J107" s="49" t="s">
        <v>2160</v>
      </c>
      <c r="K107" s="49" t="s">
        <v>7392</v>
      </c>
      <c r="L107" s="49" t="s">
        <v>254</v>
      </c>
      <c r="M107" s="49" t="s">
        <v>568</v>
      </c>
    </row>
    <row r="108" spans="2:13" x14ac:dyDescent="0.3">
      <c r="B108" s="248" t="s">
        <v>2831</v>
      </c>
      <c r="C108" s="248" t="s">
        <v>2831</v>
      </c>
      <c r="D108" t="s">
        <v>2518</v>
      </c>
      <c r="E108" t="s">
        <v>8884</v>
      </c>
      <c r="F108" t="s">
        <v>2078</v>
      </c>
      <c r="G108" s="47" t="s">
        <v>2213</v>
      </c>
      <c r="H108" s="49">
        <v>0</v>
      </c>
      <c r="I108" s="49">
        <v>0</v>
      </c>
      <c r="J108" s="49" t="s">
        <v>2186</v>
      </c>
      <c r="K108" s="49" t="s">
        <v>8885</v>
      </c>
      <c r="L108" s="49" t="s">
        <v>254</v>
      </c>
      <c r="M108" s="49" t="s">
        <v>568</v>
      </c>
    </row>
    <row r="109" spans="2:13" x14ac:dyDescent="0.3">
      <c r="B109" s="248" t="s">
        <v>2831</v>
      </c>
      <c r="C109" s="248" t="s">
        <v>2831</v>
      </c>
      <c r="D109" t="s">
        <v>2518</v>
      </c>
      <c r="E109" t="s">
        <v>12233</v>
      </c>
      <c r="F109" t="s">
        <v>2072</v>
      </c>
      <c r="G109" s="47" t="s">
        <v>2284</v>
      </c>
      <c r="H109" s="49">
        <v>0</v>
      </c>
      <c r="I109" s="49">
        <v>0</v>
      </c>
      <c r="J109" s="49" t="s">
        <v>2173</v>
      </c>
      <c r="K109" s="49" t="s">
        <v>11455</v>
      </c>
      <c r="L109" s="49" t="s">
        <v>254</v>
      </c>
      <c r="M109" s="49" t="s">
        <v>568</v>
      </c>
    </row>
    <row r="110" spans="2:13" x14ac:dyDescent="0.3">
      <c r="B110" s="248" t="s">
        <v>2831</v>
      </c>
      <c r="C110" s="248" t="s">
        <v>2831</v>
      </c>
      <c r="D110" t="s">
        <v>2518</v>
      </c>
      <c r="E110" t="s">
        <v>8769</v>
      </c>
      <c r="F110" t="s">
        <v>2073</v>
      </c>
      <c r="G110" s="47" t="s">
        <v>2187</v>
      </c>
      <c r="H110" s="49">
        <v>0</v>
      </c>
      <c r="I110" s="49">
        <v>0</v>
      </c>
      <c r="J110" s="49" t="s">
        <v>2186</v>
      </c>
      <c r="K110" s="49" t="s">
        <v>8770</v>
      </c>
      <c r="L110" s="49" t="s">
        <v>254</v>
      </c>
      <c r="M110" s="49" t="s">
        <v>568</v>
      </c>
    </row>
    <row r="111" spans="2:13" x14ac:dyDescent="0.3">
      <c r="B111" s="248" t="s">
        <v>2831</v>
      </c>
      <c r="C111" s="248" t="s">
        <v>2831</v>
      </c>
      <c r="D111" t="s">
        <v>2518</v>
      </c>
      <c r="E111" t="s">
        <v>9768</v>
      </c>
      <c r="F111" t="s">
        <v>2073</v>
      </c>
      <c r="G111" s="47" t="s">
        <v>2283</v>
      </c>
      <c r="H111" s="49">
        <v>0</v>
      </c>
      <c r="I111" s="49">
        <v>0</v>
      </c>
      <c r="J111" s="49" t="s">
        <v>2186</v>
      </c>
      <c r="K111" s="49" t="s">
        <v>9769</v>
      </c>
      <c r="L111" s="49" t="s">
        <v>254</v>
      </c>
      <c r="M111" s="49" t="s">
        <v>568</v>
      </c>
    </row>
    <row r="112" spans="2:13" x14ac:dyDescent="0.3">
      <c r="B112" s="248" t="s">
        <v>2831</v>
      </c>
      <c r="C112" s="248" t="s">
        <v>2831</v>
      </c>
      <c r="D112" t="s">
        <v>2518</v>
      </c>
      <c r="E112" t="s">
        <v>8717</v>
      </c>
      <c r="F112" t="s">
        <v>2075</v>
      </c>
      <c r="G112" s="47" t="s">
        <v>2284</v>
      </c>
      <c r="H112" s="49">
        <v>0</v>
      </c>
      <c r="I112" s="49">
        <v>0</v>
      </c>
      <c r="J112" s="49" t="s">
        <v>2186</v>
      </c>
      <c r="K112" s="49" t="s">
        <v>8718</v>
      </c>
      <c r="L112" s="49" t="s">
        <v>254</v>
      </c>
      <c r="M112" s="49" t="s">
        <v>568</v>
      </c>
    </row>
    <row r="113" spans="2:13" x14ac:dyDescent="0.3">
      <c r="B113" s="248" t="s">
        <v>2831</v>
      </c>
      <c r="C113" s="248" t="s">
        <v>2831</v>
      </c>
      <c r="D113" t="s">
        <v>2518</v>
      </c>
      <c r="E113" t="s">
        <v>3563</v>
      </c>
      <c r="F113" t="s">
        <v>2073</v>
      </c>
      <c r="G113" s="47" t="s">
        <v>2207</v>
      </c>
      <c r="H113" s="49">
        <v>0</v>
      </c>
      <c r="I113" s="49">
        <v>0</v>
      </c>
      <c r="J113" s="49" t="s">
        <v>2186</v>
      </c>
      <c r="K113" s="49" t="s">
        <v>3564</v>
      </c>
      <c r="L113" s="49" t="s">
        <v>254</v>
      </c>
      <c r="M113" s="49" t="s">
        <v>568</v>
      </c>
    </row>
    <row r="114" spans="2:13" x14ac:dyDescent="0.3">
      <c r="B114" s="248" t="s">
        <v>2831</v>
      </c>
      <c r="C114" s="248" t="s">
        <v>2831</v>
      </c>
      <c r="D114" t="s">
        <v>2518</v>
      </c>
      <c r="E114" t="s">
        <v>11351</v>
      </c>
      <c r="F114" t="s">
        <v>2073</v>
      </c>
      <c r="G114" s="47" t="s">
        <v>2342</v>
      </c>
      <c r="H114" s="49">
        <v>0</v>
      </c>
      <c r="I114" s="49">
        <v>0</v>
      </c>
      <c r="J114" s="49" t="s">
        <v>2176</v>
      </c>
      <c r="K114" s="49" t="s">
        <v>2719</v>
      </c>
      <c r="L114" s="49" t="s">
        <v>254</v>
      </c>
      <c r="M114" s="49" t="s">
        <v>568</v>
      </c>
    </row>
    <row r="115" spans="2:13" x14ac:dyDescent="0.3">
      <c r="B115" s="248" t="s">
        <v>2831</v>
      </c>
      <c r="C115" s="248" t="s">
        <v>2831</v>
      </c>
      <c r="D115" t="s">
        <v>2518</v>
      </c>
      <c r="E115" t="s">
        <v>4006</v>
      </c>
      <c r="F115" t="s">
        <v>2073</v>
      </c>
      <c r="G115" s="47" t="s">
        <v>2210</v>
      </c>
      <c r="H115" s="49">
        <v>0</v>
      </c>
      <c r="I115" s="49">
        <v>0</v>
      </c>
      <c r="J115" s="49" t="s">
        <v>2186</v>
      </c>
      <c r="K115" s="49" t="s">
        <v>4007</v>
      </c>
      <c r="L115" s="49" t="s">
        <v>254</v>
      </c>
      <c r="M115" s="49" t="s">
        <v>568</v>
      </c>
    </row>
    <row r="116" spans="2:13" x14ac:dyDescent="0.3">
      <c r="B116" s="248" t="s">
        <v>2831</v>
      </c>
      <c r="C116" s="248" t="s">
        <v>2831</v>
      </c>
      <c r="D116" t="s">
        <v>2518</v>
      </c>
      <c r="E116" t="s">
        <v>12234</v>
      </c>
      <c r="F116" t="s">
        <v>2075</v>
      </c>
      <c r="G116" s="47" t="s">
        <v>2213</v>
      </c>
      <c r="H116" s="49">
        <v>0</v>
      </c>
      <c r="I116" s="49">
        <v>0</v>
      </c>
      <c r="J116" s="49" t="s">
        <v>2176</v>
      </c>
      <c r="K116" s="49" t="s">
        <v>12235</v>
      </c>
      <c r="L116" s="49" t="s">
        <v>254</v>
      </c>
      <c r="M116" s="49" t="s">
        <v>568</v>
      </c>
    </row>
    <row r="117" spans="2:13" x14ac:dyDescent="0.3">
      <c r="B117" s="248" t="s">
        <v>2831</v>
      </c>
      <c r="C117" s="248" t="s">
        <v>2831</v>
      </c>
      <c r="D117" t="s">
        <v>2518</v>
      </c>
      <c r="E117" t="s">
        <v>12236</v>
      </c>
      <c r="F117" t="s">
        <v>2075</v>
      </c>
      <c r="G117" s="47" t="s">
        <v>2342</v>
      </c>
      <c r="H117" s="49">
        <v>0</v>
      </c>
      <c r="I117" s="49">
        <v>0</v>
      </c>
      <c r="J117" s="49" t="s">
        <v>2176</v>
      </c>
      <c r="K117" s="49" t="s">
        <v>12237</v>
      </c>
      <c r="L117" s="49" t="s">
        <v>254</v>
      </c>
      <c r="M117" s="49" t="s">
        <v>568</v>
      </c>
    </row>
    <row r="118" spans="2:13" x14ac:dyDescent="0.3">
      <c r="B118" s="248" t="s">
        <v>2831</v>
      </c>
      <c r="C118" s="248" t="s">
        <v>2831</v>
      </c>
      <c r="D118" t="s">
        <v>2518</v>
      </c>
      <c r="E118" t="s">
        <v>3073</v>
      </c>
      <c r="F118" t="s">
        <v>2078</v>
      </c>
      <c r="G118" s="47" t="s">
        <v>2283</v>
      </c>
      <c r="H118" s="49">
        <v>0</v>
      </c>
      <c r="I118" s="49">
        <v>0</v>
      </c>
      <c r="J118" s="49" t="s">
        <v>2160</v>
      </c>
      <c r="K118" s="49" t="s">
        <v>2936</v>
      </c>
      <c r="L118" s="49" t="s">
        <v>254</v>
      </c>
      <c r="M118" s="49" t="s">
        <v>568</v>
      </c>
    </row>
    <row r="119" spans="2:13" x14ac:dyDescent="0.3">
      <c r="B119" s="248" t="s">
        <v>2831</v>
      </c>
      <c r="C119" s="248" t="s">
        <v>2831</v>
      </c>
      <c r="D119" t="s">
        <v>2518</v>
      </c>
      <c r="E119" t="s">
        <v>12238</v>
      </c>
      <c r="F119" t="s">
        <v>2075</v>
      </c>
      <c r="G119" s="47" t="s">
        <v>2210</v>
      </c>
      <c r="H119" s="49">
        <v>0</v>
      </c>
      <c r="I119" s="49">
        <v>0</v>
      </c>
      <c r="J119" s="49" t="s">
        <v>2173</v>
      </c>
      <c r="K119" s="49" t="s">
        <v>12239</v>
      </c>
      <c r="L119" s="49" t="s">
        <v>254</v>
      </c>
      <c r="M119" s="49" t="s">
        <v>568</v>
      </c>
    </row>
    <row r="120" spans="2:13" x14ac:dyDescent="0.3">
      <c r="B120" s="248" t="s">
        <v>2831</v>
      </c>
      <c r="C120" s="248" t="s">
        <v>2831</v>
      </c>
      <c r="D120" t="s">
        <v>2518</v>
      </c>
      <c r="E120" t="s">
        <v>12240</v>
      </c>
      <c r="F120" t="s">
        <v>2072</v>
      </c>
      <c r="G120" s="47" t="s">
        <v>2226</v>
      </c>
      <c r="H120" s="49">
        <v>0</v>
      </c>
      <c r="I120" s="49">
        <v>0</v>
      </c>
      <c r="J120" s="49" t="s">
        <v>2160</v>
      </c>
      <c r="K120" s="49" t="s">
        <v>9091</v>
      </c>
      <c r="L120" s="49" t="s">
        <v>254</v>
      </c>
      <c r="M120" s="49" t="s">
        <v>568</v>
      </c>
    </row>
    <row r="121" spans="2:13" x14ac:dyDescent="0.3">
      <c r="B121" s="248" t="s">
        <v>2831</v>
      </c>
      <c r="C121" s="248" t="s">
        <v>2831</v>
      </c>
      <c r="D121" t="s">
        <v>2518</v>
      </c>
      <c r="E121" t="s">
        <v>11743</v>
      </c>
      <c r="F121" t="s">
        <v>2073</v>
      </c>
      <c r="G121" s="47" t="s">
        <v>2218</v>
      </c>
      <c r="H121" s="49">
        <v>0</v>
      </c>
      <c r="I121" s="49">
        <v>0</v>
      </c>
      <c r="J121" s="49" t="s">
        <v>2176</v>
      </c>
      <c r="K121" s="49" t="s">
        <v>11744</v>
      </c>
      <c r="L121" s="49" t="s">
        <v>254</v>
      </c>
      <c r="M121" s="49" t="s">
        <v>568</v>
      </c>
    </row>
    <row r="122" spans="2:13" x14ac:dyDescent="0.3">
      <c r="B122" s="248" t="s">
        <v>2831</v>
      </c>
      <c r="C122" s="248" t="s">
        <v>2831</v>
      </c>
      <c r="D122" t="s">
        <v>2518</v>
      </c>
      <c r="E122" t="s">
        <v>10014</v>
      </c>
      <c r="F122" t="s">
        <v>2073</v>
      </c>
      <c r="G122" s="47" t="s">
        <v>2169</v>
      </c>
      <c r="H122" s="49">
        <v>0</v>
      </c>
      <c r="I122" s="49">
        <v>0</v>
      </c>
      <c r="J122" s="49" t="s">
        <v>2186</v>
      </c>
      <c r="K122" s="49" t="s">
        <v>10015</v>
      </c>
      <c r="L122" s="49" t="s">
        <v>254</v>
      </c>
      <c r="M122" s="49" t="s">
        <v>568</v>
      </c>
    </row>
    <row r="123" spans="2:13" x14ac:dyDescent="0.3">
      <c r="B123" s="248" t="s">
        <v>2831</v>
      </c>
      <c r="C123" s="248" t="s">
        <v>2831</v>
      </c>
      <c r="D123" t="s">
        <v>2518</v>
      </c>
      <c r="E123" t="s">
        <v>8725</v>
      </c>
      <c r="F123" t="s">
        <v>2073</v>
      </c>
      <c r="G123" s="47" t="s">
        <v>2285</v>
      </c>
      <c r="H123" s="49">
        <v>0</v>
      </c>
      <c r="I123" s="49">
        <v>0</v>
      </c>
      <c r="J123" s="49" t="s">
        <v>2186</v>
      </c>
      <c r="K123" s="49" t="s">
        <v>8726</v>
      </c>
      <c r="L123" s="49" t="s">
        <v>254</v>
      </c>
      <c r="M123" s="49" t="s">
        <v>568</v>
      </c>
    </row>
    <row r="124" spans="2:13" x14ac:dyDescent="0.3">
      <c r="B124" s="248" t="s">
        <v>2831</v>
      </c>
      <c r="C124" s="248" t="s">
        <v>2831</v>
      </c>
      <c r="D124" t="s">
        <v>2518</v>
      </c>
      <c r="E124" t="s">
        <v>3216</v>
      </c>
      <c r="F124" t="s">
        <v>2073</v>
      </c>
      <c r="G124" s="47" t="s">
        <v>2218</v>
      </c>
      <c r="H124" s="49">
        <v>0</v>
      </c>
      <c r="I124" s="49">
        <v>0</v>
      </c>
      <c r="J124" s="49" t="s">
        <v>2160</v>
      </c>
      <c r="K124" s="49" t="s">
        <v>2925</v>
      </c>
      <c r="L124" s="49" t="s">
        <v>254</v>
      </c>
      <c r="M124" s="49" t="s">
        <v>568</v>
      </c>
    </row>
    <row r="125" spans="2:13" x14ac:dyDescent="0.3">
      <c r="B125" s="248" t="s">
        <v>2831</v>
      </c>
      <c r="C125" s="248" t="s">
        <v>2831</v>
      </c>
      <c r="D125" t="s">
        <v>2518</v>
      </c>
      <c r="E125" t="s">
        <v>12241</v>
      </c>
      <c r="F125" t="s">
        <v>2072</v>
      </c>
      <c r="G125" s="47" t="s">
        <v>2187</v>
      </c>
      <c r="H125" s="49">
        <v>0</v>
      </c>
      <c r="I125" s="49">
        <v>0</v>
      </c>
      <c r="J125" s="49" t="s">
        <v>2160</v>
      </c>
      <c r="K125" s="49" t="s">
        <v>4332</v>
      </c>
      <c r="L125" s="49" t="s">
        <v>254</v>
      </c>
      <c r="M125" s="49" t="s">
        <v>568</v>
      </c>
    </row>
    <row r="126" spans="2:13" x14ac:dyDescent="0.3">
      <c r="B126" s="248" t="s">
        <v>2831</v>
      </c>
      <c r="C126" s="248" t="s">
        <v>2831</v>
      </c>
      <c r="D126" t="s">
        <v>2518</v>
      </c>
      <c r="E126" t="s">
        <v>12242</v>
      </c>
      <c r="F126" t="s">
        <v>2072</v>
      </c>
      <c r="G126" s="47" t="s">
        <v>2284</v>
      </c>
      <c r="H126" s="49">
        <v>0</v>
      </c>
      <c r="I126" s="49">
        <v>0</v>
      </c>
      <c r="J126" s="49" t="s">
        <v>2160</v>
      </c>
      <c r="K126" s="49" t="s">
        <v>4332</v>
      </c>
      <c r="L126" s="49" t="s">
        <v>254</v>
      </c>
      <c r="M126" s="49" t="s">
        <v>568</v>
      </c>
    </row>
    <row r="127" spans="2:13" x14ac:dyDescent="0.3">
      <c r="B127" s="248" t="s">
        <v>2831</v>
      </c>
      <c r="C127" s="248" t="s">
        <v>2831</v>
      </c>
      <c r="D127" t="s">
        <v>2518</v>
      </c>
      <c r="E127" t="s">
        <v>3813</v>
      </c>
      <c r="F127" t="s">
        <v>2073</v>
      </c>
      <c r="G127" s="47" t="s">
        <v>2326</v>
      </c>
      <c r="H127" s="49">
        <v>0</v>
      </c>
      <c r="I127" s="49">
        <v>0</v>
      </c>
      <c r="J127" s="49" t="s">
        <v>2186</v>
      </c>
      <c r="K127" s="49" t="s">
        <v>3814</v>
      </c>
      <c r="L127" s="49" t="s">
        <v>254</v>
      </c>
      <c r="M127" s="49" t="s">
        <v>568</v>
      </c>
    </row>
    <row r="128" spans="2:13" x14ac:dyDescent="0.3">
      <c r="B128" s="248" t="s">
        <v>2831</v>
      </c>
      <c r="C128" s="248" t="s">
        <v>2831</v>
      </c>
      <c r="D128" t="s">
        <v>2518</v>
      </c>
      <c r="E128" t="s">
        <v>8029</v>
      </c>
      <c r="F128" t="s">
        <v>2078</v>
      </c>
      <c r="G128" s="47" t="s">
        <v>2328</v>
      </c>
      <c r="H128" s="49">
        <v>0</v>
      </c>
      <c r="I128" s="49">
        <v>0</v>
      </c>
      <c r="J128" s="49" t="s">
        <v>2186</v>
      </c>
      <c r="K128" s="49" t="s">
        <v>8030</v>
      </c>
      <c r="L128" s="49" t="s">
        <v>254</v>
      </c>
      <c r="M128" s="49" t="s">
        <v>568</v>
      </c>
    </row>
    <row r="129" spans="2:13" x14ac:dyDescent="0.3">
      <c r="B129" s="248" t="s">
        <v>2831</v>
      </c>
      <c r="C129" s="248" t="s">
        <v>2831</v>
      </c>
      <c r="D129" t="s">
        <v>2518</v>
      </c>
      <c r="E129" t="s">
        <v>12243</v>
      </c>
      <c r="F129" t="s">
        <v>2072</v>
      </c>
      <c r="G129" s="47" t="s">
        <v>2169</v>
      </c>
      <c r="H129" s="49">
        <v>0</v>
      </c>
      <c r="I129" s="49">
        <v>0</v>
      </c>
      <c r="J129" s="49" t="s">
        <v>2160</v>
      </c>
      <c r="K129" s="49" t="s">
        <v>12244</v>
      </c>
      <c r="L129" s="49" t="s">
        <v>254</v>
      </c>
      <c r="M129" s="49" t="s">
        <v>568</v>
      </c>
    </row>
    <row r="130" spans="2:13" x14ac:dyDescent="0.3">
      <c r="B130" s="248" t="s">
        <v>2831</v>
      </c>
      <c r="C130" s="248" t="s">
        <v>2831</v>
      </c>
      <c r="D130" t="s">
        <v>2518</v>
      </c>
      <c r="E130" t="s">
        <v>5955</v>
      </c>
      <c r="F130" t="s">
        <v>2073</v>
      </c>
      <c r="G130" s="47" t="s">
        <v>2263</v>
      </c>
      <c r="H130" s="49">
        <v>0</v>
      </c>
      <c r="I130" s="49">
        <v>0</v>
      </c>
      <c r="J130" s="49" t="s">
        <v>2186</v>
      </c>
      <c r="K130" s="49" t="s">
        <v>5956</v>
      </c>
      <c r="L130" s="49" t="s">
        <v>2147</v>
      </c>
      <c r="M130" s="49" t="s">
        <v>568</v>
      </c>
    </row>
    <row r="131" spans="2:13" x14ac:dyDescent="0.3">
      <c r="B131" s="248" t="s">
        <v>2831</v>
      </c>
      <c r="C131" s="248" t="s">
        <v>2831</v>
      </c>
      <c r="D131" t="s">
        <v>2518</v>
      </c>
      <c r="E131" t="s">
        <v>6321</v>
      </c>
      <c r="F131" t="s">
        <v>2073</v>
      </c>
      <c r="G131" s="47" t="s">
        <v>2187</v>
      </c>
      <c r="H131" s="49">
        <v>0</v>
      </c>
      <c r="I131" s="49">
        <v>0</v>
      </c>
      <c r="J131" s="49" t="s">
        <v>2186</v>
      </c>
      <c r="K131" s="49" t="s">
        <v>6322</v>
      </c>
      <c r="L131" s="49" t="s">
        <v>254</v>
      </c>
      <c r="M131" s="49" t="s">
        <v>568</v>
      </c>
    </row>
    <row r="132" spans="2:13" x14ac:dyDescent="0.3">
      <c r="B132" s="248" t="s">
        <v>2831</v>
      </c>
      <c r="C132" s="248" t="s">
        <v>2831</v>
      </c>
      <c r="D132" t="s">
        <v>2518</v>
      </c>
      <c r="E132" t="s">
        <v>11380</v>
      </c>
      <c r="F132" t="s">
        <v>2073</v>
      </c>
      <c r="G132" s="47" t="s">
        <v>2226</v>
      </c>
      <c r="H132" s="49">
        <v>0</v>
      </c>
      <c r="I132" s="49">
        <v>0</v>
      </c>
      <c r="J132" s="49" t="s">
        <v>2173</v>
      </c>
      <c r="K132" s="49" t="s">
        <v>11381</v>
      </c>
      <c r="L132" s="49" t="s">
        <v>254</v>
      </c>
      <c r="M132" s="49" t="s">
        <v>568</v>
      </c>
    </row>
    <row r="133" spans="2:13" x14ac:dyDescent="0.3">
      <c r="B133" s="248" t="s">
        <v>2831</v>
      </c>
      <c r="C133" s="248" t="s">
        <v>2831</v>
      </c>
      <c r="D133" t="s">
        <v>2518</v>
      </c>
      <c r="E133" t="s">
        <v>3518</v>
      </c>
      <c r="F133" t="s">
        <v>2073</v>
      </c>
      <c r="G133" s="47" t="s">
        <v>2283</v>
      </c>
      <c r="H133" s="49">
        <v>0</v>
      </c>
      <c r="I133" s="49">
        <v>0</v>
      </c>
      <c r="J133" s="49" t="s">
        <v>2186</v>
      </c>
      <c r="K133" s="49" t="s">
        <v>3519</v>
      </c>
      <c r="L133" s="49" t="s">
        <v>254</v>
      </c>
      <c r="M133" s="49" t="s">
        <v>568</v>
      </c>
    </row>
    <row r="134" spans="2:13" x14ac:dyDescent="0.3">
      <c r="B134" s="248" t="s">
        <v>2831</v>
      </c>
      <c r="C134" s="248" t="s">
        <v>2831</v>
      </c>
      <c r="D134" t="s">
        <v>2518</v>
      </c>
      <c r="E134" t="s">
        <v>9639</v>
      </c>
      <c r="F134" t="s">
        <v>2073</v>
      </c>
      <c r="G134" s="47" t="s">
        <v>2285</v>
      </c>
      <c r="H134" s="49">
        <v>0</v>
      </c>
      <c r="I134" s="49">
        <v>0</v>
      </c>
      <c r="J134" s="49" t="s">
        <v>2186</v>
      </c>
      <c r="K134" s="49" t="s">
        <v>9640</v>
      </c>
      <c r="L134" s="49" t="s">
        <v>254</v>
      </c>
      <c r="M134" s="49" t="s">
        <v>568</v>
      </c>
    </row>
    <row r="135" spans="2:13" x14ac:dyDescent="0.3">
      <c r="B135" s="248" t="s">
        <v>2831</v>
      </c>
      <c r="C135" s="248" t="s">
        <v>2831</v>
      </c>
      <c r="D135" t="s">
        <v>2518</v>
      </c>
      <c r="E135" t="s">
        <v>11943</v>
      </c>
      <c r="F135" t="s">
        <v>2073</v>
      </c>
      <c r="G135" s="47" t="s">
        <v>2237</v>
      </c>
      <c r="H135" s="49">
        <v>0</v>
      </c>
      <c r="I135" s="49">
        <v>0</v>
      </c>
      <c r="J135" s="49" t="s">
        <v>2173</v>
      </c>
      <c r="K135" s="49" t="s">
        <v>11944</v>
      </c>
      <c r="L135" s="49" t="s">
        <v>254</v>
      </c>
      <c r="M135" s="49" t="s">
        <v>568</v>
      </c>
    </row>
    <row r="136" spans="2:13" x14ac:dyDescent="0.3">
      <c r="B136" s="248" t="s">
        <v>2831</v>
      </c>
      <c r="C136" s="248" t="s">
        <v>2831</v>
      </c>
      <c r="D136" t="s">
        <v>2518</v>
      </c>
      <c r="E136" t="s">
        <v>3934</v>
      </c>
      <c r="F136" t="s">
        <v>2078</v>
      </c>
      <c r="G136" s="47" t="s">
        <v>2263</v>
      </c>
      <c r="H136" s="49">
        <v>0</v>
      </c>
      <c r="I136" s="49">
        <v>0</v>
      </c>
      <c r="J136" s="49" t="s">
        <v>2186</v>
      </c>
      <c r="K136" s="49" t="s">
        <v>3935</v>
      </c>
      <c r="L136" s="49" t="s">
        <v>254</v>
      </c>
      <c r="M136" s="49" t="s">
        <v>568</v>
      </c>
    </row>
    <row r="137" spans="2:13" x14ac:dyDescent="0.3">
      <c r="B137" s="248" t="s">
        <v>2831</v>
      </c>
      <c r="C137" s="248" t="s">
        <v>2831</v>
      </c>
      <c r="D137" t="s">
        <v>2518</v>
      </c>
      <c r="E137" t="s">
        <v>4488</v>
      </c>
      <c r="F137" t="s">
        <v>2078</v>
      </c>
      <c r="G137" s="47" t="s">
        <v>2285</v>
      </c>
      <c r="H137" s="49">
        <v>0</v>
      </c>
      <c r="I137" s="49">
        <v>0</v>
      </c>
      <c r="J137" s="49" t="s">
        <v>2176</v>
      </c>
      <c r="K137" s="49" t="s">
        <v>4489</v>
      </c>
      <c r="L137" s="49" t="s">
        <v>254</v>
      </c>
      <c r="M137" s="49" t="s">
        <v>568</v>
      </c>
    </row>
    <row r="138" spans="2:13" x14ac:dyDescent="0.3">
      <c r="B138" s="248" t="s">
        <v>2831</v>
      </c>
      <c r="C138" s="248" t="s">
        <v>2831</v>
      </c>
      <c r="D138" t="s">
        <v>2518</v>
      </c>
      <c r="E138" t="s">
        <v>7956</v>
      </c>
      <c r="F138" t="s">
        <v>2073</v>
      </c>
      <c r="G138" s="47" t="s">
        <v>2296</v>
      </c>
      <c r="H138" s="49">
        <v>0</v>
      </c>
      <c r="I138" s="49">
        <v>0</v>
      </c>
      <c r="J138" s="49" t="s">
        <v>2186</v>
      </c>
      <c r="K138" s="49" t="s">
        <v>7957</v>
      </c>
      <c r="L138" s="49" t="s">
        <v>254</v>
      </c>
      <c r="M138" s="49" t="s">
        <v>568</v>
      </c>
    </row>
    <row r="139" spans="2:13" x14ac:dyDescent="0.3">
      <c r="B139" s="248" t="s">
        <v>2831</v>
      </c>
      <c r="C139" s="248" t="s">
        <v>2831</v>
      </c>
      <c r="D139" t="s">
        <v>2518</v>
      </c>
      <c r="E139" t="s">
        <v>12245</v>
      </c>
      <c r="F139" t="s">
        <v>2076</v>
      </c>
      <c r="G139" s="47" t="s">
        <v>2219</v>
      </c>
      <c r="H139" s="49">
        <v>0</v>
      </c>
      <c r="I139" s="49">
        <v>0</v>
      </c>
      <c r="J139" s="49" t="s">
        <v>2176</v>
      </c>
      <c r="K139" s="49" t="s">
        <v>12246</v>
      </c>
      <c r="L139" s="49" t="s">
        <v>254</v>
      </c>
      <c r="M139" s="49" t="s">
        <v>568</v>
      </c>
    </row>
    <row r="140" spans="2:13" x14ac:dyDescent="0.3">
      <c r="B140" s="248" t="s">
        <v>2831</v>
      </c>
      <c r="C140" s="248" t="s">
        <v>2831</v>
      </c>
      <c r="D140" t="s">
        <v>2518</v>
      </c>
      <c r="E140" t="s">
        <v>8876</v>
      </c>
      <c r="F140" t="s">
        <v>2073</v>
      </c>
      <c r="G140" s="47" t="s">
        <v>2237</v>
      </c>
      <c r="H140" s="49">
        <v>0</v>
      </c>
      <c r="I140" s="49">
        <v>0</v>
      </c>
      <c r="J140" s="49" t="s">
        <v>2176</v>
      </c>
      <c r="K140" s="49" t="s">
        <v>8877</v>
      </c>
      <c r="L140" s="49" t="s">
        <v>254</v>
      </c>
      <c r="M140" s="49" t="s">
        <v>568</v>
      </c>
    </row>
    <row r="141" spans="2:13" x14ac:dyDescent="0.3">
      <c r="B141" s="248" t="s">
        <v>2831</v>
      </c>
      <c r="C141" s="248" t="s">
        <v>2831</v>
      </c>
      <c r="D141" t="s">
        <v>2518</v>
      </c>
      <c r="E141" t="s">
        <v>7671</v>
      </c>
      <c r="F141" t="s">
        <v>2073</v>
      </c>
      <c r="G141" s="47" t="s">
        <v>2207</v>
      </c>
      <c r="H141" s="49">
        <v>0</v>
      </c>
      <c r="I141" s="49">
        <v>0</v>
      </c>
      <c r="J141" s="49" t="s">
        <v>2186</v>
      </c>
      <c r="K141" s="49" t="s">
        <v>7672</v>
      </c>
      <c r="L141" s="49" t="s">
        <v>254</v>
      </c>
      <c r="M141" s="49" t="s">
        <v>568</v>
      </c>
    </row>
    <row r="142" spans="2:13" x14ac:dyDescent="0.3">
      <c r="B142" s="248" t="s">
        <v>2831</v>
      </c>
      <c r="C142" s="248" t="s">
        <v>2831</v>
      </c>
      <c r="D142" t="s">
        <v>2518</v>
      </c>
      <c r="E142" t="s">
        <v>6811</v>
      </c>
      <c r="F142" t="s">
        <v>2073</v>
      </c>
      <c r="G142" s="47" t="s">
        <v>2313</v>
      </c>
      <c r="H142" s="49">
        <v>0</v>
      </c>
      <c r="I142" s="49">
        <v>0</v>
      </c>
      <c r="J142" s="49" t="s">
        <v>2186</v>
      </c>
      <c r="K142" s="49" t="s">
        <v>6812</v>
      </c>
      <c r="L142" s="49" t="s">
        <v>254</v>
      </c>
      <c r="M142" s="49" t="s">
        <v>568</v>
      </c>
    </row>
    <row r="143" spans="2:13" x14ac:dyDescent="0.3">
      <c r="B143" s="248" t="s">
        <v>2831</v>
      </c>
      <c r="C143" s="248" t="s">
        <v>2831</v>
      </c>
      <c r="D143" t="s">
        <v>2518</v>
      </c>
      <c r="E143" t="s">
        <v>5460</v>
      </c>
      <c r="F143" t="s">
        <v>2078</v>
      </c>
      <c r="G143" s="47" t="s">
        <v>2285</v>
      </c>
      <c r="H143" s="49">
        <v>0</v>
      </c>
      <c r="I143" s="49">
        <v>0</v>
      </c>
      <c r="J143" s="49" t="s">
        <v>2186</v>
      </c>
      <c r="K143" s="49" t="s">
        <v>5462</v>
      </c>
      <c r="L143" s="49" t="s">
        <v>254</v>
      </c>
      <c r="M143" s="49" t="s">
        <v>568</v>
      </c>
    </row>
    <row r="144" spans="2:13" x14ac:dyDescent="0.3">
      <c r="B144" s="248" t="s">
        <v>2831</v>
      </c>
      <c r="C144" s="248" t="s">
        <v>2831</v>
      </c>
      <c r="D144" t="s">
        <v>2518</v>
      </c>
      <c r="E144" t="s">
        <v>12247</v>
      </c>
      <c r="F144" t="s">
        <v>2072</v>
      </c>
      <c r="G144" s="47" t="s">
        <v>2313</v>
      </c>
      <c r="H144" s="49">
        <v>0</v>
      </c>
      <c r="I144" s="49">
        <v>0</v>
      </c>
      <c r="J144" s="49" t="s">
        <v>2160</v>
      </c>
      <c r="K144" s="49" t="s">
        <v>9091</v>
      </c>
      <c r="L144" s="49" t="s">
        <v>254</v>
      </c>
      <c r="M144" s="49" t="s">
        <v>568</v>
      </c>
    </row>
    <row r="145" spans="2:13" x14ac:dyDescent="0.3">
      <c r="B145" s="248" t="s">
        <v>2831</v>
      </c>
      <c r="C145" s="248" t="s">
        <v>2831</v>
      </c>
      <c r="D145" t="s">
        <v>2518</v>
      </c>
      <c r="E145" t="s">
        <v>6631</v>
      </c>
      <c r="F145" t="s">
        <v>2073</v>
      </c>
      <c r="G145" s="47" t="s">
        <v>2286</v>
      </c>
      <c r="H145" s="49">
        <v>0</v>
      </c>
      <c r="I145" s="49">
        <v>0</v>
      </c>
      <c r="J145" s="49" t="s">
        <v>2186</v>
      </c>
      <c r="K145" s="49" t="s">
        <v>6632</v>
      </c>
      <c r="L145" s="49" t="s">
        <v>254</v>
      </c>
      <c r="M145" s="49" t="s">
        <v>568</v>
      </c>
    </row>
    <row r="146" spans="2:13" x14ac:dyDescent="0.3">
      <c r="B146" s="248" t="s">
        <v>2831</v>
      </c>
      <c r="C146" s="248" t="s">
        <v>2831</v>
      </c>
      <c r="D146" t="s">
        <v>2518</v>
      </c>
      <c r="E146" t="s">
        <v>11755</v>
      </c>
      <c r="F146" t="s">
        <v>2073</v>
      </c>
      <c r="G146" s="47" t="s">
        <v>2165</v>
      </c>
      <c r="H146" s="49">
        <v>0</v>
      </c>
      <c r="I146" s="49">
        <v>0</v>
      </c>
      <c r="J146" s="49" t="s">
        <v>2160</v>
      </c>
      <c r="K146" s="49" t="s">
        <v>11709</v>
      </c>
      <c r="L146" s="49" t="s">
        <v>254</v>
      </c>
      <c r="M146" s="49" t="s">
        <v>568</v>
      </c>
    </row>
    <row r="147" spans="2:13" x14ac:dyDescent="0.3">
      <c r="B147" s="248" t="s">
        <v>2831</v>
      </c>
      <c r="C147" s="248" t="s">
        <v>2831</v>
      </c>
      <c r="D147" t="s">
        <v>2518</v>
      </c>
      <c r="E147" t="s">
        <v>12248</v>
      </c>
      <c r="F147" t="s">
        <v>2072</v>
      </c>
      <c r="G147" s="47" t="s">
        <v>2213</v>
      </c>
      <c r="H147" s="49">
        <v>1</v>
      </c>
      <c r="I147" s="49">
        <v>389.49</v>
      </c>
      <c r="J147" s="49" t="s">
        <v>2176</v>
      </c>
      <c r="K147" s="49" t="s">
        <v>12249</v>
      </c>
      <c r="L147" s="49" t="s">
        <v>254</v>
      </c>
      <c r="M147" s="49" t="s">
        <v>568</v>
      </c>
    </row>
    <row r="148" spans="2:13" x14ac:dyDescent="0.3">
      <c r="B148" s="248" t="s">
        <v>2831</v>
      </c>
      <c r="C148" s="248" t="s">
        <v>2831</v>
      </c>
      <c r="D148" t="s">
        <v>2518</v>
      </c>
      <c r="E148" t="s">
        <v>7572</v>
      </c>
      <c r="F148" t="s">
        <v>2073</v>
      </c>
      <c r="G148" s="47" t="s">
        <v>2263</v>
      </c>
      <c r="H148" s="49">
        <v>0</v>
      </c>
      <c r="I148" s="49">
        <v>0</v>
      </c>
      <c r="J148" s="49" t="s">
        <v>2186</v>
      </c>
      <c r="K148" s="49" t="s">
        <v>7573</v>
      </c>
      <c r="L148" s="49" t="s">
        <v>254</v>
      </c>
      <c r="M148" s="49" t="s">
        <v>568</v>
      </c>
    </row>
    <row r="149" spans="2:13" x14ac:dyDescent="0.3">
      <c r="B149" s="248" t="s">
        <v>2831</v>
      </c>
      <c r="C149" s="248" t="s">
        <v>2831</v>
      </c>
      <c r="D149" t="s">
        <v>2518</v>
      </c>
      <c r="E149" t="s">
        <v>5829</v>
      </c>
      <c r="F149" t="s">
        <v>2073</v>
      </c>
      <c r="G149" s="47" t="s">
        <v>2155</v>
      </c>
      <c r="H149" s="49">
        <v>0</v>
      </c>
      <c r="I149" s="49">
        <v>0</v>
      </c>
      <c r="J149" s="49" t="s">
        <v>2186</v>
      </c>
      <c r="K149" s="49" t="s">
        <v>5830</v>
      </c>
      <c r="L149" s="49" t="s">
        <v>254</v>
      </c>
      <c r="M149" s="49" t="s">
        <v>568</v>
      </c>
    </row>
    <row r="150" spans="2:13" x14ac:dyDescent="0.3">
      <c r="B150" s="248" t="s">
        <v>2831</v>
      </c>
      <c r="C150" s="248" t="s">
        <v>2831</v>
      </c>
      <c r="D150" t="s">
        <v>2518</v>
      </c>
      <c r="E150" t="s">
        <v>3130</v>
      </c>
      <c r="F150" t="s">
        <v>2073</v>
      </c>
      <c r="G150" s="47" t="s">
        <v>2210</v>
      </c>
      <c r="H150" s="49">
        <v>0</v>
      </c>
      <c r="I150" s="49">
        <v>0</v>
      </c>
      <c r="J150" s="49" t="s">
        <v>2160</v>
      </c>
      <c r="K150" s="49" t="s">
        <v>2925</v>
      </c>
      <c r="L150" s="49" t="s">
        <v>2147</v>
      </c>
      <c r="M150" s="49" t="s">
        <v>568</v>
      </c>
    </row>
    <row r="151" spans="2:13" x14ac:dyDescent="0.3">
      <c r="B151" s="248" t="s">
        <v>2831</v>
      </c>
      <c r="C151" s="248" t="s">
        <v>2831</v>
      </c>
      <c r="D151" t="s">
        <v>2518</v>
      </c>
      <c r="E151" t="s">
        <v>8108</v>
      </c>
      <c r="F151" t="s">
        <v>2073</v>
      </c>
      <c r="G151" s="47" t="s">
        <v>2342</v>
      </c>
      <c r="H151" s="49">
        <v>0</v>
      </c>
      <c r="I151" s="49">
        <v>0</v>
      </c>
      <c r="J151" s="49" t="s">
        <v>2160</v>
      </c>
      <c r="K151" s="49" t="s">
        <v>8109</v>
      </c>
      <c r="L151" s="49" t="s">
        <v>254</v>
      </c>
      <c r="M151" s="49" t="s">
        <v>568</v>
      </c>
    </row>
    <row r="152" spans="2:13" x14ac:dyDescent="0.3">
      <c r="B152" s="248" t="s">
        <v>2831</v>
      </c>
      <c r="C152" s="248" t="s">
        <v>2831</v>
      </c>
      <c r="D152" t="s">
        <v>2518</v>
      </c>
      <c r="E152" t="s">
        <v>12092</v>
      </c>
      <c r="F152" t="s">
        <v>2073</v>
      </c>
      <c r="G152" s="47" t="s">
        <v>2326</v>
      </c>
      <c r="H152" s="49">
        <v>0</v>
      </c>
      <c r="I152" s="49">
        <v>0</v>
      </c>
      <c r="J152" s="49" t="s">
        <v>2176</v>
      </c>
      <c r="K152" s="49" t="s">
        <v>12093</v>
      </c>
      <c r="L152" s="49" t="s">
        <v>254</v>
      </c>
      <c r="M152" s="49" t="s">
        <v>568</v>
      </c>
    </row>
    <row r="153" spans="2:13" x14ac:dyDescent="0.3">
      <c r="B153" s="248" t="s">
        <v>2831</v>
      </c>
      <c r="C153" s="248" t="s">
        <v>2831</v>
      </c>
      <c r="D153" t="s">
        <v>2518</v>
      </c>
      <c r="E153" t="s">
        <v>11708</v>
      </c>
      <c r="F153" t="s">
        <v>2073</v>
      </c>
      <c r="G153" s="47" t="s">
        <v>2163</v>
      </c>
      <c r="H153" s="49">
        <v>0</v>
      </c>
      <c r="I153" s="49">
        <v>0</v>
      </c>
      <c r="J153" s="49" t="s">
        <v>2160</v>
      </c>
      <c r="K153" s="49" t="s">
        <v>11709</v>
      </c>
      <c r="L153" s="49" t="s">
        <v>254</v>
      </c>
      <c r="M153" s="49" t="s">
        <v>568</v>
      </c>
    </row>
    <row r="154" spans="2:13" x14ac:dyDescent="0.3">
      <c r="B154" s="248" t="s">
        <v>2831</v>
      </c>
      <c r="C154" s="248" t="s">
        <v>2831</v>
      </c>
      <c r="D154" t="s">
        <v>2518</v>
      </c>
      <c r="E154" t="s">
        <v>5121</v>
      </c>
      <c r="F154" t="s">
        <v>2073</v>
      </c>
      <c r="G154" s="47" t="s">
        <v>2328</v>
      </c>
      <c r="H154" s="49">
        <v>0</v>
      </c>
      <c r="I154" s="49">
        <v>0</v>
      </c>
      <c r="J154" s="49" t="s">
        <v>2176</v>
      </c>
      <c r="K154" s="49" t="s">
        <v>5122</v>
      </c>
      <c r="L154" s="49" t="s">
        <v>254</v>
      </c>
      <c r="M154" s="49" t="s">
        <v>568</v>
      </c>
    </row>
    <row r="155" spans="2:13" x14ac:dyDescent="0.3">
      <c r="B155" s="248" t="s">
        <v>2831</v>
      </c>
      <c r="C155" s="248" t="s">
        <v>2831</v>
      </c>
      <c r="D155" t="s">
        <v>2518</v>
      </c>
      <c r="E155" t="s">
        <v>12250</v>
      </c>
      <c r="F155" t="s">
        <v>2072</v>
      </c>
      <c r="G155" s="47" t="s">
        <v>2342</v>
      </c>
      <c r="H155" s="49">
        <v>0</v>
      </c>
      <c r="I155" s="49">
        <v>0</v>
      </c>
      <c r="J155" s="49" t="s">
        <v>2160</v>
      </c>
      <c r="K155" s="49" t="s">
        <v>12244</v>
      </c>
      <c r="L155" s="49" t="s">
        <v>254</v>
      </c>
      <c r="M155" s="49" t="s">
        <v>568</v>
      </c>
    </row>
    <row r="156" spans="2:13" x14ac:dyDescent="0.3">
      <c r="B156" s="248" t="s">
        <v>2831</v>
      </c>
      <c r="C156" s="248" t="s">
        <v>2831</v>
      </c>
      <c r="D156" t="s">
        <v>2518</v>
      </c>
      <c r="E156" t="s">
        <v>11365</v>
      </c>
      <c r="F156" t="s">
        <v>2073</v>
      </c>
      <c r="G156" s="47" t="s">
        <v>2342</v>
      </c>
      <c r="H156" s="49">
        <v>0</v>
      </c>
      <c r="I156" s="49">
        <v>0</v>
      </c>
      <c r="J156" s="49" t="s">
        <v>2176</v>
      </c>
      <c r="K156" s="49" t="s">
        <v>11366</v>
      </c>
      <c r="L156" s="49" t="s">
        <v>254</v>
      </c>
      <c r="M156" s="49" t="s">
        <v>568</v>
      </c>
    </row>
    <row r="157" spans="2:13" x14ac:dyDescent="0.3">
      <c r="B157" s="248" t="s">
        <v>2831</v>
      </c>
      <c r="C157" s="248" t="s">
        <v>2831</v>
      </c>
      <c r="D157" t="s">
        <v>2518</v>
      </c>
      <c r="E157" t="s">
        <v>11541</v>
      </c>
      <c r="F157" t="s">
        <v>2073</v>
      </c>
      <c r="G157" s="47" t="s">
        <v>2169</v>
      </c>
      <c r="H157" s="49">
        <v>0</v>
      </c>
      <c r="I157" s="49">
        <v>0</v>
      </c>
      <c r="J157" s="49" t="s">
        <v>2160</v>
      </c>
      <c r="K157" s="49" t="s">
        <v>2992</v>
      </c>
      <c r="L157" s="49" t="s">
        <v>254</v>
      </c>
      <c r="M157" s="49" t="s">
        <v>568</v>
      </c>
    </row>
    <row r="158" spans="2:13" x14ac:dyDescent="0.3">
      <c r="B158" s="248" t="s">
        <v>2831</v>
      </c>
      <c r="C158" s="248" t="s">
        <v>2831</v>
      </c>
      <c r="D158" t="s">
        <v>2518</v>
      </c>
      <c r="E158" t="s">
        <v>11767</v>
      </c>
      <c r="F158" t="s">
        <v>2073</v>
      </c>
      <c r="G158" s="47" t="s">
        <v>2311</v>
      </c>
      <c r="H158" s="49">
        <v>0</v>
      </c>
      <c r="I158" s="49">
        <v>0</v>
      </c>
      <c r="J158" s="49" t="s">
        <v>2160</v>
      </c>
      <c r="K158" s="49" t="s">
        <v>2992</v>
      </c>
      <c r="L158" s="49" t="s">
        <v>254</v>
      </c>
      <c r="M158" s="49" t="s">
        <v>568</v>
      </c>
    </row>
    <row r="159" spans="2:13" x14ac:dyDescent="0.3">
      <c r="B159" s="248" t="s">
        <v>2831</v>
      </c>
      <c r="C159" s="248" t="s">
        <v>2831</v>
      </c>
      <c r="D159" t="s">
        <v>2518</v>
      </c>
      <c r="E159" t="s">
        <v>12251</v>
      </c>
      <c r="F159" t="s">
        <v>2075</v>
      </c>
      <c r="G159" s="47" t="s">
        <v>2165</v>
      </c>
      <c r="H159" s="49">
        <v>0</v>
      </c>
      <c r="I159" s="49">
        <v>0</v>
      </c>
      <c r="J159" s="49" t="s">
        <v>2160</v>
      </c>
      <c r="K159" s="49" t="s">
        <v>12252</v>
      </c>
      <c r="L159" s="49" t="s">
        <v>254</v>
      </c>
      <c r="M159" s="49" t="s">
        <v>568</v>
      </c>
    </row>
    <row r="160" spans="2:13" x14ac:dyDescent="0.3">
      <c r="B160" s="248" t="s">
        <v>2831</v>
      </c>
      <c r="C160" s="248" t="s">
        <v>2831</v>
      </c>
      <c r="D160" t="s">
        <v>2518</v>
      </c>
      <c r="E160" t="s">
        <v>10590</v>
      </c>
      <c r="F160" t="s">
        <v>2073</v>
      </c>
      <c r="G160" s="47" t="s">
        <v>2256</v>
      </c>
      <c r="H160" s="49">
        <v>0</v>
      </c>
      <c r="I160" s="49">
        <v>0</v>
      </c>
      <c r="J160" s="49" t="s">
        <v>2186</v>
      </c>
      <c r="K160" s="49" t="s">
        <v>10591</v>
      </c>
      <c r="L160" s="49" t="s">
        <v>254</v>
      </c>
      <c r="M160" s="49" t="s">
        <v>568</v>
      </c>
    </row>
    <row r="161" spans="2:13" x14ac:dyDescent="0.3">
      <c r="B161" s="248" t="s">
        <v>2831</v>
      </c>
      <c r="C161" s="248" t="s">
        <v>2831</v>
      </c>
      <c r="D161" t="s">
        <v>2518</v>
      </c>
      <c r="E161" t="s">
        <v>7840</v>
      </c>
      <c r="F161" t="s">
        <v>2078</v>
      </c>
      <c r="G161" s="47" t="s">
        <v>2285</v>
      </c>
      <c r="H161" s="49">
        <v>0</v>
      </c>
      <c r="I161" s="49">
        <v>0</v>
      </c>
      <c r="J161" s="49" t="s">
        <v>2186</v>
      </c>
      <c r="K161" s="49" t="s">
        <v>7841</v>
      </c>
      <c r="L161" s="49" t="s">
        <v>254</v>
      </c>
      <c r="M161" s="49" t="s">
        <v>568</v>
      </c>
    </row>
    <row r="162" spans="2:13" x14ac:dyDescent="0.3">
      <c r="B162" s="248" t="s">
        <v>2831</v>
      </c>
      <c r="C162" s="248" t="s">
        <v>2831</v>
      </c>
      <c r="D162" t="s">
        <v>2518</v>
      </c>
      <c r="E162" t="s">
        <v>12253</v>
      </c>
      <c r="F162" t="s">
        <v>2072</v>
      </c>
      <c r="G162" s="47" t="s">
        <v>2213</v>
      </c>
      <c r="H162" s="49">
        <v>0</v>
      </c>
      <c r="I162" s="49">
        <v>0</v>
      </c>
      <c r="J162" s="49" t="s">
        <v>2176</v>
      </c>
      <c r="K162" s="49" t="s">
        <v>12254</v>
      </c>
      <c r="L162" s="49" t="s">
        <v>254</v>
      </c>
      <c r="M162" s="49" t="s">
        <v>568</v>
      </c>
    </row>
    <row r="163" spans="2:13" x14ac:dyDescent="0.3">
      <c r="B163" s="248" t="s">
        <v>2831</v>
      </c>
      <c r="C163" s="248" t="s">
        <v>2831</v>
      </c>
      <c r="D163" t="s">
        <v>2518</v>
      </c>
      <c r="E163" t="s">
        <v>9020</v>
      </c>
      <c r="F163" t="s">
        <v>2073</v>
      </c>
      <c r="G163" s="47" t="s">
        <v>2316</v>
      </c>
      <c r="H163" s="49">
        <v>0</v>
      </c>
      <c r="I163" s="49">
        <v>0</v>
      </c>
      <c r="J163" s="49" t="s">
        <v>2186</v>
      </c>
      <c r="K163" s="49" t="s">
        <v>9021</v>
      </c>
      <c r="L163" s="49" t="s">
        <v>254</v>
      </c>
      <c r="M163" s="49" t="s">
        <v>568</v>
      </c>
    </row>
    <row r="164" spans="2:13" x14ac:dyDescent="0.3">
      <c r="B164" s="248" t="s">
        <v>2831</v>
      </c>
      <c r="C164" s="248" t="s">
        <v>2831</v>
      </c>
      <c r="D164" t="s">
        <v>2518</v>
      </c>
      <c r="E164" t="s">
        <v>3943</v>
      </c>
      <c r="F164" t="s">
        <v>2078</v>
      </c>
      <c r="G164" s="47" t="s">
        <v>2165</v>
      </c>
      <c r="H164" s="49">
        <v>0</v>
      </c>
      <c r="I164" s="49">
        <v>0</v>
      </c>
      <c r="J164" s="49" t="s">
        <v>2186</v>
      </c>
      <c r="K164" s="49" t="s">
        <v>3944</v>
      </c>
      <c r="L164" s="49" t="s">
        <v>254</v>
      </c>
      <c r="M164" s="49" t="s">
        <v>568</v>
      </c>
    </row>
    <row r="165" spans="2:13" x14ac:dyDescent="0.3">
      <c r="B165" s="248" t="s">
        <v>2831</v>
      </c>
      <c r="C165" s="248" t="s">
        <v>2831</v>
      </c>
      <c r="D165" t="s">
        <v>2518</v>
      </c>
      <c r="E165" t="s">
        <v>12255</v>
      </c>
      <c r="F165" t="s">
        <v>2072</v>
      </c>
      <c r="G165" s="47" t="s">
        <v>2263</v>
      </c>
      <c r="H165" s="49">
        <v>0</v>
      </c>
      <c r="I165" s="49">
        <v>0</v>
      </c>
      <c r="J165" s="49" t="s">
        <v>2160</v>
      </c>
      <c r="K165" s="49" t="s">
        <v>12256</v>
      </c>
      <c r="L165" s="49" t="s">
        <v>254</v>
      </c>
      <c r="M165" s="49" t="s">
        <v>568</v>
      </c>
    </row>
    <row r="166" spans="2:13" x14ac:dyDescent="0.3">
      <c r="B166" s="248" t="s">
        <v>2831</v>
      </c>
      <c r="C166" s="248" t="s">
        <v>2831</v>
      </c>
      <c r="D166" t="s">
        <v>2518</v>
      </c>
      <c r="E166" t="s">
        <v>8381</v>
      </c>
      <c r="F166" t="s">
        <v>2073</v>
      </c>
      <c r="G166" s="47" t="s">
        <v>2328</v>
      </c>
      <c r="H166" s="49">
        <v>0</v>
      </c>
      <c r="I166" s="49">
        <v>0</v>
      </c>
      <c r="J166" s="49" t="s">
        <v>2186</v>
      </c>
      <c r="K166" s="49" t="s">
        <v>8382</v>
      </c>
      <c r="L166" s="49" t="s">
        <v>254</v>
      </c>
      <c r="M166" s="49" t="s">
        <v>568</v>
      </c>
    </row>
    <row r="167" spans="2:13" x14ac:dyDescent="0.3">
      <c r="B167" s="248" t="s">
        <v>2831</v>
      </c>
      <c r="C167" s="248" t="s">
        <v>2831</v>
      </c>
      <c r="D167" t="s">
        <v>2518</v>
      </c>
      <c r="E167" t="s">
        <v>3583</v>
      </c>
      <c r="F167" t="s">
        <v>2078</v>
      </c>
      <c r="G167" s="47" t="s">
        <v>2285</v>
      </c>
      <c r="H167" s="49">
        <v>0</v>
      </c>
      <c r="I167" s="49">
        <v>0</v>
      </c>
      <c r="J167" s="49" t="s">
        <v>2186</v>
      </c>
      <c r="K167" s="49" t="s">
        <v>3584</v>
      </c>
      <c r="L167" s="49" t="s">
        <v>254</v>
      </c>
      <c r="M167" s="49" t="s">
        <v>568</v>
      </c>
    </row>
    <row r="168" spans="2:13" x14ac:dyDescent="0.3">
      <c r="B168" s="248" t="s">
        <v>2831</v>
      </c>
      <c r="C168" s="248" t="s">
        <v>2831</v>
      </c>
      <c r="D168" t="s">
        <v>2518</v>
      </c>
      <c r="E168" t="s">
        <v>7438</v>
      </c>
      <c r="F168" t="s">
        <v>2073</v>
      </c>
      <c r="G168" s="47" t="s">
        <v>2342</v>
      </c>
      <c r="H168" s="49">
        <v>0</v>
      </c>
      <c r="I168" s="49">
        <v>0</v>
      </c>
      <c r="J168" s="49" t="s">
        <v>2176</v>
      </c>
      <c r="K168" s="49" t="s">
        <v>7439</v>
      </c>
      <c r="L168" s="49" t="s">
        <v>254</v>
      </c>
      <c r="M168" s="49" t="s">
        <v>568</v>
      </c>
    </row>
    <row r="169" spans="2:13" x14ac:dyDescent="0.3">
      <c r="B169" s="248" t="s">
        <v>2831</v>
      </c>
      <c r="C169" s="248" t="s">
        <v>2831</v>
      </c>
      <c r="D169" t="s">
        <v>2518</v>
      </c>
      <c r="E169" t="s">
        <v>3111</v>
      </c>
      <c r="F169" t="s">
        <v>2073</v>
      </c>
      <c r="G169" s="47" t="s">
        <v>2210</v>
      </c>
      <c r="H169" s="49">
        <v>0</v>
      </c>
      <c r="I169" s="49">
        <v>0</v>
      </c>
      <c r="J169" s="49" t="s">
        <v>2160</v>
      </c>
      <c r="K169" s="49" t="s">
        <v>2925</v>
      </c>
      <c r="L169" s="49" t="s">
        <v>254</v>
      </c>
      <c r="M169" s="49" t="s">
        <v>568</v>
      </c>
    </row>
    <row r="170" spans="2:13" x14ac:dyDescent="0.3">
      <c r="B170" s="248" t="s">
        <v>2831</v>
      </c>
      <c r="C170" s="248" t="s">
        <v>2831</v>
      </c>
      <c r="D170" t="s">
        <v>2518</v>
      </c>
      <c r="E170" t="s">
        <v>3044</v>
      </c>
      <c r="F170" t="s">
        <v>2073</v>
      </c>
      <c r="G170" s="47" t="s">
        <v>2284</v>
      </c>
      <c r="H170" s="49">
        <v>0</v>
      </c>
      <c r="I170" s="49">
        <v>0</v>
      </c>
      <c r="J170" s="49" t="s">
        <v>2160</v>
      </c>
      <c r="K170" s="49" t="s">
        <v>2941</v>
      </c>
      <c r="L170" s="49" t="s">
        <v>2147</v>
      </c>
      <c r="M170" s="49" t="s">
        <v>568</v>
      </c>
    </row>
    <row r="171" spans="2:13" x14ac:dyDescent="0.3">
      <c r="B171" s="248" t="s">
        <v>2831</v>
      </c>
      <c r="C171" s="248" t="s">
        <v>2831</v>
      </c>
      <c r="D171" t="s">
        <v>2518</v>
      </c>
      <c r="E171" t="s">
        <v>6998</v>
      </c>
      <c r="F171" t="s">
        <v>2073</v>
      </c>
      <c r="G171" s="47" t="s">
        <v>2326</v>
      </c>
      <c r="H171" s="49">
        <v>0</v>
      </c>
      <c r="I171" s="49">
        <v>0</v>
      </c>
      <c r="J171" s="49" t="s">
        <v>2186</v>
      </c>
      <c r="K171" s="49" t="s">
        <v>6999</v>
      </c>
      <c r="L171" s="49" t="s">
        <v>254</v>
      </c>
      <c r="M171" s="49" t="s">
        <v>568</v>
      </c>
    </row>
    <row r="172" spans="2:13" x14ac:dyDescent="0.3">
      <c r="B172" s="248" t="s">
        <v>2831</v>
      </c>
      <c r="C172" s="248" t="s">
        <v>2831</v>
      </c>
      <c r="D172" t="s">
        <v>2518</v>
      </c>
      <c r="E172" t="s">
        <v>10186</v>
      </c>
      <c r="F172" t="s">
        <v>2073</v>
      </c>
      <c r="G172" s="47" t="s">
        <v>2328</v>
      </c>
      <c r="H172" s="49">
        <v>0</v>
      </c>
      <c r="I172" s="49">
        <v>0</v>
      </c>
      <c r="J172" s="49" t="s">
        <v>2186</v>
      </c>
      <c r="K172" s="49" t="s">
        <v>10187</v>
      </c>
      <c r="L172" s="49" t="s">
        <v>2147</v>
      </c>
      <c r="M172" s="49" t="s">
        <v>568</v>
      </c>
    </row>
    <row r="173" spans="2:13" x14ac:dyDescent="0.3">
      <c r="B173" s="248" t="s">
        <v>2831</v>
      </c>
      <c r="C173" s="248" t="s">
        <v>2831</v>
      </c>
      <c r="D173" t="s">
        <v>2518</v>
      </c>
      <c r="E173" t="s">
        <v>10356</v>
      </c>
      <c r="F173" t="s">
        <v>2078</v>
      </c>
      <c r="G173" s="47" t="s">
        <v>2313</v>
      </c>
      <c r="H173" s="49">
        <v>0</v>
      </c>
      <c r="I173" s="49">
        <v>0</v>
      </c>
      <c r="J173" s="49" t="s">
        <v>2160</v>
      </c>
      <c r="K173" s="49" t="s">
        <v>10357</v>
      </c>
      <c r="L173" s="49" t="s">
        <v>254</v>
      </c>
      <c r="M173" s="49" t="s">
        <v>568</v>
      </c>
    </row>
    <row r="174" spans="2:13" x14ac:dyDescent="0.3">
      <c r="B174" s="248" t="s">
        <v>2831</v>
      </c>
      <c r="C174" s="248" t="s">
        <v>2831</v>
      </c>
      <c r="D174" t="s">
        <v>2518</v>
      </c>
      <c r="E174" t="s">
        <v>9229</v>
      </c>
      <c r="F174" t="s">
        <v>2073</v>
      </c>
      <c r="G174" s="47" t="s">
        <v>2285</v>
      </c>
      <c r="H174" s="49">
        <v>0</v>
      </c>
      <c r="I174" s="49">
        <v>0</v>
      </c>
      <c r="J174" s="49" t="s">
        <v>2186</v>
      </c>
      <c r="K174" s="49" t="s">
        <v>9230</v>
      </c>
      <c r="L174" s="49" t="s">
        <v>254</v>
      </c>
      <c r="M174" s="49" t="s">
        <v>568</v>
      </c>
    </row>
    <row r="175" spans="2:13" x14ac:dyDescent="0.3">
      <c r="B175" s="248" t="s">
        <v>2831</v>
      </c>
      <c r="C175" s="248" t="s">
        <v>2831</v>
      </c>
      <c r="D175" t="s">
        <v>2518</v>
      </c>
      <c r="E175" t="s">
        <v>12257</v>
      </c>
      <c r="F175" t="s">
        <v>2075</v>
      </c>
      <c r="G175" s="47" t="s">
        <v>2326</v>
      </c>
      <c r="H175" s="49">
        <v>0</v>
      </c>
      <c r="I175" s="49">
        <v>0</v>
      </c>
      <c r="J175" s="49" t="s">
        <v>2160</v>
      </c>
      <c r="K175" s="49" t="s">
        <v>12258</v>
      </c>
      <c r="L175" s="49" t="s">
        <v>254</v>
      </c>
      <c r="M175" s="49" t="s">
        <v>568</v>
      </c>
    </row>
    <row r="176" spans="2:13" x14ac:dyDescent="0.3">
      <c r="B176" s="248" t="s">
        <v>2831</v>
      </c>
      <c r="C176" s="248" t="s">
        <v>2831</v>
      </c>
      <c r="D176" t="s">
        <v>2518</v>
      </c>
      <c r="E176" t="s">
        <v>12259</v>
      </c>
      <c r="F176" t="s">
        <v>2075</v>
      </c>
      <c r="G176" s="47" t="s">
        <v>2263</v>
      </c>
      <c r="H176" s="49">
        <v>0</v>
      </c>
      <c r="I176" s="49">
        <v>0</v>
      </c>
      <c r="J176" s="49" t="s">
        <v>2160</v>
      </c>
      <c r="K176" s="49" t="s">
        <v>12260</v>
      </c>
      <c r="L176" s="49" t="s">
        <v>254</v>
      </c>
      <c r="M176" s="49" t="s">
        <v>568</v>
      </c>
    </row>
    <row r="177" spans="2:13" x14ac:dyDescent="0.3">
      <c r="B177" s="248" t="s">
        <v>2831</v>
      </c>
      <c r="C177" s="248" t="s">
        <v>2831</v>
      </c>
      <c r="D177" t="s">
        <v>2518</v>
      </c>
      <c r="E177" t="s">
        <v>6994</v>
      </c>
      <c r="F177" t="s">
        <v>2073</v>
      </c>
      <c r="G177" s="47" t="s">
        <v>2187</v>
      </c>
      <c r="H177" s="49">
        <v>0</v>
      </c>
      <c r="I177" s="49">
        <v>0</v>
      </c>
      <c r="J177" s="49" t="s">
        <v>2186</v>
      </c>
      <c r="K177" s="49" t="s">
        <v>6995</v>
      </c>
      <c r="L177" s="49" t="s">
        <v>254</v>
      </c>
      <c r="M177" s="49" t="s">
        <v>568</v>
      </c>
    </row>
    <row r="178" spans="2:13" x14ac:dyDescent="0.3">
      <c r="B178" s="248" t="s">
        <v>2831</v>
      </c>
      <c r="C178" s="248" t="s">
        <v>2831</v>
      </c>
      <c r="D178" t="s">
        <v>2518</v>
      </c>
      <c r="E178" t="s">
        <v>9688</v>
      </c>
      <c r="F178" t="s">
        <v>2073</v>
      </c>
      <c r="G178" s="47" t="s">
        <v>2328</v>
      </c>
      <c r="H178" s="49">
        <v>0</v>
      </c>
      <c r="I178" s="49">
        <v>0</v>
      </c>
      <c r="J178" s="49" t="s">
        <v>2186</v>
      </c>
      <c r="K178" s="49" t="s">
        <v>9689</v>
      </c>
      <c r="L178" s="49" t="s">
        <v>254</v>
      </c>
      <c r="M178" s="49" t="s">
        <v>568</v>
      </c>
    </row>
    <row r="179" spans="2:13" x14ac:dyDescent="0.3">
      <c r="B179" s="248" t="s">
        <v>2831</v>
      </c>
      <c r="C179" s="248" t="s">
        <v>2831</v>
      </c>
      <c r="D179" t="s">
        <v>2518</v>
      </c>
      <c r="E179" t="s">
        <v>7282</v>
      </c>
      <c r="F179" t="s">
        <v>2073</v>
      </c>
      <c r="G179" s="47" t="s">
        <v>2326</v>
      </c>
      <c r="H179" s="49">
        <v>0</v>
      </c>
      <c r="I179" s="49">
        <v>0</v>
      </c>
      <c r="J179" s="49" t="s">
        <v>2186</v>
      </c>
      <c r="K179" s="49" t="s">
        <v>7283</v>
      </c>
      <c r="L179" s="49" t="s">
        <v>254</v>
      </c>
      <c r="M179" s="49" t="s">
        <v>568</v>
      </c>
    </row>
    <row r="180" spans="2:13" x14ac:dyDescent="0.3">
      <c r="B180" s="248" t="s">
        <v>2831</v>
      </c>
      <c r="C180" s="248" t="s">
        <v>2831</v>
      </c>
      <c r="D180" t="s">
        <v>2518</v>
      </c>
      <c r="E180" t="s">
        <v>12261</v>
      </c>
      <c r="F180" t="s">
        <v>2075</v>
      </c>
      <c r="G180" s="47" t="s">
        <v>2219</v>
      </c>
      <c r="H180" s="49">
        <v>0</v>
      </c>
      <c r="I180" s="49">
        <v>0</v>
      </c>
      <c r="J180" s="49" t="s">
        <v>2160</v>
      </c>
      <c r="K180" s="49" t="s">
        <v>12262</v>
      </c>
      <c r="L180" s="49" t="s">
        <v>254</v>
      </c>
      <c r="M180" s="49" t="s">
        <v>568</v>
      </c>
    </row>
    <row r="181" spans="2:13" x14ac:dyDescent="0.3">
      <c r="B181" s="248" t="s">
        <v>2831</v>
      </c>
      <c r="C181" s="248" t="s">
        <v>2831</v>
      </c>
      <c r="D181" t="s">
        <v>2518</v>
      </c>
      <c r="E181" t="s">
        <v>5912</v>
      </c>
      <c r="F181" t="s">
        <v>2078</v>
      </c>
      <c r="G181" s="47" t="s">
        <v>2218</v>
      </c>
      <c r="H181" s="49">
        <v>0</v>
      </c>
      <c r="I181" s="49">
        <v>0</v>
      </c>
      <c r="J181" s="49" t="s">
        <v>2186</v>
      </c>
      <c r="K181" s="49" t="s">
        <v>5913</v>
      </c>
      <c r="L181" s="49" t="s">
        <v>254</v>
      </c>
      <c r="M181" s="49" t="s">
        <v>568</v>
      </c>
    </row>
    <row r="182" spans="2:13" x14ac:dyDescent="0.3">
      <c r="B182" s="248" t="s">
        <v>2831</v>
      </c>
      <c r="C182" s="248" t="s">
        <v>2831</v>
      </c>
      <c r="D182" t="s">
        <v>2518</v>
      </c>
      <c r="E182" t="s">
        <v>12263</v>
      </c>
      <c r="F182" t="s">
        <v>2072</v>
      </c>
      <c r="G182" s="47" t="s">
        <v>2213</v>
      </c>
      <c r="H182" s="49">
        <v>0</v>
      </c>
      <c r="I182" s="49">
        <v>0</v>
      </c>
      <c r="J182" s="49" t="s">
        <v>2160</v>
      </c>
      <c r="K182" s="49" t="s">
        <v>12244</v>
      </c>
      <c r="L182" s="49" t="s">
        <v>254</v>
      </c>
      <c r="M182" s="49" t="s">
        <v>568</v>
      </c>
    </row>
    <row r="183" spans="2:13" x14ac:dyDescent="0.3">
      <c r="B183" s="248" t="s">
        <v>2831</v>
      </c>
      <c r="C183" s="248" t="s">
        <v>2831</v>
      </c>
      <c r="D183" t="s">
        <v>2518</v>
      </c>
      <c r="E183" t="s">
        <v>12097</v>
      </c>
      <c r="F183" t="s">
        <v>2073</v>
      </c>
      <c r="G183" s="47" t="s">
        <v>2169</v>
      </c>
      <c r="H183" s="49">
        <v>0</v>
      </c>
      <c r="I183" s="49">
        <v>0</v>
      </c>
      <c r="J183" s="49" t="s">
        <v>2176</v>
      </c>
      <c r="K183" s="49" t="s">
        <v>12098</v>
      </c>
      <c r="L183" s="49" t="s">
        <v>254</v>
      </c>
      <c r="M183" s="49" t="s">
        <v>568</v>
      </c>
    </row>
    <row r="184" spans="2:13" x14ac:dyDescent="0.3">
      <c r="B184" s="248" t="s">
        <v>2831</v>
      </c>
      <c r="C184" s="248" t="s">
        <v>2831</v>
      </c>
      <c r="D184" t="s">
        <v>2518</v>
      </c>
      <c r="E184" t="s">
        <v>12264</v>
      </c>
      <c r="F184" t="s">
        <v>2072</v>
      </c>
      <c r="G184" s="47" t="s">
        <v>2163</v>
      </c>
      <c r="H184" s="49">
        <v>1</v>
      </c>
      <c r="I184" s="49">
        <v>333.85</v>
      </c>
      <c r="J184" s="49" t="s">
        <v>2173</v>
      </c>
      <c r="K184" s="49" t="s">
        <v>11455</v>
      </c>
      <c r="L184" s="49" t="s">
        <v>254</v>
      </c>
      <c r="M184" s="49" t="s">
        <v>568</v>
      </c>
    </row>
    <row r="185" spans="2:13" x14ac:dyDescent="0.3">
      <c r="B185" s="248" t="s">
        <v>2831</v>
      </c>
      <c r="C185" s="248" t="s">
        <v>2831</v>
      </c>
      <c r="D185" t="s">
        <v>2518</v>
      </c>
      <c r="E185" t="s">
        <v>7872</v>
      </c>
      <c r="F185" t="s">
        <v>2073</v>
      </c>
      <c r="G185" s="47" t="s">
        <v>2218</v>
      </c>
      <c r="H185" s="49">
        <v>0</v>
      </c>
      <c r="I185" s="49">
        <v>0</v>
      </c>
      <c r="J185" s="49" t="s">
        <v>2186</v>
      </c>
      <c r="K185" s="49" t="s">
        <v>7873</v>
      </c>
      <c r="L185" s="49" t="s">
        <v>254</v>
      </c>
      <c r="M185" s="49" t="s">
        <v>568</v>
      </c>
    </row>
    <row r="186" spans="2:13" x14ac:dyDescent="0.3">
      <c r="B186" s="248" t="s">
        <v>2831</v>
      </c>
      <c r="C186" s="248" t="s">
        <v>2831</v>
      </c>
      <c r="D186" t="s">
        <v>2518</v>
      </c>
      <c r="E186" t="s">
        <v>7274</v>
      </c>
      <c r="F186" t="s">
        <v>2073</v>
      </c>
      <c r="G186" s="47" t="s">
        <v>2342</v>
      </c>
      <c r="H186" s="49">
        <v>0</v>
      </c>
      <c r="I186" s="49">
        <v>0</v>
      </c>
      <c r="J186" s="49" t="s">
        <v>2186</v>
      </c>
      <c r="K186" s="49" t="s">
        <v>7275</v>
      </c>
      <c r="L186" s="49" t="s">
        <v>254</v>
      </c>
      <c r="M186" s="49" t="s">
        <v>568</v>
      </c>
    </row>
    <row r="187" spans="2:13" x14ac:dyDescent="0.3">
      <c r="B187" s="248" t="s">
        <v>2831</v>
      </c>
      <c r="C187" s="248" t="s">
        <v>2831</v>
      </c>
      <c r="D187" t="s">
        <v>2518</v>
      </c>
      <c r="E187" t="s">
        <v>6325</v>
      </c>
      <c r="F187" t="s">
        <v>2073</v>
      </c>
      <c r="G187" s="47" t="s">
        <v>2155</v>
      </c>
      <c r="H187" s="49">
        <v>0</v>
      </c>
      <c r="I187" s="49">
        <v>0</v>
      </c>
      <c r="J187" s="49" t="s">
        <v>2176</v>
      </c>
      <c r="K187" s="49" t="s">
        <v>6326</v>
      </c>
      <c r="L187" s="49" t="s">
        <v>254</v>
      </c>
      <c r="M187" s="49" t="s">
        <v>568</v>
      </c>
    </row>
    <row r="188" spans="2:13" x14ac:dyDescent="0.3">
      <c r="B188" s="248" t="s">
        <v>2831</v>
      </c>
      <c r="C188" s="248" t="s">
        <v>2831</v>
      </c>
      <c r="D188" t="s">
        <v>2518</v>
      </c>
      <c r="E188" t="s">
        <v>8282</v>
      </c>
      <c r="F188" t="s">
        <v>2073</v>
      </c>
      <c r="G188" s="47" t="s">
        <v>2256</v>
      </c>
      <c r="H188" s="49">
        <v>0</v>
      </c>
      <c r="I188" s="49">
        <v>0</v>
      </c>
      <c r="J188" s="49" t="s">
        <v>2186</v>
      </c>
      <c r="K188" s="49" t="s">
        <v>8283</v>
      </c>
      <c r="L188" s="49" t="s">
        <v>254</v>
      </c>
      <c r="M188" s="49" t="s">
        <v>568</v>
      </c>
    </row>
    <row r="189" spans="2:13" x14ac:dyDescent="0.3">
      <c r="B189" s="248" t="s">
        <v>2831</v>
      </c>
      <c r="C189" s="248" t="s">
        <v>2831</v>
      </c>
      <c r="D189" t="s">
        <v>2518</v>
      </c>
      <c r="E189" t="s">
        <v>8440</v>
      </c>
      <c r="F189" t="s">
        <v>2073</v>
      </c>
      <c r="G189" s="47" t="s">
        <v>2256</v>
      </c>
      <c r="H189" s="49">
        <v>0</v>
      </c>
      <c r="I189" s="49">
        <v>0</v>
      </c>
      <c r="J189" s="49" t="s">
        <v>2186</v>
      </c>
      <c r="K189" s="49" t="s">
        <v>8441</v>
      </c>
      <c r="L189" s="49" t="s">
        <v>254</v>
      </c>
      <c r="M189" s="49" t="s">
        <v>568</v>
      </c>
    </row>
    <row r="190" spans="2:13" x14ac:dyDescent="0.3">
      <c r="B190" s="248" t="s">
        <v>2831</v>
      </c>
      <c r="C190" s="248" t="s">
        <v>2831</v>
      </c>
      <c r="D190" t="s">
        <v>2518</v>
      </c>
      <c r="E190" t="s">
        <v>4935</v>
      </c>
      <c r="F190" t="s">
        <v>2073</v>
      </c>
      <c r="G190" s="47" t="s">
        <v>2328</v>
      </c>
      <c r="H190" s="49">
        <v>0</v>
      </c>
      <c r="I190" s="49">
        <v>0</v>
      </c>
      <c r="J190" s="49" t="s">
        <v>2160</v>
      </c>
      <c r="K190" s="49" t="s">
        <v>4936</v>
      </c>
      <c r="L190" s="49" t="s">
        <v>254</v>
      </c>
      <c r="M190" s="49" t="s">
        <v>568</v>
      </c>
    </row>
    <row r="191" spans="2:13" x14ac:dyDescent="0.3">
      <c r="B191" s="248" t="s">
        <v>2831</v>
      </c>
      <c r="C191" s="248" t="s">
        <v>2831</v>
      </c>
      <c r="D191" t="s">
        <v>2518</v>
      </c>
      <c r="E191" t="s">
        <v>10320</v>
      </c>
      <c r="F191" t="s">
        <v>2073</v>
      </c>
      <c r="G191" s="47" t="s">
        <v>2284</v>
      </c>
      <c r="H191" s="49">
        <v>0</v>
      </c>
      <c r="I191" s="49">
        <v>0</v>
      </c>
      <c r="J191" s="49" t="s">
        <v>2186</v>
      </c>
      <c r="K191" s="49" t="s">
        <v>10321</v>
      </c>
      <c r="L191" s="49" t="s">
        <v>2147</v>
      </c>
      <c r="M191" s="49" t="s">
        <v>568</v>
      </c>
    </row>
    <row r="192" spans="2:13" x14ac:dyDescent="0.3">
      <c r="B192" s="248" t="s">
        <v>2831</v>
      </c>
      <c r="C192" s="248" t="s">
        <v>2831</v>
      </c>
      <c r="D192" t="s">
        <v>2518</v>
      </c>
      <c r="E192" t="s">
        <v>11794</v>
      </c>
      <c r="F192" t="s">
        <v>2073</v>
      </c>
      <c r="G192" s="47" t="s">
        <v>2342</v>
      </c>
      <c r="H192" s="49">
        <v>0</v>
      </c>
      <c r="I192" s="49">
        <v>0</v>
      </c>
      <c r="J192" s="49" t="s">
        <v>2176</v>
      </c>
      <c r="K192" s="49" t="s">
        <v>11795</v>
      </c>
      <c r="L192" s="49" t="s">
        <v>254</v>
      </c>
      <c r="M192" s="49" t="s">
        <v>568</v>
      </c>
    </row>
    <row r="193" spans="2:13" x14ac:dyDescent="0.3">
      <c r="B193" s="248" t="s">
        <v>2831</v>
      </c>
      <c r="C193" s="248" t="s">
        <v>2831</v>
      </c>
      <c r="D193" t="s">
        <v>2518</v>
      </c>
      <c r="E193" t="s">
        <v>8428</v>
      </c>
      <c r="F193" t="s">
        <v>2078</v>
      </c>
      <c r="G193" s="47" t="s">
        <v>2311</v>
      </c>
      <c r="H193" s="49">
        <v>0</v>
      </c>
      <c r="I193" s="49">
        <v>0</v>
      </c>
      <c r="J193" s="49" t="s">
        <v>2160</v>
      </c>
      <c r="K193" s="49" t="s">
        <v>8429</v>
      </c>
      <c r="L193" s="49" t="s">
        <v>254</v>
      </c>
      <c r="M193" s="49" t="s">
        <v>568</v>
      </c>
    </row>
    <row r="194" spans="2:13" x14ac:dyDescent="0.3">
      <c r="B194" s="248" t="s">
        <v>2831</v>
      </c>
      <c r="C194" s="248" t="s">
        <v>2831</v>
      </c>
      <c r="D194" t="s">
        <v>2518</v>
      </c>
      <c r="E194" t="s">
        <v>8276</v>
      </c>
      <c r="F194" t="s">
        <v>2073</v>
      </c>
      <c r="G194" s="47" t="s">
        <v>2226</v>
      </c>
      <c r="H194" s="49">
        <v>0</v>
      </c>
      <c r="I194" s="49">
        <v>0</v>
      </c>
      <c r="J194" s="49" t="s">
        <v>2186</v>
      </c>
      <c r="K194" s="49" t="s">
        <v>8277</v>
      </c>
      <c r="L194" s="49" t="s">
        <v>254</v>
      </c>
      <c r="M194" s="49" t="s">
        <v>568</v>
      </c>
    </row>
    <row r="195" spans="2:13" x14ac:dyDescent="0.3">
      <c r="B195" s="248" t="s">
        <v>2831</v>
      </c>
      <c r="C195" s="248" t="s">
        <v>2831</v>
      </c>
      <c r="D195" t="s">
        <v>2518</v>
      </c>
      <c r="E195" t="s">
        <v>9054</v>
      </c>
      <c r="F195" t="s">
        <v>2078</v>
      </c>
      <c r="G195" s="47" t="s">
        <v>2165</v>
      </c>
      <c r="H195" s="49">
        <v>0</v>
      </c>
      <c r="I195" s="49">
        <v>0</v>
      </c>
      <c r="J195" s="49" t="s">
        <v>2186</v>
      </c>
      <c r="K195" s="49" t="s">
        <v>9055</v>
      </c>
      <c r="L195" s="49" t="s">
        <v>254</v>
      </c>
      <c r="M195" s="49" t="s">
        <v>568</v>
      </c>
    </row>
    <row r="196" spans="2:13" x14ac:dyDescent="0.3">
      <c r="B196" s="248" t="s">
        <v>2831</v>
      </c>
      <c r="C196" s="248" t="s">
        <v>2831</v>
      </c>
      <c r="D196" t="s">
        <v>2518</v>
      </c>
      <c r="E196" t="s">
        <v>12265</v>
      </c>
      <c r="F196" t="s">
        <v>2072</v>
      </c>
      <c r="G196" s="47" t="s">
        <v>2256</v>
      </c>
      <c r="H196" s="49">
        <v>0</v>
      </c>
      <c r="I196" s="49">
        <v>0</v>
      </c>
      <c r="J196" s="49" t="s">
        <v>2173</v>
      </c>
      <c r="K196" s="49" t="s">
        <v>12266</v>
      </c>
      <c r="L196" s="49" t="s">
        <v>254</v>
      </c>
      <c r="M196" s="49" t="s">
        <v>568</v>
      </c>
    </row>
    <row r="197" spans="2:13" x14ac:dyDescent="0.3">
      <c r="B197" s="248" t="s">
        <v>2831</v>
      </c>
      <c r="C197" s="248" t="s">
        <v>2831</v>
      </c>
      <c r="D197" t="s">
        <v>2518</v>
      </c>
      <c r="E197" t="s">
        <v>3342</v>
      </c>
      <c r="F197" t="s">
        <v>2078</v>
      </c>
      <c r="G197" s="47" t="s">
        <v>2313</v>
      </c>
      <c r="H197" s="49">
        <v>0</v>
      </c>
      <c r="I197" s="49">
        <v>0</v>
      </c>
      <c r="J197" s="49" t="s">
        <v>2160</v>
      </c>
      <c r="K197" s="49" t="s">
        <v>2936</v>
      </c>
      <c r="L197" s="49" t="s">
        <v>254</v>
      </c>
      <c r="M197" s="49" t="s">
        <v>568</v>
      </c>
    </row>
    <row r="198" spans="2:13" x14ac:dyDescent="0.3">
      <c r="B198" s="248" t="s">
        <v>2831</v>
      </c>
      <c r="C198" s="248" t="s">
        <v>2831</v>
      </c>
      <c r="D198" t="s">
        <v>2518</v>
      </c>
      <c r="E198" t="s">
        <v>4201</v>
      </c>
      <c r="F198" t="s">
        <v>2078</v>
      </c>
      <c r="G198" s="47" t="s">
        <v>2256</v>
      </c>
      <c r="H198" s="49">
        <v>0</v>
      </c>
      <c r="I198" s="49">
        <v>0</v>
      </c>
      <c r="J198" s="49" t="s">
        <v>2186</v>
      </c>
      <c r="K198" s="49" t="s">
        <v>4202</v>
      </c>
      <c r="L198" s="49" t="s">
        <v>254</v>
      </c>
      <c r="M198" s="49" t="s">
        <v>568</v>
      </c>
    </row>
    <row r="199" spans="2:13" x14ac:dyDescent="0.3">
      <c r="B199" s="248" t="s">
        <v>2831</v>
      </c>
      <c r="C199" s="248" t="s">
        <v>2831</v>
      </c>
      <c r="D199" t="s">
        <v>2518</v>
      </c>
      <c r="E199" t="s">
        <v>6251</v>
      </c>
      <c r="F199" t="s">
        <v>2073</v>
      </c>
      <c r="G199" s="47" t="s">
        <v>2342</v>
      </c>
      <c r="H199" s="49">
        <v>0</v>
      </c>
      <c r="I199" s="49">
        <v>0</v>
      </c>
      <c r="J199" s="49" t="s">
        <v>2186</v>
      </c>
      <c r="K199" s="49" t="s">
        <v>6253</v>
      </c>
      <c r="L199" s="49" t="s">
        <v>254</v>
      </c>
      <c r="M199" s="49" t="s">
        <v>568</v>
      </c>
    </row>
    <row r="200" spans="2:13" x14ac:dyDescent="0.3">
      <c r="B200" s="248" t="s">
        <v>2831</v>
      </c>
      <c r="C200" s="248" t="s">
        <v>2831</v>
      </c>
      <c r="D200" t="s">
        <v>2518</v>
      </c>
      <c r="E200" t="s">
        <v>4571</v>
      </c>
      <c r="F200" t="s">
        <v>2073</v>
      </c>
      <c r="G200" s="47" t="s">
        <v>2237</v>
      </c>
      <c r="H200" s="49">
        <v>0</v>
      </c>
      <c r="I200" s="49">
        <v>0</v>
      </c>
      <c r="J200" s="49" t="s">
        <v>2160</v>
      </c>
      <c r="K200" s="49" t="s">
        <v>4573</v>
      </c>
      <c r="L200" s="49" t="s">
        <v>254</v>
      </c>
      <c r="M200" s="49" t="s">
        <v>568</v>
      </c>
    </row>
    <row r="201" spans="2:13" x14ac:dyDescent="0.3">
      <c r="B201" s="248" t="s">
        <v>2831</v>
      </c>
      <c r="C201" s="248" t="s">
        <v>2831</v>
      </c>
      <c r="D201" t="s">
        <v>2518</v>
      </c>
      <c r="E201" t="s">
        <v>6706</v>
      </c>
      <c r="F201" t="s">
        <v>2073</v>
      </c>
      <c r="G201" s="47" t="s">
        <v>2237</v>
      </c>
      <c r="H201" s="49">
        <v>0</v>
      </c>
      <c r="I201" s="49">
        <v>0</v>
      </c>
      <c r="J201" s="49" t="s">
        <v>2186</v>
      </c>
      <c r="K201" s="49" t="s">
        <v>6707</v>
      </c>
      <c r="L201" s="49" t="s">
        <v>254</v>
      </c>
      <c r="M201" s="49" t="s">
        <v>568</v>
      </c>
    </row>
    <row r="202" spans="2:13" x14ac:dyDescent="0.3">
      <c r="B202" s="248" t="s">
        <v>2831</v>
      </c>
      <c r="C202" s="248" t="s">
        <v>2831</v>
      </c>
      <c r="D202" t="s">
        <v>2518</v>
      </c>
      <c r="E202" t="s">
        <v>7628</v>
      </c>
      <c r="F202" t="s">
        <v>2078</v>
      </c>
      <c r="G202" s="47" t="s">
        <v>2328</v>
      </c>
      <c r="H202" s="49">
        <v>0</v>
      </c>
      <c r="I202" s="49">
        <v>0</v>
      </c>
      <c r="J202" s="49" t="s">
        <v>2160</v>
      </c>
      <c r="K202" s="49" t="s">
        <v>7629</v>
      </c>
      <c r="L202" s="49" t="s">
        <v>254</v>
      </c>
      <c r="M202" s="49" t="s">
        <v>568</v>
      </c>
    </row>
    <row r="203" spans="2:13" x14ac:dyDescent="0.3">
      <c r="B203" s="248" t="s">
        <v>2831</v>
      </c>
      <c r="C203" s="248" t="s">
        <v>2831</v>
      </c>
      <c r="D203" t="s">
        <v>2518</v>
      </c>
      <c r="E203" t="s">
        <v>5579</v>
      </c>
      <c r="F203" t="s">
        <v>2073</v>
      </c>
      <c r="G203" s="47" t="s">
        <v>2284</v>
      </c>
      <c r="H203" s="49">
        <v>0</v>
      </c>
      <c r="I203" s="49">
        <v>0</v>
      </c>
      <c r="J203" s="49" t="s">
        <v>2186</v>
      </c>
      <c r="K203" s="49" t="s">
        <v>5580</v>
      </c>
      <c r="L203" s="49" t="s">
        <v>254</v>
      </c>
      <c r="M203" s="49" t="s">
        <v>568</v>
      </c>
    </row>
    <row r="204" spans="2:13" x14ac:dyDescent="0.3">
      <c r="B204" s="248" t="s">
        <v>2831</v>
      </c>
      <c r="C204" s="248" t="s">
        <v>2831</v>
      </c>
      <c r="D204" t="s">
        <v>2518</v>
      </c>
      <c r="E204" t="s">
        <v>11703</v>
      </c>
      <c r="F204" t="s">
        <v>2073</v>
      </c>
      <c r="G204" s="47" t="s">
        <v>2219</v>
      </c>
      <c r="H204" s="49">
        <v>0</v>
      </c>
      <c r="I204" s="49">
        <v>0</v>
      </c>
      <c r="J204" s="49" t="s">
        <v>2160</v>
      </c>
      <c r="K204" s="49" t="s">
        <v>2992</v>
      </c>
      <c r="L204" s="49" t="s">
        <v>254</v>
      </c>
      <c r="M204" s="49" t="s">
        <v>568</v>
      </c>
    </row>
    <row r="205" spans="2:13" x14ac:dyDescent="0.3">
      <c r="B205" s="248" t="s">
        <v>2831</v>
      </c>
      <c r="C205" s="248" t="s">
        <v>2831</v>
      </c>
      <c r="D205" t="s">
        <v>2518</v>
      </c>
      <c r="E205" t="s">
        <v>12267</v>
      </c>
      <c r="F205" t="s">
        <v>2075</v>
      </c>
      <c r="G205" s="47" t="s">
        <v>2155</v>
      </c>
      <c r="H205" s="49">
        <v>0</v>
      </c>
      <c r="I205" s="49">
        <v>0</v>
      </c>
      <c r="J205" s="49" t="s">
        <v>2160</v>
      </c>
      <c r="K205" s="49" t="s">
        <v>12268</v>
      </c>
      <c r="L205" s="49" t="s">
        <v>254</v>
      </c>
      <c r="M205" s="49" t="s">
        <v>568</v>
      </c>
    </row>
    <row r="206" spans="2:13" x14ac:dyDescent="0.3">
      <c r="B206" s="248" t="s">
        <v>2831</v>
      </c>
      <c r="C206" s="248" t="s">
        <v>2831</v>
      </c>
      <c r="D206" t="s">
        <v>2518</v>
      </c>
      <c r="E206" t="s">
        <v>12269</v>
      </c>
      <c r="F206" t="s">
        <v>2072</v>
      </c>
      <c r="G206" s="47" t="s">
        <v>2237</v>
      </c>
      <c r="H206" s="49">
        <v>0</v>
      </c>
      <c r="I206" s="49">
        <v>0</v>
      </c>
      <c r="J206" s="49" t="s">
        <v>2160</v>
      </c>
      <c r="K206" s="49" t="s">
        <v>12270</v>
      </c>
      <c r="L206" s="49" t="s">
        <v>254</v>
      </c>
      <c r="M206" s="49" t="s">
        <v>568</v>
      </c>
    </row>
    <row r="207" spans="2:13" x14ac:dyDescent="0.3">
      <c r="B207" s="248" t="s">
        <v>2831</v>
      </c>
      <c r="C207" s="248" t="s">
        <v>2831</v>
      </c>
      <c r="D207" t="s">
        <v>2518</v>
      </c>
      <c r="E207" t="s">
        <v>3637</v>
      </c>
      <c r="F207" t="s">
        <v>2073</v>
      </c>
      <c r="G207" s="47" t="s">
        <v>2342</v>
      </c>
      <c r="H207" s="49">
        <v>0</v>
      </c>
      <c r="I207" s="49">
        <v>0</v>
      </c>
      <c r="J207" s="49" t="s">
        <v>2186</v>
      </c>
      <c r="K207" s="49" t="s">
        <v>3638</v>
      </c>
      <c r="L207" s="49" t="s">
        <v>2147</v>
      </c>
      <c r="M207" s="49" t="s">
        <v>568</v>
      </c>
    </row>
    <row r="208" spans="2:13" x14ac:dyDescent="0.3">
      <c r="B208" s="248" t="s">
        <v>2831</v>
      </c>
      <c r="C208" s="248" t="s">
        <v>2831</v>
      </c>
      <c r="D208" t="s">
        <v>2518</v>
      </c>
      <c r="E208" t="s">
        <v>3220</v>
      </c>
      <c r="F208" t="s">
        <v>2078</v>
      </c>
      <c r="G208" s="47" t="s">
        <v>2285</v>
      </c>
      <c r="H208" s="49">
        <v>0</v>
      </c>
      <c r="I208" s="49">
        <v>0</v>
      </c>
      <c r="J208" s="49" t="s">
        <v>2160</v>
      </c>
      <c r="K208" s="49" t="s">
        <v>2925</v>
      </c>
      <c r="L208" s="49" t="s">
        <v>254</v>
      </c>
      <c r="M208" s="49" t="s">
        <v>568</v>
      </c>
    </row>
    <row r="209" spans="2:13" x14ac:dyDescent="0.3">
      <c r="B209" s="248" t="s">
        <v>2831</v>
      </c>
      <c r="C209" s="248" t="s">
        <v>2831</v>
      </c>
      <c r="D209" t="s">
        <v>2518</v>
      </c>
      <c r="E209" t="s">
        <v>11902</v>
      </c>
      <c r="F209" t="s">
        <v>2073</v>
      </c>
      <c r="G209" s="47" t="s">
        <v>2316</v>
      </c>
      <c r="H209" s="49">
        <v>0</v>
      </c>
      <c r="I209" s="49">
        <v>0</v>
      </c>
      <c r="J209" s="49" t="s">
        <v>2176</v>
      </c>
      <c r="K209" s="49" t="s">
        <v>11903</v>
      </c>
      <c r="L209" s="49" t="s">
        <v>254</v>
      </c>
      <c r="M209" s="49" t="s">
        <v>568</v>
      </c>
    </row>
    <row r="210" spans="2:13" x14ac:dyDescent="0.3">
      <c r="B210" s="248" t="s">
        <v>2831</v>
      </c>
      <c r="C210" s="248" t="s">
        <v>2831</v>
      </c>
      <c r="D210" t="s">
        <v>2518</v>
      </c>
      <c r="E210" t="s">
        <v>3756</v>
      </c>
      <c r="F210" t="s">
        <v>2073</v>
      </c>
      <c r="G210" s="47" t="s">
        <v>2311</v>
      </c>
      <c r="H210" s="49">
        <v>0</v>
      </c>
      <c r="I210" s="49">
        <v>0</v>
      </c>
      <c r="J210" s="49" t="s">
        <v>2186</v>
      </c>
      <c r="K210" s="49" t="s">
        <v>3758</v>
      </c>
      <c r="L210" s="49" t="s">
        <v>254</v>
      </c>
      <c r="M210" s="49" t="s">
        <v>568</v>
      </c>
    </row>
    <row r="211" spans="2:13" x14ac:dyDescent="0.3">
      <c r="B211" s="248" t="s">
        <v>2831</v>
      </c>
      <c r="C211" s="248" t="s">
        <v>2831</v>
      </c>
      <c r="D211" t="s">
        <v>2518</v>
      </c>
      <c r="E211" t="s">
        <v>4140</v>
      </c>
      <c r="F211" t="s">
        <v>2078</v>
      </c>
      <c r="G211" s="47" t="s">
        <v>2284</v>
      </c>
      <c r="H211" s="49">
        <v>0</v>
      </c>
      <c r="I211" s="49">
        <v>0</v>
      </c>
      <c r="J211" s="49" t="s">
        <v>2186</v>
      </c>
      <c r="K211" s="49" t="s">
        <v>4141</v>
      </c>
      <c r="L211" s="49" t="s">
        <v>2147</v>
      </c>
      <c r="M211" s="49" t="s">
        <v>568</v>
      </c>
    </row>
    <row r="212" spans="2:13" x14ac:dyDescent="0.3">
      <c r="B212" s="248" t="s">
        <v>2831</v>
      </c>
      <c r="C212" s="248" t="s">
        <v>2831</v>
      </c>
      <c r="D212" t="s">
        <v>2518</v>
      </c>
      <c r="E212" t="s">
        <v>9233</v>
      </c>
      <c r="F212" t="s">
        <v>2073</v>
      </c>
      <c r="G212" s="47" t="s">
        <v>2263</v>
      </c>
      <c r="H212" s="49">
        <v>0</v>
      </c>
      <c r="I212" s="49">
        <v>0</v>
      </c>
      <c r="J212" s="49" t="s">
        <v>2186</v>
      </c>
      <c r="K212" s="49" t="s">
        <v>9234</v>
      </c>
      <c r="L212" s="49" t="s">
        <v>254</v>
      </c>
      <c r="M212" s="49" t="s">
        <v>568</v>
      </c>
    </row>
    <row r="213" spans="2:13" x14ac:dyDescent="0.3">
      <c r="B213" s="248" t="s">
        <v>2831</v>
      </c>
      <c r="C213" s="248" t="s">
        <v>2831</v>
      </c>
      <c r="D213" t="s">
        <v>2518</v>
      </c>
      <c r="E213" t="s">
        <v>12101</v>
      </c>
      <c r="F213" t="s">
        <v>2073</v>
      </c>
      <c r="G213" s="47" t="s">
        <v>2283</v>
      </c>
      <c r="H213" s="49">
        <v>0</v>
      </c>
      <c r="I213" s="49">
        <v>0</v>
      </c>
      <c r="J213" s="49" t="s">
        <v>2160</v>
      </c>
      <c r="K213" s="49" t="s">
        <v>4726</v>
      </c>
      <c r="L213" s="49" t="s">
        <v>254</v>
      </c>
      <c r="M213" s="49" t="s">
        <v>568</v>
      </c>
    </row>
    <row r="214" spans="2:13" x14ac:dyDescent="0.3">
      <c r="B214" s="248" t="s">
        <v>2831</v>
      </c>
      <c r="C214" s="248" t="s">
        <v>2831</v>
      </c>
      <c r="D214" t="s">
        <v>2518</v>
      </c>
      <c r="E214" t="s">
        <v>6614</v>
      </c>
      <c r="F214" t="s">
        <v>2073</v>
      </c>
      <c r="G214" s="47" t="s">
        <v>2237</v>
      </c>
      <c r="H214" s="49">
        <v>0</v>
      </c>
      <c r="I214" s="49">
        <v>0</v>
      </c>
      <c r="J214" s="49" t="s">
        <v>2186</v>
      </c>
      <c r="K214" s="49" t="s">
        <v>6616</v>
      </c>
      <c r="L214" s="49" t="s">
        <v>254</v>
      </c>
      <c r="M214" s="49" t="s">
        <v>568</v>
      </c>
    </row>
    <row r="215" spans="2:13" x14ac:dyDescent="0.3">
      <c r="B215" s="248" t="s">
        <v>2831</v>
      </c>
      <c r="C215" s="248" t="s">
        <v>2831</v>
      </c>
      <c r="D215" t="s">
        <v>2518</v>
      </c>
      <c r="E215" t="s">
        <v>12271</v>
      </c>
      <c r="F215" t="s">
        <v>2075</v>
      </c>
      <c r="G215" s="47" t="s">
        <v>2226</v>
      </c>
      <c r="H215" s="49">
        <v>0</v>
      </c>
      <c r="I215" s="49">
        <v>0</v>
      </c>
      <c r="J215" s="49" t="s">
        <v>2160</v>
      </c>
      <c r="K215" s="49" t="s">
        <v>12272</v>
      </c>
      <c r="L215" s="49" t="s">
        <v>254</v>
      </c>
      <c r="M215" s="49" t="s">
        <v>568</v>
      </c>
    </row>
    <row r="216" spans="2:13" x14ac:dyDescent="0.3">
      <c r="B216" s="248" t="s">
        <v>2831</v>
      </c>
      <c r="C216" s="248" t="s">
        <v>2831</v>
      </c>
      <c r="D216" t="s">
        <v>2518</v>
      </c>
      <c r="E216" t="s">
        <v>3302</v>
      </c>
      <c r="F216" t="s">
        <v>2073</v>
      </c>
      <c r="G216" s="47" t="s">
        <v>2313</v>
      </c>
      <c r="H216" s="49">
        <v>0</v>
      </c>
      <c r="I216" s="49">
        <v>0</v>
      </c>
      <c r="J216" s="49" t="s">
        <v>2160</v>
      </c>
      <c r="K216" s="49" t="s">
        <v>2936</v>
      </c>
      <c r="L216" s="49" t="s">
        <v>254</v>
      </c>
      <c r="M216" s="49" t="s">
        <v>568</v>
      </c>
    </row>
    <row r="217" spans="2:13" x14ac:dyDescent="0.3">
      <c r="B217" s="248" t="s">
        <v>2831</v>
      </c>
      <c r="C217" s="248" t="s">
        <v>2831</v>
      </c>
      <c r="D217" t="s">
        <v>2518</v>
      </c>
      <c r="E217" t="s">
        <v>3307</v>
      </c>
      <c r="F217" t="s">
        <v>2073</v>
      </c>
      <c r="G217" s="47" t="s">
        <v>2226</v>
      </c>
      <c r="H217" s="49">
        <v>0</v>
      </c>
      <c r="I217" s="49">
        <v>0</v>
      </c>
      <c r="J217" s="49" t="s">
        <v>2160</v>
      </c>
      <c r="K217" s="49" t="s">
        <v>2936</v>
      </c>
      <c r="L217" s="49" t="s">
        <v>254</v>
      </c>
      <c r="M217" s="49" t="s">
        <v>568</v>
      </c>
    </row>
    <row r="218" spans="2:13" x14ac:dyDescent="0.3">
      <c r="B218" s="248" t="s">
        <v>2831</v>
      </c>
      <c r="C218" s="248" t="s">
        <v>2831</v>
      </c>
      <c r="D218" t="s">
        <v>2518</v>
      </c>
      <c r="E218" t="s">
        <v>9655</v>
      </c>
      <c r="F218" t="s">
        <v>2073</v>
      </c>
      <c r="G218" s="47" t="s">
        <v>2284</v>
      </c>
      <c r="H218" s="49">
        <v>0</v>
      </c>
      <c r="I218" s="49">
        <v>0</v>
      </c>
      <c r="J218" s="49" t="s">
        <v>2160</v>
      </c>
      <c r="K218" s="49" t="s">
        <v>9656</v>
      </c>
      <c r="L218" s="49" t="s">
        <v>254</v>
      </c>
      <c r="M218" s="49" t="s">
        <v>568</v>
      </c>
    </row>
    <row r="219" spans="2:13" x14ac:dyDescent="0.3">
      <c r="B219" s="248" t="s">
        <v>2831</v>
      </c>
      <c r="C219" s="248" t="s">
        <v>2831</v>
      </c>
      <c r="D219" t="s">
        <v>2518</v>
      </c>
      <c r="E219" t="s">
        <v>3901</v>
      </c>
      <c r="F219" t="s">
        <v>2073</v>
      </c>
      <c r="G219" s="47" t="s">
        <v>2237</v>
      </c>
      <c r="H219" s="49">
        <v>0</v>
      </c>
      <c r="I219" s="49">
        <v>0</v>
      </c>
      <c r="J219" s="49" t="s">
        <v>2186</v>
      </c>
      <c r="K219" s="49" t="s">
        <v>3902</v>
      </c>
      <c r="L219" s="49" t="s">
        <v>254</v>
      </c>
      <c r="M219" s="49" t="s">
        <v>568</v>
      </c>
    </row>
    <row r="220" spans="2:13" x14ac:dyDescent="0.3">
      <c r="B220" s="248" t="s">
        <v>2831</v>
      </c>
      <c r="C220" s="248" t="s">
        <v>2831</v>
      </c>
      <c r="D220" t="s">
        <v>2518</v>
      </c>
      <c r="E220" t="s">
        <v>7426</v>
      </c>
      <c r="F220" t="s">
        <v>2078</v>
      </c>
      <c r="G220" s="47" t="s">
        <v>2263</v>
      </c>
      <c r="H220" s="49">
        <v>0</v>
      </c>
      <c r="I220" s="49">
        <v>0</v>
      </c>
      <c r="J220" s="49" t="s">
        <v>2186</v>
      </c>
      <c r="K220" s="49" t="s">
        <v>7427</v>
      </c>
      <c r="L220" s="49" t="s">
        <v>254</v>
      </c>
      <c r="M220" s="49" t="s">
        <v>568</v>
      </c>
    </row>
    <row r="221" spans="2:13" x14ac:dyDescent="0.3">
      <c r="B221" s="248" t="s">
        <v>2831</v>
      </c>
      <c r="C221" s="248" t="s">
        <v>2831</v>
      </c>
      <c r="D221" t="s">
        <v>2518</v>
      </c>
      <c r="E221" t="s">
        <v>3610</v>
      </c>
      <c r="F221" t="s">
        <v>2073</v>
      </c>
      <c r="G221" s="47" t="s">
        <v>2283</v>
      </c>
      <c r="H221" s="49">
        <v>0</v>
      </c>
      <c r="I221" s="49">
        <v>0</v>
      </c>
      <c r="J221" s="49" t="s">
        <v>2186</v>
      </c>
      <c r="K221" s="49" t="s">
        <v>3611</v>
      </c>
      <c r="L221" s="49" t="s">
        <v>2147</v>
      </c>
      <c r="M221" s="49" t="s">
        <v>568</v>
      </c>
    </row>
    <row r="222" spans="2:13" x14ac:dyDescent="0.3">
      <c r="B222" s="248" t="s">
        <v>2831</v>
      </c>
      <c r="C222" s="248" t="s">
        <v>2831</v>
      </c>
      <c r="D222" t="s">
        <v>2518</v>
      </c>
      <c r="E222" t="s">
        <v>8907</v>
      </c>
      <c r="F222" t="s">
        <v>2073</v>
      </c>
      <c r="G222" s="47" t="s">
        <v>2213</v>
      </c>
      <c r="H222" s="49">
        <v>0</v>
      </c>
      <c r="I222" s="49">
        <v>0</v>
      </c>
      <c r="J222" s="49" t="s">
        <v>2186</v>
      </c>
      <c r="K222" s="49" t="s">
        <v>8908</v>
      </c>
      <c r="L222" s="49" t="s">
        <v>254</v>
      </c>
      <c r="M222" s="49" t="s">
        <v>568</v>
      </c>
    </row>
    <row r="223" spans="2:13" x14ac:dyDescent="0.3">
      <c r="B223" s="248" t="s">
        <v>2831</v>
      </c>
      <c r="C223" s="248" t="s">
        <v>2831</v>
      </c>
      <c r="D223" t="s">
        <v>2518</v>
      </c>
      <c r="E223" t="s">
        <v>5565</v>
      </c>
      <c r="F223" t="s">
        <v>2073</v>
      </c>
      <c r="G223" s="47" t="s">
        <v>2326</v>
      </c>
      <c r="H223" s="49">
        <v>0</v>
      </c>
      <c r="I223" s="49">
        <v>0</v>
      </c>
      <c r="J223" s="49" t="s">
        <v>2186</v>
      </c>
      <c r="K223" s="49" t="s">
        <v>5567</v>
      </c>
      <c r="L223" s="49" t="s">
        <v>254</v>
      </c>
      <c r="M223" s="49" t="s">
        <v>568</v>
      </c>
    </row>
    <row r="224" spans="2:13" x14ac:dyDescent="0.3">
      <c r="B224" s="248" t="s">
        <v>2831</v>
      </c>
      <c r="C224" s="248" t="s">
        <v>2831</v>
      </c>
      <c r="D224" t="s">
        <v>2518</v>
      </c>
      <c r="E224" t="s">
        <v>5145</v>
      </c>
      <c r="F224" t="s">
        <v>2078</v>
      </c>
      <c r="G224" s="47" t="s">
        <v>2286</v>
      </c>
      <c r="H224" s="49">
        <v>0</v>
      </c>
      <c r="I224" s="49">
        <v>0</v>
      </c>
      <c r="J224" s="49" t="s">
        <v>2160</v>
      </c>
      <c r="K224" s="49" t="s">
        <v>2992</v>
      </c>
      <c r="L224" s="49" t="s">
        <v>254</v>
      </c>
      <c r="M224" s="49" t="s">
        <v>568</v>
      </c>
    </row>
    <row r="225" spans="2:13" x14ac:dyDescent="0.3">
      <c r="B225" s="248" t="s">
        <v>2831</v>
      </c>
      <c r="C225" s="248" t="s">
        <v>2831</v>
      </c>
      <c r="D225" t="s">
        <v>2518</v>
      </c>
      <c r="E225" t="s">
        <v>8599</v>
      </c>
      <c r="F225" t="s">
        <v>2078</v>
      </c>
      <c r="G225" s="47" t="s">
        <v>2285</v>
      </c>
      <c r="H225" s="49">
        <v>0</v>
      </c>
      <c r="I225" s="49">
        <v>0</v>
      </c>
      <c r="J225" s="49" t="s">
        <v>2160</v>
      </c>
      <c r="K225" s="49" t="s">
        <v>2941</v>
      </c>
      <c r="L225" s="49" t="s">
        <v>254</v>
      </c>
      <c r="M225" s="49" t="s">
        <v>568</v>
      </c>
    </row>
    <row r="226" spans="2:13" x14ac:dyDescent="0.3">
      <c r="B226" s="248" t="s">
        <v>2831</v>
      </c>
      <c r="C226" s="248" t="s">
        <v>2831</v>
      </c>
      <c r="D226" t="s">
        <v>2518</v>
      </c>
      <c r="E226" t="s">
        <v>6866</v>
      </c>
      <c r="F226" t="s">
        <v>2073</v>
      </c>
      <c r="G226" s="47" t="s">
        <v>2313</v>
      </c>
      <c r="H226" s="49">
        <v>0</v>
      </c>
      <c r="I226" s="49">
        <v>0</v>
      </c>
      <c r="J226" s="49" t="s">
        <v>2186</v>
      </c>
      <c r="K226" s="49" t="s">
        <v>6867</v>
      </c>
      <c r="L226" s="49" t="s">
        <v>254</v>
      </c>
      <c r="M226" s="49" t="s">
        <v>568</v>
      </c>
    </row>
    <row r="227" spans="2:13" x14ac:dyDescent="0.3">
      <c r="B227" s="248" t="s">
        <v>2831</v>
      </c>
      <c r="C227" s="248" t="s">
        <v>2831</v>
      </c>
      <c r="D227" t="s">
        <v>2518</v>
      </c>
      <c r="E227" t="s">
        <v>8463</v>
      </c>
      <c r="F227" t="s">
        <v>2073</v>
      </c>
      <c r="G227" s="47" t="s">
        <v>2284</v>
      </c>
      <c r="H227" s="49">
        <v>0</v>
      </c>
      <c r="I227" s="49">
        <v>0</v>
      </c>
      <c r="J227" s="49" t="s">
        <v>2186</v>
      </c>
      <c r="K227" s="49" t="s">
        <v>8464</v>
      </c>
      <c r="L227" s="49" t="s">
        <v>254</v>
      </c>
      <c r="M227" s="49" t="s">
        <v>568</v>
      </c>
    </row>
    <row r="228" spans="2:13" x14ac:dyDescent="0.3">
      <c r="B228" s="248" t="s">
        <v>2831</v>
      </c>
      <c r="C228" s="248" t="s">
        <v>2831</v>
      </c>
      <c r="D228" t="s">
        <v>2518</v>
      </c>
      <c r="E228" t="s">
        <v>3182</v>
      </c>
      <c r="F228" t="s">
        <v>2073</v>
      </c>
      <c r="G228" s="47" t="s">
        <v>2155</v>
      </c>
      <c r="H228" s="49">
        <v>0</v>
      </c>
      <c r="I228" s="49">
        <v>0</v>
      </c>
      <c r="J228" s="49" t="s">
        <v>2160</v>
      </c>
      <c r="K228" s="49" t="s">
        <v>2925</v>
      </c>
      <c r="L228" s="49" t="s">
        <v>254</v>
      </c>
      <c r="M228" s="49" t="s">
        <v>568</v>
      </c>
    </row>
    <row r="229" spans="2:13" x14ac:dyDescent="0.3">
      <c r="B229" s="248" t="s">
        <v>2831</v>
      </c>
      <c r="C229" s="248" t="s">
        <v>2831</v>
      </c>
      <c r="D229" t="s">
        <v>2518</v>
      </c>
      <c r="E229" t="s">
        <v>12273</v>
      </c>
      <c r="F229" t="s">
        <v>2072</v>
      </c>
      <c r="G229" s="47" t="s">
        <v>2237</v>
      </c>
      <c r="H229" s="49">
        <v>0</v>
      </c>
      <c r="I229" s="49">
        <v>0</v>
      </c>
      <c r="J229" s="49" t="s">
        <v>2160</v>
      </c>
      <c r="K229" s="49" t="s">
        <v>12244</v>
      </c>
      <c r="L229" s="49" t="s">
        <v>254</v>
      </c>
      <c r="M229" s="49" t="s">
        <v>568</v>
      </c>
    </row>
    <row r="230" spans="2:13" x14ac:dyDescent="0.3">
      <c r="B230" s="248" t="s">
        <v>2831</v>
      </c>
      <c r="C230" s="248" t="s">
        <v>2831</v>
      </c>
      <c r="D230" t="s">
        <v>2518</v>
      </c>
      <c r="E230" t="s">
        <v>5920</v>
      </c>
      <c r="F230" t="s">
        <v>2078</v>
      </c>
      <c r="G230" s="47" t="s">
        <v>2219</v>
      </c>
      <c r="H230" s="49">
        <v>0</v>
      </c>
      <c r="I230" s="49">
        <v>0</v>
      </c>
      <c r="J230" s="49" t="s">
        <v>2186</v>
      </c>
      <c r="K230" s="49" t="s">
        <v>5921</v>
      </c>
      <c r="L230" s="49" t="s">
        <v>254</v>
      </c>
      <c r="M230" s="49" t="s">
        <v>568</v>
      </c>
    </row>
    <row r="231" spans="2:13" x14ac:dyDescent="0.3">
      <c r="B231" s="248" t="s">
        <v>2831</v>
      </c>
      <c r="C231" s="248" t="s">
        <v>2831</v>
      </c>
      <c r="D231" t="s">
        <v>2518</v>
      </c>
      <c r="E231" t="s">
        <v>11539</v>
      </c>
      <c r="F231" t="s">
        <v>2073</v>
      </c>
      <c r="G231" s="47" t="s">
        <v>2284</v>
      </c>
      <c r="H231" s="49">
        <v>0</v>
      </c>
      <c r="I231" s="49">
        <v>0</v>
      </c>
      <c r="J231" s="49" t="s">
        <v>2160</v>
      </c>
      <c r="K231" s="49" t="s">
        <v>2992</v>
      </c>
      <c r="L231" s="49" t="s">
        <v>254</v>
      </c>
      <c r="M231" s="49" t="s">
        <v>568</v>
      </c>
    </row>
    <row r="232" spans="2:13" x14ac:dyDescent="0.3">
      <c r="B232" s="248" t="s">
        <v>2831</v>
      </c>
      <c r="C232" s="248" t="s">
        <v>2831</v>
      </c>
      <c r="D232" t="s">
        <v>2518</v>
      </c>
      <c r="E232" t="s">
        <v>6515</v>
      </c>
      <c r="F232" t="s">
        <v>2073</v>
      </c>
      <c r="G232" s="47" t="s">
        <v>2187</v>
      </c>
      <c r="H232" s="49">
        <v>0</v>
      </c>
      <c r="I232" s="49">
        <v>0</v>
      </c>
      <c r="J232" s="49" t="s">
        <v>2160</v>
      </c>
      <c r="K232" s="49" t="s">
        <v>6516</v>
      </c>
      <c r="L232" s="49" t="s">
        <v>254</v>
      </c>
      <c r="M232" s="49" t="s">
        <v>568</v>
      </c>
    </row>
    <row r="233" spans="2:13" x14ac:dyDescent="0.3">
      <c r="B233" s="248" t="s">
        <v>2831</v>
      </c>
      <c r="C233" s="248" t="s">
        <v>2831</v>
      </c>
      <c r="D233" t="s">
        <v>2518</v>
      </c>
      <c r="E233" t="s">
        <v>12274</v>
      </c>
      <c r="F233" t="s">
        <v>2072</v>
      </c>
      <c r="G233" s="47" t="s">
        <v>2256</v>
      </c>
      <c r="H233" s="49">
        <v>0</v>
      </c>
      <c r="I233" s="49">
        <v>0</v>
      </c>
      <c r="J233" s="49" t="s">
        <v>2160</v>
      </c>
      <c r="K233" s="49" t="s">
        <v>12244</v>
      </c>
      <c r="L233" s="49" t="s">
        <v>254</v>
      </c>
      <c r="M233" s="49" t="s">
        <v>568</v>
      </c>
    </row>
    <row r="234" spans="2:13" x14ac:dyDescent="0.3">
      <c r="B234" s="248" t="s">
        <v>2831</v>
      </c>
      <c r="C234" s="248" t="s">
        <v>2831</v>
      </c>
      <c r="D234" t="s">
        <v>2518</v>
      </c>
      <c r="E234" t="s">
        <v>4512</v>
      </c>
      <c r="F234" t="s">
        <v>2073</v>
      </c>
      <c r="G234" s="47" t="s">
        <v>2210</v>
      </c>
      <c r="H234" s="49">
        <v>0</v>
      </c>
      <c r="I234" s="49">
        <v>0</v>
      </c>
      <c r="J234" s="49" t="s">
        <v>2176</v>
      </c>
      <c r="K234" s="49" t="s">
        <v>4513</v>
      </c>
      <c r="L234" s="49" t="s">
        <v>254</v>
      </c>
      <c r="M234" s="49" t="s">
        <v>568</v>
      </c>
    </row>
    <row r="235" spans="2:13" x14ac:dyDescent="0.3">
      <c r="B235" s="248" t="s">
        <v>2831</v>
      </c>
      <c r="C235" s="248" t="s">
        <v>2831</v>
      </c>
      <c r="D235" t="s">
        <v>2518</v>
      </c>
      <c r="E235" t="s">
        <v>12275</v>
      </c>
      <c r="F235" t="s">
        <v>2072</v>
      </c>
      <c r="G235" s="47" t="s">
        <v>2263</v>
      </c>
      <c r="H235" s="49">
        <v>0</v>
      </c>
      <c r="I235" s="49">
        <v>0</v>
      </c>
      <c r="J235" s="49" t="s">
        <v>2176</v>
      </c>
      <c r="K235" s="49" t="s">
        <v>12276</v>
      </c>
      <c r="L235" s="49" t="s">
        <v>254</v>
      </c>
      <c r="M235" s="49" t="s">
        <v>568</v>
      </c>
    </row>
    <row r="236" spans="2:13" x14ac:dyDescent="0.3">
      <c r="B236" s="248" t="s">
        <v>2831</v>
      </c>
      <c r="C236" s="248" t="s">
        <v>2831</v>
      </c>
      <c r="D236" t="s">
        <v>2518</v>
      </c>
      <c r="E236" t="s">
        <v>8930</v>
      </c>
      <c r="F236" t="s">
        <v>2078</v>
      </c>
      <c r="G236" s="47" t="s">
        <v>2284</v>
      </c>
      <c r="H236" s="49">
        <v>0</v>
      </c>
      <c r="I236" s="49">
        <v>0</v>
      </c>
      <c r="J236" s="49" t="s">
        <v>2186</v>
      </c>
      <c r="K236" s="49" t="s">
        <v>8931</v>
      </c>
      <c r="L236" s="49" t="s">
        <v>254</v>
      </c>
      <c r="M236" s="49" t="s">
        <v>568</v>
      </c>
    </row>
    <row r="237" spans="2:13" x14ac:dyDescent="0.3">
      <c r="B237" s="248" t="s">
        <v>2831</v>
      </c>
      <c r="C237" s="248" t="s">
        <v>2831</v>
      </c>
      <c r="D237" t="s">
        <v>2518</v>
      </c>
      <c r="E237" t="s">
        <v>8171</v>
      </c>
      <c r="F237" t="s">
        <v>2073</v>
      </c>
      <c r="G237" s="47" t="s">
        <v>2285</v>
      </c>
      <c r="H237" s="49">
        <v>0</v>
      </c>
      <c r="I237" s="49">
        <v>0</v>
      </c>
      <c r="J237" s="49" t="s">
        <v>2176</v>
      </c>
      <c r="K237" s="49" t="s">
        <v>8172</v>
      </c>
      <c r="L237" s="49" t="s">
        <v>254</v>
      </c>
      <c r="M237" s="49" t="s">
        <v>568</v>
      </c>
    </row>
    <row r="238" spans="2:13" x14ac:dyDescent="0.3">
      <c r="B238" s="248" t="s">
        <v>2831</v>
      </c>
      <c r="C238" s="248" t="s">
        <v>2831</v>
      </c>
      <c r="D238" t="s">
        <v>2518</v>
      </c>
      <c r="E238" t="s">
        <v>4962</v>
      </c>
      <c r="F238" t="s">
        <v>2073</v>
      </c>
      <c r="G238" s="47" t="s">
        <v>2342</v>
      </c>
      <c r="H238" s="49">
        <v>0</v>
      </c>
      <c r="I238" s="49">
        <v>0</v>
      </c>
      <c r="J238" s="49" t="s">
        <v>2186</v>
      </c>
      <c r="K238" s="49" t="s">
        <v>4963</v>
      </c>
      <c r="L238" s="49" t="s">
        <v>254</v>
      </c>
      <c r="M238" s="49" t="s">
        <v>568</v>
      </c>
    </row>
    <row r="239" spans="2:13" x14ac:dyDescent="0.3">
      <c r="B239" s="248" t="s">
        <v>2831</v>
      </c>
      <c r="C239" s="248" t="s">
        <v>2831</v>
      </c>
      <c r="D239" t="s">
        <v>2518</v>
      </c>
      <c r="E239" t="s">
        <v>5581</v>
      </c>
      <c r="F239" t="s">
        <v>2078</v>
      </c>
      <c r="G239" s="47" t="s">
        <v>2284</v>
      </c>
      <c r="H239" s="49">
        <v>0</v>
      </c>
      <c r="I239" s="49">
        <v>0</v>
      </c>
      <c r="J239" s="49" t="s">
        <v>2186</v>
      </c>
      <c r="K239" s="49" t="s">
        <v>5583</v>
      </c>
      <c r="L239" s="49" t="s">
        <v>254</v>
      </c>
      <c r="M239" s="49" t="s">
        <v>568</v>
      </c>
    </row>
    <row r="240" spans="2:13" x14ac:dyDescent="0.3">
      <c r="B240" s="248" t="s">
        <v>2831</v>
      </c>
      <c r="C240" s="248" t="s">
        <v>2831</v>
      </c>
      <c r="D240" t="s">
        <v>2518</v>
      </c>
      <c r="E240" t="s">
        <v>7089</v>
      </c>
      <c r="F240" t="s">
        <v>2073</v>
      </c>
      <c r="G240" s="47" t="s">
        <v>2284</v>
      </c>
      <c r="H240" s="49">
        <v>0</v>
      </c>
      <c r="I240" s="49">
        <v>0</v>
      </c>
      <c r="J240" s="49" t="s">
        <v>2186</v>
      </c>
      <c r="K240" s="49" t="s">
        <v>7090</v>
      </c>
      <c r="L240" s="49" t="s">
        <v>254</v>
      </c>
      <c r="M240" s="49" t="s">
        <v>568</v>
      </c>
    </row>
    <row r="241" spans="2:13" x14ac:dyDescent="0.3">
      <c r="B241" s="248" t="s">
        <v>2831</v>
      </c>
      <c r="C241" s="248" t="s">
        <v>2831</v>
      </c>
      <c r="D241" t="s">
        <v>2518</v>
      </c>
      <c r="E241" t="s">
        <v>12277</v>
      </c>
      <c r="F241" t="s">
        <v>2072</v>
      </c>
      <c r="G241" s="47" t="s">
        <v>2226</v>
      </c>
      <c r="H241" s="49">
        <v>0</v>
      </c>
      <c r="I241" s="49">
        <v>0</v>
      </c>
      <c r="J241" s="49" t="s">
        <v>2160</v>
      </c>
      <c r="K241" s="49" t="s">
        <v>2992</v>
      </c>
      <c r="L241" s="49" t="s">
        <v>254</v>
      </c>
      <c r="M241" s="49" t="s">
        <v>568</v>
      </c>
    </row>
    <row r="242" spans="2:13" x14ac:dyDescent="0.3">
      <c r="B242" s="248" t="s">
        <v>2831</v>
      </c>
      <c r="C242" s="248" t="s">
        <v>2831</v>
      </c>
      <c r="D242" t="s">
        <v>2518</v>
      </c>
      <c r="E242" t="s">
        <v>4538</v>
      </c>
      <c r="F242" t="s">
        <v>2073</v>
      </c>
      <c r="G242" s="47" t="s">
        <v>2286</v>
      </c>
      <c r="H242" s="49">
        <v>0</v>
      </c>
      <c r="I242" s="49">
        <v>0</v>
      </c>
      <c r="J242" s="49" t="s">
        <v>2160</v>
      </c>
      <c r="K242" s="49" t="s">
        <v>4332</v>
      </c>
      <c r="L242" s="49" t="s">
        <v>254</v>
      </c>
      <c r="M242" s="49" t="s">
        <v>568</v>
      </c>
    </row>
    <row r="243" spans="2:13" x14ac:dyDescent="0.3">
      <c r="B243" s="248" t="s">
        <v>2831</v>
      </c>
      <c r="C243" s="248" t="s">
        <v>2831</v>
      </c>
      <c r="D243" t="s">
        <v>2518</v>
      </c>
      <c r="E243" t="s">
        <v>4536</v>
      </c>
      <c r="F243" t="s">
        <v>2073</v>
      </c>
      <c r="G243" s="47" t="s">
        <v>2163</v>
      </c>
      <c r="H243" s="49">
        <v>0</v>
      </c>
      <c r="I243" s="49">
        <v>0</v>
      </c>
      <c r="J243" s="49" t="s">
        <v>2160</v>
      </c>
      <c r="K243" s="49" t="s">
        <v>4537</v>
      </c>
      <c r="L243" s="49" t="s">
        <v>254</v>
      </c>
      <c r="M243" s="49" t="s">
        <v>568</v>
      </c>
    </row>
    <row r="244" spans="2:13" x14ac:dyDescent="0.3">
      <c r="B244" s="248" t="s">
        <v>2831</v>
      </c>
      <c r="C244" s="248" t="s">
        <v>2831</v>
      </c>
      <c r="D244" t="s">
        <v>2518</v>
      </c>
      <c r="E244" t="s">
        <v>3311</v>
      </c>
      <c r="F244" t="s">
        <v>2073</v>
      </c>
      <c r="G244" s="47" t="s">
        <v>2313</v>
      </c>
      <c r="H244" s="49">
        <v>0</v>
      </c>
      <c r="I244" s="49">
        <v>0</v>
      </c>
      <c r="J244" s="49" t="s">
        <v>2160</v>
      </c>
      <c r="K244" s="49" t="s">
        <v>2925</v>
      </c>
      <c r="L244" s="49" t="s">
        <v>254</v>
      </c>
      <c r="M244" s="49" t="s">
        <v>568</v>
      </c>
    </row>
    <row r="245" spans="2:13" x14ac:dyDescent="0.3">
      <c r="B245" s="248" t="s">
        <v>2831</v>
      </c>
      <c r="C245" s="248" t="s">
        <v>2831</v>
      </c>
      <c r="D245" t="s">
        <v>2518</v>
      </c>
      <c r="E245" t="s">
        <v>12179</v>
      </c>
      <c r="F245" t="s">
        <v>2075</v>
      </c>
      <c r="G245" s="47" t="s">
        <v>2313</v>
      </c>
      <c r="H245" s="49">
        <v>0</v>
      </c>
      <c r="I245" s="49">
        <v>0</v>
      </c>
      <c r="J245" s="49" t="s">
        <v>2186</v>
      </c>
      <c r="K245" s="49" t="s">
        <v>12180</v>
      </c>
      <c r="L245" s="49" t="s">
        <v>254</v>
      </c>
      <c r="M245" s="49" t="s">
        <v>568</v>
      </c>
    </row>
    <row r="246" spans="2:13" x14ac:dyDescent="0.3">
      <c r="B246" s="248" t="s">
        <v>2831</v>
      </c>
      <c r="C246" s="248" t="s">
        <v>2831</v>
      </c>
      <c r="D246" t="s">
        <v>2518</v>
      </c>
      <c r="E246" t="s">
        <v>7646</v>
      </c>
      <c r="F246" t="s">
        <v>2073</v>
      </c>
      <c r="G246" s="47" t="s">
        <v>2187</v>
      </c>
      <c r="H246" s="49">
        <v>0</v>
      </c>
      <c r="I246" s="49">
        <v>0</v>
      </c>
      <c r="J246" s="49" t="s">
        <v>2186</v>
      </c>
      <c r="K246" s="49" t="s">
        <v>7647</v>
      </c>
      <c r="L246" s="49" t="s">
        <v>254</v>
      </c>
      <c r="M246" s="49" t="s">
        <v>568</v>
      </c>
    </row>
    <row r="247" spans="2:13" x14ac:dyDescent="0.3">
      <c r="B247" s="248" t="s">
        <v>2831</v>
      </c>
      <c r="C247" s="248" t="s">
        <v>2831</v>
      </c>
      <c r="D247" t="s">
        <v>2518</v>
      </c>
      <c r="E247" t="s">
        <v>6933</v>
      </c>
      <c r="F247" t="s">
        <v>2076</v>
      </c>
      <c r="G247" s="47" t="s">
        <v>2219</v>
      </c>
      <c r="H247" s="49">
        <v>0</v>
      </c>
      <c r="I247" s="49">
        <v>0</v>
      </c>
      <c r="J247" s="49" t="s">
        <v>2160</v>
      </c>
      <c r="K247" s="49" t="s">
        <v>6934</v>
      </c>
      <c r="L247" s="49" t="s">
        <v>254</v>
      </c>
      <c r="M247" s="49" t="s">
        <v>568</v>
      </c>
    </row>
    <row r="248" spans="2:13" x14ac:dyDescent="0.3">
      <c r="B248" s="248" t="s">
        <v>2831</v>
      </c>
      <c r="C248" s="248" t="s">
        <v>2831</v>
      </c>
      <c r="D248" t="s">
        <v>2518</v>
      </c>
      <c r="E248" t="s">
        <v>12278</v>
      </c>
      <c r="F248" t="s">
        <v>2072</v>
      </c>
      <c r="G248" s="47" t="s">
        <v>2284</v>
      </c>
      <c r="H248" s="49">
        <v>1</v>
      </c>
      <c r="I248" s="49">
        <v>3056.42</v>
      </c>
      <c r="J248" s="49" t="s">
        <v>2176</v>
      </c>
      <c r="K248" s="49" t="s">
        <v>12279</v>
      </c>
      <c r="L248" s="49" t="s">
        <v>254</v>
      </c>
      <c r="M248" s="49" t="s">
        <v>568</v>
      </c>
    </row>
    <row r="249" spans="2:13" x14ac:dyDescent="0.3">
      <c r="B249" s="248" t="s">
        <v>2831</v>
      </c>
      <c r="C249" s="248" t="s">
        <v>2831</v>
      </c>
      <c r="D249" t="s">
        <v>2518</v>
      </c>
      <c r="E249" t="s">
        <v>7350</v>
      </c>
      <c r="F249" t="s">
        <v>2078</v>
      </c>
      <c r="G249" s="47" t="s">
        <v>2165</v>
      </c>
      <c r="H249" s="49">
        <v>0</v>
      </c>
      <c r="I249" s="49">
        <v>0</v>
      </c>
      <c r="J249" s="49" t="s">
        <v>2186</v>
      </c>
      <c r="K249" s="49" t="s">
        <v>7351</v>
      </c>
      <c r="L249" s="49" t="s">
        <v>254</v>
      </c>
      <c r="M249" s="49" t="s">
        <v>568</v>
      </c>
    </row>
    <row r="250" spans="2:13" x14ac:dyDescent="0.3">
      <c r="B250" s="248" t="s">
        <v>2831</v>
      </c>
      <c r="C250" s="248" t="s">
        <v>2831</v>
      </c>
      <c r="D250" t="s">
        <v>2518</v>
      </c>
      <c r="E250" t="s">
        <v>10423</v>
      </c>
      <c r="F250" t="s">
        <v>2073</v>
      </c>
      <c r="G250" s="47" t="s">
        <v>2313</v>
      </c>
      <c r="H250" s="49">
        <v>0</v>
      </c>
      <c r="I250" s="49">
        <v>0</v>
      </c>
      <c r="J250" s="49" t="s">
        <v>2173</v>
      </c>
      <c r="K250" s="49" t="s">
        <v>10424</v>
      </c>
      <c r="L250" s="49" t="s">
        <v>254</v>
      </c>
      <c r="M250" s="49" t="s">
        <v>568</v>
      </c>
    </row>
    <row r="251" spans="2:13" x14ac:dyDescent="0.3">
      <c r="B251" s="248" t="s">
        <v>2831</v>
      </c>
      <c r="C251" s="248" t="s">
        <v>2831</v>
      </c>
      <c r="D251" t="s">
        <v>2518</v>
      </c>
      <c r="E251" t="s">
        <v>10358</v>
      </c>
      <c r="F251" t="s">
        <v>2073</v>
      </c>
      <c r="G251" s="47" t="s">
        <v>2210</v>
      </c>
      <c r="H251" s="49">
        <v>0</v>
      </c>
      <c r="I251" s="49">
        <v>0</v>
      </c>
      <c r="J251" s="49" t="s">
        <v>2186</v>
      </c>
      <c r="K251" s="49" t="s">
        <v>10359</v>
      </c>
      <c r="L251" s="49" t="s">
        <v>254</v>
      </c>
      <c r="M251" s="49" t="s">
        <v>568</v>
      </c>
    </row>
    <row r="252" spans="2:13" x14ac:dyDescent="0.3">
      <c r="B252" s="248" t="s">
        <v>2831</v>
      </c>
      <c r="C252" s="248" t="s">
        <v>2831</v>
      </c>
      <c r="D252" t="s">
        <v>2518</v>
      </c>
      <c r="E252" t="s">
        <v>8264</v>
      </c>
      <c r="F252" t="s">
        <v>2073</v>
      </c>
      <c r="G252" s="47" t="s">
        <v>2218</v>
      </c>
      <c r="H252" s="49">
        <v>0</v>
      </c>
      <c r="I252" s="49">
        <v>0</v>
      </c>
      <c r="J252" s="49" t="s">
        <v>2186</v>
      </c>
      <c r="K252" s="49" t="s">
        <v>8265</v>
      </c>
      <c r="L252" s="49" t="s">
        <v>254</v>
      </c>
      <c r="M252" s="49" t="s">
        <v>568</v>
      </c>
    </row>
    <row r="253" spans="2:13" x14ac:dyDescent="0.3">
      <c r="B253" s="248" t="s">
        <v>2831</v>
      </c>
      <c r="C253" s="248" t="s">
        <v>2831</v>
      </c>
      <c r="D253" t="s">
        <v>2518</v>
      </c>
      <c r="E253" t="s">
        <v>8371</v>
      </c>
      <c r="F253" t="s">
        <v>2078</v>
      </c>
      <c r="G253" s="47" t="s">
        <v>2326</v>
      </c>
      <c r="H253" s="49">
        <v>0</v>
      </c>
      <c r="I253" s="49">
        <v>0</v>
      </c>
      <c r="J253" s="49" t="s">
        <v>2160</v>
      </c>
      <c r="K253" s="49" t="s">
        <v>8372</v>
      </c>
      <c r="L253" s="49" t="s">
        <v>254</v>
      </c>
      <c r="M253" s="49" t="s">
        <v>568</v>
      </c>
    </row>
    <row r="254" spans="2:13" x14ac:dyDescent="0.3">
      <c r="B254" s="248" t="s">
        <v>2831</v>
      </c>
      <c r="C254" s="248" t="s">
        <v>2831</v>
      </c>
      <c r="D254" t="s">
        <v>2518</v>
      </c>
      <c r="E254" t="s">
        <v>5786</v>
      </c>
      <c r="F254" t="s">
        <v>2073</v>
      </c>
      <c r="G254" s="47" t="s">
        <v>2326</v>
      </c>
      <c r="H254" s="49">
        <v>0</v>
      </c>
      <c r="I254" s="49">
        <v>0</v>
      </c>
      <c r="J254" s="49" t="s">
        <v>2186</v>
      </c>
      <c r="K254" s="49" t="s">
        <v>5787</v>
      </c>
      <c r="L254" s="49" t="s">
        <v>254</v>
      </c>
      <c r="M254" s="49" t="s">
        <v>568</v>
      </c>
    </row>
    <row r="255" spans="2:13" x14ac:dyDescent="0.3">
      <c r="B255" s="248" t="s">
        <v>2831</v>
      </c>
      <c r="C255" s="248" t="s">
        <v>2831</v>
      </c>
      <c r="D255" t="s">
        <v>2518</v>
      </c>
      <c r="E255" t="s">
        <v>3336</v>
      </c>
      <c r="F255" t="s">
        <v>2073</v>
      </c>
      <c r="G255" s="47" t="s">
        <v>2169</v>
      </c>
      <c r="H255" s="49">
        <v>0</v>
      </c>
      <c r="I255" s="49">
        <v>0</v>
      </c>
      <c r="J255" s="49" t="s">
        <v>2160</v>
      </c>
      <c r="K255" s="49" t="s">
        <v>2992</v>
      </c>
      <c r="L255" s="49" t="s">
        <v>254</v>
      </c>
      <c r="M255" s="49" t="s">
        <v>568</v>
      </c>
    </row>
    <row r="256" spans="2:13" x14ac:dyDescent="0.3">
      <c r="B256" s="248" t="s">
        <v>2831</v>
      </c>
      <c r="C256" s="248" t="s">
        <v>2831</v>
      </c>
      <c r="D256" t="s">
        <v>2518</v>
      </c>
      <c r="E256" t="s">
        <v>7336</v>
      </c>
      <c r="F256" t="s">
        <v>2078</v>
      </c>
      <c r="G256" s="47" t="s">
        <v>2311</v>
      </c>
      <c r="H256" s="49">
        <v>0</v>
      </c>
      <c r="I256" s="49">
        <v>0</v>
      </c>
      <c r="J256" s="49" t="s">
        <v>2186</v>
      </c>
      <c r="K256" s="49" t="s">
        <v>7337</v>
      </c>
      <c r="L256" s="49" t="s">
        <v>254</v>
      </c>
      <c r="M256" s="49" t="s">
        <v>568</v>
      </c>
    </row>
    <row r="257" spans="2:13" x14ac:dyDescent="0.3">
      <c r="B257" s="248" t="s">
        <v>2831</v>
      </c>
      <c r="C257" s="248" t="s">
        <v>2831</v>
      </c>
      <c r="D257" t="s">
        <v>2518</v>
      </c>
      <c r="E257" t="s">
        <v>5848</v>
      </c>
      <c r="F257" t="s">
        <v>2078</v>
      </c>
      <c r="G257" s="47" t="s">
        <v>2213</v>
      </c>
      <c r="H257" s="49">
        <v>0</v>
      </c>
      <c r="I257" s="49">
        <v>0</v>
      </c>
      <c r="J257" s="49" t="s">
        <v>2186</v>
      </c>
      <c r="K257" s="49" t="s">
        <v>5849</v>
      </c>
      <c r="L257" s="49" t="s">
        <v>254</v>
      </c>
      <c r="M257" s="49" t="s">
        <v>568</v>
      </c>
    </row>
    <row r="258" spans="2:13" x14ac:dyDescent="0.3">
      <c r="B258" s="248" t="s">
        <v>2831</v>
      </c>
      <c r="C258" s="248" t="s">
        <v>2831</v>
      </c>
      <c r="D258" t="s">
        <v>2518</v>
      </c>
      <c r="E258" t="s">
        <v>3531</v>
      </c>
      <c r="F258" t="s">
        <v>2078</v>
      </c>
      <c r="G258" s="47" t="s">
        <v>2210</v>
      </c>
      <c r="H258" s="49">
        <v>0</v>
      </c>
      <c r="I258" s="49">
        <v>0</v>
      </c>
      <c r="J258" s="49" t="s">
        <v>2186</v>
      </c>
      <c r="K258" s="49" t="s">
        <v>3533</v>
      </c>
      <c r="L258" s="49" t="s">
        <v>254</v>
      </c>
      <c r="M258" s="49" t="s">
        <v>568</v>
      </c>
    </row>
    <row r="259" spans="2:13" x14ac:dyDescent="0.3">
      <c r="B259" s="248" t="s">
        <v>2831</v>
      </c>
      <c r="C259" s="248" t="s">
        <v>2831</v>
      </c>
      <c r="D259" t="s">
        <v>2518</v>
      </c>
      <c r="E259" t="s">
        <v>8215</v>
      </c>
      <c r="F259" t="s">
        <v>2073</v>
      </c>
      <c r="G259" s="47" t="s">
        <v>2296</v>
      </c>
      <c r="H259" s="49">
        <v>0</v>
      </c>
      <c r="I259" s="49">
        <v>0</v>
      </c>
      <c r="J259" s="49" t="s">
        <v>2160</v>
      </c>
      <c r="K259" s="49" t="s">
        <v>8216</v>
      </c>
      <c r="L259" s="49" t="s">
        <v>254</v>
      </c>
      <c r="M259" s="49" t="s">
        <v>568</v>
      </c>
    </row>
    <row r="260" spans="2:13" x14ac:dyDescent="0.3">
      <c r="B260" s="248" t="s">
        <v>2831</v>
      </c>
      <c r="C260" s="248" t="s">
        <v>2831</v>
      </c>
      <c r="D260" t="s">
        <v>2518</v>
      </c>
      <c r="E260" t="s">
        <v>3451</v>
      </c>
      <c r="F260" t="s">
        <v>2078</v>
      </c>
      <c r="G260" s="47" t="s">
        <v>2187</v>
      </c>
      <c r="H260" s="49">
        <v>0</v>
      </c>
      <c r="I260" s="49">
        <v>0</v>
      </c>
      <c r="J260" s="49" t="s">
        <v>2186</v>
      </c>
      <c r="K260" s="49" t="s">
        <v>3454</v>
      </c>
      <c r="L260" s="49" t="s">
        <v>254</v>
      </c>
      <c r="M260" s="49" t="s">
        <v>568</v>
      </c>
    </row>
    <row r="261" spans="2:13" x14ac:dyDescent="0.3">
      <c r="B261" s="248" t="s">
        <v>2831</v>
      </c>
      <c r="C261" s="248" t="s">
        <v>2831</v>
      </c>
      <c r="D261" t="s">
        <v>2518</v>
      </c>
      <c r="E261" t="s">
        <v>10748</v>
      </c>
      <c r="F261" t="s">
        <v>2073</v>
      </c>
      <c r="G261" s="47" t="s">
        <v>2163</v>
      </c>
      <c r="H261" s="49">
        <v>0</v>
      </c>
      <c r="I261" s="49">
        <v>0</v>
      </c>
      <c r="J261" s="49" t="s">
        <v>2160</v>
      </c>
      <c r="K261" s="49" t="s">
        <v>10749</v>
      </c>
      <c r="L261" s="49" t="s">
        <v>254</v>
      </c>
      <c r="M261" s="49" t="s">
        <v>568</v>
      </c>
    </row>
    <row r="262" spans="2:13" x14ac:dyDescent="0.3">
      <c r="B262" s="248" t="s">
        <v>2831</v>
      </c>
      <c r="C262" s="248" t="s">
        <v>2831</v>
      </c>
      <c r="D262" t="s">
        <v>2518</v>
      </c>
      <c r="E262" t="s">
        <v>6396</v>
      </c>
      <c r="F262" t="s">
        <v>2073</v>
      </c>
      <c r="G262" s="47" t="s">
        <v>2283</v>
      </c>
      <c r="H262" s="49">
        <v>0</v>
      </c>
      <c r="I262" s="49">
        <v>0</v>
      </c>
      <c r="J262" s="49" t="s">
        <v>2160</v>
      </c>
      <c r="K262" s="49" t="s">
        <v>6397</v>
      </c>
      <c r="L262" s="49" t="s">
        <v>254</v>
      </c>
      <c r="M262" s="49" t="s">
        <v>568</v>
      </c>
    </row>
    <row r="263" spans="2:13" x14ac:dyDescent="0.3">
      <c r="B263" s="248" t="s">
        <v>2831</v>
      </c>
      <c r="C263" s="248" t="s">
        <v>2831</v>
      </c>
      <c r="D263" t="s">
        <v>2518</v>
      </c>
      <c r="E263" t="s">
        <v>10231</v>
      </c>
      <c r="F263" t="s">
        <v>2073</v>
      </c>
      <c r="G263" s="47" t="s">
        <v>2226</v>
      </c>
      <c r="H263" s="49">
        <v>0</v>
      </c>
      <c r="I263" s="49">
        <v>0</v>
      </c>
      <c r="J263" s="49" t="s">
        <v>2186</v>
      </c>
      <c r="K263" s="49" t="s">
        <v>10232</v>
      </c>
      <c r="L263" s="49" t="s">
        <v>254</v>
      </c>
      <c r="M263" s="49" t="s">
        <v>568</v>
      </c>
    </row>
    <row r="264" spans="2:13" x14ac:dyDescent="0.3">
      <c r="B264" s="248" t="s">
        <v>2831</v>
      </c>
      <c r="C264" s="248" t="s">
        <v>2831</v>
      </c>
      <c r="D264" t="s">
        <v>2518</v>
      </c>
      <c r="E264" t="s">
        <v>7708</v>
      </c>
      <c r="F264" t="s">
        <v>2073</v>
      </c>
      <c r="G264" s="47" t="s">
        <v>2263</v>
      </c>
      <c r="H264" s="49">
        <v>0</v>
      </c>
      <c r="I264" s="49">
        <v>0</v>
      </c>
      <c r="J264" s="49" t="s">
        <v>2186</v>
      </c>
      <c r="K264" s="49" t="s">
        <v>7709</v>
      </c>
      <c r="L264" s="49" t="s">
        <v>254</v>
      </c>
      <c r="M264" s="49" t="s">
        <v>568</v>
      </c>
    </row>
    <row r="265" spans="2:13" x14ac:dyDescent="0.3">
      <c r="B265" s="248" t="s">
        <v>2831</v>
      </c>
      <c r="C265" s="248" t="s">
        <v>2831</v>
      </c>
      <c r="D265" t="s">
        <v>2518</v>
      </c>
      <c r="E265" t="s">
        <v>12019</v>
      </c>
      <c r="F265" t="s">
        <v>2073</v>
      </c>
      <c r="G265" s="47" t="s">
        <v>2286</v>
      </c>
      <c r="H265" s="49">
        <v>0</v>
      </c>
      <c r="I265" s="49">
        <v>0</v>
      </c>
      <c r="J265" s="49" t="s">
        <v>2160</v>
      </c>
      <c r="K265" s="49" t="s">
        <v>11522</v>
      </c>
      <c r="L265" s="49" t="s">
        <v>254</v>
      </c>
      <c r="M265" s="49" t="s">
        <v>568</v>
      </c>
    </row>
    <row r="266" spans="2:13" x14ac:dyDescent="0.3">
      <c r="B266" s="248" t="s">
        <v>2831</v>
      </c>
      <c r="C266" s="248" t="s">
        <v>2831</v>
      </c>
      <c r="D266" t="s">
        <v>2518</v>
      </c>
      <c r="E266" t="s">
        <v>8922</v>
      </c>
      <c r="F266" t="s">
        <v>2078</v>
      </c>
      <c r="G266" s="47" t="s">
        <v>2187</v>
      </c>
      <c r="H266" s="49">
        <v>0</v>
      </c>
      <c r="I266" s="49">
        <v>0</v>
      </c>
      <c r="J266" s="49" t="s">
        <v>2186</v>
      </c>
      <c r="K266" s="49" t="s">
        <v>8923</v>
      </c>
      <c r="L266" s="49" t="s">
        <v>254</v>
      </c>
      <c r="M266" s="49" t="s">
        <v>568</v>
      </c>
    </row>
    <row r="267" spans="2:13" x14ac:dyDescent="0.3">
      <c r="B267" s="248" t="s">
        <v>2831</v>
      </c>
      <c r="C267" s="248" t="s">
        <v>2831</v>
      </c>
      <c r="D267" t="s">
        <v>2518</v>
      </c>
      <c r="E267" t="s">
        <v>12280</v>
      </c>
      <c r="F267" t="s">
        <v>2072</v>
      </c>
      <c r="G267" s="47" t="s">
        <v>2311</v>
      </c>
      <c r="H267" s="49">
        <v>0</v>
      </c>
      <c r="I267" s="49">
        <v>0</v>
      </c>
      <c r="J267" s="49" t="s">
        <v>2160</v>
      </c>
      <c r="K267" s="49" t="s">
        <v>11931</v>
      </c>
      <c r="L267" s="49" t="s">
        <v>2147</v>
      </c>
      <c r="M267" s="49" t="s">
        <v>568</v>
      </c>
    </row>
    <row r="268" spans="2:13" x14ac:dyDescent="0.3">
      <c r="B268" s="248" t="s">
        <v>2831</v>
      </c>
      <c r="C268" s="248" t="s">
        <v>2831</v>
      </c>
      <c r="D268" t="s">
        <v>2518</v>
      </c>
      <c r="E268" t="s">
        <v>4157</v>
      </c>
      <c r="F268" t="s">
        <v>2073</v>
      </c>
      <c r="G268" s="47" t="s">
        <v>2263</v>
      </c>
      <c r="H268" s="49">
        <v>0</v>
      </c>
      <c r="I268" s="49">
        <v>0</v>
      </c>
      <c r="J268" s="49" t="s">
        <v>2186</v>
      </c>
      <c r="K268" s="49" t="s">
        <v>4158</v>
      </c>
      <c r="L268" s="49" t="s">
        <v>254</v>
      </c>
      <c r="M268" s="49" t="s">
        <v>568</v>
      </c>
    </row>
    <row r="269" spans="2:13" x14ac:dyDescent="0.3">
      <c r="B269" s="248" t="s">
        <v>2831</v>
      </c>
      <c r="C269" s="248" t="s">
        <v>2831</v>
      </c>
      <c r="D269" t="s">
        <v>2518</v>
      </c>
      <c r="E269" t="s">
        <v>12281</v>
      </c>
      <c r="F269" t="s">
        <v>2076</v>
      </c>
      <c r="G269" s="47" t="s">
        <v>2207</v>
      </c>
      <c r="H269" s="49">
        <v>0</v>
      </c>
      <c r="I269" s="49">
        <v>0</v>
      </c>
      <c r="J269" s="49" t="s">
        <v>2160</v>
      </c>
      <c r="K269" s="49" t="s">
        <v>12282</v>
      </c>
      <c r="L269" s="49" t="s">
        <v>254</v>
      </c>
      <c r="M269" s="49" t="s">
        <v>568</v>
      </c>
    </row>
    <row r="270" spans="2:13" x14ac:dyDescent="0.3">
      <c r="B270" s="248" t="s">
        <v>2831</v>
      </c>
      <c r="C270" s="248" t="s">
        <v>2831</v>
      </c>
      <c r="D270" t="s">
        <v>2518</v>
      </c>
      <c r="E270" t="s">
        <v>11922</v>
      </c>
      <c r="F270" t="s">
        <v>2073</v>
      </c>
      <c r="G270" s="47" t="s">
        <v>2284</v>
      </c>
      <c r="H270" s="49">
        <v>0</v>
      </c>
      <c r="I270" s="49">
        <v>0</v>
      </c>
      <c r="J270" s="49" t="s">
        <v>2173</v>
      </c>
      <c r="K270" s="49" t="s">
        <v>11923</v>
      </c>
      <c r="L270" s="49" t="s">
        <v>254</v>
      </c>
      <c r="M270" s="49" t="s">
        <v>568</v>
      </c>
    </row>
    <row r="271" spans="2:13" x14ac:dyDescent="0.3">
      <c r="B271" s="248" t="s">
        <v>2831</v>
      </c>
      <c r="C271" s="248" t="s">
        <v>2831</v>
      </c>
      <c r="D271" t="s">
        <v>2518</v>
      </c>
      <c r="E271" t="s">
        <v>12283</v>
      </c>
      <c r="F271" t="s">
        <v>2072</v>
      </c>
      <c r="G271" s="47" t="s">
        <v>2342</v>
      </c>
      <c r="H271" s="49">
        <v>0</v>
      </c>
      <c r="I271" s="49">
        <v>0</v>
      </c>
      <c r="J271" s="49" t="s">
        <v>2160</v>
      </c>
      <c r="K271" s="49" t="s">
        <v>12284</v>
      </c>
      <c r="L271" s="49" t="s">
        <v>254</v>
      </c>
      <c r="M271" s="49" t="s">
        <v>568</v>
      </c>
    </row>
    <row r="272" spans="2:13" x14ac:dyDescent="0.3">
      <c r="B272" s="248" t="s">
        <v>2831</v>
      </c>
      <c r="C272" s="248" t="s">
        <v>2831</v>
      </c>
      <c r="D272" t="s">
        <v>2518</v>
      </c>
      <c r="E272" t="s">
        <v>7818</v>
      </c>
      <c r="F272" t="s">
        <v>2073</v>
      </c>
      <c r="G272" s="47" t="s">
        <v>2207</v>
      </c>
      <c r="H272" s="49">
        <v>0</v>
      </c>
      <c r="I272" s="49">
        <v>0</v>
      </c>
      <c r="J272" s="49" t="s">
        <v>2176</v>
      </c>
      <c r="K272" s="49" t="s">
        <v>7819</v>
      </c>
      <c r="L272" s="49" t="s">
        <v>254</v>
      </c>
      <c r="M272" s="49" t="s">
        <v>568</v>
      </c>
    </row>
    <row r="273" spans="2:13" x14ac:dyDescent="0.3">
      <c r="B273" s="248" t="s">
        <v>2831</v>
      </c>
      <c r="C273" s="248" t="s">
        <v>2831</v>
      </c>
      <c r="D273" t="s">
        <v>2518</v>
      </c>
      <c r="E273" t="s">
        <v>6469</v>
      </c>
      <c r="F273" t="s">
        <v>2073</v>
      </c>
      <c r="G273" s="47" t="s">
        <v>2286</v>
      </c>
      <c r="H273" s="49">
        <v>0</v>
      </c>
      <c r="I273" s="49">
        <v>0</v>
      </c>
      <c r="J273" s="49" t="s">
        <v>2186</v>
      </c>
      <c r="K273" s="49" t="s">
        <v>6470</v>
      </c>
      <c r="L273" s="49" t="s">
        <v>254</v>
      </c>
      <c r="M273" s="49" t="s">
        <v>568</v>
      </c>
    </row>
    <row r="274" spans="2:13" x14ac:dyDescent="0.3">
      <c r="B274" s="248" t="s">
        <v>2831</v>
      </c>
      <c r="C274" s="248" t="s">
        <v>2831</v>
      </c>
      <c r="D274" t="s">
        <v>2518</v>
      </c>
      <c r="E274" t="s">
        <v>11330</v>
      </c>
      <c r="F274" t="s">
        <v>2073</v>
      </c>
      <c r="G274" s="47" t="s">
        <v>2284</v>
      </c>
      <c r="H274" s="49">
        <v>0</v>
      </c>
      <c r="I274" s="49">
        <v>0</v>
      </c>
      <c r="J274" s="49" t="s">
        <v>2160</v>
      </c>
      <c r="K274" s="49" t="s">
        <v>11331</v>
      </c>
      <c r="L274" s="49" t="s">
        <v>254</v>
      </c>
      <c r="M274" s="49" t="s">
        <v>568</v>
      </c>
    </row>
    <row r="275" spans="2:13" x14ac:dyDescent="0.3">
      <c r="B275" s="248" t="s">
        <v>2831</v>
      </c>
      <c r="C275" s="248" t="s">
        <v>2831</v>
      </c>
      <c r="D275" t="s">
        <v>2518</v>
      </c>
      <c r="E275" t="s">
        <v>12285</v>
      </c>
      <c r="F275" t="s">
        <v>2072</v>
      </c>
      <c r="G275" s="47" t="s">
        <v>2226</v>
      </c>
      <c r="H275" s="49">
        <v>0</v>
      </c>
      <c r="I275" s="49">
        <v>0</v>
      </c>
      <c r="J275" s="49" t="s">
        <v>2160</v>
      </c>
      <c r="K275" s="49" t="s">
        <v>12244</v>
      </c>
      <c r="L275" s="49" t="s">
        <v>254</v>
      </c>
      <c r="M275" s="49" t="s">
        <v>568</v>
      </c>
    </row>
    <row r="276" spans="2:13" x14ac:dyDescent="0.3">
      <c r="B276" s="248" t="s">
        <v>2831</v>
      </c>
      <c r="C276" s="248" t="s">
        <v>2831</v>
      </c>
      <c r="D276" t="s">
        <v>2518</v>
      </c>
      <c r="E276" t="s">
        <v>12286</v>
      </c>
      <c r="F276" t="s">
        <v>2072</v>
      </c>
      <c r="G276" s="47" t="s">
        <v>2226</v>
      </c>
      <c r="H276" s="49">
        <v>0</v>
      </c>
      <c r="I276" s="49">
        <v>0</v>
      </c>
      <c r="J276" s="49" t="s">
        <v>2160</v>
      </c>
      <c r="K276" s="49" t="s">
        <v>12244</v>
      </c>
      <c r="L276" s="49" t="s">
        <v>254</v>
      </c>
      <c r="M276" s="49" t="s">
        <v>568</v>
      </c>
    </row>
    <row r="277" spans="2:13" x14ac:dyDescent="0.3">
      <c r="B277" s="248" t="s">
        <v>2831</v>
      </c>
      <c r="C277" s="248" t="s">
        <v>2831</v>
      </c>
      <c r="D277" t="s">
        <v>2518</v>
      </c>
      <c r="E277" t="s">
        <v>7399</v>
      </c>
      <c r="F277" t="s">
        <v>2073</v>
      </c>
      <c r="G277" s="47" t="s">
        <v>2263</v>
      </c>
      <c r="H277" s="49">
        <v>0</v>
      </c>
      <c r="I277" s="49">
        <v>0</v>
      </c>
      <c r="J277" s="49" t="s">
        <v>2160</v>
      </c>
      <c r="K277" s="49" t="s">
        <v>7400</v>
      </c>
      <c r="L277" s="49" t="s">
        <v>254</v>
      </c>
      <c r="M277" s="49" t="s">
        <v>568</v>
      </c>
    </row>
    <row r="278" spans="2:13" x14ac:dyDescent="0.3">
      <c r="B278" s="248" t="s">
        <v>2831</v>
      </c>
      <c r="C278" s="248" t="s">
        <v>2831</v>
      </c>
      <c r="D278" t="s">
        <v>2518</v>
      </c>
      <c r="E278" t="s">
        <v>4161</v>
      </c>
      <c r="F278" t="s">
        <v>2078</v>
      </c>
      <c r="G278" s="47" t="s">
        <v>2313</v>
      </c>
      <c r="H278" s="49">
        <v>0</v>
      </c>
      <c r="I278" s="49">
        <v>0</v>
      </c>
      <c r="J278" s="49" t="s">
        <v>2186</v>
      </c>
      <c r="K278" s="49" t="s">
        <v>4163</v>
      </c>
      <c r="L278" s="49" t="s">
        <v>254</v>
      </c>
      <c r="M278" s="49" t="s">
        <v>568</v>
      </c>
    </row>
    <row r="279" spans="2:13" x14ac:dyDescent="0.3">
      <c r="B279" s="248" t="s">
        <v>2831</v>
      </c>
      <c r="C279" s="248" t="s">
        <v>2831</v>
      </c>
      <c r="D279" t="s">
        <v>2518</v>
      </c>
      <c r="E279" t="s">
        <v>12287</v>
      </c>
      <c r="F279" t="s">
        <v>2072</v>
      </c>
      <c r="G279" s="47" t="s">
        <v>2285</v>
      </c>
      <c r="H279" s="49">
        <v>0</v>
      </c>
      <c r="I279" s="49">
        <v>0</v>
      </c>
      <c r="J279" s="49" t="s">
        <v>2173</v>
      </c>
      <c r="K279" s="49" t="s">
        <v>11455</v>
      </c>
      <c r="L279" s="49" t="s">
        <v>254</v>
      </c>
      <c r="M279" s="49" t="s">
        <v>568</v>
      </c>
    </row>
    <row r="280" spans="2:13" x14ac:dyDescent="0.3">
      <c r="B280" s="248" t="s">
        <v>2831</v>
      </c>
      <c r="C280" s="248" t="s">
        <v>2831</v>
      </c>
      <c r="D280" t="s">
        <v>2518</v>
      </c>
      <c r="E280" t="s">
        <v>3432</v>
      </c>
      <c r="F280" t="s">
        <v>2073</v>
      </c>
      <c r="G280" s="47" t="s">
        <v>2296</v>
      </c>
      <c r="H280" s="49">
        <v>0</v>
      </c>
      <c r="I280" s="49">
        <v>0</v>
      </c>
      <c r="J280" s="49" t="s">
        <v>2186</v>
      </c>
      <c r="K280" s="49" t="s">
        <v>3433</v>
      </c>
      <c r="L280" s="49" t="s">
        <v>254</v>
      </c>
      <c r="M280" s="49" t="s">
        <v>568</v>
      </c>
    </row>
    <row r="281" spans="2:13" x14ac:dyDescent="0.3">
      <c r="B281" s="248" t="s">
        <v>2831</v>
      </c>
      <c r="C281" s="248" t="s">
        <v>2831</v>
      </c>
      <c r="D281" t="s">
        <v>2518</v>
      </c>
      <c r="E281" t="s">
        <v>8140</v>
      </c>
      <c r="F281" t="s">
        <v>2073</v>
      </c>
      <c r="G281" s="47" t="s">
        <v>2285</v>
      </c>
      <c r="H281" s="49">
        <v>0</v>
      </c>
      <c r="I281" s="49">
        <v>0</v>
      </c>
      <c r="J281" s="49" t="s">
        <v>2186</v>
      </c>
      <c r="K281" s="49" t="s">
        <v>8141</v>
      </c>
      <c r="L281" s="49" t="s">
        <v>254</v>
      </c>
      <c r="M281" s="49" t="s">
        <v>568</v>
      </c>
    </row>
    <row r="282" spans="2:13" x14ac:dyDescent="0.3">
      <c r="B282" s="248" t="s">
        <v>2831</v>
      </c>
      <c r="C282" s="248" t="s">
        <v>2831</v>
      </c>
      <c r="D282" t="s">
        <v>2518</v>
      </c>
      <c r="E282" t="s">
        <v>12288</v>
      </c>
      <c r="F282" t="s">
        <v>2072</v>
      </c>
      <c r="G282" s="47" t="s">
        <v>2187</v>
      </c>
      <c r="H282" s="49">
        <v>0</v>
      </c>
      <c r="I282" s="49">
        <v>0</v>
      </c>
      <c r="J282" s="49" t="s">
        <v>2176</v>
      </c>
      <c r="K282" s="49" t="s">
        <v>11714</v>
      </c>
      <c r="L282" s="49" t="s">
        <v>254</v>
      </c>
      <c r="M282" s="49" t="s">
        <v>568</v>
      </c>
    </row>
    <row r="283" spans="2:13" x14ac:dyDescent="0.3">
      <c r="B283" s="248" t="s">
        <v>2831</v>
      </c>
      <c r="C283" s="248" t="s">
        <v>2831</v>
      </c>
      <c r="D283" t="s">
        <v>2518</v>
      </c>
      <c r="E283" t="s">
        <v>7125</v>
      </c>
      <c r="F283" t="s">
        <v>2073</v>
      </c>
      <c r="G283" s="47" t="s">
        <v>2165</v>
      </c>
      <c r="H283" s="49">
        <v>0</v>
      </c>
      <c r="I283" s="49">
        <v>0</v>
      </c>
      <c r="J283" s="49" t="s">
        <v>2160</v>
      </c>
      <c r="K283" s="49" t="s">
        <v>2941</v>
      </c>
      <c r="L283" s="49" t="s">
        <v>254</v>
      </c>
      <c r="M283" s="49" t="s">
        <v>568</v>
      </c>
    </row>
    <row r="284" spans="2:13" x14ac:dyDescent="0.3">
      <c r="B284" s="248" t="s">
        <v>2831</v>
      </c>
      <c r="C284" s="248" t="s">
        <v>2831</v>
      </c>
      <c r="D284" t="s">
        <v>2518</v>
      </c>
      <c r="E284" t="s">
        <v>12289</v>
      </c>
      <c r="F284" t="s">
        <v>2072</v>
      </c>
      <c r="G284" s="47" t="s">
        <v>2210</v>
      </c>
      <c r="H284" s="49">
        <v>0</v>
      </c>
      <c r="I284" s="49">
        <v>0</v>
      </c>
      <c r="J284" s="49" t="s">
        <v>2173</v>
      </c>
      <c r="K284" s="49" t="s">
        <v>12290</v>
      </c>
      <c r="L284" s="49" t="s">
        <v>254</v>
      </c>
      <c r="M284" s="49" t="s">
        <v>568</v>
      </c>
    </row>
    <row r="285" spans="2:13" x14ac:dyDescent="0.3">
      <c r="B285" s="248" t="s">
        <v>2831</v>
      </c>
      <c r="C285" s="248" t="s">
        <v>2831</v>
      </c>
      <c r="D285" t="s">
        <v>2518</v>
      </c>
      <c r="E285" t="s">
        <v>6183</v>
      </c>
      <c r="F285" t="s">
        <v>2073</v>
      </c>
      <c r="G285" s="47" t="s">
        <v>2313</v>
      </c>
      <c r="H285" s="49">
        <v>0</v>
      </c>
      <c r="I285" s="49">
        <v>0</v>
      </c>
      <c r="J285" s="49" t="s">
        <v>2186</v>
      </c>
      <c r="K285" s="49" t="s">
        <v>6184</v>
      </c>
      <c r="L285" s="49" t="s">
        <v>254</v>
      </c>
      <c r="M285" s="49" t="s">
        <v>568</v>
      </c>
    </row>
    <row r="286" spans="2:13" x14ac:dyDescent="0.3">
      <c r="B286" s="248" t="s">
        <v>2831</v>
      </c>
      <c r="C286" s="248" t="s">
        <v>2831</v>
      </c>
      <c r="D286" t="s">
        <v>2518</v>
      </c>
      <c r="E286" t="s">
        <v>4478</v>
      </c>
      <c r="F286" t="s">
        <v>2073</v>
      </c>
      <c r="G286" s="47" t="s">
        <v>2210</v>
      </c>
      <c r="H286" s="49">
        <v>0</v>
      </c>
      <c r="I286" s="49">
        <v>0</v>
      </c>
      <c r="J286" s="49" t="s">
        <v>2173</v>
      </c>
      <c r="K286" s="49" t="s">
        <v>4480</v>
      </c>
      <c r="L286" s="49" t="s">
        <v>254</v>
      </c>
      <c r="M286" s="49" t="s">
        <v>568</v>
      </c>
    </row>
    <row r="287" spans="2:13" x14ac:dyDescent="0.3">
      <c r="B287" s="248" t="s">
        <v>2831</v>
      </c>
      <c r="C287" s="248" t="s">
        <v>2831</v>
      </c>
      <c r="D287" t="s">
        <v>2518</v>
      </c>
      <c r="E287" t="s">
        <v>12291</v>
      </c>
      <c r="F287" t="s">
        <v>2072</v>
      </c>
      <c r="G287" s="47" t="s">
        <v>2263</v>
      </c>
      <c r="H287" s="49">
        <v>0</v>
      </c>
      <c r="I287" s="49">
        <v>0</v>
      </c>
      <c r="J287" s="49" t="s">
        <v>2160</v>
      </c>
      <c r="K287" s="49" t="s">
        <v>4332</v>
      </c>
      <c r="L287" s="49" t="s">
        <v>254</v>
      </c>
      <c r="M287" s="49" t="s">
        <v>568</v>
      </c>
    </row>
    <row r="288" spans="2:13" x14ac:dyDescent="0.3">
      <c r="B288" s="248" t="s">
        <v>2831</v>
      </c>
      <c r="C288" s="248" t="s">
        <v>2831</v>
      </c>
      <c r="D288" t="s">
        <v>2518</v>
      </c>
      <c r="E288" t="s">
        <v>3299</v>
      </c>
      <c r="F288" t="s">
        <v>2073</v>
      </c>
      <c r="G288" s="47" t="s">
        <v>2226</v>
      </c>
      <c r="H288" s="49">
        <v>0</v>
      </c>
      <c r="I288" s="49">
        <v>0</v>
      </c>
      <c r="J288" s="49" t="s">
        <v>2160</v>
      </c>
      <c r="K288" s="49" t="s">
        <v>2925</v>
      </c>
      <c r="L288" s="49" t="s">
        <v>254</v>
      </c>
      <c r="M288" s="49" t="s">
        <v>568</v>
      </c>
    </row>
    <row r="289" spans="2:13" x14ac:dyDescent="0.3">
      <c r="B289" s="248" t="s">
        <v>2831</v>
      </c>
      <c r="C289" s="248" t="s">
        <v>2831</v>
      </c>
      <c r="D289" t="s">
        <v>2518</v>
      </c>
      <c r="E289" t="s">
        <v>6882</v>
      </c>
      <c r="F289" t="s">
        <v>2073</v>
      </c>
      <c r="G289" s="47" t="s">
        <v>2165</v>
      </c>
      <c r="H289" s="49">
        <v>0</v>
      </c>
      <c r="I289" s="49">
        <v>0</v>
      </c>
      <c r="J289" s="49" t="s">
        <v>2186</v>
      </c>
      <c r="K289" s="49" t="s">
        <v>6883</v>
      </c>
      <c r="L289" s="49" t="s">
        <v>2147</v>
      </c>
      <c r="M289" s="49" t="s">
        <v>568</v>
      </c>
    </row>
    <row r="290" spans="2:13" x14ac:dyDescent="0.3">
      <c r="B290" s="248" t="s">
        <v>2831</v>
      </c>
      <c r="C290" s="248" t="s">
        <v>2831</v>
      </c>
      <c r="D290" t="s">
        <v>2518</v>
      </c>
      <c r="E290" t="s">
        <v>5215</v>
      </c>
      <c r="F290" t="s">
        <v>2078</v>
      </c>
      <c r="G290" s="47" t="s">
        <v>2342</v>
      </c>
      <c r="H290" s="49">
        <v>0</v>
      </c>
      <c r="I290" s="49">
        <v>0</v>
      </c>
      <c r="J290" s="49" t="s">
        <v>2160</v>
      </c>
      <c r="K290" s="49" t="s">
        <v>5217</v>
      </c>
      <c r="L290" s="49" t="s">
        <v>254</v>
      </c>
      <c r="M290" s="49" t="s">
        <v>568</v>
      </c>
    </row>
    <row r="291" spans="2:13" x14ac:dyDescent="0.3">
      <c r="B291" s="248" t="s">
        <v>2831</v>
      </c>
      <c r="C291" s="248" t="s">
        <v>2831</v>
      </c>
      <c r="D291" t="s">
        <v>2518</v>
      </c>
      <c r="E291" t="s">
        <v>3553</v>
      </c>
      <c r="F291" t="s">
        <v>2073</v>
      </c>
      <c r="G291" s="47" t="s">
        <v>2187</v>
      </c>
      <c r="H291" s="49">
        <v>0</v>
      </c>
      <c r="I291" s="49">
        <v>0</v>
      </c>
      <c r="J291" s="49" t="s">
        <v>2186</v>
      </c>
      <c r="K291" s="49" t="s">
        <v>3554</v>
      </c>
      <c r="L291" s="49" t="s">
        <v>254</v>
      </c>
      <c r="M291" s="49" t="s">
        <v>568</v>
      </c>
    </row>
    <row r="292" spans="2:13" x14ac:dyDescent="0.3">
      <c r="B292" s="248" t="s">
        <v>2831</v>
      </c>
      <c r="C292" s="248" t="s">
        <v>2831</v>
      </c>
      <c r="D292" t="s">
        <v>2518</v>
      </c>
      <c r="E292" t="s">
        <v>7452</v>
      </c>
      <c r="F292" t="s">
        <v>2073</v>
      </c>
      <c r="G292" s="47" t="s">
        <v>2213</v>
      </c>
      <c r="H292" s="49">
        <v>0</v>
      </c>
      <c r="I292" s="49">
        <v>0</v>
      </c>
      <c r="J292" s="49" t="s">
        <v>2176</v>
      </c>
      <c r="K292" s="49" t="s">
        <v>7453</v>
      </c>
      <c r="L292" s="49" t="s">
        <v>254</v>
      </c>
      <c r="M292" s="49" t="s">
        <v>568</v>
      </c>
    </row>
    <row r="293" spans="2:13" x14ac:dyDescent="0.3">
      <c r="B293" s="248" t="s">
        <v>2831</v>
      </c>
      <c r="C293" s="248" t="s">
        <v>2831</v>
      </c>
      <c r="D293" t="s">
        <v>2518</v>
      </c>
      <c r="E293" t="s">
        <v>8420</v>
      </c>
      <c r="F293" t="s">
        <v>2073</v>
      </c>
      <c r="G293" s="47" t="s">
        <v>2210</v>
      </c>
      <c r="H293" s="49">
        <v>0</v>
      </c>
      <c r="I293" s="49">
        <v>0</v>
      </c>
      <c r="J293" s="49" t="s">
        <v>2186</v>
      </c>
      <c r="K293" s="49" t="s">
        <v>8421</v>
      </c>
      <c r="L293" s="49" t="s">
        <v>254</v>
      </c>
      <c r="M293" s="49" t="s">
        <v>568</v>
      </c>
    </row>
    <row r="294" spans="2:13" x14ac:dyDescent="0.3">
      <c r="B294" s="248" t="s">
        <v>2831</v>
      </c>
      <c r="C294" s="248" t="s">
        <v>2831</v>
      </c>
      <c r="D294" t="s">
        <v>2518</v>
      </c>
      <c r="E294" t="s">
        <v>12292</v>
      </c>
      <c r="F294" t="s">
        <v>2072</v>
      </c>
      <c r="G294" s="47" t="s">
        <v>2286</v>
      </c>
      <c r="H294" s="49">
        <v>0</v>
      </c>
      <c r="I294" s="49">
        <v>0</v>
      </c>
      <c r="J294" s="49" t="s">
        <v>2160</v>
      </c>
      <c r="K294" s="49" t="s">
        <v>2992</v>
      </c>
      <c r="L294" s="49" t="s">
        <v>254</v>
      </c>
      <c r="M294" s="49" t="s">
        <v>568</v>
      </c>
    </row>
    <row r="295" spans="2:13" x14ac:dyDescent="0.3">
      <c r="B295" s="248" t="s">
        <v>2831</v>
      </c>
      <c r="C295" s="248" t="s">
        <v>2831</v>
      </c>
      <c r="D295" t="s">
        <v>2518</v>
      </c>
      <c r="E295" t="s">
        <v>12293</v>
      </c>
      <c r="F295" t="s">
        <v>2072</v>
      </c>
      <c r="G295" s="47" t="s">
        <v>2155</v>
      </c>
      <c r="H295" s="49">
        <v>0</v>
      </c>
      <c r="I295" s="49">
        <v>0</v>
      </c>
      <c r="J295" s="49" t="s">
        <v>2173</v>
      </c>
      <c r="K295" s="49" t="s">
        <v>11455</v>
      </c>
      <c r="L295" s="49" t="s">
        <v>254</v>
      </c>
      <c r="M295" s="49" t="s">
        <v>568</v>
      </c>
    </row>
    <row r="296" spans="2:13" x14ac:dyDescent="0.3">
      <c r="B296" s="248" t="s">
        <v>2831</v>
      </c>
      <c r="C296" s="248" t="s">
        <v>2831</v>
      </c>
      <c r="D296" t="s">
        <v>2518</v>
      </c>
      <c r="E296" t="s">
        <v>4598</v>
      </c>
      <c r="F296" t="s">
        <v>2073</v>
      </c>
      <c r="G296" s="47" t="s">
        <v>2342</v>
      </c>
      <c r="H296" s="49">
        <v>0</v>
      </c>
      <c r="I296" s="49">
        <v>0</v>
      </c>
      <c r="J296" s="49" t="s">
        <v>2160</v>
      </c>
      <c r="K296" s="49" t="s">
        <v>4600</v>
      </c>
      <c r="L296" s="49" t="s">
        <v>254</v>
      </c>
      <c r="M296" s="49" t="s">
        <v>568</v>
      </c>
    </row>
    <row r="297" spans="2:13" x14ac:dyDescent="0.3">
      <c r="B297" s="248" t="s">
        <v>2831</v>
      </c>
      <c r="C297" s="248" t="s">
        <v>2831</v>
      </c>
      <c r="D297" t="s">
        <v>2518</v>
      </c>
      <c r="E297" t="s">
        <v>12294</v>
      </c>
      <c r="F297" t="s">
        <v>2072</v>
      </c>
      <c r="G297" s="47" t="s">
        <v>2285</v>
      </c>
      <c r="H297" s="49">
        <v>0</v>
      </c>
      <c r="I297" s="49">
        <v>0</v>
      </c>
      <c r="J297" s="49" t="s">
        <v>2173</v>
      </c>
      <c r="K297" s="49" t="s">
        <v>12295</v>
      </c>
      <c r="L297" s="49" t="s">
        <v>254</v>
      </c>
      <c r="M297" s="49" t="s">
        <v>568</v>
      </c>
    </row>
    <row r="298" spans="2:13" x14ac:dyDescent="0.3">
      <c r="B298" s="248" t="s">
        <v>2831</v>
      </c>
      <c r="C298" s="248" t="s">
        <v>2831</v>
      </c>
      <c r="D298" t="s">
        <v>2518</v>
      </c>
      <c r="E298" t="s">
        <v>5261</v>
      </c>
      <c r="F298" t="s">
        <v>2073</v>
      </c>
      <c r="G298" s="47" t="s">
        <v>2263</v>
      </c>
      <c r="H298" s="49">
        <v>0</v>
      </c>
      <c r="I298" s="49">
        <v>0</v>
      </c>
      <c r="J298" s="49" t="s">
        <v>2160</v>
      </c>
      <c r="K298" s="49" t="s">
        <v>5263</v>
      </c>
      <c r="L298" s="49" t="s">
        <v>254</v>
      </c>
      <c r="M298" s="49" t="s">
        <v>568</v>
      </c>
    </row>
    <row r="299" spans="2:13" x14ac:dyDescent="0.3">
      <c r="B299" s="248" t="s">
        <v>2831</v>
      </c>
      <c r="C299" s="248" t="s">
        <v>2831</v>
      </c>
      <c r="D299" t="s">
        <v>2518</v>
      </c>
      <c r="E299" t="s">
        <v>12296</v>
      </c>
      <c r="F299" t="s">
        <v>2076</v>
      </c>
      <c r="G299" s="47" t="s">
        <v>2284</v>
      </c>
      <c r="H299" s="49">
        <v>0</v>
      </c>
      <c r="I299" s="49">
        <v>0</v>
      </c>
      <c r="J299" s="49" t="s">
        <v>2160</v>
      </c>
      <c r="K299" s="49" t="s">
        <v>2936</v>
      </c>
      <c r="L299" s="49" t="s">
        <v>254</v>
      </c>
      <c r="M299" s="49" t="s">
        <v>568</v>
      </c>
    </row>
    <row r="300" spans="2:13" x14ac:dyDescent="0.3">
      <c r="B300" s="248" t="s">
        <v>2831</v>
      </c>
      <c r="C300" s="248" t="s">
        <v>2831</v>
      </c>
      <c r="D300" t="s">
        <v>2518</v>
      </c>
      <c r="E300" t="s">
        <v>11777</v>
      </c>
      <c r="F300" t="s">
        <v>2073</v>
      </c>
      <c r="G300" s="47" t="s">
        <v>2311</v>
      </c>
      <c r="H300" s="49">
        <v>0</v>
      </c>
      <c r="I300" s="49">
        <v>0</v>
      </c>
      <c r="J300" s="49" t="s">
        <v>2160</v>
      </c>
      <c r="K300" s="49" t="s">
        <v>11778</v>
      </c>
      <c r="L300" s="49" t="s">
        <v>254</v>
      </c>
      <c r="M300" s="49" t="s">
        <v>568</v>
      </c>
    </row>
    <row r="301" spans="2:13" x14ac:dyDescent="0.3">
      <c r="B301" s="248" t="s">
        <v>2831</v>
      </c>
      <c r="C301" s="248" t="s">
        <v>2831</v>
      </c>
      <c r="D301" t="s">
        <v>2518</v>
      </c>
      <c r="E301" t="s">
        <v>7848</v>
      </c>
      <c r="F301" t="s">
        <v>2073</v>
      </c>
      <c r="G301" s="47" t="s">
        <v>2213</v>
      </c>
      <c r="H301" s="49">
        <v>0</v>
      </c>
      <c r="I301" s="49">
        <v>0</v>
      </c>
      <c r="J301" s="49" t="s">
        <v>2186</v>
      </c>
      <c r="K301" s="49" t="s">
        <v>7849</v>
      </c>
      <c r="L301" s="49" t="s">
        <v>254</v>
      </c>
      <c r="M301" s="49" t="s">
        <v>568</v>
      </c>
    </row>
    <row r="302" spans="2:13" x14ac:dyDescent="0.3">
      <c r="B302" s="248" t="s">
        <v>2831</v>
      </c>
      <c r="C302" s="248" t="s">
        <v>2831</v>
      </c>
      <c r="D302" t="s">
        <v>2518</v>
      </c>
      <c r="E302" t="s">
        <v>6931</v>
      </c>
      <c r="F302" t="s">
        <v>2073</v>
      </c>
      <c r="G302" s="47" t="s">
        <v>2316</v>
      </c>
      <c r="H302" s="49">
        <v>0</v>
      </c>
      <c r="I302" s="49">
        <v>0</v>
      </c>
      <c r="J302" s="49" t="s">
        <v>2186</v>
      </c>
      <c r="K302" s="49" t="s">
        <v>6932</v>
      </c>
      <c r="L302" s="49" t="s">
        <v>254</v>
      </c>
      <c r="M302" s="49" t="s">
        <v>568</v>
      </c>
    </row>
    <row r="303" spans="2:13" x14ac:dyDescent="0.3">
      <c r="B303" s="248" t="s">
        <v>2831</v>
      </c>
      <c r="C303" s="248" t="s">
        <v>2831</v>
      </c>
      <c r="D303" t="s">
        <v>2518</v>
      </c>
      <c r="E303" t="s">
        <v>12297</v>
      </c>
      <c r="F303" t="s">
        <v>2076</v>
      </c>
      <c r="G303" s="47" t="s">
        <v>2210</v>
      </c>
      <c r="H303" s="49">
        <v>0</v>
      </c>
      <c r="I303" s="49">
        <v>0</v>
      </c>
      <c r="J303" s="49" t="s">
        <v>2160</v>
      </c>
      <c r="K303" s="49" t="s">
        <v>12298</v>
      </c>
      <c r="L303" s="49" t="s">
        <v>254</v>
      </c>
      <c r="M303" s="49" t="s">
        <v>568</v>
      </c>
    </row>
    <row r="304" spans="2:13" x14ac:dyDescent="0.3">
      <c r="B304" s="248" t="s">
        <v>2831</v>
      </c>
      <c r="C304" s="248" t="s">
        <v>2831</v>
      </c>
      <c r="D304" t="s">
        <v>2518</v>
      </c>
      <c r="E304" t="s">
        <v>2985</v>
      </c>
      <c r="F304" t="s">
        <v>2073</v>
      </c>
      <c r="G304" s="47" t="s">
        <v>2237</v>
      </c>
      <c r="H304" s="49">
        <v>0</v>
      </c>
      <c r="I304" s="49">
        <v>0</v>
      </c>
      <c r="J304" s="49" t="s">
        <v>2160</v>
      </c>
      <c r="K304" s="49" t="s">
        <v>2936</v>
      </c>
      <c r="L304" s="49" t="s">
        <v>254</v>
      </c>
      <c r="M304" s="49" t="s">
        <v>568</v>
      </c>
    </row>
    <row r="305" spans="2:13" x14ac:dyDescent="0.3">
      <c r="B305" s="248" t="s">
        <v>2831</v>
      </c>
      <c r="C305" s="248" t="s">
        <v>2831</v>
      </c>
      <c r="D305" t="s">
        <v>2518</v>
      </c>
      <c r="E305" t="s">
        <v>3248</v>
      </c>
      <c r="F305" t="s">
        <v>2078</v>
      </c>
      <c r="G305" s="47" t="s">
        <v>2342</v>
      </c>
      <c r="H305" s="49">
        <v>0</v>
      </c>
      <c r="I305" s="49">
        <v>0</v>
      </c>
      <c r="J305" s="49" t="s">
        <v>2160</v>
      </c>
      <c r="K305" s="49" t="s">
        <v>2941</v>
      </c>
      <c r="L305" s="49" t="s">
        <v>254</v>
      </c>
      <c r="M305" s="49" t="s">
        <v>568</v>
      </c>
    </row>
    <row r="306" spans="2:13" x14ac:dyDescent="0.3">
      <c r="B306" s="248" t="s">
        <v>2831</v>
      </c>
      <c r="C306" s="248" t="s">
        <v>2831</v>
      </c>
      <c r="D306" t="s">
        <v>2518</v>
      </c>
      <c r="E306" t="s">
        <v>9034</v>
      </c>
      <c r="F306" t="s">
        <v>2078</v>
      </c>
      <c r="G306" s="47" t="s">
        <v>2163</v>
      </c>
      <c r="H306" s="49">
        <v>0</v>
      </c>
      <c r="I306" s="49">
        <v>0</v>
      </c>
      <c r="J306" s="49" t="s">
        <v>2186</v>
      </c>
      <c r="K306" s="49" t="s">
        <v>9035</v>
      </c>
      <c r="L306" s="49" t="s">
        <v>254</v>
      </c>
      <c r="M306" s="49" t="s">
        <v>568</v>
      </c>
    </row>
    <row r="307" spans="2:13" x14ac:dyDescent="0.3">
      <c r="B307" s="248" t="s">
        <v>2831</v>
      </c>
      <c r="C307" s="248" t="s">
        <v>2831</v>
      </c>
      <c r="D307" t="s">
        <v>2518</v>
      </c>
      <c r="E307" t="s">
        <v>4549</v>
      </c>
      <c r="F307" t="s">
        <v>2078</v>
      </c>
      <c r="G307" s="47" t="s">
        <v>2207</v>
      </c>
      <c r="H307" s="49">
        <v>0</v>
      </c>
      <c r="I307" s="49">
        <v>0</v>
      </c>
      <c r="J307" s="49" t="s">
        <v>2160</v>
      </c>
      <c r="K307" s="49" t="s">
        <v>2925</v>
      </c>
      <c r="L307" s="49" t="s">
        <v>254</v>
      </c>
      <c r="M307" s="49" t="s">
        <v>568</v>
      </c>
    </row>
    <row r="308" spans="2:13" x14ac:dyDescent="0.3">
      <c r="B308" s="248" t="s">
        <v>2831</v>
      </c>
      <c r="C308" s="248" t="s">
        <v>2831</v>
      </c>
      <c r="D308" t="s">
        <v>2518</v>
      </c>
      <c r="E308" t="s">
        <v>10438</v>
      </c>
      <c r="F308" t="s">
        <v>2073</v>
      </c>
      <c r="G308" s="47" t="s">
        <v>2316</v>
      </c>
      <c r="H308" s="49">
        <v>0</v>
      </c>
      <c r="I308" s="49">
        <v>0</v>
      </c>
      <c r="J308" s="49" t="s">
        <v>2160</v>
      </c>
      <c r="K308" s="49" t="s">
        <v>3939</v>
      </c>
      <c r="L308" s="49" t="s">
        <v>254</v>
      </c>
      <c r="M308" s="49" t="s">
        <v>568</v>
      </c>
    </row>
    <row r="309" spans="2:13" x14ac:dyDescent="0.3">
      <c r="B309" s="248" t="s">
        <v>2831</v>
      </c>
      <c r="C309" s="248" t="s">
        <v>2831</v>
      </c>
      <c r="D309" t="s">
        <v>2518</v>
      </c>
      <c r="E309" t="s">
        <v>10332</v>
      </c>
      <c r="F309" t="s">
        <v>2078</v>
      </c>
      <c r="G309" s="47" t="s">
        <v>2284</v>
      </c>
      <c r="H309" s="49">
        <v>0</v>
      </c>
      <c r="I309" s="49">
        <v>0</v>
      </c>
      <c r="J309" s="49" t="s">
        <v>2160</v>
      </c>
      <c r="K309" s="49" t="s">
        <v>10333</v>
      </c>
      <c r="L309" s="49" t="s">
        <v>254</v>
      </c>
      <c r="M309" s="49" t="s">
        <v>568</v>
      </c>
    </row>
    <row r="310" spans="2:13" x14ac:dyDescent="0.3">
      <c r="B310" s="248" t="s">
        <v>2831</v>
      </c>
      <c r="C310" s="248" t="s">
        <v>2831</v>
      </c>
      <c r="D310" t="s">
        <v>2518</v>
      </c>
      <c r="E310" t="s">
        <v>11635</v>
      </c>
      <c r="F310" t="s">
        <v>2073</v>
      </c>
      <c r="G310" s="47" t="s">
        <v>2169</v>
      </c>
      <c r="H310" s="49">
        <v>0</v>
      </c>
      <c r="I310" s="49">
        <v>0</v>
      </c>
      <c r="J310" s="49" t="s">
        <v>2173</v>
      </c>
      <c r="K310" s="49" t="s">
        <v>11636</v>
      </c>
      <c r="L310" s="49" t="s">
        <v>254</v>
      </c>
      <c r="M310" s="49" t="s">
        <v>568</v>
      </c>
    </row>
    <row r="311" spans="2:13" x14ac:dyDescent="0.3">
      <c r="B311" s="248" t="s">
        <v>2831</v>
      </c>
      <c r="C311" s="248" t="s">
        <v>2831</v>
      </c>
      <c r="D311" t="s">
        <v>2518</v>
      </c>
      <c r="E311" t="s">
        <v>12140</v>
      </c>
      <c r="F311" t="s">
        <v>2073</v>
      </c>
      <c r="G311" s="47" t="s">
        <v>2207</v>
      </c>
      <c r="H311" s="49">
        <v>0</v>
      </c>
      <c r="I311" s="49">
        <v>0</v>
      </c>
      <c r="J311" s="49" t="s">
        <v>2160</v>
      </c>
      <c r="K311" s="49" t="s">
        <v>4726</v>
      </c>
      <c r="L311" s="49" t="s">
        <v>254</v>
      </c>
      <c r="M311" s="49" t="s">
        <v>568</v>
      </c>
    </row>
    <row r="312" spans="2:13" x14ac:dyDescent="0.3">
      <c r="B312" s="248" t="s">
        <v>2831</v>
      </c>
      <c r="C312" s="248" t="s">
        <v>2831</v>
      </c>
      <c r="D312" t="s">
        <v>2518</v>
      </c>
      <c r="E312" t="s">
        <v>6406</v>
      </c>
      <c r="F312" t="s">
        <v>2073</v>
      </c>
      <c r="G312" s="47" t="s">
        <v>2169</v>
      </c>
      <c r="H312" s="49">
        <v>0</v>
      </c>
      <c r="I312" s="49">
        <v>0</v>
      </c>
      <c r="J312" s="49" t="s">
        <v>2186</v>
      </c>
      <c r="K312" s="49" t="s">
        <v>6407</v>
      </c>
      <c r="L312" s="49" t="s">
        <v>254</v>
      </c>
      <c r="M312" s="49" t="s">
        <v>568</v>
      </c>
    </row>
    <row r="313" spans="2:13" x14ac:dyDescent="0.3">
      <c r="B313" s="248" t="s">
        <v>2831</v>
      </c>
      <c r="C313" s="248" t="s">
        <v>2831</v>
      </c>
      <c r="D313" t="s">
        <v>2518</v>
      </c>
      <c r="E313" t="s">
        <v>10588</v>
      </c>
      <c r="F313" t="s">
        <v>2073</v>
      </c>
      <c r="G313" s="47" t="s">
        <v>2163</v>
      </c>
      <c r="H313" s="49">
        <v>0</v>
      </c>
      <c r="I313" s="49">
        <v>0</v>
      </c>
      <c r="J313" s="49" t="s">
        <v>2186</v>
      </c>
      <c r="K313" s="49" t="s">
        <v>10589</v>
      </c>
      <c r="L313" s="49" t="s">
        <v>254</v>
      </c>
      <c r="M313" s="49" t="s">
        <v>568</v>
      </c>
    </row>
    <row r="314" spans="2:13" x14ac:dyDescent="0.3">
      <c r="B314" s="248" t="s">
        <v>2831</v>
      </c>
      <c r="C314" s="248" t="s">
        <v>2831</v>
      </c>
      <c r="D314" t="s">
        <v>2518</v>
      </c>
      <c r="E314" t="s">
        <v>6996</v>
      </c>
      <c r="F314" t="s">
        <v>2073</v>
      </c>
      <c r="G314" s="47" t="s">
        <v>2284</v>
      </c>
      <c r="H314" s="49">
        <v>0</v>
      </c>
      <c r="I314" s="49">
        <v>0</v>
      </c>
      <c r="J314" s="49" t="s">
        <v>2186</v>
      </c>
      <c r="K314" s="49" t="s">
        <v>6997</v>
      </c>
      <c r="L314" s="49" t="s">
        <v>254</v>
      </c>
      <c r="M314" s="49" t="s">
        <v>568</v>
      </c>
    </row>
    <row r="315" spans="2:13" x14ac:dyDescent="0.3">
      <c r="B315" s="248" t="s">
        <v>2831</v>
      </c>
      <c r="C315" s="248" t="s">
        <v>2831</v>
      </c>
      <c r="D315" t="s">
        <v>2518</v>
      </c>
      <c r="E315" t="s">
        <v>12299</v>
      </c>
      <c r="F315" t="s">
        <v>2072</v>
      </c>
      <c r="G315" s="47" t="s">
        <v>2316</v>
      </c>
      <c r="H315" s="49">
        <v>0</v>
      </c>
      <c r="I315" s="49">
        <v>0</v>
      </c>
      <c r="J315" s="49" t="s">
        <v>2160</v>
      </c>
      <c r="K315" s="49" t="s">
        <v>12244</v>
      </c>
      <c r="L315" s="49" t="s">
        <v>254</v>
      </c>
      <c r="M315" s="49" t="s">
        <v>568</v>
      </c>
    </row>
    <row r="316" spans="2:13" x14ac:dyDescent="0.3">
      <c r="B316" s="248" t="s">
        <v>2831</v>
      </c>
      <c r="C316" s="248" t="s">
        <v>2831</v>
      </c>
      <c r="D316" t="s">
        <v>2518</v>
      </c>
      <c r="E316" t="s">
        <v>4638</v>
      </c>
      <c r="F316" t="s">
        <v>2073</v>
      </c>
      <c r="G316" s="47" t="s">
        <v>2237</v>
      </c>
      <c r="H316" s="49">
        <v>0</v>
      </c>
      <c r="I316" s="49">
        <v>0</v>
      </c>
      <c r="J316" s="49" t="s">
        <v>2173</v>
      </c>
      <c r="K316" s="49" t="s">
        <v>4639</v>
      </c>
      <c r="L316" s="49" t="s">
        <v>254</v>
      </c>
      <c r="M316" s="49" t="s">
        <v>568</v>
      </c>
    </row>
    <row r="317" spans="2:13" x14ac:dyDescent="0.3">
      <c r="B317" s="248" t="s">
        <v>2831</v>
      </c>
      <c r="C317" s="248" t="s">
        <v>2831</v>
      </c>
      <c r="D317" t="s">
        <v>2518</v>
      </c>
      <c r="E317" t="s">
        <v>3115</v>
      </c>
      <c r="F317" t="s">
        <v>2073</v>
      </c>
      <c r="G317" s="47" t="s">
        <v>2328</v>
      </c>
      <c r="H317" s="49">
        <v>0</v>
      </c>
      <c r="I317" s="49">
        <v>0</v>
      </c>
      <c r="J317" s="49" t="s">
        <v>2160</v>
      </c>
      <c r="K317" s="49" t="s">
        <v>2941</v>
      </c>
      <c r="L317" s="49" t="s">
        <v>254</v>
      </c>
      <c r="M317" s="49" t="s">
        <v>568</v>
      </c>
    </row>
    <row r="318" spans="2:13" x14ac:dyDescent="0.3">
      <c r="B318" s="248" t="s">
        <v>2831</v>
      </c>
      <c r="C318" s="248" t="s">
        <v>2831</v>
      </c>
      <c r="D318" t="s">
        <v>2518</v>
      </c>
      <c r="E318" t="s">
        <v>5644</v>
      </c>
      <c r="F318" t="s">
        <v>2073</v>
      </c>
      <c r="G318" s="47" t="s">
        <v>2213</v>
      </c>
      <c r="H318" s="49">
        <v>0</v>
      </c>
      <c r="I318" s="49">
        <v>0</v>
      </c>
      <c r="J318" s="49" t="s">
        <v>2186</v>
      </c>
      <c r="K318" s="49" t="s">
        <v>5646</v>
      </c>
      <c r="L318" s="49" t="s">
        <v>254</v>
      </c>
      <c r="M318" s="49" t="s">
        <v>568</v>
      </c>
    </row>
    <row r="319" spans="2:13" x14ac:dyDescent="0.3">
      <c r="B319" s="248" t="s">
        <v>2831</v>
      </c>
      <c r="C319" s="248" t="s">
        <v>2831</v>
      </c>
      <c r="D319" t="s">
        <v>2518</v>
      </c>
      <c r="E319" t="s">
        <v>11427</v>
      </c>
      <c r="F319" t="s">
        <v>2073</v>
      </c>
      <c r="G319" s="47" t="s">
        <v>2207</v>
      </c>
      <c r="H319" s="49">
        <v>0</v>
      </c>
      <c r="I319" s="49">
        <v>0</v>
      </c>
      <c r="J319" s="49" t="s">
        <v>2160</v>
      </c>
      <c r="K319" s="49" t="s">
        <v>11428</v>
      </c>
      <c r="L319" s="49" t="s">
        <v>254</v>
      </c>
      <c r="M319" s="49" t="s">
        <v>568</v>
      </c>
    </row>
    <row r="320" spans="2:13" x14ac:dyDescent="0.3">
      <c r="B320" s="248" t="s">
        <v>2831</v>
      </c>
      <c r="C320" s="248" t="s">
        <v>2831</v>
      </c>
      <c r="D320" t="s">
        <v>2518</v>
      </c>
      <c r="E320" t="s">
        <v>3986</v>
      </c>
      <c r="F320" t="s">
        <v>2078</v>
      </c>
      <c r="G320" s="47" t="s">
        <v>2283</v>
      </c>
      <c r="H320" s="49">
        <v>0</v>
      </c>
      <c r="I320" s="49">
        <v>0</v>
      </c>
      <c r="J320" s="49" t="s">
        <v>2186</v>
      </c>
      <c r="K320" s="49" t="s">
        <v>3988</v>
      </c>
      <c r="L320" s="49" t="s">
        <v>254</v>
      </c>
      <c r="M320" s="49" t="s">
        <v>568</v>
      </c>
    </row>
    <row r="321" spans="2:13" x14ac:dyDescent="0.3">
      <c r="B321" s="248" t="s">
        <v>2831</v>
      </c>
      <c r="C321" s="248" t="s">
        <v>2831</v>
      </c>
      <c r="D321" t="s">
        <v>2518</v>
      </c>
      <c r="E321" t="s">
        <v>12300</v>
      </c>
      <c r="F321" t="s">
        <v>2072</v>
      </c>
      <c r="G321" s="47" t="s">
        <v>2213</v>
      </c>
      <c r="H321" s="49">
        <v>0</v>
      </c>
      <c r="I321" s="49">
        <v>0</v>
      </c>
      <c r="J321" s="49" t="s">
        <v>2173</v>
      </c>
      <c r="K321" s="49" t="s">
        <v>11455</v>
      </c>
      <c r="L321" s="49" t="s">
        <v>254</v>
      </c>
      <c r="M321" s="49" t="s">
        <v>568</v>
      </c>
    </row>
    <row r="322" spans="2:13" x14ac:dyDescent="0.3">
      <c r="B322" s="248" t="s">
        <v>2831</v>
      </c>
      <c r="C322" s="248" t="s">
        <v>2831</v>
      </c>
      <c r="D322" t="s">
        <v>2518</v>
      </c>
      <c r="E322" t="s">
        <v>9245</v>
      </c>
      <c r="F322" t="s">
        <v>2073</v>
      </c>
      <c r="G322" s="47" t="s">
        <v>2326</v>
      </c>
      <c r="H322" s="49">
        <v>0</v>
      </c>
      <c r="I322" s="49">
        <v>0</v>
      </c>
      <c r="J322" s="49" t="s">
        <v>2186</v>
      </c>
      <c r="K322" s="49" t="s">
        <v>9246</v>
      </c>
      <c r="L322" s="49" t="s">
        <v>254</v>
      </c>
      <c r="M322" s="49" t="s">
        <v>568</v>
      </c>
    </row>
    <row r="323" spans="2:13" x14ac:dyDescent="0.3">
      <c r="B323" s="248" t="s">
        <v>2831</v>
      </c>
      <c r="C323" s="248" t="s">
        <v>2831</v>
      </c>
      <c r="D323" t="s">
        <v>2518</v>
      </c>
      <c r="E323" t="s">
        <v>7492</v>
      </c>
      <c r="F323" t="s">
        <v>2078</v>
      </c>
      <c r="G323" s="47" t="s">
        <v>2169</v>
      </c>
      <c r="H323" s="49">
        <v>0</v>
      </c>
      <c r="I323" s="49">
        <v>0</v>
      </c>
      <c r="J323" s="49" t="s">
        <v>2186</v>
      </c>
      <c r="K323" s="49" t="s">
        <v>7493</v>
      </c>
      <c r="L323" s="49" t="s">
        <v>254</v>
      </c>
      <c r="M323" s="49" t="s">
        <v>568</v>
      </c>
    </row>
    <row r="324" spans="2:13" x14ac:dyDescent="0.3">
      <c r="B324" s="248" t="s">
        <v>2831</v>
      </c>
      <c r="C324" s="248" t="s">
        <v>2831</v>
      </c>
      <c r="D324" t="s">
        <v>2518</v>
      </c>
      <c r="E324" t="s">
        <v>9099</v>
      </c>
      <c r="F324" t="s">
        <v>2078</v>
      </c>
      <c r="G324" s="47" t="s">
        <v>2218</v>
      </c>
      <c r="H324" s="49">
        <v>0</v>
      </c>
      <c r="I324" s="49">
        <v>0</v>
      </c>
      <c r="J324" s="49" t="s">
        <v>2186</v>
      </c>
      <c r="K324" s="49" t="s">
        <v>9100</v>
      </c>
      <c r="L324" s="49" t="s">
        <v>254</v>
      </c>
      <c r="M324" s="49" t="s">
        <v>568</v>
      </c>
    </row>
    <row r="325" spans="2:13" x14ac:dyDescent="0.3">
      <c r="B325" s="248" t="s">
        <v>2831</v>
      </c>
      <c r="C325" s="248" t="s">
        <v>2831</v>
      </c>
      <c r="D325" t="s">
        <v>2518</v>
      </c>
      <c r="E325" t="s">
        <v>12301</v>
      </c>
      <c r="F325" t="s">
        <v>2072</v>
      </c>
      <c r="G325" s="47" t="s">
        <v>2187</v>
      </c>
      <c r="H325" s="49">
        <v>0</v>
      </c>
      <c r="I325" s="49">
        <v>0</v>
      </c>
      <c r="J325" s="49" t="s">
        <v>2185</v>
      </c>
      <c r="K325" s="49" t="s">
        <v>12302</v>
      </c>
      <c r="L325" s="49" t="s">
        <v>254</v>
      </c>
      <c r="M325" s="49" t="s">
        <v>568</v>
      </c>
    </row>
    <row r="326" spans="2:13" x14ac:dyDescent="0.3">
      <c r="B326" s="248" t="s">
        <v>2831</v>
      </c>
      <c r="C326" s="248" t="s">
        <v>2831</v>
      </c>
      <c r="D326" t="s">
        <v>2518</v>
      </c>
      <c r="E326" t="s">
        <v>6653</v>
      </c>
      <c r="F326" t="s">
        <v>2073</v>
      </c>
      <c r="G326" s="47" t="s">
        <v>2155</v>
      </c>
      <c r="H326" s="49">
        <v>0</v>
      </c>
      <c r="I326" s="49">
        <v>0</v>
      </c>
      <c r="J326" s="49" t="s">
        <v>2186</v>
      </c>
      <c r="K326" s="49" t="s">
        <v>6654</v>
      </c>
      <c r="L326" s="49" t="s">
        <v>254</v>
      </c>
      <c r="M326" s="49" t="s">
        <v>568</v>
      </c>
    </row>
    <row r="327" spans="2:13" x14ac:dyDescent="0.3">
      <c r="B327" s="248" t="s">
        <v>2831</v>
      </c>
      <c r="C327" s="248" t="s">
        <v>2831</v>
      </c>
      <c r="D327" t="s">
        <v>2518</v>
      </c>
      <c r="E327" t="s">
        <v>9760</v>
      </c>
      <c r="F327" t="s">
        <v>2073</v>
      </c>
      <c r="G327" s="47" t="s">
        <v>2163</v>
      </c>
      <c r="H327" s="49">
        <v>0</v>
      </c>
      <c r="I327" s="49">
        <v>0</v>
      </c>
      <c r="J327" s="49" t="s">
        <v>2186</v>
      </c>
      <c r="K327" s="49" t="s">
        <v>9761</v>
      </c>
      <c r="L327" s="49" t="s">
        <v>254</v>
      </c>
      <c r="M327" s="49" t="s">
        <v>568</v>
      </c>
    </row>
    <row r="328" spans="2:13" x14ac:dyDescent="0.3">
      <c r="B328" s="248" t="s">
        <v>2831</v>
      </c>
      <c r="C328" s="248" t="s">
        <v>2831</v>
      </c>
      <c r="D328" t="s">
        <v>2518</v>
      </c>
      <c r="E328" t="s">
        <v>7344</v>
      </c>
      <c r="F328" t="s">
        <v>2073</v>
      </c>
      <c r="G328" s="47" t="s">
        <v>2342</v>
      </c>
      <c r="H328" s="49">
        <v>0</v>
      </c>
      <c r="I328" s="49">
        <v>0</v>
      </c>
      <c r="J328" s="49" t="s">
        <v>2186</v>
      </c>
      <c r="K328" s="49" t="s">
        <v>7345</v>
      </c>
      <c r="L328" s="49" t="s">
        <v>254</v>
      </c>
      <c r="M328" s="49" t="s">
        <v>568</v>
      </c>
    </row>
    <row r="329" spans="2:13" x14ac:dyDescent="0.3">
      <c r="B329" s="248" t="s">
        <v>2831</v>
      </c>
      <c r="C329" s="248" t="s">
        <v>2831</v>
      </c>
      <c r="D329" t="s">
        <v>2518</v>
      </c>
      <c r="E329" t="s">
        <v>5763</v>
      </c>
      <c r="F329" t="s">
        <v>2073</v>
      </c>
      <c r="G329" s="47" t="s">
        <v>2187</v>
      </c>
      <c r="H329" s="49">
        <v>0</v>
      </c>
      <c r="I329" s="49">
        <v>0</v>
      </c>
      <c r="J329" s="49" t="s">
        <v>2160</v>
      </c>
      <c r="K329" s="49" t="s">
        <v>5764</v>
      </c>
      <c r="L329" s="49" t="s">
        <v>254</v>
      </c>
      <c r="M329" s="49" t="s">
        <v>568</v>
      </c>
    </row>
    <row r="330" spans="2:13" x14ac:dyDescent="0.3">
      <c r="B330" s="248" t="s">
        <v>2831</v>
      </c>
      <c r="C330" s="248" t="s">
        <v>2831</v>
      </c>
      <c r="D330" t="s">
        <v>2518</v>
      </c>
      <c r="E330" t="s">
        <v>10366</v>
      </c>
      <c r="F330" t="s">
        <v>2073</v>
      </c>
      <c r="G330" s="47" t="s">
        <v>2285</v>
      </c>
      <c r="H330" s="49">
        <v>0</v>
      </c>
      <c r="I330" s="49">
        <v>0</v>
      </c>
      <c r="J330" s="49" t="s">
        <v>2160</v>
      </c>
      <c r="K330" s="49" t="s">
        <v>10367</v>
      </c>
      <c r="L330" s="49" t="s">
        <v>254</v>
      </c>
      <c r="M330" s="49" t="s">
        <v>568</v>
      </c>
    </row>
    <row r="331" spans="2:13" x14ac:dyDescent="0.3">
      <c r="B331" s="248" t="s">
        <v>2831</v>
      </c>
      <c r="C331" s="248" t="s">
        <v>2831</v>
      </c>
      <c r="D331" t="s">
        <v>2518</v>
      </c>
      <c r="E331" t="s">
        <v>8043</v>
      </c>
      <c r="F331" t="s">
        <v>2073</v>
      </c>
      <c r="G331" s="47" t="s">
        <v>2226</v>
      </c>
      <c r="H331" s="49">
        <v>0</v>
      </c>
      <c r="I331" s="49">
        <v>0</v>
      </c>
      <c r="J331" s="49" t="s">
        <v>2186</v>
      </c>
      <c r="K331" s="49" t="s">
        <v>8044</v>
      </c>
      <c r="L331" s="49" t="s">
        <v>254</v>
      </c>
      <c r="M331" s="49" t="s">
        <v>568</v>
      </c>
    </row>
    <row r="332" spans="2:13" x14ac:dyDescent="0.3">
      <c r="B332" s="248" t="s">
        <v>2831</v>
      </c>
      <c r="C332" s="248" t="s">
        <v>2831</v>
      </c>
      <c r="D332" t="s">
        <v>2518</v>
      </c>
      <c r="E332" t="s">
        <v>7025</v>
      </c>
      <c r="F332" t="s">
        <v>2073</v>
      </c>
      <c r="G332" s="47" t="s">
        <v>2326</v>
      </c>
      <c r="H332" s="49">
        <v>0</v>
      </c>
      <c r="I332" s="49">
        <v>0</v>
      </c>
      <c r="J332" s="49" t="s">
        <v>2186</v>
      </c>
      <c r="K332" s="49" t="s">
        <v>7026</v>
      </c>
      <c r="L332" s="49" t="s">
        <v>254</v>
      </c>
      <c r="M332" s="49" t="s">
        <v>568</v>
      </c>
    </row>
    <row r="333" spans="2:13" x14ac:dyDescent="0.3">
      <c r="B333" s="248" t="s">
        <v>2831</v>
      </c>
      <c r="C333" s="248" t="s">
        <v>2831</v>
      </c>
      <c r="D333" t="s">
        <v>2518</v>
      </c>
      <c r="E333" t="s">
        <v>8311</v>
      </c>
      <c r="F333" t="s">
        <v>2073</v>
      </c>
      <c r="G333" s="47" t="s">
        <v>2218</v>
      </c>
      <c r="H333" s="49">
        <v>0</v>
      </c>
      <c r="I333" s="49">
        <v>0</v>
      </c>
      <c r="J333" s="49" t="s">
        <v>2186</v>
      </c>
      <c r="K333" s="49" t="s">
        <v>8312</v>
      </c>
      <c r="L333" s="49" t="s">
        <v>254</v>
      </c>
      <c r="M333" s="49" t="s">
        <v>568</v>
      </c>
    </row>
    <row r="334" spans="2:13" x14ac:dyDescent="0.3">
      <c r="B334" s="248" t="s">
        <v>2831</v>
      </c>
      <c r="C334" s="248" t="s">
        <v>2831</v>
      </c>
      <c r="D334" t="s">
        <v>2518</v>
      </c>
      <c r="E334" t="s">
        <v>4034</v>
      </c>
      <c r="F334" t="s">
        <v>2073</v>
      </c>
      <c r="G334" s="47" t="s">
        <v>2313</v>
      </c>
      <c r="H334" s="49">
        <v>0</v>
      </c>
      <c r="I334" s="49">
        <v>0</v>
      </c>
      <c r="J334" s="49" t="s">
        <v>2186</v>
      </c>
      <c r="K334" s="49" t="s">
        <v>4035</v>
      </c>
      <c r="L334" s="49" t="s">
        <v>254</v>
      </c>
      <c r="M334" s="49" t="s">
        <v>568</v>
      </c>
    </row>
    <row r="335" spans="2:13" x14ac:dyDescent="0.3">
      <c r="B335" s="248" t="s">
        <v>2831</v>
      </c>
      <c r="C335" s="248" t="s">
        <v>2831</v>
      </c>
      <c r="D335" t="s">
        <v>2518</v>
      </c>
      <c r="E335" t="s">
        <v>8842</v>
      </c>
      <c r="F335" t="s">
        <v>2078</v>
      </c>
      <c r="G335" s="47" t="s">
        <v>2296</v>
      </c>
      <c r="H335" s="49">
        <v>0</v>
      </c>
      <c r="I335" s="49">
        <v>0</v>
      </c>
      <c r="J335" s="49" t="s">
        <v>2186</v>
      </c>
      <c r="K335" s="49" t="s">
        <v>8843</v>
      </c>
      <c r="L335" s="49" t="s">
        <v>254</v>
      </c>
      <c r="M335" s="49" t="s">
        <v>568</v>
      </c>
    </row>
    <row r="336" spans="2:13" x14ac:dyDescent="0.3">
      <c r="B336" s="248" t="s">
        <v>2831</v>
      </c>
      <c r="C336" s="248" t="s">
        <v>2831</v>
      </c>
      <c r="D336" t="s">
        <v>2518</v>
      </c>
      <c r="E336" t="s">
        <v>3128</v>
      </c>
      <c r="F336" t="s">
        <v>2073</v>
      </c>
      <c r="G336" s="47" t="s">
        <v>2155</v>
      </c>
      <c r="H336" s="49">
        <v>0</v>
      </c>
      <c r="I336" s="49">
        <v>0</v>
      </c>
      <c r="J336" s="49" t="s">
        <v>2160</v>
      </c>
      <c r="K336" s="49" t="s">
        <v>2925</v>
      </c>
      <c r="L336" s="49" t="s">
        <v>254</v>
      </c>
      <c r="M336" s="49" t="s">
        <v>568</v>
      </c>
    </row>
    <row r="337" spans="2:13" x14ac:dyDescent="0.3">
      <c r="B337" s="248" t="s">
        <v>2831</v>
      </c>
      <c r="C337" s="248" t="s">
        <v>2831</v>
      </c>
      <c r="D337" t="s">
        <v>2518</v>
      </c>
      <c r="E337" t="s">
        <v>4540</v>
      </c>
      <c r="F337" t="s">
        <v>2078</v>
      </c>
      <c r="G337" s="47" t="s">
        <v>2285</v>
      </c>
      <c r="H337" s="49">
        <v>0</v>
      </c>
      <c r="I337" s="49">
        <v>0</v>
      </c>
      <c r="J337" s="49" t="s">
        <v>2173</v>
      </c>
      <c r="K337" s="49" t="s">
        <v>4541</v>
      </c>
      <c r="L337" s="49" t="s">
        <v>254</v>
      </c>
      <c r="M337" s="49" t="s">
        <v>568</v>
      </c>
    </row>
    <row r="338" spans="2:13" x14ac:dyDescent="0.3">
      <c r="B338" s="248" t="s">
        <v>2831</v>
      </c>
      <c r="C338" s="248" t="s">
        <v>2831</v>
      </c>
      <c r="D338" t="s">
        <v>2518</v>
      </c>
      <c r="E338" t="s">
        <v>12303</v>
      </c>
      <c r="F338" t="s">
        <v>2072</v>
      </c>
      <c r="G338" s="47" t="s">
        <v>2207</v>
      </c>
      <c r="H338" s="49">
        <v>0</v>
      </c>
      <c r="I338" s="49">
        <v>0</v>
      </c>
      <c r="J338" s="49" t="s">
        <v>2173</v>
      </c>
      <c r="K338" s="49" t="s">
        <v>12304</v>
      </c>
      <c r="L338" s="49" t="s">
        <v>254</v>
      </c>
      <c r="M338" s="49" t="s">
        <v>568</v>
      </c>
    </row>
    <row r="339" spans="2:13" x14ac:dyDescent="0.3">
      <c r="B339" s="248" t="s">
        <v>2831</v>
      </c>
      <c r="C339" s="248" t="s">
        <v>2831</v>
      </c>
      <c r="D339" t="s">
        <v>2518</v>
      </c>
      <c r="E339" t="s">
        <v>12305</v>
      </c>
      <c r="F339" t="s">
        <v>2072</v>
      </c>
      <c r="G339" s="47" t="s">
        <v>2237</v>
      </c>
      <c r="H339" s="49">
        <v>0</v>
      </c>
      <c r="I339" s="49">
        <v>0</v>
      </c>
      <c r="J339" s="49" t="s">
        <v>2176</v>
      </c>
      <c r="K339" s="49" t="s">
        <v>12306</v>
      </c>
      <c r="L339" s="49" t="s">
        <v>254</v>
      </c>
      <c r="M339" s="49" t="s">
        <v>568</v>
      </c>
    </row>
    <row r="340" spans="2:13" x14ac:dyDescent="0.3">
      <c r="B340" s="248" t="s">
        <v>2831</v>
      </c>
      <c r="C340" s="248" t="s">
        <v>2831</v>
      </c>
      <c r="D340" t="s">
        <v>2518</v>
      </c>
      <c r="E340" t="s">
        <v>3272</v>
      </c>
      <c r="F340" t="s">
        <v>2073</v>
      </c>
      <c r="G340" s="47" t="s">
        <v>2187</v>
      </c>
      <c r="H340" s="49">
        <v>0</v>
      </c>
      <c r="I340" s="49">
        <v>0</v>
      </c>
      <c r="J340" s="49" t="s">
        <v>2160</v>
      </c>
      <c r="K340" s="49" t="s">
        <v>2936</v>
      </c>
      <c r="L340" s="49" t="s">
        <v>254</v>
      </c>
      <c r="M340" s="49" t="s">
        <v>568</v>
      </c>
    </row>
    <row r="341" spans="2:13" x14ac:dyDescent="0.3">
      <c r="B341" s="248" t="s">
        <v>2831</v>
      </c>
      <c r="C341" s="248" t="s">
        <v>2831</v>
      </c>
      <c r="D341" t="s">
        <v>2518</v>
      </c>
      <c r="E341" t="s">
        <v>6237</v>
      </c>
      <c r="F341" t="s">
        <v>2073</v>
      </c>
      <c r="G341" s="47" t="s">
        <v>2213</v>
      </c>
      <c r="H341" s="49">
        <v>0</v>
      </c>
      <c r="I341" s="49">
        <v>0</v>
      </c>
      <c r="J341" s="49" t="s">
        <v>2186</v>
      </c>
      <c r="K341" s="49" t="s">
        <v>6238</v>
      </c>
      <c r="L341" s="49" t="s">
        <v>254</v>
      </c>
      <c r="M341" s="49" t="s">
        <v>568</v>
      </c>
    </row>
    <row r="342" spans="2:13" x14ac:dyDescent="0.3">
      <c r="B342" s="248" t="s">
        <v>2831</v>
      </c>
      <c r="C342" s="248" t="s">
        <v>2831</v>
      </c>
      <c r="D342" t="s">
        <v>2518</v>
      </c>
      <c r="E342" t="s">
        <v>3254</v>
      </c>
      <c r="F342" t="s">
        <v>2073</v>
      </c>
      <c r="G342" s="47" t="s">
        <v>2219</v>
      </c>
      <c r="H342" s="49">
        <v>0</v>
      </c>
      <c r="I342" s="49">
        <v>0</v>
      </c>
      <c r="J342" s="49" t="s">
        <v>2160</v>
      </c>
      <c r="K342" s="49" t="s">
        <v>2925</v>
      </c>
      <c r="L342" s="49" t="s">
        <v>254</v>
      </c>
      <c r="M342" s="49" t="s">
        <v>568</v>
      </c>
    </row>
    <row r="343" spans="2:13" x14ac:dyDescent="0.3">
      <c r="B343" s="248" t="s">
        <v>2831</v>
      </c>
      <c r="C343" s="248" t="s">
        <v>2831</v>
      </c>
      <c r="D343" t="s">
        <v>2518</v>
      </c>
      <c r="E343" t="s">
        <v>10292</v>
      </c>
      <c r="F343" t="s">
        <v>2073</v>
      </c>
      <c r="G343" s="47" t="s">
        <v>2313</v>
      </c>
      <c r="H343" s="49">
        <v>0</v>
      </c>
      <c r="I343" s="49">
        <v>0</v>
      </c>
      <c r="J343" s="49" t="s">
        <v>2186</v>
      </c>
      <c r="K343" s="49" t="s">
        <v>10293</v>
      </c>
      <c r="L343" s="49" t="s">
        <v>254</v>
      </c>
      <c r="M343" s="49" t="s">
        <v>568</v>
      </c>
    </row>
    <row r="344" spans="2:13" x14ac:dyDescent="0.3">
      <c r="B344" s="248" t="s">
        <v>2831</v>
      </c>
      <c r="C344" s="248" t="s">
        <v>2831</v>
      </c>
      <c r="D344" t="s">
        <v>2518</v>
      </c>
      <c r="E344" t="s">
        <v>12307</v>
      </c>
      <c r="F344" t="s">
        <v>2072</v>
      </c>
      <c r="G344" s="47" t="s">
        <v>2316</v>
      </c>
      <c r="H344" s="49">
        <v>0</v>
      </c>
      <c r="I344" s="49">
        <v>0</v>
      </c>
      <c r="J344" s="49" t="s">
        <v>2160</v>
      </c>
      <c r="K344" s="49" t="s">
        <v>9091</v>
      </c>
      <c r="L344" s="49" t="s">
        <v>254</v>
      </c>
      <c r="M344" s="49" t="s">
        <v>568</v>
      </c>
    </row>
    <row r="345" spans="2:13" x14ac:dyDescent="0.3">
      <c r="B345" s="248" t="s">
        <v>2831</v>
      </c>
      <c r="C345" s="248" t="s">
        <v>2831</v>
      </c>
      <c r="D345" t="s">
        <v>2518</v>
      </c>
      <c r="E345" t="s">
        <v>8519</v>
      </c>
      <c r="F345" t="s">
        <v>2078</v>
      </c>
      <c r="G345" s="47" t="s">
        <v>2187</v>
      </c>
      <c r="H345" s="49">
        <v>0</v>
      </c>
      <c r="I345" s="49">
        <v>0</v>
      </c>
      <c r="J345" s="49" t="s">
        <v>2186</v>
      </c>
      <c r="K345" s="49" t="s">
        <v>8520</v>
      </c>
      <c r="L345" s="49" t="s">
        <v>254</v>
      </c>
      <c r="M345" s="49" t="s">
        <v>568</v>
      </c>
    </row>
    <row r="346" spans="2:13" x14ac:dyDescent="0.3">
      <c r="B346" s="248" t="s">
        <v>2831</v>
      </c>
      <c r="C346" s="248" t="s">
        <v>2831</v>
      </c>
      <c r="D346" t="s">
        <v>2518</v>
      </c>
      <c r="E346" t="s">
        <v>8319</v>
      </c>
      <c r="F346" t="s">
        <v>2073</v>
      </c>
      <c r="G346" s="47" t="s">
        <v>2213</v>
      </c>
      <c r="H346" s="49">
        <v>0</v>
      </c>
      <c r="I346" s="49">
        <v>0</v>
      </c>
      <c r="J346" s="49" t="s">
        <v>2186</v>
      </c>
      <c r="K346" s="49" t="s">
        <v>8320</v>
      </c>
      <c r="L346" s="49" t="s">
        <v>254</v>
      </c>
      <c r="M346" s="49" t="s">
        <v>568</v>
      </c>
    </row>
    <row r="347" spans="2:13" x14ac:dyDescent="0.3">
      <c r="B347" s="248" t="s">
        <v>2831</v>
      </c>
      <c r="C347" s="248" t="s">
        <v>2831</v>
      </c>
      <c r="D347" t="s">
        <v>2518</v>
      </c>
      <c r="E347" t="s">
        <v>3203</v>
      </c>
      <c r="F347" t="s">
        <v>2073</v>
      </c>
      <c r="G347" s="47" t="s">
        <v>2284</v>
      </c>
      <c r="H347" s="49">
        <v>0</v>
      </c>
      <c r="I347" s="49">
        <v>0</v>
      </c>
      <c r="J347" s="49" t="s">
        <v>2160</v>
      </c>
      <c r="K347" s="49" t="s">
        <v>2941</v>
      </c>
      <c r="L347" s="49" t="s">
        <v>254</v>
      </c>
      <c r="M347" s="49" t="s">
        <v>568</v>
      </c>
    </row>
    <row r="348" spans="2:13" x14ac:dyDescent="0.3">
      <c r="B348" s="248" t="s">
        <v>2831</v>
      </c>
      <c r="C348" s="248" t="s">
        <v>2831</v>
      </c>
      <c r="D348" t="s">
        <v>2518</v>
      </c>
      <c r="E348" t="s">
        <v>3329</v>
      </c>
      <c r="F348" t="s">
        <v>2073</v>
      </c>
      <c r="G348" s="47" t="s">
        <v>2213</v>
      </c>
      <c r="H348" s="49">
        <v>0</v>
      </c>
      <c r="I348" s="49">
        <v>0</v>
      </c>
      <c r="J348" s="49" t="s">
        <v>2160</v>
      </c>
      <c r="K348" s="49" t="s">
        <v>2941</v>
      </c>
      <c r="L348" s="49" t="s">
        <v>254</v>
      </c>
      <c r="M348" s="49" t="s">
        <v>568</v>
      </c>
    </row>
    <row r="349" spans="2:13" x14ac:dyDescent="0.3">
      <c r="B349" s="248" t="s">
        <v>2831</v>
      </c>
      <c r="C349" s="248" t="s">
        <v>2831</v>
      </c>
      <c r="D349" t="s">
        <v>2518</v>
      </c>
      <c r="E349" t="s">
        <v>10724</v>
      </c>
      <c r="F349" t="s">
        <v>2073</v>
      </c>
      <c r="G349" s="47" t="s">
        <v>2283</v>
      </c>
      <c r="H349" s="49">
        <v>0</v>
      </c>
      <c r="I349" s="49">
        <v>0</v>
      </c>
      <c r="J349" s="49" t="s">
        <v>2186</v>
      </c>
      <c r="K349" s="49" t="s">
        <v>10725</v>
      </c>
      <c r="L349" s="49" t="s">
        <v>254</v>
      </c>
      <c r="M349" s="49" t="s">
        <v>568</v>
      </c>
    </row>
    <row r="350" spans="2:13" x14ac:dyDescent="0.3">
      <c r="B350" s="248" t="s">
        <v>2831</v>
      </c>
      <c r="C350" s="248" t="s">
        <v>2831</v>
      </c>
      <c r="D350" t="s">
        <v>2518</v>
      </c>
      <c r="E350" t="s">
        <v>4830</v>
      </c>
      <c r="F350" t="s">
        <v>2073</v>
      </c>
      <c r="G350" s="47" t="s">
        <v>2283</v>
      </c>
      <c r="H350" s="49">
        <v>0</v>
      </c>
      <c r="I350" s="49">
        <v>0</v>
      </c>
      <c r="J350" s="49" t="s">
        <v>2176</v>
      </c>
      <c r="K350" s="49" t="s">
        <v>4832</v>
      </c>
      <c r="L350" s="49" t="s">
        <v>254</v>
      </c>
      <c r="M350" s="49" t="s">
        <v>568</v>
      </c>
    </row>
    <row r="351" spans="2:13" x14ac:dyDescent="0.3">
      <c r="B351" s="248" t="s">
        <v>2831</v>
      </c>
      <c r="C351" s="248" t="s">
        <v>2831</v>
      </c>
      <c r="D351" t="s">
        <v>2518</v>
      </c>
      <c r="E351" t="s">
        <v>5597</v>
      </c>
      <c r="F351" t="s">
        <v>2073</v>
      </c>
      <c r="G351" s="47" t="s">
        <v>2328</v>
      </c>
      <c r="H351" s="49">
        <v>0</v>
      </c>
      <c r="I351" s="49">
        <v>0</v>
      </c>
      <c r="J351" s="49" t="s">
        <v>2186</v>
      </c>
      <c r="K351" s="49" t="s">
        <v>5598</v>
      </c>
      <c r="L351" s="49" t="s">
        <v>254</v>
      </c>
      <c r="M351" s="49" t="s">
        <v>568</v>
      </c>
    </row>
    <row r="352" spans="2:13" x14ac:dyDescent="0.3">
      <c r="B352" s="248" t="s">
        <v>2831</v>
      </c>
      <c r="C352" s="248" t="s">
        <v>2831</v>
      </c>
      <c r="D352" t="s">
        <v>2518</v>
      </c>
      <c r="E352" t="s">
        <v>11442</v>
      </c>
      <c r="F352" t="s">
        <v>2073</v>
      </c>
      <c r="G352" s="47" t="s">
        <v>2296</v>
      </c>
      <c r="H352" s="49">
        <v>0</v>
      </c>
      <c r="I352" s="49">
        <v>0</v>
      </c>
      <c r="J352" s="49" t="s">
        <v>2160</v>
      </c>
      <c r="K352" s="49" t="s">
        <v>11443</v>
      </c>
      <c r="L352" s="49" t="s">
        <v>254</v>
      </c>
      <c r="M352" s="49" t="s">
        <v>568</v>
      </c>
    </row>
    <row r="353" spans="2:13" x14ac:dyDescent="0.3">
      <c r="B353" s="248" t="s">
        <v>2831</v>
      </c>
      <c r="C353" s="248" t="s">
        <v>2831</v>
      </c>
      <c r="D353" t="s">
        <v>2518</v>
      </c>
      <c r="E353" t="s">
        <v>12308</v>
      </c>
      <c r="F353" t="s">
        <v>2072</v>
      </c>
      <c r="G353" s="47" t="s">
        <v>2326</v>
      </c>
      <c r="H353" s="49">
        <v>0</v>
      </c>
      <c r="I353" s="49">
        <v>0</v>
      </c>
      <c r="J353" s="49" t="s">
        <v>2160</v>
      </c>
      <c r="K353" s="49" t="s">
        <v>2992</v>
      </c>
      <c r="L353" s="49" t="s">
        <v>254</v>
      </c>
      <c r="M353" s="49" t="s">
        <v>568</v>
      </c>
    </row>
    <row r="354" spans="2:13" x14ac:dyDescent="0.3">
      <c r="B354" s="248" t="s">
        <v>2831</v>
      </c>
      <c r="C354" s="248" t="s">
        <v>2831</v>
      </c>
      <c r="D354" t="s">
        <v>2518</v>
      </c>
      <c r="E354" t="s">
        <v>10403</v>
      </c>
      <c r="F354" t="s">
        <v>2078</v>
      </c>
      <c r="G354" s="47" t="s">
        <v>2316</v>
      </c>
      <c r="H354" s="49">
        <v>0</v>
      </c>
      <c r="I354" s="49">
        <v>0</v>
      </c>
      <c r="J354" s="49" t="s">
        <v>2186</v>
      </c>
      <c r="K354" s="49" t="s">
        <v>10404</v>
      </c>
      <c r="L354" s="49" t="s">
        <v>254</v>
      </c>
      <c r="M354" s="49" t="s">
        <v>568</v>
      </c>
    </row>
    <row r="355" spans="2:13" x14ac:dyDescent="0.3">
      <c r="B355" s="248" t="s">
        <v>2831</v>
      </c>
      <c r="C355" s="248" t="s">
        <v>2831</v>
      </c>
      <c r="D355" t="s">
        <v>2518</v>
      </c>
      <c r="E355" t="s">
        <v>5992</v>
      </c>
      <c r="F355" t="s">
        <v>2073</v>
      </c>
      <c r="G355" s="47" t="s">
        <v>2328</v>
      </c>
      <c r="H355" s="49">
        <v>0</v>
      </c>
      <c r="I355" s="49">
        <v>0</v>
      </c>
      <c r="J355" s="49" t="s">
        <v>2186</v>
      </c>
      <c r="K355" s="49" t="s">
        <v>5993</v>
      </c>
      <c r="L355" s="49" t="s">
        <v>254</v>
      </c>
      <c r="M355" s="49" t="s">
        <v>568</v>
      </c>
    </row>
    <row r="356" spans="2:13" x14ac:dyDescent="0.3">
      <c r="B356" s="248" t="s">
        <v>2831</v>
      </c>
      <c r="C356" s="248" t="s">
        <v>2831</v>
      </c>
      <c r="D356" t="s">
        <v>2518</v>
      </c>
      <c r="E356" t="s">
        <v>5869</v>
      </c>
      <c r="F356" t="s">
        <v>2073</v>
      </c>
      <c r="G356" s="47" t="s">
        <v>2169</v>
      </c>
      <c r="H356" s="49">
        <v>0</v>
      </c>
      <c r="I356" s="49">
        <v>0</v>
      </c>
      <c r="J356" s="49" t="s">
        <v>2186</v>
      </c>
      <c r="K356" s="49" t="s">
        <v>5871</v>
      </c>
      <c r="L356" s="49" t="s">
        <v>254</v>
      </c>
      <c r="M356" s="49" t="s">
        <v>568</v>
      </c>
    </row>
    <row r="357" spans="2:13" x14ac:dyDescent="0.3">
      <c r="B357" s="248" t="s">
        <v>2831</v>
      </c>
      <c r="C357" s="248" t="s">
        <v>2831</v>
      </c>
      <c r="D357" t="s">
        <v>2518</v>
      </c>
      <c r="E357" t="s">
        <v>9133</v>
      </c>
      <c r="F357" t="s">
        <v>2073</v>
      </c>
      <c r="G357" s="47" t="s">
        <v>2311</v>
      </c>
      <c r="H357" s="49">
        <v>0</v>
      </c>
      <c r="I357" s="49">
        <v>0</v>
      </c>
      <c r="J357" s="49" t="s">
        <v>2186</v>
      </c>
      <c r="K357" s="49" t="s">
        <v>9134</v>
      </c>
      <c r="L357" s="49" t="s">
        <v>254</v>
      </c>
      <c r="M357" s="49" t="s">
        <v>568</v>
      </c>
    </row>
    <row r="358" spans="2:13" x14ac:dyDescent="0.3">
      <c r="B358" s="248" t="s">
        <v>2831</v>
      </c>
      <c r="C358" s="248" t="s">
        <v>2831</v>
      </c>
      <c r="D358" t="s">
        <v>2518</v>
      </c>
      <c r="E358" t="s">
        <v>12309</v>
      </c>
      <c r="F358" t="s">
        <v>2072</v>
      </c>
      <c r="G358" s="47" t="s">
        <v>2342</v>
      </c>
      <c r="H358" s="49">
        <v>0</v>
      </c>
      <c r="I358" s="49">
        <v>0</v>
      </c>
      <c r="J358" s="49" t="s">
        <v>2176</v>
      </c>
      <c r="K358" s="49" t="s">
        <v>12310</v>
      </c>
      <c r="L358" s="49" t="s">
        <v>254</v>
      </c>
      <c r="M358" s="49" t="s">
        <v>568</v>
      </c>
    </row>
    <row r="359" spans="2:13" x14ac:dyDescent="0.3">
      <c r="B359" s="248" t="s">
        <v>2831</v>
      </c>
      <c r="C359" s="248" t="s">
        <v>2831</v>
      </c>
      <c r="D359" t="s">
        <v>2518</v>
      </c>
      <c r="E359" t="s">
        <v>10537</v>
      </c>
      <c r="F359" t="s">
        <v>2078</v>
      </c>
      <c r="G359" s="47" t="s">
        <v>2328</v>
      </c>
      <c r="H359" s="49">
        <v>1</v>
      </c>
      <c r="I359" s="49">
        <v>389.49</v>
      </c>
      <c r="J359" s="49" t="s">
        <v>2160</v>
      </c>
      <c r="K359" s="49" t="s">
        <v>10538</v>
      </c>
      <c r="L359" s="49" t="s">
        <v>254</v>
      </c>
      <c r="M359" s="49" t="s">
        <v>568</v>
      </c>
    </row>
    <row r="360" spans="2:13" x14ac:dyDescent="0.3">
      <c r="B360" s="248" t="s">
        <v>2831</v>
      </c>
      <c r="C360" s="248" t="s">
        <v>2831</v>
      </c>
      <c r="D360" t="s">
        <v>2518</v>
      </c>
      <c r="E360" t="s">
        <v>9476</v>
      </c>
      <c r="F360" t="s">
        <v>2073</v>
      </c>
      <c r="G360" s="47" t="s">
        <v>2218</v>
      </c>
      <c r="H360" s="49">
        <v>0</v>
      </c>
      <c r="I360" s="49">
        <v>0</v>
      </c>
      <c r="J360" s="49" t="s">
        <v>2186</v>
      </c>
      <c r="K360" s="49" t="s">
        <v>9477</v>
      </c>
      <c r="L360" s="49" t="s">
        <v>254</v>
      </c>
      <c r="M360" s="49" t="s">
        <v>568</v>
      </c>
    </row>
    <row r="361" spans="2:13" x14ac:dyDescent="0.3">
      <c r="B361" s="248" t="s">
        <v>2831</v>
      </c>
      <c r="C361" s="248" t="s">
        <v>2831</v>
      </c>
      <c r="D361" t="s">
        <v>2518</v>
      </c>
      <c r="E361" t="s">
        <v>4029</v>
      </c>
      <c r="F361" t="s">
        <v>2073</v>
      </c>
      <c r="G361" s="47" t="s">
        <v>2213</v>
      </c>
      <c r="H361" s="49">
        <v>0</v>
      </c>
      <c r="I361" s="49">
        <v>0</v>
      </c>
      <c r="J361" s="49" t="s">
        <v>2186</v>
      </c>
      <c r="K361" s="49" t="s">
        <v>4030</v>
      </c>
      <c r="L361" s="49" t="s">
        <v>254</v>
      </c>
      <c r="M361" s="49" t="s">
        <v>568</v>
      </c>
    </row>
    <row r="362" spans="2:13" x14ac:dyDescent="0.3">
      <c r="B362" s="248" t="s">
        <v>2831</v>
      </c>
      <c r="C362" s="248" t="s">
        <v>2831</v>
      </c>
      <c r="D362" t="s">
        <v>2518</v>
      </c>
      <c r="E362" t="s">
        <v>3317</v>
      </c>
      <c r="F362" t="s">
        <v>2073</v>
      </c>
      <c r="G362" s="47" t="s">
        <v>2187</v>
      </c>
      <c r="H362" s="49">
        <v>0</v>
      </c>
      <c r="I362" s="49">
        <v>0</v>
      </c>
      <c r="J362" s="49" t="s">
        <v>2160</v>
      </c>
      <c r="K362" s="49" t="s">
        <v>2925</v>
      </c>
      <c r="L362" s="49" t="s">
        <v>254</v>
      </c>
      <c r="M362" s="49" t="s">
        <v>568</v>
      </c>
    </row>
    <row r="363" spans="2:13" x14ac:dyDescent="0.3">
      <c r="B363" s="248" t="s">
        <v>2831</v>
      </c>
      <c r="C363" s="248" t="s">
        <v>2831</v>
      </c>
      <c r="D363" t="s">
        <v>2518</v>
      </c>
      <c r="E363" t="s">
        <v>6387</v>
      </c>
      <c r="F363" t="s">
        <v>2073</v>
      </c>
      <c r="G363" s="47" t="s">
        <v>2210</v>
      </c>
      <c r="H363" s="49">
        <v>0</v>
      </c>
      <c r="I363" s="49">
        <v>0</v>
      </c>
      <c r="J363" s="49" t="s">
        <v>2186</v>
      </c>
      <c r="K363" s="49" t="s">
        <v>6388</v>
      </c>
      <c r="L363" s="49" t="s">
        <v>254</v>
      </c>
      <c r="M363" s="49" t="s">
        <v>568</v>
      </c>
    </row>
    <row r="364" spans="2:13" x14ac:dyDescent="0.3">
      <c r="B364" s="248" t="s">
        <v>2831</v>
      </c>
      <c r="C364" s="248" t="s">
        <v>2831</v>
      </c>
      <c r="D364" t="s">
        <v>2518</v>
      </c>
      <c r="E364" t="s">
        <v>9829</v>
      </c>
      <c r="F364" t="s">
        <v>2078</v>
      </c>
      <c r="G364" s="47" t="s">
        <v>2313</v>
      </c>
      <c r="H364" s="49">
        <v>0</v>
      </c>
      <c r="I364" s="49">
        <v>0</v>
      </c>
      <c r="J364" s="49" t="s">
        <v>2186</v>
      </c>
      <c r="K364" s="49" t="s">
        <v>9830</v>
      </c>
      <c r="L364" s="49" t="s">
        <v>254</v>
      </c>
      <c r="M364" s="49" t="s">
        <v>568</v>
      </c>
    </row>
    <row r="365" spans="2:13" x14ac:dyDescent="0.3">
      <c r="B365" s="248" t="s">
        <v>2831</v>
      </c>
      <c r="C365" s="248" t="s">
        <v>2831</v>
      </c>
      <c r="D365" t="s">
        <v>2518</v>
      </c>
      <c r="E365" t="s">
        <v>6590</v>
      </c>
      <c r="F365" t="s">
        <v>2078</v>
      </c>
      <c r="G365" s="47" t="s">
        <v>2165</v>
      </c>
      <c r="H365" s="49">
        <v>0</v>
      </c>
      <c r="I365" s="49">
        <v>0</v>
      </c>
      <c r="J365" s="49" t="s">
        <v>2160</v>
      </c>
      <c r="K365" s="49" t="s">
        <v>6591</v>
      </c>
      <c r="L365" s="49" t="s">
        <v>254</v>
      </c>
      <c r="M365" s="49" t="s">
        <v>568</v>
      </c>
    </row>
    <row r="366" spans="2:13" x14ac:dyDescent="0.3">
      <c r="B366" s="248" t="s">
        <v>2831</v>
      </c>
      <c r="C366" s="248" t="s">
        <v>2831</v>
      </c>
      <c r="D366" t="s">
        <v>2518</v>
      </c>
      <c r="E366" t="s">
        <v>4922</v>
      </c>
      <c r="F366" t="s">
        <v>2073</v>
      </c>
      <c r="G366" s="47" t="s">
        <v>2342</v>
      </c>
      <c r="H366" s="49">
        <v>0</v>
      </c>
      <c r="I366" s="49">
        <v>0</v>
      </c>
      <c r="J366" s="49" t="s">
        <v>2160</v>
      </c>
      <c r="K366" s="49" t="s">
        <v>4923</v>
      </c>
      <c r="L366" s="49" t="s">
        <v>254</v>
      </c>
      <c r="M366" s="49" t="s">
        <v>568</v>
      </c>
    </row>
    <row r="367" spans="2:13" x14ac:dyDescent="0.3">
      <c r="B367" s="248" t="s">
        <v>2831</v>
      </c>
      <c r="C367" s="248" t="s">
        <v>2831</v>
      </c>
      <c r="D367" t="s">
        <v>2518</v>
      </c>
      <c r="E367" t="s">
        <v>3606</v>
      </c>
      <c r="F367" t="s">
        <v>2078</v>
      </c>
      <c r="G367" s="47" t="s">
        <v>2283</v>
      </c>
      <c r="H367" s="49">
        <v>0</v>
      </c>
      <c r="I367" s="49">
        <v>0</v>
      </c>
      <c r="J367" s="49" t="s">
        <v>2186</v>
      </c>
      <c r="K367" s="49" t="s">
        <v>3607</v>
      </c>
      <c r="L367" s="49" t="s">
        <v>254</v>
      </c>
      <c r="M367" s="49" t="s">
        <v>568</v>
      </c>
    </row>
    <row r="368" spans="2:13" x14ac:dyDescent="0.3">
      <c r="B368" s="248" t="s">
        <v>2831</v>
      </c>
      <c r="C368" s="248" t="s">
        <v>2831</v>
      </c>
      <c r="D368" t="s">
        <v>2518</v>
      </c>
      <c r="E368" t="s">
        <v>8763</v>
      </c>
      <c r="F368" t="s">
        <v>2073</v>
      </c>
      <c r="G368" s="47" t="s">
        <v>2284</v>
      </c>
      <c r="H368" s="49">
        <v>0</v>
      </c>
      <c r="I368" s="49">
        <v>0</v>
      </c>
      <c r="J368" s="49" t="s">
        <v>2186</v>
      </c>
      <c r="K368" s="49" t="s">
        <v>8764</v>
      </c>
      <c r="L368" s="49" t="s">
        <v>254</v>
      </c>
      <c r="M368" s="49" t="s">
        <v>568</v>
      </c>
    </row>
    <row r="369" spans="2:13" x14ac:dyDescent="0.3">
      <c r="B369" s="248" t="s">
        <v>2831</v>
      </c>
      <c r="C369" s="248" t="s">
        <v>2831</v>
      </c>
      <c r="D369" t="s">
        <v>2518</v>
      </c>
      <c r="E369" t="s">
        <v>3074</v>
      </c>
      <c r="F369" t="s">
        <v>2073</v>
      </c>
      <c r="G369" s="47" t="s">
        <v>2285</v>
      </c>
      <c r="H369" s="49">
        <v>0</v>
      </c>
      <c r="I369" s="49">
        <v>0</v>
      </c>
      <c r="J369" s="49" t="s">
        <v>2160</v>
      </c>
      <c r="K369" s="49" t="s">
        <v>2936</v>
      </c>
      <c r="L369" s="49" t="s">
        <v>254</v>
      </c>
      <c r="M369" s="49" t="s">
        <v>568</v>
      </c>
    </row>
    <row r="370" spans="2:13" x14ac:dyDescent="0.3">
      <c r="B370" s="248" t="s">
        <v>2831</v>
      </c>
      <c r="C370" s="248" t="s">
        <v>2831</v>
      </c>
      <c r="D370" t="s">
        <v>2518</v>
      </c>
      <c r="E370" t="s">
        <v>3981</v>
      </c>
      <c r="F370" t="s">
        <v>2073</v>
      </c>
      <c r="G370" s="47" t="s">
        <v>2285</v>
      </c>
      <c r="H370" s="49">
        <v>0</v>
      </c>
      <c r="I370" s="49">
        <v>0</v>
      </c>
      <c r="J370" s="49" t="s">
        <v>2186</v>
      </c>
      <c r="K370" s="49" t="s">
        <v>3982</v>
      </c>
      <c r="L370" s="49" t="s">
        <v>254</v>
      </c>
      <c r="M370" s="49" t="s">
        <v>568</v>
      </c>
    </row>
    <row r="371" spans="2:13" x14ac:dyDescent="0.3">
      <c r="B371" s="248" t="s">
        <v>2831</v>
      </c>
      <c r="C371" s="248" t="s">
        <v>2831</v>
      </c>
      <c r="D371" t="s">
        <v>2518</v>
      </c>
      <c r="E371" t="s">
        <v>6142</v>
      </c>
      <c r="F371" t="s">
        <v>2078</v>
      </c>
      <c r="G371" s="47" t="s">
        <v>2237</v>
      </c>
      <c r="H371" s="49">
        <v>0</v>
      </c>
      <c r="I371" s="49">
        <v>0</v>
      </c>
      <c r="J371" s="49" t="s">
        <v>2186</v>
      </c>
      <c r="K371" s="49" t="s">
        <v>6143</v>
      </c>
      <c r="L371" s="49" t="s">
        <v>254</v>
      </c>
      <c r="M371" s="49" t="s">
        <v>568</v>
      </c>
    </row>
    <row r="372" spans="2:13" x14ac:dyDescent="0.3">
      <c r="B372" s="248" t="s">
        <v>2831</v>
      </c>
      <c r="C372" s="248" t="s">
        <v>2831</v>
      </c>
      <c r="D372" t="s">
        <v>2518</v>
      </c>
      <c r="E372" t="s">
        <v>9040</v>
      </c>
      <c r="F372" t="s">
        <v>2078</v>
      </c>
      <c r="G372" s="47" t="s">
        <v>2213</v>
      </c>
      <c r="H372" s="49">
        <v>0</v>
      </c>
      <c r="I372" s="49">
        <v>0</v>
      </c>
      <c r="J372" s="49" t="s">
        <v>2186</v>
      </c>
      <c r="K372" s="49" t="s">
        <v>9041</v>
      </c>
      <c r="L372" s="49" t="s">
        <v>254</v>
      </c>
      <c r="M372" s="49" t="s">
        <v>568</v>
      </c>
    </row>
    <row r="373" spans="2:13" x14ac:dyDescent="0.3">
      <c r="B373" s="248" t="s">
        <v>2831</v>
      </c>
      <c r="C373" s="248" t="s">
        <v>2831</v>
      </c>
      <c r="D373" t="s">
        <v>2518</v>
      </c>
      <c r="E373" t="s">
        <v>9659</v>
      </c>
      <c r="F373" t="s">
        <v>2073</v>
      </c>
      <c r="G373" s="47" t="s">
        <v>2237</v>
      </c>
      <c r="H373" s="49">
        <v>0</v>
      </c>
      <c r="I373" s="49">
        <v>0</v>
      </c>
      <c r="J373" s="49" t="s">
        <v>2186</v>
      </c>
      <c r="K373" s="49" t="s">
        <v>9660</v>
      </c>
      <c r="L373" s="49" t="s">
        <v>254</v>
      </c>
      <c r="M373" s="49" t="s">
        <v>568</v>
      </c>
    </row>
    <row r="374" spans="2:13" x14ac:dyDescent="0.3">
      <c r="B374" s="248" t="s">
        <v>2831</v>
      </c>
      <c r="C374" s="248" t="s">
        <v>2831</v>
      </c>
      <c r="D374" t="s">
        <v>2518</v>
      </c>
      <c r="E374" t="s">
        <v>7790</v>
      </c>
      <c r="F374" t="s">
        <v>2073</v>
      </c>
      <c r="G374" s="47" t="s">
        <v>2313</v>
      </c>
      <c r="H374" s="49">
        <v>0</v>
      </c>
      <c r="I374" s="49">
        <v>0</v>
      </c>
      <c r="J374" s="49" t="s">
        <v>2186</v>
      </c>
      <c r="K374" s="49" t="s">
        <v>7791</v>
      </c>
      <c r="L374" s="49" t="s">
        <v>2147</v>
      </c>
      <c r="M374" s="49" t="s">
        <v>568</v>
      </c>
    </row>
    <row r="375" spans="2:13" x14ac:dyDescent="0.3">
      <c r="B375" s="248" t="s">
        <v>2831</v>
      </c>
      <c r="C375" s="248" t="s">
        <v>2831</v>
      </c>
      <c r="D375" t="s">
        <v>2518</v>
      </c>
      <c r="E375" t="s">
        <v>7298</v>
      </c>
      <c r="F375" t="s">
        <v>2073</v>
      </c>
      <c r="G375" s="47" t="s">
        <v>2328</v>
      </c>
      <c r="H375" s="49">
        <v>0</v>
      </c>
      <c r="I375" s="49">
        <v>0</v>
      </c>
      <c r="J375" s="49" t="s">
        <v>2176</v>
      </c>
      <c r="K375" s="49" t="s">
        <v>7299</v>
      </c>
      <c r="L375" s="49" t="s">
        <v>254</v>
      </c>
      <c r="M375" s="49" t="s">
        <v>568</v>
      </c>
    </row>
    <row r="376" spans="2:13" x14ac:dyDescent="0.3">
      <c r="B376" s="248" t="s">
        <v>2831</v>
      </c>
      <c r="C376" s="248" t="s">
        <v>2831</v>
      </c>
      <c r="D376" t="s">
        <v>2518</v>
      </c>
      <c r="E376" t="s">
        <v>8521</v>
      </c>
      <c r="F376" t="s">
        <v>2073</v>
      </c>
      <c r="G376" s="47" t="s">
        <v>2226</v>
      </c>
      <c r="H376" s="49">
        <v>0</v>
      </c>
      <c r="I376" s="49">
        <v>0</v>
      </c>
      <c r="J376" s="49" t="s">
        <v>2186</v>
      </c>
      <c r="K376" s="49" t="s">
        <v>8522</v>
      </c>
      <c r="L376" s="49" t="s">
        <v>254</v>
      </c>
      <c r="M376" s="49" t="s">
        <v>568</v>
      </c>
    </row>
    <row r="377" spans="2:13" x14ac:dyDescent="0.3">
      <c r="B377" s="248" t="s">
        <v>2831</v>
      </c>
      <c r="C377" s="248" t="s">
        <v>2831</v>
      </c>
      <c r="D377" t="s">
        <v>2518</v>
      </c>
      <c r="E377" t="s">
        <v>6770</v>
      </c>
      <c r="F377" t="s">
        <v>2073</v>
      </c>
      <c r="G377" s="47" t="s">
        <v>2169</v>
      </c>
      <c r="H377" s="49">
        <v>0</v>
      </c>
      <c r="I377" s="49">
        <v>0</v>
      </c>
      <c r="J377" s="49" t="s">
        <v>2186</v>
      </c>
      <c r="K377" s="49" t="s">
        <v>6771</v>
      </c>
      <c r="L377" s="49" t="s">
        <v>254</v>
      </c>
      <c r="M377" s="49" t="s">
        <v>568</v>
      </c>
    </row>
    <row r="378" spans="2:13" x14ac:dyDescent="0.3">
      <c r="B378" s="248" t="s">
        <v>2831</v>
      </c>
      <c r="C378" s="248" t="s">
        <v>2831</v>
      </c>
      <c r="D378" t="s">
        <v>2518</v>
      </c>
      <c r="E378" t="s">
        <v>6546</v>
      </c>
      <c r="F378" t="s">
        <v>2073</v>
      </c>
      <c r="G378" s="47" t="s">
        <v>2169</v>
      </c>
      <c r="H378" s="49">
        <v>0</v>
      </c>
      <c r="I378" s="49">
        <v>0</v>
      </c>
      <c r="J378" s="49" t="s">
        <v>2186</v>
      </c>
      <c r="K378" s="49" t="s">
        <v>6547</v>
      </c>
      <c r="L378" s="49" t="s">
        <v>254</v>
      </c>
      <c r="M378" s="49" t="s">
        <v>568</v>
      </c>
    </row>
    <row r="379" spans="2:13" x14ac:dyDescent="0.3">
      <c r="B379" s="248" t="s">
        <v>2831</v>
      </c>
      <c r="C379" s="248" t="s">
        <v>2831</v>
      </c>
      <c r="D379" t="s">
        <v>2518</v>
      </c>
      <c r="E379" t="s">
        <v>7200</v>
      </c>
      <c r="F379" t="s">
        <v>2078</v>
      </c>
      <c r="G379" s="47" t="s">
        <v>2210</v>
      </c>
      <c r="H379" s="49">
        <v>0</v>
      </c>
      <c r="I379" s="49">
        <v>0</v>
      </c>
      <c r="J379" s="49" t="s">
        <v>2160</v>
      </c>
      <c r="K379" s="49" t="s">
        <v>5368</v>
      </c>
      <c r="L379" s="49" t="s">
        <v>254</v>
      </c>
      <c r="M379" s="49" t="s">
        <v>568</v>
      </c>
    </row>
    <row r="380" spans="2:13" x14ac:dyDescent="0.3">
      <c r="B380" s="248" t="s">
        <v>2831</v>
      </c>
      <c r="C380" s="248" t="s">
        <v>2831</v>
      </c>
      <c r="D380" t="s">
        <v>2518</v>
      </c>
      <c r="E380" t="s">
        <v>9141</v>
      </c>
      <c r="F380" t="s">
        <v>2073</v>
      </c>
      <c r="G380" s="47" t="s">
        <v>2218</v>
      </c>
      <c r="H380" s="49">
        <v>0</v>
      </c>
      <c r="I380" s="49">
        <v>0</v>
      </c>
      <c r="J380" s="49" t="s">
        <v>2186</v>
      </c>
      <c r="K380" s="49" t="s">
        <v>9142</v>
      </c>
      <c r="L380" s="49" t="s">
        <v>254</v>
      </c>
      <c r="M380" s="49" t="s">
        <v>568</v>
      </c>
    </row>
    <row r="381" spans="2:13" x14ac:dyDescent="0.3">
      <c r="B381" s="248" t="s">
        <v>2831</v>
      </c>
      <c r="C381" s="248" t="s">
        <v>2831</v>
      </c>
      <c r="D381" t="s">
        <v>2518</v>
      </c>
      <c r="E381" t="s">
        <v>3137</v>
      </c>
      <c r="F381" t="s">
        <v>2073</v>
      </c>
      <c r="G381" s="47" t="s">
        <v>2256</v>
      </c>
      <c r="H381" s="49">
        <v>0</v>
      </c>
      <c r="I381" s="49">
        <v>0</v>
      </c>
      <c r="J381" s="49" t="s">
        <v>2160</v>
      </c>
      <c r="K381" s="49" t="s">
        <v>2941</v>
      </c>
      <c r="L381" s="49" t="s">
        <v>254</v>
      </c>
      <c r="M381" s="49" t="s">
        <v>568</v>
      </c>
    </row>
    <row r="382" spans="2:13" x14ac:dyDescent="0.3">
      <c r="B382" s="248" t="s">
        <v>2831</v>
      </c>
      <c r="C382" s="248" t="s">
        <v>2831</v>
      </c>
      <c r="D382" t="s">
        <v>2518</v>
      </c>
      <c r="E382" t="s">
        <v>12311</v>
      </c>
      <c r="F382" t="s">
        <v>2072</v>
      </c>
      <c r="G382" s="47" t="s">
        <v>2326</v>
      </c>
      <c r="H382" s="49">
        <v>0</v>
      </c>
      <c r="I382" s="49">
        <v>0</v>
      </c>
      <c r="J382" s="49" t="s">
        <v>2160</v>
      </c>
      <c r="K382" s="49" t="s">
        <v>9091</v>
      </c>
      <c r="L382" s="49" t="s">
        <v>254</v>
      </c>
      <c r="M382" s="49" t="s">
        <v>568</v>
      </c>
    </row>
    <row r="383" spans="2:13" x14ac:dyDescent="0.3">
      <c r="B383" s="248" t="s">
        <v>2831</v>
      </c>
      <c r="C383" s="248" t="s">
        <v>2831</v>
      </c>
      <c r="D383" t="s">
        <v>2518</v>
      </c>
      <c r="E383" t="s">
        <v>12312</v>
      </c>
      <c r="F383" t="s">
        <v>2072</v>
      </c>
      <c r="G383" s="47" t="s">
        <v>2284</v>
      </c>
      <c r="H383" s="49">
        <v>0</v>
      </c>
      <c r="I383" s="49">
        <v>0</v>
      </c>
      <c r="J383" s="49" t="s">
        <v>2173</v>
      </c>
      <c r="K383" s="49" t="s">
        <v>11455</v>
      </c>
      <c r="L383" s="49" t="s">
        <v>254</v>
      </c>
      <c r="M383" s="49" t="s">
        <v>568</v>
      </c>
    </row>
    <row r="384" spans="2:13" x14ac:dyDescent="0.3">
      <c r="B384" s="248" t="s">
        <v>2831</v>
      </c>
      <c r="C384" s="248" t="s">
        <v>2831</v>
      </c>
      <c r="D384" t="s">
        <v>2518</v>
      </c>
      <c r="E384" t="s">
        <v>9217</v>
      </c>
      <c r="F384" t="s">
        <v>2073</v>
      </c>
      <c r="G384" s="47" t="s">
        <v>2169</v>
      </c>
      <c r="H384" s="49">
        <v>0</v>
      </c>
      <c r="I384" s="49">
        <v>0</v>
      </c>
      <c r="J384" s="49" t="s">
        <v>2186</v>
      </c>
      <c r="K384" s="49" t="s">
        <v>9218</v>
      </c>
      <c r="L384" s="49" t="s">
        <v>254</v>
      </c>
      <c r="M384" s="49" t="s">
        <v>568</v>
      </c>
    </row>
    <row r="385" spans="2:13" x14ac:dyDescent="0.3">
      <c r="B385" s="248" t="s">
        <v>2831</v>
      </c>
      <c r="C385" s="248" t="s">
        <v>2831</v>
      </c>
      <c r="D385" t="s">
        <v>2518</v>
      </c>
      <c r="E385" t="s">
        <v>3028</v>
      </c>
      <c r="F385" t="s">
        <v>2073</v>
      </c>
      <c r="G385" s="47" t="s">
        <v>2207</v>
      </c>
      <c r="H385" s="49">
        <v>0</v>
      </c>
      <c r="I385" s="49">
        <v>0</v>
      </c>
      <c r="J385" s="49" t="s">
        <v>2160</v>
      </c>
      <c r="K385" s="49" t="s">
        <v>2941</v>
      </c>
      <c r="L385" s="49" t="s">
        <v>254</v>
      </c>
      <c r="M385" s="49" t="s">
        <v>568</v>
      </c>
    </row>
    <row r="386" spans="2:13" x14ac:dyDescent="0.3">
      <c r="B386" s="248" t="s">
        <v>2831</v>
      </c>
      <c r="C386" s="248" t="s">
        <v>2831</v>
      </c>
      <c r="D386" t="s">
        <v>2518</v>
      </c>
      <c r="E386" t="s">
        <v>9143</v>
      </c>
      <c r="F386" t="s">
        <v>2073</v>
      </c>
      <c r="G386" s="47" t="s">
        <v>2155</v>
      </c>
      <c r="H386" s="49">
        <v>0</v>
      </c>
      <c r="I386" s="49">
        <v>0</v>
      </c>
      <c r="J386" s="49" t="s">
        <v>2185</v>
      </c>
      <c r="K386" s="49" t="s">
        <v>9144</v>
      </c>
      <c r="L386" s="49" t="s">
        <v>254</v>
      </c>
      <c r="M386" s="49" t="s">
        <v>568</v>
      </c>
    </row>
    <row r="387" spans="2:13" x14ac:dyDescent="0.3">
      <c r="B387" s="248" t="s">
        <v>2831</v>
      </c>
      <c r="C387" s="248" t="s">
        <v>2831</v>
      </c>
      <c r="D387" t="s">
        <v>2518</v>
      </c>
      <c r="E387" t="s">
        <v>6363</v>
      </c>
      <c r="F387" t="s">
        <v>2073</v>
      </c>
      <c r="G387" s="47" t="s">
        <v>2155</v>
      </c>
      <c r="H387" s="49">
        <v>0</v>
      </c>
      <c r="I387" s="49">
        <v>0</v>
      </c>
      <c r="J387" s="49" t="s">
        <v>2160</v>
      </c>
      <c r="K387" s="49" t="s">
        <v>6364</v>
      </c>
      <c r="L387" s="49" t="s">
        <v>254</v>
      </c>
      <c r="M387" s="49" t="s">
        <v>568</v>
      </c>
    </row>
    <row r="388" spans="2:13" x14ac:dyDescent="0.3">
      <c r="B388" s="248" t="s">
        <v>2831</v>
      </c>
      <c r="C388" s="248" t="s">
        <v>2831</v>
      </c>
      <c r="D388" t="s">
        <v>2518</v>
      </c>
      <c r="E388" t="s">
        <v>9296</v>
      </c>
      <c r="F388" t="s">
        <v>2078</v>
      </c>
      <c r="G388" s="47" t="s">
        <v>2285</v>
      </c>
      <c r="H388" s="49">
        <v>0</v>
      </c>
      <c r="I388" s="49">
        <v>0</v>
      </c>
      <c r="J388" s="49" t="s">
        <v>2160</v>
      </c>
      <c r="K388" s="49" t="s">
        <v>9297</v>
      </c>
      <c r="L388" s="49" t="s">
        <v>254</v>
      </c>
      <c r="M388" s="49" t="s">
        <v>568</v>
      </c>
    </row>
    <row r="389" spans="2:13" x14ac:dyDescent="0.3">
      <c r="B389" s="248" t="s">
        <v>2831</v>
      </c>
      <c r="C389" s="248" t="s">
        <v>2831</v>
      </c>
      <c r="D389" t="s">
        <v>2518</v>
      </c>
      <c r="E389" t="s">
        <v>7109</v>
      </c>
      <c r="F389" t="s">
        <v>2073</v>
      </c>
      <c r="G389" s="47" t="s">
        <v>2284</v>
      </c>
      <c r="H389" s="49">
        <v>0</v>
      </c>
      <c r="I389" s="49">
        <v>0</v>
      </c>
      <c r="J389" s="49" t="s">
        <v>2186</v>
      </c>
      <c r="K389" s="49" t="s">
        <v>7110</v>
      </c>
      <c r="L389" s="49" t="s">
        <v>254</v>
      </c>
      <c r="M389" s="49" t="s">
        <v>568</v>
      </c>
    </row>
    <row r="390" spans="2:13" x14ac:dyDescent="0.3">
      <c r="B390" s="248" t="s">
        <v>2831</v>
      </c>
      <c r="C390" s="248" t="s">
        <v>2831</v>
      </c>
      <c r="D390" t="s">
        <v>2518</v>
      </c>
      <c r="E390" t="s">
        <v>6842</v>
      </c>
      <c r="F390" t="s">
        <v>2078</v>
      </c>
      <c r="G390" s="47" t="s">
        <v>2213</v>
      </c>
      <c r="H390" s="49">
        <v>0</v>
      </c>
      <c r="I390" s="49">
        <v>0</v>
      </c>
      <c r="J390" s="49" t="s">
        <v>2186</v>
      </c>
      <c r="K390" s="49" t="s">
        <v>6843</v>
      </c>
      <c r="L390" s="49" t="s">
        <v>254</v>
      </c>
      <c r="M390" s="49" t="s">
        <v>568</v>
      </c>
    </row>
    <row r="391" spans="2:13" x14ac:dyDescent="0.3">
      <c r="B391" s="248" t="s">
        <v>2831</v>
      </c>
      <c r="C391" s="248" t="s">
        <v>2831</v>
      </c>
      <c r="D391" t="s">
        <v>2518</v>
      </c>
      <c r="E391" t="s">
        <v>5333</v>
      </c>
      <c r="F391" t="s">
        <v>2078</v>
      </c>
      <c r="G391" s="47" t="s">
        <v>2165</v>
      </c>
      <c r="H391" s="49">
        <v>0</v>
      </c>
      <c r="I391" s="49">
        <v>0</v>
      </c>
      <c r="J391" s="49" t="s">
        <v>2160</v>
      </c>
      <c r="K391" s="49" t="s">
        <v>5334</v>
      </c>
      <c r="L391" s="49" t="s">
        <v>254</v>
      </c>
      <c r="M391" s="49" t="s">
        <v>568</v>
      </c>
    </row>
    <row r="392" spans="2:13" x14ac:dyDescent="0.3">
      <c r="B392" s="248" t="s">
        <v>2831</v>
      </c>
      <c r="C392" s="248" t="s">
        <v>2831</v>
      </c>
      <c r="D392" t="s">
        <v>2518</v>
      </c>
      <c r="E392" t="s">
        <v>5971</v>
      </c>
      <c r="F392" t="s">
        <v>2073</v>
      </c>
      <c r="G392" s="47" t="s">
        <v>2163</v>
      </c>
      <c r="H392" s="49">
        <v>0</v>
      </c>
      <c r="I392" s="49">
        <v>0</v>
      </c>
      <c r="J392" s="49" t="s">
        <v>2186</v>
      </c>
      <c r="K392" s="49" t="s">
        <v>5972</v>
      </c>
      <c r="L392" s="49" t="s">
        <v>254</v>
      </c>
      <c r="M392" s="49" t="s">
        <v>568</v>
      </c>
    </row>
    <row r="393" spans="2:13" x14ac:dyDescent="0.3">
      <c r="B393" s="248" t="s">
        <v>2831</v>
      </c>
      <c r="C393" s="248" t="s">
        <v>2831</v>
      </c>
      <c r="D393" t="s">
        <v>2518</v>
      </c>
      <c r="E393" t="s">
        <v>10428</v>
      </c>
      <c r="F393" t="s">
        <v>2073</v>
      </c>
      <c r="G393" s="47" t="s">
        <v>2237</v>
      </c>
      <c r="H393" s="49">
        <v>0</v>
      </c>
      <c r="I393" s="49">
        <v>0</v>
      </c>
      <c r="J393" s="49" t="s">
        <v>2186</v>
      </c>
      <c r="K393" s="49" t="s">
        <v>10429</v>
      </c>
      <c r="L393" s="49" t="s">
        <v>254</v>
      </c>
      <c r="M393" s="49" t="s">
        <v>568</v>
      </c>
    </row>
    <row r="394" spans="2:13" x14ac:dyDescent="0.3">
      <c r="B394" s="248" t="s">
        <v>2831</v>
      </c>
      <c r="C394" s="248" t="s">
        <v>2831</v>
      </c>
      <c r="D394" t="s">
        <v>2518</v>
      </c>
      <c r="E394" t="s">
        <v>5355</v>
      </c>
      <c r="F394" t="s">
        <v>2078</v>
      </c>
      <c r="G394" s="47" t="s">
        <v>2284</v>
      </c>
      <c r="H394" s="49">
        <v>0</v>
      </c>
      <c r="I394" s="49">
        <v>0</v>
      </c>
      <c r="J394" s="49" t="s">
        <v>2160</v>
      </c>
      <c r="K394" s="49" t="s">
        <v>5356</v>
      </c>
      <c r="L394" s="49" t="s">
        <v>254</v>
      </c>
      <c r="M394" s="49" t="s">
        <v>568</v>
      </c>
    </row>
    <row r="395" spans="2:13" x14ac:dyDescent="0.3">
      <c r="B395" s="248" t="s">
        <v>2831</v>
      </c>
      <c r="C395" s="248" t="s">
        <v>2831</v>
      </c>
      <c r="D395" t="s">
        <v>2518</v>
      </c>
      <c r="E395" t="s">
        <v>12313</v>
      </c>
      <c r="F395" t="s">
        <v>2076</v>
      </c>
      <c r="G395" s="47" t="s">
        <v>2218</v>
      </c>
      <c r="H395" s="49">
        <v>0</v>
      </c>
      <c r="I395" s="49">
        <v>0</v>
      </c>
      <c r="J395" s="49" t="s">
        <v>2176</v>
      </c>
      <c r="K395" s="49" t="s">
        <v>12276</v>
      </c>
      <c r="L395" s="49" t="s">
        <v>254</v>
      </c>
      <c r="M395" s="49" t="s">
        <v>568</v>
      </c>
    </row>
    <row r="396" spans="2:13" x14ac:dyDescent="0.3">
      <c r="B396" s="248" t="s">
        <v>2831</v>
      </c>
      <c r="C396" s="248" t="s">
        <v>2831</v>
      </c>
      <c r="D396" t="s">
        <v>2518</v>
      </c>
      <c r="E396" t="s">
        <v>11631</v>
      </c>
      <c r="F396" t="s">
        <v>2073</v>
      </c>
      <c r="G396" s="47" t="s">
        <v>2326</v>
      </c>
      <c r="H396" s="49">
        <v>0</v>
      </c>
      <c r="I396" s="49">
        <v>0</v>
      </c>
      <c r="J396" s="49" t="s">
        <v>2160</v>
      </c>
      <c r="K396" s="49" t="s">
        <v>11552</v>
      </c>
      <c r="L396" s="49" t="s">
        <v>254</v>
      </c>
      <c r="M396" s="49" t="s">
        <v>568</v>
      </c>
    </row>
    <row r="397" spans="2:13" x14ac:dyDescent="0.3">
      <c r="B397" s="248" t="s">
        <v>2831</v>
      </c>
      <c r="C397" s="248" t="s">
        <v>2831</v>
      </c>
      <c r="D397" t="s">
        <v>2518</v>
      </c>
      <c r="E397" t="s">
        <v>12314</v>
      </c>
      <c r="F397" t="s">
        <v>2072</v>
      </c>
      <c r="G397" s="47" t="s">
        <v>2263</v>
      </c>
      <c r="H397" s="49">
        <v>0</v>
      </c>
      <c r="I397" s="49">
        <v>0</v>
      </c>
      <c r="J397" s="49" t="s">
        <v>2173</v>
      </c>
      <c r="K397" s="49" t="s">
        <v>11455</v>
      </c>
      <c r="L397" s="49" t="s">
        <v>254</v>
      </c>
      <c r="M397" s="49" t="s">
        <v>568</v>
      </c>
    </row>
    <row r="398" spans="2:13" x14ac:dyDescent="0.3">
      <c r="B398" s="248" t="s">
        <v>2831</v>
      </c>
      <c r="C398" s="248" t="s">
        <v>2831</v>
      </c>
      <c r="D398" t="s">
        <v>2518</v>
      </c>
      <c r="E398" t="s">
        <v>10415</v>
      </c>
      <c r="F398" t="s">
        <v>2073</v>
      </c>
      <c r="G398" s="47" t="s">
        <v>2210</v>
      </c>
      <c r="H398" s="49">
        <v>0</v>
      </c>
      <c r="I398" s="49">
        <v>0</v>
      </c>
      <c r="J398" s="49" t="s">
        <v>2160</v>
      </c>
      <c r="K398" s="49" t="s">
        <v>2936</v>
      </c>
      <c r="L398" s="49" t="s">
        <v>254</v>
      </c>
      <c r="M398" s="49" t="s">
        <v>568</v>
      </c>
    </row>
    <row r="399" spans="2:13" x14ac:dyDescent="0.3">
      <c r="B399" s="248" t="s">
        <v>2831</v>
      </c>
      <c r="C399" s="248" t="s">
        <v>2831</v>
      </c>
      <c r="D399" t="s">
        <v>2518</v>
      </c>
      <c r="E399" t="s">
        <v>12315</v>
      </c>
      <c r="F399" t="s">
        <v>2072</v>
      </c>
      <c r="G399" s="47" t="s">
        <v>2283</v>
      </c>
      <c r="H399" s="49">
        <v>0</v>
      </c>
      <c r="I399" s="49">
        <v>0</v>
      </c>
      <c r="J399" s="49" t="s">
        <v>2160</v>
      </c>
      <c r="K399" s="49" t="s">
        <v>4332</v>
      </c>
      <c r="L399" s="49" t="s">
        <v>254</v>
      </c>
      <c r="M399" s="49" t="s">
        <v>568</v>
      </c>
    </row>
    <row r="400" spans="2:13" x14ac:dyDescent="0.3">
      <c r="B400" s="248" t="s">
        <v>2831</v>
      </c>
      <c r="C400" s="248" t="s">
        <v>2831</v>
      </c>
      <c r="D400" t="s">
        <v>2518</v>
      </c>
      <c r="E400" t="s">
        <v>9776</v>
      </c>
      <c r="F400" t="s">
        <v>2073</v>
      </c>
      <c r="G400" s="47" t="s">
        <v>2207</v>
      </c>
      <c r="H400" s="49">
        <v>0</v>
      </c>
      <c r="I400" s="49">
        <v>0</v>
      </c>
      <c r="J400" s="49" t="s">
        <v>2186</v>
      </c>
      <c r="K400" s="49" t="s">
        <v>9777</v>
      </c>
      <c r="L400" s="49" t="s">
        <v>254</v>
      </c>
      <c r="M400" s="49" t="s">
        <v>568</v>
      </c>
    </row>
    <row r="401" spans="2:13" x14ac:dyDescent="0.3">
      <c r="B401" s="248" t="s">
        <v>2831</v>
      </c>
      <c r="C401" s="248" t="s">
        <v>2831</v>
      </c>
      <c r="D401" t="s">
        <v>2518</v>
      </c>
      <c r="E401" t="s">
        <v>7984</v>
      </c>
      <c r="F401" t="s">
        <v>2073</v>
      </c>
      <c r="G401" s="47" t="s">
        <v>2316</v>
      </c>
      <c r="H401" s="49">
        <v>0</v>
      </c>
      <c r="I401" s="49">
        <v>0</v>
      </c>
      <c r="J401" s="49" t="s">
        <v>2186</v>
      </c>
      <c r="K401" s="49" t="s">
        <v>7985</v>
      </c>
      <c r="L401" s="49" t="s">
        <v>254</v>
      </c>
      <c r="M401" s="49" t="s">
        <v>568</v>
      </c>
    </row>
    <row r="402" spans="2:13" x14ac:dyDescent="0.3">
      <c r="B402" s="248" t="s">
        <v>2831</v>
      </c>
      <c r="C402" s="248" t="s">
        <v>2831</v>
      </c>
      <c r="D402" t="s">
        <v>2518</v>
      </c>
      <c r="E402" t="s">
        <v>5784</v>
      </c>
      <c r="F402" t="s">
        <v>2073</v>
      </c>
      <c r="G402" s="47" t="s">
        <v>2187</v>
      </c>
      <c r="H402" s="49">
        <v>0</v>
      </c>
      <c r="I402" s="49">
        <v>0</v>
      </c>
      <c r="J402" s="49" t="s">
        <v>2186</v>
      </c>
      <c r="K402" s="49" t="s">
        <v>5785</v>
      </c>
      <c r="L402" s="49" t="s">
        <v>254</v>
      </c>
      <c r="M402" s="49" t="s">
        <v>568</v>
      </c>
    </row>
    <row r="403" spans="2:13" x14ac:dyDescent="0.3">
      <c r="B403" s="248" t="s">
        <v>2831</v>
      </c>
      <c r="C403" s="248" t="s">
        <v>2831</v>
      </c>
      <c r="D403" t="s">
        <v>2518</v>
      </c>
      <c r="E403" t="s">
        <v>11470</v>
      </c>
      <c r="F403" t="s">
        <v>2073</v>
      </c>
      <c r="G403" s="47" t="s">
        <v>2326</v>
      </c>
      <c r="H403" s="49">
        <v>0</v>
      </c>
      <c r="I403" s="49">
        <v>0</v>
      </c>
      <c r="J403" s="49" t="s">
        <v>2176</v>
      </c>
      <c r="K403" s="49" t="s">
        <v>11471</v>
      </c>
      <c r="L403" s="49" t="s">
        <v>254</v>
      </c>
      <c r="M403" s="49" t="s">
        <v>568</v>
      </c>
    </row>
    <row r="404" spans="2:13" x14ac:dyDescent="0.3">
      <c r="B404" s="248" t="s">
        <v>2831</v>
      </c>
      <c r="C404" s="248" t="s">
        <v>2831</v>
      </c>
      <c r="D404" t="s">
        <v>2518</v>
      </c>
      <c r="E404" t="s">
        <v>12316</v>
      </c>
      <c r="F404" t="s">
        <v>2072</v>
      </c>
      <c r="G404" s="47" t="s">
        <v>2210</v>
      </c>
      <c r="H404" s="49">
        <v>1</v>
      </c>
      <c r="I404" s="49">
        <v>3332.72</v>
      </c>
      <c r="J404" s="49" t="s">
        <v>2176</v>
      </c>
      <c r="K404" s="49" t="s">
        <v>11714</v>
      </c>
      <c r="L404" s="49" t="s">
        <v>254</v>
      </c>
      <c r="M404" s="49" t="s">
        <v>568</v>
      </c>
    </row>
    <row r="405" spans="2:13" x14ac:dyDescent="0.3">
      <c r="B405" s="248" t="s">
        <v>2831</v>
      </c>
      <c r="C405" s="248" t="s">
        <v>2831</v>
      </c>
      <c r="D405" t="s">
        <v>2518</v>
      </c>
      <c r="E405" t="s">
        <v>12317</v>
      </c>
      <c r="F405" t="s">
        <v>2072</v>
      </c>
      <c r="G405" s="47" t="s">
        <v>2237</v>
      </c>
      <c r="H405" s="49">
        <v>0</v>
      </c>
      <c r="I405" s="49">
        <v>0</v>
      </c>
      <c r="J405" s="49" t="s">
        <v>2176</v>
      </c>
      <c r="K405" s="49" t="s">
        <v>12318</v>
      </c>
      <c r="L405" s="49" t="s">
        <v>254</v>
      </c>
      <c r="M405" s="49" t="s">
        <v>568</v>
      </c>
    </row>
    <row r="406" spans="2:13" x14ac:dyDescent="0.3">
      <c r="B406" s="248" t="s">
        <v>2831</v>
      </c>
      <c r="C406" s="248" t="s">
        <v>2831</v>
      </c>
      <c r="D406" t="s">
        <v>2518</v>
      </c>
      <c r="E406" t="s">
        <v>9403</v>
      </c>
      <c r="F406" t="s">
        <v>2073</v>
      </c>
      <c r="G406" s="47" t="s">
        <v>2213</v>
      </c>
      <c r="H406" s="49">
        <v>0</v>
      </c>
      <c r="I406" s="49">
        <v>0</v>
      </c>
      <c r="J406" s="49" t="s">
        <v>2186</v>
      </c>
      <c r="K406" s="49" t="s">
        <v>9404</v>
      </c>
      <c r="L406" s="49" t="s">
        <v>254</v>
      </c>
      <c r="M406" s="49" t="s">
        <v>568</v>
      </c>
    </row>
    <row r="407" spans="2:13" x14ac:dyDescent="0.3">
      <c r="B407" s="248" t="s">
        <v>2831</v>
      </c>
      <c r="C407" s="248" t="s">
        <v>2831</v>
      </c>
      <c r="D407" t="s">
        <v>2518</v>
      </c>
      <c r="E407" t="s">
        <v>12319</v>
      </c>
      <c r="F407" t="s">
        <v>2072</v>
      </c>
      <c r="G407" s="47" t="s">
        <v>2313</v>
      </c>
      <c r="H407" s="49">
        <v>0</v>
      </c>
      <c r="I407" s="49">
        <v>0</v>
      </c>
      <c r="J407" s="49" t="s">
        <v>2160</v>
      </c>
      <c r="K407" s="49" t="s">
        <v>11931</v>
      </c>
      <c r="L407" s="49" t="s">
        <v>254</v>
      </c>
      <c r="M407" s="49" t="s">
        <v>568</v>
      </c>
    </row>
    <row r="408" spans="2:13" x14ac:dyDescent="0.3">
      <c r="B408" s="248" t="s">
        <v>2831</v>
      </c>
      <c r="C408" s="248" t="s">
        <v>2831</v>
      </c>
      <c r="D408" t="s">
        <v>2518</v>
      </c>
      <c r="E408" t="s">
        <v>11444</v>
      </c>
      <c r="F408" t="s">
        <v>2073</v>
      </c>
      <c r="G408" s="47" t="s">
        <v>2155</v>
      </c>
      <c r="H408" s="49">
        <v>0</v>
      </c>
      <c r="I408" s="49">
        <v>0</v>
      </c>
      <c r="J408" s="49" t="s">
        <v>2160</v>
      </c>
      <c r="K408" s="49" t="s">
        <v>4726</v>
      </c>
      <c r="L408" s="49" t="s">
        <v>254</v>
      </c>
      <c r="M408" s="49" t="s">
        <v>568</v>
      </c>
    </row>
    <row r="409" spans="2:13" x14ac:dyDescent="0.3">
      <c r="B409" s="248" t="s">
        <v>2831</v>
      </c>
      <c r="C409" s="248" t="s">
        <v>2831</v>
      </c>
      <c r="D409" t="s">
        <v>2518</v>
      </c>
      <c r="E409" t="s">
        <v>12320</v>
      </c>
      <c r="F409" t="s">
        <v>2072</v>
      </c>
      <c r="G409" s="47" t="s">
        <v>2285</v>
      </c>
      <c r="H409" s="49">
        <v>0</v>
      </c>
      <c r="I409" s="49">
        <v>0</v>
      </c>
      <c r="J409" s="49" t="s">
        <v>2160</v>
      </c>
      <c r="K409" s="49" t="s">
        <v>12244</v>
      </c>
      <c r="L409" s="49" t="s">
        <v>254</v>
      </c>
      <c r="M409" s="49" t="s">
        <v>568</v>
      </c>
    </row>
    <row r="410" spans="2:13" x14ac:dyDescent="0.3">
      <c r="B410" s="248" t="s">
        <v>2831</v>
      </c>
      <c r="C410" s="248" t="s">
        <v>2831</v>
      </c>
      <c r="D410" t="s">
        <v>2518</v>
      </c>
      <c r="E410" t="s">
        <v>9795</v>
      </c>
      <c r="F410" t="s">
        <v>2073</v>
      </c>
      <c r="G410" s="47" t="s">
        <v>2237</v>
      </c>
      <c r="H410" s="49">
        <v>0</v>
      </c>
      <c r="I410" s="49">
        <v>0</v>
      </c>
      <c r="J410" s="49" t="s">
        <v>2186</v>
      </c>
      <c r="K410" s="49" t="s">
        <v>9796</v>
      </c>
      <c r="L410" s="49" t="s">
        <v>2147</v>
      </c>
      <c r="M410" s="49" t="s">
        <v>568</v>
      </c>
    </row>
    <row r="411" spans="2:13" x14ac:dyDescent="0.3">
      <c r="B411" s="248" t="s">
        <v>2831</v>
      </c>
      <c r="C411" s="248" t="s">
        <v>2831</v>
      </c>
      <c r="D411" t="s">
        <v>2518</v>
      </c>
      <c r="E411" t="s">
        <v>7111</v>
      </c>
      <c r="F411" t="s">
        <v>2073</v>
      </c>
      <c r="G411" s="47" t="s">
        <v>2286</v>
      </c>
      <c r="H411" s="49">
        <v>0</v>
      </c>
      <c r="I411" s="49">
        <v>0</v>
      </c>
      <c r="J411" s="49" t="s">
        <v>2186</v>
      </c>
      <c r="K411" s="49" t="s">
        <v>7112</v>
      </c>
      <c r="L411" s="49" t="s">
        <v>254</v>
      </c>
      <c r="M411" s="49" t="s">
        <v>568</v>
      </c>
    </row>
    <row r="412" spans="2:13" x14ac:dyDescent="0.3">
      <c r="B412" s="248" t="s">
        <v>2831</v>
      </c>
      <c r="C412" s="248" t="s">
        <v>2831</v>
      </c>
      <c r="D412" t="s">
        <v>2518</v>
      </c>
      <c r="E412" t="s">
        <v>4720</v>
      </c>
      <c r="F412" t="s">
        <v>2073</v>
      </c>
      <c r="G412" s="47" t="s">
        <v>2187</v>
      </c>
      <c r="H412" s="49">
        <v>0</v>
      </c>
      <c r="I412" s="49">
        <v>0</v>
      </c>
      <c r="J412" s="49" t="s">
        <v>2160</v>
      </c>
      <c r="K412" s="49" t="s">
        <v>4721</v>
      </c>
      <c r="L412" s="49" t="s">
        <v>254</v>
      </c>
      <c r="M412" s="49" t="s">
        <v>568</v>
      </c>
    </row>
    <row r="413" spans="2:13" x14ac:dyDescent="0.3">
      <c r="B413" s="248" t="s">
        <v>2831</v>
      </c>
      <c r="C413" s="248" t="s">
        <v>2831</v>
      </c>
      <c r="D413" t="s">
        <v>2518</v>
      </c>
      <c r="E413" t="s">
        <v>7362</v>
      </c>
      <c r="F413" t="s">
        <v>2073</v>
      </c>
      <c r="G413" s="47" t="s">
        <v>2165</v>
      </c>
      <c r="H413" s="49">
        <v>0</v>
      </c>
      <c r="I413" s="49">
        <v>0</v>
      </c>
      <c r="J413" s="49" t="s">
        <v>2186</v>
      </c>
      <c r="K413" s="49" t="s">
        <v>7363</v>
      </c>
      <c r="L413" s="49" t="s">
        <v>254</v>
      </c>
      <c r="M413" s="49" t="s">
        <v>568</v>
      </c>
    </row>
    <row r="414" spans="2:13" x14ac:dyDescent="0.3">
      <c r="B414" s="248" t="s">
        <v>2831</v>
      </c>
      <c r="C414" s="248" t="s">
        <v>2831</v>
      </c>
      <c r="D414" t="s">
        <v>2518</v>
      </c>
      <c r="E414" t="s">
        <v>6809</v>
      </c>
      <c r="F414" t="s">
        <v>2073</v>
      </c>
      <c r="G414" s="47" t="s">
        <v>2237</v>
      </c>
      <c r="H414" s="49">
        <v>0</v>
      </c>
      <c r="I414" s="49">
        <v>0</v>
      </c>
      <c r="J414" s="49" t="s">
        <v>2186</v>
      </c>
      <c r="K414" s="49" t="s">
        <v>6810</v>
      </c>
      <c r="L414" s="49" t="s">
        <v>254</v>
      </c>
      <c r="M414" s="49" t="s">
        <v>568</v>
      </c>
    </row>
    <row r="415" spans="2:13" x14ac:dyDescent="0.3">
      <c r="B415" s="248" t="s">
        <v>2831</v>
      </c>
      <c r="C415" s="248" t="s">
        <v>2831</v>
      </c>
      <c r="D415" t="s">
        <v>2518</v>
      </c>
      <c r="E415" t="s">
        <v>12321</v>
      </c>
      <c r="F415" t="s">
        <v>2072</v>
      </c>
      <c r="G415" s="47" t="s">
        <v>2187</v>
      </c>
      <c r="H415" s="49">
        <v>0</v>
      </c>
      <c r="I415" s="49">
        <v>0</v>
      </c>
      <c r="J415" s="49" t="s">
        <v>2176</v>
      </c>
      <c r="K415" s="49" t="s">
        <v>12322</v>
      </c>
      <c r="L415" s="49" t="s">
        <v>254</v>
      </c>
      <c r="M415" s="49" t="s">
        <v>568</v>
      </c>
    </row>
    <row r="416" spans="2:13" x14ac:dyDescent="0.3">
      <c r="B416" s="248" t="s">
        <v>2831</v>
      </c>
      <c r="C416" s="248" t="s">
        <v>2831</v>
      </c>
      <c r="D416" t="s">
        <v>2518</v>
      </c>
      <c r="E416" t="s">
        <v>3579</v>
      </c>
      <c r="F416" t="s">
        <v>2073</v>
      </c>
      <c r="G416" s="47" t="s">
        <v>2296</v>
      </c>
      <c r="H416" s="49">
        <v>0</v>
      </c>
      <c r="I416" s="49">
        <v>0</v>
      </c>
      <c r="J416" s="49" t="s">
        <v>2186</v>
      </c>
      <c r="K416" s="49" t="s">
        <v>3580</v>
      </c>
      <c r="L416" s="49" t="s">
        <v>2147</v>
      </c>
      <c r="M416" s="49" t="s">
        <v>568</v>
      </c>
    </row>
    <row r="417" spans="2:13" x14ac:dyDescent="0.3">
      <c r="B417" s="248" t="s">
        <v>2831</v>
      </c>
      <c r="C417" s="248" t="s">
        <v>2831</v>
      </c>
      <c r="D417" t="s">
        <v>2518</v>
      </c>
      <c r="E417" t="s">
        <v>11415</v>
      </c>
      <c r="F417" t="s">
        <v>2073</v>
      </c>
      <c r="G417" s="47" t="s">
        <v>2213</v>
      </c>
      <c r="H417" s="49">
        <v>0</v>
      </c>
      <c r="I417" s="49">
        <v>0</v>
      </c>
      <c r="J417" s="49" t="s">
        <v>2160</v>
      </c>
      <c r="K417" s="49" t="s">
        <v>11416</v>
      </c>
      <c r="L417" s="49" t="s">
        <v>254</v>
      </c>
      <c r="M417" s="49" t="s">
        <v>568</v>
      </c>
    </row>
    <row r="418" spans="2:13" x14ac:dyDescent="0.3">
      <c r="B418" s="248" t="s">
        <v>2831</v>
      </c>
      <c r="C418" s="248" t="s">
        <v>2831</v>
      </c>
      <c r="D418" t="s">
        <v>2518</v>
      </c>
      <c r="E418" t="s">
        <v>6564</v>
      </c>
      <c r="F418" t="s">
        <v>2073</v>
      </c>
      <c r="G418" s="47" t="s">
        <v>2342</v>
      </c>
      <c r="H418" s="49">
        <v>0</v>
      </c>
      <c r="I418" s="49">
        <v>0</v>
      </c>
      <c r="J418" s="49" t="s">
        <v>2186</v>
      </c>
      <c r="K418" s="49" t="s">
        <v>6565</v>
      </c>
      <c r="L418" s="49" t="s">
        <v>254</v>
      </c>
      <c r="M418" s="49" t="s">
        <v>568</v>
      </c>
    </row>
    <row r="419" spans="2:13" x14ac:dyDescent="0.3">
      <c r="B419" s="248" t="s">
        <v>2831</v>
      </c>
      <c r="C419" s="248" t="s">
        <v>2831</v>
      </c>
      <c r="D419" t="s">
        <v>2518</v>
      </c>
      <c r="E419" t="s">
        <v>12323</v>
      </c>
      <c r="F419" t="s">
        <v>2072</v>
      </c>
      <c r="G419" s="47" t="s">
        <v>2316</v>
      </c>
      <c r="H419" s="49">
        <v>0</v>
      </c>
      <c r="I419" s="49">
        <v>0</v>
      </c>
      <c r="J419" s="49" t="s">
        <v>2160</v>
      </c>
      <c r="K419" s="49" t="s">
        <v>2992</v>
      </c>
      <c r="L419" s="49" t="s">
        <v>254</v>
      </c>
      <c r="M419" s="49" t="s">
        <v>568</v>
      </c>
    </row>
    <row r="420" spans="2:13" x14ac:dyDescent="0.3">
      <c r="B420" s="248" t="s">
        <v>2831</v>
      </c>
      <c r="C420" s="248" t="s">
        <v>2831</v>
      </c>
      <c r="D420" t="s">
        <v>2518</v>
      </c>
      <c r="E420" t="s">
        <v>6120</v>
      </c>
      <c r="F420" t="s">
        <v>2073</v>
      </c>
      <c r="G420" s="47" t="s">
        <v>2311</v>
      </c>
      <c r="H420" s="49">
        <v>0</v>
      </c>
      <c r="I420" s="49">
        <v>0</v>
      </c>
      <c r="J420" s="49" t="s">
        <v>2186</v>
      </c>
      <c r="K420" s="49" t="s">
        <v>6121</v>
      </c>
      <c r="L420" s="49" t="s">
        <v>254</v>
      </c>
      <c r="M420" s="49" t="s">
        <v>568</v>
      </c>
    </row>
    <row r="421" spans="2:13" x14ac:dyDescent="0.3">
      <c r="B421" s="248" t="s">
        <v>2831</v>
      </c>
      <c r="C421" s="248" t="s">
        <v>2831</v>
      </c>
      <c r="D421" t="s">
        <v>2518</v>
      </c>
      <c r="E421" t="s">
        <v>5755</v>
      </c>
      <c r="F421" t="s">
        <v>2073</v>
      </c>
      <c r="G421" s="47" t="s">
        <v>2342</v>
      </c>
      <c r="H421" s="49">
        <v>0</v>
      </c>
      <c r="I421" s="49">
        <v>0</v>
      </c>
      <c r="J421" s="49" t="s">
        <v>2176</v>
      </c>
      <c r="K421" s="49" t="s">
        <v>5756</v>
      </c>
      <c r="L421" s="49" t="s">
        <v>254</v>
      </c>
      <c r="M421" s="49" t="s">
        <v>568</v>
      </c>
    </row>
    <row r="422" spans="2:13" x14ac:dyDescent="0.3">
      <c r="B422" s="248" t="s">
        <v>2831</v>
      </c>
      <c r="C422" s="248" t="s">
        <v>2831</v>
      </c>
      <c r="D422" t="s">
        <v>2518</v>
      </c>
      <c r="E422" t="s">
        <v>7065</v>
      </c>
      <c r="F422" t="s">
        <v>2078</v>
      </c>
      <c r="G422" s="47" t="s">
        <v>2285</v>
      </c>
      <c r="H422" s="49">
        <v>0</v>
      </c>
      <c r="I422" s="49">
        <v>0</v>
      </c>
      <c r="J422" s="49" t="s">
        <v>2186</v>
      </c>
      <c r="K422" s="49" t="s">
        <v>7066</v>
      </c>
      <c r="L422" s="49" t="s">
        <v>254</v>
      </c>
      <c r="M422" s="49" t="s">
        <v>568</v>
      </c>
    </row>
    <row r="423" spans="2:13" x14ac:dyDescent="0.3">
      <c r="B423" s="248" t="s">
        <v>2831</v>
      </c>
      <c r="C423" s="248" t="s">
        <v>2831</v>
      </c>
      <c r="D423" t="s">
        <v>2518</v>
      </c>
      <c r="E423" t="s">
        <v>3180</v>
      </c>
      <c r="F423" t="s">
        <v>2073</v>
      </c>
      <c r="G423" s="47" t="s">
        <v>2210</v>
      </c>
      <c r="H423" s="49">
        <v>0</v>
      </c>
      <c r="I423" s="49">
        <v>0</v>
      </c>
      <c r="J423" s="49" t="s">
        <v>2160</v>
      </c>
      <c r="K423" s="49" t="s">
        <v>2925</v>
      </c>
      <c r="L423" s="49" t="s">
        <v>254</v>
      </c>
      <c r="M423" s="49" t="s">
        <v>568</v>
      </c>
    </row>
    <row r="424" spans="2:13" x14ac:dyDescent="0.3">
      <c r="B424" s="248" t="s">
        <v>2831</v>
      </c>
      <c r="C424" s="248" t="s">
        <v>2831</v>
      </c>
      <c r="D424" t="s">
        <v>2518</v>
      </c>
      <c r="E424" t="s">
        <v>11463</v>
      </c>
      <c r="F424" t="s">
        <v>2073</v>
      </c>
      <c r="G424" s="47" t="s">
        <v>2316</v>
      </c>
      <c r="H424" s="49">
        <v>0</v>
      </c>
      <c r="I424" s="49">
        <v>0</v>
      </c>
      <c r="J424" s="49" t="s">
        <v>2160</v>
      </c>
      <c r="K424" s="49" t="s">
        <v>3939</v>
      </c>
      <c r="L424" s="49" t="s">
        <v>254</v>
      </c>
      <c r="M424" s="49" t="s">
        <v>568</v>
      </c>
    </row>
    <row r="425" spans="2:13" x14ac:dyDescent="0.3">
      <c r="B425" s="248" t="s">
        <v>2831</v>
      </c>
      <c r="C425" s="248" t="s">
        <v>2831</v>
      </c>
      <c r="D425" t="s">
        <v>2518</v>
      </c>
      <c r="E425" t="s">
        <v>5750</v>
      </c>
      <c r="F425" t="s">
        <v>2073</v>
      </c>
      <c r="G425" s="47" t="s">
        <v>2219</v>
      </c>
      <c r="H425" s="49">
        <v>0</v>
      </c>
      <c r="I425" s="49">
        <v>0</v>
      </c>
      <c r="J425" s="49" t="s">
        <v>2186</v>
      </c>
      <c r="K425" s="49" t="s">
        <v>5752</v>
      </c>
      <c r="L425" s="49" t="s">
        <v>254</v>
      </c>
      <c r="M425" s="49" t="s">
        <v>568</v>
      </c>
    </row>
    <row r="426" spans="2:13" x14ac:dyDescent="0.3">
      <c r="B426" s="248" t="s">
        <v>2831</v>
      </c>
      <c r="C426" s="248" t="s">
        <v>2831</v>
      </c>
      <c r="D426" t="s">
        <v>2518</v>
      </c>
      <c r="E426" t="s">
        <v>9605</v>
      </c>
      <c r="F426" t="s">
        <v>2073</v>
      </c>
      <c r="G426" s="47" t="s">
        <v>2328</v>
      </c>
      <c r="H426" s="49">
        <v>0</v>
      </c>
      <c r="I426" s="49">
        <v>0</v>
      </c>
      <c r="J426" s="49" t="s">
        <v>2186</v>
      </c>
      <c r="K426" s="49" t="s">
        <v>9606</v>
      </c>
      <c r="L426" s="49" t="s">
        <v>254</v>
      </c>
      <c r="M426" s="49" t="s">
        <v>568</v>
      </c>
    </row>
    <row r="427" spans="2:13" x14ac:dyDescent="0.3">
      <c r="B427" s="248" t="s">
        <v>2831</v>
      </c>
      <c r="C427" s="248" t="s">
        <v>2831</v>
      </c>
      <c r="D427" t="s">
        <v>2518</v>
      </c>
      <c r="E427" t="s">
        <v>9381</v>
      </c>
      <c r="F427" t="s">
        <v>2073</v>
      </c>
      <c r="G427" s="47" t="s">
        <v>2187</v>
      </c>
      <c r="H427" s="49">
        <v>0</v>
      </c>
      <c r="I427" s="49">
        <v>0</v>
      </c>
      <c r="J427" s="49" t="s">
        <v>2186</v>
      </c>
      <c r="K427" s="49" t="s">
        <v>9382</v>
      </c>
      <c r="L427" s="49" t="s">
        <v>254</v>
      </c>
      <c r="M427" s="49" t="s">
        <v>568</v>
      </c>
    </row>
    <row r="428" spans="2:13" x14ac:dyDescent="0.3">
      <c r="B428" s="248" t="s">
        <v>2831</v>
      </c>
      <c r="C428" s="248" t="s">
        <v>2831</v>
      </c>
      <c r="D428" t="s">
        <v>2518</v>
      </c>
      <c r="E428" t="s">
        <v>7574</v>
      </c>
      <c r="F428" t="s">
        <v>2073</v>
      </c>
      <c r="G428" s="47" t="s">
        <v>2284</v>
      </c>
      <c r="H428" s="49">
        <v>0</v>
      </c>
      <c r="I428" s="49">
        <v>0</v>
      </c>
      <c r="J428" s="49" t="s">
        <v>2186</v>
      </c>
      <c r="K428" s="49" t="s">
        <v>7575</v>
      </c>
      <c r="L428" s="49" t="s">
        <v>254</v>
      </c>
      <c r="M428" s="49" t="s">
        <v>568</v>
      </c>
    </row>
    <row r="429" spans="2:13" x14ac:dyDescent="0.3">
      <c r="B429" s="248" t="s">
        <v>2831</v>
      </c>
      <c r="C429" s="248" t="s">
        <v>2831</v>
      </c>
      <c r="D429" t="s">
        <v>2518</v>
      </c>
      <c r="E429" t="s">
        <v>4705</v>
      </c>
      <c r="F429" t="s">
        <v>2073</v>
      </c>
      <c r="G429" s="47" t="s">
        <v>2226</v>
      </c>
      <c r="H429" s="49">
        <v>0</v>
      </c>
      <c r="I429" s="49">
        <v>0</v>
      </c>
      <c r="J429" s="49" t="s">
        <v>2160</v>
      </c>
      <c r="K429" s="49" t="s">
        <v>4706</v>
      </c>
      <c r="L429" s="49" t="s">
        <v>254</v>
      </c>
      <c r="M429" s="49" t="s">
        <v>568</v>
      </c>
    </row>
    <row r="430" spans="2:13" x14ac:dyDescent="0.3">
      <c r="B430" s="248" t="s">
        <v>2831</v>
      </c>
      <c r="C430" s="248" t="s">
        <v>2831</v>
      </c>
      <c r="D430" t="s">
        <v>2518</v>
      </c>
      <c r="E430" t="s">
        <v>5609</v>
      </c>
      <c r="F430" t="s">
        <v>2073</v>
      </c>
      <c r="G430" s="47" t="s">
        <v>2263</v>
      </c>
      <c r="H430" s="49">
        <v>0</v>
      </c>
      <c r="I430" s="49">
        <v>0</v>
      </c>
      <c r="J430" s="49" t="s">
        <v>2186</v>
      </c>
      <c r="K430" s="49" t="s">
        <v>5610</v>
      </c>
      <c r="L430" s="49" t="s">
        <v>2147</v>
      </c>
      <c r="M430" s="49" t="s">
        <v>568</v>
      </c>
    </row>
    <row r="431" spans="2:13" x14ac:dyDescent="0.3">
      <c r="B431" s="248" t="s">
        <v>2831</v>
      </c>
      <c r="C431" s="248" t="s">
        <v>2831</v>
      </c>
      <c r="D431" t="s">
        <v>2518</v>
      </c>
      <c r="E431" t="s">
        <v>6481</v>
      </c>
      <c r="F431" t="s">
        <v>2073</v>
      </c>
      <c r="G431" s="47" t="s">
        <v>2210</v>
      </c>
      <c r="H431" s="49">
        <v>0</v>
      </c>
      <c r="I431" s="49">
        <v>0</v>
      </c>
      <c r="J431" s="49" t="s">
        <v>2186</v>
      </c>
      <c r="K431" s="49" t="s">
        <v>6482</v>
      </c>
      <c r="L431" s="49" t="s">
        <v>254</v>
      </c>
      <c r="M431" s="49" t="s">
        <v>568</v>
      </c>
    </row>
    <row r="432" spans="2:13" x14ac:dyDescent="0.3">
      <c r="B432" s="248" t="s">
        <v>2831</v>
      </c>
      <c r="C432" s="248" t="s">
        <v>2831</v>
      </c>
      <c r="D432" t="s">
        <v>2518</v>
      </c>
      <c r="E432" t="s">
        <v>4866</v>
      </c>
      <c r="F432" t="s">
        <v>2078</v>
      </c>
      <c r="G432" s="47" t="s">
        <v>2169</v>
      </c>
      <c r="H432" s="49">
        <v>0</v>
      </c>
      <c r="I432" s="49">
        <v>0</v>
      </c>
      <c r="J432" s="49" t="s">
        <v>2160</v>
      </c>
      <c r="K432" s="49" t="s">
        <v>4867</v>
      </c>
      <c r="L432" s="49" t="s">
        <v>254</v>
      </c>
      <c r="M432" s="49" t="s">
        <v>568</v>
      </c>
    </row>
    <row r="433" spans="2:13" x14ac:dyDescent="0.3">
      <c r="B433" s="248" t="s">
        <v>2831</v>
      </c>
      <c r="C433" s="248" t="s">
        <v>2831</v>
      </c>
      <c r="D433" t="s">
        <v>2518</v>
      </c>
      <c r="E433" t="s">
        <v>9781</v>
      </c>
      <c r="F433" t="s">
        <v>2078</v>
      </c>
      <c r="G433" s="47" t="s">
        <v>2311</v>
      </c>
      <c r="H433" s="49">
        <v>0</v>
      </c>
      <c r="I433" s="49">
        <v>0</v>
      </c>
      <c r="J433" s="49" t="s">
        <v>2160</v>
      </c>
      <c r="K433" s="49" t="s">
        <v>9782</v>
      </c>
      <c r="L433" s="49" t="s">
        <v>254</v>
      </c>
      <c r="M433" s="49" t="s">
        <v>568</v>
      </c>
    </row>
    <row r="434" spans="2:13" x14ac:dyDescent="0.3">
      <c r="B434" s="248" t="s">
        <v>2831</v>
      </c>
      <c r="C434" s="248" t="s">
        <v>2831</v>
      </c>
      <c r="D434" t="s">
        <v>2518</v>
      </c>
      <c r="E434" t="s">
        <v>7174</v>
      </c>
      <c r="F434" t="s">
        <v>2073</v>
      </c>
      <c r="G434" s="47" t="s">
        <v>2213</v>
      </c>
      <c r="H434" s="49">
        <v>0</v>
      </c>
      <c r="I434" s="49">
        <v>0</v>
      </c>
      <c r="J434" s="49" t="s">
        <v>2186</v>
      </c>
      <c r="K434" s="49" t="s">
        <v>7175</v>
      </c>
      <c r="L434" s="49" t="s">
        <v>2147</v>
      </c>
      <c r="M434" s="49" t="s">
        <v>568</v>
      </c>
    </row>
    <row r="435" spans="2:13" x14ac:dyDescent="0.3">
      <c r="B435" s="248" t="s">
        <v>2831</v>
      </c>
      <c r="C435" s="248" t="s">
        <v>2831</v>
      </c>
      <c r="D435" t="s">
        <v>2518</v>
      </c>
      <c r="E435" t="s">
        <v>3300</v>
      </c>
      <c r="F435" t="s">
        <v>2073</v>
      </c>
      <c r="G435" s="47" t="s">
        <v>2155</v>
      </c>
      <c r="H435" s="49">
        <v>0</v>
      </c>
      <c r="I435" s="49">
        <v>0</v>
      </c>
      <c r="J435" s="49" t="s">
        <v>2160</v>
      </c>
      <c r="K435" s="49" t="s">
        <v>2925</v>
      </c>
      <c r="L435" s="49" t="s">
        <v>254</v>
      </c>
      <c r="M435" s="49" t="s">
        <v>568</v>
      </c>
    </row>
    <row r="436" spans="2:13" x14ac:dyDescent="0.3">
      <c r="B436" s="248" t="s">
        <v>2831</v>
      </c>
      <c r="C436" s="248" t="s">
        <v>2831</v>
      </c>
      <c r="D436" t="s">
        <v>2518</v>
      </c>
      <c r="E436" t="s">
        <v>9125</v>
      </c>
      <c r="F436" t="s">
        <v>2073</v>
      </c>
      <c r="G436" s="47" t="s">
        <v>2218</v>
      </c>
      <c r="H436" s="49">
        <v>0</v>
      </c>
      <c r="I436" s="49">
        <v>0</v>
      </c>
      <c r="J436" s="49" t="s">
        <v>2160</v>
      </c>
      <c r="K436" s="49" t="s">
        <v>9126</v>
      </c>
      <c r="L436" s="49" t="s">
        <v>254</v>
      </c>
      <c r="M436" s="49" t="s">
        <v>568</v>
      </c>
    </row>
    <row r="437" spans="2:13" x14ac:dyDescent="0.3">
      <c r="B437" s="248" t="s">
        <v>2831</v>
      </c>
      <c r="C437" s="248" t="s">
        <v>2831</v>
      </c>
      <c r="D437" t="s">
        <v>2518</v>
      </c>
      <c r="E437" t="s">
        <v>8497</v>
      </c>
      <c r="F437" t="s">
        <v>2073</v>
      </c>
      <c r="G437" s="47" t="s">
        <v>2284</v>
      </c>
      <c r="H437" s="49">
        <v>0</v>
      </c>
      <c r="I437" s="49">
        <v>0</v>
      </c>
      <c r="J437" s="49" t="s">
        <v>2186</v>
      </c>
      <c r="K437" s="49" t="s">
        <v>8498</v>
      </c>
      <c r="L437" s="49" t="s">
        <v>254</v>
      </c>
      <c r="M437" s="49" t="s">
        <v>568</v>
      </c>
    </row>
    <row r="438" spans="2:13" x14ac:dyDescent="0.3">
      <c r="B438" s="248" t="s">
        <v>2831</v>
      </c>
      <c r="C438" s="248" t="s">
        <v>2831</v>
      </c>
      <c r="D438" t="s">
        <v>2518</v>
      </c>
      <c r="E438" t="s">
        <v>12324</v>
      </c>
      <c r="F438" t="s">
        <v>2072</v>
      </c>
      <c r="G438" s="47" t="s">
        <v>2207</v>
      </c>
      <c r="H438" s="49">
        <v>0</v>
      </c>
      <c r="I438" s="49">
        <v>0</v>
      </c>
      <c r="J438" s="49" t="s">
        <v>2160</v>
      </c>
      <c r="K438" s="49" t="s">
        <v>12325</v>
      </c>
      <c r="L438" s="49" t="s">
        <v>254</v>
      </c>
      <c r="M438" s="49" t="s">
        <v>568</v>
      </c>
    </row>
    <row r="439" spans="2:13" x14ac:dyDescent="0.3">
      <c r="B439" s="248" t="s">
        <v>2831</v>
      </c>
      <c r="C439" s="248" t="s">
        <v>2831</v>
      </c>
      <c r="D439" t="s">
        <v>2518</v>
      </c>
      <c r="E439" t="s">
        <v>9111</v>
      </c>
      <c r="F439" t="s">
        <v>2073</v>
      </c>
      <c r="G439" s="47" t="s">
        <v>2219</v>
      </c>
      <c r="H439" s="49">
        <v>0</v>
      </c>
      <c r="I439" s="49">
        <v>0</v>
      </c>
      <c r="J439" s="49" t="s">
        <v>2186</v>
      </c>
      <c r="K439" s="49" t="s">
        <v>9112</v>
      </c>
      <c r="L439" s="49" t="s">
        <v>254</v>
      </c>
      <c r="M439" s="49" t="s">
        <v>568</v>
      </c>
    </row>
    <row r="440" spans="2:13" x14ac:dyDescent="0.3">
      <c r="B440" s="248" t="s">
        <v>2831</v>
      </c>
      <c r="C440" s="248" t="s">
        <v>2831</v>
      </c>
      <c r="D440" t="s">
        <v>2518</v>
      </c>
      <c r="E440" t="s">
        <v>9267</v>
      </c>
      <c r="F440" t="s">
        <v>2073</v>
      </c>
      <c r="G440" s="47" t="s">
        <v>2283</v>
      </c>
      <c r="H440" s="49">
        <v>0</v>
      </c>
      <c r="I440" s="49">
        <v>0</v>
      </c>
      <c r="J440" s="49" t="s">
        <v>2186</v>
      </c>
      <c r="K440" s="49" t="s">
        <v>9268</v>
      </c>
      <c r="L440" s="49" t="s">
        <v>254</v>
      </c>
      <c r="M440" s="49" t="s">
        <v>568</v>
      </c>
    </row>
    <row r="441" spans="2:13" x14ac:dyDescent="0.3">
      <c r="B441" s="248" t="s">
        <v>2831</v>
      </c>
      <c r="C441" s="248" t="s">
        <v>2831</v>
      </c>
      <c r="D441" t="s">
        <v>2518</v>
      </c>
      <c r="E441" t="s">
        <v>9171</v>
      </c>
      <c r="F441" t="s">
        <v>2073</v>
      </c>
      <c r="G441" s="47" t="s">
        <v>2283</v>
      </c>
      <c r="H441" s="49">
        <v>0</v>
      </c>
      <c r="I441" s="49">
        <v>0</v>
      </c>
      <c r="J441" s="49" t="s">
        <v>2186</v>
      </c>
      <c r="K441" s="49" t="s">
        <v>9172</v>
      </c>
      <c r="L441" s="49" t="s">
        <v>254</v>
      </c>
      <c r="M441" s="49" t="s">
        <v>568</v>
      </c>
    </row>
    <row r="442" spans="2:13" x14ac:dyDescent="0.3">
      <c r="B442" s="248" t="s">
        <v>2831</v>
      </c>
      <c r="C442" s="248" t="s">
        <v>2831</v>
      </c>
      <c r="D442" t="s">
        <v>2518</v>
      </c>
      <c r="E442" t="s">
        <v>9165</v>
      </c>
      <c r="F442" t="s">
        <v>2078</v>
      </c>
      <c r="G442" s="47" t="s">
        <v>2218</v>
      </c>
      <c r="H442" s="49">
        <v>0</v>
      </c>
      <c r="I442" s="49">
        <v>0</v>
      </c>
      <c r="J442" s="49" t="s">
        <v>2186</v>
      </c>
      <c r="K442" s="49" t="s">
        <v>9166</v>
      </c>
      <c r="L442" s="49" t="s">
        <v>254</v>
      </c>
      <c r="M442" s="49" t="s">
        <v>568</v>
      </c>
    </row>
    <row r="443" spans="2:13" x14ac:dyDescent="0.3">
      <c r="B443" s="248" t="s">
        <v>2831</v>
      </c>
      <c r="C443" s="248" t="s">
        <v>2831</v>
      </c>
      <c r="D443" t="s">
        <v>2518</v>
      </c>
      <c r="E443" t="s">
        <v>11481</v>
      </c>
      <c r="F443" t="s">
        <v>2073</v>
      </c>
      <c r="G443" s="47" t="s">
        <v>2286</v>
      </c>
      <c r="H443" s="49">
        <v>0</v>
      </c>
      <c r="I443" s="49">
        <v>0</v>
      </c>
      <c r="J443" s="49" t="s">
        <v>2173</v>
      </c>
      <c r="K443" s="49" t="s">
        <v>11482</v>
      </c>
      <c r="L443" s="49" t="s">
        <v>254</v>
      </c>
      <c r="M443" s="49" t="s">
        <v>568</v>
      </c>
    </row>
    <row r="444" spans="2:13" x14ac:dyDescent="0.3">
      <c r="B444" s="248" t="s">
        <v>2831</v>
      </c>
      <c r="C444" s="248" t="s">
        <v>2831</v>
      </c>
      <c r="D444" t="s">
        <v>2518</v>
      </c>
      <c r="E444" t="s">
        <v>5510</v>
      </c>
      <c r="F444" t="s">
        <v>2073</v>
      </c>
      <c r="G444" s="47" t="s">
        <v>2284</v>
      </c>
      <c r="H444" s="49">
        <v>0</v>
      </c>
      <c r="I444" s="49">
        <v>0</v>
      </c>
      <c r="J444" s="49" t="s">
        <v>2186</v>
      </c>
      <c r="K444" s="49" t="s">
        <v>5511</v>
      </c>
      <c r="L444" s="49" t="s">
        <v>254</v>
      </c>
      <c r="M444" s="49" t="s">
        <v>568</v>
      </c>
    </row>
    <row r="445" spans="2:13" x14ac:dyDescent="0.3">
      <c r="B445" s="248" t="s">
        <v>2831</v>
      </c>
      <c r="C445" s="248" t="s">
        <v>2831</v>
      </c>
      <c r="D445" t="s">
        <v>2518</v>
      </c>
      <c r="E445" t="s">
        <v>7976</v>
      </c>
      <c r="F445" t="s">
        <v>2073</v>
      </c>
      <c r="G445" s="47" t="s">
        <v>2342</v>
      </c>
      <c r="H445" s="49">
        <v>0</v>
      </c>
      <c r="I445" s="49">
        <v>0</v>
      </c>
      <c r="J445" s="49" t="s">
        <v>2186</v>
      </c>
      <c r="K445" s="49" t="s">
        <v>7977</v>
      </c>
      <c r="L445" s="49" t="s">
        <v>254</v>
      </c>
      <c r="M445" s="49" t="s">
        <v>568</v>
      </c>
    </row>
    <row r="446" spans="2:13" x14ac:dyDescent="0.3">
      <c r="B446" s="248" t="s">
        <v>2831</v>
      </c>
      <c r="C446" s="248" t="s">
        <v>2831</v>
      </c>
      <c r="D446" t="s">
        <v>2518</v>
      </c>
      <c r="E446" t="s">
        <v>10318</v>
      </c>
      <c r="F446" t="s">
        <v>2073</v>
      </c>
      <c r="G446" s="47" t="s">
        <v>2311</v>
      </c>
      <c r="H446" s="49">
        <v>0</v>
      </c>
      <c r="I446" s="49">
        <v>0</v>
      </c>
      <c r="J446" s="49" t="s">
        <v>2186</v>
      </c>
      <c r="K446" s="49" t="s">
        <v>10319</v>
      </c>
      <c r="L446" s="49" t="s">
        <v>254</v>
      </c>
      <c r="M446" s="49" t="s">
        <v>568</v>
      </c>
    </row>
    <row r="447" spans="2:13" x14ac:dyDescent="0.3">
      <c r="B447" s="248" t="s">
        <v>2831</v>
      </c>
      <c r="C447" s="248" t="s">
        <v>2831</v>
      </c>
      <c r="D447" t="s">
        <v>2518</v>
      </c>
      <c r="E447" t="s">
        <v>4755</v>
      </c>
      <c r="F447" t="s">
        <v>2078</v>
      </c>
      <c r="G447" s="47" t="s">
        <v>2218</v>
      </c>
      <c r="H447" s="49">
        <v>0</v>
      </c>
      <c r="I447" s="49">
        <v>0</v>
      </c>
      <c r="J447" s="49" t="s">
        <v>2176</v>
      </c>
      <c r="K447" s="49" t="s">
        <v>4757</v>
      </c>
      <c r="L447" s="49" t="s">
        <v>254</v>
      </c>
      <c r="M447" s="49" t="s">
        <v>568</v>
      </c>
    </row>
    <row r="448" spans="2:13" x14ac:dyDescent="0.3">
      <c r="B448" s="248" t="s">
        <v>2831</v>
      </c>
      <c r="C448" s="248" t="s">
        <v>2831</v>
      </c>
      <c r="D448" t="s">
        <v>2518</v>
      </c>
      <c r="E448" t="s">
        <v>6554</v>
      </c>
      <c r="F448" t="s">
        <v>2073</v>
      </c>
      <c r="G448" s="47" t="s">
        <v>2219</v>
      </c>
      <c r="H448" s="49">
        <v>0</v>
      </c>
      <c r="I448" s="49">
        <v>0</v>
      </c>
      <c r="J448" s="49" t="s">
        <v>2186</v>
      </c>
      <c r="K448" s="49" t="s">
        <v>6555</v>
      </c>
      <c r="L448" s="49" t="s">
        <v>254</v>
      </c>
      <c r="M448" s="49" t="s">
        <v>568</v>
      </c>
    </row>
    <row r="449" spans="2:13" x14ac:dyDescent="0.3">
      <c r="B449" s="248" t="s">
        <v>2831</v>
      </c>
      <c r="C449" s="248" t="s">
        <v>2831</v>
      </c>
      <c r="D449" t="s">
        <v>2518</v>
      </c>
      <c r="E449" t="s">
        <v>4711</v>
      </c>
      <c r="F449" t="s">
        <v>2073</v>
      </c>
      <c r="G449" s="47" t="s">
        <v>2263</v>
      </c>
      <c r="H449" s="49">
        <v>0</v>
      </c>
      <c r="I449" s="49">
        <v>0</v>
      </c>
      <c r="J449" s="49" t="s">
        <v>2173</v>
      </c>
      <c r="K449" s="49" t="s">
        <v>4712</v>
      </c>
      <c r="L449" s="49" t="s">
        <v>254</v>
      </c>
      <c r="M449" s="49" t="s">
        <v>568</v>
      </c>
    </row>
    <row r="450" spans="2:13" x14ac:dyDescent="0.3">
      <c r="B450" s="248" t="s">
        <v>2831</v>
      </c>
      <c r="C450" s="248" t="s">
        <v>2831</v>
      </c>
      <c r="D450" t="s">
        <v>2518</v>
      </c>
      <c r="E450" t="s">
        <v>3042</v>
      </c>
      <c r="F450" t="s">
        <v>2073</v>
      </c>
      <c r="G450" s="47" t="s">
        <v>2283</v>
      </c>
      <c r="H450" s="49">
        <v>0</v>
      </c>
      <c r="I450" s="49">
        <v>0</v>
      </c>
      <c r="J450" s="49" t="s">
        <v>2160</v>
      </c>
      <c r="K450" s="49" t="s">
        <v>2925</v>
      </c>
      <c r="L450" s="49" t="s">
        <v>254</v>
      </c>
      <c r="M450" s="49" t="s">
        <v>568</v>
      </c>
    </row>
    <row r="451" spans="2:13" x14ac:dyDescent="0.3">
      <c r="B451" s="248" t="s">
        <v>2831</v>
      </c>
      <c r="C451" s="248" t="s">
        <v>2831</v>
      </c>
      <c r="D451" t="s">
        <v>2518</v>
      </c>
      <c r="E451" t="s">
        <v>9762</v>
      </c>
      <c r="F451" t="s">
        <v>2073</v>
      </c>
      <c r="G451" s="47" t="s">
        <v>2155</v>
      </c>
      <c r="H451" s="49">
        <v>0</v>
      </c>
      <c r="I451" s="49">
        <v>0</v>
      </c>
      <c r="J451" s="49" t="s">
        <v>2186</v>
      </c>
      <c r="K451" s="49" t="s">
        <v>9763</v>
      </c>
      <c r="L451" s="49" t="s">
        <v>254</v>
      </c>
      <c r="M451" s="49" t="s">
        <v>568</v>
      </c>
    </row>
    <row r="452" spans="2:13" x14ac:dyDescent="0.3">
      <c r="B452" s="248" t="s">
        <v>2831</v>
      </c>
      <c r="C452" s="248" t="s">
        <v>2831</v>
      </c>
      <c r="D452" t="s">
        <v>2518</v>
      </c>
      <c r="E452" t="s">
        <v>2998</v>
      </c>
      <c r="F452" t="s">
        <v>2073</v>
      </c>
      <c r="G452" s="47" t="s">
        <v>2326</v>
      </c>
      <c r="H452" s="49">
        <v>0</v>
      </c>
      <c r="I452" s="49">
        <v>0</v>
      </c>
      <c r="J452" s="49" t="s">
        <v>2160</v>
      </c>
      <c r="K452" s="49" t="s">
        <v>2999</v>
      </c>
      <c r="L452" s="49" t="s">
        <v>254</v>
      </c>
      <c r="M452" s="49" t="s">
        <v>568</v>
      </c>
    </row>
    <row r="453" spans="2:13" x14ac:dyDescent="0.3">
      <c r="B453" s="248" t="s">
        <v>2831</v>
      </c>
      <c r="C453" s="248" t="s">
        <v>2831</v>
      </c>
      <c r="D453" t="s">
        <v>2518</v>
      </c>
      <c r="E453" t="s">
        <v>9227</v>
      </c>
      <c r="F453" t="s">
        <v>2073</v>
      </c>
      <c r="G453" s="47" t="s">
        <v>2237</v>
      </c>
      <c r="H453" s="49">
        <v>0</v>
      </c>
      <c r="I453" s="49">
        <v>0</v>
      </c>
      <c r="J453" s="49" t="s">
        <v>2186</v>
      </c>
      <c r="K453" s="49" t="s">
        <v>9228</v>
      </c>
      <c r="L453" s="49" t="s">
        <v>254</v>
      </c>
      <c r="M453" s="49" t="s">
        <v>568</v>
      </c>
    </row>
    <row r="454" spans="2:13" x14ac:dyDescent="0.3">
      <c r="B454" s="248" t="s">
        <v>2831</v>
      </c>
      <c r="C454" s="248" t="s">
        <v>2831</v>
      </c>
      <c r="D454" t="s">
        <v>2518</v>
      </c>
      <c r="E454" t="s">
        <v>12326</v>
      </c>
      <c r="F454" t="s">
        <v>2072</v>
      </c>
      <c r="G454" s="47" t="s">
        <v>2155</v>
      </c>
      <c r="H454" s="49">
        <v>0</v>
      </c>
      <c r="I454" s="49">
        <v>0</v>
      </c>
      <c r="J454" s="49" t="s">
        <v>2173</v>
      </c>
      <c r="K454" s="49" t="s">
        <v>12327</v>
      </c>
      <c r="L454" s="49" t="s">
        <v>254</v>
      </c>
      <c r="M454" s="49" t="s">
        <v>568</v>
      </c>
    </row>
    <row r="455" spans="2:13" x14ac:dyDescent="0.3">
      <c r="B455" s="248" t="s">
        <v>2831</v>
      </c>
      <c r="C455" s="248" t="s">
        <v>2831</v>
      </c>
      <c r="D455" t="s">
        <v>2518</v>
      </c>
      <c r="E455" t="s">
        <v>8338</v>
      </c>
      <c r="F455" t="s">
        <v>2073</v>
      </c>
      <c r="G455" s="47" t="s">
        <v>2284</v>
      </c>
      <c r="H455" s="49">
        <v>0</v>
      </c>
      <c r="I455" s="49">
        <v>0</v>
      </c>
      <c r="J455" s="49" t="s">
        <v>2160</v>
      </c>
      <c r="K455" s="49" t="s">
        <v>4344</v>
      </c>
      <c r="L455" s="49" t="s">
        <v>254</v>
      </c>
      <c r="M455" s="49" t="s">
        <v>568</v>
      </c>
    </row>
    <row r="456" spans="2:13" x14ac:dyDescent="0.3">
      <c r="B456" s="248" t="s">
        <v>2831</v>
      </c>
      <c r="C456" s="248" t="s">
        <v>2831</v>
      </c>
      <c r="D456" t="s">
        <v>2518</v>
      </c>
      <c r="E456" t="s">
        <v>3806</v>
      </c>
      <c r="F456" t="s">
        <v>2073</v>
      </c>
      <c r="G456" s="47" t="s">
        <v>2213</v>
      </c>
      <c r="H456" s="49">
        <v>0</v>
      </c>
      <c r="I456" s="49">
        <v>0</v>
      </c>
      <c r="J456" s="49" t="s">
        <v>2186</v>
      </c>
      <c r="K456" s="49" t="s">
        <v>3808</v>
      </c>
      <c r="L456" s="49" t="s">
        <v>254</v>
      </c>
      <c r="M456" s="49" t="s">
        <v>568</v>
      </c>
    </row>
    <row r="457" spans="2:13" x14ac:dyDescent="0.3">
      <c r="B457" s="248" t="s">
        <v>2831</v>
      </c>
      <c r="C457" s="248" t="s">
        <v>2831</v>
      </c>
      <c r="D457" t="s">
        <v>2518</v>
      </c>
      <c r="E457" t="s">
        <v>4021</v>
      </c>
      <c r="F457" t="s">
        <v>2073</v>
      </c>
      <c r="G457" s="47" t="s">
        <v>2218</v>
      </c>
      <c r="H457" s="49">
        <v>0</v>
      </c>
      <c r="I457" s="49">
        <v>0</v>
      </c>
      <c r="J457" s="49" t="s">
        <v>2186</v>
      </c>
      <c r="K457" s="49" t="s">
        <v>4022</v>
      </c>
      <c r="L457" s="49" t="s">
        <v>254</v>
      </c>
      <c r="M457" s="49" t="s">
        <v>568</v>
      </c>
    </row>
    <row r="458" spans="2:13" x14ac:dyDescent="0.3">
      <c r="B458" s="248" t="s">
        <v>2831</v>
      </c>
      <c r="C458" s="248" t="s">
        <v>2831</v>
      </c>
      <c r="D458" t="s">
        <v>2518</v>
      </c>
      <c r="E458" t="s">
        <v>3020</v>
      </c>
      <c r="F458" t="s">
        <v>2073</v>
      </c>
      <c r="G458" s="47" t="s">
        <v>2285</v>
      </c>
      <c r="H458" s="49">
        <v>0</v>
      </c>
      <c r="I458" s="49">
        <v>0</v>
      </c>
      <c r="J458" s="49" t="s">
        <v>2160</v>
      </c>
      <c r="K458" s="49" t="s">
        <v>2925</v>
      </c>
      <c r="L458" s="49" t="s">
        <v>2147</v>
      </c>
      <c r="M458" s="49" t="s">
        <v>568</v>
      </c>
    </row>
    <row r="459" spans="2:13" x14ac:dyDescent="0.3">
      <c r="B459" s="248" t="s">
        <v>2831</v>
      </c>
      <c r="C459" s="248" t="s">
        <v>2831</v>
      </c>
      <c r="D459" t="s">
        <v>2518</v>
      </c>
      <c r="E459" t="s">
        <v>7652</v>
      </c>
      <c r="F459" t="s">
        <v>2078</v>
      </c>
      <c r="G459" s="47" t="s">
        <v>2263</v>
      </c>
      <c r="H459" s="49">
        <v>0</v>
      </c>
      <c r="I459" s="49">
        <v>0</v>
      </c>
      <c r="J459" s="49" t="s">
        <v>2160</v>
      </c>
      <c r="K459" s="49" t="s">
        <v>7653</v>
      </c>
      <c r="L459" s="49" t="s">
        <v>254</v>
      </c>
      <c r="M459" s="49" t="s">
        <v>568</v>
      </c>
    </row>
    <row r="460" spans="2:13" x14ac:dyDescent="0.3">
      <c r="B460" s="248" t="s">
        <v>2831</v>
      </c>
      <c r="C460" s="248" t="s">
        <v>2831</v>
      </c>
      <c r="D460" t="s">
        <v>2518</v>
      </c>
      <c r="E460" t="s">
        <v>8779</v>
      </c>
      <c r="F460" t="s">
        <v>2073</v>
      </c>
      <c r="G460" s="47" t="s">
        <v>2213</v>
      </c>
      <c r="H460" s="49">
        <v>0</v>
      </c>
      <c r="I460" s="49">
        <v>0</v>
      </c>
      <c r="J460" s="49" t="s">
        <v>2176</v>
      </c>
      <c r="K460" s="49" t="s">
        <v>8780</v>
      </c>
      <c r="L460" s="49" t="s">
        <v>254</v>
      </c>
      <c r="M460" s="49" t="s">
        <v>568</v>
      </c>
    </row>
    <row r="461" spans="2:13" x14ac:dyDescent="0.3">
      <c r="B461" s="248" t="s">
        <v>2831</v>
      </c>
      <c r="C461" s="248" t="s">
        <v>2831</v>
      </c>
      <c r="D461" t="s">
        <v>2518</v>
      </c>
      <c r="E461" t="s">
        <v>3348</v>
      </c>
      <c r="F461" t="s">
        <v>2073</v>
      </c>
      <c r="G461" s="47" t="s">
        <v>2256</v>
      </c>
      <c r="H461" s="49">
        <v>0</v>
      </c>
      <c r="I461" s="49">
        <v>0</v>
      </c>
      <c r="J461" s="49" t="s">
        <v>2160</v>
      </c>
      <c r="K461" s="49" t="s">
        <v>2971</v>
      </c>
      <c r="L461" s="49" t="s">
        <v>254</v>
      </c>
      <c r="M461" s="49" t="s">
        <v>568</v>
      </c>
    </row>
    <row r="462" spans="2:13" x14ac:dyDescent="0.3">
      <c r="B462" s="248" t="s">
        <v>2831</v>
      </c>
      <c r="C462" s="248" t="s">
        <v>2831</v>
      </c>
      <c r="D462" t="s">
        <v>2518</v>
      </c>
      <c r="E462" t="s">
        <v>12328</v>
      </c>
      <c r="F462" t="s">
        <v>2072</v>
      </c>
      <c r="G462" s="47" t="s">
        <v>2296</v>
      </c>
      <c r="H462" s="49">
        <v>1</v>
      </c>
      <c r="I462" s="49">
        <v>333.85</v>
      </c>
      <c r="J462" s="49" t="s">
        <v>2176</v>
      </c>
      <c r="K462" s="49" t="s">
        <v>12329</v>
      </c>
      <c r="L462" s="49" t="s">
        <v>254</v>
      </c>
      <c r="M462" s="49" t="s">
        <v>568</v>
      </c>
    </row>
    <row r="463" spans="2:13" x14ac:dyDescent="0.3">
      <c r="B463" s="248" t="s">
        <v>2831</v>
      </c>
      <c r="C463" s="248" t="s">
        <v>2831</v>
      </c>
      <c r="D463" t="s">
        <v>2518</v>
      </c>
      <c r="E463" t="s">
        <v>10604</v>
      </c>
      <c r="F463" t="s">
        <v>2073</v>
      </c>
      <c r="G463" s="47" t="s">
        <v>2316</v>
      </c>
      <c r="H463" s="49">
        <v>0</v>
      </c>
      <c r="I463" s="49">
        <v>0</v>
      </c>
      <c r="J463" s="49" t="s">
        <v>2186</v>
      </c>
      <c r="K463" s="49" t="s">
        <v>10605</v>
      </c>
      <c r="L463" s="49" t="s">
        <v>254</v>
      </c>
      <c r="M463" s="49" t="s">
        <v>568</v>
      </c>
    </row>
    <row r="464" spans="2:13" x14ac:dyDescent="0.3">
      <c r="B464" s="248" t="s">
        <v>2831</v>
      </c>
      <c r="C464" s="248" t="s">
        <v>2831</v>
      </c>
      <c r="D464" t="s">
        <v>2518</v>
      </c>
      <c r="E464" t="s">
        <v>12330</v>
      </c>
      <c r="F464" t="s">
        <v>2072</v>
      </c>
      <c r="G464" s="47" t="s">
        <v>2328</v>
      </c>
      <c r="H464" s="49">
        <v>0</v>
      </c>
      <c r="I464" s="49">
        <v>0</v>
      </c>
      <c r="J464" s="49" t="s">
        <v>2160</v>
      </c>
      <c r="K464" s="49" t="s">
        <v>12331</v>
      </c>
      <c r="L464" s="49" t="s">
        <v>254</v>
      </c>
      <c r="M464" s="49" t="s">
        <v>568</v>
      </c>
    </row>
    <row r="465" spans="2:13" x14ac:dyDescent="0.3">
      <c r="B465" s="248" t="s">
        <v>2831</v>
      </c>
      <c r="C465" s="248" t="s">
        <v>2831</v>
      </c>
      <c r="D465" t="s">
        <v>2518</v>
      </c>
      <c r="E465" t="s">
        <v>12332</v>
      </c>
      <c r="F465" t="s">
        <v>2076</v>
      </c>
      <c r="G465" s="47" t="s">
        <v>2187</v>
      </c>
      <c r="H465" s="49">
        <v>0</v>
      </c>
      <c r="I465" s="49">
        <v>0</v>
      </c>
      <c r="J465" s="49" t="s">
        <v>2160</v>
      </c>
      <c r="K465" s="49" t="s">
        <v>2992</v>
      </c>
      <c r="L465" s="49" t="s">
        <v>254</v>
      </c>
      <c r="M465" s="49" t="s">
        <v>568</v>
      </c>
    </row>
    <row r="466" spans="2:13" x14ac:dyDescent="0.3">
      <c r="B466" s="248" t="s">
        <v>2831</v>
      </c>
      <c r="C466" s="248" t="s">
        <v>2831</v>
      </c>
      <c r="D466" t="s">
        <v>2518</v>
      </c>
      <c r="E466" t="s">
        <v>9531</v>
      </c>
      <c r="F466" t="s">
        <v>2073</v>
      </c>
      <c r="G466" s="47" t="s">
        <v>2285</v>
      </c>
      <c r="H466" s="49">
        <v>0</v>
      </c>
      <c r="I466" s="49">
        <v>0</v>
      </c>
      <c r="J466" s="49" t="s">
        <v>2186</v>
      </c>
      <c r="K466" s="49" t="s">
        <v>9532</v>
      </c>
      <c r="L466" s="49" t="s">
        <v>254</v>
      </c>
      <c r="M466" s="49" t="s">
        <v>568</v>
      </c>
    </row>
    <row r="467" spans="2:13" x14ac:dyDescent="0.3">
      <c r="B467" s="248" t="s">
        <v>2831</v>
      </c>
      <c r="C467" s="248" t="s">
        <v>2831</v>
      </c>
      <c r="D467" t="s">
        <v>2518</v>
      </c>
      <c r="E467" t="s">
        <v>11989</v>
      </c>
      <c r="F467" t="s">
        <v>2073</v>
      </c>
      <c r="G467" s="47" t="s">
        <v>2155</v>
      </c>
      <c r="H467" s="49">
        <v>0</v>
      </c>
      <c r="I467" s="49">
        <v>0</v>
      </c>
      <c r="J467" s="49" t="s">
        <v>2160</v>
      </c>
      <c r="K467" s="49" t="s">
        <v>11990</v>
      </c>
      <c r="L467" s="49" t="s">
        <v>254</v>
      </c>
      <c r="M467" s="49" t="s">
        <v>568</v>
      </c>
    </row>
    <row r="468" spans="2:13" x14ac:dyDescent="0.3">
      <c r="B468" s="248" t="s">
        <v>2831</v>
      </c>
      <c r="C468" s="248" t="s">
        <v>2831</v>
      </c>
      <c r="D468" t="s">
        <v>2518</v>
      </c>
      <c r="E468" t="s">
        <v>9359</v>
      </c>
      <c r="F468" t="s">
        <v>2073</v>
      </c>
      <c r="G468" s="47" t="s">
        <v>2163</v>
      </c>
      <c r="H468" s="49">
        <v>0</v>
      </c>
      <c r="I468" s="49">
        <v>0</v>
      </c>
      <c r="J468" s="49" t="s">
        <v>2160</v>
      </c>
      <c r="K468" s="49" t="s">
        <v>9360</v>
      </c>
      <c r="L468" s="49" t="s">
        <v>254</v>
      </c>
      <c r="M468" s="49" t="s">
        <v>568</v>
      </c>
    </row>
    <row r="469" spans="2:13" x14ac:dyDescent="0.3">
      <c r="B469" s="248" t="s">
        <v>2831</v>
      </c>
      <c r="C469" s="248" t="s">
        <v>2831</v>
      </c>
      <c r="D469" t="s">
        <v>2518</v>
      </c>
      <c r="E469" t="s">
        <v>4653</v>
      </c>
      <c r="F469" t="s">
        <v>2073</v>
      </c>
      <c r="G469" s="47" t="s">
        <v>2155</v>
      </c>
      <c r="H469" s="49">
        <v>0</v>
      </c>
      <c r="I469" s="49">
        <v>0</v>
      </c>
      <c r="J469" s="49" t="s">
        <v>2160</v>
      </c>
      <c r="K469" s="49" t="s">
        <v>4655</v>
      </c>
      <c r="L469" s="49" t="s">
        <v>254</v>
      </c>
      <c r="M469" s="49" t="s">
        <v>568</v>
      </c>
    </row>
    <row r="470" spans="2:13" x14ac:dyDescent="0.3">
      <c r="B470" s="248" t="s">
        <v>2831</v>
      </c>
      <c r="C470" s="248" t="s">
        <v>2831</v>
      </c>
      <c r="D470" t="s">
        <v>2518</v>
      </c>
      <c r="E470" t="s">
        <v>9288</v>
      </c>
      <c r="F470" t="s">
        <v>2073</v>
      </c>
      <c r="G470" s="47" t="s">
        <v>2328</v>
      </c>
      <c r="H470" s="49">
        <v>0</v>
      </c>
      <c r="I470" s="49">
        <v>0</v>
      </c>
      <c r="J470" s="49" t="s">
        <v>2186</v>
      </c>
      <c r="K470" s="49" t="s">
        <v>9289</v>
      </c>
      <c r="L470" s="49" t="s">
        <v>2147</v>
      </c>
      <c r="M470" s="49" t="s">
        <v>568</v>
      </c>
    </row>
    <row r="471" spans="2:13" x14ac:dyDescent="0.3">
      <c r="B471" s="248" t="s">
        <v>2831</v>
      </c>
      <c r="C471" s="248" t="s">
        <v>2831</v>
      </c>
      <c r="D471" t="s">
        <v>2518</v>
      </c>
      <c r="E471" t="s">
        <v>9197</v>
      </c>
      <c r="F471" t="s">
        <v>2073</v>
      </c>
      <c r="G471" s="47" t="s">
        <v>2256</v>
      </c>
      <c r="H471" s="49">
        <v>0</v>
      </c>
      <c r="I471" s="49">
        <v>0</v>
      </c>
      <c r="J471" s="49" t="s">
        <v>2186</v>
      </c>
      <c r="K471" s="49" t="s">
        <v>9198</v>
      </c>
      <c r="L471" s="49" t="s">
        <v>254</v>
      </c>
      <c r="M471" s="49" t="s">
        <v>568</v>
      </c>
    </row>
    <row r="472" spans="2:13" x14ac:dyDescent="0.3">
      <c r="B472" s="248" t="s">
        <v>2831</v>
      </c>
      <c r="C472" s="248" t="s">
        <v>2831</v>
      </c>
      <c r="D472" t="s">
        <v>2518</v>
      </c>
      <c r="E472" t="s">
        <v>8679</v>
      </c>
      <c r="F472" t="s">
        <v>2073</v>
      </c>
      <c r="G472" s="47" t="s">
        <v>2169</v>
      </c>
      <c r="H472" s="49">
        <v>0</v>
      </c>
      <c r="I472" s="49">
        <v>0</v>
      </c>
      <c r="J472" s="49" t="s">
        <v>2186</v>
      </c>
      <c r="K472" s="49" t="s">
        <v>8680</v>
      </c>
      <c r="L472" s="49" t="s">
        <v>254</v>
      </c>
      <c r="M472" s="49" t="s">
        <v>568</v>
      </c>
    </row>
    <row r="473" spans="2:13" x14ac:dyDescent="0.3">
      <c r="B473" s="248" t="s">
        <v>2831</v>
      </c>
      <c r="C473" s="248" t="s">
        <v>2831</v>
      </c>
      <c r="D473" t="s">
        <v>2518</v>
      </c>
      <c r="E473" t="s">
        <v>12333</v>
      </c>
      <c r="F473" t="s">
        <v>2072</v>
      </c>
      <c r="G473" s="47" t="s">
        <v>2328</v>
      </c>
      <c r="H473" s="49">
        <v>0</v>
      </c>
      <c r="I473" s="49">
        <v>0</v>
      </c>
      <c r="J473" s="49" t="s">
        <v>2176</v>
      </c>
      <c r="K473" s="49" t="s">
        <v>12334</v>
      </c>
      <c r="L473" s="49" t="s">
        <v>254</v>
      </c>
      <c r="M473" s="49" t="s">
        <v>568</v>
      </c>
    </row>
    <row r="474" spans="2:13" x14ac:dyDescent="0.3">
      <c r="B474" s="248" t="s">
        <v>2831</v>
      </c>
      <c r="C474" s="248" t="s">
        <v>2831</v>
      </c>
      <c r="D474" t="s">
        <v>2518</v>
      </c>
      <c r="E474" t="s">
        <v>11454</v>
      </c>
      <c r="F474" t="s">
        <v>2073</v>
      </c>
      <c r="G474" s="47" t="s">
        <v>2296</v>
      </c>
      <c r="H474" s="49">
        <v>0</v>
      </c>
      <c r="I474" s="49">
        <v>0</v>
      </c>
      <c r="J474" s="49" t="s">
        <v>2173</v>
      </c>
      <c r="K474" s="49" t="s">
        <v>11455</v>
      </c>
      <c r="L474" s="49" t="s">
        <v>254</v>
      </c>
      <c r="M474" s="49" t="s">
        <v>568</v>
      </c>
    </row>
    <row r="475" spans="2:13" x14ac:dyDescent="0.3">
      <c r="B475" s="248" t="s">
        <v>2831</v>
      </c>
      <c r="C475" s="248" t="s">
        <v>2831</v>
      </c>
      <c r="D475" t="s">
        <v>2518</v>
      </c>
      <c r="E475" t="s">
        <v>10770</v>
      </c>
      <c r="F475" t="s">
        <v>2073</v>
      </c>
      <c r="G475" s="47" t="s">
        <v>2296</v>
      </c>
      <c r="H475" s="49">
        <v>0</v>
      </c>
      <c r="I475" s="49">
        <v>0</v>
      </c>
      <c r="J475" s="49" t="s">
        <v>2160</v>
      </c>
      <c r="K475" s="49" t="s">
        <v>10771</v>
      </c>
      <c r="L475" s="49" t="s">
        <v>254</v>
      </c>
      <c r="M475" s="49" t="s">
        <v>568</v>
      </c>
    </row>
    <row r="476" spans="2:13" x14ac:dyDescent="0.3">
      <c r="B476" s="248" t="s">
        <v>2831</v>
      </c>
      <c r="C476" s="248" t="s">
        <v>2831</v>
      </c>
      <c r="D476" t="s">
        <v>2518</v>
      </c>
      <c r="E476" t="s">
        <v>5562</v>
      </c>
      <c r="F476" t="s">
        <v>2073</v>
      </c>
      <c r="G476" s="47" t="s">
        <v>2342</v>
      </c>
      <c r="H476" s="49">
        <v>0</v>
      </c>
      <c r="I476" s="49">
        <v>0</v>
      </c>
      <c r="J476" s="49" t="s">
        <v>2186</v>
      </c>
      <c r="K476" s="49" t="s">
        <v>5564</v>
      </c>
      <c r="L476" s="49" t="s">
        <v>2147</v>
      </c>
      <c r="M476" s="49" t="s">
        <v>568</v>
      </c>
    </row>
    <row r="477" spans="2:13" x14ac:dyDescent="0.3">
      <c r="B477" s="248" t="s">
        <v>2831</v>
      </c>
      <c r="C477" s="248" t="s">
        <v>2831</v>
      </c>
      <c r="D477" t="s">
        <v>2518</v>
      </c>
      <c r="E477" t="s">
        <v>12335</v>
      </c>
      <c r="F477" t="s">
        <v>2072</v>
      </c>
      <c r="G477" s="47" t="s">
        <v>2313</v>
      </c>
      <c r="H477" s="49">
        <v>0</v>
      </c>
      <c r="I477" s="49">
        <v>0</v>
      </c>
      <c r="J477" s="49" t="s">
        <v>2160</v>
      </c>
      <c r="K477" s="49" t="s">
        <v>4332</v>
      </c>
      <c r="L477" s="49" t="s">
        <v>254</v>
      </c>
      <c r="M477" s="49" t="s">
        <v>568</v>
      </c>
    </row>
    <row r="478" spans="2:13" x14ac:dyDescent="0.3">
      <c r="B478" s="248" t="s">
        <v>2831</v>
      </c>
      <c r="C478" s="248" t="s">
        <v>2831</v>
      </c>
      <c r="D478" t="s">
        <v>2518</v>
      </c>
      <c r="E478" t="s">
        <v>8375</v>
      </c>
      <c r="F478" t="s">
        <v>2073</v>
      </c>
      <c r="G478" s="47" t="s">
        <v>2256</v>
      </c>
      <c r="H478" s="49">
        <v>0</v>
      </c>
      <c r="I478" s="49">
        <v>0</v>
      </c>
      <c r="J478" s="49" t="s">
        <v>2160</v>
      </c>
      <c r="K478" s="49" t="s">
        <v>8376</v>
      </c>
      <c r="L478" s="49" t="s">
        <v>254</v>
      </c>
      <c r="M478" s="49" t="s">
        <v>568</v>
      </c>
    </row>
    <row r="479" spans="2:13" x14ac:dyDescent="0.3">
      <c r="B479" s="248" t="s">
        <v>2831</v>
      </c>
      <c r="C479" s="248" t="s">
        <v>2831</v>
      </c>
      <c r="D479" t="s">
        <v>2518</v>
      </c>
      <c r="E479" t="s">
        <v>9082</v>
      </c>
      <c r="F479" t="s">
        <v>2073</v>
      </c>
      <c r="G479" s="47" t="s">
        <v>2219</v>
      </c>
      <c r="H479" s="49">
        <v>0</v>
      </c>
      <c r="I479" s="49">
        <v>0</v>
      </c>
      <c r="J479" s="49" t="s">
        <v>2186</v>
      </c>
      <c r="K479" s="49" t="s">
        <v>9083</v>
      </c>
      <c r="L479" s="49" t="s">
        <v>2147</v>
      </c>
      <c r="M479" s="49" t="s">
        <v>568</v>
      </c>
    </row>
    <row r="480" spans="2:13" x14ac:dyDescent="0.3">
      <c r="B480" s="248" t="s">
        <v>2831</v>
      </c>
      <c r="C480" s="248" t="s">
        <v>2831</v>
      </c>
      <c r="D480" t="s">
        <v>2518</v>
      </c>
      <c r="E480" t="s">
        <v>9273</v>
      </c>
      <c r="F480" t="s">
        <v>2073</v>
      </c>
      <c r="G480" s="47" t="s">
        <v>2286</v>
      </c>
      <c r="H480" s="49">
        <v>0</v>
      </c>
      <c r="I480" s="49">
        <v>0</v>
      </c>
      <c r="J480" s="49" t="s">
        <v>2186</v>
      </c>
      <c r="K480" s="49" t="s">
        <v>9274</v>
      </c>
      <c r="L480" s="49" t="s">
        <v>254</v>
      </c>
      <c r="M480" s="49" t="s">
        <v>568</v>
      </c>
    </row>
    <row r="481" spans="2:13" x14ac:dyDescent="0.3">
      <c r="B481" s="248" t="s">
        <v>2831</v>
      </c>
      <c r="C481" s="248" t="s">
        <v>2831</v>
      </c>
      <c r="D481" t="s">
        <v>2518</v>
      </c>
      <c r="E481" t="s">
        <v>7532</v>
      </c>
      <c r="F481" t="s">
        <v>2078</v>
      </c>
      <c r="G481" s="47" t="s">
        <v>2237</v>
      </c>
      <c r="H481" s="49">
        <v>0</v>
      </c>
      <c r="I481" s="49">
        <v>0</v>
      </c>
      <c r="J481" s="49" t="s">
        <v>2186</v>
      </c>
      <c r="K481" s="49" t="s">
        <v>7533</v>
      </c>
      <c r="L481" s="49" t="s">
        <v>254</v>
      </c>
      <c r="M481" s="49" t="s">
        <v>568</v>
      </c>
    </row>
    <row r="482" spans="2:13" x14ac:dyDescent="0.3">
      <c r="B482" s="248" t="s">
        <v>2831</v>
      </c>
      <c r="C482" s="248" t="s">
        <v>2831</v>
      </c>
      <c r="D482" t="s">
        <v>2518</v>
      </c>
      <c r="E482" t="s">
        <v>8221</v>
      </c>
      <c r="F482" t="s">
        <v>2073</v>
      </c>
      <c r="G482" s="47" t="s">
        <v>2283</v>
      </c>
      <c r="H482" s="49">
        <v>0</v>
      </c>
      <c r="I482" s="49">
        <v>0</v>
      </c>
      <c r="J482" s="49" t="s">
        <v>2186</v>
      </c>
      <c r="K482" s="49" t="s">
        <v>8222</v>
      </c>
      <c r="L482" s="49" t="s">
        <v>254</v>
      </c>
      <c r="M482" s="49" t="s">
        <v>568</v>
      </c>
    </row>
    <row r="483" spans="2:13" x14ac:dyDescent="0.3">
      <c r="B483" s="248" t="s">
        <v>2831</v>
      </c>
      <c r="C483" s="248" t="s">
        <v>2831</v>
      </c>
      <c r="D483" t="s">
        <v>2518</v>
      </c>
      <c r="E483" t="s">
        <v>3045</v>
      </c>
      <c r="F483" t="s">
        <v>2078</v>
      </c>
      <c r="G483" s="47" t="s">
        <v>2285</v>
      </c>
      <c r="H483" s="49">
        <v>0</v>
      </c>
      <c r="I483" s="49">
        <v>0</v>
      </c>
      <c r="J483" s="49" t="s">
        <v>2160</v>
      </c>
      <c r="K483" s="49" t="s">
        <v>2925</v>
      </c>
      <c r="L483" s="49" t="s">
        <v>254</v>
      </c>
      <c r="M483" s="49" t="s">
        <v>568</v>
      </c>
    </row>
    <row r="484" spans="2:13" x14ac:dyDescent="0.3">
      <c r="B484" s="248" t="s">
        <v>2831</v>
      </c>
      <c r="C484" s="248" t="s">
        <v>2831</v>
      </c>
      <c r="D484" t="s">
        <v>2518</v>
      </c>
      <c r="E484" t="s">
        <v>7198</v>
      </c>
      <c r="F484" t="s">
        <v>2073</v>
      </c>
      <c r="G484" s="47" t="s">
        <v>2328</v>
      </c>
      <c r="H484" s="49">
        <v>0</v>
      </c>
      <c r="I484" s="49">
        <v>0</v>
      </c>
      <c r="J484" s="49" t="s">
        <v>2186</v>
      </c>
      <c r="K484" s="49" t="s">
        <v>7199</v>
      </c>
      <c r="L484" s="49" t="s">
        <v>254</v>
      </c>
      <c r="M484" s="49" t="s">
        <v>568</v>
      </c>
    </row>
    <row r="485" spans="2:13" x14ac:dyDescent="0.3">
      <c r="B485" s="248" t="s">
        <v>2831</v>
      </c>
      <c r="C485" s="248" t="s">
        <v>2831</v>
      </c>
      <c r="D485" t="s">
        <v>2518</v>
      </c>
      <c r="E485" t="s">
        <v>10439</v>
      </c>
      <c r="F485" t="s">
        <v>2073</v>
      </c>
      <c r="G485" s="47" t="s">
        <v>2165</v>
      </c>
      <c r="H485" s="49">
        <v>0</v>
      </c>
      <c r="I485" s="49">
        <v>0</v>
      </c>
      <c r="J485" s="49" t="s">
        <v>2186</v>
      </c>
      <c r="K485" s="49" t="s">
        <v>10440</v>
      </c>
      <c r="L485" s="49" t="s">
        <v>254</v>
      </c>
      <c r="M485" s="49" t="s">
        <v>568</v>
      </c>
    </row>
    <row r="486" spans="2:13" x14ac:dyDescent="0.3">
      <c r="B486" s="248" t="s">
        <v>2831</v>
      </c>
      <c r="C486" s="248" t="s">
        <v>2831</v>
      </c>
      <c r="D486" t="s">
        <v>2518</v>
      </c>
      <c r="E486" t="s">
        <v>7891</v>
      </c>
      <c r="F486" t="s">
        <v>2073</v>
      </c>
      <c r="G486" s="47" t="s">
        <v>2218</v>
      </c>
      <c r="H486" s="49">
        <v>0</v>
      </c>
      <c r="I486" s="49">
        <v>0</v>
      </c>
      <c r="J486" s="49" t="s">
        <v>2186</v>
      </c>
      <c r="K486" s="49" t="s">
        <v>7892</v>
      </c>
      <c r="L486" s="49" t="s">
        <v>254</v>
      </c>
      <c r="M486" s="49" t="s">
        <v>568</v>
      </c>
    </row>
    <row r="487" spans="2:13" x14ac:dyDescent="0.3">
      <c r="B487" s="248" t="s">
        <v>2831</v>
      </c>
      <c r="C487" s="248" t="s">
        <v>2831</v>
      </c>
      <c r="D487" t="s">
        <v>2518</v>
      </c>
      <c r="E487" t="s">
        <v>3955</v>
      </c>
      <c r="F487" t="s">
        <v>2073</v>
      </c>
      <c r="G487" s="47" t="s">
        <v>2284</v>
      </c>
      <c r="H487" s="49">
        <v>0</v>
      </c>
      <c r="I487" s="49">
        <v>0</v>
      </c>
      <c r="J487" s="49" t="s">
        <v>2186</v>
      </c>
      <c r="K487" s="49" t="s">
        <v>3957</v>
      </c>
      <c r="L487" s="49" t="s">
        <v>254</v>
      </c>
      <c r="M487" s="49" t="s">
        <v>568</v>
      </c>
    </row>
    <row r="488" spans="2:13" x14ac:dyDescent="0.3">
      <c r="B488" s="248" t="s">
        <v>2831</v>
      </c>
      <c r="C488" s="248" t="s">
        <v>2831</v>
      </c>
      <c r="D488" t="s">
        <v>2518</v>
      </c>
      <c r="E488" t="s">
        <v>7673</v>
      </c>
      <c r="F488" t="s">
        <v>2073</v>
      </c>
      <c r="G488" s="47" t="s">
        <v>2342</v>
      </c>
      <c r="H488" s="49">
        <v>0</v>
      </c>
      <c r="I488" s="49">
        <v>0</v>
      </c>
      <c r="J488" s="49" t="s">
        <v>2160</v>
      </c>
      <c r="K488" s="49" t="s">
        <v>2925</v>
      </c>
      <c r="L488" s="49" t="s">
        <v>254</v>
      </c>
      <c r="M488" s="49" t="s">
        <v>568</v>
      </c>
    </row>
    <row r="489" spans="2:13" x14ac:dyDescent="0.3">
      <c r="B489" s="248" t="s">
        <v>2831</v>
      </c>
      <c r="C489" s="248" t="s">
        <v>2831</v>
      </c>
      <c r="D489" t="s">
        <v>2518</v>
      </c>
      <c r="E489" t="s">
        <v>7824</v>
      </c>
      <c r="F489" t="s">
        <v>2073</v>
      </c>
      <c r="G489" s="47" t="s">
        <v>2207</v>
      </c>
      <c r="H489" s="49">
        <v>0</v>
      </c>
      <c r="I489" s="49">
        <v>0</v>
      </c>
      <c r="J489" s="49" t="s">
        <v>2186</v>
      </c>
      <c r="K489" s="49" t="s">
        <v>7825</v>
      </c>
      <c r="L489" s="49" t="s">
        <v>2147</v>
      </c>
      <c r="M489" s="49" t="s">
        <v>568</v>
      </c>
    </row>
    <row r="490" spans="2:13" x14ac:dyDescent="0.3">
      <c r="B490" s="248" t="s">
        <v>2831</v>
      </c>
      <c r="C490" s="248" t="s">
        <v>2831</v>
      </c>
      <c r="D490" t="s">
        <v>2518</v>
      </c>
      <c r="E490" t="s">
        <v>12336</v>
      </c>
      <c r="F490" t="s">
        <v>2072</v>
      </c>
      <c r="G490" s="47" t="s">
        <v>2326</v>
      </c>
      <c r="H490" s="49">
        <v>0</v>
      </c>
      <c r="I490" s="49">
        <v>0</v>
      </c>
      <c r="J490" s="49" t="s">
        <v>2160</v>
      </c>
      <c r="K490" s="49" t="s">
        <v>12337</v>
      </c>
      <c r="L490" s="49" t="s">
        <v>254</v>
      </c>
      <c r="M490" s="49" t="s">
        <v>568</v>
      </c>
    </row>
    <row r="491" spans="2:13" x14ac:dyDescent="0.3">
      <c r="B491" s="248" t="s">
        <v>2831</v>
      </c>
      <c r="C491" s="248" t="s">
        <v>2831</v>
      </c>
      <c r="D491" t="s">
        <v>2518</v>
      </c>
      <c r="E491" t="s">
        <v>8301</v>
      </c>
      <c r="F491" t="s">
        <v>2073</v>
      </c>
      <c r="G491" s="47" t="s">
        <v>2316</v>
      </c>
      <c r="H491" s="49">
        <v>0</v>
      </c>
      <c r="I491" s="49">
        <v>0</v>
      </c>
      <c r="J491" s="49" t="s">
        <v>2186</v>
      </c>
      <c r="K491" s="49" t="s">
        <v>8302</v>
      </c>
      <c r="L491" s="49" t="s">
        <v>254</v>
      </c>
      <c r="M491" s="49" t="s">
        <v>568</v>
      </c>
    </row>
    <row r="492" spans="2:13" x14ac:dyDescent="0.3">
      <c r="B492" s="248" t="s">
        <v>2831</v>
      </c>
      <c r="C492" s="248" t="s">
        <v>2831</v>
      </c>
      <c r="D492" t="s">
        <v>2518</v>
      </c>
      <c r="E492" t="s">
        <v>6550</v>
      </c>
      <c r="F492" t="s">
        <v>2078</v>
      </c>
      <c r="G492" s="47" t="s">
        <v>2286</v>
      </c>
      <c r="H492" s="49">
        <v>0</v>
      </c>
      <c r="I492" s="49">
        <v>0</v>
      </c>
      <c r="J492" s="49" t="s">
        <v>2186</v>
      </c>
      <c r="K492" s="49" t="s">
        <v>6551</v>
      </c>
      <c r="L492" s="49" t="s">
        <v>254</v>
      </c>
      <c r="M492" s="49" t="s">
        <v>568</v>
      </c>
    </row>
    <row r="493" spans="2:13" x14ac:dyDescent="0.3">
      <c r="B493" s="248" t="s">
        <v>2831</v>
      </c>
      <c r="C493" s="248" t="s">
        <v>2831</v>
      </c>
      <c r="D493" t="s">
        <v>2518</v>
      </c>
      <c r="E493" t="s">
        <v>7440</v>
      </c>
      <c r="F493" t="s">
        <v>2073</v>
      </c>
      <c r="G493" s="47" t="s">
        <v>2263</v>
      </c>
      <c r="H493" s="49">
        <v>0</v>
      </c>
      <c r="I493" s="49">
        <v>0</v>
      </c>
      <c r="J493" s="49" t="s">
        <v>2186</v>
      </c>
      <c r="K493" s="49" t="s">
        <v>7441</v>
      </c>
      <c r="L493" s="49" t="s">
        <v>254</v>
      </c>
      <c r="M493" s="49" t="s">
        <v>568</v>
      </c>
    </row>
    <row r="494" spans="2:13" x14ac:dyDescent="0.3">
      <c r="B494" s="248" t="s">
        <v>2831</v>
      </c>
      <c r="C494" s="248" t="s">
        <v>2831</v>
      </c>
      <c r="D494" t="s">
        <v>2518</v>
      </c>
      <c r="E494" t="s">
        <v>9573</v>
      </c>
      <c r="F494" t="s">
        <v>2073</v>
      </c>
      <c r="G494" s="47" t="s">
        <v>2256</v>
      </c>
      <c r="H494" s="49">
        <v>0</v>
      </c>
      <c r="I494" s="49">
        <v>0</v>
      </c>
      <c r="J494" s="49" t="s">
        <v>2186</v>
      </c>
      <c r="K494" s="49" t="s">
        <v>9574</v>
      </c>
      <c r="L494" s="49" t="s">
        <v>254</v>
      </c>
      <c r="M494" s="49" t="s">
        <v>568</v>
      </c>
    </row>
    <row r="495" spans="2:13" x14ac:dyDescent="0.3">
      <c r="B495" s="248" t="s">
        <v>2831</v>
      </c>
      <c r="C495" s="248" t="s">
        <v>2831</v>
      </c>
      <c r="D495" t="s">
        <v>2518</v>
      </c>
      <c r="E495" t="s">
        <v>9036</v>
      </c>
      <c r="F495" t="s">
        <v>2073</v>
      </c>
      <c r="G495" s="47" t="s">
        <v>2213</v>
      </c>
      <c r="H495" s="49">
        <v>0</v>
      </c>
      <c r="I495" s="49">
        <v>0</v>
      </c>
      <c r="J495" s="49" t="s">
        <v>2186</v>
      </c>
      <c r="K495" s="49" t="s">
        <v>9037</v>
      </c>
      <c r="L495" s="49" t="s">
        <v>254</v>
      </c>
      <c r="M495" s="49" t="s">
        <v>568</v>
      </c>
    </row>
    <row r="496" spans="2:13" x14ac:dyDescent="0.3">
      <c r="B496" s="248" t="s">
        <v>2831</v>
      </c>
      <c r="C496" s="248" t="s">
        <v>2831</v>
      </c>
      <c r="D496" t="s">
        <v>2518</v>
      </c>
      <c r="E496" t="s">
        <v>9432</v>
      </c>
      <c r="F496" t="s">
        <v>2073</v>
      </c>
      <c r="G496" s="47" t="s">
        <v>2342</v>
      </c>
      <c r="H496" s="49">
        <v>0</v>
      </c>
      <c r="I496" s="49">
        <v>0</v>
      </c>
      <c r="J496" s="49" t="s">
        <v>2160</v>
      </c>
      <c r="K496" s="49" t="s">
        <v>9433</v>
      </c>
      <c r="L496" s="49" t="s">
        <v>254</v>
      </c>
      <c r="M496" s="49" t="s">
        <v>568</v>
      </c>
    </row>
    <row r="497" spans="2:13" x14ac:dyDescent="0.3">
      <c r="B497" s="248" t="s">
        <v>2831</v>
      </c>
      <c r="C497" s="248" t="s">
        <v>2831</v>
      </c>
      <c r="D497" t="s">
        <v>2518</v>
      </c>
      <c r="E497" t="s">
        <v>7051</v>
      </c>
      <c r="F497" t="s">
        <v>2078</v>
      </c>
      <c r="G497" s="47" t="s">
        <v>2285</v>
      </c>
      <c r="H497" s="49">
        <v>0</v>
      </c>
      <c r="I497" s="49">
        <v>0</v>
      </c>
      <c r="J497" s="49" t="s">
        <v>2186</v>
      </c>
      <c r="K497" s="49" t="s">
        <v>7052</v>
      </c>
      <c r="L497" s="49" t="s">
        <v>254</v>
      </c>
      <c r="M497" s="49" t="s">
        <v>568</v>
      </c>
    </row>
    <row r="498" spans="2:13" x14ac:dyDescent="0.3">
      <c r="B498" s="248" t="s">
        <v>2831</v>
      </c>
      <c r="C498" s="248" t="s">
        <v>2831</v>
      </c>
      <c r="D498" t="s">
        <v>2518</v>
      </c>
      <c r="E498" t="s">
        <v>12338</v>
      </c>
      <c r="F498" t="s">
        <v>2072</v>
      </c>
      <c r="G498" s="47" t="s">
        <v>2163</v>
      </c>
      <c r="H498" s="49">
        <v>0</v>
      </c>
      <c r="I498" s="49">
        <v>0</v>
      </c>
      <c r="J498" s="49" t="s">
        <v>2160</v>
      </c>
      <c r="K498" s="49" t="s">
        <v>4332</v>
      </c>
      <c r="L498" s="49" t="s">
        <v>254</v>
      </c>
      <c r="M498" s="49" t="s">
        <v>568</v>
      </c>
    </row>
    <row r="499" spans="2:13" x14ac:dyDescent="0.3">
      <c r="B499" s="248" t="s">
        <v>2831</v>
      </c>
      <c r="C499" s="248" t="s">
        <v>2831</v>
      </c>
      <c r="D499" t="s">
        <v>2518</v>
      </c>
      <c r="E499" t="s">
        <v>3071</v>
      </c>
      <c r="F499" t="s">
        <v>2073</v>
      </c>
      <c r="G499" s="47" t="s">
        <v>2213</v>
      </c>
      <c r="H499" s="49">
        <v>0</v>
      </c>
      <c r="I499" s="49">
        <v>0</v>
      </c>
      <c r="J499" s="49" t="s">
        <v>2160</v>
      </c>
      <c r="K499" s="49" t="s">
        <v>2936</v>
      </c>
      <c r="L499" s="49" t="s">
        <v>254</v>
      </c>
      <c r="M499" s="49" t="s">
        <v>568</v>
      </c>
    </row>
    <row r="500" spans="2:13" x14ac:dyDescent="0.3">
      <c r="B500" s="248" t="s">
        <v>2831</v>
      </c>
      <c r="C500" s="248" t="s">
        <v>2831</v>
      </c>
      <c r="D500" t="s">
        <v>2518</v>
      </c>
      <c r="E500" t="s">
        <v>9395</v>
      </c>
      <c r="F500" t="s">
        <v>2073</v>
      </c>
      <c r="G500" s="47" t="s">
        <v>2284</v>
      </c>
      <c r="H500" s="49">
        <v>0</v>
      </c>
      <c r="I500" s="49">
        <v>0</v>
      </c>
      <c r="J500" s="49" t="s">
        <v>2186</v>
      </c>
      <c r="K500" s="49" t="s">
        <v>9396</v>
      </c>
      <c r="L500" s="49" t="s">
        <v>254</v>
      </c>
      <c r="M500" s="49" t="s">
        <v>568</v>
      </c>
    </row>
    <row r="501" spans="2:13" x14ac:dyDescent="0.3">
      <c r="B501" s="248" t="s">
        <v>2831</v>
      </c>
      <c r="C501" s="248" t="s">
        <v>2831</v>
      </c>
      <c r="D501" t="s">
        <v>2518</v>
      </c>
      <c r="E501" t="s">
        <v>11431</v>
      </c>
      <c r="F501" t="s">
        <v>2073</v>
      </c>
      <c r="G501" s="47" t="s">
        <v>2311</v>
      </c>
      <c r="H501" s="49">
        <v>0</v>
      </c>
      <c r="I501" s="49">
        <v>0</v>
      </c>
      <c r="J501" s="49" t="s">
        <v>2173</v>
      </c>
      <c r="K501" s="49" t="s">
        <v>11370</v>
      </c>
      <c r="L501" s="49" t="s">
        <v>254</v>
      </c>
      <c r="M501" s="49" t="s">
        <v>568</v>
      </c>
    </row>
    <row r="502" spans="2:13" x14ac:dyDescent="0.3">
      <c r="B502" s="248" t="s">
        <v>2831</v>
      </c>
      <c r="C502" s="248" t="s">
        <v>2831</v>
      </c>
      <c r="D502" t="s">
        <v>2518</v>
      </c>
      <c r="E502" t="s">
        <v>11432</v>
      </c>
      <c r="F502" t="s">
        <v>2073</v>
      </c>
      <c r="G502" s="47" t="s">
        <v>2296</v>
      </c>
      <c r="H502" s="49">
        <v>0</v>
      </c>
      <c r="I502" s="49">
        <v>0</v>
      </c>
      <c r="J502" s="49" t="s">
        <v>2160</v>
      </c>
      <c r="K502" s="49" t="s">
        <v>11433</v>
      </c>
      <c r="L502" s="49" t="s">
        <v>2147</v>
      </c>
      <c r="M502" s="49" t="s">
        <v>568</v>
      </c>
    </row>
    <row r="503" spans="2:13" x14ac:dyDescent="0.3">
      <c r="B503" s="248" t="s">
        <v>2831</v>
      </c>
      <c r="C503" s="248" t="s">
        <v>2831</v>
      </c>
      <c r="D503" t="s">
        <v>2518</v>
      </c>
      <c r="E503" t="s">
        <v>9851</v>
      </c>
      <c r="F503" t="s">
        <v>2078</v>
      </c>
      <c r="G503" s="47" t="s">
        <v>2313</v>
      </c>
      <c r="H503" s="49">
        <v>0</v>
      </c>
      <c r="I503" s="49">
        <v>0</v>
      </c>
      <c r="J503" s="49" t="s">
        <v>2173</v>
      </c>
      <c r="K503" s="49" t="s">
        <v>9852</v>
      </c>
      <c r="L503" s="49" t="s">
        <v>254</v>
      </c>
      <c r="M503" s="49" t="s">
        <v>568</v>
      </c>
    </row>
    <row r="504" spans="2:13" x14ac:dyDescent="0.3">
      <c r="B504" s="248" t="s">
        <v>2831</v>
      </c>
      <c r="C504" s="248" t="s">
        <v>2831</v>
      </c>
      <c r="D504" t="s">
        <v>2518</v>
      </c>
      <c r="E504" t="s">
        <v>4675</v>
      </c>
      <c r="F504" t="s">
        <v>2073</v>
      </c>
      <c r="G504" s="47" t="s">
        <v>2326</v>
      </c>
      <c r="H504" s="49">
        <v>0</v>
      </c>
      <c r="I504" s="49">
        <v>0</v>
      </c>
      <c r="J504" s="49" t="s">
        <v>2160</v>
      </c>
      <c r="K504" s="49" t="s">
        <v>4676</v>
      </c>
      <c r="L504" s="49" t="s">
        <v>254</v>
      </c>
      <c r="M504" s="49" t="s">
        <v>568</v>
      </c>
    </row>
    <row r="505" spans="2:13" x14ac:dyDescent="0.3">
      <c r="B505" s="248" t="s">
        <v>2831</v>
      </c>
      <c r="C505" s="248" t="s">
        <v>2831</v>
      </c>
      <c r="D505" t="s">
        <v>2518</v>
      </c>
      <c r="E505" t="s">
        <v>9787</v>
      </c>
      <c r="F505" t="s">
        <v>2073</v>
      </c>
      <c r="G505" s="47" t="s">
        <v>2313</v>
      </c>
      <c r="H505" s="49">
        <v>0</v>
      </c>
      <c r="I505" s="49">
        <v>0</v>
      </c>
      <c r="J505" s="49" t="s">
        <v>2186</v>
      </c>
      <c r="K505" s="49" t="s">
        <v>9788</v>
      </c>
      <c r="L505" s="49" t="s">
        <v>254</v>
      </c>
      <c r="M505" s="49" t="s">
        <v>568</v>
      </c>
    </row>
    <row r="506" spans="2:13" x14ac:dyDescent="0.3">
      <c r="B506" s="248" t="s">
        <v>2831</v>
      </c>
      <c r="C506" s="248" t="s">
        <v>2831</v>
      </c>
      <c r="D506" t="s">
        <v>2518</v>
      </c>
      <c r="E506" t="s">
        <v>6042</v>
      </c>
      <c r="F506" t="s">
        <v>2073</v>
      </c>
      <c r="G506" s="47" t="s">
        <v>2169</v>
      </c>
      <c r="H506" s="49">
        <v>0</v>
      </c>
      <c r="I506" s="49">
        <v>0</v>
      </c>
      <c r="J506" s="49" t="s">
        <v>2186</v>
      </c>
      <c r="K506" s="49" t="s">
        <v>6043</v>
      </c>
      <c r="L506" s="49" t="s">
        <v>2147</v>
      </c>
      <c r="M506" s="49" t="s">
        <v>568</v>
      </c>
    </row>
    <row r="507" spans="2:13" x14ac:dyDescent="0.3">
      <c r="B507" s="248" t="s">
        <v>2831</v>
      </c>
      <c r="C507" s="248" t="s">
        <v>2831</v>
      </c>
      <c r="D507" t="s">
        <v>2518</v>
      </c>
      <c r="E507" t="s">
        <v>3048</v>
      </c>
      <c r="F507" t="s">
        <v>2073</v>
      </c>
      <c r="G507" s="47" t="s">
        <v>2283</v>
      </c>
      <c r="H507" s="49">
        <v>0</v>
      </c>
      <c r="I507" s="49">
        <v>0</v>
      </c>
      <c r="J507" s="49" t="s">
        <v>2160</v>
      </c>
      <c r="K507" s="49" t="s">
        <v>2925</v>
      </c>
      <c r="L507" s="49" t="s">
        <v>254</v>
      </c>
      <c r="M507" s="49" t="s">
        <v>568</v>
      </c>
    </row>
    <row r="508" spans="2:13" x14ac:dyDescent="0.3">
      <c r="B508" s="248" t="s">
        <v>2831</v>
      </c>
      <c r="C508" s="248" t="s">
        <v>2831</v>
      </c>
      <c r="D508" t="s">
        <v>2518</v>
      </c>
      <c r="E508" t="s">
        <v>7103</v>
      </c>
      <c r="F508" t="s">
        <v>2073</v>
      </c>
      <c r="G508" s="47" t="s">
        <v>2163</v>
      </c>
      <c r="H508" s="49">
        <v>0</v>
      </c>
      <c r="I508" s="49">
        <v>0</v>
      </c>
      <c r="J508" s="49" t="s">
        <v>2186</v>
      </c>
      <c r="K508" s="49" t="s">
        <v>7104</v>
      </c>
      <c r="L508" s="49" t="s">
        <v>254</v>
      </c>
      <c r="M508" s="49" t="s">
        <v>568</v>
      </c>
    </row>
    <row r="509" spans="2:13" x14ac:dyDescent="0.3">
      <c r="B509" s="248" t="s">
        <v>2831</v>
      </c>
      <c r="C509" s="248" t="s">
        <v>2831</v>
      </c>
      <c r="D509" t="s">
        <v>2518</v>
      </c>
      <c r="E509" t="s">
        <v>6179</v>
      </c>
      <c r="F509" t="s">
        <v>2073</v>
      </c>
      <c r="G509" s="47" t="s">
        <v>2316</v>
      </c>
      <c r="H509" s="49">
        <v>0</v>
      </c>
      <c r="I509" s="49">
        <v>0</v>
      </c>
      <c r="J509" s="49" t="s">
        <v>2186</v>
      </c>
      <c r="K509" s="49" t="s">
        <v>6180</v>
      </c>
      <c r="L509" s="49" t="s">
        <v>254</v>
      </c>
      <c r="M509" s="49" t="s">
        <v>568</v>
      </c>
    </row>
    <row r="510" spans="2:13" x14ac:dyDescent="0.3">
      <c r="B510" s="248" t="s">
        <v>2831</v>
      </c>
      <c r="C510" s="248" t="s">
        <v>2831</v>
      </c>
      <c r="D510" t="s">
        <v>2518</v>
      </c>
      <c r="E510" t="s">
        <v>8416</v>
      </c>
      <c r="F510" t="s">
        <v>2073</v>
      </c>
      <c r="G510" s="47" t="s">
        <v>2328</v>
      </c>
      <c r="H510" s="49">
        <v>0</v>
      </c>
      <c r="I510" s="49">
        <v>0</v>
      </c>
      <c r="J510" s="49" t="s">
        <v>2186</v>
      </c>
      <c r="K510" s="49" t="s">
        <v>8417</v>
      </c>
      <c r="L510" s="49" t="s">
        <v>254</v>
      </c>
      <c r="M510" s="49" t="s">
        <v>568</v>
      </c>
    </row>
    <row r="511" spans="2:13" x14ac:dyDescent="0.3">
      <c r="B511" s="248" t="s">
        <v>2831</v>
      </c>
      <c r="C511" s="248" t="s">
        <v>2831</v>
      </c>
      <c r="D511" t="s">
        <v>2518</v>
      </c>
      <c r="E511" t="s">
        <v>12339</v>
      </c>
      <c r="F511" t="s">
        <v>2072</v>
      </c>
      <c r="G511" s="47" t="s">
        <v>2169</v>
      </c>
      <c r="H511" s="49">
        <v>0</v>
      </c>
      <c r="I511" s="49">
        <v>0</v>
      </c>
      <c r="J511" s="49" t="s">
        <v>2160</v>
      </c>
      <c r="K511" s="49" t="s">
        <v>9091</v>
      </c>
      <c r="L511" s="49" t="s">
        <v>254</v>
      </c>
      <c r="M511" s="49" t="s">
        <v>568</v>
      </c>
    </row>
    <row r="512" spans="2:13" x14ac:dyDescent="0.3">
      <c r="B512" s="248" t="s">
        <v>2831</v>
      </c>
      <c r="C512" s="248" t="s">
        <v>2831</v>
      </c>
      <c r="D512" t="s">
        <v>2518</v>
      </c>
      <c r="E512" t="s">
        <v>12340</v>
      </c>
      <c r="F512" t="s">
        <v>2072</v>
      </c>
      <c r="G512" s="47" t="s">
        <v>2284</v>
      </c>
      <c r="H512" s="49">
        <v>0</v>
      </c>
      <c r="I512" s="49">
        <v>0</v>
      </c>
      <c r="J512" s="49" t="s">
        <v>2160</v>
      </c>
      <c r="K512" s="49" t="s">
        <v>12341</v>
      </c>
      <c r="L512" s="49" t="s">
        <v>254</v>
      </c>
      <c r="M512" s="49" t="s">
        <v>568</v>
      </c>
    </row>
    <row r="513" spans="2:13" x14ac:dyDescent="0.3">
      <c r="B513" s="248" t="s">
        <v>2831</v>
      </c>
      <c r="C513" s="248" t="s">
        <v>2831</v>
      </c>
      <c r="D513" t="s">
        <v>2518</v>
      </c>
      <c r="E513" t="s">
        <v>9080</v>
      </c>
      <c r="F513" t="s">
        <v>2073</v>
      </c>
      <c r="G513" s="47" t="s">
        <v>2169</v>
      </c>
      <c r="H513" s="49">
        <v>0</v>
      </c>
      <c r="I513" s="49">
        <v>0</v>
      </c>
      <c r="J513" s="49" t="s">
        <v>2186</v>
      </c>
      <c r="K513" s="49" t="s">
        <v>9081</v>
      </c>
      <c r="L513" s="49" t="s">
        <v>254</v>
      </c>
      <c r="M513" s="49" t="s">
        <v>568</v>
      </c>
    </row>
    <row r="514" spans="2:13" x14ac:dyDescent="0.3">
      <c r="B514" s="248" t="s">
        <v>2831</v>
      </c>
      <c r="C514" s="248" t="s">
        <v>2831</v>
      </c>
      <c r="D514" t="s">
        <v>2518</v>
      </c>
      <c r="E514" t="s">
        <v>7909</v>
      </c>
      <c r="F514" t="s">
        <v>2073</v>
      </c>
      <c r="G514" s="47" t="s">
        <v>2155</v>
      </c>
      <c r="H514" s="49">
        <v>0</v>
      </c>
      <c r="I514" s="49">
        <v>0</v>
      </c>
      <c r="J514" s="49" t="s">
        <v>2186</v>
      </c>
      <c r="K514" s="49" t="s">
        <v>7910</v>
      </c>
      <c r="L514" s="49" t="s">
        <v>254</v>
      </c>
      <c r="M514" s="49" t="s">
        <v>568</v>
      </c>
    </row>
    <row r="515" spans="2:13" x14ac:dyDescent="0.3">
      <c r="B515" s="248" t="s">
        <v>2831</v>
      </c>
      <c r="C515" s="248" t="s">
        <v>2831</v>
      </c>
      <c r="D515" t="s">
        <v>2518</v>
      </c>
      <c r="E515" t="s">
        <v>6832</v>
      </c>
      <c r="F515" t="s">
        <v>2078</v>
      </c>
      <c r="G515" s="47" t="s">
        <v>2219</v>
      </c>
      <c r="H515" s="49">
        <v>0</v>
      </c>
      <c r="I515" s="49">
        <v>0</v>
      </c>
      <c r="J515" s="49" t="s">
        <v>2186</v>
      </c>
      <c r="K515" s="49" t="s">
        <v>6833</v>
      </c>
      <c r="L515" s="49" t="s">
        <v>254</v>
      </c>
      <c r="M515" s="49" t="s">
        <v>568</v>
      </c>
    </row>
    <row r="516" spans="2:13" x14ac:dyDescent="0.3">
      <c r="B516" s="248" t="s">
        <v>2831</v>
      </c>
      <c r="C516" s="248" t="s">
        <v>2831</v>
      </c>
      <c r="D516" t="s">
        <v>2518</v>
      </c>
      <c r="E516" t="s">
        <v>5595</v>
      </c>
      <c r="F516" t="s">
        <v>2078</v>
      </c>
      <c r="G516" s="47" t="s">
        <v>2207</v>
      </c>
      <c r="H516" s="49">
        <v>0</v>
      </c>
      <c r="I516" s="49">
        <v>0</v>
      </c>
      <c r="J516" s="49" t="s">
        <v>2186</v>
      </c>
      <c r="K516" s="49" t="s">
        <v>5596</v>
      </c>
      <c r="L516" s="49" t="s">
        <v>254</v>
      </c>
      <c r="M516" s="49" t="s">
        <v>568</v>
      </c>
    </row>
    <row r="517" spans="2:13" x14ac:dyDescent="0.3">
      <c r="B517" s="248" t="s">
        <v>2831</v>
      </c>
      <c r="C517" s="248" t="s">
        <v>2831</v>
      </c>
      <c r="D517" t="s">
        <v>2518</v>
      </c>
      <c r="E517" t="s">
        <v>5344</v>
      </c>
      <c r="F517" t="s">
        <v>2078</v>
      </c>
      <c r="G517" s="47" t="s">
        <v>2219</v>
      </c>
      <c r="H517" s="49">
        <v>0</v>
      </c>
      <c r="I517" s="49">
        <v>0</v>
      </c>
      <c r="J517" s="49" t="s">
        <v>2160</v>
      </c>
      <c r="K517" s="49" t="s">
        <v>5345</v>
      </c>
      <c r="L517" s="49" t="s">
        <v>254</v>
      </c>
      <c r="M517" s="49" t="s">
        <v>568</v>
      </c>
    </row>
    <row r="518" spans="2:13" x14ac:dyDescent="0.3">
      <c r="B518" s="248" t="s">
        <v>2831</v>
      </c>
      <c r="C518" s="248" t="s">
        <v>2831</v>
      </c>
      <c r="D518" t="s">
        <v>2518</v>
      </c>
      <c r="E518" t="s">
        <v>6840</v>
      </c>
      <c r="F518" t="s">
        <v>2073</v>
      </c>
      <c r="G518" s="47" t="s">
        <v>2207</v>
      </c>
      <c r="H518" s="49">
        <v>0</v>
      </c>
      <c r="I518" s="49">
        <v>0</v>
      </c>
      <c r="J518" s="49" t="s">
        <v>2186</v>
      </c>
      <c r="K518" s="49" t="s">
        <v>6841</v>
      </c>
      <c r="L518" s="49" t="s">
        <v>254</v>
      </c>
      <c r="M518" s="49" t="s">
        <v>568</v>
      </c>
    </row>
    <row r="519" spans="2:13" x14ac:dyDescent="0.3">
      <c r="B519" s="248" t="s">
        <v>2831</v>
      </c>
      <c r="C519" s="248" t="s">
        <v>2831</v>
      </c>
      <c r="D519" t="s">
        <v>2518</v>
      </c>
      <c r="E519" t="s">
        <v>9793</v>
      </c>
      <c r="F519" t="s">
        <v>2073</v>
      </c>
      <c r="G519" s="47" t="s">
        <v>2163</v>
      </c>
      <c r="H519" s="49">
        <v>0</v>
      </c>
      <c r="I519" s="49">
        <v>0</v>
      </c>
      <c r="J519" s="49" t="s">
        <v>2160</v>
      </c>
      <c r="K519" s="49" t="s">
        <v>9794</v>
      </c>
      <c r="L519" s="49" t="s">
        <v>254</v>
      </c>
      <c r="M519" s="49" t="s">
        <v>568</v>
      </c>
    </row>
    <row r="520" spans="2:13" x14ac:dyDescent="0.3">
      <c r="B520" s="248" t="s">
        <v>2831</v>
      </c>
      <c r="C520" s="248" t="s">
        <v>2831</v>
      </c>
      <c r="D520" t="s">
        <v>2518</v>
      </c>
      <c r="E520" t="s">
        <v>6233</v>
      </c>
      <c r="F520" t="s">
        <v>2073</v>
      </c>
      <c r="G520" s="47" t="s">
        <v>2296</v>
      </c>
      <c r="H520" s="49">
        <v>1</v>
      </c>
      <c r="I520" s="49">
        <v>4300.55</v>
      </c>
      <c r="J520" s="49" t="s">
        <v>2160</v>
      </c>
      <c r="K520" s="49" t="s">
        <v>6234</v>
      </c>
      <c r="L520" s="49" t="s">
        <v>254</v>
      </c>
      <c r="M520" s="49" t="s">
        <v>568</v>
      </c>
    </row>
    <row r="521" spans="2:13" x14ac:dyDescent="0.3">
      <c r="B521" s="248" t="s">
        <v>2831</v>
      </c>
      <c r="C521" s="248" t="s">
        <v>2831</v>
      </c>
      <c r="D521" t="s">
        <v>2518</v>
      </c>
      <c r="E521" t="s">
        <v>8624</v>
      </c>
      <c r="F521" t="s">
        <v>2073</v>
      </c>
      <c r="G521" s="47" t="s">
        <v>2316</v>
      </c>
      <c r="H521" s="49">
        <v>0</v>
      </c>
      <c r="I521" s="49">
        <v>0</v>
      </c>
      <c r="J521" s="49" t="s">
        <v>2186</v>
      </c>
      <c r="K521" s="49" t="s">
        <v>8625</v>
      </c>
      <c r="L521" s="49" t="s">
        <v>254</v>
      </c>
      <c r="M521" s="49" t="s">
        <v>568</v>
      </c>
    </row>
  </sheetData>
  <sheetProtection sort="0"/>
  <mergeCells count="3">
    <mergeCell ref="B4:O4"/>
    <mergeCell ref="B5:O5"/>
    <mergeCell ref="D10:D11"/>
  </mergeCells>
  <phoneticPr fontId="56" type="noConversion"/>
  <pageMargins left="0.7" right="0.7" top="0.75" bottom="0.75" header="0.3" footer="0.3"/>
  <drawing r:id="rId1"/>
  <tableParts count="1">
    <tablePart r:id="rId2"/>
  </tablePart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S5042"/>
  <sheetViews>
    <sheetView showGridLines="0" zoomScaleNormal="100" workbookViewId="0">
      <selection activeCell="B16" sqref="B16:O13418"/>
    </sheetView>
  </sheetViews>
  <sheetFormatPr defaultColWidth="9.109375" defaultRowHeight="14.4" x14ac:dyDescent="0.3"/>
  <cols>
    <col min="1" max="1" width="4.21875" customWidth="1"/>
    <col min="2" max="2" width="45.33203125" customWidth="1"/>
    <col min="3" max="3" width="21.44140625" bestFit="1" customWidth="1"/>
    <col min="4" max="4" width="14.88671875" customWidth="1"/>
    <col min="5" max="5" width="17.109375" customWidth="1"/>
    <col min="6" max="6" width="14.109375" customWidth="1"/>
    <col min="7" max="7" width="12.77734375" customWidth="1"/>
    <col min="8" max="8" width="12.33203125" customWidth="1"/>
    <col min="9" max="9" width="11" customWidth="1"/>
    <col min="10" max="10" width="18.6640625" customWidth="1"/>
    <col min="11" max="11" width="16.44140625" customWidth="1"/>
    <col min="12" max="12" width="12.77734375" customWidth="1"/>
    <col min="13" max="15" width="15.6640625" customWidth="1"/>
    <col min="16" max="16" width="22.77734375" customWidth="1"/>
    <col min="17" max="18" width="19" customWidth="1"/>
    <col min="19" max="19" width="20.77734375" bestFit="1" customWidth="1"/>
  </cols>
  <sheetData>
    <row r="1" spans="1:19" x14ac:dyDescent="0.3">
      <c r="B1" s="55" t="s">
        <v>7</v>
      </c>
      <c r="C1" s="478" t="str">
        <f>'Reporte KPIs'!E1</f>
        <v>57040</v>
      </c>
      <c r="D1" s="478"/>
      <c r="E1" s="6" t="s">
        <v>0</v>
      </c>
      <c r="F1" s="478" t="str">
        <f>'Reporte KPIs'!L1</f>
        <v>Centro</v>
      </c>
      <c r="G1" s="478"/>
    </row>
    <row r="2" spans="1:19" x14ac:dyDescent="0.3">
      <c r="B2" s="55" t="s">
        <v>2</v>
      </c>
      <c r="C2" s="478" t="str">
        <f>'Reporte KPIs'!E2</f>
        <v>Toyota Celaya</v>
      </c>
      <c r="D2" s="478"/>
      <c r="E2" s="6" t="s">
        <v>1</v>
      </c>
      <c r="F2" s="478" t="str">
        <f>'Reporte KPIs'!L2</f>
        <v>Celaya</v>
      </c>
      <c r="G2" s="478"/>
    </row>
    <row r="3" spans="1:19" ht="8.1" customHeight="1" x14ac:dyDescent="0.3"/>
    <row r="4" spans="1:19" ht="15.6" x14ac:dyDescent="0.3">
      <c r="A4" s="241" t="str">
        <f>'Reporte KPIs'!B4</f>
        <v>Reporte de Servicio Marzo 2022 a Febrero 2023</v>
      </c>
      <c r="B4" s="241"/>
      <c r="C4" s="241"/>
      <c r="D4" s="241"/>
      <c r="E4" s="241"/>
      <c r="F4" s="241"/>
      <c r="G4" s="241"/>
      <c r="H4" s="241"/>
      <c r="I4" s="241"/>
      <c r="J4" s="241"/>
      <c r="K4" s="241"/>
      <c r="L4" s="241"/>
      <c r="M4" s="241"/>
      <c r="N4" s="241"/>
      <c r="O4" s="241"/>
      <c r="P4" s="242"/>
      <c r="Q4" s="242"/>
      <c r="R4" s="242"/>
      <c r="S4" s="242"/>
    </row>
    <row r="5" spans="1:19" ht="15.6" x14ac:dyDescent="0.3">
      <c r="A5" s="245" t="s">
        <v>19</v>
      </c>
      <c r="B5" s="245"/>
      <c r="C5" s="245"/>
      <c r="D5" s="245"/>
      <c r="E5" s="245"/>
      <c r="F5" s="245"/>
      <c r="G5" s="245"/>
      <c r="H5" s="245"/>
      <c r="I5" s="245"/>
      <c r="J5" s="245"/>
      <c r="K5" s="245"/>
      <c r="L5" s="245"/>
      <c r="M5" s="245"/>
      <c r="N5" s="245"/>
      <c r="O5" s="245"/>
      <c r="P5" s="243"/>
      <c r="Q5" s="243"/>
      <c r="R5" s="243"/>
      <c r="S5" s="243"/>
    </row>
    <row r="6" spans="1:19" ht="13.2" customHeight="1" x14ac:dyDescent="0.3">
      <c r="A6" s="482" t="s">
        <v>104</v>
      </c>
      <c r="B6" s="482"/>
      <c r="C6" s="482"/>
      <c r="D6" s="482"/>
      <c r="E6" s="482"/>
      <c r="F6" s="246"/>
      <c r="G6" s="246"/>
      <c r="H6" s="246"/>
      <c r="I6" s="246"/>
      <c r="J6" s="246"/>
      <c r="K6" s="246"/>
      <c r="L6" s="246"/>
      <c r="M6" s="246"/>
      <c r="N6" s="246"/>
      <c r="O6" s="246"/>
      <c r="P6" s="247"/>
      <c r="Q6" s="247"/>
      <c r="R6" s="247"/>
      <c r="S6" s="247"/>
    </row>
    <row r="7" spans="1:19" ht="10.199999999999999" customHeight="1" x14ac:dyDescent="0.3">
      <c r="A7" s="482"/>
      <c r="B7" s="482"/>
      <c r="C7" s="482"/>
      <c r="D7" s="482"/>
      <c r="E7" s="482"/>
      <c r="F7" s="246"/>
      <c r="G7" s="246"/>
      <c r="H7" s="246"/>
      <c r="I7" s="246"/>
      <c r="J7" s="246"/>
      <c r="K7" s="246"/>
      <c r="L7" s="246"/>
      <c r="M7" s="246"/>
      <c r="N7" s="246"/>
      <c r="O7" s="246"/>
      <c r="P7" s="247"/>
      <c r="Q7" s="247"/>
      <c r="R7" s="247"/>
      <c r="S7" s="247"/>
    </row>
    <row r="8" spans="1:19" ht="5.4" customHeight="1" x14ac:dyDescent="0.3">
      <c r="A8" s="25"/>
    </row>
    <row r="9" spans="1:19" x14ac:dyDescent="0.3">
      <c r="A9" s="70" t="s">
        <v>108</v>
      </c>
      <c r="B9" s="70"/>
      <c r="C9" s="70"/>
      <c r="D9" s="70"/>
      <c r="E9" s="70"/>
      <c r="F9" s="70"/>
      <c r="G9" s="70"/>
      <c r="H9" s="70"/>
      <c r="I9" s="73" t="s">
        <v>20</v>
      </c>
      <c r="J9" s="74">
        <f>COUNTA(Table_LIstadoInactivos[Vin])</f>
        <v>5026</v>
      </c>
      <c r="K9" s="244"/>
      <c r="L9" s="244"/>
      <c r="M9" s="244"/>
      <c r="N9" s="244"/>
      <c r="O9" s="244"/>
      <c r="P9" s="244"/>
      <c r="Q9" s="244"/>
      <c r="R9" s="244"/>
      <c r="S9" s="70"/>
    </row>
    <row r="10" spans="1:19" x14ac:dyDescent="0.3">
      <c r="A10" s="70">
        <v>1</v>
      </c>
      <c r="B10" s="70" t="s">
        <v>106</v>
      </c>
      <c r="C10" s="70"/>
      <c r="D10" s="70"/>
      <c r="E10" s="70"/>
      <c r="F10" s="70"/>
      <c r="G10" s="70"/>
      <c r="H10" s="70"/>
      <c r="I10" s="70"/>
      <c r="J10" s="70"/>
      <c r="K10" s="70"/>
      <c r="L10" s="70"/>
      <c r="M10" s="70"/>
      <c r="N10" s="70"/>
      <c r="O10" s="70"/>
      <c r="P10" s="70"/>
      <c r="Q10" s="70"/>
      <c r="R10" s="70"/>
      <c r="S10" s="70"/>
    </row>
    <row r="11" spans="1:19" x14ac:dyDescent="0.3">
      <c r="A11" s="70">
        <v>2</v>
      </c>
      <c r="B11" s="70" t="s">
        <v>105</v>
      </c>
      <c r="C11" s="70"/>
      <c r="D11" s="70"/>
      <c r="E11" s="70"/>
      <c r="F11" s="70"/>
      <c r="G11" s="70"/>
      <c r="H11" s="70"/>
      <c r="I11" s="70"/>
      <c r="J11" s="70"/>
      <c r="K11" s="70"/>
      <c r="L11" s="70"/>
      <c r="M11" s="70"/>
      <c r="N11" s="70"/>
      <c r="O11" s="70"/>
      <c r="P11" s="70"/>
      <c r="Q11" s="70"/>
      <c r="R11" s="70"/>
      <c r="S11" s="70"/>
    </row>
    <row r="12" spans="1:19" x14ac:dyDescent="0.3">
      <c r="A12" s="70">
        <v>3</v>
      </c>
      <c r="B12" s="70" t="s">
        <v>107</v>
      </c>
      <c r="C12" s="70"/>
      <c r="D12" s="70"/>
      <c r="E12" s="70"/>
      <c r="F12" s="70"/>
      <c r="G12" s="70"/>
      <c r="H12" s="70"/>
      <c r="I12" s="70"/>
      <c r="J12" s="70"/>
      <c r="K12" s="70"/>
      <c r="L12" s="70"/>
      <c r="M12" s="70"/>
      <c r="N12" s="70"/>
      <c r="O12" s="70"/>
      <c r="P12" s="70"/>
      <c r="Q12" s="70"/>
      <c r="R12" s="70"/>
      <c r="S12" s="70"/>
    </row>
    <row r="13" spans="1:19" ht="6" customHeight="1" x14ac:dyDescent="0.3">
      <c r="A13" s="70"/>
      <c r="B13" s="70"/>
      <c r="C13" s="70"/>
      <c r="D13" s="70"/>
      <c r="E13" s="70"/>
      <c r="F13" s="70"/>
      <c r="G13" s="70"/>
      <c r="H13" s="70"/>
      <c r="I13" s="70"/>
      <c r="J13" s="70"/>
      <c r="K13" s="70"/>
      <c r="L13" s="70"/>
      <c r="M13" s="70"/>
      <c r="N13" s="70"/>
      <c r="O13" s="70"/>
      <c r="P13" s="70"/>
      <c r="Q13" s="70"/>
      <c r="R13" s="70"/>
      <c r="S13" s="70"/>
    </row>
    <row r="16" spans="1:19" ht="43.2" x14ac:dyDescent="0.3">
      <c r="B16" s="50" t="s">
        <v>109</v>
      </c>
      <c r="C16" s="50" t="s">
        <v>88</v>
      </c>
      <c r="D16" s="50" t="s">
        <v>89</v>
      </c>
      <c r="E16" s="50" t="s">
        <v>1825</v>
      </c>
      <c r="F16" s="50" t="s">
        <v>1826</v>
      </c>
      <c r="G16" s="51" t="s">
        <v>91</v>
      </c>
      <c r="H16" s="50" t="s">
        <v>92</v>
      </c>
      <c r="I16" s="50" t="s">
        <v>87</v>
      </c>
      <c r="J16" s="50" t="s">
        <v>93</v>
      </c>
      <c r="K16" s="50" t="s">
        <v>1370</v>
      </c>
      <c r="L16" s="50" t="s">
        <v>1953</v>
      </c>
      <c r="M16" s="50" t="s">
        <v>208</v>
      </c>
      <c r="N16" s="50" t="s">
        <v>2080</v>
      </c>
      <c r="O16" s="50" t="s">
        <v>2465</v>
      </c>
    </row>
    <row r="17" spans="2:15" x14ac:dyDescent="0.3">
      <c r="B17" t="s">
        <v>1547</v>
      </c>
      <c r="C17" t="s">
        <v>11489</v>
      </c>
      <c r="D17" t="s">
        <v>568</v>
      </c>
      <c r="E17" s="64">
        <v>0</v>
      </c>
      <c r="F17" s="64">
        <v>0</v>
      </c>
      <c r="G17" s="47">
        <v>44568</v>
      </c>
      <c r="H17" s="71">
        <v>1.0833333333333333</v>
      </c>
      <c r="I17" s="64">
        <v>0</v>
      </c>
      <c r="J17" s="64" t="s">
        <v>1538</v>
      </c>
      <c r="K17" s="64" t="s">
        <v>2176</v>
      </c>
      <c r="L17" s="64" t="s">
        <v>11490</v>
      </c>
      <c r="M17" s="64" t="s">
        <v>242</v>
      </c>
      <c r="N17" s="64" t="s">
        <v>254</v>
      </c>
      <c r="O17" s="64" t="s">
        <v>568</v>
      </c>
    </row>
    <row r="18" spans="2:15" x14ac:dyDescent="0.3">
      <c r="B18" t="s">
        <v>1536</v>
      </c>
      <c r="C18" t="s">
        <v>11521</v>
      </c>
      <c r="D18" t="s">
        <v>2205</v>
      </c>
      <c r="E18" s="64">
        <v>0</v>
      </c>
      <c r="F18" s="64">
        <v>0</v>
      </c>
      <c r="G18" s="47">
        <v>44568</v>
      </c>
      <c r="H18" s="71">
        <v>1.0833333333333333</v>
      </c>
      <c r="I18" s="64">
        <v>412</v>
      </c>
      <c r="J18" s="64" t="s">
        <v>1538</v>
      </c>
      <c r="K18" s="64" t="s">
        <v>2160</v>
      </c>
      <c r="L18" s="64" t="s">
        <v>11522</v>
      </c>
      <c r="M18" s="64" t="s">
        <v>246</v>
      </c>
      <c r="N18" s="64" t="s">
        <v>254</v>
      </c>
      <c r="O18" s="64" t="s">
        <v>568</v>
      </c>
    </row>
    <row r="19" spans="2:15" x14ac:dyDescent="0.3">
      <c r="B19" t="s">
        <v>1547</v>
      </c>
      <c r="C19" t="s">
        <v>11494</v>
      </c>
      <c r="D19" t="s">
        <v>568</v>
      </c>
      <c r="E19" s="64">
        <v>0</v>
      </c>
      <c r="F19" s="64">
        <v>0</v>
      </c>
      <c r="G19" s="47">
        <v>44568</v>
      </c>
      <c r="H19" s="71">
        <v>1.0833333333333333</v>
      </c>
      <c r="I19" s="64">
        <v>0</v>
      </c>
      <c r="J19" s="64" t="s">
        <v>1538</v>
      </c>
      <c r="K19" s="64" t="s">
        <v>2176</v>
      </c>
      <c r="L19" s="64" t="s">
        <v>11495</v>
      </c>
      <c r="M19" s="64" t="s">
        <v>242</v>
      </c>
      <c r="N19" s="64" t="s">
        <v>254</v>
      </c>
      <c r="O19" s="64" t="s">
        <v>568</v>
      </c>
    </row>
    <row r="20" spans="2:15" x14ac:dyDescent="0.3">
      <c r="B20" t="s">
        <v>1547</v>
      </c>
      <c r="C20" t="s">
        <v>11493</v>
      </c>
      <c r="D20" t="s">
        <v>568</v>
      </c>
      <c r="E20" s="64">
        <v>0</v>
      </c>
      <c r="F20" s="64">
        <v>0</v>
      </c>
      <c r="G20" s="47">
        <v>44578</v>
      </c>
      <c r="H20" s="71">
        <v>1.0833333333333333</v>
      </c>
      <c r="I20" s="64">
        <v>0</v>
      </c>
      <c r="J20" s="64" t="s">
        <v>1538</v>
      </c>
      <c r="K20" s="64" t="s">
        <v>2176</v>
      </c>
      <c r="L20" s="64" t="s">
        <v>11288</v>
      </c>
      <c r="M20" s="64" t="s">
        <v>242</v>
      </c>
      <c r="N20" s="64" t="s">
        <v>254</v>
      </c>
      <c r="O20" s="64" t="s">
        <v>568</v>
      </c>
    </row>
    <row r="21" spans="2:15" x14ac:dyDescent="0.3">
      <c r="B21" t="s">
        <v>1547</v>
      </c>
      <c r="C21" t="s">
        <v>11501</v>
      </c>
      <c r="D21" t="s">
        <v>568</v>
      </c>
      <c r="E21" s="64">
        <v>0</v>
      </c>
      <c r="F21" s="64">
        <v>0</v>
      </c>
      <c r="G21" s="47">
        <v>44568</v>
      </c>
      <c r="H21" s="71">
        <v>1.0833333333333333</v>
      </c>
      <c r="I21" s="64">
        <v>0</v>
      </c>
      <c r="J21" s="64" t="s">
        <v>1538</v>
      </c>
      <c r="K21" s="64" t="s">
        <v>2176</v>
      </c>
      <c r="L21" s="64" t="s">
        <v>11502</v>
      </c>
      <c r="M21" s="64" t="s">
        <v>236</v>
      </c>
      <c r="N21" s="64" t="s">
        <v>254</v>
      </c>
      <c r="O21" s="64" t="s">
        <v>568</v>
      </c>
    </row>
    <row r="22" spans="2:15" x14ac:dyDescent="0.3">
      <c r="B22" t="s">
        <v>1536</v>
      </c>
      <c r="C22" t="s">
        <v>11372</v>
      </c>
      <c r="D22" t="s">
        <v>2488</v>
      </c>
      <c r="E22" s="64">
        <v>0</v>
      </c>
      <c r="F22" s="64">
        <v>0</v>
      </c>
      <c r="G22" s="47">
        <v>44543</v>
      </c>
      <c r="H22" s="71">
        <v>1.1666666666666667</v>
      </c>
      <c r="I22" s="64">
        <v>10492</v>
      </c>
      <c r="J22" s="64" t="s">
        <v>1538</v>
      </c>
      <c r="K22" s="64" t="s">
        <v>2160</v>
      </c>
      <c r="L22" s="64" t="s">
        <v>11373</v>
      </c>
      <c r="M22" s="64" t="s">
        <v>236</v>
      </c>
      <c r="N22" s="64" t="s">
        <v>254</v>
      </c>
      <c r="O22" s="64" t="s">
        <v>568</v>
      </c>
    </row>
    <row r="23" spans="2:15" x14ac:dyDescent="0.3">
      <c r="B23" t="s">
        <v>1547</v>
      </c>
      <c r="C23" t="s">
        <v>11673</v>
      </c>
      <c r="D23" t="s">
        <v>568</v>
      </c>
      <c r="E23" s="64">
        <v>0</v>
      </c>
      <c r="F23" s="64">
        <v>0</v>
      </c>
      <c r="G23" s="47">
        <v>44550</v>
      </c>
      <c r="H23" s="71">
        <v>1.1666666666666667</v>
      </c>
      <c r="I23" s="64">
        <v>0</v>
      </c>
      <c r="J23" s="64" t="s">
        <v>1538</v>
      </c>
      <c r="K23" s="64" t="s">
        <v>2160</v>
      </c>
      <c r="L23" s="64" t="s">
        <v>11674</v>
      </c>
      <c r="M23" s="64" t="s">
        <v>242</v>
      </c>
      <c r="N23" s="64" t="s">
        <v>2147</v>
      </c>
      <c r="O23" s="64" t="s">
        <v>568</v>
      </c>
    </row>
    <row r="24" spans="2:15" x14ac:dyDescent="0.3">
      <c r="B24" t="s">
        <v>1547</v>
      </c>
      <c r="C24" t="s">
        <v>11686</v>
      </c>
      <c r="D24" t="s">
        <v>568</v>
      </c>
      <c r="E24" s="64">
        <v>0</v>
      </c>
      <c r="F24" s="64">
        <v>0</v>
      </c>
      <c r="G24" s="47">
        <v>44557</v>
      </c>
      <c r="H24" s="71">
        <v>1.1666666666666667</v>
      </c>
      <c r="I24" s="64">
        <v>0</v>
      </c>
      <c r="J24" s="64" t="s">
        <v>1538</v>
      </c>
      <c r="K24" s="64" t="s">
        <v>2176</v>
      </c>
      <c r="L24" s="64" t="s">
        <v>11687</v>
      </c>
      <c r="M24" s="64" t="s">
        <v>236</v>
      </c>
      <c r="N24" s="64" t="s">
        <v>254</v>
      </c>
      <c r="O24" s="64" t="s">
        <v>568</v>
      </c>
    </row>
    <row r="25" spans="2:15" x14ac:dyDescent="0.3">
      <c r="B25" t="s">
        <v>1547</v>
      </c>
      <c r="C25" t="s">
        <v>11679</v>
      </c>
      <c r="D25" t="s">
        <v>568</v>
      </c>
      <c r="E25" s="64">
        <v>0</v>
      </c>
      <c r="F25" s="64">
        <v>0</v>
      </c>
      <c r="G25" s="47">
        <v>44551</v>
      </c>
      <c r="H25" s="71">
        <v>1.1666666666666667</v>
      </c>
      <c r="I25" s="64">
        <v>0</v>
      </c>
      <c r="J25" s="64" t="s">
        <v>1538</v>
      </c>
      <c r="K25" s="64" t="s">
        <v>2176</v>
      </c>
      <c r="L25" s="64" t="s">
        <v>11592</v>
      </c>
      <c r="M25" s="64" t="s">
        <v>242</v>
      </c>
      <c r="N25" s="64" t="s">
        <v>254</v>
      </c>
      <c r="O25" s="64" t="s">
        <v>568</v>
      </c>
    </row>
    <row r="26" spans="2:15" x14ac:dyDescent="0.3">
      <c r="B26" t="s">
        <v>1547</v>
      </c>
      <c r="C26" t="s">
        <v>11675</v>
      </c>
      <c r="D26" t="s">
        <v>568</v>
      </c>
      <c r="E26" s="64">
        <v>0</v>
      </c>
      <c r="F26" s="64">
        <v>0</v>
      </c>
      <c r="G26" s="47">
        <v>44559</v>
      </c>
      <c r="H26" s="71">
        <v>1.1666666666666667</v>
      </c>
      <c r="I26" s="64">
        <v>0</v>
      </c>
      <c r="J26" s="64" t="s">
        <v>1538</v>
      </c>
      <c r="K26" s="64" t="s">
        <v>2160</v>
      </c>
      <c r="L26" s="64" t="s">
        <v>11676</v>
      </c>
      <c r="M26" s="64" t="s">
        <v>242</v>
      </c>
      <c r="N26" s="64" t="s">
        <v>254</v>
      </c>
      <c r="O26" s="64" t="s">
        <v>568</v>
      </c>
    </row>
    <row r="27" spans="2:15" x14ac:dyDescent="0.3">
      <c r="B27" t="s">
        <v>1547</v>
      </c>
      <c r="C27" t="s">
        <v>11677</v>
      </c>
      <c r="D27" t="s">
        <v>568</v>
      </c>
      <c r="E27" s="64">
        <v>0</v>
      </c>
      <c r="F27" s="64">
        <v>0</v>
      </c>
      <c r="G27" s="47">
        <v>44538</v>
      </c>
      <c r="H27" s="71">
        <v>1.1666666666666667</v>
      </c>
      <c r="I27" s="64">
        <v>0</v>
      </c>
      <c r="J27" s="64" t="s">
        <v>1538</v>
      </c>
      <c r="K27" s="64" t="s">
        <v>2173</v>
      </c>
      <c r="L27" s="64" t="s">
        <v>11678</v>
      </c>
      <c r="M27" s="64" t="s">
        <v>242</v>
      </c>
      <c r="N27" s="64" t="s">
        <v>254</v>
      </c>
      <c r="O27" s="64" t="s">
        <v>568</v>
      </c>
    </row>
    <row r="28" spans="2:15" x14ac:dyDescent="0.3">
      <c r="B28" t="s">
        <v>1547</v>
      </c>
      <c r="C28" t="s">
        <v>11671</v>
      </c>
      <c r="D28" t="s">
        <v>568</v>
      </c>
      <c r="E28" s="64">
        <v>0</v>
      </c>
      <c r="F28" s="64">
        <v>0</v>
      </c>
      <c r="G28" s="47">
        <v>44536</v>
      </c>
      <c r="H28" s="71">
        <v>1.1666666666666667</v>
      </c>
      <c r="I28" s="64">
        <v>0</v>
      </c>
      <c r="J28" s="64" t="s">
        <v>1538</v>
      </c>
      <c r="K28" s="64" t="s">
        <v>2176</v>
      </c>
      <c r="L28" s="64" t="s">
        <v>11672</v>
      </c>
      <c r="M28" s="64" t="s">
        <v>236</v>
      </c>
      <c r="N28" s="64" t="s">
        <v>254</v>
      </c>
      <c r="O28" s="64" t="s">
        <v>568</v>
      </c>
    </row>
    <row r="29" spans="2:15" x14ac:dyDescent="0.3">
      <c r="B29" t="s">
        <v>1547</v>
      </c>
      <c r="C29" t="s">
        <v>11874</v>
      </c>
      <c r="D29" t="s">
        <v>568</v>
      </c>
      <c r="E29" s="64">
        <v>0</v>
      </c>
      <c r="F29" s="64">
        <v>0</v>
      </c>
      <c r="G29" s="47">
        <v>44505</v>
      </c>
      <c r="H29" s="71">
        <v>1.25</v>
      </c>
      <c r="I29" s="64">
        <v>0</v>
      </c>
      <c r="J29" s="64" t="s">
        <v>1538</v>
      </c>
      <c r="K29" s="64" t="s">
        <v>2176</v>
      </c>
      <c r="L29" s="64" t="s">
        <v>11875</v>
      </c>
      <c r="M29" s="64" t="s">
        <v>236</v>
      </c>
      <c r="N29" s="64" t="s">
        <v>254</v>
      </c>
      <c r="O29" s="64" t="s">
        <v>568</v>
      </c>
    </row>
    <row r="30" spans="2:15" x14ac:dyDescent="0.3">
      <c r="B30" t="s">
        <v>1547</v>
      </c>
      <c r="C30" t="s">
        <v>11881</v>
      </c>
      <c r="D30" t="s">
        <v>568</v>
      </c>
      <c r="E30" s="64">
        <v>0</v>
      </c>
      <c r="F30" s="64">
        <v>0</v>
      </c>
      <c r="G30" s="47">
        <v>44522</v>
      </c>
      <c r="H30" s="71">
        <v>1.25</v>
      </c>
      <c r="I30" s="64">
        <v>0</v>
      </c>
      <c r="J30" s="64" t="s">
        <v>1538</v>
      </c>
      <c r="K30" s="64" t="s">
        <v>2176</v>
      </c>
      <c r="L30" s="64" t="s">
        <v>11882</v>
      </c>
      <c r="M30" s="64" t="s">
        <v>242</v>
      </c>
      <c r="N30" s="64" t="s">
        <v>254</v>
      </c>
      <c r="O30" s="64" t="s">
        <v>568</v>
      </c>
    </row>
    <row r="31" spans="2:15" x14ac:dyDescent="0.3">
      <c r="B31" t="s">
        <v>1547</v>
      </c>
      <c r="C31" t="s">
        <v>11868</v>
      </c>
      <c r="D31" t="s">
        <v>568</v>
      </c>
      <c r="E31" s="64">
        <v>0</v>
      </c>
      <c r="F31" s="64">
        <v>0</v>
      </c>
      <c r="G31" s="47">
        <v>44505</v>
      </c>
      <c r="H31" s="71">
        <v>1.25</v>
      </c>
      <c r="I31" s="64">
        <v>0</v>
      </c>
      <c r="J31" s="64" t="s">
        <v>1538</v>
      </c>
      <c r="K31" s="64" t="s">
        <v>2160</v>
      </c>
      <c r="L31" s="64" t="s">
        <v>11869</v>
      </c>
      <c r="M31" s="64" t="s">
        <v>242</v>
      </c>
      <c r="N31" s="64" t="s">
        <v>254</v>
      </c>
      <c r="O31" s="64" t="s">
        <v>568</v>
      </c>
    </row>
    <row r="32" spans="2:15" x14ac:dyDescent="0.3">
      <c r="B32" t="s">
        <v>1547</v>
      </c>
      <c r="C32" t="s">
        <v>11878</v>
      </c>
      <c r="D32" t="s">
        <v>568</v>
      </c>
      <c r="E32" s="64">
        <v>0</v>
      </c>
      <c r="F32" s="64">
        <v>0</v>
      </c>
      <c r="G32" s="47">
        <v>44517</v>
      </c>
      <c r="H32" s="71">
        <v>1.25</v>
      </c>
      <c r="I32" s="64">
        <v>0</v>
      </c>
      <c r="J32" s="64" t="s">
        <v>1538</v>
      </c>
      <c r="K32" s="64" t="s">
        <v>2173</v>
      </c>
      <c r="L32" s="64" t="s">
        <v>11879</v>
      </c>
      <c r="M32" s="64" t="s">
        <v>242</v>
      </c>
      <c r="N32" s="64" t="s">
        <v>254</v>
      </c>
      <c r="O32" s="64" t="s">
        <v>568</v>
      </c>
    </row>
    <row r="33" spans="2:15" x14ac:dyDescent="0.3">
      <c r="B33" t="s">
        <v>1546</v>
      </c>
      <c r="C33" t="s">
        <v>11406</v>
      </c>
      <c r="D33" t="s">
        <v>2495</v>
      </c>
      <c r="E33" s="64">
        <v>0</v>
      </c>
      <c r="F33" s="64">
        <v>0</v>
      </c>
      <c r="G33" s="47">
        <v>44525</v>
      </c>
      <c r="H33" s="71">
        <v>1.25</v>
      </c>
      <c r="I33" s="64">
        <v>20392</v>
      </c>
      <c r="J33" s="64" t="s">
        <v>249</v>
      </c>
      <c r="K33" s="64" t="s">
        <v>2173</v>
      </c>
      <c r="L33" s="64" t="s">
        <v>11407</v>
      </c>
      <c r="M33" s="64" t="s">
        <v>236</v>
      </c>
      <c r="N33" s="64" t="s">
        <v>254</v>
      </c>
      <c r="O33" s="64" t="s">
        <v>568</v>
      </c>
    </row>
    <row r="34" spans="2:15" x14ac:dyDescent="0.3">
      <c r="B34" t="s">
        <v>1547</v>
      </c>
      <c r="C34" t="s">
        <v>11872</v>
      </c>
      <c r="D34" t="s">
        <v>568</v>
      </c>
      <c r="E34" s="64">
        <v>0</v>
      </c>
      <c r="F34" s="64">
        <v>0</v>
      </c>
      <c r="G34" s="47">
        <v>44518</v>
      </c>
      <c r="H34" s="71">
        <v>1.25</v>
      </c>
      <c r="I34" s="64">
        <v>0</v>
      </c>
      <c r="J34" s="64" t="s">
        <v>1538</v>
      </c>
      <c r="K34" s="64" t="s">
        <v>2176</v>
      </c>
      <c r="L34" s="64" t="s">
        <v>11873</v>
      </c>
      <c r="M34" s="64" t="s">
        <v>242</v>
      </c>
      <c r="N34" s="64" t="s">
        <v>254</v>
      </c>
      <c r="O34" s="64" t="s">
        <v>568</v>
      </c>
    </row>
    <row r="35" spans="2:15" x14ac:dyDescent="0.3">
      <c r="B35" t="s">
        <v>1547</v>
      </c>
      <c r="C35" t="s">
        <v>11880</v>
      </c>
      <c r="D35" t="s">
        <v>568</v>
      </c>
      <c r="E35" s="64">
        <v>0</v>
      </c>
      <c r="F35" s="64">
        <v>0</v>
      </c>
      <c r="G35" s="47">
        <v>44517</v>
      </c>
      <c r="H35" s="71">
        <v>1.25</v>
      </c>
      <c r="I35" s="64">
        <v>0</v>
      </c>
      <c r="J35" s="64" t="s">
        <v>1538</v>
      </c>
      <c r="K35" s="64" t="s">
        <v>2160</v>
      </c>
      <c r="L35" s="64" t="s">
        <v>2992</v>
      </c>
      <c r="M35" s="64" t="s">
        <v>242</v>
      </c>
      <c r="N35" s="64" t="s">
        <v>254</v>
      </c>
      <c r="O35" s="64" t="s">
        <v>568</v>
      </c>
    </row>
    <row r="36" spans="2:15" x14ac:dyDescent="0.3">
      <c r="B36" t="s">
        <v>1547</v>
      </c>
      <c r="C36" t="s">
        <v>12051</v>
      </c>
      <c r="D36" t="s">
        <v>568</v>
      </c>
      <c r="E36" s="64">
        <v>0</v>
      </c>
      <c r="F36" s="64">
        <v>0</v>
      </c>
      <c r="G36" s="47">
        <v>44480</v>
      </c>
      <c r="H36" s="71">
        <v>1.3333333333333333</v>
      </c>
      <c r="I36" s="64">
        <v>0</v>
      </c>
      <c r="J36" s="64" t="s">
        <v>1538</v>
      </c>
      <c r="K36" s="64" t="s">
        <v>2176</v>
      </c>
      <c r="L36" s="64" t="s">
        <v>12052</v>
      </c>
      <c r="M36" s="64" t="s">
        <v>242</v>
      </c>
      <c r="N36" s="64" t="s">
        <v>254</v>
      </c>
      <c r="O36" s="64" t="s">
        <v>568</v>
      </c>
    </row>
    <row r="37" spans="2:15" x14ac:dyDescent="0.3">
      <c r="B37" t="s">
        <v>1546</v>
      </c>
      <c r="C37" t="s">
        <v>11555</v>
      </c>
      <c r="D37" t="s">
        <v>2265</v>
      </c>
      <c r="E37" s="64">
        <v>0</v>
      </c>
      <c r="F37" s="64">
        <v>0</v>
      </c>
      <c r="G37" s="47">
        <v>44499</v>
      </c>
      <c r="H37" s="71">
        <v>1.3333333333333333</v>
      </c>
      <c r="I37" s="64">
        <v>10773</v>
      </c>
      <c r="J37" s="64" t="s">
        <v>1538</v>
      </c>
      <c r="K37" s="64" t="s">
        <v>2160</v>
      </c>
      <c r="L37" s="64" t="s">
        <v>11556</v>
      </c>
      <c r="M37" s="64" t="s">
        <v>242</v>
      </c>
      <c r="N37" s="64" t="s">
        <v>254</v>
      </c>
      <c r="O37" s="64" t="s">
        <v>568</v>
      </c>
    </row>
    <row r="38" spans="2:15" x14ac:dyDescent="0.3">
      <c r="B38" t="s">
        <v>1547</v>
      </c>
      <c r="C38" t="s">
        <v>12047</v>
      </c>
      <c r="D38" t="s">
        <v>568</v>
      </c>
      <c r="E38" s="64">
        <v>0</v>
      </c>
      <c r="F38" s="64">
        <v>0</v>
      </c>
      <c r="G38" s="47">
        <v>44474</v>
      </c>
      <c r="H38" s="71">
        <v>1.3333333333333333</v>
      </c>
      <c r="I38" s="64">
        <v>0</v>
      </c>
      <c r="J38" s="64" t="s">
        <v>1538</v>
      </c>
      <c r="K38" s="64" t="s">
        <v>2160</v>
      </c>
      <c r="L38" s="64" t="s">
        <v>12048</v>
      </c>
      <c r="M38" s="64" t="s">
        <v>242</v>
      </c>
      <c r="N38" s="64" t="s">
        <v>254</v>
      </c>
      <c r="O38" s="64" t="s">
        <v>568</v>
      </c>
    </row>
    <row r="39" spans="2:15" x14ac:dyDescent="0.3">
      <c r="B39" t="s">
        <v>1547</v>
      </c>
      <c r="C39" t="s">
        <v>12053</v>
      </c>
      <c r="D39" t="s">
        <v>568</v>
      </c>
      <c r="E39" s="64">
        <v>0</v>
      </c>
      <c r="F39" s="64">
        <v>0</v>
      </c>
      <c r="G39" s="47">
        <v>44475</v>
      </c>
      <c r="H39" s="71">
        <v>1.3333333333333333</v>
      </c>
      <c r="I39" s="64">
        <v>0</v>
      </c>
      <c r="J39" s="64" t="s">
        <v>1538</v>
      </c>
      <c r="K39" s="64" t="s">
        <v>2173</v>
      </c>
      <c r="L39" s="64" t="s">
        <v>12054</v>
      </c>
      <c r="M39" s="64" t="s">
        <v>236</v>
      </c>
      <c r="N39" s="64" t="s">
        <v>254</v>
      </c>
      <c r="O39" s="64" t="s">
        <v>568</v>
      </c>
    </row>
    <row r="40" spans="2:15" x14ac:dyDescent="0.3">
      <c r="B40" t="s">
        <v>1547</v>
      </c>
      <c r="C40" t="s">
        <v>12049</v>
      </c>
      <c r="D40" t="s">
        <v>568</v>
      </c>
      <c r="E40" s="64">
        <v>0</v>
      </c>
      <c r="F40" s="64">
        <v>0</v>
      </c>
      <c r="G40" s="47">
        <v>44474</v>
      </c>
      <c r="H40" s="71">
        <v>1.3333333333333333</v>
      </c>
      <c r="I40" s="64">
        <v>0</v>
      </c>
      <c r="J40" s="64" t="s">
        <v>1538</v>
      </c>
      <c r="K40" s="64" t="s">
        <v>2173</v>
      </c>
      <c r="L40" s="64" t="s">
        <v>12050</v>
      </c>
      <c r="M40" s="64" t="s">
        <v>242</v>
      </c>
      <c r="N40" s="64" t="s">
        <v>254</v>
      </c>
      <c r="O40" s="64" t="s">
        <v>568</v>
      </c>
    </row>
    <row r="41" spans="2:15" x14ac:dyDescent="0.3">
      <c r="B41" t="s">
        <v>1547</v>
      </c>
      <c r="C41" t="s">
        <v>12055</v>
      </c>
      <c r="D41" t="s">
        <v>568</v>
      </c>
      <c r="E41" s="64">
        <v>0</v>
      </c>
      <c r="F41" s="64">
        <v>0</v>
      </c>
      <c r="G41" s="47">
        <v>44490</v>
      </c>
      <c r="H41" s="71">
        <v>1.3333333333333333</v>
      </c>
      <c r="I41" s="64">
        <v>0</v>
      </c>
      <c r="J41" s="64" t="s">
        <v>1538</v>
      </c>
      <c r="K41" s="64" t="s">
        <v>2176</v>
      </c>
      <c r="L41" s="64" t="s">
        <v>11722</v>
      </c>
      <c r="M41" s="64" t="s">
        <v>236</v>
      </c>
      <c r="N41" s="64" t="s">
        <v>254</v>
      </c>
      <c r="O41" s="64" t="s">
        <v>568</v>
      </c>
    </row>
    <row r="42" spans="2:15" x14ac:dyDescent="0.3">
      <c r="B42" t="s">
        <v>1547</v>
      </c>
      <c r="C42" t="s">
        <v>12169</v>
      </c>
      <c r="D42" t="s">
        <v>568</v>
      </c>
      <c r="E42" s="64">
        <v>0</v>
      </c>
      <c r="F42" s="64">
        <v>0</v>
      </c>
      <c r="G42" s="47">
        <v>44461</v>
      </c>
      <c r="H42" s="71">
        <v>1.4166666666666667</v>
      </c>
      <c r="I42" s="64">
        <v>0</v>
      </c>
      <c r="J42" s="64" t="s">
        <v>1538</v>
      </c>
      <c r="K42" s="64" t="s">
        <v>2160</v>
      </c>
      <c r="L42" s="64" t="s">
        <v>12170</v>
      </c>
      <c r="M42" s="64" t="s">
        <v>242</v>
      </c>
      <c r="N42" s="64" t="s">
        <v>254</v>
      </c>
      <c r="O42" s="64" t="s">
        <v>568</v>
      </c>
    </row>
    <row r="43" spans="2:15" x14ac:dyDescent="0.3">
      <c r="B43" t="s">
        <v>1547</v>
      </c>
      <c r="C43" t="s">
        <v>12172</v>
      </c>
      <c r="D43" t="s">
        <v>568</v>
      </c>
      <c r="E43" s="64">
        <v>0</v>
      </c>
      <c r="F43" s="64">
        <v>0</v>
      </c>
      <c r="G43" s="47">
        <v>44443</v>
      </c>
      <c r="H43" s="71">
        <v>1.4166666666666667</v>
      </c>
      <c r="I43" s="64">
        <v>0</v>
      </c>
      <c r="J43" s="64" t="s">
        <v>1538</v>
      </c>
      <c r="K43" s="64" t="s">
        <v>2176</v>
      </c>
      <c r="L43" s="64" t="s">
        <v>12173</v>
      </c>
      <c r="M43" s="64" t="s">
        <v>236</v>
      </c>
      <c r="N43" s="64" t="s">
        <v>254</v>
      </c>
      <c r="O43" s="64" t="s">
        <v>568</v>
      </c>
    </row>
    <row r="44" spans="2:15" x14ac:dyDescent="0.3">
      <c r="B44" t="s">
        <v>1547</v>
      </c>
      <c r="C44" t="s">
        <v>12183</v>
      </c>
      <c r="D44" t="s">
        <v>568</v>
      </c>
      <c r="E44" s="64">
        <v>0</v>
      </c>
      <c r="F44" s="64">
        <v>0</v>
      </c>
      <c r="G44" s="47">
        <v>44461</v>
      </c>
      <c r="H44" s="71">
        <v>1.4166666666666667</v>
      </c>
      <c r="I44" s="64">
        <v>0</v>
      </c>
      <c r="J44" s="64" t="s">
        <v>1538</v>
      </c>
      <c r="K44" s="64" t="s">
        <v>2176</v>
      </c>
      <c r="L44" s="64" t="s">
        <v>12184</v>
      </c>
      <c r="M44" s="64" t="s">
        <v>236</v>
      </c>
      <c r="N44" s="64" t="s">
        <v>254</v>
      </c>
      <c r="O44" s="64" t="s">
        <v>568</v>
      </c>
    </row>
    <row r="45" spans="2:15" x14ac:dyDescent="0.3">
      <c r="B45" t="s">
        <v>1547</v>
      </c>
      <c r="C45" t="s">
        <v>12181</v>
      </c>
      <c r="D45" t="s">
        <v>568</v>
      </c>
      <c r="E45" s="64">
        <v>0</v>
      </c>
      <c r="F45" s="64">
        <v>0</v>
      </c>
      <c r="G45" s="47">
        <v>44446</v>
      </c>
      <c r="H45" s="71">
        <v>1.4166666666666667</v>
      </c>
      <c r="I45" s="64">
        <v>0</v>
      </c>
      <c r="J45" s="64" t="s">
        <v>1538</v>
      </c>
      <c r="K45" s="64" t="s">
        <v>2176</v>
      </c>
      <c r="L45" s="64" t="s">
        <v>12182</v>
      </c>
      <c r="M45" s="64" t="s">
        <v>242</v>
      </c>
      <c r="N45" s="64" t="s">
        <v>254</v>
      </c>
      <c r="O45" s="64" t="s">
        <v>568</v>
      </c>
    </row>
    <row r="46" spans="2:15" x14ac:dyDescent="0.3">
      <c r="B46" t="s">
        <v>1536</v>
      </c>
      <c r="C46" t="s">
        <v>11394</v>
      </c>
      <c r="D46" t="s">
        <v>2505</v>
      </c>
      <c r="E46" s="64">
        <v>0</v>
      </c>
      <c r="F46" s="64">
        <v>0</v>
      </c>
      <c r="G46" s="47">
        <v>44442</v>
      </c>
      <c r="H46" s="71">
        <v>1.4166666666666667</v>
      </c>
      <c r="I46" s="64">
        <v>5001</v>
      </c>
      <c r="J46" s="64" t="s">
        <v>1538</v>
      </c>
      <c r="K46" s="64" t="s">
        <v>2160</v>
      </c>
      <c r="L46" s="64" t="s">
        <v>11395</v>
      </c>
      <c r="M46" s="64" t="s">
        <v>236</v>
      </c>
      <c r="N46" s="64" t="s">
        <v>254</v>
      </c>
      <c r="O46" s="64" t="s">
        <v>568</v>
      </c>
    </row>
    <row r="47" spans="2:15" x14ac:dyDescent="0.3">
      <c r="B47" t="s">
        <v>1547</v>
      </c>
      <c r="C47" t="s">
        <v>12185</v>
      </c>
      <c r="D47" t="s">
        <v>568</v>
      </c>
      <c r="E47" s="64">
        <v>0</v>
      </c>
      <c r="F47" s="64">
        <v>0</v>
      </c>
      <c r="G47" s="47">
        <v>44462</v>
      </c>
      <c r="H47" s="71">
        <v>1.4166666666666667</v>
      </c>
      <c r="I47" s="64">
        <v>0</v>
      </c>
      <c r="J47" s="64" t="s">
        <v>1538</v>
      </c>
      <c r="K47" s="64" t="s">
        <v>2176</v>
      </c>
      <c r="L47" s="64" t="s">
        <v>12186</v>
      </c>
      <c r="M47" s="64" t="s">
        <v>236</v>
      </c>
      <c r="N47" s="64" t="s">
        <v>254</v>
      </c>
      <c r="O47" s="64" t="s">
        <v>568</v>
      </c>
    </row>
    <row r="48" spans="2:15" x14ac:dyDescent="0.3">
      <c r="B48" t="s">
        <v>1547</v>
      </c>
      <c r="C48" t="s">
        <v>13227</v>
      </c>
      <c r="D48" t="s">
        <v>568</v>
      </c>
      <c r="E48" s="64">
        <v>0</v>
      </c>
      <c r="F48" s="64">
        <v>0</v>
      </c>
      <c r="G48" s="47">
        <v>44432</v>
      </c>
      <c r="H48" s="71">
        <v>1.5</v>
      </c>
      <c r="I48" s="64">
        <v>0</v>
      </c>
      <c r="J48" s="64" t="s">
        <v>1538</v>
      </c>
      <c r="K48" s="64" t="s">
        <v>2173</v>
      </c>
      <c r="L48" s="64" t="s">
        <v>13228</v>
      </c>
      <c r="M48" s="64" t="s">
        <v>236</v>
      </c>
      <c r="N48" s="64" t="s">
        <v>254</v>
      </c>
      <c r="O48" s="64" t="s">
        <v>568</v>
      </c>
    </row>
    <row r="49" spans="2:15" x14ac:dyDescent="0.3">
      <c r="B49" t="s">
        <v>1547</v>
      </c>
      <c r="C49" t="s">
        <v>14083</v>
      </c>
      <c r="D49" t="s">
        <v>568</v>
      </c>
      <c r="E49" s="64">
        <v>0</v>
      </c>
      <c r="F49" s="64">
        <v>0</v>
      </c>
      <c r="G49" s="47">
        <v>44425</v>
      </c>
      <c r="H49" s="71">
        <v>1.5</v>
      </c>
      <c r="I49" s="64">
        <v>0</v>
      </c>
      <c r="J49" s="64" t="s">
        <v>1538</v>
      </c>
      <c r="K49" s="64" t="s">
        <v>2176</v>
      </c>
      <c r="L49" s="64" t="s">
        <v>14084</v>
      </c>
      <c r="M49" s="64" t="s">
        <v>236</v>
      </c>
      <c r="N49" s="64" t="s">
        <v>254</v>
      </c>
      <c r="O49" s="64" t="s">
        <v>568</v>
      </c>
    </row>
    <row r="50" spans="2:15" x14ac:dyDescent="0.3">
      <c r="B50" t="s">
        <v>1547</v>
      </c>
      <c r="C50" t="s">
        <v>14460</v>
      </c>
      <c r="D50" t="s">
        <v>568</v>
      </c>
      <c r="E50" s="64">
        <v>0</v>
      </c>
      <c r="F50" s="64">
        <v>0</v>
      </c>
      <c r="G50" s="47">
        <v>44432</v>
      </c>
      <c r="H50" s="71">
        <v>1.5</v>
      </c>
      <c r="I50" s="64">
        <v>0</v>
      </c>
      <c r="J50" s="64" t="s">
        <v>1538</v>
      </c>
      <c r="K50" s="64" t="s">
        <v>2176</v>
      </c>
      <c r="L50" s="64" t="s">
        <v>14461</v>
      </c>
      <c r="M50" s="64" t="s">
        <v>242</v>
      </c>
      <c r="N50" s="64" t="s">
        <v>254</v>
      </c>
      <c r="O50" s="64" t="s">
        <v>568</v>
      </c>
    </row>
    <row r="51" spans="2:15" x14ac:dyDescent="0.3">
      <c r="B51" t="s">
        <v>1547</v>
      </c>
      <c r="C51" t="s">
        <v>14637</v>
      </c>
      <c r="D51" t="s">
        <v>568</v>
      </c>
      <c r="E51" s="64">
        <v>0</v>
      </c>
      <c r="F51" s="64">
        <v>0</v>
      </c>
      <c r="G51" s="47">
        <v>44431</v>
      </c>
      <c r="H51" s="71">
        <v>1.5</v>
      </c>
      <c r="I51" s="64">
        <v>0</v>
      </c>
      <c r="J51" s="64" t="s">
        <v>1538</v>
      </c>
      <c r="K51" s="64" t="s">
        <v>2160</v>
      </c>
      <c r="L51" s="64" t="s">
        <v>14638</v>
      </c>
      <c r="M51" s="64" t="s">
        <v>242</v>
      </c>
      <c r="N51" s="64" t="s">
        <v>254</v>
      </c>
      <c r="O51" s="64" t="s">
        <v>568</v>
      </c>
    </row>
    <row r="52" spans="2:15" x14ac:dyDescent="0.3">
      <c r="B52" t="s">
        <v>1547</v>
      </c>
      <c r="C52" t="s">
        <v>15112</v>
      </c>
      <c r="D52" t="s">
        <v>568</v>
      </c>
      <c r="E52" s="64">
        <v>0</v>
      </c>
      <c r="F52" s="64">
        <v>0</v>
      </c>
      <c r="G52" s="47">
        <v>44433</v>
      </c>
      <c r="H52" s="71">
        <v>1.5</v>
      </c>
      <c r="I52" s="64">
        <v>0</v>
      </c>
      <c r="J52" s="64" t="s">
        <v>1538</v>
      </c>
      <c r="K52" s="64" t="s">
        <v>2173</v>
      </c>
      <c r="L52" s="64" t="s">
        <v>15113</v>
      </c>
      <c r="M52" s="64" t="s">
        <v>242</v>
      </c>
      <c r="N52" s="64" t="s">
        <v>254</v>
      </c>
      <c r="O52" s="64" t="s">
        <v>568</v>
      </c>
    </row>
    <row r="53" spans="2:15" x14ac:dyDescent="0.3">
      <c r="B53" t="s">
        <v>1546</v>
      </c>
      <c r="C53" t="s">
        <v>11759</v>
      </c>
      <c r="D53" t="s">
        <v>2191</v>
      </c>
      <c r="E53" s="64">
        <v>0</v>
      </c>
      <c r="F53" s="64">
        <v>0</v>
      </c>
      <c r="G53" s="47">
        <v>44428</v>
      </c>
      <c r="H53" s="71">
        <v>1.5</v>
      </c>
      <c r="I53" s="64">
        <v>9929</v>
      </c>
      <c r="J53" s="64" t="s">
        <v>1538</v>
      </c>
      <c r="K53" s="64" t="s">
        <v>2160</v>
      </c>
      <c r="L53" s="64" t="s">
        <v>11760</v>
      </c>
      <c r="M53" s="64" t="s">
        <v>236</v>
      </c>
      <c r="N53" s="64" t="s">
        <v>254</v>
      </c>
      <c r="O53" s="64" t="s">
        <v>568</v>
      </c>
    </row>
    <row r="54" spans="2:15" x14ac:dyDescent="0.3">
      <c r="B54" t="s">
        <v>1546</v>
      </c>
      <c r="C54" t="s">
        <v>11563</v>
      </c>
      <c r="D54" t="s">
        <v>2332</v>
      </c>
      <c r="E54" s="64">
        <v>0</v>
      </c>
      <c r="F54" s="64">
        <v>0</v>
      </c>
      <c r="G54" s="47">
        <v>44429</v>
      </c>
      <c r="H54" s="71">
        <v>1.5</v>
      </c>
      <c r="I54" s="64">
        <v>20219</v>
      </c>
      <c r="J54" s="64" t="s">
        <v>249</v>
      </c>
      <c r="K54" s="64" t="s">
        <v>2160</v>
      </c>
      <c r="L54" s="64" t="s">
        <v>3939</v>
      </c>
      <c r="M54" s="64" t="s">
        <v>236</v>
      </c>
      <c r="N54" s="64" t="s">
        <v>254</v>
      </c>
      <c r="O54" s="64" t="s">
        <v>568</v>
      </c>
    </row>
    <row r="55" spans="2:15" x14ac:dyDescent="0.3">
      <c r="B55" t="s">
        <v>1547</v>
      </c>
      <c r="C55" t="s">
        <v>16047</v>
      </c>
      <c r="D55" t="s">
        <v>568</v>
      </c>
      <c r="E55" s="64">
        <v>0</v>
      </c>
      <c r="F55" s="64">
        <v>0</v>
      </c>
      <c r="G55" s="47">
        <v>44417</v>
      </c>
      <c r="H55" s="71">
        <v>1.5</v>
      </c>
      <c r="I55" s="64">
        <v>0</v>
      </c>
      <c r="J55" s="64" t="s">
        <v>1538</v>
      </c>
      <c r="K55" s="64" t="s">
        <v>2173</v>
      </c>
      <c r="L55" s="64" t="s">
        <v>16048</v>
      </c>
      <c r="M55" s="64" t="s">
        <v>236</v>
      </c>
      <c r="N55" s="64" t="s">
        <v>254</v>
      </c>
      <c r="O55" s="64" t="s">
        <v>568</v>
      </c>
    </row>
    <row r="56" spans="2:15" x14ac:dyDescent="0.3">
      <c r="B56" t="s">
        <v>1536</v>
      </c>
      <c r="C56" t="s">
        <v>11615</v>
      </c>
      <c r="D56" t="s">
        <v>2166</v>
      </c>
      <c r="E56" s="64">
        <v>0</v>
      </c>
      <c r="F56" s="64">
        <v>0</v>
      </c>
      <c r="G56" s="47">
        <v>44438</v>
      </c>
      <c r="H56" s="71">
        <v>1.5</v>
      </c>
      <c r="I56" s="64">
        <v>22382</v>
      </c>
      <c r="J56" s="64" t="s">
        <v>1538</v>
      </c>
      <c r="K56" s="64" t="s">
        <v>2160</v>
      </c>
      <c r="L56" s="64" t="s">
        <v>11616</v>
      </c>
      <c r="M56" s="64" t="s">
        <v>236</v>
      </c>
      <c r="N56" s="64" t="s">
        <v>254</v>
      </c>
      <c r="O56" s="64" t="s">
        <v>568</v>
      </c>
    </row>
    <row r="57" spans="2:15" x14ac:dyDescent="0.3">
      <c r="B57" t="s">
        <v>1547</v>
      </c>
      <c r="C57" t="s">
        <v>13882</v>
      </c>
      <c r="D57" t="s">
        <v>568</v>
      </c>
      <c r="E57" s="64">
        <v>0</v>
      </c>
      <c r="F57" s="64">
        <v>0</v>
      </c>
      <c r="G57" s="47">
        <v>44384</v>
      </c>
      <c r="H57" s="71">
        <v>1.5833333333333333</v>
      </c>
      <c r="I57" s="64">
        <v>0</v>
      </c>
      <c r="J57" s="64" t="s">
        <v>1538</v>
      </c>
      <c r="K57" s="64" t="s">
        <v>2176</v>
      </c>
      <c r="L57" s="64" t="s">
        <v>13883</v>
      </c>
      <c r="M57" s="64" t="s">
        <v>242</v>
      </c>
      <c r="N57" s="64" t="s">
        <v>254</v>
      </c>
      <c r="O57" s="64" t="s">
        <v>568</v>
      </c>
    </row>
    <row r="58" spans="2:15" x14ac:dyDescent="0.3">
      <c r="B58" t="s">
        <v>1536</v>
      </c>
      <c r="C58" t="s">
        <v>11619</v>
      </c>
      <c r="D58" t="s">
        <v>2269</v>
      </c>
      <c r="E58" s="64">
        <v>0</v>
      </c>
      <c r="F58" s="64">
        <v>0</v>
      </c>
      <c r="G58" s="47">
        <v>44407</v>
      </c>
      <c r="H58" s="71">
        <v>1.5833333333333333</v>
      </c>
      <c r="I58" s="64">
        <v>10483</v>
      </c>
      <c r="J58" s="64" t="s">
        <v>1538</v>
      </c>
      <c r="K58" s="64" t="s">
        <v>2160</v>
      </c>
      <c r="L58" s="64" t="s">
        <v>2992</v>
      </c>
      <c r="M58" s="64" t="s">
        <v>236</v>
      </c>
      <c r="N58" s="64" t="s">
        <v>254</v>
      </c>
      <c r="O58" s="64" t="s">
        <v>568</v>
      </c>
    </row>
    <row r="59" spans="2:15" x14ac:dyDescent="0.3">
      <c r="B59" t="s">
        <v>1536</v>
      </c>
      <c r="C59" t="s">
        <v>11459</v>
      </c>
      <c r="D59" t="s">
        <v>2504</v>
      </c>
      <c r="E59" s="64">
        <v>0</v>
      </c>
      <c r="F59" s="64">
        <v>0</v>
      </c>
      <c r="G59" s="47">
        <v>44407</v>
      </c>
      <c r="H59" s="71">
        <v>1.5833333333333333</v>
      </c>
      <c r="I59" s="64">
        <v>22536</v>
      </c>
      <c r="J59" s="64" t="s">
        <v>1538</v>
      </c>
      <c r="K59" s="64" t="s">
        <v>2160</v>
      </c>
      <c r="L59" s="64" t="s">
        <v>11460</v>
      </c>
      <c r="M59" s="64" t="s">
        <v>241</v>
      </c>
      <c r="N59" s="64" t="s">
        <v>254</v>
      </c>
      <c r="O59" s="64" t="s">
        <v>568</v>
      </c>
    </row>
    <row r="60" spans="2:15" x14ac:dyDescent="0.3">
      <c r="B60" t="s">
        <v>1546</v>
      </c>
      <c r="C60" t="s">
        <v>11603</v>
      </c>
      <c r="D60" t="s">
        <v>2205</v>
      </c>
      <c r="E60" s="64">
        <v>0</v>
      </c>
      <c r="F60" s="64">
        <v>0</v>
      </c>
      <c r="G60" s="47">
        <v>44408</v>
      </c>
      <c r="H60" s="71">
        <v>1.5833333333333333</v>
      </c>
      <c r="I60" s="64">
        <v>5289</v>
      </c>
      <c r="J60" s="64" t="s">
        <v>1538</v>
      </c>
      <c r="K60" s="64" t="s">
        <v>2176</v>
      </c>
      <c r="L60" s="64" t="s">
        <v>11604</v>
      </c>
      <c r="M60" s="64" t="s">
        <v>236</v>
      </c>
      <c r="N60" s="64" t="s">
        <v>254</v>
      </c>
      <c r="O60" s="64" t="s">
        <v>568</v>
      </c>
    </row>
    <row r="61" spans="2:15" x14ac:dyDescent="0.3">
      <c r="B61" t="s">
        <v>1547</v>
      </c>
      <c r="C61" t="s">
        <v>16338</v>
      </c>
      <c r="D61" t="s">
        <v>568</v>
      </c>
      <c r="E61" s="64">
        <v>0</v>
      </c>
      <c r="F61" s="64">
        <v>0</v>
      </c>
      <c r="G61" s="47">
        <v>44408</v>
      </c>
      <c r="H61" s="71">
        <v>1.5833333333333333</v>
      </c>
      <c r="I61" s="64">
        <v>0</v>
      </c>
      <c r="J61" s="64" t="s">
        <v>1538</v>
      </c>
      <c r="K61" s="64" t="s">
        <v>2160</v>
      </c>
      <c r="L61" s="64" t="s">
        <v>11882</v>
      </c>
      <c r="M61" s="64" t="s">
        <v>236</v>
      </c>
      <c r="N61" s="64" t="s">
        <v>254</v>
      </c>
      <c r="O61" s="64" t="s">
        <v>568</v>
      </c>
    </row>
    <row r="62" spans="2:15" x14ac:dyDescent="0.3">
      <c r="B62" t="s">
        <v>1547</v>
      </c>
      <c r="C62" t="s">
        <v>16345</v>
      </c>
      <c r="D62" t="s">
        <v>568</v>
      </c>
      <c r="E62" s="64">
        <v>0</v>
      </c>
      <c r="F62" s="64">
        <v>0</v>
      </c>
      <c r="G62" s="47">
        <v>44383</v>
      </c>
      <c r="H62" s="71">
        <v>1.5833333333333333</v>
      </c>
      <c r="I62" s="64">
        <v>0</v>
      </c>
      <c r="J62" s="64" t="s">
        <v>1538</v>
      </c>
      <c r="K62" s="64" t="s">
        <v>2176</v>
      </c>
      <c r="L62" s="64" t="s">
        <v>16346</v>
      </c>
      <c r="M62" s="64" t="s">
        <v>236</v>
      </c>
      <c r="N62" s="64" t="s">
        <v>254</v>
      </c>
      <c r="O62" s="64" t="s">
        <v>568</v>
      </c>
    </row>
    <row r="63" spans="2:15" x14ac:dyDescent="0.3">
      <c r="B63" t="s">
        <v>1536</v>
      </c>
      <c r="C63" t="s">
        <v>11640</v>
      </c>
      <c r="D63" t="s">
        <v>2227</v>
      </c>
      <c r="E63" s="64">
        <v>0</v>
      </c>
      <c r="F63" s="64">
        <v>0</v>
      </c>
      <c r="G63" s="47">
        <v>44394</v>
      </c>
      <c r="H63" s="71">
        <v>1.5833333333333333</v>
      </c>
      <c r="I63" s="64">
        <v>3381</v>
      </c>
      <c r="J63" s="64" t="s">
        <v>1538</v>
      </c>
      <c r="K63" s="64" t="s">
        <v>2160</v>
      </c>
      <c r="L63" s="64" t="s">
        <v>2992</v>
      </c>
      <c r="M63" s="64" t="s">
        <v>246</v>
      </c>
      <c r="N63" s="64" t="s">
        <v>254</v>
      </c>
      <c r="O63" s="64" t="s">
        <v>568</v>
      </c>
    </row>
    <row r="64" spans="2:15" x14ac:dyDescent="0.3">
      <c r="B64" t="s">
        <v>1546</v>
      </c>
      <c r="C64" t="s">
        <v>11621</v>
      </c>
      <c r="D64" t="s">
        <v>2294</v>
      </c>
      <c r="E64" s="64">
        <v>0</v>
      </c>
      <c r="F64" s="64">
        <v>0</v>
      </c>
      <c r="G64" s="47">
        <v>44393</v>
      </c>
      <c r="H64" s="71">
        <v>1.5833333333333333</v>
      </c>
      <c r="I64" s="64">
        <v>9026</v>
      </c>
      <c r="J64" s="64" t="s">
        <v>1538</v>
      </c>
      <c r="K64" s="64" t="s">
        <v>2160</v>
      </c>
      <c r="L64" s="64" t="s">
        <v>11622</v>
      </c>
      <c r="M64" s="64" t="s">
        <v>241</v>
      </c>
      <c r="N64" s="64" t="s">
        <v>254</v>
      </c>
      <c r="O64" s="64" t="s">
        <v>568</v>
      </c>
    </row>
    <row r="65" spans="2:15" x14ac:dyDescent="0.3">
      <c r="B65" t="s">
        <v>1547</v>
      </c>
      <c r="C65" t="s">
        <v>16594</v>
      </c>
      <c r="D65" t="s">
        <v>568</v>
      </c>
      <c r="E65" s="64">
        <v>0</v>
      </c>
      <c r="F65" s="64">
        <v>0</v>
      </c>
      <c r="G65" s="47">
        <v>44393</v>
      </c>
      <c r="H65" s="71">
        <v>1.5833333333333333</v>
      </c>
      <c r="I65" s="64">
        <v>0</v>
      </c>
      <c r="J65" s="64" t="s">
        <v>1538</v>
      </c>
      <c r="K65" s="64" t="s">
        <v>2176</v>
      </c>
      <c r="L65" s="64" t="s">
        <v>16595</v>
      </c>
      <c r="M65" s="64" t="s">
        <v>242</v>
      </c>
      <c r="N65" s="64" t="s">
        <v>254</v>
      </c>
      <c r="O65" s="64" t="s">
        <v>568</v>
      </c>
    </row>
    <row r="66" spans="2:15" x14ac:dyDescent="0.3">
      <c r="B66" t="s">
        <v>1547</v>
      </c>
      <c r="C66" t="s">
        <v>17051</v>
      </c>
      <c r="D66" t="s">
        <v>568</v>
      </c>
      <c r="E66" s="64">
        <v>0</v>
      </c>
      <c r="F66" s="64">
        <v>0</v>
      </c>
      <c r="G66" s="47">
        <v>44393</v>
      </c>
      <c r="H66" s="71">
        <v>1.5833333333333333</v>
      </c>
      <c r="I66" s="64">
        <v>0</v>
      </c>
      <c r="J66" s="64" t="s">
        <v>1538</v>
      </c>
      <c r="K66" s="64" t="s">
        <v>2160</v>
      </c>
      <c r="L66" s="64" t="s">
        <v>17052</v>
      </c>
      <c r="M66" s="64" t="s">
        <v>242</v>
      </c>
      <c r="N66" s="64" t="s">
        <v>254</v>
      </c>
      <c r="O66" s="64" t="s">
        <v>568</v>
      </c>
    </row>
    <row r="67" spans="2:15" x14ac:dyDescent="0.3">
      <c r="B67" t="s">
        <v>1546</v>
      </c>
      <c r="C67" t="s">
        <v>11608</v>
      </c>
      <c r="D67" t="s">
        <v>2332</v>
      </c>
      <c r="E67" s="64">
        <v>0</v>
      </c>
      <c r="F67" s="64">
        <v>0</v>
      </c>
      <c r="G67" s="47">
        <v>44393</v>
      </c>
      <c r="H67" s="71">
        <v>1.5833333333333333</v>
      </c>
      <c r="I67" s="64">
        <v>10177</v>
      </c>
      <c r="J67" s="64" t="s">
        <v>1538</v>
      </c>
      <c r="K67" s="64" t="s">
        <v>2160</v>
      </c>
      <c r="L67" s="64" t="s">
        <v>2992</v>
      </c>
      <c r="M67" s="64" t="s">
        <v>242</v>
      </c>
      <c r="N67" s="64" t="s">
        <v>254</v>
      </c>
      <c r="O67" s="64" t="s">
        <v>568</v>
      </c>
    </row>
    <row r="68" spans="2:15" x14ac:dyDescent="0.3">
      <c r="B68" t="s">
        <v>1547</v>
      </c>
      <c r="C68" t="s">
        <v>13130</v>
      </c>
      <c r="D68" t="s">
        <v>568</v>
      </c>
      <c r="E68" s="64">
        <v>0</v>
      </c>
      <c r="F68" s="64">
        <v>0</v>
      </c>
      <c r="G68" s="47">
        <v>44376</v>
      </c>
      <c r="H68" s="71">
        <v>1.6666666666666667</v>
      </c>
      <c r="I68" s="64">
        <v>0</v>
      </c>
      <c r="J68" s="64" t="s">
        <v>1538</v>
      </c>
      <c r="K68" s="64" t="s">
        <v>2176</v>
      </c>
      <c r="L68" s="64" t="s">
        <v>13131</v>
      </c>
      <c r="M68" s="64" t="s">
        <v>236</v>
      </c>
      <c r="N68" s="64" t="s">
        <v>254</v>
      </c>
      <c r="O68" s="64" t="s">
        <v>568</v>
      </c>
    </row>
    <row r="69" spans="2:15" x14ac:dyDescent="0.3">
      <c r="B69" t="s">
        <v>1546</v>
      </c>
      <c r="C69" t="s">
        <v>2720</v>
      </c>
      <c r="D69" t="s">
        <v>2262</v>
      </c>
      <c r="E69" s="64">
        <v>0</v>
      </c>
      <c r="F69" s="64">
        <v>0</v>
      </c>
      <c r="G69" s="47">
        <v>44354</v>
      </c>
      <c r="H69" s="71">
        <v>1.6666666666666667</v>
      </c>
      <c r="I69" s="64">
        <v>24411</v>
      </c>
      <c r="J69" s="64" t="s">
        <v>249</v>
      </c>
      <c r="K69" s="64" t="s">
        <v>2173</v>
      </c>
      <c r="L69" s="64" t="s">
        <v>11941</v>
      </c>
      <c r="M69" s="64" t="s">
        <v>241</v>
      </c>
      <c r="N69" s="64" t="s">
        <v>254</v>
      </c>
      <c r="O69" s="64" t="s">
        <v>568</v>
      </c>
    </row>
    <row r="70" spans="2:15" x14ac:dyDescent="0.3">
      <c r="B70" t="s">
        <v>1547</v>
      </c>
      <c r="C70" t="s">
        <v>14526</v>
      </c>
      <c r="D70" t="s">
        <v>568</v>
      </c>
      <c r="E70" s="64">
        <v>0</v>
      </c>
      <c r="F70" s="64">
        <v>0</v>
      </c>
      <c r="G70" s="47">
        <v>44376</v>
      </c>
      <c r="H70" s="71">
        <v>1.6666666666666667</v>
      </c>
      <c r="I70" s="64">
        <v>0</v>
      </c>
      <c r="J70" s="64" t="s">
        <v>1538</v>
      </c>
      <c r="K70" s="64" t="s">
        <v>2173</v>
      </c>
      <c r="L70" s="64" t="s">
        <v>14527</v>
      </c>
      <c r="M70" s="64" t="s">
        <v>242</v>
      </c>
      <c r="N70" s="64" t="s">
        <v>254</v>
      </c>
      <c r="O70" s="64" t="s">
        <v>568</v>
      </c>
    </row>
    <row r="71" spans="2:15" x14ac:dyDescent="0.3">
      <c r="B71" t="s">
        <v>1536</v>
      </c>
      <c r="C71" t="s">
        <v>11975</v>
      </c>
      <c r="D71" t="s">
        <v>2221</v>
      </c>
      <c r="E71" s="64">
        <v>0</v>
      </c>
      <c r="F71" s="64">
        <v>0</v>
      </c>
      <c r="G71" s="47">
        <v>44368</v>
      </c>
      <c r="H71" s="71">
        <v>1.6666666666666667</v>
      </c>
      <c r="I71" s="64">
        <v>7102</v>
      </c>
      <c r="J71" s="64" t="s">
        <v>1538</v>
      </c>
      <c r="K71" s="64" t="s">
        <v>2160</v>
      </c>
      <c r="L71" s="64" t="s">
        <v>11522</v>
      </c>
      <c r="M71" s="64" t="s">
        <v>241</v>
      </c>
      <c r="N71" s="64" t="s">
        <v>254</v>
      </c>
      <c r="O71" s="64" t="s">
        <v>568</v>
      </c>
    </row>
    <row r="72" spans="2:15" x14ac:dyDescent="0.3">
      <c r="B72" t="s">
        <v>1546</v>
      </c>
      <c r="C72" t="s">
        <v>11448</v>
      </c>
      <c r="D72" t="s">
        <v>2467</v>
      </c>
      <c r="E72" s="64">
        <v>0</v>
      </c>
      <c r="F72" s="64">
        <v>0</v>
      </c>
      <c r="G72" s="47">
        <v>44377</v>
      </c>
      <c r="H72" s="71">
        <v>1.6666666666666667</v>
      </c>
      <c r="I72" s="64">
        <v>21069</v>
      </c>
      <c r="J72" s="64" t="s">
        <v>249</v>
      </c>
      <c r="K72" s="64" t="s">
        <v>2160</v>
      </c>
      <c r="L72" s="64" t="s">
        <v>11449</v>
      </c>
      <c r="M72" s="64" t="s">
        <v>242</v>
      </c>
      <c r="N72" s="64" t="s">
        <v>254</v>
      </c>
      <c r="O72" s="64" t="s">
        <v>568</v>
      </c>
    </row>
    <row r="73" spans="2:15" x14ac:dyDescent="0.3">
      <c r="B73" t="s">
        <v>1547</v>
      </c>
      <c r="C73" t="s">
        <v>16099</v>
      </c>
      <c r="D73" t="s">
        <v>568</v>
      </c>
      <c r="E73" s="64">
        <v>0</v>
      </c>
      <c r="F73" s="64">
        <v>0</v>
      </c>
      <c r="G73" s="47">
        <v>44377</v>
      </c>
      <c r="H73" s="71">
        <v>1.6666666666666667</v>
      </c>
      <c r="I73" s="64">
        <v>0</v>
      </c>
      <c r="J73" s="64" t="s">
        <v>1538</v>
      </c>
      <c r="K73" s="64" t="s">
        <v>2160</v>
      </c>
      <c r="L73" s="64" t="s">
        <v>16100</v>
      </c>
      <c r="M73" s="64" t="s">
        <v>242</v>
      </c>
      <c r="N73" s="64" t="s">
        <v>254</v>
      </c>
      <c r="O73" s="64" t="s">
        <v>568</v>
      </c>
    </row>
    <row r="74" spans="2:15" x14ac:dyDescent="0.3">
      <c r="B74" t="s">
        <v>1536</v>
      </c>
      <c r="C74" t="s">
        <v>12144</v>
      </c>
      <c r="D74" t="s">
        <v>2208</v>
      </c>
      <c r="E74" s="64">
        <v>0</v>
      </c>
      <c r="F74" s="64">
        <v>0</v>
      </c>
      <c r="G74" s="47">
        <v>44365</v>
      </c>
      <c r="H74" s="71">
        <v>1.6666666666666667</v>
      </c>
      <c r="I74" s="64">
        <v>10120</v>
      </c>
      <c r="J74" s="64" t="s">
        <v>249</v>
      </c>
      <c r="K74" s="64" t="s">
        <v>2160</v>
      </c>
      <c r="L74" s="64" t="s">
        <v>4726</v>
      </c>
      <c r="M74" s="64" t="s">
        <v>236</v>
      </c>
      <c r="N74" s="64" t="s">
        <v>254</v>
      </c>
      <c r="O74" s="64" t="s">
        <v>568</v>
      </c>
    </row>
    <row r="75" spans="2:15" x14ac:dyDescent="0.3">
      <c r="B75" t="s">
        <v>1536</v>
      </c>
      <c r="C75" t="s">
        <v>12152</v>
      </c>
      <c r="D75" t="s">
        <v>2317</v>
      </c>
      <c r="E75" s="64">
        <v>0</v>
      </c>
      <c r="F75" s="64">
        <v>0</v>
      </c>
      <c r="G75" s="47">
        <v>44366</v>
      </c>
      <c r="H75" s="71">
        <v>1.6666666666666667</v>
      </c>
      <c r="I75" s="64">
        <v>10107</v>
      </c>
      <c r="J75" s="64" t="s">
        <v>249</v>
      </c>
      <c r="K75" s="64" t="s">
        <v>2160</v>
      </c>
      <c r="L75" s="64" t="s">
        <v>2992</v>
      </c>
      <c r="M75" s="64" t="s">
        <v>236</v>
      </c>
      <c r="N75" s="64" t="s">
        <v>254</v>
      </c>
      <c r="O75" s="64" t="s">
        <v>568</v>
      </c>
    </row>
    <row r="76" spans="2:15" x14ac:dyDescent="0.3">
      <c r="B76" t="s">
        <v>1536</v>
      </c>
      <c r="C76" t="s">
        <v>11980</v>
      </c>
      <c r="D76" t="s">
        <v>2230</v>
      </c>
      <c r="E76" s="64">
        <v>0</v>
      </c>
      <c r="F76" s="64">
        <v>0</v>
      </c>
      <c r="G76" s="47">
        <v>44365</v>
      </c>
      <c r="H76" s="71">
        <v>1.6666666666666667</v>
      </c>
      <c r="I76" s="64">
        <v>9951</v>
      </c>
      <c r="J76" s="64" t="s">
        <v>249</v>
      </c>
      <c r="K76" s="64" t="s">
        <v>2160</v>
      </c>
      <c r="L76" s="64" t="s">
        <v>11535</v>
      </c>
      <c r="M76" s="64" t="s">
        <v>236</v>
      </c>
      <c r="N76" s="64" t="s">
        <v>254</v>
      </c>
      <c r="O76" s="64" t="s">
        <v>568</v>
      </c>
    </row>
    <row r="77" spans="2:15" x14ac:dyDescent="0.3">
      <c r="B77" t="s">
        <v>1547</v>
      </c>
      <c r="C77" t="s">
        <v>16455</v>
      </c>
      <c r="D77" t="s">
        <v>568</v>
      </c>
      <c r="E77" s="64">
        <v>0</v>
      </c>
      <c r="F77" s="64">
        <v>0</v>
      </c>
      <c r="G77" s="47">
        <v>44368</v>
      </c>
      <c r="H77" s="71">
        <v>1.6666666666666667</v>
      </c>
      <c r="I77" s="64">
        <v>0</v>
      </c>
      <c r="J77" s="64" t="s">
        <v>1538</v>
      </c>
      <c r="K77" s="64" t="s">
        <v>2176</v>
      </c>
      <c r="L77" s="64" t="s">
        <v>16456</v>
      </c>
      <c r="M77" s="64" t="s">
        <v>242</v>
      </c>
      <c r="N77" s="64" t="s">
        <v>254</v>
      </c>
      <c r="O77" s="64" t="s">
        <v>568</v>
      </c>
    </row>
    <row r="78" spans="2:15" x14ac:dyDescent="0.3">
      <c r="B78" t="s">
        <v>1536</v>
      </c>
      <c r="C78" t="s">
        <v>12161</v>
      </c>
      <c r="D78" t="s">
        <v>2192</v>
      </c>
      <c r="E78" s="64">
        <v>0</v>
      </c>
      <c r="F78" s="64">
        <v>0</v>
      </c>
      <c r="G78" s="47">
        <v>44366</v>
      </c>
      <c r="H78" s="71">
        <v>1.6666666666666667</v>
      </c>
      <c r="I78" s="64">
        <v>10140</v>
      </c>
      <c r="J78" s="64" t="s">
        <v>249</v>
      </c>
      <c r="K78" s="64" t="s">
        <v>2160</v>
      </c>
      <c r="L78" s="64" t="s">
        <v>4726</v>
      </c>
      <c r="M78" s="64" t="s">
        <v>236</v>
      </c>
      <c r="N78" s="64" t="s">
        <v>254</v>
      </c>
      <c r="O78" s="64" t="s">
        <v>568</v>
      </c>
    </row>
    <row r="79" spans="2:15" x14ac:dyDescent="0.3">
      <c r="B79" t="s">
        <v>1547</v>
      </c>
      <c r="C79" t="s">
        <v>16826</v>
      </c>
      <c r="D79" t="s">
        <v>568</v>
      </c>
      <c r="E79" s="64">
        <v>0</v>
      </c>
      <c r="F79" s="64">
        <v>0</v>
      </c>
      <c r="G79" s="47">
        <v>44368</v>
      </c>
      <c r="H79" s="71">
        <v>1.6666666666666667</v>
      </c>
      <c r="I79" s="64">
        <v>0</v>
      </c>
      <c r="J79" s="64" t="s">
        <v>1538</v>
      </c>
      <c r="K79" s="64" t="s">
        <v>2173</v>
      </c>
      <c r="L79" s="64" t="s">
        <v>16827</v>
      </c>
      <c r="M79" s="64" t="s">
        <v>236</v>
      </c>
      <c r="N79" s="64" t="s">
        <v>254</v>
      </c>
      <c r="O79" s="64" t="s">
        <v>568</v>
      </c>
    </row>
    <row r="80" spans="2:15" x14ac:dyDescent="0.3">
      <c r="B80" t="s">
        <v>1547</v>
      </c>
      <c r="C80" t="s">
        <v>13522</v>
      </c>
      <c r="D80" t="s">
        <v>568</v>
      </c>
      <c r="E80" s="64">
        <v>0</v>
      </c>
      <c r="F80" s="64">
        <v>0</v>
      </c>
      <c r="G80" s="47">
        <v>44347</v>
      </c>
      <c r="H80" s="71">
        <v>1.75</v>
      </c>
      <c r="I80" s="64">
        <v>0</v>
      </c>
      <c r="J80" s="64" t="s">
        <v>1538</v>
      </c>
      <c r="K80" s="64" t="s">
        <v>2176</v>
      </c>
      <c r="L80" s="64" t="s">
        <v>13523</v>
      </c>
      <c r="M80" s="64" t="s">
        <v>242</v>
      </c>
      <c r="N80" s="64" t="s">
        <v>254</v>
      </c>
      <c r="O80" s="64" t="s">
        <v>568</v>
      </c>
    </row>
    <row r="81" spans="2:15" x14ac:dyDescent="0.3">
      <c r="B81" t="s">
        <v>1536</v>
      </c>
      <c r="C81" t="s">
        <v>11904</v>
      </c>
      <c r="D81" t="s">
        <v>2235</v>
      </c>
      <c r="E81" s="64">
        <v>0</v>
      </c>
      <c r="F81" s="64">
        <v>0</v>
      </c>
      <c r="G81" s="47">
        <v>44347</v>
      </c>
      <c r="H81" s="71">
        <v>1.75</v>
      </c>
      <c r="I81" s="64">
        <v>-1</v>
      </c>
      <c r="J81" s="64" t="s">
        <v>1538</v>
      </c>
      <c r="K81" s="64" t="s">
        <v>2176</v>
      </c>
      <c r="L81" s="64" t="s">
        <v>11905</v>
      </c>
      <c r="M81" s="64" t="s">
        <v>241</v>
      </c>
      <c r="N81" s="64" t="s">
        <v>254</v>
      </c>
      <c r="O81" s="64" t="s">
        <v>568</v>
      </c>
    </row>
    <row r="82" spans="2:15" x14ac:dyDescent="0.3">
      <c r="B82" t="s">
        <v>1547</v>
      </c>
      <c r="C82" t="s">
        <v>14142</v>
      </c>
      <c r="D82" t="s">
        <v>568</v>
      </c>
      <c r="E82" s="64">
        <v>0</v>
      </c>
      <c r="F82" s="64">
        <v>0</v>
      </c>
      <c r="G82" s="47">
        <v>44342</v>
      </c>
      <c r="H82" s="71">
        <v>1.75</v>
      </c>
      <c r="I82" s="64">
        <v>0</v>
      </c>
      <c r="J82" s="64" t="s">
        <v>1538</v>
      </c>
      <c r="K82" s="64" t="s">
        <v>2176</v>
      </c>
      <c r="L82" s="64" t="s">
        <v>14143</v>
      </c>
      <c r="M82" s="64" t="s">
        <v>236</v>
      </c>
      <c r="N82" s="64" t="s">
        <v>254</v>
      </c>
      <c r="O82" s="64" t="s">
        <v>568</v>
      </c>
    </row>
    <row r="83" spans="2:15" x14ac:dyDescent="0.3">
      <c r="B83" t="s">
        <v>1547</v>
      </c>
      <c r="C83" t="s">
        <v>14889</v>
      </c>
      <c r="D83" t="s">
        <v>568</v>
      </c>
      <c r="E83" s="64">
        <v>0</v>
      </c>
      <c r="F83" s="64">
        <v>0</v>
      </c>
      <c r="G83" s="47">
        <v>44335</v>
      </c>
      <c r="H83" s="71">
        <v>1.75</v>
      </c>
      <c r="I83" s="64">
        <v>0</v>
      </c>
      <c r="J83" s="64" t="s">
        <v>1538</v>
      </c>
      <c r="K83" s="64" t="s">
        <v>2160</v>
      </c>
      <c r="L83" s="64" t="s">
        <v>14890</v>
      </c>
      <c r="M83" s="64" t="s">
        <v>242</v>
      </c>
      <c r="N83" s="64" t="s">
        <v>254</v>
      </c>
      <c r="O83" s="64" t="s">
        <v>568</v>
      </c>
    </row>
    <row r="84" spans="2:15" x14ac:dyDescent="0.3">
      <c r="B84" t="s">
        <v>1547</v>
      </c>
      <c r="C84" t="s">
        <v>13501</v>
      </c>
      <c r="D84" t="s">
        <v>568</v>
      </c>
      <c r="E84" s="64">
        <v>0</v>
      </c>
      <c r="F84" s="64">
        <v>0</v>
      </c>
      <c r="G84" s="47">
        <v>44316</v>
      </c>
      <c r="H84" s="71">
        <v>1.8333333333333333</v>
      </c>
      <c r="I84" s="64">
        <v>0</v>
      </c>
      <c r="J84" s="64" t="s">
        <v>1538</v>
      </c>
      <c r="K84" s="64" t="s">
        <v>2176</v>
      </c>
      <c r="L84" s="64" t="s">
        <v>13502</v>
      </c>
      <c r="M84" s="64" t="s">
        <v>242</v>
      </c>
      <c r="N84" s="64" t="s">
        <v>254</v>
      </c>
      <c r="O84" s="64" t="s">
        <v>568</v>
      </c>
    </row>
    <row r="85" spans="2:15" x14ac:dyDescent="0.3">
      <c r="B85" t="s">
        <v>1547</v>
      </c>
      <c r="C85" t="s">
        <v>13633</v>
      </c>
      <c r="D85" t="s">
        <v>568</v>
      </c>
      <c r="E85" s="64">
        <v>0</v>
      </c>
      <c r="F85" s="64">
        <v>0</v>
      </c>
      <c r="G85" s="47">
        <v>44306</v>
      </c>
      <c r="H85" s="71">
        <v>1.8333333333333333</v>
      </c>
      <c r="I85" s="64">
        <v>0</v>
      </c>
      <c r="J85" s="64" t="s">
        <v>1538</v>
      </c>
      <c r="K85" s="64" t="s">
        <v>2173</v>
      </c>
      <c r="L85" s="64" t="s">
        <v>13634</v>
      </c>
      <c r="M85" s="64" t="s">
        <v>242</v>
      </c>
      <c r="N85" s="64" t="s">
        <v>254</v>
      </c>
      <c r="O85" s="64" t="s">
        <v>568</v>
      </c>
    </row>
    <row r="86" spans="2:15" x14ac:dyDescent="0.3">
      <c r="B86" t="s">
        <v>1536</v>
      </c>
      <c r="C86" t="s">
        <v>11567</v>
      </c>
      <c r="D86" t="s">
        <v>2294</v>
      </c>
      <c r="E86" s="64">
        <v>0</v>
      </c>
      <c r="F86" s="64">
        <v>0</v>
      </c>
      <c r="G86" s="47">
        <v>44314</v>
      </c>
      <c r="H86" s="71">
        <v>1.8333333333333333</v>
      </c>
      <c r="I86" s="64">
        <v>17421</v>
      </c>
      <c r="J86" s="64" t="s">
        <v>1538</v>
      </c>
      <c r="K86" s="64" t="s">
        <v>2176</v>
      </c>
      <c r="L86" s="64" t="s">
        <v>11568</v>
      </c>
      <c r="M86" s="64" t="s">
        <v>242</v>
      </c>
      <c r="N86" s="64" t="s">
        <v>254</v>
      </c>
      <c r="O86" s="64" t="s">
        <v>568</v>
      </c>
    </row>
    <row r="87" spans="2:15" x14ac:dyDescent="0.3">
      <c r="B87" t="s">
        <v>1547</v>
      </c>
      <c r="C87" t="s">
        <v>14165</v>
      </c>
      <c r="D87" t="s">
        <v>568</v>
      </c>
      <c r="E87" s="64">
        <v>0</v>
      </c>
      <c r="F87" s="64">
        <v>0</v>
      </c>
      <c r="G87" s="47">
        <v>44313</v>
      </c>
      <c r="H87" s="71">
        <v>1.8333333333333333</v>
      </c>
      <c r="I87" s="64">
        <v>0</v>
      </c>
      <c r="J87" s="64" t="s">
        <v>1538</v>
      </c>
      <c r="K87" s="64" t="s">
        <v>2176</v>
      </c>
      <c r="L87" s="64" t="s">
        <v>14166</v>
      </c>
      <c r="M87" s="64" t="s">
        <v>242</v>
      </c>
      <c r="N87" s="64" t="s">
        <v>254</v>
      </c>
      <c r="O87" s="64" t="s">
        <v>568</v>
      </c>
    </row>
    <row r="88" spans="2:15" x14ac:dyDescent="0.3">
      <c r="B88" t="s">
        <v>1547</v>
      </c>
      <c r="C88" t="s">
        <v>14221</v>
      </c>
      <c r="D88" t="s">
        <v>568</v>
      </c>
      <c r="E88" s="64">
        <v>0</v>
      </c>
      <c r="F88" s="64">
        <v>0</v>
      </c>
      <c r="G88" s="47">
        <v>44295</v>
      </c>
      <c r="H88" s="71">
        <v>1.8333333333333333</v>
      </c>
      <c r="I88" s="64">
        <v>0</v>
      </c>
      <c r="J88" s="64" t="s">
        <v>1538</v>
      </c>
      <c r="K88" s="64" t="s">
        <v>2173</v>
      </c>
      <c r="L88" s="64" t="s">
        <v>14222</v>
      </c>
      <c r="M88" s="64" t="s">
        <v>242</v>
      </c>
      <c r="N88" s="64" t="s">
        <v>254</v>
      </c>
      <c r="O88" s="64" t="s">
        <v>568</v>
      </c>
    </row>
    <row r="89" spans="2:15" x14ac:dyDescent="0.3">
      <c r="B89" t="s">
        <v>1547</v>
      </c>
      <c r="C89" t="s">
        <v>14370</v>
      </c>
      <c r="D89" t="s">
        <v>568</v>
      </c>
      <c r="E89" s="64">
        <v>0</v>
      </c>
      <c r="F89" s="64">
        <v>0</v>
      </c>
      <c r="G89" s="47">
        <v>44295</v>
      </c>
      <c r="H89" s="71">
        <v>1.8333333333333333</v>
      </c>
      <c r="I89" s="64">
        <v>0</v>
      </c>
      <c r="J89" s="64" t="s">
        <v>1538</v>
      </c>
      <c r="K89" s="64" t="s">
        <v>2173</v>
      </c>
      <c r="L89" s="64" t="s">
        <v>14371</v>
      </c>
      <c r="M89" s="64" t="s">
        <v>242</v>
      </c>
      <c r="N89" s="64" t="s">
        <v>254</v>
      </c>
      <c r="O89" s="64" t="s">
        <v>568</v>
      </c>
    </row>
    <row r="90" spans="2:15" x14ac:dyDescent="0.3">
      <c r="B90" t="s">
        <v>1547</v>
      </c>
      <c r="C90" t="s">
        <v>14958</v>
      </c>
      <c r="D90" t="s">
        <v>568</v>
      </c>
      <c r="E90" s="64">
        <v>0</v>
      </c>
      <c r="F90" s="64">
        <v>0</v>
      </c>
      <c r="G90" s="47">
        <v>44315</v>
      </c>
      <c r="H90" s="71">
        <v>1.8333333333333333</v>
      </c>
      <c r="I90" s="64">
        <v>0</v>
      </c>
      <c r="J90" s="64" t="s">
        <v>1538</v>
      </c>
      <c r="K90" s="64" t="s">
        <v>2173</v>
      </c>
      <c r="L90" s="64" t="s">
        <v>14959</v>
      </c>
      <c r="M90" s="64" t="s">
        <v>236</v>
      </c>
      <c r="N90" s="64" t="s">
        <v>254</v>
      </c>
      <c r="O90" s="64" t="s">
        <v>568</v>
      </c>
    </row>
    <row r="91" spans="2:15" x14ac:dyDescent="0.3">
      <c r="B91" t="s">
        <v>1547</v>
      </c>
      <c r="C91" t="s">
        <v>15938</v>
      </c>
      <c r="D91" t="s">
        <v>568</v>
      </c>
      <c r="E91" s="64">
        <v>0</v>
      </c>
      <c r="F91" s="64">
        <v>0</v>
      </c>
      <c r="G91" s="47">
        <v>44315</v>
      </c>
      <c r="H91" s="71">
        <v>1.8333333333333333</v>
      </c>
      <c r="I91" s="64">
        <v>0</v>
      </c>
      <c r="J91" s="64" t="s">
        <v>1538</v>
      </c>
      <c r="K91" s="64" t="s">
        <v>2176</v>
      </c>
      <c r="L91" s="64" t="s">
        <v>15939</v>
      </c>
      <c r="M91" s="64" t="s">
        <v>236</v>
      </c>
      <c r="N91" s="64" t="s">
        <v>254</v>
      </c>
      <c r="O91" s="64" t="s">
        <v>568</v>
      </c>
    </row>
    <row r="92" spans="2:15" x14ac:dyDescent="0.3">
      <c r="B92" t="s">
        <v>1536</v>
      </c>
      <c r="C92" t="s">
        <v>12159</v>
      </c>
      <c r="D92" t="s">
        <v>2215</v>
      </c>
      <c r="E92" s="64">
        <v>0</v>
      </c>
      <c r="F92" s="64">
        <v>0</v>
      </c>
      <c r="G92" s="47">
        <v>44295</v>
      </c>
      <c r="H92" s="71">
        <v>1.8333333333333333</v>
      </c>
      <c r="I92" s="64">
        <v>10720</v>
      </c>
      <c r="J92" s="64" t="s">
        <v>1538</v>
      </c>
      <c r="K92" s="64" t="s">
        <v>2160</v>
      </c>
      <c r="L92" s="64" t="s">
        <v>3939</v>
      </c>
      <c r="M92" s="64" t="s">
        <v>242</v>
      </c>
      <c r="N92" s="64" t="s">
        <v>254</v>
      </c>
      <c r="O92" s="64" t="s">
        <v>568</v>
      </c>
    </row>
    <row r="93" spans="2:15" x14ac:dyDescent="0.3">
      <c r="B93" t="s">
        <v>1546</v>
      </c>
      <c r="C93" t="s">
        <v>11781</v>
      </c>
      <c r="D93" t="s">
        <v>2199</v>
      </c>
      <c r="E93" s="64">
        <v>0</v>
      </c>
      <c r="F93" s="64">
        <v>0</v>
      </c>
      <c r="G93" s="47">
        <v>44275</v>
      </c>
      <c r="H93" s="71">
        <v>1.9166666666666667</v>
      </c>
      <c r="I93" s="64">
        <v>10316</v>
      </c>
      <c r="J93" s="64" t="s">
        <v>1538</v>
      </c>
      <c r="K93" s="64" t="s">
        <v>2176</v>
      </c>
      <c r="L93" s="64" t="s">
        <v>11782</v>
      </c>
      <c r="M93" s="64" t="s">
        <v>246</v>
      </c>
      <c r="N93" s="64" t="s">
        <v>254</v>
      </c>
      <c r="O93" s="64" t="s">
        <v>568</v>
      </c>
    </row>
    <row r="94" spans="2:15" x14ac:dyDescent="0.3">
      <c r="B94" t="s">
        <v>1547</v>
      </c>
      <c r="C94" t="s">
        <v>15010</v>
      </c>
      <c r="D94" t="s">
        <v>568</v>
      </c>
      <c r="E94" s="64">
        <v>0</v>
      </c>
      <c r="F94" s="64">
        <v>0</v>
      </c>
      <c r="G94" s="47">
        <v>44260</v>
      </c>
      <c r="H94" s="71">
        <v>1.9166666666666667</v>
      </c>
      <c r="I94" s="64">
        <v>0</v>
      </c>
      <c r="J94" s="64" t="s">
        <v>1538</v>
      </c>
      <c r="K94" s="64" t="s">
        <v>2176</v>
      </c>
      <c r="L94" s="64" t="s">
        <v>15011</v>
      </c>
      <c r="M94" s="64" t="s">
        <v>236</v>
      </c>
      <c r="N94" s="64" t="s">
        <v>254</v>
      </c>
      <c r="O94" s="64" t="s">
        <v>568</v>
      </c>
    </row>
    <row r="95" spans="2:15" x14ac:dyDescent="0.3">
      <c r="B95" t="s">
        <v>1546</v>
      </c>
      <c r="C95" t="s">
        <v>11421</v>
      </c>
      <c r="D95" t="s">
        <v>2497</v>
      </c>
      <c r="E95" s="64">
        <v>0</v>
      </c>
      <c r="F95" s="64">
        <v>0</v>
      </c>
      <c r="G95" s="47">
        <v>44261</v>
      </c>
      <c r="H95" s="71">
        <v>1.9166666666666667</v>
      </c>
      <c r="I95" s="64">
        <v>60222</v>
      </c>
      <c r="J95" s="64" t="s">
        <v>249</v>
      </c>
      <c r="K95" s="64" t="s">
        <v>2173</v>
      </c>
      <c r="L95" s="64" t="s">
        <v>11422</v>
      </c>
      <c r="M95" s="64" t="s">
        <v>242</v>
      </c>
      <c r="N95" s="64" t="s">
        <v>254</v>
      </c>
      <c r="O95" s="64" t="s">
        <v>568</v>
      </c>
    </row>
    <row r="96" spans="2:15" x14ac:dyDescent="0.3">
      <c r="B96" t="s">
        <v>1546</v>
      </c>
      <c r="C96" t="s">
        <v>11624</v>
      </c>
      <c r="D96" t="s">
        <v>2304</v>
      </c>
      <c r="E96" s="64">
        <v>0</v>
      </c>
      <c r="F96" s="64">
        <v>0</v>
      </c>
      <c r="G96" s="47">
        <v>44265</v>
      </c>
      <c r="H96" s="71">
        <v>1.9166666666666667</v>
      </c>
      <c r="I96" s="64">
        <v>60167</v>
      </c>
      <c r="J96" s="64" t="s">
        <v>249</v>
      </c>
      <c r="K96" s="64" t="s">
        <v>2176</v>
      </c>
      <c r="L96" s="64" t="s">
        <v>11625</v>
      </c>
      <c r="M96" s="64" t="s">
        <v>239</v>
      </c>
      <c r="N96" s="64" t="s">
        <v>254</v>
      </c>
      <c r="O96" s="64" t="s">
        <v>568</v>
      </c>
    </row>
    <row r="97" spans="2:15" x14ac:dyDescent="0.3">
      <c r="B97" t="s">
        <v>1547</v>
      </c>
      <c r="C97" t="s">
        <v>15273</v>
      </c>
      <c r="D97" t="s">
        <v>568</v>
      </c>
      <c r="E97" s="64">
        <v>0</v>
      </c>
      <c r="F97" s="64">
        <v>0</v>
      </c>
      <c r="G97" s="47">
        <v>44260</v>
      </c>
      <c r="H97" s="71">
        <v>1.9166666666666667</v>
      </c>
      <c r="I97" s="64">
        <v>0</v>
      </c>
      <c r="J97" s="64" t="s">
        <v>1538</v>
      </c>
      <c r="K97" s="64" t="s">
        <v>2173</v>
      </c>
      <c r="L97" s="64" t="s">
        <v>15274</v>
      </c>
      <c r="M97" s="64" t="s">
        <v>236</v>
      </c>
      <c r="N97" s="64" t="s">
        <v>254</v>
      </c>
      <c r="O97" s="64" t="s">
        <v>568</v>
      </c>
    </row>
    <row r="98" spans="2:15" x14ac:dyDescent="0.3">
      <c r="B98" t="s">
        <v>1536</v>
      </c>
      <c r="C98" t="s">
        <v>15347</v>
      </c>
      <c r="D98" t="s">
        <v>2295</v>
      </c>
      <c r="E98" s="64">
        <v>0</v>
      </c>
      <c r="F98" s="64">
        <v>0</v>
      </c>
      <c r="G98" s="47">
        <v>44275</v>
      </c>
      <c r="H98" s="71">
        <v>1.9166666666666667</v>
      </c>
      <c r="I98" s="64">
        <v>44476</v>
      </c>
      <c r="J98" s="64" t="s">
        <v>249</v>
      </c>
      <c r="K98" s="64" t="s">
        <v>2160</v>
      </c>
      <c r="L98" s="64" t="s">
        <v>15348</v>
      </c>
      <c r="M98" s="64" t="s">
        <v>242</v>
      </c>
      <c r="N98" s="64" t="s">
        <v>254</v>
      </c>
      <c r="O98" s="64" t="s">
        <v>568</v>
      </c>
    </row>
    <row r="99" spans="2:15" x14ac:dyDescent="0.3">
      <c r="B99" t="s">
        <v>1547</v>
      </c>
      <c r="C99" t="s">
        <v>15721</v>
      </c>
      <c r="D99" t="s">
        <v>568</v>
      </c>
      <c r="E99" s="64">
        <v>0</v>
      </c>
      <c r="F99" s="64">
        <v>0</v>
      </c>
      <c r="G99" s="47">
        <v>44272</v>
      </c>
      <c r="H99" s="71">
        <v>1.9166666666666667</v>
      </c>
      <c r="I99" s="64">
        <v>0</v>
      </c>
      <c r="J99" s="64" t="s">
        <v>1538</v>
      </c>
      <c r="K99" s="64" t="s">
        <v>2176</v>
      </c>
      <c r="L99" s="64" t="s">
        <v>15722</v>
      </c>
      <c r="M99" s="64" t="s">
        <v>242</v>
      </c>
      <c r="N99" s="64" t="s">
        <v>254</v>
      </c>
      <c r="O99" s="64" t="s">
        <v>568</v>
      </c>
    </row>
    <row r="100" spans="2:15" x14ac:dyDescent="0.3">
      <c r="B100" t="s">
        <v>1546</v>
      </c>
      <c r="C100" t="s">
        <v>12010</v>
      </c>
      <c r="D100" t="s">
        <v>2345</v>
      </c>
      <c r="E100" s="64">
        <v>0</v>
      </c>
      <c r="F100" s="64">
        <v>0</v>
      </c>
      <c r="G100" s="47">
        <v>44281</v>
      </c>
      <c r="H100" s="71">
        <v>1.9166666666666667</v>
      </c>
      <c r="I100" s="64">
        <v>10524</v>
      </c>
      <c r="J100" s="64" t="s">
        <v>249</v>
      </c>
      <c r="K100" s="64" t="s">
        <v>2160</v>
      </c>
      <c r="L100" s="64" t="s">
        <v>12011</v>
      </c>
      <c r="M100" s="64" t="s">
        <v>242</v>
      </c>
      <c r="N100" s="64" t="s">
        <v>254</v>
      </c>
      <c r="O100" s="64" t="s">
        <v>568</v>
      </c>
    </row>
    <row r="101" spans="2:15" x14ac:dyDescent="0.3">
      <c r="B101" t="s">
        <v>1547</v>
      </c>
      <c r="C101" t="s">
        <v>15982</v>
      </c>
      <c r="D101" t="s">
        <v>568</v>
      </c>
      <c r="E101" s="64">
        <v>0</v>
      </c>
      <c r="F101" s="64">
        <v>0</v>
      </c>
      <c r="G101" s="47">
        <v>44256</v>
      </c>
      <c r="H101" s="71">
        <v>1.9166666666666667</v>
      </c>
      <c r="I101" s="64">
        <v>0</v>
      </c>
      <c r="J101" s="64" t="s">
        <v>1538</v>
      </c>
      <c r="K101" s="64" t="s">
        <v>2173</v>
      </c>
      <c r="L101" s="64" t="s">
        <v>15983</v>
      </c>
      <c r="M101" s="64" t="s">
        <v>236</v>
      </c>
      <c r="N101" s="64" t="s">
        <v>254</v>
      </c>
      <c r="O101" s="64" t="s">
        <v>568</v>
      </c>
    </row>
    <row r="102" spans="2:15" x14ac:dyDescent="0.3">
      <c r="B102" t="s">
        <v>1536</v>
      </c>
      <c r="C102" t="s">
        <v>12005</v>
      </c>
      <c r="D102" t="s">
        <v>2181</v>
      </c>
      <c r="E102" s="64">
        <v>0</v>
      </c>
      <c r="F102" s="64">
        <v>0</v>
      </c>
      <c r="G102" s="47">
        <v>44286</v>
      </c>
      <c r="H102" s="71">
        <v>1.9166666666666667</v>
      </c>
      <c r="I102" s="64">
        <v>10611</v>
      </c>
      <c r="J102" s="64" t="s">
        <v>249</v>
      </c>
      <c r="K102" s="64" t="s">
        <v>2160</v>
      </c>
      <c r="L102" s="64" t="s">
        <v>4381</v>
      </c>
      <c r="M102" s="64" t="s">
        <v>242</v>
      </c>
      <c r="N102" s="64" t="s">
        <v>2147</v>
      </c>
      <c r="O102" s="64" t="s">
        <v>568</v>
      </c>
    </row>
    <row r="103" spans="2:15" x14ac:dyDescent="0.3">
      <c r="B103" t="s">
        <v>1547</v>
      </c>
      <c r="C103" t="s">
        <v>13038</v>
      </c>
      <c r="D103" t="s">
        <v>568</v>
      </c>
      <c r="E103" s="64">
        <v>0</v>
      </c>
      <c r="F103" s="64">
        <v>0</v>
      </c>
      <c r="G103" s="47">
        <v>44237</v>
      </c>
      <c r="H103" s="71">
        <v>2</v>
      </c>
      <c r="I103" s="64">
        <v>0</v>
      </c>
      <c r="J103" s="64" t="s">
        <v>1538</v>
      </c>
      <c r="K103" s="64" t="s">
        <v>2176</v>
      </c>
      <c r="L103" s="64" t="s">
        <v>13039</v>
      </c>
      <c r="M103" s="64" t="s">
        <v>242</v>
      </c>
      <c r="N103" s="64" t="s">
        <v>254</v>
      </c>
      <c r="O103" s="64" t="s">
        <v>568</v>
      </c>
    </row>
    <row r="104" spans="2:15" x14ac:dyDescent="0.3">
      <c r="B104" t="s">
        <v>1546</v>
      </c>
      <c r="C104" t="s">
        <v>12231</v>
      </c>
      <c r="D104" t="s">
        <v>2187</v>
      </c>
      <c r="E104" s="64">
        <v>0</v>
      </c>
      <c r="F104" s="64">
        <v>0</v>
      </c>
      <c r="G104" s="47">
        <v>44231</v>
      </c>
      <c r="H104" s="71">
        <v>2</v>
      </c>
      <c r="I104" s="64">
        <v>19864</v>
      </c>
      <c r="J104" s="64" t="s">
        <v>249</v>
      </c>
      <c r="K104" s="64" t="s">
        <v>2176</v>
      </c>
      <c r="L104" s="64" t="s">
        <v>12232</v>
      </c>
      <c r="M104" s="64" t="s">
        <v>239</v>
      </c>
      <c r="N104" s="64" t="s">
        <v>2147</v>
      </c>
      <c r="O104" s="64" t="s">
        <v>568</v>
      </c>
    </row>
    <row r="105" spans="2:15" x14ac:dyDescent="0.3">
      <c r="B105" t="s">
        <v>1536</v>
      </c>
      <c r="C105" t="s">
        <v>12219</v>
      </c>
      <c r="D105" t="s">
        <v>2286</v>
      </c>
      <c r="E105" s="64">
        <v>0</v>
      </c>
      <c r="F105" s="64">
        <v>0</v>
      </c>
      <c r="G105" s="47">
        <v>44238</v>
      </c>
      <c r="H105" s="71">
        <v>2</v>
      </c>
      <c r="I105" s="64">
        <v>30553</v>
      </c>
      <c r="J105" s="64" t="s">
        <v>1538</v>
      </c>
      <c r="K105" s="64" t="s">
        <v>2160</v>
      </c>
      <c r="L105" s="64" t="s">
        <v>2992</v>
      </c>
      <c r="M105" s="64" t="s">
        <v>242</v>
      </c>
      <c r="N105" s="64" t="s">
        <v>254</v>
      </c>
      <c r="O105" s="64" t="s">
        <v>568</v>
      </c>
    </row>
    <row r="106" spans="2:15" x14ac:dyDescent="0.3">
      <c r="B106" t="s">
        <v>1536</v>
      </c>
      <c r="C106" t="s">
        <v>11902</v>
      </c>
      <c r="D106" t="s">
        <v>2222</v>
      </c>
      <c r="E106" s="64">
        <v>0</v>
      </c>
      <c r="F106" s="64">
        <v>0</v>
      </c>
      <c r="G106" s="47">
        <v>44225</v>
      </c>
      <c r="H106" s="71">
        <v>2.0833333333333335</v>
      </c>
      <c r="I106" s="64">
        <v>77303</v>
      </c>
      <c r="J106" s="64" t="s">
        <v>249</v>
      </c>
      <c r="K106" s="64" t="s">
        <v>2176</v>
      </c>
      <c r="L106" s="64" t="s">
        <v>11903</v>
      </c>
      <c r="M106" s="64" t="s">
        <v>236</v>
      </c>
      <c r="N106" s="64" t="s">
        <v>254</v>
      </c>
      <c r="O106" s="64" t="s">
        <v>568</v>
      </c>
    </row>
    <row r="107" spans="2:15" x14ac:dyDescent="0.3">
      <c r="B107" t="s">
        <v>1536</v>
      </c>
      <c r="C107" t="s">
        <v>11323</v>
      </c>
      <c r="D107" t="s">
        <v>2514</v>
      </c>
      <c r="E107" s="64">
        <v>0</v>
      </c>
      <c r="F107" s="64">
        <v>0</v>
      </c>
      <c r="G107" s="47">
        <v>44214</v>
      </c>
      <c r="H107" s="71">
        <v>2.0833333333333335</v>
      </c>
      <c r="I107" s="64">
        <v>32434</v>
      </c>
      <c r="J107" s="64" t="s">
        <v>1538</v>
      </c>
      <c r="K107" s="64" t="s">
        <v>2160</v>
      </c>
      <c r="L107" s="64" t="s">
        <v>2992</v>
      </c>
      <c r="M107" s="64" t="s">
        <v>236</v>
      </c>
      <c r="N107" s="64" t="s">
        <v>254</v>
      </c>
      <c r="O107" s="64" t="s">
        <v>568</v>
      </c>
    </row>
    <row r="108" spans="2:15" x14ac:dyDescent="0.3">
      <c r="B108" t="s">
        <v>1546</v>
      </c>
      <c r="C108" t="s">
        <v>11581</v>
      </c>
      <c r="D108" t="s">
        <v>2303</v>
      </c>
      <c r="E108" s="64">
        <v>0</v>
      </c>
      <c r="F108" s="64">
        <v>0</v>
      </c>
      <c r="G108" s="47">
        <v>44223</v>
      </c>
      <c r="H108" s="71">
        <v>2.0833333333333335</v>
      </c>
      <c r="I108" s="64">
        <v>13358</v>
      </c>
      <c r="J108" s="64" t="s">
        <v>1538</v>
      </c>
      <c r="K108" s="64" t="s">
        <v>2173</v>
      </c>
      <c r="L108" s="64" t="s">
        <v>11582</v>
      </c>
      <c r="M108" s="64" t="s">
        <v>246</v>
      </c>
      <c r="N108" s="64" t="s">
        <v>254</v>
      </c>
      <c r="O108" s="64" t="s">
        <v>568</v>
      </c>
    </row>
    <row r="109" spans="2:15" x14ac:dyDescent="0.3">
      <c r="B109" t="s">
        <v>1536</v>
      </c>
      <c r="C109" t="s">
        <v>12109</v>
      </c>
      <c r="D109" t="s">
        <v>2298</v>
      </c>
      <c r="E109" s="64">
        <v>0</v>
      </c>
      <c r="F109" s="64">
        <v>0</v>
      </c>
      <c r="G109" s="47">
        <v>44200</v>
      </c>
      <c r="H109" s="71">
        <v>2.0833333333333335</v>
      </c>
      <c r="I109" s="64">
        <v>20049</v>
      </c>
      <c r="J109" s="64" t="s">
        <v>249</v>
      </c>
      <c r="K109" s="64" t="s">
        <v>2160</v>
      </c>
      <c r="L109" s="64" t="s">
        <v>2992</v>
      </c>
      <c r="M109" s="64" t="s">
        <v>236</v>
      </c>
      <c r="N109" s="64" t="s">
        <v>254</v>
      </c>
      <c r="O109" s="64" t="s">
        <v>568</v>
      </c>
    </row>
    <row r="110" spans="2:15" x14ac:dyDescent="0.3">
      <c r="B110" t="s">
        <v>1536</v>
      </c>
      <c r="C110" t="s">
        <v>11551</v>
      </c>
      <c r="D110" t="s">
        <v>2360</v>
      </c>
      <c r="E110" s="64">
        <v>0</v>
      </c>
      <c r="F110" s="64">
        <v>0</v>
      </c>
      <c r="G110" s="47">
        <v>44203</v>
      </c>
      <c r="H110" s="71">
        <v>2.0833333333333335</v>
      </c>
      <c r="I110" s="64">
        <v>8899</v>
      </c>
      <c r="J110" s="64" t="s">
        <v>249</v>
      </c>
      <c r="K110" s="64" t="s">
        <v>2160</v>
      </c>
      <c r="L110" s="64" t="s">
        <v>11552</v>
      </c>
      <c r="M110" s="64" t="s">
        <v>236</v>
      </c>
      <c r="N110" s="64" t="s">
        <v>254</v>
      </c>
      <c r="O110" s="64" t="s">
        <v>568</v>
      </c>
    </row>
    <row r="111" spans="2:15" x14ac:dyDescent="0.3">
      <c r="B111" t="s">
        <v>1536</v>
      </c>
      <c r="C111" t="s">
        <v>14046</v>
      </c>
      <c r="D111" t="s">
        <v>2373</v>
      </c>
      <c r="E111" s="64">
        <v>0</v>
      </c>
      <c r="F111" s="64">
        <v>0</v>
      </c>
      <c r="G111" s="47">
        <v>44224</v>
      </c>
      <c r="H111" s="71">
        <v>2.0833333333333335</v>
      </c>
      <c r="I111" s="64">
        <v>14976</v>
      </c>
      <c r="J111" s="64" t="s">
        <v>249</v>
      </c>
      <c r="K111" s="64" t="s">
        <v>2160</v>
      </c>
      <c r="L111" s="64" t="s">
        <v>14047</v>
      </c>
      <c r="M111" s="64" t="s">
        <v>241</v>
      </c>
      <c r="N111" s="64" t="s">
        <v>254</v>
      </c>
      <c r="O111" s="64" t="s">
        <v>568</v>
      </c>
    </row>
    <row r="112" spans="2:15" x14ac:dyDescent="0.3">
      <c r="B112" t="s">
        <v>1547</v>
      </c>
      <c r="C112" t="s">
        <v>14067</v>
      </c>
      <c r="D112" t="s">
        <v>568</v>
      </c>
      <c r="E112" s="64">
        <v>0</v>
      </c>
      <c r="F112" s="64">
        <v>0</v>
      </c>
      <c r="G112" s="47">
        <v>44208</v>
      </c>
      <c r="H112" s="71">
        <v>2.0833333333333335</v>
      </c>
      <c r="I112" s="64">
        <v>0</v>
      </c>
      <c r="J112" s="64" t="s">
        <v>1538</v>
      </c>
      <c r="K112" s="64" t="s">
        <v>2176</v>
      </c>
      <c r="L112" s="64" t="s">
        <v>14068</v>
      </c>
      <c r="M112" s="64" t="s">
        <v>242</v>
      </c>
      <c r="N112" s="64" t="s">
        <v>254</v>
      </c>
      <c r="O112" s="64" t="s">
        <v>568</v>
      </c>
    </row>
    <row r="113" spans="2:15" x14ac:dyDescent="0.3">
      <c r="B113" t="s">
        <v>1547</v>
      </c>
      <c r="C113" t="s">
        <v>14867</v>
      </c>
      <c r="D113" t="s">
        <v>568</v>
      </c>
      <c r="E113" s="64">
        <v>0</v>
      </c>
      <c r="F113" s="64">
        <v>0</v>
      </c>
      <c r="G113" s="47">
        <v>44224</v>
      </c>
      <c r="H113" s="71">
        <v>2.0833333333333335</v>
      </c>
      <c r="I113" s="64">
        <v>0</v>
      </c>
      <c r="J113" s="64" t="s">
        <v>1538</v>
      </c>
      <c r="K113" s="64" t="s">
        <v>2176</v>
      </c>
      <c r="L113" s="64" t="s">
        <v>14868</v>
      </c>
      <c r="M113" s="64" t="s">
        <v>236</v>
      </c>
      <c r="N113" s="64" t="s">
        <v>254</v>
      </c>
      <c r="O113" s="64" t="s">
        <v>568</v>
      </c>
    </row>
    <row r="114" spans="2:15" x14ac:dyDescent="0.3">
      <c r="B114" t="s">
        <v>1546</v>
      </c>
      <c r="C114" t="s">
        <v>11789</v>
      </c>
      <c r="D114" t="s">
        <v>2156</v>
      </c>
      <c r="E114" s="64">
        <v>0</v>
      </c>
      <c r="F114" s="64">
        <v>0</v>
      </c>
      <c r="G114" s="47">
        <v>44209</v>
      </c>
      <c r="H114" s="71">
        <v>2.0833333333333335</v>
      </c>
      <c r="I114" s="64">
        <v>23437</v>
      </c>
      <c r="J114" s="64" t="s">
        <v>249</v>
      </c>
      <c r="K114" s="64" t="s">
        <v>2160</v>
      </c>
      <c r="L114" s="64" t="s">
        <v>11790</v>
      </c>
      <c r="M114" s="64" t="s">
        <v>239</v>
      </c>
      <c r="N114" s="64" t="s">
        <v>254</v>
      </c>
      <c r="O114" s="64" t="s">
        <v>568</v>
      </c>
    </row>
    <row r="115" spans="2:15" x14ac:dyDescent="0.3">
      <c r="B115" t="s">
        <v>1536</v>
      </c>
      <c r="C115" t="s">
        <v>12128</v>
      </c>
      <c r="D115" t="s">
        <v>2317</v>
      </c>
      <c r="E115" s="64">
        <v>0</v>
      </c>
      <c r="F115" s="64">
        <v>0</v>
      </c>
      <c r="G115" s="47">
        <v>44214</v>
      </c>
      <c r="H115" s="71">
        <v>2.0833333333333335</v>
      </c>
      <c r="I115" s="64">
        <v>20238</v>
      </c>
      <c r="J115" s="64" t="s">
        <v>1538</v>
      </c>
      <c r="K115" s="64" t="s">
        <v>2160</v>
      </c>
      <c r="L115" s="64" t="s">
        <v>4726</v>
      </c>
      <c r="M115" s="64" t="s">
        <v>242</v>
      </c>
      <c r="N115" s="64" t="s">
        <v>254</v>
      </c>
      <c r="O115" s="64" t="s">
        <v>568</v>
      </c>
    </row>
    <row r="116" spans="2:15" x14ac:dyDescent="0.3">
      <c r="B116" t="s">
        <v>1536</v>
      </c>
      <c r="C116" t="s">
        <v>11432</v>
      </c>
      <c r="D116" t="s">
        <v>2520</v>
      </c>
      <c r="E116" s="64">
        <v>0</v>
      </c>
      <c r="F116" s="64">
        <v>0</v>
      </c>
      <c r="G116" s="47">
        <v>44225</v>
      </c>
      <c r="H116" s="71">
        <v>2.0833333333333335</v>
      </c>
      <c r="I116" s="64">
        <v>32148</v>
      </c>
      <c r="J116" s="64" t="s">
        <v>1538</v>
      </c>
      <c r="K116" s="64" t="s">
        <v>2160</v>
      </c>
      <c r="L116" s="64" t="s">
        <v>11433</v>
      </c>
      <c r="M116" s="64" t="s">
        <v>242</v>
      </c>
      <c r="N116" s="64" t="s">
        <v>2147</v>
      </c>
      <c r="O116" s="64" t="s">
        <v>568</v>
      </c>
    </row>
    <row r="117" spans="2:15" x14ac:dyDescent="0.3">
      <c r="B117" t="s">
        <v>1546</v>
      </c>
      <c r="C117" t="s">
        <v>11438</v>
      </c>
      <c r="D117" t="s">
        <v>2519</v>
      </c>
      <c r="E117" s="64">
        <v>0</v>
      </c>
      <c r="F117" s="64">
        <v>0</v>
      </c>
      <c r="G117" s="47">
        <v>44208</v>
      </c>
      <c r="H117" s="71">
        <v>2.0833333333333335</v>
      </c>
      <c r="I117" s="64">
        <v>30434</v>
      </c>
      <c r="J117" s="64" t="s">
        <v>249</v>
      </c>
      <c r="K117" s="64" t="s">
        <v>2160</v>
      </c>
      <c r="L117" s="64" t="s">
        <v>11439</v>
      </c>
      <c r="M117" s="64" t="s">
        <v>236</v>
      </c>
      <c r="N117" s="64" t="s">
        <v>2147</v>
      </c>
      <c r="O117" s="64" t="s">
        <v>568</v>
      </c>
    </row>
    <row r="118" spans="2:15" x14ac:dyDescent="0.3">
      <c r="B118" t="s">
        <v>1536</v>
      </c>
      <c r="C118" t="s">
        <v>15776</v>
      </c>
      <c r="D118" t="s">
        <v>2355</v>
      </c>
      <c r="E118" s="64">
        <v>0</v>
      </c>
      <c r="F118" s="64">
        <v>0</v>
      </c>
      <c r="G118" s="47">
        <v>44214</v>
      </c>
      <c r="H118" s="71">
        <v>2.0833333333333335</v>
      </c>
      <c r="I118" s="64">
        <v>20424</v>
      </c>
      <c r="J118" s="64" t="s">
        <v>249</v>
      </c>
      <c r="K118" s="64" t="s">
        <v>2160</v>
      </c>
      <c r="L118" s="64" t="s">
        <v>3939</v>
      </c>
      <c r="M118" s="64" t="s">
        <v>242</v>
      </c>
      <c r="N118" s="64" t="s">
        <v>254</v>
      </c>
      <c r="O118" s="64" t="s">
        <v>568</v>
      </c>
    </row>
    <row r="119" spans="2:15" x14ac:dyDescent="0.3">
      <c r="B119" t="s">
        <v>1546</v>
      </c>
      <c r="C119" t="s">
        <v>11629</v>
      </c>
      <c r="D119" t="s">
        <v>2205</v>
      </c>
      <c r="E119" s="64">
        <v>0</v>
      </c>
      <c r="F119" s="64">
        <v>0</v>
      </c>
      <c r="G119" s="47">
        <v>44200</v>
      </c>
      <c r="H119" s="71">
        <v>2.0833333333333335</v>
      </c>
      <c r="I119" s="64">
        <v>5940</v>
      </c>
      <c r="J119" s="64" t="s">
        <v>1538</v>
      </c>
      <c r="K119" s="64" t="s">
        <v>2176</v>
      </c>
      <c r="L119" s="64" t="s">
        <v>11630</v>
      </c>
      <c r="M119" s="64" t="s">
        <v>242</v>
      </c>
      <c r="N119" s="64" t="s">
        <v>254</v>
      </c>
      <c r="O119" s="64" t="s">
        <v>568</v>
      </c>
    </row>
    <row r="120" spans="2:15" x14ac:dyDescent="0.3">
      <c r="B120" t="s">
        <v>1546</v>
      </c>
      <c r="C120" t="s">
        <v>11440</v>
      </c>
      <c r="D120" t="s">
        <v>2498</v>
      </c>
      <c r="E120" s="64">
        <v>0</v>
      </c>
      <c r="F120" s="64">
        <v>0</v>
      </c>
      <c r="G120" s="47">
        <v>44226</v>
      </c>
      <c r="H120" s="71">
        <v>2.0833333333333335</v>
      </c>
      <c r="I120" s="64">
        <v>9734</v>
      </c>
      <c r="J120" s="64" t="s">
        <v>1538</v>
      </c>
      <c r="K120" s="64" t="s">
        <v>2176</v>
      </c>
      <c r="L120" s="64" t="s">
        <v>11441</v>
      </c>
      <c r="M120" s="64" t="s">
        <v>241</v>
      </c>
      <c r="N120" s="64" t="s">
        <v>254</v>
      </c>
      <c r="O120" s="64" t="s">
        <v>568</v>
      </c>
    </row>
    <row r="121" spans="2:15" x14ac:dyDescent="0.3">
      <c r="B121" t="s">
        <v>1536</v>
      </c>
      <c r="C121" t="s">
        <v>11792</v>
      </c>
      <c r="D121" t="s">
        <v>2329</v>
      </c>
      <c r="E121" s="64">
        <v>0</v>
      </c>
      <c r="F121" s="64">
        <v>0</v>
      </c>
      <c r="G121" s="47">
        <v>44210</v>
      </c>
      <c r="H121" s="71">
        <v>2.0833333333333335</v>
      </c>
      <c r="I121" s="64">
        <v>6891</v>
      </c>
      <c r="J121" s="64" t="s">
        <v>1538</v>
      </c>
      <c r="K121" s="64" t="s">
        <v>2173</v>
      </c>
      <c r="L121" s="64" t="s">
        <v>11793</v>
      </c>
      <c r="M121" s="64" t="s">
        <v>236</v>
      </c>
      <c r="N121" s="64" t="s">
        <v>254</v>
      </c>
      <c r="O121" s="64" t="s">
        <v>568</v>
      </c>
    </row>
    <row r="122" spans="2:15" x14ac:dyDescent="0.3">
      <c r="B122" t="s">
        <v>1546</v>
      </c>
      <c r="C122" t="s">
        <v>11472</v>
      </c>
      <c r="D122" t="s">
        <v>2519</v>
      </c>
      <c r="E122" s="64">
        <v>0</v>
      </c>
      <c r="F122" s="64">
        <v>0</v>
      </c>
      <c r="G122" s="47">
        <v>44217</v>
      </c>
      <c r="H122" s="71">
        <v>2.0833333333333335</v>
      </c>
      <c r="I122" s="64">
        <v>2941</v>
      </c>
      <c r="J122" s="64" t="s">
        <v>1538</v>
      </c>
      <c r="K122" s="64" t="s">
        <v>2160</v>
      </c>
      <c r="L122" s="64" t="s">
        <v>11473</v>
      </c>
      <c r="M122" s="64" t="s">
        <v>239</v>
      </c>
      <c r="N122" s="64" t="s">
        <v>254</v>
      </c>
      <c r="O122" s="64" t="s">
        <v>568</v>
      </c>
    </row>
    <row r="123" spans="2:15" x14ac:dyDescent="0.3">
      <c r="B123" t="s">
        <v>1536</v>
      </c>
      <c r="C123" t="s">
        <v>11423</v>
      </c>
      <c r="D123" t="s">
        <v>2493</v>
      </c>
      <c r="E123" s="64">
        <v>0</v>
      </c>
      <c r="F123" s="64">
        <v>0</v>
      </c>
      <c r="G123" s="47">
        <v>44216</v>
      </c>
      <c r="H123" s="71">
        <v>2.0833333333333335</v>
      </c>
      <c r="I123" s="64">
        <v>5926</v>
      </c>
      <c r="J123" s="64" t="s">
        <v>1538</v>
      </c>
      <c r="K123" s="64" t="s">
        <v>2160</v>
      </c>
      <c r="L123" s="64" t="s">
        <v>11424</v>
      </c>
      <c r="M123" s="64" t="s">
        <v>236</v>
      </c>
      <c r="N123" s="64" t="s">
        <v>254</v>
      </c>
      <c r="O123" s="64" t="s">
        <v>568</v>
      </c>
    </row>
    <row r="124" spans="2:15" x14ac:dyDescent="0.3">
      <c r="B124" t="s">
        <v>1547</v>
      </c>
      <c r="C124" t="s">
        <v>16404</v>
      </c>
      <c r="D124" t="s">
        <v>568</v>
      </c>
      <c r="E124" s="64">
        <v>0</v>
      </c>
      <c r="F124" s="64">
        <v>0</v>
      </c>
      <c r="G124" s="47">
        <v>44226</v>
      </c>
      <c r="H124" s="71">
        <v>2.0833333333333335</v>
      </c>
      <c r="I124" s="64">
        <v>0</v>
      </c>
      <c r="J124" s="64" t="s">
        <v>1538</v>
      </c>
      <c r="K124" s="64" t="s">
        <v>2173</v>
      </c>
      <c r="L124" s="64" t="s">
        <v>16405</v>
      </c>
      <c r="M124" s="64" t="s">
        <v>236</v>
      </c>
      <c r="N124" s="64" t="s">
        <v>254</v>
      </c>
      <c r="O124" s="64" t="s">
        <v>568</v>
      </c>
    </row>
    <row r="125" spans="2:15" x14ac:dyDescent="0.3">
      <c r="B125" t="s">
        <v>1536</v>
      </c>
      <c r="C125" t="s">
        <v>11474</v>
      </c>
      <c r="D125" t="s">
        <v>2499</v>
      </c>
      <c r="E125" s="64">
        <v>0</v>
      </c>
      <c r="F125" s="64">
        <v>0</v>
      </c>
      <c r="G125" s="47">
        <v>44211</v>
      </c>
      <c r="H125" s="71">
        <v>2.0833333333333335</v>
      </c>
      <c r="I125" s="64">
        <v>7230</v>
      </c>
      <c r="J125" s="64" t="s">
        <v>1538</v>
      </c>
      <c r="K125" s="64" t="s">
        <v>2160</v>
      </c>
      <c r="L125" s="64" t="s">
        <v>11475</v>
      </c>
      <c r="M125" s="64" t="s">
        <v>242</v>
      </c>
      <c r="N125" s="64" t="s">
        <v>254</v>
      </c>
      <c r="O125" s="64" t="s">
        <v>568</v>
      </c>
    </row>
    <row r="126" spans="2:15" x14ac:dyDescent="0.3">
      <c r="B126" t="s">
        <v>1547</v>
      </c>
      <c r="C126" t="s">
        <v>16601</v>
      </c>
      <c r="D126" t="s">
        <v>568</v>
      </c>
      <c r="E126" s="64">
        <v>0</v>
      </c>
      <c r="F126" s="64">
        <v>0</v>
      </c>
      <c r="G126" s="47">
        <v>44211</v>
      </c>
      <c r="H126" s="71">
        <v>2.0833333333333335</v>
      </c>
      <c r="I126" s="64">
        <v>0</v>
      </c>
      <c r="J126" s="64" t="s">
        <v>1538</v>
      </c>
      <c r="K126" s="64" t="s">
        <v>2176</v>
      </c>
      <c r="L126" s="64" t="s">
        <v>16602</v>
      </c>
      <c r="M126" s="64" t="s">
        <v>236</v>
      </c>
      <c r="N126" s="64" t="s">
        <v>254</v>
      </c>
      <c r="O126" s="64" t="s">
        <v>568</v>
      </c>
    </row>
    <row r="127" spans="2:15" x14ac:dyDescent="0.3">
      <c r="B127" t="s">
        <v>1547</v>
      </c>
      <c r="C127" t="s">
        <v>16776</v>
      </c>
      <c r="D127" t="s">
        <v>568</v>
      </c>
      <c r="E127" s="64">
        <v>0</v>
      </c>
      <c r="F127" s="64">
        <v>0</v>
      </c>
      <c r="G127" s="47">
        <v>44210</v>
      </c>
      <c r="H127" s="71">
        <v>2.0833333333333335</v>
      </c>
      <c r="I127" s="64">
        <v>0</v>
      </c>
      <c r="J127" s="64" t="s">
        <v>1538</v>
      </c>
      <c r="K127" s="64" t="s">
        <v>2173</v>
      </c>
      <c r="L127" s="64" t="s">
        <v>16777</v>
      </c>
      <c r="M127" s="64" t="s">
        <v>236</v>
      </c>
      <c r="N127" s="64" t="s">
        <v>254</v>
      </c>
      <c r="O127" s="64" t="s">
        <v>568</v>
      </c>
    </row>
    <row r="128" spans="2:15" x14ac:dyDescent="0.3">
      <c r="B128" t="s">
        <v>1546</v>
      </c>
      <c r="C128" t="s">
        <v>11756</v>
      </c>
      <c r="D128" t="s">
        <v>2157</v>
      </c>
      <c r="E128" s="64">
        <v>0</v>
      </c>
      <c r="F128" s="64">
        <v>0</v>
      </c>
      <c r="G128" s="47">
        <v>44184</v>
      </c>
      <c r="H128" s="71">
        <v>2.1666666666666665</v>
      </c>
      <c r="I128" s="64">
        <v>30231</v>
      </c>
      <c r="J128" s="64" t="s">
        <v>249</v>
      </c>
      <c r="K128" s="64" t="s">
        <v>2160</v>
      </c>
      <c r="L128" s="64" t="s">
        <v>11757</v>
      </c>
      <c r="M128" s="64" t="s">
        <v>242</v>
      </c>
      <c r="N128" s="64" t="s">
        <v>2147</v>
      </c>
      <c r="O128" s="64" t="s">
        <v>568</v>
      </c>
    </row>
    <row r="129" spans="2:15" x14ac:dyDescent="0.3">
      <c r="B129" t="s">
        <v>1536</v>
      </c>
      <c r="C129" t="s">
        <v>11704</v>
      </c>
      <c r="D129" t="s">
        <v>2359</v>
      </c>
      <c r="E129" s="64">
        <v>0</v>
      </c>
      <c r="F129" s="64">
        <v>0</v>
      </c>
      <c r="G129" s="47">
        <v>44169</v>
      </c>
      <c r="H129" s="71">
        <v>2.1666666666666665</v>
      </c>
      <c r="I129" s="64">
        <v>30541</v>
      </c>
      <c r="J129" s="64" t="s">
        <v>1538</v>
      </c>
      <c r="K129" s="64" t="s">
        <v>2176</v>
      </c>
      <c r="L129" s="64" t="s">
        <v>11705</v>
      </c>
      <c r="M129" s="64" t="s">
        <v>241</v>
      </c>
      <c r="N129" s="64" t="s">
        <v>2147</v>
      </c>
      <c r="O129" s="64" t="s">
        <v>568</v>
      </c>
    </row>
    <row r="130" spans="2:15" x14ac:dyDescent="0.3">
      <c r="B130" t="s">
        <v>1547</v>
      </c>
      <c r="C130" t="s">
        <v>13378</v>
      </c>
      <c r="D130" t="s">
        <v>568</v>
      </c>
      <c r="E130" s="64">
        <v>0</v>
      </c>
      <c r="F130" s="64">
        <v>0</v>
      </c>
      <c r="G130" s="47">
        <v>44184</v>
      </c>
      <c r="H130" s="71">
        <v>2.1666666666666665</v>
      </c>
      <c r="I130" s="64">
        <v>0</v>
      </c>
      <c r="J130" s="64" t="s">
        <v>1538</v>
      </c>
      <c r="K130" s="64" t="s">
        <v>2173</v>
      </c>
      <c r="L130" s="64" t="s">
        <v>12873</v>
      </c>
      <c r="M130" s="64" t="s">
        <v>236</v>
      </c>
      <c r="N130" s="64" t="s">
        <v>254</v>
      </c>
      <c r="O130" s="64" t="s">
        <v>568</v>
      </c>
    </row>
    <row r="131" spans="2:15" x14ac:dyDescent="0.3">
      <c r="B131" t="s">
        <v>1547</v>
      </c>
      <c r="C131" t="s">
        <v>13423</v>
      </c>
      <c r="D131" t="s">
        <v>568</v>
      </c>
      <c r="E131" s="64">
        <v>0</v>
      </c>
      <c r="F131" s="64">
        <v>0</v>
      </c>
      <c r="G131" s="47">
        <v>44180</v>
      </c>
      <c r="H131" s="71">
        <v>2.1666666666666665</v>
      </c>
      <c r="I131" s="64">
        <v>0</v>
      </c>
      <c r="J131" s="64" t="s">
        <v>1538</v>
      </c>
      <c r="K131" s="64" t="s">
        <v>2176</v>
      </c>
      <c r="L131" s="64" t="s">
        <v>13424</v>
      </c>
      <c r="M131" s="64" t="s">
        <v>242</v>
      </c>
      <c r="N131" s="64" t="s">
        <v>254</v>
      </c>
      <c r="O131" s="64" t="s">
        <v>568</v>
      </c>
    </row>
    <row r="132" spans="2:15" x14ac:dyDescent="0.3">
      <c r="B132" t="s">
        <v>1546</v>
      </c>
      <c r="C132" t="s">
        <v>11316</v>
      </c>
      <c r="D132" t="s">
        <v>2488</v>
      </c>
      <c r="E132" s="64">
        <v>0</v>
      </c>
      <c r="F132" s="64">
        <v>0</v>
      </c>
      <c r="G132" s="47">
        <v>44173</v>
      </c>
      <c r="H132" s="71">
        <v>2.1666666666666665</v>
      </c>
      <c r="I132" s="64">
        <v>31655</v>
      </c>
      <c r="J132" s="64" t="s">
        <v>249</v>
      </c>
      <c r="K132" s="64" t="s">
        <v>2160</v>
      </c>
      <c r="L132" s="64" t="s">
        <v>11317</v>
      </c>
      <c r="M132" s="64" t="s">
        <v>242</v>
      </c>
      <c r="N132" s="64" t="s">
        <v>254</v>
      </c>
      <c r="O132" s="64" t="s">
        <v>568</v>
      </c>
    </row>
    <row r="133" spans="2:15" x14ac:dyDescent="0.3">
      <c r="B133" t="s">
        <v>1546</v>
      </c>
      <c r="C133" t="s">
        <v>14010</v>
      </c>
      <c r="D133" t="s">
        <v>2159</v>
      </c>
      <c r="E133" s="64">
        <v>0</v>
      </c>
      <c r="F133" s="64">
        <v>0</v>
      </c>
      <c r="G133" s="47">
        <v>44179</v>
      </c>
      <c r="H133" s="71">
        <v>2.1666666666666665</v>
      </c>
      <c r="I133" s="64">
        <v>3904</v>
      </c>
      <c r="J133" s="64" t="s">
        <v>1538</v>
      </c>
      <c r="K133" s="64" t="s">
        <v>2160</v>
      </c>
      <c r="L133" s="64" t="s">
        <v>14011</v>
      </c>
      <c r="M133" s="64" t="s">
        <v>242</v>
      </c>
      <c r="N133" s="64" t="s">
        <v>254</v>
      </c>
      <c r="O133" s="64" t="s">
        <v>568</v>
      </c>
    </row>
    <row r="134" spans="2:15" x14ac:dyDescent="0.3">
      <c r="B134" t="s">
        <v>1536</v>
      </c>
      <c r="C134" t="s">
        <v>16390</v>
      </c>
      <c r="D134" t="s">
        <v>2299</v>
      </c>
      <c r="E134" s="64">
        <v>0</v>
      </c>
      <c r="F134" s="64">
        <v>0</v>
      </c>
      <c r="G134" s="47">
        <v>44181</v>
      </c>
      <c r="H134" s="71">
        <v>2.1666666666666665</v>
      </c>
      <c r="I134" s="64">
        <v>10905</v>
      </c>
      <c r="J134" s="64" t="s">
        <v>1538</v>
      </c>
      <c r="K134" s="64" t="s">
        <v>2176</v>
      </c>
      <c r="L134" s="64" t="s">
        <v>16391</v>
      </c>
      <c r="M134" s="64" t="s">
        <v>241</v>
      </c>
      <c r="N134" s="64" t="s">
        <v>254</v>
      </c>
      <c r="O134" s="64" t="s">
        <v>568</v>
      </c>
    </row>
    <row r="135" spans="2:15" x14ac:dyDescent="0.3">
      <c r="B135" t="s">
        <v>1547</v>
      </c>
      <c r="C135" t="s">
        <v>16840</v>
      </c>
      <c r="D135" t="s">
        <v>568</v>
      </c>
      <c r="E135" s="64">
        <v>0</v>
      </c>
      <c r="F135" s="64">
        <v>0</v>
      </c>
      <c r="G135" s="47">
        <v>44169</v>
      </c>
      <c r="H135" s="71">
        <v>2.1666666666666665</v>
      </c>
      <c r="I135" s="64">
        <v>0</v>
      </c>
      <c r="J135" s="64" t="s">
        <v>1538</v>
      </c>
      <c r="K135" s="64" t="s">
        <v>1535</v>
      </c>
      <c r="L135" s="64" t="s">
        <v>1535</v>
      </c>
      <c r="M135" s="64" t="s">
        <v>242</v>
      </c>
      <c r="N135" s="64" t="s">
        <v>254</v>
      </c>
      <c r="O135" s="64" t="s">
        <v>568</v>
      </c>
    </row>
    <row r="136" spans="2:15" x14ac:dyDescent="0.3">
      <c r="B136" t="s">
        <v>1547</v>
      </c>
      <c r="C136" t="s">
        <v>16841</v>
      </c>
      <c r="D136" t="s">
        <v>568</v>
      </c>
      <c r="E136" s="64">
        <v>0</v>
      </c>
      <c r="F136" s="64">
        <v>0</v>
      </c>
      <c r="G136" s="47">
        <v>44184</v>
      </c>
      <c r="H136" s="71">
        <v>2.1666666666666665</v>
      </c>
      <c r="I136" s="64">
        <v>0</v>
      </c>
      <c r="J136" s="64" t="s">
        <v>1538</v>
      </c>
      <c r="K136" s="64" t="s">
        <v>1535</v>
      </c>
      <c r="L136" s="64" t="s">
        <v>1535</v>
      </c>
      <c r="M136" s="64" t="s">
        <v>242</v>
      </c>
      <c r="N136" s="64" t="s">
        <v>254</v>
      </c>
      <c r="O136" s="64" t="s">
        <v>568</v>
      </c>
    </row>
    <row r="137" spans="2:15" x14ac:dyDescent="0.3">
      <c r="B137" t="s">
        <v>1547</v>
      </c>
      <c r="C137" t="s">
        <v>17507</v>
      </c>
      <c r="D137" t="s">
        <v>568</v>
      </c>
      <c r="E137" s="64">
        <v>0</v>
      </c>
      <c r="F137" s="64">
        <v>0</v>
      </c>
      <c r="G137" s="47">
        <v>44195</v>
      </c>
      <c r="H137" s="71">
        <v>2.1666666666666665</v>
      </c>
      <c r="I137" s="64">
        <v>0</v>
      </c>
      <c r="J137" s="64" t="s">
        <v>1538</v>
      </c>
      <c r="K137" s="64" t="s">
        <v>1535</v>
      </c>
      <c r="L137" s="64" t="s">
        <v>1535</v>
      </c>
      <c r="M137" s="64" t="s">
        <v>242</v>
      </c>
      <c r="N137" s="64" t="s">
        <v>254</v>
      </c>
      <c r="O137" s="64" t="s">
        <v>568</v>
      </c>
    </row>
    <row r="138" spans="2:15" x14ac:dyDescent="0.3">
      <c r="B138" t="s">
        <v>1547</v>
      </c>
      <c r="C138" t="s">
        <v>12747</v>
      </c>
      <c r="D138" t="s">
        <v>568</v>
      </c>
      <c r="E138" s="64">
        <v>0</v>
      </c>
      <c r="F138" s="64">
        <v>0</v>
      </c>
      <c r="G138" s="47">
        <v>44163</v>
      </c>
      <c r="H138" s="71">
        <v>2.25</v>
      </c>
      <c r="I138" s="64">
        <v>0</v>
      </c>
      <c r="J138" s="64" t="s">
        <v>1538</v>
      </c>
      <c r="K138" s="64" t="s">
        <v>1535</v>
      </c>
      <c r="L138" s="64" t="s">
        <v>1535</v>
      </c>
      <c r="M138" s="64" t="s">
        <v>242</v>
      </c>
      <c r="N138" s="64" t="s">
        <v>254</v>
      </c>
      <c r="O138" s="64" t="s">
        <v>568</v>
      </c>
    </row>
    <row r="139" spans="2:15" x14ac:dyDescent="0.3">
      <c r="B139" t="s">
        <v>1547</v>
      </c>
      <c r="C139" t="s">
        <v>12773</v>
      </c>
      <c r="D139" t="s">
        <v>568</v>
      </c>
      <c r="E139" s="64">
        <v>0</v>
      </c>
      <c r="F139" s="64">
        <v>0</v>
      </c>
      <c r="G139" s="47">
        <v>44163</v>
      </c>
      <c r="H139" s="71">
        <v>2.25</v>
      </c>
      <c r="I139" s="64">
        <v>0</v>
      </c>
      <c r="J139" s="64" t="s">
        <v>1538</v>
      </c>
      <c r="K139" s="64" t="s">
        <v>1535</v>
      </c>
      <c r="L139" s="64" t="s">
        <v>1535</v>
      </c>
      <c r="M139" s="64" t="s">
        <v>242</v>
      </c>
      <c r="N139" s="64" t="s">
        <v>254</v>
      </c>
      <c r="O139" s="64" t="s">
        <v>568</v>
      </c>
    </row>
    <row r="140" spans="2:15" x14ac:dyDescent="0.3">
      <c r="B140" t="s">
        <v>1547</v>
      </c>
      <c r="C140" t="s">
        <v>12814</v>
      </c>
      <c r="D140" t="s">
        <v>568</v>
      </c>
      <c r="E140" s="64">
        <v>0</v>
      </c>
      <c r="F140" s="64">
        <v>0</v>
      </c>
      <c r="G140" s="47">
        <v>44165</v>
      </c>
      <c r="H140" s="71">
        <v>2.25</v>
      </c>
      <c r="I140" s="64">
        <v>0</v>
      </c>
      <c r="J140" s="64" t="s">
        <v>1538</v>
      </c>
      <c r="K140" s="64" t="s">
        <v>1535</v>
      </c>
      <c r="L140" s="64" t="s">
        <v>1535</v>
      </c>
      <c r="M140" s="64" t="s">
        <v>242</v>
      </c>
      <c r="N140" s="64" t="s">
        <v>254</v>
      </c>
      <c r="O140" s="64" t="s">
        <v>568</v>
      </c>
    </row>
    <row r="141" spans="2:15" x14ac:dyDescent="0.3">
      <c r="B141" t="s">
        <v>1536</v>
      </c>
      <c r="C141" t="s">
        <v>13230</v>
      </c>
      <c r="D141" t="s">
        <v>2278</v>
      </c>
      <c r="E141" s="64">
        <v>0</v>
      </c>
      <c r="F141" s="64">
        <v>0</v>
      </c>
      <c r="G141" s="47">
        <v>44162</v>
      </c>
      <c r="H141" s="71">
        <v>2.25</v>
      </c>
      <c r="I141" s="64">
        <v>59433</v>
      </c>
      <c r="J141" s="64" t="s">
        <v>249</v>
      </c>
      <c r="K141" s="64" t="s">
        <v>2160</v>
      </c>
      <c r="L141" s="64" t="s">
        <v>13231</v>
      </c>
      <c r="M141" s="64" t="s">
        <v>242</v>
      </c>
      <c r="N141" s="64" t="s">
        <v>254</v>
      </c>
      <c r="O141" s="64" t="s">
        <v>568</v>
      </c>
    </row>
    <row r="142" spans="2:15" x14ac:dyDescent="0.3">
      <c r="B142" t="s">
        <v>1536</v>
      </c>
      <c r="C142" t="s">
        <v>13895</v>
      </c>
      <c r="D142" t="s">
        <v>2355</v>
      </c>
      <c r="E142" s="64">
        <v>0</v>
      </c>
      <c r="F142" s="64">
        <v>0</v>
      </c>
      <c r="G142" s="47">
        <v>44162</v>
      </c>
      <c r="H142" s="71">
        <v>2.25</v>
      </c>
      <c r="I142" s="64">
        <v>66467</v>
      </c>
      <c r="J142" s="64" t="s">
        <v>249</v>
      </c>
      <c r="K142" s="64" t="s">
        <v>2160</v>
      </c>
      <c r="L142" s="64" t="s">
        <v>2936</v>
      </c>
      <c r="M142" s="64" t="s">
        <v>242</v>
      </c>
      <c r="N142" s="64" t="s">
        <v>254</v>
      </c>
      <c r="O142" s="64" t="s">
        <v>568</v>
      </c>
    </row>
    <row r="143" spans="2:15" x14ac:dyDescent="0.3">
      <c r="B143" t="s">
        <v>1536</v>
      </c>
      <c r="C143" t="s">
        <v>13900</v>
      </c>
      <c r="D143" t="s">
        <v>2250</v>
      </c>
      <c r="E143" s="64">
        <v>0</v>
      </c>
      <c r="F143" s="64">
        <v>0</v>
      </c>
      <c r="G143" s="47">
        <v>44158</v>
      </c>
      <c r="H143" s="71">
        <v>2.25</v>
      </c>
      <c r="I143" s="64">
        <v>10099</v>
      </c>
      <c r="J143" s="64" t="s">
        <v>249</v>
      </c>
      <c r="K143" s="64" t="s">
        <v>2160</v>
      </c>
      <c r="L143" s="64" t="s">
        <v>13901</v>
      </c>
      <c r="M143" s="64" t="s">
        <v>236</v>
      </c>
      <c r="N143" s="64" t="s">
        <v>254</v>
      </c>
      <c r="O143" s="64" t="s">
        <v>568</v>
      </c>
    </row>
    <row r="144" spans="2:15" x14ac:dyDescent="0.3">
      <c r="B144" t="s">
        <v>1536</v>
      </c>
      <c r="C144" t="s">
        <v>14273</v>
      </c>
      <c r="D144" t="s">
        <v>2344</v>
      </c>
      <c r="E144" s="64">
        <v>0</v>
      </c>
      <c r="F144" s="64">
        <v>0</v>
      </c>
      <c r="G144" s="47">
        <v>44159</v>
      </c>
      <c r="H144" s="71">
        <v>2.25</v>
      </c>
      <c r="I144" s="64">
        <v>-1</v>
      </c>
      <c r="J144" s="64" t="s">
        <v>1538</v>
      </c>
      <c r="K144" s="64" t="s">
        <v>2160</v>
      </c>
      <c r="L144" s="64" t="s">
        <v>4235</v>
      </c>
      <c r="M144" s="64" t="s">
        <v>236</v>
      </c>
      <c r="N144" s="64" t="s">
        <v>2147</v>
      </c>
      <c r="O144" s="64" t="s">
        <v>568</v>
      </c>
    </row>
    <row r="145" spans="2:15" x14ac:dyDescent="0.3">
      <c r="B145" t="s">
        <v>1536</v>
      </c>
      <c r="C145" t="s">
        <v>11972</v>
      </c>
      <c r="D145" t="s">
        <v>2341</v>
      </c>
      <c r="E145" s="64">
        <v>0</v>
      </c>
      <c r="F145" s="64">
        <v>0</v>
      </c>
      <c r="G145" s="47">
        <v>44158</v>
      </c>
      <c r="H145" s="71">
        <v>2.25</v>
      </c>
      <c r="I145" s="64">
        <v>25104</v>
      </c>
      <c r="J145" s="64" t="s">
        <v>249</v>
      </c>
      <c r="K145" s="64" t="s">
        <v>2173</v>
      </c>
      <c r="L145" s="64" t="s">
        <v>11973</v>
      </c>
      <c r="M145" s="64" t="s">
        <v>236</v>
      </c>
      <c r="N145" s="64" t="s">
        <v>254</v>
      </c>
      <c r="O145" s="64" t="s">
        <v>568</v>
      </c>
    </row>
    <row r="146" spans="2:15" x14ac:dyDescent="0.3">
      <c r="B146" t="s">
        <v>1536</v>
      </c>
      <c r="C146" t="s">
        <v>12140</v>
      </c>
      <c r="D146" t="s">
        <v>2317</v>
      </c>
      <c r="E146" s="64">
        <v>0</v>
      </c>
      <c r="F146" s="64">
        <v>0</v>
      </c>
      <c r="G146" s="47">
        <v>44162</v>
      </c>
      <c r="H146" s="71">
        <v>2.25</v>
      </c>
      <c r="I146" s="64">
        <v>695546</v>
      </c>
      <c r="J146" s="64" t="s">
        <v>249</v>
      </c>
      <c r="K146" s="64" t="s">
        <v>2160</v>
      </c>
      <c r="L146" s="64" t="s">
        <v>4726</v>
      </c>
      <c r="M146" s="64" t="s">
        <v>242</v>
      </c>
      <c r="N146" s="64" t="s">
        <v>254</v>
      </c>
      <c r="O146" s="64" t="s">
        <v>568</v>
      </c>
    </row>
    <row r="147" spans="2:15" x14ac:dyDescent="0.3">
      <c r="B147" t="s">
        <v>1546</v>
      </c>
      <c r="C147" t="s">
        <v>11336</v>
      </c>
      <c r="D147" t="s">
        <v>2478</v>
      </c>
      <c r="E147" s="64">
        <v>0</v>
      </c>
      <c r="F147" s="64">
        <v>0</v>
      </c>
      <c r="G147" s="47">
        <v>44158</v>
      </c>
      <c r="H147" s="71">
        <v>2.25</v>
      </c>
      <c r="I147" s="64">
        <v>20185</v>
      </c>
      <c r="J147" s="64" t="s">
        <v>249</v>
      </c>
      <c r="K147" s="64" t="s">
        <v>2160</v>
      </c>
      <c r="L147" s="64" t="s">
        <v>11337</v>
      </c>
      <c r="M147" s="64" t="s">
        <v>242</v>
      </c>
      <c r="N147" s="64" t="s">
        <v>254</v>
      </c>
      <c r="O147" s="64" t="s">
        <v>568</v>
      </c>
    </row>
    <row r="148" spans="2:15" x14ac:dyDescent="0.3">
      <c r="B148" t="s">
        <v>1536</v>
      </c>
      <c r="C148" t="s">
        <v>11833</v>
      </c>
      <c r="D148" t="s">
        <v>2264</v>
      </c>
      <c r="E148" s="64">
        <v>0</v>
      </c>
      <c r="F148" s="64">
        <v>0</v>
      </c>
      <c r="G148" s="47">
        <v>44165</v>
      </c>
      <c r="H148" s="71">
        <v>2.25</v>
      </c>
      <c r="I148" s="64">
        <v>83452</v>
      </c>
      <c r="J148" s="64" t="s">
        <v>1538</v>
      </c>
      <c r="K148" s="64" t="s">
        <v>2160</v>
      </c>
      <c r="L148" s="64" t="s">
        <v>5981</v>
      </c>
      <c r="M148" s="64" t="s">
        <v>236</v>
      </c>
      <c r="N148" s="64" t="s">
        <v>254</v>
      </c>
      <c r="O148" s="64" t="s">
        <v>568</v>
      </c>
    </row>
    <row r="149" spans="2:15" x14ac:dyDescent="0.3">
      <c r="B149" t="s">
        <v>1546</v>
      </c>
      <c r="C149" t="s">
        <v>11667</v>
      </c>
      <c r="D149" t="s">
        <v>2269</v>
      </c>
      <c r="E149" s="64">
        <v>0</v>
      </c>
      <c r="F149" s="64">
        <v>0</v>
      </c>
      <c r="G149" s="47">
        <v>44137</v>
      </c>
      <c r="H149" s="71">
        <v>2.25</v>
      </c>
      <c r="I149" s="64">
        <v>30969</v>
      </c>
      <c r="J149" s="64" t="s">
        <v>249</v>
      </c>
      <c r="K149" s="64" t="s">
        <v>2173</v>
      </c>
      <c r="L149" s="64" t="s">
        <v>11668</v>
      </c>
      <c r="M149" s="64" t="s">
        <v>236</v>
      </c>
      <c r="N149" s="64" t="s">
        <v>254</v>
      </c>
      <c r="O149" s="64" t="s">
        <v>568</v>
      </c>
    </row>
    <row r="150" spans="2:15" x14ac:dyDescent="0.3">
      <c r="B150" t="s">
        <v>1536</v>
      </c>
      <c r="C150" t="s">
        <v>11853</v>
      </c>
      <c r="D150" t="s">
        <v>2211</v>
      </c>
      <c r="E150" s="64">
        <v>0</v>
      </c>
      <c r="F150" s="64">
        <v>0</v>
      </c>
      <c r="G150" s="47">
        <v>44165</v>
      </c>
      <c r="H150" s="71">
        <v>2.25</v>
      </c>
      <c r="I150" s="64">
        <v>2388</v>
      </c>
      <c r="J150" s="64" t="s">
        <v>1538</v>
      </c>
      <c r="K150" s="64" t="s">
        <v>2160</v>
      </c>
      <c r="L150" s="64" t="s">
        <v>2992</v>
      </c>
      <c r="M150" s="64" t="s">
        <v>236</v>
      </c>
      <c r="N150" s="64" t="s">
        <v>254</v>
      </c>
      <c r="O150" s="64" t="s">
        <v>568</v>
      </c>
    </row>
    <row r="151" spans="2:15" x14ac:dyDescent="0.3">
      <c r="B151" t="s">
        <v>1547</v>
      </c>
      <c r="C151" t="s">
        <v>12536</v>
      </c>
      <c r="D151" t="s">
        <v>568</v>
      </c>
      <c r="E151" s="64">
        <v>0</v>
      </c>
      <c r="F151" s="64">
        <v>0</v>
      </c>
      <c r="G151" s="47">
        <v>44117</v>
      </c>
      <c r="H151" s="71">
        <v>2.3333333333333335</v>
      </c>
      <c r="I151" s="64">
        <v>0</v>
      </c>
      <c r="J151" s="64" t="s">
        <v>1538</v>
      </c>
      <c r="K151" s="64" t="s">
        <v>1535</v>
      </c>
      <c r="L151" s="64" t="s">
        <v>1535</v>
      </c>
      <c r="M151" s="64" t="s">
        <v>242</v>
      </c>
      <c r="N151" s="64" t="s">
        <v>2147</v>
      </c>
      <c r="O151" s="64" t="s">
        <v>568</v>
      </c>
    </row>
    <row r="152" spans="2:15" x14ac:dyDescent="0.3">
      <c r="B152" t="s">
        <v>1547</v>
      </c>
      <c r="C152" t="s">
        <v>12788</v>
      </c>
      <c r="D152" t="s">
        <v>568</v>
      </c>
      <c r="E152" s="64">
        <v>0</v>
      </c>
      <c r="F152" s="64">
        <v>0</v>
      </c>
      <c r="G152" s="47">
        <v>44134</v>
      </c>
      <c r="H152" s="71">
        <v>2.3333333333333335</v>
      </c>
      <c r="I152" s="64">
        <v>0</v>
      </c>
      <c r="J152" s="64" t="s">
        <v>1538</v>
      </c>
      <c r="K152" s="64" t="s">
        <v>1535</v>
      </c>
      <c r="L152" s="64" t="s">
        <v>1535</v>
      </c>
      <c r="M152" s="64" t="s">
        <v>236</v>
      </c>
      <c r="N152" s="64" t="s">
        <v>254</v>
      </c>
      <c r="O152" s="64" t="s">
        <v>568</v>
      </c>
    </row>
    <row r="153" spans="2:15" x14ac:dyDescent="0.3">
      <c r="B153" t="s">
        <v>1547</v>
      </c>
      <c r="C153" t="s">
        <v>12851</v>
      </c>
      <c r="D153" t="s">
        <v>568</v>
      </c>
      <c r="E153" s="64">
        <v>0</v>
      </c>
      <c r="F153" s="64">
        <v>0</v>
      </c>
      <c r="G153" s="47">
        <v>44124</v>
      </c>
      <c r="H153" s="71">
        <v>2.3333333333333335</v>
      </c>
      <c r="I153" s="64">
        <v>0</v>
      </c>
      <c r="J153" s="64" t="s">
        <v>1538</v>
      </c>
      <c r="K153" s="64" t="s">
        <v>1535</v>
      </c>
      <c r="L153" s="64" t="s">
        <v>1535</v>
      </c>
      <c r="M153" s="64" t="s">
        <v>236</v>
      </c>
      <c r="N153" s="64" t="s">
        <v>254</v>
      </c>
      <c r="O153" s="64" t="s">
        <v>568</v>
      </c>
    </row>
    <row r="154" spans="2:15" x14ac:dyDescent="0.3">
      <c r="B154" t="s">
        <v>1536</v>
      </c>
      <c r="C154" t="s">
        <v>14654</v>
      </c>
      <c r="D154" t="s">
        <v>2183</v>
      </c>
      <c r="E154" s="64">
        <v>0</v>
      </c>
      <c r="F154" s="64">
        <v>0</v>
      </c>
      <c r="G154" s="47">
        <v>44131</v>
      </c>
      <c r="H154" s="71">
        <v>2.3333333333333335</v>
      </c>
      <c r="I154" s="64">
        <v>20775</v>
      </c>
      <c r="J154" s="64" t="s">
        <v>1538</v>
      </c>
      <c r="K154" s="64" t="s">
        <v>2160</v>
      </c>
      <c r="L154" s="64" t="s">
        <v>14655</v>
      </c>
      <c r="M154" s="64" t="s">
        <v>236</v>
      </c>
      <c r="N154" s="64" t="s">
        <v>254</v>
      </c>
      <c r="O154" s="64" t="s">
        <v>568</v>
      </c>
    </row>
    <row r="155" spans="2:15" x14ac:dyDescent="0.3">
      <c r="B155" t="s">
        <v>1536</v>
      </c>
      <c r="C155" t="s">
        <v>11983</v>
      </c>
      <c r="D155" t="s">
        <v>2345</v>
      </c>
      <c r="E155" s="64">
        <v>0</v>
      </c>
      <c r="F155" s="64">
        <v>0</v>
      </c>
      <c r="G155" s="47">
        <v>44131</v>
      </c>
      <c r="H155" s="71">
        <v>2.3333333333333335</v>
      </c>
      <c r="I155" s="64">
        <v>10725</v>
      </c>
      <c r="J155" s="64" t="s">
        <v>1538</v>
      </c>
      <c r="K155" s="64" t="s">
        <v>2160</v>
      </c>
      <c r="L155" s="64" t="s">
        <v>11984</v>
      </c>
      <c r="M155" s="64" t="s">
        <v>236</v>
      </c>
      <c r="N155" s="64" t="s">
        <v>2147</v>
      </c>
      <c r="O155" s="64" t="s">
        <v>568</v>
      </c>
    </row>
    <row r="156" spans="2:15" x14ac:dyDescent="0.3">
      <c r="B156" t="s">
        <v>1536</v>
      </c>
      <c r="C156" t="s">
        <v>15417</v>
      </c>
      <c r="D156" t="s">
        <v>2179</v>
      </c>
      <c r="E156" s="64">
        <v>0</v>
      </c>
      <c r="F156" s="64">
        <v>0</v>
      </c>
      <c r="G156" s="47">
        <v>44127</v>
      </c>
      <c r="H156" s="71">
        <v>2.3333333333333335</v>
      </c>
      <c r="I156" s="64">
        <v>20449</v>
      </c>
      <c r="J156" s="64" t="s">
        <v>249</v>
      </c>
      <c r="K156" s="64" t="s">
        <v>2176</v>
      </c>
      <c r="L156" s="64" t="s">
        <v>15418</v>
      </c>
      <c r="M156" s="64" t="s">
        <v>236</v>
      </c>
      <c r="N156" s="64" t="s">
        <v>2147</v>
      </c>
      <c r="O156" s="64" t="s">
        <v>568</v>
      </c>
    </row>
    <row r="157" spans="2:15" x14ac:dyDescent="0.3">
      <c r="B157" t="s">
        <v>1536</v>
      </c>
      <c r="C157" t="s">
        <v>12319</v>
      </c>
      <c r="D157" t="s">
        <v>2313</v>
      </c>
      <c r="E157" s="64">
        <v>0</v>
      </c>
      <c r="F157" s="64">
        <v>0</v>
      </c>
      <c r="G157" s="47">
        <v>44135</v>
      </c>
      <c r="H157" s="71">
        <v>2.3333333333333335</v>
      </c>
      <c r="I157" s="64">
        <v>51252</v>
      </c>
      <c r="J157" s="64" t="s">
        <v>1538</v>
      </c>
      <c r="K157" s="64" t="s">
        <v>2160</v>
      </c>
      <c r="L157" s="64" t="s">
        <v>11931</v>
      </c>
      <c r="M157" s="64" t="s">
        <v>242</v>
      </c>
      <c r="N157" s="64" t="s">
        <v>254</v>
      </c>
      <c r="O157" s="64" t="s">
        <v>568</v>
      </c>
    </row>
    <row r="158" spans="2:15" x14ac:dyDescent="0.3">
      <c r="B158" t="s">
        <v>1546</v>
      </c>
      <c r="C158" t="s">
        <v>11663</v>
      </c>
      <c r="D158" t="s">
        <v>2304</v>
      </c>
      <c r="E158" s="64">
        <v>0</v>
      </c>
      <c r="F158" s="64">
        <v>0</v>
      </c>
      <c r="G158" s="47">
        <v>44124</v>
      </c>
      <c r="H158" s="71">
        <v>2.3333333333333335</v>
      </c>
      <c r="I158" s="64">
        <v>52076</v>
      </c>
      <c r="J158" s="64" t="s">
        <v>249</v>
      </c>
      <c r="K158" s="64" t="s">
        <v>2160</v>
      </c>
      <c r="L158" s="64" t="s">
        <v>11664</v>
      </c>
      <c r="M158" s="64" t="s">
        <v>239</v>
      </c>
      <c r="N158" s="64" t="s">
        <v>254</v>
      </c>
      <c r="O158" s="64" t="s">
        <v>568</v>
      </c>
    </row>
    <row r="159" spans="2:15" x14ac:dyDescent="0.3">
      <c r="B159" t="s">
        <v>1547</v>
      </c>
      <c r="C159" t="s">
        <v>16902</v>
      </c>
      <c r="D159" t="s">
        <v>568</v>
      </c>
      <c r="E159" s="64">
        <v>0</v>
      </c>
      <c r="F159" s="64">
        <v>0</v>
      </c>
      <c r="G159" s="47">
        <v>44133</v>
      </c>
      <c r="H159" s="71">
        <v>2.3333333333333335</v>
      </c>
      <c r="I159" s="64">
        <v>0</v>
      </c>
      <c r="J159" s="64" t="s">
        <v>1538</v>
      </c>
      <c r="K159" s="64" t="s">
        <v>1535</v>
      </c>
      <c r="L159" s="64" t="s">
        <v>1535</v>
      </c>
      <c r="M159" s="64" t="s">
        <v>236</v>
      </c>
      <c r="N159" s="64" t="s">
        <v>254</v>
      </c>
      <c r="O159" s="64" t="s">
        <v>568</v>
      </c>
    </row>
    <row r="160" spans="2:15" x14ac:dyDescent="0.3">
      <c r="B160" t="s">
        <v>1547</v>
      </c>
      <c r="C160" t="s">
        <v>17218</v>
      </c>
      <c r="D160" t="s">
        <v>568</v>
      </c>
      <c r="E160" s="64">
        <v>0</v>
      </c>
      <c r="F160" s="64">
        <v>0</v>
      </c>
      <c r="G160" s="47">
        <v>44134</v>
      </c>
      <c r="H160" s="71">
        <v>2.3333333333333335</v>
      </c>
      <c r="I160" s="64">
        <v>0</v>
      </c>
      <c r="J160" s="64" t="s">
        <v>1538</v>
      </c>
      <c r="K160" s="64" t="s">
        <v>1535</v>
      </c>
      <c r="L160" s="64" t="s">
        <v>1535</v>
      </c>
      <c r="M160" s="64" t="s">
        <v>236</v>
      </c>
      <c r="N160" s="64" t="s">
        <v>254</v>
      </c>
      <c r="O160" s="64" t="s">
        <v>568</v>
      </c>
    </row>
    <row r="161" spans="2:15" x14ac:dyDescent="0.3">
      <c r="B161" t="s">
        <v>1547</v>
      </c>
      <c r="C161" t="s">
        <v>17691</v>
      </c>
      <c r="D161" t="s">
        <v>568</v>
      </c>
      <c r="E161" s="64">
        <v>0</v>
      </c>
      <c r="F161" s="64">
        <v>0</v>
      </c>
      <c r="G161" s="47">
        <v>44124</v>
      </c>
      <c r="H161" s="71">
        <v>2.3333333333333335</v>
      </c>
      <c r="I161" s="64">
        <v>0</v>
      </c>
      <c r="J161" s="64" t="s">
        <v>1538</v>
      </c>
      <c r="K161" s="64" t="s">
        <v>1535</v>
      </c>
      <c r="L161" s="64" t="s">
        <v>1535</v>
      </c>
      <c r="M161" s="64" t="s">
        <v>236</v>
      </c>
      <c r="N161" s="64" t="s">
        <v>254</v>
      </c>
      <c r="O161" s="64" t="s">
        <v>568</v>
      </c>
    </row>
    <row r="162" spans="2:15" x14ac:dyDescent="0.3">
      <c r="B162" t="s">
        <v>1547</v>
      </c>
      <c r="C162" t="s">
        <v>12362</v>
      </c>
      <c r="D162" t="s">
        <v>568</v>
      </c>
      <c r="E162" s="64">
        <v>0</v>
      </c>
      <c r="F162" s="64">
        <v>0</v>
      </c>
      <c r="G162" s="47">
        <v>44082</v>
      </c>
      <c r="H162" s="71">
        <v>2.4166666666666665</v>
      </c>
      <c r="I162" s="64">
        <v>0</v>
      </c>
      <c r="J162" s="64" t="s">
        <v>1538</v>
      </c>
      <c r="K162" s="64" t="s">
        <v>1535</v>
      </c>
      <c r="L162" s="64" t="s">
        <v>1535</v>
      </c>
      <c r="M162" s="64" t="s">
        <v>236</v>
      </c>
      <c r="N162" s="64" t="s">
        <v>254</v>
      </c>
      <c r="O162" s="64" t="s">
        <v>568</v>
      </c>
    </row>
    <row r="163" spans="2:15" x14ac:dyDescent="0.3">
      <c r="B163" t="s">
        <v>1547</v>
      </c>
      <c r="C163" t="s">
        <v>12511</v>
      </c>
      <c r="D163" t="s">
        <v>568</v>
      </c>
      <c r="E163" s="64">
        <v>0</v>
      </c>
      <c r="F163" s="64">
        <v>0</v>
      </c>
      <c r="G163" s="47">
        <v>44104</v>
      </c>
      <c r="H163" s="71">
        <v>2.4166666666666665</v>
      </c>
      <c r="I163" s="64">
        <v>0</v>
      </c>
      <c r="J163" s="64" t="s">
        <v>1538</v>
      </c>
      <c r="K163" s="64" t="s">
        <v>1535</v>
      </c>
      <c r="L163" s="64" t="s">
        <v>1535</v>
      </c>
      <c r="M163" s="64" t="s">
        <v>236</v>
      </c>
      <c r="N163" s="64" t="s">
        <v>254</v>
      </c>
      <c r="O163" s="64" t="s">
        <v>568</v>
      </c>
    </row>
    <row r="164" spans="2:15" x14ac:dyDescent="0.3">
      <c r="B164" t="s">
        <v>1547</v>
      </c>
      <c r="C164" t="s">
        <v>12745</v>
      </c>
      <c r="D164" t="s">
        <v>568</v>
      </c>
      <c r="E164" s="64">
        <v>0</v>
      </c>
      <c r="F164" s="64">
        <v>0</v>
      </c>
      <c r="G164" s="47">
        <v>44097</v>
      </c>
      <c r="H164" s="71">
        <v>2.4166666666666665</v>
      </c>
      <c r="I164" s="64">
        <v>0</v>
      </c>
      <c r="J164" s="64" t="s">
        <v>1538</v>
      </c>
      <c r="K164" s="64" t="s">
        <v>1535</v>
      </c>
      <c r="L164" s="64" t="s">
        <v>1535</v>
      </c>
      <c r="M164" s="64" t="s">
        <v>236</v>
      </c>
      <c r="N164" s="64" t="s">
        <v>254</v>
      </c>
      <c r="O164" s="64" t="s">
        <v>568</v>
      </c>
    </row>
    <row r="165" spans="2:15" x14ac:dyDescent="0.3">
      <c r="B165" t="s">
        <v>1546</v>
      </c>
      <c r="C165" t="s">
        <v>12066</v>
      </c>
      <c r="D165" t="s">
        <v>2259</v>
      </c>
      <c r="E165" s="64">
        <v>0</v>
      </c>
      <c r="F165" s="64">
        <v>0</v>
      </c>
      <c r="G165" s="47">
        <v>44104</v>
      </c>
      <c r="H165" s="71">
        <v>2.4166666666666665</v>
      </c>
      <c r="I165" s="64">
        <v>70393</v>
      </c>
      <c r="J165" s="64" t="s">
        <v>249</v>
      </c>
      <c r="K165" s="64" t="s">
        <v>2176</v>
      </c>
      <c r="L165" s="64" t="s">
        <v>12067</v>
      </c>
      <c r="M165" s="64" t="s">
        <v>236</v>
      </c>
      <c r="N165" s="64" t="s">
        <v>254</v>
      </c>
      <c r="O165" s="64" t="s">
        <v>568</v>
      </c>
    </row>
    <row r="166" spans="2:15" x14ac:dyDescent="0.3">
      <c r="B166" t="s">
        <v>1536</v>
      </c>
      <c r="C166" t="s">
        <v>12112</v>
      </c>
      <c r="D166" t="s">
        <v>2214</v>
      </c>
      <c r="E166" s="64">
        <v>0</v>
      </c>
      <c r="F166" s="64">
        <v>0</v>
      </c>
      <c r="G166" s="47">
        <v>44093</v>
      </c>
      <c r="H166" s="71">
        <v>2.4166666666666665</v>
      </c>
      <c r="I166" s="64">
        <v>87231</v>
      </c>
      <c r="J166" s="64" t="s">
        <v>249</v>
      </c>
      <c r="K166" s="64" t="s">
        <v>2160</v>
      </c>
      <c r="L166" s="64" t="s">
        <v>4726</v>
      </c>
      <c r="M166" s="64" t="s">
        <v>242</v>
      </c>
      <c r="N166" s="64" t="s">
        <v>254</v>
      </c>
      <c r="O166" s="64" t="s">
        <v>568</v>
      </c>
    </row>
    <row r="167" spans="2:15" x14ac:dyDescent="0.3">
      <c r="B167" t="s">
        <v>1536</v>
      </c>
      <c r="C167" t="s">
        <v>13759</v>
      </c>
      <c r="D167" t="s">
        <v>2248</v>
      </c>
      <c r="E167" s="64">
        <v>0</v>
      </c>
      <c r="F167" s="64">
        <v>0</v>
      </c>
      <c r="G167" s="47">
        <v>44096</v>
      </c>
      <c r="H167" s="71">
        <v>2.4166666666666665</v>
      </c>
      <c r="I167" s="64">
        <v>26306</v>
      </c>
      <c r="J167" s="64" t="s">
        <v>1538</v>
      </c>
      <c r="K167" s="64" t="s">
        <v>2176</v>
      </c>
      <c r="L167" s="64" t="s">
        <v>13760</v>
      </c>
      <c r="M167" s="64" t="s">
        <v>236</v>
      </c>
      <c r="N167" s="64" t="s">
        <v>2147</v>
      </c>
      <c r="O167" s="64" t="s">
        <v>568</v>
      </c>
    </row>
    <row r="168" spans="2:15" x14ac:dyDescent="0.3">
      <c r="B168" t="s">
        <v>1536</v>
      </c>
      <c r="C168" t="s">
        <v>14317</v>
      </c>
      <c r="D168" t="s">
        <v>2009</v>
      </c>
      <c r="E168" s="64">
        <v>0</v>
      </c>
      <c r="F168" s="64">
        <v>0</v>
      </c>
      <c r="G168" s="47">
        <v>44097</v>
      </c>
      <c r="H168" s="71">
        <v>2.4166666666666665</v>
      </c>
      <c r="I168" s="64">
        <v>-1</v>
      </c>
      <c r="J168" s="64" t="s">
        <v>1538</v>
      </c>
      <c r="K168" s="64" t="s">
        <v>2160</v>
      </c>
      <c r="L168" s="64" t="s">
        <v>3939</v>
      </c>
      <c r="M168" s="64" t="s">
        <v>236</v>
      </c>
      <c r="N168" s="64" t="s">
        <v>254</v>
      </c>
      <c r="O168" s="64" t="s">
        <v>568</v>
      </c>
    </row>
    <row r="169" spans="2:15" x14ac:dyDescent="0.3">
      <c r="B169" t="s">
        <v>1536</v>
      </c>
      <c r="C169" t="s">
        <v>14341</v>
      </c>
      <c r="D169" t="s">
        <v>2101</v>
      </c>
      <c r="E169" s="64">
        <v>0</v>
      </c>
      <c r="F169" s="64">
        <v>0</v>
      </c>
      <c r="G169" s="47">
        <v>44082</v>
      </c>
      <c r="H169" s="71">
        <v>2.4166666666666665</v>
      </c>
      <c r="I169" s="64">
        <v>-1</v>
      </c>
      <c r="J169" s="64" t="s">
        <v>1538</v>
      </c>
      <c r="K169" s="64" t="s">
        <v>2173</v>
      </c>
      <c r="L169" s="64" t="s">
        <v>14342</v>
      </c>
      <c r="M169" s="64" t="s">
        <v>242</v>
      </c>
      <c r="N169" s="64" t="s">
        <v>254</v>
      </c>
      <c r="O169" s="64" t="s">
        <v>568</v>
      </c>
    </row>
    <row r="170" spans="2:15" x14ac:dyDescent="0.3">
      <c r="B170" t="s">
        <v>1536</v>
      </c>
      <c r="C170" t="s">
        <v>11898</v>
      </c>
      <c r="D170" t="s">
        <v>2197</v>
      </c>
      <c r="E170" s="64">
        <v>0</v>
      </c>
      <c r="F170" s="64">
        <v>0</v>
      </c>
      <c r="G170" s="47">
        <v>44091</v>
      </c>
      <c r="H170" s="71">
        <v>2.4166666666666665</v>
      </c>
      <c r="I170" s="64">
        <v>74994</v>
      </c>
      <c r="J170" s="64" t="s">
        <v>249</v>
      </c>
      <c r="K170" s="64" t="s">
        <v>2160</v>
      </c>
      <c r="L170" s="64" t="s">
        <v>11899</v>
      </c>
      <c r="M170" s="64" t="s">
        <v>242</v>
      </c>
      <c r="N170" s="64" t="s">
        <v>254</v>
      </c>
      <c r="O170" s="64" t="s">
        <v>568</v>
      </c>
    </row>
    <row r="171" spans="2:15" x14ac:dyDescent="0.3">
      <c r="B171" t="s">
        <v>1536</v>
      </c>
      <c r="C171" t="s">
        <v>12277</v>
      </c>
      <c r="D171" t="s">
        <v>2226</v>
      </c>
      <c r="E171" s="64">
        <v>0</v>
      </c>
      <c r="F171" s="64">
        <v>0</v>
      </c>
      <c r="G171" s="47">
        <v>44093</v>
      </c>
      <c r="H171" s="71">
        <v>2.4166666666666665</v>
      </c>
      <c r="I171" s="64">
        <v>98785</v>
      </c>
      <c r="J171" s="64" t="s">
        <v>249</v>
      </c>
      <c r="K171" s="64" t="s">
        <v>2160</v>
      </c>
      <c r="L171" s="64" t="s">
        <v>2992</v>
      </c>
      <c r="M171" s="64" t="s">
        <v>242</v>
      </c>
      <c r="N171" s="64" t="s">
        <v>254</v>
      </c>
      <c r="O171" s="64" t="s">
        <v>568</v>
      </c>
    </row>
    <row r="172" spans="2:15" x14ac:dyDescent="0.3">
      <c r="B172" t="s">
        <v>1536</v>
      </c>
      <c r="C172" t="s">
        <v>16287</v>
      </c>
      <c r="D172" t="s">
        <v>2320</v>
      </c>
      <c r="E172" s="64">
        <v>0</v>
      </c>
      <c r="F172" s="64">
        <v>0</v>
      </c>
      <c r="G172" s="47">
        <v>44082</v>
      </c>
      <c r="H172" s="71">
        <v>2.4166666666666665</v>
      </c>
      <c r="I172" s="64">
        <v>9767</v>
      </c>
      <c r="J172" s="64" t="s">
        <v>1538</v>
      </c>
      <c r="K172" s="64" t="s">
        <v>2173</v>
      </c>
      <c r="L172" s="64" t="s">
        <v>16288</v>
      </c>
      <c r="M172" s="64" t="s">
        <v>236</v>
      </c>
      <c r="N172" s="64" t="s">
        <v>254</v>
      </c>
      <c r="O172" s="64" t="s">
        <v>568</v>
      </c>
    </row>
    <row r="173" spans="2:15" x14ac:dyDescent="0.3">
      <c r="B173" t="s">
        <v>1547</v>
      </c>
      <c r="C173" t="s">
        <v>16655</v>
      </c>
      <c r="D173" t="s">
        <v>568</v>
      </c>
      <c r="E173" s="64">
        <v>0</v>
      </c>
      <c r="F173" s="64">
        <v>0</v>
      </c>
      <c r="G173" s="47">
        <v>44097</v>
      </c>
      <c r="H173" s="71">
        <v>2.4166666666666665</v>
      </c>
      <c r="I173" s="64">
        <v>0</v>
      </c>
      <c r="J173" s="64" t="s">
        <v>1538</v>
      </c>
      <c r="K173" s="64" t="s">
        <v>1535</v>
      </c>
      <c r="L173" s="64" t="s">
        <v>1535</v>
      </c>
      <c r="M173" s="64" t="s">
        <v>236</v>
      </c>
      <c r="N173" s="64" t="s">
        <v>254</v>
      </c>
      <c r="O173" s="64" t="s">
        <v>568</v>
      </c>
    </row>
    <row r="174" spans="2:15" x14ac:dyDescent="0.3">
      <c r="B174" t="s">
        <v>1547</v>
      </c>
      <c r="C174" t="s">
        <v>16978</v>
      </c>
      <c r="D174" t="s">
        <v>568</v>
      </c>
      <c r="E174" s="64">
        <v>0</v>
      </c>
      <c r="F174" s="64">
        <v>0</v>
      </c>
      <c r="G174" s="47">
        <v>44082</v>
      </c>
      <c r="H174" s="71">
        <v>2.4166666666666665</v>
      </c>
      <c r="I174" s="64">
        <v>0</v>
      </c>
      <c r="J174" s="64" t="s">
        <v>1538</v>
      </c>
      <c r="K174" s="64" t="s">
        <v>1535</v>
      </c>
      <c r="L174" s="64" t="s">
        <v>1535</v>
      </c>
      <c r="M174" s="64" t="s">
        <v>236</v>
      </c>
      <c r="N174" s="64" t="s">
        <v>254</v>
      </c>
      <c r="O174" s="64" t="s">
        <v>568</v>
      </c>
    </row>
    <row r="175" spans="2:15" x14ac:dyDescent="0.3">
      <c r="B175" t="s">
        <v>1547</v>
      </c>
      <c r="C175" t="s">
        <v>17498</v>
      </c>
      <c r="D175" t="s">
        <v>568</v>
      </c>
      <c r="E175" s="64">
        <v>0</v>
      </c>
      <c r="F175" s="64">
        <v>0</v>
      </c>
      <c r="G175" s="47">
        <v>44099</v>
      </c>
      <c r="H175" s="71">
        <v>2.4166666666666665</v>
      </c>
      <c r="I175" s="64">
        <v>0</v>
      </c>
      <c r="J175" s="64" t="s">
        <v>1538</v>
      </c>
      <c r="K175" s="64" t="s">
        <v>1535</v>
      </c>
      <c r="L175" s="64" t="s">
        <v>1535</v>
      </c>
      <c r="M175" s="64" t="s">
        <v>242</v>
      </c>
      <c r="N175" s="64" t="s">
        <v>254</v>
      </c>
      <c r="O175" s="64" t="s">
        <v>568</v>
      </c>
    </row>
    <row r="176" spans="2:15" x14ac:dyDescent="0.3">
      <c r="B176" t="s">
        <v>1547</v>
      </c>
      <c r="C176" t="s">
        <v>17513</v>
      </c>
      <c r="D176" t="s">
        <v>568</v>
      </c>
      <c r="E176" s="64">
        <v>0</v>
      </c>
      <c r="F176" s="64">
        <v>0</v>
      </c>
      <c r="G176" s="47">
        <v>44082</v>
      </c>
      <c r="H176" s="71">
        <v>2.4166666666666665</v>
      </c>
      <c r="I176" s="64">
        <v>0</v>
      </c>
      <c r="J176" s="64" t="s">
        <v>1538</v>
      </c>
      <c r="K176" s="64" t="s">
        <v>1535</v>
      </c>
      <c r="L176" s="64" t="s">
        <v>1535</v>
      </c>
      <c r="M176" s="64" t="s">
        <v>236</v>
      </c>
      <c r="N176" s="64" t="s">
        <v>254</v>
      </c>
      <c r="O176" s="64" t="s">
        <v>568</v>
      </c>
    </row>
    <row r="177" spans="2:15" x14ac:dyDescent="0.3">
      <c r="B177" t="s">
        <v>1547</v>
      </c>
      <c r="C177" t="s">
        <v>12474</v>
      </c>
      <c r="D177" t="s">
        <v>568</v>
      </c>
      <c r="E177" s="64">
        <v>0</v>
      </c>
      <c r="F177" s="64">
        <v>0</v>
      </c>
      <c r="G177" s="47">
        <v>44057</v>
      </c>
      <c r="H177" s="71">
        <v>2.5</v>
      </c>
      <c r="I177" s="64">
        <v>0</v>
      </c>
      <c r="J177" s="64" t="s">
        <v>1538</v>
      </c>
      <c r="K177" s="64" t="s">
        <v>1535</v>
      </c>
      <c r="L177" s="64" t="s">
        <v>1535</v>
      </c>
      <c r="M177" s="64" t="s">
        <v>242</v>
      </c>
      <c r="N177" s="64" t="s">
        <v>254</v>
      </c>
      <c r="O177" s="64" t="s">
        <v>568</v>
      </c>
    </row>
    <row r="178" spans="2:15" x14ac:dyDescent="0.3">
      <c r="B178" t="s">
        <v>1547</v>
      </c>
      <c r="C178" t="s">
        <v>12530</v>
      </c>
      <c r="D178" t="s">
        <v>568</v>
      </c>
      <c r="E178" s="64">
        <v>0</v>
      </c>
      <c r="F178" s="64">
        <v>0</v>
      </c>
      <c r="G178" s="47">
        <v>44064</v>
      </c>
      <c r="H178" s="71">
        <v>2.5</v>
      </c>
      <c r="I178" s="64">
        <v>0</v>
      </c>
      <c r="J178" s="64" t="s">
        <v>1538</v>
      </c>
      <c r="K178" s="64" t="s">
        <v>1535</v>
      </c>
      <c r="L178" s="64" t="s">
        <v>1535</v>
      </c>
      <c r="M178" s="64" t="s">
        <v>236</v>
      </c>
      <c r="N178" s="64" t="s">
        <v>254</v>
      </c>
      <c r="O178" s="64" t="s">
        <v>568</v>
      </c>
    </row>
    <row r="179" spans="2:15" x14ac:dyDescent="0.3">
      <c r="B179" t="s">
        <v>1547</v>
      </c>
      <c r="C179" t="s">
        <v>12547</v>
      </c>
      <c r="D179" t="s">
        <v>568</v>
      </c>
      <c r="E179" s="64">
        <v>0</v>
      </c>
      <c r="F179" s="64">
        <v>0</v>
      </c>
      <c r="G179" s="47">
        <v>44064</v>
      </c>
      <c r="H179" s="71">
        <v>2.5</v>
      </c>
      <c r="I179" s="64">
        <v>0</v>
      </c>
      <c r="J179" s="64" t="s">
        <v>1538</v>
      </c>
      <c r="K179" s="64" t="s">
        <v>1535</v>
      </c>
      <c r="L179" s="64" t="s">
        <v>1535</v>
      </c>
      <c r="M179" s="64" t="s">
        <v>236</v>
      </c>
      <c r="N179" s="64" t="s">
        <v>254</v>
      </c>
      <c r="O179" s="64" t="s">
        <v>568</v>
      </c>
    </row>
    <row r="180" spans="2:15" x14ac:dyDescent="0.3">
      <c r="B180" t="s">
        <v>1547</v>
      </c>
      <c r="C180" t="s">
        <v>12564</v>
      </c>
      <c r="D180" t="s">
        <v>568</v>
      </c>
      <c r="E180" s="64">
        <v>0</v>
      </c>
      <c r="F180" s="64">
        <v>0</v>
      </c>
      <c r="G180" s="47">
        <v>44068</v>
      </c>
      <c r="H180" s="71">
        <v>2.5</v>
      </c>
      <c r="I180" s="64">
        <v>0</v>
      </c>
      <c r="J180" s="64" t="s">
        <v>1538</v>
      </c>
      <c r="K180" s="64" t="s">
        <v>1535</v>
      </c>
      <c r="L180" s="64" t="s">
        <v>1535</v>
      </c>
      <c r="M180" s="64" t="s">
        <v>242</v>
      </c>
      <c r="N180" s="64" t="s">
        <v>254</v>
      </c>
      <c r="O180" s="64" t="s">
        <v>568</v>
      </c>
    </row>
    <row r="181" spans="2:15" x14ac:dyDescent="0.3">
      <c r="B181" t="s">
        <v>1547</v>
      </c>
      <c r="C181" t="s">
        <v>12591</v>
      </c>
      <c r="D181" t="s">
        <v>568</v>
      </c>
      <c r="E181" s="64">
        <v>0</v>
      </c>
      <c r="F181" s="64">
        <v>0</v>
      </c>
      <c r="G181" s="47">
        <v>44047</v>
      </c>
      <c r="H181" s="71">
        <v>2.5</v>
      </c>
      <c r="I181" s="64">
        <v>0</v>
      </c>
      <c r="J181" s="64" t="s">
        <v>1538</v>
      </c>
      <c r="K181" s="64" t="s">
        <v>1535</v>
      </c>
      <c r="L181" s="64" t="s">
        <v>1535</v>
      </c>
      <c r="M181" s="64" t="s">
        <v>236</v>
      </c>
      <c r="N181" s="64" t="s">
        <v>254</v>
      </c>
      <c r="O181" s="64" t="s">
        <v>568</v>
      </c>
    </row>
    <row r="182" spans="2:15" x14ac:dyDescent="0.3">
      <c r="B182" t="s">
        <v>1547</v>
      </c>
      <c r="C182" t="s">
        <v>12884</v>
      </c>
      <c r="D182" t="s">
        <v>568</v>
      </c>
      <c r="E182" s="64">
        <v>0</v>
      </c>
      <c r="F182" s="64">
        <v>0</v>
      </c>
      <c r="G182" s="47">
        <v>44047</v>
      </c>
      <c r="H182" s="71">
        <v>2.5</v>
      </c>
      <c r="I182" s="64">
        <v>0</v>
      </c>
      <c r="J182" s="64" t="s">
        <v>1538</v>
      </c>
      <c r="K182" s="64" t="s">
        <v>1535</v>
      </c>
      <c r="L182" s="64" t="s">
        <v>1535</v>
      </c>
      <c r="M182" s="64" t="s">
        <v>242</v>
      </c>
      <c r="N182" s="64" t="s">
        <v>254</v>
      </c>
      <c r="O182" s="64" t="s">
        <v>568</v>
      </c>
    </row>
    <row r="183" spans="2:15" x14ac:dyDescent="0.3">
      <c r="B183" t="s">
        <v>1536</v>
      </c>
      <c r="C183" t="s">
        <v>12928</v>
      </c>
      <c r="D183" t="s">
        <v>2308</v>
      </c>
      <c r="E183" s="64">
        <v>0</v>
      </c>
      <c r="F183" s="64">
        <v>0</v>
      </c>
      <c r="G183" s="47">
        <v>44071</v>
      </c>
      <c r="H183" s="71">
        <v>2.5</v>
      </c>
      <c r="I183" s="64">
        <v>-1</v>
      </c>
      <c r="J183" s="64" t="s">
        <v>249</v>
      </c>
      <c r="K183" s="64" t="s">
        <v>2160</v>
      </c>
      <c r="L183" s="64" t="s">
        <v>4235</v>
      </c>
      <c r="M183" s="64" t="s">
        <v>242</v>
      </c>
      <c r="N183" s="64" t="s">
        <v>254</v>
      </c>
      <c r="O183" s="64" t="s">
        <v>568</v>
      </c>
    </row>
    <row r="184" spans="2:15" x14ac:dyDescent="0.3">
      <c r="B184" t="s">
        <v>1536</v>
      </c>
      <c r="C184" t="s">
        <v>13037</v>
      </c>
      <c r="D184" t="s">
        <v>2110</v>
      </c>
      <c r="E184" s="64">
        <v>0</v>
      </c>
      <c r="F184" s="64">
        <v>0</v>
      </c>
      <c r="G184" s="47">
        <v>44063</v>
      </c>
      <c r="H184" s="71">
        <v>2.5</v>
      </c>
      <c r="I184" s="64">
        <v>-1</v>
      </c>
      <c r="J184" s="64" t="s">
        <v>249</v>
      </c>
      <c r="K184" s="64" t="s">
        <v>2173</v>
      </c>
      <c r="L184" s="64" t="s">
        <v>3847</v>
      </c>
      <c r="M184" s="64" t="s">
        <v>246</v>
      </c>
      <c r="N184" s="64" t="s">
        <v>254</v>
      </c>
      <c r="O184" s="64" t="s">
        <v>568</v>
      </c>
    </row>
    <row r="185" spans="2:15" x14ac:dyDescent="0.3">
      <c r="B185" t="s">
        <v>1546</v>
      </c>
      <c r="C185" t="s">
        <v>11951</v>
      </c>
      <c r="D185" t="s">
        <v>2312</v>
      </c>
      <c r="E185" s="64">
        <v>0</v>
      </c>
      <c r="F185" s="64">
        <v>0</v>
      </c>
      <c r="G185" s="47">
        <v>44068</v>
      </c>
      <c r="H185" s="71">
        <v>2.5</v>
      </c>
      <c r="I185" s="64">
        <v>60407</v>
      </c>
      <c r="J185" s="64" t="s">
        <v>1538</v>
      </c>
      <c r="K185" s="64" t="s">
        <v>2160</v>
      </c>
      <c r="L185" s="64" t="s">
        <v>11522</v>
      </c>
      <c r="M185" s="64" t="s">
        <v>242</v>
      </c>
      <c r="N185" s="64" t="s">
        <v>254</v>
      </c>
      <c r="O185" s="64" t="s">
        <v>568</v>
      </c>
    </row>
    <row r="186" spans="2:15" x14ac:dyDescent="0.3">
      <c r="B186" t="s">
        <v>1546</v>
      </c>
      <c r="C186" t="s">
        <v>11747</v>
      </c>
      <c r="D186" t="s">
        <v>2309</v>
      </c>
      <c r="E186" s="64">
        <v>0</v>
      </c>
      <c r="F186" s="64">
        <v>0</v>
      </c>
      <c r="G186" s="47">
        <v>44048</v>
      </c>
      <c r="H186" s="71">
        <v>2.5</v>
      </c>
      <c r="I186" s="64">
        <v>4253</v>
      </c>
      <c r="J186" s="64" t="s">
        <v>1538</v>
      </c>
      <c r="K186" s="64" t="s">
        <v>2176</v>
      </c>
      <c r="L186" s="64" t="s">
        <v>11748</v>
      </c>
      <c r="M186" s="64" t="s">
        <v>236</v>
      </c>
      <c r="N186" s="64" t="s">
        <v>254</v>
      </c>
      <c r="O186" s="64" t="s">
        <v>568</v>
      </c>
    </row>
    <row r="187" spans="2:15" x14ac:dyDescent="0.3">
      <c r="B187" t="s">
        <v>1536</v>
      </c>
      <c r="C187" t="s">
        <v>15799</v>
      </c>
      <c r="D187" t="s">
        <v>2275</v>
      </c>
      <c r="E187" s="64">
        <v>0</v>
      </c>
      <c r="F187" s="64">
        <v>0</v>
      </c>
      <c r="G187" s="47">
        <v>44067</v>
      </c>
      <c r="H187" s="71">
        <v>2.5</v>
      </c>
      <c r="I187" s="64">
        <v>7895</v>
      </c>
      <c r="J187" s="64" t="s">
        <v>1538</v>
      </c>
      <c r="K187" s="64" t="s">
        <v>2160</v>
      </c>
      <c r="L187" s="64" t="s">
        <v>4634</v>
      </c>
      <c r="M187" s="64" t="s">
        <v>236</v>
      </c>
      <c r="N187" s="64" t="s">
        <v>254</v>
      </c>
      <c r="O187" s="64" t="s">
        <v>568</v>
      </c>
    </row>
    <row r="188" spans="2:15" x14ac:dyDescent="0.3">
      <c r="B188" t="s">
        <v>1547</v>
      </c>
      <c r="C188" t="s">
        <v>15991</v>
      </c>
      <c r="D188" t="s">
        <v>568</v>
      </c>
      <c r="E188" s="64">
        <v>0</v>
      </c>
      <c r="F188" s="64">
        <v>0</v>
      </c>
      <c r="G188" s="47">
        <v>44068</v>
      </c>
      <c r="H188" s="71">
        <v>2.5</v>
      </c>
      <c r="I188" s="64">
        <v>0</v>
      </c>
      <c r="J188" s="64" t="s">
        <v>1538</v>
      </c>
      <c r="K188" s="64" t="s">
        <v>2176</v>
      </c>
      <c r="L188" s="64" t="s">
        <v>15992</v>
      </c>
      <c r="M188" s="64" t="s">
        <v>242</v>
      </c>
      <c r="N188" s="64" t="s">
        <v>254</v>
      </c>
      <c r="O188" s="64" t="s">
        <v>568</v>
      </c>
    </row>
    <row r="189" spans="2:15" x14ac:dyDescent="0.3">
      <c r="B189" t="s">
        <v>1536</v>
      </c>
      <c r="C189" t="s">
        <v>16009</v>
      </c>
      <c r="D189" t="s">
        <v>2158</v>
      </c>
      <c r="E189" s="64">
        <v>0</v>
      </c>
      <c r="F189" s="64">
        <v>0</v>
      </c>
      <c r="G189" s="47">
        <v>44071</v>
      </c>
      <c r="H189" s="71">
        <v>2.5</v>
      </c>
      <c r="I189" s="64">
        <v>64559</v>
      </c>
      <c r="J189" s="64" t="s">
        <v>249</v>
      </c>
      <c r="K189" s="64" t="s">
        <v>2173</v>
      </c>
      <c r="L189" s="64" t="s">
        <v>2712</v>
      </c>
      <c r="M189" s="64" t="s">
        <v>236</v>
      </c>
      <c r="N189" s="64" t="s">
        <v>254</v>
      </c>
      <c r="O189" s="64" t="s">
        <v>568</v>
      </c>
    </row>
    <row r="190" spans="2:15" x14ac:dyDescent="0.3">
      <c r="B190" t="s">
        <v>1536</v>
      </c>
      <c r="C190" t="s">
        <v>16362</v>
      </c>
      <c r="D190" t="s">
        <v>2087</v>
      </c>
      <c r="E190" s="64">
        <v>0</v>
      </c>
      <c r="F190" s="64">
        <v>0</v>
      </c>
      <c r="G190" s="47">
        <v>44071</v>
      </c>
      <c r="H190" s="71">
        <v>2.5</v>
      </c>
      <c r="I190" s="64">
        <v>33445</v>
      </c>
      <c r="J190" s="64" t="s">
        <v>1538</v>
      </c>
      <c r="K190" s="64" t="s">
        <v>2160</v>
      </c>
      <c r="L190" s="64" t="s">
        <v>8133</v>
      </c>
      <c r="M190" s="64" t="s">
        <v>236</v>
      </c>
      <c r="N190" s="64" t="s">
        <v>2147</v>
      </c>
      <c r="O190" s="64" t="s">
        <v>568</v>
      </c>
    </row>
    <row r="191" spans="2:15" x14ac:dyDescent="0.3">
      <c r="B191" t="s">
        <v>1536</v>
      </c>
      <c r="C191" t="s">
        <v>11834</v>
      </c>
      <c r="D191" t="s">
        <v>2329</v>
      </c>
      <c r="E191" s="64">
        <v>0</v>
      </c>
      <c r="F191" s="64">
        <v>0</v>
      </c>
      <c r="G191" s="47">
        <v>44071</v>
      </c>
      <c r="H191" s="71">
        <v>2.5</v>
      </c>
      <c r="I191" s="64">
        <v>77896</v>
      </c>
      <c r="J191" s="64" t="s">
        <v>249</v>
      </c>
      <c r="K191" s="64" t="s">
        <v>2160</v>
      </c>
      <c r="L191" s="64" t="s">
        <v>11709</v>
      </c>
      <c r="M191" s="64" t="s">
        <v>242</v>
      </c>
      <c r="N191" s="64" t="s">
        <v>254</v>
      </c>
      <c r="O191" s="64" t="s">
        <v>568</v>
      </c>
    </row>
    <row r="192" spans="2:15" x14ac:dyDescent="0.3">
      <c r="B192" t="s">
        <v>1547</v>
      </c>
      <c r="C192" t="s">
        <v>16835</v>
      </c>
      <c r="D192" t="s">
        <v>568</v>
      </c>
      <c r="E192" s="64">
        <v>0</v>
      </c>
      <c r="F192" s="64">
        <v>0</v>
      </c>
      <c r="G192" s="47">
        <v>44064</v>
      </c>
      <c r="H192" s="71">
        <v>2.5</v>
      </c>
      <c r="I192" s="64">
        <v>0</v>
      </c>
      <c r="J192" s="64" t="s">
        <v>1538</v>
      </c>
      <c r="K192" s="64" t="s">
        <v>1535</v>
      </c>
      <c r="L192" s="64" t="s">
        <v>1535</v>
      </c>
      <c r="M192" s="64" t="s">
        <v>242</v>
      </c>
      <c r="N192" s="64" t="s">
        <v>254</v>
      </c>
      <c r="O192" s="64" t="s">
        <v>568</v>
      </c>
    </row>
    <row r="193" spans="2:15" x14ac:dyDescent="0.3">
      <c r="B193" t="s">
        <v>1547</v>
      </c>
      <c r="C193" t="s">
        <v>16951</v>
      </c>
      <c r="D193" t="s">
        <v>568</v>
      </c>
      <c r="E193" s="64">
        <v>0</v>
      </c>
      <c r="F193" s="64">
        <v>0</v>
      </c>
      <c r="G193" s="47">
        <v>44047</v>
      </c>
      <c r="H193" s="71">
        <v>2.5</v>
      </c>
      <c r="I193" s="64">
        <v>0</v>
      </c>
      <c r="J193" s="64" t="s">
        <v>1538</v>
      </c>
      <c r="K193" s="64" t="s">
        <v>1535</v>
      </c>
      <c r="L193" s="64" t="s">
        <v>1535</v>
      </c>
      <c r="M193" s="64" t="s">
        <v>242</v>
      </c>
      <c r="N193" s="64" t="s">
        <v>254</v>
      </c>
      <c r="O193" s="64" t="s">
        <v>568</v>
      </c>
    </row>
    <row r="194" spans="2:15" x14ac:dyDescent="0.3">
      <c r="B194" t="s">
        <v>1547</v>
      </c>
      <c r="C194" t="s">
        <v>16974</v>
      </c>
      <c r="D194" t="s">
        <v>568</v>
      </c>
      <c r="E194" s="64">
        <v>0</v>
      </c>
      <c r="F194" s="64">
        <v>0</v>
      </c>
      <c r="G194" s="47">
        <v>44074</v>
      </c>
      <c r="H194" s="71">
        <v>2.5</v>
      </c>
      <c r="I194" s="64">
        <v>0</v>
      </c>
      <c r="J194" s="64" t="s">
        <v>1538</v>
      </c>
      <c r="K194" s="64" t="s">
        <v>1535</v>
      </c>
      <c r="L194" s="64" t="s">
        <v>1535</v>
      </c>
      <c r="M194" s="64" t="s">
        <v>242</v>
      </c>
      <c r="N194" s="64" t="s">
        <v>254</v>
      </c>
      <c r="O194" s="64" t="s">
        <v>568</v>
      </c>
    </row>
    <row r="195" spans="2:15" x14ac:dyDescent="0.3">
      <c r="B195" t="s">
        <v>1547</v>
      </c>
      <c r="C195" t="s">
        <v>16984</v>
      </c>
      <c r="D195" t="s">
        <v>568</v>
      </c>
      <c r="E195" s="64">
        <v>0</v>
      </c>
      <c r="F195" s="64">
        <v>0</v>
      </c>
      <c r="G195" s="47">
        <v>44062</v>
      </c>
      <c r="H195" s="71">
        <v>2.5</v>
      </c>
      <c r="I195" s="64">
        <v>0</v>
      </c>
      <c r="J195" s="64" t="s">
        <v>1538</v>
      </c>
      <c r="K195" s="64" t="s">
        <v>1535</v>
      </c>
      <c r="L195" s="64" t="s">
        <v>1535</v>
      </c>
      <c r="M195" s="64" t="s">
        <v>242</v>
      </c>
      <c r="N195" s="64" t="s">
        <v>254</v>
      </c>
      <c r="O195" s="64" t="s">
        <v>568</v>
      </c>
    </row>
    <row r="196" spans="2:15" x14ac:dyDescent="0.3">
      <c r="B196" t="s">
        <v>1547</v>
      </c>
      <c r="C196" t="s">
        <v>17023</v>
      </c>
      <c r="D196" t="s">
        <v>568</v>
      </c>
      <c r="E196" s="64">
        <v>0</v>
      </c>
      <c r="F196" s="64">
        <v>0</v>
      </c>
      <c r="G196" s="47">
        <v>44047</v>
      </c>
      <c r="H196" s="71">
        <v>2.5</v>
      </c>
      <c r="I196" s="64">
        <v>0</v>
      </c>
      <c r="J196" s="64" t="s">
        <v>1538</v>
      </c>
      <c r="K196" s="64" t="s">
        <v>1535</v>
      </c>
      <c r="L196" s="64" t="s">
        <v>1535</v>
      </c>
      <c r="M196" s="64" t="s">
        <v>236</v>
      </c>
      <c r="N196" s="64" t="s">
        <v>254</v>
      </c>
      <c r="O196" s="64" t="s">
        <v>568</v>
      </c>
    </row>
    <row r="197" spans="2:15" x14ac:dyDescent="0.3">
      <c r="B197" t="s">
        <v>1547</v>
      </c>
      <c r="C197" t="s">
        <v>17038</v>
      </c>
      <c r="D197" t="s">
        <v>568</v>
      </c>
      <c r="E197" s="64">
        <v>0</v>
      </c>
      <c r="F197" s="64">
        <v>0</v>
      </c>
      <c r="G197" s="47">
        <v>44047</v>
      </c>
      <c r="H197" s="71">
        <v>2.5</v>
      </c>
      <c r="I197" s="64">
        <v>0</v>
      </c>
      <c r="J197" s="64" t="s">
        <v>1538</v>
      </c>
      <c r="K197" s="64" t="s">
        <v>1535</v>
      </c>
      <c r="L197" s="64" t="s">
        <v>1535</v>
      </c>
      <c r="M197" s="64" t="s">
        <v>236</v>
      </c>
      <c r="N197" s="64" t="s">
        <v>254</v>
      </c>
      <c r="O197" s="64" t="s">
        <v>568</v>
      </c>
    </row>
    <row r="198" spans="2:15" x14ac:dyDescent="0.3">
      <c r="B198" t="s">
        <v>1536</v>
      </c>
      <c r="C198" t="s">
        <v>12030</v>
      </c>
      <c r="D198" t="s">
        <v>2221</v>
      </c>
      <c r="E198" s="64">
        <v>0</v>
      </c>
      <c r="F198" s="64">
        <v>0</v>
      </c>
      <c r="G198" s="47">
        <v>44053</v>
      </c>
      <c r="H198" s="71">
        <v>2.5</v>
      </c>
      <c r="I198" s="64">
        <v>46354</v>
      </c>
      <c r="J198" s="64" t="s">
        <v>1538</v>
      </c>
      <c r="K198" s="64" t="s">
        <v>2160</v>
      </c>
      <c r="L198" s="64" t="s">
        <v>2936</v>
      </c>
      <c r="M198" s="64" t="s">
        <v>236</v>
      </c>
      <c r="N198" s="64" t="s">
        <v>254</v>
      </c>
      <c r="O198" s="64" t="s">
        <v>568</v>
      </c>
    </row>
    <row r="199" spans="2:15" x14ac:dyDescent="0.3">
      <c r="B199" t="s">
        <v>1547</v>
      </c>
      <c r="C199" t="s">
        <v>17325</v>
      </c>
      <c r="D199" t="s">
        <v>568</v>
      </c>
      <c r="E199" s="64">
        <v>0</v>
      </c>
      <c r="F199" s="64">
        <v>0</v>
      </c>
      <c r="G199" s="47">
        <v>44062</v>
      </c>
      <c r="H199" s="71">
        <v>2.5</v>
      </c>
      <c r="I199" s="64">
        <v>0</v>
      </c>
      <c r="J199" s="64" t="s">
        <v>1538</v>
      </c>
      <c r="K199" s="64" t="s">
        <v>1535</v>
      </c>
      <c r="L199" s="64" t="s">
        <v>1535</v>
      </c>
      <c r="M199" s="64" t="s">
        <v>236</v>
      </c>
      <c r="N199" s="64" t="s">
        <v>254</v>
      </c>
      <c r="O199" s="64" t="s">
        <v>568</v>
      </c>
    </row>
    <row r="200" spans="2:15" x14ac:dyDescent="0.3">
      <c r="B200" t="s">
        <v>1547</v>
      </c>
      <c r="C200" t="s">
        <v>17468</v>
      </c>
      <c r="D200" t="s">
        <v>568</v>
      </c>
      <c r="E200" s="64">
        <v>0</v>
      </c>
      <c r="F200" s="64">
        <v>0</v>
      </c>
      <c r="G200" s="47">
        <v>44061</v>
      </c>
      <c r="H200" s="71">
        <v>2.5</v>
      </c>
      <c r="I200" s="64">
        <v>0</v>
      </c>
      <c r="J200" s="64" t="s">
        <v>1538</v>
      </c>
      <c r="K200" s="64" t="s">
        <v>1535</v>
      </c>
      <c r="L200" s="64" t="s">
        <v>1535</v>
      </c>
      <c r="M200" s="64" t="s">
        <v>242</v>
      </c>
      <c r="N200" s="64" t="s">
        <v>254</v>
      </c>
      <c r="O200" s="64" t="s">
        <v>568</v>
      </c>
    </row>
    <row r="201" spans="2:15" x14ac:dyDescent="0.3">
      <c r="B201" t="s">
        <v>1547</v>
      </c>
      <c r="C201" t="s">
        <v>17570</v>
      </c>
      <c r="D201" t="s">
        <v>568</v>
      </c>
      <c r="E201" s="64">
        <v>0</v>
      </c>
      <c r="F201" s="64">
        <v>0</v>
      </c>
      <c r="G201" s="47">
        <v>44048</v>
      </c>
      <c r="H201" s="71">
        <v>2.5</v>
      </c>
      <c r="I201" s="64">
        <v>0</v>
      </c>
      <c r="J201" s="64" t="s">
        <v>1538</v>
      </c>
      <c r="K201" s="64" t="s">
        <v>1535</v>
      </c>
      <c r="L201" s="64" t="s">
        <v>1535</v>
      </c>
      <c r="M201" s="64" t="s">
        <v>236</v>
      </c>
      <c r="N201" s="64" t="s">
        <v>254</v>
      </c>
      <c r="O201" s="64" t="s">
        <v>568</v>
      </c>
    </row>
    <row r="202" spans="2:15" x14ac:dyDescent="0.3">
      <c r="B202" t="s">
        <v>1547</v>
      </c>
      <c r="C202" t="s">
        <v>17627</v>
      </c>
      <c r="D202" t="s">
        <v>568</v>
      </c>
      <c r="E202" s="64">
        <v>0</v>
      </c>
      <c r="F202" s="64">
        <v>0</v>
      </c>
      <c r="G202" s="47">
        <v>44061</v>
      </c>
      <c r="H202" s="71">
        <v>2.5</v>
      </c>
      <c r="I202" s="64">
        <v>0</v>
      </c>
      <c r="J202" s="64" t="s">
        <v>1538</v>
      </c>
      <c r="K202" s="64" t="s">
        <v>1535</v>
      </c>
      <c r="L202" s="64" t="s">
        <v>1535</v>
      </c>
      <c r="M202" s="64" t="s">
        <v>242</v>
      </c>
      <c r="N202" s="64" t="s">
        <v>254</v>
      </c>
      <c r="O202" s="64" t="s">
        <v>568</v>
      </c>
    </row>
    <row r="203" spans="2:15" x14ac:dyDescent="0.3">
      <c r="B203" t="s">
        <v>1547</v>
      </c>
      <c r="C203" t="s">
        <v>12422</v>
      </c>
      <c r="D203" t="s">
        <v>568</v>
      </c>
      <c r="E203" s="64">
        <v>0</v>
      </c>
      <c r="F203" s="64">
        <v>0</v>
      </c>
      <c r="G203" s="47">
        <v>44030</v>
      </c>
      <c r="H203" s="71">
        <v>2.5833333333333335</v>
      </c>
      <c r="I203" s="64">
        <v>0</v>
      </c>
      <c r="J203" s="64" t="s">
        <v>1538</v>
      </c>
      <c r="K203" s="64" t="s">
        <v>1535</v>
      </c>
      <c r="L203" s="64" t="s">
        <v>1535</v>
      </c>
      <c r="M203" s="64" t="s">
        <v>236</v>
      </c>
      <c r="N203" s="64" t="s">
        <v>254</v>
      </c>
      <c r="O203" s="64" t="s">
        <v>568</v>
      </c>
    </row>
    <row r="204" spans="2:15" x14ac:dyDescent="0.3">
      <c r="B204" t="s">
        <v>1547</v>
      </c>
      <c r="C204" t="s">
        <v>12584</v>
      </c>
      <c r="D204" t="s">
        <v>568</v>
      </c>
      <c r="E204" s="64">
        <v>0</v>
      </c>
      <c r="F204" s="64">
        <v>0</v>
      </c>
      <c r="G204" s="47">
        <v>44039</v>
      </c>
      <c r="H204" s="71">
        <v>2.5833333333333335</v>
      </c>
      <c r="I204" s="64">
        <v>0</v>
      </c>
      <c r="J204" s="64" t="s">
        <v>1538</v>
      </c>
      <c r="K204" s="64" t="s">
        <v>1535</v>
      </c>
      <c r="L204" s="64" t="s">
        <v>1535</v>
      </c>
      <c r="M204" s="64" t="s">
        <v>236</v>
      </c>
      <c r="N204" s="64" t="s">
        <v>254</v>
      </c>
      <c r="O204" s="64" t="s">
        <v>568</v>
      </c>
    </row>
    <row r="205" spans="2:15" x14ac:dyDescent="0.3">
      <c r="B205" t="s">
        <v>1547</v>
      </c>
      <c r="C205" t="s">
        <v>12695</v>
      </c>
      <c r="D205" t="s">
        <v>568</v>
      </c>
      <c r="E205" s="64">
        <v>0</v>
      </c>
      <c r="F205" s="64">
        <v>0</v>
      </c>
      <c r="G205" s="47">
        <v>44039</v>
      </c>
      <c r="H205" s="71">
        <v>2.5833333333333335</v>
      </c>
      <c r="I205" s="64">
        <v>0</v>
      </c>
      <c r="J205" s="64" t="s">
        <v>1538</v>
      </c>
      <c r="K205" s="64" t="s">
        <v>1535</v>
      </c>
      <c r="L205" s="64" t="s">
        <v>1535</v>
      </c>
      <c r="M205" s="64" t="s">
        <v>236</v>
      </c>
      <c r="N205" s="64" t="s">
        <v>254</v>
      </c>
      <c r="O205" s="64" t="s">
        <v>568</v>
      </c>
    </row>
    <row r="206" spans="2:15" x14ac:dyDescent="0.3">
      <c r="B206" t="s">
        <v>1547</v>
      </c>
      <c r="C206" t="s">
        <v>12730</v>
      </c>
      <c r="D206" t="s">
        <v>568</v>
      </c>
      <c r="E206" s="64">
        <v>0</v>
      </c>
      <c r="F206" s="64">
        <v>0</v>
      </c>
      <c r="G206" s="47">
        <v>44032</v>
      </c>
      <c r="H206" s="71">
        <v>2.5833333333333335</v>
      </c>
      <c r="I206" s="64">
        <v>0</v>
      </c>
      <c r="J206" s="64" t="s">
        <v>1538</v>
      </c>
      <c r="K206" s="64" t="s">
        <v>1535</v>
      </c>
      <c r="L206" s="64" t="s">
        <v>1535</v>
      </c>
      <c r="M206" s="64" t="s">
        <v>242</v>
      </c>
      <c r="N206" s="64" t="s">
        <v>254</v>
      </c>
      <c r="O206" s="64" t="s">
        <v>568</v>
      </c>
    </row>
    <row r="207" spans="2:15" x14ac:dyDescent="0.3">
      <c r="B207" t="s">
        <v>1547</v>
      </c>
      <c r="C207" t="s">
        <v>12731</v>
      </c>
      <c r="D207" t="s">
        <v>568</v>
      </c>
      <c r="E207" s="64">
        <v>0</v>
      </c>
      <c r="F207" s="64">
        <v>0</v>
      </c>
      <c r="G207" s="47">
        <v>44039</v>
      </c>
      <c r="H207" s="71">
        <v>2.5833333333333335</v>
      </c>
      <c r="I207" s="64">
        <v>0</v>
      </c>
      <c r="J207" s="64" t="s">
        <v>1538</v>
      </c>
      <c r="K207" s="64" t="s">
        <v>1535</v>
      </c>
      <c r="L207" s="64" t="s">
        <v>1535</v>
      </c>
      <c r="M207" s="64" t="s">
        <v>236</v>
      </c>
      <c r="N207" s="64" t="s">
        <v>254</v>
      </c>
      <c r="O207" s="64" t="s">
        <v>568</v>
      </c>
    </row>
    <row r="208" spans="2:15" x14ac:dyDescent="0.3">
      <c r="B208" t="s">
        <v>1547</v>
      </c>
      <c r="C208" t="s">
        <v>12810</v>
      </c>
      <c r="D208" t="s">
        <v>568</v>
      </c>
      <c r="E208" s="64">
        <v>0</v>
      </c>
      <c r="F208" s="64">
        <v>0</v>
      </c>
      <c r="G208" s="47">
        <v>44020</v>
      </c>
      <c r="H208" s="71">
        <v>2.5833333333333335</v>
      </c>
      <c r="I208" s="64">
        <v>0</v>
      </c>
      <c r="J208" s="64" t="s">
        <v>1538</v>
      </c>
      <c r="K208" s="64" t="s">
        <v>1535</v>
      </c>
      <c r="L208" s="64" t="s">
        <v>1535</v>
      </c>
      <c r="M208" s="64" t="s">
        <v>236</v>
      </c>
      <c r="N208" s="64" t="s">
        <v>254</v>
      </c>
      <c r="O208" s="64" t="s">
        <v>568</v>
      </c>
    </row>
    <row r="209" spans="2:15" x14ac:dyDescent="0.3">
      <c r="B209" t="s">
        <v>1536</v>
      </c>
      <c r="C209" t="s">
        <v>13181</v>
      </c>
      <c r="D209" t="s">
        <v>2071</v>
      </c>
      <c r="E209" s="64">
        <v>0</v>
      </c>
      <c r="F209" s="64">
        <v>0</v>
      </c>
      <c r="G209" s="47">
        <v>44042</v>
      </c>
      <c r="H209" s="71">
        <v>2.5833333333333335</v>
      </c>
      <c r="I209" s="64">
        <v>-1</v>
      </c>
      <c r="J209" s="64" t="s">
        <v>1538</v>
      </c>
      <c r="K209" s="64" t="s">
        <v>2173</v>
      </c>
      <c r="L209" s="64" t="s">
        <v>13182</v>
      </c>
      <c r="M209" s="64" t="s">
        <v>242</v>
      </c>
      <c r="N209" s="64" t="s">
        <v>254</v>
      </c>
      <c r="O209" s="64" t="s">
        <v>568</v>
      </c>
    </row>
    <row r="210" spans="2:15" x14ac:dyDescent="0.3">
      <c r="B210" t="s">
        <v>1536</v>
      </c>
      <c r="C210" t="s">
        <v>11901</v>
      </c>
      <c r="D210" t="s">
        <v>2363</v>
      </c>
      <c r="E210" s="64">
        <v>0</v>
      </c>
      <c r="F210" s="64">
        <v>0</v>
      </c>
      <c r="G210" s="47">
        <v>44041</v>
      </c>
      <c r="H210" s="71">
        <v>2.5833333333333335</v>
      </c>
      <c r="I210" s="64">
        <v>22422</v>
      </c>
      <c r="J210" s="64" t="s">
        <v>249</v>
      </c>
      <c r="K210" s="64" t="s">
        <v>2160</v>
      </c>
      <c r="L210" s="64" t="s">
        <v>11522</v>
      </c>
      <c r="M210" s="64" t="s">
        <v>236</v>
      </c>
      <c r="N210" s="64" t="s">
        <v>254</v>
      </c>
      <c r="O210" s="64" t="s">
        <v>568</v>
      </c>
    </row>
    <row r="211" spans="2:15" x14ac:dyDescent="0.3">
      <c r="B211" t="s">
        <v>1536</v>
      </c>
      <c r="C211" t="s">
        <v>11755</v>
      </c>
      <c r="D211" t="s">
        <v>2228</v>
      </c>
      <c r="E211" s="64">
        <v>0</v>
      </c>
      <c r="F211" s="64">
        <v>0</v>
      </c>
      <c r="G211" s="47">
        <v>44041</v>
      </c>
      <c r="H211" s="71">
        <v>2.5833333333333335</v>
      </c>
      <c r="I211" s="64">
        <v>39064</v>
      </c>
      <c r="J211" s="64" t="s">
        <v>249</v>
      </c>
      <c r="K211" s="64" t="s">
        <v>2160</v>
      </c>
      <c r="L211" s="64" t="s">
        <v>11709</v>
      </c>
      <c r="M211" s="64" t="s">
        <v>242</v>
      </c>
      <c r="N211" s="64" t="s">
        <v>254</v>
      </c>
      <c r="O211" s="64" t="s">
        <v>568</v>
      </c>
    </row>
    <row r="212" spans="2:15" x14ac:dyDescent="0.3">
      <c r="B212" t="s">
        <v>1536</v>
      </c>
      <c r="C212" t="s">
        <v>11767</v>
      </c>
      <c r="D212" t="s">
        <v>2157</v>
      </c>
      <c r="E212" s="64">
        <v>0</v>
      </c>
      <c r="F212" s="64">
        <v>0</v>
      </c>
      <c r="G212" s="47">
        <v>44041</v>
      </c>
      <c r="H212" s="71">
        <v>2.5833333333333335</v>
      </c>
      <c r="I212" s="64">
        <v>37043</v>
      </c>
      <c r="J212" s="64" t="s">
        <v>249</v>
      </c>
      <c r="K212" s="64" t="s">
        <v>2160</v>
      </c>
      <c r="L212" s="64" t="s">
        <v>2992</v>
      </c>
      <c r="M212" s="64" t="s">
        <v>242</v>
      </c>
      <c r="N212" s="64" t="s">
        <v>254</v>
      </c>
      <c r="O212" s="64" t="s">
        <v>568</v>
      </c>
    </row>
    <row r="213" spans="2:15" x14ac:dyDescent="0.3">
      <c r="B213" t="s">
        <v>1536</v>
      </c>
      <c r="C213" t="s">
        <v>11369</v>
      </c>
      <c r="D213" t="s">
        <v>2495</v>
      </c>
      <c r="E213" s="64">
        <v>1</v>
      </c>
      <c r="F213" s="64">
        <v>389.49</v>
      </c>
      <c r="G213" s="47">
        <v>44043</v>
      </c>
      <c r="H213" s="71">
        <v>2.5833333333333335</v>
      </c>
      <c r="I213" s="64">
        <v>105069</v>
      </c>
      <c r="J213" s="64" t="s">
        <v>249</v>
      </c>
      <c r="K213" s="64" t="s">
        <v>2173</v>
      </c>
      <c r="L213" s="64" t="s">
        <v>11370</v>
      </c>
      <c r="M213" s="64" t="s">
        <v>236</v>
      </c>
      <c r="N213" s="64" t="s">
        <v>254</v>
      </c>
      <c r="O213" s="64" t="s">
        <v>568</v>
      </c>
    </row>
    <row r="214" spans="2:15" x14ac:dyDescent="0.3">
      <c r="B214" t="s">
        <v>1536</v>
      </c>
      <c r="C214" t="s">
        <v>12292</v>
      </c>
      <c r="D214" t="s">
        <v>2286</v>
      </c>
      <c r="E214" s="64">
        <v>0</v>
      </c>
      <c r="F214" s="64">
        <v>0</v>
      </c>
      <c r="G214" s="47">
        <v>44033</v>
      </c>
      <c r="H214" s="71">
        <v>2.5833333333333335</v>
      </c>
      <c r="I214" s="64">
        <v>23171</v>
      </c>
      <c r="J214" s="64" t="s">
        <v>249</v>
      </c>
      <c r="K214" s="64" t="s">
        <v>2160</v>
      </c>
      <c r="L214" s="64" t="s">
        <v>2992</v>
      </c>
      <c r="M214" s="64" t="s">
        <v>242</v>
      </c>
      <c r="N214" s="64" t="s">
        <v>254</v>
      </c>
      <c r="O214" s="64" t="s">
        <v>568</v>
      </c>
    </row>
    <row r="215" spans="2:15" x14ac:dyDescent="0.3">
      <c r="B215" t="s">
        <v>1536</v>
      </c>
      <c r="C215" t="s">
        <v>12158</v>
      </c>
      <c r="D215" t="s">
        <v>2270</v>
      </c>
      <c r="E215" s="64">
        <v>0</v>
      </c>
      <c r="F215" s="64">
        <v>0</v>
      </c>
      <c r="G215" s="47">
        <v>44035</v>
      </c>
      <c r="H215" s="71">
        <v>2.5833333333333335</v>
      </c>
      <c r="I215" s="64">
        <v>32710</v>
      </c>
      <c r="J215" s="64" t="s">
        <v>249</v>
      </c>
      <c r="K215" s="64" t="s">
        <v>2160</v>
      </c>
      <c r="L215" s="64" t="s">
        <v>4726</v>
      </c>
      <c r="M215" s="64" t="s">
        <v>241</v>
      </c>
      <c r="N215" s="64" t="s">
        <v>254</v>
      </c>
      <c r="O215" s="64" t="s">
        <v>568</v>
      </c>
    </row>
    <row r="216" spans="2:15" x14ac:dyDescent="0.3">
      <c r="B216" t="s">
        <v>1536</v>
      </c>
      <c r="C216" t="s">
        <v>16454</v>
      </c>
      <c r="D216" t="s">
        <v>2172</v>
      </c>
      <c r="E216" s="64">
        <v>0</v>
      </c>
      <c r="F216" s="64">
        <v>0</v>
      </c>
      <c r="G216" s="47">
        <v>44020</v>
      </c>
      <c r="H216" s="71">
        <v>2.5833333333333335</v>
      </c>
      <c r="I216" s="64">
        <v>9676</v>
      </c>
      <c r="J216" s="64" t="s">
        <v>1538</v>
      </c>
      <c r="K216" s="64" t="s">
        <v>2160</v>
      </c>
      <c r="L216" s="64" t="s">
        <v>9091</v>
      </c>
      <c r="M216" s="64" t="s">
        <v>246</v>
      </c>
      <c r="N216" s="64" t="s">
        <v>254</v>
      </c>
      <c r="O216" s="64" t="s">
        <v>568</v>
      </c>
    </row>
    <row r="217" spans="2:15" x14ac:dyDescent="0.3">
      <c r="B217" t="s">
        <v>1547</v>
      </c>
      <c r="C217" t="s">
        <v>16857</v>
      </c>
      <c r="D217" t="s">
        <v>568</v>
      </c>
      <c r="E217" s="64">
        <v>0</v>
      </c>
      <c r="F217" s="64">
        <v>0</v>
      </c>
      <c r="G217" s="47">
        <v>44034</v>
      </c>
      <c r="H217" s="71">
        <v>2.5833333333333335</v>
      </c>
      <c r="I217" s="64">
        <v>0</v>
      </c>
      <c r="J217" s="64" t="s">
        <v>1538</v>
      </c>
      <c r="K217" s="64" t="s">
        <v>1535</v>
      </c>
      <c r="L217" s="64" t="s">
        <v>1535</v>
      </c>
      <c r="M217" s="64" t="s">
        <v>236</v>
      </c>
      <c r="N217" s="64" t="s">
        <v>254</v>
      </c>
      <c r="O217" s="64" t="s">
        <v>568</v>
      </c>
    </row>
    <row r="218" spans="2:15" x14ac:dyDescent="0.3">
      <c r="B218" t="s">
        <v>1547</v>
      </c>
      <c r="C218" t="s">
        <v>16968</v>
      </c>
      <c r="D218" t="s">
        <v>568</v>
      </c>
      <c r="E218" s="64">
        <v>0</v>
      </c>
      <c r="F218" s="64">
        <v>0</v>
      </c>
      <c r="G218" s="47">
        <v>44039</v>
      </c>
      <c r="H218" s="71">
        <v>2.5833333333333335</v>
      </c>
      <c r="I218" s="64">
        <v>0</v>
      </c>
      <c r="J218" s="64" t="s">
        <v>1538</v>
      </c>
      <c r="K218" s="64" t="s">
        <v>1535</v>
      </c>
      <c r="L218" s="64" t="s">
        <v>1535</v>
      </c>
      <c r="M218" s="64" t="s">
        <v>236</v>
      </c>
      <c r="N218" s="64" t="s">
        <v>254</v>
      </c>
      <c r="O218" s="64" t="s">
        <v>568</v>
      </c>
    </row>
    <row r="219" spans="2:15" x14ac:dyDescent="0.3">
      <c r="B219" t="s">
        <v>1547</v>
      </c>
      <c r="C219" t="s">
        <v>17212</v>
      </c>
      <c r="D219" t="s">
        <v>568</v>
      </c>
      <c r="E219" s="64">
        <v>0</v>
      </c>
      <c r="F219" s="64">
        <v>0</v>
      </c>
      <c r="G219" s="47">
        <v>44020</v>
      </c>
      <c r="H219" s="71">
        <v>2.5833333333333335</v>
      </c>
      <c r="I219" s="64">
        <v>0</v>
      </c>
      <c r="J219" s="64" t="s">
        <v>1538</v>
      </c>
      <c r="K219" s="64" t="s">
        <v>1535</v>
      </c>
      <c r="L219" s="64" t="s">
        <v>1535</v>
      </c>
      <c r="M219" s="64" t="s">
        <v>242</v>
      </c>
      <c r="N219" s="64" t="s">
        <v>254</v>
      </c>
      <c r="O219" s="64" t="s">
        <v>568</v>
      </c>
    </row>
    <row r="220" spans="2:15" x14ac:dyDescent="0.3">
      <c r="B220" t="s">
        <v>1547</v>
      </c>
      <c r="C220" t="s">
        <v>17216</v>
      </c>
      <c r="D220" t="s">
        <v>568</v>
      </c>
      <c r="E220" s="64">
        <v>0</v>
      </c>
      <c r="F220" s="64">
        <v>0</v>
      </c>
      <c r="G220" s="47">
        <v>44020</v>
      </c>
      <c r="H220" s="71">
        <v>2.5833333333333335</v>
      </c>
      <c r="I220" s="64">
        <v>0</v>
      </c>
      <c r="J220" s="64" t="s">
        <v>1538</v>
      </c>
      <c r="K220" s="64" t="s">
        <v>1535</v>
      </c>
      <c r="L220" s="64" t="s">
        <v>1535</v>
      </c>
      <c r="M220" s="64" t="s">
        <v>236</v>
      </c>
      <c r="N220" s="64" t="s">
        <v>254</v>
      </c>
      <c r="O220" s="64" t="s">
        <v>568</v>
      </c>
    </row>
    <row r="221" spans="2:15" x14ac:dyDescent="0.3">
      <c r="B221" t="s">
        <v>1547</v>
      </c>
      <c r="C221" t="s">
        <v>17484</v>
      </c>
      <c r="D221" t="s">
        <v>568</v>
      </c>
      <c r="E221" s="64">
        <v>0</v>
      </c>
      <c r="F221" s="64">
        <v>0</v>
      </c>
      <c r="G221" s="47">
        <v>44015</v>
      </c>
      <c r="H221" s="71">
        <v>2.5833333333333335</v>
      </c>
      <c r="I221" s="64">
        <v>0</v>
      </c>
      <c r="J221" s="64" t="s">
        <v>1538</v>
      </c>
      <c r="K221" s="64" t="s">
        <v>1535</v>
      </c>
      <c r="L221" s="64" t="s">
        <v>1535</v>
      </c>
      <c r="M221" s="64" t="s">
        <v>236</v>
      </c>
      <c r="N221" s="64" t="s">
        <v>254</v>
      </c>
      <c r="O221" s="64" t="s">
        <v>568</v>
      </c>
    </row>
    <row r="222" spans="2:15" x14ac:dyDescent="0.3">
      <c r="B222" t="s">
        <v>1547</v>
      </c>
      <c r="C222" t="s">
        <v>17514</v>
      </c>
      <c r="D222" t="s">
        <v>568</v>
      </c>
      <c r="E222" s="64">
        <v>0</v>
      </c>
      <c r="F222" s="64">
        <v>0</v>
      </c>
      <c r="G222" s="47">
        <v>44020</v>
      </c>
      <c r="H222" s="71">
        <v>2.5833333333333335</v>
      </c>
      <c r="I222" s="64">
        <v>0</v>
      </c>
      <c r="J222" s="64" t="s">
        <v>1538</v>
      </c>
      <c r="K222" s="64" t="s">
        <v>1535</v>
      </c>
      <c r="L222" s="64" t="s">
        <v>1535</v>
      </c>
      <c r="M222" s="64" t="s">
        <v>236</v>
      </c>
      <c r="N222" s="64" t="s">
        <v>254</v>
      </c>
      <c r="O222" s="64" t="s">
        <v>568</v>
      </c>
    </row>
    <row r="223" spans="2:15" x14ac:dyDescent="0.3">
      <c r="B223" t="s">
        <v>1547</v>
      </c>
      <c r="C223" t="s">
        <v>17526</v>
      </c>
      <c r="D223" t="s">
        <v>568</v>
      </c>
      <c r="E223" s="64">
        <v>0</v>
      </c>
      <c r="F223" s="64">
        <v>0</v>
      </c>
      <c r="G223" s="47">
        <v>44015</v>
      </c>
      <c r="H223" s="71">
        <v>2.5833333333333335</v>
      </c>
      <c r="I223" s="64">
        <v>0</v>
      </c>
      <c r="J223" s="64" t="s">
        <v>1538</v>
      </c>
      <c r="K223" s="64" t="s">
        <v>1535</v>
      </c>
      <c r="L223" s="64" t="s">
        <v>1535</v>
      </c>
      <c r="M223" s="64" t="s">
        <v>242</v>
      </c>
      <c r="N223" s="64" t="s">
        <v>254</v>
      </c>
      <c r="O223" s="64" t="s">
        <v>568</v>
      </c>
    </row>
    <row r="224" spans="2:15" x14ac:dyDescent="0.3">
      <c r="B224" t="s">
        <v>1547</v>
      </c>
      <c r="C224" t="s">
        <v>17685</v>
      </c>
      <c r="D224" t="s">
        <v>568</v>
      </c>
      <c r="E224" s="64">
        <v>0</v>
      </c>
      <c r="F224" s="64">
        <v>0</v>
      </c>
      <c r="G224" s="47">
        <v>44020</v>
      </c>
      <c r="H224" s="71">
        <v>2.5833333333333335</v>
      </c>
      <c r="I224" s="64">
        <v>0</v>
      </c>
      <c r="J224" s="64" t="s">
        <v>1538</v>
      </c>
      <c r="K224" s="64" t="s">
        <v>1535</v>
      </c>
      <c r="L224" s="64" t="s">
        <v>1535</v>
      </c>
      <c r="M224" s="64" t="s">
        <v>236</v>
      </c>
      <c r="N224" s="64" t="s">
        <v>254</v>
      </c>
      <c r="O224" s="64" t="s">
        <v>568</v>
      </c>
    </row>
    <row r="225" spans="2:15" x14ac:dyDescent="0.3">
      <c r="B225" t="s">
        <v>1547</v>
      </c>
      <c r="C225" t="s">
        <v>12446</v>
      </c>
      <c r="D225" t="s">
        <v>568</v>
      </c>
      <c r="E225" s="64">
        <v>0</v>
      </c>
      <c r="F225" s="64">
        <v>0</v>
      </c>
      <c r="G225" s="47">
        <v>43983</v>
      </c>
      <c r="H225" s="71">
        <v>2.6666666666666665</v>
      </c>
      <c r="I225" s="64">
        <v>0</v>
      </c>
      <c r="J225" s="64" t="s">
        <v>1538</v>
      </c>
      <c r="K225" s="64" t="s">
        <v>1535</v>
      </c>
      <c r="L225" s="64" t="s">
        <v>1535</v>
      </c>
      <c r="M225" s="64" t="s">
        <v>236</v>
      </c>
      <c r="N225" s="64" t="s">
        <v>254</v>
      </c>
      <c r="O225" s="64" t="s">
        <v>568</v>
      </c>
    </row>
    <row r="226" spans="2:15" x14ac:dyDescent="0.3">
      <c r="B226" t="s">
        <v>1547</v>
      </c>
      <c r="C226" t="s">
        <v>12580</v>
      </c>
      <c r="D226" t="s">
        <v>568</v>
      </c>
      <c r="E226" s="64">
        <v>0</v>
      </c>
      <c r="F226" s="64">
        <v>0</v>
      </c>
      <c r="G226" s="47">
        <v>44008</v>
      </c>
      <c r="H226" s="71">
        <v>2.6666666666666665</v>
      </c>
      <c r="I226" s="64">
        <v>0</v>
      </c>
      <c r="J226" s="64" t="s">
        <v>1538</v>
      </c>
      <c r="K226" s="64" t="s">
        <v>1535</v>
      </c>
      <c r="L226" s="64" t="s">
        <v>1535</v>
      </c>
      <c r="M226" s="64" t="s">
        <v>236</v>
      </c>
      <c r="N226" s="64" t="s">
        <v>254</v>
      </c>
      <c r="O226" s="64" t="s">
        <v>568</v>
      </c>
    </row>
    <row r="227" spans="2:15" x14ac:dyDescent="0.3">
      <c r="B227" t="s">
        <v>1547</v>
      </c>
      <c r="C227" t="s">
        <v>12607</v>
      </c>
      <c r="D227" t="s">
        <v>568</v>
      </c>
      <c r="E227" s="64">
        <v>0</v>
      </c>
      <c r="F227" s="64">
        <v>0</v>
      </c>
      <c r="G227" s="47">
        <v>43983</v>
      </c>
      <c r="H227" s="71">
        <v>2.6666666666666665</v>
      </c>
      <c r="I227" s="64">
        <v>0</v>
      </c>
      <c r="J227" s="64" t="s">
        <v>1538</v>
      </c>
      <c r="K227" s="64" t="s">
        <v>1535</v>
      </c>
      <c r="L227" s="64" t="s">
        <v>1535</v>
      </c>
      <c r="M227" s="64" t="s">
        <v>236</v>
      </c>
      <c r="N227" s="64" t="s">
        <v>254</v>
      </c>
      <c r="O227" s="64" t="s">
        <v>568</v>
      </c>
    </row>
    <row r="228" spans="2:15" x14ac:dyDescent="0.3">
      <c r="B228" t="s">
        <v>1547</v>
      </c>
      <c r="C228" t="s">
        <v>12699</v>
      </c>
      <c r="D228" t="s">
        <v>568</v>
      </c>
      <c r="E228" s="64">
        <v>0</v>
      </c>
      <c r="F228" s="64">
        <v>0</v>
      </c>
      <c r="G228" s="47">
        <v>44011</v>
      </c>
      <c r="H228" s="71">
        <v>2.6666666666666665</v>
      </c>
      <c r="I228" s="64">
        <v>0</v>
      </c>
      <c r="J228" s="64" t="s">
        <v>1538</v>
      </c>
      <c r="K228" s="64" t="s">
        <v>1535</v>
      </c>
      <c r="L228" s="64" t="s">
        <v>1535</v>
      </c>
      <c r="M228" s="64" t="s">
        <v>236</v>
      </c>
      <c r="N228" s="64" t="s">
        <v>254</v>
      </c>
      <c r="O228" s="64" t="s">
        <v>568</v>
      </c>
    </row>
    <row r="229" spans="2:15" x14ac:dyDescent="0.3">
      <c r="B229" t="s">
        <v>1536</v>
      </c>
      <c r="C229" t="s">
        <v>13262</v>
      </c>
      <c r="D229" t="s">
        <v>2106</v>
      </c>
      <c r="E229" s="64">
        <v>0</v>
      </c>
      <c r="F229" s="64">
        <v>0</v>
      </c>
      <c r="G229" s="47">
        <v>44001</v>
      </c>
      <c r="H229" s="71">
        <v>2.6666666666666665</v>
      </c>
      <c r="I229" s="64">
        <v>-1</v>
      </c>
      <c r="J229" s="64" t="s">
        <v>1538</v>
      </c>
      <c r="K229" s="64" t="s">
        <v>2160</v>
      </c>
      <c r="L229" s="64" t="s">
        <v>13263</v>
      </c>
      <c r="M229" s="64" t="s">
        <v>241</v>
      </c>
      <c r="N229" s="64" t="s">
        <v>2147</v>
      </c>
      <c r="O229" s="64" t="s">
        <v>568</v>
      </c>
    </row>
    <row r="230" spans="2:15" x14ac:dyDescent="0.3">
      <c r="B230" t="s">
        <v>1546</v>
      </c>
      <c r="C230" t="s">
        <v>13405</v>
      </c>
      <c r="D230" t="s">
        <v>1966</v>
      </c>
      <c r="E230" s="64">
        <v>0</v>
      </c>
      <c r="F230" s="64">
        <v>0</v>
      </c>
      <c r="G230" s="47">
        <v>44011</v>
      </c>
      <c r="H230" s="71">
        <v>2.6666666666666665</v>
      </c>
      <c r="I230" s="64">
        <v>-1</v>
      </c>
      <c r="J230" s="64" t="s">
        <v>249</v>
      </c>
      <c r="K230" s="64" t="s">
        <v>2160</v>
      </c>
      <c r="L230" s="64" t="s">
        <v>13406</v>
      </c>
      <c r="M230" s="64" t="s">
        <v>236</v>
      </c>
      <c r="N230" s="64" t="s">
        <v>254</v>
      </c>
      <c r="O230" s="64" t="s">
        <v>568</v>
      </c>
    </row>
    <row r="231" spans="2:15" x14ac:dyDescent="0.3">
      <c r="B231" t="s">
        <v>1546</v>
      </c>
      <c r="C231" t="s">
        <v>13445</v>
      </c>
      <c r="D231" t="s">
        <v>2182</v>
      </c>
      <c r="E231" s="64">
        <v>0</v>
      </c>
      <c r="F231" s="64">
        <v>0</v>
      </c>
      <c r="G231" s="47">
        <v>44008</v>
      </c>
      <c r="H231" s="71">
        <v>2.6666666666666665</v>
      </c>
      <c r="I231" s="64">
        <v>4832</v>
      </c>
      <c r="J231" s="64" t="s">
        <v>249</v>
      </c>
      <c r="K231" s="64" t="s">
        <v>2160</v>
      </c>
      <c r="L231" s="64" t="s">
        <v>13446</v>
      </c>
      <c r="M231" s="64" t="s">
        <v>236</v>
      </c>
      <c r="N231" s="64" t="s">
        <v>254</v>
      </c>
      <c r="O231" s="64" t="s">
        <v>568</v>
      </c>
    </row>
    <row r="232" spans="2:15" x14ac:dyDescent="0.3">
      <c r="B232" t="s">
        <v>1536</v>
      </c>
      <c r="C232" t="s">
        <v>13973</v>
      </c>
      <c r="D232" t="s">
        <v>2000</v>
      </c>
      <c r="E232" s="64">
        <v>0</v>
      </c>
      <c r="F232" s="64">
        <v>0</v>
      </c>
      <c r="G232" s="47">
        <v>43986</v>
      </c>
      <c r="H232" s="71">
        <v>2.6666666666666665</v>
      </c>
      <c r="I232" s="64">
        <v>-1</v>
      </c>
      <c r="J232" s="64" t="s">
        <v>249</v>
      </c>
      <c r="K232" s="64" t="s">
        <v>2160</v>
      </c>
      <c r="L232" s="64" t="s">
        <v>2925</v>
      </c>
      <c r="M232" s="64" t="s">
        <v>242</v>
      </c>
      <c r="N232" s="64" t="s">
        <v>2147</v>
      </c>
      <c r="O232" s="64" t="s">
        <v>568</v>
      </c>
    </row>
    <row r="233" spans="2:15" x14ac:dyDescent="0.3">
      <c r="B233" t="s">
        <v>1536</v>
      </c>
      <c r="C233" t="s">
        <v>15104</v>
      </c>
      <c r="D233" t="s">
        <v>2011</v>
      </c>
      <c r="E233" s="64">
        <v>0</v>
      </c>
      <c r="F233" s="64">
        <v>0</v>
      </c>
      <c r="G233" s="47">
        <v>43994</v>
      </c>
      <c r="H233" s="71">
        <v>2.6666666666666665</v>
      </c>
      <c r="I233" s="64">
        <v>-1</v>
      </c>
      <c r="J233" s="64" t="s">
        <v>249</v>
      </c>
      <c r="K233" s="64" t="s">
        <v>2160</v>
      </c>
      <c r="L233" s="64" t="s">
        <v>2925</v>
      </c>
      <c r="M233" s="64" t="s">
        <v>242</v>
      </c>
      <c r="N233" s="64" t="s">
        <v>254</v>
      </c>
      <c r="O233" s="64" t="s">
        <v>568</v>
      </c>
    </row>
    <row r="234" spans="2:15" x14ac:dyDescent="0.3">
      <c r="B234" t="s">
        <v>1536</v>
      </c>
      <c r="C234" t="s">
        <v>15194</v>
      </c>
      <c r="D234" t="s">
        <v>15195</v>
      </c>
      <c r="E234" s="64">
        <v>0</v>
      </c>
      <c r="F234" s="64">
        <v>0</v>
      </c>
      <c r="G234" s="47">
        <v>43997</v>
      </c>
      <c r="H234" s="71">
        <v>2.6666666666666665</v>
      </c>
      <c r="I234" s="64">
        <v>-1</v>
      </c>
      <c r="J234" s="64" t="s">
        <v>1538</v>
      </c>
      <c r="K234" s="64" t="s">
        <v>2160</v>
      </c>
      <c r="L234" s="64" t="s">
        <v>8148</v>
      </c>
      <c r="M234" s="64" t="s">
        <v>236</v>
      </c>
      <c r="N234" s="64" t="s">
        <v>254</v>
      </c>
      <c r="O234" s="64" t="s">
        <v>568</v>
      </c>
    </row>
    <row r="235" spans="2:15" x14ac:dyDescent="0.3">
      <c r="B235" t="s">
        <v>1536</v>
      </c>
      <c r="C235" t="s">
        <v>15578</v>
      </c>
      <c r="D235" t="s">
        <v>2273</v>
      </c>
      <c r="E235" s="64">
        <v>0</v>
      </c>
      <c r="F235" s="64">
        <v>0</v>
      </c>
      <c r="G235" s="47">
        <v>43999</v>
      </c>
      <c r="H235" s="71">
        <v>2.6666666666666665</v>
      </c>
      <c r="I235" s="64">
        <v>16940</v>
      </c>
      <c r="J235" s="64" t="s">
        <v>249</v>
      </c>
      <c r="K235" s="64" t="s">
        <v>2173</v>
      </c>
      <c r="L235" s="64" t="s">
        <v>13021</v>
      </c>
      <c r="M235" s="64" t="s">
        <v>236</v>
      </c>
      <c r="N235" s="64" t="s">
        <v>254</v>
      </c>
      <c r="O235" s="64" t="s">
        <v>568</v>
      </c>
    </row>
    <row r="236" spans="2:15" x14ac:dyDescent="0.3">
      <c r="B236" t="s">
        <v>1546</v>
      </c>
      <c r="C236" t="s">
        <v>11429</v>
      </c>
      <c r="D236" t="s">
        <v>2505</v>
      </c>
      <c r="E236" s="64">
        <v>0</v>
      </c>
      <c r="F236" s="64">
        <v>0</v>
      </c>
      <c r="G236" s="47">
        <v>43992</v>
      </c>
      <c r="H236" s="71">
        <v>2.6666666666666665</v>
      </c>
      <c r="I236" s="64">
        <v>61171</v>
      </c>
      <c r="J236" s="64" t="s">
        <v>249</v>
      </c>
      <c r="K236" s="64" t="s">
        <v>2160</v>
      </c>
      <c r="L236" s="64" t="s">
        <v>11430</v>
      </c>
      <c r="M236" s="64" t="s">
        <v>236</v>
      </c>
      <c r="N236" s="64" t="s">
        <v>254</v>
      </c>
      <c r="O236" s="64" t="s">
        <v>568</v>
      </c>
    </row>
    <row r="237" spans="2:15" x14ac:dyDescent="0.3">
      <c r="B237" t="s">
        <v>1536</v>
      </c>
      <c r="C237" t="s">
        <v>12323</v>
      </c>
      <c r="D237" t="s">
        <v>2316</v>
      </c>
      <c r="E237" s="64">
        <v>0</v>
      </c>
      <c r="F237" s="64">
        <v>0</v>
      </c>
      <c r="G237" s="47">
        <v>43994</v>
      </c>
      <c r="H237" s="71">
        <v>2.6666666666666665</v>
      </c>
      <c r="I237" s="64">
        <v>155720</v>
      </c>
      <c r="J237" s="64" t="s">
        <v>249</v>
      </c>
      <c r="K237" s="64" t="s">
        <v>2160</v>
      </c>
      <c r="L237" s="64" t="s">
        <v>2992</v>
      </c>
      <c r="M237" s="64" t="s">
        <v>242</v>
      </c>
      <c r="N237" s="64" t="s">
        <v>254</v>
      </c>
      <c r="O237" s="64" t="s">
        <v>568</v>
      </c>
    </row>
    <row r="238" spans="2:15" x14ac:dyDescent="0.3">
      <c r="B238" t="s">
        <v>1547</v>
      </c>
      <c r="C238" t="s">
        <v>16844</v>
      </c>
      <c r="D238" t="s">
        <v>568</v>
      </c>
      <c r="E238" s="64">
        <v>0</v>
      </c>
      <c r="F238" s="64">
        <v>0</v>
      </c>
      <c r="G238" s="47">
        <v>43990</v>
      </c>
      <c r="H238" s="71">
        <v>2.6666666666666665</v>
      </c>
      <c r="I238" s="64">
        <v>0</v>
      </c>
      <c r="J238" s="64" t="s">
        <v>1538</v>
      </c>
      <c r="K238" s="64" t="s">
        <v>1535</v>
      </c>
      <c r="L238" s="64" t="s">
        <v>1535</v>
      </c>
      <c r="M238" s="64" t="s">
        <v>236</v>
      </c>
      <c r="N238" s="64" t="s">
        <v>254</v>
      </c>
      <c r="O238" s="64" t="s">
        <v>568</v>
      </c>
    </row>
    <row r="239" spans="2:15" x14ac:dyDescent="0.3">
      <c r="B239" t="s">
        <v>1547</v>
      </c>
      <c r="C239" t="s">
        <v>16860</v>
      </c>
      <c r="D239" t="s">
        <v>568</v>
      </c>
      <c r="E239" s="64">
        <v>0</v>
      </c>
      <c r="F239" s="64">
        <v>0</v>
      </c>
      <c r="G239" s="47">
        <v>44009</v>
      </c>
      <c r="H239" s="71">
        <v>2.6666666666666665</v>
      </c>
      <c r="I239" s="64">
        <v>0</v>
      </c>
      <c r="J239" s="64" t="s">
        <v>1538</v>
      </c>
      <c r="K239" s="64" t="s">
        <v>1535</v>
      </c>
      <c r="L239" s="64" t="s">
        <v>1535</v>
      </c>
      <c r="M239" s="64" t="s">
        <v>242</v>
      </c>
      <c r="N239" s="64" t="s">
        <v>254</v>
      </c>
      <c r="O239" s="64" t="s">
        <v>568</v>
      </c>
    </row>
    <row r="240" spans="2:15" x14ac:dyDescent="0.3">
      <c r="B240" t="s">
        <v>1547</v>
      </c>
      <c r="C240" t="s">
        <v>16895</v>
      </c>
      <c r="D240" t="s">
        <v>568</v>
      </c>
      <c r="E240" s="64">
        <v>0</v>
      </c>
      <c r="F240" s="64">
        <v>0</v>
      </c>
      <c r="G240" s="47">
        <v>44001</v>
      </c>
      <c r="H240" s="71">
        <v>2.6666666666666665</v>
      </c>
      <c r="I240" s="64">
        <v>0</v>
      </c>
      <c r="J240" s="64" t="s">
        <v>1538</v>
      </c>
      <c r="K240" s="64" t="s">
        <v>1535</v>
      </c>
      <c r="L240" s="64" t="s">
        <v>1535</v>
      </c>
      <c r="M240" s="64" t="s">
        <v>236</v>
      </c>
      <c r="N240" s="64" t="s">
        <v>254</v>
      </c>
      <c r="O240" s="64" t="s">
        <v>568</v>
      </c>
    </row>
    <row r="241" spans="2:15" x14ac:dyDescent="0.3">
      <c r="B241" t="s">
        <v>1547</v>
      </c>
      <c r="C241" t="s">
        <v>16994</v>
      </c>
      <c r="D241" t="s">
        <v>568</v>
      </c>
      <c r="E241" s="64">
        <v>0</v>
      </c>
      <c r="F241" s="64">
        <v>0</v>
      </c>
      <c r="G241" s="47">
        <v>44006</v>
      </c>
      <c r="H241" s="71">
        <v>2.6666666666666665</v>
      </c>
      <c r="I241" s="64">
        <v>0</v>
      </c>
      <c r="J241" s="64" t="s">
        <v>1538</v>
      </c>
      <c r="K241" s="64" t="s">
        <v>1535</v>
      </c>
      <c r="L241" s="64" t="s">
        <v>1535</v>
      </c>
      <c r="M241" s="64" t="s">
        <v>236</v>
      </c>
      <c r="N241" s="64" t="s">
        <v>254</v>
      </c>
      <c r="O241" s="64" t="s">
        <v>568</v>
      </c>
    </row>
    <row r="242" spans="2:15" x14ac:dyDescent="0.3">
      <c r="B242" t="s">
        <v>1547</v>
      </c>
      <c r="C242" t="s">
        <v>17031</v>
      </c>
      <c r="D242" t="s">
        <v>568</v>
      </c>
      <c r="E242" s="64">
        <v>0</v>
      </c>
      <c r="F242" s="64">
        <v>0</v>
      </c>
      <c r="G242" s="47">
        <v>44009</v>
      </c>
      <c r="H242" s="71">
        <v>2.6666666666666665</v>
      </c>
      <c r="I242" s="64">
        <v>0</v>
      </c>
      <c r="J242" s="64" t="s">
        <v>1538</v>
      </c>
      <c r="K242" s="64" t="s">
        <v>1535</v>
      </c>
      <c r="L242" s="64" t="s">
        <v>1535</v>
      </c>
      <c r="M242" s="64" t="s">
        <v>236</v>
      </c>
      <c r="N242" s="64" t="s">
        <v>254</v>
      </c>
      <c r="O242" s="64" t="s">
        <v>568</v>
      </c>
    </row>
    <row r="243" spans="2:15" x14ac:dyDescent="0.3">
      <c r="B243" t="s">
        <v>1547</v>
      </c>
      <c r="C243" t="s">
        <v>17068</v>
      </c>
      <c r="D243" t="s">
        <v>568</v>
      </c>
      <c r="E243" s="64">
        <v>0</v>
      </c>
      <c r="F243" s="64">
        <v>0</v>
      </c>
      <c r="G243" s="47">
        <v>43990</v>
      </c>
      <c r="H243" s="71">
        <v>2.6666666666666665</v>
      </c>
      <c r="I243" s="64">
        <v>0</v>
      </c>
      <c r="J243" s="64" t="s">
        <v>1538</v>
      </c>
      <c r="K243" s="64" t="s">
        <v>1535</v>
      </c>
      <c r="L243" s="64" t="s">
        <v>1535</v>
      </c>
      <c r="M243" s="64" t="s">
        <v>236</v>
      </c>
      <c r="N243" s="64" t="s">
        <v>254</v>
      </c>
      <c r="O243" s="64" t="s">
        <v>568</v>
      </c>
    </row>
    <row r="244" spans="2:15" x14ac:dyDescent="0.3">
      <c r="B244" t="s">
        <v>1547</v>
      </c>
      <c r="C244" t="s">
        <v>17069</v>
      </c>
      <c r="D244" t="s">
        <v>568</v>
      </c>
      <c r="E244" s="64">
        <v>0</v>
      </c>
      <c r="F244" s="64">
        <v>0</v>
      </c>
      <c r="G244" s="47">
        <v>43992</v>
      </c>
      <c r="H244" s="71">
        <v>2.6666666666666665</v>
      </c>
      <c r="I244" s="64">
        <v>0</v>
      </c>
      <c r="J244" s="64" t="s">
        <v>1538</v>
      </c>
      <c r="K244" s="64" t="s">
        <v>1535</v>
      </c>
      <c r="L244" s="64" t="s">
        <v>1535</v>
      </c>
      <c r="M244" s="64" t="s">
        <v>236</v>
      </c>
      <c r="N244" s="64" t="s">
        <v>254</v>
      </c>
      <c r="O244" s="64" t="s">
        <v>568</v>
      </c>
    </row>
    <row r="245" spans="2:15" x14ac:dyDescent="0.3">
      <c r="B245" t="s">
        <v>1547</v>
      </c>
      <c r="C245" t="s">
        <v>17090</v>
      </c>
      <c r="D245" t="s">
        <v>568</v>
      </c>
      <c r="E245" s="64">
        <v>0</v>
      </c>
      <c r="F245" s="64">
        <v>0</v>
      </c>
      <c r="G245" s="47">
        <v>44001</v>
      </c>
      <c r="H245" s="71">
        <v>2.6666666666666665</v>
      </c>
      <c r="I245" s="64">
        <v>0</v>
      </c>
      <c r="J245" s="64" t="s">
        <v>1538</v>
      </c>
      <c r="K245" s="64" t="s">
        <v>1535</v>
      </c>
      <c r="L245" s="64" t="s">
        <v>1535</v>
      </c>
      <c r="M245" s="64" t="s">
        <v>236</v>
      </c>
      <c r="N245" s="64" t="s">
        <v>2147</v>
      </c>
      <c r="O245" s="64" t="s">
        <v>568</v>
      </c>
    </row>
    <row r="246" spans="2:15" x14ac:dyDescent="0.3">
      <c r="B246" t="s">
        <v>1547</v>
      </c>
      <c r="C246" t="s">
        <v>17290</v>
      </c>
      <c r="D246" t="s">
        <v>568</v>
      </c>
      <c r="E246" s="64">
        <v>0</v>
      </c>
      <c r="F246" s="64">
        <v>0</v>
      </c>
      <c r="G246" s="47">
        <v>43992</v>
      </c>
      <c r="H246" s="71">
        <v>2.6666666666666665</v>
      </c>
      <c r="I246" s="64">
        <v>0</v>
      </c>
      <c r="J246" s="64" t="s">
        <v>1538</v>
      </c>
      <c r="K246" s="64" t="s">
        <v>1535</v>
      </c>
      <c r="L246" s="64" t="s">
        <v>1535</v>
      </c>
      <c r="M246" s="64" t="s">
        <v>236</v>
      </c>
      <c r="N246" s="64" t="s">
        <v>254</v>
      </c>
      <c r="O246" s="64" t="s">
        <v>568</v>
      </c>
    </row>
    <row r="247" spans="2:15" x14ac:dyDescent="0.3">
      <c r="B247" t="s">
        <v>1547</v>
      </c>
      <c r="C247" t="s">
        <v>17326</v>
      </c>
      <c r="D247" t="s">
        <v>568</v>
      </c>
      <c r="E247" s="64">
        <v>0</v>
      </c>
      <c r="F247" s="64">
        <v>0</v>
      </c>
      <c r="G247" s="47">
        <v>44012</v>
      </c>
      <c r="H247" s="71">
        <v>2.6666666666666665</v>
      </c>
      <c r="I247" s="64">
        <v>0</v>
      </c>
      <c r="J247" s="64" t="s">
        <v>1538</v>
      </c>
      <c r="K247" s="64" t="s">
        <v>1535</v>
      </c>
      <c r="L247" s="64" t="s">
        <v>1535</v>
      </c>
      <c r="M247" s="64" t="s">
        <v>236</v>
      </c>
      <c r="N247" s="64" t="s">
        <v>254</v>
      </c>
      <c r="O247" s="64" t="s">
        <v>568</v>
      </c>
    </row>
    <row r="248" spans="2:15" x14ac:dyDescent="0.3">
      <c r="B248" t="s">
        <v>1547</v>
      </c>
      <c r="C248" t="s">
        <v>17621</v>
      </c>
      <c r="D248" t="s">
        <v>568</v>
      </c>
      <c r="E248" s="64">
        <v>0</v>
      </c>
      <c r="F248" s="64">
        <v>0</v>
      </c>
      <c r="G248" s="47">
        <v>43984</v>
      </c>
      <c r="H248" s="71">
        <v>2.6666666666666665</v>
      </c>
      <c r="I248" s="64">
        <v>0</v>
      </c>
      <c r="J248" s="64" t="s">
        <v>1538</v>
      </c>
      <c r="K248" s="64" t="s">
        <v>1535</v>
      </c>
      <c r="L248" s="64" t="s">
        <v>1535</v>
      </c>
      <c r="M248" s="64" t="s">
        <v>236</v>
      </c>
      <c r="N248" s="64" t="s">
        <v>2147</v>
      </c>
      <c r="O248" s="64" t="s">
        <v>568</v>
      </c>
    </row>
    <row r="249" spans="2:15" x14ac:dyDescent="0.3">
      <c r="B249" t="s">
        <v>1547</v>
      </c>
      <c r="C249" t="s">
        <v>12345</v>
      </c>
      <c r="D249" t="s">
        <v>568</v>
      </c>
      <c r="E249" s="64">
        <v>0</v>
      </c>
      <c r="F249" s="64">
        <v>0</v>
      </c>
      <c r="G249" s="47">
        <v>43976</v>
      </c>
      <c r="H249" s="71">
        <v>2.75</v>
      </c>
      <c r="I249" s="64">
        <v>0</v>
      </c>
      <c r="J249" s="64" t="s">
        <v>1538</v>
      </c>
      <c r="K249" s="64" t="s">
        <v>1535</v>
      </c>
      <c r="L249" s="64" t="s">
        <v>1535</v>
      </c>
      <c r="M249" s="64" t="s">
        <v>236</v>
      </c>
      <c r="N249" s="64" t="s">
        <v>254</v>
      </c>
      <c r="O249" s="64" t="s">
        <v>568</v>
      </c>
    </row>
    <row r="250" spans="2:15" x14ac:dyDescent="0.3">
      <c r="B250" t="s">
        <v>1547</v>
      </c>
      <c r="C250" t="s">
        <v>12532</v>
      </c>
      <c r="D250" t="s">
        <v>568</v>
      </c>
      <c r="E250" s="64">
        <v>0</v>
      </c>
      <c r="F250" s="64">
        <v>0</v>
      </c>
      <c r="G250" s="47">
        <v>43967</v>
      </c>
      <c r="H250" s="71">
        <v>2.75</v>
      </c>
      <c r="I250" s="64">
        <v>0</v>
      </c>
      <c r="J250" s="64" t="s">
        <v>1538</v>
      </c>
      <c r="K250" s="64" t="s">
        <v>1535</v>
      </c>
      <c r="L250" s="64" t="s">
        <v>1535</v>
      </c>
      <c r="M250" s="64" t="s">
        <v>236</v>
      </c>
      <c r="N250" s="64" t="s">
        <v>254</v>
      </c>
      <c r="O250" s="64" t="s">
        <v>568</v>
      </c>
    </row>
    <row r="251" spans="2:15" x14ac:dyDescent="0.3">
      <c r="B251" t="s">
        <v>1547</v>
      </c>
      <c r="C251" t="s">
        <v>12606</v>
      </c>
      <c r="D251" t="s">
        <v>568</v>
      </c>
      <c r="E251" s="64">
        <v>0</v>
      </c>
      <c r="F251" s="64">
        <v>0</v>
      </c>
      <c r="G251" s="47">
        <v>43976</v>
      </c>
      <c r="H251" s="71">
        <v>2.75</v>
      </c>
      <c r="I251" s="64">
        <v>0</v>
      </c>
      <c r="J251" s="64" t="s">
        <v>1538</v>
      </c>
      <c r="K251" s="64" t="s">
        <v>1535</v>
      </c>
      <c r="L251" s="64" t="s">
        <v>1535</v>
      </c>
      <c r="M251" s="64" t="s">
        <v>236</v>
      </c>
      <c r="N251" s="64" t="s">
        <v>254</v>
      </c>
      <c r="O251" s="64" t="s">
        <v>568</v>
      </c>
    </row>
    <row r="252" spans="2:15" x14ac:dyDescent="0.3">
      <c r="B252" t="s">
        <v>1536</v>
      </c>
      <c r="C252" t="s">
        <v>12102</v>
      </c>
      <c r="D252" t="s">
        <v>2246</v>
      </c>
      <c r="E252" s="64">
        <v>0</v>
      </c>
      <c r="F252" s="64">
        <v>0</v>
      </c>
      <c r="G252" s="47">
        <v>43970</v>
      </c>
      <c r="H252" s="71">
        <v>2.75</v>
      </c>
      <c r="I252" s="64">
        <v>31829</v>
      </c>
      <c r="J252" s="64" t="s">
        <v>1538</v>
      </c>
      <c r="K252" s="64" t="s">
        <v>2160</v>
      </c>
      <c r="L252" s="64" t="s">
        <v>4726</v>
      </c>
      <c r="M252" s="64" t="s">
        <v>236</v>
      </c>
      <c r="N252" s="64" t="s">
        <v>254</v>
      </c>
      <c r="O252" s="64" t="s">
        <v>568</v>
      </c>
    </row>
    <row r="253" spans="2:15" x14ac:dyDescent="0.3">
      <c r="B253" t="s">
        <v>1536</v>
      </c>
      <c r="C253" t="s">
        <v>14237</v>
      </c>
      <c r="D253" t="s">
        <v>2369</v>
      </c>
      <c r="E253" s="64">
        <v>0</v>
      </c>
      <c r="F253" s="64">
        <v>0</v>
      </c>
      <c r="G253" s="47">
        <v>43966</v>
      </c>
      <c r="H253" s="71">
        <v>2.75</v>
      </c>
      <c r="I253" s="64">
        <v>30432</v>
      </c>
      <c r="J253" s="64" t="s">
        <v>1538</v>
      </c>
      <c r="K253" s="64" t="s">
        <v>2160</v>
      </c>
      <c r="L253" s="64" t="s">
        <v>14238</v>
      </c>
      <c r="M253" s="64" t="s">
        <v>236</v>
      </c>
      <c r="N253" s="64" t="s">
        <v>254</v>
      </c>
      <c r="O253" s="64" t="s">
        <v>568</v>
      </c>
    </row>
    <row r="254" spans="2:15" x14ac:dyDescent="0.3">
      <c r="B254" t="s">
        <v>1536</v>
      </c>
      <c r="C254" t="s">
        <v>12303</v>
      </c>
      <c r="D254" t="s">
        <v>2207</v>
      </c>
      <c r="E254" s="64">
        <v>0</v>
      </c>
      <c r="F254" s="64">
        <v>0</v>
      </c>
      <c r="G254" s="47">
        <v>43964</v>
      </c>
      <c r="H254" s="71">
        <v>2.75</v>
      </c>
      <c r="I254" s="64">
        <v>70723</v>
      </c>
      <c r="J254" s="64" t="s">
        <v>249</v>
      </c>
      <c r="K254" s="64" t="s">
        <v>2173</v>
      </c>
      <c r="L254" s="64" t="s">
        <v>12304</v>
      </c>
      <c r="M254" s="64" t="s">
        <v>241</v>
      </c>
      <c r="N254" s="64" t="s">
        <v>254</v>
      </c>
      <c r="O254" s="64" t="s">
        <v>568</v>
      </c>
    </row>
    <row r="255" spans="2:15" x14ac:dyDescent="0.3">
      <c r="B255" t="s">
        <v>1536</v>
      </c>
      <c r="C255" t="s">
        <v>14631</v>
      </c>
      <c r="D255" t="s">
        <v>1870</v>
      </c>
      <c r="E255" s="64">
        <v>0</v>
      </c>
      <c r="F255" s="64">
        <v>0</v>
      </c>
      <c r="G255" s="47">
        <v>43979</v>
      </c>
      <c r="H255" s="71">
        <v>2.75</v>
      </c>
      <c r="I255" s="64">
        <v>-1</v>
      </c>
      <c r="J255" s="64" t="s">
        <v>1538</v>
      </c>
      <c r="K255" s="64" t="s">
        <v>2173</v>
      </c>
      <c r="L255" s="64" t="s">
        <v>14632</v>
      </c>
      <c r="M255" s="64" t="s">
        <v>236</v>
      </c>
      <c r="N255" s="64" t="s">
        <v>2147</v>
      </c>
      <c r="O255" s="64" t="s">
        <v>568</v>
      </c>
    </row>
    <row r="256" spans="2:15" x14ac:dyDescent="0.3">
      <c r="B256" t="s">
        <v>1536</v>
      </c>
      <c r="C256" t="s">
        <v>14707</v>
      </c>
      <c r="D256" t="s">
        <v>2063</v>
      </c>
      <c r="E256" s="64">
        <v>0</v>
      </c>
      <c r="F256" s="64">
        <v>0</v>
      </c>
      <c r="G256" s="47">
        <v>43967</v>
      </c>
      <c r="H256" s="71">
        <v>2.75</v>
      </c>
      <c r="I256" s="64">
        <v>-1</v>
      </c>
      <c r="J256" s="64" t="s">
        <v>1538</v>
      </c>
      <c r="K256" s="64" t="s">
        <v>2173</v>
      </c>
      <c r="L256" s="64" t="s">
        <v>13189</v>
      </c>
      <c r="M256" s="64" t="s">
        <v>236</v>
      </c>
      <c r="N256" s="64" t="s">
        <v>254</v>
      </c>
      <c r="O256" s="64" t="s">
        <v>568</v>
      </c>
    </row>
    <row r="257" spans="2:15" x14ac:dyDescent="0.3">
      <c r="B257" t="s">
        <v>1546</v>
      </c>
      <c r="C257" t="s">
        <v>12028</v>
      </c>
      <c r="D257" t="s">
        <v>11900</v>
      </c>
      <c r="E257" s="64">
        <v>0</v>
      </c>
      <c r="F257" s="64">
        <v>0</v>
      </c>
      <c r="G257" s="47">
        <v>43967</v>
      </c>
      <c r="H257" s="71">
        <v>2.75</v>
      </c>
      <c r="I257" s="64">
        <v>50400</v>
      </c>
      <c r="J257" s="64" t="s">
        <v>1538</v>
      </c>
      <c r="K257" s="64" t="s">
        <v>2160</v>
      </c>
      <c r="L257" s="64" t="s">
        <v>12029</v>
      </c>
      <c r="M257" s="64" t="s">
        <v>236</v>
      </c>
      <c r="N257" s="64" t="s">
        <v>254</v>
      </c>
      <c r="O257" s="64" t="s">
        <v>568</v>
      </c>
    </row>
    <row r="258" spans="2:15" x14ac:dyDescent="0.3">
      <c r="B258" t="s">
        <v>1546</v>
      </c>
      <c r="C258" t="s">
        <v>11805</v>
      </c>
      <c r="D258" t="s">
        <v>2306</v>
      </c>
      <c r="E258" s="64">
        <v>0</v>
      </c>
      <c r="F258" s="64">
        <v>0</v>
      </c>
      <c r="G258" s="47">
        <v>43973</v>
      </c>
      <c r="H258" s="71">
        <v>2.75</v>
      </c>
      <c r="I258" s="64">
        <v>18649</v>
      </c>
      <c r="J258" s="64" t="s">
        <v>249</v>
      </c>
      <c r="K258" s="64" t="s">
        <v>2160</v>
      </c>
      <c r="L258" s="64" t="s">
        <v>11806</v>
      </c>
      <c r="M258" s="64" t="s">
        <v>242</v>
      </c>
      <c r="N258" s="64" t="s">
        <v>254</v>
      </c>
      <c r="O258" s="64" t="s">
        <v>568</v>
      </c>
    </row>
    <row r="259" spans="2:15" x14ac:dyDescent="0.3">
      <c r="B259" t="s">
        <v>1536</v>
      </c>
      <c r="C259" t="s">
        <v>11724</v>
      </c>
      <c r="D259" t="s">
        <v>2167</v>
      </c>
      <c r="E259" s="64">
        <v>0</v>
      </c>
      <c r="F259" s="64">
        <v>0</v>
      </c>
      <c r="G259" s="47">
        <v>43958</v>
      </c>
      <c r="H259" s="71">
        <v>2.75</v>
      </c>
      <c r="I259" s="64">
        <v>51237</v>
      </c>
      <c r="J259" s="64" t="s">
        <v>249</v>
      </c>
      <c r="K259" s="64" t="s">
        <v>2160</v>
      </c>
      <c r="L259" s="64" t="s">
        <v>3939</v>
      </c>
      <c r="M259" s="64" t="s">
        <v>236</v>
      </c>
      <c r="N259" s="64" t="s">
        <v>254</v>
      </c>
      <c r="O259" s="64" t="s">
        <v>568</v>
      </c>
    </row>
    <row r="260" spans="2:15" x14ac:dyDescent="0.3">
      <c r="B260" t="s">
        <v>1536</v>
      </c>
      <c r="C260" t="s">
        <v>12324</v>
      </c>
      <c r="D260" t="s">
        <v>2207</v>
      </c>
      <c r="E260" s="64">
        <v>0</v>
      </c>
      <c r="F260" s="64">
        <v>0</v>
      </c>
      <c r="G260" s="47">
        <v>43964</v>
      </c>
      <c r="H260" s="71">
        <v>2.75</v>
      </c>
      <c r="I260" s="64">
        <v>76159</v>
      </c>
      <c r="J260" s="64" t="s">
        <v>249</v>
      </c>
      <c r="K260" s="64" t="s">
        <v>2160</v>
      </c>
      <c r="L260" s="64" t="s">
        <v>12325</v>
      </c>
      <c r="M260" s="64" t="s">
        <v>241</v>
      </c>
      <c r="N260" s="64" t="s">
        <v>254</v>
      </c>
      <c r="O260" s="64" t="s">
        <v>568</v>
      </c>
    </row>
    <row r="261" spans="2:15" x14ac:dyDescent="0.3">
      <c r="B261" t="s">
        <v>1547</v>
      </c>
      <c r="C261" t="s">
        <v>17275</v>
      </c>
      <c r="D261" t="s">
        <v>568</v>
      </c>
      <c r="E261" s="64">
        <v>0</v>
      </c>
      <c r="F261" s="64">
        <v>0</v>
      </c>
      <c r="G261" s="47">
        <v>43976</v>
      </c>
      <c r="H261" s="71">
        <v>2.75</v>
      </c>
      <c r="I261" s="64">
        <v>0</v>
      </c>
      <c r="J261" s="64" t="s">
        <v>1538</v>
      </c>
      <c r="K261" s="64" t="s">
        <v>1535</v>
      </c>
      <c r="L261" s="64" t="s">
        <v>1535</v>
      </c>
      <c r="M261" s="64" t="s">
        <v>236</v>
      </c>
      <c r="N261" s="64" t="s">
        <v>254</v>
      </c>
      <c r="O261" s="64" t="s">
        <v>568</v>
      </c>
    </row>
    <row r="262" spans="2:15" x14ac:dyDescent="0.3">
      <c r="B262" t="s">
        <v>1547</v>
      </c>
      <c r="C262" t="s">
        <v>12350</v>
      </c>
      <c r="D262" t="s">
        <v>568</v>
      </c>
      <c r="E262" s="64">
        <v>0</v>
      </c>
      <c r="F262" s="64">
        <v>0</v>
      </c>
      <c r="G262" s="47">
        <v>43937</v>
      </c>
      <c r="H262" s="71">
        <v>2.8333333333333335</v>
      </c>
      <c r="I262" s="64">
        <v>0</v>
      </c>
      <c r="J262" s="64" t="s">
        <v>1538</v>
      </c>
      <c r="K262" s="64" t="s">
        <v>1535</v>
      </c>
      <c r="L262" s="64" t="s">
        <v>1535</v>
      </c>
      <c r="M262" s="64" t="s">
        <v>242</v>
      </c>
      <c r="N262" s="64" t="s">
        <v>254</v>
      </c>
      <c r="O262" s="64" t="s">
        <v>568</v>
      </c>
    </row>
    <row r="263" spans="2:15" x14ac:dyDescent="0.3">
      <c r="B263" t="s">
        <v>1547</v>
      </c>
      <c r="C263" t="s">
        <v>12378</v>
      </c>
      <c r="D263" t="s">
        <v>568</v>
      </c>
      <c r="E263" s="64">
        <v>0</v>
      </c>
      <c r="F263" s="64">
        <v>0</v>
      </c>
      <c r="G263" s="47">
        <v>43930</v>
      </c>
      <c r="H263" s="71">
        <v>2.8333333333333335</v>
      </c>
      <c r="I263" s="64">
        <v>0</v>
      </c>
      <c r="J263" s="64" t="s">
        <v>1538</v>
      </c>
      <c r="K263" s="64" t="s">
        <v>1535</v>
      </c>
      <c r="L263" s="64" t="s">
        <v>1535</v>
      </c>
      <c r="M263" s="64" t="s">
        <v>236</v>
      </c>
      <c r="N263" s="64" t="s">
        <v>254</v>
      </c>
      <c r="O263" s="64" t="s">
        <v>568</v>
      </c>
    </row>
    <row r="264" spans="2:15" x14ac:dyDescent="0.3">
      <c r="B264" t="s">
        <v>1536</v>
      </c>
      <c r="C264" t="s">
        <v>13833</v>
      </c>
      <c r="D264" t="s">
        <v>2092</v>
      </c>
      <c r="E264" s="64">
        <v>0</v>
      </c>
      <c r="F264" s="64">
        <v>0</v>
      </c>
      <c r="G264" s="47">
        <v>43930</v>
      </c>
      <c r="H264" s="71">
        <v>2.8333333333333335</v>
      </c>
      <c r="I264" s="64">
        <v>-1</v>
      </c>
      <c r="J264" s="64" t="s">
        <v>1538</v>
      </c>
      <c r="K264" s="64" t="s">
        <v>2176</v>
      </c>
      <c r="L264" s="64" t="s">
        <v>13834</v>
      </c>
      <c r="M264" s="64" t="s">
        <v>242</v>
      </c>
      <c r="N264" s="64" t="s">
        <v>2147</v>
      </c>
      <c r="O264" s="64" t="s">
        <v>568</v>
      </c>
    </row>
    <row r="265" spans="2:15" x14ac:dyDescent="0.3">
      <c r="B265" t="s">
        <v>1536</v>
      </c>
      <c r="C265" t="s">
        <v>12280</v>
      </c>
      <c r="D265" t="s">
        <v>2311</v>
      </c>
      <c r="E265" s="64">
        <v>0</v>
      </c>
      <c r="F265" s="64">
        <v>0</v>
      </c>
      <c r="G265" s="47">
        <v>43937</v>
      </c>
      <c r="H265" s="71">
        <v>2.8333333333333335</v>
      </c>
      <c r="I265" s="64">
        <v>19540</v>
      </c>
      <c r="J265" s="64" t="s">
        <v>1538</v>
      </c>
      <c r="K265" s="64" t="s">
        <v>2160</v>
      </c>
      <c r="L265" s="64" t="s">
        <v>11931</v>
      </c>
      <c r="M265" s="64" t="s">
        <v>236</v>
      </c>
      <c r="N265" s="64" t="s">
        <v>2147</v>
      </c>
      <c r="O265" s="64" t="s">
        <v>568</v>
      </c>
    </row>
    <row r="266" spans="2:15" x14ac:dyDescent="0.3">
      <c r="B266" t="s">
        <v>1546</v>
      </c>
      <c r="C266" t="s">
        <v>14129</v>
      </c>
      <c r="D266" t="s">
        <v>2086</v>
      </c>
      <c r="E266" s="64">
        <v>0</v>
      </c>
      <c r="F266" s="64">
        <v>0</v>
      </c>
      <c r="G266" s="47">
        <v>43937</v>
      </c>
      <c r="H266" s="71">
        <v>2.8333333333333335</v>
      </c>
      <c r="I266" s="64">
        <v>-1</v>
      </c>
      <c r="J266" s="64" t="s">
        <v>1538</v>
      </c>
      <c r="K266" s="64" t="s">
        <v>2160</v>
      </c>
      <c r="L266" s="64" t="s">
        <v>8133</v>
      </c>
      <c r="M266" s="64" t="s">
        <v>241</v>
      </c>
      <c r="N266" s="64" t="s">
        <v>254</v>
      </c>
      <c r="O266" s="64" t="s">
        <v>568</v>
      </c>
    </row>
    <row r="267" spans="2:15" x14ac:dyDescent="0.3">
      <c r="B267" t="s">
        <v>1536</v>
      </c>
      <c r="C267" t="s">
        <v>15826</v>
      </c>
      <c r="D267" t="s">
        <v>2027</v>
      </c>
      <c r="E267" s="64">
        <v>0</v>
      </c>
      <c r="F267" s="64">
        <v>0</v>
      </c>
      <c r="G267" s="47">
        <v>43934</v>
      </c>
      <c r="H267" s="71">
        <v>2.8333333333333335</v>
      </c>
      <c r="I267" s="64">
        <v>-1</v>
      </c>
      <c r="J267" s="64" t="s">
        <v>1538</v>
      </c>
      <c r="K267" s="64" t="s">
        <v>2176</v>
      </c>
      <c r="L267" s="64" t="s">
        <v>5495</v>
      </c>
      <c r="M267" s="64" t="s">
        <v>242</v>
      </c>
      <c r="N267" s="64" t="s">
        <v>254</v>
      </c>
      <c r="O267" s="64" t="s">
        <v>568</v>
      </c>
    </row>
    <row r="268" spans="2:15" x14ac:dyDescent="0.3">
      <c r="B268" t="s">
        <v>1536</v>
      </c>
      <c r="C268" t="s">
        <v>12162</v>
      </c>
      <c r="D268" t="s">
        <v>2301</v>
      </c>
      <c r="E268" s="64">
        <v>0</v>
      </c>
      <c r="F268" s="64">
        <v>0</v>
      </c>
      <c r="G268" s="47">
        <v>43927</v>
      </c>
      <c r="H268" s="71">
        <v>2.8333333333333335</v>
      </c>
      <c r="I268" s="64">
        <v>126288</v>
      </c>
      <c r="J268" s="64" t="s">
        <v>249</v>
      </c>
      <c r="K268" s="64" t="s">
        <v>2160</v>
      </c>
      <c r="L268" s="64" t="s">
        <v>4726</v>
      </c>
      <c r="M268" s="64" t="s">
        <v>242</v>
      </c>
      <c r="N268" s="64" t="s">
        <v>254</v>
      </c>
      <c r="O268" s="64" t="s">
        <v>568</v>
      </c>
    </row>
    <row r="269" spans="2:15" x14ac:dyDescent="0.3">
      <c r="B269" t="s">
        <v>1547</v>
      </c>
      <c r="C269" t="s">
        <v>16815</v>
      </c>
      <c r="D269" t="s">
        <v>568</v>
      </c>
      <c r="E269" s="64">
        <v>0</v>
      </c>
      <c r="F269" s="64">
        <v>0</v>
      </c>
      <c r="G269" s="47">
        <v>43951</v>
      </c>
      <c r="H269" s="71">
        <v>2.8333333333333335</v>
      </c>
      <c r="I269" s="64">
        <v>0</v>
      </c>
      <c r="J269" s="64" t="s">
        <v>1538</v>
      </c>
      <c r="K269" s="64" t="s">
        <v>1535</v>
      </c>
      <c r="L269" s="64" t="s">
        <v>1535</v>
      </c>
      <c r="M269" s="64" t="s">
        <v>236</v>
      </c>
      <c r="N269" s="64" t="s">
        <v>254</v>
      </c>
      <c r="O269" s="64" t="s">
        <v>568</v>
      </c>
    </row>
    <row r="270" spans="2:15" x14ac:dyDescent="0.3">
      <c r="B270" t="s">
        <v>1547</v>
      </c>
      <c r="C270" t="s">
        <v>16888</v>
      </c>
      <c r="D270" t="s">
        <v>568</v>
      </c>
      <c r="E270" s="64">
        <v>0</v>
      </c>
      <c r="F270" s="64">
        <v>0</v>
      </c>
      <c r="G270" s="47">
        <v>43951</v>
      </c>
      <c r="H270" s="71">
        <v>2.8333333333333335</v>
      </c>
      <c r="I270" s="64">
        <v>0</v>
      </c>
      <c r="J270" s="64" t="s">
        <v>1538</v>
      </c>
      <c r="K270" s="64" t="s">
        <v>1535</v>
      </c>
      <c r="L270" s="64" t="s">
        <v>1535</v>
      </c>
      <c r="M270" s="64" t="s">
        <v>236</v>
      </c>
      <c r="N270" s="64" t="s">
        <v>254</v>
      </c>
      <c r="O270" s="64" t="s">
        <v>568</v>
      </c>
    </row>
    <row r="271" spans="2:15" x14ac:dyDescent="0.3">
      <c r="B271" t="s">
        <v>1547</v>
      </c>
      <c r="C271" t="s">
        <v>16939</v>
      </c>
      <c r="D271" t="s">
        <v>568</v>
      </c>
      <c r="E271" s="64">
        <v>0</v>
      </c>
      <c r="F271" s="64">
        <v>0</v>
      </c>
      <c r="G271" s="47">
        <v>43950</v>
      </c>
      <c r="H271" s="71">
        <v>2.8333333333333335</v>
      </c>
      <c r="I271" s="64">
        <v>0</v>
      </c>
      <c r="J271" s="64" t="s">
        <v>1538</v>
      </c>
      <c r="K271" s="64" t="s">
        <v>1535</v>
      </c>
      <c r="L271" s="64" t="s">
        <v>1535</v>
      </c>
      <c r="M271" s="64" t="s">
        <v>236</v>
      </c>
      <c r="N271" s="64" t="s">
        <v>254</v>
      </c>
      <c r="O271" s="64" t="s">
        <v>568</v>
      </c>
    </row>
    <row r="272" spans="2:15" x14ac:dyDescent="0.3">
      <c r="B272" t="s">
        <v>1547</v>
      </c>
      <c r="C272" t="s">
        <v>16942</v>
      </c>
      <c r="D272" t="s">
        <v>568</v>
      </c>
      <c r="E272" s="64">
        <v>0</v>
      </c>
      <c r="F272" s="64">
        <v>0</v>
      </c>
      <c r="G272" s="47">
        <v>43922</v>
      </c>
      <c r="H272" s="71">
        <v>2.8333333333333335</v>
      </c>
      <c r="I272" s="64">
        <v>0</v>
      </c>
      <c r="J272" s="64" t="s">
        <v>1538</v>
      </c>
      <c r="K272" s="64" t="s">
        <v>1535</v>
      </c>
      <c r="L272" s="64" t="s">
        <v>1535</v>
      </c>
      <c r="M272" s="64" t="s">
        <v>236</v>
      </c>
      <c r="N272" s="64" t="s">
        <v>254</v>
      </c>
      <c r="O272" s="64" t="s">
        <v>568</v>
      </c>
    </row>
    <row r="273" spans="2:15" x14ac:dyDescent="0.3">
      <c r="B273" t="s">
        <v>1536</v>
      </c>
      <c r="C273" t="s">
        <v>13091</v>
      </c>
      <c r="D273" t="s">
        <v>2116</v>
      </c>
      <c r="E273" s="64">
        <v>0</v>
      </c>
      <c r="F273" s="64">
        <v>0</v>
      </c>
      <c r="G273" s="47">
        <v>43910</v>
      </c>
      <c r="H273" s="71">
        <v>2.9166666666666665</v>
      </c>
      <c r="I273" s="64">
        <v>-1</v>
      </c>
      <c r="J273" s="64" t="s">
        <v>249</v>
      </c>
      <c r="K273" s="64" t="s">
        <v>2160</v>
      </c>
      <c r="L273" s="64" t="s">
        <v>2925</v>
      </c>
      <c r="M273" s="64" t="s">
        <v>236</v>
      </c>
      <c r="N273" s="64" t="s">
        <v>254</v>
      </c>
      <c r="O273" s="64" t="s">
        <v>568</v>
      </c>
    </row>
    <row r="274" spans="2:15" x14ac:dyDescent="0.3">
      <c r="B274" t="s">
        <v>1536</v>
      </c>
      <c r="C274" t="s">
        <v>11764</v>
      </c>
      <c r="D274" t="s">
        <v>2194</v>
      </c>
      <c r="E274" s="64">
        <v>0</v>
      </c>
      <c r="F274" s="64">
        <v>0</v>
      </c>
      <c r="G274" s="47">
        <v>43921</v>
      </c>
      <c r="H274" s="71">
        <v>2.9166666666666665</v>
      </c>
      <c r="I274" s="64">
        <v>41263</v>
      </c>
      <c r="J274" s="64" t="s">
        <v>1538</v>
      </c>
      <c r="K274" s="64" t="s">
        <v>2160</v>
      </c>
      <c r="L274" s="64" t="s">
        <v>3939</v>
      </c>
      <c r="M274" s="64" t="s">
        <v>236</v>
      </c>
      <c r="N274" s="64" t="s">
        <v>254</v>
      </c>
      <c r="O274" s="64" t="s">
        <v>568</v>
      </c>
    </row>
    <row r="275" spans="2:15" x14ac:dyDescent="0.3">
      <c r="B275" t="s">
        <v>1547</v>
      </c>
      <c r="C275" t="s">
        <v>13857</v>
      </c>
      <c r="D275" t="s">
        <v>568</v>
      </c>
      <c r="E275" s="64">
        <v>0</v>
      </c>
      <c r="F275" s="64">
        <v>0</v>
      </c>
      <c r="G275" s="47">
        <v>43907</v>
      </c>
      <c r="H275" s="71">
        <v>2.9166666666666665</v>
      </c>
      <c r="I275" s="64">
        <v>0</v>
      </c>
      <c r="J275" s="64" t="s">
        <v>1538</v>
      </c>
      <c r="K275" s="64" t="s">
        <v>1535</v>
      </c>
      <c r="L275" s="64" t="s">
        <v>1535</v>
      </c>
      <c r="M275" s="64" t="s">
        <v>236</v>
      </c>
      <c r="N275" s="64" t="s">
        <v>254</v>
      </c>
      <c r="O275" s="64" t="s">
        <v>568</v>
      </c>
    </row>
    <row r="276" spans="2:15" x14ac:dyDescent="0.3">
      <c r="B276" t="s">
        <v>1536</v>
      </c>
      <c r="C276" t="s">
        <v>14088</v>
      </c>
      <c r="D276" t="s">
        <v>2239</v>
      </c>
      <c r="E276" s="64">
        <v>1</v>
      </c>
      <c r="F276" s="64">
        <v>389.49</v>
      </c>
      <c r="G276" s="47">
        <v>43909</v>
      </c>
      <c r="H276" s="71">
        <v>2.9166666666666665</v>
      </c>
      <c r="I276" s="64">
        <v>10112</v>
      </c>
      <c r="J276" s="64" t="s">
        <v>1538</v>
      </c>
      <c r="K276" s="64" t="s">
        <v>2176</v>
      </c>
      <c r="L276" s="64" t="s">
        <v>14089</v>
      </c>
      <c r="M276" s="64" t="s">
        <v>241</v>
      </c>
      <c r="N276" s="64" t="s">
        <v>254</v>
      </c>
      <c r="O276" s="64" t="s">
        <v>568</v>
      </c>
    </row>
    <row r="277" spans="2:15" x14ac:dyDescent="0.3">
      <c r="B277" t="s">
        <v>1536</v>
      </c>
      <c r="C277" t="s">
        <v>14244</v>
      </c>
      <c r="D277" t="s">
        <v>2159</v>
      </c>
      <c r="E277" s="64">
        <v>0</v>
      </c>
      <c r="F277" s="64">
        <v>0</v>
      </c>
      <c r="G277" s="47">
        <v>43907</v>
      </c>
      <c r="H277" s="71">
        <v>2.9166666666666665</v>
      </c>
      <c r="I277" s="64">
        <v>46102</v>
      </c>
      <c r="J277" s="64" t="s">
        <v>1538</v>
      </c>
      <c r="K277" s="64" t="s">
        <v>2160</v>
      </c>
      <c r="L277" s="64" t="s">
        <v>14245</v>
      </c>
      <c r="M277" s="64" t="s">
        <v>236</v>
      </c>
      <c r="N277" s="64" t="s">
        <v>254</v>
      </c>
      <c r="O277" s="64" t="s">
        <v>568</v>
      </c>
    </row>
    <row r="278" spans="2:15" x14ac:dyDescent="0.3">
      <c r="B278" t="s">
        <v>1536</v>
      </c>
      <c r="C278" t="s">
        <v>14601</v>
      </c>
      <c r="D278" t="s">
        <v>2016</v>
      </c>
      <c r="E278" s="64">
        <v>1</v>
      </c>
      <c r="F278" s="64">
        <v>389.49</v>
      </c>
      <c r="G278" s="47">
        <v>43900</v>
      </c>
      <c r="H278" s="71">
        <v>2.9166666666666665</v>
      </c>
      <c r="I278" s="64">
        <v>-1</v>
      </c>
      <c r="J278" s="64" t="s">
        <v>1538</v>
      </c>
      <c r="K278" s="64" t="s">
        <v>2176</v>
      </c>
      <c r="L278" s="64" t="s">
        <v>5327</v>
      </c>
      <c r="M278" s="64" t="s">
        <v>241</v>
      </c>
      <c r="N278" s="64" t="s">
        <v>2147</v>
      </c>
      <c r="O278" s="64" t="s">
        <v>568</v>
      </c>
    </row>
    <row r="279" spans="2:15" x14ac:dyDescent="0.3">
      <c r="B279" t="s">
        <v>1536</v>
      </c>
      <c r="C279" t="s">
        <v>12137</v>
      </c>
      <c r="D279" t="s">
        <v>2246</v>
      </c>
      <c r="E279" s="64">
        <v>0</v>
      </c>
      <c r="F279" s="64">
        <v>0</v>
      </c>
      <c r="G279" s="47">
        <v>43904</v>
      </c>
      <c r="H279" s="71">
        <v>2.9166666666666665</v>
      </c>
      <c r="I279" s="64">
        <v>52876</v>
      </c>
      <c r="J279" s="64" t="s">
        <v>249</v>
      </c>
      <c r="K279" s="64" t="s">
        <v>2176</v>
      </c>
      <c r="L279" s="64" t="s">
        <v>11495</v>
      </c>
      <c r="M279" s="64" t="s">
        <v>236</v>
      </c>
      <c r="N279" s="64" t="s">
        <v>254</v>
      </c>
      <c r="O279" s="64" t="s">
        <v>568</v>
      </c>
    </row>
    <row r="280" spans="2:15" x14ac:dyDescent="0.3">
      <c r="B280" t="s">
        <v>1546</v>
      </c>
      <c r="C280" t="s">
        <v>11932</v>
      </c>
      <c r="D280" t="s">
        <v>2267</v>
      </c>
      <c r="E280" s="64">
        <v>0</v>
      </c>
      <c r="F280" s="64">
        <v>0</v>
      </c>
      <c r="G280" s="47">
        <v>43900</v>
      </c>
      <c r="H280" s="71">
        <v>2.9166666666666665</v>
      </c>
      <c r="I280" s="64">
        <v>47287</v>
      </c>
      <c r="J280" s="64" t="s">
        <v>249</v>
      </c>
      <c r="K280" s="64" t="s">
        <v>2173</v>
      </c>
      <c r="L280" s="64" t="s">
        <v>11933</v>
      </c>
      <c r="M280" s="64" t="s">
        <v>246</v>
      </c>
      <c r="N280" s="64" t="s">
        <v>2147</v>
      </c>
      <c r="O280" s="64" t="s">
        <v>568</v>
      </c>
    </row>
    <row r="281" spans="2:15" x14ac:dyDescent="0.3">
      <c r="B281" t="s">
        <v>1536</v>
      </c>
      <c r="C281" t="s">
        <v>11599</v>
      </c>
      <c r="D281" t="s">
        <v>2293</v>
      </c>
      <c r="E281" s="64">
        <v>0</v>
      </c>
      <c r="F281" s="64">
        <v>0</v>
      </c>
      <c r="G281" s="47">
        <v>43903</v>
      </c>
      <c r="H281" s="71">
        <v>2.9166666666666665</v>
      </c>
      <c r="I281" s="64">
        <v>41485</v>
      </c>
      <c r="J281" s="64" t="s">
        <v>249</v>
      </c>
      <c r="K281" s="64" t="s">
        <v>2160</v>
      </c>
      <c r="L281" s="64" t="s">
        <v>2992</v>
      </c>
      <c r="M281" s="64" t="s">
        <v>242</v>
      </c>
      <c r="N281" s="64" t="s">
        <v>254</v>
      </c>
      <c r="O281" s="64" t="s">
        <v>568</v>
      </c>
    </row>
    <row r="282" spans="2:15" x14ac:dyDescent="0.3">
      <c r="B282" t="s">
        <v>1536</v>
      </c>
      <c r="C282" t="s">
        <v>11488</v>
      </c>
      <c r="D282" t="s">
        <v>2514</v>
      </c>
      <c r="E282" s="64">
        <v>0</v>
      </c>
      <c r="F282" s="64">
        <v>0</v>
      </c>
      <c r="G282" s="47">
        <v>43892</v>
      </c>
      <c r="H282" s="71">
        <v>2.9166666666666665</v>
      </c>
      <c r="I282" s="64">
        <v>2906</v>
      </c>
      <c r="J282" s="64" t="s">
        <v>249</v>
      </c>
      <c r="K282" s="64" t="s">
        <v>2160</v>
      </c>
      <c r="L282" s="64" t="s">
        <v>2992</v>
      </c>
      <c r="M282" s="64" t="s">
        <v>242</v>
      </c>
      <c r="N282" s="64" t="s">
        <v>254</v>
      </c>
      <c r="O282" s="64" t="s">
        <v>568</v>
      </c>
    </row>
    <row r="283" spans="2:15" x14ac:dyDescent="0.3">
      <c r="B283" t="s">
        <v>1536</v>
      </c>
      <c r="C283" t="s">
        <v>11661</v>
      </c>
      <c r="D283" t="s">
        <v>2292</v>
      </c>
      <c r="E283" s="64">
        <v>0</v>
      </c>
      <c r="F283" s="64">
        <v>0</v>
      </c>
      <c r="G283" s="47">
        <v>43909</v>
      </c>
      <c r="H283" s="71">
        <v>2.9166666666666665</v>
      </c>
      <c r="I283" s="64">
        <v>139411</v>
      </c>
      <c r="J283" s="64" t="s">
        <v>1538</v>
      </c>
      <c r="K283" s="64" t="s">
        <v>2160</v>
      </c>
      <c r="L283" s="64" t="s">
        <v>3939</v>
      </c>
      <c r="M283" s="64" t="s">
        <v>242</v>
      </c>
      <c r="N283" s="64" t="s">
        <v>254</v>
      </c>
      <c r="O283" s="64" t="s">
        <v>568</v>
      </c>
    </row>
    <row r="284" spans="2:15" x14ac:dyDescent="0.3">
      <c r="B284" t="s">
        <v>1547</v>
      </c>
      <c r="C284" t="s">
        <v>16743</v>
      </c>
      <c r="D284" t="s">
        <v>568</v>
      </c>
      <c r="E284" s="64">
        <v>0</v>
      </c>
      <c r="F284" s="64">
        <v>0</v>
      </c>
      <c r="G284" s="47">
        <v>43907</v>
      </c>
      <c r="H284" s="71">
        <v>2.9166666666666665</v>
      </c>
      <c r="I284" s="64">
        <v>0</v>
      </c>
      <c r="J284" s="64" t="s">
        <v>1538</v>
      </c>
      <c r="K284" s="64" t="s">
        <v>1535</v>
      </c>
      <c r="L284" s="64" t="s">
        <v>1535</v>
      </c>
      <c r="M284" s="64" t="s">
        <v>236</v>
      </c>
      <c r="N284" s="64" t="s">
        <v>254</v>
      </c>
      <c r="O284" s="64" t="s">
        <v>568</v>
      </c>
    </row>
    <row r="285" spans="2:15" x14ac:dyDescent="0.3">
      <c r="B285" t="s">
        <v>1547</v>
      </c>
      <c r="C285" t="s">
        <v>16791</v>
      </c>
      <c r="D285" t="s">
        <v>568</v>
      </c>
      <c r="E285" s="64">
        <v>0</v>
      </c>
      <c r="F285" s="64">
        <v>0</v>
      </c>
      <c r="G285" s="47">
        <v>43910</v>
      </c>
      <c r="H285" s="71">
        <v>2.9166666666666665</v>
      </c>
      <c r="I285" s="64">
        <v>0</v>
      </c>
      <c r="J285" s="64" t="s">
        <v>1538</v>
      </c>
      <c r="K285" s="64" t="s">
        <v>1535</v>
      </c>
      <c r="L285" s="64" t="s">
        <v>1535</v>
      </c>
      <c r="M285" s="64" t="s">
        <v>236</v>
      </c>
      <c r="N285" s="64" t="s">
        <v>254</v>
      </c>
      <c r="O285" s="64" t="s">
        <v>568</v>
      </c>
    </row>
    <row r="286" spans="2:15" x14ac:dyDescent="0.3">
      <c r="B286" t="s">
        <v>1547</v>
      </c>
      <c r="C286" t="s">
        <v>16863</v>
      </c>
      <c r="D286" t="s">
        <v>568</v>
      </c>
      <c r="E286" s="64">
        <v>0</v>
      </c>
      <c r="F286" s="64">
        <v>0</v>
      </c>
      <c r="G286" s="47">
        <v>43910</v>
      </c>
      <c r="H286" s="71">
        <v>2.9166666666666665</v>
      </c>
      <c r="I286" s="64">
        <v>0</v>
      </c>
      <c r="J286" s="64" t="s">
        <v>1538</v>
      </c>
      <c r="K286" s="64" t="s">
        <v>1535</v>
      </c>
      <c r="L286" s="64" t="s">
        <v>1535</v>
      </c>
      <c r="M286" s="64" t="s">
        <v>236</v>
      </c>
      <c r="N286" s="64" t="s">
        <v>254</v>
      </c>
      <c r="O286" s="64" t="s">
        <v>568</v>
      </c>
    </row>
    <row r="287" spans="2:15" x14ac:dyDescent="0.3">
      <c r="B287" t="s">
        <v>1547</v>
      </c>
      <c r="C287" t="s">
        <v>16867</v>
      </c>
      <c r="D287" t="s">
        <v>568</v>
      </c>
      <c r="E287" s="64">
        <v>0</v>
      </c>
      <c r="F287" s="64">
        <v>0</v>
      </c>
      <c r="G287" s="47">
        <v>43900</v>
      </c>
      <c r="H287" s="71">
        <v>2.9166666666666665</v>
      </c>
      <c r="I287" s="64">
        <v>0</v>
      </c>
      <c r="J287" s="64" t="s">
        <v>1538</v>
      </c>
      <c r="K287" s="64" t="s">
        <v>1535</v>
      </c>
      <c r="L287" s="64" t="s">
        <v>1535</v>
      </c>
      <c r="M287" s="64" t="s">
        <v>242</v>
      </c>
      <c r="N287" s="64" t="s">
        <v>254</v>
      </c>
      <c r="O287" s="64" t="s">
        <v>568</v>
      </c>
    </row>
    <row r="288" spans="2:15" x14ac:dyDescent="0.3">
      <c r="B288" t="s">
        <v>1547</v>
      </c>
      <c r="C288" t="s">
        <v>16908</v>
      </c>
      <c r="D288" t="s">
        <v>568</v>
      </c>
      <c r="E288" s="64">
        <v>0</v>
      </c>
      <c r="F288" s="64">
        <v>0</v>
      </c>
      <c r="G288" s="47">
        <v>43910</v>
      </c>
      <c r="H288" s="71">
        <v>2.9166666666666665</v>
      </c>
      <c r="I288" s="64">
        <v>0</v>
      </c>
      <c r="J288" s="64" t="s">
        <v>1538</v>
      </c>
      <c r="K288" s="64" t="s">
        <v>1535</v>
      </c>
      <c r="L288" s="64" t="s">
        <v>1535</v>
      </c>
      <c r="M288" s="64" t="s">
        <v>236</v>
      </c>
      <c r="N288" s="64" t="s">
        <v>254</v>
      </c>
      <c r="O288" s="64" t="s">
        <v>568</v>
      </c>
    </row>
    <row r="289" spans="2:15" x14ac:dyDescent="0.3">
      <c r="B289" t="s">
        <v>1547</v>
      </c>
      <c r="C289" t="s">
        <v>16912</v>
      </c>
      <c r="D289" t="s">
        <v>568</v>
      </c>
      <c r="E289" s="64">
        <v>0</v>
      </c>
      <c r="F289" s="64">
        <v>0</v>
      </c>
      <c r="G289" s="47">
        <v>43907</v>
      </c>
      <c r="H289" s="71">
        <v>2.9166666666666665</v>
      </c>
      <c r="I289" s="64">
        <v>0</v>
      </c>
      <c r="J289" s="64" t="s">
        <v>1538</v>
      </c>
      <c r="K289" s="64" t="s">
        <v>1535</v>
      </c>
      <c r="L289" s="64" t="s">
        <v>1535</v>
      </c>
      <c r="M289" s="64" t="s">
        <v>236</v>
      </c>
      <c r="N289" s="64" t="s">
        <v>254</v>
      </c>
      <c r="O289" s="64" t="s">
        <v>568</v>
      </c>
    </row>
    <row r="290" spans="2:15" x14ac:dyDescent="0.3">
      <c r="B290" t="s">
        <v>1547</v>
      </c>
      <c r="C290" t="s">
        <v>17139</v>
      </c>
      <c r="D290" t="s">
        <v>568</v>
      </c>
      <c r="E290" s="64">
        <v>0</v>
      </c>
      <c r="F290" s="64">
        <v>0</v>
      </c>
      <c r="G290" s="47">
        <v>43910</v>
      </c>
      <c r="H290" s="71">
        <v>2.9166666666666665</v>
      </c>
      <c r="I290" s="64">
        <v>0</v>
      </c>
      <c r="J290" s="64" t="s">
        <v>1538</v>
      </c>
      <c r="K290" s="64" t="s">
        <v>1535</v>
      </c>
      <c r="L290" s="64" t="s">
        <v>1535</v>
      </c>
      <c r="M290" s="64" t="s">
        <v>236</v>
      </c>
      <c r="N290" s="64" t="s">
        <v>254</v>
      </c>
      <c r="O290" s="64" t="s">
        <v>568</v>
      </c>
    </row>
    <row r="291" spans="2:15" x14ac:dyDescent="0.3">
      <c r="B291" t="s">
        <v>1547</v>
      </c>
      <c r="C291" t="s">
        <v>12588</v>
      </c>
      <c r="D291" t="s">
        <v>568</v>
      </c>
      <c r="E291" s="64">
        <v>0</v>
      </c>
      <c r="F291" s="64">
        <v>0</v>
      </c>
      <c r="G291" s="47">
        <v>43874</v>
      </c>
      <c r="H291" s="71">
        <v>3</v>
      </c>
      <c r="I291" s="64">
        <v>0</v>
      </c>
      <c r="J291" s="64" t="s">
        <v>1538</v>
      </c>
      <c r="K291" s="64" t="s">
        <v>1535</v>
      </c>
      <c r="L291" s="64" t="s">
        <v>1535</v>
      </c>
      <c r="M291" s="64" t="s">
        <v>236</v>
      </c>
      <c r="N291" s="64" t="s">
        <v>254</v>
      </c>
      <c r="O291" s="64" t="s">
        <v>568</v>
      </c>
    </row>
    <row r="292" spans="2:15" x14ac:dyDescent="0.3">
      <c r="B292" t="s">
        <v>1546</v>
      </c>
      <c r="C292" t="s">
        <v>11348</v>
      </c>
      <c r="D292" t="s">
        <v>2497</v>
      </c>
      <c r="E292" s="64">
        <v>0</v>
      </c>
      <c r="F292" s="64">
        <v>0</v>
      </c>
      <c r="G292" s="47">
        <v>43886</v>
      </c>
      <c r="H292" s="71">
        <v>3</v>
      </c>
      <c r="I292" s="64">
        <v>30587</v>
      </c>
      <c r="J292" s="64" t="s">
        <v>1538</v>
      </c>
      <c r="K292" s="64" t="s">
        <v>2160</v>
      </c>
      <c r="L292" s="64" t="s">
        <v>11349</v>
      </c>
      <c r="M292" s="64" t="s">
        <v>236</v>
      </c>
      <c r="N292" s="64" t="s">
        <v>2147</v>
      </c>
      <c r="O292" s="64" t="s">
        <v>568</v>
      </c>
    </row>
    <row r="293" spans="2:15" x14ac:dyDescent="0.3">
      <c r="B293" t="s">
        <v>1536</v>
      </c>
      <c r="C293" t="s">
        <v>11985</v>
      </c>
      <c r="D293" t="s">
        <v>2345</v>
      </c>
      <c r="E293" s="64">
        <v>0</v>
      </c>
      <c r="F293" s="64">
        <v>0</v>
      </c>
      <c r="G293" s="47">
        <v>43878</v>
      </c>
      <c r="H293" s="71">
        <v>3</v>
      </c>
      <c r="I293" s="64">
        <v>27614</v>
      </c>
      <c r="J293" s="64" t="s">
        <v>249</v>
      </c>
      <c r="K293" s="64" t="s">
        <v>2160</v>
      </c>
      <c r="L293" s="64" t="s">
        <v>4535</v>
      </c>
      <c r="M293" s="64" t="s">
        <v>236</v>
      </c>
      <c r="N293" s="64" t="s">
        <v>254</v>
      </c>
      <c r="O293" s="64" t="s">
        <v>568</v>
      </c>
    </row>
    <row r="294" spans="2:15" x14ac:dyDescent="0.3">
      <c r="B294" t="s">
        <v>1536</v>
      </c>
      <c r="C294" t="s">
        <v>13317</v>
      </c>
      <c r="D294" t="s">
        <v>2026</v>
      </c>
      <c r="E294" s="64">
        <v>0</v>
      </c>
      <c r="F294" s="64">
        <v>0</v>
      </c>
      <c r="G294" s="47">
        <v>43871</v>
      </c>
      <c r="H294" s="71">
        <v>3</v>
      </c>
      <c r="I294" s="64">
        <v>-1</v>
      </c>
      <c r="J294" s="64" t="s">
        <v>1538</v>
      </c>
      <c r="K294" s="64" t="s">
        <v>2160</v>
      </c>
      <c r="L294" s="64" t="s">
        <v>3505</v>
      </c>
      <c r="M294" s="64" t="s">
        <v>242</v>
      </c>
      <c r="N294" s="64" t="s">
        <v>2147</v>
      </c>
      <c r="O294" s="64" t="s">
        <v>568</v>
      </c>
    </row>
    <row r="295" spans="2:15" x14ac:dyDescent="0.3">
      <c r="B295" t="s">
        <v>1546</v>
      </c>
      <c r="C295" t="s">
        <v>13592</v>
      </c>
      <c r="D295" t="s">
        <v>2089</v>
      </c>
      <c r="E295" s="64">
        <v>0</v>
      </c>
      <c r="F295" s="64">
        <v>0</v>
      </c>
      <c r="G295" s="47">
        <v>43890</v>
      </c>
      <c r="H295" s="71">
        <v>3</v>
      </c>
      <c r="I295" s="64">
        <v>-1</v>
      </c>
      <c r="J295" s="64" t="s">
        <v>1538</v>
      </c>
      <c r="K295" s="64" t="s">
        <v>2176</v>
      </c>
      <c r="L295" s="64" t="s">
        <v>13593</v>
      </c>
      <c r="M295" s="64" t="s">
        <v>242</v>
      </c>
      <c r="N295" s="64" t="s">
        <v>2147</v>
      </c>
      <c r="O295" s="64" t="s">
        <v>568</v>
      </c>
    </row>
    <row r="296" spans="2:15" x14ac:dyDescent="0.3">
      <c r="B296" t="s">
        <v>1536</v>
      </c>
      <c r="C296" t="s">
        <v>14124</v>
      </c>
      <c r="D296" t="s">
        <v>2122</v>
      </c>
      <c r="E296" s="64">
        <v>0</v>
      </c>
      <c r="F296" s="64">
        <v>0</v>
      </c>
      <c r="G296" s="47">
        <v>43876</v>
      </c>
      <c r="H296" s="71">
        <v>3</v>
      </c>
      <c r="I296" s="64">
        <v>-1</v>
      </c>
      <c r="J296" s="64" t="s">
        <v>1538</v>
      </c>
      <c r="K296" s="64" t="s">
        <v>2176</v>
      </c>
      <c r="L296" s="64" t="s">
        <v>12936</v>
      </c>
      <c r="M296" s="64" t="s">
        <v>242</v>
      </c>
      <c r="N296" s="64" t="s">
        <v>254</v>
      </c>
      <c r="O296" s="64" t="s">
        <v>568</v>
      </c>
    </row>
    <row r="297" spans="2:15" x14ac:dyDescent="0.3">
      <c r="B297" t="s">
        <v>1546</v>
      </c>
      <c r="C297" t="s">
        <v>11359</v>
      </c>
      <c r="D297" t="s">
        <v>2493</v>
      </c>
      <c r="E297" s="64">
        <v>0</v>
      </c>
      <c r="F297" s="64">
        <v>0</v>
      </c>
      <c r="G297" s="47">
        <v>43890</v>
      </c>
      <c r="H297" s="71">
        <v>3</v>
      </c>
      <c r="I297" s="64">
        <v>150723</v>
      </c>
      <c r="J297" s="64" t="s">
        <v>249</v>
      </c>
      <c r="K297" s="64" t="s">
        <v>2176</v>
      </c>
      <c r="L297" s="64" t="s">
        <v>11360</v>
      </c>
      <c r="M297" s="64" t="s">
        <v>236</v>
      </c>
      <c r="N297" s="64" t="s">
        <v>254</v>
      </c>
      <c r="O297" s="64" t="s">
        <v>568</v>
      </c>
    </row>
    <row r="298" spans="2:15" x14ac:dyDescent="0.3">
      <c r="B298" t="s">
        <v>1536</v>
      </c>
      <c r="C298" t="s">
        <v>11762</v>
      </c>
      <c r="D298" t="s">
        <v>2194</v>
      </c>
      <c r="E298" s="64">
        <v>0</v>
      </c>
      <c r="F298" s="64">
        <v>0</v>
      </c>
      <c r="G298" s="47">
        <v>43871</v>
      </c>
      <c r="H298" s="71">
        <v>3</v>
      </c>
      <c r="I298" s="64">
        <v>49418</v>
      </c>
      <c r="J298" s="64" t="s">
        <v>1538</v>
      </c>
      <c r="K298" s="64" t="s">
        <v>2176</v>
      </c>
      <c r="L298" s="64" t="s">
        <v>11763</v>
      </c>
      <c r="M298" s="64" t="s">
        <v>246</v>
      </c>
      <c r="N298" s="64" t="s">
        <v>2147</v>
      </c>
      <c r="O298" s="64" t="s">
        <v>568</v>
      </c>
    </row>
    <row r="299" spans="2:15" x14ac:dyDescent="0.3">
      <c r="B299" t="s">
        <v>1536</v>
      </c>
      <c r="C299" t="s">
        <v>16060</v>
      </c>
      <c r="D299" t="s">
        <v>1900</v>
      </c>
      <c r="E299" s="64">
        <v>0</v>
      </c>
      <c r="F299" s="64">
        <v>0</v>
      </c>
      <c r="G299" s="47">
        <v>43876</v>
      </c>
      <c r="H299" s="71">
        <v>3</v>
      </c>
      <c r="I299" s="64">
        <v>-1</v>
      </c>
      <c r="J299" s="64" t="s">
        <v>249</v>
      </c>
      <c r="K299" s="64" t="s">
        <v>2160</v>
      </c>
      <c r="L299" s="64" t="s">
        <v>3939</v>
      </c>
      <c r="M299" s="64" t="s">
        <v>236</v>
      </c>
      <c r="N299" s="64" t="s">
        <v>254</v>
      </c>
      <c r="O299" s="64" t="s">
        <v>568</v>
      </c>
    </row>
    <row r="300" spans="2:15" x14ac:dyDescent="0.3">
      <c r="B300" t="s">
        <v>1536</v>
      </c>
      <c r="C300" t="s">
        <v>11857</v>
      </c>
      <c r="D300" t="s">
        <v>2191</v>
      </c>
      <c r="E300" s="64">
        <v>0</v>
      </c>
      <c r="F300" s="64">
        <v>0</v>
      </c>
      <c r="G300" s="47">
        <v>43881</v>
      </c>
      <c r="H300" s="71">
        <v>3</v>
      </c>
      <c r="I300" s="64">
        <v>27301</v>
      </c>
      <c r="J300" s="64" t="s">
        <v>1538</v>
      </c>
      <c r="K300" s="64" t="s">
        <v>2160</v>
      </c>
      <c r="L300" s="64" t="s">
        <v>11709</v>
      </c>
      <c r="M300" s="64" t="s">
        <v>246</v>
      </c>
      <c r="N300" s="64" t="s">
        <v>254</v>
      </c>
      <c r="O300" s="64" t="s">
        <v>568</v>
      </c>
    </row>
    <row r="301" spans="2:15" x14ac:dyDescent="0.3">
      <c r="B301" t="s">
        <v>1536</v>
      </c>
      <c r="C301" t="s">
        <v>16393</v>
      </c>
      <c r="D301" t="s">
        <v>2239</v>
      </c>
      <c r="E301" s="64">
        <v>0</v>
      </c>
      <c r="F301" s="64">
        <v>0</v>
      </c>
      <c r="G301" s="47">
        <v>43881</v>
      </c>
      <c r="H301" s="71">
        <v>3</v>
      </c>
      <c r="I301" s="64">
        <v>14842</v>
      </c>
      <c r="J301" s="64" t="s">
        <v>1538</v>
      </c>
      <c r="K301" s="64" t="s">
        <v>2160</v>
      </c>
      <c r="L301" s="64" t="s">
        <v>2936</v>
      </c>
      <c r="M301" s="64" t="s">
        <v>236</v>
      </c>
      <c r="N301" s="64" t="s">
        <v>2147</v>
      </c>
      <c r="O301" s="64" t="s">
        <v>568</v>
      </c>
    </row>
    <row r="302" spans="2:15" x14ac:dyDescent="0.3">
      <c r="B302" t="s">
        <v>1547</v>
      </c>
      <c r="C302" t="s">
        <v>16941</v>
      </c>
      <c r="D302" t="s">
        <v>568</v>
      </c>
      <c r="E302" s="64">
        <v>0</v>
      </c>
      <c r="F302" s="64">
        <v>0</v>
      </c>
      <c r="G302" s="47">
        <v>43874</v>
      </c>
      <c r="H302" s="71">
        <v>3</v>
      </c>
      <c r="I302" s="64">
        <v>0</v>
      </c>
      <c r="J302" s="64" t="s">
        <v>1538</v>
      </c>
      <c r="K302" s="64" t="s">
        <v>1535</v>
      </c>
      <c r="L302" s="64" t="s">
        <v>1535</v>
      </c>
      <c r="M302" s="64" t="s">
        <v>236</v>
      </c>
      <c r="N302" s="64" t="s">
        <v>254</v>
      </c>
      <c r="O302" s="64" t="s">
        <v>568</v>
      </c>
    </row>
    <row r="303" spans="2:15" x14ac:dyDescent="0.3">
      <c r="B303" t="s">
        <v>1547</v>
      </c>
      <c r="C303" t="s">
        <v>16948</v>
      </c>
      <c r="D303" t="s">
        <v>568</v>
      </c>
      <c r="E303" s="64">
        <v>0</v>
      </c>
      <c r="F303" s="64">
        <v>0</v>
      </c>
      <c r="G303" s="47">
        <v>43868</v>
      </c>
      <c r="H303" s="71">
        <v>3</v>
      </c>
      <c r="I303" s="64">
        <v>0</v>
      </c>
      <c r="J303" s="64" t="s">
        <v>1538</v>
      </c>
      <c r="K303" s="64" t="s">
        <v>1535</v>
      </c>
      <c r="L303" s="64" t="s">
        <v>1535</v>
      </c>
      <c r="M303" s="64" t="s">
        <v>242</v>
      </c>
      <c r="N303" s="64" t="s">
        <v>254</v>
      </c>
      <c r="O303" s="64" t="s">
        <v>568</v>
      </c>
    </row>
    <row r="304" spans="2:15" x14ac:dyDescent="0.3">
      <c r="B304" t="s">
        <v>1547</v>
      </c>
      <c r="C304" t="s">
        <v>17117</v>
      </c>
      <c r="D304" t="s">
        <v>568</v>
      </c>
      <c r="E304" s="64">
        <v>0</v>
      </c>
      <c r="F304" s="64">
        <v>0</v>
      </c>
      <c r="G304" s="47">
        <v>43876</v>
      </c>
      <c r="H304" s="71">
        <v>3</v>
      </c>
      <c r="I304" s="64">
        <v>0</v>
      </c>
      <c r="J304" s="64" t="s">
        <v>1538</v>
      </c>
      <c r="K304" s="64" t="s">
        <v>1535</v>
      </c>
      <c r="L304" s="64" t="s">
        <v>1535</v>
      </c>
      <c r="M304" s="64" t="s">
        <v>236</v>
      </c>
      <c r="N304" s="64" t="s">
        <v>254</v>
      </c>
      <c r="O304" s="64" t="s">
        <v>568</v>
      </c>
    </row>
    <row r="305" spans="2:15" x14ac:dyDescent="0.3">
      <c r="B305" t="s">
        <v>1547</v>
      </c>
      <c r="C305" t="s">
        <v>17119</v>
      </c>
      <c r="D305" t="s">
        <v>568</v>
      </c>
      <c r="E305" s="64">
        <v>0</v>
      </c>
      <c r="F305" s="64">
        <v>0</v>
      </c>
      <c r="G305" s="47">
        <v>43888</v>
      </c>
      <c r="H305" s="71">
        <v>3</v>
      </c>
      <c r="I305" s="64">
        <v>0</v>
      </c>
      <c r="J305" s="64" t="s">
        <v>1538</v>
      </c>
      <c r="K305" s="64" t="s">
        <v>1535</v>
      </c>
      <c r="L305" s="64" t="s">
        <v>1535</v>
      </c>
      <c r="M305" s="64" t="s">
        <v>236</v>
      </c>
      <c r="N305" s="64" t="s">
        <v>254</v>
      </c>
      <c r="O305" s="64" t="s">
        <v>568</v>
      </c>
    </row>
    <row r="306" spans="2:15" x14ac:dyDescent="0.3">
      <c r="B306" t="s">
        <v>1547</v>
      </c>
      <c r="C306" t="s">
        <v>12554</v>
      </c>
      <c r="D306" t="s">
        <v>568</v>
      </c>
      <c r="E306" s="64">
        <v>0</v>
      </c>
      <c r="F306" s="64">
        <v>0</v>
      </c>
      <c r="G306" s="47">
        <v>43848</v>
      </c>
      <c r="H306" s="71">
        <v>3.0833333333333335</v>
      </c>
      <c r="I306" s="64">
        <v>0</v>
      </c>
      <c r="J306" s="64" t="s">
        <v>1538</v>
      </c>
      <c r="K306" s="64" t="s">
        <v>1535</v>
      </c>
      <c r="L306" s="64" t="s">
        <v>1535</v>
      </c>
      <c r="M306" s="64" t="s">
        <v>236</v>
      </c>
      <c r="N306" s="64" t="s">
        <v>254</v>
      </c>
      <c r="O306" s="64" t="s">
        <v>568</v>
      </c>
    </row>
    <row r="307" spans="2:15" x14ac:dyDescent="0.3">
      <c r="B307" t="s">
        <v>1547</v>
      </c>
      <c r="C307" t="s">
        <v>12976</v>
      </c>
      <c r="D307" t="s">
        <v>568</v>
      </c>
      <c r="E307" s="64">
        <v>0</v>
      </c>
      <c r="F307" s="64">
        <v>0</v>
      </c>
      <c r="G307" s="47">
        <v>43832</v>
      </c>
      <c r="H307" s="71">
        <v>3.0833333333333335</v>
      </c>
      <c r="I307" s="64">
        <v>0</v>
      </c>
      <c r="J307" s="64" t="s">
        <v>1538</v>
      </c>
      <c r="K307" s="64" t="s">
        <v>1535</v>
      </c>
      <c r="L307" s="64" t="s">
        <v>1535</v>
      </c>
      <c r="M307" s="64" t="s">
        <v>242</v>
      </c>
      <c r="N307" s="64" t="s">
        <v>254</v>
      </c>
      <c r="O307" s="64" t="s">
        <v>568</v>
      </c>
    </row>
    <row r="308" spans="2:15" x14ac:dyDescent="0.3">
      <c r="B308" t="s">
        <v>1536</v>
      </c>
      <c r="C308" t="s">
        <v>13784</v>
      </c>
      <c r="D308" t="s">
        <v>2009</v>
      </c>
      <c r="E308" s="64">
        <v>0</v>
      </c>
      <c r="F308" s="64">
        <v>0</v>
      </c>
      <c r="G308" s="47">
        <v>43853</v>
      </c>
      <c r="H308" s="71">
        <v>3.0833333333333335</v>
      </c>
      <c r="I308" s="64">
        <v>-1</v>
      </c>
      <c r="J308" s="64" t="s">
        <v>1538</v>
      </c>
      <c r="K308" s="64" t="s">
        <v>2176</v>
      </c>
      <c r="L308" s="64" t="s">
        <v>9475</v>
      </c>
      <c r="M308" s="64" t="s">
        <v>242</v>
      </c>
      <c r="N308" s="64" t="s">
        <v>254</v>
      </c>
      <c r="O308" s="64" t="s">
        <v>568</v>
      </c>
    </row>
    <row r="309" spans="2:15" x14ac:dyDescent="0.3">
      <c r="B309" t="s">
        <v>1536</v>
      </c>
      <c r="C309" t="s">
        <v>14012</v>
      </c>
      <c r="D309" t="s">
        <v>2175</v>
      </c>
      <c r="E309" s="64">
        <v>0</v>
      </c>
      <c r="F309" s="64">
        <v>0</v>
      </c>
      <c r="G309" s="47">
        <v>43851</v>
      </c>
      <c r="H309" s="71">
        <v>3.0833333333333335</v>
      </c>
      <c r="I309" s="64">
        <v>44815</v>
      </c>
      <c r="J309" s="64" t="s">
        <v>1538</v>
      </c>
      <c r="K309" s="64" t="s">
        <v>2160</v>
      </c>
      <c r="L309" s="64" t="s">
        <v>14013</v>
      </c>
      <c r="M309" s="64" t="s">
        <v>242</v>
      </c>
      <c r="N309" s="64" t="s">
        <v>254</v>
      </c>
      <c r="O309" s="64" t="s">
        <v>568</v>
      </c>
    </row>
    <row r="310" spans="2:15" x14ac:dyDescent="0.3">
      <c r="B310" t="s">
        <v>1536</v>
      </c>
      <c r="C310" t="s">
        <v>14298</v>
      </c>
      <c r="D310" t="s">
        <v>2117</v>
      </c>
      <c r="E310" s="64">
        <v>0</v>
      </c>
      <c r="F310" s="64">
        <v>0</v>
      </c>
      <c r="G310" s="47">
        <v>43844</v>
      </c>
      <c r="H310" s="71">
        <v>3.0833333333333335</v>
      </c>
      <c r="I310" s="64">
        <v>-1</v>
      </c>
      <c r="J310" s="64" t="s">
        <v>249</v>
      </c>
      <c r="K310" s="64" t="s">
        <v>2160</v>
      </c>
      <c r="L310" s="64" t="s">
        <v>14299</v>
      </c>
      <c r="M310" s="64" t="s">
        <v>241</v>
      </c>
      <c r="N310" s="64" t="s">
        <v>254</v>
      </c>
      <c r="O310" s="64" t="s">
        <v>568</v>
      </c>
    </row>
    <row r="311" spans="2:15" x14ac:dyDescent="0.3">
      <c r="B311" t="s">
        <v>1536</v>
      </c>
      <c r="C311" t="s">
        <v>14318</v>
      </c>
      <c r="D311" t="s">
        <v>2031</v>
      </c>
      <c r="E311" s="64">
        <v>0</v>
      </c>
      <c r="F311" s="64">
        <v>0</v>
      </c>
      <c r="G311" s="47">
        <v>43860</v>
      </c>
      <c r="H311" s="71">
        <v>3.0833333333333335</v>
      </c>
      <c r="I311" s="64">
        <v>-1</v>
      </c>
      <c r="J311" s="64" t="s">
        <v>249</v>
      </c>
      <c r="K311" s="64" t="s">
        <v>2160</v>
      </c>
      <c r="L311" s="64" t="s">
        <v>14319</v>
      </c>
      <c r="M311" s="64" t="s">
        <v>242</v>
      </c>
      <c r="N311" s="64" t="s">
        <v>254</v>
      </c>
      <c r="O311" s="64" t="s">
        <v>568</v>
      </c>
    </row>
    <row r="312" spans="2:15" x14ac:dyDescent="0.3">
      <c r="B312" t="s">
        <v>1536</v>
      </c>
      <c r="C312" t="s">
        <v>14355</v>
      </c>
      <c r="D312" t="s">
        <v>2308</v>
      </c>
      <c r="E312" s="64">
        <v>0</v>
      </c>
      <c r="F312" s="64">
        <v>0</v>
      </c>
      <c r="G312" s="47">
        <v>43850</v>
      </c>
      <c r="H312" s="71">
        <v>3.0833333333333335</v>
      </c>
      <c r="I312" s="64">
        <v>39510</v>
      </c>
      <c r="J312" s="64" t="s">
        <v>1538</v>
      </c>
      <c r="K312" s="64" t="s">
        <v>2160</v>
      </c>
      <c r="L312" s="64" t="s">
        <v>14356</v>
      </c>
      <c r="M312" s="64" t="s">
        <v>236</v>
      </c>
      <c r="N312" s="64" t="s">
        <v>254</v>
      </c>
      <c r="O312" s="64" t="s">
        <v>568</v>
      </c>
    </row>
    <row r="313" spans="2:15" x14ac:dyDescent="0.3">
      <c r="B313" t="s">
        <v>1536</v>
      </c>
      <c r="C313" t="s">
        <v>14860</v>
      </c>
      <c r="D313" t="s">
        <v>2254</v>
      </c>
      <c r="E313" s="64">
        <v>0</v>
      </c>
      <c r="F313" s="64">
        <v>0</v>
      </c>
      <c r="G313" s="47">
        <v>43832</v>
      </c>
      <c r="H313" s="71">
        <v>3.0833333333333335</v>
      </c>
      <c r="I313" s="64">
        <v>13913</v>
      </c>
      <c r="J313" s="64" t="s">
        <v>1538</v>
      </c>
      <c r="K313" s="64" t="s">
        <v>2160</v>
      </c>
      <c r="L313" s="64" t="s">
        <v>14238</v>
      </c>
      <c r="M313" s="64" t="s">
        <v>242</v>
      </c>
      <c r="N313" s="64" t="s">
        <v>254</v>
      </c>
      <c r="O313" s="64" t="s">
        <v>568</v>
      </c>
    </row>
    <row r="314" spans="2:15" x14ac:dyDescent="0.3">
      <c r="B314" t="s">
        <v>1536</v>
      </c>
      <c r="C314" t="s">
        <v>14994</v>
      </c>
      <c r="D314" t="s">
        <v>2216</v>
      </c>
      <c r="E314" s="64">
        <v>0</v>
      </c>
      <c r="F314" s="64">
        <v>0</v>
      </c>
      <c r="G314" s="47">
        <v>43847</v>
      </c>
      <c r="H314" s="71">
        <v>3.0833333333333335</v>
      </c>
      <c r="I314" s="64">
        <v>8081</v>
      </c>
      <c r="J314" s="64" t="s">
        <v>249</v>
      </c>
      <c r="K314" s="64" t="s">
        <v>2160</v>
      </c>
      <c r="L314" s="64" t="s">
        <v>2936</v>
      </c>
      <c r="M314" s="64" t="s">
        <v>236</v>
      </c>
      <c r="N314" s="64" t="s">
        <v>254</v>
      </c>
      <c r="O314" s="64" t="s">
        <v>568</v>
      </c>
    </row>
    <row r="315" spans="2:15" x14ac:dyDescent="0.3">
      <c r="B315" t="s">
        <v>1536</v>
      </c>
      <c r="C315" t="s">
        <v>15008</v>
      </c>
      <c r="D315" t="s">
        <v>2220</v>
      </c>
      <c r="E315" s="64">
        <v>0</v>
      </c>
      <c r="F315" s="64">
        <v>0</v>
      </c>
      <c r="G315" s="47">
        <v>43851</v>
      </c>
      <c r="H315" s="71">
        <v>3.0833333333333335</v>
      </c>
      <c r="I315" s="64">
        <v>32070</v>
      </c>
      <c r="J315" s="64" t="s">
        <v>1538</v>
      </c>
      <c r="K315" s="64" t="s">
        <v>2160</v>
      </c>
      <c r="L315" s="64" t="s">
        <v>15009</v>
      </c>
      <c r="M315" s="64" t="s">
        <v>242</v>
      </c>
      <c r="N315" s="64" t="s">
        <v>254</v>
      </c>
      <c r="O315" s="64" t="s">
        <v>568</v>
      </c>
    </row>
    <row r="316" spans="2:15" x14ac:dyDescent="0.3">
      <c r="B316" t="s">
        <v>1536</v>
      </c>
      <c r="C316" t="s">
        <v>15018</v>
      </c>
      <c r="D316" t="s">
        <v>2307</v>
      </c>
      <c r="E316" s="64">
        <v>0</v>
      </c>
      <c r="F316" s="64">
        <v>0</v>
      </c>
      <c r="G316" s="47">
        <v>43847</v>
      </c>
      <c r="H316" s="71">
        <v>3.0833333333333335</v>
      </c>
      <c r="I316" s="64">
        <v>4501</v>
      </c>
      <c r="J316" s="64" t="s">
        <v>1538</v>
      </c>
      <c r="K316" s="64" t="s">
        <v>2160</v>
      </c>
      <c r="L316" s="64" t="s">
        <v>14238</v>
      </c>
      <c r="M316" s="64" t="s">
        <v>242</v>
      </c>
      <c r="N316" s="64" t="s">
        <v>254</v>
      </c>
      <c r="O316" s="64" t="s">
        <v>568</v>
      </c>
    </row>
    <row r="317" spans="2:15" x14ac:dyDescent="0.3">
      <c r="B317" t="s">
        <v>1536</v>
      </c>
      <c r="C317" t="s">
        <v>15576</v>
      </c>
      <c r="D317" t="s">
        <v>2189</v>
      </c>
      <c r="E317" s="64">
        <v>0</v>
      </c>
      <c r="F317" s="64">
        <v>0</v>
      </c>
      <c r="G317" s="47">
        <v>43855</v>
      </c>
      <c r="H317" s="71">
        <v>3.0833333333333335</v>
      </c>
      <c r="I317" s="64">
        <v>11375</v>
      </c>
      <c r="J317" s="64" t="s">
        <v>1538</v>
      </c>
      <c r="K317" s="64" t="s">
        <v>2160</v>
      </c>
      <c r="L317" s="64" t="s">
        <v>3939</v>
      </c>
      <c r="M317" s="64" t="s">
        <v>236</v>
      </c>
      <c r="N317" s="64" t="s">
        <v>254</v>
      </c>
      <c r="O317" s="64" t="s">
        <v>568</v>
      </c>
    </row>
    <row r="318" spans="2:15" x14ac:dyDescent="0.3">
      <c r="B318" t="s">
        <v>1546</v>
      </c>
      <c r="C318" t="s">
        <v>11939</v>
      </c>
      <c r="D318" t="s">
        <v>2221</v>
      </c>
      <c r="E318" s="64">
        <v>0</v>
      </c>
      <c r="F318" s="64">
        <v>0</v>
      </c>
      <c r="G318" s="47">
        <v>43859</v>
      </c>
      <c r="H318" s="71">
        <v>3.0833333333333335</v>
      </c>
      <c r="I318" s="64">
        <v>-1</v>
      </c>
      <c r="J318" s="64" t="s">
        <v>249</v>
      </c>
      <c r="K318" s="64" t="s">
        <v>2173</v>
      </c>
      <c r="L318" s="64" t="s">
        <v>11940</v>
      </c>
      <c r="M318" s="64" t="s">
        <v>242</v>
      </c>
      <c r="N318" s="64" t="s">
        <v>2147</v>
      </c>
      <c r="O318" s="64" t="s">
        <v>568</v>
      </c>
    </row>
    <row r="319" spans="2:15" x14ac:dyDescent="0.3">
      <c r="B319" t="s">
        <v>1546</v>
      </c>
      <c r="C319" t="s">
        <v>11854</v>
      </c>
      <c r="D319" t="s">
        <v>2309</v>
      </c>
      <c r="E319" s="64">
        <v>0</v>
      </c>
      <c r="F319" s="64">
        <v>0</v>
      </c>
      <c r="G319" s="47">
        <v>43847</v>
      </c>
      <c r="H319" s="71">
        <v>3.0833333333333335</v>
      </c>
      <c r="I319" s="64">
        <v>32511</v>
      </c>
      <c r="J319" s="64" t="s">
        <v>1538</v>
      </c>
      <c r="K319" s="64" t="s">
        <v>2176</v>
      </c>
      <c r="L319" s="64" t="s">
        <v>11855</v>
      </c>
      <c r="M319" s="64" t="s">
        <v>236</v>
      </c>
      <c r="N319" s="64" t="s">
        <v>254</v>
      </c>
      <c r="O319" s="64" t="s">
        <v>568</v>
      </c>
    </row>
    <row r="320" spans="2:15" x14ac:dyDescent="0.3">
      <c r="B320" t="s">
        <v>1547</v>
      </c>
      <c r="C320" t="s">
        <v>16956</v>
      </c>
      <c r="D320" t="s">
        <v>568</v>
      </c>
      <c r="E320" s="64">
        <v>0</v>
      </c>
      <c r="F320" s="64">
        <v>0</v>
      </c>
      <c r="G320" s="47">
        <v>43844</v>
      </c>
      <c r="H320" s="71">
        <v>3.0833333333333335</v>
      </c>
      <c r="I320" s="64">
        <v>0</v>
      </c>
      <c r="J320" s="64" t="s">
        <v>1538</v>
      </c>
      <c r="K320" s="64" t="s">
        <v>1535</v>
      </c>
      <c r="L320" s="64" t="s">
        <v>1535</v>
      </c>
      <c r="M320" s="64" t="s">
        <v>236</v>
      </c>
      <c r="N320" s="64" t="s">
        <v>254</v>
      </c>
      <c r="O320" s="64" t="s">
        <v>568</v>
      </c>
    </row>
    <row r="321" spans="2:15" x14ac:dyDescent="0.3">
      <c r="B321" t="s">
        <v>1547</v>
      </c>
      <c r="C321" t="s">
        <v>16996</v>
      </c>
      <c r="D321" t="s">
        <v>568</v>
      </c>
      <c r="E321" s="64">
        <v>0</v>
      </c>
      <c r="F321" s="64">
        <v>0</v>
      </c>
      <c r="G321" s="47">
        <v>43858</v>
      </c>
      <c r="H321" s="71">
        <v>3.0833333333333335</v>
      </c>
      <c r="I321" s="64">
        <v>0</v>
      </c>
      <c r="J321" s="64" t="s">
        <v>1538</v>
      </c>
      <c r="K321" s="64" t="s">
        <v>1535</v>
      </c>
      <c r="L321" s="64" t="s">
        <v>1535</v>
      </c>
      <c r="M321" s="64" t="s">
        <v>242</v>
      </c>
      <c r="N321" s="64" t="s">
        <v>2147</v>
      </c>
      <c r="O321" s="64" t="s">
        <v>568</v>
      </c>
    </row>
    <row r="322" spans="2:15" x14ac:dyDescent="0.3">
      <c r="B322" t="s">
        <v>1547</v>
      </c>
      <c r="C322" t="s">
        <v>17034</v>
      </c>
      <c r="D322" t="s">
        <v>568</v>
      </c>
      <c r="E322" s="64">
        <v>0</v>
      </c>
      <c r="F322" s="64">
        <v>0</v>
      </c>
      <c r="G322" s="47">
        <v>43861</v>
      </c>
      <c r="H322" s="71">
        <v>3.0833333333333335</v>
      </c>
      <c r="I322" s="64">
        <v>0</v>
      </c>
      <c r="J322" s="64" t="s">
        <v>1538</v>
      </c>
      <c r="K322" s="64" t="s">
        <v>1535</v>
      </c>
      <c r="L322" s="64" t="s">
        <v>1535</v>
      </c>
      <c r="M322" s="64" t="s">
        <v>242</v>
      </c>
      <c r="N322" s="64" t="s">
        <v>2147</v>
      </c>
      <c r="O322" s="64" t="s">
        <v>568</v>
      </c>
    </row>
    <row r="323" spans="2:15" x14ac:dyDescent="0.3">
      <c r="B323" t="s">
        <v>1547</v>
      </c>
      <c r="C323" t="s">
        <v>17066</v>
      </c>
      <c r="D323" t="s">
        <v>568</v>
      </c>
      <c r="E323" s="64">
        <v>0</v>
      </c>
      <c r="F323" s="64">
        <v>0</v>
      </c>
      <c r="G323" s="47">
        <v>43858</v>
      </c>
      <c r="H323" s="71">
        <v>3.0833333333333335</v>
      </c>
      <c r="I323" s="64">
        <v>0</v>
      </c>
      <c r="J323" s="64" t="s">
        <v>1538</v>
      </c>
      <c r="K323" s="64" t="s">
        <v>1535</v>
      </c>
      <c r="L323" s="64" t="s">
        <v>1535</v>
      </c>
      <c r="M323" s="64" t="s">
        <v>242</v>
      </c>
      <c r="N323" s="64" t="s">
        <v>254</v>
      </c>
      <c r="O323" s="64" t="s">
        <v>568</v>
      </c>
    </row>
    <row r="324" spans="2:15" x14ac:dyDescent="0.3">
      <c r="B324" t="s">
        <v>1547</v>
      </c>
      <c r="C324" t="s">
        <v>17095</v>
      </c>
      <c r="D324" t="s">
        <v>568</v>
      </c>
      <c r="E324" s="64">
        <v>0</v>
      </c>
      <c r="F324" s="64">
        <v>0</v>
      </c>
      <c r="G324" s="47">
        <v>43859</v>
      </c>
      <c r="H324" s="71">
        <v>3.0833333333333335</v>
      </c>
      <c r="I324" s="64">
        <v>0</v>
      </c>
      <c r="J324" s="64" t="s">
        <v>1538</v>
      </c>
      <c r="K324" s="64" t="s">
        <v>1535</v>
      </c>
      <c r="L324" s="64" t="s">
        <v>1535</v>
      </c>
      <c r="M324" s="64" t="s">
        <v>242</v>
      </c>
      <c r="N324" s="64" t="s">
        <v>254</v>
      </c>
      <c r="O324" s="64" t="s">
        <v>568</v>
      </c>
    </row>
    <row r="325" spans="2:15" x14ac:dyDescent="0.3">
      <c r="B325" t="s">
        <v>1547</v>
      </c>
      <c r="C325" t="s">
        <v>17196</v>
      </c>
      <c r="D325" t="s">
        <v>568</v>
      </c>
      <c r="E325" s="64">
        <v>0</v>
      </c>
      <c r="F325" s="64">
        <v>0</v>
      </c>
      <c r="G325" s="47">
        <v>43855</v>
      </c>
      <c r="H325" s="71">
        <v>3.0833333333333335</v>
      </c>
      <c r="I325" s="64">
        <v>0</v>
      </c>
      <c r="J325" s="64" t="s">
        <v>1538</v>
      </c>
      <c r="K325" s="64" t="s">
        <v>1535</v>
      </c>
      <c r="L325" s="64" t="s">
        <v>1535</v>
      </c>
      <c r="M325" s="64" t="s">
        <v>242</v>
      </c>
      <c r="N325" s="64" t="s">
        <v>254</v>
      </c>
      <c r="O325" s="64" t="s">
        <v>568</v>
      </c>
    </row>
    <row r="326" spans="2:15" x14ac:dyDescent="0.3">
      <c r="B326" t="s">
        <v>1547</v>
      </c>
      <c r="C326" t="s">
        <v>17214</v>
      </c>
      <c r="D326" t="s">
        <v>568</v>
      </c>
      <c r="E326" s="64">
        <v>0</v>
      </c>
      <c r="F326" s="64">
        <v>0</v>
      </c>
      <c r="G326" s="47">
        <v>43850</v>
      </c>
      <c r="H326" s="71">
        <v>3.0833333333333335</v>
      </c>
      <c r="I326" s="64">
        <v>0</v>
      </c>
      <c r="J326" s="64" t="s">
        <v>1538</v>
      </c>
      <c r="K326" s="64" t="s">
        <v>1535</v>
      </c>
      <c r="L326" s="64" t="s">
        <v>1535</v>
      </c>
      <c r="M326" s="64" t="s">
        <v>236</v>
      </c>
      <c r="N326" s="64" t="s">
        <v>254</v>
      </c>
      <c r="O326" s="64" t="s">
        <v>568</v>
      </c>
    </row>
    <row r="327" spans="2:15" x14ac:dyDescent="0.3">
      <c r="B327" t="s">
        <v>1547</v>
      </c>
      <c r="C327" t="s">
        <v>17384</v>
      </c>
      <c r="D327" t="s">
        <v>568</v>
      </c>
      <c r="E327" s="64">
        <v>0</v>
      </c>
      <c r="F327" s="64">
        <v>0</v>
      </c>
      <c r="G327" s="47">
        <v>43858</v>
      </c>
      <c r="H327" s="71">
        <v>3.0833333333333335</v>
      </c>
      <c r="I327" s="64">
        <v>0</v>
      </c>
      <c r="J327" s="64" t="s">
        <v>1538</v>
      </c>
      <c r="K327" s="64" t="s">
        <v>1535</v>
      </c>
      <c r="L327" s="64" t="s">
        <v>1535</v>
      </c>
      <c r="M327" s="64" t="s">
        <v>236</v>
      </c>
      <c r="N327" s="64" t="s">
        <v>2147</v>
      </c>
      <c r="O327" s="64" t="s">
        <v>568</v>
      </c>
    </row>
    <row r="328" spans="2:15" x14ac:dyDescent="0.3">
      <c r="B328" t="s">
        <v>1547</v>
      </c>
      <c r="C328" t="s">
        <v>12399</v>
      </c>
      <c r="D328" t="s">
        <v>568</v>
      </c>
      <c r="E328" s="64">
        <v>0</v>
      </c>
      <c r="F328" s="64">
        <v>0</v>
      </c>
      <c r="G328" s="47">
        <v>43801</v>
      </c>
      <c r="H328" s="71">
        <v>3.1666666666666665</v>
      </c>
      <c r="I328" s="64">
        <v>0</v>
      </c>
      <c r="J328" s="64" t="s">
        <v>1538</v>
      </c>
      <c r="K328" s="64" t="s">
        <v>1535</v>
      </c>
      <c r="L328" s="64" t="s">
        <v>1535</v>
      </c>
      <c r="M328" s="64" t="s">
        <v>236</v>
      </c>
      <c r="N328" s="64" t="s">
        <v>2147</v>
      </c>
      <c r="O328" s="64" t="s">
        <v>568</v>
      </c>
    </row>
    <row r="329" spans="2:15" x14ac:dyDescent="0.3">
      <c r="B329" t="s">
        <v>1547</v>
      </c>
      <c r="C329" t="s">
        <v>12518</v>
      </c>
      <c r="D329" t="s">
        <v>568</v>
      </c>
      <c r="E329" s="64">
        <v>0</v>
      </c>
      <c r="F329" s="64">
        <v>0</v>
      </c>
      <c r="G329" s="47">
        <v>43827</v>
      </c>
      <c r="H329" s="71">
        <v>3.1666666666666665</v>
      </c>
      <c r="I329" s="64">
        <v>0</v>
      </c>
      <c r="J329" s="64" t="s">
        <v>1538</v>
      </c>
      <c r="K329" s="64" t="s">
        <v>1535</v>
      </c>
      <c r="L329" s="64" t="s">
        <v>1535</v>
      </c>
      <c r="M329" s="64" t="s">
        <v>242</v>
      </c>
      <c r="N329" s="64" t="s">
        <v>254</v>
      </c>
      <c r="O329" s="64" t="s">
        <v>568</v>
      </c>
    </row>
    <row r="330" spans="2:15" x14ac:dyDescent="0.3">
      <c r="B330" t="s">
        <v>1547</v>
      </c>
      <c r="C330" t="s">
        <v>12650</v>
      </c>
      <c r="D330" t="s">
        <v>568</v>
      </c>
      <c r="E330" s="64">
        <v>0</v>
      </c>
      <c r="F330" s="64">
        <v>0</v>
      </c>
      <c r="G330" s="47">
        <v>43830</v>
      </c>
      <c r="H330" s="71">
        <v>3.1666666666666665</v>
      </c>
      <c r="I330" s="64">
        <v>0</v>
      </c>
      <c r="J330" s="64" t="s">
        <v>1538</v>
      </c>
      <c r="K330" s="64" t="s">
        <v>1535</v>
      </c>
      <c r="L330" s="64" t="s">
        <v>1535</v>
      </c>
      <c r="M330" s="64" t="s">
        <v>242</v>
      </c>
      <c r="N330" s="64" t="s">
        <v>254</v>
      </c>
      <c r="O330" s="64" t="s">
        <v>568</v>
      </c>
    </row>
    <row r="331" spans="2:15" x14ac:dyDescent="0.3">
      <c r="B331" t="s">
        <v>1536</v>
      </c>
      <c r="C331" t="s">
        <v>13283</v>
      </c>
      <c r="D331" t="s">
        <v>1499</v>
      </c>
      <c r="E331" s="64">
        <v>0</v>
      </c>
      <c r="F331" s="64">
        <v>0</v>
      </c>
      <c r="G331" s="47">
        <v>43819</v>
      </c>
      <c r="H331" s="71">
        <v>3.1666666666666665</v>
      </c>
      <c r="I331" s="64">
        <v>-1</v>
      </c>
      <c r="J331" s="64" t="s">
        <v>1538</v>
      </c>
      <c r="K331" s="64" t="s">
        <v>2176</v>
      </c>
      <c r="L331" s="64" t="s">
        <v>13284</v>
      </c>
      <c r="M331" s="64" t="s">
        <v>241</v>
      </c>
      <c r="N331" s="64" t="s">
        <v>254</v>
      </c>
      <c r="O331" s="64" t="s">
        <v>568</v>
      </c>
    </row>
    <row r="332" spans="2:15" x14ac:dyDescent="0.3">
      <c r="B332" t="s">
        <v>1536</v>
      </c>
      <c r="C332" t="s">
        <v>13746</v>
      </c>
      <c r="D332" t="s">
        <v>1989</v>
      </c>
      <c r="E332" s="64">
        <v>0</v>
      </c>
      <c r="F332" s="64">
        <v>0</v>
      </c>
      <c r="G332" s="47">
        <v>43827</v>
      </c>
      <c r="H332" s="71">
        <v>3.1666666666666665</v>
      </c>
      <c r="I332" s="64">
        <v>-1</v>
      </c>
      <c r="J332" s="64" t="s">
        <v>1538</v>
      </c>
      <c r="K332" s="64" t="s">
        <v>2160</v>
      </c>
      <c r="L332" s="64" t="s">
        <v>13747</v>
      </c>
      <c r="M332" s="64" t="s">
        <v>236</v>
      </c>
      <c r="N332" s="64" t="s">
        <v>254</v>
      </c>
      <c r="O332" s="64" t="s">
        <v>568</v>
      </c>
    </row>
    <row r="333" spans="2:15" x14ac:dyDescent="0.3">
      <c r="B333" t="s">
        <v>1536</v>
      </c>
      <c r="C333" t="s">
        <v>13776</v>
      </c>
      <c r="D333" t="s">
        <v>2026</v>
      </c>
      <c r="E333" s="64">
        <v>0</v>
      </c>
      <c r="F333" s="64">
        <v>0</v>
      </c>
      <c r="G333" s="47">
        <v>43822</v>
      </c>
      <c r="H333" s="71">
        <v>3.1666666666666665</v>
      </c>
      <c r="I333" s="64">
        <v>-1</v>
      </c>
      <c r="J333" s="64" t="s">
        <v>1538</v>
      </c>
      <c r="K333" s="64" t="s">
        <v>2176</v>
      </c>
      <c r="L333" s="64" t="s">
        <v>13777</v>
      </c>
      <c r="M333" s="64" t="s">
        <v>242</v>
      </c>
      <c r="N333" s="64" t="s">
        <v>254</v>
      </c>
      <c r="O333" s="64" t="s">
        <v>568</v>
      </c>
    </row>
    <row r="334" spans="2:15" x14ac:dyDescent="0.3">
      <c r="B334" t="s">
        <v>1547</v>
      </c>
      <c r="C334" t="s">
        <v>13850</v>
      </c>
      <c r="D334" t="s">
        <v>568</v>
      </c>
      <c r="E334" s="64">
        <v>0</v>
      </c>
      <c r="F334" s="64">
        <v>0</v>
      </c>
      <c r="G334" s="47">
        <v>43830</v>
      </c>
      <c r="H334" s="71">
        <v>3.1666666666666665</v>
      </c>
      <c r="I334" s="64">
        <v>0</v>
      </c>
      <c r="J334" s="64" t="s">
        <v>1538</v>
      </c>
      <c r="K334" s="64" t="s">
        <v>1535</v>
      </c>
      <c r="L334" s="64" t="s">
        <v>1535</v>
      </c>
      <c r="M334" s="64" t="s">
        <v>236</v>
      </c>
      <c r="N334" s="64" t="s">
        <v>254</v>
      </c>
      <c r="O334" s="64" t="s">
        <v>568</v>
      </c>
    </row>
    <row r="335" spans="2:15" x14ac:dyDescent="0.3">
      <c r="B335" t="s">
        <v>1546</v>
      </c>
      <c r="C335" t="s">
        <v>12074</v>
      </c>
      <c r="D335" t="s">
        <v>2287</v>
      </c>
      <c r="E335" s="64">
        <v>0</v>
      </c>
      <c r="F335" s="64">
        <v>0</v>
      </c>
      <c r="G335" s="47">
        <v>43830</v>
      </c>
      <c r="H335" s="71">
        <v>3.1666666666666665</v>
      </c>
      <c r="I335" s="64">
        <v>47422</v>
      </c>
      <c r="J335" s="64" t="s">
        <v>249</v>
      </c>
      <c r="K335" s="64" t="s">
        <v>2176</v>
      </c>
      <c r="L335" s="64" t="s">
        <v>12075</v>
      </c>
      <c r="M335" s="64" t="s">
        <v>236</v>
      </c>
      <c r="N335" s="64" t="s">
        <v>2147</v>
      </c>
      <c r="O335" s="64" t="s">
        <v>568</v>
      </c>
    </row>
    <row r="336" spans="2:15" x14ac:dyDescent="0.3">
      <c r="B336" t="s">
        <v>1536</v>
      </c>
      <c r="C336" t="s">
        <v>14246</v>
      </c>
      <c r="D336" t="s">
        <v>1928</v>
      </c>
      <c r="E336" s="64">
        <v>0</v>
      </c>
      <c r="F336" s="64">
        <v>0</v>
      </c>
      <c r="G336" s="47">
        <v>43829</v>
      </c>
      <c r="H336" s="71">
        <v>3.1666666666666665</v>
      </c>
      <c r="I336" s="64">
        <v>-1</v>
      </c>
      <c r="J336" s="64" t="s">
        <v>249</v>
      </c>
      <c r="K336" s="64" t="s">
        <v>2160</v>
      </c>
      <c r="L336" s="64" t="s">
        <v>2925</v>
      </c>
      <c r="M336" s="64" t="s">
        <v>236</v>
      </c>
      <c r="N336" s="64" t="s">
        <v>254</v>
      </c>
      <c r="O336" s="64" t="s">
        <v>568</v>
      </c>
    </row>
    <row r="337" spans="2:15" x14ac:dyDescent="0.3">
      <c r="B337" t="s">
        <v>1536</v>
      </c>
      <c r="C337" t="s">
        <v>14509</v>
      </c>
      <c r="D337" t="s">
        <v>2333</v>
      </c>
      <c r="E337" s="64">
        <v>0</v>
      </c>
      <c r="F337" s="64">
        <v>0</v>
      </c>
      <c r="G337" s="47">
        <v>43801</v>
      </c>
      <c r="H337" s="71">
        <v>3.1666666666666665</v>
      </c>
      <c r="I337" s="64">
        <v>54378</v>
      </c>
      <c r="J337" s="64" t="s">
        <v>249</v>
      </c>
      <c r="K337" s="64" t="s">
        <v>2160</v>
      </c>
      <c r="L337" s="64" t="s">
        <v>2936</v>
      </c>
      <c r="M337" s="64" t="s">
        <v>241</v>
      </c>
      <c r="N337" s="64" t="s">
        <v>254</v>
      </c>
      <c r="O337" s="64" t="s">
        <v>568</v>
      </c>
    </row>
    <row r="338" spans="2:15" x14ac:dyDescent="0.3">
      <c r="B338" t="s">
        <v>1536</v>
      </c>
      <c r="C338" t="s">
        <v>14667</v>
      </c>
      <c r="D338" t="s">
        <v>2023</v>
      </c>
      <c r="E338" s="64">
        <v>0</v>
      </c>
      <c r="F338" s="64">
        <v>0</v>
      </c>
      <c r="G338" s="47">
        <v>43811</v>
      </c>
      <c r="H338" s="71">
        <v>3.1666666666666665</v>
      </c>
      <c r="I338" s="64">
        <v>-1</v>
      </c>
      <c r="J338" s="64" t="s">
        <v>1538</v>
      </c>
      <c r="K338" s="64" t="s">
        <v>2160</v>
      </c>
      <c r="L338" s="64" t="s">
        <v>3818</v>
      </c>
      <c r="M338" s="64" t="s">
        <v>246</v>
      </c>
      <c r="N338" s="64" t="s">
        <v>254</v>
      </c>
      <c r="O338" s="64" t="s">
        <v>568</v>
      </c>
    </row>
    <row r="339" spans="2:15" x14ac:dyDescent="0.3">
      <c r="B339" t="s">
        <v>1536</v>
      </c>
      <c r="C339" t="s">
        <v>14676</v>
      </c>
      <c r="D339" t="s">
        <v>1900</v>
      </c>
      <c r="E339" s="64">
        <v>0</v>
      </c>
      <c r="F339" s="64">
        <v>0</v>
      </c>
      <c r="G339" s="47">
        <v>43829</v>
      </c>
      <c r="H339" s="71">
        <v>3.1666666666666665</v>
      </c>
      <c r="I339" s="64">
        <v>-1</v>
      </c>
      <c r="J339" s="64" t="s">
        <v>1538</v>
      </c>
      <c r="K339" s="64" t="s">
        <v>2160</v>
      </c>
      <c r="L339" s="64" t="s">
        <v>2936</v>
      </c>
      <c r="M339" s="64" t="s">
        <v>236</v>
      </c>
      <c r="N339" s="64" t="s">
        <v>2147</v>
      </c>
      <c r="O339" s="64" t="s">
        <v>568</v>
      </c>
    </row>
    <row r="340" spans="2:15" x14ac:dyDescent="0.3">
      <c r="B340" t="s">
        <v>1536</v>
      </c>
      <c r="C340" t="s">
        <v>15275</v>
      </c>
      <c r="D340" t="s">
        <v>1871</v>
      </c>
      <c r="E340" s="64">
        <v>0</v>
      </c>
      <c r="F340" s="64">
        <v>0</v>
      </c>
      <c r="G340" s="47">
        <v>43801</v>
      </c>
      <c r="H340" s="71">
        <v>3.1666666666666665</v>
      </c>
      <c r="I340" s="64">
        <v>-1</v>
      </c>
      <c r="J340" s="64" t="s">
        <v>1538</v>
      </c>
      <c r="K340" s="64" t="s">
        <v>2160</v>
      </c>
      <c r="L340" s="64" t="s">
        <v>3939</v>
      </c>
      <c r="M340" s="64" t="s">
        <v>242</v>
      </c>
      <c r="N340" s="64" t="s">
        <v>254</v>
      </c>
      <c r="O340" s="64" t="s">
        <v>568</v>
      </c>
    </row>
    <row r="341" spans="2:15" x14ac:dyDescent="0.3">
      <c r="B341" t="s">
        <v>1536</v>
      </c>
      <c r="C341" t="s">
        <v>15403</v>
      </c>
      <c r="D341" t="s">
        <v>2282</v>
      </c>
      <c r="E341" s="64">
        <v>0</v>
      </c>
      <c r="F341" s="64">
        <v>0</v>
      </c>
      <c r="G341" s="47">
        <v>43827</v>
      </c>
      <c r="H341" s="71">
        <v>3.1666666666666665</v>
      </c>
      <c r="I341" s="64">
        <v>48932</v>
      </c>
      <c r="J341" s="64" t="s">
        <v>249</v>
      </c>
      <c r="K341" s="64" t="s">
        <v>2160</v>
      </c>
      <c r="L341" s="64" t="s">
        <v>9091</v>
      </c>
      <c r="M341" s="64" t="s">
        <v>236</v>
      </c>
      <c r="N341" s="64" t="s">
        <v>254</v>
      </c>
      <c r="O341" s="64" t="s">
        <v>568</v>
      </c>
    </row>
    <row r="342" spans="2:15" x14ac:dyDescent="0.3">
      <c r="B342" t="s">
        <v>1536</v>
      </c>
      <c r="C342" t="s">
        <v>15785</v>
      </c>
      <c r="D342" t="s">
        <v>1902</v>
      </c>
      <c r="E342" s="64">
        <v>1</v>
      </c>
      <c r="F342" s="64">
        <v>3332.72</v>
      </c>
      <c r="G342" s="47">
        <v>43816</v>
      </c>
      <c r="H342" s="71">
        <v>3.1666666666666665</v>
      </c>
      <c r="I342" s="64">
        <v>-1</v>
      </c>
      <c r="J342" s="64" t="s">
        <v>249</v>
      </c>
      <c r="K342" s="64" t="s">
        <v>2160</v>
      </c>
      <c r="L342" s="64" t="s">
        <v>13195</v>
      </c>
      <c r="M342" s="64" t="s">
        <v>242</v>
      </c>
      <c r="N342" s="64" t="s">
        <v>254</v>
      </c>
      <c r="O342" s="64" t="s">
        <v>568</v>
      </c>
    </row>
    <row r="343" spans="2:15" x14ac:dyDescent="0.3">
      <c r="B343" t="s">
        <v>1536</v>
      </c>
      <c r="C343" t="s">
        <v>15976</v>
      </c>
      <c r="D343" t="s">
        <v>1877</v>
      </c>
      <c r="E343" s="64">
        <v>1</v>
      </c>
      <c r="F343" s="64">
        <v>389.49</v>
      </c>
      <c r="G343" s="47">
        <v>43801</v>
      </c>
      <c r="H343" s="71">
        <v>3.1666666666666665</v>
      </c>
      <c r="I343" s="64">
        <v>-1</v>
      </c>
      <c r="J343" s="64" t="s">
        <v>1538</v>
      </c>
      <c r="K343" s="64" t="s">
        <v>2176</v>
      </c>
      <c r="L343" s="64" t="s">
        <v>9475</v>
      </c>
      <c r="M343" s="64" t="s">
        <v>241</v>
      </c>
      <c r="N343" s="64" t="s">
        <v>254</v>
      </c>
      <c r="O343" s="64" t="s">
        <v>568</v>
      </c>
    </row>
    <row r="344" spans="2:15" x14ac:dyDescent="0.3">
      <c r="B344" t="s">
        <v>1536</v>
      </c>
      <c r="C344" t="s">
        <v>12294</v>
      </c>
      <c r="D344" t="s">
        <v>2285</v>
      </c>
      <c r="E344" s="64">
        <v>0</v>
      </c>
      <c r="F344" s="64">
        <v>0</v>
      </c>
      <c r="G344" s="47">
        <v>43827</v>
      </c>
      <c r="H344" s="71">
        <v>3.1666666666666665</v>
      </c>
      <c r="I344" s="64">
        <v>69971</v>
      </c>
      <c r="J344" s="64" t="s">
        <v>1538</v>
      </c>
      <c r="K344" s="64" t="s">
        <v>2173</v>
      </c>
      <c r="L344" s="64" t="s">
        <v>12295</v>
      </c>
      <c r="M344" s="64" t="s">
        <v>236</v>
      </c>
      <c r="N344" s="64" t="s">
        <v>254</v>
      </c>
      <c r="O344" s="64" t="s">
        <v>568</v>
      </c>
    </row>
    <row r="345" spans="2:15" x14ac:dyDescent="0.3">
      <c r="B345" t="s">
        <v>1536</v>
      </c>
      <c r="C345" t="s">
        <v>11844</v>
      </c>
      <c r="D345" t="s">
        <v>2191</v>
      </c>
      <c r="E345" s="64">
        <v>0</v>
      </c>
      <c r="F345" s="64">
        <v>0</v>
      </c>
      <c r="G345" s="47">
        <v>43820</v>
      </c>
      <c r="H345" s="71">
        <v>3.1666666666666665</v>
      </c>
      <c r="I345" s="64">
        <v>100703</v>
      </c>
      <c r="J345" s="64" t="s">
        <v>249</v>
      </c>
      <c r="K345" s="64" t="s">
        <v>2173</v>
      </c>
      <c r="L345" s="64" t="s">
        <v>4391</v>
      </c>
      <c r="M345" s="64" t="s">
        <v>241</v>
      </c>
      <c r="N345" s="64" t="s">
        <v>254</v>
      </c>
      <c r="O345" s="64" t="s">
        <v>568</v>
      </c>
    </row>
    <row r="346" spans="2:15" x14ac:dyDescent="0.3">
      <c r="B346" t="s">
        <v>1536</v>
      </c>
      <c r="C346" t="s">
        <v>12034</v>
      </c>
      <c r="D346" t="s">
        <v>2262</v>
      </c>
      <c r="E346" s="64">
        <v>0</v>
      </c>
      <c r="F346" s="64">
        <v>0</v>
      </c>
      <c r="G346" s="47">
        <v>43827</v>
      </c>
      <c r="H346" s="71">
        <v>3.1666666666666665</v>
      </c>
      <c r="I346" s="64">
        <v>9941</v>
      </c>
      <c r="J346" s="64" t="s">
        <v>1538</v>
      </c>
      <c r="K346" s="64" t="s">
        <v>2173</v>
      </c>
      <c r="L346" s="64" t="s">
        <v>12035</v>
      </c>
      <c r="M346" s="64" t="s">
        <v>241</v>
      </c>
      <c r="N346" s="64" t="s">
        <v>254</v>
      </c>
      <c r="O346" s="64" t="s">
        <v>568</v>
      </c>
    </row>
    <row r="347" spans="2:15" x14ac:dyDescent="0.3">
      <c r="B347" t="s">
        <v>1547</v>
      </c>
      <c r="C347" t="s">
        <v>16660</v>
      </c>
      <c r="D347" t="s">
        <v>568</v>
      </c>
      <c r="E347" s="64">
        <v>0</v>
      </c>
      <c r="F347" s="64">
        <v>0</v>
      </c>
      <c r="G347" s="47">
        <v>43830</v>
      </c>
      <c r="H347" s="71">
        <v>3.1666666666666665</v>
      </c>
      <c r="I347" s="64">
        <v>0</v>
      </c>
      <c r="J347" s="64" t="s">
        <v>1538</v>
      </c>
      <c r="K347" s="64" t="s">
        <v>1535</v>
      </c>
      <c r="L347" s="64" t="s">
        <v>1535</v>
      </c>
      <c r="M347" s="64" t="s">
        <v>242</v>
      </c>
      <c r="N347" s="64" t="s">
        <v>254</v>
      </c>
      <c r="O347" s="64" t="s">
        <v>568</v>
      </c>
    </row>
    <row r="348" spans="2:15" x14ac:dyDescent="0.3">
      <c r="B348" t="s">
        <v>1547</v>
      </c>
      <c r="C348" t="s">
        <v>16693</v>
      </c>
      <c r="D348" t="s">
        <v>568</v>
      </c>
      <c r="E348" s="64">
        <v>0</v>
      </c>
      <c r="F348" s="64">
        <v>0</v>
      </c>
      <c r="G348" s="47">
        <v>43830</v>
      </c>
      <c r="H348" s="71">
        <v>3.1666666666666665</v>
      </c>
      <c r="I348" s="64">
        <v>0</v>
      </c>
      <c r="J348" s="64" t="s">
        <v>1538</v>
      </c>
      <c r="K348" s="64" t="s">
        <v>1535</v>
      </c>
      <c r="L348" s="64" t="s">
        <v>1535</v>
      </c>
      <c r="M348" s="64" t="s">
        <v>242</v>
      </c>
      <c r="N348" s="64" t="s">
        <v>254</v>
      </c>
      <c r="O348" s="64" t="s">
        <v>568</v>
      </c>
    </row>
    <row r="349" spans="2:15" x14ac:dyDescent="0.3">
      <c r="B349" t="s">
        <v>1536</v>
      </c>
      <c r="C349" t="s">
        <v>11822</v>
      </c>
      <c r="D349" t="s">
        <v>2329</v>
      </c>
      <c r="E349" s="64">
        <v>0</v>
      </c>
      <c r="F349" s="64">
        <v>0</v>
      </c>
      <c r="G349" s="47">
        <v>43801</v>
      </c>
      <c r="H349" s="71">
        <v>3.1666666666666665</v>
      </c>
      <c r="I349" s="64">
        <v>112858</v>
      </c>
      <c r="J349" s="64" t="s">
        <v>249</v>
      </c>
      <c r="K349" s="64" t="s">
        <v>2160</v>
      </c>
      <c r="L349" s="64" t="s">
        <v>2992</v>
      </c>
      <c r="M349" s="64" t="s">
        <v>242</v>
      </c>
      <c r="N349" s="64" t="s">
        <v>254</v>
      </c>
      <c r="O349" s="64" t="s">
        <v>568</v>
      </c>
    </row>
    <row r="350" spans="2:15" x14ac:dyDescent="0.3">
      <c r="B350" t="s">
        <v>1547</v>
      </c>
      <c r="C350" t="s">
        <v>17323</v>
      </c>
      <c r="D350" t="s">
        <v>568</v>
      </c>
      <c r="E350" s="64">
        <v>0</v>
      </c>
      <c r="F350" s="64">
        <v>0</v>
      </c>
      <c r="G350" s="47">
        <v>43801</v>
      </c>
      <c r="H350" s="71">
        <v>3.1666666666666665</v>
      </c>
      <c r="I350" s="64">
        <v>0</v>
      </c>
      <c r="J350" s="64" t="s">
        <v>1538</v>
      </c>
      <c r="K350" s="64" t="s">
        <v>1535</v>
      </c>
      <c r="L350" s="64" t="s">
        <v>1535</v>
      </c>
      <c r="M350" s="64" t="s">
        <v>242</v>
      </c>
      <c r="N350" s="64" t="s">
        <v>254</v>
      </c>
      <c r="O350" s="64" t="s">
        <v>568</v>
      </c>
    </row>
    <row r="351" spans="2:15" x14ac:dyDescent="0.3">
      <c r="B351" t="s">
        <v>1547</v>
      </c>
      <c r="C351" t="s">
        <v>12414</v>
      </c>
      <c r="D351" t="s">
        <v>568</v>
      </c>
      <c r="E351" s="64">
        <v>0</v>
      </c>
      <c r="F351" s="64">
        <v>0</v>
      </c>
      <c r="G351" s="47">
        <v>43784</v>
      </c>
      <c r="H351" s="71">
        <v>3.25</v>
      </c>
      <c r="I351" s="64">
        <v>0</v>
      </c>
      <c r="J351" s="64" t="s">
        <v>1538</v>
      </c>
      <c r="K351" s="64" t="s">
        <v>1535</v>
      </c>
      <c r="L351" s="64" t="s">
        <v>1535</v>
      </c>
      <c r="M351" s="64" t="s">
        <v>236</v>
      </c>
      <c r="N351" s="64" t="s">
        <v>254</v>
      </c>
      <c r="O351" s="64" t="s">
        <v>568</v>
      </c>
    </row>
    <row r="352" spans="2:15" x14ac:dyDescent="0.3">
      <c r="B352" t="s">
        <v>1547</v>
      </c>
      <c r="C352" t="s">
        <v>12748</v>
      </c>
      <c r="D352" t="s">
        <v>568</v>
      </c>
      <c r="E352" s="64">
        <v>0</v>
      </c>
      <c r="F352" s="64">
        <v>0</v>
      </c>
      <c r="G352" s="47">
        <v>43789</v>
      </c>
      <c r="H352" s="71">
        <v>3.25</v>
      </c>
      <c r="I352" s="64">
        <v>0</v>
      </c>
      <c r="J352" s="64" t="s">
        <v>1538</v>
      </c>
      <c r="K352" s="64" t="s">
        <v>1535</v>
      </c>
      <c r="L352" s="64" t="s">
        <v>1535</v>
      </c>
      <c r="M352" s="64" t="s">
        <v>242</v>
      </c>
      <c r="N352" s="64" t="s">
        <v>254</v>
      </c>
      <c r="O352" s="64" t="s">
        <v>568</v>
      </c>
    </row>
    <row r="353" spans="2:15" x14ac:dyDescent="0.3">
      <c r="B353" t="s">
        <v>1536</v>
      </c>
      <c r="C353" t="s">
        <v>13490</v>
      </c>
      <c r="D353" t="s">
        <v>1923</v>
      </c>
      <c r="E353" s="64">
        <v>1</v>
      </c>
      <c r="F353" s="64">
        <v>389.49</v>
      </c>
      <c r="G353" s="47">
        <v>43795</v>
      </c>
      <c r="H353" s="71">
        <v>3.25</v>
      </c>
      <c r="I353" s="64">
        <v>-1</v>
      </c>
      <c r="J353" s="64" t="s">
        <v>1538</v>
      </c>
      <c r="K353" s="64" t="s">
        <v>2176</v>
      </c>
      <c r="L353" s="64" t="s">
        <v>13304</v>
      </c>
      <c r="M353" s="64" t="s">
        <v>236</v>
      </c>
      <c r="N353" s="64" t="s">
        <v>254</v>
      </c>
      <c r="O353" s="64" t="s">
        <v>568</v>
      </c>
    </row>
    <row r="354" spans="2:15" x14ac:dyDescent="0.3">
      <c r="B354" t="s">
        <v>1536</v>
      </c>
      <c r="C354" t="s">
        <v>13688</v>
      </c>
      <c r="D354" t="s">
        <v>1918</v>
      </c>
      <c r="E354" s="64">
        <v>1</v>
      </c>
      <c r="F354" s="64">
        <v>389.49</v>
      </c>
      <c r="G354" s="47">
        <v>43781</v>
      </c>
      <c r="H354" s="71">
        <v>3.25</v>
      </c>
      <c r="I354" s="64">
        <v>-1</v>
      </c>
      <c r="J354" s="64" t="s">
        <v>249</v>
      </c>
      <c r="K354" s="64" t="s">
        <v>2176</v>
      </c>
      <c r="L354" s="64" t="s">
        <v>2719</v>
      </c>
      <c r="M354" s="64" t="s">
        <v>236</v>
      </c>
      <c r="N354" s="64" t="s">
        <v>254</v>
      </c>
      <c r="O354" s="64" t="s">
        <v>568</v>
      </c>
    </row>
    <row r="355" spans="2:15" x14ac:dyDescent="0.3">
      <c r="B355" t="s">
        <v>1536</v>
      </c>
      <c r="C355" t="s">
        <v>13800</v>
      </c>
      <c r="D355" t="s">
        <v>13801</v>
      </c>
      <c r="E355" s="64">
        <v>0</v>
      </c>
      <c r="F355" s="64">
        <v>0</v>
      </c>
      <c r="G355" s="47">
        <v>43799</v>
      </c>
      <c r="H355" s="71">
        <v>3.25</v>
      </c>
      <c r="I355" s="64">
        <v>-1</v>
      </c>
      <c r="J355" s="64" t="s">
        <v>1538</v>
      </c>
      <c r="K355" s="64" t="s">
        <v>2160</v>
      </c>
      <c r="L355" s="64" t="s">
        <v>8133</v>
      </c>
      <c r="M355" s="64" t="s">
        <v>246</v>
      </c>
      <c r="N355" s="64" t="s">
        <v>254</v>
      </c>
      <c r="O355" s="64" t="s">
        <v>568</v>
      </c>
    </row>
    <row r="356" spans="2:15" x14ac:dyDescent="0.3">
      <c r="B356" t="s">
        <v>1536</v>
      </c>
      <c r="C356" t="s">
        <v>11917</v>
      </c>
      <c r="D356" t="s">
        <v>2261</v>
      </c>
      <c r="E356" s="64">
        <v>0</v>
      </c>
      <c r="F356" s="64">
        <v>0</v>
      </c>
      <c r="G356" s="47">
        <v>43791</v>
      </c>
      <c r="H356" s="71">
        <v>3.25</v>
      </c>
      <c r="I356" s="64">
        <v>26659</v>
      </c>
      <c r="J356" s="64" t="s">
        <v>249</v>
      </c>
      <c r="K356" s="64" t="s">
        <v>2160</v>
      </c>
      <c r="L356" s="64" t="s">
        <v>3939</v>
      </c>
      <c r="M356" s="64" t="s">
        <v>246</v>
      </c>
      <c r="N356" s="64" t="s">
        <v>254</v>
      </c>
      <c r="O356" s="64" t="s">
        <v>568</v>
      </c>
    </row>
    <row r="357" spans="2:15" x14ac:dyDescent="0.3">
      <c r="B357" t="s">
        <v>1547</v>
      </c>
      <c r="C357" t="s">
        <v>13854</v>
      </c>
      <c r="D357" t="s">
        <v>568</v>
      </c>
      <c r="E357" s="64">
        <v>0</v>
      </c>
      <c r="F357" s="64">
        <v>0</v>
      </c>
      <c r="G357" s="47">
        <v>43798</v>
      </c>
      <c r="H357" s="71">
        <v>3.25</v>
      </c>
      <c r="I357" s="64">
        <v>0</v>
      </c>
      <c r="J357" s="64" t="s">
        <v>1538</v>
      </c>
      <c r="K357" s="64" t="s">
        <v>1535</v>
      </c>
      <c r="L357" s="64" t="s">
        <v>1535</v>
      </c>
      <c r="M357" s="64" t="s">
        <v>242</v>
      </c>
      <c r="N357" s="64" t="s">
        <v>254</v>
      </c>
      <c r="O357" s="64" t="s">
        <v>568</v>
      </c>
    </row>
    <row r="358" spans="2:15" x14ac:dyDescent="0.3">
      <c r="B358" t="s">
        <v>1536</v>
      </c>
      <c r="C358" t="s">
        <v>14180</v>
      </c>
      <c r="D358" t="s">
        <v>2058</v>
      </c>
      <c r="E358" s="64">
        <v>0</v>
      </c>
      <c r="F358" s="64">
        <v>0</v>
      </c>
      <c r="G358" s="47">
        <v>43795</v>
      </c>
      <c r="H358" s="71">
        <v>3.25</v>
      </c>
      <c r="I358" s="64">
        <v>-1</v>
      </c>
      <c r="J358" s="64" t="s">
        <v>249</v>
      </c>
      <c r="K358" s="64" t="s">
        <v>2160</v>
      </c>
      <c r="L358" s="64" t="s">
        <v>3070</v>
      </c>
      <c r="M358" s="64" t="s">
        <v>236</v>
      </c>
      <c r="N358" s="64" t="s">
        <v>254</v>
      </c>
      <c r="O358" s="64" t="s">
        <v>568</v>
      </c>
    </row>
    <row r="359" spans="2:15" x14ac:dyDescent="0.3">
      <c r="B359" t="s">
        <v>1536</v>
      </c>
      <c r="C359" t="s">
        <v>11530</v>
      </c>
      <c r="D359" t="s">
        <v>11531</v>
      </c>
      <c r="E359" s="64">
        <v>0</v>
      </c>
      <c r="F359" s="64">
        <v>0</v>
      </c>
      <c r="G359" s="47">
        <v>43789</v>
      </c>
      <c r="H359" s="71">
        <v>3.25</v>
      </c>
      <c r="I359" s="64">
        <v>51439</v>
      </c>
      <c r="J359" s="64" t="s">
        <v>1538</v>
      </c>
      <c r="K359" s="64" t="s">
        <v>2176</v>
      </c>
      <c r="L359" s="64" t="s">
        <v>11532</v>
      </c>
      <c r="M359" s="64" t="s">
        <v>241</v>
      </c>
      <c r="N359" s="64" t="s">
        <v>254</v>
      </c>
      <c r="O359" s="64" t="s">
        <v>568</v>
      </c>
    </row>
    <row r="360" spans="2:15" x14ac:dyDescent="0.3">
      <c r="B360" t="s">
        <v>1546</v>
      </c>
      <c r="C360" t="s">
        <v>11332</v>
      </c>
      <c r="D360" t="s">
        <v>2505</v>
      </c>
      <c r="E360" s="64">
        <v>0</v>
      </c>
      <c r="F360" s="64">
        <v>0</v>
      </c>
      <c r="G360" s="47">
        <v>43774</v>
      </c>
      <c r="H360" s="71">
        <v>3.25</v>
      </c>
      <c r="I360" s="64">
        <v>30074</v>
      </c>
      <c r="J360" s="64" t="s">
        <v>1538</v>
      </c>
      <c r="K360" s="64" t="s">
        <v>2160</v>
      </c>
      <c r="L360" s="64" t="s">
        <v>11333</v>
      </c>
      <c r="M360" s="64" t="s">
        <v>246</v>
      </c>
      <c r="N360" s="64" t="s">
        <v>254</v>
      </c>
      <c r="O360" s="64" t="s">
        <v>568</v>
      </c>
    </row>
    <row r="361" spans="2:15" x14ac:dyDescent="0.3">
      <c r="B361" t="s">
        <v>1546</v>
      </c>
      <c r="C361" t="s">
        <v>14321</v>
      </c>
      <c r="D361" t="s">
        <v>2273</v>
      </c>
      <c r="E361" s="64">
        <v>0</v>
      </c>
      <c r="F361" s="64">
        <v>0</v>
      </c>
      <c r="G361" s="47">
        <v>43777</v>
      </c>
      <c r="H361" s="71">
        <v>3.25</v>
      </c>
      <c r="I361" s="64">
        <v>33082</v>
      </c>
      <c r="J361" s="64" t="s">
        <v>1538</v>
      </c>
      <c r="K361" s="64" t="s">
        <v>2176</v>
      </c>
      <c r="L361" s="64" t="s">
        <v>5327</v>
      </c>
      <c r="M361" s="64" t="s">
        <v>241</v>
      </c>
      <c r="N361" s="64" t="s">
        <v>254</v>
      </c>
      <c r="O361" s="64" t="s">
        <v>568</v>
      </c>
    </row>
    <row r="362" spans="2:15" x14ac:dyDescent="0.3">
      <c r="B362" t="s">
        <v>1536</v>
      </c>
      <c r="C362" t="s">
        <v>11910</v>
      </c>
      <c r="D362" t="s">
        <v>2363</v>
      </c>
      <c r="E362" s="64">
        <v>1</v>
      </c>
      <c r="F362" s="64">
        <v>1218.06</v>
      </c>
      <c r="G362" s="47">
        <v>43799</v>
      </c>
      <c r="H362" s="71">
        <v>3.25</v>
      </c>
      <c r="I362" s="64">
        <v>96877</v>
      </c>
      <c r="J362" s="64" t="s">
        <v>1538</v>
      </c>
      <c r="K362" s="64" t="s">
        <v>2176</v>
      </c>
      <c r="L362" s="64" t="s">
        <v>11911</v>
      </c>
      <c r="M362" s="64" t="s">
        <v>241</v>
      </c>
      <c r="N362" s="64" t="s">
        <v>254</v>
      </c>
      <c r="O362" s="64" t="s">
        <v>568</v>
      </c>
    </row>
    <row r="363" spans="2:15" x14ac:dyDescent="0.3">
      <c r="B363" t="s">
        <v>1546</v>
      </c>
      <c r="C363" t="s">
        <v>12071</v>
      </c>
      <c r="D363" t="s">
        <v>2259</v>
      </c>
      <c r="E363" s="64">
        <v>0</v>
      </c>
      <c r="F363" s="64">
        <v>0</v>
      </c>
      <c r="G363" s="47">
        <v>43782</v>
      </c>
      <c r="H363" s="71">
        <v>3.25</v>
      </c>
      <c r="I363" s="64">
        <v>30963</v>
      </c>
      <c r="J363" s="64" t="s">
        <v>249</v>
      </c>
      <c r="K363" s="64" t="s">
        <v>2160</v>
      </c>
      <c r="L363" s="64" t="s">
        <v>3939</v>
      </c>
      <c r="M363" s="64" t="s">
        <v>236</v>
      </c>
      <c r="N363" s="64" t="s">
        <v>254</v>
      </c>
      <c r="O363" s="64" t="s">
        <v>568</v>
      </c>
    </row>
    <row r="364" spans="2:15" x14ac:dyDescent="0.3">
      <c r="B364" t="s">
        <v>1536</v>
      </c>
      <c r="C364" t="s">
        <v>11976</v>
      </c>
      <c r="D364" t="s">
        <v>2272</v>
      </c>
      <c r="E364" s="64">
        <v>0</v>
      </c>
      <c r="F364" s="64">
        <v>0</v>
      </c>
      <c r="G364" s="47">
        <v>43784</v>
      </c>
      <c r="H364" s="71">
        <v>3.25</v>
      </c>
      <c r="I364" s="64">
        <v>14682</v>
      </c>
      <c r="J364" s="64" t="s">
        <v>1538</v>
      </c>
      <c r="K364" s="64" t="s">
        <v>2160</v>
      </c>
      <c r="L364" s="64" t="s">
        <v>11977</v>
      </c>
      <c r="M364" s="64" t="s">
        <v>241</v>
      </c>
      <c r="N364" s="64" t="s">
        <v>254</v>
      </c>
      <c r="O364" s="64" t="s">
        <v>568</v>
      </c>
    </row>
    <row r="365" spans="2:15" x14ac:dyDescent="0.3">
      <c r="B365" t="s">
        <v>1536</v>
      </c>
      <c r="C365" t="s">
        <v>11813</v>
      </c>
      <c r="D365" t="s">
        <v>2156</v>
      </c>
      <c r="E365" s="64">
        <v>0</v>
      </c>
      <c r="F365" s="64">
        <v>0</v>
      </c>
      <c r="G365" s="47">
        <v>43778</v>
      </c>
      <c r="H365" s="71">
        <v>3.25</v>
      </c>
      <c r="I365" s="64">
        <v>41704</v>
      </c>
      <c r="J365" s="64" t="s">
        <v>1538</v>
      </c>
      <c r="K365" s="64" t="s">
        <v>2160</v>
      </c>
      <c r="L365" s="64" t="s">
        <v>3939</v>
      </c>
      <c r="M365" s="64" t="s">
        <v>236</v>
      </c>
      <c r="N365" s="64" t="s">
        <v>254</v>
      </c>
      <c r="O365" s="64" t="s">
        <v>568</v>
      </c>
    </row>
    <row r="366" spans="2:15" x14ac:dyDescent="0.3">
      <c r="B366" t="s">
        <v>1536</v>
      </c>
      <c r="C366" t="s">
        <v>11378</v>
      </c>
      <c r="D366" t="s">
        <v>2478</v>
      </c>
      <c r="E366" s="64">
        <v>0</v>
      </c>
      <c r="F366" s="64">
        <v>0</v>
      </c>
      <c r="G366" s="47">
        <v>43784</v>
      </c>
      <c r="H366" s="71">
        <v>3.25</v>
      </c>
      <c r="I366" s="64">
        <v>40580</v>
      </c>
      <c r="J366" s="64" t="s">
        <v>1538</v>
      </c>
      <c r="K366" s="64" t="s">
        <v>2160</v>
      </c>
      <c r="L366" s="64" t="s">
        <v>11379</v>
      </c>
      <c r="M366" s="64" t="s">
        <v>236</v>
      </c>
      <c r="N366" s="64" t="s">
        <v>254</v>
      </c>
      <c r="O366" s="64" t="s">
        <v>568</v>
      </c>
    </row>
    <row r="367" spans="2:15" x14ac:dyDescent="0.3">
      <c r="B367" t="s">
        <v>1536</v>
      </c>
      <c r="C367" t="s">
        <v>15803</v>
      </c>
      <c r="D367" t="s">
        <v>1913</v>
      </c>
      <c r="E367" s="64">
        <v>0</v>
      </c>
      <c r="F367" s="64">
        <v>0</v>
      </c>
      <c r="G367" s="47">
        <v>43789</v>
      </c>
      <c r="H367" s="71">
        <v>3.25</v>
      </c>
      <c r="I367" s="64">
        <v>-1</v>
      </c>
      <c r="J367" s="64" t="s">
        <v>1538</v>
      </c>
      <c r="K367" s="64" t="s">
        <v>2160</v>
      </c>
      <c r="L367" s="64" t="s">
        <v>2925</v>
      </c>
      <c r="M367" s="64" t="s">
        <v>242</v>
      </c>
      <c r="N367" s="64" t="s">
        <v>254</v>
      </c>
      <c r="O367" s="64" t="s">
        <v>568</v>
      </c>
    </row>
    <row r="368" spans="2:15" x14ac:dyDescent="0.3">
      <c r="B368" t="s">
        <v>1536</v>
      </c>
      <c r="C368" t="s">
        <v>15818</v>
      </c>
      <c r="D368" t="s">
        <v>2016</v>
      </c>
      <c r="E368" s="64">
        <v>0</v>
      </c>
      <c r="F368" s="64">
        <v>0</v>
      </c>
      <c r="G368" s="47">
        <v>43795</v>
      </c>
      <c r="H368" s="71">
        <v>3.25</v>
      </c>
      <c r="I368" s="64">
        <v>-1</v>
      </c>
      <c r="J368" s="64" t="s">
        <v>1538</v>
      </c>
      <c r="K368" s="64" t="s">
        <v>2160</v>
      </c>
      <c r="L368" s="64" t="s">
        <v>13951</v>
      </c>
      <c r="M368" s="64" t="s">
        <v>236</v>
      </c>
      <c r="N368" s="64" t="s">
        <v>254</v>
      </c>
      <c r="O368" s="64" t="s">
        <v>568</v>
      </c>
    </row>
    <row r="369" spans="2:15" x14ac:dyDescent="0.3">
      <c r="B369" t="s">
        <v>1536</v>
      </c>
      <c r="C369" t="s">
        <v>15891</v>
      </c>
      <c r="D369" t="s">
        <v>2319</v>
      </c>
      <c r="E369" s="64">
        <v>1</v>
      </c>
      <c r="F369" s="64">
        <v>389.49</v>
      </c>
      <c r="G369" s="47">
        <v>43799</v>
      </c>
      <c r="H369" s="71">
        <v>3.25</v>
      </c>
      <c r="I369" s="64">
        <v>-1</v>
      </c>
      <c r="J369" s="64" t="s">
        <v>249</v>
      </c>
      <c r="K369" s="64" t="s">
        <v>2176</v>
      </c>
      <c r="L369" s="64" t="s">
        <v>12908</v>
      </c>
      <c r="M369" s="64" t="s">
        <v>241</v>
      </c>
      <c r="N369" s="64" t="s">
        <v>254</v>
      </c>
      <c r="O369" s="64" t="s">
        <v>568</v>
      </c>
    </row>
    <row r="370" spans="2:15" x14ac:dyDescent="0.3">
      <c r="B370" t="s">
        <v>1536</v>
      </c>
      <c r="C370" t="s">
        <v>16119</v>
      </c>
      <c r="D370" t="s">
        <v>1918</v>
      </c>
      <c r="E370" s="64">
        <v>2</v>
      </c>
      <c r="F370" s="64">
        <v>3982.87</v>
      </c>
      <c r="G370" s="47">
        <v>43777</v>
      </c>
      <c r="H370" s="71">
        <v>3.25</v>
      </c>
      <c r="I370" s="64">
        <v>-1</v>
      </c>
      <c r="J370" s="64" t="s">
        <v>249</v>
      </c>
      <c r="K370" s="64" t="s">
        <v>2160</v>
      </c>
      <c r="L370" s="64" t="s">
        <v>13951</v>
      </c>
      <c r="M370" s="64" t="s">
        <v>236</v>
      </c>
      <c r="N370" s="64" t="s">
        <v>254</v>
      </c>
      <c r="O370" s="64" t="s">
        <v>568</v>
      </c>
    </row>
    <row r="371" spans="2:15" x14ac:dyDescent="0.3">
      <c r="B371" t="s">
        <v>1547</v>
      </c>
      <c r="C371" t="s">
        <v>17291</v>
      </c>
      <c r="D371" t="s">
        <v>568</v>
      </c>
      <c r="E371" s="64">
        <v>0</v>
      </c>
      <c r="F371" s="64">
        <v>0</v>
      </c>
      <c r="G371" s="47">
        <v>43788</v>
      </c>
      <c r="H371" s="71">
        <v>3.25</v>
      </c>
      <c r="I371" s="64">
        <v>0</v>
      </c>
      <c r="J371" s="64" t="s">
        <v>1538</v>
      </c>
      <c r="K371" s="64" t="s">
        <v>1535</v>
      </c>
      <c r="L371" s="64" t="s">
        <v>1535</v>
      </c>
      <c r="M371" s="64" t="s">
        <v>242</v>
      </c>
      <c r="N371" s="64" t="s">
        <v>254</v>
      </c>
      <c r="O371" s="64" t="s">
        <v>568</v>
      </c>
    </row>
    <row r="372" spans="2:15" x14ac:dyDescent="0.3">
      <c r="B372" t="s">
        <v>1547</v>
      </c>
      <c r="C372" t="s">
        <v>17438</v>
      </c>
      <c r="D372" t="s">
        <v>568</v>
      </c>
      <c r="E372" s="64">
        <v>0</v>
      </c>
      <c r="F372" s="64">
        <v>0</v>
      </c>
      <c r="G372" s="47">
        <v>43789</v>
      </c>
      <c r="H372" s="71">
        <v>3.25</v>
      </c>
      <c r="I372" s="64">
        <v>0</v>
      </c>
      <c r="J372" s="64" t="s">
        <v>1538</v>
      </c>
      <c r="K372" s="64" t="s">
        <v>1535</v>
      </c>
      <c r="L372" s="64" t="s">
        <v>1535</v>
      </c>
      <c r="M372" s="64" t="s">
        <v>242</v>
      </c>
      <c r="N372" s="64" t="s">
        <v>254</v>
      </c>
      <c r="O372" s="64" t="s">
        <v>568</v>
      </c>
    </row>
    <row r="373" spans="2:15" x14ac:dyDescent="0.3">
      <c r="B373" t="s">
        <v>1547</v>
      </c>
      <c r="C373" t="s">
        <v>17562</v>
      </c>
      <c r="D373" t="s">
        <v>568</v>
      </c>
      <c r="E373" s="64">
        <v>0</v>
      </c>
      <c r="F373" s="64">
        <v>0</v>
      </c>
      <c r="G373" s="47">
        <v>43783</v>
      </c>
      <c r="H373" s="71">
        <v>3.25</v>
      </c>
      <c r="I373" s="64">
        <v>0</v>
      </c>
      <c r="J373" s="64" t="s">
        <v>1538</v>
      </c>
      <c r="K373" s="64" t="s">
        <v>1535</v>
      </c>
      <c r="L373" s="64" t="s">
        <v>1535</v>
      </c>
      <c r="M373" s="64" t="s">
        <v>236</v>
      </c>
      <c r="N373" s="64" t="s">
        <v>254</v>
      </c>
      <c r="O373" s="64" t="s">
        <v>568</v>
      </c>
    </row>
    <row r="374" spans="2:15" x14ac:dyDescent="0.3">
      <c r="B374" t="s">
        <v>1547</v>
      </c>
      <c r="C374" t="s">
        <v>17582</v>
      </c>
      <c r="D374" t="s">
        <v>568</v>
      </c>
      <c r="E374" s="64">
        <v>0</v>
      </c>
      <c r="F374" s="64">
        <v>0</v>
      </c>
      <c r="G374" s="47">
        <v>43790</v>
      </c>
      <c r="H374" s="71">
        <v>3.25</v>
      </c>
      <c r="I374" s="64">
        <v>0</v>
      </c>
      <c r="J374" s="64" t="s">
        <v>1538</v>
      </c>
      <c r="K374" s="64" t="s">
        <v>1535</v>
      </c>
      <c r="L374" s="64" t="s">
        <v>1535</v>
      </c>
      <c r="M374" s="64" t="s">
        <v>242</v>
      </c>
      <c r="N374" s="64" t="s">
        <v>254</v>
      </c>
      <c r="O374" s="64" t="s">
        <v>568</v>
      </c>
    </row>
    <row r="375" spans="2:15" x14ac:dyDescent="0.3">
      <c r="B375" t="s">
        <v>1547</v>
      </c>
      <c r="C375" t="s">
        <v>12342</v>
      </c>
      <c r="D375" t="s">
        <v>568</v>
      </c>
      <c r="E375" s="64">
        <v>0</v>
      </c>
      <c r="F375" s="64">
        <v>0</v>
      </c>
      <c r="G375" s="47">
        <v>43748</v>
      </c>
      <c r="H375" s="71">
        <v>3.3333333333333335</v>
      </c>
      <c r="I375" s="64">
        <v>0</v>
      </c>
      <c r="J375" s="64" t="s">
        <v>1538</v>
      </c>
      <c r="K375" s="64" t="s">
        <v>1535</v>
      </c>
      <c r="L375" s="64" t="s">
        <v>1535</v>
      </c>
      <c r="M375" s="64" t="s">
        <v>236</v>
      </c>
      <c r="N375" s="64" t="s">
        <v>254</v>
      </c>
      <c r="O375" s="64" t="s">
        <v>568</v>
      </c>
    </row>
    <row r="376" spans="2:15" x14ac:dyDescent="0.3">
      <c r="B376" t="s">
        <v>1547</v>
      </c>
      <c r="C376" t="s">
        <v>12478</v>
      </c>
      <c r="D376" t="s">
        <v>568</v>
      </c>
      <c r="E376" s="64">
        <v>0</v>
      </c>
      <c r="F376" s="64">
        <v>0</v>
      </c>
      <c r="G376" s="47">
        <v>43755</v>
      </c>
      <c r="H376" s="71">
        <v>3.3333333333333335</v>
      </c>
      <c r="I376" s="64">
        <v>0</v>
      </c>
      <c r="J376" s="64" t="s">
        <v>1538</v>
      </c>
      <c r="K376" s="64" t="s">
        <v>1535</v>
      </c>
      <c r="L376" s="64" t="s">
        <v>1535</v>
      </c>
      <c r="M376" s="64" t="s">
        <v>236</v>
      </c>
      <c r="N376" s="64" t="s">
        <v>254</v>
      </c>
      <c r="O376" s="64" t="s">
        <v>568</v>
      </c>
    </row>
    <row r="377" spans="2:15" x14ac:dyDescent="0.3">
      <c r="B377" t="s">
        <v>1547</v>
      </c>
      <c r="C377" t="s">
        <v>12697</v>
      </c>
      <c r="D377" t="s">
        <v>568</v>
      </c>
      <c r="E377" s="64">
        <v>0</v>
      </c>
      <c r="F377" s="64">
        <v>0</v>
      </c>
      <c r="G377" s="47">
        <v>43754</v>
      </c>
      <c r="H377" s="71">
        <v>3.3333333333333335</v>
      </c>
      <c r="I377" s="64">
        <v>0</v>
      </c>
      <c r="J377" s="64" t="s">
        <v>1538</v>
      </c>
      <c r="K377" s="64" t="s">
        <v>1535</v>
      </c>
      <c r="L377" s="64" t="s">
        <v>1535</v>
      </c>
      <c r="M377" s="64" t="s">
        <v>242</v>
      </c>
      <c r="N377" s="64" t="s">
        <v>254</v>
      </c>
      <c r="O377" s="64" t="s">
        <v>568</v>
      </c>
    </row>
    <row r="378" spans="2:15" x14ac:dyDescent="0.3">
      <c r="B378" t="s">
        <v>1547</v>
      </c>
      <c r="C378" t="s">
        <v>12777</v>
      </c>
      <c r="D378" t="s">
        <v>568</v>
      </c>
      <c r="E378" s="64">
        <v>0</v>
      </c>
      <c r="F378" s="64">
        <v>0</v>
      </c>
      <c r="G378" s="47">
        <v>43766</v>
      </c>
      <c r="H378" s="71">
        <v>3.3333333333333335</v>
      </c>
      <c r="I378" s="64">
        <v>0</v>
      </c>
      <c r="J378" s="64" t="s">
        <v>1538</v>
      </c>
      <c r="K378" s="64" t="s">
        <v>1535</v>
      </c>
      <c r="L378" s="64" t="s">
        <v>1535</v>
      </c>
      <c r="M378" s="64" t="s">
        <v>242</v>
      </c>
      <c r="N378" s="64" t="s">
        <v>254</v>
      </c>
      <c r="O378" s="64" t="s">
        <v>568</v>
      </c>
    </row>
    <row r="379" spans="2:15" x14ac:dyDescent="0.3">
      <c r="B379" t="s">
        <v>1536</v>
      </c>
      <c r="C379" t="s">
        <v>11708</v>
      </c>
      <c r="D379" t="s">
        <v>2309</v>
      </c>
      <c r="E379" s="64">
        <v>0</v>
      </c>
      <c r="F379" s="64">
        <v>0</v>
      </c>
      <c r="G379" s="47">
        <v>43741</v>
      </c>
      <c r="H379" s="71">
        <v>3.3333333333333335</v>
      </c>
      <c r="I379" s="64">
        <v>64135</v>
      </c>
      <c r="J379" s="64" t="s">
        <v>249</v>
      </c>
      <c r="K379" s="64" t="s">
        <v>2160</v>
      </c>
      <c r="L379" s="64" t="s">
        <v>11709</v>
      </c>
      <c r="M379" s="64" t="s">
        <v>236</v>
      </c>
      <c r="N379" s="64" t="s">
        <v>254</v>
      </c>
      <c r="O379" s="64" t="s">
        <v>568</v>
      </c>
    </row>
    <row r="380" spans="2:15" x14ac:dyDescent="0.3">
      <c r="B380" t="s">
        <v>1536</v>
      </c>
      <c r="C380" t="s">
        <v>13946</v>
      </c>
      <c r="D380" t="s">
        <v>1894</v>
      </c>
      <c r="E380" s="64">
        <v>0</v>
      </c>
      <c r="F380" s="64">
        <v>0</v>
      </c>
      <c r="G380" s="47">
        <v>43749</v>
      </c>
      <c r="H380" s="71">
        <v>3.3333333333333335</v>
      </c>
      <c r="I380" s="64">
        <v>-1</v>
      </c>
      <c r="J380" s="64" t="s">
        <v>1538</v>
      </c>
      <c r="K380" s="64" t="s">
        <v>2176</v>
      </c>
      <c r="L380" s="64" t="s">
        <v>13947</v>
      </c>
      <c r="M380" s="64" t="s">
        <v>242</v>
      </c>
      <c r="N380" s="64" t="s">
        <v>254</v>
      </c>
      <c r="O380" s="64" t="s">
        <v>568</v>
      </c>
    </row>
    <row r="381" spans="2:15" x14ac:dyDescent="0.3">
      <c r="B381" t="s">
        <v>1536</v>
      </c>
      <c r="C381" t="s">
        <v>12099</v>
      </c>
      <c r="D381" t="s">
        <v>2301</v>
      </c>
      <c r="E381" s="64">
        <v>0</v>
      </c>
      <c r="F381" s="64">
        <v>0</v>
      </c>
      <c r="G381" s="47">
        <v>43748</v>
      </c>
      <c r="H381" s="71">
        <v>3.3333333333333335</v>
      </c>
      <c r="I381" s="64">
        <v>29088</v>
      </c>
      <c r="J381" s="64" t="s">
        <v>1538</v>
      </c>
      <c r="K381" s="64" t="s">
        <v>2160</v>
      </c>
      <c r="L381" s="64" t="s">
        <v>4726</v>
      </c>
      <c r="M381" s="64" t="s">
        <v>236</v>
      </c>
      <c r="N381" s="64" t="s">
        <v>254</v>
      </c>
      <c r="O381" s="64" t="s">
        <v>568</v>
      </c>
    </row>
    <row r="382" spans="2:15" x14ac:dyDescent="0.3">
      <c r="B382" t="s">
        <v>1536</v>
      </c>
      <c r="C382" t="s">
        <v>14330</v>
      </c>
      <c r="D382" t="s">
        <v>1876</v>
      </c>
      <c r="E382" s="64">
        <v>0</v>
      </c>
      <c r="F382" s="64">
        <v>0</v>
      </c>
      <c r="G382" s="47">
        <v>43754</v>
      </c>
      <c r="H382" s="71">
        <v>3.3333333333333335</v>
      </c>
      <c r="I382" s="64">
        <v>-1</v>
      </c>
      <c r="J382" s="64" t="s">
        <v>1538</v>
      </c>
      <c r="K382" s="64" t="s">
        <v>2160</v>
      </c>
      <c r="L382" s="64" t="s">
        <v>2936</v>
      </c>
      <c r="M382" s="64" t="s">
        <v>242</v>
      </c>
      <c r="N382" s="64" t="s">
        <v>254</v>
      </c>
      <c r="O382" s="64" t="s">
        <v>568</v>
      </c>
    </row>
    <row r="383" spans="2:15" x14ac:dyDescent="0.3">
      <c r="B383" t="s">
        <v>1546</v>
      </c>
      <c r="C383" t="s">
        <v>14522</v>
      </c>
      <c r="D383" t="s">
        <v>2013</v>
      </c>
      <c r="E383" s="64">
        <v>0</v>
      </c>
      <c r="F383" s="64">
        <v>0</v>
      </c>
      <c r="G383" s="47">
        <v>43764</v>
      </c>
      <c r="H383" s="71">
        <v>3.3333333333333335</v>
      </c>
      <c r="I383" s="64">
        <v>-1</v>
      </c>
      <c r="J383" s="64" t="s">
        <v>1538</v>
      </c>
      <c r="K383" s="64" t="s">
        <v>2176</v>
      </c>
      <c r="L383" s="64" t="s">
        <v>9475</v>
      </c>
      <c r="M383" s="64" t="s">
        <v>236</v>
      </c>
      <c r="N383" s="64" t="s">
        <v>254</v>
      </c>
      <c r="O383" s="64" t="s">
        <v>568</v>
      </c>
    </row>
    <row r="384" spans="2:15" x14ac:dyDescent="0.3">
      <c r="B384" t="s">
        <v>1536</v>
      </c>
      <c r="C384" t="s">
        <v>11774</v>
      </c>
      <c r="D384" t="s">
        <v>2325</v>
      </c>
      <c r="E384" s="64">
        <v>0</v>
      </c>
      <c r="F384" s="64">
        <v>0</v>
      </c>
      <c r="G384" s="47">
        <v>43767</v>
      </c>
      <c r="H384" s="71">
        <v>3.3333333333333335</v>
      </c>
      <c r="I384" s="64">
        <v>100909</v>
      </c>
      <c r="J384" s="64" t="s">
        <v>249</v>
      </c>
      <c r="K384" s="64" t="s">
        <v>2173</v>
      </c>
      <c r="L384" s="64" t="s">
        <v>11775</v>
      </c>
      <c r="M384" s="64" t="s">
        <v>241</v>
      </c>
      <c r="N384" s="64" t="s">
        <v>254</v>
      </c>
      <c r="O384" s="64" t="s">
        <v>568</v>
      </c>
    </row>
    <row r="385" spans="2:15" x14ac:dyDescent="0.3">
      <c r="B385" t="s">
        <v>1536</v>
      </c>
      <c r="C385" t="s">
        <v>14839</v>
      </c>
      <c r="D385" t="s">
        <v>2201</v>
      </c>
      <c r="E385" s="64">
        <v>0</v>
      </c>
      <c r="F385" s="64">
        <v>0</v>
      </c>
      <c r="G385" s="47">
        <v>43768</v>
      </c>
      <c r="H385" s="71">
        <v>3.3333333333333335</v>
      </c>
      <c r="I385" s="64">
        <v>-1</v>
      </c>
      <c r="J385" s="64" t="s">
        <v>1538</v>
      </c>
      <c r="K385" s="64" t="s">
        <v>2160</v>
      </c>
      <c r="L385" s="64" t="s">
        <v>4235</v>
      </c>
      <c r="M385" s="64" t="s">
        <v>241</v>
      </c>
      <c r="N385" s="64" t="s">
        <v>254</v>
      </c>
      <c r="O385" s="64" t="s">
        <v>568</v>
      </c>
    </row>
    <row r="386" spans="2:15" x14ac:dyDescent="0.3">
      <c r="B386" t="s">
        <v>1536</v>
      </c>
      <c r="C386" t="s">
        <v>15575</v>
      </c>
      <c r="D386" t="s">
        <v>15195</v>
      </c>
      <c r="E386" s="64">
        <v>0</v>
      </c>
      <c r="F386" s="64">
        <v>0</v>
      </c>
      <c r="G386" s="47">
        <v>43755</v>
      </c>
      <c r="H386" s="71">
        <v>3.3333333333333335</v>
      </c>
      <c r="I386" s="64">
        <v>-1</v>
      </c>
      <c r="J386" s="64" t="s">
        <v>1538</v>
      </c>
      <c r="K386" s="64" t="s">
        <v>2160</v>
      </c>
      <c r="L386" s="64" t="s">
        <v>3939</v>
      </c>
      <c r="M386" s="64" t="s">
        <v>236</v>
      </c>
      <c r="N386" s="64" t="s">
        <v>254</v>
      </c>
      <c r="O386" s="64" t="s">
        <v>568</v>
      </c>
    </row>
    <row r="387" spans="2:15" x14ac:dyDescent="0.3">
      <c r="B387" t="s">
        <v>1536</v>
      </c>
      <c r="C387" t="s">
        <v>15579</v>
      </c>
      <c r="D387" t="s">
        <v>2070</v>
      </c>
      <c r="E387" s="64">
        <v>1</v>
      </c>
      <c r="F387" s="64">
        <v>3095.38</v>
      </c>
      <c r="G387" s="47">
        <v>43768</v>
      </c>
      <c r="H387" s="71">
        <v>3.3333333333333335</v>
      </c>
      <c r="I387" s="64">
        <v>-1</v>
      </c>
      <c r="J387" s="64" t="s">
        <v>1538</v>
      </c>
      <c r="K387" s="64" t="s">
        <v>2160</v>
      </c>
      <c r="L387" s="64" t="s">
        <v>3939</v>
      </c>
      <c r="M387" s="64" t="s">
        <v>236</v>
      </c>
      <c r="N387" s="64" t="s">
        <v>254</v>
      </c>
      <c r="O387" s="64" t="s">
        <v>568</v>
      </c>
    </row>
    <row r="388" spans="2:15" x14ac:dyDescent="0.3">
      <c r="B388" t="s">
        <v>1546</v>
      </c>
      <c r="C388" t="s">
        <v>11785</v>
      </c>
      <c r="D388" t="s">
        <v>2325</v>
      </c>
      <c r="E388" s="64">
        <v>0</v>
      </c>
      <c r="F388" s="64">
        <v>0</v>
      </c>
      <c r="G388" s="47">
        <v>43763</v>
      </c>
      <c r="H388" s="71">
        <v>3.3333333333333335</v>
      </c>
      <c r="I388" s="64">
        <v>45835</v>
      </c>
      <c r="J388" s="64" t="s">
        <v>249</v>
      </c>
      <c r="K388" s="64" t="s">
        <v>2160</v>
      </c>
      <c r="L388" s="64" t="s">
        <v>11786</v>
      </c>
      <c r="M388" s="64" t="s">
        <v>236</v>
      </c>
      <c r="N388" s="64" t="s">
        <v>254</v>
      </c>
      <c r="O388" s="64" t="s">
        <v>568</v>
      </c>
    </row>
    <row r="389" spans="2:15" x14ac:dyDescent="0.3">
      <c r="B389" t="s">
        <v>1536</v>
      </c>
      <c r="C389" t="s">
        <v>11956</v>
      </c>
      <c r="D389" t="s">
        <v>2281</v>
      </c>
      <c r="E389" s="64">
        <v>0</v>
      </c>
      <c r="F389" s="64">
        <v>0</v>
      </c>
      <c r="G389" s="47">
        <v>43768</v>
      </c>
      <c r="H389" s="71">
        <v>3.3333333333333335</v>
      </c>
      <c r="I389" s="64">
        <v>10459</v>
      </c>
      <c r="J389" s="64" t="s">
        <v>249</v>
      </c>
      <c r="K389" s="64" t="s">
        <v>2160</v>
      </c>
      <c r="L389" s="64" t="s">
        <v>11957</v>
      </c>
      <c r="M389" s="64" t="s">
        <v>246</v>
      </c>
      <c r="N389" s="64" t="s">
        <v>254</v>
      </c>
      <c r="O389" s="64" t="s">
        <v>568</v>
      </c>
    </row>
    <row r="390" spans="2:15" x14ac:dyDescent="0.3">
      <c r="B390" t="s">
        <v>1536</v>
      </c>
      <c r="C390" t="s">
        <v>11486</v>
      </c>
      <c r="D390" t="s">
        <v>2505</v>
      </c>
      <c r="E390" s="64">
        <v>2</v>
      </c>
      <c r="F390" s="64">
        <v>5657.54</v>
      </c>
      <c r="G390" s="47">
        <v>43754</v>
      </c>
      <c r="H390" s="71">
        <v>3.3333333333333335</v>
      </c>
      <c r="I390" s="64">
        <v>26435</v>
      </c>
      <c r="J390" s="64" t="s">
        <v>1538</v>
      </c>
      <c r="K390" s="64" t="s">
        <v>2176</v>
      </c>
      <c r="L390" s="64" t="s">
        <v>11487</v>
      </c>
      <c r="M390" s="64" t="s">
        <v>241</v>
      </c>
      <c r="N390" s="64" t="s">
        <v>254</v>
      </c>
      <c r="O390" s="64" t="s">
        <v>568</v>
      </c>
    </row>
    <row r="391" spans="2:15" x14ac:dyDescent="0.3">
      <c r="B391" t="s">
        <v>1536</v>
      </c>
      <c r="C391" t="s">
        <v>15899</v>
      </c>
      <c r="D391" t="s">
        <v>13832</v>
      </c>
      <c r="E391" s="64">
        <v>0</v>
      </c>
      <c r="F391" s="64">
        <v>0</v>
      </c>
      <c r="G391" s="47">
        <v>43755</v>
      </c>
      <c r="H391" s="71">
        <v>3.3333333333333335</v>
      </c>
      <c r="I391" s="64">
        <v>-1</v>
      </c>
      <c r="J391" s="64" t="s">
        <v>1538</v>
      </c>
      <c r="K391" s="64" t="s">
        <v>2160</v>
      </c>
      <c r="L391" s="64" t="s">
        <v>3070</v>
      </c>
      <c r="M391" s="64" t="s">
        <v>242</v>
      </c>
      <c r="N391" s="64" t="s">
        <v>254</v>
      </c>
      <c r="O391" s="64" t="s">
        <v>568</v>
      </c>
    </row>
    <row r="392" spans="2:15" x14ac:dyDescent="0.3">
      <c r="B392" t="s">
        <v>1536</v>
      </c>
      <c r="C392" t="s">
        <v>16557</v>
      </c>
      <c r="D392" t="s">
        <v>2319</v>
      </c>
      <c r="E392" s="64">
        <v>0</v>
      </c>
      <c r="F392" s="64">
        <v>0</v>
      </c>
      <c r="G392" s="47">
        <v>43769</v>
      </c>
      <c r="H392" s="71">
        <v>3.3333333333333335</v>
      </c>
      <c r="I392" s="64">
        <v>-1</v>
      </c>
      <c r="J392" s="64" t="s">
        <v>1538</v>
      </c>
      <c r="K392" s="64" t="s">
        <v>2173</v>
      </c>
      <c r="L392" s="64" t="s">
        <v>13567</v>
      </c>
      <c r="M392" s="64" t="s">
        <v>241</v>
      </c>
      <c r="N392" s="64" t="s">
        <v>254</v>
      </c>
      <c r="O392" s="64" t="s">
        <v>568</v>
      </c>
    </row>
    <row r="393" spans="2:15" x14ac:dyDescent="0.3">
      <c r="B393" t="s">
        <v>1536</v>
      </c>
      <c r="C393" t="s">
        <v>11484</v>
      </c>
      <c r="D393" t="s">
        <v>2508</v>
      </c>
      <c r="E393" s="64">
        <v>1</v>
      </c>
      <c r="F393" s="64">
        <v>389.49</v>
      </c>
      <c r="G393" s="47">
        <v>43769</v>
      </c>
      <c r="H393" s="71">
        <v>3.3333333333333335</v>
      </c>
      <c r="I393" s="64">
        <v>30808</v>
      </c>
      <c r="J393" s="64" t="s">
        <v>1538</v>
      </c>
      <c r="K393" s="64" t="s">
        <v>2173</v>
      </c>
      <c r="L393" s="64" t="s">
        <v>11370</v>
      </c>
      <c r="M393" s="64" t="s">
        <v>241</v>
      </c>
      <c r="N393" s="64" t="s">
        <v>254</v>
      </c>
      <c r="O393" s="64" t="s">
        <v>568</v>
      </c>
    </row>
    <row r="394" spans="2:15" x14ac:dyDescent="0.3">
      <c r="B394" t="s">
        <v>1547</v>
      </c>
      <c r="C394" t="s">
        <v>16640</v>
      </c>
      <c r="D394" t="s">
        <v>568</v>
      </c>
      <c r="E394" s="64">
        <v>0</v>
      </c>
      <c r="F394" s="64">
        <v>0</v>
      </c>
      <c r="G394" s="47">
        <v>43769</v>
      </c>
      <c r="H394" s="71">
        <v>3.3333333333333335</v>
      </c>
      <c r="I394" s="64">
        <v>0</v>
      </c>
      <c r="J394" s="64" t="s">
        <v>1538</v>
      </c>
      <c r="K394" s="64" t="s">
        <v>1535</v>
      </c>
      <c r="L394" s="64" t="s">
        <v>1535</v>
      </c>
      <c r="M394" s="64" t="s">
        <v>242</v>
      </c>
      <c r="N394" s="64" t="s">
        <v>254</v>
      </c>
      <c r="O394" s="64" t="s">
        <v>568</v>
      </c>
    </row>
    <row r="395" spans="2:15" x14ac:dyDescent="0.3">
      <c r="B395" t="s">
        <v>1536</v>
      </c>
      <c r="C395" t="s">
        <v>11404</v>
      </c>
      <c r="D395" t="s">
        <v>2510</v>
      </c>
      <c r="E395" s="64">
        <v>0</v>
      </c>
      <c r="F395" s="64">
        <v>0</v>
      </c>
      <c r="G395" s="47">
        <v>43769</v>
      </c>
      <c r="H395" s="71">
        <v>3.3333333333333335</v>
      </c>
      <c r="I395" s="64">
        <v>75087</v>
      </c>
      <c r="J395" s="64" t="s">
        <v>249</v>
      </c>
      <c r="K395" s="64" t="s">
        <v>2160</v>
      </c>
      <c r="L395" s="64" t="s">
        <v>11405</v>
      </c>
      <c r="M395" s="64" t="s">
        <v>242</v>
      </c>
      <c r="N395" s="64" t="s">
        <v>254</v>
      </c>
      <c r="O395" s="64" t="s">
        <v>568</v>
      </c>
    </row>
    <row r="396" spans="2:15" x14ac:dyDescent="0.3">
      <c r="B396" t="s">
        <v>1547</v>
      </c>
      <c r="C396" t="s">
        <v>17137</v>
      </c>
      <c r="D396" t="s">
        <v>568</v>
      </c>
      <c r="E396" s="64">
        <v>0</v>
      </c>
      <c r="F396" s="64">
        <v>0</v>
      </c>
      <c r="G396" s="47">
        <v>43750</v>
      </c>
      <c r="H396" s="71">
        <v>3.3333333333333335</v>
      </c>
      <c r="I396" s="64">
        <v>0</v>
      </c>
      <c r="J396" s="64" t="s">
        <v>1538</v>
      </c>
      <c r="K396" s="64" t="s">
        <v>1535</v>
      </c>
      <c r="L396" s="64" t="s">
        <v>1535</v>
      </c>
      <c r="M396" s="64" t="s">
        <v>242</v>
      </c>
      <c r="N396" s="64" t="s">
        <v>254</v>
      </c>
      <c r="O396" s="64" t="s">
        <v>568</v>
      </c>
    </row>
    <row r="397" spans="2:15" x14ac:dyDescent="0.3">
      <c r="B397" t="s">
        <v>1547</v>
      </c>
      <c r="C397" t="s">
        <v>12412</v>
      </c>
      <c r="D397" t="s">
        <v>568</v>
      </c>
      <c r="E397" s="64">
        <v>0</v>
      </c>
      <c r="F397" s="64">
        <v>0</v>
      </c>
      <c r="G397" s="47">
        <v>43738</v>
      </c>
      <c r="H397" s="71">
        <v>3.4166666666666665</v>
      </c>
      <c r="I397" s="64">
        <v>0</v>
      </c>
      <c r="J397" s="64" t="s">
        <v>1538</v>
      </c>
      <c r="K397" s="64" t="s">
        <v>1535</v>
      </c>
      <c r="L397" s="64" t="s">
        <v>1535</v>
      </c>
      <c r="M397" s="64" t="s">
        <v>242</v>
      </c>
      <c r="N397" s="64" t="s">
        <v>254</v>
      </c>
      <c r="O397" s="64" t="s">
        <v>568</v>
      </c>
    </row>
    <row r="398" spans="2:15" x14ac:dyDescent="0.3">
      <c r="B398" t="s">
        <v>1547</v>
      </c>
      <c r="C398" t="s">
        <v>12430</v>
      </c>
      <c r="D398" t="s">
        <v>568</v>
      </c>
      <c r="E398" s="64">
        <v>0</v>
      </c>
      <c r="F398" s="64">
        <v>0</v>
      </c>
      <c r="G398" s="47">
        <v>43726</v>
      </c>
      <c r="H398" s="71">
        <v>3.4166666666666665</v>
      </c>
      <c r="I398" s="64">
        <v>0</v>
      </c>
      <c r="J398" s="64" t="s">
        <v>1538</v>
      </c>
      <c r="K398" s="64" t="s">
        <v>1535</v>
      </c>
      <c r="L398" s="64" t="s">
        <v>1535</v>
      </c>
      <c r="M398" s="64" t="s">
        <v>242</v>
      </c>
      <c r="N398" s="64" t="s">
        <v>254</v>
      </c>
      <c r="O398" s="64" t="s">
        <v>568</v>
      </c>
    </row>
    <row r="399" spans="2:15" x14ac:dyDescent="0.3">
      <c r="B399" t="s">
        <v>1547</v>
      </c>
      <c r="C399" t="s">
        <v>12502</v>
      </c>
      <c r="D399" t="s">
        <v>568</v>
      </c>
      <c r="E399" s="64">
        <v>0</v>
      </c>
      <c r="F399" s="64">
        <v>0</v>
      </c>
      <c r="G399" s="47">
        <v>43722</v>
      </c>
      <c r="H399" s="71">
        <v>3.4166666666666665</v>
      </c>
      <c r="I399" s="64">
        <v>0</v>
      </c>
      <c r="J399" s="64" t="s">
        <v>1538</v>
      </c>
      <c r="K399" s="64" t="s">
        <v>1535</v>
      </c>
      <c r="L399" s="64" t="s">
        <v>1535</v>
      </c>
      <c r="M399" s="64" t="s">
        <v>242</v>
      </c>
      <c r="N399" s="64" t="s">
        <v>254</v>
      </c>
      <c r="O399" s="64" t="s">
        <v>568</v>
      </c>
    </row>
    <row r="400" spans="2:15" x14ac:dyDescent="0.3">
      <c r="B400" t="s">
        <v>1547</v>
      </c>
      <c r="C400" t="s">
        <v>12582</v>
      </c>
      <c r="D400" t="s">
        <v>568</v>
      </c>
      <c r="E400" s="64">
        <v>0</v>
      </c>
      <c r="F400" s="64">
        <v>0</v>
      </c>
      <c r="G400" s="47">
        <v>43738</v>
      </c>
      <c r="H400" s="71">
        <v>3.4166666666666665</v>
      </c>
      <c r="I400" s="64">
        <v>0</v>
      </c>
      <c r="J400" s="64" t="s">
        <v>1538</v>
      </c>
      <c r="K400" s="64" t="s">
        <v>1535</v>
      </c>
      <c r="L400" s="64" t="s">
        <v>1535</v>
      </c>
      <c r="M400" s="64" t="s">
        <v>242</v>
      </c>
      <c r="N400" s="64" t="s">
        <v>254</v>
      </c>
      <c r="O400" s="64" t="s">
        <v>568</v>
      </c>
    </row>
    <row r="401" spans="2:15" x14ac:dyDescent="0.3">
      <c r="B401" t="s">
        <v>1547</v>
      </c>
      <c r="C401" t="s">
        <v>12767</v>
      </c>
      <c r="D401" t="s">
        <v>568</v>
      </c>
      <c r="E401" s="64">
        <v>0</v>
      </c>
      <c r="F401" s="64">
        <v>0</v>
      </c>
      <c r="G401" s="47">
        <v>43733</v>
      </c>
      <c r="H401" s="71">
        <v>3.4166666666666665</v>
      </c>
      <c r="I401" s="64">
        <v>0</v>
      </c>
      <c r="J401" s="64" t="s">
        <v>1538</v>
      </c>
      <c r="K401" s="64" t="s">
        <v>1535</v>
      </c>
      <c r="L401" s="64" t="s">
        <v>1535</v>
      </c>
      <c r="M401" s="64" t="s">
        <v>242</v>
      </c>
      <c r="N401" s="64" t="s">
        <v>254</v>
      </c>
      <c r="O401" s="64" t="s">
        <v>568</v>
      </c>
    </row>
    <row r="402" spans="2:15" x14ac:dyDescent="0.3">
      <c r="B402" t="s">
        <v>1547</v>
      </c>
      <c r="C402" t="s">
        <v>12843</v>
      </c>
      <c r="D402" t="s">
        <v>568</v>
      </c>
      <c r="E402" s="64">
        <v>0</v>
      </c>
      <c r="F402" s="64">
        <v>0</v>
      </c>
      <c r="G402" s="47">
        <v>43726</v>
      </c>
      <c r="H402" s="71">
        <v>3.4166666666666665</v>
      </c>
      <c r="I402" s="64">
        <v>0</v>
      </c>
      <c r="J402" s="64" t="s">
        <v>1538</v>
      </c>
      <c r="K402" s="64" t="s">
        <v>1535</v>
      </c>
      <c r="L402" s="64" t="s">
        <v>1535</v>
      </c>
      <c r="M402" s="64" t="s">
        <v>242</v>
      </c>
      <c r="N402" s="64" t="s">
        <v>254</v>
      </c>
      <c r="O402" s="64" t="s">
        <v>568</v>
      </c>
    </row>
    <row r="403" spans="2:15" x14ac:dyDescent="0.3">
      <c r="B403" t="s">
        <v>1536</v>
      </c>
      <c r="C403" t="s">
        <v>13258</v>
      </c>
      <c r="D403" t="s">
        <v>1889</v>
      </c>
      <c r="E403" s="64">
        <v>1</v>
      </c>
      <c r="F403" s="64">
        <v>4602.93</v>
      </c>
      <c r="G403" s="47">
        <v>43713</v>
      </c>
      <c r="H403" s="71">
        <v>3.4166666666666665</v>
      </c>
      <c r="I403" s="64">
        <v>-1</v>
      </c>
      <c r="J403" s="64" t="s">
        <v>249</v>
      </c>
      <c r="K403" s="64" t="s">
        <v>2160</v>
      </c>
      <c r="L403" s="64" t="s">
        <v>2936</v>
      </c>
      <c r="M403" s="64" t="s">
        <v>236</v>
      </c>
      <c r="N403" s="64" t="s">
        <v>254</v>
      </c>
      <c r="O403" s="64" t="s">
        <v>568</v>
      </c>
    </row>
    <row r="404" spans="2:15" x14ac:dyDescent="0.3">
      <c r="B404" t="s">
        <v>1536</v>
      </c>
      <c r="C404" t="s">
        <v>12248</v>
      </c>
      <c r="D404" t="s">
        <v>2213</v>
      </c>
      <c r="E404" s="64">
        <v>1</v>
      </c>
      <c r="F404" s="64">
        <v>389.49</v>
      </c>
      <c r="G404" s="47">
        <v>43735</v>
      </c>
      <c r="H404" s="71">
        <v>3.4166666666666665</v>
      </c>
      <c r="I404" s="64">
        <v>130638</v>
      </c>
      <c r="J404" s="64" t="s">
        <v>1538</v>
      </c>
      <c r="K404" s="64" t="s">
        <v>2176</v>
      </c>
      <c r="L404" s="64" t="s">
        <v>12249</v>
      </c>
      <c r="M404" s="64" t="s">
        <v>236</v>
      </c>
      <c r="N404" s="64" t="s">
        <v>254</v>
      </c>
      <c r="O404" s="64" t="s">
        <v>568</v>
      </c>
    </row>
    <row r="405" spans="2:15" x14ac:dyDescent="0.3">
      <c r="B405" t="s">
        <v>1547</v>
      </c>
      <c r="C405" t="s">
        <v>13858</v>
      </c>
      <c r="D405" t="s">
        <v>568</v>
      </c>
      <c r="E405" s="64">
        <v>0</v>
      </c>
      <c r="F405" s="64">
        <v>0</v>
      </c>
      <c r="G405" s="47">
        <v>43727</v>
      </c>
      <c r="H405" s="71">
        <v>3.4166666666666665</v>
      </c>
      <c r="I405" s="64">
        <v>0</v>
      </c>
      <c r="J405" s="64" t="s">
        <v>1538</v>
      </c>
      <c r="K405" s="64" t="s">
        <v>1535</v>
      </c>
      <c r="L405" s="64" t="s">
        <v>1535</v>
      </c>
      <c r="M405" s="64" t="s">
        <v>236</v>
      </c>
      <c r="N405" s="64" t="s">
        <v>254</v>
      </c>
      <c r="O405" s="64" t="s">
        <v>568</v>
      </c>
    </row>
    <row r="406" spans="2:15" x14ac:dyDescent="0.3">
      <c r="B406" t="s">
        <v>1536</v>
      </c>
      <c r="C406" t="s">
        <v>14016</v>
      </c>
      <c r="D406" t="s">
        <v>1997</v>
      </c>
      <c r="E406" s="64">
        <v>0</v>
      </c>
      <c r="F406" s="64">
        <v>0</v>
      </c>
      <c r="G406" s="47">
        <v>43738</v>
      </c>
      <c r="H406" s="71">
        <v>3.4166666666666665</v>
      </c>
      <c r="I406" s="64">
        <v>-1</v>
      </c>
      <c r="J406" s="64" t="s">
        <v>1538</v>
      </c>
      <c r="K406" s="64" t="s">
        <v>2160</v>
      </c>
      <c r="L406" s="64" t="s">
        <v>14017</v>
      </c>
      <c r="M406" s="64" t="s">
        <v>242</v>
      </c>
      <c r="N406" s="64" t="s">
        <v>254</v>
      </c>
      <c r="O406" s="64" t="s">
        <v>568</v>
      </c>
    </row>
    <row r="407" spans="2:15" x14ac:dyDescent="0.3">
      <c r="B407" t="s">
        <v>1536</v>
      </c>
      <c r="C407" t="s">
        <v>14358</v>
      </c>
      <c r="D407" t="s">
        <v>2122</v>
      </c>
      <c r="E407" s="64">
        <v>1</v>
      </c>
      <c r="F407" s="64">
        <v>389.49</v>
      </c>
      <c r="G407" s="47">
        <v>43710</v>
      </c>
      <c r="H407" s="71">
        <v>3.4166666666666665</v>
      </c>
      <c r="I407" s="64">
        <v>-1</v>
      </c>
      <c r="J407" s="64" t="s">
        <v>1538</v>
      </c>
      <c r="K407" s="64" t="s">
        <v>2176</v>
      </c>
      <c r="L407" s="64" t="s">
        <v>12334</v>
      </c>
      <c r="M407" s="64" t="s">
        <v>246</v>
      </c>
      <c r="N407" s="64" t="s">
        <v>254</v>
      </c>
      <c r="O407" s="64" t="s">
        <v>568</v>
      </c>
    </row>
    <row r="408" spans="2:15" x14ac:dyDescent="0.3">
      <c r="B408" t="s">
        <v>1536</v>
      </c>
      <c r="C408" t="s">
        <v>14432</v>
      </c>
      <c r="D408" t="s">
        <v>2318</v>
      </c>
      <c r="E408" s="64">
        <v>0</v>
      </c>
      <c r="F408" s="64">
        <v>0</v>
      </c>
      <c r="G408" s="47">
        <v>43736</v>
      </c>
      <c r="H408" s="71">
        <v>3.4166666666666665</v>
      </c>
      <c r="I408" s="64">
        <v>29529</v>
      </c>
      <c r="J408" s="64" t="s">
        <v>249</v>
      </c>
      <c r="K408" s="64" t="s">
        <v>2160</v>
      </c>
      <c r="L408" s="64" t="s">
        <v>4394</v>
      </c>
      <c r="M408" s="64" t="s">
        <v>246</v>
      </c>
      <c r="N408" s="64" t="s">
        <v>254</v>
      </c>
      <c r="O408" s="64" t="s">
        <v>568</v>
      </c>
    </row>
    <row r="409" spans="2:15" x14ac:dyDescent="0.3">
      <c r="B409" t="s">
        <v>1536</v>
      </c>
      <c r="C409" t="s">
        <v>14450</v>
      </c>
      <c r="D409" t="s">
        <v>2232</v>
      </c>
      <c r="E409" s="64">
        <v>0</v>
      </c>
      <c r="F409" s="64">
        <v>0</v>
      </c>
      <c r="G409" s="47">
        <v>43728</v>
      </c>
      <c r="H409" s="71">
        <v>3.4166666666666665</v>
      </c>
      <c r="I409" s="64">
        <v>60472</v>
      </c>
      <c r="J409" s="64" t="s">
        <v>1538</v>
      </c>
      <c r="K409" s="64" t="s">
        <v>2160</v>
      </c>
      <c r="L409" s="64" t="s">
        <v>14451</v>
      </c>
      <c r="M409" s="64" t="s">
        <v>236</v>
      </c>
      <c r="N409" s="64" t="s">
        <v>254</v>
      </c>
      <c r="O409" s="64" t="s">
        <v>568</v>
      </c>
    </row>
    <row r="410" spans="2:15" x14ac:dyDescent="0.3">
      <c r="B410" t="s">
        <v>1536</v>
      </c>
      <c r="C410" t="s">
        <v>14481</v>
      </c>
      <c r="D410" t="s">
        <v>1901</v>
      </c>
      <c r="E410" s="64">
        <v>1</v>
      </c>
      <c r="F410" s="64">
        <v>3332.72</v>
      </c>
      <c r="G410" s="47">
        <v>43727</v>
      </c>
      <c r="H410" s="71">
        <v>3.4166666666666665</v>
      </c>
      <c r="I410" s="64">
        <v>-1</v>
      </c>
      <c r="J410" s="64" t="s">
        <v>1538</v>
      </c>
      <c r="K410" s="64" t="s">
        <v>2173</v>
      </c>
      <c r="L410" s="64" t="s">
        <v>2604</v>
      </c>
      <c r="M410" s="64" t="s">
        <v>246</v>
      </c>
      <c r="N410" s="64" t="s">
        <v>254</v>
      </c>
      <c r="O410" s="64" t="s">
        <v>568</v>
      </c>
    </row>
    <row r="411" spans="2:15" x14ac:dyDescent="0.3">
      <c r="B411" t="s">
        <v>1536</v>
      </c>
      <c r="C411" t="s">
        <v>14628</v>
      </c>
      <c r="D411" t="s">
        <v>2224</v>
      </c>
      <c r="E411" s="64">
        <v>1</v>
      </c>
      <c r="F411" s="64">
        <v>389.49</v>
      </c>
      <c r="G411" s="47">
        <v>43734</v>
      </c>
      <c r="H411" s="71">
        <v>3.4166666666666665</v>
      </c>
      <c r="I411" s="64">
        <v>20284</v>
      </c>
      <c r="J411" s="64" t="s">
        <v>249</v>
      </c>
      <c r="K411" s="64" t="s">
        <v>2160</v>
      </c>
      <c r="L411" s="64" t="s">
        <v>14629</v>
      </c>
      <c r="M411" s="64" t="s">
        <v>242</v>
      </c>
      <c r="N411" s="64" t="s">
        <v>254</v>
      </c>
      <c r="O411" s="64" t="s">
        <v>568</v>
      </c>
    </row>
    <row r="412" spans="2:15" x14ac:dyDescent="0.3">
      <c r="B412" t="s">
        <v>1536</v>
      </c>
      <c r="C412" t="s">
        <v>11726</v>
      </c>
      <c r="D412" t="s">
        <v>2157</v>
      </c>
      <c r="E412" s="64">
        <v>0</v>
      </c>
      <c r="F412" s="64">
        <v>0</v>
      </c>
      <c r="G412" s="47">
        <v>43727</v>
      </c>
      <c r="H412" s="71">
        <v>3.4166666666666665</v>
      </c>
      <c r="I412" s="64">
        <v>49612</v>
      </c>
      <c r="J412" s="64" t="s">
        <v>249</v>
      </c>
      <c r="K412" s="64" t="s">
        <v>2176</v>
      </c>
      <c r="L412" s="64" t="s">
        <v>11592</v>
      </c>
      <c r="M412" s="64" t="s">
        <v>236</v>
      </c>
      <c r="N412" s="64" t="s">
        <v>254</v>
      </c>
      <c r="O412" s="64" t="s">
        <v>568</v>
      </c>
    </row>
    <row r="413" spans="2:15" x14ac:dyDescent="0.3">
      <c r="B413" t="s">
        <v>1536</v>
      </c>
      <c r="C413" t="s">
        <v>15124</v>
      </c>
      <c r="D413" t="s">
        <v>1894</v>
      </c>
      <c r="E413" s="64">
        <v>2</v>
      </c>
      <c r="F413" s="64">
        <v>3982.87</v>
      </c>
      <c r="G413" s="47">
        <v>43734</v>
      </c>
      <c r="H413" s="71">
        <v>3.4166666666666665</v>
      </c>
      <c r="I413" s="64">
        <v>-1</v>
      </c>
      <c r="J413" s="64" t="s">
        <v>1538</v>
      </c>
      <c r="K413" s="64" t="s">
        <v>2160</v>
      </c>
      <c r="L413" s="64" t="s">
        <v>2936</v>
      </c>
      <c r="M413" s="64" t="s">
        <v>242</v>
      </c>
      <c r="N413" s="64" t="s">
        <v>254</v>
      </c>
      <c r="O413" s="64" t="s">
        <v>568</v>
      </c>
    </row>
    <row r="414" spans="2:15" x14ac:dyDescent="0.3">
      <c r="B414" t="s">
        <v>1536</v>
      </c>
      <c r="C414" t="s">
        <v>15714</v>
      </c>
      <c r="D414" t="s">
        <v>1876</v>
      </c>
      <c r="E414" s="64">
        <v>1</v>
      </c>
      <c r="F414" s="64">
        <v>3332.72</v>
      </c>
      <c r="G414" s="47">
        <v>43732</v>
      </c>
      <c r="H414" s="71">
        <v>3.4166666666666665</v>
      </c>
      <c r="I414" s="64">
        <v>-1</v>
      </c>
      <c r="J414" s="64" t="s">
        <v>249</v>
      </c>
      <c r="K414" s="64" t="s">
        <v>2173</v>
      </c>
      <c r="L414" s="64" t="s">
        <v>15715</v>
      </c>
      <c r="M414" s="64" t="s">
        <v>236</v>
      </c>
      <c r="N414" s="64" t="s">
        <v>254</v>
      </c>
      <c r="O414" s="64" t="s">
        <v>568</v>
      </c>
    </row>
    <row r="415" spans="2:15" x14ac:dyDescent="0.3">
      <c r="B415" t="s">
        <v>1536</v>
      </c>
      <c r="C415" t="s">
        <v>15861</v>
      </c>
      <c r="D415" t="s">
        <v>2085</v>
      </c>
      <c r="E415" s="64">
        <v>0</v>
      </c>
      <c r="F415" s="64">
        <v>0</v>
      </c>
      <c r="G415" s="47">
        <v>43728</v>
      </c>
      <c r="H415" s="71">
        <v>3.4166666666666665</v>
      </c>
      <c r="I415" s="64">
        <v>14548</v>
      </c>
      <c r="J415" s="64" t="s">
        <v>249</v>
      </c>
      <c r="K415" s="64" t="s">
        <v>2160</v>
      </c>
      <c r="L415" s="64" t="s">
        <v>8133</v>
      </c>
      <c r="M415" s="64" t="s">
        <v>236</v>
      </c>
      <c r="N415" s="64" t="s">
        <v>254</v>
      </c>
      <c r="O415" s="64" t="s">
        <v>568</v>
      </c>
    </row>
    <row r="416" spans="2:15" x14ac:dyDescent="0.3">
      <c r="B416" t="s">
        <v>1547</v>
      </c>
      <c r="C416" t="s">
        <v>16875</v>
      </c>
      <c r="D416" t="s">
        <v>568</v>
      </c>
      <c r="E416" s="64">
        <v>0</v>
      </c>
      <c r="F416" s="64">
        <v>0</v>
      </c>
      <c r="G416" s="47">
        <v>43735</v>
      </c>
      <c r="H416" s="71">
        <v>3.4166666666666665</v>
      </c>
      <c r="I416" s="64">
        <v>0</v>
      </c>
      <c r="J416" s="64" t="s">
        <v>1538</v>
      </c>
      <c r="K416" s="64" t="s">
        <v>1535</v>
      </c>
      <c r="L416" s="64" t="s">
        <v>1535</v>
      </c>
      <c r="M416" s="64" t="s">
        <v>236</v>
      </c>
      <c r="N416" s="64" t="s">
        <v>254</v>
      </c>
      <c r="O416" s="64" t="s">
        <v>568</v>
      </c>
    </row>
    <row r="417" spans="2:15" x14ac:dyDescent="0.3">
      <c r="B417" t="s">
        <v>1547</v>
      </c>
      <c r="C417" t="s">
        <v>16918</v>
      </c>
      <c r="D417" t="s">
        <v>568</v>
      </c>
      <c r="E417" s="64">
        <v>0</v>
      </c>
      <c r="F417" s="64">
        <v>0</v>
      </c>
      <c r="G417" s="47">
        <v>43718</v>
      </c>
      <c r="H417" s="71">
        <v>3.4166666666666665</v>
      </c>
      <c r="I417" s="64">
        <v>0</v>
      </c>
      <c r="J417" s="64" t="s">
        <v>1538</v>
      </c>
      <c r="K417" s="64" t="s">
        <v>1535</v>
      </c>
      <c r="L417" s="64" t="s">
        <v>1535</v>
      </c>
      <c r="M417" s="64" t="s">
        <v>242</v>
      </c>
      <c r="N417" s="64" t="s">
        <v>254</v>
      </c>
      <c r="O417" s="64" t="s">
        <v>568</v>
      </c>
    </row>
    <row r="418" spans="2:15" x14ac:dyDescent="0.3">
      <c r="B418" t="s">
        <v>1536</v>
      </c>
      <c r="C418" t="s">
        <v>11807</v>
      </c>
      <c r="D418" t="s">
        <v>2359</v>
      </c>
      <c r="E418" s="64">
        <v>0</v>
      </c>
      <c r="F418" s="64">
        <v>0</v>
      </c>
      <c r="G418" s="47">
        <v>43731</v>
      </c>
      <c r="H418" s="71">
        <v>3.4166666666666665</v>
      </c>
      <c r="I418" s="64">
        <v>45917</v>
      </c>
      <c r="J418" s="64" t="s">
        <v>249</v>
      </c>
      <c r="K418" s="64" t="s">
        <v>2160</v>
      </c>
      <c r="L418" s="64" t="s">
        <v>11808</v>
      </c>
      <c r="M418" s="64" t="s">
        <v>236</v>
      </c>
      <c r="N418" s="64" t="s">
        <v>254</v>
      </c>
      <c r="O418" s="64" t="s">
        <v>568</v>
      </c>
    </row>
    <row r="419" spans="2:15" x14ac:dyDescent="0.3">
      <c r="B419" t="s">
        <v>1547</v>
      </c>
      <c r="C419" t="s">
        <v>17147</v>
      </c>
      <c r="D419" t="s">
        <v>568</v>
      </c>
      <c r="E419" s="64">
        <v>0</v>
      </c>
      <c r="F419" s="64">
        <v>0</v>
      </c>
      <c r="G419" s="47">
        <v>43727</v>
      </c>
      <c r="H419" s="71">
        <v>3.4166666666666665</v>
      </c>
      <c r="I419" s="64">
        <v>0</v>
      </c>
      <c r="J419" s="64" t="s">
        <v>1538</v>
      </c>
      <c r="K419" s="64" t="s">
        <v>1535</v>
      </c>
      <c r="L419" s="64" t="s">
        <v>1535</v>
      </c>
      <c r="M419" s="64" t="s">
        <v>242</v>
      </c>
      <c r="N419" s="64" t="s">
        <v>254</v>
      </c>
      <c r="O419" s="64" t="s">
        <v>568</v>
      </c>
    </row>
    <row r="420" spans="2:15" x14ac:dyDescent="0.3">
      <c r="B420" t="s">
        <v>1547</v>
      </c>
      <c r="C420" t="s">
        <v>17252</v>
      </c>
      <c r="D420" t="s">
        <v>568</v>
      </c>
      <c r="E420" s="64">
        <v>0</v>
      </c>
      <c r="F420" s="64">
        <v>0</v>
      </c>
      <c r="G420" s="47">
        <v>43710</v>
      </c>
      <c r="H420" s="71">
        <v>3.4166666666666665</v>
      </c>
      <c r="I420" s="64">
        <v>0</v>
      </c>
      <c r="J420" s="64" t="s">
        <v>1538</v>
      </c>
      <c r="K420" s="64" t="s">
        <v>1535</v>
      </c>
      <c r="L420" s="64" t="s">
        <v>1535</v>
      </c>
      <c r="M420" s="64" t="s">
        <v>242</v>
      </c>
      <c r="N420" s="64" t="s">
        <v>254</v>
      </c>
      <c r="O420" s="64" t="s">
        <v>568</v>
      </c>
    </row>
    <row r="421" spans="2:15" x14ac:dyDescent="0.3">
      <c r="B421" t="s">
        <v>1547</v>
      </c>
      <c r="C421" t="s">
        <v>17375</v>
      </c>
      <c r="D421" t="s">
        <v>568</v>
      </c>
      <c r="E421" s="64">
        <v>0</v>
      </c>
      <c r="F421" s="64">
        <v>0</v>
      </c>
      <c r="G421" s="47">
        <v>43738</v>
      </c>
      <c r="H421" s="71">
        <v>3.4166666666666665</v>
      </c>
      <c r="I421" s="64">
        <v>0</v>
      </c>
      <c r="J421" s="64" t="s">
        <v>1538</v>
      </c>
      <c r="K421" s="64" t="s">
        <v>1535</v>
      </c>
      <c r="L421" s="64" t="s">
        <v>1535</v>
      </c>
      <c r="M421" s="64" t="s">
        <v>242</v>
      </c>
      <c r="N421" s="64" t="s">
        <v>254</v>
      </c>
      <c r="O421" s="64" t="s">
        <v>568</v>
      </c>
    </row>
    <row r="422" spans="2:15" x14ac:dyDescent="0.3">
      <c r="B422" t="s">
        <v>1547</v>
      </c>
      <c r="C422" t="s">
        <v>17448</v>
      </c>
      <c r="D422" t="s">
        <v>568</v>
      </c>
      <c r="E422" s="64">
        <v>0</v>
      </c>
      <c r="F422" s="64">
        <v>0</v>
      </c>
      <c r="G422" s="47">
        <v>43738</v>
      </c>
      <c r="H422" s="71">
        <v>3.4166666666666665</v>
      </c>
      <c r="I422" s="64">
        <v>0</v>
      </c>
      <c r="J422" s="64" t="s">
        <v>1538</v>
      </c>
      <c r="K422" s="64" t="s">
        <v>1535</v>
      </c>
      <c r="L422" s="64" t="s">
        <v>1535</v>
      </c>
      <c r="M422" s="64" t="s">
        <v>242</v>
      </c>
      <c r="N422" s="64" t="s">
        <v>254</v>
      </c>
      <c r="O422" s="64" t="s">
        <v>568</v>
      </c>
    </row>
    <row r="423" spans="2:15" x14ac:dyDescent="0.3">
      <c r="B423" t="s">
        <v>1547</v>
      </c>
      <c r="C423" t="s">
        <v>17463</v>
      </c>
      <c r="D423" t="s">
        <v>568</v>
      </c>
      <c r="E423" s="64">
        <v>0</v>
      </c>
      <c r="F423" s="64">
        <v>0</v>
      </c>
      <c r="G423" s="47">
        <v>43726</v>
      </c>
      <c r="H423" s="71">
        <v>3.4166666666666665</v>
      </c>
      <c r="I423" s="64">
        <v>0</v>
      </c>
      <c r="J423" s="64" t="s">
        <v>1538</v>
      </c>
      <c r="K423" s="64" t="s">
        <v>1535</v>
      </c>
      <c r="L423" s="64" t="s">
        <v>1535</v>
      </c>
      <c r="M423" s="64" t="s">
        <v>236</v>
      </c>
      <c r="N423" s="64" t="s">
        <v>254</v>
      </c>
      <c r="O423" s="64" t="s">
        <v>568</v>
      </c>
    </row>
    <row r="424" spans="2:15" x14ac:dyDescent="0.3">
      <c r="B424" t="s">
        <v>1547</v>
      </c>
      <c r="C424" t="s">
        <v>17543</v>
      </c>
      <c r="D424" t="s">
        <v>568</v>
      </c>
      <c r="E424" s="64">
        <v>0</v>
      </c>
      <c r="F424" s="64">
        <v>0</v>
      </c>
      <c r="G424" s="47">
        <v>43727</v>
      </c>
      <c r="H424" s="71">
        <v>3.4166666666666665</v>
      </c>
      <c r="I424" s="64">
        <v>0</v>
      </c>
      <c r="J424" s="64" t="s">
        <v>1538</v>
      </c>
      <c r="K424" s="64" t="s">
        <v>1535</v>
      </c>
      <c r="L424" s="64" t="s">
        <v>1535</v>
      </c>
      <c r="M424" s="64" t="s">
        <v>236</v>
      </c>
      <c r="N424" s="64" t="s">
        <v>254</v>
      </c>
      <c r="O424" s="64" t="s">
        <v>568</v>
      </c>
    </row>
    <row r="425" spans="2:15" x14ac:dyDescent="0.3">
      <c r="B425" t="s">
        <v>1547</v>
      </c>
      <c r="C425" t="s">
        <v>12375</v>
      </c>
      <c r="D425" t="s">
        <v>568</v>
      </c>
      <c r="E425" s="64">
        <v>0</v>
      </c>
      <c r="F425" s="64">
        <v>0</v>
      </c>
      <c r="G425" s="47">
        <v>43696</v>
      </c>
      <c r="H425" s="71">
        <v>3.5</v>
      </c>
      <c r="I425" s="64">
        <v>0</v>
      </c>
      <c r="J425" s="64" t="s">
        <v>1538</v>
      </c>
      <c r="K425" s="64" t="s">
        <v>1535</v>
      </c>
      <c r="L425" s="64" t="s">
        <v>1535</v>
      </c>
      <c r="M425" s="64" t="s">
        <v>242</v>
      </c>
      <c r="N425" s="64" t="s">
        <v>254</v>
      </c>
      <c r="O425" s="64" t="s">
        <v>568</v>
      </c>
    </row>
    <row r="426" spans="2:15" x14ac:dyDescent="0.3">
      <c r="B426" t="s">
        <v>1547</v>
      </c>
      <c r="C426" t="s">
        <v>12400</v>
      </c>
      <c r="D426" t="s">
        <v>568</v>
      </c>
      <c r="E426" s="64">
        <v>0</v>
      </c>
      <c r="F426" s="64">
        <v>0</v>
      </c>
      <c r="G426" s="47">
        <v>43706</v>
      </c>
      <c r="H426" s="71">
        <v>3.5</v>
      </c>
      <c r="I426" s="64">
        <v>0</v>
      </c>
      <c r="J426" s="64" t="s">
        <v>1538</v>
      </c>
      <c r="K426" s="64" t="s">
        <v>1535</v>
      </c>
      <c r="L426" s="64" t="s">
        <v>1535</v>
      </c>
      <c r="M426" s="64" t="s">
        <v>236</v>
      </c>
      <c r="N426" s="64" t="s">
        <v>254</v>
      </c>
      <c r="O426" s="64" t="s">
        <v>568</v>
      </c>
    </row>
    <row r="427" spans="2:15" x14ac:dyDescent="0.3">
      <c r="B427" t="s">
        <v>1546</v>
      </c>
      <c r="C427" t="s">
        <v>13787</v>
      </c>
      <c r="D427" t="s">
        <v>2302</v>
      </c>
      <c r="E427" s="64">
        <v>0</v>
      </c>
      <c r="F427" s="64">
        <v>0</v>
      </c>
      <c r="G427" s="47">
        <v>43705</v>
      </c>
      <c r="H427" s="71">
        <v>3.5</v>
      </c>
      <c r="I427" s="64">
        <v>40348</v>
      </c>
      <c r="J427" s="64" t="s">
        <v>249</v>
      </c>
      <c r="K427" s="64" t="s">
        <v>2160</v>
      </c>
      <c r="L427" s="64" t="s">
        <v>13788</v>
      </c>
      <c r="M427" s="64" t="s">
        <v>242</v>
      </c>
      <c r="N427" s="64" t="s">
        <v>254</v>
      </c>
      <c r="O427" s="64" t="s">
        <v>568</v>
      </c>
    </row>
    <row r="428" spans="2:15" x14ac:dyDescent="0.3">
      <c r="B428" t="s">
        <v>1547</v>
      </c>
      <c r="C428" t="s">
        <v>13846</v>
      </c>
      <c r="D428" t="s">
        <v>568</v>
      </c>
      <c r="E428" s="64">
        <v>0</v>
      </c>
      <c r="F428" s="64">
        <v>0</v>
      </c>
      <c r="G428" s="47">
        <v>43705</v>
      </c>
      <c r="H428" s="71">
        <v>3.5</v>
      </c>
      <c r="I428" s="64">
        <v>0</v>
      </c>
      <c r="J428" s="64" t="s">
        <v>1538</v>
      </c>
      <c r="K428" s="64" t="s">
        <v>1535</v>
      </c>
      <c r="L428" s="64" t="s">
        <v>1535</v>
      </c>
      <c r="M428" s="64" t="s">
        <v>242</v>
      </c>
      <c r="N428" s="64" t="s">
        <v>254</v>
      </c>
      <c r="O428" s="64" t="s">
        <v>568</v>
      </c>
    </row>
    <row r="429" spans="2:15" x14ac:dyDescent="0.3">
      <c r="B429" t="s">
        <v>1536</v>
      </c>
      <c r="C429" t="s">
        <v>14111</v>
      </c>
      <c r="D429" t="s">
        <v>2095</v>
      </c>
      <c r="E429" s="64">
        <v>1</v>
      </c>
      <c r="F429" s="64">
        <v>389.49</v>
      </c>
      <c r="G429" s="47">
        <v>43696</v>
      </c>
      <c r="H429" s="71">
        <v>3.5</v>
      </c>
      <c r="I429" s="64">
        <v>-1</v>
      </c>
      <c r="J429" s="64" t="s">
        <v>1538</v>
      </c>
      <c r="K429" s="64" t="s">
        <v>2173</v>
      </c>
      <c r="L429" s="64" t="s">
        <v>14112</v>
      </c>
      <c r="M429" s="64" t="s">
        <v>246</v>
      </c>
      <c r="N429" s="64" t="s">
        <v>254</v>
      </c>
      <c r="O429" s="64" t="s">
        <v>568</v>
      </c>
    </row>
    <row r="430" spans="2:15" x14ac:dyDescent="0.3">
      <c r="B430" t="s">
        <v>1536</v>
      </c>
      <c r="C430" t="s">
        <v>11320</v>
      </c>
      <c r="D430" t="s">
        <v>2519</v>
      </c>
      <c r="E430" s="64">
        <v>0</v>
      </c>
      <c r="F430" s="64">
        <v>0</v>
      </c>
      <c r="G430" s="47">
        <v>43701</v>
      </c>
      <c r="H430" s="71">
        <v>3.5</v>
      </c>
      <c r="I430" s="64">
        <v>22481</v>
      </c>
      <c r="J430" s="64" t="s">
        <v>249</v>
      </c>
      <c r="K430" s="64" t="s">
        <v>2160</v>
      </c>
      <c r="L430" s="64" t="s">
        <v>11321</v>
      </c>
      <c r="M430" s="64" t="s">
        <v>236</v>
      </c>
      <c r="N430" s="64" t="s">
        <v>254</v>
      </c>
      <c r="O430" s="64" t="s">
        <v>568</v>
      </c>
    </row>
    <row r="431" spans="2:15" x14ac:dyDescent="0.3">
      <c r="B431" t="s">
        <v>1536</v>
      </c>
      <c r="C431" t="s">
        <v>11628</v>
      </c>
      <c r="D431" t="s">
        <v>11531</v>
      </c>
      <c r="E431" s="64">
        <v>0</v>
      </c>
      <c r="F431" s="64">
        <v>0</v>
      </c>
      <c r="G431" s="47">
        <v>43706</v>
      </c>
      <c r="H431" s="71">
        <v>3.5</v>
      </c>
      <c r="I431" s="64">
        <v>118126</v>
      </c>
      <c r="J431" s="64" t="s">
        <v>1538</v>
      </c>
      <c r="K431" s="64" t="s">
        <v>2160</v>
      </c>
      <c r="L431" s="64" t="s">
        <v>2992</v>
      </c>
      <c r="M431" s="64" t="s">
        <v>241</v>
      </c>
      <c r="N431" s="64" t="s">
        <v>254</v>
      </c>
      <c r="O431" s="64" t="s">
        <v>568</v>
      </c>
    </row>
    <row r="432" spans="2:15" x14ac:dyDescent="0.3">
      <c r="B432" t="s">
        <v>1536</v>
      </c>
      <c r="C432" t="s">
        <v>15651</v>
      </c>
      <c r="D432" t="s">
        <v>2159</v>
      </c>
      <c r="E432" s="64">
        <v>0</v>
      </c>
      <c r="F432" s="64">
        <v>0</v>
      </c>
      <c r="G432" s="47">
        <v>43699</v>
      </c>
      <c r="H432" s="71">
        <v>3.5</v>
      </c>
      <c r="I432" s="64">
        <v>49734</v>
      </c>
      <c r="J432" s="64" t="s">
        <v>249</v>
      </c>
      <c r="K432" s="64" t="s">
        <v>2160</v>
      </c>
      <c r="L432" s="64" t="s">
        <v>15652</v>
      </c>
      <c r="M432" s="64" t="s">
        <v>242</v>
      </c>
      <c r="N432" s="64" t="s">
        <v>254</v>
      </c>
      <c r="O432" s="64" t="s">
        <v>568</v>
      </c>
    </row>
    <row r="433" spans="2:15" x14ac:dyDescent="0.3">
      <c r="B433" t="s">
        <v>1536</v>
      </c>
      <c r="C433" t="s">
        <v>12299</v>
      </c>
      <c r="D433" t="s">
        <v>2316</v>
      </c>
      <c r="E433" s="64">
        <v>0</v>
      </c>
      <c r="F433" s="64">
        <v>0</v>
      </c>
      <c r="G433" s="47">
        <v>43705</v>
      </c>
      <c r="H433" s="71">
        <v>3.5</v>
      </c>
      <c r="I433" s="64">
        <v>13087</v>
      </c>
      <c r="J433" s="64" t="s">
        <v>1538</v>
      </c>
      <c r="K433" s="64" t="s">
        <v>2160</v>
      </c>
      <c r="L433" s="64" t="s">
        <v>12244</v>
      </c>
      <c r="M433" s="64" t="s">
        <v>241</v>
      </c>
      <c r="N433" s="64" t="s">
        <v>254</v>
      </c>
      <c r="O433" s="64" t="s">
        <v>568</v>
      </c>
    </row>
    <row r="434" spans="2:15" x14ac:dyDescent="0.3">
      <c r="B434" t="s">
        <v>1547</v>
      </c>
      <c r="C434" t="s">
        <v>16691</v>
      </c>
      <c r="D434" t="s">
        <v>568</v>
      </c>
      <c r="E434" s="64">
        <v>0</v>
      </c>
      <c r="F434" s="64">
        <v>0</v>
      </c>
      <c r="G434" s="47">
        <v>43696</v>
      </c>
      <c r="H434" s="71">
        <v>3.5</v>
      </c>
      <c r="I434" s="64">
        <v>0</v>
      </c>
      <c r="J434" s="64" t="s">
        <v>1538</v>
      </c>
      <c r="K434" s="64" t="s">
        <v>2173</v>
      </c>
      <c r="L434" s="64" t="s">
        <v>15117</v>
      </c>
      <c r="M434" s="64" t="s">
        <v>236</v>
      </c>
      <c r="N434" s="64" t="s">
        <v>254</v>
      </c>
      <c r="O434" s="64" t="s">
        <v>568</v>
      </c>
    </row>
    <row r="435" spans="2:15" x14ac:dyDescent="0.3">
      <c r="B435" t="s">
        <v>1547</v>
      </c>
      <c r="C435" t="s">
        <v>16789</v>
      </c>
      <c r="D435" t="s">
        <v>568</v>
      </c>
      <c r="E435" s="64">
        <v>0</v>
      </c>
      <c r="F435" s="64">
        <v>0</v>
      </c>
      <c r="G435" s="47">
        <v>43696</v>
      </c>
      <c r="H435" s="71">
        <v>3.5</v>
      </c>
      <c r="I435" s="64">
        <v>0</v>
      </c>
      <c r="J435" s="64" t="s">
        <v>1538</v>
      </c>
      <c r="K435" s="64" t="s">
        <v>1535</v>
      </c>
      <c r="L435" s="64" t="s">
        <v>1535</v>
      </c>
      <c r="M435" s="64" t="s">
        <v>236</v>
      </c>
      <c r="N435" s="64" t="s">
        <v>254</v>
      </c>
      <c r="O435" s="64" t="s">
        <v>568</v>
      </c>
    </row>
    <row r="436" spans="2:15" x14ac:dyDescent="0.3">
      <c r="B436" t="s">
        <v>1547</v>
      </c>
      <c r="C436" t="s">
        <v>16803</v>
      </c>
      <c r="D436" t="s">
        <v>568</v>
      </c>
      <c r="E436" s="64">
        <v>0</v>
      </c>
      <c r="F436" s="64">
        <v>0</v>
      </c>
      <c r="G436" s="47">
        <v>43696</v>
      </c>
      <c r="H436" s="71">
        <v>3.5</v>
      </c>
      <c r="I436" s="64">
        <v>0</v>
      </c>
      <c r="J436" s="64" t="s">
        <v>1538</v>
      </c>
      <c r="K436" s="64" t="s">
        <v>1535</v>
      </c>
      <c r="L436" s="64" t="s">
        <v>1535</v>
      </c>
      <c r="M436" s="64" t="s">
        <v>236</v>
      </c>
      <c r="N436" s="64" t="s">
        <v>254</v>
      </c>
      <c r="O436" s="64" t="s">
        <v>568</v>
      </c>
    </row>
    <row r="437" spans="2:15" x14ac:dyDescent="0.3">
      <c r="B437" t="s">
        <v>1547</v>
      </c>
      <c r="C437" t="s">
        <v>16917</v>
      </c>
      <c r="D437" t="s">
        <v>568</v>
      </c>
      <c r="E437" s="64">
        <v>0</v>
      </c>
      <c r="F437" s="64">
        <v>0</v>
      </c>
      <c r="G437" s="47">
        <v>43697</v>
      </c>
      <c r="H437" s="71">
        <v>3.5</v>
      </c>
      <c r="I437" s="64">
        <v>0</v>
      </c>
      <c r="J437" s="64" t="s">
        <v>1538</v>
      </c>
      <c r="K437" s="64" t="s">
        <v>1535</v>
      </c>
      <c r="L437" s="64" t="s">
        <v>1535</v>
      </c>
      <c r="M437" s="64" t="s">
        <v>236</v>
      </c>
      <c r="N437" s="64" t="s">
        <v>254</v>
      </c>
      <c r="O437" s="64" t="s">
        <v>568</v>
      </c>
    </row>
    <row r="438" spans="2:15" x14ac:dyDescent="0.3">
      <c r="B438" t="s">
        <v>1547</v>
      </c>
      <c r="C438" t="s">
        <v>17091</v>
      </c>
      <c r="D438" t="s">
        <v>568</v>
      </c>
      <c r="E438" s="64">
        <v>0</v>
      </c>
      <c r="F438" s="64">
        <v>0</v>
      </c>
      <c r="G438" s="47">
        <v>43708</v>
      </c>
      <c r="H438" s="71">
        <v>3.5</v>
      </c>
      <c r="I438" s="64">
        <v>0</v>
      </c>
      <c r="J438" s="64" t="s">
        <v>1538</v>
      </c>
      <c r="K438" s="64" t="s">
        <v>1535</v>
      </c>
      <c r="L438" s="64" t="s">
        <v>1535</v>
      </c>
      <c r="M438" s="64" t="s">
        <v>242</v>
      </c>
      <c r="N438" s="64" t="s">
        <v>254</v>
      </c>
      <c r="O438" s="64" t="s">
        <v>568</v>
      </c>
    </row>
    <row r="439" spans="2:15" x14ac:dyDescent="0.3">
      <c r="B439" t="s">
        <v>1547</v>
      </c>
      <c r="C439" t="s">
        <v>17188</v>
      </c>
      <c r="D439" t="s">
        <v>568</v>
      </c>
      <c r="E439" s="64">
        <v>0</v>
      </c>
      <c r="F439" s="64">
        <v>0</v>
      </c>
      <c r="G439" s="47">
        <v>43705</v>
      </c>
      <c r="H439" s="71">
        <v>3.5</v>
      </c>
      <c r="I439" s="64">
        <v>0</v>
      </c>
      <c r="J439" s="64" t="s">
        <v>1538</v>
      </c>
      <c r="K439" s="64" t="s">
        <v>1535</v>
      </c>
      <c r="L439" s="64" t="s">
        <v>1535</v>
      </c>
      <c r="M439" s="64" t="s">
        <v>236</v>
      </c>
      <c r="N439" s="64" t="s">
        <v>254</v>
      </c>
      <c r="O439" s="64" t="s">
        <v>568</v>
      </c>
    </row>
    <row r="440" spans="2:15" x14ac:dyDescent="0.3">
      <c r="B440" t="s">
        <v>1547</v>
      </c>
      <c r="C440" t="s">
        <v>17422</v>
      </c>
      <c r="D440" t="s">
        <v>568</v>
      </c>
      <c r="E440" s="64">
        <v>0</v>
      </c>
      <c r="F440" s="64">
        <v>0</v>
      </c>
      <c r="G440" s="47">
        <v>43696</v>
      </c>
      <c r="H440" s="71">
        <v>3.5</v>
      </c>
      <c r="I440" s="64">
        <v>0</v>
      </c>
      <c r="J440" s="64" t="s">
        <v>1538</v>
      </c>
      <c r="K440" s="64" t="s">
        <v>1535</v>
      </c>
      <c r="L440" s="64" t="s">
        <v>1535</v>
      </c>
      <c r="M440" s="64" t="s">
        <v>242</v>
      </c>
      <c r="N440" s="64" t="s">
        <v>254</v>
      </c>
      <c r="O440" s="64" t="s">
        <v>568</v>
      </c>
    </row>
    <row r="441" spans="2:15" x14ac:dyDescent="0.3">
      <c r="B441" t="s">
        <v>1547</v>
      </c>
      <c r="C441" t="s">
        <v>17492</v>
      </c>
      <c r="D441" t="s">
        <v>568</v>
      </c>
      <c r="E441" s="64">
        <v>0</v>
      </c>
      <c r="F441" s="64">
        <v>0</v>
      </c>
      <c r="G441" s="47">
        <v>43697</v>
      </c>
      <c r="H441" s="71">
        <v>3.5</v>
      </c>
      <c r="I441" s="64">
        <v>0</v>
      </c>
      <c r="J441" s="64" t="s">
        <v>1538</v>
      </c>
      <c r="K441" s="64" t="s">
        <v>1535</v>
      </c>
      <c r="L441" s="64" t="s">
        <v>1535</v>
      </c>
      <c r="M441" s="64" t="s">
        <v>242</v>
      </c>
      <c r="N441" s="64" t="s">
        <v>254</v>
      </c>
      <c r="O441" s="64" t="s">
        <v>568</v>
      </c>
    </row>
    <row r="442" spans="2:15" x14ac:dyDescent="0.3">
      <c r="B442" t="s">
        <v>1547</v>
      </c>
      <c r="C442" t="s">
        <v>17515</v>
      </c>
      <c r="D442" t="s">
        <v>568</v>
      </c>
      <c r="E442" s="64">
        <v>0</v>
      </c>
      <c r="F442" s="64">
        <v>0</v>
      </c>
      <c r="G442" s="47">
        <v>43697</v>
      </c>
      <c r="H442" s="71">
        <v>3.5</v>
      </c>
      <c r="I442" s="64">
        <v>0</v>
      </c>
      <c r="J442" s="64" t="s">
        <v>1538</v>
      </c>
      <c r="K442" s="64" t="s">
        <v>1535</v>
      </c>
      <c r="L442" s="64" t="s">
        <v>1535</v>
      </c>
      <c r="M442" s="64" t="s">
        <v>236</v>
      </c>
      <c r="N442" s="64" t="s">
        <v>254</v>
      </c>
      <c r="O442" s="64" t="s">
        <v>568</v>
      </c>
    </row>
    <row r="443" spans="2:15" x14ac:dyDescent="0.3">
      <c r="B443" t="s">
        <v>1547</v>
      </c>
      <c r="C443" t="s">
        <v>17564</v>
      </c>
      <c r="D443" t="s">
        <v>568</v>
      </c>
      <c r="E443" s="64">
        <v>0</v>
      </c>
      <c r="F443" s="64">
        <v>0</v>
      </c>
      <c r="G443" s="47">
        <v>43696</v>
      </c>
      <c r="H443" s="71">
        <v>3.5</v>
      </c>
      <c r="I443" s="64">
        <v>0</v>
      </c>
      <c r="J443" s="64" t="s">
        <v>1538</v>
      </c>
      <c r="K443" s="64" t="s">
        <v>1535</v>
      </c>
      <c r="L443" s="64" t="s">
        <v>1535</v>
      </c>
      <c r="M443" s="64" t="s">
        <v>242</v>
      </c>
      <c r="N443" s="64" t="s">
        <v>254</v>
      </c>
      <c r="O443" s="64" t="s">
        <v>568</v>
      </c>
    </row>
    <row r="444" spans="2:15" x14ac:dyDescent="0.3">
      <c r="B444" t="s">
        <v>1546</v>
      </c>
      <c r="C444" t="s">
        <v>11466</v>
      </c>
      <c r="D444" t="s">
        <v>2488</v>
      </c>
      <c r="E444" s="64">
        <v>0</v>
      </c>
      <c r="F444" s="64">
        <v>0</v>
      </c>
      <c r="G444" s="47">
        <v>43673</v>
      </c>
      <c r="H444" s="71">
        <v>3.5833333333333335</v>
      </c>
      <c r="I444" s="64">
        <v>25597</v>
      </c>
      <c r="J444" s="64" t="s">
        <v>249</v>
      </c>
      <c r="K444" s="64" t="s">
        <v>1535</v>
      </c>
      <c r="L444" s="64" t="s">
        <v>1535</v>
      </c>
      <c r="M444" s="64" t="s">
        <v>236</v>
      </c>
      <c r="N444" s="64" t="s">
        <v>254</v>
      </c>
      <c r="O444" s="64" t="s">
        <v>568</v>
      </c>
    </row>
    <row r="445" spans="2:15" x14ac:dyDescent="0.3">
      <c r="B445" t="s">
        <v>1547</v>
      </c>
      <c r="C445" t="s">
        <v>12771</v>
      </c>
      <c r="D445" t="s">
        <v>568</v>
      </c>
      <c r="E445" s="64">
        <v>0</v>
      </c>
      <c r="F445" s="64">
        <v>0</v>
      </c>
      <c r="G445" s="47">
        <v>43673</v>
      </c>
      <c r="H445" s="71">
        <v>3.5833333333333335</v>
      </c>
      <c r="I445" s="64">
        <v>0</v>
      </c>
      <c r="J445" s="64" t="s">
        <v>1538</v>
      </c>
      <c r="K445" s="64" t="s">
        <v>1535</v>
      </c>
      <c r="L445" s="64" t="s">
        <v>1535</v>
      </c>
      <c r="M445" s="64" t="s">
        <v>236</v>
      </c>
      <c r="N445" s="64" t="s">
        <v>254</v>
      </c>
      <c r="O445" s="64" t="s">
        <v>568</v>
      </c>
    </row>
    <row r="446" spans="2:15" x14ac:dyDescent="0.3">
      <c r="B446" t="s">
        <v>1547</v>
      </c>
      <c r="C446" t="s">
        <v>12781</v>
      </c>
      <c r="D446" t="s">
        <v>568</v>
      </c>
      <c r="E446" s="64">
        <v>0</v>
      </c>
      <c r="F446" s="64">
        <v>0</v>
      </c>
      <c r="G446" s="47">
        <v>43677</v>
      </c>
      <c r="H446" s="71">
        <v>3.5833333333333335</v>
      </c>
      <c r="I446" s="64">
        <v>0</v>
      </c>
      <c r="J446" s="64" t="s">
        <v>1538</v>
      </c>
      <c r="K446" s="64" t="s">
        <v>1535</v>
      </c>
      <c r="L446" s="64" t="s">
        <v>1535</v>
      </c>
      <c r="M446" s="64" t="s">
        <v>236</v>
      </c>
      <c r="N446" s="64" t="s">
        <v>254</v>
      </c>
      <c r="O446" s="64" t="s">
        <v>568</v>
      </c>
    </row>
    <row r="447" spans="2:15" x14ac:dyDescent="0.3">
      <c r="B447" t="s">
        <v>1547</v>
      </c>
      <c r="C447" t="s">
        <v>12987</v>
      </c>
      <c r="D447" t="s">
        <v>568</v>
      </c>
      <c r="E447" s="64">
        <v>0</v>
      </c>
      <c r="F447" s="64">
        <v>0</v>
      </c>
      <c r="G447" s="47">
        <v>43647</v>
      </c>
      <c r="H447" s="71">
        <v>3.5833333333333335</v>
      </c>
      <c r="I447" s="64">
        <v>0</v>
      </c>
      <c r="J447" s="64" t="s">
        <v>1538</v>
      </c>
      <c r="K447" s="64" t="s">
        <v>1535</v>
      </c>
      <c r="L447" s="64" t="s">
        <v>1535</v>
      </c>
      <c r="M447" s="64" t="s">
        <v>236</v>
      </c>
      <c r="N447" s="64" t="s">
        <v>254</v>
      </c>
      <c r="O447" s="64" t="s">
        <v>568</v>
      </c>
    </row>
    <row r="448" spans="2:15" x14ac:dyDescent="0.3">
      <c r="B448" t="s">
        <v>1536</v>
      </c>
      <c r="C448" t="s">
        <v>11735</v>
      </c>
      <c r="D448" t="s">
        <v>2329</v>
      </c>
      <c r="E448" s="64">
        <v>0</v>
      </c>
      <c r="F448" s="64">
        <v>0</v>
      </c>
      <c r="G448" s="47">
        <v>43677</v>
      </c>
      <c r="H448" s="71">
        <v>3.5833333333333335</v>
      </c>
      <c r="I448" s="64">
        <v>26925</v>
      </c>
      <c r="J448" s="64" t="s">
        <v>1538</v>
      </c>
      <c r="K448" s="64" t="s">
        <v>2160</v>
      </c>
      <c r="L448" s="64" t="s">
        <v>11736</v>
      </c>
      <c r="M448" s="64" t="s">
        <v>241</v>
      </c>
      <c r="N448" s="64" t="s">
        <v>254</v>
      </c>
      <c r="O448" s="64" t="s">
        <v>568</v>
      </c>
    </row>
    <row r="449" spans="2:15" x14ac:dyDescent="0.3">
      <c r="B449" t="s">
        <v>1546</v>
      </c>
      <c r="C449" t="s">
        <v>13256</v>
      </c>
      <c r="D449" t="s">
        <v>2240</v>
      </c>
      <c r="E449" s="64">
        <v>0</v>
      </c>
      <c r="F449" s="64">
        <v>0</v>
      </c>
      <c r="G449" s="47">
        <v>43677</v>
      </c>
      <c r="H449" s="71">
        <v>3.5833333333333335</v>
      </c>
      <c r="I449" s="64">
        <v>31351</v>
      </c>
      <c r="J449" s="64" t="s">
        <v>1538</v>
      </c>
      <c r="K449" s="64" t="s">
        <v>2176</v>
      </c>
      <c r="L449" s="64" t="s">
        <v>13257</v>
      </c>
      <c r="M449" s="64" t="s">
        <v>241</v>
      </c>
      <c r="N449" s="64" t="s">
        <v>254</v>
      </c>
      <c r="O449" s="64" t="s">
        <v>568</v>
      </c>
    </row>
    <row r="450" spans="2:15" x14ac:dyDescent="0.3">
      <c r="B450" t="s">
        <v>1536</v>
      </c>
      <c r="C450" t="s">
        <v>13286</v>
      </c>
      <c r="D450" t="s">
        <v>1454</v>
      </c>
      <c r="E450" s="64">
        <v>2</v>
      </c>
      <c r="F450" s="64">
        <v>5657.54</v>
      </c>
      <c r="G450" s="47">
        <v>43665</v>
      </c>
      <c r="H450" s="71">
        <v>3.5833333333333335</v>
      </c>
      <c r="I450" s="64">
        <v>-1</v>
      </c>
      <c r="J450" s="64" t="s">
        <v>1538</v>
      </c>
      <c r="K450" s="64" t="s">
        <v>2160</v>
      </c>
      <c r="L450" s="64" t="s">
        <v>13287</v>
      </c>
      <c r="M450" s="64" t="s">
        <v>242</v>
      </c>
      <c r="N450" s="64" t="s">
        <v>254</v>
      </c>
      <c r="O450" s="64" t="s">
        <v>568</v>
      </c>
    </row>
    <row r="451" spans="2:15" x14ac:dyDescent="0.3">
      <c r="B451" t="s">
        <v>1547</v>
      </c>
      <c r="C451" t="s">
        <v>13319</v>
      </c>
      <c r="D451" t="s">
        <v>568</v>
      </c>
      <c r="E451" s="64">
        <v>0</v>
      </c>
      <c r="F451" s="64">
        <v>0</v>
      </c>
      <c r="G451" s="47">
        <v>43647</v>
      </c>
      <c r="H451" s="71">
        <v>3.5833333333333335</v>
      </c>
      <c r="I451" s="64">
        <v>0</v>
      </c>
      <c r="J451" s="64" t="s">
        <v>1538</v>
      </c>
      <c r="K451" s="64" t="s">
        <v>2160</v>
      </c>
      <c r="L451" s="64" t="s">
        <v>13320</v>
      </c>
      <c r="M451" s="64" t="s">
        <v>236</v>
      </c>
      <c r="N451" s="64" t="s">
        <v>254</v>
      </c>
      <c r="O451" s="64" t="s">
        <v>568</v>
      </c>
    </row>
    <row r="452" spans="2:15" x14ac:dyDescent="0.3">
      <c r="B452" t="s">
        <v>1536</v>
      </c>
      <c r="C452" t="s">
        <v>13802</v>
      </c>
      <c r="D452" t="s">
        <v>1965</v>
      </c>
      <c r="E452" s="64">
        <v>0</v>
      </c>
      <c r="F452" s="64">
        <v>0</v>
      </c>
      <c r="G452" s="47">
        <v>43647</v>
      </c>
      <c r="H452" s="71">
        <v>3.5833333333333335</v>
      </c>
      <c r="I452" s="64">
        <v>-1</v>
      </c>
      <c r="J452" s="64" t="s">
        <v>249</v>
      </c>
      <c r="K452" s="64" t="s">
        <v>2160</v>
      </c>
      <c r="L452" s="64" t="s">
        <v>3818</v>
      </c>
      <c r="M452" s="64" t="s">
        <v>246</v>
      </c>
      <c r="N452" s="64" t="s">
        <v>254</v>
      </c>
      <c r="O452" s="64" t="s">
        <v>568</v>
      </c>
    </row>
    <row r="453" spans="2:15" x14ac:dyDescent="0.3">
      <c r="B453" t="s">
        <v>1536</v>
      </c>
      <c r="C453" t="s">
        <v>13872</v>
      </c>
      <c r="D453" t="s">
        <v>2190</v>
      </c>
      <c r="E453" s="64">
        <v>0</v>
      </c>
      <c r="F453" s="64">
        <v>0</v>
      </c>
      <c r="G453" s="47">
        <v>43665</v>
      </c>
      <c r="H453" s="71">
        <v>3.5833333333333335</v>
      </c>
      <c r="I453" s="64">
        <v>41934</v>
      </c>
      <c r="J453" s="64" t="s">
        <v>1538</v>
      </c>
      <c r="K453" s="64" t="s">
        <v>2160</v>
      </c>
      <c r="L453" s="64" t="s">
        <v>13873</v>
      </c>
      <c r="M453" s="64" t="s">
        <v>242</v>
      </c>
      <c r="N453" s="64" t="s">
        <v>254</v>
      </c>
      <c r="O453" s="64" t="s">
        <v>568</v>
      </c>
    </row>
    <row r="454" spans="2:15" x14ac:dyDescent="0.3">
      <c r="B454" t="s">
        <v>1536</v>
      </c>
      <c r="C454" t="s">
        <v>14031</v>
      </c>
      <c r="D454" t="s">
        <v>2035</v>
      </c>
      <c r="E454" s="64">
        <v>2</v>
      </c>
      <c r="F454" s="64">
        <v>5657.54</v>
      </c>
      <c r="G454" s="47">
        <v>43675</v>
      </c>
      <c r="H454" s="71">
        <v>3.5833333333333335</v>
      </c>
      <c r="I454" s="64">
        <v>-1</v>
      </c>
      <c r="J454" s="64" t="s">
        <v>1538</v>
      </c>
      <c r="K454" s="64" t="s">
        <v>2160</v>
      </c>
      <c r="L454" s="64" t="s">
        <v>14032</v>
      </c>
      <c r="M454" s="64" t="s">
        <v>241</v>
      </c>
      <c r="N454" s="64" t="s">
        <v>254</v>
      </c>
      <c r="O454" s="64" t="s">
        <v>568</v>
      </c>
    </row>
    <row r="455" spans="2:15" x14ac:dyDescent="0.3">
      <c r="B455" t="s">
        <v>1536</v>
      </c>
      <c r="C455" t="s">
        <v>11340</v>
      </c>
      <c r="D455" t="s">
        <v>2519</v>
      </c>
      <c r="E455" s="64">
        <v>0</v>
      </c>
      <c r="F455" s="64">
        <v>0</v>
      </c>
      <c r="G455" s="47">
        <v>43662</v>
      </c>
      <c r="H455" s="71">
        <v>3.5833333333333335</v>
      </c>
      <c r="I455" s="64">
        <v>17940</v>
      </c>
      <c r="J455" s="64" t="s">
        <v>1538</v>
      </c>
      <c r="K455" s="64" t="s">
        <v>2160</v>
      </c>
      <c r="L455" s="64" t="s">
        <v>11341</v>
      </c>
      <c r="M455" s="64" t="s">
        <v>242</v>
      </c>
      <c r="N455" s="64" t="s">
        <v>254</v>
      </c>
      <c r="O455" s="64" t="s">
        <v>568</v>
      </c>
    </row>
    <row r="456" spans="2:15" x14ac:dyDescent="0.3">
      <c r="B456" t="s">
        <v>1536</v>
      </c>
      <c r="C456" t="s">
        <v>14456</v>
      </c>
      <c r="D456" t="s">
        <v>2099</v>
      </c>
      <c r="E456" s="64">
        <v>0</v>
      </c>
      <c r="F456" s="64">
        <v>0</v>
      </c>
      <c r="G456" s="47">
        <v>43647</v>
      </c>
      <c r="H456" s="71">
        <v>3.5833333333333335</v>
      </c>
      <c r="I456" s="64">
        <v>32316</v>
      </c>
      <c r="J456" s="64" t="s">
        <v>249</v>
      </c>
      <c r="K456" s="64" t="s">
        <v>2160</v>
      </c>
      <c r="L456" s="64" t="s">
        <v>5368</v>
      </c>
      <c r="M456" s="64" t="s">
        <v>236</v>
      </c>
      <c r="N456" s="64" t="s">
        <v>254</v>
      </c>
      <c r="O456" s="64" t="s">
        <v>568</v>
      </c>
    </row>
    <row r="457" spans="2:15" x14ac:dyDescent="0.3">
      <c r="B457" t="s">
        <v>1536</v>
      </c>
      <c r="C457" t="s">
        <v>11797</v>
      </c>
      <c r="D457" t="s">
        <v>2359</v>
      </c>
      <c r="E457" s="64">
        <v>0</v>
      </c>
      <c r="F457" s="64">
        <v>0</v>
      </c>
      <c r="G457" s="47">
        <v>43666</v>
      </c>
      <c r="H457" s="71">
        <v>3.5833333333333335</v>
      </c>
      <c r="I457" s="64">
        <v>8403</v>
      </c>
      <c r="J457" s="64" t="s">
        <v>1538</v>
      </c>
      <c r="K457" s="64" t="s">
        <v>2160</v>
      </c>
      <c r="L457" s="64" t="s">
        <v>11709</v>
      </c>
      <c r="M457" s="64" t="s">
        <v>236</v>
      </c>
      <c r="N457" s="64" t="s">
        <v>254</v>
      </c>
      <c r="O457" s="64" t="s">
        <v>568</v>
      </c>
    </row>
    <row r="458" spans="2:15" x14ac:dyDescent="0.3">
      <c r="B458" t="s">
        <v>1536</v>
      </c>
      <c r="C458" t="s">
        <v>12004</v>
      </c>
      <c r="D458" t="s">
        <v>2312</v>
      </c>
      <c r="E458" s="64">
        <v>0</v>
      </c>
      <c r="F458" s="64">
        <v>0</v>
      </c>
      <c r="G458" s="47">
        <v>43647</v>
      </c>
      <c r="H458" s="71">
        <v>3.5833333333333335</v>
      </c>
      <c r="I458" s="64">
        <v>7324</v>
      </c>
      <c r="J458" s="64" t="s">
        <v>1538</v>
      </c>
      <c r="K458" s="64" t="s">
        <v>2160</v>
      </c>
      <c r="L458" s="64" t="s">
        <v>4394</v>
      </c>
      <c r="M458" s="64" t="s">
        <v>236</v>
      </c>
      <c r="N458" s="64" t="s">
        <v>254</v>
      </c>
      <c r="O458" s="64" t="s">
        <v>568</v>
      </c>
    </row>
    <row r="459" spans="2:15" x14ac:dyDescent="0.3">
      <c r="B459" t="s">
        <v>1536</v>
      </c>
      <c r="C459" t="s">
        <v>15050</v>
      </c>
      <c r="D459" t="s">
        <v>15038</v>
      </c>
      <c r="E459" s="64">
        <v>0</v>
      </c>
      <c r="F459" s="64">
        <v>0</v>
      </c>
      <c r="G459" s="47">
        <v>43665</v>
      </c>
      <c r="H459" s="71">
        <v>3.5833333333333335</v>
      </c>
      <c r="I459" s="64">
        <v>-1</v>
      </c>
      <c r="J459" s="64" t="s">
        <v>1538</v>
      </c>
      <c r="K459" s="64" t="s">
        <v>2160</v>
      </c>
      <c r="L459" s="64" t="s">
        <v>2925</v>
      </c>
      <c r="M459" s="64" t="s">
        <v>241</v>
      </c>
      <c r="N459" s="64" t="s">
        <v>254</v>
      </c>
      <c r="O459" s="64" t="s">
        <v>568</v>
      </c>
    </row>
    <row r="460" spans="2:15" x14ac:dyDescent="0.3">
      <c r="B460" t="s">
        <v>1536</v>
      </c>
      <c r="C460" t="s">
        <v>11798</v>
      </c>
      <c r="D460" t="s">
        <v>2228</v>
      </c>
      <c r="E460" s="64">
        <v>0</v>
      </c>
      <c r="F460" s="64">
        <v>0</v>
      </c>
      <c r="G460" s="47">
        <v>43647</v>
      </c>
      <c r="H460" s="71">
        <v>3.5833333333333335</v>
      </c>
      <c r="I460" s="64">
        <v>11333</v>
      </c>
      <c r="J460" s="64" t="s">
        <v>1538</v>
      </c>
      <c r="K460" s="64" t="s">
        <v>2160</v>
      </c>
      <c r="L460" s="64" t="s">
        <v>3939</v>
      </c>
      <c r="M460" s="64" t="s">
        <v>236</v>
      </c>
      <c r="N460" s="64" t="s">
        <v>254</v>
      </c>
      <c r="O460" s="64" t="s">
        <v>568</v>
      </c>
    </row>
    <row r="461" spans="2:15" x14ac:dyDescent="0.3">
      <c r="B461" t="s">
        <v>1536</v>
      </c>
      <c r="C461" t="s">
        <v>15109</v>
      </c>
      <c r="D461" t="s">
        <v>2297</v>
      </c>
      <c r="E461" s="64">
        <v>0</v>
      </c>
      <c r="F461" s="64">
        <v>0</v>
      </c>
      <c r="G461" s="47">
        <v>43662</v>
      </c>
      <c r="H461" s="71">
        <v>3.5833333333333335</v>
      </c>
      <c r="I461" s="64">
        <v>-1</v>
      </c>
      <c r="J461" s="64" t="s">
        <v>249</v>
      </c>
      <c r="K461" s="64" t="s">
        <v>2160</v>
      </c>
      <c r="L461" s="64" t="s">
        <v>2936</v>
      </c>
      <c r="M461" s="64" t="s">
        <v>236</v>
      </c>
      <c r="N461" s="64" t="s">
        <v>254</v>
      </c>
      <c r="O461" s="64" t="s">
        <v>568</v>
      </c>
    </row>
    <row r="462" spans="2:15" x14ac:dyDescent="0.3">
      <c r="B462" t="s">
        <v>1547</v>
      </c>
      <c r="C462" t="s">
        <v>15325</v>
      </c>
      <c r="D462" t="s">
        <v>568</v>
      </c>
      <c r="E462" s="64">
        <v>0</v>
      </c>
      <c r="F462" s="64">
        <v>0</v>
      </c>
      <c r="G462" s="47">
        <v>43647</v>
      </c>
      <c r="H462" s="71">
        <v>3.5833333333333335</v>
      </c>
      <c r="I462" s="64">
        <v>0</v>
      </c>
      <c r="J462" s="64" t="s">
        <v>1538</v>
      </c>
      <c r="K462" s="64" t="s">
        <v>2173</v>
      </c>
      <c r="L462" s="64" t="s">
        <v>2604</v>
      </c>
      <c r="M462" s="64" t="s">
        <v>236</v>
      </c>
      <c r="N462" s="64" t="s">
        <v>254</v>
      </c>
      <c r="O462" s="64" t="s">
        <v>568</v>
      </c>
    </row>
    <row r="463" spans="2:15" x14ac:dyDescent="0.3">
      <c r="B463" t="s">
        <v>1536</v>
      </c>
      <c r="C463" t="s">
        <v>15435</v>
      </c>
      <c r="D463" t="s">
        <v>15320</v>
      </c>
      <c r="E463" s="64">
        <v>0</v>
      </c>
      <c r="F463" s="64">
        <v>0</v>
      </c>
      <c r="G463" s="47">
        <v>43672</v>
      </c>
      <c r="H463" s="71">
        <v>3.5833333333333335</v>
      </c>
      <c r="I463" s="64">
        <v>-1</v>
      </c>
      <c r="J463" s="64" t="s">
        <v>1538</v>
      </c>
      <c r="K463" s="64" t="s">
        <v>2173</v>
      </c>
      <c r="L463" s="64" t="s">
        <v>15360</v>
      </c>
      <c r="M463" s="64" t="s">
        <v>246</v>
      </c>
      <c r="N463" s="64" t="s">
        <v>254</v>
      </c>
      <c r="O463" s="64" t="s">
        <v>568</v>
      </c>
    </row>
    <row r="464" spans="2:15" x14ac:dyDescent="0.3">
      <c r="B464" t="s">
        <v>1536</v>
      </c>
      <c r="C464" t="s">
        <v>12308</v>
      </c>
      <c r="D464" t="s">
        <v>2326</v>
      </c>
      <c r="E464" s="64">
        <v>0</v>
      </c>
      <c r="F464" s="64">
        <v>0</v>
      </c>
      <c r="G464" s="47">
        <v>43677</v>
      </c>
      <c r="H464" s="71">
        <v>3.5833333333333335</v>
      </c>
      <c r="I464" s="64">
        <v>40305</v>
      </c>
      <c r="J464" s="64" t="s">
        <v>1538</v>
      </c>
      <c r="K464" s="64" t="s">
        <v>2160</v>
      </c>
      <c r="L464" s="64" t="s">
        <v>2992</v>
      </c>
      <c r="M464" s="64" t="s">
        <v>236</v>
      </c>
      <c r="N464" s="64" t="s">
        <v>254</v>
      </c>
      <c r="O464" s="64" t="s">
        <v>568</v>
      </c>
    </row>
    <row r="465" spans="2:15" x14ac:dyDescent="0.3">
      <c r="B465" t="s">
        <v>1547</v>
      </c>
      <c r="C465" t="s">
        <v>15822</v>
      </c>
      <c r="D465" t="s">
        <v>568</v>
      </c>
      <c r="E465" s="64">
        <v>0</v>
      </c>
      <c r="F465" s="64">
        <v>0</v>
      </c>
      <c r="G465" s="47">
        <v>43676</v>
      </c>
      <c r="H465" s="71">
        <v>3.5833333333333335</v>
      </c>
      <c r="I465" s="64">
        <v>0</v>
      </c>
      <c r="J465" s="64" t="s">
        <v>1538</v>
      </c>
      <c r="K465" s="64" t="s">
        <v>2176</v>
      </c>
      <c r="L465" s="64" t="s">
        <v>13279</v>
      </c>
      <c r="M465" s="64" t="s">
        <v>242</v>
      </c>
      <c r="N465" s="64" t="s">
        <v>254</v>
      </c>
      <c r="O465" s="64" t="s">
        <v>568</v>
      </c>
    </row>
    <row r="466" spans="2:15" x14ac:dyDescent="0.3">
      <c r="B466" t="s">
        <v>1536</v>
      </c>
      <c r="C466" t="s">
        <v>15866</v>
      </c>
      <c r="D466" t="s">
        <v>2365</v>
      </c>
      <c r="E466" s="64">
        <v>0</v>
      </c>
      <c r="F466" s="64">
        <v>0</v>
      </c>
      <c r="G466" s="47">
        <v>43651</v>
      </c>
      <c r="H466" s="71">
        <v>3.5833333333333335</v>
      </c>
      <c r="I466" s="64">
        <v>56936</v>
      </c>
      <c r="J466" s="64" t="s">
        <v>249</v>
      </c>
      <c r="K466" s="64" t="s">
        <v>2176</v>
      </c>
      <c r="L466" s="64" t="s">
        <v>15867</v>
      </c>
      <c r="M466" s="64" t="s">
        <v>236</v>
      </c>
      <c r="N466" s="64" t="s">
        <v>254</v>
      </c>
      <c r="O466" s="64" t="s">
        <v>568</v>
      </c>
    </row>
    <row r="467" spans="2:15" x14ac:dyDescent="0.3">
      <c r="B467" t="s">
        <v>1536</v>
      </c>
      <c r="C467" t="s">
        <v>15919</v>
      </c>
      <c r="D467" t="s">
        <v>2271</v>
      </c>
      <c r="E467" s="64">
        <v>0</v>
      </c>
      <c r="F467" s="64">
        <v>0</v>
      </c>
      <c r="G467" s="47">
        <v>43668</v>
      </c>
      <c r="H467" s="71">
        <v>3.5833333333333335</v>
      </c>
      <c r="I467" s="64">
        <v>15101</v>
      </c>
      <c r="J467" s="64" t="s">
        <v>1538</v>
      </c>
      <c r="K467" s="64" t="s">
        <v>2160</v>
      </c>
      <c r="L467" s="64" t="s">
        <v>14701</v>
      </c>
      <c r="M467" s="64" t="s">
        <v>246</v>
      </c>
      <c r="N467" s="64" t="s">
        <v>254</v>
      </c>
      <c r="O467" s="64" t="s">
        <v>568</v>
      </c>
    </row>
    <row r="468" spans="2:15" x14ac:dyDescent="0.3">
      <c r="B468" t="s">
        <v>1536</v>
      </c>
      <c r="C468" t="s">
        <v>15934</v>
      </c>
      <c r="D468" t="s">
        <v>1406</v>
      </c>
      <c r="E468" s="64">
        <v>0</v>
      </c>
      <c r="F468" s="64">
        <v>0</v>
      </c>
      <c r="G468" s="47">
        <v>43665</v>
      </c>
      <c r="H468" s="71">
        <v>3.5833333333333335</v>
      </c>
      <c r="I468" s="64">
        <v>-1</v>
      </c>
      <c r="J468" s="64" t="s">
        <v>1538</v>
      </c>
      <c r="K468" s="64" t="s">
        <v>2160</v>
      </c>
      <c r="L468" s="64" t="s">
        <v>6338</v>
      </c>
      <c r="M468" s="64" t="s">
        <v>246</v>
      </c>
      <c r="N468" s="64" t="s">
        <v>254</v>
      </c>
      <c r="O468" s="64" t="s">
        <v>568</v>
      </c>
    </row>
    <row r="469" spans="2:15" x14ac:dyDescent="0.3">
      <c r="B469" t="s">
        <v>1546</v>
      </c>
      <c r="C469" t="s">
        <v>12103</v>
      </c>
      <c r="D469" t="s">
        <v>2314</v>
      </c>
      <c r="E469" s="64">
        <v>0</v>
      </c>
      <c r="F469" s="64">
        <v>0</v>
      </c>
      <c r="G469" s="47">
        <v>43663</v>
      </c>
      <c r="H469" s="71">
        <v>3.5833333333333335</v>
      </c>
      <c r="I469" s="64">
        <v>42180</v>
      </c>
      <c r="J469" s="64" t="s">
        <v>1538</v>
      </c>
      <c r="K469" s="64" t="s">
        <v>2176</v>
      </c>
      <c r="L469" s="64" t="s">
        <v>12104</v>
      </c>
      <c r="M469" s="64" t="s">
        <v>242</v>
      </c>
      <c r="N469" s="64" t="s">
        <v>254</v>
      </c>
      <c r="O469" s="64" t="s">
        <v>568</v>
      </c>
    </row>
    <row r="470" spans="2:15" x14ac:dyDescent="0.3">
      <c r="B470" t="s">
        <v>1536</v>
      </c>
      <c r="C470" t="s">
        <v>16150</v>
      </c>
      <c r="D470" t="s">
        <v>1441</v>
      </c>
      <c r="E470" s="64">
        <v>1</v>
      </c>
      <c r="F470" s="64">
        <v>3332.72</v>
      </c>
      <c r="G470" s="47">
        <v>43664</v>
      </c>
      <c r="H470" s="71">
        <v>3.5833333333333335</v>
      </c>
      <c r="I470" s="64">
        <v>-1</v>
      </c>
      <c r="J470" s="64" t="s">
        <v>1538</v>
      </c>
      <c r="K470" s="64" t="s">
        <v>2160</v>
      </c>
      <c r="L470" s="64" t="s">
        <v>3643</v>
      </c>
      <c r="M470" s="64" t="s">
        <v>241</v>
      </c>
      <c r="N470" s="64" t="s">
        <v>254</v>
      </c>
      <c r="O470" s="64" t="s">
        <v>568</v>
      </c>
    </row>
    <row r="471" spans="2:15" x14ac:dyDescent="0.3">
      <c r="B471" t="s">
        <v>1536</v>
      </c>
      <c r="C471" t="s">
        <v>11809</v>
      </c>
      <c r="D471" t="s">
        <v>2305</v>
      </c>
      <c r="E471" s="64">
        <v>0</v>
      </c>
      <c r="F471" s="64">
        <v>0</v>
      </c>
      <c r="G471" s="47">
        <v>43665</v>
      </c>
      <c r="H471" s="71">
        <v>3.5833333333333335</v>
      </c>
      <c r="I471" s="64">
        <v>39844</v>
      </c>
      <c r="J471" s="64" t="s">
        <v>1538</v>
      </c>
      <c r="K471" s="64" t="s">
        <v>2160</v>
      </c>
      <c r="L471" s="64" t="s">
        <v>5981</v>
      </c>
      <c r="M471" s="64" t="s">
        <v>246</v>
      </c>
      <c r="N471" s="64" t="s">
        <v>254</v>
      </c>
      <c r="O471" s="64" t="s">
        <v>568</v>
      </c>
    </row>
    <row r="472" spans="2:15" x14ac:dyDescent="0.3">
      <c r="B472" t="s">
        <v>1547</v>
      </c>
      <c r="C472" t="s">
        <v>16631</v>
      </c>
      <c r="D472" t="s">
        <v>568</v>
      </c>
      <c r="E472" s="64">
        <v>0</v>
      </c>
      <c r="F472" s="64">
        <v>0</v>
      </c>
      <c r="G472" s="47">
        <v>43666</v>
      </c>
      <c r="H472" s="71">
        <v>3.5833333333333335</v>
      </c>
      <c r="I472" s="64">
        <v>0</v>
      </c>
      <c r="J472" s="64" t="s">
        <v>1538</v>
      </c>
      <c r="K472" s="64" t="s">
        <v>2160</v>
      </c>
      <c r="L472" s="64" t="s">
        <v>2936</v>
      </c>
      <c r="M472" s="64" t="s">
        <v>242</v>
      </c>
      <c r="N472" s="64" t="s">
        <v>254</v>
      </c>
      <c r="O472" s="64" t="s">
        <v>568</v>
      </c>
    </row>
    <row r="473" spans="2:15" x14ac:dyDescent="0.3">
      <c r="B473" t="s">
        <v>1536</v>
      </c>
      <c r="C473" t="s">
        <v>16700</v>
      </c>
      <c r="D473" t="s">
        <v>1398</v>
      </c>
      <c r="E473" s="64">
        <v>1</v>
      </c>
      <c r="F473" s="64">
        <v>389.49</v>
      </c>
      <c r="G473" s="47">
        <v>43677</v>
      </c>
      <c r="H473" s="71">
        <v>3.5833333333333335</v>
      </c>
      <c r="I473" s="64">
        <v>-1</v>
      </c>
      <c r="J473" s="64" t="s">
        <v>1538</v>
      </c>
      <c r="K473" s="64" t="s">
        <v>2176</v>
      </c>
      <c r="L473" s="64" t="s">
        <v>16701</v>
      </c>
      <c r="M473" s="64" t="s">
        <v>242</v>
      </c>
      <c r="N473" s="64" t="s">
        <v>254</v>
      </c>
      <c r="O473" s="64" t="s">
        <v>568</v>
      </c>
    </row>
    <row r="474" spans="2:15" x14ac:dyDescent="0.3">
      <c r="B474" t="s">
        <v>1536</v>
      </c>
      <c r="C474" t="s">
        <v>16716</v>
      </c>
      <c r="D474" t="s">
        <v>2302</v>
      </c>
      <c r="E474" s="64">
        <v>0</v>
      </c>
      <c r="F474" s="64">
        <v>0</v>
      </c>
      <c r="G474" s="47">
        <v>43655</v>
      </c>
      <c r="H474" s="71">
        <v>3.5833333333333335</v>
      </c>
      <c r="I474" s="64">
        <v>38985</v>
      </c>
      <c r="J474" s="64" t="s">
        <v>1538</v>
      </c>
      <c r="K474" s="64" t="s">
        <v>2176</v>
      </c>
      <c r="L474" s="64" t="s">
        <v>16717</v>
      </c>
      <c r="M474" s="64" t="s">
        <v>241</v>
      </c>
      <c r="N474" s="64" t="s">
        <v>254</v>
      </c>
      <c r="O474" s="64" t="s">
        <v>568</v>
      </c>
    </row>
    <row r="475" spans="2:15" x14ac:dyDescent="0.3">
      <c r="B475" t="s">
        <v>1547</v>
      </c>
      <c r="C475" t="s">
        <v>16740</v>
      </c>
      <c r="D475" t="s">
        <v>568</v>
      </c>
      <c r="E475" s="64">
        <v>0</v>
      </c>
      <c r="F475" s="64">
        <v>0</v>
      </c>
      <c r="G475" s="47">
        <v>43647</v>
      </c>
      <c r="H475" s="71">
        <v>3.5833333333333335</v>
      </c>
      <c r="I475" s="64">
        <v>0</v>
      </c>
      <c r="J475" s="64" t="s">
        <v>1538</v>
      </c>
      <c r="K475" s="64" t="s">
        <v>1535</v>
      </c>
      <c r="L475" s="64" t="s">
        <v>1535</v>
      </c>
      <c r="M475" s="64" t="s">
        <v>236</v>
      </c>
      <c r="N475" s="64" t="s">
        <v>254</v>
      </c>
      <c r="O475" s="64" t="s">
        <v>568</v>
      </c>
    </row>
    <row r="476" spans="2:15" x14ac:dyDescent="0.3">
      <c r="B476" t="s">
        <v>1547</v>
      </c>
      <c r="C476" t="s">
        <v>16767</v>
      </c>
      <c r="D476" t="s">
        <v>568</v>
      </c>
      <c r="E476" s="64">
        <v>0</v>
      </c>
      <c r="F476" s="64">
        <v>0</v>
      </c>
      <c r="G476" s="47">
        <v>43665</v>
      </c>
      <c r="H476" s="71">
        <v>3.5833333333333335</v>
      </c>
      <c r="I476" s="64">
        <v>0</v>
      </c>
      <c r="J476" s="64" t="s">
        <v>1538</v>
      </c>
      <c r="K476" s="64" t="s">
        <v>1535</v>
      </c>
      <c r="L476" s="64" t="s">
        <v>1535</v>
      </c>
      <c r="M476" s="64" t="s">
        <v>236</v>
      </c>
      <c r="N476" s="64" t="s">
        <v>254</v>
      </c>
      <c r="O476" s="64" t="s">
        <v>568</v>
      </c>
    </row>
    <row r="477" spans="2:15" x14ac:dyDescent="0.3">
      <c r="B477" t="s">
        <v>1547</v>
      </c>
      <c r="C477" t="s">
        <v>16904</v>
      </c>
      <c r="D477" t="s">
        <v>568</v>
      </c>
      <c r="E477" s="64">
        <v>0</v>
      </c>
      <c r="F477" s="64">
        <v>0</v>
      </c>
      <c r="G477" s="47">
        <v>43647</v>
      </c>
      <c r="H477" s="71">
        <v>3.5833333333333335</v>
      </c>
      <c r="I477" s="64">
        <v>0</v>
      </c>
      <c r="J477" s="64" t="s">
        <v>1538</v>
      </c>
      <c r="K477" s="64" t="s">
        <v>1535</v>
      </c>
      <c r="L477" s="64" t="s">
        <v>1535</v>
      </c>
      <c r="M477" s="64" t="s">
        <v>236</v>
      </c>
      <c r="N477" s="64" t="s">
        <v>254</v>
      </c>
      <c r="O477" s="64" t="s">
        <v>568</v>
      </c>
    </row>
    <row r="478" spans="2:15" x14ac:dyDescent="0.3">
      <c r="B478" t="s">
        <v>1547</v>
      </c>
      <c r="C478" t="s">
        <v>17064</v>
      </c>
      <c r="D478" t="s">
        <v>568</v>
      </c>
      <c r="E478" s="64">
        <v>0</v>
      </c>
      <c r="F478" s="64">
        <v>0</v>
      </c>
      <c r="G478" s="47">
        <v>43666</v>
      </c>
      <c r="H478" s="71">
        <v>3.5833333333333335</v>
      </c>
      <c r="I478" s="64">
        <v>0</v>
      </c>
      <c r="J478" s="64" t="s">
        <v>1538</v>
      </c>
      <c r="K478" s="64" t="s">
        <v>1535</v>
      </c>
      <c r="L478" s="64" t="s">
        <v>1535</v>
      </c>
      <c r="M478" s="64" t="s">
        <v>236</v>
      </c>
      <c r="N478" s="64" t="s">
        <v>254</v>
      </c>
      <c r="O478" s="64" t="s">
        <v>568</v>
      </c>
    </row>
    <row r="479" spans="2:15" x14ac:dyDescent="0.3">
      <c r="B479" t="s">
        <v>1547</v>
      </c>
      <c r="C479" t="s">
        <v>17149</v>
      </c>
      <c r="D479" t="s">
        <v>568</v>
      </c>
      <c r="E479" s="64">
        <v>0</v>
      </c>
      <c r="F479" s="64">
        <v>0</v>
      </c>
      <c r="G479" s="47">
        <v>43666</v>
      </c>
      <c r="H479" s="71">
        <v>3.5833333333333335</v>
      </c>
      <c r="I479" s="64">
        <v>0</v>
      </c>
      <c r="J479" s="64" t="s">
        <v>1538</v>
      </c>
      <c r="K479" s="64" t="s">
        <v>1535</v>
      </c>
      <c r="L479" s="64" t="s">
        <v>1535</v>
      </c>
      <c r="M479" s="64" t="s">
        <v>242</v>
      </c>
      <c r="N479" s="64" t="s">
        <v>254</v>
      </c>
      <c r="O479" s="64" t="s">
        <v>568</v>
      </c>
    </row>
    <row r="480" spans="2:15" x14ac:dyDescent="0.3">
      <c r="B480" t="s">
        <v>1547</v>
      </c>
      <c r="C480" t="s">
        <v>17168</v>
      </c>
      <c r="D480" t="s">
        <v>568</v>
      </c>
      <c r="E480" s="64">
        <v>0</v>
      </c>
      <c r="F480" s="64">
        <v>0</v>
      </c>
      <c r="G480" s="47">
        <v>43673</v>
      </c>
      <c r="H480" s="71">
        <v>3.5833333333333335</v>
      </c>
      <c r="I480" s="64">
        <v>0</v>
      </c>
      <c r="J480" s="64" t="s">
        <v>1538</v>
      </c>
      <c r="K480" s="64" t="s">
        <v>1535</v>
      </c>
      <c r="L480" s="64" t="s">
        <v>1535</v>
      </c>
      <c r="M480" s="64" t="s">
        <v>236</v>
      </c>
      <c r="N480" s="64" t="s">
        <v>254</v>
      </c>
      <c r="O480" s="64" t="s">
        <v>568</v>
      </c>
    </row>
    <row r="481" spans="2:15" x14ac:dyDescent="0.3">
      <c r="B481" t="s">
        <v>1547</v>
      </c>
      <c r="C481" t="s">
        <v>17184</v>
      </c>
      <c r="D481" t="s">
        <v>568</v>
      </c>
      <c r="E481" s="64">
        <v>0</v>
      </c>
      <c r="F481" s="64">
        <v>0</v>
      </c>
      <c r="G481" s="47">
        <v>43677</v>
      </c>
      <c r="H481" s="71">
        <v>3.5833333333333335</v>
      </c>
      <c r="I481" s="64">
        <v>0</v>
      </c>
      <c r="J481" s="64" t="s">
        <v>1538</v>
      </c>
      <c r="K481" s="64" t="s">
        <v>1535</v>
      </c>
      <c r="L481" s="64" t="s">
        <v>1535</v>
      </c>
      <c r="M481" s="64" t="s">
        <v>236</v>
      </c>
      <c r="N481" s="64" t="s">
        <v>254</v>
      </c>
      <c r="O481" s="64" t="s">
        <v>568</v>
      </c>
    </row>
    <row r="482" spans="2:15" x14ac:dyDescent="0.3">
      <c r="B482" t="s">
        <v>1547</v>
      </c>
      <c r="C482" t="s">
        <v>17299</v>
      </c>
      <c r="D482" t="s">
        <v>568</v>
      </c>
      <c r="E482" s="64">
        <v>0</v>
      </c>
      <c r="F482" s="64">
        <v>0</v>
      </c>
      <c r="G482" s="47">
        <v>43662</v>
      </c>
      <c r="H482" s="71">
        <v>3.5833333333333335</v>
      </c>
      <c r="I482" s="64">
        <v>0</v>
      </c>
      <c r="J482" s="64" t="s">
        <v>1538</v>
      </c>
      <c r="K482" s="64" t="s">
        <v>1535</v>
      </c>
      <c r="L482" s="64" t="s">
        <v>1535</v>
      </c>
      <c r="M482" s="64" t="s">
        <v>242</v>
      </c>
      <c r="N482" s="64" t="s">
        <v>254</v>
      </c>
      <c r="O482" s="64" t="s">
        <v>568</v>
      </c>
    </row>
    <row r="483" spans="2:15" x14ac:dyDescent="0.3">
      <c r="B483" t="s">
        <v>1547</v>
      </c>
      <c r="C483" t="s">
        <v>17432</v>
      </c>
      <c r="D483" t="s">
        <v>568</v>
      </c>
      <c r="E483" s="64">
        <v>0</v>
      </c>
      <c r="F483" s="64">
        <v>0</v>
      </c>
      <c r="G483" s="47">
        <v>43676</v>
      </c>
      <c r="H483" s="71">
        <v>3.5833333333333335</v>
      </c>
      <c r="I483" s="64">
        <v>0</v>
      </c>
      <c r="J483" s="64" t="s">
        <v>1538</v>
      </c>
      <c r="K483" s="64" t="s">
        <v>1535</v>
      </c>
      <c r="L483" s="64" t="s">
        <v>1535</v>
      </c>
      <c r="M483" s="64" t="s">
        <v>242</v>
      </c>
      <c r="N483" s="64" t="s">
        <v>254</v>
      </c>
      <c r="O483" s="64" t="s">
        <v>568</v>
      </c>
    </row>
    <row r="484" spans="2:15" x14ac:dyDescent="0.3">
      <c r="B484" t="s">
        <v>1547</v>
      </c>
      <c r="C484" t="s">
        <v>17517</v>
      </c>
      <c r="D484" t="s">
        <v>568</v>
      </c>
      <c r="E484" s="64">
        <v>0</v>
      </c>
      <c r="F484" s="64">
        <v>0</v>
      </c>
      <c r="G484" s="47">
        <v>43647</v>
      </c>
      <c r="H484" s="71">
        <v>3.5833333333333335</v>
      </c>
      <c r="I484" s="64">
        <v>0</v>
      </c>
      <c r="J484" s="64" t="s">
        <v>1538</v>
      </c>
      <c r="K484" s="64" t="s">
        <v>1535</v>
      </c>
      <c r="L484" s="64" t="s">
        <v>1535</v>
      </c>
      <c r="M484" s="64" t="s">
        <v>242</v>
      </c>
      <c r="N484" s="64" t="s">
        <v>254</v>
      </c>
      <c r="O484" s="64" t="s">
        <v>568</v>
      </c>
    </row>
    <row r="485" spans="2:15" x14ac:dyDescent="0.3">
      <c r="B485" t="s">
        <v>1547</v>
      </c>
      <c r="C485" t="s">
        <v>17590</v>
      </c>
      <c r="D485" t="s">
        <v>568</v>
      </c>
      <c r="E485" s="64">
        <v>0</v>
      </c>
      <c r="F485" s="64">
        <v>0</v>
      </c>
      <c r="G485" s="47">
        <v>43677</v>
      </c>
      <c r="H485" s="71">
        <v>3.5833333333333335</v>
      </c>
      <c r="I485" s="64">
        <v>0</v>
      </c>
      <c r="J485" s="64" t="s">
        <v>1538</v>
      </c>
      <c r="K485" s="64" t="s">
        <v>1535</v>
      </c>
      <c r="L485" s="64" t="s">
        <v>1535</v>
      </c>
      <c r="M485" s="64" t="s">
        <v>236</v>
      </c>
      <c r="N485" s="64" t="s">
        <v>254</v>
      </c>
      <c r="O485" s="64" t="s">
        <v>568</v>
      </c>
    </row>
    <row r="486" spans="2:15" x14ac:dyDescent="0.3">
      <c r="B486" t="s">
        <v>1547</v>
      </c>
      <c r="C486" t="s">
        <v>12441</v>
      </c>
      <c r="D486" t="s">
        <v>568</v>
      </c>
      <c r="E486" s="64">
        <v>0</v>
      </c>
      <c r="F486" s="64">
        <v>0</v>
      </c>
      <c r="G486" s="47">
        <v>43644</v>
      </c>
      <c r="H486" s="71">
        <v>3.6666666666666665</v>
      </c>
      <c r="I486" s="64">
        <v>0</v>
      </c>
      <c r="J486" s="64" t="s">
        <v>1538</v>
      </c>
      <c r="K486" s="64" t="s">
        <v>1535</v>
      </c>
      <c r="L486" s="64" t="s">
        <v>1535</v>
      </c>
      <c r="M486" s="64" t="s">
        <v>242</v>
      </c>
      <c r="N486" s="64" t="s">
        <v>254</v>
      </c>
      <c r="O486" s="64" t="s">
        <v>568</v>
      </c>
    </row>
    <row r="487" spans="2:15" x14ac:dyDescent="0.3">
      <c r="B487" t="s">
        <v>1546</v>
      </c>
      <c r="C487" t="s">
        <v>13247</v>
      </c>
      <c r="D487" t="s">
        <v>2220</v>
      </c>
      <c r="E487" s="64">
        <v>0</v>
      </c>
      <c r="F487" s="64">
        <v>0</v>
      </c>
      <c r="G487" s="47">
        <v>43645</v>
      </c>
      <c r="H487" s="71">
        <v>3.6666666666666665</v>
      </c>
      <c r="I487" s="64">
        <v>85074</v>
      </c>
      <c r="J487" s="64" t="s">
        <v>1538</v>
      </c>
      <c r="K487" s="64" t="s">
        <v>2160</v>
      </c>
      <c r="L487" s="64" t="s">
        <v>13248</v>
      </c>
      <c r="M487" s="64" t="s">
        <v>236</v>
      </c>
      <c r="N487" s="64" t="s">
        <v>254</v>
      </c>
      <c r="O487" s="64" t="s">
        <v>568</v>
      </c>
    </row>
    <row r="488" spans="2:15" x14ac:dyDescent="0.3">
      <c r="B488" t="s">
        <v>1546</v>
      </c>
      <c r="C488" t="s">
        <v>11906</v>
      </c>
      <c r="D488" t="s">
        <v>2181</v>
      </c>
      <c r="E488" s="64">
        <v>0</v>
      </c>
      <c r="F488" s="64">
        <v>0</v>
      </c>
      <c r="G488" s="47">
        <v>43634</v>
      </c>
      <c r="H488" s="71">
        <v>3.6666666666666665</v>
      </c>
      <c r="I488" s="64">
        <v>71105</v>
      </c>
      <c r="J488" s="64" t="s">
        <v>249</v>
      </c>
      <c r="K488" s="64" t="s">
        <v>2173</v>
      </c>
      <c r="L488" s="64" t="s">
        <v>11907</v>
      </c>
      <c r="M488" s="64" t="s">
        <v>242</v>
      </c>
      <c r="N488" s="64" t="s">
        <v>254</v>
      </c>
      <c r="O488" s="64" t="s">
        <v>568</v>
      </c>
    </row>
    <row r="489" spans="2:15" x14ac:dyDescent="0.3">
      <c r="B489" t="s">
        <v>1536</v>
      </c>
      <c r="C489" t="s">
        <v>11929</v>
      </c>
      <c r="D489" t="s">
        <v>2260</v>
      </c>
      <c r="E489" s="64">
        <v>0</v>
      </c>
      <c r="F489" s="64">
        <v>0</v>
      </c>
      <c r="G489" s="47">
        <v>43628</v>
      </c>
      <c r="H489" s="71">
        <v>3.6666666666666665</v>
      </c>
      <c r="I489" s="64">
        <v>48851</v>
      </c>
      <c r="J489" s="64" t="s">
        <v>249</v>
      </c>
      <c r="K489" s="64" t="s">
        <v>2176</v>
      </c>
      <c r="L489" s="64" t="s">
        <v>11592</v>
      </c>
      <c r="M489" s="64" t="s">
        <v>242</v>
      </c>
      <c r="N489" s="64" t="s">
        <v>254</v>
      </c>
      <c r="O489" s="64" t="s">
        <v>568</v>
      </c>
    </row>
    <row r="490" spans="2:15" x14ac:dyDescent="0.3">
      <c r="B490" t="s">
        <v>1536</v>
      </c>
      <c r="C490" t="s">
        <v>13605</v>
      </c>
      <c r="D490" t="s">
        <v>1957</v>
      </c>
      <c r="E490" s="64">
        <v>0</v>
      </c>
      <c r="F490" s="64">
        <v>0</v>
      </c>
      <c r="G490" s="47">
        <v>43643</v>
      </c>
      <c r="H490" s="71">
        <v>3.6666666666666665</v>
      </c>
      <c r="I490" s="64">
        <v>-1</v>
      </c>
      <c r="J490" s="64" t="s">
        <v>1538</v>
      </c>
      <c r="K490" s="64" t="s">
        <v>2173</v>
      </c>
      <c r="L490" s="64" t="s">
        <v>13606</v>
      </c>
      <c r="M490" s="64" t="s">
        <v>236</v>
      </c>
      <c r="N490" s="64" t="s">
        <v>254</v>
      </c>
      <c r="O490" s="64" t="s">
        <v>568</v>
      </c>
    </row>
    <row r="491" spans="2:15" x14ac:dyDescent="0.3">
      <c r="B491" t="s">
        <v>1536</v>
      </c>
      <c r="C491" t="s">
        <v>14002</v>
      </c>
      <c r="D491" t="s">
        <v>2201</v>
      </c>
      <c r="E491" s="64">
        <v>0</v>
      </c>
      <c r="F491" s="64">
        <v>0</v>
      </c>
      <c r="G491" s="47">
        <v>43641</v>
      </c>
      <c r="H491" s="71">
        <v>3.6666666666666665</v>
      </c>
      <c r="I491" s="64">
        <v>-1</v>
      </c>
      <c r="J491" s="64" t="s">
        <v>1538</v>
      </c>
      <c r="K491" s="64" t="s">
        <v>2160</v>
      </c>
      <c r="L491" s="64" t="s">
        <v>3939</v>
      </c>
      <c r="M491" s="64" t="s">
        <v>242</v>
      </c>
      <c r="N491" s="64" t="s">
        <v>254</v>
      </c>
      <c r="O491" s="64" t="s">
        <v>568</v>
      </c>
    </row>
    <row r="492" spans="2:15" x14ac:dyDescent="0.3">
      <c r="B492" t="s">
        <v>1536</v>
      </c>
      <c r="C492" t="s">
        <v>12242</v>
      </c>
      <c r="D492" t="s">
        <v>2284</v>
      </c>
      <c r="E492" s="64">
        <v>0</v>
      </c>
      <c r="F492" s="64">
        <v>0</v>
      </c>
      <c r="G492" s="47">
        <v>43645</v>
      </c>
      <c r="H492" s="71">
        <v>3.6666666666666665</v>
      </c>
      <c r="I492" s="64">
        <v>65006</v>
      </c>
      <c r="J492" s="64" t="s">
        <v>1538</v>
      </c>
      <c r="K492" s="64" t="s">
        <v>2160</v>
      </c>
      <c r="L492" s="64" t="s">
        <v>4332</v>
      </c>
      <c r="M492" s="64" t="s">
        <v>236</v>
      </c>
      <c r="N492" s="64" t="s">
        <v>254</v>
      </c>
      <c r="O492" s="64" t="s">
        <v>568</v>
      </c>
    </row>
    <row r="493" spans="2:15" x14ac:dyDescent="0.3">
      <c r="B493" t="s">
        <v>1536</v>
      </c>
      <c r="C493" t="s">
        <v>14304</v>
      </c>
      <c r="D493" t="s">
        <v>2308</v>
      </c>
      <c r="E493" s="64">
        <v>0</v>
      </c>
      <c r="F493" s="64">
        <v>0</v>
      </c>
      <c r="G493" s="47">
        <v>43643</v>
      </c>
      <c r="H493" s="71">
        <v>3.6666666666666665</v>
      </c>
      <c r="I493" s="64">
        <v>18184</v>
      </c>
      <c r="J493" s="64" t="s">
        <v>1538</v>
      </c>
      <c r="K493" s="64" t="s">
        <v>2160</v>
      </c>
      <c r="L493" s="64" t="s">
        <v>2936</v>
      </c>
      <c r="M493" s="64" t="s">
        <v>242</v>
      </c>
      <c r="N493" s="64" t="s">
        <v>254</v>
      </c>
      <c r="O493" s="64" t="s">
        <v>568</v>
      </c>
    </row>
    <row r="494" spans="2:15" x14ac:dyDescent="0.3">
      <c r="B494" t="s">
        <v>1536</v>
      </c>
      <c r="C494" t="s">
        <v>11896</v>
      </c>
      <c r="D494" t="s">
        <v>2281</v>
      </c>
      <c r="E494" s="64">
        <v>0</v>
      </c>
      <c r="F494" s="64">
        <v>0</v>
      </c>
      <c r="G494" s="47">
        <v>43643</v>
      </c>
      <c r="H494" s="71">
        <v>3.6666666666666665</v>
      </c>
      <c r="I494" s="64">
        <v>35215</v>
      </c>
      <c r="J494" s="64" t="s">
        <v>1538</v>
      </c>
      <c r="K494" s="64" t="s">
        <v>2176</v>
      </c>
      <c r="L494" s="64" t="s">
        <v>11897</v>
      </c>
      <c r="M494" s="64" t="s">
        <v>242</v>
      </c>
      <c r="N494" s="64" t="s">
        <v>254</v>
      </c>
      <c r="O494" s="64" t="s">
        <v>568</v>
      </c>
    </row>
    <row r="495" spans="2:15" x14ac:dyDescent="0.3">
      <c r="B495" t="s">
        <v>1536</v>
      </c>
      <c r="C495" t="s">
        <v>14531</v>
      </c>
      <c r="D495" t="s">
        <v>14532</v>
      </c>
      <c r="E495" s="64">
        <v>1</v>
      </c>
      <c r="F495" s="64">
        <v>3332.72</v>
      </c>
      <c r="G495" s="47">
        <v>43636</v>
      </c>
      <c r="H495" s="71">
        <v>3.6666666666666665</v>
      </c>
      <c r="I495" s="64">
        <v>27473</v>
      </c>
      <c r="J495" s="64" t="s">
        <v>1538</v>
      </c>
      <c r="K495" s="64" t="s">
        <v>2176</v>
      </c>
      <c r="L495" s="64" t="s">
        <v>14533</v>
      </c>
      <c r="M495" s="64" t="s">
        <v>246</v>
      </c>
      <c r="N495" s="64" t="s">
        <v>254</v>
      </c>
      <c r="O495" s="64" t="s">
        <v>568</v>
      </c>
    </row>
    <row r="496" spans="2:15" x14ac:dyDescent="0.3">
      <c r="B496" t="s">
        <v>1536</v>
      </c>
      <c r="C496" t="s">
        <v>12278</v>
      </c>
      <c r="D496" t="s">
        <v>2284</v>
      </c>
      <c r="E496" s="64">
        <v>1</v>
      </c>
      <c r="F496" s="64">
        <v>3056.42</v>
      </c>
      <c r="G496" s="47">
        <v>43644</v>
      </c>
      <c r="H496" s="71">
        <v>3.6666666666666665</v>
      </c>
      <c r="I496" s="64">
        <v>29933</v>
      </c>
      <c r="J496" s="64" t="s">
        <v>249</v>
      </c>
      <c r="K496" s="64" t="s">
        <v>2176</v>
      </c>
      <c r="L496" s="64" t="s">
        <v>12279</v>
      </c>
      <c r="M496" s="64" t="s">
        <v>236</v>
      </c>
      <c r="N496" s="64" t="s">
        <v>254</v>
      </c>
      <c r="O496" s="64" t="s">
        <v>568</v>
      </c>
    </row>
    <row r="497" spans="2:15" x14ac:dyDescent="0.3">
      <c r="B497" t="s">
        <v>1536</v>
      </c>
      <c r="C497" t="s">
        <v>14735</v>
      </c>
      <c r="D497" t="s">
        <v>14736</v>
      </c>
      <c r="E497" s="64">
        <v>0</v>
      </c>
      <c r="F497" s="64">
        <v>0</v>
      </c>
      <c r="G497" s="47">
        <v>43635</v>
      </c>
      <c r="H497" s="71">
        <v>3.6666666666666665</v>
      </c>
      <c r="I497" s="64">
        <v>7210</v>
      </c>
      <c r="J497" s="64" t="s">
        <v>1538</v>
      </c>
      <c r="K497" s="64" t="s">
        <v>2160</v>
      </c>
      <c r="L497" s="64" t="s">
        <v>8133</v>
      </c>
      <c r="M497" s="64" t="s">
        <v>242</v>
      </c>
      <c r="N497" s="64" t="s">
        <v>254</v>
      </c>
      <c r="O497" s="64" t="s">
        <v>568</v>
      </c>
    </row>
    <row r="498" spans="2:15" x14ac:dyDescent="0.3">
      <c r="B498" t="s">
        <v>1536</v>
      </c>
      <c r="C498" t="s">
        <v>15105</v>
      </c>
      <c r="D498" t="s">
        <v>1959</v>
      </c>
      <c r="E498" s="64">
        <v>1</v>
      </c>
      <c r="F498" s="64">
        <v>3332.72</v>
      </c>
      <c r="G498" s="47">
        <v>43630</v>
      </c>
      <c r="H498" s="71">
        <v>3.6666666666666665</v>
      </c>
      <c r="I498" s="64">
        <v>-1</v>
      </c>
      <c r="J498" s="64" t="s">
        <v>249</v>
      </c>
      <c r="K498" s="64" t="s">
        <v>2160</v>
      </c>
      <c r="L498" s="64" t="s">
        <v>2936</v>
      </c>
      <c r="M498" s="64" t="s">
        <v>236</v>
      </c>
      <c r="N498" s="64" t="s">
        <v>254</v>
      </c>
      <c r="O498" s="64" t="s">
        <v>568</v>
      </c>
    </row>
    <row r="499" spans="2:15" x14ac:dyDescent="0.3">
      <c r="B499" t="s">
        <v>1536</v>
      </c>
      <c r="C499" t="s">
        <v>15176</v>
      </c>
      <c r="D499" t="s">
        <v>2031</v>
      </c>
      <c r="E499" s="64">
        <v>1</v>
      </c>
      <c r="F499" s="64">
        <v>389.49</v>
      </c>
      <c r="G499" s="47">
        <v>43641</v>
      </c>
      <c r="H499" s="71">
        <v>3.6666666666666665</v>
      </c>
      <c r="I499" s="64">
        <v>-1</v>
      </c>
      <c r="J499" s="64" t="s">
        <v>1538</v>
      </c>
      <c r="K499" s="64" t="s">
        <v>2160</v>
      </c>
      <c r="L499" s="64" t="s">
        <v>3010</v>
      </c>
      <c r="M499" s="64" t="s">
        <v>242</v>
      </c>
      <c r="N499" s="64" t="s">
        <v>254</v>
      </c>
      <c r="O499" s="64" t="s">
        <v>568</v>
      </c>
    </row>
    <row r="500" spans="2:15" x14ac:dyDescent="0.3">
      <c r="B500" t="s">
        <v>1536</v>
      </c>
      <c r="C500" t="s">
        <v>15267</v>
      </c>
      <c r="D500" t="s">
        <v>2385</v>
      </c>
      <c r="E500" s="64">
        <v>1</v>
      </c>
      <c r="F500" s="64">
        <v>2631.34</v>
      </c>
      <c r="G500" s="47">
        <v>43644</v>
      </c>
      <c r="H500" s="71">
        <v>3.6666666666666665</v>
      </c>
      <c r="I500" s="64">
        <v>-1</v>
      </c>
      <c r="J500" s="64" t="s">
        <v>249</v>
      </c>
      <c r="K500" s="64" t="s">
        <v>2160</v>
      </c>
      <c r="L500" s="64" t="s">
        <v>4235</v>
      </c>
      <c r="M500" s="64" t="s">
        <v>236</v>
      </c>
      <c r="N500" s="64" t="s">
        <v>254</v>
      </c>
      <c r="O500" s="64" t="s">
        <v>568</v>
      </c>
    </row>
    <row r="501" spans="2:15" x14ac:dyDescent="0.3">
      <c r="B501" t="s">
        <v>1536</v>
      </c>
      <c r="C501" t="s">
        <v>15739</v>
      </c>
      <c r="D501" t="s">
        <v>2190</v>
      </c>
      <c r="E501" s="64">
        <v>0</v>
      </c>
      <c r="F501" s="64">
        <v>0</v>
      </c>
      <c r="G501" s="47">
        <v>43635</v>
      </c>
      <c r="H501" s="71">
        <v>3.6666666666666665</v>
      </c>
      <c r="I501" s="64">
        <v>198108</v>
      </c>
      <c r="J501" s="64" t="s">
        <v>1538</v>
      </c>
      <c r="K501" s="64" t="s">
        <v>2160</v>
      </c>
      <c r="L501" s="64" t="s">
        <v>15740</v>
      </c>
      <c r="M501" s="64" t="s">
        <v>242</v>
      </c>
      <c r="N501" s="64" t="s">
        <v>254</v>
      </c>
      <c r="O501" s="64" t="s">
        <v>568</v>
      </c>
    </row>
    <row r="502" spans="2:15" x14ac:dyDescent="0.3">
      <c r="B502" t="s">
        <v>1536</v>
      </c>
      <c r="C502" t="s">
        <v>15923</v>
      </c>
      <c r="D502" t="s">
        <v>2158</v>
      </c>
      <c r="E502" s="64">
        <v>0</v>
      </c>
      <c r="F502" s="64">
        <v>0</v>
      </c>
      <c r="G502" s="47">
        <v>43633</v>
      </c>
      <c r="H502" s="71">
        <v>3.6666666666666665</v>
      </c>
      <c r="I502" s="64">
        <v>23618</v>
      </c>
      <c r="J502" s="64" t="s">
        <v>1538</v>
      </c>
      <c r="K502" s="64" t="s">
        <v>2160</v>
      </c>
      <c r="L502" s="64" t="s">
        <v>14238</v>
      </c>
      <c r="M502" s="64" t="s">
        <v>242</v>
      </c>
      <c r="N502" s="64" t="s">
        <v>254</v>
      </c>
      <c r="O502" s="64" t="s">
        <v>568</v>
      </c>
    </row>
    <row r="503" spans="2:15" x14ac:dyDescent="0.3">
      <c r="B503" t="s">
        <v>1536</v>
      </c>
      <c r="C503" t="s">
        <v>11997</v>
      </c>
      <c r="D503" t="s">
        <v>2230</v>
      </c>
      <c r="E503" s="64">
        <v>0</v>
      </c>
      <c r="F503" s="64">
        <v>0</v>
      </c>
      <c r="G503" s="47">
        <v>43633</v>
      </c>
      <c r="H503" s="71">
        <v>3.6666666666666665</v>
      </c>
      <c r="I503" s="64">
        <v>49792</v>
      </c>
      <c r="J503" s="64" t="s">
        <v>1538</v>
      </c>
      <c r="K503" s="64" t="s">
        <v>2160</v>
      </c>
      <c r="L503" s="64" t="s">
        <v>11522</v>
      </c>
      <c r="M503" s="64" t="s">
        <v>242</v>
      </c>
      <c r="N503" s="64" t="s">
        <v>254</v>
      </c>
      <c r="O503" s="64" t="s">
        <v>568</v>
      </c>
    </row>
    <row r="504" spans="2:15" x14ac:dyDescent="0.3">
      <c r="B504" t="s">
        <v>1547</v>
      </c>
      <c r="C504" t="s">
        <v>16260</v>
      </c>
      <c r="D504" t="s">
        <v>568</v>
      </c>
      <c r="E504" s="64">
        <v>0</v>
      </c>
      <c r="F504" s="64">
        <v>0</v>
      </c>
      <c r="G504" s="47">
        <v>43644</v>
      </c>
      <c r="H504" s="71">
        <v>3.6666666666666665</v>
      </c>
      <c r="I504" s="64">
        <v>0</v>
      </c>
      <c r="J504" s="64" t="s">
        <v>1538</v>
      </c>
      <c r="K504" s="64" t="s">
        <v>2160</v>
      </c>
      <c r="L504" s="64" t="s">
        <v>16261</v>
      </c>
      <c r="M504" s="64" t="s">
        <v>242</v>
      </c>
      <c r="N504" s="64" t="s">
        <v>254</v>
      </c>
      <c r="O504" s="64" t="s">
        <v>568</v>
      </c>
    </row>
    <row r="505" spans="2:15" x14ac:dyDescent="0.3">
      <c r="B505" t="s">
        <v>1547</v>
      </c>
      <c r="C505" t="s">
        <v>16801</v>
      </c>
      <c r="D505" t="s">
        <v>568</v>
      </c>
      <c r="E505" s="64">
        <v>0</v>
      </c>
      <c r="F505" s="64">
        <v>0</v>
      </c>
      <c r="G505" s="47">
        <v>43634</v>
      </c>
      <c r="H505" s="71">
        <v>3.6666666666666665</v>
      </c>
      <c r="I505" s="64">
        <v>0</v>
      </c>
      <c r="J505" s="64" t="s">
        <v>1538</v>
      </c>
      <c r="K505" s="64" t="s">
        <v>1535</v>
      </c>
      <c r="L505" s="64" t="s">
        <v>1535</v>
      </c>
      <c r="M505" s="64" t="s">
        <v>236</v>
      </c>
      <c r="N505" s="64" t="s">
        <v>254</v>
      </c>
      <c r="O505" s="64" t="s">
        <v>568</v>
      </c>
    </row>
    <row r="506" spans="2:15" x14ac:dyDescent="0.3">
      <c r="B506" t="s">
        <v>1547</v>
      </c>
      <c r="C506" t="s">
        <v>16804</v>
      </c>
      <c r="D506" t="s">
        <v>568</v>
      </c>
      <c r="E506" s="64">
        <v>0</v>
      </c>
      <c r="F506" s="64">
        <v>0</v>
      </c>
      <c r="G506" s="47">
        <v>43644</v>
      </c>
      <c r="H506" s="71">
        <v>3.6666666666666665</v>
      </c>
      <c r="I506" s="64">
        <v>0</v>
      </c>
      <c r="J506" s="64" t="s">
        <v>1538</v>
      </c>
      <c r="K506" s="64" t="s">
        <v>1535</v>
      </c>
      <c r="L506" s="64" t="s">
        <v>1535</v>
      </c>
      <c r="M506" s="64" t="s">
        <v>242</v>
      </c>
      <c r="N506" s="64" t="s">
        <v>254</v>
      </c>
      <c r="O506" s="64" t="s">
        <v>568</v>
      </c>
    </row>
    <row r="507" spans="2:15" x14ac:dyDescent="0.3">
      <c r="B507" t="s">
        <v>1547</v>
      </c>
      <c r="C507" t="s">
        <v>16810</v>
      </c>
      <c r="D507" t="s">
        <v>568</v>
      </c>
      <c r="E507" s="64">
        <v>0</v>
      </c>
      <c r="F507" s="64">
        <v>0</v>
      </c>
      <c r="G507" s="47">
        <v>43636</v>
      </c>
      <c r="H507" s="71">
        <v>3.6666666666666665</v>
      </c>
      <c r="I507" s="64">
        <v>0</v>
      </c>
      <c r="J507" s="64" t="s">
        <v>1538</v>
      </c>
      <c r="K507" s="64" t="s">
        <v>1535</v>
      </c>
      <c r="L507" s="64" t="s">
        <v>1535</v>
      </c>
      <c r="M507" s="64" t="s">
        <v>236</v>
      </c>
      <c r="N507" s="64" t="s">
        <v>254</v>
      </c>
      <c r="O507" s="64" t="s">
        <v>568</v>
      </c>
    </row>
    <row r="508" spans="2:15" x14ac:dyDescent="0.3">
      <c r="B508" t="s">
        <v>1547</v>
      </c>
      <c r="C508" t="s">
        <v>17407</v>
      </c>
      <c r="D508" t="s">
        <v>568</v>
      </c>
      <c r="E508" s="64">
        <v>0</v>
      </c>
      <c r="F508" s="64">
        <v>0</v>
      </c>
      <c r="G508" s="47">
        <v>43645</v>
      </c>
      <c r="H508" s="71">
        <v>3.6666666666666665</v>
      </c>
      <c r="I508" s="64">
        <v>0</v>
      </c>
      <c r="J508" s="64" t="s">
        <v>1538</v>
      </c>
      <c r="K508" s="64" t="s">
        <v>1535</v>
      </c>
      <c r="L508" s="64" t="s">
        <v>1535</v>
      </c>
      <c r="M508" s="64" t="s">
        <v>236</v>
      </c>
      <c r="N508" s="64" t="s">
        <v>254</v>
      </c>
      <c r="O508" s="64" t="s">
        <v>568</v>
      </c>
    </row>
    <row r="509" spans="2:15" x14ac:dyDescent="0.3">
      <c r="B509" t="s">
        <v>1547</v>
      </c>
      <c r="C509" t="s">
        <v>17520</v>
      </c>
      <c r="D509" t="s">
        <v>568</v>
      </c>
      <c r="E509" s="64">
        <v>0</v>
      </c>
      <c r="F509" s="64">
        <v>0</v>
      </c>
      <c r="G509" s="47">
        <v>43643</v>
      </c>
      <c r="H509" s="71">
        <v>3.6666666666666665</v>
      </c>
      <c r="I509" s="64">
        <v>0</v>
      </c>
      <c r="J509" s="64" t="s">
        <v>1538</v>
      </c>
      <c r="K509" s="64" t="s">
        <v>1535</v>
      </c>
      <c r="L509" s="64" t="s">
        <v>1535</v>
      </c>
      <c r="M509" s="64" t="s">
        <v>236</v>
      </c>
      <c r="N509" s="64" t="s">
        <v>254</v>
      </c>
      <c r="O509" s="64" t="s">
        <v>568</v>
      </c>
    </row>
    <row r="510" spans="2:15" x14ac:dyDescent="0.3">
      <c r="B510" t="s">
        <v>1547</v>
      </c>
      <c r="C510" t="s">
        <v>17546</v>
      </c>
      <c r="D510" t="s">
        <v>568</v>
      </c>
      <c r="E510" s="64">
        <v>0</v>
      </c>
      <c r="F510" s="64">
        <v>0</v>
      </c>
      <c r="G510" s="47">
        <v>43634</v>
      </c>
      <c r="H510" s="71">
        <v>3.6666666666666665</v>
      </c>
      <c r="I510" s="64">
        <v>0</v>
      </c>
      <c r="J510" s="64" t="s">
        <v>1538</v>
      </c>
      <c r="K510" s="64" t="s">
        <v>1535</v>
      </c>
      <c r="L510" s="64" t="s">
        <v>1535</v>
      </c>
      <c r="M510" s="64" t="s">
        <v>242</v>
      </c>
      <c r="N510" s="64" t="s">
        <v>254</v>
      </c>
      <c r="O510" s="64" t="s">
        <v>568</v>
      </c>
    </row>
    <row r="511" spans="2:15" x14ac:dyDescent="0.3">
      <c r="B511" t="s">
        <v>1536</v>
      </c>
      <c r="C511" t="s">
        <v>11720</v>
      </c>
      <c r="D511" t="s">
        <v>2352</v>
      </c>
      <c r="E511" s="64">
        <v>0</v>
      </c>
      <c r="F511" s="64">
        <v>0</v>
      </c>
      <c r="G511" s="47">
        <v>43602</v>
      </c>
      <c r="H511" s="71">
        <v>3.75</v>
      </c>
      <c r="I511" s="64">
        <v>100360</v>
      </c>
      <c r="J511" s="64" t="s">
        <v>249</v>
      </c>
      <c r="K511" s="64" t="s">
        <v>2160</v>
      </c>
      <c r="L511" s="64" t="s">
        <v>11709</v>
      </c>
      <c r="M511" s="64" t="s">
        <v>242</v>
      </c>
      <c r="N511" s="64" t="s">
        <v>254</v>
      </c>
      <c r="O511" s="64" t="s">
        <v>568</v>
      </c>
    </row>
    <row r="512" spans="2:15" x14ac:dyDescent="0.3">
      <c r="B512" t="s">
        <v>1536</v>
      </c>
      <c r="C512" t="s">
        <v>14272</v>
      </c>
      <c r="D512" t="s">
        <v>1965</v>
      </c>
      <c r="E512" s="64">
        <v>1</v>
      </c>
      <c r="F512" s="64">
        <v>333.85</v>
      </c>
      <c r="G512" s="47">
        <v>43616</v>
      </c>
      <c r="H512" s="71">
        <v>3.75</v>
      </c>
      <c r="I512" s="64">
        <v>-1</v>
      </c>
      <c r="J512" s="64" t="s">
        <v>1538</v>
      </c>
      <c r="K512" s="64" t="s">
        <v>2160</v>
      </c>
      <c r="L512" s="64" t="s">
        <v>2936</v>
      </c>
      <c r="M512" s="64" t="s">
        <v>236</v>
      </c>
      <c r="N512" s="64" t="s">
        <v>254</v>
      </c>
      <c r="O512" s="64" t="s">
        <v>568</v>
      </c>
    </row>
    <row r="513" spans="2:15" x14ac:dyDescent="0.3">
      <c r="B513" t="s">
        <v>1536</v>
      </c>
      <c r="C513" t="s">
        <v>11772</v>
      </c>
      <c r="D513" t="s">
        <v>2184</v>
      </c>
      <c r="E513" s="64">
        <v>0</v>
      </c>
      <c r="F513" s="64">
        <v>0</v>
      </c>
      <c r="G513" s="47">
        <v>43606</v>
      </c>
      <c r="H513" s="71">
        <v>3.75</v>
      </c>
      <c r="I513" s="64">
        <v>145903</v>
      </c>
      <c r="J513" s="64" t="s">
        <v>249</v>
      </c>
      <c r="K513" s="64" t="s">
        <v>2160</v>
      </c>
      <c r="L513" s="64" t="s">
        <v>11709</v>
      </c>
      <c r="M513" s="64" t="s">
        <v>242</v>
      </c>
      <c r="N513" s="64" t="s">
        <v>254</v>
      </c>
      <c r="O513" s="64" t="s">
        <v>568</v>
      </c>
    </row>
    <row r="514" spans="2:15" x14ac:dyDescent="0.3">
      <c r="B514" t="s">
        <v>1536</v>
      </c>
      <c r="C514" t="s">
        <v>14614</v>
      </c>
      <c r="D514" t="s">
        <v>13972</v>
      </c>
      <c r="E514" s="64">
        <v>0</v>
      </c>
      <c r="F514" s="64">
        <v>0</v>
      </c>
      <c r="G514" s="47">
        <v>43601</v>
      </c>
      <c r="H514" s="71">
        <v>3.75</v>
      </c>
      <c r="I514" s="64">
        <v>-1</v>
      </c>
      <c r="J514" s="64" t="s">
        <v>249</v>
      </c>
      <c r="K514" s="64" t="s">
        <v>2160</v>
      </c>
      <c r="L514" s="64" t="s">
        <v>13380</v>
      </c>
      <c r="M514" s="64" t="s">
        <v>242</v>
      </c>
      <c r="N514" s="64" t="s">
        <v>254</v>
      </c>
      <c r="O514" s="64" t="s">
        <v>568</v>
      </c>
    </row>
    <row r="515" spans="2:15" x14ac:dyDescent="0.3">
      <c r="B515" t="s">
        <v>1536</v>
      </c>
      <c r="C515" t="s">
        <v>15132</v>
      </c>
      <c r="D515" t="s">
        <v>1483</v>
      </c>
      <c r="E515" s="64">
        <v>0</v>
      </c>
      <c r="F515" s="64">
        <v>0</v>
      </c>
      <c r="G515" s="47">
        <v>43614</v>
      </c>
      <c r="H515" s="71">
        <v>3.75</v>
      </c>
      <c r="I515" s="64">
        <v>-1</v>
      </c>
      <c r="J515" s="64" t="s">
        <v>1538</v>
      </c>
      <c r="K515" s="64" t="s">
        <v>2173</v>
      </c>
      <c r="L515" s="64" t="s">
        <v>15133</v>
      </c>
      <c r="M515" s="64" t="s">
        <v>236</v>
      </c>
      <c r="N515" s="64" t="s">
        <v>254</v>
      </c>
      <c r="O515" s="64" t="s">
        <v>568</v>
      </c>
    </row>
    <row r="516" spans="2:15" x14ac:dyDescent="0.3">
      <c r="B516" t="s">
        <v>1536</v>
      </c>
      <c r="C516" t="s">
        <v>15416</v>
      </c>
      <c r="D516" t="s">
        <v>1426</v>
      </c>
      <c r="E516" s="64">
        <v>0</v>
      </c>
      <c r="F516" s="64">
        <v>0</v>
      </c>
      <c r="G516" s="47">
        <v>43616</v>
      </c>
      <c r="H516" s="71">
        <v>3.75</v>
      </c>
      <c r="I516" s="64">
        <v>-1</v>
      </c>
      <c r="J516" s="64" t="s">
        <v>249</v>
      </c>
      <c r="K516" s="64" t="s">
        <v>2160</v>
      </c>
      <c r="L516" s="64" t="s">
        <v>4235</v>
      </c>
      <c r="M516" s="64" t="s">
        <v>236</v>
      </c>
      <c r="N516" s="64" t="s">
        <v>254</v>
      </c>
      <c r="O516" s="64" t="s">
        <v>568</v>
      </c>
    </row>
    <row r="517" spans="2:15" x14ac:dyDescent="0.3">
      <c r="B517" t="s">
        <v>1536</v>
      </c>
      <c r="C517" t="s">
        <v>11632</v>
      </c>
      <c r="D517" t="s">
        <v>2294</v>
      </c>
      <c r="E517" s="64">
        <v>1</v>
      </c>
      <c r="F517" s="64">
        <v>389.49</v>
      </c>
      <c r="G517" s="47">
        <v>43614</v>
      </c>
      <c r="H517" s="71">
        <v>3.75</v>
      </c>
      <c r="I517" s="64">
        <v>37629</v>
      </c>
      <c r="J517" s="64" t="s">
        <v>1538</v>
      </c>
      <c r="K517" s="64" t="s">
        <v>2173</v>
      </c>
      <c r="L517" s="64" t="s">
        <v>11633</v>
      </c>
      <c r="M517" s="64" t="s">
        <v>242</v>
      </c>
      <c r="N517" s="64" t="s">
        <v>254</v>
      </c>
      <c r="O517" s="64" t="s">
        <v>568</v>
      </c>
    </row>
    <row r="518" spans="2:15" x14ac:dyDescent="0.3">
      <c r="B518" t="s">
        <v>1536</v>
      </c>
      <c r="C518" t="s">
        <v>15746</v>
      </c>
      <c r="D518" t="s">
        <v>2740</v>
      </c>
      <c r="E518" s="64">
        <v>0</v>
      </c>
      <c r="F518" s="64">
        <v>0</v>
      </c>
      <c r="G518" s="47">
        <v>43601</v>
      </c>
      <c r="H518" s="71">
        <v>3.75</v>
      </c>
      <c r="I518" s="64">
        <v>-1</v>
      </c>
      <c r="J518" s="64" t="s">
        <v>249</v>
      </c>
      <c r="K518" s="64" t="s">
        <v>2160</v>
      </c>
      <c r="L518" s="64" t="s">
        <v>2925</v>
      </c>
      <c r="M518" s="64" t="s">
        <v>242</v>
      </c>
      <c r="N518" s="64" t="s">
        <v>254</v>
      </c>
      <c r="O518" s="64" t="s">
        <v>568</v>
      </c>
    </row>
    <row r="519" spans="2:15" x14ac:dyDescent="0.3">
      <c r="B519" t="s">
        <v>1536</v>
      </c>
      <c r="C519" t="s">
        <v>12314</v>
      </c>
      <c r="D519" t="s">
        <v>2263</v>
      </c>
      <c r="E519" s="64">
        <v>0</v>
      </c>
      <c r="F519" s="64">
        <v>0</v>
      </c>
      <c r="G519" s="47">
        <v>43605</v>
      </c>
      <c r="H519" s="71">
        <v>3.75</v>
      </c>
      <c r="I519" s="64">
        <v>114120</v>
      </c>
      <c r="J519" s="64" t="s">
        <v>1538</v>
      </c>
      <c r="K519" s="64" t="s">
        <v>2173</v>
      </c>
      <c r="L519" s="64" t="s">
        <v>11455</v>
      </c>
      <c r="M519" s="64" t="s">
        <v>242</v>
      </c>
      <c r="N519" s="64" t="s">
        <v>254</v>
      </c>
      <c r="O519" s="64" t="s">
        <v>568</v>
      </c>
    </row>
    <row r="520" spans="2:15" x14ac:dyDescent="0.3">
      <c r="B520" t="s">
        <v>1547</v>
      </c>
      <c r="C520" t="s">
        <v>16931</v>
      </c>
      <c r="D520" t="s">
        <v>568</v>
      </c>
      <c r="E520" s="64">
        <v>0</v>
      </c>
      <c r="F520" s="64">
        <v>0</v>
      </c>
      <c r="G520" s="47">
        <v>43614</v>
      </c>
      <c r="H520" s="71">
        <v>3.75</v>
      </c>
      <c r="I520" s="64">
        <v>0</v>
      </c>
      <c r="J520" s="64" t="s">
        <v>1538</v>
      </c>
      <c r="K520" s="64" t="s">
        <v>1535</v>
      </c>
      <c r="L520" s="64" t="s">
        <v>1535</v>
      </c>
      <c r="M520" s="64" t="s">
        <v>242</v>
      </c>
      <c r="N520" s="64" t="s">
        <v>254</v>
      </c>
      <c r="O520" s="64" t="s">
        <v>568</v>
      </c>
    </row>
    <row r="521" spans="2:15" x14ac:dyDescent="0.3">
      <c r="B521" t="s">
        <v>1547</v>
      </c>
      <c r="C521" t="s">
        <v>17004</v>
      </c>
      <c r="D521" t="s">
        <v>568</v>
      </c>
      <c r="E521" s="64">
        <v>0</v>
      </c>
      <c r="F521" s="64">
        <v>0</v>
      </c>
      <c r="G521" s="47">
        <v>43616</v>
      </c>
      <c r="H521" s="71">
        <v>3.75</v>
      </c>
      <c r="I521" s="64">
        <v>0</v>
      </c>
      <c r="J521" s="64" t="s">
        <v>1538</v>
      </c>
      <c r="K521" s="64" t="s">
        <v>1535</v>
      </c>
      <c r="L521" s="64" t="s">
        <v>1535</v>
      </c>
      <c r="M521" s="64" t="s">
        <v>236</v>
      </c>
      <c r="N521" s="64" t="s">
        <v>254</v>
      </c>
      <c r="O521" s="64" t="s">
        <v>568</v>
      </c>
    </row>
    <row r="522" spans="2:15" x14ac:dyDescent="0.3">
      <c r="B522" t="s">
        <v>1547</v>
      </c>
      <c r="C522" t="s">
        <v>17246</v>
      </c>
      <c r="D522" t="s">
        <v>568</v>
      </c>
      <c r="E522" s="64">
        <v>0</v>
      </c>
      <c r="F522" s="64">
        <v>0</v>
      </c>
      <c r="G522" s="47">
        <v>43614</v>
      </c>
      <c r="H522" s="71">
        <v>3.75</v>
      </c>
      <c r="I522" s="64">
        <v>0</v>
      </c>
      <c r="J522" s="64" t="s">
        <v>1538</v>
      </c>
      <c r="K522" s="64" t="s">
        <v>1535</v>
      </c>
      <c r="L522" s="64" t="s">
        <v>1535</v>
      </c>
      <c r="M522" s="64" t="s">
        <v>242</v>
      </c>
      <c r="N522" s="64" t="s">
        <v>254</v>
      </c>
      <c r="O522" s="64" t="s">
        <v>568</v>
      </c>
    </row>
    <row r="523" spans="2:15" x14ac:dyDescent="0.3">
      <c r="B523" t="s">
        <v>1547</v>
      </c>
      <c r="C523" t="s">
        <v>17294</v>
      </c>
      <c r="D523" t="s">
        <v>568</v>
      </c>
      <c r="E523" s="64">
        <v>0</v>
      </c>
      <c r="F523" s="64">
        <v>0</v>
      </c>
      <c r="G523" s="47">
        <v>43616</v>
      </c>
      <c r="H523" s="71">
        <v>3.75</v>
      </c>
      <c r="I523" s="64">
        <v>0</v>
      </c>
      <c r="J523" s="64" t="s">
        <v>1538</v>
      </c>
      <c r="K523" s="64" t="s">
        <v>1535</v>
      </c>
      <c r="L523" s="64" t="s">
        <v>1535</v>
      </c>
      <c r="M523" s="64" t="s">
        <v>236</v>
      </c>
      <c r="N523" s="64" t="s">
        <v>254</v>
      </c>
      <c r="O523" s="64" t="s">
        <v>568</v>
      </c>
    </row>
    <row r="524" spans="2:15" x14ac:dyDescent="0.3">
      <c r="B524" t="s">
        <v>1547</v>
      </c>
      <c r="C524" t="s">
        <v>17402</v>
      </c>
      <c r="D524" t="s">
        <v>568</v>
      </c>
      <c r="E524" s="64">
        <v>0</v>
      </c>
      <c r="F524" s="64">
        <v>0</v>
      </c>
      <c r="G524" s="47">
        <v>43593</v>
      </c>
      <c r="H524" s="71">
        <v>3.75</v>
      </c>
      <c r="I524" s="64">
        <v>0</v>
      </c>
      <c r="J524" s="64" t="s">
        <v>1538</v>
      </c>
      <c r="K524" s="64" t="s">
        <v>1535</v>
      </c>
      <c r="L524" s="64" t="s">
        <v>1535</v>
      </c>
      <c r="M524" s="64" t="s">
        <v>242</v>
      </c>
      <c r="N524" s="64" t="s">
        <v>254</v>
      </c>
      <c r="O524" s="64" t="s">
        <v>568</v>
      </c>
    </row>
    <row r="525" spans="2:15" x14ac:dyDescent="0.3">
      <c r="B525" t="s">
        <v>1547</v>
      </c>
      <c r="C525" t="s">
        <v>17642</v>
      </c>
      <c r="D525" t="s">
        <v>568</v>
      </c>
      <c r="E525" s="64">
        <v>0</v>
      </c>
      <c r="F525" s="64">
        <v>0</v>
      </c>
      <c r="G525" s="47">
        <v>43616</v>
      </c>
      <c r="H525" s="71">
        <v>3.75</v>
      </c>
      <c r="I525" s="64">
        <v>0</v>
      </c>
      <c r="J525" s="64" t="s">
        <v>1538</v>
      </c>
      <c r="K525" s="64" t="s">
        <v>1535</v>
      </c>
      <c r="L525" s="64" t="s">
        <v>1535</v>
      </c>
      <c r="M525" s="64" t="s">
        <v>242</v>
      </c>
      <c r="N525" s="64" t="s">
        <v>254</v>
      </c>
      <c r="O525" s="64" t="s">
        <v>568</v>
      </c>
    </row>
    <row r="526" spans="2:15" x14ac:dyDescent="0.3">
      <c r="B526" t="s">
        <v>1547</v>
      </c>
      <c r="C526" t="s">
        <v>12622</v>
      </c>
      <c r="D526" t="s">
        <v>568</v>
      </c>
      <c r="E526" s="64">
        <v>0</v>
      </c>
      <c r="F526" s="64">
        <v>0</v>
      </c>
      <c r="G526" s="47">
        <v>43571</v>
      </c>
      <c r="H526" s="71">
        <v>3.8333333333333335</v>
      </c>
      <c r="I526" s="64">
        <v>0</v>
      </c>
      <c r="J526" s="64" t="s">
        <v>1538</v>
      </c>
      <c r="K526" s="64" t="s">
        <v>1535</v>
      </c>
      <c r="L526" s="64" t="s">
        <v>1535</v>
      </c>
      <c r="M526" s="64" t="s">
        <v>236</v>
      </c>
      <c r="N526" s="64" t="s">
        <v>254</v>
      </c>
      <c r="O526" s="64" t="s">
        <v>568</v>
      </c>
    </row>
    <row r="527" spans="2:15" x14ac:dyDescent="0.3">
      <c r="B527" t="s">
        <v>1547</v>
      </c>
      <c r="C527" t="s">
        <v>12721</v>
      </c>
      <c r="D527" t="s">
        <v>568</v>
      </c>
      <c r="E527" s="64">
        <v>0</v>
      </c>
      <c r="F527" s="64">
        <v>0</v>
      </c>
      <c r="G527" s="47">
        <v>43577</v>
      </c>
      <c r="H527" s="71">
        <v>3.8333333333333335</v>
      </c>
      <c r="I527" s="64">
        <v>0</v>
      </c>
      <c r="J527" s="64" t="s">
        <v>1538</v>
      </c>
      <c r="K527" s="64" t="s">
        <v>1535</v>
      </c>
      <c r="L527" s="64" t="s">
        <v>1535</v>
      </c>
      <c r="M527" s="64" t="s">
        <v>242</v>
      </c>
      <c r="N527" s="64" t="s">
        <v>254</v>
      </c>
      <c r="O527" s="64" t="s">
        <v>568</v>
      </c>
    </row>
    <row r="528" spans="2:15" x14ac:dyDescent="0.3">
      <c r="B528" t="s">
        <v>1547</v>
      </c>
      <c r="C528" t="s">
        <v>12780</v>
      </c>
      <c r="D528" t="s">
        <v>568</v>
      </c>
      <c r="E528" s="64">
        <v>0</v>
      </c>
      <c r="F528" s="64">
        <v>0</v>
      </c>
      <c r="G528" s="47">
        <v>43572</v>
      </c>
      <c r="H528" s="71">
        <v>3.8333333333333335</v>
      </c>
      <c r="I528" s="64">
        <v>0</v>
      </c>
      <c r="J528" s="64" t="s">
        <v>1538</v>
      </c>
      <c r="K528" s="64" t="s">
        <v>1535</v>
      </c>
      <c r="L528" s="64" t="s">
        <v>1535</v>
      </c>
      <c r="M528" s="64" t="s">
        <v>242</v>
      </c>
      <c r="N528" s="64" t="s">
        <v>254</v>
      </c>
      <c r="O528" s="64" t="s">
        <v>568</v>
      </c>
    </row>
    <row r="529" spans="2:15" x14ac:dyDescent="0.3">
      <c r="B529" t="s">
        <v>1536</v>
      </c>
      <c r="C529" t="s">
        <v>13391</v>
      </c>
      <c r="D529" t="s">
        <v>2094</v>
      </c>
      <c r="E529" s="64">
        <v>0</v>
      </c>
      <c r="F529" s="64">
        <v>0</v>
      </c>
      <c r="G529" s="47">
        <v>43556</v>
      </c>
      <c r="H529" s="71">
        <v>3.8333333333333335</v>
      </c>
      <c r="I529" s="64">
        <v>-1</v>
      </c>
      <c r="J529" s="64" t="s">
        <v>1538</v>
      </c>
      <c r="K529" s="64" t="s">
        <v>2173</v>
      </c>
      <c r="L529" s="64" t="s">
        <v>13392</v>
      </c>
      <c r="M529" s="64" t="s">
        <v>236</v>
      </c>
      <c r="N529" s="64" t="s">
        <v>254</v>
      </c>
      <c r="O529" s="64" t="s">
        <v>568</v>
      </c>
    </row>
    <row r="530" spans="2:15" x14ac:dyDescent="0.3">
      <c r="B530" t="s">
        <v>1536</v>
      </c>
      <c r="C530" t="s">
        <v>13718</v>
      </c>
      <c r="D530" t="s">
        <v>1919</v>
      </c>
      <c r="E530" s="64">
        <v>0</v>
      </c>
      <c r="F530" s="64">
        <v>0</v>
      </c>
      <c r="G530" s="47">
        <v>43582</v>
      </c>
      <c r="H530" s="71">
        <v>3.8333333333333335</v>
      </c>
      <c r="I530" s="64">
        <v>91446</v>
      </c>
      <c r="J530" s="64" t="s">
        <v>249</v>
      </c>
      <c r="K530" s="64" t="s">
        <v>2176</v>
      </c>
      <c r="L530" s="64" t="s">
        <v>13719</v>
      </c>
      <c r="M530" s="64" t="s">
        <v>236</v>
      </c>
      <c r="N530" s="64" t="s">
        <v>254</v>
      </c>
      <c r="O530" s="64" t="s">
        <v>568</v>
      </c>
    </row>
    <row r="531" spans="2:15" x14ac:dyDescent="0.3">
      <c r="B531" t="s">
        <v>1536</v>
      </c>
      <c r="C531" t="s">
        <v>13839</v>
      </c>
      <c r="D531" t="s">
        <v>13494</v>
      </c>
      <c r="E531" s="64">
        <v>0</v>
      </c>
      <c r="F531" s="64">
        <v>0</v>
      </c>
      <c r="G531" s="47">
        <v>43584</v>
      </c>
      <c r="H531" s="71">
        <v>3.8333333333333335</v>
      </c>
      <c r="I531" s="64">
        <v>-1</v>
      </c>
      <c r="J531" s="64" t="s">
        <v>249</v>
      </c>
      <c r="K531" s="64" t="s">
        <v>2160</v>
      </c>
      <c r="L531" s="64" t="s">
        <v>5368</v>
      </c>
      <c r="M531" s="64" t="s">
        <v>242</v>
      </c>
      <c r="N531" s="64" t="s">
        <v>254</v>
      </c>
      <c r="O531" s="64" t="s">
        <v>568</v>
      </c>
    </row>
    <row r="532" spans="2:15" x14ac:dyDescent="0.3">
      <c r="B532" t="s">
        <v>1536</v>
      </c>
      <c r="C532" t="s">
        <v>14197</v>
      </c>
      <c r="D532" t="s">
        <v>1501</v>
      </c>
      <c r="E532" s="64">
        <v>1</v>
      </c>
      <c r="F532" s="64">
        <v>3332.72</v>
      </c>
      <c r="G532" s="47">
        <v>43584</v>
      </c>
      <c r="H532" s="71">
        <v>3.8333333333333335</v>
      </c>
      <c r="I532" s="64">
        <v>-1</v>
      </c>
      <c r="J532" s="64" t="s">
        <v>1538</v>
      </c>
      <c r="K532" s="64" t="s">
        <v>2160</v>
      </c>
      <c r="L532" s="64" t="s">
        <v>2971</v>
      </c>
      <c r="M532" s="64" t="s">
        <v>236</v>
      </c>
      <c r="N532" s="64" t="s">
        <v>254</v>
      </c>
      <c r="O532" s="64" t="s">
        <v>568</v>
      </c>
    </row>
    <row r="533" spans="2:15" x14ac:dyDescent="0.3">
      <c r="B533" t="s">
        <v>1536</v>
      </c>
      <c r="C533" t="s">
        <v>14455</v>
      </c>
      <c r="D533" t="s">
        <v>2096</v>
      </c>
      <c r="E533" s="64">
        <v>2</v>
      </c>
      <c r="F533" s="64">
        <v>5657.54</v>
      </c>
      <c r="G533" s="47">
        <v>43556</v>
      </c>
      <c r="H533" s="71">
        <v>3.8333333333333335</v>
      </c>
      <c r="I533" s="64">
        <v>-1</v>
      </c>
      <c r="J533" s="64" t="s">
        <v>1538</v>
      </c>
      <c r="K533" s="64" t="s">
        <v>2160</v>
      </c>
      <c r="L533" s="64" t="s">
        <v>3818</v>
      </c>
      <c r="M533" s="64" t="s">
        <v>236</v>
      </c>
      <c r="N533" s="64" t="s">
        <v>254</v>
      </c>
      <c r="O533" s="64" t="s">
        <v>568</v>
      </c>
    </row>
    <row r="534" spans="2:15" x14ac:dyDescent="0.3">
      <c r="B534" t="s">
        <v>1536</v>
      </c>
      <c r="C534" t="s">
        <v>14997</v>
      </c>
      <c r="D534" t="s">
        <v>1482</v>
      </c>
      <c r="E534" s="64">
        <v>0</v>
      </c>
      <c r="F534" s="64">
        <v>0</v>
      </c>
      <c r="G534" s="47">
        <v>43566</v>
      </c>
      <c r="H534" s="71">
        <v>3.8333333333333335</v>
      </c>
      <c r="I534" s="64">
        <v>-1</v>
      </c>
      <c r="J534" s="64" t="s">
        <v>1538</v>
      </c>
      <c r="K534" s="64" t="s">
        <v>2160</v>
      </c>
      <c r="L534" s="64" t="s">
        <v>3010</v>
      </c>
      <c r="M534" s="64" t="s">
        <v>241</v>
      </c>
      <c r="N534" s="64" t="s">
        <v>254</v>
      </c>
      <c r="O534" s="64" t="s">
        <v>568</v>
      </c>
    </row>
    <row r="535" spans="2:15" x14ac:dyDescent="0.3">
      <c r="B535" t="s">
        <v>1536</v>
      </c>
      <c r="C535" t="s">
        <v>15022</v>
      </c>
      <c r="D535" t="s">
        <v>1920</v>
      </c>
      <c r="E535" s="64">
        <v>0</v>
      </c>
      <c r="F535" s="64">
        <v>0</v>
      </c>
      <c r="G535" s="47">
        <v>43582</v>
      </c>
      <c r="H535" s="71">
        <v>3.8333333333333335</v>
      </c>
      <c r="I535" s="64">
        <v>-1</v>
      </c>
      <c r="J535" s="64" t="s">
        <v>249</v>
      </c>
      <c r="K535" s="64" t="s">
        <v>2160</v>
      </c>
      <c r="L535" s="64" t="s">
        <v>2595</v>
      </c>
      <c r="M535" s="64" t="s">
        <v>236</v>
      </c>
      <c r="N535" s="64" t="s">
        <v>254</v>
      </c>
      <c r="O535" s="64" t="s">
        <v>568</v>
      </c>
    </row>
    <row r="536" spans="2:15" x14ac:dyDescent="0.3">
      <c r="B536" t="s">
        <v>1536</v>
      </c>
      <c r="C536" t="s">
        <v>15103</v>
      </c>
      <c r="D536" t="s">
        <v>2046</v>
      </c>
      <c r="E536" s="64">
        <v>0</v>
      </c>
      <c r="F536" s="64">
        <v>0</v>
      </c>
      <c r="G536" s="47">
        <v>43577</v>
      </c>
      <c r="H536" s="71">
        <v>3.8333333333333335</v>
      </c>
      <c r="I536" s="64">
        <v>-1</v>
      </c>
      <c r="J536" s="64" t="s">
        <v>1538</v>
      </c>
      <c r="K536" s="64" t="s">
        <v>2176</v>
      </c>
      <c r="L536" s="64" t="s">
        <v>11288</v>
      </c>
      <c r="M536" s="64" t="s">
        <v>246</v>
      </c>
      <c r="N536" s="64" t="s">
        <v>254</v>
      </c>
      <c r="O536" s="64" t="s">
        <v>568</v>
      </c>
    </row>
    <row r="537" spans="2:15" x14ac:dyDescent="0.3">
      <c r="B537" t="s">
        <v>1536</v>
      </c>
      <c r="C537" t="s">
        <v>11613</v>
      </c>
      <c r="D537" t="s">
        <v>2290</v>
      </c>
      <c r="E537" s="64">
        <v>0</v>
      </c>
      <c r="F537" s="64">
        <v>0</v>
      </c>
      <c r="G537" s="47">
        <v>43556</v>
      </c>
      <c r="H537" s="71">
        <v>3.8333333333333335</v>
      </c>
      <c r="I537" s="64">
        <v>14771</v>
      </c>
      <c r="J537" s="64" t="s">
        <v>1538</v>
      </c>
      <c r="K537" s="64" t="s">
        <v>2160</v>
      </c>
      <c r="L537" s="64" t="s">
        <v>11614</v>
      </c>
      <c r="M537" s="64" t="s">
        <v>242</v>
      </c>
      <c r="N537" s="64" t="s">
        <v>254</v>
      </c>
      <c r="O537" s="64" t="s">
        <v>568</v>
      </c>
    </row>
    <row r="538" spans="2:15" x14ac:dyDescent="0.3">
      <c r="B538" t="s">
        <v>1536</v>
      </c>
      <c r="C538" t="s">
        <v>15218</v>
      </c>
      <c r="D538" t="s">
        <v>1871</v>
      </c>
      <c r="E538" s="64">
        <v>0</v>
      </c>
      <c r="F538" s="64">
        <v>0</v>
      </c>
      <c r="G538" s="47">
        <v>43582</v>
      </c>
      <c r="H538" s="71">
        <v>3.8333333333333335</v>
      </c>
      <c r="I538" s="64">
        <v>-1</v>
      </c>
      <c r="J538" s="64" t="s">
        <v>249</v>
      </c>
      <c r="K538" s="64" t="s">
        <v>2160</v>
      </c>
      <c r="L538" s="64" t="s">
        <v>2936</v>
      </c>
      <c r="M538" s="64" t="s">
        <v>236</v>
      </c>
      <c r="N538" s="64" t="s">
        <v>254</v>
      </c>
      <c r="O538" s="64" t="s">
        <v>568</v>
      </c>
    </row>
    <row r="539" spans="2:15" x14ac:dyDescent="0.3">
      <c r="B539" t="s">
        <v>1536</v>
      </c>
      <c r="C539" t="s">
        <v>15236</v>
      </c>
      <c r="D539" t="s">
        <v>1891</v>
      </c>
      <c r="E539" s="64">
        <v>0</v>
      </c>
      <c r="F539" s="64">
        <v>0</v>
      </c>
      <c r="G539" s="47">
        <v>43577</v>
      </c>
      <c r="H539" s="71">
        <v>3.8333333333333335</v>
      </c>
      <c r="I539" s="64">
        <v>-1</v>
      </c>
      <c r="J539" s="64" t="s">
        <v>249</v>
      </c>
      <c r="K539" s="64" t="s">
        <v>2160</v>
      </c>
      <c r="L539" s="64" t="s">
        <v>13951</v>
      </c>
      <c r="M539" s="64" t="s">
        <v>242</v>
      </c>
      <c r="N539" s="64" t="s">
        <v>254</v>
      </c>
      <c r="O539" s="64" t="s">
        <v>568</v>
      </c>
    </row>
    <row r="540" spans="2:15" x14ac:dyDescent="0.3">
      <c r="B540" t="s">
        <v>1536</v>
      </c>
      <c r="C540" t="s">
        <v>15605</v>
      </c>
      <c r="D540" t="s">
        <v>1381</v>
      </c>
      <c r="E540" s="64">
        <v>0</v>
      </c>
      <c r="F540" s="64">
        <v>0</v>
      </c>
      <c r="G540" s="47">
        <v>43558</v>
      </c>
      <c r="H540" s="71">
        <v>3.8333333333333335</v>
      </c>
      <c r="I540" s="64">
        <v>-1</v>
      </c>
      <c r="J540" s="64" t="s">
        <v>249</v>
      </c>
      <c r="K540" s="64" t="s">
        <v>2160</v>
      </c>
      <c r="L540" s="64" t="s">
        <v>7837</v>
      </c>
      <c r="M540" s="64" t="s">
        <v>242</v>
      </c>
      <c r="N540" s="64" t="s">
        <v>254</v>
      </c>
      <c r="O540" s="64" t="s">
        <v>568</v>
      </c>
    </row>
    <row r="541" spans="2:15" x14ac:dyDescent="0.3">
      <c r="B541" t="s">
        <v>1536</v>
      </c>
      <c r="C541" t="s">
        <v>15658</v>
      </c>
      <c r="D541" t="s">
        <v>2070</v>
      </c>
      <c r="E541" s="64">
        <v>0</v>
      </c>
      <c r="F541" s="64">
        <v>0</v>
      </c>
      <c r="G541" s="47">
        <v>43585</v>
      </c>
      <c r="H541" s="71">
        <v>3.8333333333333335</v>
      </c>
      <c r="I541" s="64">
        <v>-1</v>
      </c>
      <c r="J541" s="64" t="s">
        <v>1538</v>
      </c>
      <c r="K541" s="64" t="s">
        <v>2160</v>
      </c>
      <c r="L541" s="64" t="s">
        <v>2936</v>
      </c>
      <c r="M541" s="64" t="s">
        <v>241</v>
      </c>
      <c r="N541" s="64" t="s">
        <v>254</v>
      </c>
      <c r="O541" s="64" t="s">
        <v>568</v>
      </c>
    </row>
    <row r="542" spans="2:15" x14ac:dyDescent="0.3">
      <c r="B542" t="s">
        <v>1536</v>
      </c>
      <c r="C542" t="s">
        <v>15684</v>
      </c>
      <c r="D542" t="s">
        <v>1426</v>
      </c>
      <c r="E542" s="64">
        <v>1</v>
      </c>
      <c r="F542" s="64">
        <v>3332.72</v>
      </c>
      <c r="G542" s="47">
        <v>43584</v>
      </c>
      <c r="H542" s="71">
        <v>3.8333333333333335</v>
      </c>
      <c r="I542" s="64">
        <v>-1</v>
      </c>
      <c r="J542" s="64" t="s">
        <v>249</v>
      </c>
      <c r="K542" s="64" t="s">
        <v>2160</v>
      </c>
      <c r="L542" s="64" t="s">
        <v>3939</v>
      </c>
      <c r="M542" s="64" t="s">
        <v>236</v>
      </c>
      <c r="N542" s="64" t="s">
        <v>254</v>
      </c>
      <c r="O542" s="64" t="s">
        <v>568</v>
      </c>
    </row>
    <row r="543" spans="2:15" x14ac:dyDescent="0.3">
      <c r="B543" t="s">
        <v>1536</v>
      </c>
      <c r="C543" t="s">
        <v>15729</v>
      </c>
      <c r="D543" t="s">
        <v>257</v>
      </c>
      <c r="E543" s="64">
        <v>2</v>
      </c>
      <c r="F543" s="64">
        <v>4608.8500000000004</v>
      </c>
      <c r="G543" s="47">
        <v>43556</v>
      </c>
      <c r="H543" s="71">
        <v>3.8333333333333335</v>
      </c>
      <c r="I543" s="64">
        <v>-1</v>
      </c>
      <c r="J543" s="64" t="s">
        <v>1538</v>
      </c>
      <c r="K543" s="64" t="s">
        <v>2173</v>
      </c>
      <c r="L543" s="64" t="s">
        <v>3010</v>
      </c>
      <c r="M543" s="64" t="s">
        <v>242</v>
      </c>
      <c r="N543" s="64" t="s">
        <v>254</v>
      </c>
      <c r="O543" s="64" t="s">
        <v>568</v>
      </c>
    </row>
    <row r="544" spans="2:15" x14ac:dyDescent="0.3">
      <c r="B544" t="s">
        <v>1536</v>
      </c>
      <c r="C544" t="s">
        <v>16021</v>
      </c>
      <c r="D544" t="s">
        <v>1441</v>
      </c>
      <c r="E544" s="64">
        <v>1</v>
      </c>
      <c r="F544" s="64">
        <v>4602.93</v>
      </c>
      <c r="G544" s="47">
        <v>43556</v>
      </c>
      <c r="H544" s="71">
        <v>3.8333333333333335</v>
      </c>
      <c r="I544" s="64">
        <v>-1</v>
      </c>
      <c r="J544" s="64" t="s">
        <v>1538</v>
      </c>
      <c r="K544" s="64" t="s">
        <v>2160</v>
      </c>
      <c r="L544" s="64" t="s">
        <v>14598</v>
      </c>
      <c r="M544" s="64" t="s">
        <v>242</v>
      </c>
      <c r="N544" s="64" t="s">
        <v>254</v>
      </c>
      <c r="O544" s="64" t="s">
        <v>568</v>
      </c>
    </row>
    <row r="545" spans="2:15" x14ac:dyDescent="0.3">
      <c r="B545" t="s">
        <v>1536</v>
      </c>
      <c r="C545" t="s">
        <v>16113</v>
      </c>
      <c r="D545" t="s">
        <v>1862</v>
      </c>
      <c r="E545" s="64">
        <v>0</v>
      </c>
      <c r="F545" s="64">
        <v>0</v>
      </c>
      <c r="G545" s="47">
        <v>43584</v>
      </c>
      <c r="H545" s="71">
        <v>3.8333333333333335</v>
      </c>
      <c r="I545" s="64">
        <v>-1</v>
      </c>
      <c r="J545" s="64" t="s">
        <v>1538</v>
      </c>
      <c r="K545" s="64" t="s">
        <v>2176</v>
      </c>
      <c r="L545" s="64" t="s">
        <v>16114</v>
      </c>
      <c r="M545" s="64" t="s">
        <v>242</v>
      </c>
      <c r="N545" s="64" t="s">
        <v>254</v>
      </c>
      <c r="O545" s="64" t="s">
        <v>568</v>
      </c>
    </row>
    <row r="546" spans="2:15" x14ac:dyDescent="0.3">
      <c r="B546" t="s">
        <v>1536</v>
      </c>
      <c r="C546" t="s">
        <v>16302</v>
      </c>
      <c r="D546" t="s">
        <v>1529</v>
      </c>
      <c r="E546" s="64">
        <v>0</v>
      </c>
      <c r="F546" s="64">
        <v>0</v>
      </c>
      <c r="G546" s="47">
        <v>43556</v>
      </c>
      <c r="H546" s="71">
        <v>3.8333333333333335</v>
      </c>
      <c r="I546" s="64">
        <v>-1</v>
      </c>
      <c r="J546" s="64" t="s">
        <v>1538</v>
      </c>
      <c r="K546" s="64" t="s">
        <v>2160</v>
      </c>
      <c r="L546" s="64" t="s">
        <v>4726</v>
      </c>
      <c r="M546" s="64" t="s">
        <v>242</v>
      </c>
      <c r="N546" s="64" t="s">
        <v>254</v>
      </c>
      <c r="O546" s="64" t="s">
        <v>568</v>
      </c>
    </row>
    <row r="547" spans="2:15" x14ac:dyDescent="0.3">
      <c r="B547" t="s">
        <v>1536</v>
      </c>
      <c r="C547" t="s">
        <v>12037</v>
      </c>
      <c r="D547" t="s">
        <v>2349</v>
      </c>
      <c r="E547" s="64">
        <v>0</v>
      </c>
      <c r="F547" s="64">
        <v>0</v>
      </c>
      <c r="G547" s="47">
        <v>43571</v>
      </c>
      <c r="H547" s="71">
        <v>3.8333333333333335</v>
      </c>
      <c r="I547" s="64">
        <v>6880</v>
      </c>
      <c r="J547" s="64" t="s">
        <v>1538</v>
      </c>
      <c r="K547" s="64" t="s">
        <v>2160</v>
      </c>
      <c r="L547" s="64" t="s">
        <v>4332</v>
      </c>
      <c r="M547" s="64" t="s">
        <v>246</v>
      </c>
      <c r="N547" s="64" t="s">
        <v>254</v>
      </c>
      <c r="O547" s="64" t="s">
        <v>568</v>
      </c>
    </row>
    <row r="548" spans="2:15" x14ac:dyDescent="0.3">
      <c r="B548" t="s">
        <v>1536</v>
      </c>
      <c r="C548" t="s">
        <v>16401</v>
      </c>
      <c r="D548" t="s">
        <v>2238</v>
      </c>
      <c r="E548" s="64">
        <v>0</v>
      </c>
      <c r="F548" s="64">
        <v>0</v>
      </c>
      <c r="G548" s="47">
        <v>43585</v>
      </c>
      <c r="H548" s="71">
        <v>3.8333333333333335</v>
      </c>
      <c r="I548" s="64">
        <v>134170</v>
      </c>
      <c r="J548" s="64" t="s">
        <v>1538</v>
      </c>
      <c r="K548" s="64" t="s">
        <v>2176</v>
      </c>
      <c r="L548" s="64" t="s">
        <v>16402</v>
      </c>
      <c r="M548" s="64" t="s">
        <v>246</v>
      </c>
      <c r="N548" s="64" t="s">
        <v>254</v>
      </c>
      <c r="O548" s="64" t="s">
        <v>568</v>
      </c>
    </row>
    <row r="549" spans="2:15" x14ac:dyDescent="0.3">
      <c r="B549" t="s">
        <v>1536</v>
      </c>
      <c r="C549" t="s">
        <v>16620</v>
      </c>
      <c r="D549" t="s">
        <v>15158</v>
      </c>
      <c r="E549" s="64">
        <v>1</v>
      </c>
      <c r="F549" s="64">
        <v>1218.06</v>
      </c>
      <c r="G549" s="47">
        <v>43561</v>
      </c>
      <c r="H549" s="71">
        <v>3.8333333333333335</v>
      </c>
      <c r="I549" s="64">
        <v>-1</v>
      </c>
      <c r="J549" s="64" t="s">
        <v>249</v>
      </c>
      <c r="K549" s="64" t="s">
        <v>2173</v>
      </c>
      <c r="L549" s="64" t="s">
        <v>16621</v>
      </c>
      <c r="M549" s="64" t="s">
        <v>242</v>
      </c>
      <c r="N549" s="64" t="s">
        <v>254</v>
      </c>
      <c r="O549" s="64" t="s">
        <v>568</v>
      </c>
    </row>
    <row r="550" spans="2:15" x14ac:dyDescent="0.3">
      <c r="B550" t="s">
        <v>1536</v>
      </c>
      <c r="C550" t="s">
        <v>16673</v>
      </c>
      <c r="D550" t="s">
        <v>2193</v>
      </c>
      <c r="E550" s="64">
        <v>0</v>
      </c>
      <c r="F550" s="64">
        <v>0</v>
      </c>
      <c r="G550" s="47">
        <v>43584</v>
      </c>
      <c r="H550" s="71">
        <v>3.8333333333333335</v>
      </c>
      <c r="I550" s="64">
        <v>30420</v>
      </c>
      <c r="J550" s="64" t="s">
        <v>1538</v>
      </c>
      <c r="K550" s="64" t="s">
        <v>2173</v>
      </c>
      <c r="L550" s="64" t="s">
        <v>2604</v>
      </c>
      <c r="M550" s="64" t="s">
        <v>241</v>
      </c>
      <c r="N550" s="64" t="s">
        <v>254</v>
      </c>
      <c r="O550" s="64" t="s">
        <v>568</v>
      </c>
    </row>
    <row r="551" spans="2:15" x14ac:dyDescent="0.3">
      <c r="B551" t="s">
        <v>1547</v>
      </c>
      <c r="C551" t="s">
        <v>17040</v>
      </c>
      <c r="D551" t="s">
        <v>568</v>
      </c>
      <c r="E551" s="64">
        <v>0</v>
      </c>
      <c r="F551" s="64">
        <v>0</v>
      </c>
      <c r="G551" s="47">
        <v>43556</v>
      </c>
      <c r="H551" s="71">
        <v>3.8333333333333335</v>
      </c>
      <c r="I551" s="64">
        <v>0</v>
      </c>
      <c r="J551" s="64" t="s">
        <v>1538</v>
      </c>
      <c r="K551" s="64" t="s">
        <v>1535</v>
      </c>
      <c r="L551" s="64" t="s">
        <v>1535</v>
      </c>
      <c r="M551" s="64" t="s">
        <v>236</v>
      </c>
      <c r="N551" s="64" t="s">
        <v>254</v>
      </c>
      <c r="O551" s="64" t="s">
        <v>568</v>
      </c>
    </row>
    <row r="552" spans="2:15" x14ac:dyDescent="0.3">
      <c r="B552" t="s">
        <v>1547</v>
      </c>
      <c r="C552" t="s">
        <v>17072</v>
      </c>
      <c r="D552" t="s">
        <v>568</v>
      </c>
      <c r="E552" s="64">
        <v>0</v>
      </c>
      <c r="F552" s="64">
        <v>0</v>
      </c>
      <c r="G552" s="47">
        <v>43584</v>
      </c>
      <c r="H552" s="71">
        <v>3.8333333333333335</v>
      </c>
      <c r="I552" s="64">
        <v>0</v>
      </c>
      <c r="J552" s="64" t="s">
        <v>1538</v>
      </c>
      <c r="K552" s="64" t="s">
        <v>1535</v>
      </c>
      <c r="L552" s="64" t="s">
        <v>1535</v>
      </c>
      <c r="M552" s="64" t="s">
        <v>242</v>
      </c>
      <c r="N552" s="64" t="s">
        <v>254</v>
      </c>
      <c r="O552" s="64" t="s">
        <v>568</v>
      </c>
    </row>
    <row r="553" spans="2:15" x14ac:dyDescent="0.3">
      <c r="B553" t="s">
        <v>1547</v>
      </c>
      <c r="C553" t="s">
        <v>17236</v>
      </c>
      <c r="D553" t="s">
        <v>568</v>
      </c>
      <c r="E553" s="64">
        <v>0</v>
      </c>
      <c r="F553" s="64">
        <v>0</v>
      </c>
      <c r="G553" s="47">
        <v>43556</v>
      </c>
      <c r="H553" s="71">
        <v>3.8333333333333335</v>
      </c>
      <c r="I553" s="64">
        <v>0</v>
      </c>
      <c r="J553" s="64" t="s">
        <v>1538</v>
      </c>
      <c r="K553" s="64" t="s">
        <v>1535</v>
      </c>
      <c r="L553" s="64" t="s">
        <v>1535</v>
      </c>
      <c r="M553" s="64" t="s">
        <v>242</v>
      </c>
      <c r="N553" s="64" t="s">
        <v>254</v>
      </c>
      <c r="O553" s="64" t="s">
        <v>568</v>
      </c>
    </row>
    <row r="554" spans="2:15" x14ac:dyDescent="0.3">
      <c r="B554" t="s">
        <v>1547</v>
      </c>
      <c r="C554" t="s">
        <v>17403</v>
      </c>
      <c r="D554" t="s">
        <v>568</v>
      </c>
      <c r="E554" s="64">
        <v>0</v>
      </c>
      <c r="F554" s="64">
        <v>0</v>
      </c>
      <c r="G554" s="47">
        <v>43584</v>
      </c>
      <c r="H554" s="71">
        <v>3.8333333333333335</v>
      </c>
      <c r="I554" s="64">
        <v>0</v>
      </c>
      <c r="J554" s="64" t="s">
        <v>1538</v>
      </c>
      <c r="K554" s="64" t="s">
        <v>1535</v>
      </c>
      <c r="L554" s="64" t="s">
        <v>1535</v>
      </c>
      <c r="M554" s="64" t="s">
        <v>242</v>
      </c>
      <c r="N554" s="64" t="s">
        <v>254</v>
      </c>
      <c r="O554" s="64" t="s">
        <v>568</v>
      </c>
    </row>
    <row r="555" spans="2:15" x14ac:dyDescent="0.3">
      <c r="B555" t="s">
        <v>1547</v>
      </c>
      <c r="C555" t="s">
        <v>17531</v>
      </c>
      <c r="D555" t="s">
        <v>568</v>
      </c>
      <c r="E555" s="64">
        <v>0</v>
      </c>
      <c r="F555" s="64">
        <v>0</v>
      </c>
      <c r="G555" s="47">
        <v>43585</v>
      </c>
      <c r="H555" s="71">
        <v>3.8333333333333335</v>
      </c>
      <c r="I555" s="64">
        <v>0</v>
      </c>
      <c r="J555" s="64" t="s">
        <v>1538</v>
      </c>
      <c r="K555" s="64" t="s">
        <v>1535</v>
      </c>
      <c r="L555" s="64" t="s">
        <v>1535</v>
      </c>
      <c r="M555" s="64" t="s">
        <v>242</v>
      </c>
      <c r="N555" s="64" t="s">
        <v>254</v>
      </c>
      <c r="O555" s="64" t="s">
        <v>568</v>
      </c>
    </row>
    <row r="556" spans="2:15" x14ac:dyDescent="0.3">
      <c r="B556" t="s">
        <v>1536</v>
      </c>
      <c r="C556" t="s">
        <v>12960</v>
      </c>
      <c r="D556" t="s">
        <v>1922</v>
      </c>
      <c r="E556" s="64">
        <v>0</v>
      </c>
      <c r="F556" s="64">
        <v>0</v>
      </c>
      <c r="G556" s="47">
        <v>43553</v>
      </c>
      <c r="H556" s="71">
        <v>3.9166666666666665</v>
      </c>
      <c r="I556" s="64">
        <v>-1</v>
      </c>
      <c r="J556" s="64" t="s">
        <v>1538</v>
      </c>
      <c r="K556" s="64" t="s">
        <v>2160</v>
      </c>
      <c r="L556" s="64" t="s">
        <v>2925</v>
      </c>
      <c r="M556" s="64" t="s">
        <v>236</v>
      </c>
      <c r="N556" s="64" t="s">
        <v>254</v>
      </c>
      <c r="O556" s="64" t="s">
        <v>568</v>
      </c>
    </row>
    <row r="557" spans="2:15" x14ac:dyDescent="0.3">
      <c r="B557" t="s">
        <v>1536</v>
      </c>
      <c r="C557" t="s">
        <v>13196</v>
      </c>
      <c r="D557" t="s">
        <v>2037</v>
      </c>
      <c r="E557" s="64">
        <v>0</v>
      </c>
      <c r="F557" s="64">
        <v>0</v>
      </c>
      <c r="G557" s="47">
        <v>43544</v>
      </c>
      <c r="H557" s="71">
        <v>3.9166666666666665</v>
      </c>
      <c r="I557" s="64">
        <v>-1</v>
      </c>
      <c r="J557" s="64" t="s">
        <v>1538</v>
      </c>
      <c r="K557" s="64" t="s">
        <v>2160</v>
      </c>
      <c r="L557" s="64" t="s">
        <v>3818</v>
      </c>
      <c r="M557" s="64" t="s">
        <v>246</v>
      </c>
      <c r="N557" s="64" t="s">
        <v>254</v>
      </c>
      <c r="O557" s="64" t="s">
        <v>568</v>
      </c>
    </row>
    <row r="558" spans="2:15" x14ac:dyDescent="0.3">
      <c r="B558" t="s">
        <v>1536</v>
      </c>
      <c r="C558" t="s">
        <v>13669</v>
      </c>
      <c r="D558" t="s">
        <v>13670</v>
      </c>
      <c r="E558" s="64">
        <v>2</v>
      </c>
      <c r="F558" s="64">
        <v>4608.8500000000004</v>
      </c>
      <c r="G558" s="47">
        <v>43551</v>
      </c>
      <c r="H558" s="71">
        <v>3.9166666666666665</v>
      </c>
      <c r="I558" s="64">
        <v>-1</v>
      </c>
      <c r="J558" s="64" t="s">
        <v>1538</v>
      </c>
      <c r="K558" s="64" t="s">
        <v>2160</v>
      </c>
      <c r="L558" s="64" t="s">
        <v>2936</v>
      </c>
      <c r="M558" s="64" t="s">
        <v>242</v>
      </c>
      <c r="N558" s="64" t="s">
        <v>254</v>
      </c>
      <c r="O558" s="64" t="s">
        <v>568</v>
      </c>
    </row>
    <row r="559" spans="2:15" x14ac:dyDescent="0.3">
      <c r="B559" t="s">
        <v>1536</v>
      </c>
      <c r="C559" t="s">
        <v>13730</v>
      </c>
      <c r="D559" t="s">
        <v>322</v>
      </c>
      <c r="E559" s="64">
        <v>1</v>
      </c>
      <c r="F559" s="64">
        <v>1317.57</v>
      </c>
      <c r="G559" s="47">
        <v>43537</v>
      </c>
      <c r="H559" s="71">
        <v>3.9166666666666665</v>
      </c>
      <c r="I559" s="64">
        <v>-1</v>
      </c>
      <c r="J559" s="64" t="s">
        <v>1538</v>
      </c>
      <c r="K559" s="64" t="s">
        <v>2176</v>
      </c>
      <c r="L559" s="64" t="s">
        <v>13731</v>
      </c>
      <c r="M559" s="64" t="s">
        <v>246</v>
      </c>
      <c r="N559" s="64" t="s">
        <v>254</v>
      </c>
      <c r="O559" s="64" t="s">
        <v>568</v>
      </c>
    </row>
    <row r="560" spans="2:15" x14ac:dyDescent="0.3">
      <c r="B560" t="s">
        <v>1547</v>
      </c>
      <c r="C560" t="s">
        <v>13865</v>
      </c>
      <c r="D560" t="s">
        <v>568</v>
      </c>
      <c r="E560" s="64">
        <v>0</v>
      </c>
      <c r="F560" s="64">
        <v>0</v>
      </c>
      <c r="G560" s="47">
        <v>43552</v>
      </c>
      <c r="H560" s="71">
        <v>3.9166666666666665</v>
      </c>
      <c r="I560" s="64">
        <v>0</v>
      </c>
      <c r="J560" s="64" t="s">
        <v>1538</v>
      </c>
      <c r="K560" s="64" t="s">
        <v>1535</v>
      </c>
      <c r="L560" s="64" t="s">
        <v>1535</v>
      </c>
      <c r="M560" s="64" t="s">
        <v>236</v>
      </c>
      <c r="N560" s="64" t="s">
        <v>254</v>
      </c>
      <c r="O560" s="64" t="s">
        <v>568</v>
      </c>
    </row>
    <row r="561" spans="2:15" x14ac:dyDescent="0.3">
      <c r="B561" t="s">
        <v>1536</v>
      </c>
      <c r="C561" t="s">
        <v>13887</v>
      </c>
      <c r="D561" t="s">
        <v>2118</v>
      </c>
      <c r="E561" s="64">
        <v>0</v>
      </c>
      <c r="F561" s="64">
        <v>0</v>
      </c>
      <c r="G561" s="47">
        <v>43544</v>
      </c>
      <c r="H561" s="71">
        <v>3.9166666666666665</v>
      </c>
      <c r="I561" s="64">
        <v>-1</v>
      </c>
      <c r="J561" s="64" t="s">
        <v>1538</v>
      </c>
      <c r="K561" s="64" t="s">
        <v>2176</v>
      </c>
      <c r="L561" s="64" t="s">
        <v>13888</v>
      </c>
      <c r="M561" s="64" t="s">
        <v>236</v>
      </c>
      <c r="N561" s="64" t="s">
        <v>254</v>
      </c>
      <c r="O561" s="64" t="s">
        <v>568</v>
      </c>
    </row>
    <row r="562" spans="2:15" x14ac:dyDescent="0.3">
      <c r="B562" t="s">
        <v>1546</v>
      </c>
      <c r="C562" t="s">
        <v>14004</v>
      </c>
      <c r="D562" t="s">
        <v>2307</v>
      </c>
      <c r="E562" s="64">
        <v>0</v>
      </c>
      <c r="F562" s="64">
        <v>0</v>
      </c>
      <c r="G562" s="47">
        <v>43531</v>
      </c>
      <c r="H562" s="71">
        <v>3.9166666666666665</v>
      </c>
      <c r="I562" s="64">
        <v>19610</v>
      </c>
      <c r="J562" s="64" t="s">
        <v>1538</v>
      </c>
      <c r="K562" s="64" t="s">
        <v>2173</v>
      </c>
      <c r="L562" s="64" t="s">
        <v>14005</v>
      </c>
      <c r="M562" s="64" t="s">
        <v>236</v>
      </c>
      <c r="N562" s="64" t="s">
        <v>254</v>
      </c>
      <c r="O562" s="64" t="s">
        <v>568</v>
      </c>
    </row>
    <row r="563" spans="2:15" x14ac:dyDescent="0.3">
      <c r="B563" t="s">
        <v>1536</v>
      </c>
      <c r="C563" t="s">
        <v>11930</v>
      </c>
      <c r="D563" t="s">
        <v>2174</v>
      </c>
      <c r="E563" s="64">
        <v>0</v>
      </c>
      <c r="F563" s="64">
        <v>0</v>
      </c>
      <c r="G563" s="47">
        <v>43538</v>
      </c>
      <c r="H563" s="71">
        <v>3.9166666666666665</v>
      </c>
      <c r="I563" s="64">
        <v>23572</v>
      </c>
      <c r="J563" s="64" t="s">
        <v>1538</v>
      </c>
      <c r="K563" s="64" t="s">
        <v>2160</v>
      </c>
      <c r="L563" s="64" t="s">
        <v>11931</v>
      </c>
      <c r="M563" s="64" t="s">
        <v>236</v>
      </c>
      <c r="N563" s="64" t="s">
        <v>254</v>
      </c>
      <c r="O563" s="64" t="s">
        <v>568</v>
      </c>
    </row>
    <row r="564" spans="2:15" x14ac:dyDescent="0.3">
      <c r="B564" t="s">
        <v>1536</v>
      </c>
      <c r="C564" t="s">
        <v>14501</v>
      </c>
      <c r="D564" t="s">
        <v>1446</v>
      </c>
      <c r="E564" s="64">
        <v>1</v>
      </c>
      <c r="F564" s="64">
        <v>3332.72</v>
      </c>
      <c r="G564" s="47">
        <v>43544</v>
      </c>
      <c r="H564" s="71">
        <v>3.9166666666666665</v>
      </c>
      <c r="I564" s="64">
        <v>-1</v>
      </c>
      <c r="J564" s="64" t="s">
        <v>1538</v>
      </c>
      <c r="K564" s="64" t="s">
        <v>2160</v>
      </c>
      <c r="L564" s="64" t="s">
        <v>7837</v>
      </c>
      <c r="M564" s="64" t="s">
        <v>246</v>
      </c>
      <c r="N564" s="64" t="s">
        <v>254</v>
      </c>
      <c r="O564" s="64" t="s">
        <v>568</v>
      </c>
    </row>
    <row r="565" spans="2:15" x14ac:dyDescent="0.3">
      <c r="B565" t="s">
        <v>1536</v>
      </c>
      <c r="C565" t="s">
        <v>14834</v>
      </c>
      <c r="D565" t="s">
        <v>1481</v>
      </c>
      <c r="E565" s="64">
        <v>0</v>
      </c>
      <c r="F565" s="64">
        <v>0</v>
      </c>
      <c r="G565" s="47">
        <v>43544</v>
      </c>
      <c r="H565" s="71">
        <v>3.9166666666666665</v>
      </c>
      <c r="I565" s="64">
        <v>-1</v>
      </c>
      <c r="J565" s="64" t="s">
        <v>1538</v>
      </c>
      <c r="K565" s="64" t="s">
        <v>2173</v>
      </c>
      <c r="L565" s="64" t="s">
        <v>14835</v>
      </c>
      <c r="M565" s="64" t="s">
        <v>242</v>
      </c>
      <c r="N565" s="64" t="s">
        <v>254</v>
      </c>
      <c r="O565" s="64" t="s">
        <v>568</v>
      </c>
    </row>
    <row r="566" spans="2:15" x14ac:dyDescent="0.3">
      <c r="B566" t="s">
        <v>1536</v>
      </c>
      <c r="C566" t="s">
        <v>14856</v>
      </c>
      <c r="D566" t="s">
        <v>2307</v>
      </c>
      <c r="E566" s="64">
        <v>0</v>
      </c>
      <c r="F566" s="64">
        <v>0</v>
      </c>
      <c r="G566" s="47">
        <v>43552</v>
      </c>
      <c r="H566" s="71">
        <v>3.9166666666666665</v>
      </c>
      <c r="I566" s="64">
        <v>61020</v>
      </c>
      <c r="J566" s="64" t="s">
        <v>1538</v>
      </c>
      <c r="K566" s="64" t="s">
        <v>2160</v>
      </c>
      <c r="L566" s="64" t="s">
        <v>14238</v>
      </c>
      <c r="M566" s="64" t="s">
        <v>236</v>
      </c>
      <c r="N566" s="64" t="s">
        <v>254</v>
      </c>
      <c r="O566" s="64" t="s">
        <v>568</v>
      </c>
    </row>
    <row r="567" spans="2:15" x14ac:dyDescent="0.3">
      <c r="B567" t="s">
        <v>1536</v>
      </c>
      <c r="C567" t="s">
        <v>15169</v>
      </c>
      <c r="D567" t="s">
        <v>1969</v>
      </c>
      <c r="E567" s="64">
        <v>0</v>
      </c>
      <c r="F567" s="64">
        <v>0</v>
      </c>
      <c r="G567" s="47">
        <v>43544</v>
      </c>
      <c r="H567" s="71">
        <v>3.9166666666666665</v>
      </c>
      <c r="I567" s="64">
        <v>-1</v>
      </c>
      <c r="J567" s="64" t="s">
        <v>1538</v>
      </c>
      <c r="K567" s="64" t="s">
        <v>2160</v>
      </c>
      <c r="L567" s="64" t="s">
        <v>6338</v>
      </c>
      <c r="M567" s="64" t="s">
        <v>236</v>
      </c>
      <c r="N567" s="64" t="s">
        <v>254</v>
      </c>
      <c r="O567" s="64" t="s">
        <v>568</v>
      </c>
    </row>
    <row r="568" spans="2:15" x14ac:dyDescent="0.3">
      <c r="B568" t="s">
        <v>1536</v>
      </c>
      <c r="C568" t="s">
        <v>11771</v>
      </c>
      <c r="D568" t="s">
        <v>2157</v>
      </c>
      <c r="E568" s="64">
        <v>0</v>
      </c>
      <c r="F568" s="64">
        <v>0</v>
      </c>
      <c r="G568" s="47">
        <v>43554</v>
      </c>
      <c r="H568" s="71">
        <v>3.9166666666666665</v>
      </c>
      <c r="I568" s="64">
        <v>48598</v>
      </c>
      <c r="J568" s="64" t="s">
        <v>249</v>
      </c>
      <c r="K568" s="64" t="s">
        <v>2160</v>
      </c>
      <c r="L568" s="64" t="s">
        <v>5981</v>
      </c>
      <c r="M568" s="64" t="s">
        <v>241</v>
      </c>
      <c r="N568" s="64" t="s">
        <v>254</v>
      </c>
      <c r="O568" s="64" t="s">
        <v>568</v>
      </c>
    </row>
    <row r="569" spans="2:15" x14ac:dyDescent="0.3">
      <c r="B569" t="s">
        <v>1536</v>
      </c>
      <c r="C569" t="s">
        <v>15790</v>
      </c>
      <c r="D569" t="s">
        <v>1481</v>
      </c>
      <c r="E569" s="64">
        <v>1</v>
      </c>
      <c r="F569" s="64">
        <v>3332.72</v>
      </c>
      <c r="G569" s="47">
        <v>43531</v>
      </c>
      <c r="H569" s="71">
        <v>3.9166666666666665</v>
      </c>
      <c r="I569" s="64">
        <v>-1</v>
      </c>
      <c r="J569" s="64" t="s">
        <v>1538</v>
      </c>
      <c r="K569" s="64" t="s">
        <v>2173</v>
      </c>
      <c r="L569" s="64" t="s">
        <v>4253</v>
      </c>
      <c r="M569" s="64" t="s">
        <v>236</v>
      </c>
      <c r="N569" s="64" t="s">
        <v>254</v>
      </c>
      <c r="O569" s="64" t="s">
        <v>568</v>
      </c>
    </row>
    <row r="570" spans="2:15" x14ac:dyDescent="0.3">
      <c r="B570" t="s">
        <v>1546</v>
      </c>
      <c r="C570" t="s">
        <v>12297</v>
      </c>
      <c r="D570" t="s">
        <v>2210</v>
      </c>
      <c r="E570" s="64">
        <v>0</v>
      </c>
      <c r="F570" s="64">
        <v>0</v>
      </c>
      <c r="G570" s="47">
        <v>43553</v>
      </c>
      <c r="H570" s="71">
        <v>3.9166666666666665</v>
      </c>
      <c r="I570" s="64">
        <v>31343</v>
      </c>
      <c r="J570" s="64" t="s">
        <v>249</v>
      </c>
      <c r="K570" s="64" t="s">
        <v>2160</v>
      </c>
      <c r="L570" s="64" t="s">
        <v>12298</v>
      </c>
      <c r="M570" s="64" t="s">
        <v>246</v>
      </c>
      <c r="N570" s="64" t="s">
        <v>254</v>
      </c>
      <c r="O570" s="64" t="s">
        <v>568</v>
      </c>
    </row>
    <row r="571" spans="2:15" x14ac:dyDescent="0.3">
      <c r="B571" t="s">
        <v>1536</v>
      </c>
      <c r="C571" t="s">
        <v>16209</v>
      </c>
      <c r="D571" t="s">
        <v>1510</v>
      </c>
      <c r="E571" s="64">
        <v>0</v>
      </c>
      <c r="F571" s="64">
        <v>0</v>
      </c>
      <c r="G571" s="47">
        <v>43544</v>
      </c>
      <c r="H571" s="71">
        <v>3.9166666666666665</v>
      </c>
      <c r="I571" s="64">
        <v>-1</v>
      </c>
      <c r="J571" s="64" t="s">
        <v>1538</v>
      </c>
      <c r="K571" s="64" t="s">
        <v>2160</v>
      </c>
      <c r="L571" s="64" t="s">
        <v>8716</v>
      </c>
      <c r="M571" s="64" t="s">
        <v>242</v>
      </c>
      <c r="N571" s="64" t="s">
        <v>254</v>
      </c>
      <c r="O571" s="64" t="s">
        <v>568</v>
      </c>
    </row>
    <row r="572" spans="2:15" x14ac:dyDescent="0.3">
      <c r="B572" t="s">
        <v>1547</v>
      </c>
      <c r="C572" t="s">
        <v>16887</v>
      </c>
      <c r="D572" t="s">
        <v>568</v>
      </c>
      <c r="E572" s="64">
        <v>0</v>
      </c>
      <c r="F572" s="64">
        <v>0</v>
      </c>
      <c r="G572" s="47">
        <v>43544</v>
      </c>
      <c r="H572" s="71">
        <v>3.9166666666666665</v>
      </c>
      <c r="I572" s="64">
        <v>0</v>
      </c>
      <c r="J572" s="64" t="s">
        <v>1538</v>
      </c>
      <c r="K572" s="64" t="s">
        <v>1535</v>
      </c>
      <c r="L572" s="64" t="s">
        <v>1535</v>
      </c>
      <c r="M572" s="64" t="s">
        <v>242</v>
      </c>
      <c r="N572" s="64" t="s">
        <v>254</v>
      </c>
      <c r="O572" s="64" t="s">
        <v>568</v>
      </c>
    </row>
    <row r="573" spans="2:15" x14ac:dyDescent="0.3">
      <c r="B573" t="s">
        <v>1536</v>
      </c>
      <c r="C573" t="s">
        <v>17046</v>
      </c>
      <c r="D573" t="s">
        <v>1454</v>
      </c>
      <c r="E573" s="64">
        <v>0</v>
      </c>
      <c r="F573" s="64">
        <v>0</v>
      </c>
      <c r="G573" s="47">
        <v>43540</v>
      </c>
      <c r="H573" s="71">
        <v>3.9166666666666665</v>
      </c>
      <c r="I573" s="64">
        <v>-1</v>
      </c>
      <c r="J573" s="64" t="s">
        <v>1538</v>
      </c>
      <c r="K573" s="64" t="s">
        <v>2160</v>
      </c>
      <c r="L573" s="64" t="s">
        <v>2936</v>
      </c>
      <c r="M573" s="64" t="s">
        <v>246</v>
      </c>
      <c r="N573" s="64" t="s">
        <v>254</v>
      </c>
      <c r="O573" s="64" t="s">
        <v>568</v>
      </c>
    </row>
    <row r="574" spans="2:15" x14ac:dyDescent="0.3">
      <c r="B574" t="s">
        <v>1547</v>
      </c>
      <c r="C574" t="s">
        <v>17239</v>
      </c>
      <c r="D574" t="s">
        <v>568</v>
      </c>
      <c r="E574" s="64">
        <v>0</v>
      </c>
      <c r="F574" s="64">
        <v>0</v>
      </c>
      <c r="G574" s="47">
        <v>43543</v>
      </c>
      <c r="H574" s="71">
        <v>3.9166666666666665</v>
      </c>
      <c r="I574" s="64">
        <v>0</v>
      </c>
      <c r="J574" s="64" t="s">
        <v>1538</v>
      </c>
      <c r="K574" s="64" t="s">
        <v>1535</v>
      </c>
      <c r="L574" s="64" t="s">
        <v>1535</v>
      </c>
      <c r="M574" s="64" t="s">
        <v>236</v>
      </c>
      <c r="N574" s="64" t="s">
        <v>254</v>
      </c>
      <c r="O574" s="64" t="s">
        <v>568</v>
      </c>
    </row>
    <row r="575" spans="2:15" x14ac:dyDescent="0.3">
      <c r="B575" t="s">
        <v>1547</v>
      </c>
      <c r="C575" t="s">
        <v>12396</v>
      </c>
      <c r="D575" t="s">
        <v>568</v>
      </c>
      <c r="E575" s="64">
        <v>0</v>
      </c>
      <c r="F575" s="64">
        <v>0</v>
      </c>
      <c r="G575" s="47">
        <v>43509</v>
      </c>
      <c r="H575" s="71">
        <v>4</v>
      </c>
      <c r="I575" s="64">
        <v>0</v>
      </c>
      <c r="J575" s="64" t="s">
        <v>1538</v>
      </c>
      <c r="K575" s="64" t="s">
        <v>1535</v>
      </c>
      <c r="L575" s="64" t="s">
        <v>1535</v>
      </c>
      <c r="M575" s="64" t="s">
        <v>236</v>
      </c>
      <c r="N575" s="64" t="s">
        <v>254</v>
      </c>
      <c r="O575" s="64" t="s">
        <v>568</v>
      </c>
    </row>
    <row r="576" spans="2:15" x14ac:dyDescent="0.3">
      <c r="B576" t="s">
        <v>1547</v>
      </c>
      <c r="C576" t="s">
        <v>12579</v>
      </c>
      <c r="D576" t="s">
        <v>568</v>
      </c>
      <c r="E576" s="64">
        <v>0</v>
      </c>
      <c r="F576" s="64">
        <v>0</v>
      </c>
      <c r="G576" s="47">
        <v>43523</v>
      </c>
      <c r="H576" s="71">
        <v>4</v>
      </c>
      <c r="I576" s="64">
        <v>0</v>
      </c>
      <c r="J576" s="64" t="s">
        <v>1538</v>
      </c>
      <c r="K576" s="64" t="s">
        <v>1535</v>
      </c>
      <c r="L576" s="64" t="s">
        <v>1535</v>
      </c>
      <c r="M576" s="64" t="s">
        <v>242</v>
      </c>
      <c r="N576" s="64" t="s">
        <v>254</v>
      </c>
      <c r="O576" s="64" t="s">
        <v>568</v>
      </c>
    </row>
    <row r="577" spans="2:15" x14ac:dyDescent="0.3">
      <c r="B577" t="s">
        <v>1547</v>
      </c>
      <c r="C577" t="s">
        <v>12744</v>
      </c>
      <c r="D577" t="s">
        <v>568</v>
      </c>
      <c r="E577" s="64">
        <v>0</v>
      </c>
      <c r="F577" s="64">
        <v>0</v>
      </c>
      <c r="G577" s="47">
        <v>43524</v>
      </c>
      <c r="H577" s="71">
        <v>4</v>
      </c>
      <c r="I577" s="64">
        <v>0</v>
      </c>
      <c r="J577" s="64" t="s">
        <v>1538</v>
      </c>
      <c r="K577" s="64" t="s">
        <v>1535</v>
      </c>
      <c r="L577" s="64" t="s">
        <v>1535</v>
      </c>
      <c r="M577" s="64" t="s">
        <v>236</v>
      </c>
      <c r="N577" s="64" t="s">
        <v>254</v>
      </c>
      <c r="O577" s="64" t="s">
        <v>568</v>
      </c>
    </row>
    <row r="578" spans="2:15" x14ac:dyDescent="0.3">
      <c r="B578" t="s">
        <v>1547</v>
      </c>
      <c r="C578" t="s">
        <v>12791</v>
      </c>
      <c r="D578" t="s">
        <v>568</v>
      </c>
      <c r="E578" s="64">
        <v>0</v>
      </c>
      <c r="F578" s="64">
        <v>0</v>
      </c>
      <c r="G578" s="47">
        <v>43524</v>
      </c>
      <c r="H578" s="71">
        <v>4</v>
      </c>
      <c r="I578" s="64">
        <v>0</v>
      </c>
      <c r="J578" s="64" t="s">
        <v>1538</v>
      </c>
      <c r="K578" s="64" t="s">
        <v>1535</v>
      </c>
      <c r="L578" s="64" t="s">
        <v>1535</v>
      </c>
      <c r="M578" s="64" t="s">
        <v>242</v>
      </c>
      <c r="N578" s="64" t="s">
        <v>254</v>
      </c>
      <c r="O578" s="64" t="s">
        <v>568</v>
      </c>
    </row>
    <row r="579" spans="2:15" x14ac:dyDescent="0.3">
      <c r="B579" t="s">
        <v>1536</v>
      </c>
      <c r="C579" t="s">
        <v>11478</v>
      </c>
      <c r="D579" t="s">
        <v>2496</v>
      </c>
      <c r="E579" s="64">
        <v>0</v>
      </c>
      <c r="F579" s="64">
        <v>0</v>
      </c>
      <c r="G579" s="47">
        <v>43505</v>
      </c>
      <c r="H579" s="71">
        <v>4</v>
      </c>
      <c r="I579" s="64">
        <v>72825</v>
      </c>
      <c r="J579" s="64" t="s">
        <v>249</v>
      </c>
      <c r="K579" s="64" t="s">
        <v>1535</v>
      </c>
      <c r="L579" s="64" t="s">
        <v>1535</v>
      </c>
      <c r="M579" s="64" t="s">
        <v>242</v>
      </c>
      <c r="N579" s="64" t="s">
        <v>254</v>
      </c>
      <c r="O579" s="64" t="s">
        <v>568</v>
      </c>
    </row>
    <row r="580" spans="2:15" x14ac:dyDescent="0.3">
      <c r="B580" t="s">
        <v>1536</v>
      </c>
      <c r="C580" t="s">
        <v>13004</v>
      </c>
      <c r="D580" t="s">
        <v>2297</v>
      </c>
      <c r="E580" s="64">
        <v>0</v>
      </c>
      <c r="F580" s="64">
        <v>0</v>
      </c>
      <c r="G580" s="47">
        <v>43518</v>
      </c>
      <c r="H580" s="71">
        <v>4</v>
      </c>
      <c r="I580" s="64">
        <v>136143</v>
      </c>
      <c r="J580" s="64" t="s">
        <v>249</v>
      </c>
      <c r="K580" s="64" t="s">
        <v>2160</v>
      </c>
      <c r="L580" s="64" t="s">
        <v>4235</v>
      </c>
      <c r="M580" s="64" t="s">
        <v>236</v>
      </c>
      <c r="N580" s="64" t="s">
        <v>254</v>
      </c>
      <c r="O580" s="64" t="s">
        <v>568</v>
      </c>
    </row>
    <row r="581" spans="2:15" x14ac:dyDescent="0.3">
      <c r="B581" t="s">
        <v>1536</v>
      </c>
      <c r="C581" t="s">
        <v>13014</v>
      </c>
      <c r="D581" t="s">
        <v>13015</v>
      </c>
      <c r="E581" s="64">
        <v>0</v>
      </c>
      <c r="F581" s="64">
        <v>0</v>
      </c>
      <c r="G581" s="47">
        <v>43521</v>
      </c>
      <c r="H581" s="71">
        <v>4</v>
      </c>
      <c r="I581" s="64">
        <v>33515</v>
      </c>
      <c r="J581" s="64" t="s">
        <v>249</v>
      </c>
      <c r="K581" s="64" t="s">
        <v>2160</v>
      </c>
      <c r="L581" s="64" t="s">
        <v>3939</v>
      </c>
      <c r="M581" s="64" t="s">
        <v>242</v>
      </c>
      <c r="N581" s="64" t="s">
        <v>254</v>
      </c>
      <c r="O581" s="64" t="s">
        <v>568</v>
      </c>
    </row>
    <row r="582" spans="2:15" x14ac:dyDescent="0.3">
      <c r="B582" t="s">
        <v>1536</v>
      </c>
      <c r="C582" t="s">
        <v>13111</v>
      </c>
      <c r="D582" t="s">
        <v>247</v>
      </c>
      <c r="E582" s="64">
        <v>1</v>
      </c>
      <c r="F582" s="64">
        <v>3332.72</v>
      </c>
      <c r="G582" s="47">
        <v>43523</v>
      </c>
      <c r="H582" s="71">
        <v>4</v>
      </c>
      <c r="I582" s="64">
        <v>-1</v>
      </c>
      <c r="J582" s="64" t="s">
        <v>1538</v>
      </c>
      <c r="K582" s="64" t="s">
        <v>2160</v>
      </c>
      <c r="L582" s="64" t="s">
        <v>2936</v>
      </c>
      <c r="M582" s="64" t="s">
        <v>242</v>
      </c>
      <c r="N582" s="64" t="s">
        <v>254</v>
      </c>
      <c r="O582" s="64" t="s">
        <v>568</v>
      </c>
    </row>
    <row r="583" spans="2:15" x14ac:dyDescent="0.3">
      <c r="B583" t="s">
        <v>1536</v>
      </c>
      <c r="C583" t="s">
        <v>13122</v>
      </c>
      <c r="D583" t="s">
        <v>1516</v>
      </c>
      <c r="E583" s="64">
        <v>0</v>
      </c>
      <c r="F583" s="64">
        <v>0</v>
      </c>
      <c r="G583" s="47">
        <v>43516</v>
      </c>
      <c r="H583" s="71">
        <v>4</v>
      </c>
      <c r="I583" s="64">
        <v>-1</v>
      </c>
      <c r="J583" s="64" t="s">
        <v>249</v>
      </c>
      <c r="K583" s="64" t="s">
        <v>2160</v>
      </c>
      <c r="L583" s="64" t="s">
        <v>13123</v>
      </c>
      <c r="M583" s="64" t="s">
        <v>236</v>
      </c>
      <c r="N583" s="64" t="s">
        <v>254</v>
      </c>
      <c r="O583" s="64" t="s">
        <v>568</v>
      </c>
    </row>
    <row r="584" spans="2:15" x14ac:dyDescent="0.3">
      <c r="B584" t="s">
        <v>1536</v>
      </c>
      <c r="C584" t="s">
        <v>13303</v>
      </c>
      <c r="D584" t="s">
        <v>2282</v>
      </c>
      <c r="E584" s="64">
        <v>0</v>
      </c>
      <c r="F584" s="64">
        <v>0</v>
      </c>
      <c r="G584" s="47">
        <v>43524</v>
      </c>
      <c r="H584" s="71">
        <v>4</v>
      </c>
      <c r="I584" s="64">
        <v>61553</v>
      </c>
      <c r="J584" s="64" t="s">
        <v>249</v>
      </c>
      <c r="K584" s="64" t="s">
        <v>2176</v>
      </c>
      <c r="L584" s="64" t="s">
        <v>13304</v>
      </c>
      <c r="M584" s="64" t="s">
        <v>236</v>
      </c>
      <c r="N584" s="64" t="s">
        <v>254</v>
      </c>
      <c r="O584" s="64" t="s">
        <v>568</v>
      </c>
    </row>
    <row r="585" spans="2:15" x14ac:dyDescent="0.3">
      <c r="B585" t="s">
        <v>1546</v>
      </c>
      <c r="C585" t="s">
        <v>11352</v>
      </c>
      <c r="D585" t="s">
        <v>2504</v>
      </c>
      <c r="E585" s="64">
        <v>0</v>
      </c>
      <c r="F585" s="64">
        <v>0</v>
      </c>
      <c r="G585" s="47">
        <v>43515</v>
      </c>
      <c r="H585" s="71">
        <v>4</v>
      </c>
      <c r="I585" s="64">
        <v>38479</v>
      </c>
      <c r="J585" s="64" t="s">
        <v>1538</v>
      </c>
      <c r="K585" s="64" t="s">
        <v>2173</v>
      </c>
      <c r="L585" s="64" t="s">
        <v>11353</v>
      </c>
      <c r="M585" s="64" t="s">
        <v>236</v>
      </c>
      <c r="N585" s="64" t="s">
        <v>254</v>
      </c>
      <c r="O585" s="64" t="s">
        <v>568</v>
      </c>
    </row>
    <row r="586" spans="2:15" x14ac:dyDescent="0.3">
      <c r="B586" t="s">
        <v>1536</v>
      </c>
      <c r="C586" t="s">
        <v>13742</v>
      </c>
      <c r="D586" t="s">
        <v>1510</v>
      </c>
      <c r="E586" s="64">
        <v>1</v>
      </c>
      <c r="F586" s="64">
        <v>3332.72</v>
      </c>
      <c r="G586" s="47">
        <v>43524</v>
      </c>
      <c r="H586" s="71">
        <v>4</v>
      </c>
      <c r="I586" s="64">
        <v>-1</v>
      </c>
      <c r="J586" s="64" t="s">
        <v>1538</v>
      </c>
      <c r="K586" s="64" t="s">
        <v>2176</v>
      </c>
      <c r="L586" s="64" t="s">
        <v>12104</v>
      </c>
      <c r="M586" s="64" t="s">
        <v>242</v>
      </c>
      <c r="N586" s="64" t="s">
        <v>254</v>
      </c>
      <c r="O586" s="64" t="s">
        <v>568</v>
      </c>
    </row>
    <row r="587" spans="2:15" x14ac:dyDescent="0.3">
      <c r="B587" t="s">
        <v>1546</v>
      </c>
      <c r="C587" t="s">
        <v>13878</v>
      </c>
      <c r="D587" t="s">
        <v>2085</v>
      </c>
      <c r="E587" s="64">
        <v>0</v>
      </c>
      <c r="F587" s="64">
        <v>0</v>
      </c>
      <c r="G587" s="47">
        <v>43521</v>
      </c>
      <c r="H587" s="71">
        <v>4</v>
      </c>
      <c r="I587" s="64">
        <v>49653</v>
      </c>
      <c r="J587" s="64" t="s">
        <v>1538</v>
      </c>
      <c r="K587" s="64" t="s">
        <v>2176</v>
      </c>
      <c r="L587" s="64" t="s">
        <v>13879</v>
      </c>
      <c r="M587" s="64" t="s">
        <v>242</v>
      </c>
      <c r="N587" s="64" t="s">
        <v>254</v>
      </c>
      <c r="O587" s="64" t="s">
        <v>568</v>
      </c>
    </row>
    <row r="588" spans="2:15" x14ac:dyDescent="0.3">
      <c r="B588" t="s">
        <v>1536</v>
      </c>
      <c r="C588" t="s">
        <v>12206</v>
      </c>
      <c r="D588" t="s">
        <v>2284</v>
      </c>
      <c r="E588" s="64">
        <v>0</v>
      </c>
      <c r="F588" s="64">
        <v>0</v>
      </c>
      <c r="G588" s="47">
        <v>43521</v>
      </c>
      <c r="H588" s="71">
        <v>4</v>
      </c>
      <c r="I588" s="64">
        <v>8996</v>
      </c>
      <c r="J588" s="64" t="s">
        <v>249</v>
      </c>
      <c r="K588" s="64" t="s">
        <v>2160</v>
      </c>
      <c r="L588" s="64" t="s">
        <v>4332</v>
      </c>
      <c r="M588" s="64" t="s">
        <v>246</v>
      </c>
      <c r="N588" s="64" t="s">
        <v>254</v>
      </c>
      <c r="O588" s="64" t="s">
        <v>568</v>
      </c>
    </row>
    <row r="589" spans="2:15" x14ac:dyDescent="0.3">
      <c r="B589" t="s">
        <v>1536</v>
      </c>
      <c r="C589" t="s">
        <v>11534</v>
      </c>
      <c r="D589" t="s">
        <v>2170</v>
      </c>
      <c r="E589" s="64">
        <v>0</v>
      </c>
      <c r="F589" s="64">
        <v>0</v>
      </c>
      <c r="G589" s="47">
        <v>43524</v>
      </c>
      <c r="H589" s="71">
        <v>4</v>
      </c>
      <c r="I589" s="64">
        <v>81421</v>
      </c>
      <c r="J589" s="64" t="s">
        <v>1538</v>
      </c>
      <c r="K589" s="64" t="s">
        <v>2160</v>
      </c>
      <c r="L589" s="64" t="s">
        <v>11535</v>
      </c>
      <c r="M589" s="64" t="s">
        <v>236</v>
      </c>
      <c r="N589" s="64" t="s">
        <v>254</v>
      </c>
      <c r="O589" s="64" t="s">
        <v>568</v>
      </c>
    </row>
    <row r="590" spans="2:15" x14ac:dyDescent="0.3">
      <c r="B590" t="s">
        <v>1536</v>
      </c>
      <c r="C590" t="s">
        <v>12285</v>
      </c>
      <c r="D590" t="s">
        <v>2226</v>
      </c>
      <c r="E590" s="64">
        <v>0</v>
      </c>
      <c r="F590" s="64">
        <v>0</v>
      </c>
      <c r="G590" s="47">
        <v>43516</v>
      </c>
      <c r="H590" s="71">
        <v>4</v>
      </c>
      <c r="I590" s="64">
        <v>41336</v>
      </c>
      <c r="J590" s="64" t="s">
        <v>1538</v>
      </c>
      <c r="K590" s="64" t="s">
        <v>2160</v>
      </c>
      <c r="L590" s="64" t="s">
        <v>12244</v>
      </c>
      <c r="M590" s="64" t="s">
        <v>246</v>
      </c>
      <c r="N590" s="64" t="s">
        <v>254</v>
      </c>
      <c r="O590" s="64" t="s">
        <v>568</v>
      </c>
    </row>
    <row r="591" spans="2:15" x14ac:dyDescent="0.3">
      <c r="B591" t="s">
        <v>1536</v>
      </c>
      <c r="C591" t="s">
        <v>11559</v>
      </c>
      <c r="D591" t="s">
        <v>2332</v>
      </c>
      <c r="E591" s="64">
        <v>0</v>
      </c>
      <c r="F591" s="64">
        <v>0</v>
      </c>
      <c r="G591" s="47">
        <v>43516</v>
      </c>
      <c r="H591" s="71">
        <v>4</v>
      </c>
      <c r="I591" s="64">
        <v>80602</v>
      </c>
      <c r="J591" s="64" t="s">
        <v>1538</v>
      </c>
      <c r="K591" s="64" t="s">
        <v>2160</v>
      </c>
      <c r="L591" s="64" t="s">
        <v>11522</v>
      </c>
      <c r="M591" s="64" t="s">
        <v>241</v>
      </c>
      <c r="N591" s="64" t="s">
        <v>254</v>
      </c>
      <c r="O591" s="64" t="s">
        <v>568</v>
      </c>
    </row>
    <row r="592" spans="2:15" x14ac:dyDescent="0.3">
      <c r="B592" t="s">
        <v>1536</v>
      </c>
      <c r="C592" t="s">
        <v>14337</v>
      </c>
      <c r="D592" t="s">
        <v>2346</v>
      </c>
      <c r="E592" s="64">
        <v>0</v>
      </c>
      <c r="F592" s="64">
        <v>0</v>
      </c>
      <c r="G592" s="47">
        <v>43509</v>
      </c>
      <c r="H592" s="71">
        <v>4</v>
      </c>
      <c r="I592" s="64">
        <v>167297</v>
      </c>
      <c r="J592" s="64" t="s">
        <v>1538</v>
      </c>
      <c r="K592" s="64" t="s">
        <v>2160</v>
      </c>
      <c r="L592" s="64" t="s">
        <v>14338</v>
      </c>
      <c r="M592" s="64" t="s">
        <v>242</v>
      </c>
      <c r="N592" s="64" t="s">
        <v>254</v>
      </c>
      <c r="O592" s="64" t="s">
        <v>568</v>
      </c>
    </row>
    <row r="593" spans="2:15" x14ac:dyDescent="0.3">
      <c r="B593" t="s">
        <v>1536</v>
      </c>
      <c r="C593" t="s">
        <v>12084</v>
      </c>
      <c r="D593" t="s">
        <v>2178</v>
      </c>
      <c r="E593" s="64">
        <v>0</v>
      </c>
      <c r="F593" s="64">
        <v>0</v>
      </c>
      <c r="G593" s="47">
        <v>43501</v>
      </c>
      <c r="H593" s="71">
        <v>4</v>
      </c>
      <c r="I593" s="64">
        <v>19282</v>
      </c>
      <c r="J593" s="64" t="s">
        <v>1538</v>
      </c>
      <c r="K593" s="64" t="s">
        <v>2160</v>
      </c>
      <c r="L593" s="64" t="s">
        <v>3939</v>
      </c>
      <c r="M593" s="64" t="s">
        <v>242</v>
      </c>
      <c r="N593" s="64" t="s">
        <v>254</v>
      </c>
      <c r="O593" s="64" t="s">
        <v>568</v>
      </c>
    </row>
    <row r="594" spans="2:15" x14ac:dyDescent="0.3">
      <c r="B594" t="s">
        <v>1536</v>
      </c>
      <c r="C594" t="s">
        <v>14408</v>
      </c>
      <c r="D594" t="s">
        <v>14191</v>
      </c>
      <c r="E594" s="64">
        <v>2</v>
      </c>
      <c r="F594" s="64">
        <v>5657.54</v>
      </c>
      <c r="G594" s="47">
        <v>43523</v>
      </c>
      <c r="H594" s="71">
        <v>4</v>
      </c>
      <c r="I594" s="64">
        <v>-1</v>
      </c>
      <c r="J594" s="64" t="s">
        <v>249</v>
      </c>
      <c r="K594" s="64" t="s">
        <v>2160</v>
      </c>
      <c r="L594" s="64" t="s">
        <v>4726</v>
      </c>
      <c r="M594" s="64" t="s">
        <v>236</v>
      </c>
      <c r="N594" s="64" t="s">
        <v>254</v>
      </c>
      <c r="O594" s="64" t="s">
        <v>568</v>
      </c>
    </row>
    <row r="595" spans="2:15" x14ac:dyDescent="0.3">
      <c r="B595" t="s">
        <v>1536</v>
      </c>
      <c r="C595" t="s">
        <v>14448</v>
      </c>
      <c r="D595" t="s">
        <v>1991</v>
      </c>
      <c r="E595" s="64">
        <v>2</v>
      </c>
      <c r="F595" s="64">
        <v>5657.54</v>
      </c>
      <c r="G595" s="47">
        <v>43524</v>
      </c>
      <c r="H595" s="71">
        <v>4</v>
      </c>
      <c r="I595" s="64">
        <v>-1</v>
      </c>
      <c r="J595" s="64" t="s">
        <v>1538</v>
      </c>
      <c r="K595" s="64" t="s">
        <v>2160</v>
      </c>
      <c r="L595" s="64" t="s">
        <v>14449</v>
      </c>
      <c r="M595" s="64" t="s">
        <v>242</v>
      </c>
      <c r="N595" s="64" t="s">
        <v>254</v>
      </c>
      <c r="O595" s="64" t="s">
        <v>568</v>
      </c>
    </row>
    <row r="596" spans="2:15" x14ac:dyDescent="0.3">
      <c r="B596" t="s">
        <v>1536</v>
      </c>
      <c r="C596" t="s">
        <v>11367</v>
      </c>
      <c r="D596" t="s">
        <v>2511</v>
      </c>
      <c r="E596" s="64">
        <v>0</v>
      </c>
      <c r="F596" s="64">
        <v>0</v>
      </c>
      <c r="G596" s="47">
        <v>43512</v>
      </c>
      <c r="H596" s="71">
        <v>4</v>
      </c>
      <c r="I596" s="64">
        <v>27863</v>
      </c>
      <c r="J596" s="64" t="s">
        <v>1538</v>
      </c>
      <c r="K596" s="64" t="s">
        <v>2173</v>
      </c>
      <c r="L596" s="64" t="s">
        <v>11368</v>
      </c>
      <c r="M596" s="64" t="s">
        <v>242</v>
      </c>
      <c r="N596" s="64" t="s">
        <v>254</v>
      </c>
      <c r="O596" s="64" t="s">
        <v>568</v>
      </c>
    </row>
    <row r="597" spans="2:15" x14ac:dyDescent="0.3">
      <c r="B597" t="s">
        <v>1546</v>
      </c>
      <c r="C597" t="s">
        <v>14646</v>
      </c>
      <c r="D597" t="s">
        <v>2323</v>
      </c>
      <c r="E597" s="64">
        <v>0</v>
      </c>
      <c r="F597" s="64">
        <v>0</v>
      </c>
      <c r="G597" s="47">
        <v>43516</v>
      </c>
      <c r="H597" s="71">
        <v>4</v>
      </c>
      <c r="I597" s="64">
        <v>-1</v>
      </c>
      <c r="J597" s="64" t="s">
        <v>1538</v>
      </c>
      <c r="K597" s="64" t="s">
        <v>2176</v>
      </c>
      <c r="L597" s="64" t="s">
        <v>14647</v>
      </c>
      <c r="M597" s="64" t="s">
        <v>246</v>
      </c>
      <c r="N597" s="64" t="s">
        <v>254</v>
      </c>
      <c r="O597" s="64" t="s">
        <v>568</v>
      </c>
    </row>
    <row r="598" spans="2:15" x14ac:dyDescent="0.3">
      <c r="B598" t="s">
        <v>1536</v>
      </c>
      <c r="C598" t="s">
        <v>11577</v>
      </c>
      <c r="D598" t="s">
        <v>2166</v>
      </c>
      <c r="E598" s="64">
        <v>0</v>
      </c>
      <c r="F598" s="64">
        <v>0</v>
      </c>
      <c r="G598" s="47">
        <v>43524</v>
      </c>
      <c r="H598" s="71">
        <v>4</v>
      </c>
      <c r="I598" s="64">
        <v>67655</v>
      </c>
      <c r="J598" s="64" t="s">
        <v>1538</v>
      </c>
      <c r="K598" s="64" t="s">
        <v>2160</v>
      </c>
      <c r="L598" s="64" t="s">
        <v>11522</v>
      </c>
      <c r="M598" s="64" t="s">
        <v>241</v>
      </c>
      <c r="N598" s="64" t="s">
        <v>254</v>
      </c>
      <c r="O598" s="64" t="s">
        <v>568</v>
      </c>
    </row>
    <row r="599" spans="2:15" x14ac:dyDescent="0.3">
      <c r="B599" t="s">
        <v>1536</v>
      </c>
      <c r="C599" t="s">
        <v>12115</v>
      </c>
      <c r="D599" t="s">
        <v>2317</v>
      </c>
      <c r="E599" s="64">
        <v>0</v>
      </c>
      <c r="F599" s="64">
        <v>0</v>
      </c>
      <c r="G599" s="47">
        <v>43514</v>
      </c>
      <c r="H599" s="71">
        <v>4</v>
      </c>
      <c r="I599" s="64">
        <v>40005</v>
      </c>
      <c r="J599" s="64" t="s">
        <v>249</v>
      </c>
      <c r="K599" s="64" t="s">
        <v>2160</v>
      </c>
      <c r="L599" s="64" t="s">
        <v>3939</v>
      </c>
      <c r="M599" s="64" t="s">
        <v>242</v>
      </c>
      <c r="N599" s="64" t="s">
        <v>254</v>
      </c>
      <c r="O599" s="64" t="s">
        <v>568</v>
      </c>
    </row>
    <row r="600" spans="2:15" x14ac:dyDescent="0.3">
      <c r="B600" t="s">
        <v>1536</v>
      </c>
      <c r="C600" t="s">
        <v>15148</v>
      </c>
      <c r="D600" t="s">
        <v>13972</v>
      </c>
      <c r="E600" s="64">
        <v>0</v>
      </c>
      <c r="F600" s="64">
        <v>0</v>
      </c>
      <c r="G600" s="47">
        <v>43521</v>
      </c>
      <c r="H600" s="71">
        <v>4</v>
      </c>
      <c r="I600" s="64">
        <v>-1</v>
      </c>
      <c r="J600" s="64" t="s">
        <v>1538</v>
      </c>
      <c r="K600" s="64" t="s">
        <v>2160</v>
      </c>
      <c r="L600" s="64" t="s">
        <v>2936</v>
      </c>
      <c r="M600" s="64" t="s">
        <v>241</v>
      </c>
      <c r="N600" s="64" t="s">
        <v>254</v>
      </c>
      <c r="O600" s="64" t="s">
        <v>568</v>
      </c>
    </row>
    <row r="601" spans="2:15" x14ac:dyDescent="0.3">
      <c r="B601" t="s">
        <v>1536</v>
      </c>
      <c r="C601" t="s">
        <v>15409</v>
      </c>
      <c r="D601" t="s">
        <v>13455</v>
      </c>
      <c r="E601" s="64">
        <v>2</v>
      </c>
      <c r="F601" s="64">
        <v>5657.54</v>
      </c>
      <c r="G601" s="47">
        <v>43515</v>
      </c>
      <c r="H601" s="71">
        <v>4</v>
      </c>
      <c r="I601" s="64">
        <v>-1</v>
      </c>
      <c r="J601" s="64" t="s">
        <v>1538</v>
      </c>
      <c r="K601" s="64" t="s">
        <v>2176</v>
      </c>
      <c r="L601" s="64" t="s">
        <v>15410</v>
      </c>
      <c r="M601" s="64" t="s">
        <v>242</v>
      </c>
      <c r="N601" s="64" t="s">
        <v>254</v>
      </c>
      <c r="O601" s="64" t="s">
        <v>568</v>
      </c>
    </row>
    <row r="602" spans="2:15" x14ac:dyDescent="0.3">
      <c r="B602" t="s">
        <v>1536</v>
      </c>
      <c r="C602" t="s">
        <v>15594</v>
      </c>
      <c r="D602" t="s">
        <v>1444</v>
      </c>
      <c r="E602" s="64">
        <v>0</v>
      </c>
      <c r="F602" s="64">
        <v>0</v>
      </c>
      <c r="G602" s="47">
        <v>43522</v>
      </c>
      <c r="H602" s="71">
        <v>4</v>
      </c>
      <c r="I602" s="64">
        <v>-1</v>
      </c>
      <c r="J602" s="64" t="s">
        <v>1538</v>
      </c>
      <c r="K602" s="64" t="s">
        <v>2160</v>
      </c>
      <c r="L602" s="64" t="s">
        <v>8133</v>
      </c>
      <c r="M602" s="64" t="s">
        <v>246</v>
      </c>
      <c r="N602" s="64" t="s">
        <v>254</v>
      </c>
      <c r="O602" s="64" t="s">
        <v>568</v>
      </c>
    </row>
    <row r="603" spans="2:15" x14ac:dyDescent="0.3">
      <c r="B603" t="s">
        <v>1536</v>
      </c>
      <c r="C603" t="s">
        <v>15610</v>
      </c>
      <c r="D603" t="s">
        <v>1999</v>
      </c>
      <c r="E603" s="64">
        <v>0</v>
      </c>
      <c r="F603" s="64">
        <v>0</v>
      </c>
      <c r="G603" s="47">
        <v>43524</v>
      </c>
      <c r="H603" s="71">
        <v>4</v>
      </c>
      <c r="I603" s="64">
        <v>-1</v>
      </c>
      <c r="J603" s="64" t="s">
        <v>1538</v>
      </c>
      <c r="K603" s="64" t="s">
        <v>2160</v>
      </c>
      <c r="L603" s="64" t="s">
        <v>2936</v>
      </c>
      <c r="M603" s="64" t="s">
        <v>246</v>
      </c>
      <c r="N603" s="64" t="s">
        <v>254</v>
      </c>
      <c r="O603" s="64" t="s">
        <v>568</v>
      </c>
    </row>
    <row r="604" spans="2:15" x14ac:dyDescent="0.3">
      <c r="B604" t="s">
        <v>1536</v>
      </c>
      <c r="C604" t="s">
        <v>15839</v>
      </c>
      <c r="D604" t="s">
        <v>2362</v>
      </c>
      <c r="E604" s="64">
        <v>0</v>
      </c>
      <c r="F604" s="64">
        <v>0</v>
      </c>
      <c r="G604" s="47">
        <v>43507</v>
      </c>
      <c r="H604" s="71">
        <v>4</v>
      </c>
      <c r="I604" s="64">
        <v>5181</v>
      </c>
      <c r="J604" s="64" t="s">
        <v>1538</v>
      </c>
      <c r="K604" s="64" t="s">
        <v>2176</v>
      </c>
      <c r="L604" s="64" t="s">
        <v>15840</v>
      </c>
      <c r="M604" s="64" t="s">
        <v>241</v>
      </c>
      <c r="N604" s="64" t="s">
        <v>254</v>
      </c>
      <c r="O604" s="64" t="s">
        <v>568</v>
      </c>
    </row>
    <row r="605" spans="2:15" x14ac:dyDescent="0.3">
      <c r="B605" t="s">
        <v>1536</v>
      </c>
      <c r="C605" t="s">
        <v>15911</v>
      </c>
      <c r="D605" t="s">
        <v>1527</v>
      </c>
      <c r="E605" s="64">
        <v>0</v>
      </c>
      <c r="F605" s="64">
        <v>0</v>
      </c>
      <c r="G605" s="47">
        <v>43509</v>
      </c>
      <c r="H605" s="71">
        <v>4</v>
      </c>
      <c r="I605" s="64">
        <v>-1</v>
      </c>
      <c r="J605" s="64" t="s">
        <v>1538</v>
      </c>
      <c r="K605" s="64" t="s">
        <v>2176</v>
      </c>
      <c r="L605" s="64" t="s">
        <v>15912</v>
      </c>
      <c r="M605" s="64" t="s">
        <v>242</v>
      </c>
      <c r="N605" s="64" t="s">
        <v>254</v>
      </c>
      <c r="O605" s="64" t="s">
        <v>568</v>
      </c>
    </row>
    <row r="606" spans="2:15" x14ac:dyDescent="0.3">
      <c r="B606" t="s">
        <v>1536</v>
      </c>
      <c r="C606" t="s">
        <v>16122</v>
      </c>
      <c r="D606" t="s">
        <v>1504</v>
      </c>
      <c r="E606" s="64">
        <v>1</v>
      </c>
      <c r="F606" s="64">
        <v>1317.57</v>
      </c>
      <c r="G606" s="47">
        <v>43516</v>
      </c>
      <c r="H606" s="71">
        <v>4</v>
      </c>
      <c r="I606" s="64">
        <v>-1</v>
      </c>
      <c r="J606" s="64" t="s">
        <v>1538</v>
      </c>
      <c r="K606" s="64" t="s">
        <v>2173</v>
      </c>
      <c r="L606" s="64" t="s">
        <v>16123</v>
      </c>
      <c r="M606" s="64" t="s">
        <v>236</v>
      </c>
      <c r="N606" s="64" t="s">
        <v>254</v>
      </c>
      <c r="O606" s="64" t="s">
        <v>568</v>
      </c>
    </row>
    <row r="607" spans="2:15" x14ac:dyDescent="0.3">
      <c r="B607" t="s">
        <v>1536</v>
      </c>
      <c r="C607" t="s">
        <v>11392</v>
      </c>
      <c r="D607" t="s">
        <v>2489</v>
      </c>
      <c r="E607" s="64">
        <v>0</v>
      </c>
      <c r="F607" s="64">
        <v>0</v>
      </c>
      <c r="G607" s="47">
        <v>43510</v>
      </c>
      <c r="H607" s="71">
        <v>4</v>
      </c>
      <c r="I607" s="64">
        <v>37968</v>
      </c>
      <c r="J607" s="64" t="s">
        <v>249</v>
      </c>
      <c r="K607" s="64" t="s">
        <v>2173</v>
      </c>
      <c r="L607" s="64" t="s">
        <v>11370</v>
      </c>
      <c r="M607" s="64" t="s">
        <v>246</v>
      </c>
      <c r="N607" s="64" t="s">
        <v>254</v>
      </c>
      <c r="O607" s="64" t="s">
        <v>568</v>
      </c>
    </row>
    <row r="608" spans="2:15" x14ac:dyDescent="0.3">
      <c r="B608" t="s">
        <v>1536</v>
      </c>
      <c r="C608" t="s">
        <v>11400</v>
      </c>
      <c r="D608" t="s">
        <v>2478</v>
      </c>
      <c r="E608" s="64">
        <v>0</v>
      </c>
      <c r="F608" s="64">
        <v>0</v>
      </c>
      <c r="G608" s="47">
        <v>43497</v>
      </c>
      <c r="H608" s="71">
        <v>4</v>
      </c>
      <c r="I608" s="64">
        <v>24045</v>
      </c>
      <c r="J608" s="64" t="s">
        <v>249</v>
      </c>
      <c r="K608" s="64" t="s">
        <v>2160</v>
      </c>
      <c r="L608" s="64" t="s">
        <v>11401</v>
      </c>
      <c r="M608" s="64" t="s">
        <v>241</v>
      </c>
      <c r="N608" s="64" t="s">
        <v>254</v>
      </c>
      <c r="O608" s="64" t="s">
        <v>568</v>
      </c>
    </row>
    <row r="609" spans="2:15" x14ac:dyDescent="0.3">
      <c r="B609" t="s">
        <v>1536</v>
      </c>
      <c r="C609" t="s">
        <v>16275</v>
      </c>
      <c r="D609" t="s">
        <v>1866</v>
      </c>
      <c r="E609" s="64">
        <v>1</v>
      </c>
      <c r="F609" s="64">
        <v>1317.57</v>
      </c>
      <c r="G609" s="47">
        <v>43524</v>
      </c>
      <c r="H609" s="71">
        <v>4</v>
      </c>
      <c r="I609" s="64">
        <v>-1</v>
      </c>
      <c r="J609" s="64" t="s">
        <v>1538</v>
      </c>
      <c r="K609" s="64" t="s">
        <v>2176</v>
      </c>
      <c r="L609" s="64" t="s">
        <v>16276</v>
      </c>
      <c r="M609" s="64" t="s">
        <v>241</v>
      </c>
      <c r="N609" s="64" t="s">
        <v>254</v>
      </c>
      <c r="O609" s="64" t="s">
        <v>568</v>
      </c>
    </row>
    <row r="610" spans="2:15" x14ac:dyDescent="0.3">
      <c r="B610" t="s">
        <v>1536</v>
      </c>
      <c r="C610" t="s">
        <v>16349</v>
      </c>
      <c r="D610" t="s">
        <v>1481</v>
      </c>
      <c r="E610" s="64">
        <v>1</v>
      </c>
      <c r="F610" s="64">
        <v>1317.57</v>
      </c>
      <c r="G610" s="47">
        <v>43522</v>
      </c>
      <c r="H610" s="71">
        <v>4</v>
      </c>
      <c r="I610" s="64">
        <v>-1</v>
      </c>
      <c r="J610" s="64" t="s">
        <v>1538</v>
      </c>
      <c r="K610" s="64" t="s">
        <v>2173</v>
      </c>
      <c r="L610" s="64" t="s">
        <v>4253</v>
      </c>
      <c r="M610" s="64" t="s">
        <v>242</v>
      </c>
      <c r="N610" s="64" t="s">
        <v>254</v>
      </c>
      <c r="O610" s="64" t="s">
        <v>568</v>
      </c>
    </row>
    <row r="611" spans="2:15" x14ac:dyDescent="0.3">
      <c r="B611" t="s">
        <v>1536</v>
      </c>
      <c r="C611" t="s">
        <v>11826</v>
      </c>
      <c r="D611" t="s">
        <v>2305</v>
      </c>
      <c r="E611" s="64">
        <v>0</v>
      </c>
      <c r="F611" s="64">
        <v>0</v>
      </c>
      <c r="G611" s="47">
        <v>43516</v>
      </c>
      <c r="H611" s="71">
        <v>4</v>
      </c>
      <c r="I611" s="64">
        <v>67980</v>
      </c>
      <c r="J611" s="64" t="s">
        <v>1538</v>
      </c>
      <c r="K611" s="64" t="s">
        <v>2160</v>
      </c>
      <c r="L611" s="64" t="s">
        <v>5981</v>
      </c>
      <c r="M611" s="64" t="s">
        <v>236</v>
      </c>
      <c r="N611" s="64" t="s">
        <v>254</v>
      </c>
      <c r="O611" s="64" t="s">
        <v>568</v>
      </c>
    </row>
    <row r="612" spans="2:15" x14ac:dyDescent="0.3">
      <c r="B612" t="s">
        <v>1536</v>
      </c>
      <c r="C612" t="s">
        <v>16600</v>
      </c>
      <c r="D612" t="s">
        <v>2355</v>
      </c>
      <c r="E612" s="64">
        <v>0</v>
      </c>
      <c r="F612" s="64">
        <v>0</v>
      </c>
      <c r="G612" s="47">
        <v>43524</v>
      </c>
      <c r="H612" s="71">
        <v>4</v>
      </c>
      <c r="I612" s="64">
        <v>90265</v>
      </c>
      <c r="J612" s="64" t="s">
        <v>1538</v>
      </c>
      <c r="K612" s="64" t="s">
        <v>2160</v>
      </c>
      <c r="L612" s="64" t="s">
        <v>3939</v>
      </c>
      <c r="M612" s="64" t="s">
        <v>242</v>
      </c>
      <c r="N612" s="64" t="s">
        <v>254</v>
      </c>
      <c r="O612" s="64" t="s">
        <v>568</v>
      </c>
    </row>
    <row r="613" spans="2:15" x14ac:dyDescent="0.3">
      <c r="B613" t="s">
        <v>1536</v>
      </c>
      <c r="C613" t="s">
        <v>16666</v>
      </c>
      <c r="D613" t="s">
        <v>2388</v>
      </c>
      <c r="E613" s="64">
        <v>1</v>
      </c>
      <c r="F613" s="64">
        <v>3332.72</v>
      </c>
      <c r="G613" s="47">
        <v>43521</v>
      </c>
      <c r="H613" s="71">
        <v>4</v>
      </c>
      <c r="I613" s="64">
        <v>-1</v>
      </c>
      <c r="J613" s="64" t="s">
        <v>1538</v>
      </c>
      <c r="K613" s="64" t="s">
        <v>2173</v>
      </c>
      <c r="L613" s="64" t="s">
        <v>4253</v>
      </c>
      <c r="M613" s="64" t="s">
        <v>242</v>
      </c>
      <c r="N613" s="64" t="s">
        <v>254</v>
      </c>
      <c r="O613" s="64" t="s">
        <v>568</v>
      </c>
    </row>
    <row r="614" spans="2:15" x14ac:dyDescent="0.3">
      <c r="B614" t="s">
        <v>1536</v>
      </c>
      <c r="C614" t="s">
        <v>11461</v>
      </c>
      <c r="D614" t="s">
        <v>2516</v>
      </c>
      <c r="E614" s="64">
        <v>0</v>
      </c>
      <c r="F614" s="64">
        <v>0</v>
      </c>
      <c r="G614" s="47">
        <v>43512</v>
      </c>
      <c r="H614" s="71">
        <v>4</v>
      </c>
      <c r="I614" s="64">
        <v>38934</v>
      </c>
      <c r="J614" s="64" t="s">
        <v>1538</v>
      </c>
      <c r="K614" s="64" t="s">
        <v>2160</v>
      </c>
      <c r="L614" s="64" t="s">
        <v>2992</v>
      </c>
      <c r="M614" s="64" t="s">
        <v>246</v>
      </c>
      <c r="N614" s="64" t="s">
        <v>254</v>
      </c>
      <c r="O614" s="64" t="s">
        <v>568</v>
      </c>
    </row>
    <row r="615" spans="2:15" x14ac:dyDescent="0.3">
      <c r="B615" t="s">
        <v>1547</v>
      </c>
      <c r="C615" t="s">
        <v>17436</v>
      </c>
      <c r="D615" t="s">
        <v>568</v>
      </c>
      <c r="E615" s="64">
        <v>0</v>
      </c>
      <c r="F615" s="64">
        <v>0</v>
      </c>
      <c r="G615" s="47">
        <v>43516</v>
      </c>
      <c r="H615" s="71">
        <v>4</v>
      </c>
      <c r="I615" s="64">
        <v>0</v>
      </c>
      <c r="J615" s="64" t="s">
        <v>1538</v>
      </c>
      <c r="K615" s="64" t="s">
        <v>1535</v>
      </c>
      <c r="L615" s="64" t="s">
        <v>1535</v>
      </c>
      <c r="M615" s="64" t="s">
        <v>242</v>
      </c>
      <c r="N615" s="64" t="s">
        <v>254</v>
      </c>
      <c r="O615" s="64" t="s">
        <v>568</v>
      </c>
    </row>
    <row r="616" spans="2:15" x14ac:dyDescent="0.3">
      <c r="B616" t="s">
        <v>1547</v>
      </c>
      <c r="C616" t="s">
        <v>17595</v>
      </c>
      <c r="D616" t="s">
        <v>568</v>
      </c>
      <c r="E616" s="64">
        <v>0</v>
      </c>
      <c r="F616" s="64">
        <v>0</v>
      </c>
      <c r="G616" s="47">
        <v>43516</v>
      </c>
      <c r="H616" s="71">
        <v>4</v>
      </c>
      <c r="I616" s="64">
        <v>0</v>
      </c>
      <c r="J616" s="64" t="s">
        <v>1538</v>
      </c>
      <c r="K616" s="64" t="s">
        <v>1535</v>
      </c>
      <c r="L616" s="64" t="s">
        <v>1535</v>
      </c>
      <c r="M616" s="64" t="s">
        <v>242</v>
      </c>
      <c r="N616" s="64" t="s">
        <v>254</v>
      </c>
      <c r="O616" s="64" t="s">
        <v>568</v>
      </c>
    </row>
    <row r="617" spans="2:15" x14ac:dyDescent="0.3">
      <c r="B617" t="s">
        <v>1547</v>
      </c>
      <c r="C617" t="s">
        <v>12684</v>
      </c>
      <c r="D617" t="s">
        <v>568</v>
      </c>
      <c r="E617" s="64">
        <v>0</v>
      </c>
      <c r="F617" s="64">
        <v>0</v>
      </c>
      <c r="G617" s="47">
        <v>43484</v>
      </c>
      <c r="H617" s="71">
        <v>4.083333333333333</v>
      </c>
      <c r="I617" s="64">
        <v>0</v>
      </c>
      <c r="J617" s="64" t="s">
        <v>1538</v>
      </c>
      <c r="K617" s="64" t="s">
        <v>1535</v>
      </c>
      <c r="L617" s="64" t="s">
        <v>1535</v>
      </c>
      <c r="M617" s="64" t="s">
        <v>242</v>
      </c>
      <c r="N617" s="64" t="s">
        <v>254</v>
      </c>
      <c r="O617" s="64" t="s">
        <v>568</v>
      </c>
    </row>
    <row r="618" spans="2:15" x14ac:dyDescent="0.3">
      <c r="B618" t="s">
        <v>1536</v>
      </c>
      <c r="C618" t="s">
        <v>12954</v>
      </c>
      <c r="D618" t="s">
        <v>12955</v>
      </c>
      <c r="E618" s="64">
        <v>2</v>
      </c>
      <c r="F618" s="64">
        <v>5657.54</v>
      </c>
      <c r="G618" s="47">
        <v>43467</v>
      </c>
      <c r="H618" s="71">
        <v>4.083333333333333</v>
      </c>
      <c r="I618" s="64">
        <v>-1</v>
      </c>
      <c r="J618" s="64" t="s">
        <v>1538</v>
      </c>
      <c r="K618" s="64" t="s">
        <v>2176</v>
      </c>
      <c r="L618" s="64" t="s">
        <v>12956</v>
      </c>
      <c r="M618" s="64" t="s">
        <v>246</v>
      </c>
      <c r="N618" s="64" t="s">
        <v>254</v>
      </c>
      <c r="O618" s="64" t="s">
        <v>568</v>
      </c>
    </row>
    <row r="619" spans="2:15" x14ac:dyDescent="0.3">
      <c r="B619" t="s">
        <v>1536</v>
      </c>
      <c r="C619" t="s">
        <v>13099</v>
      </c>
      <c r="D619" t="s">
        <v>1905</v>
      </c>
      <c r="E619" s="64">
        <v>0</v>
      </c>
      <c r="F619" s="64">
        <v>0</v>
      </c>
      <c r="G619" s="47">
        <v>43467</v>
      </c>
      <c r="H619" s="71">
        <v>4.083333333333333</v>
      </c>
      <c r="I619" s="64">
        <v>-1</v>
      </c>
      <c r="J619" s="64" t="s">
        <v>1538</v>
      </c>
      <c r="K619" s="64" t="s">
        <v>2160</v>
      </c>
      <c r="L619" s="64" t="s">
        <v>8716</v>
      </c>
      <c r="M619" s="64" t="s">
        <v>236</v>
      </c>
      <c r="N619" s="64" t="s">
        <v>254</v>
      </c>
      <c r="O619" s="64" t="s">
        <v>568</v>
      </c>
    </row>
    <row r="620" spans="2:15" x14ac:dyDescent="0.3">
      <c r="B620" t="s">
        <v>1536</v>
      </c>
      <c r="C620" t="s">
        <v>13132</v>
      </c>
      <c r="D620" t="s">
        <v>13133</v>
      </c>
      <c r="E620" s="64">
        <v>0</v>
      </c>
      <c r="F620" s="64">
        <v>0</v>
      </c>
      <c r="G620" s="47">
        <v>43496</v>
      </c>
      <c r="H620" s="71">
        <v>4.083333333333333</v>
      </c>
      <c r="I620" s="64">
        <v>-1</v>
      </c>
      <c r="J620" s="64" t="s">
        <v>249</v>
      </c>
      <c r="K620" s="64" t="s">
        <v>2160</v>
      </c>
      <c r="L620" s="64" t="s">
        <v>13134</v>
      </c>
      <c r="M620" s="64" t="s">
        <v>241</v>
      </c>
      <c r="N620" s="64" t="s">
        <v>254</v>
      </c>
      <c r="O620" s="64" t="s">
        <v>568</v>
      </c>
    </row>
    <row r="621" spans="2:15" x14ac:dyDescent="0.3">
      <c r="B621" t="s">
        <v>1536</v>
      </c>
      <c r="C621" t="s">
        <v>13369</v>
      </c>
      <c r="D621" t="s">
        <v>1955</v>
      </c>
      <c r="E621" s="64">
        <v>0</v>
      </c>
      <c r="F621" s="64">
        <v>0</v>
      </c>
      <c r="G621" s="47">
        <v>43494</v>
      </c>
      <c r="H621" s="71">
        <v>4.083333333333333</v>
      </c>
      <c r="I621" s="64">
        <v>-1</v>
      </c>
      <c r="J621" s="64" t="s">
        <v>1538</v>
      </c>
      <c r="K621" s="64" t="s">
        <v>2160</v>
      </c>
      <c r="L621" s="64" t="s">
        <v>3939</v>
      </c>
      <c r="M621" s="64" t="s">
        <v>242</v>
      </c>
      <c r="N621" s="64" t="s">
        <v>254</v>
      </c>
      <c r="O621" s="64" t="s">
        <v>568</v>
      </c>
    </row>
    <row r="622" spans="2:15" x14ac:dyDescent="0.3">
      <c r="B622" t="s">
        <v>1536</v>
      </c>
      <c r="C622" t="s">
        <v>13383</v>
      </c>
      <c r="D622" t="s">
        <v>1985</v>
      </c>
      <c r="E622" s="64">
        <v>1</v>
      </c>
      <c r="F622" s="64">
        <v>3332.72</v>
      </c>
      <c r="G622" s="47">
        <v>43483</v>
      </c>
      <c r="H622" s="71">
        <v>4.083333333333333</v>
      </c>
      <c r="I622" s="64">
        <v>-1</v>
      </c>
      <c r="J622" s="64" t="s">
        <v>249</v>
      </c>
      <c r="K622" s="64" t="s">
        <v>2173</v>
      </c>
      <c r="L622" s="64" t="s">
        <v>13384</v>
      </c>
      <c r="M622" s="64" t="s">
        <v>236</v>
      </c>
      <c r="N622" s="64" t="s">
        <v>254</v>
      </c>
      <c r="O622" s="64" t="s">
        <v>568</v>
      </c>
    </row>
    <row r="623" spans="2:15" x14ac:dyDescent="0.3">
      <c r="B623" t="s">
        <v>1536</v>
      </c>
      <c r="C623" t="s">
        <v>11712</v>
      </c>
      <c r="D623" t="s">
        <v>2359</v>
      </c>
      <c r="E623" s="64">
        <v>0</v>
      </c>
      <c r="F623" s="64">
        <v>0</v>
      </c>
      <c r="G623" s="47">
        <v>43494</v>
      </c>
      <c r="H623" s="71">
        <v>4.083333333333333</v>
      </c>
      <c r="I623" s="64">
        <v>81693</v>
      </c>
      <c r="J623" s="64" t="s">
        <v>1538</v>
      </c>
      <c r="K623" s="64" t="s">
        <v>2160</v>
      </c>
      <c r="L623" s="64" t="s">
        <v>2992</v>
      </c>
      <c r="M623" s="64" t="s">
        <v>236</v>
      </c>
      <c r="N623" s="64" t="s">
        <v>254</v>
      </c>
      <c r="O623" s="64" t="s">
        <v>568</v>
      </c>
    </row>
    <row r="624" spans="2:15" x14ac:dyDescent="0.3">
      <c r="B624" t="s">
        <v>1536</v>
      </c>
      <c r="C624" t="s">
        <v>13481</v>
      </c>
      <c r="D624" t="s">
        <v>1447</v>
      </c>
      <c r="E624" s="64">
        <v>0</v>
      </c>
      <c r="F624" s="64">
        <v>0</v>
      </c>
      <c r="G624" s="47">
        <v>43476</v>
      </c>
      <c r="H624" s="71">
        <v>4.083333333333333</v>
      </c>
      <c r="I624" s="64">
        <v>-1</v>
      </c>
      <c r="J624" s="64" t="s">
        <v>1538</v>
      </c>
      <c r="K624" s="64" t="s">
        <v>2160</v>
      </c>
      <c r="L624" s="64" t="s">
        <v>2936</v>
      </c>
      <c r="M624" s="64" t="s">
        <v>241</v>
      </c>
      <c r="N624" s="64" t="s">
        <v>254</v>
      </c>
      <c r="O624" s="64" t="s">
        <v>568</v>
      </c>
    </row>
    <row r="625" spans="2:15" x14ac:dyDescent="0.3">
      <c r="B625" t="s">
        <v>1536</v>
      </c>
      <c r="C625" t="s">
        <v>11739</v>
      </c>
      <c r="D625" t="s">
        <v>2309</v>
      </c>
      <c r="E625" s="64">
        <v>0</v>
      </c>
      <c r="F625" s="64">
        <v>0</v>
      </c>
      <c r="G625" s="47">
        <v>43475</v>
      </c>
      <c r="H625" s="71">
        <v>4.083333333333333</v>
      </c>
      <c r="I625" s="64">
        <v>93375</v>
      </c>
      <c r="J625" s="64" t="s">
        <v>249</v>
      </c>
      <c r="K625" s="64" t="s">
        <v>2160</v>
      </c>
      <c r="L625" s="64" t="s">
        <v>3939</v>
      </c>
      <c r="M625" s="64" t="s">
        <v>236</v>
      </c>
      <c r="N625" s="64" t="s">
        <v>254</v>
      </c>
      <c r="O625" s="64" t="s">
        <v>568</v>
      </c>
    </row>
    <row r="626" spans="2:15" x14ac:dyDescent="0.3">
      <c r="B626" t="s">
        <v>1546</v>
      </c>
      <c r="C626" t="s">
        <v>11533</v>
      </c>
      <c r="D626" t="s">
        <v>11531</v>
      </c>
      <c r="E626" s="64">
        <v>0</v>
      </c>
      <c r="F626" s="64">
        <v>0</v>
      </c>
      <c r="G626" s="47">
        <v>43496</v>
      </c>
      <c r="H626" s="71">
        <v>4.083333333333333</v>
      </c>
      <c r="I626" s="64">
        <v>34331</v>
      </c>
      <c r="J626" s="64" t="s">
        <v>1538</v>
      </c>
      <c r="K626" s="64" t="s">
        <v>2160</v>
      </c>
      <c r="L626" s="64" t="s">
        <v>4054</v>
      </c>
      <c r="M626" s="64" t="s">
        <v>242</v>
      </c>
      <c r="N626" s="64" t="s">
        <v>254</v>
      </c>
      <c r="O626" s="64" t="s">
        <v>568</v>
      </c>
    </row>
    <row r="627" spans="2:15" x14ac:dyDescent="0.3">
      <c r="B627" t="s">
        <v>1536</v>
      </c>
      <c r="C627" t="s">
        <v>13659</v>
      </c>
      <c r="D627" t="s">
        <v>1395</v>
      </c>
      <c r="E627" s="64">
        <v>0</v>
      </c>
      <c r="F627" s="64">
        <v>0</v>
      </c>
      <c r="G627" s="47">
        <v>43467</v>
      </c>
      <c r="H627" s="71">
        <v>4.083333333333333</v>
      </c>
      <c r="I627" s="64">
        <v>-1</v>
      </c>
      <c r="J627" s="64" t="s">
        <v>1538</v>
      </c>
      <c r="K627" s="64" t="s">
        <v>2160</v>
      </c>
      <c r="L627" s="64" t="s">
        <v>6338</v>
      </c>
      <c r="M627" s="64" t="s">
        <v>236</v>
      </c>
      <c r="N627" s="64" t="s">
        <v>254</v>
      </c>
      <c r="O627" s="64" t="s">
        <v>568</v>
      </c>
    </row>
    <row r="628" spans="2:15" x14ac:dyDescent="0.3">
      <c r="B628" t="s">
        <v>1536</v>
      </c>
      <c r="C628" t="s">
        <v>13728</v>
      </c>
      <c r="D628" t="s">
        <v>1395</v>
      </c>
      <c r="E628" s="64">
        <v>1</v>
      </c>
      <c r="F628" s="64">
        <v>3332.72</v>
      </c>
      <c r="G628" s="47">
        <v>43467</v>
      </c>
      <c r="H628" s="71">
        <v>4.083333333333333</v>
      </c>
      <c r="I628" s="64">
        <v>-1</v>
      </c>
      <c r="J628" s="64" t="s">
        <v>1538</v>
      </c>
      <c r="K628" s="64" t="s">
        <v>2160</v>
      </c>
      <c r="L628" s="64" t="s">
        <v>4235</v>
      </c>
      <c r="M628" s="64" t="s">
        <v>239</v>
      </c>
      <c r="N628" s="64" t="s">
        <v>254</v>
      </c>
      <c r="O628" s="64" t="s">
        <v>568</v>
      </c>
    </row>
    <row r="629" spans="2:15" x14ac:dyDescent="0.3">
      <c r="B629" t="s">
        <v>1546</v>
      </c>
      <c r="C629" t="s">
        <v>11328</v>
      </c>
      <c r="D629" t="s">
        <v>2519</v>
      </c>
      <c r="E629" s="64">
        <v>0</v>
      </c>
      <c r="F629" s="64">
        <v>0</v>
      </c>
      <c r="G629" s="47">
        <v>43467</v>
      </c>
      <c r="H629" s="71">
        <v>4.083333333333333</v>
      </c>
      <c r="I629" s="64">
        <v>59785</v>
      </c>
      <c r="J629" s="64" t="s">
        <v>1538</v>
      </c>
      <c r="K629" s="64" t="s">
        <v>2186</v>
      </c>
      <c r="L629" s="64" t="s">
        <v>11329</v>
      </c>
      <c r="M629" s="64" t="s">
        <v>236</v>
      </c>
      <c r="N629" s="64" t="s">
        <v>254</v>
      </c>
      <c r="O629" s="64" t="s">
        <v>568</v>
      </c>
    </row>
    <row r="630" spans="2:15" x14ac:dyDescent="0.3">
      <c r="B630" t="s">
        <v>1546</v>
      </c>
      <c r="C630" t="s">
        <v>13874</v>
      </c>
      <c r="D630" t="s">
        <v>2357</v>
      </c>
      <c r="E630" s="64">
        <v>0</v>
      </c>
      <c r="F630" s="64">
        <v>0</v>
      </c>
      <c r="G630" s="47">
        <v>43496</v>
      </c>
      <c r="H630" s="71">
        <v>4.083333333333333</v>
      </c>
      <c r="I630" s="64">
        <v>-1</v>
      </c>
      <c r="J630" s="64" t="s">
        <v>1538</v>
      </c>
      <c r="K630" s="64" t="s">
        <v>2176</v>
      </c>
      <c r="L630" s="64" t="s">
        <v>13875</v>
      </c>
      <c r="M630" s="64" t="s">
        <v>236</v>
      </c>
      <c r="N630" s="64" t="s">
        <v>254</v>
      </c>
      <c r="O630" s="64" t="s">
        <v>568</v>
      </c>
    </row>
    <row r="631" spans="2:15" x14ac:dyDescent="0.3">
      <c r="B631" t="s">
        <v>1536</v>
      </c>
      <c r="C631" t="s">
        <v>14018</v>
      </c>
      <c r="D631" t="s">
        <v>1859</v>
      </c>
      <c r="E631" s="64">
        <v>1</v>
      </c>
      <c r="F631" s="64">
        <v>3332.72</v>
      </c>
      <c r="G631" s="47">
        <v>43486</v>
      </c>
      <c r="H631" s="71">
        <v>4.083333333333333</v>
      </c>
      <c r="I631" s="64">
        <v>-1</v>
      </c>
      <c r="J631" s="64" t="s">
        <v>249</v>
      </c>
      <c r="K631" s="64" t="s">
        <v>2160</v>
      </c>
      <c r="L631" s="64" t="s">
        <v>2925</v>
      </c>
      <c r="M631" s="64" t="s">
        <v>242</v>
      </c>
      <c r="N631" s="64" t="s">
        <v>254</v>
      </c>
      <c r="O631" s="64" t="s">
        <v>568</v>
      </c>
    </row>
    <row r="632" spans="2:15" x14ac:dyDescent="0.3">
      <c r="B632" t="s">
        <v>1536</v>
      </c>
      <c r="C632" t="s">
        <v>11713</v>
      </c>
      <c r="D632" t="s">
        <v>2184</v>
      </c>
      <c r="E632" s="64">
        <v>0</v>
      </c>
      <c r="F632" s="64">
        <v>0</v>
      </c>
      <c r="G632" s="47">
        <v>43467</v>
      </c>
      <c r="H632" s="71">
        <v>4.083333333333333</v>
      </c>
      <c r="I632" s="64">
        <v>160672</v>
      </c>
      <c r="J632" s="64" t="s">
        <v>249</v>
      </c>
      <c r="K632" s="64" t="s">
        <v>2173</v>
      </c>
      <c r="L632" s="64" t="s">
        <v>11714</v>
      </c>
      <c r="M632" s="64" t="s">
        <v>236</v>
      </c>
      <c r="N632" s="64" t="s">
        <v>254</v>
      </c>
      <c r="O632" s="64" t="s">
        <v>568</v>
      </c>
    </row>
    <row r="633" spans="2:15" x14ac:dyDescent="0.3">
      <c r="B633" t="s">
        <v>1536</v>
      </c>
      <c r="C633" t="s">
        <v>14036</v>
      </c>
      <c r="D633" t="s">
        <v>14037</v>
      </c>
      <c r="E633" s="64">
        <v>1</v>
      </c>
      <c r="F633" s="64">
        <v>3332.72</v>
      </c>
      <c r="G633" s="47">
        <v>43486</v>
      </c>
      <c r="H633" s="71">
        <v>4.083333333333333</v>
      </c>
      <c r="I633" s="64">
        <v>-1</v>
      </c>
      <c r="J633" s="64" t="s">
        <v>249</v>
      </c>
      <c r="K633" s="64" t="s">
        <v>2160</v>
      </c>
      <c r="L633" s="64" t="s">
        <v>2936</v>
      </c>
      <c r="M633" s="64" t="s">
        <v>242</v>
      </c>
      <c r="N633" s="64" t="s">
        <v>254</v>
      </c>
      <c r="O633" s="64" t="s">
        <v>568</v>
      </c>
    </row>
    <row r="634" spans="2:15" x14ac:dyDescent="0.3">
      <c r="B634" t="s">
        <v>1536</v>
      </c>
      <c r="C634" t="s">
        <v>14134</v>
      </c>
      <c r="D634" t="s">
        <v>2092</v>
      </c>
      <c r="E634" s="64">
        <v>1</v>
      </c>
      <c r="F634" s="64">
        <v>1218.06</v>
      </c>
      <c r="G634" s="47">
        <v>43467</v>
      </c>
      <c r="H634" s="71">
        <v>4.083333333333333</v>
      </c>
      <c r="I634" s="64">
        <v>-1</v>
      </c>
      <c r="J634" s="64" t="s">
        <v>1538</v>
      </c>
      <c r="K634" s="64" t="s">
        <v>2160</v>
      </c>
      <c r="L634" s="64" t="s">
        <v>14135</v>
      </c>
      <c r="M634" s="64" t="s">
        <v>242</v>
      </c>
      <c r="N634" s="64" t="s">
        <v>254</v>
      </c>
      <c r="O634" s="64" t="s">
        <v>568</v>
      </c>
    </row>
    <row r="635" spans="2:15" x14ac:dyDescent="0.3">
      <c r="B635" t="s">
        <v>1536</v>
      </c>
      <c r="C635" t="s">
        <v>14417</v>
      </c>
      <c r="D635" t="s">
        <v>377</v>
      </c>
      <c r="E635" s="64">
        <v>2</v>
      </c>
      <c r="F635" s="64">
        <v>3666.57</v>
      </c>
      <c r="G635" s="47">
        <v>43483</v>
      </c>
      <c r="H635" s="71">
        <v>4.083333333333333</v>
      </c>
      <c r="I635" s="64">
        <v>-1</v>
      </c>
      <c r="J635" s="64" t="s">
        <v>249</v>
      </c>
      <c r="K635" s="64" t="s">
        <v>2160</v>
      </c>
      <c r="L635" s="64" t="s">
        <v>13287</v>
      </c>
      <c r="M635" s="64" t="s">
        <v>236</v>
      </c>
      <c r="N635" s="64" t="s">
        <v>254</v>
      </c>
      <c r="O635" s="64" t="s">
        <v>568</v>
      </c>
    </row>
    <row r="636" spans="2:15" x14ac:dyDescent="0.3">
      <c r="B636" t="s">
        <v>1546</v>
      </c>
      <c r="C636" t="s">
        <v>11385</v>
      </c>
      <c r="D636" t="s">
        <v>2510</v>
      </c>
      <c r="E636" s="64">
        <v>0</v>
      </c>
      <c r="F636" s="64">
        <v>0</v>
      </c>
      <c r="G636" s="47">
        <v>43496</v>
      </c>
      <c r="H636" s="71">
        <v>4.083333333333333</v>
      </c>
      <c r="I636" s="64">
        <v>15210</v>
      </c>
      <c r="J636" s="64" t="s">
        <v>249</v>
      </c>
      <c r="K636" s="64" t="s">
        <v>2160</v>
      </c>
      <c r="L636" s="64" t="s">
        <v>11386</v>
      </c>
      <c r="M636" s="64" t="s">
        <v>246</v>
      </c>
      <c r="N636" s="64" t="s">
        <v>254</v>
      </c>
      <c r="O636" s="64" t="s">
        <v>568</v>
      </c>
    </row>
    <row r="637" spans="2:15" x14ac:dyDescent="0.3">
      <c r="B637" t="s">
        <v>1536</v>
      </c>
      <c r="C637" t="s">
        <v>14623</v>
      </c>
      <c r="D637" t="s">
        <v>1425</v>
      </c>
      <c r="E637" s="64">
        <v>1</v>
      </c>
      <c r="F637" s="64">
        <v>3332.72</v>
      </c>
      <c r="G637" s="47">
        <v>43467</v>
      </c>
      <c r="H637" s="71">
        <v>4.083333333333333</v>
      </c>
      <c r="I637" s="64">
        <v>-1</v>
      </c>
      <c r="J637" s="64" t="s">
        <v>1538</v>
      </c>
      <c r="K637" s="64" t="s">
        <v>2176</v>
      </c>
      <c r="L637" s="64" t="s">
        <v>11288</v>
      </c>
      <c r="M637" s="64" t="s">
        <v>236</v>
      </c>
      <c r="N637" s="64" t="s">
        <v>254</v>
      </c>
      <c r="O637" s="64" t="s">
        <v>568</v>
      </c>
    </row>
    <row r="638" spans="2:15" x14ac:dyDescent="0.3">
      <c r="B638" t="s">
        <v>1536</v>
      </c>
      <c r="C638" t="s">
        <v>14644</v>
      </c>
      <c r="D638" t="s">
        <v>374</v>
      </c>
      <c r="E638" s="64">
        <v>1</v>
      </c>
      <c r="F638" s="64">
        <v>1317.57</v>
      </c>
      <c r="G638" s="47">
        <v>43496</v>
      </c>
      <c r="H638" s="71">
        <v>4.083333333333333</v>
      </c>
      <c r="I638" s="64">
        <v>-1</v>
      </c>
      <c r="J638" s="64" t="s">
        <v>249</v>
      </c>
      <c r="K638" s="64" t="s">
        <v>2160</v>
      </c>
      <c r="L638" s="64" t="s">
        <v>4634</v>
      </c>
      <c r="M638" s="64" t="s">
        <v>236</v>
      </c>
      <c r="N638" s="64" t="s">
        <v>254</v>
      </c>
      <c r="O638" s="64" t="s">
        <v>568</v>
      </c>
    </row>
    <row r="639" spans="2:15" x14ac:dyDescent="0.3">
      <c r="B639" t="s">
        <v>1536</v>
      </c>
      <c r="C639" t="s">
        <v>15040</v>
      </c>
      <c r="D639" t="s">
        <v>1512</v>
      </c>
      <c r="E639" s="64">
        <v>0</v>
      </c>
      <c r="F639" s="64">
        <v>0</v>
      </c>
      <c r="G639" s="47">
        <v>43467</v>
      </c>
      <c r="H639" s="71">
        <v>4.083333333333333</v>
      </c>
      <c r="I639" s="64">
        <v>-1</v>
      </c>
      <c r="J639" s="64" t="s">
        <v>1538</v>
      </c>
      <c r="K639" s="64" t="s">
        <v>2173</v>
      </c>
      <c r="L639" s="64" t="s">
        <v>15041</v>
      </c>
      <c r="M639" s="64" t="s">
        <v>242</v>
      </c>
      <c r="N639" s="64" t="s">
        <v>254</v>
      </c>
      <c r="O639" s="64" t="s">
        <v>568</v>
      </c>
    </row>
    <row r="640" spans="2:15" x14ac:dyDescent="0.3">
      <c r="B640" t="s">
        <v>1546</v>
      </c>
      <c r="C640" t="s">
        <v>12026</v>
      </c>
      <c r="D640" t="s">
        <v>2197</v>
      </c>
      <c r="E640" s="64">
        <v>0</v>
      </c>
      <c r="F640" s="64">
        <v>0</v>
      </c>
      <c r="G640" s="47">
        <v>43467</v>
      </c>
      <c r="H640" s="71">
        <v>4.083333333333333</v>
      </c>
      <c r="I640" s="64">
        <v>47365</v>
      </c>
      <c r="J640" s="64" t="s">
        <v>1538</v>
      </c>
      <c r="K640" s="64" t="s">
        <v>2160</v>
      </c>
      <c r="L640" s="64" t="s">
        <v>12027</v>
      </c>
      <c r="M640" s="64" t="s">
        <v>236</v>
      </c>
      <c r="N640" s="64" t="s">
        <v>254</v>
      </c>
      <c r="O640" s="64" t="s">
        <v>568</v>
      </c>
    </row>
    <row r="641" spans="2:15" x14ac:dyDescent="0.3">
      <c r="B641" t="s">
        <v>1546</v>
      </c>
      <c r="C641" t="s">
        <v>11342</v>
      </c>
      <c r="D641" t="s">
        <v>2492</v>
      </c>
      <c r="E641" s="64">
        <v>0</v>
      </c>
      <c r="F641" s="64">
        <v>0</v>
      </c>
      <c r="G641" s="47">
        <v>43495</v>
      </c>
      <c r="H641" s="71">
        <v>4.083333333333333</v>
      </c>
      <c r="I641" s="64">
        <v>70952</v>
      </c>
      <c r="J641" s="64" t="s">
        <v>1538</v>
      </c>
      <c r="K641" s="64" t="s">
        <v>2160</v>
      </c>
      <c r="L641" s="64" t="s">
        <v>11343</v>
      </c>
      <c r="M641" s="64" t="s">
        <v>242</v>
      </c>
      <c r="N641" s="64" t="s">
        <v>254</v>
      </c>
      <c r="O641" s="64" t="s">
        <v>568</v>
      </c>
    </row>
    <row r="642" spans="2:15" x14ac:dyDescent="0.3">
      <c r="B642" t="s">
        <v>1546</v>
      </c>
      <c r="C642" t="s">
        <v>15306</v>
      </c>
      <c r="D642" t="s">
        <v>1905</v>
      </c>
      <c r="E642" s="64">
        <v>0</v>
      </c>
      <c r="F642" s="64">
        <v>0</v>
      </c>
      <c r="G642" s="47">
        <v>43467</v>
      </c>
      <c r="H642" s="71">
        <v>4.083333333333333</v>
      </c>
      <c r="I642" s="64">
        <v>-1</v>
      </c>
      <c r="J642" s="64" t="s">
        <v>1538</v>
      </c>
      <c r="K642" s="64" t="s">
        <v>2176</v>
      </c>
      <c r="L642" s="64" t="s">
        <v>13556</v>
      </c>
      <c r="M642" s="64" t="s">
        <v>236</v>
      </c>
      <c r="N642" s="64" t="s">
        <v>254</v>
      </c>
      <c r="O642" s="64" t="s">
        <v>568</v>
      </c>
    </row>
    <row r="643" spans="2:15" x14ac:dyDescent="0.3">
      <c r="B643" t="s">
        <v>1536</v>
      </c>
      <c r="C643" t="s">
        <v>15547</v>
      </c>
      <c r="D643" t="s">
        <v>2190</v>
      </c>
      <c r="E643" s="64">
        <v>0</v>
      </c>
      <c r="F643" s="64">
        <v>0</v>
      </c>
      <c r="G643" s="47">
        <v>43467</v>
      </c>
      <c r="H643" s="71">
        <v>4.083333333333333</v>
      </c>
      <c r="I643" s="64">
        <v>22668</v>
      </c>
      <c r="J643" s="64" t="s">
        <v>249</v>
      </c>
      <c r="K643" s="64" t="s">
        <v>2160</v>
      </c>
      <c r="L643" s="64" t="s">
        <v>2936</v>
      </c>
      <c r="M643" s="64" t="s">
        <v>236</v>
      </c>
      <c r="N643" s="64" t="s">
        <v>254</v>
      </c>
      <c r="O643" s="64" t="s">
        <v>568</v>
      </c>
    </row>
    <row r="644" spans="2:15" x14ac:dyDescent="0.3">
      <c r="B644" t="s">
        <v>1536</v>
      </c>
      <c r="C644" t="s">
        <v>15812</v>
      </c>
      <c r="D644" t="s">
        <v>2289</v>
      </c>
      <c r="E644" s="64">
        <v>1</v>
      </c>
      <c r="F644" s="64">
        <v>3332.72</v>
      </c>
      <c r="G644" s="47">
        <v>43495</v>
      </c>
      <c r="H644" s="71">
        <v>4.083333333333333</v>
      </c>
      <c r="I644" s="64">
        <v>121516</v>
      </c>
      <c r="J644" s="64" t="s">
        <v>249</v>
      </c>
      <c r="K644" s="64" t="s">
        <v>2176</v>
      </c>
      <c r="L644" s="64" t="s">
        <v>11495</v>
      </c>
      <c r="M644" s="64" t="s">
        <v>242</v>
      </c>
      <c r="N644" s="64" t="s">
        <v>254</v>
      </c>
      <c r="O644" s="64" t="s">
        <v>568</v>
      </c>
    </row>
    <row r="645" spans="2:15" x14ac:dyDescent="0.3">
      <c r="B645" t="s">
        <v>1536</v>
      </c>
      <c r="C645" t="s">
        <v>15823</v>
      </c>
      <c r="D645" t="s">
        <v>2189</v>
      </c>
      <c r="E645" s="64">
        <v>0</v>
      </c>
      <c r="F645" s="64">
        <v>0</v>
      </c>
      <c r="G645" s="47">
        <v>43467</v>
      </c>
      <c r="H645" s="71">
        <v>4.083333333333333</v>
      </c>
      <c r="I645" s="64">
        <v>58223</v>
      </c>
      <c r="J645" s="64" t="s">
        <v>1538</v>
      </c>
      <c r="K645" s="64" t="s">
        <v>2160</v>
      </c>
      <c r="L645" s="64" t="s">
        <v>14238</v>
      </c>
      <c r="M645" s="64" t="s">
        <v>242</v>
      </c>
      <c r="N645" s="64" t="s">
        <v>254</v>
      </c>
      <c r="O645" s="64" t="s">
        <v>568</v>
      </c>
    </row>
    <row r="646" spans="2:15" x14ac:dyDescent="0.3">
      <c r="B646" t="s">
        <v>1536</v>
      </c>
      <c r="C646" t="s">
        <v>11544</v>
      </c>
      <c r="D646" t="s">
        <v>2171</v>
      </c>
      <c r="E646" s="64">
        <v>0</v>
      </c>
      <c r="F646" s="64">
        <v>0</v>
      </c>
      <c r="G646" s="47">
        <v>43479</v>
      </c>
      <c r="H646" s="71">
        <v>4.083333333333333</v>
      </c>
      <c r="I646" s="64">
        <v>66017</v>
      </c>
      <c r="J646" s="64" t="s">
        <v>249</v>
      </c>
      <c r="K646" s="64" t="s">
        <v>2160</v>
      </c>
      <c r="L646" s="64" t="s">
        <v>11545</v>
      </c>
      <c r="M646" s="64" t="s">
        <v>236</v>
      </c>
      <c r="N646" s="64" t="s">
        <v>254</v>
      </c>
      <c r="O646" s="64" t="s">
        <v>568</v>
      </c>
    </row>
    <row r="647" spans="2:15" x14ac:dyDescent="0.3">
      <c r="B647" t="s">
        <v>1536</v>
      </c>
      <c r="C647" t="s">
        <v>15835</v>
      </c>
      <c r="D647" t="s">
        <v>1984</v>
      </c>
      <c r="E647" s="64">
        <v>0</v>
      </c>
      <c r="F647" s="64">
        <v>0</v>
      </c>
      <c r="G647" s="47">
        <v>43479</v>
      </c>
      <c r="H647" s="71">
        <v>4.083333333333333</v>
      </c>
      <c r="I647" s="64">
        <v>-1</v>
      </c>
      <c r="J647" s="64" t="s">
        <v>1538</v>
      </c>
      <c r="K647" s="64" t="s">
        <v>2160</v>
      </c>
      <c r="L647" s="64" t="s">
        <v>15358</v>
      </c>
      <c r="M647" s="64" t="s">
        <v>242</v>
      </c>
      <c r="N647" s="64" t="s">
        <v>254</v>
      </c>
      <c r="O647" s="64" t="s">
        <v>568</v>
      </c>
    </row>
    <row r="648" spans="2:15" x14ac:dyDescent="0.3">
      <c r="B648" t="s">
        <v>1536</v>
      </c>
      <c r="C648" t="s">
        <v>11393</v>
      </c>
      <c r="D648" t="s">
        <v>2489</v>
      </c>
      <c r="E648" s="64">
        <v>0</v>
      </c>
      <c r="F648" s="64">
        <v>0</v>
      </c>
      <c r="G648" s="47">
        <v>43494</v>
      </c>
      <c r="H648" s="71">
        <v>4.083333333333333</v>
      </c>
      <c r="I648" s="64">
        <v>125770</v>
      </c>
      <c r="J648" s="64" t="s">
        <v>249</v>
      </c>
      <c r="K648" s="64" t="s">
        <v>2160</v>
      </c>
      <c r="L648" s="64" t="s">
        <v>2992</v>
      </c>
      <c r="M648" s="64" t="s">
        <v>236</v>
      </c>
      <c r="N648" s="64" t="s">
        <v>254</v>
      </c>
      <c r="O648" s="64" t="s">
        <v>568</v>
      </c>
    </row>
    <row r="649" spans="2:15" x14ac:dyDescent="0.3">
      <c r="B649" t="s">
        <v>1536</v>
      </c>
      <c r="C649" t="s">
        <v>15968</v>
      </c>
      <c r="D649" t="s">
        <v>2006</v>
      </c>
      <c r="E649" s="64">
        <v>0</v>
      </c>
      <c r="F649" s="64">
        <v>0</v>
      </c>
      <c r="G649" s="47">
        <v>43467</v>
      </c>
      <c r="H649" s="71">
        <v>4.083333333333333</v>
      </c>
      <c r="I649" s="64">
        <v>-1</v>
      </c>
      <c r="J649" s="64" t="s">
        <v>1538</v>
      </c>
      <c r="K649" s="64" t="s">
        <v>2160</v>
      </c>
      <c r="L649" s="64" t="s">
        <v>15969</v>
      </c>
      <c r="M649" s="64" t="s">
        <v>246</v>
      </c>
      <c r="N649" s="64" t="s">
        <v>254</v>
      </c>
      <c r="O649" s="64" t="s">
        <v>568</v>
      </c>
    </row>
    <row r="650" spans="2:15" x14ac:dyDescent="0.3">
      <c r="B650" t="s">
        <v>1536</v>
      </c>
      <c r="C650" t="s">
        <v>16080</v>
      </c>
      <c r="D650" t="s">
        <v>1458</v>
      </c>
      <c r="E650" s="64">
        <v>1</v>
      </c>
      <c r="F650" s="64">
        <v>3332.72</v>
      </c>
      <c r="G650" s="47">
        <v>43486</v>
      </c>
      <c r="H650" s="71">
        <v>4.083333333333333</v>
      </c>
      <c r="I650" s="64">
        <v>-1</v>
      </c>
      <c r="J650" s="64" t="s">
        <v>249</v>
      </c>
      <c r="K650" s="64" t="s">
        <v>2160</v>
      </c>
      <c r="L650" s="64" t="s">
        <v>2936</v>
      </c>
      <c r="M650" s="64" t="s">
        <v>242</v>
      </c>
      <c r="N650" s="64" t="s">
        <v>254</v>
      </c>
      <c r="O650" s="64" t="s">
        <v>568</v>
      </c>
    </row>
    <row r="651" spans="2:15" x14ac:dyDescent="0.3">
      <c r="B651" t="s">
        <v>1536</v>
      </c>
      <c r="C651" t="s">
        <v>16256</v>
      </c>
      <c r="D651" t="s">
        <v>13107</v>
      </c>
      <c r="E651" s="64">
        <v>0</v>
      </c>
      <c r="F651" s="64">
        <v>0</v>
      </c>
      <c r="G651" s="47">
        <v>43494</v>
      </c>
      <c r="H651" s="71">
        <v>4.083333333333333</v>
      </c>
      <c r="I651" s="64">
        <v>-1</v>
      </c>
      <c r="J651" s="64" t="s">
        <v>1538</v>
      </c>
      <c r="K651" s="64" t="s">
        <v>2160</v>
      </c>
      <c r="L651" s="64" t="s">
        <v>4235</v>
      </c>
      <c r="M651" s="64" t="s">
        <v>236</v>
      </c>
      <c r="N651" s="64" t="s">
        <v>254</v>
      </c>
      <c r="O651" s="64" t="s">
        <v>568</v>
      </c>
    </row>
    <row r="652" spans="2:15" x14ac:dyDescent="0.3">
      <c r="B652" t="s">
        <v>1536</v>
      </c>
      <c r="C652" t="s">
        <v>16308</v>
      </c>
      <c r="D652" t="s">
        <v>1514</v>
      </c>
      <c r="E652" s="64">
        <v>0</v>
      </c>
      <c r="F652" s="64">
        <v>0</v>
      </c>
      <c r="G652" s="47">
        <v>43481</v>
      </c>
      <c r="H652" s="71">
        <v>4.083333333333333</v>
      </c>
      <c r="I652" s="64">
        <v>-1</v>
      </c>
      <c r="J652" s="64" t="s">
        <v>249</v>
      </c>
      <c r="K652" s="64" t="s">
        <v>2160</v>
      </c>
      <c r="L652" s="64" t="s">
        <v>2992</v>
      </c>
      <c r="M652" s="64" t="s">
        <v>236</v>
      </c>
      <c r="N652" s="64" t="s">
        <v>254</v>
      </c>
      <c r="O652" s="64" t="s">
        <v>568</v>
      </c>
    </row>
    <row r="653" spans="2:15" x14ac:dyDescent="0.3">
      <c r="B653" t="s">
        <v>1536</v>
      </c>
      <c r="C653" t="s">
        <v>11417</v>
      </c>
      <c r="D653" t="s">
        <v>2489</v>
      </c>
      <c r="E653" s="64">
        <v>0</v>
      </c>
      <c r="F653" s="64">
        <v>0</v>
      </c>
      <c r="G653" s="47">
        <v>43496</v>
      </c>
      <c r="H653" s="71">
        <v>4.083333333333333</v>
      </c>
      <c r="I653" s="64">
        <v>170489</v>
      </c>
      <c r="J653" s="64" t="s">
        <v>249</v>
      </c>
      <c r="K653" s="64" t="s">
        <v>2176</v>
      </c>
      <c r="L653" s="64" t="s">
        <v>11418</v>
      </c>
      <c r="M653" s="64" t="s">
        <v>241</v>
      </c>
      <c r="N653" s="64" t="s">
        <v>254</v>
      </c>
      <c r="O653" s="64" t="s">
        <v>568</v>
      </c>
    </row>
    <row r="654" spans="2:15" x14ac:dyDescent="0.3">
      <c r="B654" t="s">
        <v>1536</v>
      </c>
      <c r="C654" t="s">
        <v>12335</v>
      </c>
      <c r="D654" t="s">
        <v>2313</v>
      </c>
      <c r="E654" s="64">
        <v>0</v>
      </c>
      <c r="F654" s="64">
        <v>0</v>
      </c>
      <c r="G654" s="47">
        <v>43496</v>
      </c>
      <c r="H654" s="71">
        <v>4.083333333333333</v>
      </c>
      <c r="I654" s="64">
        <v>155707</v>
      </c>
      <c r="J654" s="64" t="s">
        <v>1538</v>
      </c>
      <c r="K654" s="64" t="s">
        <v>2160</v>
      </c>
      <c r="L654" s="64" t="s">
        <v>4332</v>
      </c>
      <c r="M654" s="64" t="s">
        <v>242</v>
      </c>
      <c r="N654" s="64" t="s">
        <v>254</v>
      </c>
      <c r="O654" s="64" t="s">
        <v>568</v>
      </c>
    </row>
    <row r="655" spans="2:15" x14ac:dyDescent="0.3">
      <c r="B655" t="s">
        <v>1536</v>
      </c>
      <c r="C655" t="s">
        <v>12021</v>
      </c>
      <c r="D655" t="s">
        <v>2241</v>
      </c>
      <c r="E655" s="64">
        <v>0</v>
      </c>
      <c r="F655" s="64">
        <v>0</v>
      </c>
      <c r="G655" s="47">
        <v>43467</v>
      </c>
      <c r="H655" s="71">
        <v>4.083333333333333</v>
      </c>
      <c r="I655" s="64">
        <v>21196</v>
      </c>
      <c r="J655" s="64" t="s">
        <v>1538</v>
      </c>
      <c r="K655" s="64" t="s">
        <v>2160</v>
      </c>
      <c r="L655" s="64" t="s">
        <v>12022</v>
      </c>
      <c r="M655" s="64" t="s">
        <v>236</v>
      </c>
      <c r="N655" s="64" t="s">
        <v>254</v>
      </c>
      <c r="O655" s="64" t="s">
        <v>568</v>
      </c>
    </row>
    <row r="656" spans="2:15" x14ac:dyDescent="0.3">
      <c r="B656" t="s">
        <v>1536</v>
      </c>
      <c r="C656" t="s">
        <v>16396</v>
      </c>
      <c r="D656" t="s">
        <v>12955</v>
      </c>
      <c r="E656" s="64">
        <v>0</v>
      </c>
      <c r="F656" s="64">
        <v>0</v>
      </c>
      <c r="G656" s="47">
        <v>43493</v>
      </c>
      <c r="H656" s="71">
        <v>4.083333333333333</v>
      </c>
      <c r="I656" s="64">
        <v>-1</v>
      </c>
      <c r="J656" s="64" t="s">
        <v>1538</v>
      </c>
      <c r="K656" s="64" t="s">
        <v>2176</v>
      </c>
      <c r="L656" s="64" t="s">
        <v>13955</v>
      </c>
      <c r="M656" s="64" t="s">
        <v>242</v>
      </c>
      <c r="N656" s="64" t="s">
        <v>254</v>
      </c>
      <c r="O656" s="64" t="s">
        <v>568</v>
      </c>
    </row>
    <row r="657" spans="2:15" x14ac:dyDescent="0.3">
      <c r="B657" t="s">
        <v>1536</v>
      </c>
      <c r="C657" t="s">
        <v>16421</v>
      </c>
      <c r="D657" t="s">
        <v>1384</v>
      </c>
      <c r="E657" s="64">
        <v>2</v>
      </c>
      <c r="F657" s="64">
        <v>5657.54</v>
      </c>
      <c r="G657" s="47">
        <v>43479</v>
      </c>
      <c r="H657" s="71">
        <v>4.083333333333333</v>
      </c>
      <c r="I657" s="64">
        <v>-1</v>
      </c>
      <c r="J657" s="64" t="s">
        <v>249</v>
      </c>
      <c r="K657" s="64" t="s">
        <v>2160</v>
      </c>
      <c r="L657" s="64" t="s">
        <v>8133</v>
      </c>
      <c r="M657" s="64" t="s">
        <v>236</v>
      </c>
      <c r="N657" s="64" t="s">
        <v>254</v>
      </c>
      <c r="O657" s="64" t="s">
        <v>568</v>
      </c>
    </row>
    <row r="658" spans="2:15" x14ac:dyDescent="0.3">
      <c r="B658" t="s">
        <v>1536</v>
      </c>
      <c r="C658" t="s">
        <v>16436</v>
      </c>
      <c r="D658" t="s">
        <v>13250</v>
      </c>
      <c r="E658" s="64">
        <v>0</v>
      </c>
      <c r="F658" s="64">
        <v>0</v>
      </c>
      <c r="G658" s="47">
        <v>43467</v>
      </c>
      <c r="H658" s="71">
        <v>4.083333333333333</v>
      </c>
      <c r="I658" s="64">
        <v>-1</v>
      </c>
      <c r="J658" s="64" t="s">
        <v>1538</v>
      </c>
      <c r="K658" s="64" t="s">
        <v>2160</v>
      </c>
      <c r="L658" s="64" t="s">
        <v>3939</v>
      </c>
      <c r="M658" s="64" t="s">
        <v>241</v>
      </c>
      <c r="N658" s="64" t="s">
        <v>254</v>
      </c>
      <c r="O658" s="64" t="s">
        <v>568</v>
      </c>
    </row>
    <row r="659" spans="2:15" x14ac:dyDescent="0.3">
      <c r="B659" t="s">
        <v>1536</v>
      </c>
      <c r="C659" t="s">
        <v>16457</v>
      </c>
      <c r="D659" t="s">
        <v>2198</v>
      </c>
      <c r="E659" s="64">
        <v>0</v>
      </c>
      <c r="F659" s="64">
        <v>0</v>
      </c>
      <c r="G659" s="47">
        <v>43496</v>
      </c>
      <c r="H659" s="71">
        <v>4.083333333333333</v>
      </c>
      <c r="I659" s="64">
        <v>11928</v>
      </c>
      <c r="J659" s="64" t="s">
        <v>1538</v>
      </c>
      <c r="K659" s="64" t="s">
        <v>2160</v>
      </c>
      <c r="L659" s="64" t="s">
        <v>16458</v>
      </c>
      <c r="M659" s="64" t="s">
        <v>241</v>
      </c>
      <c r="N659" s="64" t="s">
        <v>254</v>
      </c>
      <c r="O659" s="64" t="s">
        <v>568</v>
      </c>
    </row>
    <row r="660" spans="2:15" x14ac:dyDescent="0.3">
      <c r="B660" t="s">
        <v>1536</v>
      </c>
      <c r="C660" t="s">
        <v>17058</v>
      </c>
      <c r="D660" t="s">
        <v>1518</v>
      </c>
      <c r="E660" s="64">
        <v>2</v>
      </c>
      <c r="F660" s="64">
        <v>5657.54</v>
      </c>
      <c r="G660" s="47">
        <v>43467</v>
      </c>
      <c r="H660" s="71">
        <v>4.083333333333333</v>
      </c>
      <c r="I660" s="64">
        <v>-1</v>
      </c>
      <c r="J660" s="64" t="s">
        <v>1538</v>
      </c>
      <c r="K660" s="64" t="s">
        <v>2173</v>
      </c>
      <c r="L660" s="64" t="s">
        <v>16304</v>
      </c>
      <c r="M660" s="64" t="s">
        <v>236</v>
      </c>
      <c r="N660" s="64" t="s">
        <v>254</v>
      </c>
      <c r="O660" s="64" t="s">
        <v>568</v>
      </c>
    </row>
    <row r="661" spans="2:15" x14ac:dyDescent="0.3">
      <c r="B661" t="s">
        <v>1547</v>
      </c>
      <c r="C661" t="s">
        <v>17418</v>
      </c>
      <c r="D661" t="s">
        <v>568</v>
      </c>
      <c r="E661" s="64">
        <v>0</v>
      </c>
      <c r="F661" s="64">
        <v>0</v>
      </c>
      <c r="G661" s="47">
        <v>43496</v>
      </c>
      <c r="H661" s="71">
        <v>4.083333333333333</v>
      </c>
      <c r="I661" s="64">
        <v>0</v>
      </c>
      <c r="J661" s="64" t="s">
        <v>1538</v>
      </c>
      <c r="K661" s="64" t="s">
        <v>1535</v>
      </c>
      <c r="L661" s="64" t="s">
        <v>1535</v>
      </c>
      <c r="M661" s="64" t="s">
        <v>242</v>
      </c>
      <c r="N661" s="64" t="s">
        <v>254</v>
      </c>
      <c r="O661" s="64" t="s">
        <v>568</v>
      </c>
    </row>
    <row r="662" spans="2:15" x14ac:dyDescent="0.3">
      <c r="B662" t="s">
        <v>1547</v>
      </c>
      <c r="C662" t="s">
        <v>17450</v>
      </c>
      <c r="D662" t="s">
        <v>568</v>
      </c>
      <c r="E662" s="64">
        <v>0</v>
      </c>
      <c r="F662" s="64">
        <v>0</v>
      </c>
      <c r="G662" s="47">
        <v>43467</v>
      </c>
      <c r="H662" s="71">
        <v>4.083333333333333</v>
      </c>
      <c r="I662" s="64">
        <v>0</v>
      </c>
      <c r="J662" s="64" t="s">
        <v>1538</v>
      </c>
      <c r="K662" s="64" t="s">
        <v>1535</v>
      </c>
      <c r="L662" s="64" t="s">
        <v>1535</v>
      </c>
      <c r="M662" s="64" t="s">
        <v>236</v>
      </c>
      <c r="N662" s="64" t="s">
        <v>254</v>
      </c>
      <c r="O662" s="64" t="s">
        <v>568</v>
      </c>
    </row>
    <row r="663" spans="2:15" x14ac:dyDescent="0.3">
      <c r="B663" t="s">
        <v>1547</v>
      </c>
      <c r="C663" t="s">
        <v>17472</v>
      </c>
      <c r="D663" t="s">
        <v>568</v>
      </c>
      <c r="E663" s="64">
        <v>0</v>
      </c>
      <c r="F663" s="64">
        <v>0</v>
      </c>
      <c r="G663" s="47">
        <v>43496</v>
      </c>
      <c r="H663" s="71">
        <v>4.083333333333333</v>
      </c>
      <c r="I663" s="64">
        <v>0</v>
      </c>
      <c r="J663" s="64" t="s">
        <v>1538</v>
      </c>
      <c r="K663" s="64" t="s">
        <v>1535</v>
      </c>
      <c r="L663" s="64" t="s">
        <v>1535</v>
      </c>
      <c r="M663" s="64" t="s">
        <v>242</v>
      </c>
      <c r="N663" s="64" t="s">
        <v>254</v>
      </c>
      <c r="O663" s="64" t="s">
        <v>568</v>
      </c>
    </row>
    <row r="664" spans="2:15" x14ac:dyDescent="0.3">
      <c r="B664" t="s">
        <v>1547</v>
      </c>
      <c r="C664" t="s">
        <v>17538</v>
      </c>
      <c r="D664" t="s">
        <v>568</v>
      </c>
      <c r="E664" s="64">
        <v>0</v>
      </c>
      <c r="F664" s="64">
        <v>0</v>
      </c>
      <c r="G664" s="47">
        <v>43494</v>
      </c>
      <c r="H664" s="71">
        <v>4.083333333333333</v>
      </c>
      <c r="I664" s="64">
        <v>0</v>
      </c>
      <c r="J664" s="64" t="s">
        <v>1538</v>
      </c>
      <c r="K664" s="64" t="s">
        <v>1535</v>
      </c>
      <c r="L664" s="64" t="s">
        <v>1535</v>
      </c>
      <c r="M664" s="64" t="s">
        <v>242</v>
      </c>
      <c r="N664" s="64" t="s">
        <v>254</v>
      </c>
      <c r="O664" s="64" t="s">
        <v>568</v>
      </c>
    </row>
    <row r="665" spans="2:15" x14ac:dyDescent="0.3">
      <c r="B665" t="s">
        <v>1547</v>
      </c>
      <c r="C665" t="s">
        <v>17599</v>
      </c>
      <c r="D665" t="s">
        <v>568</v>
      </c>
      <c r="E665" s="64">
        <v>0</v>
      </c>
      <c r="F665" s="64">
        <v>0</v>
      </c>
      <c r="G665" s="47">
        <v>43494</v>
      </c>
      <c r="H665" s="71">
        <v>4.083333333333333</v>
      </c>
      <c r="I665" s="64">
        <v>0</v>
      </c>
      <c r="J665" s="64" t="s">
        <v>1538</v>
      </c>
      <c r="K665" s="64" t="s">
        <v>1535</v>
      </c>
      <c r="L665" s="64" t="s">
        <v>1535</v>
      </c>
      <c r="M665" s="64" t="s">
        <v>242</v>
      </c>
      <c r="N665" s="64" t="s">
        <v>254</v>
      </c>
      <c r="O665" s="64" t="s">
        <v>568</v>
      </c>
    </row>
    <row r="666" spans="2:15" x14ac:dyDescent="0.3">
      <c r="B666" t="s">
        <v>1547</v>
      </c>
      <c r="C666" t="s">
        <v>17614</v>
      </c>
      <c r="D666" t="s">
        <v>568</v>
      </c>
      <c r="E666" s="64">
        <v>0</v>
      </c>
      <c r="F666" s="64">
        <v>0</v>
      </c>
      <c r="G666" s="47">
        <v>43489</v>
      </c>
      <c r="H666" s="71">
        <v>4.083333333333333</v>
      </c>
      <c r="I666" s="64">
        <v>0</v>
      </c>
      <c r="J666" s="64" t="s">
        <v>1538</v>
      </c>
      <c r="K666" s="64" t="s">
        <v>1535</v>
      </c>
      <c r="L666" s="64" t="s">
        <v>1535</v>
      </c>
      <c r="M666" s="64" t="s">
        <v>242</v>
      </c>
      <c r="N666" s="64" t="s">
        <v>254</v>
      </c>
      <c r="O666" s="64" t="s">
        <v>568</v>
      </c>
    </row>
    <row r="667" spans="2:15" x14ac:dyDescent="0.3">
      <c r="B667" t="s">
        <v>1547</v>
      </c>
      <c r="C667" t="s">
        <v>17668</v>
      </c>
      <c r="D667" t="s">
        <v>568</v>
      </c>
      <c r="E667" s="64">
        <v>0</v>
      </c>
      <c r="F667" s="64">
        <v>0</v>
      </c>
      <c r="G667" s="47">
        <v>43467</v>
      </c>
      <c r="H667" s="71">
        <v>4.083333333333333</v>
      </c>
      <c r="I667" s="64">
        <v>0</v>
      </c>
      <c r="J667" s="64" t="s">
        <v>1538</v>
      </c>
      <c r="K667" s="64" t="s">
        <v>1535</v>
      </c>
      <c r="L667" s="64" t="s">
        <v>1535</v>
      </c>
      <c r="M667" s="64" t="s">
        <v>242</v>
      </c>
      <c r="N667" s="64" t="s">
        <v>254</v>
      </c>
      <c r="O667" s="64" t="s">
        <v>568</v>
      </c>
    </row>
    <row r="668" spans="2:15" x14ac:dyDescent="0.3">
      <c r="B668" t="s">
        <v>1547</v>
      </c>
      <c r="C668" t="s">
        <v>12496</v>
      </c>
      <c r="D668" t="s">
        <v>568</v>
      </c>
      <c r="E668" s="64">
        <v>0</v>
      </c>
      <c r="F668" s="64">
        <v>0</v>
      </c>
      <c r="G668" s="47">
        <v>43455</v>
      </c>
      <c r="H668" s="71">
        <v>4.166666666666667</v>
      </c>
      <c r="I668" s="64">
        <v>0</v>
      </c>
      <c r="J668" s="64" t="s">
        <v>1538</v>
      </c>
      <c r="K668" s="64" t="s">
        <v>1535</v>
      </c>
      <c r="L668" s="64" t="s">
        <v>1535</v>
      </c>
      <c r="M668" s="64" t="s">
        <v>242</v>
      </c>
      <c r="N668" s="64" t="s">
        <v>254</v>
      </c>
      <c r="O668" s="64" t="s">
        <v>568</v>
      </c>
    </row>
    <row r="669" spans="2:15" x14ac:dyDescent="0.3">
      <c r="B669" t="s">
        <v>1547</v>
      </c>
      <c r="C669" t="s">
        <v>12520</v>
      </c>
      <c r="D669" t="s">
        <v>568</v>
      </c>
      <c r="E669" s="64">
        <v>0</v>
      </c>
      <c r="F669" s="64">
        <v>0</v>
      </c>
      <c r="G669" s="47">
        <v>43463</v>
      </c>
      <c r="H669" s="71">
        <v>4.166666666666667</v>
      </c>
      <c r="I669" s="64">
        <v>0</v>
      </c>
      <c r="J669" s="64" t="s">
        <v>1538</v>
      </c>
      <c r="K669" s="64" t="s">
        <v>1535</v>
      </c>
      <c r="L669" s="64" t="s">
        <v>1535</v>
      </c>
      <c r="M669" s="64" t="s">
        <v>242</v>
      </c>
      <c r="N669" s="64" t="s">
        <v>254</v>
      </c>
      <c r="O669" s="64" t="s">
        <v>568</v>
      </c>
    </row>
    <row r="670" spans="2:15" x14ac:dyDescent="0.3">
      <c r="B670" t="s">
        <v>1547</v>
      </c>
      <c r="C670" t="s">
        <v>12526</v>
      </c>
      <c r="D670" t="s">
        <v>568</v>
      </c>
      <c r="E670" s="64">
        <v>0</v>
      </c>
      <c r="F670" s="64">
        <v>0</v>
      </c>
      <c r="G670" s="47">
        <v>43462</v>
      </c>
      <c r="H670" s="71">
        <v>4.166666666666667</v>
      </c>
      <c r="I670" s="64">
        <v>0</v>
      </c>
      <c r="J670" s="64" t="s">
        <v>1538</v>
      </c>
      <c r="K670" s="64" t="s">
        <v>1535</v>
      </c>
      <c r="L670" s="64" t="s">
        <v>1535</v>
      </c>
      <c r="M670" s="64" t="s">
        <v>236</v>
      </c>
      <c r="N670" s="64" t="s">
        <v>254</v>
      </c>
      <c r="O670" s="64" t="s">
        <v>568</v>
      </c>
    </row>
    <row r="671" spans="2:15" x14ac:dyDescent="0.3">
      <c r="B671" t="s">
        <v>1536</v>
      </c>
      <c r="C671" t="s">
        <v>13114</v>
      </c>
      <c r="D671" t="s">
        <v>1478</v>
      </c>
      <c r="E671" s="64">
        <v>1</v>
      </c>
      <c r="F671" s="64">
        <v>3332.72</v>
      </c>
      <c r="G671" s="47">
        <v>43448</v>
      </c>
      <c r="H671" s="71">
        <v>4.166666666666667</v>
      </c>
      <c r="I671" s="64">
        <v>-1</v>
      </c>
      <c r="J671" s="64" t="s">
        <v>1538</v>
      </c>
      <c r="K671" s="64" t="s">
        <v>2160</v>
      </c>
      <c r="L671" s="64" t="s">
        <v>4726</v>
      </c>
      <c r="M671" s="64" t="s">
        <v>242</v>
      </c>
      <c r="N671" s="64" t="s">
        <v>254</v>
      </c>
      <c r="O671" s="64" t="s">
        <v>568</v>
      </c>
    </row>
    <row r="672" spans="2:15" x14ac:dyDescent="0.3">
      <c r="B672" t="s">
        <v>1536</v>
      </c>
      <c r="C672" t="s">
        <v>13374</v>
      </c>
      <c r="D672" t="s">
        <v>1866</v>
      </c>
      <c r="E672" s="64">
        <v>0</v>
      </c>
      <c r="F672" s="64">
        <v>0</v>
      </c>
      <c r="G672" s="47">
        <v>43447</v>
      </c>
      <c r="H672" s="71">
        <v>4.166666666666667</v>
      </c>
      <c r="I672" s="64">
        <v>-1</v>
      </c>
      <c r="J672" s="64" t="s">
        <v>249</v>
      </c>
      <c r="K672" s="64" t="s">
        <v>2160</v>
      </c>
      <c r="L672" s="64" t="s">
        <v>8133</v>
      </c>
      <c r="M672" s="64" t="s">
        <v>242</v>
      </c>
      <c r="N672" s="64" t="s">
        <v>254</v>
      </c>
      <c r="O672" s="64" t="s">
        <v>568</v>
      </c>
    </row>
    <row r="673" spans="2:15" x14ac:dyDescent="0.3">
      <c r="B673" t="s">
        <v>1536</v>
      </c>
      <c r="C673" t="s">
        <v>13538</v>
      </c>
      <c r="D673" t="s">
        <v>1457</v>
      </c>
      <c r="E673" s="64">
        <v>0</v>
      </c>
      <c r="F673" s="64">
        <v>0</v>
      </c>
      <c r="G673" s="47">
        <v>43454</v>
      </c>
      <c r="H673" s="71">
        <v>4.166666666666667</v>
      </c>
      <c r="I673" s="64">
        <v>-1</v>
      </c>
      <c r="J673" s="64" t="s">
        <v>1538</v>
      </c>
      <c r="K673" s="64" t="s">
        <v>2173</v>
      </c>
      <c r="L673" s="64" t="s">
        <v>13539</v>
      </c>
      <c r="M673" s="64" t="s">
        <v>242</v>
      </c>
      <c r="N673" s="64" t="s">
        <v>254</v>
      </c>
      <c r="O673" s="64" t="s">
        <v>568</v>
      </c>
    </row>
    <row r="674" spans="2:15" x14ac:dyDescent="0.3">
      <c r="B674" t="s">
        <v>1536</v>
      </c>
      <c r="C674" t="s">
        <v>11721</v>
      </c>
      <c r="D674" t="s">
        <v>2352</v>
      </c>
      <c r="E674" s="64">
        <v>1</v>
      </c>
      <c r="F674" s="64">
        <v>2992.44</v>
      </c>
      <c r="G674" s="47">
        <v>43454</v>
      </c>
      <c r="H674" s="71">
        <v>4.166666666666667</v>
      </c>
      <c r="I674" s="64">
        <v>68430</v>
      </c>
      <c r="J674" s="64" t="s">
        <v>1538</v>
      </c>
      <c r="K674" s="64" t="s">
        <v>2176</v>
      </c>
      <c r="L674" s="64" t="s">
        <v>11722</v>
      </c>
      <c r="M674" s="64" t="s">
        <v>241</v>
      </c>
      <c r="N674" s="64" t="s">
        <v>254</v>
      </c>
      <c r="O674" s="64" t="s">
        <v>568</v>
      </c>
    </row>
    <row r="675" spans="2:15" x14ac:dyDescent="0.3">
      <c r="B675" t="s">
        <v>1536</v>
      </c>
      <c r="C675" t="s">
        <v>14302</v>
      </c>
      <c r="D675" t="s">
        <v>1909</v>
      </c>
      <c r="E675" s="64">
        <v>0</v>
      </c>
      <c r="F675" s="64">
        <v>0</v>
      </c>
      <c r="G675" s="47">
        <v>43456</v>
      </c>
      <c r="H675" s="71">
        <v>4.166666666666667</v>
      </c>
      <c r="I675" s="64">
        <v>-1</v>
      </c>
      <c r="J675" s="64" t="s">
        <v>1538</v>
      </c>
      <c r="K675" s="64" t="s">
        <v>2160</v>
      </c>
      <c r="L675" s="64" t="s">
        <v>2925</v>
      </c>
      <c r="M675" s="64" t="s">
        <v>242</v>
      </c>
      <c r="N675" s="64" t="s">
        <v>254</v>
      </c>
      <c r="O675" s="64" t="s">
        <v>568</v>
      </c>
    </row>
    <row r="676" spans="2:15" x14ac:dyDescent="0.3">
      <c r="B676" t="s">
        <v>1536</v>
      </c>
      <c r="C676" t="s">
        <v>14309</v>
      </c>
      <c r="D676" t="s">
        <v>365</v>
      </c>
      <c r="E676" s="64">
        <v>1</v>
      </c>
      <c r="F676" s="64">
        <v>1317.57</v>
      </c>
      <c r="G676" s="47">
        <v>43452</v>
      </c>
      <c r="H676" s="71">
        <v>4.166666666666667</v>
      </c>
      <c r="I676" s="64">
        <v>-1</v>
      </c>
      <c r="J676" s="64" t="s">
        <v>1538</v>
      </c>
      <c r="K676" s="64" t="s">
        <v>2160</v>
      </c>
      <c r="L676" s="64" t="s">
        <v>4235</v>
      </c>
      <c r="M676" s="64" t="s">
        <v>242</v>
      </c>
      <c r="N676" s="64" t="s">
        <v>254</v>
      </c>
      <c r="O676" s="64" t="s">
        <v>568</v>
      </c>
    </row>
    <row r="677" spans="2:15" x14ac:dyDescent="0.3">
      <c r="B677" t="s">
        <v>1536</v>
      </c>
      <c r="C677" t="s">
        <v>12264</v>
      </c>
      <c r="D677" t="s">
        <v>2163</v>
      </c>
      <c r="E677" s="64">
        <v>1</v>
      </c>
      <c r="F677" s="64">
        <v>333.85</v>
      </c>
      <c r="G677" s="47">
        <v>43465</v>
      </c>
      <c r="H677" s="71">
        <v>4.166666666666667</v>
      </c>
      <c r="I677" s="64">
        <v>51165</v>
      </c>
      <c r="J677" s="64" t="s">
        <v>249</v>
      </c>
      <c r="K677" s="64" t="s">
        <v>2173</v>
      </c>
      <c r="L677" s="64" t="s">
        <v>11455</v>
      </c>
      <c r="M677" s="64" t="s">
        <v>246</v>
      </c>
      <c r="N677" s="64" t="s">
        <v>254</v>
      </c>
      <c r="O677" s="64" t="s">
        <v>568</v>
      </c>
    </row>
    <row r="678" spans="2:15" x14ac:dyDescent="0.3">
      <c r="B678" t="s">
        <v>1536</v>
      </c>
      <c r="C678" t="s">
        <v>14352</v>
      </c>
      <c r="D678" t="s">
        <v>1380</v>
      </c>
      <c r="E678" s="64">
        <v>0</v>
      </c>
      <c r="F678" s="64">
        <v>0</v>
      </c>
      <c r="G678" s="47">
        <v>43463</v>
      </c>
      <c r="H678" s="71">
        <v>4.166666666666667</v>
      </c>
      <c r="I678" s="64">
        <v>-1</v>
      </c>
      <c r="J678" s="64" t="s">
        <v>1538</v>
      </c>
      <c r="K678" s="64" t="s">
        <v>2173</v>
      </c>
      <c r="L678" s="64" t="s">
        <v>13351</v>
      </c>
      <c r="M678" s="64" t="s">
        <v>242</v>
      </c>
      <c r="N678" s="64" t="s">
        <v>254</v>
      </c>
      <c r="O678" s="64" t="s">
        <v>568</v>
      </c>
    </row>
    <row r="679" spans="2:15" x14ac:dyDescent="0.3">
      <c r="B679" t="s">
        <v>1536</v>
      </c>
      <c r="C679" t="s">
        <v>14387</v>
      </c>
      <c r="D679" t="s">
        <v>2183</v>
      </c>
      <c r="E679" s="64">
        <v>0</v>
      </c>
      <c r="F679" s="64">
        <v>0</v>
      </c>
      <c r="G679" s="47">
        <v>43451</v>
      </c>
      <c r="H679" s="71">
        <v>4.166666666666667</v>
      </c>
      <c r="I679" s="64">
        <v>90340</v>
      </c>
      <c r="J679" s="64" t="s">
        <v>249</v>
      </c>
      <c r="K679" s="64" t="s">
        <v>2173</v>
      </c>
      <c r="L679" s="64" t="s">
        <v>14388</v>
      </c>
      <c r="M679" s="64" t="s">
        <v>242</v>
      </c>
      <c r="N679" s="64" t="s">
        <v>254</v>
      </c>
      <c r="O679" s="64" t="s">
        <v>568</v>
      </c>
    </row>
    <row r="680" spans="2:15" x14ac:dyDescent="0.3">
      <c r="B680" t="s">
        <v>1536</v>
      </c>
      <c r="C680" t="s">
        <v>14490</v>
      </c>
      <c r="D680" t="s">
        <v>1474</v>
      </c>
      <c r="E680" s="64">
        <v>1</v>
      </c>
      <c r="F680" s="64">
        <v>3245.09</v>
      </c>
      <c r="G680" s="47">
        <v>43452</v>
      </c>
      <c r="H680" s="71">
        <v>4.166666666666667</v>
      </c>
      <c r="I680" s="64">
        <v>-1</v>
      </c>
      <c r="J680" s="64" t="s">
        <v>1538</v>
      </c>
      <c r="K680" s="64" t="s">
        <v>2176</v>
      </c>
      <c r="L680" s="64" t="s">
        <v>12908</v>
      </c>
      <c r="M680" s="64" t="s">
        <v>242</v>
      </c>
      <c r="N680" s="64" t="s">
        <v>254</v>
      </c>
      <c r="O680" s="64" t="s">
        <v>568</v>
      </c>
    </row>
    <row r="681" spans="2:15" x14ac:dyDescent="0.3">
      <c r="B681" t="s">
        <v>1536</v>
      </c>
      <c r="C681" t="s">
        <v>14513</v>
      </c>
      <c r="D681" t="s">
        <v>252</v>
      </c>
      <c r="E681" s="64">
        <v>1</v>
      </c>
      <c r="F681" s="64">
        <v>1317.57</v>
      </c>
      <c r="G681" s="47">
        <v>43454</v>
      </c>
      <c r="H681" s="71">
        <v>4.166666666666667</v>
      </c>
      <c r="I681" s="64">
        <v>-1</v>
      </c>
      <c r="J681" s="64" t="s">
        <v>1538</v>
      </c>
      <c r="K681" s="64" t="s">
        <v>2160</v>
      </c>
      <c r="L681" s="64" t="s">
        <v>5722</v>
      </c>
      <c r="M681" s="64" t="s">
        <v>242</v>
      </c>
      <c r="N681" s="64" t="s">
        <v>254</v>
      </c>
      <c r="O681" s="64" t="s">
        <v>568</v>
      </c>
    </row>
    <row r="682" spans="2:15" x14ac:dyDescent="0.3">
      <c r="B682" t="s">
        <v>1536</v>
      </c>
      <c r="C682" t="s">
        <v>14747</v>
      </c>
      <c r="D682" t="s">
        <v>1462</v>
      </c>
      <c r="E682" s="64">
        <v>1</v>
      </c>
      <c r="F682" s="64">
        <v>3332.72</v>
      </c>
      <c r="G682" s="47">
        <v>43465</v>
      </c>
      <c r="H682" s="71">
        <v>4.166666666666667</v>
      </c>
      <c r="I682" s="64">
        <v>-1</v>
      </c>
      <c r="J682" s="64" t="s">
        <v>249</v>
      </c>
      <c r="K682" s="64" t="s">
        <v>2160</v>
      </c>
      <c r="L682" s="64" t="s">
        <v>2936</v>
      </c>
      <c r="M682" s="64" t="s">
        <v>242</v>
      </c>
      <c r="N682" s="64" t="s">
        <v>254</v>
      </c>
      <c r="O682" s="64" t="s">
        <v>568</v>
      </c>
    </row>
    <row r="683" spans="2:15" x14ac:dyDescent="0.3">
      <c r="B683" t="s">
        <v>1536</v>
      </c>
      <c r="C683" t="s">
        <v>14864</v>
      </c>
      <c r="D683" t="s">
        <v>2198</v>
      </c>
      <c r="E683" s="64">
        <v>0</v>
      </c>
      <c r="F683" s="64">
        <v>0</v>
      </c>
      <c r="G683" s="47">
        <v>43456</v>
      </c>
      <c r="H683" s="71">
        <v>4.166666666666667</v>
      </c>
      <c r="I683" s="64">
        <v>48658</v>
      </c>
      <c r="J683" s="64" t="s">
        <v>1538</v>
      </c>
      <c r="K683" s="64" t="s">
        <v>2160</v>
      </c>
      <c r="L683" s="64" t="s">
        <v>13049</v>
      </c>
      <c r="M683" s="64" t="s">
        <v>242</v>
      </c>
      <c r="N683" s="64" t="s">
        <v>254</v>
      </c>
      <c r="O683" s="64" t="s">
        <v>568</v>
      </c>
    </row>
    <row r="684" spans="2:15" x14ac:dyDescent="0.3">
      <c r="B684" t="s">
        <v>1536</v>
      </c>
      <c r="C684" t="s">
        <v>14913</v>
      </c>
      <c r="D684" t="s">
        <v>1927</v>
      </c>
      <c r="E684" s="64">
        <v>1</v>
      </c>
      <c r="F684" s="64">
        <v>1317.57</v>
      </c>
      <c r="G684" s="47">
        <v>43454</v>
      </c>
      <c r="H684" s="71">
        <v>4.166666666666667</v>
      </c>
      <c r="I684" s="64">
        <v>-1</v>
      </c>
      <c r="J684" s="64" t="s">
        <v>1538</v>
      </c>
      <c r="K684" s="64" t="s">
        <v>2160</v>
      </c>
      <c r="L684" s="64" t="s">
        <v>8133</v>
      </c>
      <c r="M684" s="64" t="s">
        <v>236</v>
      </c>
      <c r="N684" s="64" t="s">
        <v>254</v>
      </c>
      <c r="O684" s="64" t="s">
        <v>568</v>
      </c>
    </row>
    <row r="685" spans="2:15" x14ac:dyDescent="0.3">
      <c r="B685" t="s">
        <v>1536</v>
      </c>
      <c r="C685" t="s">
        <v>15092</v>
      </c>
      <c r="D685" t="s">
        <v>1509</v>
      </c>
      <c r="E685" s="64">
        <v>0</v>
      </c>
      <c r="F685" s="64">
        <v>0</v>
      </c>
      <c r="G685" s="47">
        <v>43460</v>
      </c>
      <c r="H685" s="71">
        <v>4.166666666666667</v>
      </c>
      <c r="I685" s="64">
        <v>-1</v>
      </c>
      <c r="J685" s="64" t="s">
        <v>1538</v>
      </c>
      <c r="K685" s="64" t="s">
        <v>2160</v>
      </c>
      <c r="L685" s="64" t="s">
        <v>2925</v>
      </c>
      <c r="M685" s="64" t="s">
        <v>236</v>
      </c>
      <c r="N685" s="64" t="s">
        <v>254</v>
      </c>
      <c r="O685" s="64" t="s">
        <v>568</v>
      </c>
    </row>
    <row r="686" spans="2:15" x14ac:dyDescent="0.3">
      <c r="B686" t="s">
        <v>1536</v>
      </c>
      <c r="C686" t="s">
        <v>12123</v>
      </c>
      <c r="D686" t="s">
        <v>2204</v>
      </c>
      <c r="E686" s="64">
        <v>0</v>
      </c>
      <c r="F686" s="64">
        <v>0</v>
      </c>
      <c r="G686" s="47">
        <v>43452</v>
      </c>
      <c r="H686" s="71">
        <v>4.166666666666667</v>
      </c>
      <c r="I686" s="64">
        <v>156922</v>
      </c>
      <c r="J686" s="64" t="s">
        <v>249</v>
      </c>
      <c r="K686" s="64" t="s">
        <v>2160</v>
      </c>
      <c r="L686" s="64" t="s">
        <v>4726</v>
      </c>
      <c r="M686" s="64" t="s">
        <v>236</v>
      </c>
      <c r="N686" s="64" t="s">
        <v>254</v>
      </c>
      <c r="O686" s="64" t="s">
        <v>568</v>
      </c>
    </row>
    <row r="687" spans="2:15" x14ac:dyDescent="0.3">
      <c r="B687" t="s">
        <v>1547</v>
      </c>
      <c r="C687" t="s">
        <v>15135</v>
      </c>
      <c r="D687" t="s">
        <v>568</v>
      </c>
      <c r="E687" s="64">
        <v>0</v>
      </c>
      <c r="F687" s="64">
        <v>0</v>
      </c>
      <c r="G687" s="47">
        <v>43460</v>
      </c>
      <c r="H687" s="71">
        <v>4.166666666666667</v>
      </c>
      <c r="I687" s="64">
        <v>0</v>
      </c>
      <c r="J687" s="64" t="s">
        <v>1538</v>
      </c>
      <c r="K687" s="64" t="s">
        <v>2173</v>
      </c>
      <c r="L687" s="64" t="s">
        <v>15136</v>
      </c>
      <c r="M687" s="64" t="s">
        <v>242</v>
      </c>
      <c r="N687" s="64" t="s">
        <v>254</v>
      </c>
      <c r="O687" s="64" t="s">
        <v>568</v>
      </c>
    </row>
    <row r="688" spans="2:15" x14ac:dyDescent="0.3">
      <c r="B688" t="s">
        <v>1536</v>
      </c>
      <c r="C688" t="s">
        <v>12125</v>
      </c>
      <c r="D688" t="s">
        <v>2370</v>
      </c>
      <c r="E688" s="64">
        <v>0</v>
      </c>
      <c r="F688" s="64">
        <v>0</v>
      </c>
      <c r="G688" s="47">
        <v>43454</v>
      </c>
      <c r="H688" s="71">
        <v>4.166666666666667</v>
      </c>
      <c r="I688" s="64">
        <v>20575</v>
      </c>
      <c r="J688" s="64" t="s">
        <v>249</v>
      </c>
      <c r="K688" s="64" t="s">
        <v>2160</v>
      </c>
      <c r="L688" s="64" t="s">
        <v>12126</v>
      </c>
      <c r="M688" s="64" t="s">
        <v>246</v>
      </c>
      <c r="N688" s="64" t="s">
        <v>254</v>
      </c>
      <c r="O688" s="64" t="s">
        <v>568</v>
      </c>
    </row>
    <row r="689" spans="2:15" x14ac:dyDescent="0.3">
      <c r="B689" t="s">
        <v>1536</v>
      </c>
      <c r="C689" t="s">
        <v>11949</v>
      </c>
      <c r="D689" t="s">
        <v>2267</v>
      </c>
      <c r="E689" s="64">
        <v>1</v>
      </c>
      <c r="F689" s="64">
        <v>333.85</v>
      </c>
      <c r="G689" s="47">
        <v>43442</v>
      </c>
      <c r="H689" s="71">
        <v>4.166666666666667</v>
      </c>
      <c r="I689" s="64">
        <v>240164</v>
      </c>
      <c r="J689" s="64" t="s">
        <v>1538</v>
      </c>
      <c r="K689" s="64" t="s">
        <v>2160</v>
      </c>
      <c r="L689" s="64" t="s">
        <v>11552</v>
      </c>
      <c r="M689" s="64" t="s">
        <v>242</v>
      </c>
      <c r="N689" s="64" t="s">
        <v>254</v>
      </c>
      <c r="O689" s="64" t="s">
        <v>568</v>
      </c>
    </row>
    <row r="690" spans="2:15" x14ac:dyDescent="0.3">
      <c r="B690" t="s">
        <v>1536</v>
      </c>
      <c r="C690" t="s">
        <v>15759</v>
      </c>
      <c r="D690" t="s">
        <v>1533</v>
      </c>
      <c r="E690" s="64">
        <v>1</v>
      </c>
      <c r="F690" s="64">
        <v>4033.77</v>
      </c>
      <c r="G690" s="47">
        <v>43451</v>
      </c>
      <c r="H690" s="71">
        <v>4.166666666666667</v>
      </c>
      <c r="I690" s="64">
        <v>-1</v>
      </c>
      <c r="J690" s="64" t="s">
        <v>1538</v>
      </c>
      <c r="K690" s="64" t="s">
        <v>2173</v>
      </c>
      <c r="L690" s="64" t="s">
        <v>14360</v>
      </c>
      <c r="M690" s="64" t="s">
        <v>236</v>
      </c>
      <c r="N690" s="64" t="s">
        <v>254</v>
      </c>
      <c r="O690" s="64" t="s">
        <v>568</v>
      </c>
    </row>
    <row r="691" spans="2:15" x14ac:dyDescent="0.3">
      <c r="B691" t="s">
        <v>1546</v>
      </c>
      <c r="C691" t="s">
        <v>11569</v>
      </c>
      <c r="D691" t="s">
        <v>11531</v>
      </c>
      <c r="E691" s="64">
        <v>0</v>
      </c>
      <c r="F691" s="64">
        <v>0</v>
      </c>
      <c r="G691" s="47">
        <v>43460</v>
      </c>
      <c r="H691" s="71">
        <v>4.166666666666667</v>
      </c>
      <c r="I691" s="64">
        <v>149746</v>
      </c>
      <c r="J691" s="64" t="s">
        <v>1538</v>
      </c>
      <c r="K691" s="64" t="s">
        <v>2173</v>
      </c>
      <c r="L691" s="64" t="s">
        <v>11570</v>
      </c>
      <c r="M691" s="64" t="s">
        <v>236</v>
      </c>
      <c r="N691" s="64" t="s">
        <v>254</v>
      </c>
      <c r="O691" s="64" t="s">
        <v>568</v>
      </c>
    </row>
    <row r="692" spans="2:15" x14ac:dyDescent="0.3">
      <c r="B692" t="s">
        <v>1536</v>
      </c>
      <c r="C692" t="s">
        <v>15869</v>
      </c>
      <c r="D692" t="s">
        <v>13133</v>
      </c>
      <c r="E692" s="64">
        <v>0</v>
      </c>
      <c r="F692" s="64">
        <v>0</v>
      </c>
      <c r="G692" s="47">
        <v>43461</v>
      </c>
      <c r="H692" s="71">
        <v>4.166666666666667</v>
      </c>
      <c r="I692" s="64">
        <v>-1</v>
      </c>
      <c r="J692" s="64" t="s">
        <v>1538</v>
      </c>
      <c r="K692" s="64" t="s">
        <v>2160</v>
      </c>
      <c r="L692" s="64" t="s">
        <v>12859</v>
      </c>
      <c r="M692" s="64" t="s">
        <v>241</v>
      </c>
      <c r="N692" s="64" t="s">
        <v>254</v>
      </c>
      <c r="O692" s="64" t="s">
        <v>568</v>
      </c>
    </row>
    <row r="693" spans="2:15" x14ac:dyDescent="0.3">
      <c r="B693" t="s">
        <v>1536</v>
      </c>
      <c r="C693" t="s">
        <v>15998</v>
      </c>
      <c r="D693" t="s">
        <v>1963</v>
      </c>
      <c r="E693" s="64">
        <v>0</v>
      </c>
      <c r="F693" s="64">
        <v>0</v>
      </c>
      <c r="G693" s="47">
        <v>43440</v>
      </c>
      <c r="H693" s="71">
        <v>4.166666666666667</v>
      </c>
      <c r="I693" s="64">
        <v>-1</v>
      </c>
      <c r="J693" s="64" t="s">
        <v>249</v>
      </c>
      <c r="K693" s="64" t="s">
        <v>2173</v>
      </c>
      <c r="L693" s="64" t="s">
        <v>3010</v>
      </c>
      <c r="M693" s="64" t="s">
        <v>236</v>
      </c>
      <c r="N693" s="64" t="s">
        <v>254</v>
      </c>
      <c r="O693" s="64" t="s">
        <v>568</v>
      </c>
    </row>
    <row r="694" spans="2:15" x14ac:dyDescent="0.3">
      <c r="B694" t="s">
        <v>1536</v>
      </c>
      <c r="C694" t="s">
        <v>12316</v>
      </c>
      <c r="D694" t="s">
        <v>2210</v>
      </c>
      <c r="E694" s="64">
        <v>1</v>
      </c>
      <c r="F694" s="64">
        <v>3332.72</v>
      </c>
      <c r="G694" s="47">
        <v>43454</v>
      </c>
      <c r="H694" s="71">
        <v>4.166666666666667</v>
      </c>
      <c r="I694" s="64">
        <v>53601</v>
      </c>
      <c r="J694" s="64" t="s">
        <v>1538</v>
      </c>
      <c r="K694" s="64" t="s">
        <v>2176</v>
      </c>
      <c r="L694" s="64" t="s">
        <v>11714</v>
      </c>
      <c r="M694" s="64" t="s">
        <v>236</v>
      </c>
      <c r="N694" s="64" t="s">
        <v>254</v>
      </c>
      <c r="O694" s="64" t="s">
        <v>568</v>
      </c>
    </row>
    <row r="695" spans="2:15" x14ac:dyDescent="0.3">
      <c r="B695" t="s">
        <v>1546</v>
      </c>
      <c r="C695" t="s">
        <v>11838</v>
      </c>
      <c r="D695" t="s">
        <v>2228</v>
      </c>
      <c r="E695" s="64">
        <v>0</v>
      </c>
      <c r="F695" s="64">
        <v>0</v>
      </c>
      <c r="G695" s="47">
        <v>43451</v>
      </c>
      <c r="H695" s="71">
        <v>4.166666666666667</v>
      </c>
      <c r="I695" s="64">
        <v>43252</v>
      </c>
      <c r="J695" s="64" t="s">
        <v>1538</v>
      </c>
      <c r="K695" s="64" t="s">
        <v>2160</v>
      </c>
      <c r="L695" s="64" t="s">
        <v>11839</v>
      </c>
      <c r="M695" s="64" t="s">
        <v>236</v>
      </c>
      <c r="N695" s="64" t="s">
        <v>254</v>
      </c>
      <c r="O695" s="64" t="s">
        <v>568</v>
      </c>
    </row>
    <row r="696" spans="2:15" x14ac:dyDescent="0.3">
      <c r="B696" t="s">
        <v>1536</v>
      </c>
      <c r="C696" t="s">
        <v>12321</v>
      </c>
      <c r="D696" t="s">
        <v>2187</v>
      </c>
      <c r="E696" s="64">
        <v>0</v>
      </c>
      <c r="F696" s="64">
        <v>0</v>
      </c>
      <c r="G696" s="47">
        <v>43446</v>
      </c>
      <c r="H696" s="71">
        <v>4.166666666666667</v>
      </c>
      <c r="I696" s="64">
        <v>191193</v>
      </c>
      <c r="J696" s="64" t="s">
        <v>249</v>
      </c>
      <c r="K696" s="64" t="s">
        <v>2176</v>
      </c>
      <c r="L696" s="64" t="s">
        <v>12322</v>
      </c>
      <c r="M696" s="64" t="s">
        <v>242</v>
      </c>
      <c r="N696" s="64" t="s">
        <v>254</v>
      </c>
      <c r="O696" s="64" t="s">
        <v>568</v>
      </c>
    </row>
    <row r="697" spans="2:15" x14ac:dyDescent="0.3">
      <c r="B697" t="s">
        <v>1536</v>
      </c>
      <c r="C697" t="s">
        <v>16222</v>
      </c>
      <c r="D697" t="s">
        <v>2338</v>
      </c>
      <c r="E697" s="64">
        <v>0</v>
      </c>
      <c r="F697" s="64">
        <v>0</v>
      </c>
      <c r="G697" s="47">
        <v>43460</v>
      </c>
      <c r="H697" s="71">
        <v>4.166666666666667</v>
      </c>
      <c r="I697" s="64">
        <v>91390</v>
      </c>
      <c r="J697" s="64" t="s">
        <v>1538</v>
      </c>
      <c r="K697" s="64" t="s">
        <v>2160</v>
      </c>
      <c r="L697" s="64" t="s">
        <v>14701</v>
      </c>
      <c r="M697" s="64" t="s">
        <v>242</v>
      </c>
      <c r="N697" s="64" t="s">
        <v>254</v>
      </c>
      <c r="O697" s="64" t="s">
        <v>568</v>
      </c>
    </row>
    <row r="698" spans="2:15" x14ac:dyDescent="0.3">
      <c r="B698" t="s">
        <v>1536</v>
      </c>
      <c r="C698" t="s">
        <v>11842</v>
      </c>
      <c r="D698" t="s">
        <v>2168</v>
      </c>
      <c r="E698" s="64">
        <v>1</v>
      </c>
      <c r="F698" s="64">
        <v>1317.57</v>
      </c>
      <c r="G698" s="47">
        <v>43454</v>
      </c>
      <c r="H698" s="71">
        <v>4.166666666666667</v>
      </c>
      <c r="I698" s="64">
        <v>6273</v>
      </c>
      <c r="J698" s="64" t="s">
        <v>1538</v>
      </c>
      <c r="K698" s="64" t="s">
        <v>2173</v>
      </c>
      <c r="L698" s="64" t="s">
        <v>11843</v>
      </c>
      <c r="M698" s="64" t="s">
        <v>242</v>
      </c>
      <c r="N698" s="64" t="s">
        <v>254</v>
      </c>
      <c r="O698" s="64" t="s">
        <v>568</v>
      </c>
    </row>
    <row r="699" spans="2:15" x14ac:dyDescent="0.3">
      <c r="B699" t="s">
        <v>1546</v>
      </c>
      <c r="C699" t="s">
        <v>16428</v>
      </c>
      <c r="D699" t="s">
        <v>1526</v>
      </c>
      <c r="E699" s="64">
        <v>0</v>
      </c>
      <c r="F699" s="64">
        <v>0</v>
      </c>
      <c r="G699" s="47">
        <v>43465</v>
      </c>
      <c r="H699" s="71">
        <v>4.166666666666667</v>
      </c>
      <c r="I699" s="64">
        <v>-1</v>
      </c>
      <c r="J699" s="64" t="s">
        <v>1538</v>
      </c>
      <c r="K699" s="64" t="s">
        <v>2173</v>
      </c>
      <c r="L699" s="64" t="s">
        <v>2605</v>
      </c>
      <c r="M699" s="64" t="s">
        <v>242</v>
      </c>
      <c r="N699" s="64" t="s">
        <v>254</v>
      </c>
      <c r="O699" s="64" t="s">
        <v>568</v>
      </c>
    </row>
    <row r="700" spans="2:15" x14ac:dyDescent="0.3">
      <c r="B700" t="s">
        <v>1536</v>
      </c>
      <c r="C700" t="s">
        <v>11801</v>
      </c>
      <c r="D700" t="s">
        <v>2277</v>
      </c>
      <c r="E700" s="64">
        <v>0</v>
      </c>
      <c r="F700" s="64">
        <v>0</v>
      </c>
      <c r="G700" s="47">
        <v>43462</v>
      </c>
      <c r="H700" s="71">
        <v>4.166666666666667</v>
      </c>
      <c r="I700" s="64">
        <v>42413</v>
      </c>
      <c r="J700" s="64" t="s">
        <v>1538</v>
      </c>
      <c r="K700" s="64" t="s">
        <v>2160</v>
      </c>
      <c r="L700" s="64" t="s">
        <v>5981</v>
      </c>
      <c r="M700" s="64" t="s">
        <v>242</v>
      </c>
      <c r="N700" s="64" t="s">
        <v>254</v>
      </c>
      <c r="O700" s="64" t="s">
        <v>568</v>
      </c>
    </row>
    <row r="701" spans="2:15" x14ac:dyDescent="0.3">
      <c r="B701" t="s">
        <v>1536</v>
      </c>
      <c r="C701" t="s">
        <v>11408</v>
      </c>
      <c r="D701" t="s">
        <v>2476</v>
      </c>
      <c r="E701" s="64">
        <v>0</v>
      </c>
      <c r="F701" s="64">
        <v>0</v>
      </c>
      <c r="G701" s="47">
        <v>43444</v>
      </c>
      <c r="H701" s="71">
        <v>4.166666666666667</v>
      </c>
      <c r="I701" s="64">
        <v>16568</v>
      </c>
      <c r="J701" s="64" t="s">
        <v>1538</v>
      </c>
      <c r="K701" s="64" t="s">
        <v>2160</v>
      </c>
      <c r="L701" s="64" t="s">
        <v>11409</v>
      </c>
      <c r="M701" s="64" t="s">
        <v>236</v>
      </c>
      <c r="N701" s="64" t="s">
        <v>254</v>
      </c>
      <c r="O701" s="64" t="s">
        <v>568</v>
      </c>
    </row>
    <row r="702" spans="2:15" x14ac:dyDescent="0.3">
      <c r="B702" t="s">
        <v>1536</v>
      </c>
      <c r="C702" t="s">
        <v>11823</v>
      </c>
      <c r="D702" t="s">
        <v>2194</v>
      </c>
      <c r="E702" s="64">
        <v>0</v>
      </c>
      <c r="F702" s="64">
        <v>0</v>
      </c>
      <c r="G702" s="47">
        <v>43461</v>
      </c>
      <c r="H702" s="71">
        <v>4.166666666666667</v>
      </c>
      <c r="I702" s="64">
        <v>61048</v>
      </c>
      <c r="J702" s="64" t="s">
        <v>1538</v>
      </c>
      <c r="K702" s="64" t="s">
        <v>2160</v>
      </c>
      <c r="L702" s="64" t="s">
        <v>2992</v>
      </c>
      <c r="M702" s="64" t="s">
        <v>246</v>
      </c>
      <c r="N702" s="64" t="s">
        <v>254</v>
      </c>
      <c r="O702" s="64" t="s">
        <v>568</v>
      </c>
    </row>
    <row r="703" spans="2:15" x14ac:dyDescent="0.3">
      <c r="B703" t="s">
        <v>1547</v>
      </c>
      <c r="C703" t="s">
        <v>16853</v>
      </c>
      <c r="D703" t="s">
        <v>568</v>
      </c>
      <c r="E703" s="64">
        <v>0</v>
      </c>
      <c r="F703" s="64">
        <v>0</v>
      </c>
      <c r="G703" s="47">
        <v>43456</v>
      </c>
      <c r="H703" s="71">
        <v>4.166666666666667</v>
      </c>
      <c r="I703" s="64">
        <v>0</v>
      </c>
      <c r="J703" s="64" t="s">
        <v>1538</v>
      </c>
      <c r="K703" s="64" t="s">
        <v>1535</v>
      </c>
      <c r="L703" s="64" t="s">
        <v>1535</v>
      </c>
      <c r="M703" s="64" t="s">
        <v>242</v>
      </c>
      <c r="N703" s="64" t="s">
        <v>254</v>
      </c>
      <c r="O703" s="64" t="s">
        <v>568</v>
      </c>
    </row>
    <row r="704" spans="2:15" x14ac:dyDescent="0.3">
      <c r="B704" t="s">
        <v>1547</v>
      </c>
      <c r="C704" t="s">
        <v>16944</v>
      </c>
      <c r="D704" t="s">
        <v>568</v>
      </c>
      <c r="E704" s="64">
        <v>0</v>
      </c>
      <c r="F704" s="64">
        <v>0</v>
      </c>
      <c r="G704" s="47">
        <v>43460</v>
      </c>
      <c r="H704" s="71">
        <v>4.166666666666667</v>
      </c>
      <c r="I704" s="64">
        <v>0</v>
      </c>
      <c r="J704" s="64" t="s">
        <v>1538</v>
      </c>
      <c r="K704" s="64" t="s">
        <v>1535</v>
      </c>
      <c r="L704" s="64" t="s">
        <v>1535</v>
      </c>
      <c r="M704" s="64" t="s">
        <v>236</v>
      </c>
      <c r="N704" s="64" t="s">
        <v>254</v>
      </c>
      <c r="O704" s="64" t="s">
        <v>568</v>
      </c>
    </row>
    <row r="705" spans="2:15" x14ac:dyDescent="0.3">
      <c r="B705" t="s">
        <v>1547</v>
      </c>
      <c r="C705" t="s">
        <v>17017</v>
      </c>
      <c r="D705" t="s">
        <v>568</v>
      </c>
      <c r="E705" s="64">
        <v>0</v>
      </c>
      <c r="F705" s="64">
        <v>0</v>
      </c>
      <c r="G705" s="47">
        <v>43448</v>
      </c>
      <c r="H705" s="71">
        <v>4.166666666666667</v>
      </c>
      <c r="I705" s="64">
        <v>0</v>
      </c>
      <c r="J705" s="64" t="s">
        <v>1538</v>
      </c>
      <c r="K705" s="64" t="s">
        <v>1535</v>
      </c>
      <c r="L705" s="64" t="s">
        <v>1535</v>
      </c>
      <c r="M705" s="64" t="s">
        <v>236</v>
      </c>
      <c r="N705" s="64" t="s">
        <v>254</v>
      </c>
      <c r="O705" s="64" t="s">
        <v>568</v>
      </c>
    </row>
    <row r="706" spans="2:15" x14ac:dyDescent="0.3">
      <c r="B706" t="s">
        <v>1547</v>
      </c>
      <c r="C706" t="s">
        <v>17444</v>
      </c>
      <c r="D706" t="s">
        <v>568</v>
      </c>
      <c r="E706" s="64">
        <v>0</v>
      </c>
      <c r="F706" s="64">
        <v>0</v>
      </c>
      <c r="G706" s="47">
        <v>43451</v>
      </c>
      <c r="H706" s="71">
        <v>4.166666666666667</v>
      </c>
      <c r="I706" s="64">
        <v>0</v>
      </c>
      <c r="J706" s="64" t="s">
        <v>1538</v>
      </c>
      <c r="K706" s="64" t="s">
        <v>1535</v>
      </c>
      <c r="L706" s="64" t="s">
        <v>1535</v>
      </c>
      <c r="M706" s="64" t="s">
        <v>242</v>
      </c>
      <c r="N706" s="64" t="s">
        <v>254</v>
      </c>
      <c r="O706" s="64" t="s">
        <v>568</v>
      </c>
    </row>
    <row r="707" spans="2:15" x14ac:dyDescent="0.3">
      <c r="B707" t="s">
        <v>1547</v>
      </c>
      <c r="C707" t="s">
        <v>17632</v>
      </c>
      <c r="D707" t="s">
        <v>568</v>
      </c>
      <c r="E707" s="64">
        <v>0</v>
      </c>
      <c r="F707" s="64">
        <v>0</v>
      </c>
      <c r="G707" s="47">
        <v>43454</v>
      </c>
      <c r="H707" s="71">
        <v>4.166666666666667</v>
      </c>
      <c r="I707" s="64">
        <v>0</v>
      </c>
      <c r="J707" s="64" t="s">
        <v>1538</v>
      </c>
      <c r="K707" s="64" t="s">
        <v>1535</v>
      </c>
      <c r="L707" s="64" t="s">
        <v>1535</v>
      </c>
      <c r="M707" s="64" t="s">
        <v>236</v>
      </c>
      <c r="N707" s="64" t="s">
        <v>254</v>
      </c>
      <c r="O707" s="64" t="s">
        <v>568</v>
      </c>
    </row>
    <row r="708" spans="2:15" x14ac:dyDescent="0.3">
      <c r="B708" t="s">
        <v>1547</v>
      </c>
      <c r="C708" t="s">
        <v>17648</v>
      </c>
      <c r="D708" t="s">
        <v>568</v>
      </c>
      <c r="E708" s="64">
        <v>0</v>
      </c>
      <c r="F708" s="64">
        <v>0</v>
      </c>
      <c r="G708" s="47">
        <v>43447</v>
      </c>
      <c r="H708" s="71">
        <v>4.166666666666667</v>
      </c>
      <c r="I708" s="64">
        <v>0</v>
      </c>
      <c r="J708" s="64" t="s">
        <v>1538</v>
      </c>
      <c r="K708" s="64" t="s">
        <v>1535</v>
      </c>
      <c r="L708" s="64" t="s">
        <v>1535</v>
      </c>
      <c r="M708" s="64" t="s">
        <v>236</v>
      </c>
      <c r="N708" s="64" t="s">
        <v>254</v>
      </c>
      <c r="O708" s="64" t="s">
        <v>568</v>
      </c>
    </row>
    <row r="709" spans="2:15" x14ac:dyDescent="0.3">
      <c r="B709" t="s">
        <v>1547</v>
      </c>
      <c r="C709" t="s">
        <v>12555</v>
      </c>
      <c r="D709" t="s">
        <v>568</v>
      </c>
      <c r="E709" s="64">
        <v>0</v>
      </c>
      <c r="F709" s="64">
        <v>0</v>
      </c>
      <c r="G709" s="47">
        <v>43424</v>
      </c>
      <c r="H709" s="71">
        <v>4.25</v>
      </c>
      <c r="I709" s="64">
        <v>0</v>
      </c>
      <c r="J709" s="64" t="s">
        <v>1538</v>
      </c>
      <c r="K709" s="64" t="s">
        <v>1535</v>
      </c>
      <c r="L709" s="64" t="s">
        <v>1535</v>
      </c>
      <c r="M709" s="64" t="s">
        <v>242</v>
      </c>
      <c r="N709" s="64" t="s">
        <v>254</v>
      </c>
      <c r="O709" s="64" t="s">
        <v>568</v>
      </c>
    </row>
    <row r="710" spans="2:15" x14ac:dyDescent="0.3">
      <c r="B710" t="s">
        <v>1547</v>
      </c>
      <c r="C710" t="s">
        <v>12571</v>
      </c>
      <c r="D710" t="s">
        <v>568</v>
      </c>
      <c r="E710" s="64">
        <v>0</v>
      </c>
      <c r="F710" s="64">
        <v>0</v>
      </c>
      <c r="G710" s="47">
        <v>43431</v>
      </c>
      <c r="H710" s="71">
        <v>4.25</v>
      </c>
      <c r="I710" s="64">
        <v>0</v>
      </c>
      <c r="J710" s="64" t="s">
        <v>1538</v>
      </c>
      <c r="K710" s="64" t="s">
        <v>1535</v>
      </c>
      <c r="L710" s="64" t="s">
        <v>1535</v>
      </c>
      <c r="M710" s="64" t="s">
        <v>242</v>
      </c>
      <c r="N710" s="64" t="s">
        <v>254</v>
      </c>
      <c r="O710" s="64" t="s">
        <v>568</v>
      </c>
    </row>
    <row r="711" spans="2:15" x14ac:dyDescent="0.3">
      <c r="B711" t="s">
        <v>1547</v>
      </c>
      <c r="C711" t="s">
        <v>12786</v>
      </c>
      <c r="D711" t="s">
        <v>568</v>
      </c>
      <c r="E711" s="64">
        <v>0</v>
      </c>
      <c r="F711" s="64">
        <v>0</v>
      </c>
      <c r="G711" s="47">
        <v>43418</v>
      </c>
      <c r="H711" s="71">
        <v>4.25</v>
      </c>
      <c r="I711" s="64">
        <v>0</v>
      </c>
      <c r="J711" s="64" t="s">
        <v>1538</v>
      </c>
      <c r="K711" s="64" t="s">
        <v>1535</v>
      </c>
      <c r="L711" s="64" t="s">
        <v>1535</v>
      </c>
      <c r="M711" s="64" t="s">
        <v>242</v>
      </c>
      <c r="N711" s="64" t="s">
        <v>254</v>
      </c>
      <c r="O711" s="64" t="s">
        <v>568</v>
      </c>
    </row>
    <row r="712" spans="2:15" x14ac:dyDescent="0.3">
      <c r="B712" t="s">
        <v>1547</v>
      </c>
      <c r="C712" t="s">
        <v>12800</v>
      </c>
      <c r="D712" t="s">
        <v>568</v>
      </c>
      <c r="E712" s="64">
        <v>0</v>
      </c>
      <c r="F712" s="64">
        <v>0</v>
      </c>
      <c r="G712" s="47">
        <v>43419</v>
      </c>
      <c r="H712" s="71">
        <v>4.25</v>
      </c>
      <c r="I712" s="64">
        <v>0</v>
      </c>
      <c r="J712" s="64" t="s">
        <v>1538</v>
      </c>
      <c r="K712" s="64" t="s">
        <v>1535</v>
      </c>
      <c r="L712" s="64" t="s">
        <v>1535</v>
      </c>
      <c r="M712" s="64" t="s">
        <v>242</v>
      </c>
      <c r="N712" s="64" t="s">
        <v>254</v>
      </c>
      <c r="O712" s="64" t="s">
        <v>568</v>
      </c>
    </row>
    <row r="713" spans="2:15" x14ac:dyDescent="0.3">
      <c r="B713" t="s">
        <v>1547</v>
      </c>
      <c r="C713" t="s">
        <v>12982</v>
      </c>
      <c r="D713" t="s">
        <v>568</v>
      </c>
      <c r="E713" s="64">
        <v>0</v>
      </c>
      <c r="F713" s="64">
        <v>0</v>
      </c>
      <c r="G713" s="47">
        <v>43418</v>
      </c>
      <c r="H713" s="71">
        <v>4.25</v>
      </c>
      <c r="I713" s="64">
        <v>0</v>
      </c>
      <c r="J713" s="64" t="s">
        <v>1538</v>
      </c>
      <c r="K713" s="64" t="s">
        <v>1535</v>
      </c>
      <c r="L713" s="64" t="s">
        <v>1535</v>
      </c>
      <c r="M713" s="64" t="s">
        <v>242</v>
      </c>
      <c r="N713" s="64" t="s">
        <v>254</v>
      </c>
      <c r="O713" s="64" t="s">
        <v>568</v>
      </c>
    </row>
    <row r="714" spans="2:15" x14ac:dyDescent="0.3">
      <c r="B714" t="s">
        <v>1536</v>
      </c>
      <c r="C714" t="s">
        <v>13028</v>
      </c>
      <c r="D714" t="s">
        <v>1930</v>
      </c>
      <c r="E714" s="64">
        <v>0</v>
      </c>
      <c r="F714" s="64">
        <v>0</v>
      </c>
      <c r="G714" s="47">
        <v>43434</v>
      </c>
      <c r="H714" s="71">
        <v>4.25</v>
      </c>
      <c r="I714" s="64">
        <v>-1</v>
      </c>
      <c r="J714" s="64" t="s">
        <v>1538</v>
      </c>
      <c r="K714" s="64" t="s">
        <v>2173</v>
      </c>
      <c r="L714" s="64" t="s">
        <v>13029</v>
      </c>
      <c r="M714" s="64" t="s">
        <v>241</v>
      </c>
      <c r="N714" s="64" t="s">
        <v>254</v>
      </c>
      <c r="O714" s="64" t="s">
        <v>568</v>
      </c>
    </row>
    <row r="715" spans="2:15" x14ac:dyDescent="0.3">
      <c r="B715" t="s">
        <v>1536</v>
      </c>
      <c r="C715" t="s">
        <v>11350</v>
      </c>
      <c r="D715" t="s">
        <v>2519</v>
      </c>
      <c r="E715" s="64">
        <v>0</v>
      </c>
      <c r="F715" s="64">
        <v>0</v>
      </c>
      <c r="G715" s="47">
        <v>43434</v>
      </c>
      <c r="H715" s="71">
        <v>4.25</v>
      </c>
      <c r="I715" s="64">
        <v>30235</v>
      </c>
      <c r="J715" s="64" t="s">
        <v>1538</v>
      </c>
      <c r="K715" s="64" t="s">
        <v>2160</v>
      </c>
      <c r="L715" s="64" t="s">
        <v>2992</v>
      </c>
      <c r="M715" s="64" t="s">
        <v>241</v>
      </c>
      <c r="N715" s="64" t="s">
        <v>254</v>
      </c>
      <c r="O715" s="64" t="s">
        <v>568</v>
      </c>
    </row>
    <row r="716" spans="2:15" x14ac:dyDescent="0.3">
      <c r="B716" t="s">
        <v>1536</v>
      </c>
      <c r="C716" t="s">
        <v>13100</v>
      </c>
      <c r="D716" t="s">
        <v>2012</v>
      </c>
      <c r="E716" s="64">
        <v>0</v>
      </c>
      <c r="F716" s="64">
        <v>0</v>
      </c>
      <c r="G716" s="47">
        <v>43424</v>
      </c>
      <c r="H716" s="71">
        <v>4.25</v>
      </c>
      <c r="I716" s="64">
        <v>-1</v>
      </c>
      <c r="J716" s="64" t="s">
        <v>1538</v>
      </c>
      <c r="K716" s="64" t="s">
        <v>2160</v>
      </c>
      <c r="L716" s="64" t="s">
        <v>13101</v>
      </c>
      <c r="M716" s="64" t="s">
        <v>242</v>
      </c>
      <c r="N716" s="64" t="s">
        <v>254</v>
      </c>
      <c r="O716" s="64" t="s">
        <v>568</v>
      </c>
    </row>
    <row r="717" spans="2:15" x14ac:dyDescent="0.3">
      <c r="B717" t="s">
        <v>1536</v>
      </c>
      <c r="C717" t="s">
        <v>13105</v>
      </c>
      <c r="D717" t="s">
        <v>247</v>
      </c>
      <c r="E717" s="64">
        <v>0</v>
      </c>
      <c r="F717" s="64">
        <v>0</v>
      </c>
      <c r="G717" s="47">
        <v>43424</v>
      </c>
      <c r="H717" s="71">
        <v>4.25</v>
      </c>
      <c r="I717" s="64">
        <v>-1</v>
      </c>
      <c r="J717" s="64" t="s">
        <v>1538</v>
      </c>
      <c r="K717" s="64" t="s">
        <v>2173</v>
      </c>
      <c r="L717" s="64" t="s">
        <v>12965</v>
      </c>
      <c r="M717" s="64" t="s">
        <v>242</v>
      </c>
      <c r="N717" s="64" t="s">
        <v>254</v>
      </c>
      <c r="O717" s="64" t="s">
        <v>568</v>
      </c>
    </row>
    <row r="718" spans="2:15" x14ac:dyDescent="0.3">
      <c r="B718" t="s">
        <v>1536</v>
      </c>
      <c r="C718" t="s">
        <v>13176</v>
      </c>
      <c r="D718" t="s">
        <v>2729</v>
      </c>
      <c r="E718" s="64">
        <v>0</v>
      </c>
      <c r="F718" s="64">
        <v>0</v>
      </c>
      <c r="G718" s="47">
        <v>43433</v>
      </c>
      <c r="H718" s="71">
        <v>4.25</v>
      </c>
      <c r="I718" s="64">
        <v>-1</v>
      </c>
      <c r="J718" s="64" t="s">
        <v>1538</v>
      </c>
      <c r="K718" s="64" t="s">
        <v>2173</v>
      </c>
      <c r="L718" s="64" t="s">
        <v>4235</v>
      </c>
      <c r="M718" s="64" t="s">
        <v>236</v>
      </c>
      <c r="N718" s="64" t="s">
        <v>254</v>
      </c>
      <c r="O718" s="64" t="s">
        <v>568</v>
      </c>
    </row>
    <row r="719" spans="2:15" x14ac:dyDescent="0.3">
      <c r="B719" t="s">
        <v>1536</v>
      </c>
      <c r="C719" t="s">
        <v>13366</v>
      </c>
      <c r="D719" t="s">
        <v>298</v>
      </c>
      <c r="E719" s="64">
        <v>0</v>
      </c>
      <c r="F719" s="64">
        <v>0</v>
      </c>
      <c r="G719" s="47">
        <v>43412</v>
      </c>
      <c r="H719" s="71">
        <v>4.25</v>
      </c>
      <c r="I719" s="64">
        <v>-1</v>
      </c>
      <c r="J719" s="64" t="s">
        <v>1538</v>
      </c>
      <c r="K719" s="64" t="s">
        <v>2160</v>
      </c>
      <c r="L719" s="64" t="s">
        <v>13367</v>
      </c>
      <c r="M719" s="64" t="s">
        <v>242</v>
      </c>
      <c r="N719" s="64" t="s">
        <v>254</v>
      </c>
      <c r="O719" s="64" t="s">
        <v>568</v>
      </c>
    </row>
    <row r="720" spans="2:15" x14ac:dyDescent="0.3">
      <c r="B720" t="s">
        <v>1536</v>
      </c>
      <c r="C720" t="s">
        <v>13414</v>
      </c>
      <c r="D720" t="s">
        <v>2017</v>
      </c>
      <c r="E720" s="64">
        <v>0</v>
      </c>
      <c r="F720" s="64">
        <v>0</v>
      </c>
      <c r="G720" s="47">
        <v>43419</v>
      </c>
      <c r="H720" s="71">
        <v>4.25</v>
      </c>
      <c r="I720" s="64">
        <v>-1</v>
      </c>
      <c r="J720" s="64" t="s">
        <v>1538</v>
      </c>
      <c r="K720" s="64" t="s">
        <v>2160</v>
      </c>
      <c r="L720" s="64" t="s">
        <v>13415</v>
      </c>
      <c r="M720" s="64" t="s">
        <v>242</v>
      </c>
      <c r="N720" s="64" t="s">
        <v>254</v>
      </c>
      <c r="O720" s="64" t="s">
        <v>568</v>
      </c>
    </row>
    <row r="721" spans="2:15" x14ac:dyDescent="0.3">
      <c r="B721" t="s">
        <v>1536</v>
      </c>
      <c r="C721" t="s">
        <v>13697</v>
      </c>
      <c r="D721" t="s">
        <v>12918</v>
      </c>
      <c r="E721" s="64">
        <v>0</v>
      </c>
      <c r="F721" s="64">
        <v>0</v>
      </c>
      <c r="G721" s="47">
        <v>43416</v>
      </c>
      <c r="H721" s="71">
        <v>4.25</v>
      </c>
      <c r="I721" s="64">
        <v>-1</v>
      </c>
      <c r="J721" s="64" t="s">
        <v>1538</v>
      </c>
      <c r="K721" s="64" t="s">
        <v>2160</v>
      </c>
      <c r="L721" s="64" t="s">
        <v>2936</v>
      </c>
      <c r="M721" s="64" t="s">
        <v>241</v>
      </c>
      <c r="N721" s="64" t="s">
        <v>254</v>
      </c>
      <c r="O721" s="64" t="s">
        <v>568</v>
      </c>
    </row>
    <row r="722" spans="2:15" x14ac:dyDescent="0.3">
      <c r="B722" t="s">
        <v>1546</v>
      </c>
      <c r="C722" t="s">
        <v>13723</v>
      </c>
      <c r="D722" t="s">
        <v>1489</v>
      </c>
      <c r="E722" s="64">
        <v>0</v>
      </c>
      <c r="F722" s="64">
        <v>0</v>
      </c>
      <c r="G722" s="47">
        <v>43434</v>
      </c>
      <c r="H722" s="71">
        <v>4.25</v>
      </c>
      <c r="I722" s="64">
        <v>-1</v>
      </c>
      <c r="J722" s="64" t="s">
        <v>1538</v>
      </c>
      <c r="K722" s="64" t="s">
        <v>2160</v>
      </c>
      <c r="L722" s="64" t="s">
        <v>13724</v>
      </c>
      <c r="M722" s="64" t="s">
        <v>239</v>
      </c>
      <c r="N722" s="64" t="s">
        <v>254</v>
      </c>
      <c r="O722" s="64" t="s">
        <v>568</v>
      </c>
    </row>
    <row r="723" spans="2:15" x14ac:dyDescent="0.3">
      <c r="B723" t="s">
        <v>1546</v>
      </c>
      <c r="C723" t="s">
        <v>13778</v>
      </c>
      <c r="D723" t="s">
        <v>13779</v>
      </c>
      <c r="E723" s="64">
        <v>0</v>
      </c>
      <c r="F723" s="64">
        <v>0</v>
      </c>
      <c r="G723" s="47">
        <v>43424</v>
      </c>
      <c r="H723" s="71">
        <v>4.25</v>
      </c>
      <c r="I723" s="64">
        <v>24477</v>
      </c>
      <c r="J723" s="64" t="s">
        <v>1538</v>
      </c>
      <c r="K723" s="64" t="s">
        <v>2176</v>
      </c>
      <c r="L723" s="64" t="s">
        <v>13012</v>
      </c>
      <c r="M723" s="64" t="s">
        <v>239</v>
      </c>
      <c r="N723" s="64" t="s">
        <v>254</v>
      </c>
      <c r="O723" s="64" t="s">
        <v>568</v>
      </c>
    </row>
    <row r="724" spans="2:15" x14ac:dyDescent="0.3">
      <c r="B724" t="s">
        <v>1536</v>
      </c>
      <c r="C724" t="s">
        <v>13843</v>
      </c>
      <c r="D724" t="s">
        <v>13148</v>
      </c>
      <c r="E724" s="64">
        <v>0</v>
      </c>
      <c r="F724" s="64">
        <v>0</v>
      </c>
      <c r="G724" s="47">
        <v>43416</v>
      </c>
      <c r="H724" s="71">
        <v>4.25</v>
      </c>
      <c r="I724" s="64">
        <v>-1</v>
      </c>
      <c r="J724" s="64" t="s">
        <v>1538</v>
      </c>
      <c r="K724" s="64" t="s">
        <v>2160</v>
      </c>
      <c r="L724" s="64" t="s">
        <v>2936</v>
      </c>
      <c r="M724" s="64" t="s">
        <v>236</v>
      </c>
      <c r="N724" s="64" t="s">
        <v>254</v>
      </c>
      <c r="O724" s="64" t="s">
        <v>568</v>
      </c>
    </row>
    <row r="725" spans="2:15" x14ac:dyDescent="0.3">
      <c r="B725" t="s">
        <v>1536</v>
      </c>
      <c r="C725" t="s">
        <v>13950</v>
      </c>
      <c r="D725" t="s">
        <v>2740</v>
      </c>
      <c r="E725" s="64">
        <v>0</v>
      </c>
      <c r="F725" s="64">
        <v>0</v>
      </c>
      <c r="G725" s="47">
        <v>43434</v>
      </c>
      <c r="H725" s="71">
        <v>4.25</v>
      </c>
      <c r="I725" s="64">
        <v>-1</v>
      </c>
      <c r="J725" s="64" t="s">
        <v>1538</v>
      </c>
      <c r="K725" s="64" t="s">
        <v>2176</v>
      </c>
      <c r="L725" s="64" t="s">
        <v>13951</v>
      </c>
      <c r="M725" s="64" t="s">
        <v>241</v>
      </c>
      <c r="N725" s="64" t="s">
        <v>254</v>
      </c>
      <c r="O725" s="64" t="s">
        <v>568</v>
      </c>
    </row>
    <row r="726" spans="2:15" x14ac:dyDescent="0.3">
      <c r="B726" t="s">
        <v>1536</v>
      </c>
      <c r="C726" t="s">
        <v>13961</v>
      </c>
      <c r="D726" t="s">
        <v>1985</v>
      </c>
      <c r="E726" s="64">
        <v>1</v>
      </c>
      <c r="F726" s="64">
        <v>1317.57</v>
      </c>
      <c r="G726" s="47">
        <v>43424</v>
      </c>
      <c r="H726" s="71">
        <v>4.25</v>
      </c>
      <c r="I726" s="64">
        <v>-1</v>
      </c>
      <c r="J726" s="64" t="s">
        <v>1538</v>
      </c>
      <c r="K726" s="64" t="s">
        <v>2160</v>
      </c>
      <c r="L726" s="64" t="s">
        <v>13962</v>
      </c>
      <c r="M726" s="64" t="s">
        <v>236</v>
      </c>
      <c r="N726" s="64" t="s">
        <v>254</v>
      </c>
      <c r="O726" s="64" t="s">
        <v>568</v>
      </c>
    </row>
    <row r="727" spans="2:15" x14ac:dyDescent="0.3">
      <c r="B727" t="s">
        <v>1536</v>
      </c>
      <c r="C727" t="s">
        <v>13964</v>
      </c>
      <c r="D727" t="s">
        <v>2053</v>
      </c>
      <c r="E727" s="64">
        <v>0</v>
      </c>
      <c r="F727" s="64">
        <v>0</v>
      </c>
      <c r="G727" s="47">
        <v>43431</v>
      </c>
      <c r="H727" s="71">
        <v>4.25</v>
      </c>
      <c r="I727" s="64">
        <v>-1</v>
      </c>
      <c r="J727" s="64" t="s">
        <v>1538</v>
      </c>
      <c r="K727" s="64" t="s">
        <v>2160</v>
      </c>
      <c r="L727" s="64" t="s">
        <v>3010</v>
      </c>
      <c r="M727" s="64" t="s">
        <v>236</v>
      </c>
      <c r="N727" s="64" t="s">
        <v>254</v>
      </c>
      <c r="O727" s="64" t="s">
        <v>568</v>
      </c>
    </row>
    <row r="728" spans="2:15" x14ac:dyDescent="0.3">
      <c r="B728" t="s">
        <v>1546</v>
      </c>
      <c r="C728" t="s">
        <v>14026</v>
      </c>
      <c r="D728" t="s">
        <v>315</v>
      </c>
      <c r="E728" s="64">
        <v>0</v>
      </c>
      <c r="F728" s="64">
        <v>0</v>
      </c>
      <c r="G728" s="47">
        <v>43412</v>
      </c>
      <c r="H728" s="71">
        <v>4.25</v>
      </c>
      <c r="I728" s="64">
        <v>-1</v>
      </c>
      <c r="J728" s="64" t="s">
        <v>1538</v>
      </c>
      <c r="K728" s="64" t="s">
        <v>2173</v>
      </c>
      <c r="L728" s="64" t="s">
        <v>13127</v>
      </c>
      <c r="M728" s="64" t="s">
        <v>246</v>
      </c>
      <c r="N728" s="64" t="s">
        <v>254</v>
      </c>
      <c r="O728" s="64" t="s">
        <v>568</v>
      </c>
    </row>
    <row r="729" spans="2:15" x14ac:dyDescent="0.3">
      <c r="B729" t="s">
        <v>1536</v>
      </c>
      <c r="C729" t="s">
        <v>14080</v>
      </c>
      <c r="D729" t="s">
        <v>2089</v>
      </c>
      <c r="E729" s="64">
        <v>0</v>
      </c>
      <c r="F729" s="64">
        <v>0</v>
      </c>
      <c r="G729" s="47">
        <v>43424</v>
      </c>
      <c r="H729" s="71">
        <v>4.25</v>
      </c>
      <c r="I729" s="64">
        <v>-1</v>
      </c>
      <c r="J729" s="64" t="s">
        <v>1538</v>
      </c>
      <c r="K729" s="64" t="s">
        <v>2160</v>
      </c>
      <c r="L729" s="64" t="s">
        <v>14081</v>
      </c>
      <c r="M729" s="64" t="s">
        <v>236</v>
      </c>
      <c r="N729" s="64" t="s">
        <v>254</v>
      </c>
      <c r="O729" s="64" t="s">
        <v>568</v>
      </c>
    </row>
    <row r="730" spans="2:15" x14ac:dyDescent="0.3">
      <c r="B730" t="s">
        <v>1536</v>
      </c>
      <c r="C730" t="s">
        <v>14098</v>
      </c>
      <c r="D730" t="s">
        <v>14099</v>
      </c>
      <c r="E730" s="64">
        <v>0</v>
      </c>
      <c r="F730" s="64">
        <v>0</v>
      </c>
      <c r="G730" s="47">
        <v>43424</v>
      </c>
      <c r="H730" s="71">
        <v>4.25</v>
      </c>
      <c r="I730" s="64">
        <v>2779</v>
      </c>
      <c r="J730" s="64" t="s">
        <v>1538</v>
      </c>
      <c r="K730" s="64" t="s">
        <v>2160</v>
      </c>
      <c r="L730" s="64" t="s">
        <v>3939</v>
      </c>
      <c r="M730" s="64" t="s">
        <v>246</v>
      </c>
      <c r="N730" s="64" t="s">
        <v>254</v>
      </c>
      <c r="O730" s="64" t="s">
        <v>568</v>
      </c>
    </row>
    <row r="731" spans="2:15" x14ac:dyDescent="0.3">
      <c r="B731" t="s">
        <v>1536</v>
      </c>
      <c r="C731" t="s">
        <v>14287</v>
      </c>
      <c r="D731" t="s">
        <v>14179</v>
      </c>
      <c r="E731" s="64">
        <v>1</v>
      </c>
      <c r="F731" s="64">
        <v>3332.72</v>
      </c>
      <c r="G731" s="47">
        <v>43424</v>
      </c>
      <c r="H731" s="71">
        <v>4.25</v>
      </c>
      <c r="I731" s="64">
        <v>-1</v>
      </c>
      <c r="J731" s="64" t="s">
        <v>1538</v>
      </c>
      <c r="K731" s="64" t="s">
        <v>2160</v>
      </c>
      <c r="L731" s="64" t="s">
        <v>13287</v>
      </c>
      <c r="M731" s="64" t="s">
        <v>242</v>
      </c>
      <c r="N731" s="64" t="s">
        <v>254</v>
      </c>
      <c r="O731" s="64" t="s">
        <v>568</v>
      </c>
    </row>
    <row r="732" spans="2:15" x14ac:dyDescent="0.3">
      <c r="B732" t="s">
        <v>1536</v>
      </c>
      <c r="C732" t="s">
        <v>14350</v>
      </c>
      <c r="D732" t="s">
        <v>1404</v>
      </c>
      <c r="E732" s="64">
        <v>1</v>
      </c>
      <c r="F732" s="64">
        <v>4033.77</v>
      </c>
      <c r="G732" s="47">
        <v>43419</v>
      </c>
      <c r="H732" s="71">
        <v>4.25</v>
      </c>
      <c r="I732" s="64">
        <v>-1</v>
      </c>
      <c r="J732" s="64" t="s">
        <v>1538</v>
      </c>
      <c r="K732" s="64" t="s">
        <v>2173</v>
      </c>
      <c r="L732" s="64" t="s">
        <v>14351</v>
      </c>
      <c r="M732" s="64" t="s">
        <v>239</v>
      </c>
      <c r="N732" s="64" t="s">
        <v>254</v>
      </c>
      <c r="O732" s="64" t="s">
        <v>568</v>
      </c>
    </row>
    <row r="733" spans="2:15" x14ac:dyDescent="0.3">
      <c r="B733" t="s">
        <v>1536</v>
      </c>
      <c r="C733" t="s">
        <v>11725</v>
      </c>
      <c r="D733" t="s">
        <v>2264</v>
      </c>
      <c r="E733" s="64">
        <v>0</v>
      </c>
      <c r="F733" s="64">
        <v>0</v>
      </c>
      <c r="G733" s="47">
        <v>43409</v>
      </c>
      <c r="H733" s="71">
        <v>4.25</v>
      </c>
      <c r="I733" s="64">
        <v>53636</v>
      </c>
      <c r="J733" s="64" t="s">
        <v>249</v>
      </c>
      <c r="K733" s="64" t="s">
        <v>2160</v>
      </c>
      <c r="L733" s="64" t="s">
        <v>3939</v>
      </c>
      <c r="M733" s="64" t="s">
        <v>236</v>
      </c>
      <c r="N733" s="64" t="s">
        <v>254</v>
      </c>
      <c r="O733" s="64" t="s">
        <v>568</v>
      </c>
    </row>
    <row r="734" spans="2:15" x14ac:dyDescent="0.3">
      <c r="B734" t="s">
        <v>1536</v>
      </c>
      <c r="C734" t="s">
        <v>14465</v>
      </c>
      <c r="D734" t="s">
        <v>1452</v>
      </c>
      <c r="E734" s="64">
        <v>0</v>
      </c>
      <c r="F734" s="64">
        <v>0</v>
      </c>
      <c r="G734" s="47">
        <v>43424</v>
      </c>
      <c r="H734" s="71">
        <v>4.25</v>
      </c>
      <c r="I734" s="64">
        <v>-1</v>
      </c>
      <c r="J734" s="64" t="s">
        <v>1538</v>
      </c>
      <c r="K734" s="64" t="s">
        <v>2173</v>
      </c>
      <c r="L734" s="64" t="s">
        <v>3010</v>
      </c>
      <c r="M734" s="64" t="s">
        <v>236</v>
      </c>
      <c r="N734" s="64" t="s">
        <v>254</v>
      </c>
      <c r="O734" s="64" t="s">
        <v>568</v>
      </c>
    </row>
    <row r="735" spans="2:15" x14ac:dyDescent="0.3">
      <c r="B735" t="s">
        <v>1536</v>
      </c>
      <c r="C735" t="s">
        <v>14492</v>
      </c>
      <c r="D735" t="s">
        <v>1532</v>
      </c>
      <c r="E735" s="64">
        <v>0</v>
      </c>
      <c r="F735" s="64">
        <v>0</v>
      </c>
      <c r="G735" s="47">
        <v>43432</v>
      </c>
      <c r="H735" s="71">
        <v>4.25</v>
      </c>
      <c r="I735" s="64">
        <v>-1</v>
      </c>
      <c r="J735" s="64" t="s">
        <v>249</v>
      </c>
      <c r="K735" s="64" t="s">
        <v>2173</v>
      </c>
      <c r="L735" s="64" t="s">
        <v>14493</v>
      </c>
      <c r="M735" s="64" t="s">
        <v>242</v>
      </c>
      <c r="N735" s="64" t="s">
        <v>254</v>
      </c>
      <c r="O735" s="64" t="s">
        <v>568</v>
      </c>
    </row>
    <row r="736" spans="2:15" x14ac:dyDescent="0.3">
      <c r="B736" t="s">
        <v>1536</v>
      </c>
      <c r="C736" t="s">
        <v>12207</v>
      </c>
      <c r="D736" t="s">
        <v>2316</v>
      </c>
      <c r="E736" s="64">
        <v>0</v>
      </c>
      <c r="F736" s="64">
        <v>0</v>
      </c>
      <c r="G736" s="47">
        <v>43434</v>
      </c>
      <c r="H736" s="71">
        <v>4.25</v>
      </c>
      <c r="I736" s="64">
        <v>110707</v>
      </c>
      <c r="J736" s="64" t="s">
        <v>1538</v>
      </c>
      <c r="K736" s="64" t="s">
        <v>2160</v>
      </c>
      <c r="L736" s="64" t="s">
        <v>12208</v>
      </c>
      <c r="M736" s="64" t="s">
        <v>242</v>
      </c>
      <c r="N736" s="64" t="s">
        <v>254</v>
      </c>
      <c r="O736" s="64" t="s">
        <v>568</v>
      </c>
    </row>
    <row r="737" spans="2:15" x14ac:dyDescent="0.3">
      <c r="B737" t="s">
        <v>1546</v>
      </c>
      <c r="C737" t="s">
        <v>14716</v>
      </c>
      <c r="D737" t="s">
        <v>2322</v>
      </c>
      <c r="E737" s="64">
        <v>0</v>
      </c>
      <c r="F737" s="64">
        <v>0</v>
      </c>
      <c r="G737" s="47">
        <v>43430</v>
      </c>
      <c r="H737" s="71">
        <v>4.25</v>
      </c>
      <c r="I737" s="64">
        <v>178620</v>
      </c>
      <c r="J737" s="64" t="s">
        <v>1538</v>
      </c>
      <c r="K737" s="64" t="s">
        <v>2160</v>
      </c>
      <c r="L737" s="64" t="s">
        <v>14717</v>
      </c>
      <c r="M737" s="64" t="s">
        <v>236</v>
      </c>
      <c r="N737" s="64" t="s">
        <v>254</v>
      </c>
      <c r="O737" s="64" t="s">
        <v>568</v>
      </c>
    </row>
    <row r="738" spans="2:15" x14ac:dyDescent="0.3">
      <c r="B738" t="s">
        <v>1536</v>
      </c>
      <c r="C738" t="s">
        <v>14740</v>
      </c>
      <c r="D738" t="s">
        <v>1873</v>
      </c>
      <c r="E738" s="64">
        <v>1</v>
      </c>
      <c r="F738" s="64">
        <v>3332.72</v>
      </c>
      <c r="G738" s="47">
        <v>43434</v>
      </c>
      <c r="H738" s="71">
        <v>4.25</v>
      </c>
      <c r="I738" s="64">
        <v>-1</v>
      </c>
      <c r="J738" s="64" t="s">
        <v>1538</v>
      </c>
      <c r="K738" s="64" t="s">
        <v>2160</v>
      </c>
      <c r="L738" s="64" t="s">
        <v>2936</v>
      </c>
      <c r="M738" s="64" t="s">
        <v>236</v>
      </c>
      <c r="N738" s="64" t="s">
        <v>254</v>
      </c>
      <c r="O738" s="64" t="s">
        <v>568</v>
      </c>
    </row>
    <row r="739" spans="2:15" x14ac:dyDescent="0.3">
      <c r="B739" t="s">
        <v>1536</v>
      </c>
      <c r="C739" t="s">
        <v>14798</v>
      </c>
      <c r="D739" t="s">
        <v>14799</v>
      </c>
      <c r="E739" s="64">
        <v>1</v>
      </c>
      <c r="F739" s="64">
        <v>1317.57</v>
      </c>
      <c r="G739" s="47">
        <v>43412</v>
      </c>
      <c r="H739" s="71">
        <v>4.25</v>
      </c>
      <c r="I739" s="64">
        <v>-1</v>
      </c>
      <c r="J739" s="64" t="s">
        <v>249</v>
      </c>
      <c r="K739" s="64" t="s">
        <v>2176</v>
      </c>
      <c r="L739" s="64" t="s">
        <v>14800</v>
      </c>
      <c r="M739" s="64" t="s">
        <v>236</v>
      </c>
      <c r="N739" s="64" t="s">
        <v>254</v>
      </c>
      <c r="O739" s="64" t="s">
        <v>568</v>
      </c>
    </row>
    <row r="740" spans="2:15" x14ac:dyDescent="0.3">
      <c r="B740" t="s">
        <v>1536</v>
      </c>
      <c r="C740" t="s">
        <v>14825</v>
      </c>
      <c r="D740" t="s">
        <v>14826</v>
      </c>
      <c r="E740" s="64">
        <v>0</v>
      </c>
      <c r="F740" s="64">
        <v>0</v>
      </c>
      <c r="G740" s="47">
        <v>43424</v>
      </c>
      <c r="H740" s="71">
        <v>4.25</v>
      </c>
      <c r="I740" s="64">
        <v>-1</v>
      </c>
      <c r="J740" s="64" t="s">
        <v>1538</v>
      </c>
      <c r="K740" s="64" t="s">
        <v>2160</v>
      </c>
      <c r="L740" s="64" t="s">
        <v>14827</v>
      </c>
      <c r="M740" s="64" t="s">
        <v>236</v>
      </c>
      <c r="N740" s="64" t="s">
        <v>254</v>
      </c>
      <c r="O740" s="64" t="s">
        <v>568</v>
      </c>
    </row>
    <row r="741" spans="2:15" x14ac:dyDescent="0.3">
      <c r="B741" t="s">
        <v>1546</v>
      </c>
      <c r="C741" t="s">
        <v>12006</v>
      </c>
      <c r="D741" t="s">
        <v>2345</v>
      </c>
      <c r="E741" s="64">
        <v>0</v>
      </c>
      <c r="F741" s="64">
        <v>0</v>
      </c>
      <c r="G741" s="47">
        <v>43431</v>
      </c>
      <c r="H741" s="71">
        <v>4.25</v>
      </c>
      <c r="I741" s="64">
        <v>40872</v>
      </c>
      <c r="J741" s="64" t="s">
        <v>1538</v>
      </c>
      <c r="K741" s="64" t="s">
        <v>2160</v>
      </c>
      <c r="L741" s="64" t="s">
        <v>3939</v>
      </c>
      <c r="M741" s="64" t="s">
        <v>246</v>
      </c>
      <c r="N741" s="64" t="s">
        <v>254</v>
      </c>
      <c r="O741" s="64" t="s">
        <v>568</v>
      </c>
    </row>
    <row r="742" spans="2:15" x14ac:dyDescent="0.3">
      <c r="B742" t="s">
        <v>1536</v>
      </c>
      <c r="C742" t="s">
        <v>15227</v>
      </c>
      <c r="D742" t="s">
        <v>302</v>
      </c>
      <c r="E742" s="64">
        <v>2</v>
      </c>
      <c r="F742" s="64">
        <v>3666.57</v>
      </c>
      <c r="G742" s="47">
        <v>43434</v>
      </c>
      <c r="H742" s="71">
        <v>4.25</v>
      </c>
      <c r="I742" s="64">
        <v>-1</v>
      </c>
      <c r="J742" s="64" t="s">
        <v>1538</v>
      </c>
      <c r="K742" s="64" t="s">
        <v>2176</v>
      </c>
      <c r="L742" s="64" t="s">
        <v>11288</v>
      </c>
      <c r="M742" s="64" t="s">
        <v>236</v>
      </c>
      <c r="N742" s="64" t="s">
        <v>254</v>
      </c>
      <c r="O742" s="64" t="s">
        <v>568</v>
      </c>
    </row>
    <row r="743" spans="2:15" x14ac:dyDescent="0.3">
      <c r="B743" t="s">
        <v>1536</v>
      </c>
      <c r="C743" t="s">
        <v>11942</v>
      </c>
      <c r="D743" t="s">
        <v>2345</v>
      </c>
      <c r="E743" s="64">
        <v>0</v>
      </c>
      <c r="F743" s="64">
        <v>0</v>
      </c>
      <c r="G743" s="47">
        <v>43434</v>
      </c>
      <c r="H743" s="71">
        <v>4.25</v>
      </c>
      <c r="I743" s="64">
        <v>35473</v>
      </c>
      <c r="J743" s="64" t="s">
        <v>1538</v>
      </c>
      <c r="K743" s="64" t="s">
        <v>2176</v>
      </c>
      <c r="L743" s="64" t="s">
        <v>11288</v>
      </c>
      <c r="M743" s="64" t="s">
        <v>241</v>
      </c>
      <c r="N743" s="64" t="s">
        <v>254</v>
      </c>
      <c r="O743" s="64" t="s">
        <v>568</v>
      </c>
    </row>
    <row r="744" spans="2:15" x14ac:dyDescent="0.3">
      <c r="B744" t="s">
        <v>1536</v>
      </c>
      <c r="C744" t="s">
        <v>15534</v>
      </c>
      <c r="D744" t="s">
        <v>13526</v>
      </c>
      <c r="E744" s="64">
        <v>0</v>
      </c>
      <c r="F744" s="64">
        <v>0</v>
      </c>
      <c r="G744" s="47">
        <v>43434</v>
      </c>
      <c r="H744" s="71">
        <v>4.25</v>
      </c>
      <c r="I744" s="64">
        <v>-1</v>
      </c>
      <c r="J744" s="64" t="s">
        <v>1538</v>
      </c>
      <c r="K744" s="64" t="s">
        <v>2176</v>
      </c>
      <c r="L744" s="64" t="s">
        <v>7181</v>
      </c>
      <c r="M744" s="64" t="s">
        <v>246</v>
      </c>
      <c r="N744" s="64" t="s">
        <v>254</v>
      </c>
      <c r="O744" s="64" t="s">
        <v>568</v>
      </c>
    </row>
    <row r="745" spans="2:15" x14ac:dyDescent="0.3">
      <c r="B745" t="s">
        <v>1536</v>
      </c>
      <c r="C745" t="s">
        <v>15569</v>
      </c>
      <c r="D745" t="s">
        <v>1879</v>
      </c>
      <c r="E745" s="64">
        <v>0</v>
      </c>
      <c r="F745" s="64">
        <v>0</v>
      </c>
      <c r="G745" s="47">
        <v>43411</v>
      </c>
      <c r="H745" s="71">
        <v>4.25</v>
      </c>
      <c r="I745" s="64">
        <v>-1</v>
      </c>
      <c r="J745" s="64" t="s">
        <v>1538</v>
      </c>
      <c r="K745" s="64" t="s">
        <v>2160</v>
      </c>
      <c r="L745" s="64" t="s">
        <v>14632</v>
      </c>
      <c r="M745" s="64" t="s">
        <v>241</v>
      </c>
      <c r="N745" s="64" t="s">
        <v>254</v>
      </c>
      <c r="O745" s="64" t="s">
        <v>568</v>
      </c>
    </row>
    <row r="746" spans="2:15" x14ac:dyDescent="0.3">
      <c r="B746" t="s">
        <v>1546</v>
      </c>
      <c r="C746" t="s">
        <v>15880</v>
      </c>
      <c r="D746" t="s">
        <v>2365</v>
      </c>
      <c r="E746" s="64">
        <v>0</v>
      </c>
      <c r="F746" s="64">
        <v>0</v>
      </c>
      <c r="G746" s="47">
        <v>43409</v>
      </c>
      <c r="H746" s="71">
        <v>4.25</v>
      </c>
      <c r="I746" s="64">
        <v>175185</v>
      </c>
      <c r="J746" s="64" t="s">
        <v>1538</v>
      </c>
      <c r="K746" s="64" t="s">
        <v>2160</v>
      </c>
      <c r="L746" s="64" t="s">
        <v>14238</v>
      </c>
      <c r="M746" s="64" t="s">
        <v>246</v>
      </c>
      <c r="N746" s="64" t="s">
        <v>254</v>
      </c>
      <c r="O746" s="64" t="s">
        <v>568</v>
      </c>
    </row>
    <row r="747" spans="2:15" x14ac:dyDescent="0.3">
      <c r="B747" t="s">
        <v>1536</v>
      </c>
      <c r="C747" t="s">
        <v>11828</v>
      </c>
      <c r="D747" t="s">
        <v>2264</v>
      </c>
      <c r="E747" s="64">
        <v>0</v>
      </c>
      <c r="F747" s="64">
        <v>0</v>
      </c>
      <c r="G747" s="47">
        <v>43434</v>
      </c>
      <c r="H747" s="71">
        <v>4.25</v>
      </c>
      <c r="I747" s="64">
        <v>60457</v>
      </c>
      <c r="J747" s="64" t="s">
        <v>249</v>
      </c>
      <c r="K747" s="64" t="s">
        <v>2160</v>
      </c>
      <c r="L747" s="64" t="s">
        <v>5981</v>
      </c>
      <c r="M747" s="64" t="s">
        <v>236</v>
      </c>
      <c r="N747" s="64" t="s">
        <v>254</v>
      </c>
      <c r="O747" s="64" t="s">
        <v>568</v>
      </c>
    </row>
    <row r="748" spans="2:15" x14ac:dyDescent="0.3">
      <c r="B748" t="s">
        <v>1536</v>
      </c>
      <c r="C748" t="s">
        <v>11447</v>
      </c>
      <c r="D748" t="s">
        <v>2499</v>
      </c>
      <c r="E748" s="64">
        <v>0</v>
      </c>
      <c r="F748" s="64">
        <v>0</v>
      </c>
      <c r="G748" s="47">
        <v>43416</v>
      </c>
      <c r="H748" s="71">
        <v>4.25</v>
      </c>
      <c r="I748" s="64">
        <v>28488</v>
      </c>
      <c r="J748" s="64" t="s">
        <v>1538</v>
      </c>
      <c r="K748" s="64" t="s">
        <v>2160</v>
      </c>
      <c r="L748" s="64" t="s">
        <v>2992</v>
      </c>
      <c r="M748" s="64" t="s">
        <v>242</v>
      </c>
      <c r="N748" s="64" t="s">
        <v>254</v>
      </c>
      <c r="O748" s="64" t="s">
        <v>568</v>
      </c>
    </row>
    <row r="749" spans="2:15" x14ac:dyDescent="0.3">
      <c r="B749" t="s">
        <v>1536</v>
      </c>
      <c r="C749" t="s">
        <v>11812</v>
      </c>
      <c r="D749" t="s">
        <v>2196</v>
      </c>
      <c r="E749" s="64">
        <v>0</v>
      </c>
      <c r="F749" s="64">
        <v>0</v>
      </c>
      <c r="G749" s="47">
        <v>43434</v>
      </c>
      <c r="H749" s="71">
        <v>4.25</v>
      </c>
      <c r="I749" s="64">
        <v>43890</v>
      </c>
      <c r="J749" s="64" t="s">
        <v>249</v>
      </c>
      <c r="K749" s="64" t="s">
        <v>2160</v>
      </c>
      <c r="L749" s="64" t="s">
        <v>3939</v>
      </c>
      <c r="M749" s="64" t="s">
        <v>236</v>
      </c>
      <c r="N749" s="64" t="s">
        <v>254</v>
      </c>
      <c r="O749" s="64" t="s">
        <v>568</v>
      </c>
    </row>
    <row r="750" spans="2:15" x14ac:dyDescent="0.3">
      <c r="B750" t="s">
        <v>1536</v>
      </c>
      <c r="C750" t="s">
        <v>16299</v>
      </c>
      <c r="D750" t="s">
        <v>2368</v>
      </c>
      <c r="E750" s="64">
        <v>0</v>
      </c>
      <c r="F750" s="64">
        <v>0</v>
      </c>
      <c r="G750" s="47">
        <v>43434</v>
      </c>
      <c r="H750" s="71">
        <v>4.25</v>
      </c>
      <c r="I750" s="64">
        <v>17559</v>
      </c>
      <c r="J750" s="64" t="s">
        <v>1538</v>
      </c>
      <c r="K750" s="64" t="s">
        <v>2160</v>
      </c>
      <c r="L750" s="64" t="s">
        <v>15740</v>
      </c>
      <c r="M750" s="64" t="s">
        <v>242</v>
      </c>
      <c r="N750" s="64" t="s">
        <v>254</v>
      </c>
      <c r="O750" s="64" t="s">
        <v>568</v>
      </c>
    </row>
    <row r="751" spans="2:15" x14ac:dyDescent="0.3">
      <c r="B751" t="s">
        <v>1536</v>
      </c>
      <c r="C751" t="s">
        <v>16343</v>
      </c>
      <c r="D751" t="s">
        <v>2358</v>
      </c>
      <c r="E751" s="64">
        <v>0</v>
      </c>
      <c r="F751" s="64">
        <v>0</v>
      </c>
      <c r="G751" s="47">
        <v>43424</v>
      </c>
      <c r="H751" s="71">
        <v>4.25</v>
      </c>
      <c r="I751" s="64">
        <v>-1</v>
      </c>
      <c r="J751" s="64" t="s">
        <v>1538</v>
      </c>
      <c r="K751" s="64" t="s">
        <v>2173</v>
      </c>
      <c r="L751" s="64" t="s">
        <v>16344</v>
      </c>
      <c r="M751" s="64" t="s">
        <v>242</v>
      </c>
      <c r="N751" s="64" t="s">
        <v>254</v>
      </c>
      <c r="O751" s="64" t="s">
        <v>568</v>
      </c>
    </row>
    <row r="752" spans="2:15" x14ac:dyDescent="0.3">
      <c r="B752" t="s">
        <v>1546</v>
      </c>
      <c r="C752" t="s">
        <v>12313</v>
      </c>
      <c r="D752" t="s">
        <v>2218</v>
      </c>
      <c r="E752" s="64">
        <v>0</v>
      </c>
      <c r="F752" s="64">
        <v>0</v>
      </c>
      <c r="G752" s="47">
        <v>43434</v>
      </c>
      <c r="H752" s="71">
        <v>4.25</v>
      </c>
      <c r="I752" s="64">
        <v>65099</v>
      </c>
      <c r="J752" s="64" t="s">
        <v>249</v>
      </c>
      <c r="K752" s="64" t="s">
        <v>2176</v>
      </c>
      <c r="L752" s="64" t="s">
        <v>12276</v>
      </c>
      <c r="M752" s="64" t="s">
        <v>246</v>
      </c>
      <c r="N752" s="64" t="s">
        <v>254</v>
      </c>
      <c r="O752" s="64" t="s">
        <v>568</v>
      </c>
    </row>
    <row r="753" spans="2:15" x14ac:dyDescent="0.3">
      <c r="B753" t="s">
        <v>1536</v>
      </c>
      <c r="C753" t="s">
        <v>16398</v>
      </c>
      <c r="D753" t="s">
        <v>368</v>
      </c>
      <c r="E753" s="64">
        <v>2</v>
      </c>
      <c r="F753" s="64">
        <v>3666.57</v>
      </c>
      <c r="G753" s="47">
        <v>43424</v>
      </c>
      <c r="H753" s="71">
        <v>4.25</v>
      </c>
      <c r="I753" s="64">
        <v>-1</v>
      </c>
      <c r="J753" s="64" t="s">
        <v>1538</v>
      </c>
      <c r="K753" s="64" t="s">
        <v>2160</v>
      </c>
      <c r="L753" s="64" t="s">
        <v>4634</v>
      </c>
      <c r="M753" s="64" t="s">
        <v>236</v>
      </c>
      <c r="N753" s="64" t="s">
        <v>254</v>
      </c>
      <c r="O753" s="64" t="s">
        <v>568</v>
      </c>
    </row>
    <row r="754" spans="2:15" x14ac:dyDescent="0.3">
      <c r="B754" t="s">
        <v>1536</v>
      </c>
      <c r="C754" t="s">
        <v>16437</v>
      </c>
      <c r="D754" t="s">
        <v>13308</v>
      </c>
      <c r="E754" s="64">
        <v>0</v>
      </c>
      <c r="F754" s="64">
        <v>0</v>
      </c>
      <c r="G754" s="47">
        <v>43431</v>
      </c>
      <c r="H754" s="71">
        <v>4.25</v>
      </c>
      <c r="I754" s="64">
        <v>-1</v>
      </c>
      <c r="J754" s="64" t="s">
        <v>1538</v>
      </c>
      <c r="K754" s="64" t="s">
        <v>2160</v>
      </c>
      <c r="L754" s="64" t="s">
        <v>2936</v>
      </c>
      <c r="M754" s="64" t="s">
        <v>242</v>
      </c>
      <c r="N754" s="64" t="s">
        <v>254</v>
      </c>
      <c r="O754" s="64" t="s">
        <v>568</v>
      </c>
    </row>
    <row r="755" spans="2:15" x14ac:dyDescent="0.3">
      <c r="B755" t="s">
        <v>1536</v>
      </c>
      <c r="C755" t="s">
        <v>16474</v>
      </c>
      <c r="D755" t="s">
        <v>15102</v>
      </c>
      <c r="E755" s="64">
        <v>2</v>
      </c>
      <c r="F755" s="64">
        <v>3666.57</v>
      </c>
      <c r="G755" s="47">
        <v>43432</v>
      </c>
      <c r="H755" s="71">
        <v>4.25</v>
      </c>
      <c r="I755" s="64">
        <v>-1</v>
      </c>
      <c r="J755" s="64" t="s">
        <v>249</v>
      </c>
      <c r="K755" s="64" t="s">
        <v>2173</v>
      </c>
      <c r="L755" s="64" t="s">
        <v>15995</v>
      </c>
      <c r="M755" s="64" t="s">
        <v>242</v>
      </c>
      <c r="N755" s="64" t="s">
        <v>254</v>
      </c>
      <c r="O755" s="64" t="s">
        <v>568</v>
      </c>
    </row>
    <row r="756" spans="2:15" x14ac:dyDescent="0.3">
      <c r="B756" t="s">
        <v>1536</v>
      </c>
      <c r="C756" t="s">
        <v>16523</v>
      </c>
      <c r="D756" t="s">
        <v>2099</v>
      </c>
      <c r="E756" s="64">
        <v>1</v>
      </c>
      <c r="F756" s="64">
        <v>2992.44</v>
      </c>
      <c r="G756" s="47">
        <v>43420</v>
      </c>
      <c r="H756" s="71">
        <v>4.25</v>
      </c>
      <c r="I756" s="64">
        <v>-1</v>
      </c>
      <c r="J756" s="64" t="s">
        <v>249</v>
      </c>
      <c r="K756" s="64" t="s">
        <v>2160</v>
      </c>
      <c r="L756" s="64" t="s">
        <v>16524</v>
      </c>
      <c r="M756" s="64" t="s">
        <v>236</v>
      </c>
      <c r="N756" s="64" t="s">
        <v>254</v>
      </c>
      <c r="O756" s="64" t="s">
        <v>568</v>
      </c>
    </row>
    <row r="757" spans="2:15" x14ac:dyDescent="0.3">
      <c r="B757" t="s">
        <v>1547</v>
      </c>
      <c r="C757" t="s">
        <v>16876</v>
      </c>
      <c r="D757" t="s">
        <v>568</v>
      </c>
      <c r="E757" s="64">
        <v>0</v>
      </c>
      <c r="F757" s="64">
        <v>0</v>
      </c>
      <c r="G757" s="47">
        <v>43433</v>
      </c>
      <c r="H757" s="71">
        <v>4.25</v>
      </c>
      <c r="I757" s="64">
        <v>0</v>
      </c>
      <c r="J757" s="64" t="s">
        <v>1538</v>
      </c>
      <c r="K757" s="64" t="s">
        <v>1535</v>
      </c>
      <c r="L757" s="64" t="s">
        <v>1535</v>
      </c>
      <c r="M757" s="64" t="s">
        <v>242</v>
      </c>
      <c r="N757" s="64" t="s">
        <v>254</v>
      </c>
      <c r="O757" s="64" t="s">
        <v>568</v>
      </c>
    </row>
    <row r="758" spans="2:15" x14ac:dyDescent="0.3">
      <c r="B758" t="s">
        <v>1536</v>
      </c>
      <c r="C758" t="s">
        <v>16989</v>
      </c>
      <c r="D758" t="s">
        <v>1430</v>
      </c>
      <c r="E758" s="64">
        <v>0</v>
      </c>
      <c r="F758" s="64">
        <v>0</v>
      </c>
      <c r="G758" s="47">
        <v>43431</v>
      </c>
      <c r="H758" s="71">
        <v>4.25</v>
      </c>
      <c r="I758" s="64">
        <v>-1</v>
      </c>
      <c r="J758" s="64" t="s">
        <v>249</v>
      </c>
      <c r="K758" s="64" t="s">
        <v>2160</v>
      </c>
      <c r="L758" s="64" t="s">
        <v>2936</v>
      </c>
      <c r="M758" s="64" t="s">
        <v>242</v>
      </c>
      <c r="N758" s="64" t="s">
        <v>254</v>
      </c>
      <c r="O758" s="64" t="s">
        <v>568</v>
      </c>
    </row>
    <row r="759" spans="2:15" x14ac:dyDescent="0.3">
      <c r="B759" t="s">
        <v>1547</v>
      </c>
      <c r="C759" t="s">
        <v>17029</v>
      </c>
      <c r="D759" t="s">
        <v>568</v>
      </c>
      <c r="E759" s="64">
        <v>0</v>
      </c>
      <c r="F759" s="64">
        <v>0</v>
      </c>
      <c r="G759" s="47">
        <v>43416</v>
      </c>
      <c r="H759" s="71">
        <v>4.25</v>
      </c>
      <c r="I759" s="64">
        <v>0</v>
      </c>
      <c r="J759" s="64" t="s">
        <v>1538</v>
      </c>
      <c r="K759" s="64" t="s">
        <v>1535</v>
      </c>
      <c r="L759" s="64" t="s">
        <v>1535</v>
      </c>
      <c r="M759" s="64" t="s">
        <v>242</v>
      </c>
      <c r="N759" s="64" t="s">
        <v>254</v>
      </c>
      <c r="O759" s="64" t="s">
        <v>568</v>
      </c>
    </row>
    <row r="760" spans="2:15" x14ac:dyDescent="0.3">
      <c r="B760" t="s">
        <v>1547</v>
      </c>
      <c r="C760" t="s">
        <v>17220</v>
      </c>
      <c r="D760" t="s">
        <v>568</v>
      </c>
      <c r="E760" s="64">
        <v>0</v>
      </c>
      <c r="F760" s="64">
        <v>0</v>
      </c>
      <c r="G760" s="47">
        <v>43424</v>
      </c>
      <c r="H760" s="71">
        <v>4.25</v>
      </c>
      <c r="I760" s="64">
        <v>0</v>
      </c>
      <c r="J760" s="64" t="s">
        <v>1538</v>
      </c>
      <c r="K760" s="64" t="s">
        <v>1535</v>
      </c>
      <c r="L760" s="64" t="s">
        <v>1535</v>
      </c>
      <c r="M760" s="64" t="s">
        <v>236</v>
      </c>
      <c r="N760" s="64" t="s">
        <v>254</v>
      </c>
      <c r="O760" s="64" t="s">
        <v>568</v>
      </c>
    </row>
    <row r="761" spans="2:15" x14ac:dyDescent="0.3">
      <c r="B761" t="s">
        <v>1547</v>
      </c>
      <c r="C761" t="s">
        <v>17263</v>
      </c>
      <c r="D761" t="s">
        <v>568</v>
      </c>
      <c r="E761" s="64">
        <v>0</v>
      </c>
      <c r="F761" s="64">
        <v>0</v>
      </c>
      <c r="G761" s="47">
        <v>43430</v>
      </c>
      <c r="H761" s="71">
        <v>4.25</v>
      </c>
      <c r="I761" s="64">
        <v>0</v>
      </c>
      <c r="J761" s="64" t="s">
        <v>1538</v>
      </c>
      <c r="K761" s="64" t="s">
        <v>1535</v>
      </c>
      <c r="L761" s="64" t="s">
        <v>1535</v>
      </c>
      <c r="M761" s="64" t="s">
        <v>242</v>
      </c>
      <c r="N761" s="64" t="s">
        <v>254</v>
      </c>
      <c r="O761" s="64" t="s">
        <v>568</v>
      </c>
    </row>
    <row r="762" spans="2:15" x14ac:dyDescent="0.3">
      <c r="B762" t="s">
        <v>1547</v>
      </c>
      <c r="C762" t="s">
        <v>17285</v>
      </c>
      <c r="D762" t="s">
        <v>568</v>
      </c>
      <c r="E762" s="64">
        <v>0</v>
      </c>
      <c r="F762" s="64">
        <v>0</v>
      </c>
      <c r="G762" s="47">
        <v>43434</v>
      </c>
      <c r="H762" s="71">
        <v>4.25</v>
      </c>
      <c r="I762" s="64">
        <v>0</v>
      </c>
      <c r="J762" s="64" t="s">
        <v>1538</v>
      </c>
      <c r="K762" s="64" t="s">
        <v>1535</v>
      </c>
      <c r="L762" s="64" t="s">
        <v>1535</v>
      </c>
      <c r="M762" s="64" t="s">
        <v>242</v>
      </c>
      <c r="N762" s="64" t="s">
        <v>254</v>
      </c>
      <c r="O762" s="64" t="s">
        <v>568</v>
      </c>
    </row>
    <row r="763" spans="2:15" x14ac:dyDescent="0.3">
      <c r="B763" t="s">
        <v>1547</v>
      </c>
      <c r="C763" t="s">
        <v>17645</v>
      </c>
      <c r="D763" t="s">
        <v>568</v>
      </c>
      <c r="E763" s="64">
        <v>0</v>
      </c>
      <c r="F763" s="64">
        <v>0</v>
      </c>
      <c r="G763" s="47">
        <v>43416</v>
      </c>
      <c r="H763" s="71">
        <v>4.25</v>
      </c>
      <c r="I763" s="64">
        <v>0</v>
      </c>
      <c r="J763" s="64" t="s">
        <v>1538</v>
      </c>
      <c r="K763" s="64" t="s">
        <v>1535</v>
      </c>
      <c r="L763" s="64" t="s">
        <v>1535</v>
      </c>
      <c r="M763" s="64" t="s">
        <v>242</v>
      </c>
      <c r="N763" s="64" t="s">
        <v>254</v>
      </c>
      <c r="O763" s="64" t="s">
        <v>568</v>
      </c>
    </row>
    <row r="764" spans="2:15" x14ac:dyDescent="0.3">
      <c r="B764" t="s">
        <v>1546</v>
      </c>
      <c r="C764" t="s">
        <v>11652</v>
      </c>
      <c r="D764" t="s">
        <v>2293</v>
      </c>
      <c r="E764" s="64">
        <v>0</v>
      </c>
      <c r="F764" s="64">
        <v>0</v>
      </c>
      <c r="G764" s="47">
        <v>43424</v>
      </c>
      <c r="H764" s="71">
        <v>4.25</v>
      </c>
      <c r="I764" s="64">
        <v>52855</v>
      </c>
      <c r="J764" s="64" t="s">
        <v>1538</v>
      </c>
      <c r="K764" s="64" t="s">
        <v>1535</v>
      </c>
      <c r="L764" s="64" t="s">
        <v>1535</v>
      </c>
      <c r="M764" s="64" t="s">
        <v>236</v>
      </c>
      <c r="N764" s="64" t="s">
        <v>254</v>
      </c>
      <c r="O764" s="64" t="s">
        <v>568</v>
      </c>
    </row>
    <row r="765" spans="2:15" x14ac:dyDescent="0.3">
      <c r="B765" t="s">
        <v>1547</v>
      </c>
      <c r="C765" t="s">
        <v>12577</v>
      </c>
      <c r="D765" t="s">
        <v>568</v>
      </c>
      <c r="E765" s="64">
        <v>0</v>
      </c>
      <c r="F765" s="64">
        <v>0</v>
      </c>
      <c r="G765" s="47">
        <v>43398</v>
      </c>
      <c r="H765" s="71">
        <v>4.333333333333333</v>
      </c>
      <c r="I765" s="64">
        <v>0</v>
      </c>
      <c r="J765" s="64" t="s">
        <v>1538</v>
      </c>
      <c r="K765" s="64" t="s">
        <v>1535</v>
      </c>
      <c r="L765" s="64" t="s">
        <v>1535</v>
      </c>
      <c r="M765" s="64" t="s">
        <v>242</v>
      </c>
      <c r="N765" s="64" t="s">
        <v>254</v>
      </c>
      <c r="O765" s="64" t="s">
        <v>568</v>
      </c>
    </row>
    <row r="766" spans="2:15" x14ac:dyDescent="0.3">
      <c r="B766" t="s">
        <v>1547</v>
      </c>
      <c r="C766" t="s">
        <v>12685</v>
      </c>
      <c r="D766" t="s">
        <v>568</v>
      </c>
      <c r="E766" s="64">
        <v>0</v>
      </c>
      <c r="F766" s="64">
        <v>0</v>
      </c>
      <c r="G766" s="47">
        <v>43404</v>
      </c>
      <c r="H766" s="71">
        <v>4.333333333333333</v>
      </c>
      <c r="I766" s="64">
        <v>0</v>
      </c>
      <c r="J766" s="64" t="s">
        <v>1538</v>
      </c>
      <c r="K766" s="64" t="s">
        <v>1535</v>
      </c>
      <c r="L766" s="64" t="s">
        <v>1535</v>
      </c>
      <c r="M766" s="64" t="s">
        <v>236</v>
      </c>
      <c r="N766" s="64" t="s">
        <v>254</v>
      </c>
      <c r="O766" s="64" t="s">
        <v>568</v>
      </c>
    </row>
    <row r="767" spans="2:15" x14ac:dyDescent="0.3">
      <c r="B767" t="s">
        <v>1547</v>
      </c>
      <c r="C767" t="s">
        <v>12703</v>
      </c>
      <c r="D767" t="s">
        <v>568</v>
      </c>
      <c r="E767" s="64">
        <v>0</v>
      </c>
      <c r="F767" s="64">
        <v>0</v>
      </c>
      <c r="G767" s="47">
        <v>43374</v>
      </c>
      <c r="H767" s="71">
        <v>4.333333333333333</v>
      </c>
      <c r="I767" s="64">
        <v>0</v>
      </c>
      <c r="J767" s="64" t="s">
        <v>1538</v>
      </c>
      <c r="K767" s="64" t="s">
        <v>1535</v>
      </c>
      <c r="L767" s="64" t="s">
        <v>1535</v>
      </c>
      <c r="M767" s="64" t="s">
        <v>242</v>
      </c>
      <c r="N767" s="64" t="s">
        <v>254</v>
      </c>
      <c r="O767" s="64" t="s">
        <v>568</v>
      </c>
    </row>
    <row r="768" spans="2:15" x14ac:dyDescent="0.3">
      <c r="B768" t="s">
        <v>1547</v>
      </c>
      <c r="C768" t="s">
        <v>12756</v>
      </c>
      <c r="D768" t="s">
        <v>568</v>
      </c>
      <c r="E768" s="64">
        <v>0</v>
      </c>
      <c r="F768" s="64">
        <v>0</v>
      </c>
      <c r="G768" s="47">
        <v>43403</v>
      </c>
      <c r="H768" s="71">
        <v>4.333333333333333</v>
      </c>
      <c r="I768" s="64">
        <v>0</v>
      </c>
      <c r="J768" s="64" t="s">
        <v>1538</v>
      </c>
      <c r="K768" s="64" t="s">
        <v>1535</v>
      </c>
      <c r="L768" s="64" t="s">
        <v>1535</v>
      </c>
      <c r="M768" s="64" t="s">
        <v>242</v>
      </c>
      <c r="N768" s="64" t="s">
        <v>254</v>
      </c>
      <c r="O768" s="64" t="s">
        <v>568</v>
      </c>
    </row>
    <row r="769" spans="2:15" x14ac:dyDescent="0.3">
      <c r="B769" t="s">
        <v>1547</v>
      </c>
      <c r="C769" t="s">
        <v>12762</v>
      </c>
      <c r="D769" t="s">
        <v>568</v>
      </c>
      <c r="E769" s="64">
        <v>0</v>
      </c>
      <c r="F769" s="64">
        <v>0</v>
      </c>
      <c r="G769" s="47">
        <v>43402</v>
      </c>
      <c r="H769" s="71">
        <v>4.333333333333333</v>
      </c>
      <c r="I769" s="64">
        <v>0</v>
      </c>
      <c r="J769" s="64" t="s">
        <v>1538</v>
      </c>
      <c r="K769" s="64" t="s">
        <v>1535</v>
      </c>
      <c r="L769" s="64" t="s">
        <v>1535</v>
      </c>
      <c r="M769" s="64" t="s">
        <v>242</v>
      </c>
      <c r="N769" s="64" t="s">
        <v>254</v>
      </c>
      <c r="O769" s="64" t="s">
        <v>568</v>
      </c>
    </row>
    <row r="770" spans="2:15" x14ac:dyDescent="0.3">
      <c r="B770" t="s">
        <v>1536</v>
      </c>
      <c r="C770" t="s">
        <v>13005</v>
      </c>
      <c r="D770" t="s">
        <v>2110</v>
      </c>
      <c r="E770" s="64">
        <v>0</v>
      </c>
      <c r="F770" s="64">
        <v>0</v>
      </c>
      <c r="G770" s="47">
        <v>43404</v>
      </c>
      <c r="H770" s="71">
        <v>4.333333333333333</v>
      </c>
      <c r="I770" s="64">
        <v>-1</v>
      </c>
      <c r="J770" s="64" t="s">
        <v>1538</v>
      </c>
      <c r="K770" s="64" t="s">
        <v>2173</v>
      </c>
      <c r="L770" s="64" t="s">
        <v>13006</v>
      </c>
      <c r="M770" s="64" t="s">
        <v>236</v>
      </c>
      <c r="N770" s="64" t="s">
        <v>254</v>
      </c>
      <c r="O770" s="64" t="s">
        <v>568</v>
      </c>
    </row>
    <row r="771" spans="2:15" x14ac:dyDescent="0.3">
      <c r="B771" t="s">
        <v>1536</v>
      </c>
      <c r="C771" t="s">
        <v>13007</v>
      </c>
      <c r="D771" t="s">
        <v>369</v>
      </c>
      <c r="E771" s="64">
        <v>0</v>
      </c>
      <c r="F771" s="64">
        <v>0</v>
      </c>
      <c r="G771" s="47">
        <v>43388</v>
      </c>
      <c r="H771" s="71">
        <v>4.333333333333333</v>
      </c>
      <c r="I771" s="64">
        <v>-1</v>
      </c>
      <c r="J771" s="64" t="s">
        <v>1538</v>
      </c>
      <c r="K771" s="64" t="s">
        <v>2160</v>
      </c>
      <c r="L771" s="64" t="s">
        <v>2936</v>
      </c>
      <c r="M771" s="64" t="s">
        <v>236</v>
      </c>
      <c r="N771" s="64" t="s">
        <v>254</v>
      </c>
      <c r="O771" s="64" t="s">
        <v>568</v>
      </c>
    </row>
    <row r="772" spans="2:15" x14ac:dyDescent="0.3">
      <c r="B772" t="s">
        <v>1536</v>
      </c>
      <c r="C772" t="s">
        <v>13200</v>
      </c>
      <c r="D772" t="s">
        <v>1463</v>
      </c>
      <c r="E772" s="64">
        <v>0</v>
      </c>
      <c r="F772" s="64">
        <v>0</v>
      </c>
      <c r="G772" s="47">
        <v>43374</v>
      </c>
      <c r="H772" s="71">
        <v>4.333333333333333</v>
      </c>
      <c r="I772" s="64">
        <v>-1</v>
      </c>
      <c r="J772" s="64" t="s">
        <v>1538</v>
      </c>
      <c r="K772" s="64" t="s">
        <v>2160</v>
      </c>
      <c r="L772" s="64" t="s">
        <v>4235</v>
      </c>
      <c r="M772" s="64" t="s">
        <v>241</v>
      </c>
      <c r="N772" s="64" t="s">
        <v>254</v>
      </c>
      <c r="O772" s="64" t="s">
        <v>568</v>
      </c>
    </row>
    <row r="773" spans="2:15" x14ac:dyDescent="0.3">
      <c r="B773" t="s">
        <v>1546</v>
      </c>
      <c r="C773" t="s">
        <v>13280</v>
      </c>
      <c r="D773" t="s">
        <v>2093</v>
      </c>
      <c r="E773" s="64">
        <v>0</v>
      </c>
      <c r="F773" s="64">
        <v>0</v>
      </c>
      <c r="G773" s="47">
        <v>43404</v>
      </c>
      <c r="H773" s="71">
        <v>4.333333333333333</v>
      </c>
      <c r="I773" s="64">
        <v>-1</v>
      </c>
      <c r="J773" s="64" t="s">
        <v>249</v>
      </c>
      <c r="K773" s="64" t="s">
        <v>2176</v>
      </c>
      <c r="L773" s="64" t="s">
        <v>12908</v>
      </c>
      <c r="M773" s="64" t="s">
        <v>236</v>
      </c>
      <c r="N773" s="64" t="s">
        <v>254</v>
      </c>
      <c r="O773" s="64" t="s">
        <v>568</v>
      </c>
    </row>
    <row r="774" spans="2:15" x14ac:dyDescent="0.3">
      <c r="B774" t="s">
        <v>1547</v>
      </c>
      <c r="C774" t="s">
        <v>13291</v>
      </c>
      <c r="D774" t="s">
        <v>568</v>
      </c>
      <c r="E774" s="64">
        <v>0</v>
      </c>
      <c r="F774" s="64">
        <v>0</v>
      </c>
      <c r="G774" s="47">
        <v>43374</v>
      </c>
      <c r="H774" s="71">
        <v>4.333333333333333</v>
      </c>
      <c r="I774" s="64">
        <v>0</v>
      </c>
      <c r="J774" s="64" t="s">
        <v>1538</v>
      </c>
      <c r="K774" s="64" t="s">
        <v>2160</v>
      </c>
      <c r="L774" s="64" t="s">
        <v>13292</v>
      </c>
      <c r="M774" s="64" t="s">
        <v>242</v>
      </c>
      <c r="N774" s="64" t="s">
        <v>254</v>
      </c>
      <c r="O774" s="64" t="s">
        <v>568</v>
      </c>
    </row>
    <row r="775" spans="2:15" x14ac:dyDescent="0.3">
      <c r="B775" t="s">
        <v>1536</v>
      </c>
      <c r="C775" t="s">
        <v>13656</v>
      </c>
      <c r="D775" t="s">
        <v>13492</v>
      </c>
      <c r="E775" s="64">
        <v>1</v>
      </c>
      <c r="F775" s="64">
        <v>3332.72</v>
      </c>
      <c r="G775" s="47">
        <v>43404</v>
      </c>
      <c r="H775" s="71">
        <v>4.333333333333333</v>
      </c>
      <c r="I775" s="64">
        <v>-1</v>
      </c>
      <c r="J775" s="64" t="s">
        <v>1538</v>
      </c>
      <c r="K775" s="64" t="s">
        <v>2160</v>
      </c>
      <c r="L775" s="64" t="s">
        <v>5722</v>
      </c>
      <c r="M775" s="64" t="s">
        <v>246</v>
      </c>
      <c r="N775" s="64" t="s">
        <v>254</v>
      </c>
      <c r="O775" s="64" t="s">
        <v>568</v>
      </c>
    </row>
    <row r="776" spans="2:15" x14ac:dyDescent="0.3">
      <c r="B776" t="s">
        <v>1536</v>
      </c>
      <c r="C776" t="s">
        <v>13705</v>
      </c>
      <c r="D776" t="s">
        <v>2384</v>
      </c>
      <c r="E776" s="64">
        <v>1</v>
      </c>
      <c r="F776" s="64">
        <v>3245.09</v>
      </c>
      <c r="G776" s="47">
        <v>43392</v>
      </c>
      <c r="H776" s="71">
        <v>4.333333333333333</v>
      </c>
      <c r="I776" s="64">
        <v>-1</v>
      </c>
      <c r="J776" s="64" t="s">
        <v>249</v>
      </c>
      <c r="K776" s="64" t="s">
        <v>2176</v>
      </c>
      <c r="L776" s="64" t="s">
        <v>13706</v>
      </c>
      <c r="M776" s="64" t="s">
        <v>236</v>
      </c>
      <c r="N776" s="64" t="s">
        <v>254</v>
      </c>
      <c r="O776" s="64" t="s">
        <v>568</v>
      </c>
    </row>
    <row r="777" spans="2:15" x14ac:dyDescent="0.3">
      <c r="B777" t="s">
        <v>1536</v>
      </c>
      <c r="C777" t="s">
        <v>13921</v>
      </c>
      <c r="D777" t="s">
        <v>1863</v>
      </c>
      <c r="E777" s="64">
        <v>0</v>
      </c>
      <c r="F777" s="64">
        <v>0</v>
      </c>
      <c r="G777" s="47">
        <v>43374</v>
      </c>
      <c r="H777" s="71">
        <v>4.333333333333333</v>
      </c>
      <c r="I777" s="64">
        <v>-1</v>
      </c>
      <c r="J777" s="64" t="s">
        <v>1538</v>
      </c>
      <c r="K777" s="64" t="s">
        <v>2173</v>
      </c>
      <c r="L777" s="64" t="s">
        <v>5327</v>
      </c>
      <c r="M777" s="64" t="s">
        <v>241</v>
      </c>
      <c r="N777" s="64" t="s">
        <v>254</v>
      </c>
      <c r="O777" s="64" t="s">
        <v>568</v>
      </c>
    </row>
    <row r="778" spans="2:15" x14ac:dyDescent="0.3">
      <c r="B778" t="s">
        <v>1546</v>
      </c>
      <c r="C778" t="s">
        <v>12097</v>
      </c>
      <c r="D778" t="s">
        <v>2268</v>
      </c>
      <c r="E778" s="64">
        <v>0</v>
      </c>
      <c r="F778" s="64">
        <v>0</v>
      </c>
      <c r="G778" s="47">
        <v>43374</v>
      </c>
      <c r="H778" s="71">
        <v>4.333333333333333</v>
      </c>
      <c r="I778" s="64">
        <v>36932</v>
      </c>
      <c r="J778" s="64" t="s">
        <v>1538</v>
      </c>
      <c r="K778" s="64" t="s">
        <v>2176</v>
      </c>
      <c r="L778" s="64" t="s">
        <v>12098</v>
      </c>
      <c r="M778" s="64" t="s">
        <v>239</v>
      </c>
      <c r="N778" s="64" t="s">
        <v>254</v>
      </c>
      <c r="O778" s="64" t="s">
        <v>568</v>
      </c>
    </row>
    <row r="779" spans="2:15" x14ac:dyDescent="0.3">
      <c r="B779" t="s">
        <v>1536</v>
      </c>
      <c r="C779" t="s">
        <v>14414</v>
      </c>
      <c r="D779" t="s">
        <v>1910</v>
      </c>
      <c r="E779" s="64">
        <v>1</v>
      </c>
      <c r="F779" s="64">
        <v>3332.72</v>
      </c>
      <c r="G779" s="47">
        <v>43404</v>
      </c>
      <c r="H779" s="71">
        <v>4.333333333333333</v>
      </c>
      <c r="I779" s="64">
        <v>-1</v>
      </c>
      <c r="J779" s="64" t="s">
        <v>1538</v>
      </c>
      <c r="K779" s="64" t="s">
        <v>2160</v>
      </c>
      <c r="L779" s="64" t="s">
        <v>2936</v>
      </c>
      <c r="M779" s="64" t="s">
        <v>241</v>
      </c>
      <c r="N779" s="64" t="s">
        <v>254</v>
      </c>
      <c r="O779" s="64" t="s">
        <v>568</v>
      </c>
    </row>
    <row r="780" spans="2:15" x14ac:dyDescent="0.3">
      <c r="B780" t="s">
        <v>1536</v>
      </c>
      <c r="C780" t="s">
        <v>14508</v>
      </c>
      <c r="D780" t="s">
        <v>1451</v>
      </c>
      <c r="E780" s="64">
        <v>2</v>
      </c>
      <c r="F780" s="64">
        <v>5657.54</v>
      </c>
      <c r="G780" s="47">
        <v>43396</v>
      </c>
      <c r="H780" s="71">
        <v>4.333333333333333</v>
      </c>
      <c r="I780" s="64">
        <v>-1</v>
      </c>
      <c r="J780" s="64" t="s">
        <v>249</v>
      </c>
      <c r="K780" s="64" t="s">
        <v>2160</v>
      </c>
      <c r="L780" s="64" t="s">
        <v>4235</v>
      </c>
      <c r="M780" s="64" t="s">
        <v>242</v>
      </c>
      <c r="N780" s="64" t="s">
        <v>254</v>
      </c>
      <c r="O780" s="64" t="s">
        <v>568</v>
      </c>
    </row>
    <row r="781" spans="2:15" x14ac:dyDescent="0.3">
      <c r="B781" t="s">
        <v>1536</v>
      </c>
      <c r="C781" t="s">
        <v>14571</v>
      </c>
      <c r="D781" t="s">
        <v>13577</v>
      </c>
      <c r="E781" s="64">
        <v>0</v>
      </c>
      <c r="F781" s="64">
        <v>0</v>
      </c>
      <c r="G781" s="47">
        <v>43398</v>
      </c>
      <c r="H781" s="71">
        <v>4.333333333333333</v>
      </c>
      <c r="I781" s="64">
        <v>-1</v>
      </c>
      <c r="J781" s="64" t="s">
        <v>1538</v>
      </c>
      <c r="K781" s="64" t="s">
        <v>2160</v>
      </c>
      <c r="L781" s="64" t="s">
        <v>14572</v>
      </c>
      <c r="M781" s="64" t="s">
        <v>236</v>
      </c>
      <c r="N781" s="64" t="s">
        <v>254</v>
      </c>
      <c r="O781" s="64" t="s">
        <v>568</v>
      </c>
    </row>
    <row r="782" spans="2:15" x14ac:dyDescent="0.3">
      <c r="B782" t="s">
        <v>1536</v>
      </c>
      <c r="C782" t="s">
        <v>14682</v>
      </c>
      <c r="D782" t="s">
        <v>1444</v>
      </c>
      <c r="E782" s="64">
        <v>0</v>
      </c>
      <c r="F782" s="64">
        <v>0</v>
      </c>
      <c r="G782" s="47">
        <v>43404</v>
      </c>
      <c r="H782" s="71">
        <v>4.333333333333333</v>
      </c>
      <c r="I782" s="64">
        <v>-1</v>
      </c>
      <c r="J782" s="64" t="s">
        <v>1538</v>
      </c>
      <c r="K782" s="64" t="s">
        <v>2173</v>
      </c>
      <c r="L782" s="64" t="s">
        <v>14683</v>
      </c>
      <c r="M782" s="64" t="s">
        <v>239</v>
      </c>
      <c r="N782" s="64" t="s">
        <v>254</v>
      </c>
      <c r="O782" s="64" t="s">
        <v>568</v>
      </c>
    </row>
    <row r="783" spans="2:15" x14ac:dyDescent="0.3">
      <c r="B783" t="s">
        <v>1536</v>
      </c>
      <c r="C783" t="s">
        <v>12019</v>
      </c>
      <c r="D783" t="s">
        <v>2230</v>
      </c>
      <c r="E783" s="64">
        <v>0</v>
      </c>
      <c r="F783" s="64">
        <v>0</v>
      </c>
      <c r="G783" s="47">
        <v>43403</v>
      </c>
      <c r="H783" s="71">
        <v>4.333333333333333</v>
      </c>
      <c r="I783" s="64">
        <v>150011</v>
      </c>
      <c r="J783" s="64" t="s">
        <v>249</v>
      </c>
      <c r="K783" s="64" t="s">
        <v>2160</v>
      </c>
      <c r="L783" s="64" t="s">
        <v>11522</v>
      </c>
      <c r="M783" s="64" t="s">
        <v>236</v>
      </c>
      <c r="N783" s="64" t="s">
        <v>254</v>
      </c>
      <c r="O783" s="64" t="s">
        <v>568</v>
      </c>
    </row>
    <row r="784" spans="2:15" x14ac:dyDescent="0.3">
      <c r="B784" t="s">
        <v>1536</v>
      </c>
      <c r="C784" t="s">
        <v>15075</v>
      </c>
      <c r="D784" t="s">
        <v>13526</v>
      </c>
      <c r="E784" s="64">
        <v>1</v>
      </c>
      <c r="F784" s="64">
        <v>1317.57</v>
      </c>
      <c r="G784" s="47">
        <v>43404</v>
      </c>
      <c r="H784" s="71">
        <v>4.333333333333333</v>
      </c>
      <c r="I784" s="64">
        <v>-1</v>
      </c>
      <c r="J784" s="64" t="s">
        <v>1538</v>
      </c>
      <c r="K784" s="64" t="s">
        <v>2160</v>
      </c>
      <c r="L784" s="64" t="s">
        <v>5722</v>
      </c>
      <c r="M784" s="64" t="s">
        <v>241</v>
      </c>
      <c r="N784" s="64" t="s">
        <v>254</v>
      </c>
      <c r="O784" s="64" t="s">
        <v>568</v>
      </c>
    </row>
    <row r="785" spans="2:15" x14ac:dyDescent="0.3">
      <c r="B785" t="s">
        <v>1536</v>
      </c>
      <c r="C785" t="s">
        <v>15259</v>
      </c>
      <c r="D785" t="s">
        <v>15260</v>
      </c>
      <c r="E785" s="64">
        <v>0</v>
      </c>
      <c r="F785" s="64">
        <v>0</v>
      </c>
      <c r="G785" s="47">
        <v>43374</v>
      </c>
      <c r="H785" s="71">
        <v>4.333333333333333</v>
      </c>
      <c r="I785" s="64">
        <v>-1</v>
      </c>
      <c r="J785" s="64" t="s">
        <v>1538</v>
      </c>
      <c r="K785" s="64" t="s">
        <v>2160</v>
      </c>
      <c r="L785" s="64" t="s">
        <v>9614</v>
      </c>
      <c r="M785" s="64" t="s">
        <v>242</v>
      </c>
      <c r="N785" s="64" t="s">
        <v>254</v>
      </c>
      <c r="O785" s="64" t="s">
        <v>568</v>
      </c>
    </row>
    <row r="786" spans="2:15" x14ac:dyDescent="0.3">
      <c r="B786" t="s">
        <v>1536</v>
      </c>
      <c r="C786" t="s">
        <v>15335</v>
      </c>
      <c r="D786" t="s">
        <v>1859</v>
      </c>
      <c r="E786" s="64">
        <v>0</v>
      </c>
      <c r="F786" s="64">
        <v>0</v>
      </c>
      <c r="G786" s="47">
        <v>43374</v>
      </c>
      <c r="H786" s="71">
        <v>4.333333333333333</v>
      </c>
      <c r="I786" s="64">
        <v>-1</v>
      </c>
      <c r="J786" s="64" t="s">
        <v>1538</v>
      </c>
      <c r="K786" s="64" t="s">
        <v>2173</v>
      </c>
      <c r="L786" s="64" t="s">
        <v>14224</v>
      </c>
      <c r="M786" s="64" t="s">
        <v>236</v>
      </c>
      <c r="N786" s="64" t="s">
        <v>254</v>
      </c>
      <c r="O786" s="64" t="s">
        <v>568</v>
      </c>
    </row>
    <row r="787" spans="2:15" x14ac:dyDescent="0.3">
      <c r="B787" t="s">
        <v>1536</v>
      </c>
      <c r="C787" t="s">
        <v>15521</v>
      </c>
      <c r="D787" t="s">
        <v>1904</v>
      </c>
      <c r="E787" s="64">
        <v>0</v>
      </c>
      <c r="F787" s="64">
        <v>0</v>
      </c>
      <c r="G787" s="47">
        <v>43392</v>
      </c>
      <c r="H787" s="71">
        <v>4.333333333333333</v>
      </c>
      <c r="I787" s="64">
        <v>-1</v>
      </c>
      <c r="J787" s="64" t="s">
        <v>1538</v>
      </c>
      <c r="K787" s="64" t="s">
        <v>2160</v>
      </c>
      <c r="L787" s="64" t="s">
        <v>15522</v>
      </c>
      <c r="M787" s="64" t="s">
        <v>241</v>
      </c>
      <c r="N787" s="64" t="s">
        <v>254</v>
      </c>
      <c r="O787" s="64" t="s">
        <v>568</v>
      </c>
    </row>
    <row r="788" spans="2:15" x14ac:dyDescent="0.3">
      <c r="B788" t="s">
        <v>1536</v>
      </c>
      <c r="C788" t="s">
        <v>15699</v>
      </c>
      <c r="D788" t="s">
        <v>2027</v>
      </c>
      <c r="E788" s="64">
        <v>0</v>
      </c>
      <c r="F788" s="64">
        <v>0</v>
      </c>
      <c r="G788" s="47">
        <v>43375</v>
      </c>
      <c r="H788" s="71">
        <v>4.333333333333333</v>
      </c>
      <c r="I788" s="64">
        <v>-1</v>
      </c>
      <c r="J788" s="64" t="s">
        <v>1538</v>
      </c>
      <c r="K788" s="64" t="s">
        <v>2160</v>
      </c>
      <c r="L788" s="64" t="s">
        <v>2925</v>
      </c>
      <c r="M788" s="64" t="s">
        <v>246</v>
      </c>
      <c r="N788" s="64" t="s">
        <v>254</v>
      </c>
      <c r="O788" s="64" t="s">
        <v>568</v>
      </c>
    </row>
    <row r="789" spans="2:15" x14ac:dyDescent="0.3">
      <c r="B789" t="s">
        <v>1536</v>
      </c>
      <c r="C789" t="s">
        <v>15736</v>
      </c>
      <c r="D789" t="s">
        <v>385</v>
      </c>
      <c r="E789" s="64">
        <v>0</v>
      </c>
      <c r="F789" s="64">
        <v>0</v>
      </c>
      <c r="G789" s="47">
        <v>43398</v>
      </c>
      <c r="H789" s="71">
        <v>4.333333333333333</v>
      </c>
      <c r="I789" s="64">
        <v>-1</v>
      </c>
      <c r="J789" s="64" t="s">
        <v>1538</v>
      </c>
      <c r="K789" s="64" t="s">
        <v>2160</v>
      </c>
      <c r="L789" s="64" t="s">
        <v>12859</v>
      </c>
      <c r="M789" s="64" t="s">
        <v>242</v>
      </c>
      <c r="N789" s="64" t="s">
        <v>254</v>
      </c>
      <c r="O789" s="64" t="s">
        <v>568</v>
      </c>
    </row>
    <row r="790" spans="2:15" x14ac:dyDescent="0.3">
      <c r="B790" t="s">
        <v>1536</v>
      </c>
      <c r="C790" t="s">
        <v>16002</v>
      </c>
      <c r="D790" t="s">
        <v>1880</v>
      </c>
      <c r="E790" s="64">
        <v>1</v>
      </c>
      <c r="F790" s="64">
        <v>3332.72</v>
      </c>
      <c r="G790" s="47">
        <v>43392</v>
      </c>
      <c r="H790" s="71">
        <v>4.333333333333333</v>
      </c>
      <c r="I790" s="64">
        <v>-1</v>
      </c>
      <c r="J790" s="64" t="s">
        <v>249</v>
      </c>
      <c r="K790" s="64" t="s">
        <v>2173</v>
      </c>
      <c r="L790" s="64" t="s">
        <v>16003</v>
      </c>
      <c r="M790" s="64" t="s">
        <v>236</v>
      </c>
      <c r="N790" s="64" t="s">
        <v>254</v>
      </c>
      <c r="O790" s="64" t="s">
        <v>568</v>
      </c>
    </row>
    <row r="791" spans="2:15" x14ac:dyDescent="0.3">
      <c r="B791" t="s">
        <v>1536</v>
      </c>
      <c r="C791" t="s">
        <v>16187</v>
      </c>
      <c r="D791" t="s">
        <v>1530</v>
      </c>
      <c r="E791" s="64">
        <v>1</v>
      </c>
      <c r="F791" s="64">
        <v>3245.09</v>
      </c>
      <c r="G791" s="47">
        <v>43396</v>
      </c>
      <c r="H791" s="71">
        <v>4.333333333333333</v>
      </c>
      <c r="I791" s="64">
        <v>-1</v>
      </c>
      <c r="J791" s="64" t="s">
        <v>1538</v>
      </c>
      <c r="K791" s="64" t="s">
        <v>2173</v>
      </c>
      <c r="L791" s="64" t="s">
        <v>16123</v>
      </c>
      <c r="M791" s="64" t="s">
        <v>239</v>
      </c>
      <c r="N791" s="64" t="s">
        <v>254</v>
      </c>
      <c r="O791" s="64" t="s">
        <v>568</v>
      </c>
    </row>
    <row r="792" spans="2:15" x14ac:dyDescent="0.3">
      <c r="B792" t="s">
        <v>1536</v>
      </c>
      <c r="C792" t="s">
        <v>16309</v>
      </c>
      <c r="D792" t="s">
        <v>2019</v>
      </c>
      <c r="E792" s="64">
        <v>0</v>
      </c>
      <c r="F792" s="64">
        <v>0</v>
      </c>
      <c r="G792" s="47">
        <v>43396</v>
      </c>
      <c r="H792" s="71">
        <v>4.333333333333333</v>
      </c>
      <c r="I792" s="64">
        <v>-1</v>
      </c>
      <c r="J792" s="64" t="s">
        <v>249</v>
      </c>
      <c r="K792" s="64" t="s">
        <v>2173</v>
      </c>
      <c r="L792" s="64" t="s">
        <v>16310</v>
      </c>
      <c r="M792" s="64" t="s">
        <v>242</v>
      </c>
      <c r="N792" s="64" t="s">
        <v>254</v>
      </c>
      <c r="O792" s="64" t="s">
        <v>568</v>
      </c>
    </row>
    <row r="793" spans="2:15" x14ac:dyDescent="0.3">
      <c r="B793" t="s">
        <v>1536</v>
      </c>
      <c r="C793" t="s">
        <v>16382</v>
      </c>
      <c r="D793" t="s">
        <v>2179</v>
      </c>
      <c r="E793" s="64">
        <v>0</v>
      </c>
      <c r="F793" s="64">
        <v>0</v>
      </c>
      <c r="G793" s="47">
        <v>43402</v>
      </c>
      <c r="H793" s="71">
        <v>4.333333333333333</v>
      </c>
      <c r="I793" s="64">
        <v>25551</v>
      </c>
      <c r="J793" s="64" t="s">
        <v>249</v>
      </c>
      <c r="K793" s="64" t="s">
        <v>2160</v>
      </c>
      <c r="L793" s="64" t="s">
        <v>4726</v>
      </c>
      <c r="M793" s="64" t="s">
        <v>236</v>
      </c>
      <c r="N793" s="64" t="s">
        <v>254</v>
      </c>
      <c r="O793" s="64" t="s">
        <v>568</v>
      </c>
    </row>
    <row r="794" spans="2:15" x14ac:dyDescent="0.3">
      <c r="B794" t="s">
        <v>1546</v>
      </c>
      <c r="C794" t="s">
        <v>12332</v>
      </c>
      <c r="D794" t="s">
        <v>2187</v>
      </c>
      <c r="E794" s="64">
        <v>0</v>
      </c>
      <c r="F794" s="64">
        <v>0</v>
      </c>
      <c r="G794" s="47">
        <v>43374</v>
      </c>
      <c r="H794" s="71">
        <v>4.333333333333333</v>
      </c>
      <c r="I794" s="64">
        <v>49370</v>
      </c>
      <c r="J794" s="64" t="s">
        <v>1538</v>
      </c>
      <c r="K794" s="64" t="s">
        <v>2160</v>
      </c>
      <c r="L794" s="64" t="s">
        <v>2992</v>
      </c>
      <c r="M794" s="64" t="s">
        <v>236</v>
      </c>
      <c r="N794" s="64" t="s">
        <v>254</v>
      </c>
      <c r="O794" s="64" t="s">
        <v>568</v>
      </c>
    </row>
    <row r="795" spans="2:15" x14ac:dyDescent="0.3">
      <c r="B795" t="s">
        <v>1536</v>
      </c>
      <c r="C795" t="s">
        <v>11841</v>
      </c>
      <c r="D795" t="s">
        <v>2329</v>
      </c>
      <c r="E795" s="64">
        <v>0</v>
      </c>
      <c r="F795" s="64">
        <v>0</v>
      </c>
      <c r="G795" s="47">
        <v>43392</v>
      </c>
      <c r="H795" s="71">
        <v>4.333333333333333</v>
      </c>
      <c r="I795" s="64">
        <v>47586</v>
      </c>
      <c r="J795" s="64" t="s">
        <v>1538</v>
      </c>
      <c r="K795" s="64" t="s">
        <v>2160</v>
      </c>
      <c r="L795" s="64" t="s">
        <v>3939</v>
      </c>
      <c r="M795" s="64" t="s">
        <v>242</v>
      </c>
      <c r="N795" s="64" t="s">
        <v>254</v>
      </c>
      <c r="O795" s="64" t="s">
        <v>568</v>
      </c>
    </row>
    <row r="796" spans="2:15" x14ac:dyDescent="0.3">
      <c r="B796" t="s">
        <v>1536</v>
      </c>
      <c r="C796" t="s">
        <v>16616</v>
      </c>
      <c r="D796" t="s">
        <v>2252</v>
      </c>
      <c r="E796" s="64">
        <v>0</v>
      </c>
      <c r="F796" s="64">
        <v>0</v>
      </c>
      <c r="G796" s="47">
        <v>43404</v>
      </c>
      <c r="H796" s="71">
        <v>4.333333333333333</v>
      </c>
      <c r="I796" s="64">
        <v>67013</v>
      </c>
      <c r="J796" s="64" t="s">
        <v>249</v>
      </c>
      <c r="K796" s="64" t="s">
        <v>2173</v>
      </c>
      <c r="L796" s="64" t="s">
        <v>16617</v>
      </c>
      <c r="M796" s="64" t="s">
        <v>241</v>
      </c>
      <c r="N796" s="64" t="s">
        <v>254</v>
      </c>
      <c r="O796" s="64" t="s">
        <v>568</v>
      </c>
    </row>
    <row r="797" spans="2:15" x14ac:dyDescent="0.3">
      <c r="B797" t="s">
        <v>1547</v>
      </c>
      <c r="C797" t="s">
        <v>16635</v>
      </c>
      <c r="D797" t="s">
        <v>568</v>
      </c>
      <c r="E797" s="64">
        <v>0</v>
      </c>
      <c r="F797" s="64">
        <v>0</v>
      </c>
      <c r="G797" s="47">
        <v>43386</v>
      </c>
      <c r="H797" s="71">
        <v>4.333333333333333</v>
      </c>
      <c r="I797" s="64">
        <v>0</v>
      </c>
      <c r="J797" s="64" t="s">
        <v>1538</v>
      </c>
      <c r="K797" s="64" t="s">
        <v>1535</v>
      </c>
      <c r="L797" s="64" t="s">
        <v>1535</v>
      </c>
      <c r="M797" s="64" t="s">
        <v>242</v>
      </c>
      <c r="N797" s="64" t="s">
        <v>254</v>
      </c>
      <c r="O797" s="64" t="s">
        <v>568</v>
      </c>
    </row>
    <row r="798" spans="2:15" x14ac:dyDescent="0.3">
      <c r="B798" t="s">
        <v>1536</v>
      </c>
      <c r="C798" t="s">
        <v>16641</v>
      </c>
      <c r="D798" t="s">
        <v>2327</v>
      </c>
      <c r="E798" s="64">
        <v>0</v>
      </c>
      <c r="F798" s="64">
        <v>0</v>
      </c>
      <c r="G798" s="47">
        <v>43389</v>
      </c>
      <c r="H798" s="71">
        <v>4.333333333333333</v>
      </c>
      <c r="I798" s="64">
        <v>-1</v>
      </c>
      <c r="J798" s="64" t="s">
        <v>1538</v>
      </c>
      <c r="K798" s="64" t="s">
        <v>2160</v>
      </c>
      <c r="L798" s="64" t="s">
        <v>11964</v>
      </c>
      <c r="M798" s="64" t="s">
        <v>241</v>
      </c>
      <c r="N798" s="64" t="s">
        <v>254</v>
      </c>
      <c r="O798" s="64" t="s">
        <v>568</v>
      </c>
    </row>
    <row r="799" spans="2:15" x14ac:dyDescent="0.3">
      <c r="B799" t="s">
        <v>1536</v>
      </c>
      <c r="C799" t="s">
        <v>12164</v>
      </c>
      <c r="D799" t="s">
        <v>2214</v>
      </c>
      <c r="E799" s="64">
        <v>0</v>
      </c>
      <c r="F799" s="64">
        <v>0</v>
      </c>
      <c r="G799" s="47">
        <v>43404</v>
      </c>
      <c r="H799" s="71">
        <v>4.333333333333333</v>
      </c>
      <c r="I799" s="64">
        <v>80389</v>
      </c>
      <c r="J799" s="64" t="s">
        <v>249</v>
      </c>
      <c r="K799" s="64" t="s">
        <v>2160</v>
      </c>
      <c r="L799" s="64" t="s">
        <v>4726</v>
      </c>
      <c r="M799" s="64" t="s">
        <v>242</v>
      </c>
      <c r="N799" s="64" t="s">
        <v>254</v>
      </c>
      <c r="O799" s="64" t="s">
        <v>568</v>
      </c>
    </row>
    <row r="800" spans="2:15" x14ac:dyDescent="0.3">
      <c r="B800" t="s">
        <v>1547</v>
      </c>
      <c r="C800" t="s">
        <v>16868</v>
      </c>
      <c r="D800" t="s">
        <v>568</v>
      </c>
      <c r="E800" s="64">
        <v>0</v>
      </c>
      <c r="F800" s="64">
        <v>0</v>
      </c>
      <c r="G800" s="47">
        <v>43404</v>
      </c>
      <c r="H800" s="71">
        <v>4.333333333333333</v>
      </c>
      <c r="I800" s="64">
        <v>0</v>
      </c>
      <c r="J800" s="64" t="s">
        <v>1538</v>
      </c>
      <c r="K800" s="64" t="s">
        <v>1535</v>
      </c>
      <c r="L800" s="64" t="s">
        <v>1535</v>
      </c>
      <c r="M800" s="64" t="s">
        <v>242</v>
      </c>
      <c r="N800" s="64" t="s">
        <v>254</v>
      </c>
      <c r="O800" s="64" t="s">
        <v>568</v>
      </c>
    </row>
    <row r="801" spans="2:15" x14ac:dyDescent="0.3">
      <c r="B801" t="s">
        <v>1547</v>
      </c>
      <c r="C801" t="s">
        <v>17015</v>
      </c>
      <c r="D801" t="s">
        <v>568</v>
      </c>
      <c r="E801" s="64">
        <v>0</v>
      </c>
      <c r="F801" s="64">
        <v>0</v>
      </c>
      <c r="G801" s="47">
        <v>43400</v>
      </c>
      <c r="H801" s="71">
        <v>4.333333333333333</v>
      </c>
      <c r="I801" s="64">
        <v>0</v>
      </c>
      <c r="J801" s="64" t="s">
        <v>1538</v>
      </c>
      <c r="K801" s="64" t="s">
        <v>1535</v>
      </c>
      <c r="L801" s="64" t="s">
        <v>1535</v>
      </c>
      <c r="M801" s="64" t="s">
        <v>236</v>
      </c>
      <c r="N801" s="64" t="s">
        <v>254</v>
      </c>
      <c r="O801" s="64" t="s">
        <v>568</v>
      </c>
    </row>
    <row r="802" spans="2:15" x14ac:dyDescent="0.3">
      <c r="B802" t="s">
        <v>1547</v>
      </c>
      <c r="C802" t="s">
        <v>17037</v>
      </c>
      <c r="D802" t="s">
        <v>568</v>
      </c>
      <c r="E802" s="64">
        <v>0</v>
      </c>
      <c r="F802" s="64">
        <v>0</v>
      </c>
      <c r="G802" s="47">
        <v>43402</v>
      </c>
      <c r="H802" s="71">
        <v>4.333333333333333</v>
      </c>
      <c r="I802" s="64">
        <v>0</v>
      </c>
      <c r="J802" s="64" t="s">
        <v>1538</v>
      </c>
      <c r="K802" s="64" t="s">
        <v>1535</v>
      </c>
      <c r="L802" s="64" t="s">
        <v>1535</v>
      </c>
      <c r="M802" s="64" t="s">
        <v>242</v>
      </c>
      <c r="N802" s="64" t="s">
        <v>254</v>
      </c>
      <c r="O802" s="64" t="s">
        <v>568</v>
      </c>
    </row>
    <row r="803" spans="2:15" x14ac:dyDescent="0.3">
      <c r="B803" t="s">
        <v>1536</v>
      </c>
      <c r="C803" t="s">
        <v>11454</v>
      </c>
      <c r="D803" t="s">
        <v>2499</v>
      </c>
      <c r="E803" s="64">
        <v>0</v>
      </c>
      <c r="F803" s="64">
        <v>0</v>
      </c>
      <c r="G803" s="47">
        <v>43393</v>
      </c>
      <c r="H803" s="71">
        <v>4.333333333333333</v>
      </c>
      <c r="I803" s="64">
        <v>119992</v>
      </c>
      <c r="J803" s="64" t="s">
        <v>1538</v>
      </c>
      <c r="K803" s="64" t="s">
        <v>2173</v>
      </c>
      <c r="L803" s="64" t="s">
        <v>11455</v>
      </c>
      <c r="M803" s="64" t="s">
        <v>236</v>
      </c>
      <c r="N803" s="64" t="s">
        <v>254</v>
      </c>
      <c r="O803" s="64" t="s">
        <v>568</v>
      </c>
    </row>
    <row r="804" spans="2:15" x14ac:dyDescent="0.3">
      <c r="B804" t="s">
        <v>1547</v>
      </c>
      <c r="C804" t="s">
        <v>17238</v>
      </c>
      <c r="D804" t="s">
        <v>568</v>
      </c>
      <c r="E804" s="64">
        <v>0</v>
      </c>
      <c r="F804" s="64">
        <v>0</v>
      </c>
      <c r="G804" s="47">
        <v>43404</v>
      </c>
      <c r="H804" s="71">
        <v>4.333333333333333</v>
      </c>
      <c r="I804" s="64">
        <v>0</v>
      </c>
      <c r="J804" s="64" t="s">
        <v>1538</v>
      </c>
      <c r="K804" s="64" t="s">
        <v>1535</v>
      </c>
      <c r="L804" s="64" t="s">
        <v>1535</v>
      </c>
      <c r="M804" s="64" t="s">
        <v>236</v>
      </c>
      <c r="N804" s="64" t="s">
        <v>254</v>
      </c>
      <c r="O804" s="64" t="s">
        <v>568</v>
      </c>
    </row>
    <row r="805" spans="2:15" x14ac:dyDescent="0.3">
      <c r="B805" t="s">
        <v>1547</v>
      </c>
      <c r="C805" t="s">
        <v>17355</v>
      </c>
      <c r="D805" t="s">
        <v>568</v>
      </c>
      <c r="E805" s="64">
        <v>0</v>
      </c>
      <c r="F805" s="64">
        <v>0</v>
      </c>
      <c r="G805" s="47">
        <v>43374</v>
      </c>
      <c r="H805" s="71">
        <v>4.333333333333333</v>
      </c>
      <c r="I805" s="64">
        <v>0</v>
      </c>
      <c r="J805" s="64" t="s">
        <v>1538</v>
      </c>
      <c r="K805" s="64" t="s">
        <v>1535</v>
      </c>
      <c r="L805" s="64" t="s">
        <v>1535</v>
      </c>
      <c r="M805" s="64" t="s">
        <v>242</v>
      </c>
      <c r="N805" s="64" t="s">
        <v>254</v>
      </c>
      <c r="O805" s="64" t="s">
        <v>568</v>
      </c>
    </row>
    <row r="806" spans="2:15" x14ac:dyDescent="0.3">
      <c r="B806" t="s">
        <v>1547</v>
      </c>
      <c r="C806" t="s">
        <v>17524</v>
      </c>
      <c r="D806" t="s">
        <v>568</v>
      </c>
      <c r="E806" s="64">
        <v>0</v>
      </c>
      <c r="F806" s="64">
        <v>0</v>
      </c>
      <c r="G806" s="47">
        <v>43400</v>
      </c>
      <c r="H806" s="71">
        <v>4.333333333333333</v>
      </c>
      <c r="I806" s="64">
        <v>0</v>
      </c>
      <c r="J806" s="64" t="s">
        <v>1538</v>
      </c>
      <c r="K806" s="64" t="s">
        <v>1535</v>
      </c>
      <c r="L806" s="64" t="s">
        <v>1535</v>
      </c>
      <c r="M806" s="64" t="s">
        <v>236</v>
      </c>
      <c r="N806" s="64" t="s">
        <v>254</v>
      </c>
      <c r="O806" s="64" t="s">
        <v>568</v>
      </c>
    </row>
    <row r="807" spans="2:15" x14ac:dyDescent="0.3">
      <c r="B807" t="s">
        <v>1547</v>
      </c>
      <c r="C807" t="s">
        <v>17540</v>
      </c>
      <c r="D807" t="s">
        <v>568</v>
      </c>
      <c r="E807" s="64">
        <v>0</v>
      </c>
      <c r="F807" s="64">
        <v>0</v>
      </c>
      <c r="G807" s="47">
        <v>43400</v>
      </c>
      <c r="H807" s="71">
        <v>4.333333333333333</v>
      </c>
      <c r="I807" s="64">
        <v>0</v>
      </c>
      <c r="J807" s="64" t="s">
        <v>1538</v>
      </c>
      <c r="K807" s="64" t="s">
        <v>1535</v>
      </c>
      <c r="L807" s="64" t="s">
        <v>1535</v>
      </c>
      <c r="M807" s="64" t="s">
        <v>236</v>
      </c>
      <c r="N807" s="64" t="s">
        <v>254</v>
      </c>
      <c r="O807" s="64" t="s">
        <v>568</v>
      </c>
    </row>
    <row r="808" spans="2:15" x14ac:dyDescent="0.3">
      <c r="B808" t="s">
        <v>1547</v>
      </c>
      <c r="C808" t="s">
        <v>17652</v>
      </c>
      <c r="D808" t="s">
        <v>568</v>
      </c>
      <c r="E808" s="64">
        <v>0</v>
      </c>
      <c r="F808" s="64">
        <v>0</v>
      </c>
      <c r="G808" s="47">
        <v>43404</v>
      </c>
      <c r="H808" s="71">
        <v>4.333333333333333</v>
      </c>
      <c r="I808" s="64">
        <v>0</v>
      </c>
      <c r="J808" s="64" t="s">
        <v>1538</v>
      </c>
      <c r="K808" s="64" t="s">
        <v>1535</v>
      </c>
      <c r="L808" s="64" t="s">
        <v>1535</v>
      </c>
      <c r="M808" s="64" t="s">
        <v>242</v>
      </c>
      <c r="N808" s="64" t="s">
        <v>254</v>
      </c>
      <c r="O808" s="64" t="s">
        <v>568</v>
      </c>
    </row>
    <row r="809" spans="2:15" x14ac:dyDescent="0.3">
      <c r="B809" t="s">
        <v>1547</v>
      </c>
      <c r="C809" t="s">
        <v>12408</v>
      </c>
      <c r="D809" t="s">
        <v>568</v>
      </c>
      <c r="E809" s="64">
        <v>0</v>
      </c>
      <c r="F809" s="64">
        <v>0</v>
      </c>
      <c r="G809" s="47">
        <v>43362</v>
      </c>
      <c r="H809" s="71">
        <v>4.416666666666667</v>
      </c>
      <c r="I809" s="64">
        <v>0</v>
      </c>
      <c r="J809" s="64" t="s">
        <v>1538</v>
      </c>
      <c r="K809" s="64" t="s">
        <v>1535</v>
      </c>
      <c r="L809" s="64" t="s">
        <v>1535</v>
      </c>
      <c r="M809" s="64" t="s">
        <v>236</v>
      </c>
      <c r="N809" s="64" t="s">
        <v>254</v>
      </c>
      <c r="O809" s="64" t="s">
        <v>568</v>
      </c>
    </row>
    <row r="810" spans="2:15" x14ac:dyDescent="0.3">
      <c r="B810" t="s">
        <v>1547</v>
      </c>
      <c r="C810" t="s">
        <v>12727</v>
      </c>
      <c r="D810" t="s">
        <v>568</v>
      </c>
      <c r="E810" s="64">
        <v>0</v>
      </c>
      <c r="F810" s="64">
        <v>0</v>
      </c>
      <c r="G810" s="47">
        <v>43369</v>
      </c>
      <c r="H810" s="71">
        <v>4.416666666666667</v>
      </c>
      <c r="I810" s="64">
        <v>0</v>
      </c>
      <c r="J810" s="64" t="s">
        <v>1538</v>
      </c>
      <c r="K810" s="64" t="s">
        <v>1535</v>
      </c>
      <c r="L810" s="64" t="s">
        <v>1535</v>
      </c>
      <c r="M810" s="64" t="s">
        <v>242</v>
      </c>
      <c r="N810" s="64" t="s">
        <v>254</v>
      </c>
      <c r="O810" s="64" t="s">
        <v>568</v>
      </c>
    </row>
    <row r="811" spans="2:15" x14ac:dyDescent="0.3">
      <c r="B811" t="s">
        <v>1536</v>
      </c>
      <c r="C811" t="s">
        <v>12944</v>
      </c>
      <c r="D811" t="s">
        <v>12945</v>
      </c>
      <c r="E811" s="64">
        <v>1</v>
      </c>
      <c r="F811" s="64">
        <v>3332.72</v>
      </c>
      <c r="G811" s="47">
        <v>43355</v>
      </c>
      <c r="H811" s="71">
        <v>4.416666666666667</v>
      </c>
      <c r="I811" s="64">
        <v>-1</v>
      </c>
      <c r="J811" s="64" t="s">
        <v>1538</v>
      </c>
      <c r="K811" s="64" t="s">
        <v>2160</v>
      </c>
      <c r="L811" s="64" t="s">
        <v>3939</v>
      </c>
      <c r="M811" s="64" t="s">
        <v>236</v>
      </c>
      <c r="N811" s="64" t="s">
        <v>254</v>
      </c>
      <c r="O811" s="64" t="s">
        <v>568</v>
      </c>
    </row>
    <row r="812" spans="2:15" x14ac:dyDescent="0.3">
      <c r="B812" t="s">
        <v>1536</v>
      </c>
      <c r="C812" t="s">
        <v>13548</v>
      </c>
      <c r="D812" t="s">
        <v>1965</v>
      </c>
      <c r="E812" s="64">
        <v>0</v>
      </c>
      <c r="F812" s="64">
        <v>0</v>
      </c>
      <c r="G812" s="47">
        <v>43362</v>
      </c>
      <c r="H812" s="71">
        <v>4.416666666666667</v>
      </c>
      <c r="I812" s="64">
        <v>-1</v>
      </c>
      <c r="J812" s="64" t="s">
        <v>249</v>
      </c>
      <c r="K812" s="64" t="s">
        <v>2160</v>
      </c>
      <c r="L812" s="64" t="s">
        <v>13549</v>
      </c>
      <c r="M812" s="64" t="s">
        <v>246</v>
      </c>
      <c r="N812" s="64" t="s">
        <v>254</v>
      </c>
      <c r="O812" s="64" t="s">
        <v>568</v>
      </c>
    </row>
    <row r="813" spans="2:15" x14ac:dyDescent="0.3">
      <c r="B813" t="s">
        <v>1536</v>
      </c>
      <c r="C813" t="s">
        <v>11314</v>
      </c>
      <c r="D813" t="s">
        <v>2510</v>
      </c>
      <c r="E813" s="64">
        <v>0</v>
      </c>
      <c r="F813" s="64">
        <v>0</v>
      </c>
      <c r="G813" s="47">
        <v>43369</v>
      </c>
      <c r="H813" s="71">
        <v>4.416666666666667</v>
      </c>
      <c r="I813" s="64">
        <v>59786</v>
      </c>
      <c r="J813" s="64" t="s">
        <v>1538</v>
      </c>
      <c r="K813" s="64" t="s">
        <v>2176</v>
      </c>
      <c r="L813" s="64" t="s">
        <v>11315</v>
      </c>
      <c r="M813" s="64" t="s">
        <v>239</v>
      </c>
      <c r="N813" s="64" t="s">
        <v>254</v>
      </c>
      <c r="O813" s="64" t="s">
        <v>568</v>
      </c>
    </row>
    <row r="814" spans="2:15" x14ac:dyDescent="0.3">
      <c r="B814" t="s">
        <v>1536</v>
      </c>
      <c r="C814" t="s">
        <v>13666</v>
      </c>
      <c r="D814" t="s">
        <v>299</v>
      </c>
      <c r="E814" s="64">
        <v>1</v>
      </c>
      <c r="F814" s="64">
        <v>3332.72</v>
      </c>
      <c r="G814" s="47">
        <v>43362</v>
      </c>
      <c r="H814" s="71">
        <v>4.416666666666667</v>
      </c>
      <c r="I814" s="64">
        <v>-1</v>
      </c>
      <c r="J814" s="64" t="s">
        <v>249</v>
      </c>
      <c r="K814" s="64" t="s">
        <v>2160</v>
      </c>
      <c r="L814" s="64" t="s">
        <v>5722</v>
      </c>
      <c r="M814" s="64" t="s">
        <v>236</v>
      </c>
      <c r="N814" s="64" t="s">
        <v>254</v>
      </c>
      <c r="O814" s="64" t="s">
        <v>568</v>
      </c>
    </row>
    <row r="815" spans="2:15" x14ac:dyDescent="0.3">
      <c r="B815" t="s">
        <v>1547</v>
      </c>
      <c r="C815" t="s">
        <v>13862</v>
      </c>
      <c r="D815" t="s">
        <v>568</v>
      </c>
      <c r="E815" s="64">
        <v>0</v>
      </c>
      <c r="F815" s="64">
        <v>0</v>
      </c>
      <c r="G815" s="47">
        <v>43357</v>
      </c>
      <c r="H815" s="71">
        <v>4.416666666666667</v>
      </c>
      <c r="I815" s="64">
        <v>0</v>
      </c>
      <c r="J815" s="64" t="s">
        <v>1538</v>
      </c>
      <c r="K815" s="64" t="s">
        <v>1535</v>
      </c>
      <c r="L815" s="64" t="s">
        <v>1535</v>
      </c>
      <c r="M815" s="64" t="s">
        <v>242</v>
      </c>
      <c r="N815" s="64" t="s">
        <v>254</v>
      </c>
      <c r="O815" s="64" t="s">
        <v>568</v>
      </c>
    </row>
    <row r="816" spans="2:15" x14ac:dyDescent="0.3">
      <c r="B816" t="s">
        <v>1536</v>
      </c>
      <c r="C816" t="s">
        <v>13915</v>
      </c>
      <c r="D816" t="s">
        <v>2094</v>
      </c>
      <c r="E816" s="64">
        <v>0</v>
      </c>
      <c r="F816" s="64">
        <v>0</v>
      </c>
      <c r="G816" s="47">
        <v>43371</v>
      </c>
      <c r="H816" s="71">
        <v>4.416666666666667</v>
      </c>
      <c r="I816" s="64">
        <v>-1</v>
      </c>
      <c r="J816" s="64" t="s">
        <v>1538</v>
      </c>
      <c r="K816" s="64" t="s">
        <v>2173</v>
      </c>
      <c r="L816" s="64" t="s">
        <v>2713</v>
      </c>
      <c r="M816" s="64" t="s">
        <v>236</v>
      </c>
      <c r="N816" s="64" t="s">
        <v>254</v>
      </c>
      <c r="O816" s="64" t="s">
        <v>568</v>
      </c>
    </row>
    <row r="817" spans="2:15" x14ac:dyDescent="0.3">
      <c r="B817" t="s">
        <v>1536</v>
      </c>
      <c r="C817" t="s">
        <v>14085</v>
      </c>
      <c r="D817" t="s">
        <v>296</v>
      </c>
      <c r="E817" s="64">
        <v>2</v>
      </c>
      <c r="F817" s="64">
        <v>5657.54</v>
      </c>
      <c r="G817" s="47">
        <v>43361</v>
      </c>
      <c r="H817" s="71">
        <v>4.416666666666667</v>
      </c>
      <c r="I817" s="64">
        <v>-1</v>
      </c>
      <c r="J817" s="64" t="s">
        <v>249</v>
      </c>
      <c r="K817" s="64" t="s">
        <v>2160</v>
      </c>
      <c r="L817" s="64" t="s">
        <v>4726</v>
      </c>
      <c r="M817" s="64" t="s">
        <v>236</v>
      </c>
      <c r="N817" s="64" t="s">
        <v>254</v>
      </c>
      <c r="O817" s="64" t="s">
        <v>568</v>
      </c>
    </row>
    <row r="818" spans="2:15" x14ac:dyDescent="0.3">
      <c r="B818" t="s">
        <v>1536</v>
      </c>
      <c r="C818" t="s">
        <v>14114</v>
      </c>
      <c r="D818" t="s">
        <v>14099</v>
      </c>
      <c r="E818" s="64">
        <v>0</v>
      </c>
      <c r="F818" s="64">
        <v>0</v>
      </c>
      <c r="G818" s="47">
        <v>43363</v>
      </c>
      <c r="H818" s="71">
        <v>4.416666666666667</v>
      </c>
      <c r="I818" s="64">
        <v>21413</v>
      </c>
      <c r="J818" s="64" t="s">
        <v>1538</v>
      </c>
      <c r="K818" s="64" t="s">
        <v>2160</v>
      </c>
      <c r="L818" s="64" t="s">
        <v>2936</v>
      </c>
      <c r="M818" s="64" t="s">
        <v>239</v>
      </c>
      <c r="N818" s="64" t="s">
        <v>254</v>
      </c>
      <c r="O818" s="64" t="s">
        <v>568</v>
      </c>
    </row>
    <row r="819" spans="2:15" x14ac:dyDescent="0.3">
      <c r="B819" t="s">
        <v>1536</v>
      </c>
      <c r="C819" t="s">
        <v>14225</v>
      </c>
      <c r="D819" t="s">
        <v>349</v>
      </c>
      <c r="E819" s="64">
        <v>1</v>
      </c>
      <c r="F819" s="64">
        <v>3332.72</v>
      </c>
      <c r="G819" s="47">
        <v>43363</v>
      </c>
      <c r="H819" s="71">
        <v>4.416666666666667</v>
      </c>
      <c r="I819" s="64">
        <v>-1</v>
      </c>
      <c r="J819" s="64" t="s">
        <v>1538</v>
      </c>
      <c r="K819" s="64" t="s">
        <v>2173</v>
      </c>
      <c r="L819" s="64" t="s">
        <v>14226</v>
      </c>
      <c r="M819" s="64" t="s">
        <v>242</v>
      </c>
      <c r="N819" s="64" t="s">
        <v>254</v>
      </c>
      <c r="O819" s="64" t="s">
        <v>568</v>
      </c>
    </row>
    <row r="820" spans="2:15" x14ac:dyDescent="0.3">
      <c r="B820" t="s">
        <v>1536</v>
      </c>
      <c r="C820" t="s">
        <v>14292</v>
      </c>
      <c r="D820" t="s">
        <v>2307</v>
      </c>
      <c r="E820" s="64">
        <v>0</v>
      </c>
      <c r="F820" s="64">
        <v>0</v>
      </c>
      <c r="G820" s="47">
        <v>43357</v>
      </c>
      <c r="H820" s="71">
        <v>4.416666666666667</v>
      </c>
      <c r="I820" s="64">
        <v>42733</v>
      </c>
      <c r="J820" s="64" t="s">
        <v>249</v>
      </c>
      <c r="K820" s="64" t="s">
        <v>2160</v>
      </c>
      <c r="L820" s="64" t="s">
        <v>2936</v>
      </c>
      <c r="M820" s="64" t="s">
        <v>236</v>
      </c>
      <c r="N820" s="64" t="s">
        <v>254</v>
      </c>
      <c r="O820" s="64" t="s">
        <v>568</v>
      </c>
    </row>
    <row r="821" spans="2:15" x14ac:dyDescent="0.3">
      <c r="B821" t="s">
        <v>1536</v>
      </c>
      <c r="C821" t="s">
        <v>14329</v>
      </c>
      <c r="D821" t="s">
        <v>1479</v>
      </c>
      <c r="E821" s="64">
        <v>0</v>
      </c>
      <c r="F821" s="64">
        <v>0</v>
      </c>
      <c r="G821" s="47">
        <v>43355</v>
      </c>
      <c r="H821" s="71">
        <v>4.416666666666667</v>
      </c>
      <c r="I821" s="64">
        <v>-1</v>
      </c>
      <c r="J821" s="64" t="s">
        <v>1538</v>
      </c>
      <c r="K821" s="64" t="s">
        <v>2160</v>
      </c>
      <c r="L821" s="64" t="s">
        <v>4235</v>
      </c>
      <c r="M821" s="64" t="s">
        <v>242</v>
      </c>
      <c r="N821" s="64" t="s">
        <v>254</v>
      </c>
      <c r="O821" s="64" t="s">
        <v>568</v>
      </c>
    </row>
    <row r="822" spans="2:15" x14ac:dyDescent="0.3">
      <c r="B822" t="s">
        <v>1536</v>
      </c>
      <c r="C822" t="s">
        <v>14421</v>
      </c>
      <c r="D822" t="s">
        <v>2118</v>
      </c>
      <c r="E822" s="64">
        <v>0</v>
      </c>
      <c r="F822" s="64">
        <v>0</v>
      </c>
      <c r="G822" s="47">
        <v>43363</v>
      </c>
      <c r="H822" s="71">
        <v>4.416666666666667</v>
      </c>
      <c r="I822" s="64">
        <v>-1</v>
      </c>
      <c r="J822" s="64" t="s">
        <v>1538</v>
      </c>
      <c r="K822" s="64" t="s">
        <v>2160</v>
      </c>
      <c r="L822" s="64" t="s">
        <v>14422</v>
      </c>
      <c r="M822" s="64" t="s">
        <v>242</v>
      </c>
      <c r="N822" s="64" t="s">
        <v>254</v>
      </c>
      <c r="O822" s="64" t="s">
        <v>568</v>
      </c>
    </row>
    <row r="823" spans="2:15" x14ac:dyDescent="0.3">
      <c r="B823" t="s">
        <v>1536</v>
      </c>
      <c r="C823" t="s">
        <v>14570</v>
      </c>
      <c r="D823" t="s">
        <v>1381</v>
      </c>
      <c r="E823" s="64">
        <v>1</v>
      </c>
      <c r="F823" s="64">
        <v>3332.72</v>
      </c>
      <c r="G823" s="47">
        <v>43365</v>
      </c>
      <c r="H823" s="71">
        <v>4.416666666666667</v>
      </c>
      <c r="I823" s="64">
        <v>-1</v>
      </c>
      <c r="J823" s="64" t="s">
        <v>249</v>
      </c>
      <c r="K823" s="64" t="s">
        <v>2160</v>
      </c>
      <c r="L823" s="64" t="s">
        <v>2936</v>
      </c>
      <c r="M823" s="64" t="s">
        <v>236</v>
      </c>
      <c r="N823" s="64" t="s">
        <v>254</v>
      </c>
      <c r="O823" s="64" t="s">
        <v>568</v>
      </c>
    </row>
    <row r="824" spans="2:15" x14ac:dyDescent="0.3">
      <c r="B824" t="s">
        <v>1546</v>
      </c>
      <c r="C824" t="s">
        <v>14690</v>
      </c>
      <c r="D824" t="s">
        <v>2299</v>
      </c>
      <c r="E824" s="64">
        <v>0</v>
      </c>
      <c r="F824" s="64">
        <v>0</v>
      </c>
      <c r="G824" s="47">
        <v>43362</v>
      </c>
      <c r="H824" s="71">
        <v>4.416666666666667</v>
      </c>
      <c r="I824" s="64">
        <v>157528</v>
      </c>
      <c r="J824" s="64" t="s">
        <v>249</v>
      </c>
      <c r="K824" s="64" t="s">
        <v>2160</v>
      </c>
      <c r="L824" s="64" t="s">
        <v>9091</v>
      </c>
      <c r="M824" s="64" t="s">
        <v>236</v>
      </c>
      <c r="N824" s="64" t="s">
        <v>254</v>
      </c>
      <c r="O824" s="64" t="s">
        <v>568</v>
      </c>
    </row>
    <row r="825" spans="2:15" x14ac:dyDescent="0.3">
      <c r="B825" t="s">
        <v>1536</v>
      </c>
      <c r="C825" t="s">
        <v>14810</v>
      </c>
      <c r="D825" t="s">
        <v>1420</v>
      </c>
      <c r="E825" s="64">
        <v>2</v>
      </c>
      <c r="F825" s="64">
        <v>5657.54</v>
      </c>
      <c r="G825" s="47">
        <v>43363</v>
      </c>
      <c r="H825" s="71">
        <v>4.416666666666667</v>
      </c>
      <c r="I825" s="64">
        <v>-1</v>
      </c>
      <c r="J825" s="64" t="s">
        <v>1538</v>
      </c>
      <c r="K825" s="64" t="s">
        <v>2160</v>
      </c>
      <c r="L825" s="64" t="s">
        <v>4235</v>
      </c>
      <c r="M825" s="64" t="s">
        <v>241</v>
      </c>
      <c r="N825" s="64" t="s">
        <v>254</v>
      </c>
      <c r="O825" s="64" t="s">
        <v>568</v>
      </c>
    </row>
    <row r="826" spans="2:15" x14ac:dyDescent="0.3">
      <c r="B826" t="s">
        <v>1536</v>
      </c>
      <c r="C826" t="s">
        <v>14815</v>
      </c>
      <c r="D826" t="s">
        <v>274</v>
      </c>
      <c r="E826" s="64">
        <v>1</v>
      </c>
      <c r="F826" s="64">
        <v>3332.72</v>
      </c>
      <c r="G826" s="47">
        <v>43363</v>
      </c>
      <c r="H826" s="71">
        <v>4.416666666666667</v>
      </c>
      <c r="I826" s="64">
        <v>-1</v>
      </c>
      <c r="J826" s="64" t="s">
        <v>249</v>
      </c>
      <c r="K826" s="64" t="s">
        <v>2173</v>
      </c>
      <c r="L826" s="64" t="s">
        <v>4235</v>
      </c>
      <c r="M826" s="64" t="s">
        <v>242</v>
      </c>
      <c r="N826" s="64" t="s">
        <v>254</v>
      </c>
      <c r="O826" s="64" t="s">
        <v>568</v>
      </c>
    </row>
    <row r="827" spans="2:15" x14ac:dyDescent="0.3">
      <c r="B827" t="s">
        <v>1536</v>
      </c>
      <c r="C827" t="s">
        <v>14912</v>
      </c>
      <c r="D827" t="s">
        <v>1511</v>
      </c>
      <c r="E827" s="64">
        <v>0</v>
      </c>
      <c r="F827" s="64">
        <v>0</v>
      </c>
      <c r="G827" s="47">
        <v>43371</v>
      </c>
      <c r="H827" s="71">
        <v>4.416666666666667</v>
      </c>
      <c r="I827" s="64">
        <v>-1</v>
      </c>
      <c r="J827" s="64" t="s">
        <v>1538</v>
      </c>
      <c r="K827" s="64" t="s">
        <v>2173</v>
      </c>
      <c r="L827" s="64" t="s">
        <v>4253</v>
      </c>
      <c r="M827" s="64" t="s">
        <v>236</v>
      </c>
      <c r="N827" s="64" t="s">
        <v>254</v>
      </c>
      <c r="O827" s="64" t="s">
        <v>568</v>
      </c>
    </row>
    <row r="828" spans="2:15" x14ac:dyDescent="0.3">
      <c r="B828" t="s">
        <v>1536</v>
      </c>
      <c r="C828" t="s">
        <v>15062</v>
      </c>
      <c r="D828" t="s">
        <v>1476</v>
      </c>
      <c r="E828" s="64">
        <v>0</v>
      </c>
      <c r="F828" s="64">
        <v>0</v>
      </c>
      <c r="G828" s="47">
        <v>43362</v>
      </c>
      <c r="H828" s="71">
        <v>4.416666666666667</v>
      </c>
      <c r="I828" s="64">
        <v>-1</v>
      </c>
      <c r="J828" s="64" t="s">
        <v>1538</v>
      </c>
      <c r="K828" s="64" t="s">
        <v>2160</v>
      </c>
      <c r="L828" s="64" t="s">
        <v>15063</v>
      </c>
      <c r="M828" s="64" t="s">
        <v>236</v>
      </c>
      <c r="N828" s="64" t="s">
        <v>254</v>
      </c>
      <c r="O828" s="64" t="s">
        <v>568</v>
      </c>
    </row>
    <row r="829" spans="2:15" x14ac:dyDescent="0.3">
      <c r="B829" t="s">
        <v>1546</v>
      </c>
      <c r="C829" t="s">
        <v>11783</v>
      </c>
      <c r="D829" t="s">
        <v>2306</v>
      </c>
      <c r="E829" s="64">
        <v>0</v>
      </c>
      <c r="F829" s="64">
        <v>0</v>
      </c>
      <c r="G829" s="47">
        <v>43362</v>
      </c>
      <c r="H829" s="71">
        <v>4.416666666666667</v>
      </c>
      <c r="I829" s="64">
        <v>68999</v>
      </c>
      <c r="J829" s="64" t="s">
        <v>249</v>
      </c>
      <c r="K829" s="64" t="s">
        <v>2160</v>
      </c>
      <c r="L829" s="64" t="s">
        <v>11784</v>
      </c>
      <c r="M829" s="64" t="s">
        <v>236</v>
      </c>
      <c r="N829" s="64" t="s">
        <v>254</v>
      </c>
      <c r="O829" s="64" t="s">
        <v>568</v>
      </c>
    </row>
    <row r="830" spans="2:15" x14ac:dyDescent="0.3">
      <c r="B830" t="s">
        <v>1546</v>
      </c>
      <c r="C830" t="s">
        <v>11442</v>
      </c>
      <c r="D830" t="s">
        <v>2508</v>
      </c>
      <c r="E830" s="64">
        <v>0</v>
      </c>
      <c r="F830" s="64">
        <v>0</v>
      </c>
      <c r="G830" s="47">
        <v>43372</v>
      </c>
      <c r="H830" s="71">
        <v>4.416666666666667</v>
      </c>
      <c r="I830" s="64">
        <v>-1</v>
      </c>
      <c r="J830" s="64" t="s">
        <v>249</v>
      </c>
      <c r="K830" s="64" t="s">
        <v>2160</v>
      </c>
      <c r="L830" s="64" t="s">
        <v>11443</v>
      </c>
      <c r="M830" s="64" t="s">
        <v>241</v>
      </c>
      <c r="N830" s="64" t="s">
        <v>254</v>
      </c>
      <c r="O830" s="64" t="s">
        <v>568</v>
      </c>
    </row>
    <row r="831" spans="2:15" x14ac:dyDescent="0.3">
      <c r="B831" t="s">
        <v>1536</v>
      </c>
      <c r="C831" t="s">
        <v>15201</v>
      </c>
      <c r="D831" t="s">
        <v>1451</v>
      </c>
      <c r="E831" s="64">
        <v>1</v>
      </c>
      <c r="F831" s="64">
        <v>3332.72</v>
      </c>
      <c r="G831" s="47">
        <v>43363</v>
      </c>
      <c r="H831" s="71">
        <v>4.416666666666667</v>
      </c>
      <c r="I831" s="64">
        <v>-1</v>
      </c>
      <c r="J831" s="64" t="s">
        <v>1538</v>
      </c>
      <c r="K831" s="64" t="s">
        <v>2176</v>
      </c>
      <c r="L831" s="64" t="s">
        <v>15202</v>
      </c>
      <c r="M831" s="64" t="s">
        <v>239</v>
      </c>
      <c r="N831" s="64" t="s">
        <v>254</v>
      </c>
      <c r="O831" s="64" t="s">
        <v>568</v>
      </c>
    </row>
    <row r="832" spans="2:15" x14ac:dyDescent="0.3">
      <c r="B832" t="s">
        <v>1536</v>
      </c>
      <c r="C832" t="s">
        <v>15216</v>
      </c>
      <c r="D832" t="s">
        <v>1518</v>
      </c>
      <c r="E832" s="64">
        <v>0</v>
      </c>
      <c r="F832" s="64">
        <v>0</v>
      </c>
      <c r="G832" s="47">
        <v>43371</v>
      </c>
      <c r="H832" s="71">
        <v>4.416666666666667</v>
      </c>
      <c r="I832" s="64">
        <v>-1</v>
      </c>
      <c r="J832" s="64" t="s">
        <v>249</v>
      </c>
      <c r="K832" s="64" t="s">
        <v>2160</v>
      </c>
      <c r="L832" s="64" t="s">
        <v>15217</v>
      </c>
      <c r="M832" s="64" t="s">
        <v>242</v>
      </c>
      <c r="N832" s="64" t="s">
        <v>254</v>
      </c>
      <c r="O832" s="64" t="s">
        <v>568</v>
      </c>
    </row>
    <row r="833" spans="2:15" x14ac:dyDescent="0.3">
      <c r="B833" t="s">
        <v>1536</v>
      </c>
      <c r="C833" t="s">
        <v>11344</v>
      </c>
      <c r="D833" t="s">
        <v>2510</v>
      </c>
      <c r="E833" s="64">
        <v>0</v>
      </c>
      <c r="F833" s="64">
        <v>0</v>
      </c>
      <c r="G833" s="47">
        <v>43348</v>
      </c>
      <c r="H833" s="71">
        <v>4.416666666666667</v>
      </c>
      <c r="I833" s="64">
        <v>158874</v>
      </c>
      <c r="J833" s="64" t="s">
        <v>1538</v>
      </c>
      <c r="K833" s="64" t="s">
        <v>2173</v>
      </c>
      <c r="L833" s="64" t="s">
        <v>2992</v>
      </c>
      <c r="M833" s="64" t="s">
        <v>242</v>
      </c>
      <c r="N833" s="64" t="s">
        <v>254</v>
      </c>
      <c r="O833" s="64" t="s">
        <v>568</v>
      </c>
    </row>
    <row r="834" spans="2:15" x14ac:dyDescent="0.3">
      <c r="B834" t="s">
        <v>1546</v>
      </c>
      <c r="C834" t="s">
        <v>15681</v>
      </c>
      <c r="D834" t="s">
        <v>2525</v>
      </c>
      <c r="E834" s="64">
        <v>2</v>
      </c>
      <c r="F834" s="64">
        <v>5657.54</v>
      </c>
      <c r="G834" s="47">
        <v>43363</v>
      </c>
      <c r="H834" s="71">
        <v>4.416666666666667</v>
      </c>
      <c r="I834" s="64">
        <v>-1</v>
      </c>
      <c r="J834" s="64" t="s">
        <v>249</v>
      </c>
      <c r="K834" s="64" t="s">
        <v>2173</v>
      </c>
      <c r="L834" s="64" t="s">
        <v>15682</v>
      </c>
      <c r="M834" s="64" t="s">
        <v>239</v>
      </c>
      <c r="N834" s="64" t="s">
        <v>254</v>
      </c>
      <c r="O834" s="64" t="s">
        <v>568</v>
      </c>
    </row>
    <row r="835" spans="2:15" x14ac:dyDescent="0.3">
      <c r="B835" t="s">
        <v>1536</v>
      </c>
      <c r="C835" t="s">
        <v>11969</v>
      </c>
      <c r="D835" t="s">
        <v>2312</v>
      </c>
      <c r="E835" s="64">
        <v>0</v>
      </c>
      <c r="F835" s="64">
        <v>0</v>
      </c>
      <c r="G835" s="47">
        <v>43357</v>
      </c>
      <c r="H835" s="71">
        <v>4.416666666666667</v>
      </c>
      <c r="I835" s="64">
        <v>61004</v>
      </c>
      <c r="J835" s="64" t="s">
        <v>1538</v>
      </c>
      <c r="K835" s="64" t="s">
        <v>2176</v>
      </c>
      <c r="L835" s="64" t="s">
        <v>11288</v>
      </c>
      <c r="M835" s="64" t="s">
        <v>236</v>
      </c>
      <c r="N835" s="64" t="s">
        <v>254</v>
      </c>
      <c r="O835" s="64" t="s">
        <v>568</v>
      </c>
    </row>
    <row r="836" spans="2:15" x14ac:dyDescent="0.3">
      <c r="B836" t="s">
        <v>1536</v>
      </c>
      <c r="C836" t="s">
        <v>15833</v>
      </c>
      <c r="D836" t="s">
        <v>2022</v>
      </c>
      <c r="E836" s="64">
        <v>0</v>
      </c>
      <c r="F836" s="64">
        <v>0</v>
      </c>
      <c r="G836" s="47">
        <v>43369</v>
      </c>
      <c r="H836" s="71">
        <v>4.416666666666667</v>
      </c>
      <c r="I836" s="64">
        <v>-1</v>
      </c>
      <c r="J836" s="64" t="s">
        <v>1538</v>
      </c>
      <c r="K836" s="64" t="s">
        <v>2160</v>
      </c>
      <c r="L836" s="64" t="s">
        <v>2936</v>
      </c>
      <c r="M836" s="64" t="s">
        <v>236</v>
      </c>
      <c r="N836" s="64" t="s">
        <v>254</v>
      </c>
      <c r="O836" s="64" t="s">
        <v>568</v>
      </c>
    </row>
    <row r="837" spans="2:15" x14ac:dyDescent="0.3">
      <c r="B837" t="s">
        <v>1536</v>
      </c>
      <c r="C837" t="s">
        <v>11656</v>
      </c>
      <c r="D837" t="s">
        <v>2290</v>
      </c>
      <c r="E837" s="64">
        <v>0</v>
      </c>
      <c r="F837" s="64">
        <v>0</v>
      </c>
      <c r="G837" s="47">
        <v>43349</v>
      </c>
      <c r="H837" s="71">
        <v>4.416666666666667</v>
      </c>
      <c r="I837" s="64">
        <v>134840</v>
      </c>
      <c r="J837" s="64" t="s">
        <v>249</v>
      </c>
      <c r="K837" s="64" t="s">
        <v>2160</v>
      </c>
      <c r="L837" s="64" t="s">
        <v>2992</v>
      </c>
      <c r="M837" s="64" t="s">
        <v>236</v>
      </c>
      <c r="N837" s="64" t="s">
        <v>254</v>
      </c>
      <c r="O837" s="64" t="s">
        <v>568</v>
      </c>
    </row>
    <row r="838" spans="2:15" x14ac:dyDescent="0.3">
      <c r="B838" t="s">
        <v>1536</v>
      </c>
      <c r="C838" t="s">
        <v>15878</v>
      </c>
      <c r="D838" t="s">
        <v>1455</v>
      </c>
      <c r="E838" s="64">
        <v>0</v>
      </c>
      <c r="F838" s="64">
        <v>0</v>
      </c>
      <c r="G838" s="47">
        <v>43363</v>
      </c>
      <c r="H838" s="71">
        <v>4.416666666666667</v>
      </c>
      <c r="I838" s="64">
        <v>-1</v>
      </c>
      <c r="J838" s="64" t="s">
        <v>1538</v>
      </c>
      <c r="K838" s="64" t="s">
        <v>2160</v>
      </c>
      <c r="L838" s="64" t="s">
        <v>3939</v>
      </c>
      <c r="M838" s="64" t="s">
        <v>246</v>
      </c>
      <c r="N838" s="64" t="s">
        <v>254</v>
      </c>
      <c r="O838" s="64" t="s">
        <v>568</v>
      </c>
    </row>
    <row r="839" spans="2:15" x14ac:dyDescent="0.3">
      <c r="B839" t="s">
        <v>1536</v>
      </c>
      <c r="C839" t="s">
        <v>16267</v>
      </c>
      <c r="D839" t="s">
        <v>2339</v>
      </c>
      <c r="E839" s="64">
        <v>0</v>
      </c>
      <c r="F839" s="64">
        <v>0</v>
      </c>
      <c r="G839" s="47">
        <v>43362</v>
      </c>
      <c r="H839" s="71">
        <v>4.416666666666667</v>
      </c>
      <c r="I839" s="64">
        <v>45087</v>
      </c>
      <c r="J839" s="64" t="s">
        <v>249</v>
      </c>
      <c r="K839" s="64" t="s">
        <v>2160</v>
      </c>
      <c r="L839" s="64" t="s">
        <v>14238</v>
      </c>
      <c r="M839" s="64" t="s">
        <v>236</v>
      </c>
      <c r="N839" s="64" t="s">
        <v>254</v>
      </c>
      <c r="O839" s="64" t="s">
        <v>568</v>
      </c>
    </row>
    <row r="840" spans="2:15" x14ac:dyDescent="0.3">
      <c r="B840" t="s">
        <v>1536</v>
      </c>
      <c r="C840" t="s">
        <v>16368</v>
      </c>
      <c r="D840" t="s">
        <v>2032</v>
      </c>
      <c r="E840" s="64">
        <v>0</v>
      </c>
      <c r="F840" s="64">
        <v>0</v>
      </c>
      <c r="G840" s="47">
        <v>43346</v>
      </c>
      <c r="H840" s="71">
        <v>4.416666666666667</v>
      </c>
      <c r="I840" s="64">
        <v>-1</v>
      </c>
      <c r="J840" s="64" t="s">
        <v>1538</v>
      </c>
      <c r="K840" s="64" t="s">
        <v>2160</v>
      </c>
      <c r="L840" s="64" t="s">
        <v>2925</v>
      </c>
      <c r="M840" s="64" t="s">
        <v>242</v>
      </c>
      <c r="N840" s="64" t="s">
        <v>254</v>
      </c>
      <c r="O840" s="64" t="s">
        <v>568</v>
      </c>
    </row>
    <row r="841" spans="2:15" x14ac:dyDescent="0.3">
      <c r="B841" t="s">
        <v>1536</v>
      </c>
      <c r="C841" t="s">
        <v>16529</v>
      </c>
      <c r="D841" t="s">
        <v>1931</v>
      </c>
      <c r="E841" s="64">
        <v>0</v>
      </c>
      <c r="F841" s="64">
        <v>0</v>
      </c>
      <c r="G841" s="47">
        <v>43354</v>
      </c>
      <c r="H841" s="71">
        <v>4.416666666666667</v>
      </c>
      <c r="I841" s="64">
        <v>-1</v>
      </c>
      <c r="J841" s="64" t="s">
        <v>1538</v>
      </c>
      <c r="K841" s="64" t="s">
        <v>2160</v>
      </c>
      <c r="L841" s="64" t="s">
        <v>3070</v>
      </c>
      <c r="M841" s="64" t="s">
        <v>236</v>
      </c>
      <c r="N841" s="64" t="s">
        <v>254</v>
      </c>
      <c r="O841" s="64" t="s">
        <v>568</v>
      </c>
    </row>
    <row r="842" spans="2:15" x14ac:dyDescent="0.3">
      <c r="B842" t="s">
        <v>1536</v>
      </c>
      <c r="C842" t="s">
        <v>16539</v>
      </c>
      <c r="D842" t="s">
        <v>310</v>
      </c>
      <c r="E842" s="64">
        <v>1</v>
      </c>
      <c r="F842" s="64">
        <v>3332.72</v>
      </c>
      <c r="G842" s="47">
        <v>43362</v>
      </c>
      <c r="H842" s="71">
        <v>4.416666666666667</v>
      </c>
      <c r="I842" s="64">
        <v>-1</v>
      </c>
      <c r="J842" s="64" t="s">
        <v>249</v>
      </c>
      <c r="K842" s="64" t="s">
        <v>2160</v>
      </c>
      <c r="L842" s="64" t="s">
        <v>2936</v>
      </c>
      <c r="M842" s="64" t="s">
        <v>242</v>
      </c>
      <c r="N842" s="64" t="s">
        <v>254</v>
      </c>
      <c r="O842" s="64" t="s">
        <v>568</v>
      </c>
    </row>
    <row r="843" spans="2:15" x14ac:dyDescent="0.3">
      <c r="B843" t="s">
        <v>1536</v>
      </c>
      <c r="C843" t="s">
        <v>16606</v>
      </c>
      <c r="D843" t="s">
        <v>2066</v>
      </c>
      <c r="E843" s="64">
        <v>1</v>
      </c>
      <c r="F843" s="64">
        <v>3332.72</v>
      </c>
      <c r="G843" s="47">
        <v>43350</v>
      </c>
      <c r="H843" s="71">
        <v>4.416666666666667</v>
      </c>
      <c r="I843" s="64">
        <v>-1</v>
      </c>
      <c r="J843" s="64" t="s">
        <v>1538</v>
      </c>
      <c r="K843" s="64" t="s">
        <v>2176</v>
      </c>
      <c r="L843" s="64" t="s">
        <v>15117</v>
      </c>
      <c r="M843" s="64" t="s">
        <v>246</v>
      </c>
      <c r="N843" s="64" t="s">
        <v>254</v>
      </c>
      <c r="O843" s="64" t="s">
        <v>568</v>
      </c>
    </row>
    <row r="844" spans="2:15" x14ac:dyDescent="0.3">
      <c r="B844" t="s">
        <v>1536</v>
      </c>
      <c r="C844" t="s">
        <v>16678</v>
      </c>
      <c r="D844" t="s">
        <v>2334</v>
      </c>
      <c r="E844" s="64">
        <v>0</v>
      </c>
      <c r="F844" s="64">
        <v>0</v>
      </c>
      <c r="G844" s="47">
        <v>43369</v>
      </c>
      <c r="H844" s="71">
        <v>4.416666666666667</v>
      </c>
      <c r="I844" s="64">
        <v>-1</v>
      </c>
      <c r="J844" s="64" t="s">
        <v>1538</v>
      </c>
      <c r="K844" s="64" t="s">
        <v>2160</v>
      </c>
      <c r="L844" s="64" t="s">
        <v>16679</v>
      </c>
      <c r="M844" s="64" t="s">
        <v>236</v>
      </c>
      <c r="N844" s="64" t="s">
        <v>254</v>
      </c>
      <c r="O844" s="64" t="s">
        <v>568</v>
      </c>
    </row>
    <row r="845" spans="2:15" x14ac:dyDescent="0.3">
      <c r="B845" t="s">
        <v>1536</v>
      </c>
      <c r="C845" t="s">
        <v>11481</v>
      </c>
      <c r="D845" t="s">
        <v>2511</v>
      </c>
      <c r="E845" s="64">
        <v>0</v>
      </c>
      <c r="F845" s="64">
        <v>0</v>
      </c>
      <c r="G845" s="47">
        <v>43363</v>
      </c>
      <c r="H845" s="71">
        <v>4.416666666666667</v>
      </c>
      <c r="I845" s="64">
        <v>51551</v>
      </c>
      <c r="J845" s="64" t="s">
        <v>249</v>
      </c>
      <c r="K845" s="64" t="s">
        <v>2173</v>
      </c>
      <c r="L845" s="64" t="s">
        <v>11482</v>
      </c>
      <c r="M845" s="64" t="s">
        <v>242</v>
      </c>
      <c r="N845" s="64" t="s">
        <v>254</v>
      </c>
      <c r="O845" s="64" t="s">
        <v>568</v>
      </c>
    </row>
    <row r="846" spans="2:15" x14ac:dyDescent="0.3">
      <c r="B846" t="s">
        <v>1547</v>
      </c>
      <c r="C846" t="s">
        <v>16898</v>
      </c>
      <c r="D846" t="s">
        <v>568</v>
      </c>
      <c r="E846" s="64">
        <v>0</v>
      </c>
      <c r="F846" s="64">
        <v>0</v>
      </c>
      <c r="G846" s="47">
        <v>43371</v>
      </c>
      <c r="H846" s="71">
        <v>4.416666666666667</v>
      </c>
      <c r="I846" s="64">
        <v>0</v>
      </c>
      <c r="J846" s="64" t="s">
        <v>1538</v>
      </c>
      <c r="K846" s="64" t="s">
        <v>1535</v>
      </c>
      <c r="L846" s="64" t="s">
        <v>1535</v>
      </c>
      <c r="M846" s="64" t="s">
        <v>242</v>
      </c>
      <c r="N846" s="64" t="s">
        <v>254</v>
      </c>
      <c r="O846" s="64" t="s">
        <v>568</v>
      </c>
    </row>
    <row r="847" spans="2:15" x14ac:dyDescent="0.3">
      <c r="B847" t="s">
        <v>1547</v>
      </c>
      <c r="C847" t="s">
        <v>12346</v>
      </c>
      <c r="D847" t="s">
        <v>568</v>
      </c>
      <c r="E847" s="64">
        <v>0</v>
      </c>
      <c r="F847" s="64">
        <v>0</v>
      </c>
      <c r="G847" s="47">
        <v>43326</v>
      </c>
      <c r="H847" s="71">
        <v>4.5</v>
      </c>
      <c r="I847" s="64">
        <v>0</v>
      </c>
      <c r="J847" s="64" t="s">
        <v>1538</v>
      </c>
      <c r="K847" s="64" t="s">
        <v>1535</v>
      </c>
      <c r="L847" s="64" t="s">
        <v>1535</v>
      </c>
      <c r="M847" s="64" t="s">
        <v>242</v>
      </c>
      <c r="N847" s="64" t="s">
        <v>254</v>
      </c>
      <c r="O847" s="64" t="s">
        <v>568</v>
      </c>
    </row>
    <row r="848" spans="2:15" x14ac:dyDescent="0.3">
      <c r="B848" t="s">
        <v>1547</v>
      </c>
      <c r="C848" t="s">
        <v>12427</v>
      </c>
      <c r="D848" t="s">
        <v>568</v>
      </c>
      <c r="E848" s="64">
        <v>0</v>
      </c>
      <c r="F848" s="64">
        <v>0</v>
      </c>
      <c r="G848" s="47">
        <v>43343</v>
      </c>
      <c r="H848" s="71">
        <v>4.5</v>
      </c>
      <c r="I848" s="64">
        <v>0</v>
      </c>
      <c r="J848" s="64" t="s">
        <v>1538</v>
      </c>
      <c r="K848" s="64" t="s">
        <v>1535</v>
      </c>
      <c r="L848" s="64" t="s">
        <v>1535</v>
      </c>
      <c r="M848" s="64" t="s">
        <v>236</v>
      </c>
      <c r="N848" s="64" t="s">
        <v>254</v>
      </c>
      <c r="O848" s="64" t="s">
        <v>568</v>
      </c>
    </row>
    <row r="849" spans="2:15" x14ac:dyDescent="0.3">
      <c r="B849" t="s">
        <v>1547</v>
      </c>
      <c r="C849" t="s">
        <v>12698</v>
      </c>
      <c r="D849" t="s">
        <v>568</v>
      </c>
      <c r="E849" s="64">
        <v>0</v>
      </c>
      <c r="F849" s="64">
        <v>0</v>
      </c>
      <c r="G849" s="47">
        <v>43343</v>
      </c>
      <c r="H849" s="71">
        <v>4.5</v>
      </c>
      <c r="I849" s="64">
        <v>0</v>
      </c>
      <c r="J849" s="64" t="s">
        <v>1538</v>
      </c>
      <c r="K849" s="64" t="s">
        <v>1535</v>
      </c>
      <c r="L849" s="64" t="s">
        <v>1535</v>
      </c>
      <c r="M849" s="64" t="s">
        <v>242</v>
      </c>
      <c r="N849" s="64" t="s">
        <v>254</v>
      </c>
      <c r="O849" s="64" t="s">
        <v>568</v>
      </c>
    </row>
    <row r="850" spans="2:15" x14ac:dyDescent="0.3">
      <c r="B850" t="s">
        <v>1547</v>
      </c>
      <c r="C850" t="s">
        <v>12796</v>
      </c>
      <c r="D850" t="s">
        <v>568</v>
      </c>
      <c r="E850" s="64">
        <v>0</v>
      </c>
      <c r="F850" s="64">
        <v>0</v>
      </c>
      <c r="G850" s="47">
        <v>43340</v>
      </c>
      <c r="H850" s="71">
        <v>4.5</v>
      </c>
      <c r="I850" s="64">
        <v>0</v>
      </c>
      <c r="J850" s="64" t="s">
        <v>1538</v>
      </c>
      <c r="K850" s="64" t="s">
        <v>1535</v>
      </c>
      <c r="L850" s="64" t="s">
        <v>1535</v>
      </c>
      <c r="M850" s="64" t="s">
        <v>242</v>
      </c>
      <c r="N850" s="64" t="s">
        <v>254</v>
      </c>
      <c r="O850" s="64" t="s">
        <v>568</v>
      </c>
    </row>
    <row r="851" spans="2:15" x14ac:dyDescent="0.3">
      <c r="B851" t="s">
        <v>1536</v>
      </c>
      <c r="C851" t="s">
        <v>12919</v>
      </c>
      <c r="D851" t="s">
        <v>2321</v>
      </c>
      <c r="E851" s="64">
        <v>0</v>
      </c>
      <c r="F851" s="64">
        <v>0</v>
      </c>
      <c r="G851" s="47">
        <v>43326</v>
      </c>
      <c r="H851" s="71">
        <v>4.5</v>
      </c>
      <c r="I851" s="64">
        <v>230557</v>
      </c>
      <c r="J851" s="64" t="s">
        <v>1538</v>
      </c>
      <c r="K851" s="64" t="s">
        <v>2160</v>
      </c>
      <c r="L851" s="64" t="s">
        <v>12920</v>
      </c>
      <c r="M851" s="64" t="s">
        <v>242</v>
      </c>
      <c r="N851" s="64" t="s">
        <v>254</v>
      </c>
      <c r="O851" s="64" t="s">
        <v>568</v>
      </c>
    </row>
    <row r="852" spans="2:15" x14ac:dyDescent="0.3">
      <c r="B852" t="s">
        <v>1536</v>
      </c>
      <c r="C852" t="s">
        <v>13092</v>
      </c>
      <c r="D852" t="s">
        <v>1970</v>
      </c>
      <c r="E852" s="64">
        <v>1</v>
      </c>
      <c r="F852" s="64">
        <v>3332.72</v>
      </c>
      <c r="G852" s="47">
        <v>43343</v>
      </c>
      <c r="H852" s="71">
        <v>4.5</v>
      </c>
      <c r="I852" s="64">
        <v>-1</v>
      </c>
      <c r="J852" s="64" t="s">
        <v>249</v>
      </c>
      <c r="K852" s="64" t="s">
        <v>2176</v>
      </c>
      <c r="L852" s="64" t="s">
        <v>13093</v>
      </c>
      <c r="M852" s="64" t="s">
        <v>236</v>
      </c>
      <c r="N852" s="64" t="s">
        <v>254</v>
      </c>
      <c r="O852" s="64" t="s">
        <v>568</v>
      </c>
    </row>
    <row r="853" spans="2:15" x14ac:dyDescent="0.3">
      <c r="B853" t="s">
        <v>1536</v>
      </c>
      <c r="C853" t="s">
        <v>13103</v>
      </c>
      <c r="D853" t="s">
        <v>2741</v>
      </c>
      <c r="E853" s="64">
        <v>0</v>
      </c>
      <c r="F853" s="64">
        <v>0</v>
      </c>
      <c r="G853" s="47">
        <v>43332</v>
      </c>
      <c r="H853" s="71">
        <v>4.5</v>
      </c>
      <c r="I853" s="64">
        <v>-1</v>
      </c>
      <c r="J853" s="64" t="s">
        <v>1538</v>
      </c>
      <c r="K853" s="64" t="s">
        <v>2160</v>
      </c>
      <c r="L853" s="64" t="s">
        <v>13104</v>
      </c>
      <c r="M853" s="64" t="s">
        <v>246</v>
      </c>
      <c r="N853" s="64" t="s">
        <v>254</v>
      </c>
      <c r="O853" s="64" t="s">
        <v>568</v>
      </c>
    </row>
    <row r="854" spans="2:15" x14ac:dyDescent="0.3">
      <c r="B854" t="s">
        <v>1536</v>
      </c>
      <c r="C854" t="s">
        <v>13346</v>
      </c>
      <c r="D854" t="s">
        <v>1983</v>
      </c>
      <c r="E854" s="64">
        <v>0</v>
      </c>
      <c r="F854" s="64">
        <v>0</v>
      </c>
      <c r="G854" s="47">
        <v>43334</v>
      </c>
      <c r="H854" s="71">
        <v>4.5</v>
      </c>
      <c r="I854" s="64">
        <v>-1</v>
      </c>
      <c r="J854" s="64" t="s">
        <v>1538</v>
      </c>
      <c r="K854" s="64" t="s">
        <v>2160</v>
      </c>
      <c r="L854" s="64" t="s">
        <v>2936</v>
      </c>
      <c r="M854" s="64" t="s">
        <v>246</v>
      </c>
      <c r="N854" s="64" t="s">
        <v>254</v>
      </c>
      <c r="O854" s="64" t="s">
        <v>568</v>
      </c>
    </row>
    <row r="855" spans="2:15" x14ac:dyDescent="0.3">
      <c r="B855" t="s">
        <v>1536</v>
      </c>
      <c r="C855" t="s">
        <v>13416</v>
      </c>
      <c r="D855" t="s">
        <v>2084</v>
      </c>
      <c r="E855" s="64">
        <v>0</v>
      </c>
      <c r="F855" s="64">
        <v>0</v>
      </c>
      <c r="G855" s="47">
        <v>43343</v>
      </c>
      <c r="H855" s="71">
        <v>4.5</v>
      </c>
      <c r="I855" s="64">
        <v>-1</v>
      </c>
      <c r="J855" s="64" t="s">
        <v>249</v>
      </c>
      <c r="K855" s="64" t="s">
        <v>2160</v>
      </c>
      <c r="L855" s="64" t="s">
        <v>13417</v>
      </c>
      <c r="M855" s="64" t="s">
        <v>236</v>
      </c>
      <c r="N855" s="64" t="s">
        <v>254</v>
      </c>
      <c r="O855" s="64" t="s">
        <v>568</v>
      </c>
    </row>
    <row r="856" spans="2:15" x14ac:dyDescent="0.3">
      <c r="B856" t="s">
        <v>1536</v>
      </c>
      <c r="C856" t="s">
        <v>13519</v>
      </c>
      <c r="D856" t="s">
        <v>2003</v>
      </c>
      <c r="E856" s="64">
        <v>0</v>
      </c>
      <c r="F856" s="64">
        <v>0</v>
      </c>
      <c r="G856" s="47">
        <v>43343</v>
      </c>
      <c r="H856" s="71">
        <v>4.5</v>
      </c>
      <c r="I856" s="64">
        <v>-1</v>
      </c>
      <c r="J856" s="64" t="s">
        <v>1538</v>
      </c>
      <c r="K856" s="64" t="s">
        <v>2160</v>
      </c>
      <c r="L856" s="64" t="s">
        <v>5368</v>
      </c>
      <c r="M856" s="64" t="s">
        <v>242</v>
      </c>
      <c r="N856" s="64" t="s">
        <v>254</v>
      </c>
      <c r="O856" s="64" t="s">
        <v>568</v>
      </c>
    </row>
    <row r="857" spans="2:15" x14ac:dyDescent="0.3">
      <c r="B857" t="s">
        <v>1536</v>
      </c>
      <c r="C857" t="s">
        <v>13546</v>
      </c>
      <c r="D857" t="s">
        <v>1503</v>
      </c>
      <c r="E857" s="64">
        <v>0</v>
      </c>
      <c r="F857" s="64">
        <v>0</v>
      </c>
      <c r="G857" s="47">
        <v>43340</v>
      </c>
      <c r="H857" s="71">
        <v>4.5</v>
      </c>
      <c r="I857" s="64">
        <v>-1</v>
      </c>
      <c r="J857" s="64" t="s">
        <v>249</v>
      </c>
      <c r="K857" s="64" t="s">
        <v>2173</v>
      </c>
      <c r="L857" s="64" t="s">
        <v>3070</v>
      </c>
      <c r="M857" s="64" t="s">
        <v>236</v>
      </c>
      <c r="N857" s="64" t="s">
        <v>254</v>
      </c>
      <c r="O857" s="64" t="s">
        <v>568</v>
      </c>
    </row>
    <row r="858" spans="2:15" x14ac:dyDescent="0.3">
      <c r="B858" t="s">
        <v>1536</v>
      </c>
      <c r="C858" t="s">
        <v>13631</v>
      </c>
      <c r="D858" t="s">
        <v>1861</v>
      </c>
      <c r="E858" s="64">
        <v>2</v>
      </c>
      <c r="F858" s="64">
        <v>5657.54</v>
      </c>
      <c r="G858" s="47">
        <v>43330</v>
      </c>
      <c r="H858" s="71">
        <v>4.5</v>
      </c>
      <c r="I858" s="64">
        <v>-1</v>
      </c>
      <c r="J858" s="64" t="s">
        <v>1538</v>
      </c>
      <c r="K858" s="64" t="s">
        <v>2173</v>
      </c>
      <c r="L858" s="64" t="s">
        <v>13632</v>
      </c>
      <c r="M858" s="64" t="s">
        <v>236</v>
      </c>
      <c r="N858" s="64" t="s">
        <v>254</v>
      </c>
      <c r="O858" s="64" t="s">
        <v>568</v>
      </c>
    </row>
    <row r="859" spans="2:15" x14ac:dyDescent="0.3">
      <c r="B859" t="s">
        <v>1536</v>
      </c>
      <c r="C859" t="s">
        <v>11557</v>
      </c>
      <c r="D859" t="s">
        <v>2177</v>
      </c>
      <c r="E859" s="64">
        <v>0</v>
      </c>
      <c r="F859" s="64">
        <v>0</v>
      </c>
      <c r="G859" s="47">
        <v>43340</v>
      </c>
      <c r="H859" s="71">
        <v>4.5</v>
      </c>
      <c r="I859" s="64">
        <v>47377</v>
      </c>
      <c r="J859" s="64" t="s">
        <v>1538</v>
      </c>
      <c r="K859" s="64" t="s">
        <v>2160</v>
      </c>
      <c r="L859" s="64" t="s">
        <v>4394</v>
      </c>
      <c r="M859" s="64" t="s">
        <v>236</v>
      </c>
      <c r="N859" s="64" t="s">
        <v>254</v>
      </c>
      <c r="O859" s="64" t="s">
        <v>568</v>
      </c>
    </row>
    <row r="860" spans="2:15" x14ac:dyDescent="0.3">
      <c r="B860" t="s">
        <v>1536</v>
      </c>
      <c r="C860" t="s">
        <v>13821</v>
      </c>
      <c r="D860" t="s">
        <v>13116</v>
      </c>
      <c r="E860" s="64">
        <v>2</v>
      </c>
      <c r="F860" s="64">
        <v>5657.54</v>
      </c>
      <c r="G860" s="47">
        <v>43343</v>
      </c>
      <c r="H860" s="71">
        <v>4.5</v>
      </c>
      <c r="I860" s="64">
        <v>-1</v>
      </c>
      <c r="J860" s="64" t="s">
        <v>249</v>
      </c>
      <c r="K860" s="64" t="s">
        <v>2160</v>
      </c>
      <c r="L860" s="64" t="s">
        <v>13287</v>
      </c>
      <c r="M860" s="64" t="s">
        <v>236</v>
      </c>
      <c r="N860" s="64" t="s">
        <v>254</v>
      </c>
      <c r="O860" s="64" t="s">
        <v>568</v>
      </c>
    </row>
    <row r="861" spans="2:15" x14ac:dyDescent="0.3">
      <c r="B861" t="s">
        <v>1536</v>
      </c>
      <c r="C861" t="s">
        <v>14115</v>
      </c>
      <c r="D861" t="s">
        <v>1894</v>
      </c>
      <c r="E861" s="64">
        <v>0</v>
      </c>
      <c r="F861" s="64">
        <v>0</v>
      </c>
      <c r="G861" s="47">
        <v>43336</v>
      </c>
      <c r="H861" s="71">
        <v>4.5</v>
      </c>
      <c r="I861" s="64">
        <v>-1</v>
      </c>
      <c r="J861" s="64" t="s">
        <v>1538</v>
      </c>
      <c r="K861" s="64" t="s">
        <v>2160</v>
      </c>
      <c r="L861" s="64" t="s">
        <v>8133</v>
      </c>
      <c r="M861" s="64" t="s">
        <v>241</v>
      </c>
      <c r="N861" s="64" t="s">
        <v>254</v>
      </c>
      <c r="O861" s="64" t="s">
        <v>568</v>
      </c>
    </row>
    <row r="862" spans="2:15" x14ac:dyDescent="0.3">
      <c r="B862" t="s">
        <v>1536</v>
      </c>
      <c r="C862" t="s">
        <v>14119</v>
      </c>
      <c r="D862" t="s">
        <v>424</v>
      </c>
      <c r="E862" s="64">
        <v>0</v>
      </c>
      <c r="F862" s="64">
        <v>0</v>
      </c>
      <c r="G862" s="47">
        <v>43339</v>
      </c>
      <c r="H862" s="71">
        <v>4.5</v>
      </c>
      <c r="I862" s="64">
        <v>-1</v>
      </c>
      <c r="J862" s="64" t="s">
        <v>1538</v>
      </c>
      <c r="K862" s="64" t="s">
        <v>2160</v>
      </c>
      <c r="L862" s="64" t="s">
        <v>12925</v>
      </c>
      <c r="M862" s="64" t="s">
        <v>242</v>
      </c>
      <c r="N862" s="64" t="s">
        <v>254</v>
      </c>
      <c r="O862" s="64" t="s">
        <v>568</v>
      </c>
    </row>
    <row r="863" spans="2:15" x14ac:dyDescent="0.3">
      <c r="B863" t="s">
        <v>1536</v>
      </c>
      <c r="C863" t="s">
        <v>14198</v>
      </c>
      <c r="D863" t="s">
        <v>337</v>
      </c>
      <c r="E863" s="64">
        <v>0</v>
      </c>
      <c r="F863" s="64">
        <v>0</v>
      </c>
      <c r="G863" s="47">
        <v>43343</v>
      </c>
      <c r="H863" s="71">
        <v>4.5</v>
      </c>
      <c r="I863" s="64">
        <v>-1</v>
      </c>
      <c r="J863" s="64" t="s">
        <v>1538</v>
      </c>
      <c r="K863" s="64" t="s">
        <v>2186</v>
      </c>
      <c r="L863" s="64" t="s">
        <v>14199</v>
      </c>
      <c r="M863" s="64" t="s">
        <v>236</v>
      </c>
      <c r="N863" s="64" t="s">
        <v>254</v>
      </c>
      <c r="O863" s="64" t="s">
        <v>568</v>
      </c>
    </row>
    <row r="864" spans="2:15" x14ac:dyDescent="0.3">
      <c r="B864" t="s">
        <v>1536</v>
      </c>
      <c r="C864" t="s">
        <v>14283</v>
      </c>
      <c r="D864" t="s">
        <v>14284</v>
      </c>
      <c r="E864" s="64">
        <v>0</v>
      </c>
      <c r="F864" s="64">
        <v>0</v>
      </c>
      <c r="G864" s="47">
        <v>43343</v>
      </c>
      <c r="H864" s="71">
        <v>4.5</v>
      </c>
      <c r="I864" s="64">
        <v>-1</v>
      </c>
      <c r="J864" s="64" t="s">
        <v>1538</v>
      </c>
      <c r="K864" s="64" t="s">
        <v>2173</v>
      </c>
      <c r="L864" s="64" t="s">
        <v>11364</v>
      </c>
      <c r="M864" s="64" t="s">
        <v>241</v>
      </c>
      <c r="N864" s="64" t="s">
        <v>254</v>
      </c>
      <c r="O864" s="64" t="s">
        <v>568</v>
      </c>
    </row>
    <row r="865" spans="2:15" x14ac:dyDescent="0.3">
      <c r="B865" t="s">
        <v>1536</v>
      </c>
      <c r="C865" t="s">
        <v>12241</v>
      </c>
      <c r="D865" t="s">
        <v>2187</v>
      </c>
      <c r="E865" s="64">
        <v>0</v>
      </c>
      <c r="F865" s="64">
        <v>0</v>
      </c>
      <c r="G865" s="47">
        <v>43314</v>
      </c>
      <c r="H865" s="71">
        <v>4.5</v>
      </c>
      <c r="I865" s="64">
        <v>67785</v>
      </c>
      <c r="J865" s="64" t="s">
        <v>1538</v>
      </c>
      <c r="K865" s="64" t="s">
        <v>2160</v>
      </c>
      <c r="L865" s="64" t="s">
        <v>4332</v>
      </c>
      <c r="M865" s="64" t="s">
        <v>242</v>
      </c>
      <c r="N865" s="64" t="s">
        <v>254</v>
      </c>
      <c r="O865" s="64" t="s">
        <v>568</v>
      </c>
    </row>
    <row r="866" spans="2:15" x14ac:dyDescent="0.3">
      <c r="B866" t="s">
        <v>1536</v>
      </c>
      <c r="C866" t="s">
        <v>14331</v>
      </c>
      <c r="D866" t="s">
        <v>2201</v>
      </c>
      <c r="E866" s="64">
        <v>0</v>
      </c>
      <c r="F866" s="64">
        <v>0</v>
      </c>
      <c r="G866" s="47">
        <v>43343</v>
      </c>
      <c r="H866" s="71">
        <v>4.5</v>
      </c>
      <c r="I866" s="64">
        <v>-1</v>
      </c>
      <c r="J866" s="64" t="s">
        <v>1538</v>
      </c>
      <c r="K866" s="64" t="s">
        <v>2173</v>
      </c>
      <c r="L866" s="64" t="s">
        <v>14332</v>
      </c>
      <c r="M866" s="64" t="s">
        <v>241</v>
      </c>
      <c r="N866" s="64" t="s">
        <v>254</v>
      </c>
      <c r="O866" s="64" t="s">
        <v>568</v>
      </c>
    </row>
    <row r="867" spans="2:15" x14ac:dyDescent="0.3">
      <c r="B867" t="s">
        <v>1546</v>
      </c>
      <c r="C867" t="s">
        <v>11561</v>
      </c>
      <c r="D867" t="s">
        <v>2292</v>
      </c>
      <c r="E867" s="64">
        <v>0</v>
      </c>
      <c r="F867" s="64">
        <v>0</v>
      </c>
      <c r="G867" s="47">
        <v>43339</v>
      </c>
      <c r="H867" s="71">
        <v>4.5</v>
      </c>
      <c r="I867" s="64">
        <v>181778</v>
      </c>
      <c r="J867" s="64" t="s">
        <v>249</v>
      </c>
      <c r="K867" s="64" t="s">
        <v>2160</v>
      </c>
      <c r="L867" s="64" t="s">
        <v>11562</v>
      </c>
      <c r="M867" s="64" t="s">
        <v>236</v>
      </c>
      <c r="N867" s="64" t="s">
        <v>254</v>
      </c>
      <c r="O867" s="64" t="s">
        <v>568</v>
      </c>
    </row>
    <row r="868" spans="2:15" x14ac:dyDescent="0.3">
      <c r="B868" t="s">
        <v>1536</v>
      </c>
      <c r="C868" t="s">
        <v>11574</v>
      </c>
      <c r="D868" t="s">
        <v>2304</v>
      </c>
      <c r="E868" s="64">
        <v>0</v>
      </c>
      <c r="F868" s="64">
        <v>0</v>
      </c>
      <c r="G868" s="47">
        <v>43319</v>
      </c>
      <c r="H868" s="71">
        <v>4.5</v>
      </c>
      <c r="I868" s="64">
        <v>13237</v>
      </c>
      <c r="J868" s="64" t="s">
        <v>1538</v>
      </c>
      <c r="K868" s="64" t="s">
        <v>2173</v>
      </c>
      <c r="L868" s="64" t="s">
        <v>11575</v>
      </c>
      <c r="M868" s="64" t="s">
        <v>236</v>
      </c>
      <c r="N868" s="64" t="s">
        <v>254</v>
      </c>
      <c r="O868" s="64" t="s">
        <v>568</v>
      </c>
    </row>
    <row r="869" spans="2:15" x14ac:dyDescent="0.3">
      <c r="B869" t="s">
        <v>1536</v>
      </c>
      <c r="C869" t="s">
        <v>15014</v>
      </c>
      <c r="D869" t="s">
        <v>2104</v>
      </c>
      <c r="E869" s="64">
        <v>0</v>
      </c>
      <c r="F869" s="64">
        <v>0</v>
      </c>
      <c r="G869" s="47">
        <v>43343</v>
      </c>
      <c r="H869" s="71">
        <v>4.5</v>
      </c>
      <c r="I869" s="64">
        <v>-1</v>
      </c>
      <c r="J869" s="64" t="s">
        <v>1538</v>
      </c>
      <c r="K869" s="64" t="s">
        <v>2160</v>
      </c>
      <c r="L869" s="64" t="s">
        <v>3939</v>
      </c>
      <c r="M869" s="64" t="s">
        <v>236</v>
      </c>
      <c r="N869" s="64" t="s">
        <v>254</v>
      </c>
      <c r="O869" s="64" t="s">
        <v>568</v>
      </c>
    </row>
    <row r="870" spans="2:15" x14ac:dyDescent="0.3">
      <c r="B870" t="s">
        <v>1536</v>
      </c>
      <c r="C870" t="s">
        <v>15057</v>
      </c>
      <c r="D870" t="s">
        <v>258</v>
      </c>
      <c r="E870" s="64">
        <v>1</v>
      </c>
      <c r="F870" s="64">
        <v>4602.93</v>
      </c>
      <c r="G870" s="47">
        <v>43319</v>
      </c>
      <c r="H870" s="71">
        <v>4.5</v>
      </c>
      <c r="I870" s="64">
        <v>-1</v>
      </c>
      <c r="J870" s="64" t="s">
        <v>1538</v>
      </c>
      <c r="K870" s="64" t="s">
        <v>2176</v>
      </c>
      <c r="L870" s="64" t="s">
        <v>13171</v>
      </c>
      <c r="M870" s="64" t="s">
        <v>246</v>
      </c>
      <c r="N870" s="64" t="s">
        <v>254</v>
      </c>
      <c r="O870" s="64" t="s">
        <v>568</v>
      </c>
    </row>
    <row r="871" spans="2:15" x14ac:dyDescent="0.3">
      <c r="B871" t="s">
        <v>1546</v>
      </c>
      <c r="C871" t="s">
        <v>15072</v>
      </c>
      <c r="D871" t="s">
        <v>381</v>
      </c>
      <c r="E871" s="64">
        <v>0</v>
      </c>
      <c r="F871" s="64">
        <v>0</v>
      </c>
      <c r="G871" s="47">
        <v>43332</v>
      </c>
      <c r="H871" s="71">
        <v>4.5</v>
      </c>
      <c r="I871" s="64">
        <v>-1</v>
      </c>
      <c r="J871" s="64" t="s">
        <v>249</v>
      </c>
      <c r="K871" s="64" t="s">
        <v>2160</v>
      </c>
      <c r="L871" s="64" t="s">
        <v>2936</v>
      </c>
      <c r="M871" s="64" t="s">
        <v>242</v>
      </c>
      <c r="N871" s="64" t="s">
        <v>254</v>
      </c>
      <c r="O871" s="64" t="s">
        <v>568</v>
      </c>
    </row>
    <row r="872" spans="2:15" x14ac:dyDescent="0.3">
      <c r="B872" t="s">
        <v>1536</v>
      </c>
      <c r="C872" t="s">
        <v>15116</v>
      </c>
      <c r="D872" t="s">
        <v>1467</v>
      </c>
      <c r="E872" s="64">
        <v>1</v>
      </c>
      <c r="F872" s="64">
        <v>3332.72</v>
      </c>
      <c r="G872" s="47">
        <v>43340</v>
      </c>
      <c r="H872" s="71">
        <v>4.5</v>
      </c>
      <c r="I872" s="64">
        <v>-1</v>
      </c>
      <c r="J872" s="64" t="s">
        <v>1538</v>
      </c>
      <c r="K872" s="64" t="s">
        <v>2176</v>
      </c>
      <c r="L872" s="64" t="s">
        <v>15117</v>
      </c>
      <c r="M872" s="64" t="s">
        <v>242</v>
      </c>
      <c r="N872" s="64" t="s">
        <v>254</v>
      </c>
      <c r="O872" s="64" t="s">
        <v>568</v>
      </c>
    </row>
    <row r="873" spans="2:15" x14ac:dyDescent="0.3">
      <c r="B873" t="s">
        <v>1536</v>
      </c>
      <c r="C873" t="s">
        <v>15245</v>
      </c>
      <c r="D873" t="s">
        <v>365</v>
      </c>
      <c r="E873" s="64">
        <v>1</v>
      </c>
      <c r="F873" s="64">
        <v>1317.57</v>
      </c>
      <c r="G873" s="47">
        <v>43343</v>
      </c>
      <c r="H873" s="71">
        <v>4.5</v>
      </c>
      <c r="I873" s="64">
        <v>-1</v>
      </c>
      <c r="J873" s="64" t="s">
        <v>1538</v>
      </c>
      <c r="K873" s="64" t="s">
        <v>2160</v>
      </c>
      <c r="L873" s="64" t="s">
        <v>2936</v>
      </c>
      <c r="M873" s="64" t="s">
        <v>242</v>
      </c>
      <c r="N873" s="64" t="s">
        <v>254</v>
      </c>
      <c r="O873" s="64" t="s">
        <v>568</v>
      </c>
    </row>
    <row r="874" spans="2:15" x14ac:dyDescent="0.3">
      <c r="B874" t="s">
        <v>1546</v>
      </c>
      <c r="C874" t="s">
        <v>12296</v>
      </c>
      <c r="D874" t="s">
        <v>2284</v>
      </c>
      <c r="E874" s="64">
        <v>0</v>
      </c>
      <c r="F874" s="64">
        <v>0</v>
      </c>
      <c r="G874" s="47">
        <v>43330</v>
      </c>
      <c r="H874" s="71">
        <v>4.5</v>
      </c>
      <c r="I874" s="64">
        <v>50409</v>
      </c>
      <c r="J874" s="64" t="s">
        <v>1538</v>
      </c>
      <c r="K874" s="64" t="s">
        <v>2160</v>
      </c>
      <c r="L874" s="64" t="s">
        <v>2936</v>
      </c>
      <c r="M874" s="64" t="s">
        <v>241</v>
      </c>
      <c r="N874" s="64" t="s">
        <v>254</v>
      </c>
      <c r="O874" s="64" t="s">
        <v>568</v>
      </c>
    </row>
    <row r="875" spans="2:15" x14ac:dyDescent="0.3">
      <c r="B875" t="s">
        <v>1536</v>
      </c>
      <c r="C875" t="s">
        <v>15285</v>
      </c>
      <c r="D875" t="s">
        <v>296</v>
      </c>
      <c r="E875" s="64">
        <v>1</v>
      </c>
      <c r="F875" s="64">
        <v>3332.72</v>
      </c>
      <c r="G875" s="47">
        <v>43343</v>
      </c>
      <c r="H875" s="71">
        <v>4.5</v>
      </c>
      <c r="I875" s="64">
        <v>-1</v>
      </c>
      <c r="J875" s="64" t="s">
        <v>1538</v>
      </c>
      <c r="K875" s="64" t="s">
        <v>2176</v>
      </c>
      <c r="L875" s="64" t="s">
        <v>11288</v>
      </c>
      <c r="M875" s="64" t="s">
        <v>236</v>
      </c>
      <c r="N875" s="64" t="s">
        <v>254</v>
      </c>
      <c r="O875" s="64" t="s">
        <v>568</v>
      </c>
    </row>
    <row r="876" spans="2:15" x14ac:dyDescent="0.3">
      <c r="B876" t="s">
        <v>1536</v>
      </c>
      <c r="C876" t="s">
        <v>15345</v>
      </c>
      <c r="D876" t="s">
        <v>14099</v>
      </c>
      <c r="E876" s="64">
        <v>2</v>
      </c>
      <c r="F876" s="64">
        <v>5657.54</v>
      </c>
      <c r="G876" s="47">
        <v>43336</v>
      </c>
      <c r="H876" s="71">
        <v>4.5</v>
      </c>
      <c r="I876" s="64">
        <v>51161</v>
      </c>
      <c r="J876" s="64" t="s">
        <v>1538</v>
      </c>
      <c r="K876" s="64" t="s">
        <v>2160</v>
      </c>
      <c r="L876" s="64" t="s">
        <v>8133</v>
      </c>
      <c r="M876" s="64" t="s">
        <v>241</v>
      </c>
      <c r="N876" s="64" t="s">
        <v>254</v>
      </c>
      <c r="O876" s="64" t="s">
        <v>568</v>
      </c>
    </row>
    <row r="877" spans="2:15" x14ac:dyDescent="0.3">
      <c r="B877" t="s">
        <v>1536</v>
      </c>
      <c r="C877" t="s">
        <v>15487</v>
      </c>
      <c r="D877" t="s">
        <v>1460</v>
      </c>
      <c r="E877" s="64">
        <v>0</v>
      </c>
      <c r="F877" s="64">
        <v>0</v>
      </c>
      <c r="G877" s="47">
        <v>43341</v>
      </c>
      <c r="H877" s="71">
        <v>4.5</v>
      </c>
      <c r="I877" s="64">
        <v>-1</v>
      </c>
      <c r="J877" s="64" t="s">
        <v>1538</v>
      </c>
      <c r="K877" s="64" t="s">
        <v>2160</v>
      </c>
      <c r="L877" s="64" t="s">
        <v>4235</v>
      </c>
      <c r="M877" s="64" t="s">
        <v>236</v>
      </c>
      <c r="N877" s="64" t="s">
        <v>254</v>
      </c>
      <c r="O877" s="64" t="s">
        <v>568</v>
      </c>
    </row>
    <row r="878" spans="2:15" x14ac:dyDescent="0.3">
      <c r="B878" t="s">
        <v>1536</v>
      </c>
      <c r="C878" t="s">
        <v>15603</v>
      </c>
      <c r="D878" t="s">
        <v>1469</v>
      </c>
      <c r="E878" s="64">
        <v>1</v>
      </c>
      <c r="F878" s="64">
        <v>3332.72</v>
      </c>
      <c r="G878" s="47">
        <v>43332</v>
      </c>
      <c r="H878" s="71">
        <v>4.5</v>
      </c>
      <c r="I878" s="64">
        <v>-1</v>
      </c>
      <c r="J878" s="64" t="s">
        <v>1538</v>
      </c>
      <c r="K878" s="64" t="s">
        <v>2176</v>
      </c>
      <c r="L878" s="64" t="s">
        <v>11722</v>
      </c>
      <c r="M878" s="64" t="s">
        <v>242</v>
      </c>
      <c r="N878" s="64" t="s">
        <v>254</v>
      </c>
      <c r="O878" s="64" t="s">
        <v>568</v>
      </c>
    </row>
    <row r="879" spans="2:15" x14ac:dyDescent="0.3">
      <c r="B879" t="s">
        <v>1536</v>
      </c>
      <c r="C879" t="s">
        <v>12156</v>
      </c>
      <c r="D879" t="s">
        <v>2317</v>
      </c>
      <c r="E879" s="64">
        <v>0</v>
      </c>
      <c r="F879" s="64">
        <v>0</v>
      </c>
      <c r="G879" s="47">
        <v>43329</v>
      </c>
      <c r="H879" s="71">
        <v>4.5</v>
      </c>
      <c r="I879" s="64">
        <v>130963</v>
      </c>
      <c r="J879" s="64" t="s">
        <v>1538</v>
      </c>
      <c r="K879" s="64" t="s">
        <v>2173</v>
      </c>
      <c r="L879" s="64" t="s">
        <v>12157</v>
      </c>
      <c r="M879" s="64" t="s">
        <v>242</v>
      </c>
      <c r="N879" s="64" t="s">
        <v>254</v>
      </c>
      <c r="O879" s="64" t="s">
        <v>568</v>
      </c>
    </row>
    <row r="880" spans="2:15" x14ac:dyDescent="0.3">
      <c r="B880" t="s">
        <v>1536</v>
      </c>
      <c r="C880" t="s">
        <v>11952</v>
      </c>
      <c r="D880" t="s">
        <v>2281</v>
      </c>
      <c r="E880" s="64">
        <v>0</v>
      </c>
      <c r="F880" s="64">
        <v>0</v>
      </c>
      <c r="G880" s="47">
        <v>43325</v>
      </c>
      <c r="H880" s="71">
        <v>4.5</v>
      </c>
      <c r="I880" s="64">
        <v>68852</v>
      </c>
      <c r="J880" s="64" t="s">
        <v>1538</v>
      </c>
      <c r="K880" s="64" t="s">
        <v>2176</v>
      </c>
      <c r="L880" s="64" t="s">
        <v>11953</v>
      </c>
      <c r="M880" s="64" t="s">
        <v>236</v>
      </c>
      <c r="N880" s="64" t="s">
        <v>254</v>
      </c>
      <c r="O880" s="64" t="s">
        <v>568</v>
      </c>
    </row>
    <row r="881" spans="2:15" x14ac:dyDescent="0.3">
      <c r="B881" t="s">
        <v>1536</v>
      </c>
      <c r="C881" t="s">
        <v>12291</v>
      </c>
      <c r="D881" t="s">
        <v>2263</v>
      </c>
      <c r="E881" s="64">
        <v>0</v>
      </c>
      <c r="F881" s="64">
        <v>0</v>
      </c>
      <c r="G881" s="47">
        <v>43340</v>
      </c>
      <c r="H881" s="71">
        <v>4.5</v>
      </c>
      <c r="I881" s="64">
        <v>60429</v>
      </c>
      <c r="J881" s="64" t="s">
        <v>1538</v>
      </c>
      <c r="K881" s="64" t="s">
        <v>2160</v>
      </c>
      <c r="L881" s="64" t="s">
        <v>4332</v>
      </c>
      <c r="M881" s="64" t="s">
        <v>236</v>
      </c>
      <c r="N881" s="64" t="s">
        <v>254</v>
      </c>
      <c r="O881" s="64" t="s">
        <v>568</v>
      </c>
    </row>
    <row r="882" spans="2:15" x14ac:dyDescent="0.3">
      <c r="B882" t="s">
        <v>1536</v>
      </c>
      <c r="C882" t="s">
        <v>11571</v>
      </c>
      <c r="D882" t="s">
        <v>2166</v>
      </c>
      <c r="E882" s="64">
        <v>0</v>
      </c>
      <c r="F882" s="64">
        <v>0</v>
      </c>
      <c r="G882" s="47">
        <v>43328</v>
      </c>
      <c r="H882" s="71">
        <v>4.5</v>
      </c>
      <c r="I882" s="64">
        <v>194060</v>
      </c>
      <c r="J882" s="64" t="s">
        <v>249</v>
      </c>
      <c r="K882" s="64" t="s">
        <v>2173</v>
      </c>
      <c r="L882" s="64" t="s">
        <v>11572</v>
      </c>
      <c r="M882" s="64" t="s">
        <v>242</v>
      </c>
      <c r="N882" s="64" t="s">
        <v>254</v>
      </c>
      <c r="O882" s="64" t="s">
        <v>568</v>
      </c>
    </row>
    <row r="883" spans="2:15" x14ac:dyDescent="0.3">
      <c r="B883" t="s">
        <v>1536</v>
      </c>
      <c r="C883" t="s">
        <v>16148</v>
      </c>
      <c r="D883" t="s">
        <v>1503</v>
      </c>
      <c r="E883" s="64">
        <v>0</v>
      </c>
      <c r="F883" s="64">
        <v>0</v>
      </c>
      <c r="G883" s="47">
        <v>43343</v>
      </c>
      <c r="H883" s="71">
        <v>4.5</v>
      </c>
      <c r="I883" s="64">
        <v>-1</v>
      </c>
      <c r="J883" s="64" t="s">
        <v>1538</v>
      </c>
      <c r="K883" s="64" t="s">
        <v>2176</v>
      </c>
      <c r="L883" s="64" t="s">
        <v>15643</v>
      </c>
      <c r="M883" s="64" t="s">
        <v>242</v>
      </c>
      <c r="N883" s="64" t="s">
        <v>254</v>
      </c>
      <c r="O883" s="64" t="s">
        <v>568</v>
      </c>
    </row>
    <row r="884" spans="2:15" x14ac:dyDescent="0.3">
      <c r="B884" t="s">
        <v>1536</v>
      </c>
      <c r="C884" t="s">
        <v>16188</v>
      </c>
      <c r="D884" t="s">
        <v>1528</v>
      </c>
      <c r="E884" s="64">
        <v>1</v>
      </c>
      <c r="F884" s="64">
        <v>3332.72</v>
      </c>
      <c r="G884" s="47">
        <v>43339</v>
      </c>
      <c r="H884" s="71">
        <v>4.5</v>
      </c>
      <c r="I884" s="64">
        <v>-1</v>
      </c>
      <c r="J884" s="64" t="s">
        <v>1538</v>
      </c>
      <c r="K884" s="64" t="s">
        <v>2173</v>
      </c>
      <c r="L884" s="64" t="s">
        <v>14643</v>
      </c>
      <c r="M884" s="64" t="s">
        <v>246</v>
      </c>
      <c r="N884" s="64" t="s">
        <v>254</v>
      </c>
      <c r="O884" s="64" t="s">
        <v>568</v>
      </c>
    </row>
    <row r="885" spans="2:15" x14ac:dyDescent="0.3">
      <c r="B885" t="s">
        <v>1536</v>
      </c>
      <c r="C885" t="s">
        <v>11849</v>
      </c>
      <c r="D885" t="s">
        <v>2351</v>
      </c>
      <c r="E885" s="64">
        <v>0</v>
      </c>
      <c r="F885" s="64">
        <v>0</v>
      </c>
      <c r="G885" s="47">
        <v>43343</v>
      </c>
      <c r="H885" s="71">
        <v>4.5</v>
      </c>
      <c r="I885" s="64">
        <v>63541</v>
      </c>
      <c r="J885" s="64" t="s">
        <v>1538</v>
      </c>
      <c r="K885" s="64" t="s">
        <v>2160</v>
      </c>
      <c r="L885" s="64" t="s">
        <v>11850</v>
      </c>
      <c r="M885" s="64" t="s">
        <v>236</v>
      </c>
      <c r="N885" s="64" t="s">
        <v>254</v>
      </c>
      <c r="O885" s="64" t="s">
        <v>568</v>
      </c>
    </row>
    <row r="886" spans="2:15" x14ac:dyDescent="0.3">
      <c r="B886" t="s">
        <v>1536</v>
      </c>
      <c r="C886" t="s">
        <v>16434</v>
      </c>
      <c r="D886" t="s">
        <v>2024</v>
      </c>
      <c r="E886" s="64">
        <v>1</v>
      </c>
      <c r="F886" s="64">
        <v>3332.72</v>
      </c>
      <c r="G886" s="47">
        <v>43325</v>
      </c>
      <c r="H886" s="71">
        <v>4.5</v>
      </c>
      <c r="I886" s="64">
        <v>-1</v>
      </c>
      <c r="J886" s="64" t="s">
        <v>1538</v>
      </c>
      <c r="K886" s="64" t="s">
        <v>2173</v>
      </c>
      <c r="L886" s="64" t="s">
        <v>16435</v>
      </c>
      <c r="M886" s="64" t="s">
        <v>241</v>
      </c>
      <c r="N886" s="64" t="s">
        <v>254</v>
      </c>
      <c r="O886" s="64" t="s">
        <v>568</v>
      </c>
    </row>
    <row r="887" spans="2:15" x14ac:dyDescent="0.3">
      <c r="B887" t="s">
        <v>1536</v>
      </c>
      <c r="C887" t="s">
        <v>11650</v>
      </c>
      <c r="D887" t="s">
        <v>2188</v>
      </c>
      <c r="E887" s="64">
        <v>0</v>
      </c>
      <c r="F887" s="64">
        <v>0</v>
      </c>
      <c r="G887" s="47">
        <v>43342</v>
      </c>
      <c r="H887" s="71">
        <v>4.5</v>
      </c>
      <c r="I887" s="64">
        <v>69491</v>
      </c>
      <c r="J887" s="64" t="s">
        <v>1538</v>
      </c>
      <c r="K887" s="64" t="s">
        <v>2160</v>
      </c>
      <c r="L887" s="64" t="s">
        <v>2992</v>
      </c>
      <c r="M887" s="64" t="s">
        <v>246</v>
      </c>
      <c r="N887" s="64" t="s">
        <v>254</v>
      </c>
      <c r="O887" s="64" t="s">
        <v>568</v>
      </c>
    </row>
    <row r="888" spans="2:15" x14ac:dyDescent="0.3">
      <c r="B888" t="s">
        <v>1536</v>
      </c>
      <c r="C888" t="s">
        <v>16627</v>
      </c>
      <c r="D888" t="s">
        <v>2172</v>
      </c>
      <c r="E888" s="64">
        <v>1</v>
      </c>
      <c r="F888" s="64">
        <v>3332.72</v>
      </c>
      <c r="G888" s="47">
        <v>43336</v>
      </c>
      <c r="H888" s="71">
        <v>4.5</v>
      </c>
      <c r="I888" s="64">
        <v>133739</v>
      </c>
      <c r="J888" s="64" t="s">
        <v>249</v>
      </c>
      <c r="K888" s="64" t="s">
        <v>2160</v>
      </c>
      <c r="L888" s="64" t="s">
        <v>9091</v>
      </c>
      <c r="M888" s="64" t="s">
        <v>242</v>
      </c>
      <c r="N888" s="64" t="s">
        <v>254</v>
      </c>
      <c r="O888" s="64" t="s">
        <v>568</v>
      </c>
    </row>
    <row r="889" spans="2:15" x14ac:dyDescent="0.3">
      <c r="B889" t="s">
        <v>1547</v>
      </c>
      <c r="C889" t="s">
        <v>16874</v>
      </c>
      <c r="D889" t="s">
        <v>568</v>
      </c>
      <c r="E889" s="64">
        <v>0</v>
      </c>
      <c r="F889" s="64">
        <v>0</v>
      </c>
      <c r="G889" s="47">
        <v>43326</v>
      </c>
      <c r="H889" s="71">
        <v>4.5</v>
      </c>
      <c r="I889" s="64">
        <v>0</v>
      </c>
      <c r="J889" s="64" t="s">
        <v>1538</v>
      </c>
      <c r="K889" s="64" t="s">
        <v>1535</v>
      </c>
      <c r="L889" s="64" t="s">
        <v>1535</v>
      </c>
      <c r="M889" s="64" t="s">
        <v>242</v>
      </c>
      <c r="N889" s="64" t="s">
        <v>254</v>
      </c>
      <c r="O889" s="64" t="s">
        <v>568</v>
      </c>
    </row>
    <row r="890" spans="2:15" x14ac:dyDescent="0.3">
      <c r="B890" t="s">
        <v>1547</v>
      </c>
      <c r="C890" t="s">
        <v>16879</v>
      </c>
      <c r="D890" t="s">
        <v>568</v>
      </c>
      <c r="E890" s="64">
        <v>0</v>
      </c>
      <c r="F890" s="64">
        <v>0</v>
      </c>
      <c r="G890" s="47">
        <v>43340</v>
      </c>
      <c r="H890" s="71">
        <v>4.5</v>
      </c>
      <c r="I890" s="64">
        <v>0</v>
      </c>
      <c r="J890" s="64" t="s">
        <v>1538</v>
      </c>
      <c r="K890" s="64" t="s">
        <v>1535</v>
      </c>
      <c r="L890" s="64" t="s">
        <v>1535</v>
      </c>
      <c r="M890" s="64" t="s">
        <v>236</v>
      </c>
      <c r="N890" s="64" t="s">
        <v>254</v>
      </c>
      <c r="O890" s="64" t="s">
        <v>568</v>
      </c>
    </row>
    <row r="891" spans="2:15" x14ac:dyDescent="0.3">
      <c r="B891" t="s">
        <v>1547</v>
      </c>
      <c r="C891" t="s">
        <v>16975</v>
      </c>
      <c r="D891" t="s">
        <v>568</v>
      </c>
      <c r="E891" s="64">
        <v>0</v>
      </c>
      <c r="F891" s="64">
        <v>0</v>
      </c>
      <c r="G891" s="47">
        <v>43341</v>
      </c>
      <c r="H891" s="71">
        <v>4.5</v>
      </c>
      <c r="I891" s="64">
        <v>0</v>
      </c>
      <c r="J891" s="64" t="s">
        <v>1538</v>
      </c>
      <c r="K891" s="64" t="s">
        <v>1535</v>
      </c>
      <c r="L891" s="64" t="s">
        <v>1535</v>
      </c>
      <c r="M891" s="64" t="s">
        <v>242</v>
      </c>
      <c r="N891" s="64" t="s">
        <v>254</v>
      </c>
      <c r="O891" s="64" t="s">
        <v>568</v>
      </c>
    </row>
    <row r="892" spans="2:15" x14ac:dyDescent="0.3">
      <c r="B892" t="s">
        <v>1547</v>
      </c>
      <c r="C892" t="s">
        <v>17306</v>
      </c>
      <c r="D892" t="s">
        <v>568</v>
      </c>
      <c r="E892" s="64">
        <v>0</v>
      </c>
      <c r="F892" s="64">
        <v>0</v>
      </c>
      <c r="G892" s="47">
        <v>43327</v>
      </c>
      <c r="H892" s="71">
        <v>4.5</v>
      </c>
      <c r="I892" s="64">
        <v>0</v>
      </c>
      <c r="J892" s="64" t="s">
        <v>1538</v>
      </c>
      <c r="K892" s="64" t="s">
        <v>1535</v>
      </c>
      <c r="L892" s="64" t="s">
        <v>1535</v>
      </c>
      <c r="M892" s="64" t="s">
        <v>236</v>
      </c>
      <c r="N892" s="64" t="s">
        <v>254</v>
      </c>
      <c r="O892" s="64" t="s">
        <v>568</v>
      </c>
    </row>
    <row r="893" spans="2:15" x14ac:dyDescent="0.3">
      <c r="B893" t="s">
        <v>1547</v>
      </c>
      <c r="C893" t="s">
        <v>12359</v>
      </c>
      <c r="D893" t="s">
        <v>568</v>
      </c>
      <c r="E893" s="64">
        <v>0</v>
      </c>
      <c r="F893" s="64">
        <v>0</v>
      </c>
      <c r="G893" s="47">
        <v>43300</v>
      </c>
      <c r="H893" s="71">
        <v>4.583333333333333</v>
      </c>
      <c r="I893" s="64">
        <v>0</v>
      </c>
      <c r="J893" s="64" t="s">
        <v>1538</v>
      </c>
      <c r="K893" s="64" t="s">
        <v>1535</v>
      </c>
      <c r="L893" s="64" t="s">
        <v>1535</v>
      </c>
      <c r="M893" s="64" t="s">
        <v>242</v>
      </c>
      <c r="N893" s="64" t="s">
        <v>254</v>
      </c>
      <c r="O893" s="64" t="s">
        <v>568</v>
      </c>
    </row>
    <row r="894" spans="2:15" x14ac:dyDescent="0.3">
      <c r="B894" t="s">
        <v>1547</v>
      </c>
      <c r="C894" t="s">
        <v>12481</v>
      </c>
      <c r="D894" t="s">
        <v>568</v>
      </c>
      <c r="E894" s="64">
        <v>0</v>
      </c>
      <c r="F894" s="64">
        <v>0</v>
      </c>
      <c r="G894" s="47">
        <v>43298</v>
      </c>
      <c r="H894" s="71">
        <v>4.583333333333333</v>
      </c>
      <c r="I894" s="64">
        <v>0</v>
      </c>
      <c r="J894" s="64" t="s">
        <v>1538</v>
      </c>
      <c r="K894" s="64" t="s">
        <v>1535</v>
      </c>
      <c r="L894" s="64" t="s">
        <v>1535</v>
      </c>
      <c r="M894" s="64" t="s">
        <v>236</v>
      </c>
      <c r="N894" s="64" t="s">
        <v>254</v>
      </c>
      <c r="O894" s="64" t="s">
        <v>568</v>
      </c>
    </row>
    <row r="895" spans="2:15" x14ac:dyDescent="0.3">
      <c r="B895" t="s">
        <v>1547</v>
      </c>
      <c r="C895" t="s">
        <v>12694</v>
      </c>
      <c r="D895" t="s">
        <v>568</v>
      </c>
      <c r="E895" s="64">
        <v>0</v>
      </c>
      <c r="F895" s="64">
        <v>0</v>
      </c>
      <c r="G895" s="47">
        <v>43307</v>
      </c>
      <c r="H895" s="71">
        <v>4.583333333333333</v>
      </c>
      <c r="I895" s="64">
        <v>0</v>
      </c>
      <c r="J895" s="64" t="s">
        <v>1538</v>
      </c>
      <c r="K895" s="64" t="s">
        <v>1535</v>
      </c>
      <c r="L895" s="64" t="s">
        <v>1535</v>
      </c>
      <c r="M895" s="64" t="s">
        <v>236</v>
      </c>
      <c r="N895" s="64" t="s">
        <v>254</v>
      </c>
      <c r="O895" s="64" t="s">
        <v>568</v>
      </c>
    </row>
    <row r="896" spans="2:15" x14ac:dyDescent="0.3">
      <c r="B896" t="s">
        <v>1547</v>
      </c>
      <c r="C896" t="s">
        <v>12772</v>
      </c>
      <c r="D896" t="s">
        <v>568</v>
      </c>
      <c r="E896" s="64">
        <v>0</v>
      </c>
      <c r="F896" s="64">
        <v>0</v>
      </c>
      <c r="G896" s="47">
        <v>43301</v>
      </c>
      <c r="H896" s="71">
        <v>4.583333333333333</v>
      </c>
      <c r="I896" s="64">
        <v>0</v>
      </c>
      <c r="J896" s="64" t="s">
        <v>1538</v>
      </c>
      <c r="K896" s="64" t="s">
        <v>1535</v>
      </c>
      <c r="L896" s="64" t="s">
        <v>1535</v>
      </c>
      <c r="M896" s="64" t="s">
        <v>242</v>
      </c>
      <c r="N896" s="64" t="s">
        <v>254</v>
      </c>
      <c r="O896" s="64" t="s">
        <v>568</v>
      </c>
    </row>
    <row r="897" spans="2:15" x14ac:dyDescent="0.3">
      <c r="B897" t="s">
        <v>1536</v>
      </c>
      <c r="C897" t="s">
        <v>12867</v>
      </c>
      <c r="D897" t="s">
        <v>1988</v>
      </c>
      <c r="E897" s="64">
        <v>0</v>
      </c>
      <c r="F897" s="64">
        <v>0</v>
      </c>
      <c r="G897" s="47">
        <v>43293</v>
      </c>
      <c r="H897" s="71">
        <v>4.583333333333333</v>
      </c>
      <c r="I897" s="64">
        <v>-1</v>
      </c>
      <c r="J897" s="64" t="s">
        <v>1538</v>
      </c>
      <c r="K897" s="64" t="s">
        <v>2160</v>
      </c>
      <c r="L897" s="64" t="s">
        <v>2925</v>
      </c>
      <c r="M897" s="64" t="s">
        <v>242</v>
      </c>
      <c r="N897" s="64" t="s">
        <v>254</v>
      </c>
      <c r="O897" s="64" t="s">
        <v>568</v>
      </c>
    </row>
    <row r="898" spans="2:15" x14ac:dyDescent="0.3">
      <c r="B898" t="s">
        <v>1536</v>
      </c>
      <c r="C898" t="s">
        <v>12910</v>
      </c>
      <c r="D898" t="s">
        <v>2004</v>
      </c>
      <c r="E898" s="64">
        <v>1</v>
      </c>
      <c r="F898" s="64">
        <v>3332.72</v>
      </c>
      <c r="G898" s="47">
        <v>43297</v>
      </c>
      <c r="H898" s="71">
        <v>4.583333333333333</v>
      </c>
      <c r="I898" s="64">
        <v>-1</v>
      </c>
      <c r="J898" s="64" t="s">
        <v>1538</v>
      </c>
      <c r="K898" s="64" t="s">
        <v>2176</v>
      </c>
      <c r="L898" s="64" t="s">
        <v>12911</v>
      </c>
      <c r="M898" s="64" t="s">
        <v>242</v>
      </c>
      <c r="N898" s="64" t="s">
        <v>254</v>
      </c>
      <c r="O898" s="64" t="s">
        <v>568</v>
      </c>
    </row>
    <row r="899" spans="2:15" x14ac:dyDescent="0.3">
      <c r="B899" t="s">
        <v>1536</v>
      </c>
      <c r="C899" t="s">
        <v>12933</v>
      </c>
      <c r="D899" t="s">
        <v>1440</v>
      </c>
      <c r="E899" s="64">
        <v>0</v>
      </c>
      <c r="F899" s="64">
        <v>0</v>
      </c>
      <c r="G899" s="47">
        <v>43308</v>
      </c>
      <c r="H899" s="71">
        <v>4.583333333333333</v>
      </c>
      <c r="I899" s="64">
        <v>-1</v>
      </c>
      <c r="J899" s="64" t="s">
        <v>1538</v>
      </c>
      <c r="K899" s="64" t="s">
        <v>2173</v>
      </c>
      <c r="L899" s="64" t="s">
        <v>12934</v>
      </c>
      <c r="M899" s="64" t="s">
        <v>236</v>
      </c>
      <c r="N899" s="64" t="s">
        <v>254</v>
      </c>
      <c r="O899" s="64" t="s">
        <v>568</v>
      </c>
    </row>
    <row r="900" spans="2:15" x14ac:dyDescent="0.3">
      <c r="B900" t="s">
        <v>1536</v>
      </c>
      <c r="C900" t="s">
        <v>13042</v>
      </c>
      <c r="D900" t="s">
        <v>2086</v>
      </c>
      <c r="E900" s="64">
        <v>0</v>
      </c>
      <c r="F900" s="64">
        <v>0</v>
      </c>
      <c r="G900" s="47">
        <v>43309</v>
      </c>
      <c r="H900" s="71">
        <v>4.583333333333333</v>
      </c>
      <c r="I900" s="64">
        <v>3481</v>
      </c>
      <c r="J900" s="64" t="s">
        <v>1538</v>
      </c>
      <c r="K900" s="64" t="s">
        <v>2160</v>
      </c>
      <c r="L900" s="64" t="s">
        <v>2925</v>
      </c>
      <c r="M900" s="64" t="s">
        <v>236</v>
      </c>
      <c r="N900" s="64" t="s">
        <v>254</v>
      </c>
      <c r="O900" s="64" t="s">
        <v>568</v>
      </c>
    </row>
    <row r="901" spans="2:15" x14ac:dyDescent="0.3">
      <c r="B901" t="s">
        <v>1536</v>
      </c>
      <c r="C901" t="s">
        <v>11363</v>
      </c>
      <c r="D901" t="s">
        <v>2512</v>
      </c>
      <c r="E901" s="64">
        <v>0</v>
      </c>
      <c r="F901" s="64">
        <v>0</v>
      </c>
      <c r="G901" s="47">
        <v>43298</v>
      </c>
      <c r="H901" s="71">
        <v>4.583333333333333</v>
      </c>
      <c r="I901" s="64">
        <v>9374</v>
      </c>
      <c r="J901" s="64" t="s">
        <v>1538</v>
      </c>
      <c r="K901" s="64" t="s">
        <v>2160</v>
      </c>
      <c r="L901" s="64" t="s">
        <v>11364</v>
      </c>
      <c r="M901" s="64" t="s">
        <v>236</v>
      </c>
      <c r="N901" s="64" t="s">
        <v>254</v>
      </c>
      <c r="O901" s="64" t="s">
        <v>568</v>
      </c>
    </row>
    <row r="902" spans="2:15" x14ac:dyDescent="0.3">
      <c r="B902" t="s">
        <v>1536</v>
      </c>
      <c r="C902" t="s">
        <v>11916</v>
      </c>
      <c r="D902" t="s">
        <v>2363</v>
      </c>
      <c r="E902" s="64">
        <v>0</v>
      </c>
      <c r="F902" s="64">
        <v>0</v>
      </c>
      <c r="G902" s="47">
        <v>43283</v>
      </c>
      <c r="H902" s="71">
        <v>4.583333333333333</v>
      </c>
      <c r="I902" s="64">
        <v>39569</v>
      </c>
      <c r="J902" s="64" t="s">
        <v>1538</v>
      </c>
      <c r="K902" s="64" t="s">
        <v>2160</v>
      </c>
      <c r="L902" s="64" t="s">
        <v>11535</v>
      </c>
      <c r="M902" s="64" t="s">
        <v>242</v>
      </c>
      <c r="N902" s="64" t="s">
        <v>254</v>
      </c>
      <c r="O902" s="64" t="s">
        <v>568</v>
      </c>
    </row>
    <row r="903" spans="2:15" x14ac:dyDescent="0.3">
      <c r="B903" t="s">
        <v>1536</v>
      </c>
      <c r="C903" t="s">
        <v>13457</v>
      </c>
      <c r="D903" t="s">
        <v>2333</v>
      </c>
      <c r="E903" s="64">
        <v>0</v>
      </c>
      <c r="F903" s="64">
        <v>0</v>
      </c>
      <c r="G903" s="47">
        <v>43283</v>
      </c>
      <c r="H903" s="71">
        <v>4.583333333333333</v>
      </c>
      <c r="I903" s="64">
        <v>12322</v>
      </c>
      <c r="J903" s="64" t="s">
        <v>1538</v>
      </c>
      <c r="K903" s="64" t="s">
        <v>2160</v>
      </c>
      <c r="L903" s="64" t="s">
        <v>2936</v>
      </c>
      <c r="M903" s="64" t="s">
        <v>246</v>
      </c>
      <c r="N903" s="64" t="s">
        <v>254</v>
      </c>
      <c r="O903" s="64" t="s">
        <v>568</v>
      </c>
    </row>
    <row r="904" spans="2:15" x14ac:dyDescent="0.3">
      <c r="B904" t="s">
        <v>1536</v>
      </c>
      <c r="C904" t="s">
        <v>13463</v>
      </c>
      <c r="D904" t="s">
        <v>415</v>
      </c>
      <c r="E904" s="64">
        <v>0</v>
      </c>
      <c r="F904" s="64">
        <v>0</v>
      </c>
      <c r="G904" s="47">
        <v>43312</v>
      </c>
      <c r="H904" s="71">
        <v>4.583333333333333</v>
      </c>
      <c r="I904" s="64">
        <v>-1</v>
      </c>
      <c r="J904" s="64" t="s">
        <v>249</v>
      </c>
      <c r="K904" s="64" t="s">
        <v>2160</v>
      </c>
      <c r="L904" s="64" t="s">
        <v>13464</v>
      </c>
      <c r="M904" s="64" t="s">
        <v>236</v>
      </c>
      <c r="N904" s="64" t="s">
        <v>254</v>
      </c>
      <c r="O904" s="64" t="s">
        <v>568</v>
      </c>
    </row>
    <row r="905" spans="2:15" x14ac:dyDescent="0.3">
      <c r="B905" t="s">
        <v>1546</v>
      </c>
      <c r="C905" t="s">
        <v>13500</v>
      </c>
      <c r="D905" t="s">
        <v>1479</v>
      </c>
      <c r="E905" s="64">
        <v>0</v>
      </c>
      <c r="F905" s="64">
        <v>0</v>
      </c>
      <c r="G905" s="47">
        <v>43283</v>
      </c>
      <c r="H905" s="71">
        <v>4.583333333333333</v>
      </c>
      <c r="I905" s="64">
        <v>-1</v>
      </c>
      <c r="J905" s="64" t="s">
        <v>249</v>
      </c>
      <c r="K905" s="64" t="s">
        <v>2160</v>
      </c>
      <c r="L905" s="64" t="s">
        <v>3939</v>
      </c>
      <c r="M905" s="64" t="s">
        <v>236</v>
      </c>
      <c r="N905" s="64" t="s">
        <v>254</v>
      </c>
      <c r="O905" s="64" t="s">
        <v>568</v>
      </c>
    </row>
    <row r="906" spans="2:15" x14ac:dyDescent="0.3">
      <c r="B906" t="s">
        <v>1536</v>
      </c>
      <c r="C906" t="s">
        <v>13608</v>
      </c>
      <c r="D906" t="s">
        <v>1486</v>
      </c>
      <c r="E906" s="64">
        <v>0</v>
      </c>
      <c r="F906" s="64">
        <v>0</v>
      </c>
      <c r="G906" s="47">
        <v>43283</v>
      </c>
      <c r="H906" s="71">
        <v>4.583333333333333</v>
      </c>
      <c r="I906" s="64">
        <v>-1</v>
      </c>
      <c r="J906" s="64" t="s">
        <v>249</v>
      </c>
      <c r="K906" s="64" t="s">
        <v>2160</v>
      </c>
      <c r="L906" s="64" t="s">
        <v>4235</v>
      </c>
      <c r="M906" s="64" t="s">
        <v>242</v>
      </c>
      <c r="N906" s="64" t="s">
        <v>254</v>
      </c>
      <c r="O906" s="64" t="s">
        <v>568</v>
      </c>
    </row>
    <row r="907" spans="2:15" x14ac:dyDescent="0.3">
      <c r="B907" t="s">
        <v>1546</v>
      </c>
      <c r="C907" t="s">
        <v>13793</v>
      </c>
      <c r="D907" t="s">
        <v>2282</v>
      </c>
      <c r="E907" s="64">
        <v>0</v>
      </c>
      <c r="F907" s="64">
        <v>0</v>
      </c>
      <c r="G907" s="47">
        <v>43292</v>
      </c>
      <c r="H907" s="71">
        <v>4.583333333333333</v>
      </c>
      <c r="I907" s="64">
        <v>44945</v>
      </c>
      <c r="J907" s="64" t="s">
        <v>1538</v>
      </c>
      <c r="K907" s="64" t="s">
        <v>2176</v>
      </c>
      <c r="L907" s="64" t="s">
        <v>13794</v>
      </c>
      <c r="M907" s="64" t="s">
        <v>236</v>
      </c>
      <c r="N907" s="64" t="s">
        <v>254</v>
      </c>
      <c r="O907" s="64" t="s">
        <v>568</v>
      </c>
    </row>
    <row r="908" spans="2:15" x14ac:dyDescent="0.3">
      <c r="B908" t="s">
        <v>1536</v>
      </c>
      <c r="C908" t="s">
        <v>13837</v>
      </c>
      <c r="D908" t="s">
        <v>13068</v>
      </c>
      <c r="E908" s="64">
        <v>0</v>
      </c>
      <c r="F908" s="64">
        <v>0</v>
      </c>
      <c r="G908" s="47">
        <v>43300</v>
      </c>
      <c r="H908" s="71">
        <v>4.583333333333333</v>
      </c>
      <c r="I908" s="64">
        <v>-1</v>
      </c>
      <c r="J908" s="64" t="s">
        <v>1538</v>
      </c>
      <c r="K908" s="64" t="s">
        <v>2173</v>
      </c>
      <c r="L908" s="64" t="s">
        <v>9299</v>
      </c>
      <c r="M908" s="64" t="s">
        <v>242</v>
      </c>
      <c r="N908" s="64" t="s">
        <v>254</v>
      </c>
      <c r="O908" s="64" t="s">
        <v>568</v>
      </c>
    </row>
    <row r="909" spans="2:15" x14ac:dyDescent="0.3">
      <c r="B909" t="s">
        <v>1536</v>
      </c>
      <c r="C909" t="s">
        <v>13987</v>
      </c>
      <c r="D909" t="s">
        <v>2118</v>
      </c>
      <c r="E909" s="64">
        <v>1</v>
      </c>
      <c r="F909" s="64">
        <v>3332.72</v>
      </c>
      <c r="G909" s="47">
        <v>43312</v>
      </c>
      <c r="H909" s="71">
        <v>4.583333333333333</v>
      </c>
      <c r="I909" s="64">
        <v>-1</v>
      </c>
      <c r="J909" s="64" t="s">
        <v>1538</v>
      </c>
      <c r="K909" s="64" t="s">
        <v>2176</v>
      </c>
      <c r="L909" s="64" t="s">
        <v>13988</v>
      </c>
      <c r="M909" s="64" t="s">
        <v>241</v>
      </c>
      <c r="N909" s="64" t="s">
        <v>254</v>
      </c>
      <c r="O909" s="64" t="s">
        <v>568</v>
      </c>
    </row>
    <row r="910" spans="2:15" x14ac:dyDescent="0.3">
      <c r="B910" t="s">
        <v>1536</v>
      </c>
      <c r="C910" t="s">
        <v>14178</v>
      </c>
      <c r="D910" t="s">
        <v>14179</v>
      </c>
      <c r="E910" s="64">
        <v>0</v>
      </c>
      <c r="F910" s="64">
        <v>0</v>
      </c>
      <c r="G910" s="47">
        <v>43301</v>
      </c>
      <c r="H910" s="71">
        <v>4.583333333333333</v>
      </c>
      <c r="I910" s="64">
        <v>-1</v>
      </c>
      <c r="J910" s="64" t="s">
        <v>1538</v>
      </c>
      <c r="K910" s="64" t="s">
        <v>2160</v>
      </c>
      <c r="L910" s="64" t="s">
        <v>4726</v>
      </c>
      <c r="M910" s="64" t="s">
        <v>242</v>
      </c>
      <c r="N910" s="64" t="s">
        <v>254</v>
      </c>
      <c r="O910" s="64" t="s">
        <v>568</v>
      </c>
    </row>
    <row r="911" spans="2:15" x14ac:dyDescent="0.3">
      <c r="B911" t="s">
        <v>1536</v>
      </c>
      <c r="C911" t="s">
        <v>11918</v>
      </c>
      <c r="D911" t="s">
        <v>2363</v>
      </c>
      <c r="E911" s="64">
        <v>0</v>
      </c>
      <c r="F911" s="64">
        <v>0</v>
      </c>
      <c r="G911" s="47">
        <v>43300</v>
      </c>
      <c r="H911" s="71">
        <v>4.583333333333333</v>
      </c>
      <c r="I911" s="64">
        <v>57292</v>
      </c>
      <c r="J911" s="64" t="s">
        <v>1538</v>
      </c>
      <c r="K911" s="64" t="s">
        <v>2160</v>
      </c>
      <c r="L911" s="64" t="s">
        <v>11919</v>
      </c>
      <c r="M911" s="64" t="s">
        <v>242</v>
      </c>
      <c r="N911" s="64" t="s">
        <v>254</v>
      </c>
      <c r="O911" s="64" t="s">
        <v>568</v>
      </c>
    </row>
    <row r="912" spans="2:15" x14ac:dyDescent="0.3">
      <c r="B912" t="s">
        <v>1536</v>
      </c>
      <c r="C912" t="s">
        <v>14206</v>
      </c>
      <c r="D912" t="s">
        <v>12869</v>
      </c>
      <c r="E912" s="64">
        <v>2</v>
      </c>
      <c r="F912" s="64">
        <v>5657.54</v>
      </c>
      <c r="G912" s="47">
        <v>43300</v>
      </c>
      <c r="H912" s="71">
        <v>4.583333333333333</v>
      </c>
      <c r="I912" s="64">
        <v>-1</v>
      </c>
      <c r="J912" s="64" t="s">
        <v>1538</v>
      </c>
      <c r="K912" s="64" t="s">
        <v>2176</v>
      </c>
      <c r="L912" s="64" t="s">
        <v>14207</v>
      </c>
      <c r="M912" s="64" t="s">
        <v>242</v>
      </c>
      <c r="N912" s="64" t="s">
        <v>254</v>
      </c>
      <c r="O912" s="64" t="s">
        <v>568</v>
      </c>
    </row>
    <row r="913" spans="2:15" x14ac:dyDescent="0.3">
      <c r="B913" t="s">
        <v>1536</v>
      </c>
      <c r="C913" t="s">
        <v>14211</v>
      </c>
      <c r="D913" t="s">
        <v>1438</v>
      </c>
      <c r="E913" s="64">
        <v>1</v>
      </c>
      <c r="F913" s="64">
        <v>3332.72</v>
      </c>
      <c r="G913" s="47">
        <v>43297</v>
      </c>
      <c r="H913" s="71">
        <v>4.583333333333333</v>
      </c>
      <c r="I913" s="64">
        <v>-1</v>
      </c>
      <c r="J913" s="64" t="s">
        <v>1538</v>
      </c>
      <c r="K913" s="64" t="s">
        <v>2160</v>
      </c>
      <c r="L913" s="64" t="s">
        <v>3643</v>
      </c>
      <c r="M913" s="64" t="s">
        <v>242</v>
      </c>
      <c r="N913" s="64" t="s">
        <v>254</v>
      </c>
      <c r="O913" s="64" t="s">
        <v>568</v>
      </c>
    </row>
    <row r="914" spans="2:15" x14ac:dyDescent="0.3">
      <c r="B914" t="s">
        <v>1536</v>
      </c>
      <c r="C914" t="s">
        <v>14248</v>
      </c>
      <c r="D914" t="s">
        <v>1927</v>
      </c>
      <c r="E914" s="64">
        <v>0</v>
      </c>
      <c r="F914" s="64">
        <v>0</v>
      </c>
      <c r="G914" s="47">
        <v>43301</v>
      </c>
      <c r="H914" s="71">
        <v>4.583333333333333</v>
      </c>
      <c r="I914" s="64">
        <v>-1</v>
      </c>
      <c r="J914" s="64" t="s">
        <v>1538</v>
      </c>
      <c r="K914" s="64" t="s">
        <v>2176</v>
      </c>
      <c r="L914" s="64" t="s">
        <v>14249</v>
      </c>
      <c r="M914" s="64" t="s">
        <v>242</v>
      </c>
      <c r="N914" s="64" t="s">
        <v>254</v>
      </c>
      <c r="O914" s="64" t="s">
        <v>568</v>
      </c>
    </row>
    <row r="915" spans="2:15" x14ac:dyDescent="0.3">
      <c r="B915" t="s">
        <v>1536</v>
      </c>
      <c r="C915" t="s">
        <v>14398</v>
      </c>
      <c r="D915" t="s">
        <v>1434</v>
      </c>
      <c r="E915" s="64">
        <v>0</v>
      </c>
      <c r="F915" s="64">
        <v>0</v>
      </c>
      <c r="G915" s="47">
        <v>43312</v>
      </c>
      <c r="H915" s="71">
        <v>4.583333333333333</v>
      </c>
      <c r="I915" s="64">
        <v>-1</v>
      </c>
      <c r="J915" s="64" t="s">
        <v>1538</v>
      </c>
      <c r="K915" s="64" t="s">
        <v>2160</v>
      </c>
      <c r="L915" s="64" t="s">
        <v>7837</v>
      </c>
      <c r="M915" s="64" t="s">
        <v>242</v>
      </c>
      <c r="N915" s="64" t="s">
        <v>254</v>
      </c>
      <c r="O915" s="64" t="s">
        <v>568</v>
      </c>
    </row>
    <row r="916" spans="2:15" x14ac:dyDescent="0.3">
      <c r="B916" t="s">
        <v>1536</v>
      </c>
      <c r="C916" t="s">
        <v>14423</v>
      </c>
      <c r="D916" t="s">
        <v>277</v>
      </c>
      <c r="E916" s="64">
        <v>2</v>
      </c>
      <c r="F916" s="64">
        <v>3666.57</v>
      </c>
      <c r="G916" s="47">
        <v>43308</v>
      </c>
      <c r="H916" s="71">
        <v>4.583333333333333</v>
      </c>
      <c r="I916" s="64">
        <v>-1</v>
      </c>
      <c r="J916" s="64" t="s">
        <v>249</v>
      </c>
      <c r="K916" s="64" t="s">
        <v>2173</v>
      </c>
      <c r="L916" s="64" t="s">
        <v>14226</v>
      </c>
      <c r="M916" s="64" t="s">
        <v>242</v>
      </c>
      <c r="N916" s="64" t="s">
        <v>254</v>
      </c>
      <c r="O916" s="64" t="s">
        <v>568</v>
      </c>
    </row>
    <row r="917" spans="2:15" x14ac:dyDescent="0.3">
      <c r="B917" t="s">
        <v>1536</v>
      </c>
      <c r="C917" t="s">
        <v>14599</v>
      </c>
      <c r="D917" t="s">
        <v>2102</v>
      </c>
      <c r="E917" s="64">
        <v>0</v>
      </c>
      <c r="F917" s="64">
        <v>0</v>
      </c>
      <c r="G917" s="47">
        <v>43283</v>
      </c>
      <c r="H917" s="71">
        <v>4.583333333333333</v>
      </c>
      <c r="I917" s="64">
        <v>-1</v>
      </c>
      <c r="J917" s="64" t="s">
        <v>249</v>
      </c>
      <c r="K917" s="64" t="s">
        <v>2176</v>
      </c>
      <c r="L917" s="64" t="s">
        <v>14600</v>
      </c>
      <c r="M917" s="64" t="s">
        <v>242</v>
      </c>
      <c r="N917" s="64" t="s">
        <v>254</v>
      </c>
      <c r="O917" s="64" t="s">
        <v>568</v>
      </c>
    </row>
    <row r="918" spans="2:15" x14ac:dyDescent="0.3">
      <c r="B918" t="s">
        <v>1536</v>
      </c>
      <c r="C918" t="s">
        <v>14642</v>
      </c>
      <c r="D918" t="s">
        <v>288</v>
      </c>
      <c r="E918" s="64">
        <v>1</v>
      </c>
      <c r="F918" s="64">
        <v>3332.72</v>
      </c>
      <c r="G918" s="47">
        <v>43312</v>
      </c>
      <c r="H918" s="71">
        <v>4.583333333333333</v>
      </c>
      <c r="I918" s="64">
        <v>-1</v>
      </c>
      <c r="J918" s="64" t="s">
        <v>249</v>
      </c>
      <c r="K918" s="64" t="s">
        <v>2173</v>
      </c>
      <c r="L918" s="64" t="s">
        <v>14643</v>
      </c>
      <c r="M918" s="64" t="s">
        <v>236</v>
      </c>
      <c r="N918" s="64" t="s">
        <v>254</v>
      </c>
      <c r="O918" s="64" t="s">
        <v>568</v>
      </c>
    </row>
    <row r="919" spans="2:15" x14ac:dyDescent="0.3">
      <c r="B919" t="s">
        <v>1536</v>
      </c>
      <c r="C919" t="s">
        <v>14686</v>
      </c>
      <c r="D919" t="s">
        <v>2275</v>
      </c>
      <c r="E919" s="64">
        <v>0</v>
      </c>
      <c r="F919" s="64">
        <v>0</v>
      </c>
      <c r="G919" s="47">
        <v>43298</v>
      </c>
      <c r="H919" s="71">
        <v>4.583333333333333</v>
      </c>
      <c r="I919" s="64">
        <v>-1</v>
      </c>
      <c r="J919" s="64" t="s">
        <v>1538</v>
      </c>
      <c r="K919" s="64" t="s">
        <v>2173</v>
      </c>
      <c r="L919" s="64" t="s">
        <v>14687</v>
      </c>
      <c r="M919" s="64" t="s">
        <v>246</v>
      </c>
      <c r="N919" s="64" t="s">
        <v>254</v>
      </c>
      <c r="O919" s="64" t="s">
        <v>568</v>
      </c>
    </row>
    <row r="920" spans="2:15" x14ac:dyDescent="0.3">
      <c r="B920" t="s">
        <v>1536</v>
      </c>
      <c r="C920" t="s">
        <v>14766</v>
      </c>
      <c r="D920" t="s">
        <v>2377</v>
      </c>
      <c r="E920" s="64">
        <v>0</v>
      </c>
      <c r="F920" s="64">
        <v>0</v>
      </c>
      <c r="G920" s="47">
        <v>43290</v>
      </c>
      <c r="H920" s="71">
        <v>4.583333333333333</v>
      </c>
      <c r="I920" s="64">
        <v>-1</v>
      </c>
      <c r="J920" s="64" t="s">
        <v>249</v>
      </c>
      <c r="K920" s="64" t="s">
        <v>2160</v>
      </c>
      <c r="L920" s="64" t="s">
        <v>2936</v>
      </c>
      <c r="M920" s="64" t="s">
        <v>242</v>
      </c>
      <c r="N920" s="64" t="s">
        <v>254</v>
      </c>
      <c r="O920" s="64" t="s">
        <v>568</v>
      </c>
    </row>
    <row r="921" spans="2:15" x14ac:dyDescent="0.3">
      <c r="B921" t="s">
        <v>1536</v>
      </c>
      <c r="C921" t="s">
        <v>14806</v>
      </c>
      <c r="D921" t="s">
        <v>1465</v>
      </c>
      <c r="E921" s="64">
        <v>0</v>
      </c>
      <c r="F921" s="64">
        <v>0</v>
      </c>
      <c r="G921" s="47">
        <v>43301</v>
      </c>
      <c r="H921" s="71">
        <v>4.583333333333333</v>
      </c>
      <c r="I921" s="64">
        <v>-1</v>
      </c>
      <c r="J921" s="64" t="s">
        <v>1538</v>
      </c>
      <c r="K921" s="64" t="s">
        <v>2160</v>
      </c>
      <c r="L921" s="64" t="s">
        <v>2936</v>
      </c>
      <c r="M921" s="64" t="s">
        <v>236</v>
      </c>
      <c r="N921" s="64" t="s">
        <v>254</v>
      </c>
      <c r="O921" s="64" t="s">
        <v>568</v>
      </c>
    </row>
    <row r="922" spans="2:15" x14ac:dyDescent="0.3">
      <c r="B922" t="s">
        <v>1536</v>
      </c>
      <c r="C922" t="s">
        <v>14911</v>
      </c>
      <c r="D922" t="s">
        <v>1982</v>
      </c>
      <c r="E922" s="64">
        <v>0</v>
      </c>
      <c r="F922" s="64">
        <v>0</v>
      </c>
      <c r="G922" s="47">
        <v>43307</v>
      </c>
      <c r="H922" s="71">
        <v>4.583333333333333</v>
      </c>
      <c r="I922" s="64">
        <v>-1</v>
      </c>
      <c r="J922" s="64" t="s">
        <v>1538</v>
      </c>
      <c r="K922" s="64" t="s">
        <v>2160</v>
      </c>
      <c r="L922" s="64" t="s">
        <v>2925</v>
      </c>
      <c r="M922" s="64" t="s">
        <v>242</v>
      </c>
      <c r="N922" s="64" t="s">
        <v>254</v>
      </c>
      <c r="O922" s="64" t="s">
        <v>568</v>
      </c>
    </row>
    <row r="923" spans="2:15" x14ac:dyDescent="0.3">
      <c r="B923" t="s">
        <v>1536</v>
      </c>
      <c r="C923" t="s">
        <v>15231</v>
      </c>
      <c r="D923" t="s">
        <v>2391</v>
      </c>
      <c r="E923" s="64">
        <v>0</v>
      </c>
      <c r="F923" s="64">
        <v>0</v>
      </c>
      <c r="G923" s="47">
        <v>43292</v>
      </c>
      <c r="H923" s="71">
        <v>4.583333333333333</v>
      </c>
      <c r="I923" s="64">
        <v>-1</v>
      </c>
      <c r="J923" s="64" t="s">
        <v>1538</v>
      </c>
      <c r="K923" s="64" t="s">
        <v>2173</v>
      </c>
      <c r="L923" s="64" t="s">
        <v>5495</v>
      </c>
      <c r="M923" s="64" t="s">
        <v>246</v>
      </c>
      <c r="N923" s="64" t="s">
        <v>254</v>
      </c>
      <c r="O923" s="64" t="s">
        <v>568</v>
      </c>
    </row>
    <row r="924" spans="2:15" x14ac:dyDescent="0.3">
      <c r="B924" t="s">
        <v>1536</v>
      </c>
      <c r="C924" t="s">
        <v>15350</v>
      </c>
      <c r="D924" t="s">
        <v>2027</v>
      </c>
      <c r="E924" s="64">
        <v>0</v>
      </c>
      <c r="F924" s="64">
        <v>0</v>
      </c>
      <c r="G924" s="47">
        <v>43283</v>
      </c>
      <c r="H924" s="71">
        <v>4.583333333333333</v>
      </c>
      <c r="I924" s="64">
        <v>-1</v>
      </c>
      <c r="J924" s="64" t="s">
        <v>1538</v>
      </c>
      <c r="K924" s="64" t="s">
        <v>2176</v>
      </c>
      <c r="L924" s="64" t="s">
        <v>5495</v>
      </c>
      <c r="M924" s="64" t="s">
        <v>236</v>
      </c>
      <c r="N924" s="64" t="s">
        <v>254</v>
      </c>
      <c r="O924" s="64" t="s">
        <v>568</v>
      </c>
    </row>
    <row r="925" spans="2:15" x14ac:dyDescent="0.3">
      <c r="B925" t="s">
        <v>1536</v>
      </c>
      <c r="C925" t="s">
        <v>12114</v>
      </c>
      <c r="D925" t="s">
        <v>2370</v>
      </c>
      <c r="E925" s="64">
        <v>0</v>
      </c>
      <c r="F925" s="64">
        <v>0</v>
      </c>
      <c r="G925" s="47">
        <v>43292</v>
      </c>
      <c r="H925" s="71">
        <v>4.583333333333333</v>
      </c>
      <c r="I925" s="64">
        <v>8783</v>
      </c>
      <c r="J925" s="64" t="s">
        <v>1538</v>
      </c>
      <c r="K925" s="64" t="s">
        <v>2160</v>
      </c>
      <c r="L925" s="64" t="s">
        <v>2992</v>
      </c>
      <c r="M925" s="64" t="s">
        <v>242</v>
      </c>
      <c r="N925" s="64" t="s">
        <v>254</v>
      </c>
      <c r="O925" s="64" t="s">
        <v>568</v>
      </c>
    </row>
    <row r="926" spans="2:15" x14ac:dyDescent="0.3">
      <c r="B926" t="s">
        <v>1546</v>
      </c>
      <c r="C926" t="s">
        <v>11799</v>
      </c>
      <c r="D926" t="s">
        <v>2194</v>
      </c>
      <c r="E926" s="64">
        <v>0</v>
      </c>
      <c r="F926" s="64">
        <v>0</v>
      </c>
      <c r="G926" s="47">
        <v>43298</v>
      </c>
      <c r="H926" s="71">
        <v>4.583333333333333</v>
      </c>
      <c r="I926" s="64">
        <v>77724</v>
      </c>
      <c r="J926" s="64" t="s">
        <v>249</v>
      </c>
      <c r="K926" s="64" t="s">
        <v>2176</v>
      </c>
      <c r="L926" s="64" t="s">
        <v>11800</v>
      </c>
      <c r="M926" s="64" t="s">
        <v>239</v>
      </c>
      <c r="N926" s="64" t="s">
        <v>254</v>
      </c>
      <c r="O926" s="64" t="s">
        <v>568</v>
      </c>
    </row>
    <row r="927" spans="2:15" x14ac:dyDescent="0.3">
      <c r="B927" t="s">
        <v>1536</v>
      </c>
      <c r="C927" t="s">
        <v>15873</v>
      </c>
      <c r="D927" t="s">
        <v>1524</v>
      </c>
      <c r="E927" s="64">
        <v>0</v>
      </c>
      <c r="F927" s="64">
        <v>0</v>
      </c>
      <c r="G927" s="47">
        <v>43300</v>
      </c>
      <c r="H927" s="71">
        <v>4.583333333333333</v>
      </c>
      <c r="I927" s="64">
        <v>-1</v>
      </c>
      <c r="J927" s="64" t="s">
        <v>1538</v>
      </c>
      <c r="K927" s="64" t="s">
        <v>2160</v>
      </c>
      <c r="L927" s="64" t="s">
        <v>15874</v>
      </c>
      <c r="M927" s="64" t="s">
        <v>236</v>
      </c>
      <c r="N927" s="64" t="s">
        <v>254</v>
      </c>
      <c r="O927" s="64" t="s">
        <v>568</v>
      </c>
    </row>
    <row r="928" spans="2:15" x14ac:dyDescent="0.3">
      <c r="B928" t="s">
        <v>1536</v>
      </c>
      <c r="C928" t="s">
        <v>11814</v>
      </c>
      <c r="D928" t="s">
        <v>2167</v>
      </c>
      <c r="E928" s="64">
        <v>0</v>
      </c>
      <c r="F928" s="64">
        <v>0</v>
      </c>
      <c r="G928" s="47">
        <v>43307</v>
      </c>
      <c r="H928" s="71">
        <v>4.583333333333333</v>
      </c>
      <c r="I928" s="64">
        <v>8928</v>
      </c>
      <c r="J928" s="64" t="s">
        <v>1538</v>
      </c>
      <c r="K928" s="64" t="s">
        <v>2173</v>
      </c>
      <c r="L928" s="64" t="s">
        <v>11815</v>
      </c>
      <c r="M928" s="64" t="s">
        <v>236</v>
      </c>
      <c r="N928" s="64" t="s">
        <v>254</v>
      </c>
      <c r="O928" s="64" t="s">
        <v>568</v>
      </c>
    </row>
    <row r="929" spans="2:15" x14ac:dyDescent="0.3">
      <c r="B929" t="s">
        <v>1547</v>
      </c>
      <c r="C929" t="s">
        <v>16010</v>
      </c>
      <c r="D929" t="s">
        <v>568</v>
      </c>
      <c r="E929" s="64">
        <v>0</v>
      </c>
      <c r="F929" s="64">
        <v>0</v>
      </c>
      <c r="G929" s="47">
        <v>43301</v>
      </c>
      <c r="H929" s="71">
        <v>4.583333333333333</v>
      </c>
      <c r="I929" s="64">
        <v>0</v>
      </c>
      <c r="J929" s="64" t="s">
        <v>1538</v>
      </c>
      <c r="K929" s="64" t="s">
        <v>2160</v>
      </c>
      <c r="L929" s="64" t="s">
        <v>16011</v>
      </c>
      <c r="M929" s="64" t="s">
        <v>242</v>
      </c>
      <c r="N929" s="64" t="s">
        <v>254</v>
      </c>
      <c r="O929" s="64" t="s">
        <v>568</v>
      </c>
    </row>
    <row r="930" spans="2:15" x14ac:dyDescent="0.3">
      <c r="B930" t="s">
        <v>1536</v>
      </c>
      <c r="C930" t="s">
        <v>16360</v>
      </c>
      <c r="D930" t="s">
        <v>2056</v>
      </c>
      <c r="E930" s="64">
        <v>0</v>
      </c>
      <c r="F930" s="64">
        <v>0</v>
      </c>
      <c r="G930" s="47">
        <v>43301</v>
      </c>
      <c r="H930" s="71">
        <v>4.583333333333333</v>
      </c>
      <c r="I930" s="64">
        <v>-1</v>
      </c>
      <c r="J930" s="64" t="s">
        <v>1538</v>
      </c>
      <c r="K930" s="64" t="s">
        <v>2160</v>
      </c>
      <c r="L930" s="64" t="s">
        <v>3939</v>
      </c>
      <c r="M930" s="64" t="s">
        <v>241</v>
      </c>
      <c r="N930" s="64" t="s">
        <v>254</v>
      </c>
      <c r="O930" s="64" t="s">
        <v>568</v>
      </c>
    </row>
    <row r="931" spans="2:15" x14ac:dyDescent="0.3">
      <c r="B931" t="s">
        <v>1536</v>
      </c>
      <c r="C931" t="s">
        <v>16410</v>
      </c>
      <c r="D931" t="s">
        <v>1466</v>
      </c>
      <c r="E931" s="64">
        <v>0</v>
      </c>
      <c r="F931" s="64">
        <v>0</v>
      </c>
      <c r="G931" s="47">
        <v>43297</v>
      </c>
      <c r="H931" s="71">
        <v>4.583333333333333</v>
      </c>
      <c r="I931" s="64">
        <v>-1</v>
      </c>
      <c r="J931" s="64" t="s">
        <v>1538</v>
      </c>
      <c r="K931" s="64" t="s">
        <v>2160</v>
      </c>
      <c r="L931" s="64" t="s">
        <v>2936</v>
      </c>
      <c r="M931" s="64" t="s">
        <v>242</v>
      </c>
      <c r="N931" s="64" t="s">
        <v>254</v>
      </c>
      <c r="O931" s="64" t="s">
        <v>568</v>
      </c>
    </row>
    <row r="932" spans="2:15" x14ac:dyDescent="0.3">
      <c r="B932" t="s">
        <v>1536</v>
      </c>
      <c r="C932" t="s">
        <v>16446</v>
      </c>
      <c r="D932" t="s">
        <v>1430</v>
      </c>
      <c r="E932" s="64">
        <v>0</v>
      </c>
      <c r="F932" s="64">
        <v>0</v>
      </c>
      <c r="G932" s="47">
        <v>43299</v>
      </c>
      <c r="H932" s="71">
        <v>4.583333333333333</v>
      </c>
      <c r="I932" s="64">
        <v>-1</v>
      </c>
      <c r="J932" s="64" t="s">
        <v>1538</v>
      </c>
      <c r="K932" s="64" t="s">
        <v>2173</v>
      </c>
      <c r="L932" s="64" t="s">
        <v>16447</v>
      </c>
      <c r="M932" s="64" t="s">
        <v>242</v>
      </c>
      <c r="N932" s="64" t="s">
        <v>254</v>
      </c>
      <c r="O932" s="64" t="s">
        <v>568</v>
      </c>
    </row>
    <row r="933" spans="2:15" x14ac:dyDescent="0.3">
      <c r="B933" t="s">
        <v>1547</v>
      </c>
      <c r="C933" t="s">
        <v>16720</v>
      </c>
      <c r="D933" t="s">
        <v>568</v>
      </c>
      <c r="E933" s="64">
        <v>0</v>
      </c>
      <c r="F933" s="64">
        <v>0</v>
      </c>
      <c r="G933" s="47">
        <v>43301</v>
      </c>
      <c r="H933" s="71">
        <v>4.583333333333333</v>
      </c>
      <c r="I933" s="64">
        <v>0</v>
      </c>
      <c r="J933" s="64" t="s">
        <v>1538</v>
      </c>
      <c r="K933" s="64" t="s">
        <v>1535</v>
      </c>
      <c r="L933" s="64" t="s">
        <v>1535</v>
      </c>
      <c r="M933" s="64" t="s">
        <v>242</v>
      </c>
      <c r="N933" s="64" t="s">
        <v>254</v>
      </c>
      <c r="O933" s="64" t="s">
        <v>568</v>
      </c>
    </row>
    <row r="934" spans="2:15" x14ac:dyDescent="0.3">
      <c r="B934" t="s">
        <v>1547</v>
      </c>
      <c r="C934" t="s">
        <v>16825</v>
      </c>
      <c r="D934" t="s">
        <v>568</v>
      </c>
      <c r="E934" s="64">
        <v>0</v>
      </c>
      <c r="F934" s="64">
        <v>0</v>
      </c>
      <c r="G934" s="47">
        <v>43283</v>
      </c>
      <c r="H934" s="71">
        <v>4.583333333333333</v>
      </c>
      <c r="I934" s="64">
        <v>0</v>
      </c>
      <c r="J934" s="64" t="s">
        <v>1538</v>
      </c>
      <c r="K934" s="64" t="s">
        <v>1535</v>
      </c>
      <c r="L934" s="64" t="s">
        <v>1535</v>
      </c>
      <c r="M934" s="64" t="s">
        <v>242</v>
      </c>
      <c r="N934" s="64" t="s">
        <v>254</v>
      </c>
      <c r="O934" s="64" t="s">
        <v>568</v>
      </c>
    </row>
    <row r="935" spans="2:15" x14ac:dyDescent="0.3">
      <c r="B935" t="s">
        <v>1536</v>
      </c>
      <c r="C935" t="s">
        <v>16929</v>
      </c>
      <c r="D935" t="s">
        <v>286</v>
      </c>
      <c r="E935" s="64">
        <v>2</v>
      </c>
      <c r="F935" s="64">
        <v>5657.54</v>
      </c>
      <c r="G935" s="47">
        <v>43312</v>
      </c>
      <c r="H935" s="71">
        <v>4.583333333333333</v>
      </c>
      <c r="I935" s="64">
        <v>-1</v>
      </c>
      <c r="J935" s="64" t="s">
        <v>249</v>
      </c>
      <c r="K935" s="64" t="s">
        <v>1535</v>
      </c>
      <c r="L935" s="64" t="s">
        <v>1535</v>
      </c>
      <c r="M935" s="64" t="s">
        <v>241</v>
      </c>
      <c r="N935" s="64" t="s">
        <v>254</v>
      </c>
      <c r="O935" s="64" t="s">
        <v>568</v>
      </c>
    </row>
    <row r="936" spans="2:15" x14ac:dyDescent="0.3">
      <c r="B936" t="s">
        <v>1547</v>
      </c>
      <c r="C936" t="s">
        <v>17080</v>
      </c>
      <c r="D936" t="s">
        <v>568</v>
      </c>
      <c r="E936" s="64">
        <v>0</v>
      </c>
      <c r="F936" s="64">
        <v>0</v>
      </c>
      <c r="G936" s="47">
        <v>43312</v>
      </c>
      <c r="H936" s="71">
        <v>4.583333333333333</v>
      </c>
      <c r="I936" s="64">
        <v>0</v>
      </c>
      <c r="J936" s="64" t="s">
        <v>1538</v>
      </c>
      <c r="K936" s="64" t="s">
        <v>1535</v>
      </c>
      <c r="L936" s="64" t="s">
        <v>1535</v>
      </c>
      <c r="M936" s="64" t="s">
        <v>236</v>
      </c>
      <c r="N936" s="64" t="s">
        <v>254</v>
      </c>
      <c r="O936" s="64" t="s">
        <v>568</v>
      </c>
    </row>
    <row r="937" spans="2:15" x14ac:dyDescent="0.3">
      <c r="B937" t="s">
        <v>1547</v>
      </c>
      <c r="C937" t="s">
        <v>17094</v>
      </c>
      <c r="D937" t="s">
        <v>568</v>
      </c>
      <c r="E937" s="64">
        <v>0</v>
      </c>
      <c r="F937" s="64">
        <v>0</v>
      </c>
      <c r="G937" s="47">
        <v>43301</v>
      </c>
      <c r="H937" s="71">
        <v>4.583333333333333</v>
      </c>
      <c r="I937" s="64">
        <v>0</v>
      </c>
      <c r="J937" s="64" t="s">
        <v>1538</v>
      </c>
      <c r="K937" s="64" t="s">
        <v>1535</v>
      </c>
      <c r="L937" s="64" t="s">
        <v>1535</v>
      </c>
      <c r="M937" s="64" t="s">
        <v>236</v>
      </c>
      <c r="N937" s="64" t="s">
        <v>254</v>
      </c>
      <c r="O937" s="64" t="s">
        <v>568</v>
      </c>
    </row>
    <row r="938" spans="2:15" x14ac:dyDescent="0.3">
      <c r="B938" t="s">
        <v>1547</v>
      </c>
      <c r="C938" t="s">
        <v>17101</v>
      </c>
      <c r="D938" t="s">
        <v>568</v>
      </c>
      <c r="E938" s="64">
        <v>0</v>
      </c>
      <c r="F938" s="64">
        <v>0</v>
      </c>
      <c r="G938" s="47">
        <v>43307</v>
      </c>
      <c r="H938" s="71">
        <v>4.583333333333333</v>
      </c>
      <c r="I938" s="64">
        <v>0</v>
      </c>
      <c r="J938" s="64" t="s">
        <v>1538</v>
      </c>
      <c r="K938" s="64" t="s">
        <v>1535</v>
      </c>
      <c r="L938" s="64" t="s">
        <v>1535</v>
      </c>
      <c r="M938" s="64" t="s">
        <v>242</v>
      </c>
      <c r="N938" s="64" t="s">
        <v>254</v>
      </c>
      <c r="O938" s="64" t="s">
        <v>568</v>
      </c>
    </row>
    <row r="939" spans="2:15" x14ac:dyDescent="0.3">
      <c r="B939" t="s">
        <v>1547</v>
      </c>
      <c r="C939" t="s">
        <v>17112</v>
      </c>
      <c r="D939" t="s">
        <v>568</v>
      </c>
      <c r="E939" s="64">
        <v>0</v>
      </c>
      <c r="F939" s="64">
        <v>0</v>
      </c>
      <c r="G939" s="47">
        <v>43292</v>
      </c>
      <c r="H939" s="71">
        <v>4.583333333333333</v>
      </c>
      <c r="I939" s="64">
        <v>0</v>
      </c>
      <c r="J939" s="64" t="s">
        <v>1538</v>
      </c>
      <c r="K939" s="64" t="s">
        <v>1535</v>
      </c>
      <c r="L939" s="64" t="s">
        <v>1535</v>
      </c>
      <c r="M939" s="64" t="s">
        <v>236</v>
      </c>
      <c r="N939" s="64" t="s">
        <v>254</v>
      </c>
      <c r="O939" s="64" t="s">
        <v>568</v>
      </c>
    </row>
    <row r="940" spans="2:15" x14ac:dyDescent="0.3">
      <c r="B940" t="s">
        <v>1547</v>
      </c>
      <c r="C940" t="s">
        <v>17251</v>
      </c>
      <c r="D940" t="s">
        <v>568</v>
      </c>
      <c r="E940" s="64">
        <v>0</v>
      </c>
      <c r="F940" s="64">
        <v>0</v>
      </c>
      <c r="G940" s="47">
        <v>43312</v>
      </c>
      <c r="H940" s="71">
        <v>4.583333333333333</v>
      </c>
      <c r="I940" s="64">
        <v>0</v>
      </c>
      <c r="J940" s="64" t="s">
        <v>1538</v>
      </c>
      <c r="K940" s="64" t="s">
        <v>1535</v>
      </c>
      <c r="L940" s="64" t="s">
        <v>1535</v>
      </c>
      <c r="M940" s="64" t="s">
        <v>242</v>
      </c>
      <c r="N940" s="64" t="s">
        <v>254</v>
      </c>
      <c r="O940" s="64" t="s">
        <v>568</v>
      </c>
    </row>
    <row r="941" spans="2:15" x14ac:dyDescent="0.3">
      <c r="B941" t="s">
        <v>1547</v>
      </c>
      <c r="C941" t="s">
        <v>17333</v>
      </c>
      <c r="D941" t="s">
        <v>568</v>
      </c>
      <c r="E941" s="64">
        <v>0</v>
      </c>
      <c r="F941" s="64">
        <v>0</v>
      </c>
      <c r="G941" s="47">
        <v>43312</v>
      </c>
      <c r="H941" s="71">
        <v>4.583333333333333</v>
      </c>
      <c r="I941" s="64">
        <v>0</v>
      </c>
      <c r="J941" s="64" t="s">
        <v>1538</v>
      </c>
      <c r="K941" s="64" t="s">
        <v>1535</v>
      </c>
      <c r="L941" s="64" t="s">
        <v>1535</v>
      </c>
      <c r="M941" s="64" t="s">
        <v>242</v>
      </c>
      <c r="N941" s="64" t="s">
        <v>254</v>
      </c>
      <c r="O941" s="64" t="s">
        <v>568</v>
      </c>
    </row>
    <row r="942" spans="2:15" x14ac:dyDescent="0.3">
      <c r="B942" t="s">
        <v>1547</v>
      </c>
      <c r="C942" t="s">
        <v>17449</v>
      </c>
      <c r="D942" t="s">
        <v>568</v>
      </c>
      <c r="E942" s="64">
        <v>0</v>
      </c>
      <c r="F942" s="64">
        <v>0</v>
      </c>
      <c r="G942" s="47">
        <v>43283</v>
      </c>
      <c r="H942" s="71">
        <v>4.583333333333333</v>
      </c>
      <c r="I942" s="64">
        <v>0</v>
      </c>
      <c r="J942" s="64" t="s">
        <v>1538</v>
      </c>
      <c r="K942" s="64" t="s">
        <v>1535</v>
      </c>
      <c r="L942" s="64" t="s">
        <v>1535</v>
      </c>
      <c r="M942" s="64" t="s">
        <v>242</v>
      </c>
      <c r="N942" s="64" t="s">
        <v>254</v>
      </c>
      <c r="O942" s="64" t="s">
        <v>568</v>
      </c>
    </row>
    <row r="943" spans="2:15" x14ac:dyDescent="0.3">
      <c r="B943" t="s">
        <v>1547</v>
      </c>
      <c r="C943" t="s">
        <v>17605</v>
      </c>
      <c r="D943" t="s">
        <v>568</v>
      </c>
      <c r="E943" s="64">
        <v>0</v>
      </c>
      <c r="F943" s="64">
        <v>0</v>
      </c>
      <c r="G943" s="47">
        <v>43300</v>
      </c>
      <c r="H943" s="71">
        <v>4.583333333333333</v>
      </c>
      <c r="I943" s="64">
        <v>0</v>
      </c>
      <c r="J943" s="64" t="s">
        <v>1538</v>
      </c>
      <c r="K943" s="64" t="s">
        <v>1535</v>
      </c>
      <c r="L943" s="64" t="s">
        <v>1535</v>
      </c>
      <c r="M943" s="64" t="s">
        <v>236</v>
      </c>
      <c r="N943" s="64" t="s">
        <v>254</v>
      </c>
      <c r="O943" s="64" t="s">
        <v>568</v>
      </c>
    </row>
    <row r="944" spans="2:15" x14ac:dyDescent="0.3">
      <c r="B944" t="s">
        <v>1547</v>
      </c>
      <c r="C944" t="s">
        <v>17676</v>
      </c>
      <c r="D944" t="s">
        <v>568</v>
      </c>
      <c r="E944" s="64">
        <v>0</v>
      </c>
      <c r="F944" s="64">
        <v>0</v>
      </c>
      <c r="G944" s="47">
        <v>43301</v>
      </c>
      <c r="H944" s="71">
        <v>4.583333333333333</v>
      </c>
      <c r="I944" s="64">
        <v>0</v>
      </c>
      <c r="J944" s="64" t="s">
        <v>1538</v>
      </c>
      <c r="K944" s="64" t="s">
        <v>1535</v>
      </c>
      <c r="L944" s="64" t="s">
        <v>1535</v>
      </c>
      <c r="M944" s="64" t="s">
        <v>242</v>
      </c>
      <c r="N944" s="64" t="s">
        <v>254</v>
      </c>
      <c r="O944" s="64" t="s">
        <v>568</v>
      </c>
    </row>
    <row r="945" spans="2:15" x14ac:dyDescent="0.3">
      <c r="B945" t="s">
        <v>1547</v>
      </c>
      <c r="C945" t="s">
        <v>17678</v>
      </c>
      <c r="D945" t="s">
        <v>568</v>
      </c>
      <c r="E945" s="64">
        <v>0</v>
      </c>
      <c r="F945" s="64">
        <v>0</v>
      </c>
      <c r="G945" s="47">
        <v>43309</v>
      </c>
      <c r="H945" s="71">
        <v>4.583333333333333</v>
      </c>
      <c r="I945" s="64">
        <v>0</v>
      </c>
      <c r="J945" s="64" t="s">
        <v>1538</v>
      </c>
      <c r="K945" s="64" t="s">
        <v>1535</v>
      </c>
      <c r="L945" s="64" t="s">
        <v>1535</v>
      </c>
      <c r="M945" s="64" t="s">
        <v>242</v>
      </c>
      <c r="N945" s="64" t="s">
        <v>254</v>
      </c>
      <c r="O945" s="64" t="s">
        <v>568</v>
      </c>
    </row>
    <row r="946" spans="2:15" x14ac:dyDescent="0.3">
      <c r="B946" t="s">
        <v>1547</v>
      </c>
      <c r="C946" t="s">
        <v>12559</v>
      </c>
      <c r="D946" t="s">
        <v>568</v>
      </c>
      <c r="E946" s="64">
        <v>0</v>
      </c>
      <c r="F946" s="64">
        <v>0</v>
      </c>
      <c r="G946" s="47">
        <v>43270</v>
      </c>
      <c r="H946" s="71">
        <v>4.666666666666667</v>
      </c>
      <c r="I946" s="64">
        <v>0</v>
      </c>
      <c r="J946" s="64" t="s">
        <v>1538</v>
      </c>
      <c r="K946" s="64" t="s">
        <v>1535</v>
      </c>
      <c r="L946" s="64" t="s">
        <v>1535</v>
      </c>
      <c r="M946" s="64" t="s">
        <v>242</v>
      </c>
      <c r="N946" s="64" t="s">
        <v>254</v>
      </c>
      <c r="O946" s="64" t="s">
        <v>568</v>
      </c>
    </row>
    <row r="947" spans="2:15" x14ac:dyDescent="0.3">
      <c r="B947" t="s">
        <v>1547</v>
      </c>
      <c r="C947" t="s">
        <v>12601</v>
      </c>
      <c r="D947" t="s">
        <v>568</v>
      </c>
      <c r="E947" s="64">
        <v>0</v>
      </c>
      <c r="F947" s="64">
        <v>0</v>
      </c>
      <c r="G947" s="47">
        <v>43270</v>
      </c>
      <c r="H947" s="71">
        <v>4.666666666666667</v>
      </c>
      <c r="I947" s="64">
        <v>0</v>
      </c>
      <c r="J947" s="64" t="s">
        <v>1538</v>
      </c>
      <c r="K947" s="64" t="s">
        <v>1535</v>
      </c>
      <c r="L947" s="64" t="s">
        <v>1535</v>
      </c>
      <c r="M947" s="64" t="s">
        <v>242</v>
      </c>
      <c r="N947" s="64" t="s">
        <v>254</v>
      </c>
      <c r="O947" s="64" t="s">
        <v>568</v>
      </c>
    </row>
    <row r="948" spans="2:15" x14ac:dyDescent="0.3">
      <c r="B948" t="s">
        <v>1547</v>
      </c>
      <c r="C948" t="s">
        <v>12623</v>
      </c>
      <c r="D948" t="s">
        <v>568</v>
      </c>
      <c r="E948" s="64">
        <v>0</v>
      </c>
      <c r="F948" s="64">
        <v>0</v>
      </c>
      <c r="G948" s="47">
        <v>43270</v>
      </c>
      <c r="H948" s="71">
        <v>4.666666666666667</v>
      </c>
      <c r="I948" s="64">
        <v>0</v>
      </c>
      <c r="J948" s="64" t="s">
        <v>1538</v>
      </c>
      <c r="K948" s="64" t="s">
        <v>1535</v>
      </c>
      <c r="L948" s="64" t="s">
        <v>1535</v>
      </c>
      <c r="M948" s="64" t="s">
        <v>236</v>
      </c>
      <c r="N948" s="64" t="s">
        <v>254</v>
      </c>
      <c r="O948" s="64" t="s">
        <v>568</v>
      </c>
    </row>
    <row r="949" spans="2:15" x14ac:dyDescent="0.3">
      <c r="B949" t="s">
        <v>1536</v>
      </c>
      <c r="C949" t="s">
        <v>12990</v>
      </c>
      <c r="D949" t="s">
        <v>395</v>
      </c>
      <c r="E949" s="64">
        <v>0</v>
      </c>
      <c r="F949" s="64">
        <v>0</v>
      </c>
      <c r="G949" s="47">
        <v>43264</v>
      </c>
      <c r="H949" s="71">
        <v>4.666666666666667</v>
      </c>
      <c r="I949" s="64">
        <v>-1</v>
      </c>
      <c r="J949" s="64" t="s">
        <v>249</v>
      </c>
      <c r="K949" s="64" t="s">
        <v>1535</v>
      </c>
      <c r="L949" s="64" t="s">
        <v>1535</v>
      </c>
      <c r="M949" s="64" t="s">
        <v>236</v>
      </c>
      <c r="N949" s="64" t="s">
        <v>254</v>
      </c>
      <c r="O949" s="64" t="s">
        <v>568</v>
      </c>
    </row>
    <row r="950" spans="2:15" x14ac:dyDescent="0.3">
      <c r="B950" t="s">
        <v>1536</v>
      </c>
      <c r="C950" t="s">
        <v>11750</v>
      </c>
      <c r="D950" t="s">
        <v>2196</v>
      </c>
      <c r="E950" s="64">
        <v>0</v>
      </c>
      <c r="F950" s="64">
        <v>0</v>
      </c>
      <c r="G950" s="47">
        <v>43270</v>
      </c>
      <c r="H950" s="71">
        <v>4.666666666666667</v>
      </c>
      <c r="I950" s="64">
        <v>65490</v>
      </c>
      <c r="J950" s="64" t="s">
        <v>1538</v>
      </c>
      <c r="K950" s="64" t="s">
        <v>2160</v>
      </c>
      <c r="L950" s="64" t="s">
        <v>2992</v>
      </c>
      <c r="M950" s="64" t="s">
        <v>241</v>
      </c>
      <c r="N950" s="64" t="s">
        <v>254</v>
      </c>
      <c r="O950" s="64" t="s">
        <v>568</v>
      </c>
    </row>
    <row r="951" spans="2:15" x14ac:dyDescent="0.3">
      <c r="B951" t="s">
        <v>1547</v>
      </c>
      <c r="C951" t="s">
        <v>13060</v>
      </c>
      <c r="D951" t="s">
        <v>568</v>
      </c>
      <c r="E951" s="64">
        <v>0</v>
      </c>
      <c r="F951" s="64">
        <v>0</v>
      </c>
      <c r="G951" s="47">
        <v>43277</v>
      </c>
      <c r="H951" s="71">
        <v>4.666666666666667</v>
      </c>
      <c r="I951" s="64">
        <v>0</v>
      </c>
      <c r="J951" s="64" t="s">
        <v>1538</v>
      </c>
      <c r="K951" s="64" t="s">
        <v>1535</v>
      </c>
      <c r="L951" s="64" t="s">
        <v>1535</v>
      </c>
      <c r="M951" s="64" t="s">
        <v>242</v>
      </c>
      <c r="N951" s="64" t="s">
        <v>254</v>
      </c>
      <c r="O951" s="64" t="s">
        <v>568</v>
      </c>
    </row>
    <row r="952" spans="2:15" x14ac:dyDescent="0.3">
      <c r="B952" t="s">
        <v>1536</v>
      </c>
      <c r="C952" t="s">
        <v>13206</v>
      </c>
      <c r="D952" t="s">
        <v>407</v>
      </c>
      <c r="E952" s="64">
        <v>0</v>
      </c>
      <c r="F952" s="64">
        <v>0</v>
      </c>
      <c r="G952" s="47">
        <v>43265</v>
      </c>
      <c r="H952" s="71">
        <v>4.666666666666667</v>
      </c>
      <c r="I952" s="64">
        <v>-1</v>
      </c>
      <c r="J952" s="64" t="s">
        <v>1538</v>
      </c>
      <c r="K952" s="64" t="s">
        <v>2160</v>
      </c>
      <c r="L952" s="64" t="s">
        <v>2936</v>
      </c>
      <c r="M952" s="64" t="s">
        <v>236</v>
      </c>
      <c r="N952" s="64" t="s">
        <v>254</v>
      </c>
      <c r="O952" s="64" t="s">
        <v>568</v>
      </c>
    </row>
    <row r="953" spans="2:15" x14ac:dyDescent="0.3">
      <c r="B953" t="s">
        <v>1536</v>
      </c>
      <c r="C953" t="s">
        <v>13364</v>
      </c>
      <c r="D953" t="s">
        <v>2055</v>
      </c>
      <c r="E953" s="64">
        <v>1</v>
      </c>
      <c r="F953" s="64">
        <v>4602.93</v>
      </c>
      <c r="G953" s="47">
        <v>43280</v>
      </c>
      <c r="H953" s="71">
        <v>4.666666666666667</v>
      </c>
      <c r="I953" s="64">
        <v>-1</v>
      </c>
      <c r="J953" s="64" t="s">
        <v>1538</v>
      </c>
      <c r="K953" s="64" t="s">
        <v>2173</v>
      </c>
      <c r="L953" s="64" t="s">
        <v>13365</v>
      </c>
      <c r="M953" s="64" t="s">
        <v>246</v>
      </c>
      <c r="N953" s="64" t="s">
        <v>254</v>
      </c>
      <c r="O953" s="64" t="s">
        <v>568</v>
      </c>
    </row>
    <row r="954" spans="2:15" x14ac:dyDescent="0.3">
      <c r="B954" t="s">
        <v>1536</v>
      </c>
      <c r="C954" t="s">
        <v>13625</v>
      </c>
      <c r="D954" t="s">
        <v>324</v>
      </c>
      <c r="E954" s="64">
        <v>0</v>
      </c>
      <c r="F954" s="64">
        <v>0</v>
      </c>
      <c r="G954" s="47">
        <v>43270</v>
      </c>
      <c r="H954" s="71">
        <v>4.666666666666667</v>
      </c>
      <c r="I954" s="64">
        <v>-1</v>
      </c>
      <c r="J954" s="64" t="s">
        <v>249</v>
      </c>
      <c r="K954" s="64" t="s">
        <v>2176</v>
      </c>
      <c r="L954" s="64" t="s">
        <v>13626</v>
      </c>
      <c r="M954" s="64" t="s">
        <v>236</v>
      </c>
      <c r="N954" s="64" t="s">
        <v>254</v>
      </c>
      <c r="O954" s="64" t="s">
        <v>568</v>
      </c>
    </row>
    <row r="955" spans="2:15" x14ac:dyDescent="0.3">
      <c r="B955" t="s">
        <v>1546</v>
      </c>
      <c r="C955" t="s">
        <v>12069</v>
      </c>
      <c r="D955" t="s">
        <v>2370</v>
      </c>
      <c r="E955" s="64">
        <v>2</v>
      </c>
      <c r="F955" s="64">
        <v>5657.54</v>
      </c>
      <c r="G955" s="47">
        <v>43270</v>
      </c>
      <c r="H955" s="71">
        <v>4.666666666666667</v>
      </c>
      <c r="I955" s="64">
        <v>163362</v>
      </c>
      <c r="J955" s="64" t="s">
        <v>249</v>
      </c>
      <c r="K955" s="64" t="s">
        <v>2176</v>
      </c>
      <c r="L955" s="64" t="s">
        <v>12070</v>
      </c>
      <c r="M955" s="64" t="s">
        <v>242</v>
      </c>
      <c r="N955" s="64" t="s">
        <v>254</v>
      </c>
      <c r="O955" s="64" t="s">
        <v>568</v>
      </c>
    </row>
    <row r="956" spans="2:15" x14ac:dyDescent="0.3">
      <c r="B956" t="s">
        <v>1536</v>
      </c>
      <c r="C956" t="s">
        <v>13699</v>
      </c>
      <c r="D956" t="s">
        <v>1984</v>
      </c>
      <c r="E956" s="64">
        <v>0</v>
      </c>
      <c r="F956" s="64">
        <v>0</v>
      </c>
      <c r="G956" s="47">
        <v>43280</v>
      </c>
      <c r="H956" s="71">
        <v>4.666666666666667</v>
      </c>
      <c r="I956" s="64">
        <v>-1</v>
      </c>
      <c r="J956" s="64" t="s">
        <v>249</v>
      </c>
      <c r="K956" s="64" t="s">
        <v>2160</v>
      </c>
      <c r="L956" s="64" t="s">
        <v>2936</v>
      </c>
      <c r="M956" s="64" t="s">
        <v>236</v>
      </c>
      <c r="N956" s="64" t="s">
        <v>254</v>
      </c>
      <c r="O956" s="64" t="s">
        <v>568</v>
      </c>
    </row>
    <row r="957" spans="2:15" x14ac:dyDescent="0.3">
      <c r="B957" t="s">
        <v>1536</v>
      </c>
      <c r="C957" t="s">
        <v>13703</v>
      </c>
      <c r="D957" t="s">
        <v>2038</v>
      </c>
      <c r="E957" s="64">
        <v>0</v>
      </c>
      <c r="F957" s="64">
        <v>0</v>
      </c>
      <c r="G957" s="47">
        <v>43270</v>
      </c>
      <c r="H957" s="71">
        <v>4.666666666666667</v>
      </c>
      <c r="I957" s="64">
        <v>-1</v>
      </c>
      <c r="J957" s="64" t="s">
        <v>249</v>
      </c>
      <c r="K957" s="64" t="s">
        <v>2160</v>
      </c>
      <c r="L957" s="64" t="s">
        <v>8148</v>
      </c>
      <c r="M957" s="64" t="s">
        <v>242</v>
      </c>
      <c r="N957" s="64" t="s">
        <v>254</v>
      </c>
      <c r="O957" s="64" t="s">
        <v>568</v>
      </c>
    </row>
    <row r="958" spans="2:15" x14ac:dyDescent="0.3">
      <c r="B958" t="s">
        <v>1536</v>
      </c>
      <c r="C958" t="s">
        <v>13769</v>
      </c>
      <c r="D958" t="s">
        <v>13770</v>
      </c>
      <c r="E958" s="64">
        <v>0</v>
      </c>
      <c r="F958" s="64">
        <v>0</v>
      </c>
      <c r="G958" s="47">
        <v>43270</v>
      </c>
      <c r="H958" s="71">
        <v>4.666666666666667</v>
      </c>
      <c r="I958" s="64">
        <v>-1</v>
      </c>
      <c r="J958" s="64" t="s">
        <v>249</v>
      </c>
      <c r="K958" s="64" t="s">
        <v>2173</v>
      </c>
      <c r="L958" s="64" t="s">
        <v>13771</v>
      </c>
      <c r="M958" s="64" t="s">
        <v>236</v>
      </c>
      <c r="N958" s="64" t="s">
        <v>254</v>
      </c>
      <c r="O958" s="64" t="s">
        <v>568</v>
      </c>
    </row>
    <row r="959" spans="2:15" x14ac:dyDescent="0.3">
      <c r="B959" t="s">
        <v>1536</v>
      </c>
      <c r="C959" t="s">
        <v>13885</v>
      </c>
      <c r="D959" t="s">
        <v>1977</v>
      </c>
      <c r="E959" s="64">
        <v>0</v>
      </c>
      <c r="F959" s="64">
        <v>0</v>
      </c>
      <c r="G959" s="47">
        <v>43269</v>
      </c>
      <c r="H959" s="71">
        <v>4.666666666666667</v>
      </c>
      <c r="I959" s="64">
        <v>-1</v>
      </c>
      <c r="J959" s="64" t="s">
        <v>1538</v>
      </c>
      <c r="K959" s="64" t="s">
        <v>2160</v>
      </c>
      <c r="L959" s="64" t="s">
        <v>13886</v>
      </c>
      <c r="M959" s="64" t="s">
        <v>236</v>
      </c>
      <c r="N959" s="64" t="s">
        <v>254</v>
      </c>
      <c r="O959" s="64" t="s">
        <v>568</v>
      </c>
    </row>
    <row r="960" spans="2:15" x14ac:dyDescent="0.3">
      <c r="B960" t="s">
        <v>1536</v>
      </c>
      <c r="C960" t="s">
        <v>13909</v>
      </c>
      <c r="D960" t="s">
        <v>13910</v>
      </c>
      <c r="E960" s="64">
        <v>1</v>
      </c>
      <c r="F960" s="64">
        <v>3332.72</v>
      </c>
      <c r="G960" s="47">
        <v>43281</v>
      </c>
      <c r="H960" s="71">
        <v>4.666666666666667</v>
      </c>
      <c r="I960" s="64">
        <v>-1</v>
      </c>
      <c r="J960" s="64" t="s">
        <v>249</v>
      </c>
      <c r="K960" s="64" t="s">
        <v>2160</v>
      </c>
      <c r="L960" s="64" t="s">
        <v>2925</v>
      </c>
      <c r="M960" s="64" t="s">
        <v>236</v>
      </c>
      <c r="N960" s="64" t="s">
        <v>254</v>
      </c>
      <c r="O960" s="64" t="s">
        <v>568</v>
      </c>
    </row>
    <row r="961" spans="2:15" x14ac:dyDescent="0.3">
      <c r="B961" t="s">
        <v>1536</v>
      </c>
      <c r="C961" t="s">
        <v>12240</v>
      </c>
      <c r="D961" t="s">
        <v>2226</v>
      </c>
      <c r="E961" s="64">
        <v>0</v>
      </c>
      <c r="F961" s="64">
        <v>0</v>
      </c>
      <c r="G961" s="47">
        <v>43271</v>
      </c>
      <c r="H961" s="71">
        <v>4.666666666666667</v>
      </c>
      <c r="I961" s="64">
        <v>53788</v>
      </c>
      <c r="J961" s="64" t="s">
        <v>249</v>
      </c>
      <c r="K961" s="64" t="s">
        <v>2160</v>
      </c>
      <c r="L961" s="64" t="s">
        <v>9091</v>
      </c>
      <c r="M961" s="64" t="s">
        <v>246</v>
      </c>
      <c r="N961" s="64" t="s">
        <v>254</v>
      </c>
      <c r="O961" s="64" t="s">
        <v>568</v>
      </c>
    </row>
    <row r="962" spans="2:15" x14ac:dyDescent="0.3">
      <c r="B962" t="s">
        <v>1536</v>
      </c>
      <c r="C962" t="s">
        <v>14314</v>
      </c>
      <c r="D962" t="s">
        <v>1468</v>
      </c>
      <c r="E962" s="64">
        <v>3</v>
      </c>
      <c r="F962" s="64">
        <v>6657.65</v>
      </c>
      <c r="G962" s="47">
        <v>43281</v>
      </c>
      <c r="H962" s="71">
        <v>4.666666666666667</v>
      </c>
      <c r="I962" s="64">
        <v>-1</v>
      </c>
      <c r="J962" s="64" t="s">
        <v>249</v>
      </c>
      <c r="K962" s="64" t="s">
        <v>2160</v>
      </c>
      <c r="L962" s="64" t="s">
        <v>13287</v>
      </c>
      <c r="M962" s="64" t="s">
        <v>236</v>
      </c>
      <c r="N962" s="64" t="s">
        <v>254</v>
      </c>
      <c r="O962" s="64" t="s">
        <v>568</v>
      </c>
    </row>
    <row r="963" spans="2:15" x14ac:dyDescent="0.3">
      <c r="B963" t="s">
        <v>1536</v>
      </c>
      <c r="C963" t="s">
        <v>14323</v>
      </c>
      <c r="D963" t="s">
        <v>1875</v>
      </c>
      <c r="E963" s="64">
        <v>0</v>
      </c>
      <c r="F963" s="64">
        <v>0</v>
      </c>
      <c r="G963" s="47">
        <v>43279</v>
      </c>
      <c r="H963" s="71">
        <v>4.666666666666667</v>
      </c>
      <c r="I963" s="64">
        <v>-1</v>
      </c>
      <c r="J963" s="64" t="s">
        <v>1538</v>
      </c>
      <c r="K963" s="64" t="s">
        <v>2160</v>
      </c>
      <c r="L963" s="64" t="s">
        <v>8133</v>
      </c>
      <c r="M963" s="64" t="s">
        <v>242</v>
      </c>
      <c r="N963" s="64" t="s">
        <v>254</v>
      </c>
      <c r="O963" s="64" t="s">
        <v>568</v>
      </c>
    </row>
    <row r="964" spans="2:15" x14ac:dyDescent="0.3">
      <c r="B964" t="s">
        <v>1536</v>
      </c>
      <c r="C964" t="s">
        <v>14418</v>
      </c>
      <c r="D964" t="s">
        <v>262</v>
      </c>
      <c r="E964" s="64">
        <v>2</v>
      </c>
      <c r="F964" s="64">
        <v>3708.75</v>
      </c>
      <c r="G964" s="47">
        <v>43263</v>
      </c>
      <c r="H964" s="71">
        <v>4.666666666666667</v>
      </c>
      <c r="I964" s="64">
        <v>-1</v>
      </c>
      <c r="J964" s="64" t="s">
        <v>249</v>
      </c>
      <c r="K964" s="64" t="s">
        <v>2160</v>
      </c>
      <c r="L964" s="64" t="s">
        <v>13287</v>
      </c>
      <c r="M964" s="64" t="s">
        <v>236</v>
      </c>
      <c r="N964" s="64" t="s">
        <v>254</v>
      </c>
      <c r="O964" s="64" t="s">
        <v>568</v>
      </c>
    </row>
    <row r="965" spans="2:15" x14ac:dyDescent="0.3">
      <c r="B965" t="s">
        <v>1536</v>
      </c>
      <c r="C965" t="s">
        <v>14430</v>
      </c>
      <c r="D965" t="s">
        <v>1405</v>
      </c>
      <c r="E965" s="64">
        <v>1</v>
      </c>
      <c r="F965" s="64">
        <v>3332.72</v>
      </c>
      <c r="G965" s="47">
        <v>43271</v>
      </c>
      <c r="H965" s="71">
        <v>4.666666666666667</v>
      </c>
      <c r="I965" s="64">
        <v>-1</v>
      </c>
      <c r="J965" s="64" t="s">
        <v>1538</v>
      </c>
      <c r="K965" s="64" t="s">
        <v>2160</v>
      </c>
      <c r="L965" s="64" t="s">
        <v>14431</v>
      </c>
      <c r="M965" s="64" t="s">
        <v>236</v>
      </c>
      <c r="N965" s="64" t="s">
        <v>254</v>
      </c>
      <c r="O965" s="64" t="s">
        <v>568</v>
      </c>
    </row>
    <row r="966" spans="2:15" x14ac:dyDescent="0.3">
      <c r="B966" t="s">
        <v>1536</v>
      </c>
      <c r="C966" t="s">
        <v>14472</v>
      </c>
      <c r="D966" t="s">
        <v>1425</v>
      </c>
      <c r="E966" s="64">
        <v>1</v>
      </c>
      <c r="F966" s="64">
        <v>3332.72</v>
      </c>
      <c r="G966" s="47">
        <v>43266</v>
      </c>
      <c r="H966" s="71">
        <v>4.666666666666667</v>
      </c>
      <c r="I966" s="64">
        <v>-1</v>
      </c>
      <c r="J966" s="64" t="s">
        <v>249</v>
      </c>
      <c r="K966" s="64" t="s">
        <v>2160</v>
      </c>
      <c r="L966" s="64" t="s">
        <v>4726</v>
      </c>
      <c r="M966" s="64" t="s">
        <v>236</v>
      </c>
      <c r="N966" s="64" t="s">
        <v>254</v>
      </c>
      <c r="O966" s="64" t="s">
        <v>568</v>
      </c>
    </row>
    <row r="967" spans="2:15" x14ac:dyDescent="0.3">
      <c r="B967" t="s">
        <v>1536</v>
      </c>
      <c r="C967" t="s">
        <v>14556</v>
      </c>
      <c r="D967" t="s">
        <v>328</v>
      </c>
      <c r="E967" s="64">
        <v>0</v>
      </c>
      <c r="F967" s="64">
        <v>0</v>
      </c>
      <c r="G967" s="47">
        <v>43270</v>
      </c>
      <c r="H967" s="71">
        <v>4.666666666666667</v>
      </c>
      <c r="I967" s="64">
        <v>-1</v>
      </c>
      <c r="J967" s="64" t="s">
        <v>1538</v>
      </c>
      <c r="K967" s="64" t="s">
        <v>2160</v>
      </c>
      <c r="L967" s="64" t="s">
        <v>4726</v>
      </c>
      <c r="M967" s="64" t="s">
        <v>236</v>
      </c>
      <c r="N967" s="64" t="s">
        <v>254</v>
      </c>
      <c r="O967" s="64" t="s">
        <v>568</v>
      </c>
    </row>
    <row r="968" spans="2:15" x14ac:dyDescent="0.3">
      <c r="B968" t="s">
        <v>1536</v>
      </c>
      <c r="C968" t="s">
        <v>14602</v>
      </c>
      <c r="D968" t="s">
        <v>1859</v>
      </c>
      <c r="E968" s="64">
        <v>0</v>
      </c>
      <c r="F968" s="64">
        <v>0</v>
      </c>
      <c r="G968" s="47">
        <v>43279</v>
      </c>
      <c r="H968" s="71">
        <v>4.666666666666667</v>
      </c>
      <c r="I968" s="64">
        <v>-1</v>
      </c>
      <c r="J968" s="64" t="s">
        <v>1538</v>
      </c>
      <c r="K968" s="64" t="s">
        <v>2160</v>
      </c>
      <c r="L968" s="64" t="s">
        <v>3939</v>
      </c>
      <c r="M968" s="64" t="s">
        <v>241</v>
      </c>
      <c r="N968" s="64" t="s">
        <v>254</v>
      </c>
      <c r="O968" s="64" t="s">
        <v>568</v>
      </c>
    </row>
    <row r="969" spans="2:15" x14ac:dyDescent="0.3">
      <c r="B969" t="s">
        <v>1536</v>
      </c>
      <c r="C969" t="s">
        <v>14841</v>
      </c>
      <c r="D969" t="s">
        <v>1859</v>
      </c>
      <c r="E969" s="64">
        <v>0</v>
      </c>
      <c r="F969" s="64">
        <v>0</v>
      </c>
      <c r="G969" s="47">
        <v>43271</v>
      </c>
      <c r="H969" s="71">
        <v>4.666666666666667</v>
      </c>
      <c r="I969" s="64">
        <v>-1</v>
      </c>
      <c r="J969" s="64" t="s">
        <v>1538</v>
      </c>
      <c r="K969" s="64" t="s">
        <v>2160</v>
      </c>
      <c r="L969" s="64" t="s">
        <v>2936</v>
      </c>
      <c r="M969" s="64" t="s">
        <v>246</v>
      </c>
      <c r="N969" s="64" t="s">
        <v>254</v>
      </c>
      <c r="O969" s="64" t="s">
        <v>568</v>
      </c>
    </row>
    <row r="970" spans="2:15" x14ac:dyDescent="0.3">
      <c r="B970" t="s">
        <v>1546</v>
      </c>
      <c r="C970" t="s">
        <v>11586</v>
      </c>
      <c r="D970" t="s">
        <v>2360</v>
      </c>
      <c r="E970" s="64">
        <v>0</v>
      </c>
      <c r="F970" s="64">
        <v>0</v>
      </c>
      <c r="G970" s="47">
        <v>43270</v>
      </c>
      <c r="H970" s="71">
        <v>4.666666666666667</v>
      </c>
      <c r="I970" s="64">
        <v>130575</v>
      </c>
      <c r="J970" s="64" t="s">
        <v>249</v>
      </c>
      <c r="K970" s="64" t="s">
        <v>2173</v>
      </c>
      <c r="L970" s="64" t="s">
        <v>11587</v>
      </c>
      <c r="M970" s="64" t="s">
        <v>246</v>
      </c>
      <c r="N970" s="64" t="s">
        <v>254</v>
      </c>
      <c r="O970" s="64" t="s">
        <v>568</v>
      </c>
    </row>
    <row r="971" spans="2:15" x14ac:dyDescent="0.3">
      <c r="B971" t="s">
        <v>1536</v>
      </c>
      <c r="C971" t="s">
        <v>15030</v>
      </c>
      <c r="D971" t="s">
        <v>361</v>
      </c>
      <c r="E971" s="64">
        <v>0</v>
      </c>
      <c r="F971" s="64">
        <v>0</v>
      </c>
      <c r="G971" s="47">
        <v>43280</v>
      </c>
      <c r="H971" s="71">
        <v>4.666666666666667</v>
      </c>
      <c r="I971" s="64">
        <v>-1</v>
      </c>
      <c r="J971" s="64" t="s">
        <v>1538</v>
      </c>
      <c r="K971" s="64" t="s">
        <v>2160</v>
      </c>
      <c r="L971" s="64" t="s">
        <v>4235</v>
      </c>
      <c r="M971" s="64" t="s">
        <v>236</v>
      </c>
      <c r="N971" s="64" t="s">
        <v>254</v>
      </c>
      <c r="O971" s="64" t="s">
        <v>568</v>
      </c>
    </row>
    <row r="972" spans="2:15" x14ac:dyDescent="0.3">
      <c r="B972" t="s">
        <v>1536</v>
      </c>
      <c r="C972" t="s">
        <v>15439</v>
      </c>
      <c r="D972" t="s">
        <v>360</v>
      </c>
      <c r="E972" s="64">
        <v>1</v>
      </c>
      <c r="F972" s="64">
        <v>3332.72</v>
      </c>
      <c r="G972" s="47">
        <v>43280</v>
      </c>
      <c r="H972" s="71">
        <v>4.666666666666667</v>
      </c>
      <c r="I972" s="64">
        <v>-1</v>
      </c>
      <c r="J972" s="64" t="s">
        <v>249</v>
      </c>
      <c r="K972" s="64" t="s">
        <v>2173</v>
      </c>
      <c r="L972" s="64" t="s">
        <v>10402</v>
      </c>
      <c r="M972" s="64" t="s">
        <v>236</v>
      </c>
      <c r="N972" s="64" t="s">
        <v>254</v>
      </c>
      <c r="O972" s="64" t="s">
        <v>568</v>
      </c>
    </row>
    <row r="973" spans="2:15" x14ac:dyDescent="0.3">
      <c r="B973" t="s">
        <v>1536</v>
      </c>
      <c r="C973" t="s">
        <v>15479</v>
      </c>
      <c r="D973" t="s">
        <v>13455</v>
      </c>
      <c r="E973" s="64">
        <v>1</v>
      </c>
      <c r="F973" s="64">
        <v>3332.72</v>
      </c>
      <c r="G973" s="47">
        <v>43260</v>
      </c>
      <c r="H973" s="71">
        <v>4.666666666666667</v>
      </c>
      <c r="I973" s="64">
        <v>-1</v>
      </c>
      <c r="J973" s="64" t="s">
        <v>1538</v>
      </c>
      <c r="K973" s="64" t="s">
        <v>2160</v>
      </c>
      <c r="L973" s="64" t="s">
        <v>2936</v>
      </c>
      <c r="M973" s="64" t="s">
        <v>236</v>
      </c>
      <c r="N973" s="64" t="s">
        <v>254</v>
      </c>
      <c r="O973" s="64" t="s">
        <v>568</v>
      </c>
    </row>
    <row r="974" spans="2:15" x14ac:dyDescent="0.3">
      <c r="B974" t="s">
        <v>1536</v>
      </c>
      <c r="C974" t="s">
        <v>12023</v>
      </c>
      <c r="D974" t="s">
        <v>2340</v>
      </c>
      <c r="E974" s="64">
        <v>0</v>
      </c>
      <c r="F974" s="64">
        <v>0</v>
      </c>
      <c r="G974" s="47">
        <v>43260</v>
      </c>
      <c r="H974" s="71">
        <v>4.666666666666667</v>
      </c>
      <c r="I974" s="64">
        <v>64532</v>
      </c>
      <c r="J974" s="64" t="s">
        <v>1538</v>
      </c>
      <c r="K974" s="64" t="s">
        <v>2160</v>
      </c>
      <c r="L974" s="64" t="s">
        <v>11535</v>
      </c>
      <c r="M974" s="64" t="s">
        <v>246</v>
      </c>
      <c r="N974" s="64" t="s">
        <v>254</v>
      </c>
      <c r="O974" s="64" t="s">
        <v>568</v>
      </c>
    </row>
    <row r="975" spans="2:15" x14ac:dyDescent="0.3">
      <c r="B975" t="s">
        <v>1536</v>
      </c>
      <c r="C975" t="s">
        <v>15666</v>
      </c>
      <c r="D975" t="s">
        <v>13434</v>
      </c>
      <c r="E975" s="64">
        <v>0</v>
      </c>
      <c r="F975" s="64">
        <v>0</v>
      </c>
      <c r="G975" s="47">
        <v>43262</v>
      </c>
      <c r="H975" s="71">
        <v>4.666666666666667</v>
      </c>
      <c r="I975" s="64">
        <v>-1</v>
      </c>
      <c r="J975" s="64" t="s">
        <v>1538</v>
      </c>
      <c r="K975" s="64" t="s">
        <v>2160</v>
      </c>
      <c r="L975" s="64" t="s">
        <v>4235</v>
      </c>
      <c r="M975" s="64" t="s">
        <v>246</v>
      </c>
      <c r="N975" s="64" t="s">
        <v>254</v>
      </c>
      <c r="O975" s="64" t="s">
        <v>568</v>
      </c>
    </row>
    <row r="976" spans="2:15" x14ac:dyDescent="0.3">
      <c r="B976" t="s">
        <v>1536</v>
      </c>
      <c r="C976" t="s">
        <v>16037</v>
      </c>
      <c r="D976" t="s">
        <v>362</v>
      </c>
      <c r="E976" s="64">
        <v>0</v>
      </c>
      <c r="F976" s="64">
        <v>0</v>
      </c>
      <c r="G976" s="47">
        <v>43264</v>
      </c>
      <c r="H976" s="71">
        <v>4.666666666666667</v>
      </c>
      <c r="I976" s="64">
        <v>-1</v>
      </c>
      <c r="J976" s="64" t="s">
        <v>1538</v>
      </c>
      <c r="K976" s="64" t="s">
        <v>2176</v>
      </c>
      <c r="L976" s="64" t="s">
        <v>13731</v>
      </c>
      <c r="M976" s="64" t="s">
        <v>241</v>
      </c>
      <c r="N976" s="64" t="s">
        <v>254</v>
      </c>
      <c r="O976" s="64" t="s">
        <v>568</v>
      </c>
    </row>
    <row r="977" spans="2:15" x14ac:dyDescent="0.3">
      <c r="B977" t="s">
        <v>1536</v>
      </c>
      <c r="C977" t="s">
        <v>16046</v>
      </c>
      <c r="D977" t="s">
        <v>356</v>
      </c>
      <c r="E977" s="64">
        <v>1</v>
      </c>
      <c r="F977" s="64">
        <v>3332.72</v>
      </c>
      <c r="G977" s="47">
        <v>43270</v>
      </c>
      <c r="H977" s="71">
        <v>4.666666666666667</v>
      </c>
      <c r="I977" s="64">
        <v>-1</v>
      </c>
      <c r="J977" s="64" t="s">
        <v>1538</v>
      </c>
      <c r="K977" s="64" t="s">
        <v>2173</v>
      </c>
      <c r="L977" s="64" t="s">
        <v>15078</v>
      </c>
      <c r="M977" s="64" t="s">
        <v>236</v>
      </c>
      <c r="N977" s="64" t="s">
        <v>254</v>
      </c>
      <c r="O977" s="64" t="s">
        <v>568</v>
      </c>
    </row>
    <row r="978" spans="2:15" x14ac:dyDescent="0.3">
      <c r="B978" t="s">
        <v>1536</v>
      </c>
      <c r="C978" t="s">
        <v>16535</v>
      </c>
      <c r="D978" t="s">
        <v>16536</v>
      </c>
      <c r="E978" s="64">
        <v>0</v>
      </c>
      <c r="F978" s="64">
        <v>0</v>
      </c>
      <c r="G978" s="47">
        <v>43278</v>
      </c>
      <c r="H978" s="71">
        <v>4.666666666666667</v>
      </c>
      <c r="I978" s="64">
        <v>-1</v>
      </c>
      <c r="J978" s="64" t="s">
        <v>249</v>
      </c>
      <c r="K978" s="64" t="s">
        <v>2173</v>
      </c>
      <c r="L978" s="64" t="s">
        <v>16409</v>
      </c>
      <c r="M978" s="64" t="s">
        <v>242</v>
      </c>
      <c r="N978" s="64" t="s">
        <v>254</v>
      </c>
      <c r="O978" s="64" t="s">
        <v>568</v>
      </c>
    </row>
    <row r="979" spans="2:15" x14ac:dyDescent="0.3">
      <c r="B979" t="s">
        <v>1547</v>
      </c>
      <c r="C979" t="s">
        <v>16808</v>
      </c>
      <c r="D979" t="s">
        <v>568</v>
      </c>
      <c r="E979" s="64">
        <v>0</v>
      </c>
      <c r="F979" s="64">
        <v>0</v>
      </c>
      <c r="G979" s="47">
        <v>43271</v>
      </c>
      <c r="H979" s="71">
        <v>4.666666666666667</v>
      </c>
      <c r="I979" s="64">
        <v>0</v>
      </c>
      <c r="J979" s="64" t="s">
        <v>1538</v>
      </c>
      <c r="K979" s="64" t="s">
        <v>1535</v>
      </c>
      <c r="L979" s="64" t="s">
        <v>1535</v>
      </c>
      <c r="M979" s="64" t="s">
        <v>242</v>
      </c>
      <c r="N979" s="64" t="s">
        <v>254</v>
      </c>
      <c r="O979" s="64" t="s">
        <v>568</v>
      </c>
    </row>
    <row r="980" spans="2:15" x14ac:dyDescent="0.3">
      <c r="B980" t="s">
        <v>1547</v>
      </c>
      <c r="C980" t="s">
        <v>16922</v>
      </c>
      <c r="D980" t="s">
        <v>568</v>
      </c>
      <c r="E980" s="64">
        <v>0</v>
      </c>
      <c r="F980" s="64">
        <v>0</v>
      </c>
      <c r="G980" s="47">
        <v>43280</v>
      </c>
      <c r="H980" s="71">
        <v>4.666666666666667</v>
      </c>
      <c r="I980" s="64">
        <v>0</v>
      </c>
      <c r="J980" s="64" t="s">
        <v>1538</v>
      </c>
      <c r="K980" s="64" t="s">
        <v>1535</v>
      </c>
      <c r="L980" s="64" t="s">
        <v>1535</v>
      </c>
      <c r="M980" s="64" t="s">
        <v>242</v>
      </c>
      <c r="N980" s="64" t="s">
        <v>254</v>
      </c>
      <c r="O980" s="64" t="s">
        <v>568</v>
      </c>
    </row>
    <row r="981" spans="2:15" x14ac:dyDescent="0.3">
      <c r="B981" t="s">
        <v>1547</v>
      </c>
      <c r="C981" t="s">
        <v>16982</v>
      </c>
      <c r="D981" t="s">
        <v>568</v>
      </c>
      <c r="E981" s="64">
        <v>0</v>
      </c>
      <c r="F981" s="64">
        <v>0</v>
      </c>
      <c r="G981" s="47">
        <v>43270</v>
      </c>
      <c r="H981" s="71">
        <v>4.666666666666667</v>
      </c>
      <c r="I981" s="64">
        <v>0</v>
      </c>
      <c r="J981" s="64" t="s">
        <v>1538</v>
      </c>
      <c r="K981" s="64" t="s">
        <v>1535</v>
      </c>
      <c r="L981" s="64" t="s">
        <v>1535</v>
      </c>
      <c r="M981" s="64" t="s">
        <v>242</v>
      </c>
      <c r="N981" s="64" t="s">
        <v>254</v>
      </c>
      <c r="O981" s="64" t="s">
        <v>568</v>
      </c>
    </row>
    <row r="982" spans="2:15" x14ac:dyDescent="0.3">
      <c r="B982" t="s">
        <v>1547</v>
      </c>
      <c r="C982" t="s">
        <v>17039</v>
      </c>
      <c r="D982" t="s">
        <v>568</v>
      </c>
      <c r="E982" s="64">
        <v>0</v>
      </c>
      <c r="F982" s="64">
        <v>0</v>
      </c>
      <c r="G982" s="47">
        <v>43266</v>
      </c>
      <c r="H982" s="71">
        <v>4.666666666666667</v>
      </c>
      <c r="I982" s="64">
        <v>0</v>
      </c>
      <c r="J982" s="64" t="s">
        <v>1538</v>
      </c>
      <c r="K982" s="64" t="s">
        <v>1535</v>
      </c>
      <c r="L982" s="64" t="s">
        <v>1535</v>
      </c>
      <c r="M982" s="64" t="s">
        <v>242</v>
      </c>
      <c r="N982" s="64" t="s">
        <v>254</v>
      </c>
      <c r="O982" s="64" t="s">
        <v>568</v>
      </c>
    </row>
    <row r="983" spans="2:15" x14ac:dyDescent="0.3">
      <c r="B983" t="s">
        <v>1547</v>
      </c>
      <c r="C983" t="s">
        <v>17076</v>
      </c>
      <c r="D983" t="s">
        <v>568</v>
      </c>
      <c r="E983" s="64">
        <v>0</v>
      </c>
      <c r="F983" s="64">
        <v>0</v>
      </c>
      <c r="G983" s="47">
        <v>43271</v>
      </c>
      <c r="H983" s="71">
        <v>4.666666666666667</v>
      </c>
      <c r="I983" s="64">
        <v>0</v>
      </c>
      <c r="J983" s="64" t="s">
        <v>1538</v>
      </c>
      <c r="K983" s="64" t="s">
        <v>1535</v>
      </c>
      <c r="L983" s="64" t="s">
        <v>1535</v>
      </c>
      <c r="M983" s="64" t="s">
        <v>242</v>
      </c>
      <c r="N983" s="64" t="s">
        <v>254</v>
      </c>
      <c r="O983" s="64" t="s">
        <v>568</v>
      </c>
    </row>
    <row r="984" spans="2:15" x14ac:dyDescent="0.3">
      <c r="B984" t="s">
        <v>1536</v>
      </c>
      <c r="C984" t="s">
        <v>17281</v>
      </c>
      <c r="D984" t="s">
        <v>240</v>
      </c>
      <c r="E984" s="64">
        <v>0</v>
      </c>
      <c r="F984" s="64">
        <v>0</v>
      </c>
      <c r="G984" s="47">
        <v>43266</v>
      </c>
      <c r="H984" s="71">
        <v>4.666666666666667</v>
      </c>
      <c r="I984" s="64">
        <v>-1</v>
      </c>
      <c r="J984" s="64" t="s">
        <v>1538</v>
      </c>
      <c r="K984" s="64" t="s">
        <v>1535</v>
      </c>
      <c r="L984" s="64" t="s">
        <v>1535</v>
      </c>
      <c r="M984" s="64" t="s">
        <v>246</v>
      </c>
      <c r="N984" s="64" t="s">
        <v>254</v>
      </c>
      <c r="O984" s="64" t="s">
        <v>568</v>
      </c>
    </row>
    <row r="985" spans="2:15" x14ac:dyDescent="0.3">
      <c r="B985" t="s">
        <v>1547</v>
      </c>
      <c r="C985" t="s">
        <v>17483</v>
      </c>
      <c r="D985" t="s">
        <v>568</v>
      </c>
      <c r="E985" s="64">
        <v>0</v>
      </c>
      <c r="F985" s="64">
        <v>0</v>
      </c>
      <c r="G985" s="47">
        <v>43265</v>
      </c>
      <c r="H985" s="71">
        <v>4.666666666666667</v>
      </c>
      <c r="I985" s="64">
        <v>0</v>
      </c>
      <c r="J985" s="64" t="s">
        <v>1538</v>
      </c>
      <c r="K985" s="64" t="s">
        <v>1535</v>
      </c>
      <c r="L985" s="64" t="s">
        <v>1535</v>
      </c>
      <c r="M985" s="64" t="s">
        <v>236</v>
      </c>
      <c r="N985" s="64" t="s">
        <v>254</v>
      </c>
      <c r="O985" s="64" t="s">
        <v>568</v>
      </c>
    </row>
    <row r="986" spans="2:15" x14ac:dyDescent="0.3">
      <c r="B986" t="s">
        <v>1547</v>
      </c>
      <c r="C986" t="s">
        <v>17636</v>
      </c>
      <c r="D986" t="s">
        <v>568</v>
      </c>
      <c r="E986" s="64">
        <v>0</v>
      </c>
      <c r="F986" s="64">
        <v>0</v>
      </c>
      <c r="G986" s="47">
        <v>43277</v>
      </c>
      <c r="H986" s="71">
        <v>4.666666666666667</v>
      </c>
      <c r="I986" s="64">
        <v>0</v>
      </c>
      <c r="J986" s="64" t="s">
        <v>1538</v>
      </c>
      <c r="K986" s="64" t="s">
        <v>1535</v>
      </c>
      <c r="L986" s="64" t="s">
        <v>1535</v>
      </c>
      <c r="M986" s="64" t="s">
        <v>242</v>
      </c>
      <c r="N986" s="64" t="s">
        <v>254</v>
      </c>
      <c r="O986" s="64" t="s">
        <v>568</v>
      </c>
    </row>
    <row r="987" spans="2:15" x14ac:dyDescent="0.3">
      <c r="B987" t="s">
        <v>1547</v>
      </c>
      <c r="C987" t="s">
        <v>12389</v>
      </c>
      <c r="D987" t="s">
        <v>568</v>
      </c>
      <c r="E987" s="64">
        <v>0</v>
      </c>
      <c r="F987" s="64">
        <v>0</v>
      </c>
      <c r="G987" s="47">
        <v>43251</v>
      </c>
      <c r="H987" s="71">
        <v>4.75</v>
      </c>
      <c r="I987" s="64">
        <v>0</v>
      </c>
      <c r="J987" s="64" t="s">
        <v>1538</v>
      </c>
      <c r="K987" s="64" t="s">
        <v>1535</v>
      </c>
      <c r="L987" s="64" t="s">
        <v>1535</v>
      </c>
      <c r="M987" s="64" t="s">
        <v>242</v>
      </c>
      <c r="N987" s="64" t="s">
        <v>254</v>
      </c>
      <c r="O987" s="64" t="s">
        <v>568</v>
      </c>
    </row>
    <row r="988" spans="2:15" x14ac:dyDescent="0.3">
      <c r="B988" t="s">
        <v>1547</v>
      </c>
      <c r="C988" t="s">
        <v>12392</v>
      </c>
      <c r="D988" t="s">
        <v>568</v>
      </c>
      <c r="E988" s="64">
        <v>0</v>
      </c>
      <c r="F988" s="64">
        <v>0</v>
      </c>
      <c r="G988" s="47">
        <v>43251</v>
      </c>
      <c r="H988" s="71">
        <v>4.75</v>
      </c>
      <c r="I988" s="64">
        <v>0</v>
      </c>
      <c r="J988" s="64" t="s">
        <v>1538</v>
      </c>
      <c r="K988" s="64" t="s">
        <v>1535</v>
      </c>
      <c r="L988" s="64" t="s">
        <v>1535</v>
      </c>
      <c r="M988" s="64" t="s">
        <v>242</v>
      </c>
      <c r="N988" s="64" t="s">
        <v>254</v>
      </c>
      <c r="O988" s="64" t="s">
        <v>568</v>
      </c>
    </row>
    <row r="989" spans="2:15" x14ac:dyDescent="0.3">
      <c r="B989" t="s">
        <v>1547</v>
      </c>
      <c r="C989" t="s">
        <v>12560</v>
      </c>
      <c r="D989" t="s">
        <v>568</v>
      </c>
      <c r="E989" s="64">
        <v>0</v>
      </c>
      <c r="F989" s="64">
        <v>0</v>
      </c>
      <c r="G989" s="47">
        <v>43249</v>
      </c>
      <c r="H989" s="71">
        <v>4.75</v>
      </c>
      <c r="I989" s="64">
        <v>0</v>
      </c>
      <c r="J989" s="64" t="s">
        <v>1538</v>
      </c>
      <c r="K989" s="64" t="s">
        <v>1535</v>
      </c>
      <c r="L989" s="64" t="s">
        <v>1535</v>
      </c>
      <c r="M989" s="64" t="s">
        <v>242</v>
      </c>
      <c r="N989" s="64" t="s">
        <v>254</v>
      </c>
      <c r="O989" s="64" t="s">
        <v>568</v>
      </c>
    </row>
    <row r="990" spans="2:15" x14ac:dyDescent="0.3">
      <c r="B990" t="s">
        <v>1547</v>
      </c>
      <c r="C990" t="s">
        <v>12666</v>
      </c>
      <c r="D990" t="s">
        <v>568</v>
      </c>
      <c r="E990" s="64">
        <v>0</v>
      </c>
      <c r="F990" s="64">
        <v>0</v>
      </c>
      <c r="G990" s="47">
        <v>43251</v>
      </c>
      <c r="H990" s="71">
        <v>4.75</v>
      </c>
      <c r="I990" s="64">
        <v>0</v>
      </c>
      <c r="J990" s="64" t="s">
        <v>1538</v>
      </c>
      <c r="K990" s="64" t="s">
        <v>1535</v>
      </c>
      <c r="L990" s="64" t="s">
        <v>1535</v>
      </c>
      <c r="M990" s="64" t="s">
        <v>242</v>
      </c>
      <c r="N990" s="64" t="s">
        <v>254</v>
      </c>
      <c r="O990" s="64" t="s">
        <v>568</v>
      </c>
    </row>
    <row r="991" spans="2:15" x14ac:dyDescent="0.3">
      <c r="B991" t="s">
        <v>1536</v>
      </c>
      <c r="C991" t="s">
        <v>12902</v>
      </c>
      <c r="D991" t="s">
        <v>286</v>
      </c>
      <c r="E991" s="64">
        <v>0</v>
      </c>
      <c r="F991" s="64">
        <v>0</v>
      </c>
      <c r="G991" s="47">
        <v>43251</v>
      </c>
      <c r="H991" s="71">
        <v>4.75</v>
      </c>
      <c r="I991" s="64">
        <v>-1</v>
      </c>
      <c r="J991" s="64" t="s">
        <v>1538</v>
      </c>
      <c r="K991" s="64" t="s">
        <v>1535</v>
      </c>
      <c r="L991" s="64" t="s">
        <v>1535</v>
      </c>
      <c r="M991" s="64" t="s">
        <v>236</v>
      </c>
      <c r="N991" s="64" t="s">
        <v>254</v>
      </c>
      <c r="O991" s="64" t="s">
        <v>568</v>
      </c>
    </row>
    <row r="992" spans="2:15" x14ac:dyDescent="0.3">
      <c r="B992" t="s">
        <v>1536</v>
      </c>
      <c r="C992" t="s">
        <v>13330</v>
      </c>
      <c r="D992" t="s">
        <v>2107</v>
      </c>
      <c r="E992" s="64">
        <v>0</v>
      </c>
      <c r="F992" s="64">
        <v>0</v>
      </c>
      <c r="G992" s="47">
        <v>43243</v>
      </c>
      <c r="H992" s="71">
        <v>4.75</v>
      </c>
      <c r="I992" s="64">
        <v>-1</v>
      </c>
      <c r="J992" s="64" t="s">
        <v>249</v>
      </c>
      <c r="K992" s="64" t="s">
        <v>2160</v>
      </c>
      <c r="L992" s="64" t="s">
        <v>13331</v>
      </c>
      <c r="M992" s="64" t="s">
        <v>236</v>
      </c>
      <c r="N992" s="64" t="s">
        <v>254</v>
      </c>
      <c r="O992" s="64" t="s">
        <v>568</v>
      </c>
    </row>
    <row r="993" spans="2:15" x14ac:dyDescent="0.3">
      <c r="B993" t="s">
        <v>1536</v>
      </c>
      <c r="C993" t="s">
        <v>13652</v>
      </c>
      <c r="D993" t="s">
        <v>2040</v>
      </c>
      <c r="E993" s="64">
        <v>0</v>
      </c>
      <c r="F993" s="64">
        <v>0</v>
      </c>
      <c r="G993" s="47">
        <v>43251</v>
      </c>
      <c r="H993" s="71">
        <v>4.75</v>
      </c>
      <c r="I993" s="64">
        <v>-1</v>
      </c>
      <c r="J993" s="64" t="s">
        <v>249</v>
      </c>
      <c r="K993" s="64" t="s">
        <v>2160</v>
      </c>
      <c r="L993" s="64" t="s">
        <v>13380</v>
      </c>
      <c r="M993" s="64" t="s">
        <v>242</v>
      </c>
      <c r="N993" s="64" t="s">
        <v>254</v>
      </c>
      <c r="O993" s="64" t="s">
        <v>568</v>
      </c>
    </row>
    <row r="994" spans="2:15" x14ac:dyDescent="0.3">
      <c r="B994" t="s">
        <v>1536</v>
      </c>
      <c r="C994" t="s">
        <v>13733</v>
      </c>
      <c r="D994" t="s">
        <v>322</v>
      </c>
      <c r="E994" s="64">
        <v>2</v>
      </c>
      <c r="F994" s="64">
        <v>3708.75</v>
      </c>
      <c r="G994" s="47">
        <v>43244</v>
      </c>
      <c r="H994" s="71">
        <v>4.75</v>
      </c>
      <c r="I994" s="64">
        <v>-1</v>
      </c>
      <c r="J994" s="64" t="s">
        <v>1538</v>
      </c>
      <c r="K994" s="64" t="s">
        <v>2173</v>
      </c>
      <c r="L994" s="64" t="s">
        <v>3070</v>
      </c>
      <c r="M994" s="64" t="s">
        <v>236</v>
      </c>
      <c r="N994" s="64" t="s">
        <v>254</v>
      </c>
      <c r="O994" s="64" t="s">
        <v>568</v>
      </c>
    </row>
    <row r="995" spans="2:15" x14ac:dyDescent="0.3">
      <c r="B995" t="s">
        <v>1536</v>
      </c>
      <c r="C995" t="s">
        <v>13734</v>
      </c>
      <c r="D995" t="s">
        <v>1414</v>
      </c>
      <c r="E995" s="64">
        <v>0</v>
      </c>
      <c r="F995" s="64">
        <v>0</v>
      </c>
      <c r="G995" s="47">
        <v>43236</v>
      </c>
      <c r="H995" s="71">
        <v>4.75</v>
      </c>
      <c r="I995" s="64">
        <v>-1</v>
      </c>
      <c r="J995" s="64" t="s">
        <v>1538</v>
      </c>
      <c r="K995" s="64" t="s">
        <v>2160</v>
      </c>
      <c r="L995" s="64" t="s">
        <v>4235</v>
      </c>
      <c r="M995" s="64" t="s">
        <v>236</v>
      </c>
      <c r="N995" s="64" t="s">
        <v>254</v>
      </c>
      <c r="O995" s="64" t="s">
        <v>568</v>
      </c>
    </row>
    <row r="996" spans="2:15" x14ac:dyDescent="0.3">
      <c r="B996" t="s">
        <v>1546</v>
      </c>
      <c r="C996" t="s">
        <v>13740</v>
      </c>
      <c r="D996" t="s">
        <v>2334</v>
      </c>
      <c r="E996" s="64">
        <v>0</v>
      </c>
      <c r="F996" s="64">
        <v>0</v>
      </c>
      <c r="G996" s="47">
        <v>43241</v>
      </c>
      <c r="H996" s="71">
        <v>4.75</v>
      </c>
      <c r="I996" s="64">
        <v>164080</v>
      </c>
      <c r="J996" s="64" t="s">
        <v>1538</v>
      </c>
      <c r="K996" s="64" t="s">
        <v>2160</v>
      </c>
      <c r="L996" s="64" t="s">
        <v>13741</v>
      </c>
      <c r="M996" s="64" t="s">
        <v>242</v>
      </c>
      <c r="N996" s="64" t="s">
        <v>254</v>
      </c>
      <c r="O996" s="64" t="s">
        <v>568</v>
      </c>
    </row>
    <row r="997" spans="2:15" x14ac:dyDescent="0.3">
      <c r="B997" t="s">
        <v>1536</v>
      </c>
      <c r="C997" t="s">
        <v>13877</v>
      </c>
      <c r="D997" t="s">
        <v>2118</v>
      </c>
      <c r="E997" s="64">
        <v>0</v>
      </c>
      <c r="F997" s="64">
        <v>0</v>
      </c>
      <c r="G997" s="47">
        <v>43241</v>
      </c>
      <c r="H997" s="71">
        <v>4.75</v>
      </c>
      <c r="I997" s="64">
        <v>-1</v>
      </c>
      <c r="J997" s="64" t="s">
        <v>249</v>
      </c>
      <c r="K997" s="64" t="s">
        <v>2160</v>
      </c>
      <c r="L997" s="64" t="s">
        <v>13331</v>
      </c>
      <c r="M997" s="64" t="s">
        <v>236</v>
      </c>
      <c r="N997" s="64" t="s">
        <v>254</v>
      </c>
      <c r="O997" s="64" t="s">
        <v>568</v>
      </c>
    </row>
    <row r="998" spans="2:15" x14ac:dyDescent="0.3">
      <c r="B998" t="s">
        <v>1536</v>
      </c>
      <c r="C998" t="s">
        <v>13893</v>
      </c>
      <c r="D998" t="s">
        <v>299</v>
      </c>
      <c r="E998" s="64">
        <v>0</v>
      </c>
      <c r="F998" s="64">
        <v>0</v>
      </c>
      <c r="G998" s="47">
        <v>43231</v>
      </c>
      <c r="H998" s="71">
        <v>4.75</v>
      </c>
      <c r="I998" s="64">
        <v>-1</v>
      </c>
      <c r="J998" s="64" t="s">
        <v>1538</v>
      </c>
      <c r="K998" s="64" t="s">
        <v>2160</v>
      </c>
      <c r="L998" s="64" t="s">
        <v>4235</v>
      </c>
      <c r="M998" s="64" t="s">
        <v>236</v>
      </c>
      <c r="N998" s="64" t="s">
        <v>254</v>
      </c>
      <c r="O998" s="64" t="s">
        <v>568</v>
      </c>
    </row>
    <row r="999" spans="2:15" x14ac:dyDescent="0.3">
      <c r="B999" t="s">
        <v>1536</v>
      </c>
      <c r="C999" t="s">
        <v>13939</v>
      </c>
      <c r="D999" t="s">
        <v>2053</v>
      </c>
      <c r="E999" s="64">
        <v>0</v>
      </c>
      <c r="F999" s="64">
        <v>0</v>
      </c>
      <c r="G999" s="47">
        <v>43241</v>
      </c>
      <c r="H999" s="71">
        <v>4.75</v>
      </c>
      <c r="I999" s="64">
        <v>-1</v>
      </c>
      <c r="J999" s="64" t="s">
        <v>249</v>
      </c>
      <c r="K999" s="64" t="s">
        <v>2176</v>
      </c>
      <c r="L999" s="64" t="s">
        <v>11592</v>
      </c>
      <c r="M999" s="64" t="s">
        <v>236</v>
      </c>
      <c r="N999" s="64" t="s">
        <v>254</v>
      </c>
      <c r="O999" s="64" t="s">
        <v>568</v>
      </c>
    </row>
    <row r="1000" spans="2:15" x14ac:dyDescent="0.3">
      <c r="B1000" t="s">
        <v>1536</v>
      </c>
      <c r="C1000" t="s">
        <v>13948</v>
      </c>
      <c r="D1000" t="s">
        <v>1505</v>
      </c>
      <c r="E1000" s="64">
        <v>0</v>
      </c>
      <c r="F1000" s="64">
        <v>0</v>
      </c>
      <c r="G1000" s="47">
        <v>43250</v>
      </c>
      <c r="H1000" s="71">
        <v>4.75</v>
      </c>
      <c r="I1000" s="64">
        <v>-1</v>
      </c>
      <c r="J1000" s="64" t="s">
        <v>249</v>
      </c>
      <c r="K1000" s="64" t="s">
        <v>2176</v>
      </c>
      <c r="L1000" s="64" t="s">
        <v>13949</v>
      </c>
      <c r="M1000" s="64" t="s">
        <v>236</v>
      </c>
      <c r="N1000" s="64" t="s">
        <v>254</v>
      </c>
      <c r="O1000" s="64" t="s">
        <v>568</v>
      </c>
    </row>
    <row r="1001" spans="2:15" x14ac:dyDescent="0.3">
      <c r="B1001" t="s">
        <v>1536</v>
      </c>
      <c r="C1001" t="s">
        <v>14232</v>
      </c>
      <c r="D1001" t="s">
        <v>2003</v>
      </c>
      <c r="E1001" s="64">
        <v>0</v>
      </c>
      <c r="F1001" s="64">
        <v>0</v>
      </c>
      <c r="G1001" s="47">
        <v>43231</v>
      </c>
      <c r="H1001" s="71">
        <v>4.75</v>
      </c>
      <c r="I1001" s="64">
        <v>-1</v>
      </c>
      <c r="J1001" s="64" t="s">
        <v>249</v>
      </c>
      <c r="K1001" s="64" t="s">
        <v>2160</v>
      </c>
      <c r="L1001" s="64" t="s">
        <v>2925</v>
      </c>
      <c r="M1001" s="64" t="s">
        <v>246</v>
      </c>
      <c r="N1001" s="64" t="s">
        <v>254</v>
      </c>
      <c r="O1001" s="64" t="s">
        <v>568</v>
      </c>
    </row>
    <row r="1002" spans="2:15" x14ac:dyDescent="0.3">
      <c r="B1002" t="s">
        <v>1546</v>
      </c>
      <c r="C1002" t="s">
        <v>14373</v>
      </c>
      <c r="D1002" t="s">
        <v>2362</v>
      </c>
      <c r="E1002" s="64">
        <v>0</v>
      </c>
      <c r="F1002" s="64">
        <v>0</v>
      </c>
      <c r="G1002" s="47">
        <v>43251</v>
      </c>
      <c r="H1002" s="71">
        <v>4.75</v>
      </c>
      <c r="I1002" s="64">
        <v>59825</v>
      </c>
      <c r="J1002" s="64" t="s">
        <v>249</v>
      </c>
      <c r="K1002" s="64" t="s">
        <v>2160</v>
      </c>
      <c r="L1002" s="64" t="s">
        <v>14374</v>
      </c>
      <c r="M1002" s="64" t="s">
        <v>246</v>
      </c>
      <c r="N1002" s="64" t="s">
        <v>254</v>
      </c>
      <c r="O1002" s="64" t="s">
        <v>568</v>
      </c>
    </row>
    <row r="1003" spans="2:15" x14ac:dyDescent="0.3">
      <c r="B1003" t="s">
        <v>1536</v>
      </c>
      <c r="C1003" t="s">
        <v>14575</v>
      </c>
      <c r="D1003" t="s">
        <v>2385</v>
      </c>
      <c r="E1003" s="64">
        <v>0</v>
      </c>
      <c r="F1003" s="64">
        <v>0</v>
      </c>
      <c r="G1003" s="47">
        <v>43251</v>
      </c>
      <c r="H1003" s="71">
        <v>4.75</v>
      </c>
      <c r="I1003" s="64">
        <v>-1</v>
      </c>
      <c r="J1003" s="64" t="s">
        <v>249</v>
      </c>
      <c r="K1003" s="64" t="s">
        <v>2160</v>
      </c>
      <c r="L1003" s="64" t="s">
        <v>3939</v>
      </c>
      <c r="M1003" s="64" t="s">
        <v>236</v>
      </c>
      <c r="N1003" s="64" t="s">
        <v>254</v>
      </c>
      <c r="O1003" s="64" t="s">
        <v>568</v>
      </c>
    </row>
    <row r="1004" spans="2:15" x14ac:dyDescent="0.3">
      <c r="B1004" t="s">
        <v>1536</v>
      </c>
      <c r="C1004" t="s">
        <v>14880</v>
      </c>
      <c r="D1004" t="s">
        <v>1873</v>
      </c>
      <c r="E1004" s="64">
        <v>0</v>
      </c>
      <c r="F1004" s="64">
        <v>0</v>
      </c>
      <c r="G1004" s="47">
        <v>43241</v>
      </c>
      <c r="H1004" s="71">
        <v>4.75</v>
      </c>
      <c r="I1004" s="64">
        <v>-1</v>
      </c>
      <c r="J1004" s="64" t="s">
        <v>249</v>
      </c>
      <c r="K1004" s="64" t="s">
        <v>2160</v>
      </c>
      <c r="L1004" s="64" t="s">
        <v>2925</v>
      </c>
      <c r="M1004" s="64" t="s">
        <v>236</v>
      </c>
      <c r="N1004" s="64" t="s">
        <v>254</v>
      </c>
      <c r="O1004" s="64" t="s">
        <v>568</v>
      </c>
    </row>
    <row r="1005" spans="2:15" x14ac:dyDescent="0.3">
      <c r="B1005" t="s">
        <v>1536</v>
      </c>
      <c r="C1005" t="s">
        <v>14933</v>
      </c>
      <c r="D1005" t="s">
        <v>1502</v>
      </c>
      <c r="E1005" s="64">
        <v>0</v>
      </c>
      <c r="F1005" s="64">
        <v>0</v>
      </c>
      <c r="G1005" s="47">
        <v>43239</v>
      </c>
      <c r="H1005" s="71">
        <v>4.75</v>
      </c>
      <c r="I1005" s="64">
        <v>-1</v>
      </c>
      <c r="J1005" s="64" t="s">
        <v>249</v>
      </c>
      <c r="K1005" s="64" t="s">
        <v>2160</v>
      </c>
      <c r="L1005" s="64" t="s">
        <v>3939</v>
      </c>
      <c r="M1005" s="64" t="s">
        <v>236</v>
      </c>
      <c r="N1005" s="64" t="s">
        <v>254</v>
      </c>
      <c r="O1005" s="64" t="s">
        <v>568</v>
      </c>
    </row>
    <row r="1006" spans="2:15" x14ac:dyDescent="0.3">
      <c r="B1006" t="s">
        <v>1546</v>
      </c>
      <c r="C1006" t="s">
        <v>15051</v>
      </c>
      <c r="D1006" t="s">
        <v>1507</v>
      </c>
      <c r="E1006" s="64">
        <v>0</v>
      </c>
      <c r="F1006" s="64">
        <v>0</v>
      </c>
      <c r="G1006" s="47">
        <v>43251</v>
      </c>
      <c r="H1006" s="71">
        <v>4.75</v>
      </c>
      <c r="I1006" s="64">
        <v>-1</v>
      </c>
      <c r="J1006" s="64" t="s">
        <v>1538</v>
      </c>
      <c r="K1006" s="64" t="s">
        <v>2160</v>
      </c>
      <c r="L1006" s="64" t="s">
        <v>7837</v>
      </c>
      <c r="M1006" s="64" t="s">
        <v>236</v>
      </c>
      <c r="N1006" s="64" t="s">
        <v>254</v>
      </c>
      <c r="O1006" s="64" t="s">
        <v>568</v>
      </c>
    </row>
    <row r="1007" spans="2:15" x14ac:dyDescent="0.3">
      <c r="B1007" t="s">
        <v>1546</v>
      </c>
      <c r="C1007" t="s">
        <v>15128</v>
      </c>
      <c r="D1007" t="s">
        <v>1423</v>
      </c>
      <c r="E1007" s="64">
        <v>0</v>
      </c>
      <c r="F1007" s="64">
        <v>0</v>
      </c>
      <c r="G1007" s="47">
        <v>43222</v>
      </c>
      <c r="H1007" s="71">
        <v>4.75</v>
      </c>
      <c r="I1007" s="64">
        <v>-1</v>
      </c>
      <c r="J1007" s="64" t="s">
        <v>249</v>
      </c>
      <c r="K1007" s="64" t="s">
        <v>2176</v>
      </c>
      <c r="L1007" s="64" t="s">
        <v>14291</v>
      </c>
      <c r="M1007" s="64" t="s">
        <v>242</v>
      </c>
      <c r="N1007" s="64" t="s">
        <v>254</v>
      </c>
      <c r="O1007" s="64" t="s">
        <v>568</v>
      </c>
    </row>
    <row r="1008" spans="2:15" x14ac:dyDescent="0.3">
      <c r="B1008" t="s">
        <v>1536</v>
      </c>
      <c r="C1008" t="s">
        <v>15170</v>
      </c>
      <c r="D1008" t="s">
        <v>12930</v>
      </c>
      <c r="E1008" s="64">
        <v>0</v>
      </c>
      <c r="F1008" s="64">
        <v>0</v>
      </c>
      <c r="G1008" s="47">
        <v>43251</v>
      </c>
      <c r="H1008" s="71">
        <v>4.75</v>
      </c>
      <c r="I1008" s="64">
        <v>-1</v>
      </c>
      <c r="J1008" s="64" t="s">
        <v>1538</v>
      </c>
      <c r="K1008" s="64" t="s">
        <v>2160</v>
      </c>
      <c r="L1008" s="64" t="s">
        <v>4235</v>
      </c>
      <c r="M1008" s="64" t="s">
        <v>242</v>
      </c>
      <c r="N1008" s="64" t="s">
        <v>254</v>
      </c>
      <c r="O1008" s="64" t="s">
        <v>568</v>
      </c>
    </row>
    <row r="1009" spans="2:15" x14ac:dyDescent="0.3">
      <c r="B1009" t="s">
        <v>1536</v>
      </c>
      <c r="C1009" t="s">
        <v>15395</v>
      </c>
      <c r="D1009" t="s">
        <v>1396</v>
      </c>
      <c r="E1009" s="64">
        <v>0</v>
      </c>
      <c r="F1009" s="64">
        <v>0</v>
      </c>
      <c r="G1009" s="47">
        <v>43228</v>
      </c>
      <c r="H1009" s="71">
        <v>4.75</v>
      </c>
      <c r="I1009" s="64">
        <v>-1</v>
      </c>
      <c r="J1009" s="64" t="s">
        <v>249</v>
      </c>
      <c r="K1009" s="64" t="s">
        <v>2160</v>
      </c>
      <c r="L1009" s="64" t="s">
        <v>2936</v>
      </c>
      <c r="M1009" s="64" t="s">
        <v>242</v>
      </c>
      <c r="N1009" s="64" t="s">
        <v>254</v>
      </c>
      <c r="O1009" s="64" t="s">
        <v>568</v>
      </c>
    </row>
    <row r="1010" spans="2:15" x14ac:dyDescent="0.3">
      <c r="B1010" t="s">
        <v>1536</v>
      </c>
      <c r="C1010" t="s">
        <v>15396</v>
      </c>
      <c r="D1010" t="s">
        <v>329</v>
      </c>
      <c r="E1010" s="64">
        <v>0</v>
      </c>
      <c r="F1010" s="64">
        <v>0</v>
      </c>
      <c r="G1010" s="47">
        <v>43251</v>
      </c>
      <c r="H1010" s="71">
        <v>4.75</v>
      </c>
      <c r="I1010" s="64">
        <v>-1</v>
      </c>
      <c r="J1010" s="64" t="s">
        <v>1538</v>
      </c>
      <c r="K1010" s="64" t="s">
        <v>2173</v>
      </c>
      <c r="L1010" s="64" t="s">
        <v>4253</v>
      </c>
      <c r="M1010" s="64" t="s">
        <v>236</v>
      </c>
      <c r="N1010" s="64" t="s">
        <v>254</v>
      </c>
      <c r="O1010" s="64" t="s">
        <v>568</v>
      </c>
    </row>
    <row r="1011" spans="2:15" x14ac:dyDescent="0.3">
      <c r="B1011" t="s">
        <v>1536</v>
      </c>
      <c r="C1011" t="s">
        <v>15414</v>
      </c>
      <c r="D1011" t="s">
        <v>1959</v>
      </c>
      <c r="E1011" s="64">
        <v>0</v>
      </c>
      <c r="F1011" s="64">
        <v>0</v>
      </c>
      <c r="G1011" s="47">
        <v>43229</v>
      </c>
      <c r="H1011" s="71">
        <v>4.75</v>
      </c>
      <c r="I1011" s="64">
        <v>-1</v>
      </c>
      <c r="J1011" s="64" t="s">
        <v>1538</v>
      </c>
      <c r="K1011" s="64" t="s">
        <v>2173</v>
      </c>
      <c r="L1011" s="64" t="s">
        <v>15415</v>
      </c>
      <c r="M1011" s="64" t="s">
        <v>241</v>
      </c>
      <c r="N1011" s="64" t="s">
        <v>254</v>
      </c>
      <c r="O1011" s="64" t="s">
        <v>568</v>
      </c>
    </row>
    <row r="1012" spans="2:15" x14ac:dyDescent="0.3">
      <c r="B1012" t="s">
        <v>1536</v>
      </c>
      <c r="C1012" t="s">
        <v>11591</v>
      </c>
      <c r="D1012" t="s">
        <v>11531</v>
      </c>
      <c r="E1012" s="64">
        <v>0</v>
      </c>
      <c r="F1012" s="64">
        <v>0</v>
      </c>
      <c r="G1012" s="47">
        <v>43251</v>
      </c>
      <c r="H1012" s="71">
        <v>4.75</v>
      </c>
      <c r="I1012" s="64">
        <v>67134</v>
      </c>
      <c r="J1012" s="64" t="s">
        <v>1538</v>
      </c>
      <c r="K1012" s="64" t="s">
        <v>2176</v>
      </c>
      <c r="L1012" s="64" t="s">
        <v>11592</v>
      </c>
      <c r="M1012" s="64" t="s">
        <v>246</v>
      </c>
      <c r="N1012" s="64" t="s">
        <v>254</v>
      </c>
      <c r="O1012" s="64" t="s">
        <v>568</v>
      </c>
    </row>
    <row r="1013" spans="2:15" x14ac:dyDescent="0.3">
      <c r="B1013" t="s">
        <v>1536</v>
      </c>
      <c r="C1013" t="s">
        <v>15542</v>
      </c>
      <c r="D1013" t="s">
        <v>1444</v>
      </c>
      <c r="E1013" s="64">
        <v>0</v>
      </c>
      <c r="F1013" s="64">
        <v>0</v>
      </c>
      <c r="G1013" s="47">
        <v>43249</v>
      </c>
      <c r="H1013" s="71">
        <v>4.75</v>
      </c>
      <c r="I1013" s="64">
        <v>-1</v>
      </c>
      <c r="J1013" s="64" t="s">
        <v>1538</v>
      </c>
      <c r="K1013" s="64" t="s">
        <v>2176</v>
      </c>
      <c r="L1013" s="64" t="s">
        <v>13279</v>
      </c>
      <c r="M1013" s="64" t="s">
        <v>242</v>
      </c>
      <c r="N1013" s="64" t="s">
        <v>254</v>
      </c>
      <c r="O1013" s="64" t="s">
        <v>568</v>
      </c>
    </row>
    <row r="1014" spans="2:15" x14ac:dyDescent="0.3">
      <c r="B1014" t="s">
        <v>1536</v>
      </c>
      <c r="C1014" t="s">
        <v>15676</v>
      </c>
      <c r="D1014" t="s">
        <v>1499</v>
      </c>
      <c r="E1014" s="64">
        <v>0</v>
      </c>
      <c r="F1014" s="64">
        <v>0</v>
      </c>
      <c r="G1014" s="47">
        <v>43251</v>
      </c>
      <c r="H1014" s="71">
        <v>4.75</v>
      </c>
      <c r="I1014" s="64">
        <v>-1</v>
      </c>
      <c r="J1014" s="64" t="s">
        <v>1538</v>
      </c>
      <c r="K1014" s="64" t="s">
        <v>2160</v>
      </c>
      <c r="L1014" s="64" t="s">
        <v>8133</v>
      </c>
      <c r="M1014" s="64" t="s">
        <v>236</v>
      </c>
      <c r="N1014" s="64" t="s">
        <v>254</v>
      </c>
      <c r="O1014" s="64" t="s">
        <v>568</v>
      </c>
    </row>
    <row r="1015" spans="2:15" x14ac:dyDescent="0.3">
      <c r="B1015" t="s">
        <v>1536</v>
      </c>
      <c r="C1015" t="s">
        <v>15845</v>
      </c>
      <c r="D1015" t="s">
        <v>13250</v>
      </c>
      <c r="E1015" s="64">
        <v>0</v>
      </c>
      <c r="F1015" s="64">
        <v>0</v>
      </c>
      <c r="G1015" s="47">
        <v>43241</v>
      </c>
      <c r="H1015" s="71">
        <v>4.75</v>
      </c>
      <c r="I1015" s="64">
        <v>-1</v>
      </c>
      <c r="J1015" s="64" t="s">
        <v>1538</v>
      </c>
      <c r="K1015" s="64" t="s">
        <v>2160</v>
      </c>
      <c r="L1015" s="64" t="s">
        <v>5368</v>
      </c>
      <c r="M1015" s="64" t="s">
        <v>236</v>
      </c>
      <c r="N1015" s="64" t="s">
        <v>254</v>
      </c>
      <c r="O1015" s="64" t="s">
        <v>568</v>
      </c>
    </row>
    <row r="1016" spans="2:15" x14ac:dyDescent="0.3">
      <c r="B1016" t="s">
        <v>1536</v>
      </c>
      <c r="C1016" t="s">
        <v>15920</v>
      </c>
      <c r="D1016" t="s">
        <v>1879</v>
      </c>
      <c r="E1016" s="64">
        <v>0</v>
      </c>
      <c r="F1016" s="64">
        <v>0</v>
      </c>
      <c r="G1016" s="47">
        <v>43251</v>
      </c>
      <c r="H1016" s="71">
        <v>4.75</v>
      </c>
      <c r="I1016" s="64">
        <v>-1</v>
      </c>
      <c r="J1016" s="64" t="s">
        <v>1538</v>
      </c>
      <c r="K1016" s="64" t="s">
        <v>2160</v>
      </c>
      <c r="L1016" s="64" t="s">
        <v>8716</v>
      </c>
      <c r="M1016" s="64" t="s">
        <v>241</v>
      </c>
      <c r="N1016" s="64" t="s">
        <v>254</v>
      </c>
      <c r="O1016" s="64" t="s">
        <v>568</v>
      </c>
    </row>
    <row r="1017" spans="2:15" x14ac:dyDescent="0.3">
      <c r="B1017" t="s">
        <v>1536</v>
      </c>
      <c r="C1017" t="s">
        <v>11346</v>
      </c>
      <c r="D1017" t="s">
        <v>2505</v>
      </c>
      <c r="E1017" s="64">
        <v>0</v>
      </c>
      <c r="F1017" s="64">
        <v>0</v>
      </c>
      <c r="G1017" s="47">
        <v>43231</v>
      </c>
      <c r="H1017" s="71">
        <v>4.75</v>
      </c>
      <c r="I1017" s="64">
        <v>55430</v>
      </c>
      <c r="J1017" s="64" t="s">
        <v>1538</v>
      </c>
      <c r="K1017" s="64" t="s">
        <v>2176</v>
      </c>
      <c r="L1017" s="64" t="s">
        <v>11347</v>
      </c>
      <c r="M1017" s="64" t="s">
        <v>246</v>
      </c>
      <c r="N1017" s="64" t="s">
        <v>254</v>
      </c>
      <c r="O1017" s="64" t="s">
        <v>568</v>
      </c>
    </row>
    <row r="1018" spans="2:15" x14ac:dyDescent="0.3">
      <c r="B1018" t="s">
        <v>1536</v>
      </c>
      <c r="C1018" t="s">
        <v>15966</v>
      </c>
      <c r="D1018" t="s">
        <v>2297</v>
      </c>
      <c r="E1018" s="64">
        <v>1</v>
      </c>
      <c r="F1018" s="64">
        <v>3245.09</v>
      </c>
      <c r="G1018" s="47">
        <v>43251</v>
      </c>
      <c r="H1018" s="71">
        <v>4.75</v>
      </c>
      <c r="I1018" s="64">
        <v>-1</v>
      </c>
      <c r="J1018" s="64" t="s">
        <v>249</v>
      </c>
      <c r="K1018" s="64" t="s">
        <v>2160</v>
      </c>
      <c r="L1018" s="64" t="s">
        <v>3939</v>
      </c>
      <c r="M1018" s="64" t="s">
        <v>236</v>
      </c>
      <c r="N1018" s="64" t="s">
        <v>254</v>
      </c>
      <c r="O1018" s="64" t="s">
        <v>568</v>
      </c>
    </row>
    <row r="1019" spans="2:15" x14ac:dyDescent="0.3">
      <c r="B1019" t="s">
        <v>1536</v>
      </c>
      <c r="C1019" t="s">
        <v>11802</v>
      </c>
      <c r="D1019" t="s">
        <v>2168</v>
      </c>
      <c r="E1019" s="64">
        <v>0</v>
      </c>
      <c r="F1019" s="64">
        <v>0</v>
      </c>
      <c r="G1019" s="47">
        <v>43239</v>
      </c>
      <c r="H1019" s="71">
        <v>4.75</v>
      </c>
      <c r="I1019" s="64">
        <v>33265</v>
      </c>
      <c r="J1019" s="64" t="s">
        <v>1538</v>
      </c>
      <c r="K1019" s="64" t="s">
        <v>2160</v>
      </c>
      <c r="L1019" s="64" t="s">
        <v>3939</v>
      </c>
      <c r="M1019" s="64" t="s">
        <v>241</v>
      </c>
      <c r="N1019" s="64" t="s">
        <v>254</v>
      </c>
      <c r="O1019" s="64" t="s">
        <v>568</v>
      </c>
    </row>
    <row r="1020" spans="2:15" x14ac:dyDescent="0.3">
      <c r="B1020" t="s">
        <v>1536</v>
      </c>
      <c r="C1020" t="s">
        <v>16192</v>
      </c>
      <c r="D1020" t="s">
        <v>1447</v>
      </c>
      <c r="E1020" s="64">
        <v>2</v>
      </c>
      <c r="F1020" s="64">
        <v>3666.57</v>
      </c>
      <c r="G1020" s="47">
        <v>43249</v>
      </c>
      <c r="H1020" s="71">
        <v>4.75</v>
      </c>
      <c r="I1020" s="64">
        <v>-1</v>
      </c>
      <c r="J1020" s="64" t="s">
        <v>1538</v>
      </c>
      <c r="K1020" s="64" t="s">
        <v>2173</v>
      </c>
      <c r="L1020" s="64" t="s">
        <v>9299</v>
      </c>
      <c r="M1020" s="64" t="s">
        <v>236</v>
      </c>
      <c r="N1020" s="64" t="s">
        <v>254</v>
      </c>
      <c r="O1020" s="64" t="s">
        <v>568</v>
      </c>
    </row>
    <row r="1021" spans="2:15" x14ac:dyDescent="0.3">
      <c r="B1021" t="s">
        <v>1536</v>
      </c>
      <c r="C1021" t="s">
        <v>16258</v>
      </c>
      <c r="D1021" t="s">
        <v>1451</v>
      </c>
      <c r="E1021" s="64">
        <v>0</v>
      </c>
      <c r="F1021" s="64">
        <v>0</v>
      </c>
      <c r="G1021" s="47">
        <v>43238</v>
      </c>
      <c r="H1021" s="71">
        <v>4.75</v>
      </c>
      <c r="I1021" s="64">
        <v>-1</v>
      </c>
      <c r="J1021" s="64" t="s">
        <v>1538</v>
      </c>
      <c r="K1021" s="64" t="s">
        <v>2176</v>
      </c>
      <c r="L1021" s="64" t="s">
        <v>16259</v>
      </c>
      <c r="M1021" s="64" t="s">
        <v>236</v>
      </c>
      <c r="N1021" s="64" t="s">
        <v>254</v>
      </c>
      <c r="O1021" s="64" t="s">
        <v>568</v>
      </c>
    </row>
    <row r="1022" spans="2:15" x14ac:dyDescent="0.3">
      <c r="B1022" t="s">
        <v>1536</v>
      </c>
      <c r="C1022" t="s">
        <v>16264</v>
      </c>
      <c r="D1022" t="s">
        <v>1493</v>
      </c>
      <c r="E1022" s="64">
        <v>1</v>
      </c>
      <c r="F1022" s="64">
        <v>3332.72</v>
      </c>
      <c r="G1022" s="47">
        <v>43249</v>
      </c>
      <c r="H1022" s="71">
        <v>4.75</v>
      </c>
      <c r="I1022" s="64">
        <v>-1</v>
      </c>
      <c r="J1022" s="64" t="s">
        <v>1538</v>
      </c>
      <c r="K1022" s="64" t="s">
        <v>2160</v>
      </c>
      <c r="L1022" s="64" t="s">
        <v>2936</v>
      </c>
      <c r="M1022" s="64" t="s">
        <v>236</v>
      </c>
      <c r="N1022" s="64" t="s">
        <v>254</v>
      </c>
      <c r="O1022" s="64" t="s">
        <v>568</v>
      </c>
    </row>
    <row r="1023" spans="2:15" x14ac:dyDescent="0.3">
      <c r="B1023" t="s">
        <v>1536</v>
      </c>
      <c r="C1023" t="s">
        <v>16415</v>
      </c>
      <c r="D1023" t="s">
        <v>1527</v>
      </c>
      <c r="E1023" s="64">
        <v>1</v>
      </c>
      <c r="F1023" s="64">
        <v>3332.72</v>
      </c>
      <c r="G1023" s="47">
        <v>43249</v>
      </c>
      <c r="H1023" s="71">
        <v>4.75</v>
      </c>
      <c r="I1023" s="64">
        <v>-1</v>
      </c>
      <c r="J1023" s="64" t="s">
        <v>1538</v>
      </c>
      <c r="K1023" s="64" t="s">
        <v>2173</v>
      </c>
      <c r="L1023" s="64" t="s">
        <v>4253</v>
      </c>
      <c r="M1023" s="64" t="s">
        <v>242</v>
      </c>
      <c r="N1023" s="64" t="s">
        <v>254</v>
      </c>
      <c r="O1023" s="64" t="s">
        <v>568</v>
      </c>
    </row>
    <row r="1024" spans="2:15" x14ac:dyDescent="0.3">
      <c r="B1024" t="s">
        <v>1536</v>
      </c>
      <c r="C1024" t="s">
        <v>16425</v>
      </c>
      <c r="D1024" t="s">
        <v>13658</v>
      </c>
      <c r="E1024" s="64">
        <v>0</v>
      </c>
      <c r="F1024" s="64">
        <v>0</v>
      </c>
      <c r="G1024" s="47">
        <v>43251</v>
      </c>
      <c r="H1024" s="71">
        <v>4.75</v>
      </c>
      <c r="I1024" s="64">
        <v>-1</v>
      </c>
      <c r="J1024" s="64" t="s">
        <v>1538</v>
      </c>
      <c r="K1024" s="64" t="s">
        <v>2176</v>
      </c>
      <c r="L1024" s="64" t="s">
        <v>15720</v>
      </c>
      <c r="M1024" s="64" t="s">
        <v>236</v>
      </c>
      <c r="N1024" s="64" t="s">
        <v>254</v>
      </c>
      <c r="O1024" s="64" t="s">
        <v>568</v>
      </c>
    </row>
    <row r="1025" spans="2:15" x14ac:dyDescent="0.3">
      <c r="B1025" t="s">
        <v>1536</v>
      </c>
      <c r="C1025" t="s">
        <v>16508</v>
      </c>
      <c r="D1025" t="s">
        <v>2343</v>
      </c>
      <c r="E1025" s="64">
        <v>0</v>
      </c>
      <c r="F1025" s="64">
        <v>0</v>
      </c>
      <c r="G1025" s="47">
        <v>43251</v>
      </c>
      <c r="H1025" s="71">
        <v>4.75</v>
      </c>
      <c r="I1025" s="64">
        <v>201750</v>
      </c>
      <c r="J1025" s="64" t="s">
        <v>1538</v>
      </c>
      <c r="K1025" s="64" t="s">
        <v>2176</v>
      </c>
      <c r="L1025" s="64" t="s">
        <v>16509</v>
      </c>
      <c r="M1025" s="64" t="s">
        <v>236</v>
      </c>
      <c r="N1025" s="64" t="s">
        <v>254</v>
      </c>
      <c r="O1025" s="64" t="s">
        <v>568</v>
      </c>
    </row>
    <row r="1026" spans="2:15" x14ac:dyDescent="0.3">
      <c r="B1026" t="s">
        <v>1546</v>
      </c>
      <c r="C1026" t="s">
        <v>11635</v>
      </c>
      <c r="D1026" t="s">
        <v>2188</v>
      </c>
      <c r="E1026" s="64">
        <v>0</v>
      </c>
      <c r="F1026" s="64">
        <v>0</v>
      </c>
      <c r="G1026" s="47">
        <v>43250</v>
      </c>
      <c r="H1026" s="71">
        <v>4.75</v>
      </c>
      <c r="I1026" s="64">
        <v>180669</v>
      </c>
      <c r="J1026" s="64" t="s">
        <v>249</v>
      </c>
      <c r="K1026" s="64" t="s">
        <v>2173</v>
      </c>
      <c r="L1026" s="64" t="s">
        <v>11636</v>
      </c>
      <c r="M1026" s="64" t="s">
        <v>246</v>
      </c>
      <c r="N1026" s="64" t="s">
        <v>254</v>
      </c>
      <c r="O1026" s="64" t="s">
        <v>568</v>
      </c>
    </row>
    <row r="1027" spans="2:15" x14ac:dyDescent="0.3">
      <c r="B1027" t="s">
        <v>1546</v>
      </c>
      <c r="C1027" t="s">
        <v>16521</v>
      </c>
      <c r="D1027" t="s">
        <v>262</v>
      </c>
      <c r="E1027" s="64">
        <v>0</v>
      </c>
      <c r="F1027" s="64">
        <v>0</v>
      </c>
      <c r="G1027" s="47">
        <v>43251</v>
      </c>
      <c r="H1027" s="71">
        <v>4.75</v>
      </c>
      <c r="I1027" s="64">
        <v>-1</v>
      </c>
      <c r="J1027" s="64" t="s">
        <v>1538</v>
      </c>
      <c r="K1027" s="64" t="s">
        <v>2160</v>
      </c>
      <c r="L1027" s="64" t="s">
        <v>2936</v>
      </c>
      <c r="M1027" s="64" t="s">
        <v>242</v>
      </c>
      <c r="N1027" s="64" t="s">
        <v>254</v>
      </c>
      <c r="O1027" s="64" t="s">
        <v>568</v>
      </c>
    </row>
    <row r="1028" spans="2:15" x14ac:dyDescent="0.3">
      <c r="B1028" t="s">
        <v>1536</v>
      </c>
      <c r="C1028" t="s">
        <v>16540</v>
      </c>
      <c r="D1028" t="s">
        <v>1530</v>
      </c>
      <c r="E1028" s="64">
        <v>1</v>
      </c>
      <c r="F1028" s="64">
        <v>3332.72</v>
      </c>
      <c r="G1028" s="47">
        <v>43251</v>
      </c>
      <c r="H1028" s="71">
        <v>4.75</v>
      </c>
      <c r="I1028" s="64">
        <v>-1</v>
      </c>
      <c r="J1028" s="64" t="s">
        <v>1538</v>
      </c>
      <c r="K1028" s="64" t="s">
        <v>2160</v>
      </c>
      <c r="L1028" s="64" t="s">
        <v>16541</v>
      </c>
      <c r="M1028" s="64" t="s">
        <v>242</v>
      </c>
      <c r="N1028" s="64" t="s">
        <v>254</v>
      </c>
      <c r="O1028" s="64" t="s">
        <v>568</v>
      </c>
    </row>
    <row r="1029" spans="2:15" x14ac:dyDescent="0.3">
      <c r="B1029" t="s">
        <v>1536</v>
      </c>
      <c r="C1029" t="s">
        <v>16677</v>
      </c>
      <c r="D1029" t="s">
        <v>2223</v>
      </c>
      <c r="E1029" s="64">
        <v>0</v>
      </c>
      <c r="F1029" s="64">
        <v>0</v>
      </c>
      <c r="G1029" s="47">
        <v>43251</v>
      </c>
      <c r="H1029" s="71">
        <v>4.75</v>
      </c>
      <c r="I1029" s="64">
        <v>34527</v>
      </c>
      <c r="J1029" s="64" t="s">
        <v>1538</v>
      </c>
      <c r="K1029" s="64" t="s">
        <v>2160</v>
      </c>
      <c r="L1029" s="64" t="s">
        <v>14238</v>
      </c>
      <c r="M1029" s="64" t="s">
        <v>236</v>
      </c>
      <c r="N1029" s="64" t="s">
        <v>254</v>
      </c>
      <c r="O1029" s="64" t="s">
        <v>568</v>
      </c>
    </row>
    <row r="1030" spans="2:15" x14ac:dyDescent="0.3">
      <c r="B1030" t="s">
        <v>1536</v>
      </c>
      <c r="C1030" t="s">
        <v>16949</v>
      </c>
      <c r="D1030" t="s">
        <v>12509</v>
      </c>
      <c r="E1030" s="64">
        <v>1</v>
      </c>
      <c r="F1030" s="64">
        <v>3332.72</v>
      </c>
      <c r="G1030" s="47">
        <v>43236</v>
      </c>
      <c r="H1030" s="71">
        <v>4.75</v>
      </c>
      <c r="I1030" s="64">
        <v>-1</v>
      </c>
      <c r="J1030" s="64" t="s">
        <v>1538</v>
      </c>
      <c r="K1030" s="64" t="s">
        <v>1535</v>
      </c>
      <c r="L1030" s="64" t="s">
        <v>1535</v>
      </c>
      <c r="M1030" s="64" t="s">
        <v>246</v>
      </c>
      <c r="N1030" s="64" t="s">
        <v>254</v>
      </c>
      <c r="O1030" s="64" t="s">
        <v>568</v>
      </c>
    </row>
    <row r="1031" spans="2:15" x14ac:dyDescent="0.3">
      <c r="B1031" t="s">
        <v>1547</v>
      </c>
      <c r="C1031" t="s">
        <v>17035</v>
      </c>
      <c r="D1031" t="s">
        <v>568</v>
      </c>
      <c r="E1031" s="64">
        <v>0</v>
      </c>
      <c r="F1031" s="64">
        <v>0</v>
      </c>
      <c r="G1031" s="47">
        <v>43239</v>
      </c>
      <c r="H1031" s="71">
        <v>4.75</v>
      </c>
      <c r="I1031" s="64">
        <v>0</v>
      </c>
      <c r="J1031" s="64" t="s">
        <v>1538</v>
      </c>
      <c r="K1031" s="64" t="s">
        <v>1535</v>
      </c>
      <c r="L1031" s="64" t="s">
        <v>1535</v>
      </c>
      <c r="M1031" s="64" t="s">
        <v>242</v>
      </c>
      <c r="N1031" s="64" t="s">
        <v>254</v>
      </c>
      <c r="O1031" s="64" t="s">
        <v>568</v>
      </c>
    </row>
    <row r="1032" spans="2:15" x14ac:dyDescent="0.3">
      <c r="B1032" t="s">
        <v>1547</v>
      </c>
      <c r="C1032" t="s">
        <v>17134</v>
      </c>
      <c r="D1032" t="s">
        <v>568</v>
      </c>
      <c r="E1032" s="64">
        <v>0</v>
      </c>
      <c r="F1032" s="64">
        <v>0</v>
      </c>
      <c r="G1032" s="47">
        <v>43250</v>
      </c>
      <c r="H1032" s="71">
        <v>4.75</v>
      </c>
      <c r="I1032" s="64">
        <v>0</v>
      </c>
      <c r="J1032" s="64" t="s">
        <v>1538</v>
      </c>
      <c r="K1032" s="64" t="s">
        <v>1535</v>
      </c>
      <c r="L1032" s="64" t="s">
        <v>1535</v>
      </c>
      <c r="M1032" s="64" t="s">
        <v>236</v>
      </c>
      <c r="N1032" s="64" t="s">
        <v>254</v>
      </c>
      <c r="O1032" s="64" t="s">
        <v>568</v>
      </c>
    </row>
    <row r="1033" spans="2:15" x14ac:dyDescent="0.3">
      <c r="B1033" t="s">
        <v>1547</v>
      </c>
      <c r="C1033" t="s">
        <v>17138</v>
      </c>
      <c r="D1033" t="s">
        <v>568</v>
      </c>
      <c r="E1033" s="64">
        <v>0</v>
      </c>
      <c r="F1033" s="64">
        <v>0</v>
      </c>
      <c r="G1033" s="47">
        <v>43237</v>
      </c>
      <c r="H1033" s="71">
        <v>4.75</v>
      </c>
      <c r="I1033" s="64">
        <v>0</v>
      </c>
      <c r="J1033" s="64" t="s">
        <v>1538</v>
      </c>
      <c r="K1033" s="64" t="s">
        <v>1535</v>
      </c>
      <c r="L1033" s="64" t="s">
        <v>1535</v>
      </c>
      <c r="M1033" s="64" t="s">
        <v>242</v>
      </c>
      <c r="N1033" s="64" t="s">
        <v>254</v>
      </c>
      <c r="O1033" s="64" t="s">
        <v>568</v>
      </c>
    </row>
    <row r="1034" spans="2:15" x14ac:dyDescent="0.3">
      <c r="B1034" t="s">
        <v>1547</v>
      </c>
      <c r="C1034" t="s">
        <v>17244</v>
      </c>
      <c r="D1034" t="s">
        <v>568</v>
      </c>
      <c r="E1034" s="64">
        <v>0</v>
      </c>
      <c r="F1034" s="64">
        <v>0</v>
      </c>
      <c r="G1034" s="47">
        <v>43245</v>
      </c>
      <c r="H1034" s="71">
        <v>4.75</v>
      </c>
      <c r="I1034" s="64">
        <v>0</v>
      </c>
      <c r="J1034" s="64" t="s">
        <v>1538</v>
      </c>
      <c r="K1034" s="64" t="s">
        <v>1535</v>
      </c>
      <c r="L1034" s="64" t="s">
        <v>1535</v>
      </c>
      <c r="M1034" s="64" t="s">
        <v>236</v>
      </c>
      <c r="N1034" s="64" t="s">
        <v>254</v>
      </c>
      <c r="O1034" s="64" t="s">
        <v>568</v>
      </c>
    </row>
    <row r="1035" spans="2:15" x14ac:dyDescent="0.3">
      <c r="B1035" t="s">
        <v>1547</v>
      </c>
      <c r="C1035" t="s">
        <v>17369</v>
      </c>
      <c r="D1035" t="s">
        <v>568</v>
      </c>
      <c r="E1035" s="64">
        <v>0</v>
      </c>
      <c r="F1035" s="64">
        <v>0</v>
      </c>
      <c r="G1035" s="47">
        <v>43250</v>
      </c>
      <c r="H1035" s="71">
        <v>4.75</v>
      </c>
      <c r="I1035" s="64">
        <v>0</v>
      </c>
      <c r="J1035" s="64" t="s">
        <v>1538</v>
      </c>
      <c r="K1035" s="64" t="s">
        <v>1535</v>
      </c>
      <c r="L1035" s="64" t="s">
        <v>1535</v>
      </c>
      <c r="M1035" s="64" t="s">
        <v>236</v>
      </c>
      <c r="N1035" s="64" t="s">
        <v>254</v>
      </c>
      <c r="O1035" s="64" t="s">
        <v>568</v>
      </c>
    </row>
    <row r="1036" spans="2:15" x14ac:dyDescent="0.3">
      <c r="B1036" t="s">
        <v>1547</v>
      </c>
      <c r="C1036" t="s">
        <v>17417</v>
      </c>
      <c r="D1036" t="s">
        <v>568</v>
      </c>
      <c r="E1036" s="64">
        <v>0</v>
      </c>
      <c r="F1036" s="64">
        <v>0</v>
      </c>
      <c r="G1036" s="47">
        <v>43241</v>
      </c>
      <c r="H1036" s="71">
        <v>4.75</v>
      </c>
      <c r="I1036" s="64">
        <v>0</v>
      </c>
      <c r="J1036" s="64" t="s">
        <v>1538</v>
      </c>
      <c r="K1036" s="64" t="s">
        <v>1535</v>
      </c>
      <c r="L1036" s="64" t="s">
        <v>1535</v>
      </c>
      <c r="M1036" s="64" t="s">
        <v>242</v>
      </c>
      <c r="N1036" s="64" t="s">
        <v>254</v>
      </c>
      <c r="O1036" s="64" t="s">
        <v>568</v>
      </c>
    </row>
    <row r="1037" spans="2:15" x14ac:dyDescent="0.3">
      <c r="B1037" t="s">
        <v>1547</v>
      </c>
      <c r="C1037" t="s">
        <v>17510</v>
      </c>
      <c r="D1037" t="s">
        <v>568</v>
      </c>
      <c r="E1037" s="64">
        <v>0</v>
      </c>
      <c r="F1037" s="64">
        <v>0</v>
      </c>
      <c r="G1037" s="47">
        <v>43251</v>
      </c>
      <c r="H1037" s="71">
        <v>4.75</v>
      </c>
      <c r="I1037" s="64">
        <v>0</v>
      </c>
      <c r="J1037" s="64" t="s">
        <v>1538</v>
      </c>
      <c r="K1037" s="64" t="s">
        <v>1535</v>
      </c>
      <c r="L1037" s="64" t="s">
        <v>1535</v>
      </c>
      <c r="M1037" s="64" t="s">
        <v>242</v>
      </c>
      <c r="N1037" s="64" t="s">
        <v>254</v>
      </c>
      <c r="O1037" s="64" t="s">
        <v>568</v>
      </c>
    </row>
    <row r="1038" spans="2:15" x14ac:dyDescent="0.3">
      <c r="B1038" t="s">
        <v>1547</v>
      </c>
      <c r="C1038" t="s">
        <v>17639</v>
      </c>
      <c r="D1038" t="s">
        <v>568</v>
      </c>
      <c r="E1038" s="64">
        <v>0</v>
      </c>
      <c r="F1038" s="64">
        <v>0</v>
      </c>
      <c r="G1038" s="47">
        <v>43241</v>
      </c>
      <c r="H1038" s="71">
        <v>4.75</v>
      </c>
      <c r="I1038" s="64">
        <v>0</v>
      </c>
      <c r="J1038" s="64" t="s">
        <v>1538</v>
      </c>
      <c r="K1038" s="64" t="s">
        <v>1535</v>
      </c>
      <c r="L1038" s="64" t="s">
        <v>1535</v>
      </c>
      <c r="M1038" s="64" t="s">
        <v>242</v>
      </c>
      <c r="N1038" s="64" t="s">
        <v>254</v>
      </c>
      <c r="O1038" s="64" t="s">
        <v>568</v>
      </c>
    </row>
    <row r="1039" spans="2:15" x14ac:dyDescent="0.3">
      <c r="B1039" t="s">
        <v>1547</v>
      </c>
      <c r="C1039" t="s">
        <v>17640</v>
      </c>
      <c r="D1039" t="s">
        <v>568</v>
      </c>
      <c r="E1039" s="64">
        <v>0</v>
      </c>
      <c r="F1039" s="64">
        <v>0</v>
      </c>
      <c r="G1039" s="47">
        <v>43251</v>
      </c>
      <c r="H1039" s="71">
        <v>4.75</v>
      </c>
      <c r="I1039" s="64">
        <v>0</v>
      </c>
      <c r="J1039" s="64" t="s">
        <v>1538</v>
      </c>
      <c r="K1039" s="64" t="s">
        <v>1535</v>
      </c>
      <c r="L1039" s="64" t="s">
        <v>1535</v>
      </c>
      <c r="M1039" s="64" t="s">
        <v>242</v>
      </c>
      <c r="N1039" s="64" t="s">
        <v>254</v>
      </c>
      <c r="O1039" s="64" t="s">
        <v>568</v>
      </c>
    </row>
    <row r="1040" spans="2:15" x14ac:dyDescent="0.3">
      <c r="B1040" t="s">
        <v>1547</v>
      </c>
      <c r="C1040" t="s">
        <v>17684</v>
      </c>
      <c r="D1040" t="s">
        <v>568</v>
      </c>
      <c r="E1040" s="64">
        <v>0</v>
      </c>
      <c r="F1040" s="64">
        <v>0</v>
      </c>
      <c r="G1040" s="47">
        <v>43241</v>
      </c>
      <c r="H1040" s="71">
        <v>4.75</v>
      </c>
      <c r="I1040" s="64">
        <v>0</v>
      </c>
      <c r="J1040" s="64" t="s">
        <v>1538</v>
      </c>
      <c r="K1040" s="64" t="s">
        <v>1535</v>
      </c>
      <c r="L1040" s="64" t="s">
        <v>1535</v>
      </c>
      <c r="M1040" s="64" t="s">
        <v>242</v>
      </c>
      <c r="N1040" s="64" t="s">
        <v>254</v>
      </c>
      <c r="O1040" s="64" t="s">
        <v>568</v>
      </c>
    </row>
    <row r="1041" spans="2:15" x14ac:dyDescent="0.3">
      <c r="B1041" t="s">
        <v>1547</v>
      </c>
      <c r="C1041" t="s">
        <v>12370</v>
      </c>
      <c r="D1041" t="s">
        <v>568</v>
      </c>
      <c r="E1041" s="64">
        <v>0</v>
      </c>
      <c r="F1041" s="64">
        <v>0</v>
      </c>
      <c r="G1041" s="47">
        <v>43200</v>
      </c>
      <c r="H1041" s="71">
        <v>4.833333333333333</v>
      </c>
      <c r="I1041" s="64">
        <v>0</v>
      </c>
      <c r="J1041" s="64" t="s">
        <v>1538</v>
      </c>
      <c r="K1041" s="64" t="s">
        <v>1535</v>
      </c>
      <c r="L1041" s="64" t="s">
        <v>1535</v>
      </c>
      <c r="M1041" s="64" t="s">
        <v>242</v>
      </c>
      <c r="N1041" s="64" t="s">
        <v>254</v>
      </c>
      <c r="O1041" s="64" t="s">
        <v>568</v>
      </c>
    </row>
    <row r="1042" spans="2:15" x14ac:dyDescent="0.3">
      <c r="B1042" t="s">
        <v>1536</v>
      </c>
      <c r="C1042" t="s">
        <v>12387</v>
      </c>
      <c r="D1042" t="s">
        <v>329</v>
      </c>
      <c r="E1042" s="64">
        <v>0</v>
      </c>
      <c r="F1042" s="64">
        <v>0</v>
      </c>
      <c r="G1042" s="47">
        <v>43200</v>
      </c>
      <c r="H1042" s="71">
        <v>4.833333333333333</v>
      </c>
      <c r="I1042" s="64">
        <v>-1</v>
      </c>
      <c r="J1042" s="64" t="s">
        <v>1538</v>
      </c>
      <c r="K1042" s="64" t="s">
        <v>1535</v>
      </c>
      <c r="L1042" s="64" t="s">
        <v>1535</v>
      </c>
      <c r="M1042" s="64" t="s">
        <v>246</v>
      </c>
      <c r="N1042" s="64" t="s">
        <v>254</v>
      </c>
      <c r="O1042" s="64" t="s">
        <v>568</v>
      </c>
    </row>
    <row r="1043" spans="2:15" x14ac:dyDescent="0.3">
      <c r="B1043" t="s">
        <v>1547</v>
      </c>
      <c r="C1043" t="s">
        <v>12398</v>
      </c>
      <c r="D1043" t="s">
        <v>568</v>
      </c>
      <c r="E1043" s="64">
        <v>0</v>
      </c>
      <c r="F1043" s="64">
        <v>0</v>
      </c>
      <c r="G1043" s="47">
        <v>43220</v>
      </c>
      <c r="H1043" s="71">
        <v>4.833333333333333</v>
      </c>
      <c r="I1043" s="64">
        <v>0</v>
      </c>
      <c r="J1043" s="64" t="s">
        <v>1538</v>
      </c>
      <c r="K1043" s="64" t="s">
        <v>1535</v>
      </c>
      <c r="L1043" s="64" t="s">
        <v>1535</v>
      </c>
      <c r="M1043" s="64" t="s">
        <v>236</v>
      </c>
      <c r="N1043" s="64" t="s">
        <v>254</v>
      </c>
      <c r="O1043" s="64" t="s">
        <v>568</v>
      </c>
    </row>
    <row r="1044" spans="2:15" x14ac:dyDescent="0.3">
      <c r="B1044" t="s">
        <v>1547</v>
      </c>
      <c r="C1044" t="s">
        <v>12483</v>
      </c>
      <c r="D1044" t="s">
        <v>568</v>
      </c>
      <c r="E1044" s="64">
        <v>0</v>
      </c>
      <c r="F1044" s="64">
        <v>0</v>
      </c>
      <c r="G1044" s="47">
        <v>43192</v>
      </c>
      <c r="H1044" s="71">
        <v>4.833333333333333</v>
      </c>
      <c r="I1044" s="64">
        <v>0</v>
      </c>
      <c r="J1044" s="64" t="s">
        <v>1538</v>
      </c>
      <c r="K1044" s="64" t="s">
        <v>1535</v>
      </c>
      <c r="L1044" s="64" t="s">
        <v>1535</v>
      </c>
      <c r="M1044" s="64" t="s">
        <v>242</v>
      </c>
      <c r="N1044" s="64" t="s">
        <v>254</v>
      </c>
      <c r="O1044" s="64" t="s">
        <v>568</v>
      </c>
    </row>
    <row r="1045" spans="2:15" x14ac:dyDescent="0.3">
      <c r="B1045" t="s">
        <v>1547</v>
      </c>
      <c r="C1045" t="s">
        <v>12484</v>
      </c>
      <c r="D1045" t="s">
        <v>568</v>
      </c>
      <c r="E1045" s="64">
        <v>0</v>
      </c>
      <c r="F1045" s="64">
        <v>0</v>
      </c>
      <c r="G1045" s="47">
        <v>43220</v>
      </c>
      <c r="H1045" s="71">
        <v>4.833333333333333</v>
      </c>
      <c r="I1045" s="64">
        <v>0</v>
      </c>
      <c r="J1045" s="64" t="s">
        <v>1538</v>
      </c>
      <c r="K1045" s="64" t="s">
        <v>1535</v>
      </c>
      <c r="L1045" s="64" t="s">
        <v>1535</v>
      </c>
      <c r="M1045" s="64" t="s">
        <v>242</v>
      </c>
      <c r="N1045" s="64" t="s">
        <v>254</v>
      </c>
      <c r="O1045" s="64" t="s">
        <v>568</v>
      </c>
    </row>
    <row r="1046" spans="2:15" x14ac:dyDescent="0.3">
      <c r="B1046" t="s">
        <v>1536</v>
      </c>
      <c r="C1046" t="s">
        <v>12531</v>
      </c>
      <c r="D1046" t="s">
        <v>308</v>
      </c>
      <c r="E1046" s="64">
        <v>0</v>
      </c>
      <c r="F1046" s="64">
        <v>0</v>
      </c>
      <c r="G1046" s="47">
        <v>43213</v>
      </c>
      <c r="H1046" s="71">
        <v>4.833333333333333</v>
      </c>
      <c r="I1046" s="64">
        <v>-1</v>
      </c>
      <c r="J1046" s="64" t="s">
        <v>249</v>
      </c>
      <c r="K1046" s="64" t="s">
        <v>1535</v>
      </c>
      <c r="L1046" s="64" t="s">
        <v>1535</v>
      </c>
      <c r="M1046" s="64" t="s">
        <v>236</v>
      </c>
      <c r="N1046" s="64" t="s">
        <v>254</v>
      </c>
      <c r="O1046" s="64" t="s">
        <v>568</v>
      </c>
    </row>
    <row r="1047" spans="2:15" x14ac:dyDescent="0.3">
      <c r="B1047" t="s">
        <v>1536</v>
      </c>
      <c r="C1047" t="s">
        <v>12688</v>
      </c>
      <c r="D1047" t="s">
        <v>363</v>
      </c>
      <c r="E1047" s="64">
        <v>1</v>
      </c>
      <c r="F1047" s="64">
        <v>3332.72</v>
      </c>
      <c r="G1047" s="47">
        <v>43208</v>
      </c>
      <c r="H1047" s="71">
        <v>4.833333333333333</v>
      </c>
      <c r="I1047" s="64">
        <v>-1</v>
      </c>
      <c r="J1047" s="64" t="s">
        <v>249</v>
      </c>
      <c r="K1047" s="64" t="s">
        <v>1535</v>
      </c>
      <c r="L1047" s="64" t="s">
        <v>1535</v>
      </c>
      <c r="M1047" s="64" t="s">
        <v>236</v>
      </c>
      <c r="N1047" s="64" t="s">
        <v>254</v>
      </c>
      <c r="O1047" s="64" t="s">
        <v>568</v>
      </c>
    </row>
    <row r="1048" spans="2:15" x14ac:dyDescent="0.3">
      <c r="B1048" t="s">
        <v>1536</v>
      </c>
      <c r="C1048" t="s">
        <v>12757</v>
      </c>
      <c r="D1048" t="s">
        <v>278</v>
      </c>
      <c r="E1048" s="64">
        <v>0</v>
      </c>
      <c r="F1048" s="64">
        <v>0</v>
      </c>
      <c r="G1048" s="47">
        <v>43217</v>
      </c>
      <c r="H1048" s="71">
        <v>4.833333333333333</v>
      </c>
      <c r="I1048" s="64">
        <v>-1</v>
      </c>
      <c r="J1048" s="64" t="s">
        <v>1538</v>
      </c>
      <c r="K1048" s="64" t="s">
        <v>1535</v>
      </c>
      <c r="L1048" s="64" t="s">
        <v>1535</v>
      </c>
      <c r="M1048" s="64" t="s">
        <v>242</v>
      </c>
      <c r="N1048" s="64" t="s">
        <v>254</v>
      </c>
      <c r="O1048" s="64" t="s">
        <v>568</v>
      </c>
    </row>
    <row r="1049" spans="2:15" x14ac:dyDescent="0.3">
      <c r="B1049" t="s">
        <v>1536</v>
      </c>
      <c r="C1049" t="s">
        <v>12806</v>
      </c>
      <c r="D1049" t="s">
        <v>275</v>
      </c>
      <c r="E1049" s="64">
        <v>0</v>
      </c>
      <c r="F1049" s="64">
        <v>0</v>
      </c>
      <c r="G1049" s="47">
        <v>43207</v>
      </c>
      <c r="H1049" s="71">
        <v>4.833333333333333</v>
      </c>
      <c r="I1049" s="64">
        <v>-1</v>
      </c>
      <c r="J1049" s="64" t="s">
        <v>1538</v>
      </c>
      <c r="K1049" s="64" t="s">
        <v>1535</v>
      </c>
      <c r="L1049" s="64" t="s">
        <v>1535</v>
      </c>
      <c r="M1049" s="64" t="s">
        <v>236</v>
      </c>
      <c r="N1049" s="64" t="s">
        <v>254</v>
      </c>
      <c r="O1049" s="64" t="s">
        <v>568</v>
      </c>
    </row>
    <row r="1050" spans="2:15" x14ac:dyDescent="0.3">
      <c r="B1050" t="s">
        <v>1536</v>
      </c>
      <c r="C1050" t="s">
        <v>11894</v>
      </c>
      <c r="D1050" t="s">
        <v>2341</v>
      </c>
      <c r="E1050" s="64">
        <v>0</v>
      </c>
      <c r="F1050" s="64">
        <v>0</v>
      </c>
      <c r="G1050" s="47">
        <v>43210</v>
      </c>
      <c r="H1050" s="71">
        <v>4.833333333333333</v>
      </c>
      <c r="I1050" s="64">
        <v>40464</v>
      </c>
      <c r="J1050" s="64" t="s">
        <v>1538</v>
      </c>
      <c r="K1050" s="64" t="s">
        <v>2173</v>
      </c>
      <c r="L1050" s="64" t="s">
        <v>11895</v>
      </c>
      <c r="M1050" s="64" t="s">
        <v>236</v>
      </c>
      <c r="N1050" s="64" t="s">
        <v>254</v>
      </c>
      <c r="O1050" s="64" t="s">
        <v>568</v>
      </c>
    </row>
    <row r="1051" spans="2:15" x14ac:dyDescent="0.3">
      <c r="B1051" t="s">
        <v>1536</v>
      </c>
      <c r="C1051" t="s">
        <v>13110</v>
      </c>
      <c r="D1051" t="s">
        <v>388</v>
      </c>
      <c r="E1051" s="64">
        <v>2</v>
      </c>
      <c r="F1051" s="64">
        <v>5657.54</v>
      </c>
      <c r="G1051" s="47">
        <v>43192</v>
      </c>
      <c r="H1051" s="71">
        <v>4.833333333333333</v>
      </c>
      <c r="I1051" s="64">
        <v>-1</v>
      </c>
      <c r="J1051" s="64" t="s">
        <v>1538</v>
      </c>
      <c r="K1051" s="64" t="s">
        <v>2173</v>
      </c>
      <c r="L1051" s="64" t="s">
        <v>12965</v>
      </c>
      <c r="M1051" s="64" t="s">
        <v>241</v>
      </c>
      <c r="N1051" s="64" t="s">
        <v>254</v>
      </c>
      <c r="O1051" s="64" t="s">
        <v>568</v>
      </c>
    </row>
    <row r="1052" spans="2:15" x14ac:dyDescent="0.3">
      <c r="B1052" t="s">
        <v>1536</v>
      </c>
      <c r="C1052" t="s">
        <v>13353</v>
      </c>
      <c r="D1052" t="s">
        <v>1954</v>
      </c>
      <c r="E1052" s="64">
        <v>0</v>
      </c>
      <c r="F1052" s="64">
        <v>0</v>
      </c>
      <c r="G1052" s="47">
        <v>43200</v>
      </c>
      <c r="H1052" s="71">
        <v>4.833333333333333</v>
      </c>
      <c r="I1052" s="64">
        <v>-1</v>
      </c>
      <c r="J1052" s="64" t="s">
        <v>1538</v>
      </c>
      <c r="K1052" s="64" t="s">
        <v>2160</v>
      </c>
      <c r="L1052" s="64" t="s">
        <v>13354</v>
      </c>
      <c r="M1052" s="64" t="s">
        <v>236</v>
      </c>
      <c r="N1052" s="64" t="s">
        <v>254</v>
      </c>
      <c r="O1052" s="64" t="s">
        <v>568</v>
      </c>
    </row>
    <row r="1053" spans="2:15" x14ac:dyDescent="0.3">
      <c r="B1053" t="s">
        <v>1546</v>
      </c>
      <c r="C1053" t="s">
        <v>11740</v>
      </c>
      <c r="D1053" t="s">
        <v>2351</v>
      </c>
      <c r="E1053" s="64">
        <v>0</v>
      </c>
      <c r="F1053" s="64">
        <v>0</v>
      </c>
      <c r="G1053" s="47">
        <v>43216</v>
      </c>
      <c r="H1053" s="71">
        <v>4.833333333333333</v>
      </c>
      <c r="I1053" s="64">
        <v>34650</v>
      </c>
      <c r="J1053" s="64" t="s">
        <v>1538</v>
      </c>
      <c r="K1053" s="64" t="s">
        <v>2176</v>
      </c>
      <c r="L1053" s="64" t="s">
        <v>11741</v>
      </c>
      <c r="M1053" s="64" t="s">
        <v>242</v>
      </c>
      <c r="N1053" s="64" t="s">
        <v>254</v>
      </c>
      <c r="O1053" s="64" t="s">
        <v>568</v>
      </c>
    </row>
    <row r="1054" spans="2:15" x14ac:dyDescent="0.3">
      <c r="B1054" t="s">
        <v>1536</v>
      </c>
      <c r="C1054" t="s">
        <v>13537</v>
      </c>
      <c r="D1054" t="s">
        <v>2038</v>
      </c>
      <c r="E1054" s="64">
        <v>0</v>
      </c>
      <c r="F1054" s="64">
        <v>0</v>
      </c>
      <c r="G1054" s="47">
        <v>43192</v>
      </c>
      <c r="H1054" s="71">
        <v>4.833333333333333</v>
      </c>
      <c r="I1054" s="64">
        <v>-1</v>
      </c>
      <c r="J1054" s="64" t="s">
        <v>1538</v>
      </c>
      <c r="K1054" s="64" t="s">
        <v>2160</v>
      </c>
      <c r="L1054" s="64" t="s">
        <v>8716</v>
      </c>
      <c r="M1054" s="64" t="s">
        <v>246</v>
      </c>
      <c r="N1054" s="64" t="s">
        <v>254</v>
      </c>
      <c r="O1054" s="64" t="s">
        <v>568</v>
      </c>
    </row>
    <row r="1055" spans="2:15" x14ac:dyDescent="0.3">
      <c r="B1055" t="s">
        <v>1536</v>
      </c>
      <c r="C1055" t="s">
        <v>13881</v>
      </c>
      <c r="D1055" t="s">
        <v>350</v>
      </c>
      <c r="E1055" s="64">
        <v>0</v>
      </c>
      <c r="F1055" s="64">
        <v>0</v>
      </c>
      <c r="G1055" s="47">
        <v>43206</v>
      </c>
      <c r="H1055" s="71">
        <v>4.833333333333333</v>
      </c>
      <c r="I1055" s="64">
        <v>-1</v>
      </c>
      <c r="J1055" s="64" t="s">
        <v>1538</v>
      </c>
      <c r="K1055" s="64" t="s">
        <v>2173</v>
      </c>
      <c r="L1055" s="64" t="s">
        <v>13619</v>
      </c>
      <c r="M1055" s="64" t="s">
        <v>236</v>
      </c>
      <c r="N1055" s="64" t="s">
        <v>254</v>
      </c>
      <c r="O1055" s="64" t="s">
        <v>568</v>
      </c>
    </row>
    <row r="1056" spans="2:15" x14ac:dyDescent="0.3">
      <c r="B1056" t="s">
        <v>1536</v>
      </c>
      <c r="C1056" t="s">
        <v>13934</v>
      </c>
      <c r="D1056" t="s">
        <v>13935</v>
      </c>
      <c r="E1056" s="64">
        <v>1</v>
      </c>
      <c r="F1056" s="64">
        <v>3245.09</v>
      </c>
      <c r="G1056" s="47">
        <v>43217</v>
      </c>
      <c r="H1056" s="71">
        <v>4.833333333333333</v>
      </c>
      <c r="I1056" s="64">
        <v>-1</v>
      </c>
      <c r="J1056" s="64" t="s">
        <v>249</v>
      </c>
      <c r="K1056" s="64" t="s">
        <v>2176</v>
      </c>
      <c r="L1056" s="64" t="s">
        <v>13826</v>
      </c>
      <c r="M1056" s="64" t="s">
        <v>236</v>
      </c>
      <c r="N1056" s="64" t="s">
        <v>254</v>
      </c>
      <c r="O1056" s="64" t="s">
        <v>568</v>
      </c>
    </row>
    <row r="1057" spans="2:15" x14ac:dyDescent="0.3">
      <c r="B1057" t="s">
        <v>1536</v>
      </c>
      <c r="C1057" t="s">
        <v>14353</v>
      </c>
      <c r="D1057" t="s">
        <v>1525</v>
      </c>
      <c r="E1057" s="64">
        <v>0</v>
      </c>
      <c r="F1057" s="64">
        <v>0</v>
      </c>
      <c r="G1057" s="47">
        <v>43192</v>
      </c>
      <c r="H1057" s="71">
        <v>4.833333333333333</v>
      </c>
      <c r="I1057" s="64">
        <v>17441</v>
      </c>
      <c r="J1057" s="64" t="s">
        <v>1538</v>
      </c>
      <c r="K1057" s="64" t="s">
        <v>2160</v>
      </c>
      <c r="L1057" s="64" t="s">
        <v>2936</v>
      </c>
      <c r="M1057" s="64" t="s">
        <v>242</v>
      </c>
      <c r="N1057" s="64" t="s">
        <v>254</v>
      </c>
      <c r="O1057" s="64" t="s">
        <v>568</v>
      </c>
    </row>
    <row r="1058" spans="2:15" x14ac:dyDescent="0.3">
      <c r="B1058" t="s">
        <v>1536</v>
      </c>
      <c r="C1058" t="s">
        <v>14546</v>
      </c>
      <c r="D1058" t="s">
        <v>1984</v>
      </c>
      <c r="E1058" s="64">
        <v>0</v>
      </c>
      <c r="F1058" s="64">
        <v>0</v>
      </c>
      <c r="G1058" s="47">
        <v>43209</v>
      </c>
      <c r="H1058" s="71">
        <v>4.833333333333333</v>
      </c>
      <c r="I1058" s="64">
        <v>-1</v>
      </c>
      <c r="J1058" s="64" t="s">
        <v>1538</v>
      </c>
      <c r="K1058" s="64" t="s">
        <v>2160</v>
      </c>
      <c r="L1058" s="64" t="s">
        <v>2925</v>
      </c>
      <c r="M1058" s="64" t="s">
        <v>236</v>
      </c>
      <c r="N1058" s="64" t="s">
        <v>254</v>
      </c>
      <c r="O1058" s="64" t="s">
        <v>568</v>
      </c>
    </row>
    <row r="1059" spans="2:15" x14ac:dyDescent="0.3">
      <c r="B1059" t="s">
        <v>1546</v>
      </c>
      <c r="C1059" t="s">
        <v>14561</v>
      </c>
      <c r="D1059" t="s">
        <v>2101</v>
      </c>
      <c r="E1059" s="64">
        <v>0</v>
      </c>
      <c r="F1059" s="64">
        <v>0</v>
      </c>
      <c r="G1059" s="47">
        <v>43207</v>
      </c>
      <c r="H1059" s="71">
        <v>4.833333333333333</v>
      </c>
      <c r="I1059" s="64">
        <v>-1</v>
      </c>
      <c r="J1059" s="64" t="s">
        <v>1538</v>
      </c>
      <c r="K1059" s="64" t="s">
        <v>2176</v>
      </c>
      <c r="L1059" s="64" t="s">
        <v>14562</v>
      </c>
      <c r="M1059" s="64" t="s">
        <v>242</v>
      </c>
      <c r="N1059" s="64" t="s">
        <v>254</v>
      </c>
      <c r="O1059" s="64" t="s">
        <v>568</v>
      </c>
    </row>
    <row r="1060" spans="2:15" x14ac:dyDescent="0.3">
      <c r="B1060" t="s">
        <v>1536</v>
      </c>
      <c r="C1060" t="s">
        <v>14719</v>
      </c>
      <c r="D1060" t="s">
        <v>2371</v>
      </c>
      <c r="E1060" s="64">
        <v>0</v>
      </c>
      <c r="F1060" s="64">
        <v>0</v>
      </c>
      <c r="G1060" s="47">
        <v>43201</v>
      </c>
      <c r="H1060" s="71">
        <v>4.833333333333333</v>
      </c>
      <c r="I1060" s="64">
        <v>100357</v>
      </c>
      <c r="J1060" s="64" t="s">
        <v>1538</v>
      </c>
      <c r="K1060" s="64" t="s">
        <v>2160</v>
      </c>
      <c r="L1060" s="64" t="s">
        <v>13049</v>
      </c>
      <c r="M1060" s="64" t="s">
        <v>236</v>
      </c>
      <c r="N1060" s="64" t="s">
        <v>254</v>
      </c>
      <c r="O1060" s="64" t="s">
        <v>568</v>
      </c>
    </row>
    <row r="1061" spans="2:15" x14ac:dyDescent="0.3">
      <c r="B1061" t="s">
        <v>1546</v>
      </c>
      <c r="C1061" t="s">
        <v>14761</v>
      </c>
      <c r="D1061" t="s">
        <v>13434</v>
      </c>
      <c r="E1061" s="64">
        <v>2</v>
      </c>
      <c r="F1061" s="64">
        <v>3666.57</v>
      </c>
      <c r="G1061" s="47">
        <v>43220</v>
      </c>
      <c r="H1061" s="71">
        <v>4.833333333333333</v>
      </c>
      <c r="I1061" s="64">
        <v>-1</v>
      </c>
      <c r="J1061" s="64" t="s">
        <v>1538</v>
      </c>
      <c r="K1061" s="64" t="s">
        <v>2160</v>
      </c>
      <c r="L1061" s="64" t="s">
        <v>3939</v>
      </c>
      <c r="M1061" s="64" t="s">
        <v>246</v>
      </c>
      <c r="N1061" s="64" t="s">
        <v>254</v>
      </c>
      <c r="O1061" s="64" t="s">
        <v>568</v>
      </c>
    </row>
    <row r="1062" spans="2:15" x14ac:dyDescent="0.3">
      <c r="B1062" t="s">
        <v>1536</v>
      </c>
      <c r="C1062" t="s">
        <v>14993</v>
      </c>
      <c r="D1062" t="s">
        <v>345</v>
      </c>
      <c r="E1062" s="64">
        <v>1</v>
      </c>
      <c r="F1062" s="64">
        <v>716.32</v>
      </c>
      <c r="G1062" s="47">
        <v>43209</v>
      </c>
      <c r="H1062" s="71">
        <v>4.833333333333333</v>
      </c>
      <c r="I1062" s="64">
        <v>-1</v>
      </c>
      <c r="J1062" s="64" t="s">
        <v>1538</v>
      </c>
      <c r="K1062" s="64" t="s">
        <v>2160</v>
      </c>
      <c r="L1062" s="64" t="s">
        <v>5722</v>
      </c>
      <c r="M1062" s="64" t="s">
        <v>242</v>
      </c>
      <c r="N1062" s="64" t="s">
        <v>254</v>
      </c>
      <c r="O1062" s="64" t="s">
        <v>568</v>
      </c>
    </row>
    <row r="1063" spans="2:15" x14ac:dyDescent="0.3">
      <c r="B1063" t="s">
        <v>1536</v>
      </c>
      <c r="C1063" t="s">
        <v>15262</v>
      </c>
      <c r="D1063" t="s">
        <v>2368</v>
      </c>
      <c r="E1063" s="64">
        <v>2</v>
      </c>
      <c r="F1063" s="64">
        <v>5657.54</v>
      </c>
      <c r="G1063" s="47">
        <v>43215</v>
      </c>
      <c r="H1063" s="71">
        <v>4.833333333333333</v>
      </c>
      <c r="I1063" s="64">
        <v>-1</v>
      </c>
      <c r="J1063" s="64" t="s">
        <v>1538</v>
      </c>
      <c r="K1063" s="64" t="s">
        <v>2176</v>
      </c>
      <c r="L1063" s="64" t="s">
        <v>15263</v>
      </c>
      <c r="M1063" s="64" t="s">
        <v>236</v>
      </c>
      <c r="N1063" s="64" t="s">
        <v>254</v>
      </c>
      <c r="O1063" s="64" t="s">
        <v>568</v>
      </c>
    </row>
    <row r="1064" spans="2:15" x14ac:dyDescent="0.3">
      <c r="B1064" t="s">
        <v>1536</v>
      </c>
      <c r="C1064" t="s">
        <v>15375</v>
      </c>
      <c r="D1064" t="s">
        <v>2081</v>
      </c>
      <c r="E1064" s="64">
        <v>0</v>
      </c>
      <c r="F1064" s="64">
        <v>0</v>
      </c>
      <c r="G1064" s="47">
        <v>43210</v>
      </c>
      <c r="H1064" s="71">
        <v>4.833333333333333</v>
      </c>
      <c r="I1064" s="64">
        <v>-1</v>
      </c>
      <c r="J1064" s="64" t="s">
        <v>249</v>
      </c>
      <c r="K1064" s="64" t="s">
        <v>2160</v>
      </c>
      <c r="L1064" s="64" t="s">
        <v>8133</v>
      </c>
      <c r="M1064" s="64" t="s">
        <v>236</v>
      </c>
      <c r="N1064" s="64" t="s">
        <v>254</v>
      </c>
      <c r="O1064" s="64" t="s">
        <v>568</v>
      </c>
    </row>
    <row r="1065" spans="2:15" x14ac:dyDescent="0.3">
      <c r="B1065" t="s">
        <v>1536</v>
      </c>
      <c r="C1065" t="s">
        <v>15456</v>
      </c>
      <c r="D1065" t="s">
        <v>304</v>
      </c>
      <c r="E1065" s="64">
        <v>1</v>
      </c>
      <c r="F1065" s="64">
        <v>3332.72</v>
      </c>
      <c r="G1065" s="47">
        <v>43216</v>
      </c>
      <c r="H1065" s="71">
        <v>4.833333333333333</v>
      </c>
      <c r="I1065" s="64">
        <v>-1</v>
      </c>
      <c r="J1065" s="64" t="s">
        <v>1538</v>
      </c>
      <c r="K1065" s="64" t="s">
        <v>2173</v>
      </c>
      <c r="L1065" s="64" t="s">
        <v>3070</v>
      </c>
      <c r="M1065" s="64" t="s">
        <v>236</v>
      </c>
      <c r="N1065" s="64" t="s">
        <v>254</v>
      </c>
      <c r="O1065" s="64" t="s">
        <v>568</v>
      </c>
    </row>
    <row r="1066" spans="2:15" x14ac:dyDescent="0.3">
      <c r="B1066" t="s">
        <v>1536</v>
      </c>
      <c r="C1066" t="s">
        <v>11583</v>
      </c>
      <c r="D1066" t="s">
        <v>2265</v>
      </c>
      <c r="E1066" s="64">
        <v>0</v>
      </c>
      <c r="F1066" s="64">
        <v>0</v>
      </c>
      <c r="G1066" s="47">
        <v>43192</v>
      </c>
      <c r="H1066" s="71">
        <v>4.833333333333333</v>
      </c>
      <c r="I1066" s="64">
        <v>182847</v>
      </c>
      <c r="J1066" s="64" t="s">
        <v>1538</v>
      </c>
      <c r="K1066" s="64" t="s">
        <v>2176</v>
      </c>
      <c r="L1066" s="64" t="s">
        <v>11584</v>
      </c>
      <c r="M1066" s="64" t="s">
        <v>242</v>
      </c>
      <c r="N1066" s="64" t="s">
        <v>254</v>
      </c>
      <c r="O1066" s="64" t="s">
        <v>568</v>
      </c>
    </row>
    <row r="1067" spans="2:15" x14ac:dyDescent="0.3">
      <c r="B1067" t="s">
        <v>1536</v>
      </c>
      <c r="C1067" t="s">
        <v>15711</v>
      </c>
      <c r="D1067" t="s">
        <v>1930</v>
      </c>
      <c r="E1067" s="64">
        <v>0</v>
      </c>
      <c r="F1067" s="64">
        <v>0</v>
      </c>
      <c r="G1067" s="47">
        <v>43210</v>
      </c>
      <c r="H1067" s="71">
        <v>4.833333333333333</v>
      </c>
      <c r="I1067" s="64">
        <v>-1</v>
      </c>
      <c r="J1067" s="64" t="s">
        <v>1538</v>
      </c>
      <c r="K1067" s="64" t="s">
        <v>2160</v>
      </c>
      <c r="L1067" s="64" t="s">
        <v>3070</v>
      </c>
      <c r="M1067" s="64" t="s">
        <v>236</v>
      </c>
      <c r="N1067" s="64" t="s">
        <v>254</v>
      </c>
      <c r="O1067" s="64" t="s">
        <v>568</v>
      </c>
    </row>
    <row r="1068" spans="2:15" x14ac:dyDescent="0.3">
      <c r="B1068" t="s">
        <v>1546</v>
      </c>
      <c r="C1068" t="s">
        <v>12134</v>
      </c>
      <c r="D1068" t="s">
        <v>2202</v>
      </c>
      <c r="E1068" s="64">
        <v>0</v>
      </c>
      <c r="F1068" s="64">
        <v>0</v>
      </c>
      <c r="G1068" s="47">
        <v>43210</v>
      </c>
      <c r="H1068" s="71">
        <v>4.833333333333333</v>
      </c>
      <c r="I1068" s="64">
        <v>43498</v>
      </c>
      <c r="J1068" s="64" t="s">
        <v>1538</v>
      </c>
      <c r="K1068" s="64" t="s">
        <v>2160</v>
      </c>
      <c r="L1068" s="64" t="s">
        <v>8716</v>
      </c>
      <c r="M1068" s="64" t="s">
        <v>236</v>
      </c>
      <c r="N1068" s="64" t="s">
        <v>254</v>
      </c>
      <c r="O1068" s="64" t="s">
        <v>568</v>
      </c>
    </row>
    <row r="1069" spans="2:15" x14ac:dyDescent="0.3">
      <c r="B1069" t="s">
        <v>1536</v>
      </c>
      <c r="C1069" t="s">
        <v>15758</v>
      </c>
      <c r="D1069" t="s">
        <v>1410</v>
      </c>
      <c r="E1069" s="64">
        <v>0</v>
      </c>
      <c r="F1069" s="64">
        <v>0</v>
      </c>
      <c r="G1069" s="47">
        <v>43216</v>
      </c>
      <c r="H1069" s="71">
        <v>4.833333333333333</v>
      </c>
      <c r="I1069" s="64">
        <v>-1</v>
      </c>
      <c r="J1069" s="64" t="s">
        <v>249</v>
      </c>
      <c r="K1069" s="64" t="s">
        <v>2160</v>
      </c>
      <c r="L1069" s="64" t="s">
        <v>2936</v>
      </c>
      <c r="M1069" s="64" t="s">
        <v>242</v>
      </c>
      <c r="N1069" s="64" t="s">
        <v>254</v>
      </c>
      <c r="O1069" s="64" t="s">
        <v>568</v>
      </c>
    </row>
    <row r="1070" spans="2:15" x14ac:dyDescent="0.3">
      <c r="B1070" t="s">
        <v>1536</v>
      </c>
      <c r="C1070" t="s">
        <v>15806</v>
      </c>
      <c r="D1070" t="s">
        <v>2383</v>
      </c>
      <c r="E1070" s="64">
        <v>0</v>
      </c>
      <c r="F1070" s="64">
        <v>0</v>
      </c>
      <c r="G1070" s="47">
        <v>43220</v>
      </c>
      <c r="H1070" s="71">
        <v>4.833333333333333</v>
      </c>
      <c r="I1070" s="64">
        <v>-1</v>
      </c>
      <c r="J1070" s="64" t="s">
        <v>1538</v>
      </c>
      <c r="K1070" s="64" t="s">
        <v>2176</v>
      </c>
      <c r="L1070" s="64" t="s">
        <v>15807</v>
      </c>
      <c r="M1070" s="64" t="s">
        <v>239</v>
      </c>
      <c r="N1070" s="64" t="s">
        <v>254</v>
      </c>
      <c r="O1070" s="64" t="s">
        <v>568</v>
      </c>
    </row>
    <row r="1071" spans="2:15" x14ac:dyDescent="0.3">
      <c r="B1071" t="s">
        <v>1546</v>
      </c>
      <c r="C1071" t="s">
        <v>15978</v>
      </c>
      <c r="D1071" t="s">
        <v>1879</v>
      </c>
      <c r="E1071" s="64">
        <v>0</v>
      </c>
      <c r="F1071" s="64">
        <v>0</v>
      </c>
      <c r="G1071" s="47">
        <v>43218</v>
      </c>
      <c r="H1071" s="71">
        <v>4.833333333333333</v>
      </c>
      <c r="I1071" s="64">
        <v>-1</v>
      </c>
      <c r="J1071" s="64" t="s">
        <v>249</v>
      </c>
      <c r="K1071" s="64" t="s">
        <v>2176</v>
      </c>
      <c r="L1071" s="64" t="s">
        <v>12104</v>
      </c>
      <c r="M1071" s="64" t="s">
        <v>242</v>
      </c>
      <c r="N1071" s="64" t="s">
        <v>254</v>
      </c>
      <c r="O1071" s="64" t="s">
        <v>568</v>
      </c>
    </row>
    <row r="1072" spans="2:15" x14ac:dyDescent="0.3">
      <c r="B1072" t="s">
        <v>1536</v>
      </c>
      <c r="C1072" t="s">
        <v>16000</v>
      </c>
      <c r="D1072" t="s">
        <v>2067</v>
      </c>
      <c r="E1072" s="64">
        <v>0</v>
      </c>
      <c r="F1072" s="64">
        <v>0</v>
      </c>
      <c r="G1072" s="47">
        <v>43203</v>
      </c>
      <c r="H1072" s="71">
        <v>4.833333333333333</v>
      </c>
      <c r="I1072" s="64">
        <v>-1</v>
      </c>
      <c r="J1072" s="64" t="s">
        <v>1538</v>
      </c>
      <c r="K1072" s="64" t="s">
        <v>2160</v>
      </c>
      <c r="L1072" s="64" t="s">
        <v>13168</v>
      </c>
      <c r="M1072" s="64" t="s">
        <v>246</v>
      </c>
      <c r="N1072" s="64" t="s">
        <v>254</v>
      </c>
      <c r="O1072" s="64" t="s">
        <v>568</v>
      </c>
    </row>
    <row r="1073" spans="2:15" x14ac:dyDescent="0.3">
      <c r="B1073" t="s">
        <v>1536</v>
      </c>
      <c r="C1073" t="s">
        <v>16031</v>
      </c>
      <c r="D1073" t="s">
        <v>2297</v>
      </c>
      <c r="E1073" s="64">
        <v>0</v>
      </c>
      <c r="F1073" s="64">
        <v>0</v>
      </c>
      <c r="G1073" s="47">
        <v>43210</v>
      </c>
      <c r="H1073" s="71">
        <v>4.833333333333333</v>
      </c>
      <c r="I1073" s="64">
        <v>-1</v>
      </c>
      <c r="J1073" s="64" t="s">
        <v>249</v>
      </c>
      <c r="K1073" s="64" t="s">
        <v>2176</v>
      </c>
      <c r="L1073" s="64" t="s">
        <v>16032</v>
      </c>
      <c r="M1073" s="64" t="s">
        <v>236</v>
      </c>
      <c r="N1073" s="64" t="s">
        <v>254</v>
      </c>
      <c r="O1073" s="64" t="s">
        <v>568</v>
      </c>
    </row>
    <row r="1074" spans="2:15" x14ac:dyDescent="0.3">
      <c r="B1074" t="s">
        <v>1536</v>
      </c>
      <c r="C1074" t="s">
        <v>16213</v>
      </c>
      <c r="D1074" t="s">
        <v>2723</v>
      </c>
      <c r="E1074" s="64">
        <v>2</v>
      </c>
      <c r="F1074" s="64">
        <v>3666.57</v>
      </c>
      <c r="G1074" s="47">
        <v>43217</v>
      </c>
      <c r="H1074" s="71">
        <v>4.833333333333333</v>
      </c>
      <c r="I1074" s="64">
        <v>-1</v>
      </c>
      <c r="J1074" s="64" t="s">
        <v>1538</v>
      </c>
      <c r="K1074" s="64" t="s">
        <v>2160</v>
      </c>
      <c r="L1074" s="64" t="s">
        <v>2936</v>
      </c>
      <c r="M1074" s="64" t="s">
        <v>236</v>
      </c>
      <c r="N1074" s="64" t="s">
        <v>254</v>
      </c>
      <c r="O1074" s="64" t="s">
        <v>568</v>
      </c>
    </row>
    <row r="1075" spans="2:15" x14ac:dyDescent="0.3">
      <c r="B1075" t="s">
        <v>1536</v>
      </c>
      <c r="C1075" t="s">
        <v>16466</v>
      </c>
      <c r="D1075" t="s">
        <v>1521</v>
      </c>
      <c r="E1075" s="64">
        <v>0</v>
      </c>
      <c r="F1075" s="64">
        <v>0</v>
      </c>
      <c r="G1075" s="47">
        <v>43213</v>
      </c>
      <c r="H1075" s="71">
        <v>4.833333333333333</v>
      </c>
      <c r="I1075" s="64">
        <v>-1</v>
      </c>
      <c r="J1075" s="64" t="s">
        <v>249</v>
      </c>
      <c r="K1075" s="64" t="s">
        <v>2160</v>
      </c>
      <c r="L1075" s="64" t="s">
        <v>4726</v>
      </c>
      <c r="M1075" s="64" t="s">
        <v>236</v>
      </c>
      <c r="N1075" s="64" t="s">
        <v>254</v>
      </c>
      <c r="O1075" s="64" t="s">
        <v>568</v>
      </c>
    </row>
    <row r="1076" spans="2:15" x14ac:dyDescent="0.3">
      <c r="B1076" t="s">
        <v>1536</v>
      </c>
      <c r="C1076" t="s">
        <v>16500</v>
      </c>
      <c r="D1076" t="s">
        <v>1455</v>
      </c>
      <c r="E1076" s="64">
        <v>0</v>
      </c>
      <c r="F1076" s="64">
        <v>0</v>
      </c>
      <c r="G1076" s="47">
        <v>43192</v>
      </c>
      <c r="H1076" s="71">
        <v>4.833333333333333</v>
      </c>
      <c r="I1076" s="64">
        <v>-1</v>
      </c>
      <c r="J1076" s="64" t="s">
        <v>1538</v>
      </c>
      <c r="K1076" s="64" t="s">
        <v>2160</v>
      </c>
      <c r="L1076" s="64" t="s">
        <v>4726</v>
      </c>
      <c r="M1076" s="64" t="s">
        <v>241</v>
      </c>
      <c r="N1076" s="64" t="s">
        <v>254</v>
      </c>
      <c r="O1076" s="64" t="s">
        <v>568</v>
      </c>
    </row>
    <row r="1077" spans="2:15" x14ac:dyDescent="0.3">
      <c r="B1077" t="s">
        <v>1536</v>
      </c>
      <c r="C1077" t="s">
        <v>11845</v>
      </c>
      <c r="D1077" t="s">
        <v>2211</v>
      </c>
      <c r="E1077" s="64">
        <v>0</v>
      </c>
      <c r="F1077" s="64">
        <v>0</v>
      </c>
      <c r="G1077" s="47">
        <v>43211</v>
      </c>
      <c r="H1077" s="71">
        <v>4.833333333333333</v>
      </c>
      <c r="I1077" s="64">
        <v>23633</v>
      </c>
      <c r="J1077" s="64" t="s">
        <v>249</v>
      </c>
      <c r="K1077" s="64" t="s">
        <v>2160</v>
      </c>
      <c r="L1077" s="64" t="s">
        <v>2992</v>
      </c>
      <c r="M1077" s="64" t="s">
        <v>246</v>
      </c>
      <c r="N1077" s="64" t="s">
        <v>254</v>
      </c>
      <c r="O1077" s="64" t="s">
        <v>568</v>
      </c>
    </row>
    <row r="1078" spans="2:15" x14ac:dyDescent="0.3">
      <c r="B1078" t="s">
        <v>1536</v>
      </c>
      <c r="C1078" t="s">
        <v>12309</v>
      </c>
      <c r="D1078" t="s">
        <v>2342</v>
      </c>
      <c r="E1078" s="64">
        <v>0</v>
      </c>
      <c r="F1078" s="64">
        <v>0</v>
      </c>
      <c r="G1078" s="47">
        <v>43220</v>
      </c>
      <c r="H1078" s="71">
        <v>4.833333333333333</v>
      </c>
      <c r="I1078" s="64">
        <v>26407</v>
      </c>
      <c r="J1078" s="64" t="s">
        <v>1538</v>
      </c>
      <c r="K1078" s="64" t="s">
        <v>2176</v>
      </c>
      <c r="L1078" s="64" t="s">
        <v>12310</v>
      </c>
      <c r="M1078" s="64" t="s">
        <v>236</v>
      </c>
      <c r="N1078" s="64" t="s">
        <v>254</v>
      </c>
      <c r="O1078" s="64" t="s">
        <v>568</v>
      </c>
    </row>
    <row r="1079" spans="2:15" x14ac:dyDescent="0.3">
      <c r="B1079" t="s">
        <v>1536</v>
      </c>
      <c r="C1079" t="s">
        <v>16752</v>
      </c>
      <c r="D1079" t="s">
        <v>358</v>
      </c>
      <c r="E1079" s="64">
        <v>2</v>
      </c>
      <c r="F1079" s="64">
        <v>3666.57</v>
      </c>
      <c r="G1079" s="47">
        <v>43216</v>
      </c>
      <c r="H1079" s="71">
        <v>4.833333333333333</v>
      </c>
      <c r="I1079" s="64">
        <v>-1</v>
      </c>
      <c r="J1079" s="64" t="s">
        <v>249</v>
      </c>
      <c r="K1079" s="64" t="s">
        <v>1535</v>
      </c>
      <c r="L1079" s="64" t="s">
        <v>1535</v>
      </c>
      <c r="M1079" s="64" t="s">
        <v>242</v>
      </c>
      <c r="N1079" s="64" t="s">
        <v>254</v>
      </c>
      <c r="O1079" s="64" t="s">
        <v>568</v>
      </c>
    </row>
    <row r="1080" spans="2:15" x14ac:dyDescent="0.3">
      <c r="B1080" t="s">
        <v>1536</v>
      </c>
      <c r="C1080" t="s">
        <v>12012</v>
      </c>
      <c r="D1080" t="s">
        <v>2312</v>
      </c>
      <c r="E1080" s="64">
        <v>0</v>
      </c>
      <c r="F1080" s="64">
        <v>0</v>
      </c>
      <c r="G1080" s="47">
        <v>43202</v>
      </c>
      <c r="H1080" s="71">
        <v>4.833333333333333</v>
      </c>
      <c r="I1080" s="64">
        <v>46418</v>
      </c>
      <c r="J1080" s="64" t="s">
        <v>249</v>
      </c>
      <c r="K1080" s="64" t="s">
        <v>2176</v>
      </c>
      <c r="L1080" s="64" t="s">
        <v>11288</v>
      </c>
      <c r="M1080" s="64" t="s">
        <v>236</v>
      </c>
      <c r="N1080" s="64" t="s">
        <v>254</v>
      </c>
      <c r="O1080" s="64" t="s">
        <v>568</v>
      </c>
    </row>
    <row r="1081" spans="2:15" x14ac:dyDescent="0.3">
      <c r="B1081" t="s">
        <v>1547</v>
      </c>
      <c r="C1081" t="s">
        <v>16838</v>
      </c>
      <c r="D1081" t="s">
        <v>568</v>
      </c>
      <c r="E1081" s="64">
        <v>0</v>
      </c>
      <c r="F1081" s="64">
        <v>0</v>
      </c>
      <c r="G1081" s="47">
        <v>43202</v>
      </c>
      <c r="H1081" s="71">
        <v>4.833333333333333</v>
      </c>
      <c r="I1081" s="64">
        <v>0</v>
      </c>
      <c r="J1081" s="64" t="s">
        <v>1538</v>
      </c>
      <c r="K1081" s="64" t="s">
        <v>1535</v>
      </c>
      <c r="L1081" s="64" t="s">
        <v>1535</v>
      </c>
      <c r="M1081" s="64" t="s">
        <v>236</v>
      </c>
      <c r="N1081" s="64" t="s">
        <v>254</v>
      </c>
      <c r="O1081" s="64" t="s">
        <v>568</v>
      </c>
    </row>
    <row r="1082" spans="2:15" x14ac:dyDescent="0.3">
      <c r="B1082" t="s">
        <v>1547</v>
      </c>
      <c r="C1082" t="s">
        <v>16871</v>
      </c>
      <c r="D1082" t="s">
        <v>568</v>
      </c>
      <c r="E1082" s="64">
        <v>0</v>
      </c>
      <c r="F1082" s="64">
        <v>0</v>
      </c>
      <c r="G1082" s="47">
        <v>43201</v>
      </c>
      <c r="H1082" s="71">
        <v>4.833333333333333</v>
      </c>
      <c r="I1082" s="64">
        <v>0</v>
      </c>
      <c r="J1082" s="64" t="s">
        <v>1538</v>
      </c>
      <c r="K1082" s="64" t="s">
        <v>1535</v>
      </c>
      <c r="L1082" s="64" t="s">
        <v>1535</v>
      </c>
      <c r="M1082" s="64" t="s">
        <v>242</v>
      </c>
      <c r="N1082" s="64" t="s">
        <v>254</v>
      </c>
      <c r="O1082" s="64" t="s">
        <v>568</v>
      </c>
    </row>
    <row r="1083" spans="2:15" x14ac:dyDescent="0.3">
      <c r="B1083" t="s">
        <v>1547</v>
      </c>
      <c r="C1083" t="s">
        <v>16937</v>
      </c>
      <c r="D1083" t="s">
        <v>568</v>
      </c>
      <c r="E1083" s="64">
        <v>0</v>
      </c>
      <c r="F1083" s="64">
        <v>0</v>
      </c>
      <c r="G1083" s="47">
        <v>43200</v>
      </c>
      <c r="H1083" s="71">
        <v>4.833333333333333</v>
      </c>
      <c r="I1083" s="64">
        <v>0</v>
      </c>
      <c r="J1083" s="64" t="s">
        <v>1538</v>
      </c>
      <c r="K1083" s="64" t="s">
        <v>1535</v>
      </c>
      <c r="L1083" s="64" t="s">
        <v>1535</v>
      </c>
      <c r="M1083" s="64" t="s">
        <v>236</v>
      </c>
      <c r="N1083" s="64" t="s">
        <v>254</v>
      </c>
      <c r="O1083" s="64" t="s">
        <v>568</v>
      </c>
    </row>
    <row r="1084" spans="2:15" x14ac:dyDescent="0.3">
      <c r="B1084" t="s">
        <v>1547</v>
      </c>
      <c r="C1084" t="s">
        <v>16954</v>
      </c>
      <c r="D1084" t="s">
        <v>568</v>
      </c>
      <c r="E1084" s="64">
        <v>0</v>
      </c>
      <c r="F1084" s="64">
        <v>0</v>
      </c>
      <c r="G1084" s="47">
        <v>43210</v>
      </c>
      <c r="H1084" s="71">
        <v>4.833333333333333</v>
      </c>
      <c r="I1084" s="64">
        <v>0</v>
      </c>
      <c r="J1084" s="64" t="s">
        <v>1538</v>
      </c>
      <c r="K1084" s="64" t="s">
        <v>1535</v>
      </c>
      <c r="L1084" s="64" t="s">
        <v>1535</v>
      </c>
      <c r="M1084" s="64" t="s">
        <v>236</v>
      </c>
      <c r="N1084" s="64" t="s">
        <v>254</v>
      </c>
      <c r="O1084" s="64" t="s">
        <v>568</v>
      </c>
    </row>
    <row r="1085" spans="2:15" x14ac:dyDescent="0.3">
      <c r="B1085" t="s">
        <v>1547</v>
      </c>
      <c r="C1085" t="s">
        <v>17254</v>
      </c>
      <c r="D1085" t="s">
        <v>568</v>
      </c>
      <c r="E1085" s="64">
        <v>0</v>
      </c>
      <c r="F1085" s="64">
        <v>0</v>
      </c>
      <c r="G1085" s="47">
        <v>43220</v>
      </c>
      <c r="H1085" s="71">
        <v>4.833333333333333</v>
      </c>
      <c r="I1085" s="64">
        <v>0</v>
      </c>
      <c r="J1085" s="64" t="s">
        <v>1538</v>
      </c>
      <c r="K1085" s="64" t="s">
        <v>1535</v>
      </c>
      <c r="L1085" s="64" t="s">
        <v>1535</v>
      </c>
      <c r="M1085" s="64" t="s">
        <v>242</v>
      </c>
      <c r="N1085" s="64" t="s">
        <v>254</v>
      </c>
      <c r="O1085" s="64" t="s">
        <v>568</v>
      </c>
    </row>
    <row r="1086" spans="2:15" x14ac:dyDescent="0.3">
      <c r="B1086" t="s">
        <v>1547</v>
      </c>
      <c r="C1086" t="s">
        <v>17278</v>
      </c>
      <c r="D1086" t="s">
        <v>568</v>
      </c>
      <c r="E1086" s="64">
        <v>0</v>
      </c>
      <c r="F1086" s="64">
        <v>0</v>
      </c>
      <c r="G1086" s="47">
        <v>43201</v>
      </c>
      <c r="H1086" s="71">
        <v>4.833333333333333</v>
      </c>
      <c r="I1086" s="64">
        <v>0</v>
      </c>
      <c r="J1086" s="64" t="s">
        <v>1538</v>
      </c>
      <c r="K1086" s="64" t="s">
        <v>1535</v>
      </c>
      <c r="L1086" s="64" t="s">
        <v>1535</v>
      </c>
      <c r="M1086" s="64" t="s">
        <v>236</v>
      </c>
      <c r="N1086" s="64" t="s">
        <v>254</v>
      </c>
      <c r="O1086" s="64" t="s">
        <v>568</v>
      </c>
    </row>
    <row r="1087" spans="2:15" x14ac:dyDescent="0.3">
      <c r="B1087" t="s">
        <v>1547</v>
      </c>
      <c r="C1087" t="s">
        <v>17365</v>
      </c>
      <c r="D1087" t="s">
        <v>568</v>
      </c>
      <c r="E1087" s="64">
        <v>0</v>
      </c>
      <c r="F1087" s="64">
        <v>0</v>
      </c>
      <c r="G1087" s="47">
        <v>43220</v>
      </c>
      <c r="H1087" s="71">
        <v>4.833333333333333</v>
      </c>
      <c r="I1087" s="64">
        <v>0</v>
      </c>
      <c r="J1087" s="64" t="s">
        <v>1538</v>
      </c>
      <c r="K1087" s="64" t="s">
        <v>1535</v>
      </c>
      <c r="L1087" s="64" t="s">
        <v>1535</v>
      </c>
      <c r="M1087" s="64" t="s">
        <v>242</v>
      </c>
      <c r="N1087" s="64" t="s">
        <v>254</v>
      </c>
      <c r="O1087" s="64" t="s">
        <v>568</v>
      </c>
    </row>
    <row r="1088" spans="2:15" x14ac:dyDescent="0.3">
      <c r="B1088" t="s">
        <v>1536</v>
      </c>
      <c r="C1088" t="s">
        <v>17671</v>
      </c>
      <c r="D1088" t="s">
        <v>308</v>
      </c>
      <c r="E1088" s="64">
        <v>0</v>
      </c>
      <c r="F1088" s="64">
        <v>0</v>
      </c>
      <c r="G1088" s="47">
        <v>43217</v>
      </c>
      <c r="H1088" s="71">
        <v>4.833333333333333</v>
      </c>
      <c r="I1088" s="64">
        <v>-1</v>
      </c>
      <c r="J1088" s="64" t="s">
        <v>1538</v>
      </c>
      <c r="K1088" s="64" t="s">
        <v>1535</v>
      </c>
      <c r="L1088" s="64" t="s">
        <v>1535</v>
      </c>
      <c r="M1088" s="64" t="s">
        <v>236</v>
      </c>
      <c r="N1088" s="64" t="s">
        <v>254</v>
      </c>
      <c r="O1088" s="64" t="s">
        <v>568</v>
      </c>
    </row>
    <row r="1089" spans="2:15" x14ac:dyDescent="0.3">
      <c r="B1089" t="s">
        <v>1547</v>
      </c>
      <c r="C1089" t="s">
        <v>12598</v>
      </c>
      <c r="D1089" t="s">
        <v>568</v>
      </c>
      <c r="E1089" s="64">
        <v>0</v>
      </c>
      <c r="F1089" s="64">
        <v>0</v>
      </c>
      <c r="G1089" s="47">
        <v>43174</v>
      </c>
      <c r="H1089" s="71">
        <v>4.916666666666667</v>
      </c>
      <c r="I1089" s="64">
        <v>0</v>
      </c>
      <c r="J1089" s="64" t="s">
        <v>1538</v>
      </c>
      <c r="K1089" s="64" t="s">
        <v>1535</v>
      </c>
      <c r="L1089" s="64" t="s">
        <v>1535</v>
      </c>
      <c r="M1089" s="64" t="s">
        <v>236</v>
      </c>
      <c r="N1089" s="64" t="s">
        <v>254</v>
      </c>
      <c r="O1089" s="64" t="s">
        <v>568</v>
      </c>
    </row>
    <row r="1090" spans="2:15" x14ac:dyDescent="0.3">
      <c r="B1090" t="s">
        <v>1536</v>
      </c>
      <c r="C1090" t="s">
        <v>12615</v>
      </c>
      <c r="D1090" t="s">
        <v>437</v>
      </c>
      <c r="E1090" s="64">
        <v>2</v>
      </c>
      <c r="F1090" s="64">
        <v>3666.57</v>
      </c>
      <c r="G1090" s="47">
        <v>43173</v>
      </c>
      <c r="H1090" s="71">
        <v>4.916666666666667</v>
      </c>
      <c r="I1090" s="64">
        <v>-1</v>
      </c>
      <c r="J1090" s="64" t="s">
        <v>1538</v>
      </c>
      <c r="K1090" s="64" t="s">
        <v>1535</v>
      </c>
      <c r="L1090" s="64" t="s">
        <v>1535</v>
      </c>
      <c r="M1090" s="64" t="s">
        <v>242</v>
      </c>
      <c r="N1090" s="64" t="s">
        <v>254</v>
      </c>
      <c r="O1090" s="64" t="s">
        <v>568</v>
      </c>
    </row>
    <row r="1091" spans="2:15" x14ac:dyDescent="0.3">
      <c r="B1091" t="s">
        <v>1536</v>
      </c>
      <c r="C1091" t="s">
        <v>12677</v>
      </c>
      <c r="D1091" t="s">
        <v>376</v>
      </c>
      <c r="E1091" s="64">
        <v>1</v>
      </c>
      <c r="F1091" s="64">
        <v>3332.72</v>
      </c>
      <c r="G1091" s="47">
        <v>43179</v>
      </c>
      <c r="H1091" s="71">
        <v>4.916666666666667</v>
      </c>
      <c r="I1091" s="64">
        <v>-1</v>
      </c>
      <c r="J1091" s="64" t="s">
        <v>1538</v>
      </c>
      <c r="K1091" s="64" t="s">
        <v>1535</v>
      </c>
      <c r="L1091" s="64" t="s">
        <v>1535</v>
      </c>
      <c r="M1091" s="64" t="s">
        <v>242</v>
      </c>
      <c r="N1091" s="64" t="s">
        <v>254</v>
      </c>
      <c r="O1091" s="64" t="s">
        <v>568</v>
      </c>
    </row>
    <row r="1092" spans="2:15" x14ac:dyDescent="0.3">
      <c r="B1092" t="s">
        <v>1547</v>
      </c>
      <c r="C1092" t="s">
        <v>12702</v>
      </c>
      <c r="D1092" t="s">
        <v>568</v>
      </c>
      <c r="E1092" s="64">
        <v>0</v>
      </c>
      <c r="F1092" s="64">
        <v>0</v>
      </c>
      <c r="G1092" s="47">
        <v>43188</v>
      </c>
      <c r="H1092" s="71">
        <v>4.916666666666667</v>
      </c>
      <c r="I1092" s="64">
        <v>0</v>
      </c>
      <c r="J1092" s="64" t="s">
        <v>1538</v>
      </c>
      <c r="K1092" s="64" t="s">
        <v>1535</v>
      </c>
      <c r="L1092" s="64" t="s">
        <v>1535</v>
      </c>
      <c r="M1092" s="64" t="s">
        <v>242</v>
      </c>
      <c r="N1092" s="64" t="s">
        <v>254</v>
      </c>
      <c r="O1092" s="64" t="s">
        <v>568</v>
      </c>
    </row>
    <row r="1093" spans="2:15" x14ac:dyDescent="0.3">
      <c r="B1093" t="s">
        <v>1547</v>
      </c>
      <c r="C1093" t="s">
        <v>12787</v>
      </c>
      <c r="D1093" t="s">
        <v>568</v>
      </c>
      <c r="E1093" s="64">
        <v>0</v>
      </c>
      <c r="F1093" s="64">
        <v>0</v>
      </c>
      <c r="G1093" s="47">
        <v>43186</v>
      </c>
      <c r="H1093" s="71">
        <v>4.916666666666667</v>
      </c>
      <c r="I1093" s="64">
        <v>0</v>
      </c>
      <c r="J1093" s="64" t="s">
        <v>1538</v>
      </c>
      <c r="K1093" s="64" t="s">
        <v>1535</v>
      </c>
      <c r="L1093" s="64" t="s">
        <v>1535</v>
      </c>
      <c r="M1093" s="64" t="s">
        <v>242</v>
      </c>
      <c r="N1093" s="64" t="s">
        <v>254</v>
      </c>
      <c r="O1093" s="64" t="s">
        <v>568</v>
      </c>
    </row>
    <row r="1094" spans="2:15" x14ac:dyDescent="0.3">
      <c r="B1094" t="s">
        <v>1547</v>
      </c>
      <c r="C1094" t="s">
        <v>12828</v>
      </c>
      <c r="D1094" t="s">
        <v>568</v>
      </c>
      <c r="E1094" s="64">
        <v>0</v>
      </c>
      <c r="F1094" s="64">
        <v>0</v>
      </c>
      <c r="G1094" s="47">
        <v>43179</v>
      </c>
      <c r="H1094" s="71">
        <v>4.916666666666667</v>
      </c>
      <c r="I1094" s="64">
        <v>0</v>
      </c>
      <c r="J1094" s="64" t="s">
        <v>1538</v>
      </c>
      <c r="K1094" s="64" t="s">
        <v>1535</v>
      </c>
      <c r="L1094" s="64" t="s">
        <v>1535</v>
      </c>
      <c r="M1094" s="64" t="s">
        <v>242</v>
      </c>
      <c r="N1094" s="64" t="s">
        <v>254</v>
      </c>
      <c r="O1094" s="64" t="s">
        <v>568</v>
      </c>
    </row>
    <row r="1095" spans="2:15" x14ac:dyDescent="0.3">
      <c r="B1095" t="s">
        <v>1547</v>
      </c>
      <c r="C1095" t="s">
        <v>12849</v>
      </c>
      <c r="D1095" t="s">
        <v>568</v>
      </c>
      <c r="E1095" s="64">
        <v>0</v>
      </c>
      <c r="F1095" s="64">
        <v>0</v>
      </c>
      <c r="G1095" s="47">
        <v>43166</v>
      </c>
      <c r="H1095" s="71">
        <v>4.916666666666667</v>
      </c>
      <c r="I1095" s="64">
        <v>0</v>
      </c>
      <c r="J1095" s="64" t="s">
        <v>1538</v>
      </c>
      <c r="K1095" s="64" t="s">
        <v>1535</v>
      </c>
      <c r="L1095" s="64" t="s">
        <v>1535</v>
      </c>
      <c r="M1095" s="64" t="s">
        <v>242</v>
      </c>
      <c r="N1095" s="64" t="s">
        <v>254</v>
      </c>
      <c r="O1095" s="64" t="s">
        <v>568</v>
      </c>
    </row>
    <row r="1096" spans="2:15" x14ac:dyDescent="0.3">
      <c r="B1096" t="s">
        <v>1536</v>
      </c>
      <c r="C1096" t="s">
        <v>13010</v>
      </c>
      <c r="D1096" t="s">
        <v>2364</v>
      </c>
      <c r="E1096" s="64">
        <v>0</v>
      </c>
      <c r="F1096" s="64">
        <v>0</v>
      </c>
      <c r="G1096" s="47">
        <v>43179</v>
      </c>
      <c r="H1096" s="71">
        <v>4.916666666666667</v>
      </c>
      <c r="I1096" s="64">
        <v>-1</v>
      </c>
      <c r="J1096" s="64" t="s">
        <v>1538</v>
      </c>
      <c r="K1096" s="64" t="s">
        <v>2173</v>
      </c>
      <c r="L1096" s="64" t="s">
        <v>5495</v>
      </c>
      <c r="M1096" s="64" t="s">
        <v>242</v>
      </c>
      <c r="N1096" s="64" t="s">
        <v>254</v>
      </c>
      <c r="O1096" s="64" t="s">
        <v>568</v>
      </c>
    </row>
    <row r="1097" spans="2:15" x14ac:dyDescent="0.3">
      <c r="B1097" t="s">
        <v>1536</v>
      </c>
      <c r="C1097" t="s">
        <v>13080</v>
      </c>
      <c r="D1097" t="s">
        <v>2288</v>
      </c>
      <c r="E1097" s="64">
        <v>1</v>
      </c>
      <c r="F1097" s="64">
        <v>333.85</v>
      </c>
      <c r="G1097" s="47">
        <v>43185</v>
      </c>
      <c r="H1097" s="71">
        <v>4.916666666666667</v>
      </c>
      <c r="I1097" s="64">
        <v>143208</v>
      </c>
      <c r="J1097" s="64" t="s">
        <v>1538</v>
      </c>
      <c r="K1097" s="64" t="s">
        <v>2173</v>
      </c>
      <c r="L1097" s="64" t="s">
        <v>13081</v>
      </c>
      <c r="M1097" s="64" t="s">
        <v>241</v>
      </c>
      <c r="N1097" s="64" t="s">
        <v>254</v>
      </c>
      <c r="O1097" s="64" t="s">
        <v>568</v>
      </c>
    </row>
    <row r="1098" spans="2:15" x14ac:dyDescent="0.3">
      <c r="B1098" t="s">
        <v>1536</v>
      </c>
      <c r="C1098" t="s">
        <v>13126</v>
      </c>
      <c r="D1098" t="s">
        <v>290</v>
      </c>
      <c r="E1098" s="64">
        <v>2</v>
      </c>
      <c r="F1098" s="64">
        <v>3666.57</v>
      </c>
      <c r="G1098" s="47">
        <v>43167</v>
      </c>
      <c r="H1098" s="71">
        <v>4.916666666666667</v>
      </c>
      <c r="I1098" s="64">
        <v>-1</v>
      </c>
      <c r="J1098" s="64" t="s">
        <v>1538</v>
      </c>
      <c r="K1098" s="64" t="s">
        <v>2173</v>
      </c>
      <c r="L1098" s="64" t="s">
        <v>13127</v>
      </c>
      <c r="M1098" s="64" t="s">
        <v>242</v>
      </c>
      <c r="N1098" s="64" t="s">
        <v>254</v>
      </c>
      <c r="O1098" s="64" t="s">
        <v>568</v>
      </c>
    </row>
    <row r="1099" spans="2:15" x14ac:dyDescent="0.3">
      <c r="B1099" t="s">
        <v>1547</v>
      </c>
      <c r="C1099" t="s">
        <v>13241</v>
      </c>
      <c r="D1099" t="s">
        <v>568</v>
      </c>
      <c r="E1099" s="64">
        <v>0</v>
      </c>
      <c r="F1099" s="64">
        <v>0</v>
      </c>
      <c r="G1099" s="47">
        <v>43168</v>
      </c>
      <c r="H1099" s="71">
        <v>4.916666666666667</v>
      </c>
      <c r="I1099" s="64">
        <v>0</v>
      </c>
      <c r="J1099" s="64" t="s">
        <v>1538</v>
      </c>
      <c r="K1099" s="64" t="s">
        <v>1535</v>
      </c>
      <c r="L1099" s="64" t="s">
        <v>1535</v>
      </c>
      <c r="M1099" s="64" t="s">
        <v>242</v>
      </c>
      <c r="N1099" s="64" t="s">
        <v>254</v>
      </c>
      <c r="O1099" s="64" t="s">
        <v>568</v>
      </c>
    </row>
    <row r="1100" spans="2:15" x14ac:dyDescent="0.3">
      <c r="B1100" t="s">
        <v>1536</v>
      </c>
      <c r="C1100" t="s">
        <v>13322</v>
      </c>
      <c r="D1100" t="s">
        <v>1516</v>
      </c>
      <c r="E1100" s="64">
        <v>0</v>
      </c>
      <c r="F1100" s="64">
        <v>0</v>
      </c>
      <c r="G1100" s="47">
        <v>43179</v>
      </c>
      <c r="H1100" s="71">
        <v>4.916666666666667</v>
      </c>
      <c r="I1100" s="64">
        <v>-1</v>
      </c>
      <c r="J1100" s="64" t="s">
        <v>249</v>
      </c>
      <c r="K1100" s="64" t="s">
        <v>2176</v>
      </c>
      <c r="L1100" s="64" t="s">
        <v>13323</v>
      </c>
      <c r="M1100" s="64" t="s">
        <v>242</v>
      </c>
      <c r="N1100" s="64" t="s">
        <v>254</v>
      </c>
      <c r="O1100" s="64" t="s">
        <v>568</v>
      </c>
    </row>
    <row r="1101" spans="2:15" x14ac:dyDescent="0.3">
      <c r="B1101" t="s">
        <v>1536</v>
      </c>
      <c r="C1101" t="s">
        <v>11528</v>
      </c>
      <c r="D1101" t="s">
        <v>2265</v>
      </c>
      <c r="E1101" s="64">
        <v>0</v>
      </c>
      <c r="F1101" s="64">
        <v>0</v>
      </c>
      <c r="G1101" s="47">
        <v>43171</v>
      </c>
      <c r="H1101" s="71">
        <v>4.916666666666667</v>
      </c>
      <c r="I1101" s="64">
        <v>20455</v>
      </c>
      <c r="J1101" s="64" t="s">
        <v>249</v>
      </c>
      <c r="K1101" s="64" t="s">
        <v>2160</v>
      </c>
      <c r="L1101" s="64" t="s">
        <v>2936</v>
      </c>
      <c r="M1101" s="64" t="s">
        <v>236</v>
      </c>
      <c r="N1101" s="64" t="s">
        <v>254</v>
      </c>
      <c r="O1101" s="64" t="s">
        <v>568</v>
      </c>
    </row>
    <row r="1102" spans="2:15" x14ac:dyDescent="0.3">
      <c r="B1102" t="s">
        <v>1536</v>
      </c>
      <c r="C1102" t="s">
        <v>13644</v>
      </c>
      <c r="D1102" t="s">
        <v>1983</v>
      </c>
      <c r="E1102" s="64">
        <v>0</v>
      </c>
      <c r="F1102" s="64">
        <v>0</v>
      </c>
      <c r="G1102" s="47">
        <v>43179</v>
      </c>
      <c r="H1102" s="71">
        <v>4.916666666666667</v>
      </c>
      <c r="I1102" s="64">
        <v>-1</v>
      </c>
      <c r="J1102" s="64" t="s">
        <v>249</v>
      </c>
      <c r="K1102" s="64" t="s">
        <v>2173</v>
      </c>
      <c r="L1102" s="64" t="s">
        <v>13645</v>
      </c>
      <c r="M1102" s="64" t="s">
        <v>236</v>
      </c>
      <c r="N1102" s="64" t="s">
        <v>254</v>
      </c>
      <c r="O1102" s="64" t="s">
        <v>568</v>
      </c>
    </row>
    <row r="1103" spans="2:15" x14ac:dyDescent="0.3">
      <c r="B1103" t="s">
        <v>1536</v>
      </c>
      <c r="C1103" t="s">
        <v>11354</v>
      </c>
      <c r="D1103" t="s">
        <v>2511</v>
      </c>
      <c r="E1103" s="64">
        <v>0</v>
      </c>
      <c r="F1103" s="64">
        <v>0</v>
      </c>
      <c r="G1103" s="47">
        <v>43181</v>
      </c>
      <c r="H1103" s="71">
        <v>4.916666666666667</v>
      </c>
      <c r="I1103" s="64">
        <v>75561</v>
      </c>
      <c r="J1103" s="64" t="s">
        <v>1538</v>
      </c>
      <c r="K1103" s="64" t="s">
        <v>2160</v>
      </c>
      <c r="L1103" s="64" t="s">
        <v>2992</v>
      </c>
      <c r="M1103" s="64" t="s">
        <v>242</v>
      </c>
      <c r="N1103" s="64" t="s">
        <v>254</v>
      </c>
      <c r="O1103" s="64" t="s">
        <v>568</v>
      </c>
    </row>
    <row r="1104" spans="2:15" x14ac:dyDescent="0.3">
      <c r="B1104" t="s">
        <v>1536</v>
      </c>
      <c r="C1104" t="s">
        <v>13824</v>
      </c>
      <c r="D1104" t="s">
        <v>1491</v>
      </c>
      <c r="E1104" s="64">
        <v>0</v>
      </c>
      <c r="F1104" s="64">
        <v>0</v>
      </c>
      <c r="G1104" s="47">
        <v>43183</v>
      </c>
      <c r="H1104" s="71">
        <v>4.916666666666667</v>
      </c>
      <c r="I1104" s="64">
        <v>-1</v>
      </c>
      <c r="J1104" s="64" t="s">
        <v>1538</v>
      </c>
      <c r="K1104" s="64" t="s">
        <v>2160</v>
      </c>
      <c r="L1104" s="64" t="s">
        <v>2971</v>
      </c>
      <c r="M1104" s="64" t="s">
        <v>236</v>
      </c>
      <c r="N1104" s="64" t="s">
        <v>254</v>
      </c>
      <c r="O1104" s="64" t="s">
        <v>568</v>
      </c>
    </row>
    <row r="1105" spans="2:15" x14ac:dyDescent="0.3">
      <c r="B1105" t="s">
        <v>1536</v>
      </c>
      <c r="C1105" t="s">
        <v>14059</v>
      </c>
      <c r="D1105" t="s">
        <v>1496</v>
      </c>
      <c r="E1105" s="64">
        <v>0</v>
      </c>
      <c r="F1105" s="64">
        <v>0</v>
      </c>
      <c r="G1105" s="47">
        <v>43186</v>
      </c>
      <c r="H1105" s="71">
        <v>4.916666666666667</v>
      </c>
      <c r="I1105" s="64">
        <v>-1</v>
      </c>
      <c r="J1105" s="64" t="s">
        <v>1538</v>
      </c>
      <c r="K1105" s="64" t="s">
        <v>2173</v>
      </c>
      <c r="L1105" s="64" t="s">
        <v>14060</v>
      </c>
      <c r="M1105" s="64" t="s">
        <v>236</v>
      </c>
      <c r="N1105" s="64" t="s">
        <v>254</v>
      </c>
      <c r="O1105" s="64" t="s">
        <v>568</v>
      </c>
    </row>
    <row r="1106" spans="2:15" x14ac:dyDescent="0.3">
      <c r="B1106" t="s">
        <v>1536</v>
      </c>
      <c r="C1106" t="s">
        <v>14269</v>
      </c>
      <c r="D1106" t="s">
        <v>2026</v>
      </c>
      <c r="E1106" s="64">
        <v>0</v>
      </c>
      <c r="F1106" s="64">
        <v>0</v>
      </c>
      <c r="G1106" s="47">
        <v>43185</v>
      </c>
      <c r="H1106" s="71">
        <v>4.916666666666667</v>
      </c>
      <c r="I1106" s="64">
        <v>-1</v>
      </c>
      <c r="J1106" s="64" t="s">
        <v>1538</v>
      </c>
      <c r="K1106" s="64" t="s">
        <v>2173</v>
      </c>
      <c r="L1106" s="64" t="s">
        <v>2595</v>
      </c>
      <c r="M1106" s="64" t="s">
        <v>236</v>
      </c>
      <c r="N1106" s="64" t="s">
        <v>254</v>
      </c>
      <c r="O1106" s="64" t="s">
        <v>568</v>
      </c>
    </row>
    <row r="1107" spans="2:15" x14ac:dyDescent="0.3">
      <c r="B1107" t="s">
        <v>1536</v>
      </c>
      <c r="C1107" t="s">
        <v>14383</v>
      </c>
      <c r="D1107" t="s">
        <v>13165</v>
      </c>
      <c r="E1107" s="64">
        <v>2</v>
      </c>
      <c r="F1107" s="64">
        <v>3708.75</v>
      </c>
      <c r="G1107" s="47">
        <v>43186</v>
      </c>
      <c r="H1107" s="71">
        <v>4.916666666666667</v>
      </c>
      <c r="I1107" s="64">
        <v>-1</v>
      </c>
      <c r="J1107" s="64" t="s">
        <v>1538</v>
      </c>
      <c r="K1107" s="64" t="s">
        <v>2160</v>
      </c>
      <c r="L1107" s="64" t="s">
        <v>3939</v>
      </c>
      <c r="M1107" s="64" t="s">
        <v>236</v>
      </c>
      <c r="N1107" s="64" t="s">
        <v>254</v>
      </c>
      <c r="O1107" s="64" t="s">
        <v>568</v>
      </c>
    </row>
    <row r="1108" spans="2:15" x14ac:dyDescent="0.3">
      <c r="B1108" t="s">
        <v>1536</v>
      </c>
      <c r="C1108" t="s">
        <v>14507</v>
      </c>
      <c r="D1108" t="s">
        <v>1456</v>
      </c>
      <c r="E1108" s="64">
        <v>0</v>
      </c>
      <c r="F1108" s="64">
        <v>0</v>
      </c>
      <c r="G1108" s="47">
        <v>43172</v>
      </c>
      <c r="H1108" s="71">
        <v>4.916666666666667</v>
      </c>
      <c r="I1108" s="64">
        <v>-1</v>
      </c>
      <c r="J1108" s="64" t="s">
        <v>1538</v>
      </c>
      <c r="K1108" s="64" t="s">
        <v>2160</v>
      </c>
      <c r="L1108" s="64" t="s">
        <v>3939</v>
      </c>
      <c r="M1108" s="64" t="s">
        <v>246</v>
      </c>
      <c r="N1108" s="64" t="s">
        <v>254</v>
      </c>
      <c r="O1108" s="64" t="s">
        <v>568</v>
      </c>
    </row>
    <row r="1109" spans="2:15" x14ac:dyDescent="0.3">
      <c r="B1109" t="s">
        <v>1546</v>
      </c>
      <c r="C1109" t="s">
        <v>11718</v>
      </c>
      <c r="D1109" t="s">
        <v>2309</v>
      </c>
      <c r="E1109" s="64">
        <v>0</v>
      </c>
      <c r="F1109" s="64">
        <v>0</v>
      </c>
      <c r="G1109" s="47">
        <v>43179</v>
      </c>
      <c r="H1109" s="71">
        <v>4.916666666666667</v>
      </c>
      <c r="I1109" s="64">
        <v>148232</v>
      </c>
      <c r="J1109" s="64" t="s">
        <v>249</v>
      </c>
      <c r="K1109" s="64" t="s">
        <v>2160</v>
      </c>
      <c r="L1109" s="64" t="s">
        <v>11719</v>
      </c>
      <c r="M1109" s="64" t="s">
        <v>239</v>
      </c>
      <c r="N1109" s="64" t="s">
        <v>254</v>
      </c>
      <c r="O1109" s="64" t="s">
        <v>568</v>
      </c>
    </row>
    <row r="1110" spans="2:15" x14ac:dyDescent="0.3">
      <c r="B1110" t="s">
        <v>1536</v>
      </c>
      <c r="C1110" t="s">
        <v>14577</v>
      </c>
      <c r="D1110" t="s">
        <v>1389</v>
      </c>
      <c r="E1110" s="64">
        <v>1</v>
      </c>
      <c r="F1110" s="64">
        <v>3332.72</v>
      </c>
      <c r="G1110" s="47">
        <v>43165</v>
      </c>
      <c r="H1110" s="71">
        <v>4.916666666666667</v>
      </c>
      <c r="I1110" s="64">
        <v>-1</v>
      </c>
      <c r="J1110" s="64" t="s">
        <v>1538</v>
      </c>
      <c r="K1110" s="64" t="s">
        <v>2176</v>
      </c>
      <c r="L1110" s="64" t="s">
        <v>13033</v>
      </c>
      <c r="M1110" s="64" t="s">
        <v>241</v>
      </c>
      <c r="N1110" s="64" t="s">
        <v>254</v>
      </c>
      <c r="O1110" s="64" t="s">
        <v>568</v>
      </c>
    </row>
    <row r="1111" spans="2:15" x14ac:dyDescent="0.3">
      <c r="B1111" t="s">
        <v>1536</v>
      </c>
      <c r="C1111" t="s">
        <v>14804</v>
      </c>
      <c r="D1111" t="s">
        <v>1384</v>
      </c>
      <c r="E1111" s="64">
        <v>0</v>
      </c>
      <c r="F1111" s="64">
        <v>0</v>
      </c>
      <c r="G1111" s="47">
        <v>43188</v>
      </c>
      <c r="H1111" s="71">
        <v>4.916666666666667</v>
      </c>
      <c r="I1111" s="64">
        <v>-1</v>
      </c>
      <c r="J1111" s="64" t="s">
        <v>1538</v>
      </c>
      <c r="K1111" s="64" t="s">
        <v>2160</v>
      </c>
      <c r="L1111" s="64" t="s">
        <v>4235</v>
      </c>
      <c r="M1111" s="64" t="s">
        <v>241</v>
      </c>
      <c r="N1111" s="64" t="s">
        <v>254</v>
      </c>
      <c r="O1111" s="64" t="s">
        <v>568</v>
      </c>
    </row>
    <row r="1112" spans="2:15" x14ac:dyDescent="0.3">
      <c r="B1112" t="s">
        <v>1536</v>
      </c>
      <c r="C1112" t="s">
        <v>12307</v>
      </c>
      <c r="D1112" t="s">
        <v>2316</v>
      </c>
      <c r="E1112" s="64">
        <v>0</v>
      </c>
      <c r="F1112" s="64">
        <v>0</v>
      </c>
      <c r="G1112" s="47">
        <v>43166</v>
      </c>
      <c r="H1112" s="71">
        <v>4.916666666666667</v>
      </c>
      <c r="I1112" s="64">
        <v>62682</v>
      </c>
      <c r="J1112" s="64" t="s">
        <v>249</v>
      </c>
      <c r="K1112" s="64" t="s">
        <v>2160</v>
      </c>
      <c r="L1112" s="64" t="s">
        <v>9091</v>
      </c>
      <c r="M1112" s="64" t="s">
        <v>236</v>
      </c>
      <c r="N1112" s="64" t="s">
        <v>254</v>
      </c>
      <c r="O1112" s="64" t="s">
        <v>568</v>
      </c>
    </row>
    <row r="1113" spans="2:15" x14ac:dyDescent="0.3">
      <c r="B1113" t="s">
        <v>1536</v>
      </c>
      <c r="C1113" t="s">
        <v>15197</v>
      </c>
      <c r="D1113" t="s">
        <v>2005</v>
      </c>
      <c r="E1113" s="64">
        <v>0</v>
      </c>
      <c r="F1113" s="64">
        <v>0</v>
      </c>
      <c r="G1113" s="47">
        <v>43183</v>
      </c>
      <c r="H1113" s="71">
        <v>4.916666666666667</v>
      </c>
      <c r="I1113" s="64">
        <v>-1</v>
      </c>
      <c r="J1113" s="64" t="s">
        <v>1538</v>
      </c>
      <c r="K1113" s="64" t="s">
        <v>2513</v>
      </c>
      <c r="L1113" s="64" t="s">
        <v>15198</v>
      </c>
      <c r="M1113" s="64" t="s">
        <v>236</v>
      </c>
      <c r="N1113" s="64" t="s">
        <v>254</v>
      </c>
      <c r="O1113" s="64" t="s">
        <v>568</v>
      </c>
    </row>
    <row r="1114" spans="2:15" x14ac:dyDescent="0.3">
      <c r="B1114" t="s">
        <v>1536</v>
      </c>
      <c r="C1114" t="s">
        <v>15264</v>
      </c>
      <c r="D1114" t="s">
        <v>354</v>
      </c>
      <c r="E1114" s="64">
        <v>0</v>
      </c>
      <c r="F1114" s="64">
        <v>0</v>
      </c>
      <c r="G1114" s="47">
        <v>43182</v>
      </c>
      <c r="H1114" s="71">
        <v>4.916666666666667</v>
      </c>
      <c r="I1114" s="64">
        <v>-1</v>
      </c>
      <c r="J1114" s="64" t="s">
        <v>1538</v>
      </c>
      <c r="K1114" s="64" t="s">
        <v>2160</v>
      </c>
      <c r="L1114" s="64" t="s">
        <v>12940</v>
      </c>
      <c r="M1114" s="64" t="s">
        <v>246</v>
      </c>
      <c r="N1114" s="64" t="s">
        <v>254</v>
      </c>
      <c r="O1114" s="64" t="s">
        <v>568</v>
      </c>
    </row>
    <row r="1115" spans="2:15" x14ac:dyDescent="0.3">
      <c r="B1115" t="s">
        <v>1536</v>
      </c>
      <c r="C1115" t="s">
        <v>12150</v>
      </c>
      <c r="D1115" t="s">
        <v>2204</v>
      </c>
      <c r="E1115" s="64">
        <v>0</v>
      </c>
      <c r="F1115" s="64">
        <v>0</v>
      </c>
      <c r="G1115" s="47">
        <v>43188</v>
      </c>
      <c r="H1115" s="71">
        <v>4.916666666666667</v>
      </c>
      <c r="I1115" s="64">
        <v>110330</v>
      </c>
      <c r="J1115" s="64" t="s">
        <v>1538</v>
      </c>
      <c r="K1115" s="64" t="s">
        <v>2160</v>
      </c>
      <c r="L1115" s="64" t="s">
        <v>4726</v>
      </c>
      <c r="M1115" s="64" t="s">
        <v>236</v>
      </c>
      <c r="N1115" s="64" t="s">
        <v>254</v>
      </c>
      <c r="O1115" s="64" t="s">
        <v>568</v>
      </c>
    </row>
    <row r="1116" spans="2:15" x14ac:dyDescent="0.3">
      <c r="B1116" t="s">
        <v>1536</v>
      </c>
      <c r="C1116" t="s">
        <v>15531</v>
      </c>
      <c r="D1116" t="s">
        <v>1502</v>
      </c>
      <c r="E1116" s="64">
        <v>0</v>
      </c>
      <c r="F1116" s="64">
        <v>0</v>
      </c>
      <c r="G1116" s="47">
        <v>43183</v>
      </c>
      <c r="H1116" s="71">
        <v>4.916666666666667</v>
      </c>
      <c r="I1116" s="64">
        <v>-1</v>
      </c>
      <c r="J1116" s="64" t="s">
        <v>1538</v>
      </c>
      <c r="K1116" s="64" t="s">
        <v>2160</v>
      </c>
      <c r="L1116" s="64" t="s">
        <v>7837</v>
      </c>
      <c r="M1116" s="64" t="s">
        <v>236</v>
      </c>
      <c r="N1116" s="64" t="s">
        <v>254</v>
      </c>
      <c r="O1116" s="64" t="s">
        <v>568</v>
      </c>
    </row>
    <row r="1117" spans="2:15" x14ac:dyDescent="0.3">
      <c r="B1117" t="s">
        <v>1536</v>
      </c>
      <c r="C1117" t="s">
        <v>15632</v>
      </c>
      <c r="D1117" t="s">
        <v>279</v>
      </c>
      <c r="E1117" s="64">
        <v>0</v>
      </c>
      <c r="F1117" s="64">
        <v>0</v>
      </c>
      <c r="G1117" s="47">
        <v>43173</v>
      </c>
      <c r="H1117" s="71">
        <v>4.916666666666667</v>
      </c>
      <c r="I1117" s="64">
        <v>-1</v>
      </c>
      <c r="J1117" s="64" t="s">
        <v>1538</v>
      </c>
      <c r="K1117" s="64" t="s">
        <v>2176</v>
      </c>
      <c r="L1117" s="64" t="s">
        <v>15633</v>
      </c>
      <c r="M1117" s="64" t="s">
        <v>241</v>
      </c>
      <c r="N1117" s="64" t="s">
        <v>254</v>
      </c>
      <c r="O1117" s="64" t="s">
        <v>568</v>
      </c>
    </row>
    <row r="1118" spans="2:15" x14ac:dyDescent="0.3">
      <c r="B1118" t="s">
        <v>1536</v>
      </c>
      <c r="C1118" t="s">
        <v>15691</v>
      </c>
      <c r="D1118" t="s">
        <v>1501</v>
      </c>
      <c r="E1118" s="64">
        <v>0</v>
      </c>
      <c r="F1118" s="64">
        <v>0</v>
      </c>
      <c r="G1118" s="47">
        <v>43171</v>
      </c>
      <c r="H1118" s="71">
        <v>4.916666666666667</v>
      </c>
      <c r="I1118" s="64">
        <v>-1</v>
      </c>
      <c r="J1118" s="64" t="s">
        <v>1538</v>
      </c>
      <c r="K1118" s="64" t="s">
        <v>2173</v>
      </c>
      <c r="L1118" s="64" t="s">
        <v>15692</v>
      </c>
      <c r="M1118" s="64" t="s">
        <v>241</v>
      </c>
      <c r="N1118" s="64" t="s">
        <v>254</v>
      </c>
      <c r="O1118" s="64" t="s">
        <v>568</v>
      </c>
    </row>
    <row r="1119" spans="2:15" x14ac:dyDescent="0.3">
      <c r="B1119" t="s">
        <v>1536</v>
      </c>
      <c r="C1119" t="s">
        <v>15718</v>
      </c>
      <c r="D1119" t="s">
        <v>15719</v>
      </c>
      <c r="E1119" s="64">
        <v>0</v>
      </c>
      <c r="F1119" s="64">
        <v>0</v>
      </c>
      <c r="G1119" s="47">
        <v>43172</v>
      </c>
      <c r="H1119" s="71">
        <v>4.916666666666667</v>
      </c>
      <c r="I1119" s="64">
        <v>-1</v>
      </c>
      <c r="J1119" s="64" t="s">
        <v>1538</v>
      </c>
      <c r="K1119" s="64" t="s">
        <v>2176</v>
      </c>
      <c r="L1119" s="64" t="s">
        <v>15720</v>
      </c>
      <c r="M1119" s="64" t="s">
        <v>236</v>
      </c>
      <c r="N1119" s="64" t="s">
        <v>254</v>
      </c>
      <c r="O1119" s="64" t="s">
        <v>568</v>
      </c>
    </row>
    <row r="1120" spans="2:15" x14ac:dyDescent="0.3">
      <c r="B1120" t="s">
        <v>1546</v>
      </c>
      <c r="C1120" t="s">
        <v>15795</v>
      </c>
      <c r="D1120" t="s">
        <v>2047</v>
      </c>
      <c r="E1120" s="64">
        <v>0</v>
      </c>
      <c r="F1120" s="64">
        <v>0</v>
      </c>
      <c r="G1120" s="47">
        <v>43166</v>
      </c>
      <c r="H1120" s="71">
        <v>4.916666666666667</v>
      </c>
      <c r="I1120" s="64">
        <v>-1</v>
      </c>
      <c r="J1120" s="64" t="s">
        <v>1538</v>
      </c>
      <c r="K1120" s="64" t="s">
        <v>2176</v>
      </c>
      <c r="L1120" s="64" t="s">
        <v>13069</v>
      </c>
      <c r="M1120" s="64" t="s">
        <v>236</v>
      </c>
      <c r="N1120" s="64" t="s">
        <v>254</v>
      </c>
      <c r="O1120" s="64" t="s">
        <v>568</v>
      </c>
    </row>
    <row r="1121" spans="2:15" x14ac:dyDescent="0.3">
      <c r="B1121" t="s">
        <v>1536</v>
      </c>
      <c r="C1121" t="s">
        <v>15831</v>
      </c>
      <c r="D1121" t="s">
        <v>2271</v>
      </c>
      <c r="E1121" s="64">
        <v>0</v>
      </c>
      <c r="F1121" s="64">
        <v>0</v>
      </c>
      <c r="G1121" s="47">
        <v>43183</v>
      </c>
      <c r="H1121" s="71">
        <v>4.916666666666667</v>
      </c>
      <c r="I1121" s="64">
        <v>49526</v>
      </c>
      <c r="J1121" s="64" t="s">
        <v>1538</v>
      </c>
      <c r="K1121" s="64" t="s">
        <v>2160</v>
      </c>
      <c r="L1121" s="64" t="s">
        <v>14338</v>
      </c>
      <c r="M1121" s="64" t="s">
        <v>246</v>
      </c>
      <c r="N1121" s="64" t="s">
        <v>254</v>
      </c>
      <c r="O1121" s="64" t="s">
        <v>568</v>
      </c>
    </row>
    <row r="1122" spans="2:15" x14ac:dyDescent="0.3">
      <c r="B1122" t="s">
        <v>1536</v>
      </c>
      <c r="C1122" t="s">
        <v>15871</v>
      </c>
      <c r="D1122" t="s">
        <v>2338</v>
      </c>
      <c r="E1122" s="64">
        <v>0</v>
      </c>
      <c r="F1122" s="64">
        <v>0</v>
      </c>
      <c r="G1122" s="47">
        <v>43188</v>
      </c>
      <c r="H1122" s="71">
        <v>4.916666666666667</v>
      </c>
      <c r="I1122" s="64">
        <v>54439</v>
      </c>
      <c r="J1122" s="64" t="s">
        <v>1538</v>
      </c>
      <c r="K1122" s="64" t="s">
        <v>2160</v>
      </c>
      <c r="L1122" s="64" t="s">
        <v>9091</v>
      </c>
      <c r="M1122" s="64" t="s">
        <v>246</v>
      </c>
      <c r="N1122" s="64" t="s">
        <v>254</v>
      </c>
      <c r="O1122" s="64" t="s">
        <v>568</v>
      </c>
    </row>
    <row r="1123" spans="2:15" x14ac:dyDescent="0.3">
      <c r="B1123" t="s">
        <v>1536</v>
      </c>
      <c r="C1123" t="s">
        <v>16132</v>
      </c>
      <c r="D1123" t="s">
        <v>1477</v>
      </c>
      <c r="E1123" s="64">
        <v>2</v>
      </c>
      <c r="F1123" s="64">
        <v>3666.57</v>
      </c>
      <c r="G1123" s="47">
        <v>43176</v>
      </c>
      <c r="H1123" s="71">
        <v>4.916666666666667</v>
      </c>
      <c r="I1123" s="64">
        <v>-1</v>
      </c>
      <c r="J1123" s="64" t="s">
        <v>1538</v>
      </c>
      <c r="K1123" s="64" t="s">
        <v>2160</v>
      </c>
      <c r="L1123" s="64" t="s">
        <v>16133</v>
      </c>
      <c r="M1123" s="64" t="s">
        <v>236</v>
      </c>
      <c r="N1123" s="64" t="s">
        <v>254</v>
      </c>
      <c r="O1123" s="64" t="s">
        <v>568</v>
      </c>
    </row>
    <row r="1124" spans="2:15" x14ac:dyDescent="0.3">
      <c r="B1124" t="s">
        <v>1536</v>
      </c>
      <c r="C1124" t="s">
        <v>16136</v>
      </c>
      <c r="D1124" t="s">
        <v>1860</v>
      </c>
      <c r="E1124" s="64">
        <v>0</v>
      </c>
      <c r="F1124" s="64">
        <v>0</v>
      </c>
      <c r="G1124" s="47">
        <v>43167</v>
      </c>
      <c r="H1124" s="71">
        <v>4.916666666666667</v>
      </c>
      <c r="I1124" s="64">
        <v>-1</v>
      </c>
      <c r="J1124" s="64" t="s">
        <v>1538</v>
      </c>
      <c r="K1124" s="64" t="s">
        <v>2160</v>
      </c>
      <c r="L1124" s="64" t="s">
        <v>2925</v>
      </c>
      <c r="M1124" s="64" t="s">
        <v>242</v>
      </c>
      <c r="N1124" s="64" t="s">
        <v>254</v>
      </c>
      <c r="O1124" s="64" t="s">
        <v>568</v>
      </c>
    </row>
    <row r="1125" spans="2:15" x14ac:dyDescent="0.3">
      <c r="B1125" t="s">
        <v>1536</v>
      </c>
      <c r="C1125" t="s">
        <v>11396</v>
      </c>
      <c r="D1125" t="s">
        <v>2496</v>
      </c>
      <c r="E1125" s="64">
        <v>0</v>
      </c>
      <c r="F1125" s="64">
        <v>0</v>
      </c>
      <c r="G1125" s="47">
        <v>43179</v>
      </c>
      <c r="H1125" s="71">
        <v>4.916666666666667</v>
      </c>
      <c r="I1125" s="64">
        <v>21091</v>
      </c>
      <c r="J1125" s="64" t="s">
        <v>1538</v>
      </c>
      <c r="K1125" s="64" t="s">
        <v>2160</v>
      </c>
      <c r="L1125" s="64" t="s">
        <v>2992</v>
      </c>
      <c r="M1125" s="64" t="s">
        <v>242</v>
      </c>
      <c r="N1125" s="64" t="s">
        <v>254</v>
      </c>
      <c r="O1125" s="64" t="s">
        <v>568</v>
      </c>
    </row>
    <row r="1126" spans="2:15" x14ac:dyDescent="0.3">
      <c r="B1126" t="s">
        <v>1536</v>
      </c>
      <c r="C1126" t="s">
        <v>16423</v>
      </c>
      <c r="D1126" t="s">
        <v>1405</v>
      </c>
      <c r="E1126" s="64">
        <v>2</v>
      </c>
      <c r="F1126" s="64">
        <v>3982.87</v>
      </c>
      <c r="G1126" s="47">
        <v>43172</v>
      </c>
      <c r="H1126" s="71">
        <v>4.916666666666667</v>
      </c>
      <c r="I1126" s="64">
        <v>-1</v>
      </c>
      <c r="J1126" s="64" t="s">
        <v>1538</v>
      </c>
      <c r="K1126" s="64" t="s">
        <v>2173</v>
      </c>
      <c r="L1126" s="64" t="s">
        <v>16424</v>
      </c>
      <c r="M1126" s="64" t="s">
        <v>242</v>
      </c>
      <c r="N1126" s="64" t="s">
        <v>254</v>
      </c>
      <c r="O1126" s="64" t="s">
        <v>568</v>
      </c>
    </row>
    <row r="1127" spans="2:15" x14ac:dyDescent="0.3">
      <c r="B1127" t="s">
        <v>1536</v>
      </c>
      <c r="C1127" t="s">
        <v>16548</v>
      </c>
      <c r="D1127" t="s">
        <v>2252</v>
      </c>
      <c r="E1127" s="64">
        <v>0</v>
      </c>
      <c r="F1127" s="64">
        <v>0</v>
      </c>
      <c r="G1127" s="47">
        <v>43168</v>
      </c>
      <c r="H1127" s="71">
        <v>4.916666666666667</v>
      </c>
      <c r="I1127" s="64">
        <v>95870</v>
      </c>
      <c r="J1127" s="64" t="s">
        <v>1538</v>
      </c>
      <c r="K1127" s="64" t="s">
        <v>2173</v>
      </c>
      <c r="L1127" s="64" t="s">
        <v>16549</v>
      </c>
      <c r="M1127" s="64" t="s">
        <v>242</v>
      </c>
      <c r="N1127" s="64" t="s">
        <v>254</v>
      </c>
      <c r="O1127" s="64" t="s">
        <v>568</v>
      </c>
    </row>
    <row r="1128" spans="2:15" x14ac:dyDescent="0.3">
      <c r="B1128" t="s">
        <v>1536</v>
      </c>
      <c r="C1128" t="s">
        <v>16798</v>
      </c>
      <c r="D1128" t="s">
        <v>2001</v>
      </c>
      <c r="E1128" s="64">
        <v>0</v>
      </c>
      <c r="F1128" s="64">
        <v>0</v>
      </c>
      <c r="G1128" s="47">
        <v>43188</v>
      </c>
      <c r="H1128" s="71">
        <v>4.916666666666667</v>
      </c>
      <c r="I1128" s="64">
        <v>-1</v>
      </c>
      <c r="J1128" s="64" t="s">
        <v>1538</v>
      </c>
      <c r="K1128" s="64" t="s">
        <v>2160</v>
      </c>
      <c r="L1128" s="64" t="s">
        <v>6338</v>
      </c>
      <c r="M1128" s="64" t="s">
        <v>242</v>
      </c>
      <c r="N1128" s="64" t="s">
        <v>254</v>
      </c>
      <c r="O1128" s="64" t="s">
        <v>568</v>
      </c>
    </row>
    <row r="1129" spans="2:15" x14ac:dyDescent="0.3">
      <c r="B1129" t="s">
        <v>1536</v>
      </c>
      <c r="C1129" t="s">
        <v>17471</v>
      </c>
      <c r="D1129" t="s">
        <v>547</v>
      </c>
      <c r="E1129" s="64">
        <v>0</v>
      </c>
      <c r="F1129" s="64">
        <v>0</v>
      </c>
      <c r="G1129" s="47">
        <v>43166</v>
      </c>
      <c r="H1129" s="71">
        <v>4.916666666666667</v>
      </c>
      <c r="I1129" s="64">
        <v>-1</v>
      </c>
      <c r="J1129" s="64" t="s">
        <v>1538</v>
      </c>
      <c r="K1129" s="64" t="s">
        <v>1535</v>
      </c>
      <c r="L1129" s="64" t="s">
        <v>1535</v>
      </c>
      <c r="M1129" s="64" t="s">
        <v>236</v>
      </c>
      <c r="N1129" s="64" t="s">
        <v>254</v>
      </c>
      <c r="O1129" s="64" t="s">
        <v>568</v>
      </c>
    </row>
    <row r="1130" spans="2:15" x14ac:dyDescent="0.3">
      <c r="B1130" t="s">
        <v>1547</v>
      </c>
      <c r="C1130" t="s">
        <v>17525</v>
      </c>
      <c r="D1130" t="s">
        <v>568</v>
      </c>
      <c r="E1130" s="64">
        <v>0</v>
      </c>
      <c r="F1130" s="64">
        <v>0</v>
      </c>
      <c r="G1130" s="47">
        <v>43168</v>
      </c>
      <c r="H1130" s="71">
        <v>4.916666666666667</v>
      </c>
      <c r="I1130" s="64">
        <v>0</v>
      </c>
      <c r="J1130" s="64" t="s">
        <v>1538</v>
      </c>
      <c r="K1130" s="64" t="s">
        <v>1535</v>
      </c>
      <c r="L1130" s="64" t="s">
        <v>1535</v>
      </c>
      <c r="M1130" s="64" t="s">
        <v>242</v>
      </c>
      <c r="N1130" s="64" t="s">
        <v>254</v>
      </c>
      <c r="O1130" s="64" t="s">
        <v>568</v>
      </c>
    </row>
    <row r="1131" spans="2:15" x14ac:dyDescent="0.3">
      <c r="B1131" t="s">
        <v>1547</v>
      </c>
      <c r="C1131" t="s">
        <v>17545</v>
      </c>
      <c r="D1131" t="s">
        <v>568</v>
      </c>
      <c r="E1131" s="64">
        <v>0</v>
      </c>
      <c r="F1131" s="64">
        <v>0</v>
      </c>
      <c r="G1131" s="47">
        <v>43188</v>
      </c>
      <c r="H1131" s="71">
        <v>4.916666666666667</v>
      </c>
      <c r="I1131" s="64">
        <v>0</v>
      </c>
      <c r="J1131" s="64" t="s">
        <v>1538</v>
      </c>
      <c r="K1131" s="64" t="s">
        <v>1535</v>
      </c>
      <c r="L1131" s="64" t="s">
        <v>1535</v>
      </c>
      <c r="M1131" s="64" t="s">
        <v>242</v>
      </c>
      <c r="N1131" s="64" t="s">
        <v>254</v>
      </c>
      <c r="O1131" s="64" t="s">
        <v>568</v>
      </c>
    </row>
    <row r="1132" spans="2:15" x14ac:dyDescent="0.3">
      <c r="B1132" t="s">
        <v>1547</v>
      </c>
      <c r="C1132" t="s">
        <v>17612</v>
      </c>
      <c r="D1132" t="s">
        <v>568</v>
      </c>
      <c r="E1132" s="64">
        <v>0</v>
      </c>
      <c r="F1132" s="64">
        <v>0</v>
      </c>
      <c r="G1132" s="47">
        <v>43175</v>
      </c>
      <c r="H1132" s="71">
        <v>4.916666666666667</v>
      </c>
      <c r="I1132" s="64">
        <v>0</v>
      </c>
      <c r="J1132" s="64" t="s">
        <v>1538</v>
      </c>
      <c r="K1132" s="64" t="s">
        <v>1535</v>
      </c>
      <c r="L1132" s="64" t="s">
        <v>1535</v>
      </c>
      <c r="M1132" s="64" t="s">
        <v>242</v>
      </c>
      <c r="N1132" s="64" t="s">
        <v>254</v>
      </c>
      <c r="O1132" s="64" t="s">
        <v>568</v>
      </c>
    </row>
    <row r="1133" spans="2:15" x14ac:dyDescent="0.3">
      <c r="B1133" t="s">
        <v>1547</v>
      </c>
      <c r="C1133" t="s">
        <v>17660</v>
      </c>
      <c r="D1133" t="s">
        <v>568</v>
      </c>
      <c r="E1133" s="64">
        <v>0</v>
      </c>
      <c r="F1133" s="64">
        <v>0</v>
      </c>
      <c r="G1133" s="47">
        <v>43179</v>
      </c>
      <c r="H1133" s="71">
        <v>4.916666666666667</v>
      </c>
      <c r="I1133" s="64">
        <v>0</v>
      </c>
      <c r="J1133" s="64" t="s">
        <v>1538</v>
      </c>
      <c r="K1133" s="64" t="s">
        <v>1535</v>
      </c>
      <c r="L1133" s="64" t="s">
        <v>1535</v>
      </c>
      <c r="M1133" s="64" t="s">
        <v>236</v>
      </c>
      <c r="N1133" s="64" t="s">
        <v>254</v>
      </c>
      <c r="O1133" s="64" t="s">
        <v>568</v>
      </c>
    </row>
    <row r="1134" spans="2:15" x14ac:dyDescent="0.3">
      <c r="B1134" t="s">
        <v>1547</v>
      </c>
      <c r="C1134" t="s">
        <v>12363</v>
      </c>
      <c r="D1134" t="s">
        <v>568</v>
      </c>
      <c r="E1134" s="64">
        <v>0</v>
      </c>
      <c r="F1134" s="64">
        <v>0</v>
      </c>
      <c r="G1134" s="47">
        <v>43158</v>
      </c>
      <c r="H1134" s="71">
        <v>5</v>
      </c>
      <c r="I1134" s="64">
        <v>0</v>
      </c>
      <c r="J1134" s="64" t="s">
        <v>1538</v>
      </c>
      <c r="K1134" s="64" t="s">
        <v>1535</v>
      </c>
      <c r="L1134" s="64" t="s">
        <v>1535</v>
      </c>
      <c r="M1134" s="64" t="s">
        <v>242</v>
      </c>
      <c r="N1134" s="64" t="s">
        <v>254</v>
      </c>
      <c r="O1134" s="64" t="s">
        <v>568</v>
      </c>
    </row>
    <row r="1135" spans="2:15" x14ac:dyDescent="0.3">
      <c r="B1135" t="s">
        <v>1547</v>
      </c>
      <c r="C1135" t="s">
        <v>12551</v>
      </c>
      <c r="D1135" t="s">
        <v>568</v>
      </c>
      <c r="E1135" s="64">
        <v>0</v>
      </c>
      <c r="F1135" s="64">
        <v>0</v>
      </c>
      <c r="G1135" s="47">
        <v>43139</v>
      </c>
      <c r="H1135" s="71">
        <v>5</v>
      </c>
      <c r="I1135" s="64">
        <v>0</v>
      </c>
      <c r="J1135" s="64" t="s">
        <v>1538</v>
      </c>
      <c r="K1135" s="64" t="s">
        <v>1535</v>
      </c>
      <c r="L1135" s="64" t="s">
        <v>1535</v>
      </c>
      <c r="M1135" s="64" t="s">
        <v>242</v>
      </c>
      <c r="N1135" s="64" t="s">
        <v>254</v>
      </c>
      <c r="O1135" s="64" t="s">
        <v>568</v>
      </c>
    </row>
    <row r="1136" spans="2:15" x14ac:dyDescent="0.3">
      <c r="B1136" t="s">
        <v>1547</v>
      </c>
      <c r="C1136" t="s">
        <v>12567</v>
      </c>
      <c r="D1136" t="s">
        <v>568</v>
      </c>
      <c r="E1136" s="64">
        <v>0</v>
      </c>
      <c r="F1136" s="64">
        <v>0</v>
      </c>
      <c r="G1136" s="47">
        <v>43141</v>
      </c>
      <c r="H1136" s="71">
        <v>5</v>
      </c>
      <c r="I1136" s="64">
        <v>0</v>
      </c>
      <c r="J1136" s="64" t="s">
        <v>1538</v>
      </c>
      <c r="K1136" s="64" t="s">
        <v>1535</v>
      </c>
      <c r="L1136" s="64" t="s">
        <v>1535</v>
      </c>
      <c r="M1136" s="64" t="s">
        <v>242</v>
      </c>
      <c r="N1136" s="64" t="s">
        <v>254</v>
      </c>
      <c r="O1136" s="64" t="s">
        <v>568</v>
      </c>
    </row>
    <row r="1137" spans="2:15" x14ac:dyDescent="0.3">
      <c r="B1137" t="s">
        <v>1547</v>
      </c>
      <c r="C1137" t="s">
        <v>12739</v>
      </c>
      <c r="D1137" t="s">
        <v>568</v>
      </c>
      <c r="E1137" s="64">
        <v>0</v>
      </c>
      <c r="F1137" s="64">
        <v>0</v>
      </c>
      <c r="G1137" s="47">
        <v>43159</v>
      </c>
      <c r="H1137" s="71">
        <v>5</v>
      </c>
      <c r="I1137" s="64">
        <v>0</v>
      </c>
      <c r="J1137" s="64" t="s">
        <v>1538</v>
      </c>
      <c r="K1137" s="64" t="s">
        <v>1535</v>
      </c>
      <c r="L1137" s="64" t="s">
        <v>1535</v>
      </c>
      <c r="M1137" s="64" t="s">
        <v>236</v>
      </c>
      <c r="N1137" s="64" t="s">
        <v>254</v>
      </c>
      <c r="O1137" s="64" t="s">
        <v>568</v>
      </c>
    </row>
    <row r="1138" spans="2:15" x14ac:dyDescent="0.3">
      <c r="B1138" t="s">
        <v>1547</v>
      </c>
      <c r="C1138" t="s">
        <v>12817</v>
      </c>
      <c r="D1138" t="s">
        <v>568</v>
      </c>
      <c r="E1138" s="64">
        <v>0</v>
      </c>
      <c r="F1138" s="64">
        <v>0</v>
      </c>
      <c r="G1138" s="47">
        <v>43159</v>
      </c>
      <c r="H1138" s="71">
        <v>5</v>
      </c>
      <c r="I1138" s="64">
        <v>0</v>
      </c>
      <c r="J1138" s="64" t="s">
        <v>1538</v>
      </c>
      <c r="K1138" s="64" t="s">
        <v>1535</v>
      </c>
      <c r="L1138" s="64" t="s">
        <v>1535</v>
      </c>
      <c r="M1138" s="64" t="s">
        <v>236</v>
      </c>
      <c r="N1138" s="64" t="s">
        <v>254</v>
      </c>
      <c r="O1138" s="64" t="s">
        <v>568</v>
      </c>
    </row>
    <row r="1139" spans="2:15" x14ac:dyDescent="0.3">
      <c r="B1139" t="s">
        <v>1547</v>
      </c>
      <c r="C1139" t="s">
        <v>12890</v>
      </c>
      <c r="D1139" t="s">
        <v>568</v>
      </c>
      <c r="E1139" s="64">
        <v>0</v>
      </c>
      <c r="F1139" s="64">
        <v>0</v>
      </c>
      <c r="G1139" s="47">
        <v>43158</v>
      </c>
      <c r="H1139" s="71">
        <v>5</v>
      </c>
      <c r="I1139" s="64">
        <v>0</v>
      </c>
      <c r="J1139" s="64" t="s">
        <v>1538</v>
      </c>
      <c r="K1139" s="64" t="s">
        <v>1535</v>
      </c>
      <c r="L1139" s="64" t="s">
        <v>1535</v>
      </c>
      <c r="M1139" s="64" t="s">
        <v>242</v>
      </c>
      <c r="N1139" s="64" t="s">
        <v>254</v>
      </c>
      <c r="O1139" s="64" t="s">
        <v>568</v>
      </c>
    </row>
    <row r="1140" spans="2:15" x14ac:dyDescent="0.3">
      <c r="B1140" t="s">
        <v>1536</v>
      </c>
      <c r="C1140" t="s">
        <v>12907</v>
      </c>
      <c r="D1140" t="s">
        <v>1994</v>
      </c>
      <c r="E1140" s="64">
        <v>0</v>
      </c>
      <c r="F1140" s="64">
        <v>0</v>
      </c>
      <c r="G1140" s="47">
        <v>43158</v>
      </c>
      <c r="H1140" s="71">
        <v>5</v>
      </c>
      <c r="I1140" s="64">
        <v>-1</v>
      </c>
      <c r="J1140" s="64" t="s">
        <v>1538</v>
      </c>
      <c r="K1140" s="64" t="s">
        <v>2176</v>
      </c>
      <c r="L1140" s="64" t="s">
        <v>12908</v>
      </c>
      <c r="M1140" s="64" t="s">
        <v>246</v>
      </c>
      <c r="N1140" s="64" t="s">
        <v>254</v>
      </c>
      <c r="O1140" s="64" t="s">
        <v>568</v>
      </c>
    </row>
    <row r="1141" spans="2:15" x14ac:dyDescent="0.3">
      <c r="B1141" t="s">
        <v>1536</v>
      </c>
      <c r="C1141" t="s">
        <v>13040</v>
      </c>
      <c r="D1141" t="s">
        <v>2095</v>
      </c>
      <c r="E1141" s="64">
        <v>0</v>
      </c>
      <c r="F1141" s="64">
        <v>0</v>
      </c>
      <c r="G1141" s="47">
        <v>43155</v>
      </c>
      <c r="H1141" s="71">
        <v>5</v>
      </c>
      <c r="I1141" s="64">
        <v>-1</v>
      </c>
      <c r="J1141" s="64" t="s">
        <v>249</v>
      </c>
      <c r="K1141" s="64" t="s">
        <v>2160</v>
      </c>
      <c r="L1141" s="64" t="s">
        <v>13041</v>
      </c>
      <c r="M1141" s="64" t="s">
        <v>236</v>
      </c>
      <c r="N1141" s="64" t="s">
        <v>254</v>
      </c>
      <c r="O1141" s="64" t="s">
        <v>568</v>
      </c>
    </row>
    <row r="1142" spans="2:15" x14ac:dyDescent="0.3">
      <c r="B1142" t="s">
        <v>1536</v>
      </c>
      <c r="C1142" t="s">
        <v>13055</v>
      </c>
      <c r="D1142" t="s">
        <v>12436</v>
      </c>
      <c r="E1142" s="64">
        <v>0</v>
      </c>
      <c r="F1142" s="64">
        <v>0</v>
      </c>
      <c r="G1142" s="47">
        <v>43144</v>
      </c>
      <c r="H1142" s="71">
        <v>5</v>
      </c>
      <c r="I1142" s="64">
        <v>-1</v>
      </c>
      <c r="J1142" s="64" t="s">
        <v>249</v>
      </c>
      <c r="K1142" s="64" t="s">
        <v>1535</v>
      </c>
      <c r="L1142" s="64" t="s">
        <v>1535</v>
      </c>
      <c r="M1142" s="64" t="s">
        <v>241</v>
      </c>
      <c r="N1142" s="64" t="s">
        <v>254</v>
      </c>
      <c r="O1142" s="64" t="s">
        <v>568</v>
      </c>
    </row>
    <row r="1143" spans="2:15" x14ac:dyDescent="0.3">
      <c r="B1143" t="s">
        <v>1536</v>
      </c>
      <c r="C1143" t="s">
        <v>13117</v>
      </c>
      <c r="D1143" t="s">
        <v>1895</v>
      </c>
      <c r="E1143" s="64">
        <v>0</v>
      </c>
      <c r="F1143" s="64">
        <v>0</v>
      </c>
      <c r="G1143" s="47">
        <v>43155</v>
      </c>
      <c r="H1143" s="71">
        <v>5</v>
      </c>
      <c r="I1143" s="64">
        <v>-1</v>
      </c>
      <c r="J1143" s="64" t="s">
        <v>1538</v>
      </c>
      <c r="K1143" s="64" t="s">
        <v>2176</v>
      </c>
      <c r="L1143" s="64" t="s">
        <v>13118</v>
      </c>
      <c r="M1143" s="64" t="s">
        <v>242</v>
      </c>
      <c r="N1143" s="64" t="s">
        <v>254</v>
      </c>
      <c r="O1143" s="64" t="s">
        <v>568</v>
      </c>
    </row>
    <row r="1144" spans="2:15" x14ac:dyDescent="0.3">
      <c r="B1144" t="s">
        <v>1547</v>
      </c>
      <c r="C1144" t="s">
        <v>13237</v>
      </c>
      <c r="D1144" t="s">
        <v>568</v>
      </c>
      <c r="E1144" s="64">
        <v>0</v>
      </c>
      <c r="F1144" s="64">
        <v>0</v>
      </c>
      <c r="G1144" s="47">
        <v>43139</v>
      </c>
      <c r="H1144" s="71">
        <v>5</v>
      </c>
      <c r="I1144" s="64">
        <v>0</v>
      </c>
      <c r="J1144" s="64" t="s">
        <v>1538</v>
      </c>
      <c r="K1144" s="64" t="s">
        <v>1535</v>
      </c>
      <c r="L1144" s="64" t="s">
        <v>1535</v>
      </c>
      <c r="M1144" s="64" t="s">
        <v>236</v>
      </c>
      <c r="N1144" s="64" t="s">
        <v>254</v>
      </c>
      <c r="O1144" s="64" t="s">
        <v>568</v>
      </c>
    </row>
    <row r="1145" spans="2:15" x14ac:dyDescent="0.3">
      <c r="B1145" t="s">
        <v>1536</v>
      </c>
      <c r="C1145" t="s">
        <v>13327</v>
      </c>
      <c r="D1145" t="s">
        <v>13328</v>
      </c>
      <c r="E1145" s="64">
        <v>1</v>
      </c>
      <c r="F1145" s="64">
        <v>3332.72</v>
      </c>
      <c r="G1145" s="47">
        <v>43159</v>
      </c>
      <c r="H1145" s="71">
        <v>5</v>
      </c>
      <c r="I1145" s="64">
        <v>-1</v>
      </c>
      <c r="J1145" s="64" t="s">
        <v>1538</v>
      </c>
      <c r="K1145" s="64" t="s">
        <v>2176</v>
      </c>
      <c r="L1145" s="64" t="s">
        <v>13329</v>
      </c>
      <c r="M1145" s="64" t="s">
        <v>246</v>
      </c>
      <c r="N1145" s="64" t="s">
        <v>254</v>
      </c>
      <c r="O1145" s="64" t="s">
        <v>568</v>
      </c>
    </row>
    <row r="1146" spans="2:15" x14ac:dyDescent="0.3">
      <c r="B1146" t="s">
        <v>1536</v>
      </c>
      <c r="C1146" t="s">
        <v>13482</v>
      </c>
      <c r="D1146" t="s">
        <v>315</v>
      </c>
      <c r="E1146" s="64">
        <v>0</v>
      </c>
      <c r="F1146" s="64">
        <v>0</v>
      </c>
      <c r="G1146" s="47">
        <v>43159</v>
      </c>
      <c r="H1146" s="71">
        <v>5</v>
      </c>
      <c r="I1146" s="64">
        <v>-1</v>
      </c>
      <c r="J1146" s="64" t="s">
        <v>1538</v>
      </c>
      <c r="K1146" s="64" t="s">
        <v>2160</v>
      </c>
      <c r="L1146" s="64" t="s">
        <v>3939</v>
      </c>
      <c r="M1146" s="64" t="s">
        <v>239</v>
      </c>
      <c r="N1146" s="64" t="s">
        <v>254</v>
      </c>
      <c r="O1146" s="64" t="s">
        <v>568</v>
      </c>
    </row>
    <row r="1147" spans="2:15" x14ac:dyDescent="0.3">
      <c r="B1147" t="s">
        <v>1536</v>
      </c>
      <c r="C1147" t="s">
        <v>13614</v>
      </c>
      <c r="D1147" t="s">
        <v>1519</v>
      </c>
      <c r="E1147" s="64">
        <v>0</v>
      </c>
      <c r="F1147" s="64">
        <v>0</v>
      </c>
      <c r="G1147" s="47">
        <v>43140</v>
      </c>
      <c r="H1147" s="71">
        <v>5</v>
      </c>
      <c r="I1147" s="64">
        <v>-1</v>
      </c>
      <c r="J1147" s="64" t="s">
        <v>1538</v>
      </c>
      <c r="K1147" s="64" t="s">
        <v>2160</v>
      </c>
      <c r="L1147" s="64" t="s">
        <v>3939</v>
      </c>
      <c r="M1147" s="64" t="s">
        <v>246</v>
      </c>
      <c r="N1147" s="64" t="s">
        <v>254</v>
      </c>
      <c r="O1147" s="64" t="s">
        <v>568</v>
      </c>
    </row>
    <row r="1148" spans="2:15" x14ac:dyDescent="0.3">
      <c r="B1148" t="s">
        <v>1546</v>
      </c>
      <c r="C1148" t="s">
        <v>13683</v>
      </c>
      <c r="D1148" t="s">
        <v>2179</v>
      </c>
      <c r="E1148" s="64">
        <v>0</v>
      </c>
      <c r="F1148" s="64">
        <v>0</v>
      </c>
      <c r="G1148" s="47">
        <v>43151</v>
      </c>
      <c r="H1148" s="71">
        <v>5</v>
      </c>
      <c r="I1148" s="64">
        <v>150790</v>
      </c>
      <c r="J1148" s="64" t="s">
        <v>249</v>
      </c>
      <c r="K1148" s="64" t="s">
        <v>2160</v>
      </c>
      <c r="L1148" s="64" t="s">
        <v>13684</v>
      </c>
      <c r="M1148" s="64" t="s">
        <v>236</v>
      </c>
      <c r="N1148" s="64" t="s">
        <v>254</v>
      </c>
      <c r="O1148" s="64" t="s">
        <v>568</v>
      </c>
    </row>
    <row r="1149" spans="2:15" x14ac:dyDescent="0.3">
      <c r="B1149" t="s">
        <v>1536</v>
      </c>
      <c r="C1149" t="s">
        <v>14200</v>
      </c>
      <c r="D1149" t="s">
        <v>1497</v>
      </c>
      <c r="E1149" s="64">
        <v>0</v>
      </c>
      <c r="F1149" s="64">
        <v>0</v>
      </c>
      <c r="G1149" s="47">
        <v>43159</v>
      </c>
      <c r="H1149" s="71">
        <v>5</v>
      </c>
      <c r="I1149" s="64">
        <v>-1</v>
      </c>
      <c r="J1149" s="64" t="s">
        <v>249</v>
      </c>
      <c r="K1149" s="64" t="s">
        <v>2160</v>
      </c>
      <c r="L1149" s="64" t="s">
        <v>4235</v>
      </c>
      <c r="M1149" s="64" t="s">
        <v>236</v>
      </c>
      <c r="N1149" s="64" t="s">
        <v>254</v>
      </c>
      <c r="O1149" s="64" t="s">
        <v>568</v>
      </c>
    </row>
    <row r="1150" spans="2:15" x14ac:dyDescent="0.3">
      <c r="B1150" t="s">
        <v>1536</v>
      </c>
      <c r="C1150" t="s">
        <v>14250</v>
      </c>
      <c r="D1150" t="s">
        <v>2113</v>
      </c>
      <c r="E1150" s="64">
        <v>1</v>
      </c>
      <c r="F1150" s="64">
        <v>716.32</v>
      </c>
      <c r="G1150" s="47">
        <v>43159</v>
      </c>
      <c r="H1150" s="71">
        <v>5</v>
      </c>
      <c r="I1150" s="64">
        <v>34491</v>
      </c>
      <c r="J1150" s="64" t="s">
        <v>249</v>
      </c>
      <c r="K1150" s="64" t="s">
        <v>2160</v>
      </c>
      <c r="L1150" s="64" t="s">
        <v>8133</v>
      </c>
      <c r="M1150" s="64" t="s">
        <v>236</v>
      </c>
      <c r="N1150" s="64" t="s">
        <v>254</v>
      </c>
      <c r="O1150" s="64" t="s">
        <v>568</v>
      </c>
    </row>
    <row r="1151" spans="2:15" x14ac:dyDescent="0.3">
      <c r="B1151" t="s">
        <v>1536</v>
      </c>
      <c r="C1151" t="s">
        <v>14278</v>
      </c>
      <c r="D1151" t="s">
        <v>2308</v>
      </c>
      <c r="E1151" s="64">
        <v>0</v>
      </c>
      <c r="F1151" s="64">
        <v>0</v>
      </c>
      <c r="G1151" s="47">
        <v>43158</v>
      </c>
      <c r="H1151" s="71">
        <v>5</v>
      </c>
      <c r="I1151" s="64">
        <v>132814</v>
      </c>
      <c r="J1151" s="64" t="s">
        <v>1538</v>
      </c>
      <c r="K1151" s="64" t="s">
        <v>2160</v>
      </c>
      <c r="L1151" s="64" t="s">
        <v>3939</v>
      </c>
      <c r="M1151" s="64" t="s">
        <v>242</v>
      </c>
      <c r="N1151" s="64" t="s">
        <v>254</v>
      </c>
      <c r="O1151" s="64" t="s">
        <v>568</v>
      </c>
    </row>
    <row r="1152" spans="2:15" x14ac:dyDescent="0.3">
      <c r="B1152" t="s">
        <v>1536</v>
      </c>
      <c r="C1152" t="s">
        <v>14279</v>
      </c>
      <c r="D1152" t="s">
        <v>1929</v>
      </c>
      <c r="E1152" s="64">
        <v>0</v>
      </c>
      <c r="F1152" s="64">
        <v>0</v>
      </c>
      <c r="G1152" s="47">
        <v>43154</v>
      </c>
      <c r="H1152" s="71">
        <v>5</v>
      </c>
      <c r="I1152" s="64">
        <v>-1</v>
      </c>
      <c r="J1152" s="64" t="s">
        <v>1538</v>
      </c>
      <c r="K1152" s="64" t="s">
        <v>2160</v>
      </c>
      <c r="L1152" s="64" t="s">
        <v>14280</v>
      </c>
      <c r="M1152" s="64" t="s">
        <v>242</v>
      </c>
      <c r="N1152" s="64" t="s">
        <v>254</v>
      </c>
      <c r="O1152" s="64" t="s">
        <v>568</v>
      </c>
    </row>
    <row r="1153" spans="2:15" x14ac:dyDescent="0.3">
      <c r="B1153" t="s">
        <v>1536</v>
      </c>
      <c r="C1153" t="s">
        <v>14296</v>
      </c>
      <c r="D1153" t="s">
        <v>2195</v>
      </c>
      <c r="E1153" s="64">
        <v>0</v>
      </c>
      <c r="F1153" s="64">
        <v>0</v>
      </c>
      <c r="G1153" s="47">
        <v>43157</v>
      </c>
      <c r="H1153" s="71">
        <v>5</v>
      </c>
      <c r="I1153" s="64">
        <v>21846</v>
      </c>
      <c r="J1153" s="64" t="s">
        <v>1538</v>
      </c>
      <c r="K1153" s="64" t="s">
        <v>2160</v>
      </c>
      <c r="L1153" s="64" t="s">
        <v>14297</v>
      </c>
      <c r="M1153" s="64" t="s">
        <v>239</v>
      </c>
      <c r="N1153" s="64" t="s">
        <v>254</v>
      </c>
      <c r="O1153" s="64" t="s">
        <v>568</v>
      </c>
    </row>
    <row r="1154" spans="2:15" x14ac:dyDescent="0.3">
      <c r="B1154" t="s">
        <v>1536</v>
      </c>
      <c r="C1154" t="s">
        <v>14324</v>
      </c>
      <c r="D1154" t="s">
        <v>1419</v>
      </c>
      <c r="E1154" s="64">
        <v>1</v>
      </c>
      <c r="F1154" s="64">
        <v>3332.72</v>
      </c>
      <c r="G1154" s="47">
        <v>43158</v>
      </c>
      <c r="H1154" s="71">
        <v>5</v>
      </c>
      <c r="I1154" s="64">
        <v>-1</v>
      </c>
      <c r="J1154" s="64" t="s">
        <v>249</v>
      </c>
      <c r="K1154" s="64" t="s">
        <v>2173</v>
      </c>
      <c r="L1154" s="64" t="s">
        <v>4391</v>
      </c>
      <c r="M1154" s="64" t="s">
        <v>236</v>
      </c>
      <c r="N1154" s="64" t="s">
        <v>254</v>
      </c>
      <c r="O1154" s="64" t="s">
        <v>568</v>
      </c>
    </row>
    <row r="1155" spans="2:15" x14ac:dyDescent="0.3">
      <c r="B1155" t="s">
        <v>1546</v>
      </c>
      <c r="C1155" t="s">
        <v>14369</v>
      </c>
      <c r="D1155" t="s">
        <v>2250</v>
      </c>
      <c r="E1155" s="64">
        <v>1</v>
      </c>
      <c r="F1155" s="64">
        <v>716.32</v>
      </c>
      <c r="G1155" s="47">
        <v>43147</v>
      </c>
      <c r="H1155" s="71">
        <v>5</v>
      </c>
      <c r="I1155" s="64">
        <v>-1</v>
      </c>
      <c r="J1155" s="64" t="s">
        <v>249</v>
      </c>
      <c r="K1155" s="64" t="s">
        <v>2160</v>
      </c>
      <c r="L1155" s="64" t="s">
        <v>13248</v>
      </c>
      <c r="M1155" s="64" t="s">
        <v>236</v>
      </c>
      <c r="N1155" s="64" t="s">
        <v>254</v>
      </c>
      <c r="O1155" s="64" t="s">
        <v>568</v>
      </c>
    </row>
    <row r="1156" spans="2:15" x14ac:dyDescent="0.3">
      <c r="B1156" t="s">
        <v>1536</v>
      </c>
      <c r="C1156" t="s">
        <v>11334</v>
      </c>
      <c r="D1156" t="s">
        <v>2505</v>
      </c>
      <c r="E1156" s="64">
        <v>0</v>
      </c>
      <c r="F1156" s="64">
        <v>0</v>
      </c>
      <c r="G1156" s="47">
        <v>43145</v>
      </c>
      <c r="H1156" s="71">
        <v>5</v>
      </c>
      <c r="I1156" s="64">
        <v>62729</v>
      </c>
      <c r="J1156" s="64" t="s">
        <v>1538</v>
      </c>
      <c r="K1156" s="64" t="s">
        <v>2160</v>
      </c>
      <c r="L1156" s="64" t="s">
        <v>2992</v>
      </c>
      <c r="M1156" s="64" t="s">
        <v>236</v>
      </c>
      <c r="N1156" s="64" t="s">
        <v>254</v>
      </c>
      <c r="O1156" s="64" t="s">
        <v>568</v>
      </c>
    </row>
    <row r="1157" spans="2:15" x14ac:dyDescent="0.3">
      <c r="B1157" t="s">
        <v>1536</v>
      </c>
      <c r="C1157" t="s">
        <v>14482</v>
      </c>
      <c r="D1157" t="s">
        <v>2094</v>
      </c>
      <c r="E1157" s="64">
        <v>0</v>
      </c>
      <c r="F1157" s="64">
        <v>0</v>
      </c>
      <c r="G1157" s="47">
        <v>43148</v>
      </c>
      <c r="H1157" s="71">
        <v>5</v>
      </c>
      <c r="I1157" s="64">
        <v>-1</v>
      </c>
      <c r="J1157" s="64" t="s">
        <v>249</v>
      </c>
      <c r="K1157" s="64" t="s">
        <v>2176</v>
      </c>
      <c r="L1157" s="64" t="s">
        <v>5495</v>
      </c>
      <c r="M1157" s="64" t="s">
        <v>236</v>
      </c>
      <c r="N1157" s="64" t="s">
        <v>254</v>
      </c>
      <c r="O1157" s="64" t="s">
        <v>568</v>
      </c>
    </row>
    <row r="1158" spans="2:15" x14ac:dyDescent="0.3">
      <c r="B1158" t="s">
        <v>1546</v>
      </c>
      <c r="C1158" t="s">
        <v>14586</v>
      </c>
      <c r="D1158" t="s">
        <v>2390</v>
      </c>
      <c r="E1158" s="64">
        <v>0</v>
      </c>
      <c r="F1158" s="64">
        <v>0</v>
      </c>
      <c r="G1158" s="47">
        <v>43158</v>
      </c>
      <c r="H1158" s="71">
        <v>5</v>
      </c>
      <c r="I1158" s="64">
        <v>-1</v>
      </c>
      <c r="J1158" s="64" t="s">
        <v>249</v>
      </c>
      <c r="K1158" s="64" t="s">
        <v>2160</v>
      </c>
      <c r="L1158" s="64" t="s">
        <v>4235</v>
      </c>
      <c r="M1158" s="64" t="s">
        <v>246</v>
      </c>
      <c r="N1158" s="64" t="s">
        <v>254</v>
      </c>
      <c r="O1158" s="64" t="s">
        <v>568</v>
      </c>
    </row>
    <row r="1159" spans="2:15" x14ac:dyDescent="0.3">
      <c r="B1159" t="s">
        <v>1536</v>
      </c>
      <c r="C1159" t="s">
        <v>14700</v>
      </c>
      <c r="D1159" t="s">
        <v>2338</v>
      </c>
      <c r="E1159" s="64">
        <v>0</v>
      </c>
      <c r="F1159" s="64">
        <v>0</v>
      </c>
      <c r="G1159" s="47">
        <v>43150</v>
      </c>
      <c r="H1159" s="71">
        <v>5</v>
      </c>
      <c r="I1159" s="64">
        <v>20183</v>
      </c>
      <c r="J1159" s="64" t="s">
        <v>1538</v>
      </c>
      <c r="K1159" s="64" t="s">
        <v>2160</v>
      </c>
      <c r="L1159" s="64" t="s">
        <v>14701</v>
      </c>
      <c r="M1159" s="64" t="s">
        <v>246</v>
      </c>
      <c r="N1159" s="64" t="s">
        <v>254</v>
      </c>
      <c r="O1159" s="64" t="s">
        <v>568</v>
      </c>
    </row>
    <row r="1160" spans="2:15" x14ac:dyDescent="0.3">
      <c r="B1160" t="s">
        <v>1536</v>
      </c>
      <c r="C1160" t="s">
        <v>11634</v>
      </c>
      <c r="D1160" t="s">
        <v>2332</v>
      </c>
      <c r="E1160" s="64">
        <v>0</v>
      </c>
      <c r="F1160" s="64">
        <v>0</v>
      </c>
      <c r="G1160" s="47">
        <v>43134</v>
      </c>
      <c r="H1160" s="71">
        <v>5</v>
      </c>
      <c r="I1160" s="64">
        <v>118646</v>
      </c>
      <c r="J1160" s="64" t="s">
        <v>1538</v>
      </c>
      <c r="K1160" s="64" t="s">
        <v>2160</v>
      </c>
      <c r="L1160" s="64" t="s">
        <v>2992</v>
      </c>
      <c r="M1160" s="64" t="s">
        <v>236</v>
      </c>
      <c r="N1160" s="64" t="s">
        <v>254</v>
      </c>
      <c r="O1160" s="64" t="s">
        <v>568</v>
      </c>
    </row>
    <row r="1161" spans="2:15" x14ac:dyDescent="0.3">
      <c r="B1161" t="s">
        <v>1546</v>
      </c>
      <c r="C1161" t="s">
        <v>11787</v>
      </c>
      <c r="D1161" t="s">
        <v>2309</v>
      </c>
      <c r="E1161" s="64">
        <v>0</v>
      </c>
      <c r="F1161" s="64">
        <v>0</v>
      </c>
      <c r="G1161" s="47">
        <v>43146</v>
      </c>
      <c r="H1161" s="71">
        <v>5</v>
      </c>
      <c r="I1161" s="64">
        <v>149506</v>
      </c>
      <c r="J1161" s="64" t="s">
        <v>1538</v>
      </c>
      <c r="K1161" s="64" t="s">
        <v>2160</v>
      </c>
      <c r="L1161" s="64" t="s">
        <v>11788</v>
      </c>
      <c r="M1161" s="64" t="s">
        <v>236</v>
      </c>
      <c r="N1161" s="64" t="s">
        <v>254</v>
      </c>
      <c r="O1161" s="64" t="s">
        <v>568</v>
      </c>
    </row>
    <row r="1162" spans="2:15" x14ac:dyDescent="0.3">
      <c r="B1162" t="s">
        <v>1536</v>
      </c>
      <c r="C1162" t="s">
        <v>15241</v>
      </c>
      <c r="D1162" t="s">
        <v>287</v>
      </c>
      <c r="E1162" s="64">
        <v>0</v>
      </c>
      <c r="F1162" s="64">
        <v>0</v>
      </c>
      <c r="G1162" s="47">
        <v>43141</v>
      </c>
      <c r="H1162" s="71">
        <v>5</v>
      </c>
      <c r="I1162" s="64">
        <v>-1</v>
      </c>
      <c r="J1162" s="64" t="s">
        <v>1538</v>
      </c>
      <c r="K1162" s="64" t="s">
        <v>2173</v>
      </c>
      <c r="L1162" s="64" t="s">
        <v>4235</v>
      </c>
      <c r="M1162" s="64" t="s">
        <v>246</v>
      </c>
      <c r="N1162" s="64" t="s">
        <v>254</v>
      </c>
      <c r="O1162" s="64" t="s">
        <v>568</v>
      </c>
    </row>
    <row r="1163" spans="2:15" x14ac:dyDescent="0.3">
      <c r="B1163" t="s">
        <v>1536</v>
      </c>
      <c r="C1163" t="s">
        <v>15390</v>
      </c>
      <c r="D1163" t="s">
        <v>1381</v>
      </c>
      <c r="E1163" s="64">
        <v>2</v>
      </c>
      <c r="F1163" s="64">
        <v>3982.87</v>
      </c>
      <c r="G1163" s="47">
        <v>43139</v>
      </c>
      <c r="H1163" s="71">
        <v>5</v>
      </c>
      <c r="I1163" s="64">
        <v>-1</v>
      </c>
      <c r="J1163" s="64" t="s">
        <v>1538</v>
      </c>
      <c r="K1163" s="64" t="s">
        <v>2160</v>
      </c>
      <c r="L1163" s="64" t="s">
        <v>4235</v>
      </c>
      <c r="M1163" s="64" t="s">
        <v>242</v>
      </c>
      <c r="N1163" s="64" t="s">
        <v>254</v>
      </c>
      <c r="O1163" s="64" t="s">
        <v>568</v>
      </c>
    </row>
    <row r="1164" spans="2:15" x14ac:dyDescent="0.3">
      <c r="B1164" t="s">
        <v>1536</v>
      </c>
      <c r="C1164" t="s">
        <v>15461</v>
      </c>
      <c r="D1164" t="s">
        <v>2377</v>
      </c>
      <c r="E1164" s="64">
        <v>2</v>
      </c>
      <c r="F1164" s="64">
        <v>3666.57</v>
      </c>
      <c r="G1164" s="47">
        <v>43134</v>
      </c>
      <c r="H1164" s="71">
        <v>5</v>
      </c>
      <c r="I1164" s="64">
        <v>-1</v>
      </c>
      <c r="J1164" s="64" t="s">
        <v>1538</v>
      </c>
      <c r="K1164" s="64" t="s">
        <v>2173</v>
      </c>
      <c r="L1164" s="64" t="s">
        <v>13282</v>
      </c>
      <c r="M1164" s="64" t="s">
        <v>236</v>
      </c>
      <c r="N1164" s="64" t="s">
        <v>254</v>
      </c>
      <c r="O1164" s="64" t="s">
        <v>568</v>
      </c>
    </row>
    <row r="1165" spans="2:15" x14ac:dyDescent="0.3">
      <c r="B1165" t="s">
        <v>1536</v>
      </c>
      <c r="C1165" t="s">
        <v>11796</v>
      </c>
      <c r="D1165" t="s">
        <v>2277</v>
      </c>
      <c r="E1165" s="64">
        <v>0</v>
      </c>
      <c r="F1165" s="64">
        <v>0</v>
      </c>
      <c r="G1165" s="47">
        <v>43151</v>
      </c>
      <c r="H1165" s="71">
        <v>5</v>
      </c>
      <c r="I1165" s="64">
        <v>65786</v>
      </c>
      <c r="J1165" s="64" t="s">
        <v>1538</v>
      </c>
      <c r="K1165" s="64" t="s">
        <v>2160</v>
      </c>
      <c r="L1165" s="64" t="s">
        <v>11709</v>
      </c>
      <c r="M1165" s="64" t="s">
        <v>236</v>
      </c>
      <c r="N1165" s="64" t="s">
        <v>254</v>
      </c>
      <c r="O1165" s="64" t="s">
        <v>568</v>
      </c>
    </row>
    <row r="1166" spans="2:15" x14ac:dyDescent="0.3">
      <c r="B1166" t="s">
        <v>1536</v>
      </c>
      <c r="C1166" t="s">
        <v>15485</v>
      </c>
      <c r="D1166" t="s">
        <v>2382</v>
      </c>
      <c r="E1166" s="64">
        <v>0</v>
      </c>
      <c r="F1166" s="64">
        <v>0</v>
      </c>
      <c r="G1166" s="47">
        <v>43148</v>
      </c>
      <c r="H1166" s="71">
        <v>5</v>
      </c>
      <c r="I1166" s="64">
        <v>-1</v>
      </c>
      <c r="J1166" s="64" t="s">
        <v>249</v>
      </c>
      <c r="K1166" s="64" t="s">
        <v>2160</v>
      </c>
      <c r="L1166" s="64" t="s">
        <v>3939</v>
      </c>
      <c r="M1166" s="64" t="s">
        <v>236</v>
      </c>
      <c r="N1166" s="64" t="s">
        <v>254</v>
      </c>
      <c r="O1166" s="64" t="s">
        <v>568</v>
      </c>
    </row>
    <row r="1167" spans="2:15" x14ac:dyDescent="0.3">
      <c r="B1167" t="s">
        <v>1536</v>
      </c>
      <c r="C1167" t="s">
        <v>15784</v>
      </c>
      <c r="D1167" t="s">
        <v>1463</v>
      </c>
      <c r="E1167" s="64">
        <v>0</v>
      </c>
      <c r="F1167" s="64">
        <v>0</v>
      </c>
      <c r="G1167" s="47">
        <v>43159</v>
      </c>
      <c r="H1167" s="71">
        <v>5</v>
      </c>
      <c r="I1167" s="64">
        <v>-1</v>
      </c>
      <c r="J1167" s="64" t="s">
        <v>1538</v>
      </c>
      <c r="K1167" s="64" t="s">
        <v>2160</v>
      </c>
      <c r="L1167" s="64" t="s">
        <v>3939</v>
      </c>
      <c r="M1167" s="64" t="s">
        <v>246</v>
      </c>
      <c r="N1167" s="64" t="s">
        <v>254</v>
      </c>
      <c r="O1167" s="64" t="s">
        <v>568</v>
      </c>
    </row>
    <row r="1168" spans="2:15" x14ac:dyDescent="0.3">
      <c r="B1168" t="s">
        <v>1536</v>
      </c>
      <c r="C1168" t="s">
        <v>15916</v>
      </c>
      <c r="D1168" t="s">
        <v>13434</v>
      </c>
      <c r="E1168" s="64">
        <v>0</v>
      </c>
      <c r="F1168" s="64">
        <v>0</v>
      </c>
      <c r="G1168" s="47">
        <v>43158</v>
      </c>
      <c r="H1168" s="71">
        <v>5</v>
      </c>
      <c r="I1168" s="64">
        <v>-1</v>
      </c>
      <c r="J1168" s="64" t="s">
        <v>1538</v>
      </c>
      <c r="K1168" s="64" t="s">
        <v>2173</v>
      </c>
      <c r="L1168" s="64" t="s">
        <v>13351</v>
      </c>
      <c r="M1168" s="64" t="s">
        <v>242</v>
      </c>
      <c r="N1168" s="64" t="s">
        <v>254</v>
      </c>
      <c r="O1168" s="64" t="s">
        <v>568</v>
      </c>
    </row>
    <row r="1169" spans="2:15" x14ac:dyDescent="0.3">
      <c r="B1169" t="s">
        <v>1546</v>
      </c>
      <c r="C1169" t="s">
        <v>11597</v>
      </c>
      <c r="D1169" t="s">
        <v>2279</v>
      </c>
      <c r="E1169" s="64">
        <v>0</v>
      </c>
      <c r="F1169" s="64">
        <v>0</v>
      </c>
      <c r="G1169" s="47">
        <v>43154</v>
      </c>
      <c r="H1169" s="71">
        <v>5</v>
      </c>
      <c r="I1169" s="64">
        <v>98087</v>
      </c>
      <c r="J1169" s="64" t="s">
        <v>1538</v>
      </c>
      <c r="K1169" s="64" t="s">
        <v>2176</v>
      </c>
      <c r="L1169" s="64" t="s">
        <v>11598</v>
      </c>
      <c r="M1169" s="64" t="s">
        <v>236</v>
      </c>
      <c r="N1169" s="64" t="s">
        <v>254</v>
      </c>
      <c r="O1169" s="64" t="s">
        <v>568</v>
      </c>
    </row>
    <row r="1170" spans="2:15" x14ac:dyDescent="0.3">
      <c r="B1170" t="s">
        <v>1536</v>
      </c>
      <c r="C1170" t="s">
        <v>15951</v>
      </c>
      <c r="D1170" t="s">
        <v>2361</v>
      </c>
      <c r="E1170" s="64">
        <v>0</v>
      </c>
      <c r="F1170" s="64">
        <v>0</v>
      </c>
      <c r="G1170" s="47">
        <v>43157</v>
      </c>
      <c r="H1170" s="71">
        <v>5</v>
      </c>
      <c r="I1170" s="64">
        <v>103858</v>
      </c>
      <c r="J1170" s="64" t="s">
        <v>1538</v>
      </c>
      <c r="K1170" s="64" t="s">
        <v>2173</v>
      </c>
      <c r="L1170" s="64" t="s">
        <v>15952</v>
      </c>
      <c r="M1170" s="64" t="s">
        <v>236</v>
      </c>
      <c r="N1170" s="64" t="s">
        <v>254</v>
      </c>
      <c r="O1170" s="64" t="s">
        <v>568</v>
      </c>
    </row>
    <row r="1171" spans="2:15" x14ac:dyDescent="0.3">
      <c r="B1171" t="s">
        <v>1536</v>
      </c>
      <c r="C1171" t="s">
        <v>16093</v>
      </c>
      <c r="D1171" t="s">
        <v>374</v>
      </c>
      <c r="E1171" s="64">
        <v>2</v>
      </c>
      <c r="F1171" s="64">
        <v>3666.57</v>
      </c>
      <c r="G1171" s="47">
        <v>43155</v>
      </c>
      <c r="H1171" s="71">
        <v>5</v>
      </c>
      <c r="I1171" s="64">
        <v>-1</v>
      </c>
      <c r="J1171" s="64" t="s">
        <v>1538</v>
      </c>
      <c r="K1171" s="64" t="s">
        <v>2176</v>
      </c>
      <c r="L1171" s="64" t="s">
        <v>2719</v>
      </c>
      <c r="M1171" s="64" t="s">
        <v>236</v>
      </c>
      <c r="N1171" s="64" t="s">
        <v>254</v>
      </c>
      <c r="O1171" s="64" t="s">
        <v>568</v>
      </c>
    </row>
    <row r="1172" spans="2:15" x14ac:dyDescent="0.3">
      <c r="B1172" t="s">
        <v>1536</v>
      </c>
      <c r="C1172" t="s">
        <v>12013</v>
      </c>
      <c r="D1172" t="s">
        <v>2349</v>
      </c>
      <c r="E1172" s="64">
        <v>0</v>
      </c>
      <c r="F1172" s="64">
        <v>0</v>
      </c>
      <c r="G1172" s="47">
        <v>43151</v>
      </c>
      <c r="H1172" s="71">
        <v>5</v>
      </c>
      <c r="I1172" s="64">
        <v>69989</v>
      </c>
      <c r="J1172" s="64" t="s">
        <v>1538</v>
      </c>
      <c r="K1172" s="64" t="s">
        <v>2160</v>
      </c>
      <c r="L1172" s="64" t="s">
        <v>11602</v>
      </c>
      <c r="M1172" s="64" t="s">
        <v>239</v>
      </c>
      <c r="N1172" s="64" t="s">
        <v>254</v>
      </c>
      <c r="O1172" s="64" t="s">
        <v>568</v>
      </c>
    </row>
    <row r="1173" spans="2:15" x14ac:dyDescent="0.3">
      <c r="B1173" t="s">
        <v>1536</v>
      </c>
      <c r="C1173" t="s">
        <v>16227</v>
      </c>
      <c r="D1173" t="s">
        <v>2271</v>
      </c>
      <c r="E1173" s="64">
        <v>0</v>
      </c>
      <c r="F1173" s="64">
        <v>0</v>
      </c>
      <c r="G1173" s="47">
        <v>43158</v>
      </c>
      <c r="H1173" s="71">
        <v>5</v>
      </c>
      <c r="I1173" s="64">
        <v>67419</v>
      </c>
      <c r="J1173" s="64" t="s">
        <v>1538</v>
      </c>
      <c r="K1173" s="64" t="s">
        <v>2173</v>
      </c>
      <c r="L1173" s="64" t="s">
        <v>16228</v>
      </c>
      <c r="M1173" s="64" t="s">
        <v>236</v>
      </c>
      <c r="N1173" s="64" t="s">
        <v>254</v>
      </c>
      <c r="O1173" s="64" t="s">
        <v>568</v>
      </c>
    </row>
    <row r="1174" spans="2:15" x14ac:dyDescent="0.3">
      <c r="B1174" t="s">
        <v>1547</v>
      </c>
      <c r="C1174" t="s">
        <v>16257</v>
      </c>
      <c r="D1174" t="s">
        <v>568</v>
      </c>
      <c r="E1174" s="64">
        <v>0</v>
      </c>
      <c r="F1174" s="64">
        <v>0</v>
      </c>
      <c r="G1174" s="47">
        <v>43152</v>
      </c>
      <c r="H1174" s="71">
        <v>5</v>
      </c>
      <c r="I1174" s="64">
        <v>0</v>
      </c>
      <c r="J1174" s="64" t="s">
        <v>1538</v>
      </c>
      <c r="K1174" s="64" t="s">
        <v>2173</v>
      </c>
      <c r="L1174" s="64" t="s">
        <v>4253</v>
      </c>
      <c r="M1174" s="64" t="s">
        <v>236</v>
      </c>
      <c r="N1174" s="64" t="s">
        <v>254</v>
      </c>
      <c r="O1174" s="64" t="s">
        <v>568</v>
      </c>
    </row>
    <row r="1175" spans="2:15" x14ac:dyDescent="0.3">
      <c r="B1175" t="s">
        <v>1536</v>
      </c>
      <c r="C1175" t="s">
        <v>11467</v>
      </c>
      <c r="D1175" t="s">
        <v>2516</v>
      </c>
      <c r="E1175" s="64">
        <v>0</v>
      </c>
      <c r="F1175" s="64">
        <v>0</v>
      </c>
      <c r="G1175" s="47">
        <v>43154</v>
      </c>
      <c r="H1175" s="71">
        <v>5</v>
      </c>
      <c r="I1175" s="64">
        <v>130754</v>
      </c>
      <c r="J1175" s="64" t="s">
        <v>1538</v>
      </c>
      <c r="K1175" s="64" t="s">
        <v>2173</v>
      </c>
      <c r="L1175" s="64" t="s">
        <v>11370</v>
      </c>
      <c r="M1175" s="64" t="s">
        <v>246</v>
      </c>
      <c r="N1175" s="64" t="s">
        <v>254</v>
      </c>
      <c r="O1175" s="64" t="s">
        <v>568</v>
      </c>
    </row>
    <row r="1176" spans="2:15" x14ac:dyDescent="0.3">
      <c r="B1176" t="s">
        <v>1536</v>
      </c>
      <c r="C1176" t="s">
        <v>16407</v>
      </c>
      <c r="D1176" t="s">
        <v>248</v>
      </c>
      <c r="E1176" s="64">
        <v>0</v>
      </c>
      <c r="F1176" s="64">
        <v>0</v>
      </c>
      <c r="G1176" s="47">
        <v>43158</v>
      </c>
      <c r="H1176" s="71">
        <v>5</v>
      </c>
      <c r="I1176" s="64">
        <v>-1</v>
      </c>
      <c r="J1176" s="64" t="s">
        <v>1538</v>
      </c>
      <c r="K1176" s="64" t="s">
        <v>2160</v>
      </c>
      <c r="L1176" s="64" t="s">
        <v>2936</v>
      </c>
      <c r="M1176" s="64" t="s">
        <v>236</v>
      </c>
      <c r="N1176" s="64" t="s">
        <v>254</v>
      </c>
      <c r="O1176" s="64" t="s">
        <v>568</v>
      </c>
    </row>
    <row r="1177" spans="2:15" x14ac:dyDescent="0.3">
      <c r="B1177" t="s">
        <v>1536</v>
      </c>
      <c r="C1177" t="s">
        <v>11588</v>
      </c>
      <c r="D1177" t="s">
        <v>2292</v>
      </c>
      <c r="E1177" s="64">
        <v>0</v>
      </c>
      <c r="F1177" s="64">
        <v>0</v>
      </c>
      <c r="G1177" s="47">
        <v>43158</v>
      </c>
      <c r="H1177" s="71">
        <v>5</v>
      </c>
      <c r="I1177" s="64">
        <v>198558</v>
      </c>
      <c r="J1177" s="64" t="s">
        <v>249</v>
      </c>
      <c r="K1177" s="64" t="s">
        <v>2173</v>
      </c>
      <c r="L1177" s="64" t="s">
        <v>11589</v>
      </c>
      <c r="M1177" s="64" t="s">
        <v>236</v>
      </c>
      <c r="N1177" s="64" t="s">
        <v>254</v>
      </c>
      <c r="O1177" s="64" t="s">
        <v>568</v>
      </c>
    </row>
    <row r="1178" spans="2:15" x14ac:dyDescent="0.3">
      <c r="B1178" t="s">
        <v>1536</v>
      </c>
      <c r="C1178" t="s">
        <v>16558</v>
      </c>
      <c r="D1178" t="s">
        <v>14736</v>
      </c>
      <c r="E1178" s="64">
        <v>0</v>
      </c>
      <c r="F1178" s="64">
        <v>0</v>
      </c>
      <c r="G1178" s="47">
        <v>43154</v>
      </c>
      <c r="H1178" s="71">
        <v>5</v>
      </c>
      <c r="I1178" s="64">
        <v>61762</v>
      </c>
      <c r="J1178" s="64" t="s">
        <v>1538</v>
      </c>
      <c r="K1178" s="64" t="s">
        <v>2160</v>
      </c>
      <c r="L1178" s="64" t="s">
        <v>16559</v>
      </c>
      <c r="M1178" s="64" t="s">
        <v>242</v>
      </c>
      <c r="N1178" s="64" t="s">
        <v>254</v>
      </c>
      <c r="O1178" s="64" t="s">
        <v>568</v>
      </c>
    </row>
    <row r="1179" spans="2:15" x14ac:dyDescent="0.3">
      <c r="B1179" t="s">
        <v>1536</v>
      </c>
      <c r="C1179" t="s">
        <v>11639</v>
      </c>
      <c r="D1179" t="s">
        <v>2294</v>
      </c>
      <c r="E1179" s="64">
        <v>0</v>
      </c>
      <c r="F1179" s="64">
        <v>0</v>
      </c>
      <c r="G1179" s="47">
        <v>43159</v>
      </c>
      <c r="H1179" s="71">
        <v>5</v>
      </c>
      <c r="I1179" s="64">
        <v>201665</v>
      </c>
      <c r="J1179" s="64" t="s">
        <v>249</v>
      </c>
      <c r="K1179" s="64" t="s">
        <v>2160</v>
      </c>
      <c r="L1179" s="64" t="s">
        <v>4535</v>
      </c>
      <c r="M1179" s="64" t="s">
        <v>236</v>
      </c>
      <c r="N1179" s="64" t="s">
        <v>254</v>
      </c>
      <c r="O1179" s="64" t="s">
        <v>568</v>
      </c>
    </row>
    <row r="1180" spans="2:15" x14ac:dyDescent="0.3">
      <c r="B1180" t="s">
        <v>1536</v>
      </c>
      <c r="C1180" t="s">
        <v>16564</v>
      </c>
      <c r="D1180" t="s">
        <v>1491</v>
      </c>
      <c r="E1180" s="64">
        <v>1</v>
      </c>
      <c r="F1180" s="64">
        <v>3332.72</v>
      </c>
      <c r="G1180" s="47">
        <v>43148</v>
      </c>
      <c r="H1180" s="71">
        <v>5</v>
      </c>
      <c r="I1180" s="64">
        <v>-1</v>
      </c>
      <c r="J1180" s="64" t="s">
        <v>1538</v>
      </c>
      <c r="K1180" s="64" t="s">
        <v>2173</v>
      </c>
      <c r="L1180" s="64" t="s">
        <v>3070</v>
      </c>
      <c r="M1180" s="64" t="s">
        <v>242</v>
      </c>
      <c r="N1180" s="64" t="s">
        <v>254</v>
      </c>
      <c r="O1180" s="64" t="s">
        <v>568</v>
      </c>
    </row>
    <row r="1181" spans="2:15" x14ac:dyDescent="0.3">
      <c r="B1181" t="s">
        <v>1536</v>
      </c>
      <c r="C1181" t="s">
        <v>16585</v>
      </c>
      <c r="D1181" t="s">
        <v>1421</v>
      </c>
      <c r="E1181" s="64">
        <v>0</v>
      </c>
      <c r="F1181" s="64">
        <v>0</v>
      </c>
      <c r="G1181" s="47">
        <v>43158</v>
      </c>
      <c r="H1181" s="71">
        <v>5</v>
      </c>
      <c r="I1181" s="64">
        <v>-1</v>
      </c>
      <c r="J1181" s="64" t="s">
        <v>1538</v>
      </c>
      <c r="K1181" s="64" t="s">
        <v>2173</v>
      </c>
      <c r="L1181" s="64" t="s">
        <v>11364</v>
      </c>
      <c r="M1181" s="64" t="s">
        <v>236</v>
      </c>
      <c r="N1181" s="64" t="s">
        <v>254</v>
      </c>
      <c r="O1181" s="64" t="s">
        <v>568</v>
      </c>
    </row>
    <row r="1182" spans="2:15" x14ac:dyDescent="0.3">
      <c r="B1182" t="s">
        <v>1547</v>
      </c>
      <c r="C1182" t="s">
        <v>16663</v>
      </c>
      <c r="D1182" t="s">
        <v>568</v>
      </c>
      <c r="E1182" s="64">
        <v>0</v>
      </c>
      <c r="F1182" s="64">
        <v>0</v>
      </c>
      <c r="G1182" s="47">
        <v>43140</v>
      </c>
      <c r="H1182" s="71">
        <v>5</v>
      </c>
      <c r="I1182" s="64">
        <v>0</v>
      </c>
      <c r="J1182" s="64" t="s">
        <v>1538</v>
      </c>
      <c r="K1182" s="64" t="s">
        <v>1535</v>
      </c>
      <c r="L1182" s="64" t="s">
        <v>1535</v>
      </c>
      <c r="M1182" s="64" t="s">
        <v>242</v>
      </c>
      <c r="N1182" s="64" t="s">
        <v>254</v>
      </c>
      <c r="O1182" s="64" t="s">
        <v>568</v>
      </c>
    </row>
    <row r="1183" spans="2:15" x14ac:dyDescent="0.3">
      <c r="B1183" t="s">
        <v>1536</v>
      </c>
      <c r="C1183" t="s">
        <v>16671</v>
      </c>
      <c r="D1183" t="s">
        <v>12869</v>
      </c>
      <c r="E1183" s="64">
        <v>1</v>
      </c>
      <c r="F1183" s="64">
        <v>3332.72</v>
      </c>
      <c r="G1183" s="47">
        <v>43157</v>
      </c>
      <c r="H1183" s="71">
        <v>5</v>
      </c>
      <c r="I1183" s="64">
        <v>-1</v>
      </c>
      <c r="J1183" s="64" t="s">
        <v>1538</v>
      </c>
      <c r="K1183" s="64" t="s">
        <v>2176</v>
      </c>
      <c r="L1183" s="64" t="s">
        <v>16672</v>
      </c>
      <c r="M1183" s="64" t="s">
        <v>242</v>
      </c>
      <c r="N1183" s="64" t="s">
        <v>254</v>
      </c>
      <c r="O1183" s="64" t="s">
        <v>568</v>
      </c>
    </row>
    <row r="1184" spans="2:15" x14ac:dyDescent="0.3">
      <c r="B1184" t="s">
        <v>1536</v>
      </c>
      <c r="C1184" t="s">
        <v>11816</v>
      </c>
      <c r="D1184" t="s">
        <v>2191</v>
      </c>
      <c r="E1184" s="64">
        <v>0</v>
      </c>
      <c r="F1184" s="64">
        <v>0</v>
      </c>
      <c r="G1184" s="47">
        <v>43159</v>
      </c>
      <c r="H1184" s="71">
        <v>5</v>
      </c>
      <c r="I1184" s="64">
        <v>79239</v>
      </c>
      <c r="J1184" s="64" t="s">
        <v>249</v>
      </c>
      <c r="K1184" s="64" t="s">
        <v>2160</v>
      </c>
      <c r="L1184" s="64" t="s">
        <v>5981</v>
      </c>
      <c r="M1184" s="64" t="s">
        <v>236</v>
      </c>
      <c r="N1184" s="64" t="s">
        <v>254</v>
      </c>
      <c r="O1184" s="64" t="s">
        <v>568</v>
      </c>
    </row>
    <row r="1185" spans="2:15" x14ac:dyDescent="0.3">
      <c r="B1185" t="s">
        <v>1547</v>
      </c>
      <c r="C1185" t="s">
        <v>16866</v>
      </c>
      <c r="D1185" t="s">
        <v>568</v>
      </c>
      <c r="E1185" s="64">
        <v>0</v>
      </c>
      <c r="F1185" s="64">
        <v>0</v>
      </c>
      <c r="G1185" s="47">
        <v>43159</v>
      </c>
      <c r="H1185" s="71">
        <v>5</v>
      </c>
      <c r="I1185" s="64">
        <v>0</v>
      </c>
      <c r="J1185" s="64" t="s">
        <v>1538</v>
      </c>
      <c r="K1185" s="64" t="s">
        <v>1535</v>
      </c>
      <c r="L1185" s="64" t="s">
        <v>1535</v>
      </c>
      <c r="M1185" s="64" t="s">
        <v>236</v>
      </c>
      <c r="N1185" s="64" t="s">
        <v>254</v>
      </c>
      <c r="O1185" s="64" t="s">
        <v>568</v>
      </c>
    </row>
    <row r="1186" spans="2:15" x14ac:dyDescent="0.3">
      <c r="B1186" t="s">
        <v>1547</v>
      </c>
      <c r="C1186" t="s">
        <v>17108</v>
      </c>
      <c r="D1186" t="s">
        <v>568</v>
      </c>
      <c r="E1186" s="64">
        <v>0</v>
      </c>
      <c r="F1186" s="64">
        <v>0</v>
      </c>
      <c r="G1186" s="47">
        <v>43151</v>
      </c>
      <c r="H1186" s="71">
        <v>5</v>
      </c>
      <c r="I1186" s="64">
        <v>0</v>
      </c>
      <c r="J1186" s="64" t="s">
        <v>1538</v>
      </c>
      <c r="K1186" s="64" t="s">
        <v>1535</v>
      </c>
      <c r="L1186" s="64" t="s">
        <v>1535</v>
      </c>
      <c r="M1186" s="64" t="s">
        <v>242</v>
      </c>
      <c r="N1186" s="64" t="s">
        <v>254</v>
      </c>
      <c r="O1186" s="64" t="s">
        <v>568</v>
      </c>
    </row>
    <row r="1187" spans="2:15" x14ac:dyDescent="0.3">
      <c r="B1187" t="s">
        <v>1547</v>
      </c>
      <c r="C1187" t="s">
        <v>17259</v>
      </c>
      <c r="D1187" t="s">
        <v>568</v>
      </c>
      <c r="E1187" s="64">
        <v>0</v>
      </c>
      <c r="F1187" s="64">
        <v>0</v>
      </c>
      <c r="G1187" s="47">
        <v>43159</v>
      </c>
      <c r="H1187" s="71">
        <v>5</v>
      </c>
      <c r="I1187" s="64">
        <v>0</v>
      </c>
      <c r="J1187" s="64" t="s">
        <v>1538</v>
      </c>
      <c r="K1187" s="64" t="s">
        <v>1535</v>
      </c>
      <c r="L1187" s="64" t="s">
        <v>1535</v>
      </c>
      <c r="M1187" s="64" t="s">
        <v>236</v>
      </c>
      <c r="N1187" s="64" t="s">
        <v>254</v>
      </c>
      <c r="O1187" s="64" t="s">
        <v>568</v>
      </c>
    </row>
    <row r="1188" spans="2:15" x14ac:dyDescent="0.3">
      <c r="B1188" t="s">
        <v>1547</v>
      </c>
      <c r="C1188" t="s">
        <v>17368</v>
      </c>
      <c r="D1188" t="s">
        <v>568</v>
      </c>
      <c r="E1188" s="64">
        <v>0</v>
      </c>
      <c r="F1188" s="64">
        <v>0</v>
      </c>
      <c r="G1188" s="47">
        <v>43143</v>
      </c>
      <c r="H1188" s="71">
        <v>5</v>
      </c>
      <c r="I1188" s="64">
        <v>0</v>
      </c>
      <c r="J1188" s="64" t="s">
        <v>1538</v>
      </c>
      <c r="K1188" s="64" t="s">
        <v>1535</v>
      </c>
      <c r="L1188" s="64" t="s">
        <v>1535</v>
      </c>
      <c r="M1188" s="64" t="s">
        <v>236</v>
      </c>
      <c r="N1188" s="64" t="s">
        <v>254</v>
      </c>
      <c r="O1188" s="64" t="s">
        <v>568</v>
      </c>
    </row>
    <row r="1189" spans="2:15" x14ac:dyDescent="0.3">
      <c r="B1189" t="s">
        <v>1547</v>
      </c>
      <c r="C1189" t="s">
        <v>17383</v>
      </c>
      <c r="D1189" t="s">
        <v>568</v>
      </c>
      <c r="E1189" s="64">
        <v>0</v>
      </c>
      <c r="F1189" s="64">
        <v>0</v>
      </c>
      <c r="G1189" s="47">
        <v>43157</v>
      </c>
      <c r="H1189" s="71">
        <v>5</v>
      </c>
      <c r="I1189" s="64">
        <v>0</v>
      </c>
      <c r="J1189" s="64" t="s">
        <v>1538</v>
      </c>
      <c r="K1189" s="64" t="s">
        <v>1535</v>
      </c>
      <c r="L1189" s="64" t="s">
        <v>1535</v>
      </c>
      <c r="M1189" s="64" t="s">
        <v>242</v>
      </c>
      <c r="N1189" s="64" t="s">
        <v>254</v>
      </c>
      <c r="O1189" s="64" t="s">
        <v>568</v>
      </c>
    </row>
    <row r="1190" spans="2:15" x14ac:dyDescent="0.3">
      <c r="B1190" t="s">
        <v>1547</v>
      </c>
      <c r="C1190" t="s">
        <v>17412</v>
      </c>
      <c r="D1190" t="s">
        <v>568</v>
      </c>
      <c r="E1190" s="64">
        <v>0</v>
      </c>
      <c r="F1190" s="64">
        <v>0</v>
      </c>
      <c r="G1190" s="47">
        <v>43146</v>
      </c>
      <c r="H1190" s="71">
        <v>5</v>
      </c>
      <c r="I1190" s="64">
        <v>0</v>
      </c>
      <c r="J1190" s="64" t="s">
        <v>1538</v>
      </c>
      <c r="K1190" s="64" t="s">
        <v>1535</v>
      </c>
      <c r="L1190" s="64" t="s">
        <v>1535</v>
      </c>
      <c r="M1190" s="64" t="s">
        <v>236</v>
      </c>
      <c r="N1190" s="64" t="s">
        <v>254</v>
      </c>
      <c r="O1190" s="64" t="s">
        <v>568</v>
      </c>
    </row>
    <row r="1191" spans="2:15" x14ac:dyDescent="0.3">
      <c r="B1191" t="s">
        <v>1536</v>
      </c>
      <c r="C1191" t="s">
        <v>17533</v>
      </c>
      <c r="D1191" t="s">
        <v>17534</v>
      </c>
      <c r="E1191" s="64">
        <v>0</v>
      </c>
      <c r="F1191" s="64">
        <v>0</v>
      </c>
      <c r="G1191" s="47">
        <v>43137</v>
      </c>
      <c r="H1191" s="71">
        <v>5</v>
      </c>
      <c r="I1191" s="64">
        <v>-1</v>
      </c>
      <c r="J1191" s="64" t="s">
        <v>1538</v>
      </c>
      <c r="K1191" s="64" t="s">
        <v>1535</v>
      </c>
      <c r="L1191" s="64" t="s">
        <v>1535</v>
      </c>
      <c r="M1191" s="64" t="s">
        <v>242</v>
      </c>
      <c r="N1191" s="64" t="s">
        <v>254</v>
      </c>
      <c r="O1191" s="64" t="s">
        <v>568</v>
      </c>
    </row>
    <row r="1192" spans="2:15" x14ac:dyDescent="0.3">
      <c r="B1192" t="s">
        <v>1536</v>
      </c>
      <c r="C1192" t="s">
        <v>17579</v>
      </c>
      <c r="D1192" t="s">
        <v>1630</v>
      </c>
      <c r="E1192" s="64">
        <v>2</v>
      </c>
      <c r="F1192" s="64">
        <v>4608.8500000000004</v>
      </c>
      <c r="G1192" s="47">
        <v>43146</v>
      </c>
      <c r="H1192" s="71">
        <v>5</v>
      </c>
      <c r="I1192" s="64">
        <v>-1</v>
      </c>
      <c r="J1192" s="64" t="s">
        <v>1538</v>
      </c>
      <c r="K1192" s="64" t="s">
        <v>1535</v>
      </c>
      <c r="L1192" s="64" t="s">
        <v>1535</v>
      </c>
      <c r="M1192" s="64" t="s">
        <v>236</v>
      </c>
      <c r="N1192" s="64" t="s">
        <v>254</v>
      </c>
      <c r="O1192" s="64" t="s">
        <v>568</v>
      </c>
    </row>
    <row r="1193" spans="2:15" x14ac:dyDescent="0.3">
      <c r="B1193" t="s">
        <v>1547</v>
      </c>
      <c r="C1193" t="s">
        <v>17629</v>
      </c>
      <c r="D1193" t="s">
        <v>568</v>
      </c>
      <c r="E1193" s="64">
        <v>0</v>
      </c>
      <c r="F1193" s="64">
        <v>0</v>
      </c>
      <c r="G1193" s="47">
        <v>43159</v>
      </c>
      <c r="H1193" s="71">
        <v>5</v>
      </c>
      <c r="I1193" s="64">
        <v>0</v>
      </c>
      <c r="J1193" s="64" t="s">
        <v>1538</v>
      </c>
      <c r="K1193" s="64" t="s">
        <v>1535</v>
      </c>
      <c r="L1193" s="64" t="s">
        <v>1535</v>
      </c>
      <c r="M1193" s="64" t="s">
        <v>236</v>
      </c>
      <c r="N1193" s="64" t="s">
        <v>254</v>
      </c>
      <c r="O1193" s="64" t="s">
        <v>568</v>
      </c>
    </row>
    <row r="1194" spans="2:15" x14ac:dyDescent="0.3">
      <c r="B1194" t="s">
        <v>1547</v>
      </c>
      <c r="C1194" t="s">
        <v>12431</v>
      </c>
      <c r="D1194" t="s">
        <v>568</v>
      </c>
      <c r="E1194" s="64">
        <v>0</v>
      </c>
      <c r="F1194" s="64">
        <v>0</v>
      </c>
      <c r="G1194" s="47">
        <v>43126</v>
      </c>
      <c r="H1194" s="71">
        <v>5.083333333333333</v>
      </c>
      <c r="I1194" s="64">
        <v>0</v>
      </c>
      <c r="J1194" s="64" t="s">
        <v>1538</v>
      </c>
      <c r="K1194" s="64" t="s">
        <v>1535</v>
      </c>
      <c r="L1194" s="64" t="s">
        <v>1535</v>
      </c>
      <c r="M1194" s="64" t="s">
        <v>242</v>
      </c>
      <c r="N1194" s="64" t="s">
        <v>254</v>
      </c>
      <c r="O1194" s="64" t="s">
        <v>568</v>
      </c>
    </row>
    <row r="1195" spans="2:15" x14ac:dyDescent="0.3">
      <c r="B1195" t="s">
        <v>1547</v>
      </c>
      <c r="C1195" t="s">
        <v>12476</v>
      </c>
      <c r="D1195" t="s">
        <v>568</v>
      </c>
      <c r="E1195" s="64">
        <v>0</v>
      </c>
      <c r="F1195" s="64">
        <v>0</v>
      </c>
      <c r="G1195" s="47">
        <v>43111</v>
      </c>
      <c r="H1195" s="71">
        <v>5.083333333333333</v>
      </c>
      <c r="I1195" s="64">
        <v>0</v>
      </c>
      <c r="J1195" s="64" t="s">
        <v>1538</v>
      </c>
      <c r="K1195" s="64" t="s">
        <v>1535</v>
      </c>
      <c r="L1195" s="64" t="s">
        <v>1535</v>
      </c>
      <c r="M1195" s="64" t="s">
        <v>242</v>
      </c>
      <c r="N1195" s="64" t="s">
        <v>254</v>
      </c>
      <c r="O1195" s="64" t="s">
        <v>568</v>
      </c>
    </row>
    <row r="1196" spans="2:15" x14ac:dyDescent="0.3">
      <c r="B1196" t="s">
        <v>1547</v>
      </c>
      <c r="C1196" t="s">
        <v>12550</v>
      </c>
      <c r="D1196" t="s">
        <v>568</v>
      </c>
      <c r="E1196" s="64">
        <v>0</v>
      </c>
      <c r="F1196" s="64">
        <v>0</v>
      </c>
      <c r="G1196" s="47">
        <v>43124</v>
      </c>
      <c r="H1196" s="71">
        <v>5.083333333333333</v>
      </c>
      <c r="I1196" s="64">
        <v>0</v>
      </c>
      <c r="J1196" s="64" t="s">
        <v>1538</v>
      </c>
      <c r="K1196" s="64" t="s">
        <v>1535</v>
      </c>
      <c r="L1196" s="64" t="s">
        <v>1535</v>
      </c>
      <c r="M1196" s="64" t="s">
        <v>242</v>
      </c>
      <c r="N1196" s="64" t="s">
        <v>254</v>
      </c>
      <c r="O1196" s="64" t="s">
        <v>568</v>
      </c>
    </row>
    <row r="1197" spans="2:15" x14ac:dyDescent="0.3">
      <c r="B1197" t="s">
        <v>1536</v>
      </c>
      <c r="C1197" t="s">
        <v>12594</v>
      </c>
      <c r="D1197" t="s">
        <v>331</v>
      </c>
      <c r="E1197" s="64">
        <v>0</v>
      </c>
      <c r="F1197" s="64">
        <v>0</v>
      </c>
      <c r="G1197" s="47">
        <v>43131</v>
      </c>
      <c r="H1197" s="71">
        <v>5.083333333333333</v>
      </c>
      <c r="I1197" s="64">
        <v>-1</v>
      </c>
      <c r="J1197" s="64" t="s">
        <v>249</v>
      </c>
      <c r="K1197" s="64" t="s">
        <v>1535</v>
      </c>
      <c r="L1197" s="64" t="s">
        <v>1535</v>
      </c>
      <c r="M1197" s="64" t="s">
        <v>236</v>
      </c>
      <c r="N1197" s="64" t="s">
        <v>254</v>
      </c>
      <c r="O1197" s="64" t="s">
        <v>568</v>
      </c>
    </row>
    <row r="1198" spans="2:15" x14ac:dyDescent="0.3">
      <c r="B1198" t="s">
        <v>1547</v>
      </c>
      <c r="C1198" t="s">
        <v>12610</v>
      </c>
      <c r="D1198" t="s">
        <v>568</v>
      </c>
      <c r="E1198" s="64">
        <v>0</v>
      </c>
      <c r="F1198" s="64">
        <v>0</v>
      </c>
      <c r="G1198" s="47">
        <v>43119</v>
      </c>
      <c r="H1198" s="71">
        <v>5.083333333333333</v>
      </c>
      <c r="I1198" s="64">
        <v>0</v>
      </c>
      <c r="J1198" s="64" t="s">
        <v>1538</v>
      </c>
      <c r="K1198" s="64" t="s">
        <v>1535</v>
      </c>
      <c r="L1198" s="64" t="s">
        <v>1535</v>
      </c>
      <c r="M1198" s="64" t="s">
        <v>236</v>
      </c>
      <c r="N1198" s="64" t="s">
        <v>254</v>
      </c>
      <c r="O1198" s="64" t="s">
        <v>568</v>
      </c>
    </row>
    <row r="1199" spans="2:15" x14ac:dyDescent="0.3">
      <c r="B1199" t="s">
        <v>1547</v>
      </c>
      <c r="C1199" t="s">
        <v>12626</v>
      </c>
      <c r="D1199" t="s">
        <v>568</v>
      </c>
      <c r="E1199" s="64">
        <v>0</v>
      </c>
      <c r="F1199" s="64">
        <v>0</v>
      </c>
      <c r="G1199" s="47">
        <v>43110</v>
      </c>
      <c r="H1199" s="71">
        <v>5.083333333333333</v>
      </c>
      <c r="I1199" s="64">
        <v>0</v>
      </c>
      <c r="J1199" s="64" t="s">
        <v>1538</v>
      </c>
      <c r="K1199" s="64" t="s">
        <v>1535</v>
      </c>
      <c r="L1199" s="64" t="s">
        <v>1535</v>
      </c>
      <c r="M1199" s="64" t="s">
        <v>236</v>
      </c>
      <c r="N1199" s="64" t="s">
        <v>254</v>
      </c>
      <c r="O1199" s="64" t="s">
        <v>568</v>
      </c>
    </row>
    <row r="1200" spans="2:15" x14ac:dyDescent="0.3">
      <c r="B1200" t="s">
        <v>1536</v>
      </c>
      <c r="C1200" t="s">
        <v>12758</v>
      </c>
      <c r="D1200" t="s">
        <v>366</v>
      </c>
      <c r="E1200" s="64">
        <v>1</v>
      </c>
      <c r="F1200" s="64">
        <v>3332.72</v>
      </c>
      <c r="G1200" s="47">
        <v>43115</v>
      </c>
      <c r="H1200" s="71">
        <v>5.083333333333333</v>
      </c>
      <c r="I1200" s="64">
        <v>-1</v>
      </c>
      <c r="J1200" s="64" t="s">
        <v>1538</v>
      </c>
      <c r="K1200" s="64" t="s">
        <v>1535</v>
      </c>
      <c r="L1200" s="64" t="s">
        <v>1535</v>
      </c>
      <c r="M1200" s="64" t="s">
        <v>236</v>
      </c>
      <c r="N1200" s="64" t="s">
        <v>254</v>
      </c>
      <c r="O1200" s="64" t="s">
        <v>568</v>
      </c>
    </row>
    <row r="1201" spans="2:15" x14ac:dyDescent="0.3">
      <c r="B1201" t="s">
        <v>1536</v>
      </c>
      <c r="C1201" t="s">
        <v>12983</v>
      </c>
      <c r="D1201" t="s">
        <v>412</v>
      </c>
      <c r="E1201" s="64">
        <v>0</v>
      </c>
      <c r="F1201" s="64">
        <v>0</v>
      </c>
      <c r="G1201" s="47">
        <v>43131</v>
      </c>
      <c r="H1201" s="71">
        <v>5.083333333333333</v>
      </c>
      <c r="I1201" s="64">
        <v>-1</v>
      </c>
      <c r="J1201" s="64" t="s">
        <v>1538</v>
      </c>
      <c r="K1201" s="64" t="s">
        <v>1535</v>
      </c>
      <c r="L1201" s="64" t="s">
        <v>1535</v>
      </c>
      <c r="M1201" s="64" t="s">
        <v>236</v>
      </c>
      <c r="N1201" s="64" t="s">
        <v>254</v>
      </c>
      <c r="O1201" s="64" t="s">
        <v>568</v>
      </c>
    </row>
    <row r="1202" spans="2:15" x14ac:dyDescent="0.3">
      <c r="B1202" t="s">
        <v>1536</v>
      </c>
      <c r="C1202" t="s">
        <v>13031</v>
      </c>
      <c r="D1202" t="s">
        <v>372</v>
      </c>
      <c r="E1202" s="64">
        <v>1</v>
      </c>
      <c r="F1202" s="64">
        <v>3332.72</v>
      </c>
      <c r="G1202" s="47">
        <v>43131</v>
      </c>
      <c r="H1202" s="71">
        <v>5.083333333333333</v>
      </c>
      <c r="I1202" s="64">
        <v>-1</v>
      </c>
      <c r="J1202" s="64" t="s">
        <v>1538</v>
      </c>
      <c r="K1202" s="64" t="s">
        <v>2160</v>
      </c>
      <c r="L1202" s="64" t="s">
        <v>2936</v>
      </c>
      <c r="M1202" s="64" t="s">
        <v>236</v>
      </c>
      <c r="N1202" s="64" t="s">
        <v>254</v>
      </c>
      <c r="O1202" s="64" t="s">
        <v>568</v>
      </c>
    </row>
    <row r="1203" spans="2:15" x14ac:dyDescent="0.3">
      <c r="B1203" t="s">
        <v>1536</v>
      </c>
      <c r="C1203" t="s">
        <v>13312</v>
      </c>
      <c r="D1203" t="s">
        <v>394</v>
      </c>
      <c r="E1203" s="64">
        <v>1</v>
      </c>
      <c r="F1203" s="64">
        <v>3332.72</v>
      </c>
      <c r="G1203" s="47">
        <v>43109</v>
      </c>
      <c r="H1203" s="71">
        <v>5.083333333333333</v>
      </c>
      <c r="I1203" s="64">
        <v>-1</v>
      </c>
      <c r="J1203" s="64" t="s">
        <v>1538</v>
      </c>
      <c r="K1203" s="64" t="s">
        <v>2176</v>
      </c>
      <c r="L1203" s="64" t="s">
        <v>11592</v>
      </c>
      <c r="M1203" s="64" t="s">
        <v>236</v>
      </c>
      <c r="N1203" s="64" t="s">
        <v>254</v>
      </c>
      <c r="O1203" s="64" t="s">
        <v>568</v>
      </c>
    </row>
    <row r="1204" spans="2:15" x14ac:dyDescent="0.3">
      <c r="B1204" t="s">
        <v>1536</v>
      </c>
      <c r="C1204" t="s">
        <v>13315</v>
      </c>
      <c r="D1204" t="s">
        <v>2029</v>
      </c>
      <c r="E1204" s="64">
        <v>0</v>
      </c>
      <c r="F1204" s="64">
        <v>0</v>
      </c>
      <c r="G1204" s="47">
        <v>43131</v>
      </c>
      <c r="H1204" s="71">
        <v>5.083333333333333</v>
      </c>
      <c r="I1204" s="64">
        <v>-1</v>
      </c>
      <c r="J1204" s="64" t="s">
        <v>249</v>
      </c>
      <c r="K1204" s="64" t="s">
        <v>2160</v>
      </c>
      <c r="L1204" s="64" t="s">
        <v>2925</v>
      </c>
      <c r="M1204" s="64" t="s">
        <v>236</v>
      </c>
      <c r="N1204" s="64" t="s">
        <v>254</v>
      </c>
      <c r="O1204" s="64" t="s">
        <v>568</v>
      </c>
    </row>
    <row r="1205" spans="2:15" x14ac:dyDescent="0.3">
      <c r="B1205" t="s">
        <v>1536</v>
      </c>
      <c r="C1205" t="s">
        <v>13403</v>
      </c>
      <c r="D1205" t="s">
        <v>2759</v>
      </c>
      <c r="E1205" s="64">
        <v>0</v>
      </c>
      <c r="F1205" s="64">
        <v>0</v>
      </c>
      <c r="G1205" s="47">
        <v>43118</v>
      </c>
      <c r="H1205" s="71">
        <v>5.083333333333333</v>
      </c>
      <c r="I1205" s="64">
        <v>-1</v>
      </c>
      <c r="J1205" s="64" t="s">
        <v>1538</v>
      </c>
      <c r="K1205" s="64" t="s">
        <v>2160</v>
      </c>
      <c r="L1205" s="64" t="s">
        <v>2936</v>
      </c>
      <c r="M1205" s="64" t="s">
        <v>236</v>
      </c>
      <c r="N1205" s="64" t="s">
        <v>254</v>
      </c>
      <c r="O1205" s="64" t="s">
        <v>568</v>
      </c>
    </row>
    <row r="1206" spans="2:15" x14ac:dyDescent="0.3">
      <c r="B1206" t="s">
        <v>1536</v>
      </c>
      <c r="C1206" t="s">
        <v>13418</v>
      </c>
      <c r="D1206" t="s">
        <v>13133</v>
      </c>
      <c r="E1206" s="64">
        <v>1</v>
      </c>
      <c r="F1206" s="64">
        <v>3332.72</v>
      </c>
      <c r="G1206" s="47">
        <v>43120</v>
      </c>
      <c r="H1206" s="71">
        <v>5.083333333333333</v>
      </c>
      <c r="I1206" s="64">
        <v>-1</v>
      </c>
      <c r="J1206" s="64" t="s">
        <v>249</v>
      </c>
      <c r="K1206" s="64" t="s">
        <v>2160</v>
      </c>
      <c r="L1206" s="64" t="s">
        <v>2936</v>
      </c>
      <c r="M1206" s="64" t="s">
        <v>242</v>
      </c>
      <c r="N1206" s="64" t="s">
        <v>254</v>
      </c>
      <c r="O1206" s="64" t="s">
        <v>568</v>
      </c>
    </row>
    <row r="1207" spans="2:15" x14ac:dyDescent="0.3">
      <c r="B1207" t="s">
        <v>1536</v>
      </c>
      <c r="C1207" t="s">
        <v>13430</v>
      </c>
      <c r="D1207" t="s">
        <v>1897</v>
      </c>
      <c r="E1207" s="64">
        <v>1</v>
      </c>
      <c r="F1207" s="64">
        <v>3332.72</v>
      </c>
      <c r="G1207" s="47">
        <v>43109</v>
      </c>
      <c r="H1207" s="71">
        <v>5.083333333333333</v>
      </c>
      <c r="I1207" s="64">
        <v>-1</v>
      </c>
      <c r="J1207" s="64" t="s">
        <v>249</v>
      </c>
      <c r="K1207" s="64" t="s">
        <v>2160</v>
      </c>
      <c r="L1207" s="64" t="s">
        <v>3939</v>
      </c>
      <c r="M1207" s="64" t="s">
        <v>236</v>
      </c>
      <c r="N1207" s="64" t="s">
        <v>254</v>
      </c>
      <c r="O1207" s="64" t="s">
        <v>568</v>
      </c>
    </row>
    <row r="1208" spans="2:15" x14ac:dyDescent="0.3">
      <c r="B1208" t="s">
        <v>1536</v>
      </c>
      <c r="C1208" t="s">
        <v>13559</v>
      </c>
      <c r="D1208" t="s">
        <v>2104</v>
      </c>
      <c r="E1208" s="64">
        <v>0</v>
      </c>
      <c r="F1208" s="64">
        <v>0</v>
      </c>
      <c r="G1208" s="47">
        <v>43129</v>
      </c>
      <c r="H1208" s="71">
        <v>5.083333333333333</v>
      </c>
      <c r="I1208" s="64">
        <v>-1</v>
      </c>
      <c r="J1208" s="64" t="s">
        <v>1538</v>
      </c>
      <c r="K1208" s="64" t="s">
        <v>2160</v>
      </c>
      <c r="L1208" s="64" t="s">
        <v>8133</v>
      </c>
      <c r="M1208" s="64" t="s">
        <v>246</v>
      </c>
      <c r="N1208" s="64" t="s">
        <v>254</v>
      </c>
      <c r="O1208" s="64" t="s">
        <v>568</v>
      </c>
    </row>
    <row r="1209" spans="2:15" x14ac:dyDescent="0.3">
      <c r="B1209" t="s">
        <v>1536</v>
      </c>
      <c r="C1209" t="s">
        <v>13599</v>
      </c>
      <c r="D1209" t="s">
        <v>2110</v>
      </c>
      <c r="E1209" s="64">
        <v>0</v>
      </c>
      <c r="F1209" s="64">
        <v>0</v>
      </c>
      <c r="G1209" s="47">
        <v>43120</v>
      </c>
      <c r="H1209" s="71">
        <v>5.083333333333333</v>
      </c>
      <c r="I1209" s="64">
        <v>-1</v>
      </c>
      <c r="J1209" s="64" t="s">
        <v>1538</v>
      </c>
      <c r="K1209" s="64" t="s">
        <v>2173</v>
      </c>
      <c r="L1209" s="64" t="s">
        <v>13600</v>
      </c>
      <c r="M1209" s="64" t="s">
        <v>236</v>
      </c>
      <c r="N1209" s="64" t="s">
        <v>254</v>
      </c>
      <c r="O1209" s="64" t="s">
        <v>568</v>
      </c>
    </row>
    <row r="1210" spans="2:15" x14ac:dyDescent="0.3">
      <c r="B1210" t="s">
        <v>1536</v>
      </c>
      <c r="C1210" t="s">
        <v>13655</v>
      </c>
      <c r="D1210" t="s">
        <v>1908</v>
      </c>
      <c r="E1210" s="64">
        <v>0</v>
      </c>
      <c r="F1210" s="64">
        <v>0</v>
      </c>
      <c r="G1210" s="47">
        <v>43111</v>
      </c>
      <c r="H1210" s="71">
        <v>5.083333333333333</v>
      </c>
      <c r="I1210" s="64">
        <v>-1</v>
      </c>
      <c r="J1210" s="64" t="s">
        <v>1538</v>
      </c>
      <c r="K1210" s="64" t="s">
        <v>2160</v>
      </c>
      <c r="L1210" s="64" t="s">
        <v>2925</v>
      </c>
      <c r="M1210" s="64" t="s">
        <v>236</v>
      </c>
      <c r="N1210" s="64" t="s">
        <v>254</v>
      </c>
      <c r="O1210" s="64" t="s">
        <v>568</v>
      </c>
    </row>
    <row r="1211" spans="2:15" x14ac:dyDescent="0.3">
      <c r="B1211" t="s">
        <v>1536</v>
      </c>
      <c r="C1211" t="s">
        <v>13866</v>
      </c>
      <c r="D1211" t="s">
        <v>404</v>
      </c>
      <c r="E1211" s="64">
        <v>1</v>
      </c>
      <c r="F1211" s="64">
        <v>3332.72</v>
      </c>
      <c r="G1211" s="47">
        <v>43130</v>
      </c>
      <c r="H1211" s="71">
        <v>5.083333333333333</v>
      </c>
      <c r="I1211" s="64">
        <v>-1</v>
      </c>
      <c r="J1211" s="64" t="s">
        <v>1538</v>
      </c>
      <c r="K1211" s="64" t="s">
        <v>1535</v>
      </c>
      <c r="L1211" s="64" t="s">
        <v>1535</v>
      </c>
      <c r="M1211" s="64" t="s">
        <v>241</v>
      </c>
      <c r="N1211" s="64" t="s">
        <v>254</v>
      </c>
      <c r="O1211" s="64" t="s">
        <v>568</v>
      </c>
    </row>
    <row r="1212" spans="2:15" x14ac:dyDescent="0.3">
      <c r="B1212" t="s">
        <v>1536</v>
      </c>
      <c r="C1212" t="s">
        <v>11742</v>
      </c>
      <c r="D1212" t="s">
        <v>2243</v>
      </c>
      <c r="E1212" s="64">
        <v>2</v>
      </c>
      <c r="F1212" s="64">
        <v>5657.54</v>
      </c>
      <c r="G1212" s="47">
        <v>43130</v>
      </c>
      <c r="H1212" s="71">
        <v>5.083333333333333</v>
      </c>
      <c r="I1212" s="64">
        <v>135475</v>
      </c>
      <c r="J1212" s="64" t="s">
        <v>249</v>
      </c>
      <c r="K1212" s="64" t="s">
        <v>2160</v>
      </c>
      <c r="L1212" s="64" t="s">
        <v>3939</v>
      </c>
      <c r="M1212" s="64" t="s">
        <v>236</v>
      </c>
      <c r="N1212" s="64" t="s">
        <v>254</v>
      </c>
      <c r="O1212" s="64" t="s">
        <v>568</v>
      </c>
    </row>
    <row r="1213" spans="2:15" x14ac:dyDescent="0.3">
      <c r="B1213" t="s">
        <v>1536</v>
      </c>
      <c r="C1213" t="s">
        <v>14263</v>
      </c>
      <c r="D1213" t="s">
        <v>12953</v>
      </c>
      <c r="E1213" s="64">
        <v>1</v>
      </c>
      <c r="F1213" s="64">
        <v>3332.72</v>
      </c>
      <c r="G1213" s="47">
        <v>43119</v>
      </c>
      <c r="H1213" s="71">
        <v>5.083333333333333</v>
      </c>
      <c r="I1213" s="64">
        <v>-1</v>
      </c>
      <c r="J1213" s="64" t="s">
        <v>249</v>
      </c>
      <c r="K1213" s="64" t="s">
        <v>2173</v>
      </c>
      <c r="L1213" s="64" t="s">
        <v>14226</v>
      </c>
      <c r="M1213" s="64" t="s">
        <v>242</v>
      </c>
      <c r="N1213" s="64" t="s">
        <v>254</v>
      </c>
      <c r="O1213" s="64" t="s">
        <v>568</v>
      </c>
    </row>
    <row r="1214" spans="2:15" x14ac:dyDescent="0.3">
      <c r="B1214" t="s">
        <v>1536</v>
      </c>
      <c r="C1214" t="s">
        <v>14285</v>
      </c>
      <c r="D1214" t="s">
        <v>381</v>
      </c>
      <c r="E1214" s="64">
        <v>1</v>
      </c>
      <c r="F1214" s="64">
        <v>3649.02</v>
      </c>
      <c r="G1214" s="47">
        <v>43112</v>
      </c>
      <c r="H1214" s="71">
        <v>5.083333333333333</v>
      </c>
      <c r="I1214" s="64">
        <v>-1</v>
      </c>
      <c r="J1214" s="64" t="s">
        <v>1538</v>
      </c>
      <c r="K1214" s="64" t="s">
        <v>2176</v>
      </c>
      <c r="L1214" s="64" t="s">
        <v>14286</v>
      </c>
      <c r="M1214" s="64" t="s">
        <v>236</v>
      </c>
      <c r="N1214" s="64" t="s">
        <v>254</v>
      </c>
      <c r="O1214" s="64" t="s">
        <v>568</v>
      </c>
    </row>
    <row r="1215" spans="2:15" x14ac:dyDescent="0.3">
      <c r="B1215" t="s">
        <v>1536</v>
      </c>
      <c r="C1215" t="s">
        <v>14306</v>
      </c>
      <c r="D1215" t="s">
        <v>1995</v>
      </c>
      <c r="E1215" s="64">
        <v>0</v>
      </c>
      <c r="F1215" s="64">
        <v>0</v>
      </c>
      <c r="G1215" s="47">
        <v>43119</v>
      </c>
      <c r="H1215" s="71">
        <v>5.083333333333333</v>
      </c>
      <c r="I1215" s="64">
        <v>-1</v>
      </c>
      <c r="J1215" s="64" t="s">
        <v>1538</v>
      </c>
      <c r="K1215" s="64" t="s">
        <v>2173</v>
      </c>
      <c r="L1215" s="64" t="s">
        <v>13125</v>
      </c>
      <c r="M1215" s="64" t="s">
        <v>242</v>
      </c>
      <c r="N1215" s="64" t="s">
        <v>254</v>
      </c>
      <c r="O1215" s="64" t="s">
        <v>568</v>
      </c>
    </row>
    <row r="1216" spans="2:15" x14ac:dyDescent="0.3">
      <c r="B1216" t="s">
        <v>1536</v>
      </c>
      <c r="C1216" t="s">
        <v>14361</v>
      </c>
      <c r="D1216" t="s">
        <v>1930</v>
      </c>
      <c r="E1216" s="64">
        <v>1</v>
      </c>
      <c r="F1216" s="64">
        <v>3245.09</v>
      </c>
      <c r="G1216" s="47">
        <v>43116</v>
      </c>
      <c r="H1216" s="71">
        <v>5.083333333333333</v>
      </c>
      <c r="I1216" s="64">
        <v>-1</v>
      </c>
      <c r="J1216" s="64" t="s">
        <v>1538</v>
      </c>
      <c r="K1216" s="64" t="s">
        <v>2176</v>
      </c>
      <c r="L1216" s="64" t="s">
        <v>14362</v>
      </c>
      <c r="M1216" s="64" t="s">
        <v>246</v>
      </c>
      <c r="N1216" s="64" t="s">
        <v>254</v>
      </c>
      <c r="O1216" s="64" t="s">
        <v>568</v>
      </c>
    </row>
    <row r="1217" spans="2:15" x14ac:dyDescent="0.3">
      <c r="B1217" t="s">
        <v>1536</v>
      </c>
      <c r="C1217" t="s">
        <v>14621</v>
      </c>
      <c r="D1217" t="s">
        <v>265</v>
      </c>
      <c r="E1217" s="64">
        <v>0</v>
      </c>
      <c r="F1217" s="64">
        <v>0</v>
      </c>
      <c r="G1217" s="47">
        <v>43112</v>
      </c>
      <c r="H1217" s="71">
        <v>5.083333333333333</v>
      </c>
      <c r="I1217" s="64">
        <v>-1</v>
      </c>
      <c r="J1217" s="64" t="s">
        <v>1538</v>
      </c>
      <c r="K1217" s="64" t="s">
        <v>2160</v>
      </c>
      <c r="L1217" s="64" t="s">
        <v>12940</v>
      </c>
      <c r="M1217" s="64" t="s">
        <v>241</v>
      </c>
      <c r="N1217" s="64" t="s">
        <v>254</v>
      </c>
      <c r="O1217" s="64" t="s">
        <v>568</v>
      </c>
    </row>
    <row r="1218" spans="2:15" x14ac:dyDescent="0.3">
      <c r="B1218" t="s">
        <v>1536</v>
      </c>
      <c r="C1218" t="s">
        <v>12265</v>
      </c>
      <c r="D1218" t="s">
        <v>2256</v>
      </c>
      <c r="E1218" s="64">
        <v>0</v>
      </c>
      <c r="F1218" s="64">
        <v>0</v>
      </c>
      <c r="G1218" s="47">
        <v>43123</v>
      </c>
      <c r="H1218" s="71">
        <v>5.083333333333333</v>
      </c>
      <c r="I1218" s="64">
        <v>54438</v>
      </c>
      <c r="J1218" s="64" t="s">
        <v>249</v>
      </c>
      <c r="K1218" s="64" t="s">
        <v>2173</v>
      </c>
      <c r="L1218" s="64" t="s">
        <v>12266</v>
      </c>
      <c r="M1218" s="64" t="s">
        <v>236</v>
      </c>
      <c r="N1218" s="64" t="s">
        <v>254</v>
      </c>
      <c r="O1218" s="64" t="s">
        <v>568</v>
      </c>
    </row>
    <row r="1219" spans="2:15" x14ac:dyDescent="0.3">
      <c r="B1219" t="s">
        <v>1547</v>
      </c>
      <c r="C1219" t="s">
        <v>14734</v>
      </c>
      <c r="D1219" t="s">
        <v>568</v>
      </c>
      <c r="E1219" s="64">
        <v>0</v>
      </c>
      <c r="F1219" s="64">
        <v>0</v>
      </c>
      <c r="G1219" s="47">
        <v>43131</v>
      </c>
      <c r="H1219" s="71">
        <v>5.083333333333333</v>
      </c>
      <c r="I1219" s="64">
        <v>0</v>
      </c>
      <c r="J1219" s="64" t="s">
        <v>1538</v>
      </c>
      <c r="K1219" s="64" t="s">
        <v>2173</v>
      </c>
      <c r="L1219" s="64" t="s">
        <v>13611</v>
      </c>
      <c r="M1219" s="64" t="s">
        <v>236</v>
      </c>
      <c r="N1219" s="64" t="s">
        <v>254</v>
      </c>
      <c r="O1219" s="64" t="s">
        <v>568</v>
      </c>
    </row>
    <row r="1220" spans="2:15" x14ac:dyDescent="0.3">
      <c r="B1220" t="s">
        <v>1536</v>
      </c>
      <c r="C1220" t="s">
        <v>11773</v>
      </c>
      <c r="D1220" t="s">
        <v>2228</v>
      </c>
      <c r="E1220" s="64">
        <v>0</v>
      </c>
      <c r="F1220" s="64">
        <v>0</v>
      </c>
      <c r="G1220" s="47">
        <v>43129</v>
      </c>
      <c r="H1220" s="71">
        <v>5.083333333333333</v>
      </c>
      <c r="I1220" s="64">
        <v>176454</v>
      </c>
      <c r="J1220" s="64" t="s">
        <v>249</v>
      </c>
      <c r="K1220" s="64" t="s">
        <v>2160</v>
      </c>
      <c r="L1220" s="64" t="s">
        <v>3939</v>
      </c>
      <c r="M1220" s="64" t="s">
        <v>236</v>
      </c>
      <c r="N1220" s="64" t="s">
        <v>254</v>
      </c>
      <c r="O1220" s="64" t="s">
        <v>568</v>
      </c>
    </row>
    <row r="1221" spans="2:15" x14ac:dyDescent="0.3">
      <c r="B1221" t="s">
        <v>1536</v>
      </c>
      <c r="C1221" t="s">
        <v>15059</v>
      </c>
      <c r="D1221" t="s">
        <v>1457</v>
      </c>
      <c r="E1221" s="64">
        <v>1</v>
      </c>
      <c r="F1221" s="64">
        <v>3332.72</v>
      </c>
      <c r="G1221" s="47">
        <v>43119</v>
      </c>
      <c r="H1221" s="71">
        <v>5.083333333333333</v>
      </c>
      <c r="I1221" s="64">
        <v>-1</v>
      </c>
      <c r="J1221" s="64" t="s">
        <v>249</v>
      </c>
      <c r="K1221" s="64" t="s">
        <v>2160</v>
      </c>
      <c r="L1221" s="64" t="s">
        <v>2936</v>
      </c>
      <c r="M1221" s="64" t="s">
        <v>236</v>
      </c>
      <c r="N1221" s="64" t="s">
        <v>254</v>
      </c>
      <c r="O1221" s="64" t="s">
        <v>568</v>
      </c>
    </row>
    <row r="1222" spans="2:15" x14ac:dyDescent="0.3">
      <c r="B1222" t="s">
        <v>1536</v>
      </c>
      <c r="C1222" t="s">
        <v>15251</v>
      </c>
      <c r="D1222" t="s">
        <v>1456</v>
      </c>
      <c r="E1222" s="64">
        <v>2</v>
      </c>
      <c r="F1222" s="64">
        <v>3666.57</v>
      </c>
      <c r="G1222" s="47">
        <v>43131</v>
      </c>
      <c r="H1222" s="71">
        <v>5.083333333333333</v>
      </c>
      <c r="I1222" s="64">
        <v>-1</v>
      </c>
      <c r="J1222" s="64" t="s">
        <v>1538</v>
      </c>
      <c r="K1222" s="64" t="s">
        <v>2176</v>
      </c>
      <c r="L1222" s="64" t="s">
        <v>15252</v>
      </c>
      <c r="M1222" s="64" t="s">
        <v>236</v>
      </c>
      <c r="N1222" s="64" t="s">
        <v>254</v>
      </c>
      <c r="O1222" s="64" t="s">
        <v>568</v>
      </c>
    </row>
    <row r="1223" spans="2:15" x14ac:dyDescent="0.3">
      <c r="B1223" t="s">
        <v>1536</v>
      </c>
      <c r="C1223" t="s">
        <v>15433</v>
      </c>
      <c r="D1223" t="s">
        <v>1901</v>
      </c>
      <c r="E1223" s="64">
        <v>0</v>
      </c>
      <c r="F1223" s="64">
        <v>0</v>
      </c>
      <c r="G1223" s="47">
        <v>43131</v>
      </c>
      <c r="H1223" s="71">
        <v>5.083333333333333</v>
      </c>
      <c r="I1223" s="64">
        <v>-1</v>
      </c>
      <c r="J1223" s="64" t="s">
        <v>1538</v>
      </c>
      <c r="K1223" s="64" t="s">
        <v>2176</v>
      </c>
      <c r="L1223" s="64" t="s">
        <v>13284</v>
      </c>
      <c r="M1223" s="64" t="s">
        <v>241</v>
      </c>
      <c r="N1223" s="64" t="s">
        <v>254</v>
      </c>
      <c r="O1223" s="64" t="s">
        <v>568</v>
      </c>
    </row>
    <row r="1224" spans="2:15" x14ac:dyDescent="0.3">
      <c r="B1224" t="s">
        <v>1536</v>
      </c>
      <c r="C1224" t="s">
        <v>15602</v>
      </c>
      <c r="D1224" t="s">
        <v>1507</v>
      </c>
      <c r="E1224" s="64">
        <v>1</v>
      </c>
      <c r="F1224" s="64">
        <v>333.85</v>
      </c>
      <c r="G1224" s="47">
        <v>43111</v>
      </c>
      <c r="H1224" s="71">
        <v>5.083333333333333</v>
      </c>
      <c r="I1224" s="64">
        <v>-1</v>
      </c>
      <c r="J1224" s="64" t="s">
        <v>1538</v>
      </c>
      <c r="K1224" s="64" t="s">
        <v>2160</v>
      </c>
      <c r="L1224" s="64" t="s">
        <v>2936</v>
      </c>
      <c r="M1224" s="64" t="s">
        <v>242</v>
      </c>
      <c r="N1224" s="64" t="s">
        <v>254</v>
      </c>
      <c r="O1224" s="64" t="s">
        <v>568</v>
      </c>
    </row>
    <row r="1225" spans="2:15" x14ac:dyDescent="0.3">
      <c r="B1225" t="s">
        <v>1536</v>
      </c>
      <c r="C1225" t="s">
        <v>15811</v>
      </c>
      <c r="D1225" t="s">
        <v>13133</v>
      </c>
      <c r="E1225" s="64">
        <v>0</v>
      </c>
      <c r="F1225" s="64">
        <v>0</v>
      </c>
      <c r="G1225" s="47">
        <v>43116</v>
      </c>
      <c r="H1225" s="71">
        <v>5.083333333333333</v>
      </c>
      <c r="I1225" s="64">
        <v>-1</v>
      </c>
      <c r="J1225" s="64" t="s">
        <v>249</v>
      </c>
      <c r="K1225" s="64" t="s">
        <v>2173</v>
      </c>
      <c r="L1225" s="64" t="s">
        <v>12965</v>
      </c>
      <c r="M1225" s="64" t="s">
        <v>242</v>
      </c>
      <c r="N1225" s="64" t="s">
        <v>254</v>
      </c>
      <c r="O1225" s="64" t="s">
        <v>568</v>
      </c>
    </row>
    <row r="1226" spans="2:15" x14ac:dyDescent="0.3">
      <c r="B1226" t="s">
        <v>1536</v>
      </c>
      <c r="C1226" t="s">
        <v>12301</v>
      </c>
      <c r="D1226" t="s">
        <v>2187</v>
      </c>
      <c r="E1226" s="64">
        <v>0</v>
      </c>
      <c r="F1226" s="64">
        <v>0</v>
      </c>
      <c r="G1226" s="47">
        <v>43131</v>
      </c>
      <c r="H1226" s="71">
        <v>5.083333333333333</v>
      </c>
      <c r="I1226" s="64">
        <v>65645</v>
      </c>
      <c r="J1226" s="64" t="s">
        <v>1538</v>
      </c>
      <c r="K1226" s="64" t="s">
        <v>2185</v>
      </c>
      <c r="L1226" s="64" t="s">
        <v>12302</v>
      </c>
      <c r="M1226" s="64" t="s">
        <v>236</v>
      </c>
      <c r="N1226" s="64" t="s">
        <v>254</v>
      </c>
      <c r="O1226" s="64" t="s">
        <v>568</v>
      </c>
    </row>
    <row r="1227" spans="2:15" x14ac:dyDescent="0.3">
      <c r="B1227" t="s">
        <v>1536</v>
      </c>
      <c r="C1227" t="s">
        <v>16157</v>
      </c>
      <c r="D1227" t="s">
        <v>1861</v>
      </c>
      <c r="E1227" s="64">
        <v>1</v>
      </c>
      <c r="F1227" s="64">
        <v>716.32</v>
      </c>
      <c r="G1227" s="47">
        <v>43109</v>
      </c>
      <c r="H1227" s="71">
        <v>5.083333333333333</v>
      </c>
      <c r="I1227" s="64">
        <v>-1</v>
      </c>
      <c r="J1227" s="64" t="s">
        <v>249</v>
      </c>
      <c r="K1227" s="64" t="s">
        <v>2176</v>
      </c>
      <c r="L1227" s="64" t="s">
        <v>16158</v>
      </c>
      <c r="M1227" s="64" t="s">
        <v>242</v>
      </c>
      <c r="N1227" s="64" t="s">
        <v>254</v>
      </c>
      <c r="O1227" s="64" t="s">
        <v>568</v>
      </c>
    </row>
    <row r="1228" spans="2:15" x14ac:dyDescent="0.3">
      <c r="B1228" t="s">
        <v>1536</v>
      </c>
      <c r="C1228" t="s">
        <v>16224</v>
      </c>
      <c r="D1228" t="s">
        <v>1460</v>
      </c>
      <c r="E1228" s="64">
        <v>1</v>
      </c>
      <c r="F1228" s="64">
        <v>3332.72</v>
      </c>
      <c r="G1228" s="47">
        <v>43131</v>
      </c>
      <c r="H1228" s="71">
        <v>5.083333333333333</v>
      </c>
      <c r="I1228" s="64">
        <v>-1</v>
      </c>
      <c r="J1228" s="64" t="s">
        <v>1538</v>
      </c>
      <c r="K1228" s="64" t="s">
        <v>2173</v>
      </c>
      <c r="L1228" s="64" t="s">
        <v>3010</v>
      </c>
      <c r="M1228" s="64" t="s">
        <v>236</v>
      </c>
      <c r="N1228" s="64" t="s">
        <v>254</v>
      </c>
      <c r="O1228" s="64" t="s">
        <v>568</v>
      </c>
    </row>
    <row r="1229" spans="2:15" x14ac:dyDescent="0.3">
      <c r="B1229" t="s">
        <v>1536</v>
      </c>
      <c r="C1229" t="s">
        <v>16450</v>
      </c>
      <c r="D1229" t="s">
        <v>1447</v>
      </c>
      <c r="E1229" s="64">
        <v>0</v>
      </c>
      <c r="F1229" s="64">
        <v>0</v>
      </c>
      <c r="G1229" s="47">
        <v>43127</v>
      </c>
      <c r="H1229" s="71">
        <v>5.083333333333333</v>
      </c>
      <c r="I1229" s="64">
        <v>-1</v>
      </c>
      <c r="J1229" s="64" t="s">
        <v>249</v>
      </c>
      <c r="K1229" s="64" t="s">
        <v>2160</v>
      </c>
      <c r="L1229" s="64" t="s">
        <v>8716</v>
      </c>
      <c r="M1229" s="64" t="s">
        <v>236</v>
      </c>
      <c r="N1229" s="64" t="s">
        <v>254</v>
      </c>
      <c r="O1229" s="64" t="s">
        <v>568</v>
      </c>
    </row>
    <row r="1230" spans="2:15" x14ac:dyDescent="0.3">
      <c r="B1230" t="s">
        <v>1536</v>
      </c>
      <c r="C1230" t="s">
        <v>12008</v>
      </c>
      <c r="D1230" t="s">
        <v>2340</v>
      </c>
      <c r="E1230" s="64">
        <v>0</v>
      </c>
      <c r="F1230" s="64">
        <v>0</v>
      </c>
      <c r="G1230" s="47">
        <v>43113</v>
      </c>
      <c r="H1230" s="71">
        <v>5.083333333333333</v>
      </c>
      <c r="I1230" s="64">
        <v>58297</v>
      </c>
      <c r="J1230" s="64" t="s">
        <v>1538</v>
      </c>
      <c r="K1230" s="64" t="s">
        <v>2176</v>
      </c>
      <c r="L1230" s="64" t="s">
        <v>11288</v>
      </c>
      <c r="M1230" s="64" t="s">
        <v>242</v>
      </c>
      <c r="N1230" s="64" t="s">
        <v>254</v>
      </c>
      <c r="O1230" s="64" t="s">
        <v>568</v>
      </c>
    </row>
    <row r="1231" spans="2:15" x14ac:dyDescent="0.3">
      <c r="B1231" t="s">
        <v>1536</v>
      </c>
      <c r="C1231" t="s">
        <v>16545</v>
      </c>
      <c r="D1231" t="s">
        <v>2355</v>
      </c>
      <c r="E1231" s="64">
        <v>0</v>
      </c>
      <c r="F1231" s="64">
        <v>0</v>
      </c>
      <c r="G1231" s="47">
        <v>43119</v>
      </c>
      <c r="H1231" s="71">
        <v>5.083333333333333</v>
      </c>
      <c r="I1231" s="64">
        <v>87134</v>
      </c>
      <c r="J1231" s="64" t="s">
        <v>1538</v>
      </c>
      <c r="K1231" s="64" t="s">
        <v>2160</v>
      </c>
      <c r="L1231" s="64" t="s">
        <v>14238</v>
      </c>
      <c r="M1231" s="64" t="s">
        <v>239</v>
      </c>
      <c r="N1231" s="64" t="s">
        <v>254</v>
      </c>
      <c r="O1231" s="64" t="s">
        <v>568</v>
      </c>
    </row>
    <row r="1232" spans="2:15" x14ac:dyDescent="0.3">
      <c r="B1232" t="s">
        <v>1536</v>
      </c>
      <c r="C1232" t="s">
        <v>16625</v>
      </c>
      <c r="D1232" t="s">
        <v>303</v>
      </c>
      <c r="E1232" s="64">
        <v>0</v>
      </c>
      <c r="F1232" s="64">
        <v>0</v>
      </c>
      <c r="G1232" s="47">
        <v>43119</v>
      </c>
      <c r="H1232" s="71">
        <v>5.083333333333333</v>
      </c>
      <c r="I1232" s="64">
        <v>-1</v>
      </c>
      <c r="J1232" s="64" t="s">
        <v>1538</v>
      </c>
      <c r="K1232" s="64" t="s">
        <v>2160</v>
      </c>
      <c r="L1232" s="64" t="s">
        <v>4726</v>
      </c>
      <c r="M1232" s="64" t="s">
        <v>236</v>
      </c>
      <c r="N1232" s="64" t="s">
        <v>254</v>
      </c>
      <c r="O1232" s="64" t="s">
        <v>568</v>
      </c>
    </row>
    <row r="1233" spans="2:15" x14ac:dyDescent="0.3">
      <c r="B1233" t="s">
        <v>1546</v>
      </c>
      <c r="C1233" t="s">
        <v>16727</v>
      </c>
      <c r="D1233" t="s">
        <v>1930</v>
      </c>
      <c r="E1233" s="64">
        <v>0</v>
      </c>
      <c r="F1233" s="64">
        <v>0</v>
      </c>
      <c r="G1233" s="47">
        <v>43116</v>
      </c>
      <c r="H1233" s="71">
        <v>5.083333333333333</v>
      </c>
      <c r="I1233" s="64">
        <v>-1</v>
      </c>
      <c r="J1233" s="64" t="s">
        <v>1538</v>
      </c>
      <c r="K1233" s="64" t="s">
        <v>2160</v>
      </c>
      <c r="L1233" s="64" t="s">
        <v>2936</v>
      </c>
      <c r="M1233" s="64" t="s">
        <v>236</v>
      </c>
      <c r="N1233" s="64" t="s">
        <v>254</v>
      </c>
      <c r="O1233" s="64" t="s">
        <v>568</v>
      </c>
    </row>
    <row r="1234" spans="2:15" x14ac:dyDescent="0.3">
      <c r="B1234" t="s">
        <v>1536</v>
      </c>
      <c r="C1234" t="s">
        <v>16739</v>
      </c>
      <c r="D1234" t="s">
        <v>401</v>
      </c>
      <c r="E1234" s="64">
        <v>0</v>
      </c>
      <c r="F1234" s="64">
        <v>0</v>
      </c>
      <c r="G1234" s="47">
        <v>43120</v>
      </c>
      <c r="H1234" s="71">
        <v>5.083333333333333</v>
      </c>
      <c r="I1234" s="64">
        <v>-1</v>
      </c>
      <c r="J1234" s="64" t="s">
        <v>1538</v>
      </c>
      <c r="K1234" s="64" t="s">
        <v>1535</v>
      </c>
      <c r="L1234" s="64" t="s">
        <v>1535</v>
      </c>
      <c r="M1234" s="64" t="s">
        <v>242</v>
      </c>
      <c r="N1234" s="64" t="s">
        <v>254</v>
      </c>
      <c r="O1234" s="64" t="s">
        <v>568</v>
      </c>
    </row>
    <row r="1235" spans="2:15" x14ac:dyDescent="0.3">
      <c r="B1235" t="s">
        <v>1547</v>
      </c>
      <c r="C1235" t="s">
        <v>16788</v>
      </c>
      <c r="D1235" t="s">
        <v>568</v>
      </c>
      <c r="E1235" s="64">
        <v>0</v>
      </c>
      <c r="F1235" s="64">
        <v>0</v>
      </c>
      <c r="G1235" s="47">
        <v>43111</v>
      </c>
      <c r="H1235" s="71">
        <v>5.083333333333333</v>
      </c>
      <c r="I1235" s="64">
        <v>0</v>
      </c>
      <c r="J1235" s="64" t="s">
        <v>1538</v>
      </c>
      <c r="K1235" s="64" t="s">
        <v>1535</v>
      </c>
      <c r="L1235" s="64" t="s">
        <v>1535</v>
      </c>
      <c r="M1235" s="64" t="s">
        <v>242</v>
      </c>
      <c r="N1235" s="64" t="s">
        <v>254</v>
      </c>
      <c r="O1235" s="64" t="s">
        <v>568</v>
      </c>
    </row>
    <row r="1236" spans="2:15" x14ac:dyDescent="0.3">
      <c r="B1236" t="s">
        <v>1536</v>
      </c>
      <c r="C1236" t="s">
        <v>12151</v>
      </c>
      <c r="D1236" t="s">
        <v>2214</v>
      </c>
      <c r="E1236" s="64">
        <v>0</v>
      </c>
      <c r="F1236" s="64">
        <v>0</v>
      </c>
      <c r="G1236" s="47">
        <v>43112</v>
      </c>
      <c r="H1236" s="71">
        <v>5.083333333333333</v>
      </c>
      <c r="I1236" s="64">
        <v>70835</v>
      </c>
      <c r="J1236" s="64" t="s">
        <v>1538</v>
      </c>
      <c r="K1236" s="64" t="s">
        <v>2160</v>
      </c>
      <c r="L1236" s="64" t="s">
        <v>2992</v>
      </c>
      <c r="M1236" s="64" t="s">
        <v>246</v>
      </c>
      <c r="N1236" s="64" t="s">
        <v>254</v>
      </c>
      <c r="O1236" s="64" t="s">
        <v>568</v>
      </c>
    </row>
    <row r="1237" spans="2:15" x14ac:dyDescent="0.3">
      <c r="B1237" t="s">
        <v>1536</v>
      </c>
      <c r="C1237" t="s">
        <v>16965</v>
      </c>
      <c r="D1237" t="s">
        <v>12436</v>
      </c>
      <c r="E1237" s="64">
        <v>2</v>
      </c>
      <c r="F1237" s="64">
        <v>3666.57</v>
      </c>
      <c r="G1237" s="47">
        <v>43126</v>
      </c>
      <c r="H1237" s="71">
        <v>5.083333333333333</v>
      </c>
      <c r="I1237" s="64">
        <v>-1</v>
      </c>
      <c r="J1237" s="64" t="s">
        <v>1538</v>
      </c>
      <c r="K1237" s="64" t="s">
        <v>1535</v>
      </c>
      <c r="L1237" s="64" t="s">
        <v>1535</v>
      </c>
      <c r="M1237" s="64" t="s">
        <v>242</v>
      </c>
      <c r="N1237" s="64" t="s">
        <v>254</v>
      </c>
      <c r="O1237" s="64" t="s">
        <v>568</v>
      </c>
    </row>
    <row r="1238" spans="2:15" x14ac:dyDescent="0.3">
      <c r="B1238" t="s">
        <v>1536</v>
      </c>
      <c r="C1238" t="s">
        <v>17074</v>
      </c>
      <c r="D1238" t="s">
        <v>427</v>
      </c>
      <c r="E1238" s="64">
        <v>1</v>
      </c>
      <c r="F1238" s="64">
        <v>716.32</v>
      </c>
      <c r="G1238" s="47">
        <v>43131</v>
      </c>
      <c r="H1238" s="71">
        <v>5.083333333333333</v>
      </c>
      <c r="I1238" s="64">
        <v>-1</v>
      </c>
      <c r="J1238" s="64" t="s">
        <v>1538</v>
      </c>
      <c r="K1238" s="64" t="s">
        <v>1535</v>
      </c>
      <c r="L1238" s="64" t="s">
        <v>1535</v>
      </c>
      <c r="M1238" s="64" t="s">
        <v>242</v>
      </c>
      <c r="N1238" s="64" t="s">
        <v>254</v>
      </c>
      <c r="O1238" s="64" t="s">
        <v>568</v>
      </c>
    </row>
    <row r="1239" spans="2:15" x14ac:dyDescent="0.3">
      <c r="B1239" t="s">
        <v>1547</v>
      </c>
      <c r="C1239" t="s">
        <v>17127</v>
      </c>
      <c r="D1239" t="s">
        <v>568</v>
      </c>
      <c r="E1239" s="64">
        <v>0</v>
      </c>
      <c r="F1239" s="64">
        <v>0</v>
      </c>
      <c r="G1239" s="47">
        <v>43115</v>
      </c>
      <c r="H1239" s="71">
        <v>5.083333333333333</v>
      </c>
      <c r="I1239" s="64">
        <v>0</v>
      </c>
      <c r="J1239" s="64" t="s">
        <v>1538</v>
      </c>
      <c r="K1239" s="64" t="s">
        <v>1535</v>
      </c>
      <c r="L1239" s="64" t="s">
        <v>1535</v>
      </c>
      <c r="M1239" s="64" t="s">
        <v>236</v>
      </c>
      <c r="N1239" s="64" t="s">
        <v>254</v>
      </c>
      <c r="O1239" s="64" t="s">
        <v>568</v>
      </c>
    </row>
    <row r="1240" spans="2:15" x14ac:dyDescent="0.3">
      <c r="B1240" t="s">
        <v>1536</v>
      </c>
      <c r="C1240" t="s">
        <v>17176</v>
      </c>
      <c r="D1240" t="s">
        <v>334</v>
      </c>
      <c r="E1240" s="64">
        <v>0</v>
      </c>
      <c r="F1240" s="64">
        <v>0</v>
      </c>
      <c r="G1240" s="47">
        <v>43131</v>
      </c>
      <c r="H1240" s="71">
        <v>5.083333333333333</v>
      </c>
      <c r="I1240" s="64">
        <v>-1</v>
      </c>
      <c r="J1240" s="64" t="s">
        <v>1538</v>
      </c>
      <c r="K1240" s="64" t="s">
        <v>1535</v>
      </c>
      <c r="L1240" s="64" t="s">
        <v>1535</v>
      </c>
      <c r="M1240" s="64" t="s">
        <v>241</v>
      </c>
      <c r="N1240" s="64" t="s">
        <v>254</v>
      </c>
      <c r="O1240" s="64" t="s">
        <v>568</v>
      </c>
    </row>
    <row r="1241" spans="2:15" x14ac:dyDescent="0.3">
      <c r="B1241" t="s">
        <v>1536</v>
      </c>
      <c r="C1241" t="s">
        <v>17255</v>
      </c>
      <c r="D1241" t="s">
        <v>275</v>
      </c>
      <c r="E1241" s="64">
        <v>0</v>
      </c>
      <c r="F1241" s="64">
        <v>0</v>
      </c>
      <c r="G1241" s="47">
        <v>43113</v>
      </c>
      <c r="H1241" s="71">
        <v>5.083333333333333</v>
      </c>
      <c r="I1241" s="64">
        <v>-1</v>
      </c>
      <c r="J1241" s="64" t="s">
        <v>1538</v>
      </c>
      <c r="K1241" s="64" t="s">
        <v>1535</v>
      </c>
      <c r="L1241" s="64" t="s">
        <v>1535</v>
      </c>
      <c r="M1241" s="64" t="s">
        <v>236</v>
      </c>
      <c r="N1241" s="64" t="s">
        <v>254</v>
      </c>
      <c r="O1241" s="64" t="s">
        <v>568</v>
      </c>
    </row>
    <row r="1242" spans="2:15" x14ac:dyDescent="0.3">
      <c r="B1242" t="s">
        <v>1547</v>
      </c>
      <c r="C1242" t="s">
        <v>17260</v>
      </c>
      <c r="D1242" t="s">
        <v>568</v>
      </c>
      <c r="E1242" s="64">
        <v>0</v>
      </c>
      <c r="F1242" s="64">
        <v>0</v>
      </c>
      <c r="G1242" s="47">
        <v>43131</v>
      </c>
      <c r="H1242" s="71">
        <v>5.083333333333333</v>
      </c>
      <c r="I1242" s="64">
        <v>0</v>
      </c>
      <c r="J1242" s="64" t="s">
        <v>1538</v>
      </c>
      <c r="K1242" s="64" t="s">
        <v>1535</v>
      </c>
      <c r="L1242" s="64" t="s">
        <v>1535</v>
      </c>
      <c r="M1242" s="64" t="s">
        <v>236</v>
      </c>
      <c r="N1242" s="64" t="s">
        <v>254</v>
      </c>
      <c r="O1242" s="64" t="s">
        <v>568</v>
      </c>
    </row>
    <row r="1243" spans="2:15" x14ac:dyDescent="0.3">
      <c r="B1243" t="s">
        <v>1547</v>
      </c>
      <c r="C1243" t="s">
        <v>17286</v>
      </c>
      <c r="D1243" t="s">
        <v>568</v>
      </c>
      <c r="E1243" s="64">
        <v>0</v>
      </c>
      <c r="F1243" s="64">
        <v>0</v>
      </c>
      <c r="G1243" s="47">
        <v>43111</v>
      </c>
      <c r="H1243" s="71">
        <v>5.083333333333333</v>
      </c>
      <c r="I1243" s="64">
        <v>0</v>
      </c>
      <c r="J1243" s="64" t="s">
        <v>1538</v>
      </c>
      <c r="K1243" s="64" t="s">
        <v>1535</v>
      </c>
      <c r="L1243" s="64" t="s">
        <v>1535</v>
      </c>
      <c r="M1243" s="64" t="s">
        <v>242</v>
      </c>
      <c r="N1243" s="64" t="s">
        <v>254</v>
      </c>
      <c r="O1243" s="64" t="s">
        <v>568</v>
      </c>
    </row>
    <row r="1244" spans="2:15" x14ac:dyDescent="0.3">
      <c r="B1244" t="s">
        <v>1536</v>
      </c>
      <c r="C1244" t="s">
        <v>12372</v>
      </c>
      <c r="D1244" t="s">
        <v>363</v>
      </c>
      <c r="E1244" s="64">
        <v>1</v>
      </c>
      <c r="F1244" s="64">
        <v>3649.02</v>
      </c>
      <c r="G1244" s="47">
        <v>43083</v>
      </c>
      <c r="H1244" s="71">
        <v>5.166666666666667</v>
      </c>
      <c r="I1244" s="64">
        <v>-1</v>
      </c>
      <c r="J1244" s="64" t="s">
        <v>1538</v>
      </c>
      <c r="K1244" s="64" t="s">
        <v>1535</v>
      </c>
      <c r="L1244" s="64" t="s">
        <v>1535</v>
      </c>
      <c r="M1244" s="64" t="s">
        <v>246</v>
      </c>
      <c r="N1244" s="64" t="s">
        <v>254</v>
      </c>
      <c r="O1244" s="64" t="s">
        <v>568</v>
      </c>
    </row>
    <row r="1245" spans="2:15" x14ac:dyDescent="0.3">
      <c r="B1245" t="s">
        <v>1536</v>
      </c>
      <c r="C1245" t="s">
        <v>12581</v>
      </c>
      <c r="D1245" t="s">
        <v>330</v>
      </c>
      <c r="E1245" s="64">
        <v>0</v>
      </c>
      <c r="F1245" s="64">
        <v>0</v>
      </c>
      <c r="G1245" s="47">
        <v>43077</v>
      </c>
      <c r="H1245" s="71">
        <v>5.166666666666667</v>
      </c>
      <c r="I1245" s="64">
        <v>-1</v>
      </c>
      <c r="J1245" s="64" t="s">
        <v>249</v>
      </c>
      <c r="K1245" s="64" t="s">
        <v>1535</v>
      </c>
      <c r="L1245" s="64" t="s">
        <v>1535</v>
      </c>
      <c r="M1245" s="64" t="s">
        <v>242</v>
      </c>
      <c r="N1245" s="64" t="s">
        <v>254</v>
      </c>
      <c r="O1245" s="64" t="s">
        <v>568</v>
      </c>
    </row>
    <row r="1246" spans="2:15" x14ac:dyDescent="0.3">
      <c r="B1246" t="s">
        <v>1547</v>
      </c>
      <c r="C1246" t="s">
        <v>12634</v>
      </c>
      <c r="D1246" t="s">
        <v>568</v>
      </c>
      <c r="E1246" s="64">
        <v>0</v>
      </c>
      <c r="F1246" s="64">
        <v>0</v>
      </c>
      <c r="G1246" s="47">
        <v>43088</v>
      </c>
      <c r="H1246" s="71">
        <v>5.166666666666667</v>
      </c>
      <c r="I1246" s="64">
        <v>0</v>
      </c>
      <c r="J1246" s="64" t="s">
        <v>1538</v>
      </c>
      <c r="K1246" s="64" t="s">
        <v>1535</v>
      </c>
      <c r="L1246" s="64" t="s">
        <v>1535</v>
      </c>
      <c r="M1246" s="64" t="s">
        <v>236</v>
      </c>
      <c r="N1246" s="64" t="s">
        <v>254</v>
      </c>
      <c r="O1246" s="64" t="s">
        <v>568</v>
      </c>
    </row>
    <row r="1247" spans="2:15" x14ac:dyDescent="0.3">
      <c r="B1247" t="s">
        <v>1547</v>
      </c>
      <c r="C1247" t="s">
        <v>12735</v>
      </c>
      <c r="D1247" t="s">
        <v>568</v>
      </c>
      <c r="E1247" s="64">
        <v>0</v>
      </c>
      <c r="F1247" s="64">
        <v>0</v>
      </c>
      <c r="G1247" s="47">
        <v>43080</v>
      </c>
      <c r="H1247" s="71">
        <v>5.166666666666667</v>
      </c>
      <c r="I1247" s="64">
        <v>0</v>
      </c>
      <c r="J1247" s="64" t="s">
        <v>1538</v>
      </c>
      <c r="K1247" s="64" t="s">
        <v>1535</v>
      </c>
      <c r="L1247" s="64" t="s">
        <v>1535</v>
      </c>
      <c r="M1247" s="64" t="s">
        <v>242</v>
      </c>
      <c r="N1247" s="64" t="s">
        <v>254</v>
      </c>
      <c r="O1247" s="64" t="s">
        <v>568</v>
      </c>
    </row>
    <row r="1248" spans="2:15" x14ac:dyDescent="0.3">
      <c r="B1248" t="s">
        <v>1536</v>
      </c>
      <c r="C1248" t="s">
        <v>12740</v>
      </c>
      <c r="D1248" t="s">
        <v>437</v>
      </c>
      <c r="E1248" s="64">
        <v>2</v>
      </c>
      <c r="F1248" s="64">
        <v>5657.54</v>
      </c>
      <c r="G1248" s="47">
        <v>43088</v>
      </c>
      <c r="H1248" s="71">
        <v>5.166666666666667</v>
      </c>
      <c r="I1248" s="64">
        <v>-1</v>
      </c>
      <c r="J1248" s="64" t="s">
        <v>1538</v>
      </c>
      <c r="K1248" s="64" t="s">
        <v>1535</v>
      </c>
      <c r="L1248" s="64" t="s">
        <v>1535</v>
      </c>
      <c r="M1248" s="64" t="s">
        <v>242</v>
      </c>
      <c r="N1248" s="64" t="s">
        <v>254</v>
      </c>
      <c r="O1248" s="64" t="s">
        <v>568</v>
      </c>
    </row>
    <row r="1249" spans="2:15" x14ac:dyDescent="0.3">
      <c r="B1249" t="s">
        <v>1536</v>
      </c>
      <c r="C1249" t="s">
        <v>12830</v>
      </c>
      <c r="D1249" t="s">
        <v>485</v>
      </c>
      <c r="E1249" s="64">
        <v>0</v>
      </c>
      <c r="F1249" s="64">
        <v>0</v>
      </c>
      <c r="G1249" s="47">
        <v>43081</v>
      </c>
      <c r="H1249" s="71">
        <v>5.166666666666667</v>
      </c>
      <c r="I1249" s="64">
        <v>-1</v>
      </c>
      <c r="J1249" s="64" t="s">
        <v>249</v>
      </c>
      <c r="K1249" s="64" t="s">
        <v>1535</v>
      </c>
      <c r="L1249" s="64" t="s">
        <v>1535</v>
      </c>
      <c r="M1249" s="64" t="s">
        <v>242</v>
      </c>
      <c r="N1249" s="64" t="s">
        <v>254</v>
      </c>
      <c r="O1249" s="64" t="s">
        <v>568</v>
      </c>
    </row>
    <row r="1250" spans="2:15" x14ac:dyDescent="0.3">
      <c r="B1250" t="s">
        <v>1547</v>
      </c>
      <c r="C1250" t="s">
        <v>12880</v>
      </c>
      <c r="D1250" t="s">
        <v>568</v>
      </c>
      <c r="E1250" s="64">
        <v>0</v>
      </c>
      <c r="F1250" s="64">
        <v>0</v>
      </c>
      <c r="G1250" s="47">
        <v>43084</v>
      </c>
      <c r="H1250" s="71">
        <v>5.166666666666667</v>
      </c>
      <c r="I1250" s="64">
        <v>0</v>
      </c>
      <c r="J1250" s="64" t="s">
        <v>1538</v>
      </c>
      <c r="K1250" s="64" t="s">
        <v>1535</v>
      </c>
      <c r="L1250" s="64" t="s">
        <v>1535</v>
      </c>
      <c r="M1250" s="64" t="s">
        <v>242</v>
      </c>
      <c r="N1250" s="64" t="s">
        <v>254</v>
      </c>
      <c r="O1250" s="64" t="s">
        <v>568</v>
      </c>
    </row>
    <row r="1251" spans="2:15" x14ac:dyDescent="0.3">
      <c r="B1251" t="s">
        <v>1536</v>
      </c>
      <c r="C1251" t="s">
        <v>12921</v>
      </c>
      <c r="D1251" t="s">
        <v>407</v>
      </c>
      <c r="E1251" s="64">
        <v>0</v>
      </c>
      <c r="F1251" s="64">
        <v>0</v>
      </c>
      <c r="G1251" s="47">
        <v>43087</v>
      </c>
      <c r="H1251" s="71">
        <v>5.166666666666667</v>
      </c>
      <c r="I1251" s="64">
        <v>-1</v>
      </c>
      <c r="J1251" s="64" t="s">
        <v>1538</v>
      </c>
      <c r="K1251" s="64" t="s">
        <v>2160</v>
      </c>
      <c r="L1251" s="64" t="s">
        <v>8716</v>
      </c>
      <c r="M1251" s="64" t="s">
        <v>236</v>
      </c>
      <c r="N1251" s="64" t="s">
        <v>254</v>
      </c>
      <c r="O1251" s="64" t="s">
        <v>568</v>
      </c>
    </row>
    <row r="1252" spans="2:15" x14ac:dyDescent="0.3">
      <c r="B1252" t="s">
        <v>1536</v>
      </c>
      <c r="C1252" t="s">
        <v>12946</v>
      </c>
      <c r="D1252" t="s">
        <v>12947</v>
      </c>
      <c r="E1252" s="64">
        <v>0</v>
      </c>
      <c r="F1252" s="64">
        <v>0</v>
      </c>
      <c r="G1252" s="47">
        <v>43082</v>
      </c>
      <c r="H1252" s="71">
        <v>5.166666666666667</v>
      </c>
      <c r="I1252" s="64">
        <v>-1</v>
      </c>
      <c r="J1252" s="64" t="s">
        <v>249</v>
      </c>
      <c r="K1252" s="64" t="s">
        <v>2176</v>
      </c>
      <c r="L1252" s="64" t="s">
        <v>12948</v>
      </c>
      <c r="M1252" s="64" t="s">
        <v>236</v>
      </c>
      <c r="N1252" s="64" t="s">
        <v>254</v>
      </c>
      <c r="O1252" s="64" t="s">
        <v>568</v>
      </c>
    </row>
    <row r="1253" spans="2:15" x14ac:dyDescent="0.3">
      <c r="B1253" t="s">
        <v>1536</v>
      </c>
      <c r="C1253" t="s">
        <v>13214</v>
      </c>
      <c r="D1253" t="s">
        <v>2014</v>
      </c>
      <c r="E1253" s="64">
        <v>0</v>
      </c>
      <c r="F1253" s="64">
        <v>0</v>
      </c>
      <c r="G1253" s="47">
        <v>43098</v>
      </c>
      <c r="H1253" s="71">
        <v>5.166666666666667</v>
      </c>
      <c r="I1253" s="64">
        <v>-1</v>
      </c>
      <c r="J1253" s="64" t="s">
        <v>249</v>
      </c>
      <c r="K1253" s="64" t="s">
        <v>2160</v>
      </c>
      <c r="L1253" s="64" t="s">
        <v>5368</v>
      </c>
      <c r="M1253" s="64" t="s">
        <v>242</v>
      </c>
      <c r="N1253" s="64" t="s">
        <v>254</v>
      </c>
      <c r="O1253" s="64" t="s">
        <v>568</v>
      </c>
    </row>
    <row r="1254" spans="2:15" x14ac:dyDescent="0.3">
      <c r="B1254" t="s">
        <v>1546</v>
      </c>
      <c r="C1254" t="s">
        <v>12196</v>
      </c>
      <c r="D1254" t="s">
        <v>2326</v>
      </c>
      <c r="E1254" s="64">
        <v>2</v>
      </c>
      <c r="F1254" s="64">
        <v>3982.87</v>
      </c>
      <c r="G1254" s="47">
        <v>43084</v>
      </c>
      <c r="H1254" s="71">
        <v>5.166666666666667</v>
      </c>
      <c r="I1254" s="64">
        <v>26794</v>
      </c>
      <c r="J1254" s="64" t="s">
        <v>1538</v>
      </c>
      <c r="K1254" s="64" t="s">
        <v>2160</v>
      </c>
      <c r="L1254" s="64" t="s">
        <v>12197</v>
      </c>
      <c r="M1254" s="64" t="s">
        <v>239</v>
      </c>
      <c r="N1254" s="64" t="s">
        <v>254</v>
      </c>
      <c r="O1254" s="64" t="s">
        <v>568</v>
      </c>
    </row>
    <row r="1255" spans="2:15" x14ac:dyDescent="0.3">
      <c r="B1255" t="s">
        <v>1536</v>
      </c>
      <c r="C1255" t="s">
        <v>13441</v>
      </c>
      <c r="D1255" t="s">
        <v>2083</v>
      </c>
      <c r="E1255" s="64">
        <v>1</v>
      </c>
      <c r="F1255" s="64">
        <v>333.85</v>
      </c>
      <c r="G1255" s="47">
        <v>43090</v>
      </c>
      <c r="H1255" s="71">
        <v>5.166666666666667</v>
      </c>
      <c r="I1255" s="64">
        <v>-1</v>
      </c>
      <c r="J1255" s="64" t="s">
        <v>1538</v>
      </c>
      <c r="K1255" s="64" t="s">
        <v>2173</v>
      </c>
      <c r="L1255" s="64" t="s">
        <v>13442</v>
      </c>
      <c r="M1255" s="64" t="s">
        <v>246</v>
      </c>
      <c r="N1255" s="64" t="s">
        <v>254</v>
      </c>
      <c r="O1255" s="64" t="s">
        <v>568</v>
      </c>
    </row>
    <row r="1256" spans="2:15" x14ac:dyDescent="0.3">
      <c r="B1256" t="s">
        <v>1536</v>
      </c>
      <c r="C1256" t="s">
        <v>13511</v>
      </c>
      <c r="D1256" t="s">
        <v>2741</v>
      </c>
      <c r="E1256" s="64">
        <v>2</v>
      </c>
      <c r="F1256" s="64">
        <v>3666.57</v>
      </c>
      <c r="G1256" s="47">
        <v>43096</v>
      </c>
      <c r="H1256" s="71">
        <v>5.166666666666667</v>
      </c>
      <c r="I1256" s="64">
        <v>-1</v>
      </c>
      <c r="J1256" s="64" t="s">
        <v>1538</v>
      </c>
      <c r="K1256" s="64" t="s">
        <v>2173</v>
      </c>
      <c r="L1256" s="64" t="s">
        <v>4235</v>
      </c>
      <c r="M1256" s="64" t="s">
        <v>242</v>
      </c>
      <c r="N1256" s="64" t="s">
        <v>254</v>
      </c>
      <c r="O1256" s="64" t="s">
        <v>568</v>
      </c>
    </row>
    <row r="1257" spans="2:15" x14ac:dyDescent="0.3">
      <c r="B1257" t="s">
        <v>1536</v>
      </c>
      <c r="C1257" t="s">
        <v>13525</v>
      </c>
      <c r="D1257" t="s">
        <v>13526</v>
      </c>
      <c r="E1257" s="64">
        <v>0</v>
      </c>
      <c r="F1257" s="64">
        <v>0</v>
      </c>
      <c r="G1257" s="47">
        <v>43092</v>
      </c>
      <c r="H1257" s="71">
        <v>5.166666666666667</v>
      </c>
      <c r="I1257" s="64">
        <v>-1</v>
      </c>
      <c r="J1257" s="64" t="s">
        <v>249</v>
      </c>
      <c r="K1257" s="64" t="s">
        <v>2160</v>
      </c>
      <c r="L1257" s="64" t="s">
        <v>4235</v>
      </c>
      <c r="M1257" s="64" t="s">
        <v>242</v>
      </c>
      <c r="N1257" s="64" t="s">
        <v>254</v>
      </c>
      <c r="O1257" s="64" t="s">
        <v>568</v>
      </c>
    </row>
    <row r="1258" spans="2:15" x14ac:dyDescent="0.3">
      <c r="B1258" t="s">
        <v>1536</v>
      </c>
      <c r="C1258" t="s">
        <v>13530</v>
      </c>
      <c r="D1258" t="s">
        <v>496</v>
      </c>
      <c r="E1258" s="64">
        <v>0</v>
      </c>
      <c r="F1258" s="64">
        <v>0</v>
      </c>
      <c r="G1258" s="47">
        <v>43100</v>
      </c>
      <c r="H1258" s="71">
        <v>5.166666666666667</v>
      </c>
      <c r="I1258" s="64">
        <v>-1</v>
      </c>
      <c r="J1258" s="64" t="s">
        <v>249</v>
      </c>
      <c r="K1258" s="64" t="s">
        <v>2160</v>
      </c>
      <c r="L1258" s="64" t="s">
        <v>2925</v>
      </c>
      <c r="M1258" s="64" t="s">
        <v>236</v>
      </c>
      <c r="N1258" s="64" t="s">
        <v>254</v>
      </c>
      <c r="O1258" s="64" t="s">
        <v>568</v>
      </c>
    </row>
    <row r="1259" spans="2:15" x14ac:dyDescent="0.3">
      <c r="B1259" t="s">
        <v>1536</v>
      </c>
      <c r="C1259" t="s">
        <v>13541</v>
      </c>
      <c r="D1259" t="s">
        <v>2116</v>
      </c>
      <c r="E1259" s="64">
        <v>0</v>
      </c>
      <c r="F1259" s="64">
        <v>0</v>
      </c>
      <c r="G1259" s="47">
        <v>43089</v>
      </c>
      <c r="H1259" s="71">
        <v>5.166666666666667</v>
      </c>
      <c r="I1259" s="64">
        <v>-1</v>
      </c>
      <c r="J1259" s="64" t="s">
        <v>1538</v>
      </c>
      <c r="K1259" s="64" t="s">
        <v>2160</v>
      </c>
      <c r="L1259" s="64" t="s">
        <v>13542</v>
      </c>
      <c r="M1259" s="64" t="s">
        <v>236</v>
      </c>
      <c r="N1259" s="64" t="s">
        <v>254</v>
      </c>
      <c r="O1259" s="64" t="s">
        <v>568</v>
      </c>
    </row>
    <row r="1260" spans="2:15" x14ac:dyDescent="0.3">
      <c r="B1260" t="s">
        <v>1536</v>
      </c>
      <c r="C1260" t="s">
        <v>13630</v>
      </c>
      <c r="D1260" t="s">
        <v>279</v>
      </c>
      <c r="E1260" s="64">
        <v>0</v>
      </c>
      <c r="F1260" s="64">
        <v>0</v>
      </c>
      <c r="G1260" s="47">
        <v>43084</v>
      </c>
      <c r="H1260" s="71">
        <v>5.166666666666667</v>
      </c>
      <c r="I1260" s="64">
        <v>-1</v>
      </c>
      <c r="J1260" s="64" t="s">
        <v>1538</v>
      </c>
      <c r="K1260" s="64" t="s">
        <v>2173</v>
      </c>
      <c r="L1260" s="64" t="s">
        <v>12965</v>
      </c>
      <c r="M1260" s="64" t="s">
        <v>242</v>
      </c>
      <c r="N1260" s="64" t="s">
        <v>254</v>
      </c>
      <c r="O1260" s="64" t="s">
        <v>568</v>
      </c>
    </row>
    <row r="1261" spans="2:15" x14ac:dyDescent="0.3">
      <c r="B1261" t="s">
        <v>1536</v>
      </c>
      <c r="C1261" t="s">
        <v>13810</v>
      </c>
      <c r="D1261" t="s">
        <v>2033</v>
      </c>
      <c r="E1261" s="64">
        <v>0</v>
      </c>
      <c r="F1261" s="64">
        <v>0</v>
      </c>
      <c r="G1261" s="47">
        <v>43091</v>
      </c>
      <c r="H1261" s="71">
        <v>5.166666666666667</v>
      </c>
      <c r="I1261" s="64">
        <v>-1</v>
      </c>
      <c r="J1261" s="64" t="s">
        <v>1538</v>
      </c>
      <c r="K1261" s="64" t="s">
        <v>2160</v>
      </c>
      <c r="L1261" s="64" t="s">
        <v>5368</v>
      </c>
      <c r="M1261" s="64" t="s">
        <v>236</v>
      </c>
      <c r="N1261" s="64" t="s">
        <v>254</v>
      </c>
      <c r="O1261" s="64" t="s">
        <v>568</v>
      </c>
    </row>
    <row r="1262" spans="2:15" x14ac:dyDescent="0.3">
      <c r="B1262" t="s">
        <v>1536</v>
      </c>
      <c r="C1262" t="s">
        <v>14079</v>
      </c>
      <c r="D1262" t="s">
        <v>2229</v>
      </c>
      <c r="E1262" s="64">
        <v>0</v>
      </c>
      <c r="F1262" s="64">
        <v>0</v>
      </c>
      <c r="G1262" s="47">
        <v>43091</v>
      </c>
      <c r="H1262" s="71">
        <v>5.166666666666667</v>
      </c>
      <c r="I1262" s="64">
        <v>83101</v>
      </c>
      <c r="J1262" s="64" t="s">
        <v>1538</v>
      </c>
      <c r="K1262" s="64" t="s">
        <v>2160</v>
      </c>
      <c r="L1262" s="64" t="s">
        <v>4235</v>
      </c>
      <c r="M1262" s="64" t="s">
        <v>246</v>
      </c>
      <c r="N1262" s="64" t="s">
        <v>254</v>
      </c>
      <c r="O1262" s="64" t="s">
        <v>568</v>
      </c>
    </row>
    <row r="1263" spans="2:15" x14ac:dyDescent="0.3">
      <c r="B1263" t="s">
        <v>1536</v>
      </c>
      <c r="C1263" t="s">
        <v>14164</v>
      </c>
      <c r="D1263" t="s">
        <v>2366</v>
      </c>
      <c r="E1263" s="64">
        <v>0</v>
      </c>
      <c r="F1263" s="64">
        <v>0</v>
      </c>
      <c r="G1263" s="47">
        <v>43082</v>
      </c>
      <c r="H1263" s="71">
        <v>5.166666666666667</v>
      </c>
      <c r="I1263" s="64">
        <v>-1</v>
      </c>
      <c r="J1263" s="64" t="s">
        <v>1538</v>
      </c>
      <c r="K1263" s="64" t="s">
        <v>2160</v>
      </c>
      <c r="L1263" s="64" t="s">
        <v>3939</v>
      </c>
      <c r="M1263" s="64" t="s">
        <v>236</v>
      </c>
      <c r="N1263" s="64" t="s">
        <v>254</v>
      </c>
      <c r="O1263" s="64" t="s">
        <v>568</v>
      </c>
    </row>
    <row r="1264" spans="2:15" x14ac:dyDescent="0.3">
      <c r="B1264" t="s">
        <v>1536</v>
      </c>
      <c r="C1264" t="s">
        <v>14281</v>
      </c>
      <c r="D1264" t="s">
        <v>1402</v>
      </c>
      <c r="E1264" s="64">
        <v>0</v>
      </c>
      <c r="F1264" s="64">
        <v>0</v>
      </c>
      <c r="G1264" s="47">
        <v>43075</v>
      </c>
      <c r="H1264" s="71">
        <v>5.166666666666667</v>
      </c>
      <c r="I1264" s="64">
        <v>-1</v>
      </c>
      <c r="J1264" s="64" t="s">
        <v>1538</v>
      </c>
      <c r="K1264" s="64" t="s">
        <v>2173</v>
      </c>
      <c r="L1264" s="64" t="s">
        <v>14282</v>
      </c>
      <c r="M1264" s="64" t="s">
        <v>236</v>
      </c>
      <c r="N1264" s="64" t="s">
        <v>254</v>
      </c>
      <c r="O1264" s="64" t="s">
        <v>568</v>
      </c>
    </row>
    <row r="1265" spans="2:15" x14ac:dyDescent="0.3">
      <c r="B1265" t="s">
        <v>1546</v>
      </c>
      <c r="C1265" t="s">
        <v>14403</v>
      </c>
      <c r="D1265" t="s">
        <v>1975</v>
      </c>
      <c r="E1265" s="64">
        <v>0</v>
      </c>
      <c r="F1265" s="64">
        <v>0</v>
      </c>
      <c r="G1265" s="47">
        <v>43088</v>
      </c>
      <c r="H1265" s="71">
        <v>5.166666666666667</v>
      </c>
      <c r="I1265" s="64">
        <v>-1</v>
      </c>
      <c r="J1265" s="64" t="s">
        <v>249</v>
      </c>
      <c r="K1265" s="64" t="s">
        <v>2160</v>
      </c>
      <c r="L1265" s="64" t="s">
        <v>2936</v>
      </c>
      <c r="M1265" s="64" t="s">
        <v>236</v>
      </c>
      <c r="N1265" s="64" t="s">
        <v>254</v>
      </c>
      <c r="O1265" s="64" t="s">
        <v>568</v>
      </c>
    </row>
    <row r="1266" spans="2:15" x14ac:dyDescent="0.3">
      <c r="B1266" t="s">
        <v>1536</v>
      </c>
      <c r="C1266" t="s">
        <v>14420</v>
      </c>
      <c r="D1266" t="s">
        <v>14191</v>
      </c>
      <c r="E1266" s="64">
        <v>0</v>
      </c>
      <c r="F1266" s="64">
        <v>0</v>
      </c>
      <c r="G1266" s="47">
        <v>43077</v>
      </c>
      <c r="H1266" s="71">
        <v>5.166666666666667</v>
      </c>
      <c r="I1266" s="64">
        <v>-1</v>
      </c>
      <c r="J1266" s="64" t="s">
        <v>1538</v>
      </c>
      <c r="K1266" s="64" t="s">
        <v>2176</v>
      </c>
      <c r="L1266" s="64" t="s">
        <v>5327</v>
      </c>
      <c r="M1266" s="64" t="s">
        <v>246</v>
      </c>
      <c r="N1266" s="64" t="s">
        <v>254</v>
      </c>
      <c r="O1266" s="64" t="s">
        <v>568</v>
      </c>
    </row>
    <row r="1267" spans="2:15" x14ac:dyDescent="0.3">
      <c r="B1267" t="s">
        <v>1536</v>
      </c>
      <c r="C1267" t="s">
        <v>14499</v>
      </c>
      <c r="D1267" t="s">
        <v>2223</v>
      </c>
      <c r="E1267" s="64">
        <v>0</v>
      </c>
      <c r="F1267" s="64">
        <v>0</v>
      </c>
      <c r="G1267" s="47">
        <v>43097</v>
      </c>
      <c r="H1267" s="71">
        <v>5.166666666666667</v>
      </c>
      <c r="I1267" s="64">
        <v>71404</v>
      </c>
      <c r="J1267" s="64" t="s">
        <v>1538</v>
      </c>
      <c r="K1267" s="64" t="s">
        <v>2176</v>
      </c>
      <c r="L1267" s="64" t="s">
        <v>14500</v>
      </c>
      <c r="M1267" s="64" t="s">
        <v>236</v>
      </c>
      <c r="N1267" s="64" t="s">
        <v>254</v>
      </c>
      <c r="O1267" s="64" t="s">
        <v>568</v>
      </c>
    </row>
    <row r="1268" spans="2:15" x14ac:dyDescent="0.3">
      <c r="B1268" t="s">
        <v>1536</v>
      </c>
      <c r="C1268" t="s">
        <v>14640</v>
      </c>
      <c r="D1268" t="s">
        <v>1456</v>
      </c>
      <c r="E1268" s="64">
        <v>0</v>
      </c>
      <c r="F1268" s="64">
        <v>0</v>
      </c>
      <c r="G1268" s="47">
        <v>43080</v>
      </c>
      <c r="H1268" s="71">
        <v>5.166666666666667</v>
      </c>
      <c r="I1268" s="64">
        <v>-1</v>
      </c>
      <c r="J1268" s="64" t="s">
        <v>1538</v>
      </c>
      <c r="K1268" s="64" t="s">
        <v>2160</v>
      </c>
      <c r="L1268" s="64" t="s">
        <v>2936</v>
      </c>
      <c r="M1268" s="64" t="s">
        <v>242</v>
      </c>
      <c r="N1268" s="64" t="s">
        <v>254</v>
      </c>
      <c r="O1268" s="64" t="s">
        <v>568</v>
      </c>
    </row>
    <row r="1269" spans="2:15" x14ac:dyDescent="0.3">
      <c r="B1269" t="s">
        <v>1536</v>
      </c>
      <c r="C1269" t="s">
        <v>14645</v>
      </c>
      <c r="D1269" t="s">
        <v>380</v>
      </c>
      <c r="E1269" s="64">
        <v>0</v>
      </c>
      <c r="F1269" s="64">
        <v>0</v>
      </c>
      <c r="G1269" s="47">
        <v>43096</v>
      </c>
      <c r="H1269" s="71">
        <v>5.166666666666667</v>
      </c>
      <c r="I1269" s="64">
        <v>-1</v>
      </c>
      <c r="J1269" s="64" t="s">
        <v>1538</v>
      </c>
      <c r="K1269" s="64" t="s">
        <v>2160</v>
      </c>
      <c r="L1269" s="64" t="s">
        <v>4235</v>
      </c>
      <c r="M1269" s="64" t="s">
        <v>246</v>
      </c>
      <c r="N1269" s="64" t="s">
        <v>254</v>
      </c>
      <c r="O1269" s="64" t="s">
        <v>568</v>
      </c>
    </row>
    <row r="1270" spans="2:15" x14ac:dyDescent="0.3">
      <c r="B1270" t="s">
        <v>1536</v>
      </c>
      <c r="C1270" t="s">
        <v>14668</v>
      </c>
      <c r="D1270" t="s">
        <v>1411</v>
      </c>
      <c r="E1270" s="64">
        <v>0</v>
      </c>
      <c r="F1270" s="64">
        <v>0</v>
      </c>
      <c r="G1270" s="47">
        <v>43082</v>
      </c>
      <c r="H1270" s="71">
        <v>5.166666666666667</v>
      </c>
      <c r="I1270" s="64">
        <v>-1</v>
      </c>
      <c r="J1270" s="64" t="s">
        <v>1538</v>
      </c>
      <c r="K1270" s="64" t="s">
        <v>2160</v>
      </c>
      <c r="L1270" s="64" t="s">
        <v>4726</v>
      </c>
      <c r="M1270" s="64" t="s">
        <v>236</v>
      </c>
      <c r="N1270" s="64" t="s">
        <v>254</v>
      </c>
      <c r="O1270" s="64" t="s">
        <v>568</v>
      </c>
    </row>
    <row r="1271" spans="2:15" x14ac:dyDescent="0.3">
      <c r="B1271" t="s">
        <v>1536</v>
      </c>
      <c r="C1271" t="s">
        <v>14919</v>
      </c>
      <c r="D1271" t="s">
        <v>2036</v>
      </c>
      <c r="E1271" s="64">
        <v>0</v>
      </c>
      <c r="F1271" s="64">
        <v>0</v>
      </c>
      <c r="G1271" s="47">
        <v>43092</v>
      </c>
      <c r="H1271" s="71">
        <v>5.166666666666667</v>
      </c>
      <c r="I1271" s="64">
        <v>-1</v>
      </c>
      <c r="J1271" s="64" t="s">
        <v>1538</v>
      </c>
      <c r="K1271" s="64" t="s">
        <v>2160</v>
      </c>
      <c r="L1271" s="64" t="s">
        <v>14920</v>
      </c>
      <c r="M1271" s="64" t="s">
        <v>246</v>
      </c>
      <c r="N1271" s="64" t="s">
        <v>254</v>
      </c>
      <c r="O1271" s="64" t="s">
        <v>568</v>
      </c>
    </row>
    <row r="1272" spans="2:15" x14ac:dyDescent="0.3">
      <c r="B1272" t="s">
        <v>1536</v>
      </c>
      <c r="C1272" t="s">
        <v>14978</v>
      </c>
      <c r="D1272" t="s">
        <v>1447</v>
      </c>
      <c r="E1272" s="64">
        <v>1</v>
      </c>
      <c r="F1272" s="64">
        <v>3332.72</v>
      </c>
      <c r="G1272" s="47">
        <v>43084</v>
      </c>
      <c r="H1272" s="71">
        <v>5.166666666666667</v>
      </c>
      <c r="I1272" s="64">
        <v>-1</v>
      </c>
      <c r="J1272" s="64" t="s">
        <v>249</v>
      </c>
      <c r="K1272" s="64" t="s">
        <v>2160</v>
      </c>
      <c r="L1272" s="64" t="s">
        <v>2936</v>
      </c>
      <c r="M1272" s="64" t="s">
        <v>242</v>
      </c>
      <c r="N1272" s="64" t="s">
        <v>254</v>
      </c>
      <c r="O1272" s="64" t="s">
        <v>568</v>
      </c>
    </row>
    <row r="1273" spans="2:15" x14ac:dyDescent="0.3">
      <c r="B1273" t="s">
        <v>1536</v>
      </c>
      <c r="C1273" t="s">
        <v>15006</v>
      </c>
      <c r="D1273" t="s">
        <v>243</v>
      </c>
      <c r="E1273" s="64">
        <v>0</v>
      </c>
      <c r="F1273" s="64">
        <v>0</v>
      </c>
      <c r="G1273" s="47">
        <v>43096</v>
      </c>
      <c r="H1273" s="71">
        <v>5.166666666666667</v>
      </c>
      <c r="I1273" s="64">
        <v>-1</v>
      </c>
      <c r="J1273" s="64" t="s">
        <v>1538</v>
      </c>
      <c r="K1273" s="64" t="s">
        <v>2160</v>
      </c>
      <c r="L1273" s="64" t="s">
        <v>4235</v>
      </c>
      <c r="M1273" s="64" t="s">
        <v>236</v>
      </c>
      <c r="N1273" s="64" t="s">
        <v>254</v>
      </c>
      <c r="O1273" s="64" t="s">
        <v>568</v>
      </c>
    </row>
    <row r="1274" spans="2:15" x14ac:dyDescent="0.3">
      <c r="B1274" t="s">
        <v>1536</v>
      </c>
      <c r="C1274" t="s">
        <v>15091</v>
      </c>
      <c r="D1274" t="s">
        <v>1416</v>
      </c>
      <c r="E1274" s="64">
        <v>0</v>
      </c>
      <c r="F1274" s="64">
        <v>0</v>
      </c>
      <c r="G1274" s="47">
        <v>43083</v>
      </c>
      <c r="H1274" s="71">
        <v>5.166666666666667</v>
      </c>
      <c r="I1274" s="64">
        <v>-1</v>
      </c>
      <c r="J1274" s="64" t="s">
        <v>1538</v>
      </c>
      <c r="K1274" s="64" t="s">
        <v>2173</v>
      </c>
      <c r="L1274" s="64" t="s">
        <v>11364</v>
      </c>
      <c r="M1274" s="64" t="s">
        <v>242</v>
      </c>
      <c r="N1274" s="64" t="s">
        <v>254</v>
      </c>
      <c r="O1274" s="64" t="s">
        <v>568</v>
      </c>
    </row>
    <row r="1275" spans="2:15" x14ac:dyDescent="0.3">
      <c r="B1275" t="s">
        <v>1536</v>
      </c>
      <c r="C1275" t="s">
        <v>15107</v>
      </c>
      <c r="D1275" t="s">
        <v>2231</v>
      </c>
      <c r="E1275" s="64">
        <v>0</v>
      </c>
      <c r="F1275" s="64">
        <v>0</v>
      </c>
      <c r="G1275" s="47">
        <v>43089</v>
      </c>
      <c r="H1275" s="71">
        <v>5.166666666666667</v>
      </c>
      <c r="I1275" s="64">
        <v>121462</v>
      </c>
      <c r="J1275" s="64" t="s">
        <v>1538</v>
      </c>
      <c r="K1275" s="64" t="s">
        <v>2160</v>
      </c>
      <c r="L1275" s="64" t="s">
        <v>14701</v>
      </c>
      <c r="M1275" s="64" t="s">
        <v>236</v>
      </c>
      <c r="N1275" s="64" t="s">
        <v>254</v>
      </c>
      <c r="O1275" s="64" t="s">
        <v>568</v>
      </c>
    </row>
    <row r="1276" spans="2:15" x14ac:dyDescent="0.3">
      <c r="B1276" t="s">
        <v>1536</v>
      </c>
      <c r="C1276" t="s">
        <v>11345</v>
      </c>
      <c r="D1276" t="s">
        <v>2488</v>
      </c>
      <c r="E1276" s="64">
        <v>0</v>
      </c>
      <c r="F1276" s="64">
        <v>0</v>
      </c>
      <c r="G1276" s="47">
        <v>43083</v>
      </c>
      <c r="H1276" s="71">
        <v>5.166666666666667</v>
      </c>
      <c r="I1276" s="64">
        <v>29436</v>
      </c>
      <c r="J1276" s="64" t="s">
        <v>249</v>
      </c>
      <c r="K1276" s="64" t="s">
        <v>2160</v>
      </c>
      <c r="L1276" s="64" t="s">
        <v>2992</v>
      </c>
      <c r="M1276" s="64" t="s">
        <v>242</v>
      </c>
      <c r="N1276" s="64" t="s">
        <v>254</v>
      </c>
      <c r="O1276" s="64" t="s">
        <v>568</v>
      </c>
    </row>
    <row r="1277" spans="2:15" x14ac:dyDescent="0.3">
      <c r="B1277" t="s">
        <v>1536</v>
      </c>
      <c r="C1277" t="s">
        <v>15361</v>
      </c>
      <c r="D1277" t="s">
        <v>1923</v>
      </c>
      <c r="E1277" s="64">
        <v>0</v>
      </c>
      <c r="F1277" s="64">
        <v>0</v>
      </c>
      <c r="G1277" s="47">
        <v>43084</v>
      </c>
      <c r="H1277" s="71">
        <v>5.166666666666667</v>
      </c>
      <c r="I1277" s="64">
        <v>-1</v>
      </c>
      <c r="J1277" s="64" t="s">
        <v>1538</v>
      </c>
      <c r="K1277" s="64" t="s">
        <v>2160</v>
      </c>
      <c r="L1277" s="64" t="s">
        <v>2936</v>
      </c>
      <c r="M1277" s="64" t="s">
        <v>242</v>
      </c>
      <c r="N1277" s="64" t="s">
        <v>254</v>
      </c>
      <c r="O1277" s="64" t="s">
        <v>568</v>
      </c>
    </row>
    <row r="1278" spans="2:15" x14ac:dyDescent="0.3">
      <c r="B1278" t="s">
        <v>1536</v>
      </c>
      <c r="C1278" t="s">
        <v>15562</v>
      </c>
      <c r="D1278" t="s">
        <v>2041</v>
      </c>
      <c r="E1278" s="64">
        <v>0</v>
      </c>
      <c r="F1278" s="64">
        <v>0</v>
      </c>
      <c r="G1278" s="47">
        <v>43096</v>
      </c>
      <c r="H1278" s="71">
        <v>5.166666666666667</v>
      </c>
      <c r="I1278" s="64">
        <v>-1</v>
      </c>
      <c r="J1278" s="64" t="s">
        <v>1538</v>
      </c>
      <c r="K1278" s="64" t="s">
        <v>2160</v>
      </c>
      <c r="L1278" s="64" t="s">
        <v>2925</v>
      </c>
      <c r="M1278" s="64" t="s">
        <v>242</v>
      </c>
      <c r="N1278" s="64" t="s">
        <v>254</v>
      </c>
      <c r="O1278" s="64" t="s">
        <v>568</v>
      </c>
    </row>
    <row r="1279" spans="2:15" x14ac:dyDescent="0.3">
      <c r="B1279" t="s">
        <v>1536</v>
      </c>
      <c r="C1279" t="s">
        <v>15604</v>
      </c>
      <c r="D1279" t="s">
        <v>1389</v>
      </c>
      <c r="E1279" s="64">
        <v>0</v>
      </c>
      <c r="F1279" s="64">
        <v>0</v>
      </c>
      <c r="G1279" s="47">
        <v>43080</v>
      </c>
      <c r="H1279" s="71">
        <v>5.166666666666667</v>
      </c>
      <c r="I1279" s="64">
        <v>-1</v>
      </c>
      <c r="J1279" s="64" t="s">
        <v>1538</v>
      </c>
      <c r="K1279" s="64" t="s">
        <v>2160</v>
      </c>
      <c r="L1279" s="64" t="s">
        <v>12925</v>
      </c>
      <c r="M1279" s="64" t="s">
        <v>236</v>
      </c>
      <c r="N1279" s="64" t="s">
        <v>254</v>
      </c>
      <c r="O1279" s="64" t="s">
        <v>568</v>
      </c>
    </row>
    <row r="1280" spans="2:15" x14ac:dyDescent="0.3">
      <c r="B1280" t="s">
        <v>1536</v>
      </c>
      <c r="C1280" t="s">
        <v>15611</v>
      </c>
      <c r="D1280" t="s">
        <v>1533</v>
      </c>
      <c r="E1280" s="64">
        <v>0</v>
      </c>
      <c r="F1280" s="64">
        <v>0</v>
      </c>
      <c r="G1280" s="47">
        <v>43092</v>
      </c>
      <c r="H1280" s="71">
        <v>5.166666666666667</v>
      </c>
      <c r="I1280" s="64">
        <v>-1</v>
      </c>
      <c r="J1280" s="64" t="s">
        <v>1538</v>
      </c>
      <c r="K1280" s="64" t="s">
        <v>2173</v>
      </c>
      <c r="L1280" s="64" t="s">
        <v>4391</v>
      </c>
      <c r="M1280" s="64" t="s">
        <v>246</v>
      </c>
      <c r="N1280" s="64" t="s">
        <v>254</v>
      </c>
      <c r="O1280" s="64" t="s">
        <v>568</v>
      </c>
    </row>
    <row r="1281" spans="2:15" x14ac:dyDescent="0.3">
      <c r="B1281" t="s">
        <v>1536</v>
      </c>
      <c r="C1281" t="s">
        <v>15650</v>
      </c>
      <c r="D1281" t="s">
        <v>1447</v>
      </c>
      <c r="E1281" s="64">
        <v>0</v>
      </c>
      <c r="F1281" s="64">
        <v>0</v>
      </c>
      <c r="G1281" s="47">
        <v>43087</v>
      </c>
      <c r="H1281" s="71">
        <v>5.166666666666667</v>
      </c>
      <c r="I1281" s="64">
        <v>-1</v>
      </c>
      <c r="J1281" s="64" t="s">
        <v>1538</v>
      </c>
      <c r="K1281" s="64" t="s">
        <v>2160</v>
      </c>
      <c r="L1281" s="64" t="s">
        <v>4726</v>
      </c>
      <c r="M1281" s="64" t="s">
        <v>236</v>
      </c>
      <c r="N1281" s="64" t="s">
        <v>254</v>
      </c>
      <c r="O1281" s="64" t="s">
        <v>568</v>
      </c>
    </row>
    <row r="1282" spans="2:15" x14ac:dyDescent="0.3">
      <c r="B1282" t="s">
        <v>1536</v>
      </c>
      <c r="C1282" t="s">
        <v>15727</v>
      </c>
      <c r="D1282" t="s">
        <v>1507</v>
      </c>
      <c r="E1282" s="64">
        <v>2</v>
      </c>
      <c r="F1282" s="64">
        <v>3708.75</v>
      </c>
      <c r="G1282" s="47">
        <v>43087</v>
      </c>
      <c r="H1282" s="71">
        <v>5.166666666666667</v>
      </c>
      <c r="I1282" s="64">
        <v>-1</v>
      </c>
      <c r="J1282" s="64" t="s">
        <v>1538</v>
      </c>
      <c r="K1282" s="64" t="s">
        <v>2160</v>
      </c>
      <c r="L1282" s="64" t="s">
        <v>4235</v>
      </c>
      <c r="M1282" s="64" t="s">
        <v>242</v>
      </c>
      <c r="N1282" s="64" t="s">
        <v>254</v>
      </c>
      <c r="O1282" s="64" t="s">
        <v>568</v>
      </c>
    </row>
    <row r="1283" spans="2:15" x14ac:dyDescent="0.3">
      <c r="B1283" t="s">
        <v>1536</v>
      </c>
      <c r="C1283" t="s">
        <v>15814</v>
      </c>
      <c r="D1283" t="s">
        <v>2346</v>
      </c>
      <c r="E1283" s="64">
        <v>0</v>
      </c>
      <c r="F1283" s="64">
        <v>0</v>
      </c>
      <c r="G1283" s="47">
        <v>43083</v>
      </c>
      <c r="H1283" s="71">
        <v>5.166666666666667</v>
      </c>
      <c r="I1283" s="64">
        <v>48790</v>
      </c>
      <c r="J1283" s="64" t="s">
        <v>1538</v>
      </c>
      <c r="K1283" s="64" t="s">
        <v>2160</v>
      </c>
      <c r="L1283" s="64" t="s">
        <v>15815</v>
      </c>
      <c r="M1283" s="64" t="s">
        <v>246</v>
      </c>
      <c r="N1283" s="64" t="s">
        <v>254</v>
      </c>
      <c r="O1283" s="64" t="s">
        <v>568</v>
      </c>
    </row>
    <row r="1284" spans="2:15" x14ac:dyDescent="0.3">
      <c r="B1284" t="s">
        <v>1536</v>
      </c>
      <c r="C1284" t="s">
        <v>15875</v>
      </c>
      <c r="D1284" t="s">
        <v>2212</v>
      </c>
      <c r="E1284" s="64">
        <v>0</v>
      </c>
      <c r="F1284" s="64">
        <v>0</v>
      </c>
      <c r="G1284" s="47">
        <v>43077</v>
      </c>
      <c r="H1284" s="71">
        <v>5.166666666666667</v>
      </c>
      <c r="I1284" s="64">
        <v>148920</v>
      </c>
      <c r="J1284" s="64" t="s">
        <v>249</v>
      </c>
      <c r="K1284" s="64" t="s">
        <v>2160</v>
      </c>
      <c r="L1284" s="64" t="s">
        <v>14701</v>
      </c>
      <c r="M1284" s="64" t="s">
        <v>236</v>
      </c>
      <c r="N1284" s="64" t="s">
        <v>254</v>
      </c>
      <c r="O1284" s="64" t="s">
        <v>568</v>
      </c>
    </row>
    <row r="1285" spans="2:15" x14ac:dyDescent="0.3">
      <c r="B1285" t="s">
        <v>1536</v>
      </c>
      <c r="C1285" t="s">
        <v>16026</v>
      </c>
      <c r="D1285" t="s">
        <v>1475</v>
      </c>
      <c r="E1285" s="64">
        <v>0</v>
      </c>
      <c r="F1285" s="64">
        <v>0</v>
      </c>
      <c r="G1285" s="47">
        <v>43081</v>
      </c>
      <c r="H1285" s="71">
        <v>5.166666666666667</v>
      </c>
      <c r="I1285" s="64">
        <v>-1</v>
      </c>
      <c r="J1285" s="64" t="s">
        <v>1538</v>
      </c>
      <c r="K1285" s="64" t="s">
        <v>2160</v>
      </c>
      <c r="L1285" s="64" t="s">
        <v>2971</v>
      </c>
      <c r="M1285" s="64" t="s">
        <v>246</v>
      </c>
      <c r="N1285" s="64" t="s">
        <v>254</v>
      </c>
      <c r="O1285" s="64" t="s">
        <v>568</v>
      </c>
    </row>
    <row r="1286" spans="2:15" x14ac:dyDescent="0.3">
      <c r="B1286" t="s">
        <v>1536</v>
      </c>
      <c r="C1286" t="s">
        <v>16171</v>
      </c>
      <c r="D1286" t="s">
        <v>1491</v>
      </c>
      <c r="E1286" s="64">
        <v>1</v>
      </c>
      <c r="F1286" s="64">
        <v>3332.72</v>
      </c>
      <c r="G1286" s="47">
        <v>43097</v>
      </c>
      <c r="H1286" s="71">
        <v>5.166666666666667</v>
      </c>
      <c r="I1286" s="64">
        <v>-1</v>
      </c>
      <c r="J1286" s="64" t="s">
        <v>1538</v>
      </c>
      <c r="K1286" s="64" t="s">
        <v>2160</v>
      </c>
      <c r="L1286" s="64" t="s">
        <v>16172</v>
      </c>
      <c r="M1286" s="64" t="s">
        <v>236</v>
      </c>
      <c r="N1286" s="64" t="s">
        <v>254</v>
      </c>
      <c r="O1286" s="64" t="s">
        <v>568</v>
      </c>
    </row>
    <row r="1287" spans="2:15" x14ac:dyDescent="0.3">
      <c r="B1287" t="s">
        <v>1536</v>
      </c>
      <c r="C1287" t="s">
        <v>16201</v>
      </c>
      <c r="D1287" t="s">
        <v>1490</v>
      </c>
      <c r="E1287" s="64">
        <v>0</v>
      </c>
      <c r="F1287" s="64">
        <v>0</v>
      </c>
      <c r="G1287" s="47">
        <v>43083</v>
      </c>
      <c r="H1287" s="71">
        <v>5.166666666666667</v>
      </c>
      <c r="I1287" s="64">
        <v>130907</v>
      </c>
      <c r="J1287" s="64" t="s">
        <v>1538</v>
      </c>
      <c r="K1287" s="64" t="s">
        <v>2160</v>
      </c>
      <c r="L1287" s="64" t="s">
        <v>4726</v>
      </c>
      <c r="M1287" s="64" t="s">
        <v>236</v>
      </c>
      <c r="N1287" s="64" t="s">
        <v>254</v>
      </c>
      <c r="O1287" s="64" t="s">
        <v>568</v>
      </c>
    </row>
    <row r="1288" spans="2:15" x14ac:dyDescent="0.3">
      <c r="B1288" t="s">
        <v>1536</v>
      </c>
      <c r="C1288" t="s">
        <v>16225</v>
      </c>
      <c r="D1288" t="s">
        <v>13713</v>
      </c>
      <c r="E1288" s="64">
        <v>0</v>
      </c>
      <c r="F1288" s="64">
        <v>0</v>
      </c>
      <c r="G1288" s="47">
        <v>43088</v>
      </c>
      <c r="H1288" s="71">
        <v>5.166666666666667</v>
      </c>
      <c r="I1288" s="64">
        <v>-1</v>
      </c>
      <c r="J1288" s="64" t="s">
        <v>1538</v>
      </c>
      <c r="K1288" s="64" t="s">
        <v>2160</v>
      </c>
      <c r="L1288" s="64" t="s">
        <v>16226</v>
      </c>
      <c r="M1288" s="64" t="s">
        <v>236</v>
      </c>
      <c r="N1288" s="64" t="s">
        <v>254</v>
      </c>
      <c r="O1288" s="64" t="s">
        <v>568</v>
      </c>
    </row>
    <row r="1289" spans="2:15" x14ac:dyDescent="0.3">
      <c r="B1289" t="s">
        <v>1536</v>
      </c>
      <c r="C1289" t="s">
        <v>16321</v>
      </c>
      <c r="D1289" t="s">
        <v>2027</v>
      </c>
      <c r="E1289" s="64">
        <v>0</v>
      </c>
      <c r="F1289" s="64">
        <v>0</v>
      </c>
      <c r="G1289" s="47">
        <v>43090</v>
      </c>
      <c r="H1289" s="71">
        <v>5.166666666666667</v>
      </c>
      <c r="I1289" s="64">
        <v>-1</v>
      </c>
      <c r="J1289" s="64" t="s">
        <v>1538</v>
      </c>
      <c r="K1289" s="64" t="s">
        <v>2160</v>
      </c>
      <c r="L1289" s="64" t="s">
        <v>2925</v>
      </c>
      <c r="M1289" s="64" t="s">
        <v>246</v>
      </c>
      <c r="N1289" s="64" t="s">
        <v>254</v>
      </c>
      <c r="O1289" s="64" t="s">
        <v>568</v>
      </c>
    </row>
    <row r="1290" spans="2:15" x14ac:dyDescent="0.3">
      <c r="B1290" t="s">
        <v>1536</v>
      </c>
      <c r="C1290" t="s">
        <v>16324</v>
      </c>
      <c r="D1290" t="s">
        <v>388</v>
      </c>
      <c r="E1290" s="64">
        <v>0</v>
      </c>
      <c r="F1290" s="64">
        <v>0</v>
      </c>
      <c r="G1290" s="47">
        <v>43096</v>
      </c>
      <c r="H1290" s="71">
        <v>5.166666666666667</v>
      </c>
      <c r="I1290" s="64">
        <v>-1</v>
      </c>
      <c r="J1290" s="64" t="s">
        <v>1538</v>
      </c>
      <c r="K1290" s="64" t="s">
        <v>2173</v>
      </c>
      <c r="L1290" s="64" t="s">
        <v>4235</v>
      </c>
      <c r="M1290" s="64" t="s">
        <v>241</v>
      </c>
      <c r="N1290" s="64" t="s">
        <v>254</v>
      </c>
      <c r="O1290" s="64" t="s">
        <v>568</v>
      </c>
    </row>
    <row r="1291" spans="2:15" x14ac:dyDescent="0.3">
      <c r="B1291" t="s">
        <v>1536</v>
      </c>
      <c r="C1291" t="s">
        <v>12117</v>
      </c>
      <c r="D1291" t="s">
        <v>2314</v>
      </c>
      <c r="E1291" s="64">
        <v>0</v>
      </c>
      <c r="F1291" s="64">
        <v>0</v>
      </c>
      <c r="G1291" s="47">
        <v>43089</v>
      </c>
      <c r="H1291" s="71">
        <v>5.166666666666667</v>
      </c>
      <c r="I1291" s="64">
        <v>91783</v>
      </c>
      <c r="J1291" s="64" t="s">
        <v>1538</v>
      </c>
      <c r="K1291" s="64" t="s">
        <v>2160</v>
      </c>
      <c r="L1291" s="64" t="s">
        <v>4726</v>
      </c>
      <c r="M1291" s="64" t="s">
        <v>242</v>
      </c>
      <c r="N1291" s="64" t="s">
        <v>254</v>
      </c>
      <c r="O1291" s="64" t="s">
        <v>568</v>
      </c>
    </row>
    <row r="1292" spans="2:15" x14ac:dyDescent="0.3">
      <c r="B1292" t="s">
        <v>1536</v>
      </c>
      <c r="C1292" t="s">
        <v>11465</v>
      </c>
      <c r="D1292" t="s">
        <v>2488</v>
      </c>
      <c r="E1292" s="64">
        <v>0</v>
      </c>
      <c r="F1292" s="64">
        <v>0</v>
      </c>
      <c r="G1292" s="47">
        <v>43087</v>
      </c>
      <c r="H1292" s="71">
        <v>5.166666666666667</v>
      </c>
      <c r="I1292" s="64">
        <v>54787</v>
      </c>
      <c r="J1292" s="64" t="s">
        <v>1538</v>
      </c>
      <c r="K1292" s="64" t="s">
        <v>2173</v>
      </c>
      <c r="L1292" s="64" t="s">
        <v>11370</v>
      </c>
      <c r="M1292" s="64" t="s">
        <v>242</v>
      </c>
      <c r="N1292" s="64" t="s">
        <v>254</v>
      </c>
      <c r="O1292" s="64" t="s">
        <v>568</v>
      </c>
    </row>
    <row r="1293" spans="2:15" x14ac:dyDescent="0.3">
      <c r="B1293" t="s">
        <v>1536</v>
      </c>
      <c r="C1293" t="s">
        <v>16533</v>
      </c>
      <c r="D1293" t="s">
        <v>2212</v>
      </c>
      <c r="E1293" s="64">
        <v>0</v>
      </c>
      <c r="F1293" s="64">
        <v>0</v>
      </c>
      <c r="G1293" s="47">
        <v>43092</v>
      </c>
      <c r="H1293" s="71">
        <v>5.166666666666667</v>
      </c>
      <c r="I1293" s="64">
        <v>40308</v>
      </c>
      <c r="J1293" s="64" t="s">
        <v>1538</v>
      </c>
      <c r="K1293" s="64" t="s">
        <v>2160</v>
      </c>
      <c r="L1293" s="64" t="s">
        <v>9091</v>
      </c>
      <c r="M1293" s="64" t="s">
        <v>236</v>
      </c>
      <c r="N1293" s="64" t="s">
        <v>254</v>
      </c>
      <c r="O1293" s="64" t="s">
        <v>568</v>
      </c>
    </row>
    <row r="1294" spans="2:15" x14ac:dyDescent="0.3">
      <c r="B1294" t="s">
        <v>1536</v>
      </c>
      <c r="C1294" t="s">
        <v>16547</v>
      </c>
      <c r="D1294" t="s">
        <v>1416</v>
      </c>
      <c r="E1294" s="64">
        <v>0</v>
      </c>
      <c r="F1294" s="64">
        <v>0</v>
      </c>
      <c r="G1294" s="47">
        <v>43099</v>
      </c>
      <c r="H1294" s="71">
        <v>5.166666666666667</v>
      </c>
      <c r="I1294" s="64">
        <v>-1</v>
      </c>
      <c r="J1294" s="64" t="s">
        <v>249</v>
      </c>
      <c r="K1294" s="64" t="s">
        <v>2160</v>
      </c>
      <c r="L1294" s="64" t="s">
        <v>8148</v>
      </c>
      <c r="M1294" s="64" t="s">
        <v>236</v>
      </c>
      <c r="N1294" s="64" t="s">
        <v>254</v>
      </c>
      <c r="O1294" s="64" t="s">
        <v>568</v>
      </c>
    </row>
    <row r="1295" spans="2:15" x14ac:dyDescent="0.3">
      <c r="B1295" t="s">
        <v>1536</v>
      </c>
      <c r="C1295" t="s">
        <v>16592</v>
      </c>
      <c r="D1295" t="s">
        <v>2368</v>
      </c>
      <c r="E1295" s="64">
        <v>0</v>
      </c>
      <c r="F1295" s="64">
        <v>0</v>
      </c>
      <c r="G1295" s="47">
        <v>43082</v>
      </c>
      <c r="H1295" s="71">
        <v>5.166666666666667</v>
      </c>
      <c r="I1295" s="64">
        <v>-1</v>
      </c>
      <c r="J1295" s="64" t="s">
        <v>1538</v>
      </c>
      <c r="K1295" s="64" t="s">
        <v>2173</v>
      </c>
      <c r="L1295" s="64" t="s">
        <v>16593</v>
      </c>
      <c r="M1295" s="64" t="s">
        <v>236</v>
      </c>
      <c r="N1295" s="64" t="s">
        <v>254</v>
      </c>
      <c r="O1295" s="64" t="s">
        <v>568</v>
      </c>
    </row>
    <row r="1296" spans="2:15" x14ac:dyDescent="0.3">
      <c r="B1296" t="s">
        <v>1536</v>
      </c>
      <c r="C1296" t="s">
        <v>12033</v>
      </c>
      <c r="D1296" t="s">
        <v>2235</v>
      </c>
      <c r="E1296" s="64">
        <v>0</v>
      </c>
      <c r="F1296" s="64">
        <v>0</v>
      </c>
      <c r="G1296" s="47">
        <v>43089</v>
      </c>
      <c r="H1296" s="71">
        <v>5.166666666666667</v>
      </c>
      <c r="I1296" s="64">
        <v>52552</v>
      </c>
      <c r="J1296" s="64" t="s">
        <v>1538</v>
      </c>
      <c r="K1296" s="64" t="s">
        <v>2160</v>
      </c>
      <c r="L1296" s="64" t="s">
        <v>4332</v>
      </c>
      <c r="M1296" s="64" t="s">
        <v>236</v>
      </c>
      <c r="N1296" s="64" t="s">
        <v>254</v>
      </c>
      <c r="O1296" s="64" t="s">
        <v>568</v>
      </c>
    </row>
    <row r="1297" spans="2:15" x14ac:dyDescent="0.3">
      <c r="B1297" t="s">
        <v>1536</v>
      </c>
      <c r="C1297" t="s">
        <v>16858</v>
      </c>
      <c r="D1297" t="s">
        <v>491</v>
      </c>
      <c r="E1297" s="64">
        <v>0</v>
      </c>
      <c r="F1297" s="64">
        <v>0</v>
      </c>
      <c r="G1297" s="47">
        <v>43080</v>
      </c>
      <c r="H1297" s="71">
        <v>5.166666666666667</v>
      </c>
      <c r="I1297" s="64">
        <v>-1</v>
      </c>
      <c r="J1297" s="64" t="s">
        <v>1538</v>
      </c>
      <c r="K1297" s="64" t="s">
        <v>1535</v>
      </c>
      <c r="L1297" s="64" t="s">
        <v>1535</v>
      </c>
      <c r="M1297" s="64" t="s">
        <v>242</v>
      </c>
      <c r="N1297" s="64" t="s">
        <v>254</v>
      </c>
      <c r="O1297" s="64" t="s">
        <v>568</v>
      </c>
    </row>
    <row r="1298" spans="2:15" x14ac:dyDescent="0.3">
      <c r="B1298" t="s">
        <v>1536</v>
      </c>
      <c r="C1298" t="s">
        <v>17047</v>
      </c>
      <c r="D1298" t="s">
        <v>1478</v>
      </c>
      <c r="E1298" s="64">
        <v>0</v>
      </c>
      <c r="F1298" s="64">
        <v>0</v>
      </c>
      <c r="G1298" s="47">
        <v>43083</v>
      </c>
      <c r="H1298" s="71">
        <v>5.166666666666667</v>
      </c>
      <c r="I1298" s="64">
        <v>-1</v>
      </c>
      <c r="J1298" s="64" t="s">
        <v>1538</v>
      </c>
      <c r="K1298" s="64" t="s">
        <v>2176</v>
      </c>
      <c r="L1298" s="64" t="s">
        <v>5327</v>
      </c>
      <c r="M1298" s="64" t="s">
        <v>236</v>
      </c>
      <c r="N1298" s="64" t="s">
        <v>254</v>
      </c>
      <c r="O1298" s="64" t="s">
        <v>568</v>
      </c>
    </row>
    <row r="1299" spans="2:15" x14ac:dyDescent="0.3">
      <c r="B1299" t="s">
        <v>1547</v>
      </c>
      <c r="C1299" t="s">
        <v>17208</v>
      </c>
      <c r="D1299" t="s">
        <v>568</v>
      </c>
      <c r="E1299" s="64">
        <v>0</v>
      </c>
      <c r="F1299" s="64">
        <v>0</v>
      </c>
      <c r="G1299" s="47">
        <v>43080</v>
      </c>
      <c r="H1299" s="71">
        <v>5.166666666666667</v>
      </c>
      <c r="I1299" s="64">
        <v>0</v>
      </c>
      <c r="J1299" s="64" t="s">
        <v>1538</v>
      </c>
      <c r="K1299" s="64" t="s">
        <v>1535</v>
      </c>
      <c r="L1299" s="64" t="s">
        <v>1535</v>
      </c>
      <c r="M1299" s="64" t="s">
        <v>242</v>
      </c>
      <c r="N1299" s="64" t="s">
        <v>254</v>
      </c>
      <c r="O1299" s="64" t="s">
        <v>568</v>
      </c>
    </row>
    <row r="1300" spans="2:15" x14ac:dyDescent="0.3">
      <c r="B1300" t="s">
        <v>1536</v>
      </c>
      <c r="C1300" t="s">
        <v>17253</v>
      </c>
      <c r="D1300" t="s">
        <v>455</v>
      </c>
      <c r="E1300" s="64">
        <v>0</v>
      </c>
      <c r="F1300" s="64">
        <v>0</v>
      </c>
      <c r="G1300" s="47">
        <v>43080</v>
      </c>
      <c r="H1300" s="71">
        <v>5.166666666666667</v>
      </c>
      <c r="I1300" s="64">
        <v>-1</v>
      </c>
      <c r="J1300" s="64" t="s">
        <v>1538</v>
      </c>
      <c r="K1300" s="64" t="s">
        <v>1535</v>
      </c>
      <c r="L1300" s="64" t="s">
        <v>1535</v>
      </c>
      <c r="M1300" s="64" t="s">
        <v>246</v>
      </c>
      <c r="N1300" s="64" t="s">
        <v>254</v>
      </c>
      <c r="O1300" s="64" t="s">
        <v>568</v>
      </c>
    </row>
    <row r="1301" spans="2:15" x14ac:dyDescent="0.3">
      <c r="B1301" t="s">
        <v>1547</v>
      </c>
      <c r="C1301" t="s">
        <v>17370</v>
      </c>
      <c r="D1301" t="s">
        <v>568</v>
      </c>
      <c r="E1301" s="64">
        <v>0</v>
      </c>
      <c r="F1301" s="64">
        <v>0</v>
      </c>
      <c r="G1301" s="47">
        <v>43077</v>
      </c>
      <c r="H1301" s="71">
        <v>5.166666666666667</v>
      </c>
      <c r="I1301" s="64">
        <v>0</v>
      </c>
      <c r="J1301" s="64" t="s">
        <v>1538</v>
      </c>
      <c r="K1301" s="64" t="s">
        <v>1535</v>
      </c>
      <c r="L1301" s="64" t="s">
        <v>1535</v>
      </c>
      <c r="M1301" s="64" t="s">
        <v>242</v>
      </c>
      <c r="N1301" s="64" t="s">
        <v>254</v>
      </c>
      <c r="O1301" s="64" t="s">
        <v>568</v>
      </c>
    </row>
    <row r="1302" spans="2:15" x14ac:dyDescent="0.3">
      <c r="B1302" t="s">
        <v>1547</v>
      </c>
      <c r="C1302" t="s">
        <v>17440</v>
      </c>
      <c r="D1302" t="s">
        <v>568</v>
      </c>
      <c r="E1302" s="64">
        <v>0</v>
      </c>
      <c r="F1302" s="64">
        <v>0</v>
      </c>
      <c r="G1302" s="47">
        <v>43088</v>
      </c>
      <c r="H1302" s="71">
        <v>5.166666666666667</v>
      </c>
      <c r="I1302" s="64">
        <v>0</v>
      </c>
      <c r="J1302" s="64" t="s">
        <v>1538</v>
      </c>
      <c r="K1302" s="64" t="s">
        <v>1535</v>
      </c>
      <c r="L1302" s="64" t="s">
        <v>1535</v>
      </c>
      <c r="M1302" s="64" t="s">
        <v>236</v>
      </c>
      <c r="N1302" s="64" t="s">
        <v>254</v>
      </c>
      <c r="O1302" s="64" t="s">
        <v>568</v>
      </c>
    </row>
    <row r="1303" spans="2:15" x14ac:dyDescent="0.3">
      <c r="B1303" t="s">
        <v>1547</v>
      </c>
      <c r="C1303" t="s">
        <v>17644</v>
      </c>
      <c r="D1303" t="s">
        <v>568</v>
      </c>
      <c r="E1303" s="64">
        <v>0</v>
      </c>
      <c r="F1303" s="64">
        <v>0</v>
      </c>
      <c r="G1303" s="47">
        <v>43096</v>
      </c>
      <c r="H1303" s="71">
        <v>5.166666666666667</v>
      </c>
      <c r="I1303" s="64">
        <v>0</v>
      </c>
      <c r="J1303" s="64" t="s">
        <v>1538</v>
      </c>
      <c r="K1303" s="64" t="s">
        <v>1535</v>
      </c>
      <c r="L1303" s="64" t="s">
        <v>1535</v>
      </c>
      <c r="M1303" s="64" t="s">
        <v>242</v>
      </c>
      <c r="N1303" s="64" t="s">
        <v>254</v>
      </c>
      <c r="O1303" s="64" t="s">
        <v>568</v>
      </c>
    </row>
    <row r="1304" spans="2:15" x14ac:dyDescent="0.3">
      <c r="B1304" t="s">
        <v>1536</v>
      </c>
      <c r="C1304" t="s">
        <v>12480</v>
      </c>
      <c r="D1304" t="s">
        <v>463</v>
      </c>
      <c r="E1304" s="64">
        <v>0</v>
      </c>
      <c r="F1304" s="64">
        <v>0</v>
      </c>
      <c r="G1304" s="47">
        <v>43056</v>
      </c>
      <c r="H1304" s="71">
        <v>5.25</v>
      </c>
      <c r="I1304" s="64">
        <v>-1</v>
      </c>
      <c r="J1304" s="64" t="s">
        <v>1538</v>
      </c>
      <c r="K1304" s="64" t="s">
        <v>1535</v>
      </c>
      <c r="L1304" s="64" t="s">
        <v>1535</v>
      </c>
      <c r="M1304" s="64" t="s">
        <v>242</v>
      </c>
      <c r="N1304" s="64" t="s">
        <v>254</v>
      </c>
      <c r="O1304" s="64" t="s">
        <v>568</v>
      </c>
    </row>
    <row r="1305" spans="2:15" x14ac:dyDescent="0.3">
      <c r="B1305" t="s">
        <v>1547</v>
      </c>
      <c r="C1305" t="s">
        <v>12535</v>
      </c>
      <c r="D1305" t="s">
        <v>568</v>
      </c>
      <c r="E1305" s="64">
        <v>0</v>
      </c>
      <c r="F1305" s="64">
        <v>0</v>
      </c>
      <c r="G1305" s="47">
        <v>43050</v>
      </c>
      <c r="H1305" s="71">
        <v>5.25</v>
      </c>
      <c r="I1305" s="64">
        <v>0</v>
      </c>
      <c r="J1305" s="64" t="s">
        <v>1538</v>
      </c>
      <c r="K1305" s="64" t="s">
        <v>1535</v>
      </c>
      <c r="L1305" s="64" t="s">
        <v>1535</v>
      </c>
      <c r="M1305" s="64" t="s">
        <v>242</v>
      </c>
      <c r="N1305" s="64" t="s">
        <v>254</v>
      </c>
      <c r="O1305" s="64" t="s">
        <v>568</v>
      </c>
    </row>
    <row r="1306" spans="2:15" x14ac:dyDescent="0.3">
      <c r="B1306" t="s">
        <v>1547</v>
      </c>
      <c r="C1306" t="s">
        <v>12539</v>
      </c>
      <c r="D1306" t="s">
        <v>568</v>
      </c>
      <c r="E1306" s="64">
        <v>0</v>
      </c>
      <c r="F1306" s="64">
        <v>0</v>
      </c>
      <c r="G1306" s="47">
        <v>43055</v>
      </c>
      <c r="H1306" s="71">
        <v>5.25</v>
      </c>
      <c r="I1306" s="64">
        <v>0</v>
      </c>
      <c r="J1306" s="64" t="s">
        <v>1538</v>
      </c>
      <c r="K1306" s="64" t="s">
        <v>1535</v>
      </c>
      <c r="L1306" s="64" t="s">
        <v>1535</v>
      </c>
      <c r="M1306" s="64" t="s">
        <v>242</v>
      </c>
      <c r="N1306" s="64" t="s">
        <v>254</v>
      </c>
      <c r="O1306" s="64" t="s">
        <v>568</v>
      </c>
    </row>
    <row r="1307" spans="2:15" x14ac:dyDescent="0.3">
      <c r="B1307" t="s">
        <v>1547</v>
      </c>
      <c r="C1307" t="s">
        <v>12566</v>
      </c>
      <c r="D1307" t="s">
        <v>568</v>
      </c>
      <c r="E1307" s="64">
        <v>0</v>
      </c>
      <c r="F1307" s="64">
        <v>0</v>
      </c>
      <c r="G1307" s="47">
        <v>43054</v>
      </c>
      <c r="H1307" s="71">
        <v>5.25</v>
      </c>
      <c r="I1307" s="64">
        <v>0</v>
      </c>
      <c r="J1307" s="64" t="s">
        <v>1538</v>
      </c>
      <c r="K1307" s="64" t="s">
        <v>1535</v>
      </c>
      <c r="L1307" s="64" t="s">
        <v>1535</v>
      </c>
      <c r="M1307" s="64" t="s">
        <v>242</v>
      </c>
      <c r="N1307" s="64" t="s">
        <v>254</v>
      </c>
      <c r="O1307" s="64" t="s">
        <v>568</v>
      </c>
    </row>
    <row r="1308" spans="2:15" x14ac:dyDescent="0.3">
      <c r="B1308" t="s">
        <v>1547</v>
      </c>
      <c r="C1308" t="s">
        <v>12587</v>
      </c>
      <c r="D1308" t="s">
        <v>568</v>
      </c>
      <c r="E1308" s="64">
        <v>0</v>
      </c>
      <c r="F1308" s="64">
        <v>0</v>
      </c>
      <c r="G1308" s="47">
        <v>43069</v>
      </c>
      <c r="H1308" s="71">
        <v>5.25</v>
      </c>
      <c r="I1308" s="64">
        <v>0</v>
      </c>
      <c r="J1308" s="64" t="s">
        <v>1538</v>
      </c>
      <c r="K1308" s="64" t="s">
        <v>1535</v>
      </c>
      <c r="L1308" s="64" t="s">
        <v>1535</v>
      </c>
      <c r="M1308" s="64" t="s">
        <v>236</v>
      </c>
      <c r="N1308" s="64" t="s">
        <v>254</v>
      </c>
      <c r="O1308" s="64" t="s">
        <v>568</v>
      </c>
    </row>
    <row r="1309" spans="2:15" x14ac:dyDescent="0.3">
      <c r="B1309" t="s">
        <v>1536</v>
      </c>
      <c r="C1309" t="s">
        <v>12640</v>
      </c>
      <c r="D1309" t="s">
        <v>2380</v>
      </c>
      <c r="E1309" s="64">
        <v>0</v>
      </c>
      <c r="F1309" s="64">
        <v>0</v>
      </c>
      <c r="G1309" s="47">
        <v>43069</v>
      </c>
      <c r="H1309" s="71">
        <v>5.25</v>
      </c>
      <c r="I1309" s="64">
        <v>-1</v>
      </c>
      <c r="J1309" s="64" t="s">
        <v>249</v>
      </c>
      <c r="K1309" s="64" t="s">
        <v>1535</v>
      </c>
      <c r="L1309" s="64" t="s">
        <v>1535</v>
      </c>
      <c r="M1309" s="64" t="s">
        <v>242</v>
      </c>
      <c r="N1309" s="64" t="s">
        <v>254</v>
      </c>
      <c r="O1309" s="64" t="s">
        <v>568</v>
      </c>
    </row>
    <row r="1310" spans="2:15" x14ac:dyDescent="0.3">
      <c r="B1310" t="s">
        <v>1536</v>
      </c>
      <c r="C1310" t="s">
        <v>12732</v>
      </c>
      <c r="D1310" t="s">
        <v>551</v>
      </c>
      <c r="E1310" s="64">
        <v>0</v>
      </c>
      <c r="F1310" s="64">
        <v>0</v>
      </c>
      <c r="G1310" s="47">
        <v>43050</v>
      </c>
      <c r="H1310" s="71">
        <v>5.25</v>
      </c>
      <c r="I1310" s="64">
        <v>-1</v>
      </c>
      <c r="J1310" s="64" t="s">
        <v>249</v>
      </c>
      <c r="K1310" s="64" t="s">
        <v>1535</v>
      </c>
      <c r="L1310" s="64" t="s">
        <v>1535</v>
      </c>
      <c r="M1310" s="64" t="s">
        <v>236</v>
      </c>
      <c r="N1310" s="64" t="s">
        <v>254</v>
      </c>
      <c r="O1310" s="64" t="s">
        <v>568</v>
      </c>
    </row>
    <row r="1311" spans="2:15" x14ac:dyDescent="0.3">
      <c r="B1311" t="s">
        <v>1536</v>
      </c>
      <c r="C1311" t="s">
        <v>12760</v>
      </c>
      <c r="D1311" t="s">
        <v>1696</v>
      </c>
      <c r="E1311" s="64">
        <v>0</v>
      </c>
      <c r="F1311" s="64">
        <v>0</v>
      </c>
      <c r="G1311" s="47">
        <v>43050</v>
      </c>
      <c r="H1311" s="71">
        <v>5.25</v>
      </c>
      <c r="I1311" s="64">
        <v>-1</v>
      </c>
      <c r="J1311" s="64" t="s">
        <v>249</v>
      </c>
      <c r="K1311" s="64" t="s">
        <v>1535</v>
      </c>
      <c r="L1311" s="64" t="s">
        <v>1535</v>
      </c>
      <c r="M1311" s="64" t="s">
        <v>242</v>
      </c>
      <c r="N1311" s="64" t="s">
        <v>254</v>
      </c>
      <c r="O1311" s="64" t="s">
        <v>568</v>
      </c>
    </row>
    <row r="1312" spans="2:15" x14ac:dyDescent="0.3">
      <c r="B1312" t="s">
        <v>1536</v>
      </c>
      <c r="C1312" t="s">
        <v>12775</v>
      </c>
      <c r="D1312" t="s">
        <v>537</v>
      </c>
      <c r="E1312" s="64">
        <v>0</v>
      </c>
      <c r="F1312" s="64">
        <v>0</v>
      </c>
      <c r="G1312" s="47">
        <v>43060</v>
      </c>
      <c r="H1312" s="71">
        <v>5.25</v>
      </c>
      <c r="I1312" s="64">
        <v>-1</v>
      </c>
      <c r="J1312" s="64" t="s">
        <v>1538</v>
      </c>
      <c r="K1312" s="64" t="s">
        <v>1535</v>
      </c>
      <c r="L1312" s="64" t="s">
        <v>1535</v>
      </c>
      <c r="M1312" s="64" t="s">
        <v>242</v>
      </c>
      <c r="N1312" s="64" t="s">
        <v>254</v>
      </c>
      <c r="O1312" s="64" t="s">
        <v>568</v>
      </c>
    </row>
    <row r="1313" spans="2:15" x14ac:dyDescent="0.3">
      <c r="B1313" t="s">
        <v>1547</v>
      </c>
      <c r="C1313" t="s">
        <v>12782</v>
      </c>
      <c r="D1313" t="s">
        <v>568</v>
      </c>
      <c r="E1313" s="64">
        <v>0</v>
      </c>
      <c r="F1313" s="64">
        <v>0</v>
      </c>
      <c r="G1313" s="47">
        <v>43060</v>
      </c>
      <c r="H1313" s="71">
        <v>5.25</v>
      </c>
      <c r="I1313" s="64">
        <v>0</v>
      </c>
      <c r="J1313" s="64" t="s">
        <v>1538</v>
      </c>
      <c r="K1313" s="64" t="s">
        <v>1535</v>
      </c>
      <c r="L1313" s="64" t="s">
        <v>1535</v>
      </c>
      <c r="M1313" s="64" t="s">
        <v>236</v>
      </c>
      <c r="N1313" s="64" t="s">
        <v>254</v>
      </c>
      <c r="O1313" s="64" t="s">
        <v>568</v>
      </c>
    </row>
    <row r="1314" spans="2:15" x14ac:dyDescent="0.3">
      <c r="B1314" t="s">
        <v>1547</v>
      </c>
      <c r="C1314" t="s">
        <v>12831</v>
      </c>
      <c r="D1314" t="s">
        <v>568</v>
      </c>
      <c r="E1314" s="64">
        <v>0</v>
      </c>
      <c r="F1314" s="64">
        <v>0</v>
      </c>
      <c r="G1314" s="47">
        <v>43055</v>
      </c>
      <c r="H1314" s="71">
        <v>5.25</v>
      </c>
      <c r="I1314" s="64">
        <v>0</v>
      </c>
      <c r="J1314" s="64" t="s">
        <v>1538</v>
      </c>
      <c r="K1314" s="64" t="s">
        <v>1535</v>
      </c>
      <c r="L1314" s="64" t="s">
        <v>1535</v>
      </c>
      <c r="M1314" s="64" t="s">
        <v>242</v>
      </c>
      <c r="N1314" s="64" t="s">
        <v>254</v>
      </c>
      <c r="O1314" s="64" t="s">
        <v>568</v>
      </c>
    </row>
    <row r="1315" spans="2:15" x14ac:dyDescent="0.3">
      <c r="B1315" t="s">
        <v>1536</v>
      </c>
      <c r="C1315" t="s">
        <v>12887</v>
      </c>
      <c r="D1315" t="s">
        <v>348</v>
      </c>
      <c r="E1315" s="64">
        <v>0</v>
      </c>
      <c r="F1315" s="64">
        <v>0</v>
      </c>
      <c r="G1315" s="47">
        <v>43069</v>
      </c>
      <c r="H1315" s="71">
        <v>5.25</v>
      </c>
      <c r="I1315" s="64">
        <v>-1</v>
      </c>
      <c r="J1315" s="64" t="s">
        <v>249</v>
      </c>
      <c r="K1315" s="64" t="s">
        <v>1535</v>
      </c>
      <c r="L1315" s="64" t="s">
        <v>1535</v>
      </c>
      <c r="M1315" s="64" t="s">
        <v>242</v>
      </c>
      <c r="N1315" s="64" t="s">
        <v>254</v>
      </c>
      <c r="O1315" s="64" t="s">
        <v>568</v>
      </c>
    </row>
    <row r="1316" spans="2:15" x14ac:dyDescent="0.3">
      <c r="B1316" t="s">
        <v>1547</v>
      </c>
      <c r="C1316" t="s">
        <v>12895</v>
      </c>
      <c r="D1316" t="s">
        <v>568</v>
      </c>
      <c r="E1316" s="64">
        <v>0</v>
      </c>
      <c r="F1316" s="64">
        <v>0</v>
      </c>
      <c r="G1316" s="47">
        <v>43050</v>
      </c>
      <c r="H1316" s="71">
        <v>5.25</v>
      </c>
      <c r="I1316" s="64">
        <v>0</v>
      </c>
      <c r="J1316" s="64" t="s">
        <v>1538</v>
      </c>
      <c r="K1316" s="64" t="s">
        <v>1535</v>
      </c>
      <c r="L1316" s="64" t="s">
        <v>1535</v>
      </c>
      <c r="M1316" s="64" t="s">
        <v>236</v>
      </c>
      <c r="N1316" s="64" t="s">
        <v>254</v>
      </c>
      <c r="O1316" s="64" t="s">
        <v>568</v>
      </c>
    </row>
    <row r="1317" spans="2:15" x14ac:dyDescent="0.3">
      <c r="B1317" t="s">
        <v>1536</v>
      </c>
      <c r="C1317" t="s">
        <v>12899</v>
      </c>
      <c r="D1317" t="s">
        <v>515</v>
      </c>
      <c r="E1317" s="64">
        <v>0</v>
      </c>
      <c r="F1317" s="64">
        <v>0</v>
      </c>
      <c r="G1317" s="47">
        <v>43048</v>
      </c>
      <c r="H1317" s="71">
        <v>5.25</v>
      </c>
      <c r="I1317" s="64">
        <v>-1</v>
      </c>
      <c r="J1317" s="64" t="s">
        <v>1538</v>
      </c>
      <c r="K1317" s="64" t="s">
        <v>1535</v>
      </c>
      <c r="L1317" s="64" t="s">
        <v>1535</v>
      </c>
      <c r="M1317" s="64" t="s">
        <v>236</v>
      </c>
      <c r="N1317" s="64" t="s">
        <v>254</v>
      </c>
      <c r="O1317" s="64" t="s">
        <v>568</v>
      </c>
    </row>
    <row r="1318" spans="2:15" x14ac:dyDescent="0.3">
      <c r="B1318" t="s">
        <v>1547</v>
      </c>
      <c r="C1318" t="s">
        <v>12903</v>
      </c>
      <c r="D1318" t="s">
        <v>568</v>
      </c>
      <c r="E1318" s="64">
        <v>0</v>
      </c>
      <c r="F1318" s="64">
        <v>0</v>
      </c>
      <c r="G1318" s="47">
        <v>43045</v>
      </c>
      <c r="H1318" s="71">
        <v>5.25</v>
      </c>
      <c r="I1318" s="64">
        <v>0</v>
      </c>
      <c r="J1318" s="64" t="s">
        <v>1538</v>
      </c>
      <c r="K1318" s="64" t="s">
        <v>1535</v>
      </c>
      <c r="L1318" s="64" t="s">
        <v>1535</v>
      </c>
      <c r="M1318" s="64" t="s">
        <v>242</v>
      </c>
      <c r="N1318" s="64" t="s">
        <v>254</v>
      </c>
      <c r="O1318" s="64" t="s">
        <v>568</v>
      </c>
    </row>
    <row r="1319" spans="2:15" x14ac:dyDescent="0.3">
      <c r="B1319" t="s">
        <v>1536</v>
      </c>
      <c r="C1319" t="s">
        <v>12943</v>
      </c>
      <c r="D1319" t="s">
        <v>2033</v>
      </c>
      <c r="E1319" s="64">
        <v>0</v>
      </c>
      <c r="F1319" s="64">
        <v>0</v>
      </c>
      <c r="G1319" s="47">
        <v>43048</v>
      </c>
      <c r="H1319" s="71">
        <v>5.25</v>
      </c>
      <c r="I1319" s="64">
        <v>-1</v>
      </c>
      <c r="J1319" s="64" t="s">
        <v>1538</v>
      </c>
      <c r="K1319" s="64" t="s">
        <v>2160</v>
      </c>
      <c r="L1319" s="64" t="s">
        <v>2925</v>
      </c>
      <c r="M1319" s="64" t="s">
        <v>246</v>
      </c>
      <c r="N1319" s="64" t="s">
        <v>254</v>
      </c>
      <c r="O1319" s="64" t="s">
        <v>568</v>
      </c>
    </row>
    <row r="1320" spans="2:15" x14ac:dyDescent="0.3">
      <c r="B1320" t="s">
        <v>1536</v>
      </c>
      <c r="C1320" t="s">
        <v>12994</v>
      </c>
      <c r="D1320" t="s">
        <v>1409</v>
      </c>
      <c r="E1320" s="64">
        <v>0</v>
      </c>
      <c r="F1320" s="64">
        <v>0</v>
      </c>
      <c r="G1320" s="47">
        <v>43069</v>
      </c>
      <c r="H1320" s="71">
        <v>5.25</v>
      </c>
      <c r="I1320" s="64">
        <v>-1</v>
      </c>
      <c r="J1320" s="64" t="s">
        <v>1538</v>
      </c>
      <c r="K1320" s="64" t="s">
        <v>2160</v>
      </c>
      <c r="L1320" s="64" t="s">
        <v>2936</v>
      </c>
      <c r="M1320" s="64" t="s">
        <v>236</v>
      </c>
      <c r="N1320" s="64" t="s">
        <v>254</v>
      </c>
      <c r="O1320" s="64" t="s">
        <v>568</v>
      </c>
    </row>
    <row r="1321" spans="2:15" x14ac:dyDescent="0.3">
      <c r="B1321" t="s">
        <v>1536</v>
      </c>
      <c r="C1321" t="s">
        <v>13238</v>
      </c>
      <c r="D1321" t="s">
        <v>451</v>
      </c>
      <c r="E1321" s="64">
        <v>0</v>
      </c>
      <c r="F1321" s="64">
        <v>0</v>
      </c>
      <c r="G1321" s="47">
        <v>43042</v>
      </c>
      <c r="H1321" s="71">
        <v>5.25</v>
      </c>
      <c r="I1321" s="64">
        <v>-1</v>
      </c>
      <c r="J1321" s="64" t="s">
        <v>1538</v>
      </c>
      <c r="K1321" s="64" t="s">
        <v>1535</v>
      </c>
      <c r="L1321" s="64" t="s">
        <v>1535</v>
      </c>
      <c r="M1321" s="64" t="s">
        <v>246</v>
      </c>
      <c r="N1321" s="64" t="s">
        <v>254</v>
      </c>
      <c r="O1321" s="64" t="s">
        <v>568</v>
      </c>
    </row>
    <row r="1322" spans="2:15" x14ac:dyDescent="0.3">
      <c r="B1322" t="s">
        <v>1536</v>
      </c>
      <c r="C1322" t="s">
        <v>13268</v>
      </c>
      <c r="D1322" t="s">
        <v>324</v>
      </c>
      <c r="E1322" s="64">
        <v>0</v>
      </c>
      <c r="F1322" s="64">
        <v>0</v>
      </c>
      <c r="G1322" s="47">
        <v>43056</v>
      </c>
      <c r="H1322" s="71">
        <v>5.25</v>
      </c>
      <c r="I1322" s="64">
        <v>-1</v>
      </c>
      <c r="J1322" s="64" t="s">
        <v>249</v>
      </c>
      <c r="K1322" s="64" t="s">
        <v>2160</v>
      </c>
      <c r="L1322" s="64" t="s">
        <v>5722</v>
      </c>
      <c r="M1322" s="64" t="s">
        <v>236</v>
      </c>
      <c r="N1322" s="64" t="s">
        <v>254</v>
      </c>
      <c r="O1322" s="64" t="s">
        <v>568</v>
      </c>
    </row>
    <row r="1323" spans="2:15" x14ac:dyDescent="0.3">
      <c r="B1323" t="s">
        <v>1536</v>
      </c>
      <c r="C1323" t="s">
        <v>13270</v>
      </c>
      <c r="D1323" t="s">
        <v>256</v>
      </c>
      <c r="E1323" s="64">
        <v>0</v>
      </c>
      <c r="F1323" s="64">
        <v>0</v>
      </c>
      <c r="G1323" s="47">
        <v>43049</v>
      </c>
      <c r="H1323" s="71">
        <v>5.25</v>
      </c>
      <c r="I1323" s="64">
        <v>-1</v>
      </c>
      <c r="J1323" s="64" t="s">
        <v>1538</v>
      </c>
      <c r="K1323" s="64" t="s">
        <v>2160</v>
      </c>
      <c r="L1323" s="64" t="s">
        <v>4726</v>
      </c>
      <c r="M1323" s="64" t="s">
        <v>242</v>
      </c>
      <c r="N1323" s="64" t="s">
        <v>254</v>
      </c>
      <c r="O1323" s="64" t="s">
        <v>568</v>
      </c>
    </row>
    <row r="1324" spans="2:15" x14ac:dyDescent="0.3">
      <c r="B1324" t="s">
        <v>1536</v>
      </c>
      <c r="C1324" t="s">
        <v>13468</v>
      </c>
      <c r="D1324" t="s">
        <v>2282</v>
      </c>
      <c r="E1324" s="64">
        <v>0</v>
      </c>
      <c r="F1324" s="64">
        <v>0</v>
      </c>
      <c r="G1324" s="47">
        <v>43060</v>
      </c>
      <c r="H1324" s="71">
        <v>5.25</v>
      </c>
      <c r="I1324" s="64">
        <v>69750</v>
      </c>
      <c r="J1324" s="64" t="s">
        <v>1538</v>
      </c>
      <c r="K1324" s="64" t="s">
        <v>2160</v>
      </c>
      <c r="L1324" s="64" t="s">
        <v>9091</v>
      </c>
      <c r="M1324" s="64" t="s">
        <v>239</v>
      </c>
      <c r="N1324" s="64" t="s">
        <v>254</v>
      </c>
      <c r="O1324" s="64" t="s">
        <v>568</v>
      </c>
    </row>
    <row r="1325" spans="2:15" x14ac:dyDescent="0.3">
      <c r="B1325" t="s">
        <v>1547</v>
      </c>
      <c r="C1325" t="s">
        <v>13847</v>
      </c>
      <c r="D1325" t="s">
        <v>568</v>
      </c>
      <c r="E1325" s="64">
        <v>0</v>
      </c>
      <c r="F1325" s="64">
        <v>0</v>
      </c>
      <c r="G1325" s="47">
        <v>43069</v>
      </c>
      <c r="H1325" s="71">
        <v>5.25</v>
      </c>
      <c r="I1325" s="64">
        <v>0</v>
      </c>
      <c r="J1325" s="64" t="s">
        <v>1538</v>
      </c>
      <c r="K1325" s="64" t="s">
        <v>1535</v>
      </c>
      <c r="L1325" s="64" t="s">
        <v>1535</v>
      </c>
      <c r="M1325" s="64" t="s">
        <v>236</v>
      </c>
      <c r="N1325" s="64" t="s">
        <v>254</v>
      </c>
      <c r="O1325" s="64" t="s">
        <v>568</v>
      </c>
    </row>
    <row r="1326" spans="2:15" x14ac:dyDescent="0.3">
      <c r="B1326" t="s">
        <v>1547</v>
      </c>
      <c r="C1326" t="s">
        <v>13896</v>
      </c>
      <c r="D1326" t="s">
        <v>568</v>
      </c>
      <c r="E1326" s="64">
        <v>0</v>
      </c>
      <c r="F1326" s="64">
        <v>0</v>
      </c>
      <c r="G1326" s="47">
        <v>43047</v>
      </c>
      <c r="H1326" s="71">
        <v>5.25</v>
      </c>
      <c r="I1326" s="64">
        <v>0</v>
      </c>
      <c r="J1326" s="64" t="s">
        <v>1538</v>
      </c>
      <c r="K1326" s="64" t="s">
        <v>2173</v>
      </c>
      <c r="L1326" s="64" t="s">
        <v>13897</v>
      </c>
      <c r="M1326" s="64" t="s">
        <v>242</v>
      </c>
      <c r="N1326" s="64" t="s">
        <v>254</v>
      </c>
      <c r="O1326" s="64" t="s">
        <v>568</v>
      </c>
    </row>
    <row r="1327" spans="2:15" x14ac:dyDescent="0.3">
      <c r="B1327" t="s">
        <v>1536</v>
      </c>
      <c r="C1327" t="s">
        <v>12243</v>
      </c>
      <c r="D1327" t="s">
        <v>2169</v>
      </c>
      <c r="E1327" s="64">
        <v>0</v>
      </c>
      <c r="F1327" s="64">
        <v>0</v>
      </c>
      <c r="G1327" s="47">
        <v>43045</v>
      </c>
      <c r="H1327" s="71">
        <v>5.25</v>
      </c>
      <c r="I1327" s="64">
        <v>94015</v>
      </c>
      <c r="J1327" s="64" t="s">
        <v>249</v>
      </c>
      <c r="K1327" s="64" t="s">
        <v>2160</v>
      </c>
      <c r="L1327" s="64" t="s">
        <v>12244</v>
      </c>
      <c r="M1327" s="64" t="s">
        <v>241</v>
      </c>
      <c r="N1327" s="64" t="s">
        <v>254</v>
      </c>
      <c r="O1327" s="64" t="s">
        <v>568</v>
      </c>
    </row>
    <row r="1328" spans="2:15" x14ac:dyDescent="0.3">
      <c r="B1328" t="s">
        <v>1536</v>
      </c>
      <c r="C1328" t="s">
        <v>11541</v>
      </c>
      <c r="D1328" t="s">
        <v>2177</v>
      </c>
      <c r="E1328" s="64">
        <v>0</v>
      </c>
      <c r="F1328" s="64">
        <v>0</v>
      </c>
      <c r="G1328" s="47">
        <v>43054</v>
      </c>
      <c r="H1328" s="71">
        <v>5.25</v>
      </c>
      <c r="I1328" s="64">
        <v>161085</v>
      </c>
      <c r="J1328" s="64" t="s">
        <v>1538</v>
      </c>
      <c r="K1328" s="64" t="s">
        <v>2160</v>
      </c>
      <c r="L1328" s="64" t="s">
        <v>2992</v>
      </c>
      <c r="M1328" s="64" t="s">
        <v>236</v>
      </c>
      <c r="N1328" s="64" t="s">
        <v>254</v>
      </c>
      <c r="O1328" s="64" t="s">
        <v>568</v>
      </c>
    </row>
    <row r="1329" spans="2:15" x14ac:dyDescent="0.3">
      <c r="B1329" t="s">
        <v>1536</v>
      </c>
      <c r="C1329" t="s">
        <v>14446</v>
      </c>
      <c r="D1329" t="s">
        <v>392</v>
      </c>
      <c r="E1329" s="64">
        <v>0</v>
      </c>
      <c r="F1329" s="64">
        <v>0</v>
      </c>
      <c r="G1329" s="47">
        <v>43052</v>
      </c>
      <c r="H1329" s="71">
        <v>5.25</v>
      </c>
      <c r="I1329" s="64">
        <v>-1</v>
      </c>
      <c r="J1329" s="64" t="s">
        <v>249</v>
      </c>
      <c r="K1329" s="64" t="s">
        <v>2176</v>
      </c>
      <c r="L1329" s="64" t="s">
        <v>12864</v>
      </c>
      <c r="M1329" s="64" t="s">
        <v>242</v>
      </c>
      <c r="N1329" s="64" t="s">
        <v>254</v>
      </c>
      <c r="O1329" s="64" t="s">
        <v>568</v>
      </c>
    </row>
    <row r="1330" spans="2:15" x14ac:dyDescent="0.3">
      <c r="B1330" t="s">
        <v>1536</v>
      </c>
      <c r="C1330" t="s">
        <v>14520</v>
      </c>
      <c r="D1330" t="s">
        <v>303</v>
      </c>
      <c r="E1330" s="64">
        <v>0</v>
      </c>
      <c r="F1330" s="64">
        <v>0</v>
      </c>
      <c r="G1330" s="47">
        <v>43060</v>
      </c>
      <c r="H1330" s="71">
        <v>5.25</v>
      </c>
      <c r="I1330" s="64">
        <v>-1</v>
      </c>
      <c r="J1330" s="64" t="s">
        <v>1538</v>
      </c>
      <c r="K1330" s="64" t="s">
        <v>2173</v>
      </c>
      <c r="L1330" s="64" t="s">
        <v>13127</v>
      </c>
      <c r="M1330" s="64" t="s">
        <v>242</v>
      </c>
      <c r="N1330" s="64" t="s">
        <v>254</v>
      </c>
      <c r="O1330" s="64" t="s">
        <v>568</v>
      </c>
    </row>
    <row r="1331" spans="2:15" x14ac:dyDescent="0.3">
      <c r="B1331" t="s">
        <v>1536</v>
      </c>
      <c r="C1331" t="s">
        <v>14607</v>
      </c>
      <c r="D1331" t="s">
        <v>2525</v>
      </c>
      <c r="E1331" s="64">
        <v>0</v>
      </c>
      <c r="F1331" s="64">
        <v>0</v>
      </c>
      <c r="G1331" s="47">
        <v>43063</v>
      </c>
      <c r="H1331" s="71">
        <v>5.25</v>
      </c>
      <c r="I1331" s="64">
        <v>-1</v>
      </c>
      <c r="J1331" s="64" t="s">
        <v>1538</v>
      </c>
      <c r="K1331" s="64" t="s">
        <v>2160</v>
      </c>
      <c r="L1331" s="64" t="s">
        <v>2925</v>
      </c>
      <c r="M1331" s="64" t="s">
        <v>236</v>
      </c>
      <c r="N1331" s="64" t="s">
        <v>254</v>
      </c>
      <c r="O1331" s="64" t="s">
        <v>568</v>
      </c>
    </row>
    <row r="1332" spans="2:15" x14ac:dyDescent="0.3">
      <c r="B1332" t="s">
        <v>1536</v>
      </c>
      <c r="C1332" t="s">
        <v>14641</v>
      </c>
      <c r="D1332" t="s">
        <v>1993</v>
      </c>
      <c r="E1332" s="64">
        <v>0</v>
      </c>
      <c r="F1332" s="64">
        <v>0</v>
      </c>
      <c r="G1332" s="47">
        <v>43063</v>
      </c>
      <c r="H1332" s="71">
        <v>5.25</v>
      </c>
      <c r="I1332" s="64">
        <v>-1</v>
      </c>
      <c r="J1332" s="64" t="s">
        <v>249</v>
      </c>
      <c r="K1332" s="64" t="s">
        <v>2176</v>
      </c>
      <c r="L1332" s="64" t="s">
        <v>11288</v>
      </c>
      <c r="M1332" s="64" t="s">
        <v>236</v>
      </c>
      <c r="N1332" s="64" t="s">
        <v>254</v>
      </c>
      <c r="O1332" s="64" t="s">
        <v>568</v>
      </c>
    </row>
    <row r="1333" spans="2:15" x14ac:dyDescent="0.3">
      <c r="B1333" t="s">
        <v>1536</v>
      </c>
      <c r="C1333" t="s">
        <v>11355</v>
      </c>
      <c r="D1333" t="s">
        <v>2519</v>
      </c>
      <c r="E1333" s="64">
        <v>0</v>
      </c>
      <c r="F1333" s="64">
        <v>0</v>
      </c>
      <c r="G1333" s="47">
        <v>43069</v>
      </c>
      <c r="H1333" s="71">
        <v>5.25</v>
      </c>
      <c r="I1333" s="64">
        <v>77516</v>
      </c>
      <c r="J1333" s="64" t="s">
        <v>1538</v>
      </c>
      <c r="K1333" s="64" t="s">
        <v>2160</v>
      </c>
      <c r="L1333" s="64" t="s">
        <v>11356</v>
      </c>
      <c r="M1333" s="64" t="s">
        <v>246</v>
      </c>
      <c r="N1333" s="64" t="s">
        <v>254</v>
      </c>
      <c r="O1333" s="64" t="s">
        <v>568</v>
      </c>
    </row>
    <row r="1334" spans="2:15" x14ac:dyDescent="0.3">
      <c r="B1334" t="s">
        <v>1536</v>
      </c>
      <c r="C1334" t="s">
        <v>14809</v>
      </c>
      <c r="D1334" t="s">
        <v>13120</v>
      </c>
      <c r="E1334" s="64">
        <v>1</v>
      </c>
      <c r="F1334" s="64">
        <v>3332.72</v>
      </c>
      <c r="G1334" s="47">
        <v>43054</v>
      </c>
      <c r="H1334" s="71">
        <v>5.25</v>
      </c>
      <c r="I1334" s="64">
        <v>-1</v>
      </c>
      <c r="J1334" s="64" t="s">
        <v>1538</v>
      </c>
      <c r="K1334" s="64" t="s">
        <v>2160</v>
      </c>
      <c r="L1334" s="64" t="s">
        <v>2925</v>
      </c>
      <c r="M1334" s="64" t="s">
        <v>242</v>
      </c>
      <c r="N1334" s="64" t="s">
        <v>254</v>
      </c>
      <c r="O1334" s="64" t="s">
        <v>568</v>
      </c>
    </row>
    <row r="1335" spans="2:15" x14ac:dyDescent="0.3">
      <c r="B1335" t="s">
        <v>1536</v>
      </c>
      <c r="C1335" t="s">
        <v>14881</v>
      </c>
      <c r="D1335" t="s">
        <v>2368</v>
      </c>
      <c r="E1335" s="64">
        <v>0</v>
      </c>
      <c r="F1335" s="64">
        <v>0</v>
      </c>
      <c r="G1335" s="47">
        <v>43055</v>
      </c>
      <c r="H1335" s="71">
        <v>5.25</v>
      </c>
      <c r="I1335" s="64">
        <v>-1</v>
      </c>
      <c r="J1335" s="64" t="s">
        <v>1538</v>
      </c>
      <c r="K1335" s="64" t="s">
        <v>2173</v>
      </c>
      <c r="L1335" s="64" t="s">
        <v>13021</v>
      </c>
      <c r="M1335" s="64" t="s">
        <v>242</v>
      </c>
      <c r="N1335" s="64" t="s">
        <v>254</v>
      </c>
      <c r="O1335" s="64" t="s">
        <v>568</v>
      </c>
    </row>
    <row r="1336" spans="2:15" x14ac:dyDescent="0.3">
      <c r="B1336" t="s">
        <v>1536</v>
      </c>
      <c r="C1336" t="s">
        <v>14989</v>
      </c>
      <c r="D1336" t="s">
        <v>1981</v>
      </c>
      <c r="E1336" s="64">
        <v>0</v>
      </c>
      <c r="F1336" s="64">
        <v>0</v>
      </c>
      <c r="G1336" s="47">
        <v>43053</v>
      </c>
      <c r="H1336" s="71">
        <v>5.25</v>
      </c>
      <c r="I1336" s="64">
        <v>-1</v>
      </c>
      <c r="J1336" s="64" t="s">
        <v>1538</v>
      </c>
      <c r="K1336" s="64" t="s">
        <v>2176</v>
      </c>
      <c r="L1336" s="64" t="s">
        <v>13279</v>
      </c>
      <c r="M1336" s="64" t="s">
        <v>242</v>
      </c>
      <c r="N1336" s="64" t="s">
        <v>254</v>
      </c>
      <c r="O1336" s="64" t="s">
        <v>568</v>
      </c>
    </row>
    <row r="1337" spans="2:15" x14ac:dyDescent="0.3">
      <c r="B1337" t="s">
        <v>1536</v>
      </c>
      <c r="C1337" t="s">
        <v>15179</v>
      </c>
      <c r="D1337" t="s">
        <v>289</v>
      </c>
      <c r="E1337" s="64">
        <v>0</v>
      </c>
      <c r="F1337" s="64">
        <v>0</v>
      </c>
      <c r="G1337" s="47">
        <v>43069</v>
      </c>
      <c r="H1337" s="71">
        <v>5.25</v>
      </c>
      <c r="I1337" s="64">
        <v>-1</v>
      </c>
      <c r="J1337" s="64" t="s">
        <v>249</v>
      </c>
      <c r="K1337" s="64" t="s">
        <v>2176</v>
      </c>
      <c r="L1337" s="64" t="s">
        <v>11288</v>
      </c>
      <c r="M1337" s="64" t="s">
        <v>236</v>
      </c>
      <c r="N1337" s="64" t="s">
        <v>254</v>
      </c>
      <c r="O1337" s="64" t="s">
        <v>568</v>
      </c>
    </row>
    <row r="1338" spans="2:15" x14ac:dyDescent="0.3">
      <c r="B1338" t="s">
        <v>1536</v>
      </c>
      <c r="C1338" t="s">
        <v>15181</v>
      </c>
      <c r="D1338" t="s">
        <v>1474</v>
      </c>
      <c r="E1338" s="64">
        <v>0</v>
      </c>
      <c r="F1338" s="64">
        <v>0</v>
      </c>
      <c r="G1338" s="47">
        <v>43069</v>
      </c>
      <c r="H1338" s="71">
        <v>5.25</v>
      </c>
      <c r="I1338" s="64">
        <v>-1</v>
      </c>
      <c r="J1338" s="64" t="s">
        <v>1538</v>
      </c>
      <c r="K1338" s="64" t="s">
        <v>2160</v>
      </c>
      <c r="L1338" s="64" t="s">
        <v>2936</v>
      </c>
      <c r="M1338" s="64" t="s">
        <v>246</v>
      </c>
      <c r="N1338" s="64" t="s">
        <v>254</v>
      </c>
      <c r="O1338" s="64" t="s">
        <v>568</v>
      </c>
    </row>
    <row r="1339" spans="2:15" x14ac:dyDescent="0.3">
      <c r="B1339" t="s">
        <v>1546</v>
      </c>
      <c r="C1339" t="s">
        <v>15247</v>
      </c>
      <c r="D1339" t="s">
        <v>1425</v>
      </c>
      <c r="E1339" s="64">
        <v>0</v>
      </c>
      <c r="F1339" s="64">
        <v>0</v>
      </c>
      <c r="G1339" s="47">
        <v>43060</v>
      </c>
      <c r="H1339" s="71">
        <v>5.25</v>
      </c>
      <c r="I1339" s="64">
        <v>-1</v>
      </c>
      <c r="J1339" s="64" t="s">
        <v>249</v>
      </c>
      <c r="K1339" s="64" t="s">
        <v>2160</v>
      </c>
      <c r="L1339" s="64" t="s">
        <v>2936</v>
      </c>
      <c r="M1339" s="64" t="s">
        <v>246</v>
      </c>
      <c r="N1339" s="64" t="s">
        <v>254</v>
      </c>
      <c r="O1339" s="64" t="s">
        <v>568</v>
      </c>
    </row>
    <row r="1340" spans="2:15" x14ac:dyDescent="0.3">
      <c r="B1340" t="s">
        <v>1536</v>
      </c>
      <c r="C1340" t="s">
        <v>15308</v>
      </c>
      <c r="D1340" t="s">
        <v>1915</v>
      </c>
      <c r="E1340" s="64">
        <v>0</v>
      </c>
      <c r="F1340" s="64">
        <v>0</v>
      </c>
      <c r="G1340" s="47">
        <v>43042</v>
      </c>
      <c r="H1340" s="71">
        <v>5.25</v>
      </c>
      <c r="I1340" s="64">
        <v>-1</v>
      </c>
      <c r="J1340" s="64" t="s">
        <v>1538</v>
      </c>
      <c r="K1340" s="64" t="s">
        <v>2160</v>
      </c>
      <c r="L1340" s="64" t="s">
        <v>3939</v>
      </c>
      <c r="M1340" s="64" t="s">
        <v>246</v>
      </c>
      <c r="N1340" s="64" t="s">
        <v>254</v>
      </c>
      <c r="O1340" s="64" t="s">
        <v>568</v>
      </c>
    </row>
    <row r="1341" spans="2:15" x14ac:dyDescent="0.3">
      <c r="B1341" t="s">
        <v>1536</v>
      </c>
      <c r="C1341" t="s">
        <v>15421</v>
      </c>
      <c r="D1341" t="s">
        <v>1930</v>
      </c>
      <c r="E1341" s="64">
        <v>0</v>
      </c>
      <c r="F1341" s="64">
        <v>0</v>
      </c>
      <c r="G1341" s="47">
        <v>43054</v>
      </c>
      <c r="H1341" s="71">
        <v>5.25</v>
      </c>
      <c r="I1341" s="64">
        <v>-1</v>
      </c>
      <c r="J1341" s="64" t="s">
        <v>249</v>
      </c>
      <c r="K1341" s="64" t="s">
        <v>2173</v>
      </c>
      <c r="L1341" s="64" t="s">
        <v>15422</v>
      </c>
      <c r="M1341" s="64" t="s">
        <v>242</v>
      </c>
      <c r="N1341" s="64" t="s">
        <v>254</v>
      </c>
      <c r="O1341" s="64" t="s">
        <v>568</v>
      </c>
    </row>
    <row r="1342" spans="2:15" x14ac:dyDescent="0.3">
      <c r="B1342" t="s">
        <v>1536</v>
      </c>
      <c r="C1342" t="s">
        <v>15529</v>
      </c>
      <c r="D1342" t="s">
        <v>1870</v>
      </c>
      <c r="E1342" s="64">
        <v>0</v>
      </c>
      <c r="F1342" s="64">
        <v>0</v>
      </c>
      <c r="G1342" s="47">
        <v>43069</v>
      </c>
      <c r="H1342" s="71">
        <v>5.25</v>
      </c>
      <c r="I1342" s="64">
        <v>-1</v>
      </c>
      <c r="J1342" s="64" t="s">
        <v>1538</v>
      </c>
      <c r="K1342" s="64" t="s">
        <v>2160</v>
      </c>
      <c r="L1342" s="64" t="s">
        <v>3010</v>
      </c>
      <c r="M1342" s="64" t="s">
        <v>242</v>
      </c>
      <c r="N1342" s="64" t="s">
        <v>254</v>
      </c>
      <c r="O1342" s="64" t="s">
        <v>568</v>
      </c>
    </row>
    <row r="1343" spans="2:15" x14ac:dyDescent="0.3">
      <c r="B1343" t="s">
        <v>1536</v>
      </c>
      <c r="C1343" t="s">
        <v>15612</v>
      </c>
      <c r="D1343" t="s">
        <v>2085</v>
      </c>
      <c r="E1343" s="64">
        <v>0</v>
      </c>
      <c r="F1343" s="64">
        <v>0</v>
      </c>
      <c r="G1343" s="47">
        <v>43055</v>
      </c>
      <c r="H1343" s="71">
        <v>5.25</v>
      </c>
      <c r="I1343" s="64">
        <v>-1</v>
      </c>
      <c r="J1343" s="64" t="s">
        <v>249</v>
      </c>
      <c r="K1343" s="64" t="s">
        <v>2160</v>
      </c>
      <c r="L1343" s="64" t="s">
        <v>8133</v>
      </c>
      <c r="M1343" s="64" t="s">
        <v>236</v>
      </c>
      <c r="N1343" s="64" t="s">
        <v>254</v>
      </c>
      <c r="O1343" s="64" t="s">
        <v>568</v>
      </c>
    </row>
    <row r="1344" spans="2:15" x14ac:dyDescent="0.3">
      <c r="B1344" t="s">
        <v>1536</v>
      </c>
      <c r="C1344" t="s">
        <v>15671</v>
      </c>
      <c r="D1344" t="s">
        <v>1398</v>
      </c>
      <c r="E1344" s="64">
        <v>0</v>
      </c>
      <c r="F1344" s="64">
        <v>0</v>
      </c>
      <c r="G1344" s="47">
        <v>43052</v>
      </c>
      <c r="H1344" s="71">
        <v>5.25</v>
      </c>
      <c r="I1344" s="64">
        <v>-1</v>
      </c>
      <c r="J1344" s="64" t="s">
        <v>1538</v>
      </c>
      <c r="K1344" s="64" t="s">
        <v>2160</v>
      </c>
      <c r="L1344" s="64" t="s">
        <v>2971</v>
      </c>
      <c r="M1344" s="64" t="s">
        <v>236</v>
      </c>
      <c r="N1344" s="64" t="s">
        <v>254</v>
      </c>
      <c r="O1344" s="64" t="s">
        <v>568</v>
      </c>
    </row>
    <row r="1345" spans="2:15" x14ac:dyDescent="0.3">
      <c r="B1345" t="s">
        <v>1536</v>
      </c>
      <c r="C1345" t="s">
        <v>15936</v>
      </c>
      <c r="D1345" t="s">
        <v>374</v>
      </c>
      <c r="E1345" s="64">
        <v>0</v>
      </c>
      <c r="F1345" s="64">
        <v>0</v>
      </c>
      <c r="G1345" s="47">
        <v>43055</v>
      </c>
      <c r="H1345" s="71">
        <v>5.25</v>
      </c>
      <c r="I1345" s="64">
        <v>-1</v>
      </c>
      <c r="J1345" s="64" t="s">
        <v>1538</v>
      </c>
      <c r="K1345" s="64" t="s">
        <v>2173</v>
      </c>
      <c r="L1345" s="64" t="s">
        <v>15937</v>
      </c>
      <c r="M1345" s="64" t="s">
        <v>246</v>
      </c>
      <c r="N1345" s="64" t="s">
        <v>254</v>
      </c>
      <c r="O1345" s="64" t="s">
        <v>568</v>
      </c>
    </row>
    <row r="1346" spans="2:15" x14ac:dyDescent="0.3">
      <c r="B1346" t="s">
        <v>1536</v>
      </c>
      <c r="C1346" t="s">
        <v>11485</v>
      </c>
      <c r="D1346" t="s">
        <v>2489</v>
      </c>
      <c r="E1346" s="64">
        <v>0</v>
      </c>
      <c r="F1346" s="64">
        <v>0</v>
      </c>
      <c r="G1346" s="47">
        <v>43069</v>
      </c>
      <c r="H1346" s="71">
        <v>5.25</v>
      </c>
      <c r="I1346" s="64">
        <v>91737</v>
      </c>
      <c r="J1346" s="64" t="s">
        <v>1538</v>
      </c>
      <c r="K1346" s="64" t="s">
        <v>2160</v>
      </c>
      <c r="L1346" s="64" t="s">
        <v>2992</v>
      </c>
      <c r="M1346" s="64" t="s">
        <v>242</v>
      </c>
      <c r="N1346" s="64" t="s">
        <v>254</v>
      </c>
      <c r="O1346" s="64" t="s">
        <v>568</v>
      </c>
    </row>
    <row r="1347" spans="2:15" x14ac:dyDescent="0.3">
      <c r="B1347" t="s">
        <v>1536</v>
      </c>
      <c r="C1347" t="s">
        <v>12024</v>
      </c>
      <c r="D1347" t="s">
        <v>11900</v>
      </c>
      <c r="E1347" s="64">
        <v>0</v>
      </c>
      <c r="F1347" s="64">
        <v>0</v>
      </c>
      <c r="G1347" s="47">
        <v>43057</v>
      </c>
      <c r="H1347" s="71">
        <v>5.25</v>
      </c>
      <c r="I1347" s="64">
        <v>41185</v>
      </c>
      <c r="J1347" s="64" t="s">
        <v>1538</v>
      </c>
      <c r="K1347" s="64" t="s">
        <v>2160</v>
      </c>
      <c r="L1347" s="64" t="s">
        <v>4676</v>
      </c>
      <c r="M1347" s="64" t="s">
        <v>236</v>
      </c>
      <c r="N1347" s="64" t="s">
        <v>254</v>
      </c>
      <c r="O1347" s="64" t="s">
        <v>568</v>
      </c>
    </row>
    <row r="1348" spans="2:15" x14ac:dyDescent="0.3">
      <c r="B1348" t="s">
        <v>1536</v>
      </c>
      <c r="C1348" t="s">
        <v>16066</v>
      </c>
      <c r="D1348" t="s">
        <v>1924</v>
      </c>
      <c r="E1348" s="64">
        <v>0</v>
      </c>
      <c r="F1348" s="64">
        <v>0</v>
      </c>
      <c r="G1348" s="47">
        <v>43049</v>
      </c>
      <c r="H1348" s="71">
        <v>5.25</v>
      </c>
      <c r="I1348" s="64">
        <v>-1</v>
      </c>
      <c r="J1348" s="64" t="s">
        <v>249</v>
      </c>
      <c r="K1348" s="64" t="s">
        <v>2160</v>
      </c>
      <c r="L1348" s="64" t="s">
        <v>2925</v>
      </c>
      <c r="M1348" s="64" t="s">
        <v>242</v>
      </c>
      <c r="N1348" s="64" t="s">
        <v>254</v>
      </c>
      <c r="O1348" s="64" t="s">
        <v>568</v>
      </c>
    </row>
    <row r="1349" spans="2:15" x14ac:dyDescent="0.3">
      <c r="B1349" t="s">
        <v>1536</v>
      </c>
      <c r="C1349" t="s">
        <v>16068</v>
      </c>
      <c r="D1349" t="s">
        <v>1517</v>
      </c>
      <c r="E1349" s="64">
        <v>0</v>
      </c>
      <c r="F1349" s="64">
        <v>0</v>
      </c>
      <c r="G1349" s="47">
        <v>43069</v>
      </c>
      <c r="H1349" s="71">
        <v>5.25</v>
      </c>
      <c r="I1349" s="64">
        <v>-1</v>
      </c>
      <c r="J1349" s="64" t="s">
        <v>1538</v>
      </c>
      <c r="K1349" s="64" t="s">
        <v>2160</v>
      </c>
      <c r="L1349" s="64" t="s">
        <v>4726</v>
      </c>
      <c r="M1349" s="64" t="s">
        <v>242</v>
      </c>
      <c r="N1349" s="64" t="s">
        <v>254</v>
      </c>
      <c r="O1349" s="64" t="s">
        <v>568</v>
      </c>
    </row>
    <row r="1350" spans="2:15" x14ac:dyDescent="0.3">
      <c r="B1350" t="s">
        <v>1536</v>
      </c>
      <c r="C1350" t="s">
        <v>16166</v>
      </c>
      <c r="D1350" t="s">
        <v>360</v>
      </c>
      <c r="E1350" s="64">
        <v>0</v>
      </c>
      <c r="F1350" s="64">
        <v>0</v>
      </c>
      <c r="G1350" s="47">
        <v>43069</v>
      </c>
      <c r="H1350" s="71">
        <v>5.25</v>
      </c>
      <c r="I1350" s="64">
        <v>-1</v>
      </c>
      <c r="J1350" s="64" t="s">
        <v>1538</v>
      </c>
      <c r="K1350" s="64" t="s">
        <v>2173</v>
      </c>
      <c r="L1350" s="64" t="s">
        <v>3070</v>
      </c>
      <c r="M1350" s="64" t="s">
        <v>236</v>
      </c>
      <c r="N1350" s="64" t="s">
        <v>254</v>
      </c>
      <c r="O1350" s="64" t="s">
        <v>568</v>
      </c>
    </row>
    <row r="1351" spans="2:15" x14ac:dyDescent="0.3">
      <c r="B1351" t="s">
        <v>1536</v>
      </c>
      <c r="C1351" t="s">
        <v>16167</v>
      </c>
      <c r="D1351" t="s">
        <v>2016</v>
      </c>
      <c r="E1351" s="64">
        <v>0</v>
      </c>
      <c r="F1351" s="64">
        <v>0</v>
      </c>
      <c r="G1351" s="47">
        <v>43047</v>
      </c>
      <c r="H1351" s="71">
        <v>5.25</v>
      </c>
      <c r="I1351" s="64">
        <v>-1</v>
      </c>
      <c r="J1351" s="64" t="s">
        <v>1538</v>
      </c>
      <c r="K1351" s="64" t="s">
        <v>2160</v>
      </c>
      <c r="L1351" s="64" t="s">
        <v>2936</v>
      </c>
      <c r="M1351" s="64" t="s">
        <v>236</v>
      </c>
      <c r="N1351" s="64" t="s">
        <v>254</v>
      </c>
      <c r="O1351" s="64" t="s">
        <v>568</v>
      </c>
    </row>
    <row r="1352" spans="2:15" x14ac:dyDescent="0.3">
      <c r="B1352" t="s">
        <v>1536</v>
      </c>
      <c r="C1352" t="s">
        <v>12145</v>
      </c>
      <c r="D1352" t="s">
        <v>2301</v>
      </c>
      <c r="E1352" s="64">
        <v>0</v>
      </c>
      <c r="F1352" s="64">
        <v>0</v>
      </c>
      <c r="G1352" s="47">
        <v>43069</v>
      </c>
      <c r="H1352" s="71">
        <v>5.25</v>
      </c>
      <c r="I1352" s="64">
        <v>91760</v>
      </c>
      <c r="J1352" s="64" t="s">
        <v>1538</v>
      </c>
      <c r="K1352" s="64" t="s">
        <v>2160</v>
      </c>
      <c r="L1352" s="64" t="s">
        <v>2992</v>
      </c>
      <c r="M1352" s="64" t="s">
        <v>241</v>
      </c>
      <c r="N1352" s="64" t="s">
        <v>254</v>
      </c>
      <c r="O1352" s="64" t="s">
        <v>568</v>
      </c>
    </row>
    <row r="1353" spans="2:15" x14ac:dyDescent="0.3">
      <c r="B1353" t="s">
        <v>1536</v>
      </c>
      <c r="C1353" t="s">
        <v>16266</v>
      </c>
      <c r="D1353" t="s">
        <v>2376</v>
      </c>
      <c r="E1353" s="64">
        <v>1</v>
      </c>
      <c r="F1353" s="64">
        <v>3649.02</v>
      </c>
      <c r="G1353" s="47">
        <v>43060</v>
      </c>
      <c r="H1353" s="71">
        <v>5.25</v>
      </c>
      <c r="I1353" s="64">
        <v>-1</v>
      </c>
      <c r="J1353" s="64" t="s">
        <v>1538</v>
      </c>
      <c r="K1353" s="64" t="s">
        <v>2173</v>
      </c>
      <c r="L1353" s="64" t="s">
        <v>2470</v>
      </c>
      <c r="M1353" s="64" t="s">
        <v>241</v>
      </c>
      <c r="N1353" s="64" t="s">
        <v>254</v>
      </c>
      <c r="O1353" s="64" t="s">
        <v>568</v>
      </c>
    </row>
    <row r="1354" spans="2:15" x14ac:dyDescent="0.3">
      <c r="B1354" t="s">
        <v>1536</v>
      </c>
      <c r="C1354" t="s">
        <v>16292</v>
      </c>
      <c r="D1354" t="s">
        <v>335</v>
      </c>
      <c r="E1354" s="64">
        <v>0</v>
      </c>
      <c r="F1354" s="64">
        <v>0</v>
      </c>
      <c r="G1354" s="47">
        <v>43060</v>
      </c>
      <c r="H1354" s="71">
        <v>5.25</v>
      </c>
      <c r="I1354" s="64">
        <v>-1</v>
      </c>
      <c r="J1354" s="64" t="s">
        <v>1538</v>
      </c>
      <c r="K1354" s="64" t="s">
        <v>2160</v>
      </c>
      <c r="L1354" s="64" t="s">
        <v>4726</v>
      </c>
      <c r="M1354" s="64" t="s">
        <v>246</v>
      </c>
      <c r="N1354" s="64" t="s">
        <v>254</v>
      </c>
      <c r="O1354" s="64" t="s">
        <v>568</v>
      </c>
    </row>
    <row r="1355" spans="2:15" x14ac:dyDescent="0.3">
      <c r="B1355" t="s">
        <v>1536</v>
      </c>
      <c r="C1355" t="s">
        <v>16297</v>
      </c>
      <c r="D1355" t="s">
        <v>15038</v>
      </c>
      <c r="E1355" s="64">
        <v>0</v>
      </c>
      <c r="F1355" s="64">
        <v>0</v>
      </c>
      <c r="G1355" s="47">
        <v>43050</v>
      </c>
      <c r="H1355" s="71">
        <v>5.25</v>
      </c>
      <c r="I1355" s="64">
        <v>-1</v>
      </c>
      <c r="J1355" s="64" t="s">
        <v>1538</v>
      </c>
      <c r="K1355" s="64" t="s">
        <v>2160</v>
      </c>
      <c r="L1355" s="64" t="s">
        <v>8148</v>
      </c>
      <c r="M1355" s="64" t="s">
        <v>241</v>
      </c>
      <c r="N1355" s="64" t="s">
        <v>254</v>
      </c>
      <c r="O1355" s="64" t="s">
        <v>568</v>
      </c>
    </row>
    <row r="1356" spans="2:15" x14ac:dyDescent="0.3">
      <c r="B1356" t="s">
        <v>1547</v>
      </c>
      <c r="C1356" t="s">
        <v>16896</v>
      </c>
      <c r="D1356" t="s">
        <v>568</v>
      </c>
      <c r="E1356" s="64">
        <v>0</v>
      </c>
      <c r="F1356" s="64">
        <v>0</v>
      </c>
      <c r="G1356" s="47">
        <v>43060</v>
      </c>
      <c r="H1356" s="71">
        <v>5.25</v>
      </c>
      <c r="I1356" s="64">
        <v>0</v>
      </c>
      <c r="J1356" s="64" t="s">
        <v>1538</v>
      </c>
      <c r="K1356" s="64" t="s">
        <v>1535</v>
      </c>
      <c r="L1356" s="64" t="s">
        <v>1535</v>
      </c>
      <c r="M1356" s="64" t="s">
        <v>242</v>
      </c>
      <c r="N1356" s="64" t="s">
        <v>254</v>
      </c>
      <c r="O1356" s="64" t="s">
        <v>568</v>
      </c>
    </row>
    <row r="1357" spans="2:15" x14ac:dyDescent="0.3">
      <c r="B1357" t="s">
        <v>1547</v>
      </c>
      <c r="C1357" t="s">
        <v>17211</v>
      </c>
      <c r="D1357" t="s">
        <v>568</v>
      </c>
      <c r="E1357" s="64">
        <v>0</v>
      </c>
      <c r="F1357" s="64">
        <v>0</v>
      </c>
      <c r="G1357" s="47">
        <v>43060</v>
      </c>
      <c r="H1357" s="71">
        <v>5.25</v>
      </c>
      <c r="I1357" s="64">
        <v>0</v>
      </c>
      <c r="J1357" s="64" t="s">
        <v>1538</v>
      </c>
      <c r="K1357" s="64" t="s">
        <v>1535</v>
      </c>
      <c r="L1357" s="64" t="s">
        <v>1535</v>
      </c>
      <c r="M1357" s="64" t="s">
        <v>236</v>
      </c>
      <c r="N1357" s="64" t="s">
        <v>254</v>
      </c>
      <c r="O1357" s="64" t="s">
        <v>568</v>
      </c>
    </row>
    <row r="1358" spans="2:15" x14ac:dyDescent="0.3">
      <c r="B1358" t="s">
        <v>1547</v>
      </c>
      <c r="C1358" t="s">
        <v>17283</v>
      </c>
      <c r="D1358" t="s">
        <v>568</v>
      </c>
      <c r="E1358" s="64">
        <v>0</v>
      </c>
      <c r="F1358" s="64">
        <v>0</v>
      </c>
      <c r="G1358" s="47">
        <v>43069</v>
      </c>
      <c r="H1358" s="71">
        <v>5.25</v>
      </c>
      <c r="I1358" s="64">
        <v>0</v>
      </c>
      <c r="J1358" s="64" t="s">
        <v>1538</v>
      </c>
      <c r="K1358" s="64" t="s">
        <v>1535</v>
      </c>
      <c r="L1358" s="64" t="s">
        <v>1535</v>
      </c>
      <c r="M1358" s="64" t="s">
        <v>242</v>
      </c>
      <c r="N1358" s="64" t="s">
        <v>254</v>
      </c>
      <c r="O1358" s="64" t="s">
        <v>568</v>
      </c>
    </row>
    <row r="1359" spans="2:15" x14ac:dyDescent="0.3">
      <c r="B1359" t="s">
        <v>1536</v>
      </c>
      <c r="C1359" t="s">
        <v>17305</v>
      </c>
      <c r="D1359" t="s">
        <v>473</v>
      </c>
      <c r="E1359" s="64">
        <v>2</v>
      </c>
      <c r="F1359" s="64">
        <v>3982.87</v>
      </c>
      <c r="G1359" s="47">
        <v>43060</v>
      </c>
      <c r="H1359" s="71">
        <v>5.25</v>
      </c>
      <c r="I1359" s="64">
        <v>-1</v>
      </c>
      <c r="J1359" s="64" t="s">
        <v>249</v>
      </c>
      <c r="K1359" s="64" t="s">
        <v>1535</v>
      </c>
      <c r="L1359" s="64" t="s">
        <v>1535</v>
      </c>
      <c r="M1359" s="64" t="s">
        <v>242</v>
      </c>
      <c r="N1359" s="64" t="s">
        <v>254</v>
      </c>
      <c r="O1359" s="64" t="s">
        <v>568</v>
      </c>
    </row>
    <row r="1360" spans="2:15" x14ac:dyDescent="0.3">
      <c r="B1360" t="s">
        <v>1547</v>
      </c>
      <c r="C1360" t="s">
        <v>17451</v>
      </c>
      <c r="D1360" t="s">
        <v>568</v>
      </c>
      <c r="E1360" s="64">
        <v>0</v>
      </c>
      <c r="F1360" s="64">
        <v>0</v>
      </c>
      <c r="G1360" s="47">
        <v>43049</v>
      </c>
      <c r="H1360" s="71">
        <v>5.25</v>
      </c>
      <c r="I1360" s="64">
        <v>0</v>
      </c>
      <c r="J1360" s="64" t="s">
        <v>1538</v>
      </c>
      <c r="K1360" s="64" t="s">
        <v>1535</v>
      </c>
      <c r="L1360" s="64" t="s">
        <v>1535</v>
      </c>
      <c r="M1360" s="64" t="s">
        <v>236</v>
      </c>
      <c r="N1360" s="64" t="s">
        <v>254</v>
      </c>
      <c r="O1360" s="64" t="s">
        <v>568</v>
      </c>
    </row>
    <row r="1361" spans="2:15" x14ac:dyDescent="0.3">
      <c r="B1361" t="s">
        <v>1536</v>
      </c>
      <c r="C1361" t="s">
        <v>17481</v>
      </c>
      <c r="D1361" t="s">
        <v>458</v>
      </c>
      <c r="E1361" s="64">
        <v>0</v>
      </c>
      <c r="F1361" s="64">
        <v>0</v>
      </c>
      <c r="G1361" s="47">
        <v>43069</v>
      </c>
      <c r="H1361" s="71">
        <v>5.25</v>
      </c>
      <c r="I1361" s="64">
        <v>-1</v>
      </c>
      <c r="J1361" s="64" t="s">
        <v>1538</v>
      </c>
      <c r="K1361" s="64" t="s">
        <v>1535</v>
      </c>
      <c r="L1361" s="64" t="s">
        <v>1535</v>
      </c>
      <c r="M1361" s="64" t="s">
        <v>242</v>
      </c>
      <c r="N1361" s="64" t="s">
        <v>254</v>
      </c>
      <c r="O1361" s="64" t="s">
        <v>568</v>
      </c>
    </row>
    <row r="1362" spans="2:15" x14ac:dyDescent="0.3">
      <c r="B1362" t="s">
        <v>1547</v>
      </c>
      <c r="C1362" t="s">
        <v>17522</v>
      </c>
      <c r="D1362" t="s">
        <v>568</v>
      </c>
      <c r="E1362" s="64">
        <v>0</v>
      </c>
      <c r="F1362" s="64">
        <v>0</v>
      </c>
      <c r="G1362" s="47">
        <v>43060</v>
      </c>
      <c r="H1362" s="71">
        <v>5.25</v>
      </c>
      <c r="I1362" s="64">
        <v>0</v>
      </c>
      <c r="J1362" s="64" t="s">
        <v>1538</v>
      </c>
      <c r="K1362" s="64" t="s">
        <v>1535</v>
      </c>
      <c r="L1362" s="64" t="s">
        <v>1535</v>
      </c>
      <c r="M1362" s="64" t="s">
        <v>242</v>
      </c>
      <c r="N1362" s="64" t="s">
        <v>254</v>
      </c>
      <c r="O1362" s="64" t="s">
        <v>568</v>
      </c>
    </row>
    <row r="1363" spans="2:15" x14ac:dyDescent="0.3">
      <c r="B1363" t="s">
        <v>1536</v>
      </c>
      <c r="C1363" t="s">
        <v>17566</v>
      </c>
      <c r="D1363" t="s">
        <v>505</v>
      </c>
      <c r="E1363" s="64">
        <v>0</v>
      </c>
      <c r="F1363" s="64">
        <v>0</v>
      </c>
      <c r="G1363" s="47">
        <v>43069</v>
      </c>
      <c r="H1363" s="71">
        <v>5.25</v>
      </c>
      <c r="I1363" s="64">
        <v>-1</v>
      </c>
      <c r="J1363" s="64" t="s">
        <v>249</v>
      </c>
      <c r="K1363" s="64" t="s">
        <v>1535</v>
      </c>
      <c r="L1363" s="64" t="s">
        <v>1535</v>
      </c>
      <c r="M1363" s="64" t="s">
        <v>242</v>
      </c>
      <c r="N1363" s="64" t="s">
        <v>254</v>
      </c>
      <c r="O1363" s="64" t="s">
        <v>568</v>
      </c>
    </row>
    <row r="1364" spans="2:15" x14ac:dyDescent="0.3">
      <c r="B1364" t="s">
        <v>1536</v>
      </c>
      <c r="C1364" t="s">
        <v>17567</v>
      </c>
      <c r="D1364" t="s">
        <v>1655</v>
      </c>
      <c r="E1364" s="64">
        <v>0</v>
      </c>
      <c r="F1364" s="64">
        <v>0</v>
      </c>
      <c r="G1364" s="47">
        <v>43060</v>
      </c>
      <c r="H1364" s="71">
        <v>5.25</v>
      </c>
      <c r="I1364" s="64">
        <v>-1</v>
      </c>
      <c r="J1364" s="64" t="s">
        <v>1538</v>
      </c>
      <c r="K1364" s="64" t="s">
        <v>1535</v>
      </c>
      <c r="L1364" s="64" t="s">
        <v>1535</v>
      </c>
      <c r="M1364" s="64" t="s">
        <v>242</v>
      </c>
      <c r="N1364" s="64" t="s">
        <v>254</v>
      </c>
      <c r="O1364" s="64" t="s">
        <v>568</v>
      </c>
    </row>
    <row r="1365" spans="2:15" x14ac:dyDescent="0.3">
      <c r="B1365" t="s">
        <v>1547</v>
      </c>
      <c r="C1365" t="s">
        <v>17588</v>
      </c>
      <c r="D1365" t="s">
        <v>568</v>
      </c>
      <c r="E1365" s="64">
        <v>0</v>
      </c>
      <c r="F1365" s="64">
        <v>0</v>
      </c>
      <c r="G1365" s="47">
        <v>43053</v>
      </c>
      <c r="H1365" s="71">
        <v>5.25</v>
      </c>
      <c r="I1365" s="64">
        <v>0</v>
      </c>
      <c r="J1365" s="64" t="s">
        <v>1538</v>
      </c>
      <c r="K1365" s="64" t="s">
        <v>1535</v>
      </c>
      <c r="L1365" s="64" t="s">
        <v>1535</v>
      </c>
      <c r="M1365" s="64" t="s">
        <v>242</v>
      </c>
      <c r="N1365" s="64" t="s">
        <v>254</v>
      </c>
      <c r="O1365" s="64" t="s">
        <v>568</v>
      </c>
    </row>
    <row r="1366" spans="2:15" x14ac:dyDescent="0.3">
      <c r="B1366" t="s">
        <v>1536</v>
      </c>
      <c r="C1366" t="s">
        <v>12374</v>
      </c>
      <c r="D1366" t="s">
        <v>2380</v>
      </c>
      <c r="E1366" s="64">
        <v>0</v>
      </c>
      <c r="F1366" s="64">
        <v>0</v>
      </c>
      <c r="G1366" s="47">
        <v>43027</v>
      </c>
      <c r="H1366" s="71">
        <v>5.333333333333333</v>
      </c>
      <c r="I1366" s="64">
        <v>-1</v>
      </c>
      <c r="J1366" s="64" t="s">
        <v>249</v>
      </c>
      <c r="K1366" s="64" t="s">
        <v>1535</v>
      </c>
      <c r="L1366" s="64" t="s">
        <v>1535</v>
      </c>
      <c r="M1366" s="64" t="s">
        <v>242</v>
      </c>
      <c r="N1366" s="64" t="s">
        <v>254</v>
      </c>
      <c r="O1366" s="64" t="s">
        <v>568</v>
      </c>
    </row>
    <row r="1367" spans="2:15" x14ac:dyDescent="0.3">
      <c r="B1367" t="s">
        <v>1536</v>
      </c>
      <c r="C1367" t="s">
        <v>12429</v>
      </c>
      <c r="D1367" t="s">
        <v>276</v>
      </c>
      <c r="E1367" s="64">
        <v>0</v>
      </c>
      <c r="F1367" s="64">
        <v>0</v>
      </c>
      <c r="G1367" s="47">
        <v>43034</v>
      </c>
      <c r="H1367" s="71">
        <v>5.333333333333333</v>
      </c>
      <c r="I1367" s="64">
        <v>-1</v>
      </c>
      <c r="J1367" s="64" t="s">
        <v>249</v>
      </c>
      <c r="K1367" s="64" t="s">
        <v>1535</v>
      </c>
      <c r="L1367" s="64" t="s">
        <v>1535</v>
      </c>
      <c r="M1367" s="64" t="s">
        <v>242</v>
      </c>
      <c r="N1367" s="64" t="s">
        <v>254</v>
      </c>
      <c r="O1367" s="64" t="s">
        <v>568</v>
      </c>
    </row>
    <row r="1368" spans="2:15" x14ac:dyDescent="0.3">
      <c r="B1368" t="s">
        <v>1547</v>
      </c>
      <c r="C1368" t="s">
        <v>12444</v>
      </c>
      <c r="D1368" t="s">
        <v>568</v>
      </c>
      <c r="E1368" s="64">
        <v>0</v>
      </c>
      <c r="F1368" s="64">
        <v>0</v>
      </c>
      <c r="G1368" s="47">
        <v>43025</v>
      </c>
      <c r="H1368" s="71">
        <v>5.333333333333333</v>
      </c>
      <c r="I1368" s="64">
        <v>0</v>
      </c>
      <c r="J1368" s="64" t="s">
        <v>1538</v>
      </c>
      <c r="K1368" s="64" t="s">
        <v>1535</v>
      </c>
      <c r="L1368" s="64" t="s">
        <v>1535</v>
      </c>
      <c r="M1368" s="64" t="s">
        <v>242</v>
      </c>
      <c r="N1368" s="64" t="s">
        <v>254</v>
      </c>
      <c r="O1368" s="64" t="s">
        <v>568</v>
      </c>
    </row>
    <row r="1369" spans="2:15" x14ac:dyDescent="0.3">
      <c r="B1369" t="s">
        <v>1547</v>
      </c>
      <c r="C1369" t="s">
        <v>12495</v>
      </c>
      <c r="D1369" t="s">
        <v>568</v>
      </c>
      <c r="E1369" s="64">
        <v>0</v>
      </c>
      <c r="F1369" s="64">
        <v>0</v>
      </c>
      <c r="G1369" s="47">
        <v>43010</v>
      </c>
      <c r="H1369" s="71">
        <v>5.333333333333333</v>
      </c>
      <c r="I1369" s="64">
        <v>0</v>
      </c>
      <c r="J1369" s="64" t="s">
        <v>1538</v>
      </c>
      <c r="K1369" s="64" t="s">
        <v>1535</v>
      </c>
      <c r="L1369" s="64" t="s">
        <v>1535</v>
      </c>
      <c r="M1369" s="64" t="s">
        <v>242</v>
      </c>
      <c r="N1369" s="64" t="s">
        <v>254</v>
      </c>
      <c r="O1369" s="64" t="s">
        <v>568</v>
      </c>
    </row>
    <row r="1370" spans="2:15" x14ac:dyDescent="0.3">
      <c r="B1370" t="s">
        <v>1547</v>
      </c>
      <c r="C1370" t="s">
        <v>12498</v>
      </c>
      <c r="D1370" t="s">
        <v>568</v>
      </c>
      <c r="E1370" s="64">
        <v>0</v>
      </c>
      <c r="F1370" s="64">
        <v>0</v>
      </c>
      <c r="G1370" s="47">
        <v>43038</v>
      </c>
      <c r="H1370" s="71">
        <v>5.333333333333333</v>
      </c>
      <c r="I1370" s="64">
        <v>0</v>
      </c>
      <c r="J1370" s="64" t="s">
        <v>1538</v>
      </c>
      <c r="K1370" s="64" t="s">
        <v>1535</v>
      </c>
      <c r="L1370" s="64" t="s">
        <v>1535</v>
      </c>
      <c r="M1370" s="64" t="s">
        <v>242</v>
      </c>
      <c r="N1370" s="64" t="s">
        <v>254</v>
      </c>
      <c r="O1370" s="64" t="s">
        <v>568</v>
      </c>
    </row>
    <row r="1371" spans="2:15" x14ac:dyDescent="0.3">
      <c r="B1371" t="s">
        <v>1536</v>
      </c>
      <c r="C1371" t="s">
        <v>12528</v>
      </c>
      <c r="D1371" t="s">
        <v>1593</v>
      </c>
      <c r="E1371" s="64">
        <v>0</v>
      </c>
      <c r="F1371" s="64">
        <v>0</v>
      </c>
      <c r="G1371" s="47">
        <v>43027</v>
      </c>
      <c r="H1371" s="71">
        <v>5.333333333333333</v>
      </c>
      <c r="I1371" s="64">
        <v>-1</v>
      </c>
      <c r="J1371" s="64" t="s">
        <v>249</v>
      </c>
      <c r="K1371" s="64" t="s">
        <v>1535</v>
      </c>
      <c r="L1371" s="64" t="s">
        <v>1535</v>
      </c>
      <c r="M1371" s="64" t="s">
        <v>242</v>
      </c>
      <c r="N1371" s="64" t="s">
        <v>254</v>
      </c>
      <c r="O1371" s="64" t="s">
        <v>568</v>
      </c>
    </row>
    <row r="1372" spans="2:15" x14ac:dyDescent="0.3">
      <c r="B1372" t="s">
        <v>1547</v>
      </c>
      <c r="C1372" t="s">
        <v>12660</v>
      </c>
      <c r="D1372" t="s">
        <v>568</v>
      </c>
      <c r="E1372" s="64">
        <v>0</v>
      </c>
      <c r="F1372" s="64">
        <v>0</v>
      </c>
      <c r="G1372" s="47">
        <v>43039</v>
      </c>
      <c r="H1372" s="71">
        <v>5.333333333333333</v>
      </c>
      <c r="I1372" s="64">
        <v>0</v>
      </c>
      <c r="J1372" s="64" t="s">
        <v>1538</v>
      </c>
      <c r="K1372" s="64" t="s">
        <v>1535</v>
      </c>
      <c r="L1372" s="64" t="s">
        <v>1535</v>
      </c>
      <c r="M1372" s="64" t="s">
        <v>242</v>
      </c>
      <c r="N1372" s="64" t="s">
        <v>254</v>
      </c>
      <c r="O1372" s="64" t="s">
        <v>568</v>
      </c>
    </row>
    <row r="1373" spans="2:15" x14ac:dyDescent="0.3">
      <c r="B1373" t="s">
        <v>1536</v>
      </c>
      <c r="C1373" t="s">
        <v>12678</v>
      </c>
      <c r="D1373" t="s">
        <v>12468</v>
      </c>
      <c r="E1373" s="64">
        <v>0</v>
      </c>
      <c r="F1373" s="64">
        <v>0</v>
      </c>
      <c r="G1373" s="47">
        <v>43038</v>
      </c>
      <c r="H1373" s="71">
        <v>5.333333333333333</v>
      </c>
      <c r="I1373" s="64">
        <v>-1</v>
      </c>
      <c r="J1373" s="64" t="s">
        <v>1538</v>
      </c>
      <c r="K1373" s="64" t="s">
        <v>1535</v>
      </c>
      <c r="L1373" s="64" t="s">
        <v>1535</v>
      </c>
      <c r="M1373" s="64" t="s">
        <v>241</v>
      </c>
      <c r="N1373" s="64" t="s">
        <v>254</v>
      </c>
      <c r="O1373" s="64" t="s">
        <v>568</v>
      </c>
    </row>
    <row r="1374" spans="2:15" x14ac:dyDescent="0.3">
      <c r="B1374" t="s">
        <v>1547</v>
      </c>
      <c r="C1374" t="s">
        <v>12714</v>
      </c>
      <c r="D1374" t="s">
        <v>568</v>
      </c>
      <c r="E1374" s="64">
        <v>0</v>
      </c>
      <c r="F1374" s="64">
        <v>0</v>
      </c>
      <c r="G1374" s="47">
        <v>43039</v>
      </c>
      <c r="H1374" s="71">
        <v>5.333333333333333</v>
      </c>
      <c r="I1374" s="64">
        <v>0</v>
      </c>
      <c r="J1374" s="64" t="s">
        <v>1538</v>
      </c>
      <c r="K1374" s="64" t="s">
        <v>1535</v>
      </c>
      <c r="L1374" s="64" t="s">
        <v>1535</v>
      </c>
      <c r="M1374" s="64" t="s">
        <v>242</v>
      </c>
      <c r="N1374" s="64" t="s">
        <v>254</v>
      </c>
      <c r="O1374" s="64" t="s">
        <v>568</v>
      </c>
    </row>
    <row r="1375" spans="2:15" x14ac:dyDescent="0.3">
      <c r="B1375" t="s">
        <v>1547</v>
      </c>
      <c r="C1375" t="s">
        <v>12728</v>
      </c>
      <c r="D1375" t="s">
        <v>568</v>
      </c>
      <c r="E1375" s="64">
        <v>0</v>
      </c>
      <c r="F1375" s="64">
        <v>0</v>
      </c>
      <c r="G1375" s="47">
        <v>43010</v>
      </c>
      <c r="H1375" s="71">
        <v>5.333333333333333</v>
      </c>
      <c r="I1375" s="64">
        <v>0</v>
      </c>
      <c r="J1375" s="64" t="s">
        <v>1538</v>
      </c>
      <c r="K1375" s="64" t="s">
        <v>1535</v>
      </c>
      <c r="L1375" s="64" t="s">
        <v>1535</v>
      </c>
      <c r="M1375" s="64" t="s">
        <v>236</v>
      </c>
      <c r="N1375" s="64" t="s">
        <v>254</v>
      </c>
      <c r="O1375" s="64" t="s">
        <v>568</v>
      </c>
    </row>
    <row r="1376" spans="2:15" x14ac:dyDescent="0.3">
      <c r="B1376" t="s">
        <v>1536</v>
      </c>
      <c r="C1376" t="s">
        <v>12754</v>
      </c>
      <c r="D1376" t="s">
        <v>1541</v>
      </c>
      <c r="E1376" s="64">
        <v>0</v>
      </c>
      <c r="F1376" s="64">
        <v>0</v>
      </c>
      <c r="G1376" s="47">
        <v>43018</v>
      </c>
      <c r="H1376" s="71">
        <v>5.333333333333333</v>
      </c>
      <c r="I1376" s="64">
        <v>-1</v>
      </c>
      <c r="J1376" s="64" t="s">
        <v>1538</v>
      </c>
      <c r="K1376" s="64" t="s">
        <v>1535</v>
      </c>
      <c r="L1376" s="64" t="s">
        <v>1535</v>
      </c>
      <c r="M1376" s="64" t="s">
        <v>236</v>
      </c>
      <c r="N1376" s="64" t="s">
        <v>254</v>
      </c>
      <c r="O1376" s="64" t="s">
        <v>568</v>
      </c>
    </row>
    <row r="1377" spans="2:15" x14ac:dyDescent="0.3">
      <c r="B1377" t="s">
        <v>1536</v>
      </c>
      <c r="C1377" t="s">
        <v>12931</v>
      </c>
      <c r="D1377" t="s">
        <v>396</v>
      </c>
      <c r="E1377" s="64">
        <v>0</v>
      </c>
      <c r="F1377" s="64">
        <v>0</v>
      </c>
      <c r="G1377" s="47">
        <v>43028</v>
      </c>
      <c r="H1377" s="71">
        <v>5.333333333333333</v>
      </c>
      <c r="I1377" s="64">
        <v>-1</v>
      </c>
      <c r="J1377" s="64" t="s">
        <v>249</v>
      </c>
      <c r="K1377" s="64" t="s">
        <v>2173</v>
      </c>
      <c r="L1377" s="64" t="s">
        <v>12932</v>
      </c>
      <c r="M1377" s="64" t="s">
        <v>242</v>
      </c>
      <c r="N1377" s="64" t="s">
        <v>254</v>
      </c>
      <c r="O1377" s="64" t="s">
        <v>568</v>
      </c>
    </row>
    <row r="1378" spans="2:15" x14ac:dyDescent="0.3">
      <c r="B1378" t="s">
        <v>1536</v>
      </c>
      <c r="C1378" t="s">
        <v>12938</v>
      </c>
      <c r="D1378" t="s">
        <v>2248</v>
      </c>
      <c r="E1378" s="64">
        <v>0</v>
      </c>
      <c r="F1378" s="64">
        <v>0</v>
      </c>
      <c r="G1378" s="47">
        <v>43017</v>
      </c>
      <c r="H1378" s="71">
        <v>5.333333333333333</v>
      </c>
      <c r="I1378" s="64">
        <v>69835</v>
      </c>
      <c r="J1378" s="64" t="s">
        <v>1538</v>
      </c>
      <c r="K1378" s="64" t="s">
        <v>2160</v>
      </c>
      <c r="L1378" s="64" t="s">
        <v>5981</v>
      </c>
      <c r="M1378" s="64" t="s">
        <v>236</v>
      </c>
      <c r="N1378" s="64" t="s">
        <v>254</v>
      </c>
      <c r="O1378" s="64" t="s">
        <v>568</v>
      </c>
    </row>
    <row r="1379" spans="2:15" x14ac:dyDescent="0.3">
      <c r="B1379" t="s">
        <v>1536</v>
      </c>
      <c r="C1379" t="s">
        <v>13429</v>
      </c>
      <c r="D1379" t="s">
        <v>1416</v>
      </c>
      <c r="E1379" s="64">
        <v>0</v>
      </c>
      <c r="F1379" s="64">
        <v>0</v>
      </c>
      <c r="G1379" s="47">
        <v>43020</v>
      </c>
      <c r="H1379" s="71">
        <v>5.333333333333333</v>
      </c>
      <c r="I1379" s="64">
        <v>-1</v>
      </c>
      <c r="J1379" s="64" t="s">
        <v>1538</v>
      </c>
      <c r="K1379" s="64" t="s">
        <v>2173</v>
      </c>
      <c r="L1379" s="64" t="s">
        <v>12871</v>
      </c>
      <c r="M1379" s="64" t="s">
        <v>246</v>
      </c>
      <c r="N1379" s="64" t="s">
        <v>254</v>
      </c>
      <c r="O1379" s="64" t="s">
        <v>568</v>
      </c>
    </row>
    <row r="1380" spans="2:15" x14ac:dyDescent="0.3">
      <c r="B1380" t="s">
        <v>1536</v>
      </c>
      <c r="C1380" t="s">
        <v>11959</v>
      </c>
      <c r="D1380" t="s">
        <v>2241</v>
      </c>
      <c r="E1380" s="64">
        <v>1</v>
      </c>
      <c r="F1380" s="64">
        <v>333.85</v>
      </c>
      <c r="G1380" s="47">
        <v>43010</v>
      </c>
      <c r="H1380" s="71">
        <v>5.333333333333333</v>
      </c>
      <c r="I1380" s="64">
        <v>66936</v>
      </c>
      <c r="J1380" s="64" t="s">
        <v>1538</v>
      </c>
      <c r="K1380" s="64" t="s">
        <v>2176</v>
      </c>
      <c r="L1380" s="64" t="s">
        <v>11960</v>
      </c>
      <c r="M1380" s="64" t="s">
        <v>246</v>
      </c>
      <c r="N1380" s="64" t="s">
        <v>254</v>
      </c>
      <c r="O1380" s="64" t="s">
        <v>568</v>
      </c>
    </row>
    <row r="1381" spans="2:15" x14ac:dyDescent="0.3">
      <c r="B1381" t="s">
        <v>1536</v>
      </c>
      <c r="C1381" t="s">
        <v>13587</v>
      </c>
      <c r="D1381" t="s">
        <v>2394</v>
      </c>
      <c r="E1381" s="64">
        <v>0</v>
      </c>
      <c r="F1381" s="64">
        <v>0</v>
      </c>
      <c r="G1381" s="47">
        <v>43014</v>
      </c>
      <c r="H1381" s="71">
        <v>5.333333333333333</v>
      </c>
      <c r="I1381" s="64">
        <v>-1</v>
      </c>
      <c r="J1381" s="64" t="s">
        <v>249</v>
      </c>
      <c r="K1381" s="64" t="s">
        <v>2176</v>
      </c>
      <c r="L1381" s="64" t="s">
        <v>13588</v>
      </c>
      <c r="M1381" s="64" t="s">
        <v>236</v>
      </c>
      <c r="N1381" s="64" t="s">
        <v>254</v>
      </c>
      <c r="O1381" s="64" t="s">
        <v>568</v>
      </c>
    </row>
    <row r="1382" spans="2:15" x14ac:dyDescent="0.3">
      <c r="B1382" t="s">
        <v>1536</v>
      </c>
      <c r="C1382" t="s">
        <v>13696</v>
      </c>
      <c r="D1382" t="s">
        <v>2723</v>
      </c>
      <c r="E1382" s="64">
        <v>0</v>
      </c>
      <c r="F1382" s="64">
        <v>0</v>
      </c>
      <c r="G1382" s="47">
        <v>43021</v>
      </c>
      <c r="H1382" s="71">
        <v>5.333333333333333</v>
      </c>
      <c r="I1382" s="64">
        <v>-1</v>
      </c>
      <c r="J1382" s="64" t="s">
        <v>249</v>
      </c>
      <c r="K1382" s="64" t="s">
        <v>2176</v>
      </c>
      <c r="L1382" s="64" t="s">
        <v>12948</v>
      </c>
      <c r="M1382" s="64" t="s">
        <v>236</v>
      </c>
      <c r="N1382" s="64" t="s">
        <v>254</v>
      </c>
      <c r="O1382" s="64" t="s">
        <v>568</v>
      </c>
    </row>
    <row r="1383" spans="2:15" x14ac:dyDescent="0.3">
      <c r="B1383" t="s">
        <v>1536</v>
      </c>
      <c r="C1383" t="s">
        <v>13722</v>
      </c>
      <c r="D1383" t="s">
        <v>289</v>
      </c>
      <c r="E1383" s="64">
        <v>0</v>
      </c>
      <c r="F1383" s="64">
        <v>0</v>
      </c>
      <c r="G1383" s="47">
        <v>43034</v>
      </c>
      <c r="H1383" s="71">
        <v>5.333333333333333</v>
      </c>
      <c r="I1383" s="64">
        <v>-1</v>
      </c>
      <c r="J1383" s="64" t="s">
        <v>1538</v>
      </c>
      <c r="K1383" s="64" t="s">
        <v>2173</v>
      </c>
      <c r="L1383" s="64" t="s">
        <v>13567</v>
      </c>
      <c r="M1383" s="64" t="s">
        <v>246</v>
      </c>
      <c r="N1383" s="64" t="s">
        <v>254</v>
      </c>
      <c r="O1383" s="64" t="s">
        <v>568</v>
      </c>
    </row>
    <row r="1384" spans="2:15" x14ac:dyDescent="0.3">
      <c r="B1384" t="s">
        <v>1547</v>
      </c>
      <c r="C1384" t="s">
        <v>13867</v>
      </c>
      <c r="D1384" t="s">
        <v>568</v>
      </c>
      <c r="E1384" s="64">
        <v>0</v>
      </c>
      <c r="F1384" s="64">
        <v>0</v>
      </c>
      <c r="G1384" s="47">
        <v>43035</v>
      </c>
      <c r="H1384" s="71">
        <v>5.333333333333333</v>
      </c>
      <c r="I1384" s="64">
        <v>0</v>
      </c>
      <c r="J1384" s="64" t="s">
        <v>1538</v>
      </c>
      <c r="K1384" s="64" t="s">
        <v>1535</v>
      </c>
      <c r="L1384" s="64" t="s">
        <v>1535</v>
      </c>
      <c r="M1384" s="64" t="s">
        <v>236</v>
      </c>
      <c r="N1384" s="64" t="s">
        <v>254</v>
      </c>
      <c r="O1384" s="64" t="s">
        <v>568</v>
      </c>
    </row>
    <row r="1385" spans="2:15" x14ac:dyDescent="0.3">
      <c r="B1385" t="s">
        <v>1536</v>
      </c>
      <c r="C1385" t="s">
        <v>13999</v>
      </c>
      <c r="D1385" t="s">
        <v>14000</v>
      </c>
      <c r="E1385" s="64">
        <v>0</v>
      </c>
      <c r="F1385" s="64">
        <v>0</v>
      </c>
      <c r="G1385" s="47">
        <v>43039</v>
      </c>
      <c r="H1385" s="71">
        <v>5.333333333333333</v>
      </c>
      <c r="I1385" s="64">
        <v>-1</v>
      </c>
      <c r="J1385" s="64" t="s">
        <v>1538</v>
      </c>
      <c r="K1385" s="64" t="s">
        <v>2160</v>
      </c>
      <c r="L1385" s="64" t="s">
        <v>14001</v>
      </c>
      <c r="M1385" s="64" t="s">
        <v>242</v>
      </c>
      <c r="N1385" s="64" t="s">
        <v>254</v>
      </c>
      <c r="O1385" s="64" t="s">
        <v>568</v>
      </c>
    </row>
    <row r="1386" spans="2:15" x14ac:dyDescent="0.3">
      <c r="B1386" t="s">
        <v>1546</v>
      </c>
      <c r="C1386" t="s">
        <v>14020</v>
      </c>
      <c r="D1386" t="s">
        <v>2348</v>
      </c>
      <c r="E1386" s="64">
        <v>0</v>
      </c>
      <c r="F1386" s="64">
        <v>0</v>
      </c>
      <c r="G1386" s="47">
        <v>43039</v>
      </c>
      <c r="H1386" s="71">
        <v>5.333333333333333</v>
      </c>
      <c r="I1386" s="64">
        <v>90533</v>
      </c>
      <c r="J1386" s="64" t="s">
        <v>249</v>
      </c>
      <c r="K1386" s="64" t="s">
        <v>2160</v>
      </c>
      <c r="L1386" s="64" t="s">
        <v>14021</v>
      </c>
      <c r="M1386" s="64" t="s">
        <v>236</v>
      </c>
      <c r="N1386" s="64" t="s">
        <v>254</v>
      </c>
      <c r="O1386" s="64" t="s">
        <v>568</v>
      </c>
    </row>
    <row r="1387" spans="2:15" x14ac:dyDescent="0.3">
      <c r="B1387" t="s">
        <v>1536</v>
      </c>
      <c r="C1387" t="s">
        <v>14157</v>
      </c>
      <c r="D1387" t="s">
        <v>309</v>
      </c>
      <c r="E1387" s="64">
        <v>0</v>
      </c>
      <c r="F1387" s="64">
        <v>0</v>
      </c>
      <c r="G1387" s="47">
        <v>43038</v>
      </c>
      <c r="H1387" s="71">
        <v>5.333333333333333</v>
      </c>
      <c r="I1387" s="64">
        <v>-1</v>
      </c>
      <c r="J1387" s="64" t="s">
        <v>1538</v>
      </c>
      <c r="K1387" s="64" t="s">
        <v>2160</v>
      </c>
      <c r="L1387" s="64" t="s">
        <v>2936</v>
      </c>
      <c r="M1387" s="64" t="s">
        <v>246</v>
      </c>
      <c r="N1387" s="64" t="s">
        <v>254</v>
      </c>
      <c r="O1387" s="64" t="s">
        <v>568</v>
      </c>
    </row>
    <row r="1388" spans="2:15" x14ac:dyDescent="0.3">
      <c r="B1388" t="s">
        <v>1536</v>
      </c>
      <c r="C1388" t="s">
        <v>14203</v>
      </c>
      <c r="D1388" t="s">
        <v>1961</v>
      </c>
      <c r="E1388" s="64">
        <v>0</v>
      </c>
      <c r="F1388" s="64">
        <v>0</v>
      </c>
      <c r="G1388" s="47">
        <v>43010</v>
      </c>
      <c r="H1388" s="71">
        <v>5.333333333333333</v>
      </c>
      <c r="I1388" s="64">
        <v>-1</v>
      </c>
      <c r="J1388" s="64" t="s">
        <v>1538</v>
      </c>
      <c r="K1388" s="64" t="s">
        <v>2160</v>
      </c>
      <c r="L1388" s="64" t="s">
        <v>5368</v>
      </c>
      <c r="M1388" s="64" t="s">
        <v>242</v>
      </c>
      <c r="N1388" s="64" t="s">
        <v>254</v>
      </c>
      <c r="O1388" s="64" t="s">
        <v>568</v>
      </c>
    </row>
    <row r="1389" spans="2:15" x14ac:dyDescent="0.3">
      <c r="B1389" t="s">
        <v>1536</v>
      </c>
      <c r="C1389" t="s">
        <v>14220</v>
      </c>
      <c r="D1389" t="s">
        <v>2297</v>
      </c>
      <c r="E1389" s="64">
        <v>0</v>
      </c>
      <c r="F1389" s="64">
        <v>0</v>
      </c>
      <c r="G1389" s="47">
        <v>43039</v>
      </c>
      <c r="H1389" s="71">
        <v>5.333333333333333</v>
      </c>
      <c r="I1389" s="64">
        <v>64471</v>
      </c>
      <c r="J1389" s="64" t="s">
        <v>249</v>
      </c>
      <c r="K1389" s="64" t="s">
        <v>2160</v>
      </c>
      <c r="L1389" s="64" t="s">
        <v>4235</v>
      </c>
      <c r="M1389" s="64" t="s">
        <v>239</v>
      </c>
      <c r="N1389" s="64" t="s">
        <v>254</v>
      </c>
      <c r="O1389" s="64" t="s">
        <v>568</v>
      </c>
    </row>
    <row r="1390" spans="2:15" x14ac:dyDescent="0.3">
      <c r="B1390" t="s">
        <v>1536</v>
      </c>
      <c r="C1390" t="s">
        <v>11716</v>
      </c>
      <c r="D1390" t="s">
        <v>2359</v>
      </c>
      <c r="E1390" s="64">
        <v>0</v>
      </c>
      <c r="F1390" s="64">
        <v>0</v>
      </c>
      <c r="G1390" s="47">
        <v>43035</v>
      </c>
      <c r="H1390" s="71">
        <v>5.333333333333333</v>
      </c>
      <c r="I1390" s="64">
        <v>82912</v>
      </c>
      <c r="J1390" s="64" t="s">
        <v>249</v>
      </c>
      <c r="K1390" s="64" t="s">
        <v>2160</v>
      </c>
      <c r="L1390" s="64" t="s">
        <v>11717</v>
      </c>
      <c r="M1390" s="64" t="s">
        <v>241</v>
      </c>
      <c r="N1390" s="64" t="s">
        <v>254</v>
      </c>
      <c r="O1390" s="64" t="s">
        <v>568</v>
      </c>
    </row>
    <row r="1391" spans="2:15" x14ac:dyDescent="0.3">
      <c r="B1391" t="s">
        <v>1536</v>
      </c>
      <c r="C1391" t="s">
        <v>14359</v>
      </c>
      <c r="D1391" t="s">
        <v>1455</v>
      </c>
      <c r="E1391" s="64">
        <v>1</v>
      </c>
      <c r="F1391" s="64">
        <v>1363.76</v>
      </c>
      <c r="G1391" s="47">
        <v>43010</v>
      </c>
      <c r="H1391" s="71">
        <v>5.333333333333333</v>
      </c>
      <c r="I1391" s="64">
        <v>-1</v>
      </c>
      <c r="J1391" s="64" t="s">
        <v>1538</v>
      </c>
      <c r="K1391" s="64" t="s">
        <v>2173</v>
      </c>
      <c r="L1391" s="64" t="s">
        <v>14360</v>
      </c>
      <c r="M1391" s="64" t="s">
        <v>242</v>
      </c>
      <c r="N1391" s="64" t="s">
        <v>254</v>
      </c>
      <c r="O1391" s="64" t="s">
        <v>568</v>
      </c>
    </row>
    <row r="1392" spans="2:15" x14ac:dyDescent="0.3">
      <c r="B1392" t="s">
        <v>1536</v>
      </c>
      <c r="C1392" t="s">
        <v>14519</v>
      </c>
      <c r="D1392" t="s">
        <v>2062</v>
      </c>
      <c r="E1392" s="64">
        <v>0</v>
      </c>
      <c r="F1392" s="64">
        <v>0</v>
      </c>
      <c r="G1392" s="47">
        <v>43039</v>
      </c>
      <c r="H1392" s="71">
        <v>5.333333333333333</v>
      </c>
      <c r="I1392" s="64">
        <v>-1</v>
      </c>
      <c r="J1392" s="64" t="s">
        <v>1538</v>
      </c>
      <c r="K1392" s="64" t="s">
        <v>2160</v>
      </c>
      <c r="L1392" s="64" t="s">
        <v>2925</v>
      </c>
      <c r="M1392" s="64" t="s">
        <v>242</v>
      </c>
      <c r="N1392" s="64" t="s">
        <v>254</v>
      </c>
      <c r="O1392" s="64" t="s">
        <v>568</v>
      </c>
    </row>
    <row r="1393" spans="2:15" x14ac:dyDescent="0.3">
      <c r="B1393" t="s">
        <v>1536</v>
      </c>
      <c r="C1393" t="s">
        <v>14558</v>
      </c>
      <c r="D1393" t="s">
        <v>2009</v>
      </c>
      <c r="E1393" s="64">
        <v>1</v>
      </c>
      <c r="F1393" s="64">
        <v>716.32</v>
      </c>
      <c r="G1393" s="47">
        <v>43010</v>
      </c>
      <c r="H1393" s="71">
        <v>5.333333333333333</v>
      </c>
      <c r="I1393" s="64">
        <v>-1</v>
      </c>
      <c r="J1393" s="64" t="s">
        <v>249</v>
      </c>
      <c r="K1393" s="64" t="s">
        <v>2160</v>
      </c>
      <c r="L1393" s="64" t="s">
        <v>14559</v>
      </c>
      <c r="M1393" s="64" t="s">
        <v>236</v>
      </c>
      <c r="N1393" s="64" t="s">
        <v>254</v>
      </c>
      <c r="O1393" s="64" t="s">
        <v>568</v>
      </c>
    </row>
    <row r="1394" spans="2:15" x14ac:dyDescent="0.3">
      <c r="B1394" t="s">
        <v>1546</v>
      </c>
      <c r="C1394" t="s">
        <v>11380</v>
      </c>
      <c r="D1394" t="s">
        <v>2516</v>
      </c>
      <c r="E1394" s="64">
        <v>0</v>
      </c>
      <c r="F1394" s="64">
        <v>0</v>
      </c>
      <c r="G1394" s="47">
        <v>43020</v>
      </c>
      <c r="H1394" s="71">
        <v>5.333333333333333</v>
      </c>
      <c r="I1394" s="64">
        <v>199651</v>
      </c>
      <c r="J1394" s="64" t="s">
        <v>249</v>
      </c>
      <c r="K1394" s="64" t="s">
        <v>2173</v>
      </c>
      <c r="L1394" s="64" t="s">
        <v>11381</v>
      </c>
      <c r="M1394" s="64" t="s">
        <v>236</v>
      </c>
      <c r="N1394" s="64" t="s">
        <v>254</v>
      </c>
      <c r="O1394" s="64" t="s">
        <v>568</v>
      </c>
    </row>
    <row r="1395" spans="2:15" x14ac:dyDescent="0.3">
      <c r="B1395" t="s">
        <v>1536</v>
      </c>
      <c r="C1395" t="s">
        <v>14768</v>
      </c>
      <c r="D1395" t="s">
        <v>1403</v>
      </c>
      <c r="E1395" s="64">
        <v>0</v>
      </c>
      <c r="F1395" s="64">
        <v>0</v>
      </c>
      <c r="G1395" s="47">
        <v>43038</v>
      </c>
      <c r="H1395" s="71">
        <v>5.333333333333333</v>
      </c>
      <c r="I1395" s="64">
        <v>-1</v>
      </c>
      <c r="J1395" s="64" t="s">
        <v>1538</v>
      </c>
      <c r="K1395" s="64" t="s">
        <v>2160</v>
      </c>
      <c r="L1395" s="64" t="s">
        <v>4235</v>
      </c>
      <c r="M1395" s="64" t="s">
        <v>241</v>
      </c>
      <c r="N1395" s="64" t="s">
        <v>254</v>
      </c>
      <c r="O1395" s="64" t="s">
        <v>568</v>
      </c>
    </row>
    <row r="1396" spans="2:15" x14ac:dyDescent="0.3">
      <c r="B1396" t="s">
        <v>1536</v>
      </c>
      <c r="C1396" t="s">
        <v>14774</v>
      </c>
      <c r="D1396" t="s">
        <v>2390</v>
      </c>
      <c r="E1396" s="64">
        <v>0</v>
      </c>
      <c r="F1396" s="64">
        <v>0</v>
      </c>
      <c r="G1396" s="47">
        <v>43024</v>
      </c>
      <c r="H1396" s="71">
        <v>5.333333333333333</v>
      </c>
      <c r="I1396" s="64">
        <v>-1</v>
      </c>
      <c r="J1396" s="64" t="s">
        <v>1538</v>
      </c>
      <c r="K1396" s="64" t="s">
        <v>2173</v>
      </c>
      <c r="L1396" s="64" t="s">
        <v>3070</v>
      </c>
      <c r="M1396" s="64" t="s">
        <v>246</v>
      </c>
      <c r="N1396" s="64" t="s">
        <v>254</v>
      </c>
      <c r="O1396" s="64" t="s">
        <v>568</v>
      </c>
    </row>
    <row r="1397" spans="2:15" x14ac:dyDescent="0.3">
      <c r="B1397" t="s">
        <v>1536</v>
      </c>
      <c r="C1397" t="s">
        <v>14794</v>
      </c>
      <c r="D1397" t="s">
        <v>1528</v>
      </c>
      <c r="E1397" s="64">
        <v>0</v>
      </c>
      <c r="F1397" s="64">
        <v>0</v>
      </c>
      <c r="G1397" s="47">
        <v>43027</v>
      </c>
      <c r="H1397" s="71">
        <v>5.333333333333333</v>
      </c>
      <c r="I1397" s="64">
        <v>-1</v>
      </c>
      <c r="J1397" s="64" t="s">
        <v>1538</v>
      </c>
      <c r="K1397" s="64" t="s">
        <v>2160</v>
      </c>
      <c r="L1397" s="64" t="s">
        <v>4235</v>
      </c>
      <c r="M1397" s="64" t="s">
        <v>246</v>
      </c>
      <c r="N1397" s="64" t="s">
        <v>254</v>
      </c>
      <c r="O1397" s="64" t="s">
        <v>568</v>
      </c>
    </row>
    <row r="1398" spans="2:15" x14ac:dyDescent="0.3">
      <c r="B1398" t="s">
        <v>1536</v>
      </c>
      <c r="C1398" t="s">
        <v>14832</v>
      </c>
      <c r="D1398" t="s">
        <v>1993</v>
      </c>
      <c r="E1398" s="64">
        <v>0</v>
      </c>
      <c r="F1398" s="64">
        <v>0</v>
      </c>
      <c r="G1398" s="47">
        <v>43038</v>
      </c>
      <c r="H1398" s="71">
        <v>5.333333333333333</v>
      </c>
      <c r="I1398" s="64">
        <v>-1</v>
      </c>
      <c r="J1398" s="64" t="s">
        <v>249</v>
      </c>
      <c r="K1398" s="64" t="s">
        <v>2160</v>
      </c>
      <c r="L1398" s="64" t="s">
        <v>2925</v>
      </c>
      <c r="M1398" s="64" t="s">
        <v>246</v>
      </c>
      <c r="N1398" s="64" t="s">
        <v>254</v>
      </c>
      <c r="O1398" s="64" t="s">
        <v>568</v>
      </c>
    </row>
    <row r="1399" spans="2:15" x14ac:dyDescent="0.3">
      <c r="B1399" t="s">
        <v>1536</v>
      </c>
      <c r="C1399" t="s">
        <v>14861</v>
      </c>
      <c r="D1399" t="s">
        <v>1902</v>
      </c>
      <c r="E1399" s="64">
        <v>0</v>
      </c>
      <c r="F1399" s="64">
        <v>0</v>
      </c>
      <c r="G1399" s="47">
        <v>43010</v>
      </c>
      <c r="H1399" s="71">
        <v>5.333333333333333</v>
      </c>
      <c r="I1399" s="64">
        <v>-1</v>
      </c>
      <c r="J1399" s="64" t="s">
        <v>1538</v>
      </c>
      <c r="K1399" s="64" t="s">
        <v>2173</v>
      </c>
      <c r="L1399" s="64" t="s">
        <v>14541</v>
      </c>
      <c r="M1399" s="64" t="s">
        <v>236</v>
      </c>
      <c r="N1399" s="64" t="s">
        <v>254</v>
      </c>
      <c r="O1399" s="64" t="s">
        <v>568</v>
      </c>
    </row>
    <row r="1400" spans="2:15" x14ac:dyDescent="0.3">
      <c r="B1400" t="s">
        <v>1536</v>
      </c>
      <c r="C1400" t="s">
        <v>14878</v>
      </c>
      <c r="D1400" t="s">
        <v>1911</v>
      </c>
      <c r="E1400" s="64">
        <v>0</v>
      </c>
      <c r="F1400" s="64">
        <v>0</v>
      </c>
      <c r="G1400" s="47">
        <v>43014</v>
      </c>
      <c r="H1400" s="71">
        <v>5.333333333333333</v>
      </c>
      <c r="I1400" s="64">
        <v>-1</v>
      </c>
      <c r="J1400" s="64" t="s">
        <v>1538</v>
      </c>
      <c r="K1400" s="64" t="s">
        <v>2160</v>
      </c>
      <c r="L1400" s="64" t="s">
        <v>8133</v>
      </c>
      <c r="M1400" s="64" t="s">
        <v>242</v>
      </c>
      <c r="N1400" s="64" t="s">
        <v>254</v>
      </c>
      <c r="O1400" s="64" t="s">
        <v>568</v>
      </c>
    </row>
    <row r="1401" spans="2:15" x14ac:dyDescent="0.3">
      <c r="B1401" t="s">
        <v>1546</v>
      </c>
      <c r="C1401" t="s">
        <v>15129</v>
      </c>
      <c r="D1401" t="s">
        <v>1893</v>
      </c>
      <c r="E1401" s="64">
        <v>0</v>
      </c>
      <c r="F1401" s="64">
        <v>0</v>
      </c>
      <c r="G1401" s="47">
        <v>43020</v>
      </c>
      <c r="H1401" s="71">
        <v>5.333333333333333</v>
      </c>
      <c r="I1401" s="64">
        <v>61947</v>
      </c>
      <c r="J1401" s="64" t="s">
        <v>249</v>
      </c>
      <c r="K1401" s="64" t="s">
        <v>2160</v>
      </c>
      <c r="L1401" s="64" t="s">
        <v>3939</v>
      </c>
      <c r="M1401" s="64" t="s">
        <v>236</v>
      </c>
      <c r="N1401" s="64" t="s">
        <v>254</v>
      </c>
      <c r="O1401" s="64" t="s">
        <v>568</v>
      </c>
    </row>
    <row r="1402" spans="2:15" x14ac:dyDescent="0.3">
      <c r="B1402" t="s">
        <v>1536</v>
      </c>
      <c r="C1402" t="s">
        <v>11649</v>
      </c>
      <c r="D1402" t="s">
        <v>2336</v>
      </c>
      <c r="E1402" s="64">
        <v>0</v>
      </c>
      <c r="F1402" s="64">
        <v>0</v>
      </c>
      <c r="G1402" s="47">
        <v>43038</v>
      </c>
      <c r="H1402" s="71">
        <v>5.333333333333333</v>
      </c>
      <c r="I1402" s="64">
        <v>182174</v>
      </c>
      <c r="J1402" s="64" t="s">
        <v>1538</v>
      </c>
      <c r="K1402" s="64" t="s">
        <v>2160</v>
      </c>
      <c r="L1402" s="64" t="s">
        <v>2992</v>
      </c>
      <c r="M1402" s="64" t="s">
        <v>236</v>
      </c>
      <c r="N1402" s="64" t="s">
        <v>254</v>
      </c>
      <c r="O1402" s="64" t="s">
        <v>568</v>
      </c>
    </row>
    <row r="1403" spans="2:15" x14ac:dyDescent="0.3">
      <c r="B1403" t="s">
        <v>1536</v>
      </c>
      <c r="C1403" t="s">
        <v>15477</v>
      </c>
      <c r="D1403" t="s">
        <v>2224</v>
      </c>
      <c r="E1403" s="64">
        <v>0</v>
      </c>
      <c r="F1403" s="64">
        <v>0</v>
      </c>
      <c r="G1403" s="47">
        <v>43010</v>
      </c>
      <c r="H1403" s="71">
        <v>5.333333333333333</v>
      </c>
      <c r="I1403" s="64">
        <v>56377</v>
      </c>
      <c r="J1403" s="64" t="s">
        <v>1538</v>
      </c>
      <c r="K1403" s="64" t="s">
        <v>2176</v>
      </c>
      <c r="L1403" s="64" t="s">
        <v>5495</v>
      </c>
      <c r="M1403" s="64" t="s">
        <v>236</v>
      </c>
      <c r="N1403" s="64" t="s">
        <v>254</v>
      </c>
      <c r="O1403" s="64" t="s">
        <v>568</v>
      </c>
    </row>
    <row r="1404" spans="2:15" x14ac:dyDescent="0.3">
      <c r="B1404" t="s">
        <v>1536</v>
      </c>
      <c r="C1404" t="s">
        <v>15552</v>
      </c>
      <c r="D1404" t="s">
        <v>1424</v>
      </c>
      <c r="E1404" s="64">
        <v>0</v>
      </c>
      <c r="F1404" s="64">
        <v>0</v>
      </c>
      <c r="G1404" s="47">
        <v>43039</v>
      </c>
      <c r="H1404" s="71">
        <v>5.333333333333333</v>
      </c>
      <c r="I1404" s="64">
        <v>-1</v>
      </c>
      <c r="J1404" s="64" t="s">
        <v>249</v>
      </c>
      <c r="K1404" s="64" t="s">
        <v>2160</v>
      </c>
      <c r="L1404" s="64" t="s">
        <v>2971</v>
      </c>
      <c r="M1404" s="64" t="s">
        <v>242</v>
      </c>
      <c r="N1404" s="64" t="s">
        <v>254</v>
      </c>
      <c r="O1404" s="64" t="s">
        <v>568</v>
      </c>
    </row>
    <row r="1405" spans="2:15" x14ac:dyDescent="0.3">
      <c r="B1405" t="s">
        <v>1536</v>
      </c>
      <c r="C1405" t="s">
        <v>11479</v>
      </c>
      <c r="D1405" t="s">
        <v>2476</v>
      </c>
      <c r="E1405" s="64">
        <v>0</v>
      </c>
      <c r="F1405" s="64">
        <v>0</v>
      </c>
      <c r="G1405" s="47">
        <v>43038</v>
      </c>
      <c r="H1405" s="71">
        <v>5.333333333333333</v>
      </c>
      <c r="I1405" s="64">
        <v>24079</v>
      </c>
      <c r="J1405" s="64" t="s">
        <v>1538</v>
      </c>
      <c r="K1405" s="64" t="s">
        <v>2173</v>
      </c>
      <c r="L1405" s="64" t="s">
        <v>11480</v>
      </c>
      <c r="M1405" s="64" t="s">
        <v>239</v>
      </c>
      <c r="N1405" s="64" t="s">
        <v>254</v>
      </c>
      <c r="O1405" s="64" t="s">
        <v>568</v>
      </c>
    </row>
    <row r="1406" spans="2:15" x14ac:dyDescent="0.3">
      <c r="B1406" t="s">
        <v>1536</v>
      </c>
      <c r="C1406" t="s">
        <v>15948</v>
      </c>
      <c r="D1406" t="s">
        <v>2046</v>
      </c>
      <c r="E1406" s="64">
        <v>2</v>
      </c>
      <c r="F1406" s="64">
        <v>3649.02</v>
      </c>
      <c r="G1406" s="47">
        <v>43038</v>
      </c>
      <c r="H1406" s="71">
        <v>5.333333333333333</v>
      </c>
      <c r="I1406" s="64">
        <v>-1</v>
      </c>
      <c r="J1406" s="64" t="s">
        <v>249</v>
      </c>
      <c r="K1406" s="64" t="s">
        <v>2160</v>
      </c>
      <c r="L1406" s="64" t="s">
        <v>2936</v>
      </c>
      <c r="M1406" s="64" t="s">
        <v>236</v>
      </c>
      <c r="N1406" s="64" t="s">
        <v>254</v>
      </c>
      <c r="O1406" s="64" t="s">
        <v>568</v>
      </c>
    </row>
    <row r="1407" spans="2:15" x14ac:dyDescent="0.3">
      <c r="B1407" t="s">
        <v>1536</v>
      </c>
      <c r="C1407" t="s">
        <v>16085</v>
      </c>
      <c r="D1407" t="s">
        <v>2193</v>
      </c>
      <c r="E1407" s="64">
        <v>0</v>
      </c>
      <c r="F1407" s="64">
        <v>0</v>
      </c>
      <c r="G1407" s="47">
        <v>43034</v>
      </c>
      <c r="H1407" s="71">
        <v>5.333333333333333</v>
      </c>
      <c r="I1407" s="64">
        <v>50932</v>
      </c>
      <c r="J1407" s="64" t="s">
        <v>249</v>
      </c>
      <c r="K1407" s="64" t="s">
        <v>2176</v>
      </c>
      <c r="L1407" s="64" t="s">
        <v>11592</v>
      </c>
      <c r="M1407" s="64" t="s">
        <v>236</v>
      </c>
      <c r="N1407" s="64" t="s">
        <v>254</v>
      </c>
      <c r="O1407" s="64" t="s">
        <v>568</v>
      </c>
    </row>
    <row r="1408" spans="2:15" x14ac:dyDescent="0.3">
      <c r="B1408" t="s">
        <v>1546</v>
      </c>
      <c r="C1408" t="s">
        <v>11617</v>
      </c>
      <c r="D1408" t="s">
        <v>11537</v>
      </c>
      <c r="E1408" s="64">
        <v>0</v>
      </c>
      <c r="F1408" s="64">
        <v>0</v>
      </c>
      <c r="G1408" s="47">
        <v>43010</v>
      </c>
      <c r="H1408" s="71">
        <v>5.333333333333333</v>
      </c>
      <c r="I1408" s="64">
        <v>210336</v>
      </c>
      <c r="J1408" s="64" t="s">
        <v>249</v>
      </c>
      <c r="K1408" s="64" t="s">
        <v>2173</v>
      </c>
      <c r="L1408" s="64" t="s">
        <v>11618</v>
      </c>
      <c r="M1408" s="64" t="s">
        <v>236</v>
      </c>
      <c r="N1408" s="64" t="s">
        <v>254</v>
      </c>
      <c r="O1408" s="64" t="s">
        <v>568</v>
      </c>
    </row>
    <row r="1409" spans="2:15" x14ac:dyDescent="0.3">
      <c r="B1409" t="s">
        <v>1536</v>
      </c>
      <c r="C1409" t="s">
        <v>11992</v>
      </c>
      <c r="D1409" t="s">
        <v>2222</v>
      </c>
      <c r="E1409" s="64">
        <v>0</v>
      </c>
      <c r="F1409" s="64">
        <v>0</v>
      </c>
      <c r="G1409" s="47">
        <v>43010</v>
      </c>
      <c r="H1409" s="71">
        <v>5.333333333333333</v>
      </c>
      <c r="I1409" s="64">
        <v>50506</v>
      </c>
      <c r="J1409" s="64" t="s">
        <v>1538</v>
      </c>
      <c r="K1409" s="64" t="s">
        <v>2176</v>
      </c>
      <c r="L1409" s="64" t="s">
        <v>11993</v>
      </c>
      <c r="M1409" s="64" t="s">
        <v>241</v>
      </c>
      <c r="N1409" s="64" t="s">
        <v>254</v>
      </c>
      <c r="O1409" s="64" t="s">
        <v>568</v>
      </c>
    </row>
    <row r="1410" spans="2:15" x14ac:dyDescent="0.3">
      <c r="B1410" t="s">
        <v>1536</v>
      </c>
      <c r="C1410" t="s">
        <v>16314</v>
      </c>
      <c r="D1410" t="s">
        <v>1417</v>
      </c>
      <c r="E1410" s="64">
        <v>0</v>
      </c>
      <c r="F1410" s="64">
        <v>0</v>
      </c>
      <c r="G1410" s="47">
        <v>43025</v>
      </c>
      <c r="H1410" s="71">
        <v>5.333333333333333</v>
      </c>
      <c r="I1410" s="64">
        <v>-1</v>
      </c>
      <c r="J1410" s="64" t="s">
        <v>1538</v>
      </c>
      <c r="K1410" s="64" t="s">
        <v>2160</v>
      </c>
      <c r="L1410" s="64" t="s">
        <v>2936</v>
      </c>
      <c r="M1410" s="64" t="s">
        <v>236</v>
      </c>
      <c r="N1410" s="64" t="s">
        <v>254</v>
      </c>
      <c r="O1410" s="64" t="s">
        <v>568</v>
      </c>
    </row>
    <row r="1411" spans="2:15" x14ac:dyDescent="0.3">
      <c r="B1411" t="s">
        <v>1536</v>
      </c>
      <c r="C1411" t="s">
        <v>11830</v>
      </c>
      <c r="D1411" t="s">
        <v>2228</v>
      </c>
      <c r="E1411" s="64">
        <v>0</v>
      </c>
      <c r="F1411" s="64">
        <v>0</v>
      </c>
      <c r="G1411" s="47">
        <v>43039</v>
      </c>
      <c r="H1411" s="71">
        <v>5.333333333333333</v>
      </c>
      <c r="I1411" s="64">
        <v>172881</v>
      </c>
      <c r="J1411" s="64" t="s">
        <v>1538</v>
      </c>
      <c r="K1411" s="64" t="s">
        <v>2173</v>
      </c>
      <c r="L1411" s="64" t="s">
        <v>11831</v>
      </c>
      <c r="M1411" s="64" t="s">
        <v>236</v>
      </c>
      <c r="N1411" s="64" t="s">
        <v>254</v>
      </c>
      <c r="O1411" s="64" t="s">
        <v>568</v>
      </c>
    </row>
    <row r="1412" spans="2:15" x14ac:dyDescent="0.3">
      <c r="B1412" t="s">
        <v>1536</v>
      </c>
      <c r="C1412" t="s">
        <v>12328</v>
      </c>
      <c r="D1412" t="s">
        <v>2296</v>
      </c>
      <c r="E1412" s="64">
        <v>1</v>
      </c>
      <c r="F1412" s="64">
        <v>333.85</v>
      </c>
      <c r="G1412" s="47">
        <v>43029</v>
      </c>
      <c r="H1412" s="71">
        <v>5.333333333333333</v>
      </c>
      <c r="I1412" s="64">
        <v>43413</v>
      </c>
      <c r="J1412" s="64" t="s">
        <v>1538</v>
      </c>
      <c r="K1412" s="64" t="s">
        <v>2176</v>
      </c>
      <c r="L1412" s="64" t="s">
        <v>12329</v>
      </c>
      <c r="M1412" s="64" t="s">
        <v>246</v>
      </c>
      <c r="N1412" s="64" t="s">
        <v>254</v>
      </c>
      <c r="O1412" s="64" t="s">
        <v>568</v>
      </c>
    </row>
    <row r="1413" spans="2:15" x14ac:dyDescent="0.3">
      <c r="B1413" t="s">
        <v>1536</v>
      </c>
      <c r="C1413" t="s">
        <v>16703</v>
      </c>
      <c r="D1413" t="s">
        <v>14525</v>
      </c>
      <c r="E1413" s="64">
        <v>0</v>
      </c>
      <c r="F1413" s="64">
        <v>0</v>
      </c>
      <c r="G1413" s="47">
        <v>43038</v>
      </c>
      <c r="H1413" s="71">
        <v>5.333333333333333</v>
      </c>
      <c r="I1413" s="64">
        <v>-1</v>
      </c>
      <c r="J1413" s="64" t="s">
        <v>1538</v>
      </c>
      <c r="K1413" s="64" t="s">
        <v>2160</v>
      </c>
      <c r="L1413" s="64" t="s">
        <v>16704</v>
      </c>
      <c r="M1413" s="64" t="s">
        <v>246</v>
      </c>
      <c r="N1413" s="64" t="s">
        <v>254</v>
      </c>
      <c r="O1413" s="64" t="s">
        <v>568</v>
      </c>
    </row>
    <row r="1414" spans="2:15" x14ac:dyDescent="0.3">
      <c r="B1414" t="s">
        <v>1547</v>
      </c>
      <c r="C1414" t="s">
        <v>16736</v>
      </c>
      <c r="D1414" t="s">
        <v>568</v>
      </c>
      <c r="E1414" s="64">
        <v>0</v>
      </c>
      <c r="F1414" s="64">
        <v>0</v>
      </c>
      <c r="G1414" s="47">
        <v>43010</v>
      </c>
      <c r="H1414" s="71">
        <v>5.333333333333333</v>
      </c>
      <c r="I1414" s="64">
        <v>0</v>
      </c>
      <c r="J1414" s="64" t="s">
        <v>1538</v>
      </c>
      <c r="K1414" s="64" t="s">
        <v>1535</v>
      </c>
      <c r="L1414" s="64" t="s">
        <v>1535</v>
      </c>
      <c r="M1414" s="64" t="s">
        <v>236</v>
      </c>
      <c r="N1414" s="64" t="s">
        <v>254</v>
      </c>
      <c r="O1414" s="64" t="s">
        <v>568</v>
      </c>
    </row>
    <row r="1415" spans="2:15" x14ac:dyDescent="0.3">
      <c r="B1415" t="s">
        <v>1536</v>
      </c>
      <c r="C1415" t="s">
        <v>16796</v>
      </c>
      <c r="D1415" t="s">
        <v>511</v>
      </c>
      <c r="E1415" s="64">
        <v>0</v>
      </c>
      <c r="F1415" s="64">
        <v>0</v>
      </c>
      <c r="G1415" s="47">
        <v>43017</v>
      </c>
      <c r="H1415" s="71">
        <v>5.333333333333333</v>
      </c>
      <c r="I1415" s="64">
        <v>-1</v>
      </c>
      <c r="J1415" s="64" t="s">
        <v>249</v>
      </c>
      <c r="K1415" s="64" t="s">
        <v>1535</v>
      </c>
      <c r="L1415" s="64" t="s">
        <v>1535</v>
      </c>
      <c r="M1415" s="64" t="s">
        <v>242</v>
      </c>
      <c r="N1415" s="64" t="s">
        <v>254</v>
      </c>
      <c r="O1415" s="64" t="s">
        <v>568</v>
      </c>
    </row>
    <row r="1416" spans="2:15" x14ac:dyDescent="0.3">
      <c r="B1416" t="s">
        <v>1547</v>
      </c>
      <c r="C1416" t="s">
        <v>16812</v>
      </c>
      <c r="D1416" t="s">
        <v>568</v>
      </c>
      <c r="E1416" s="64">
        <v>0</v>
      </c>
      <c r="F1416" s="64">
        <v>0</v>
      </c>
      <c r="G1416" s="47">
        <v>43038</v>
      </c>
      <c r="H1416" s="71">
        <v>5.333333333333333</v>
      </c>
      <c r="I1416" s="64">
        <v>0</v>
      </c>
      <c r="J1416" s="64" t="s">
        <v>1538</v>
      </c>
      <c r="K1416" s="64" t="s">
        <v>1535</v>
      </c>
      <c r="L1416" s="64" t="s">
        <v>1535</v>
      </c>
      <c r="M1416" s="64" t="s">
        <v>236</v>
      </c>
      <c r="N1416" s="64" t="s">
        <v>254</v>
      </c>
      <c r="O1416" s="64" t="s">
        <v>568</v>
      </c>
    </row>
    <row r="1417" spans="2:15" x14ac:dyDescent="0.3">
      <c r="B1417" t="s">
        <v>1547</v>
      </c>
      <c r="C1417" t="s">
        <v>16899</v>
      </c>
      <c r="D1417" t="s">
        <v>568</v>
      </c>
      <c r="E1417" s="64">
        <v>0</v>
      </c>
      <c r="F1417" s="64">
        <v>0</v>
      </c>
      <c r="G1417" s="47">
        <v>43010</v>
      </c>
      <c r="H1417" s="71">
        <v>5.333333333333333</v>
      </c>
      <c r="I1417" s="64">
        <v>0</v>
      </c>
      <c r="J1417" s="64" t="s">
        <v>1538</v>
      </c>
      <c r="K1417" s="64" t="s">
        <v>1535</v>
      </c>
      <c r="L1417" s="64" t="s">
        <v>1535</v>
      </c>
      <c r="M1417" s="64" t="s">
        <v>242</v>
      </c>
      <c r="N1417" s="64" t="s">
        <v>254</v>
      </c>
      <c r="O1417" s="64" t="s">
        <v>568</v>
      </c>
    </row>
    <row r="1418" spans="2:15" x14ac:dyDescent="0.3">
      <c r="B1418" t="s">
        <v>1536</v>
      </c>
      <c r="C1418" t="s">
        <v>16923</v>
      </c>
      <c r="D1418" t="s">
        <v>401</v>
      </c>
      <c r="E1418" s="64">
        <v>0</v>
      </c>
      <c r="F1418" s="64">
        <v>0</v>
      </c>
      <c r="G1418" s="47">
        <v>43027</v>
      </c>
      <c r="H1418" s="71">
        <v>5.333333333333333</v>
      </c>
      <c r="I1418" s="64">
        <v>-1</v>
      </c>
      <c r="J1418" s="64" t="s">
        <v>1538</v>
      </c>
      <c r="K1418" s="64" t="s">
        <v>1535</v>
      </c>
      <c r="L1418" s="64" t="s">
        <v>1535</v>
      </c>
      <c r="M1418" s="64" t="s">
        <v>236</v>
      </c>
      <c r="N1418" s="64" t="s">
        <v>254</v>
      </c>
      <c r="O1418" s="64" t="s">
        <v>568</v>
      </c>
    </row>
    <row r="1419" spans="2:15" x14ac:dyDescent="0.3">
      <c r="B1419" t="s">
        <v>1547</v>
      </c>
      <c r="C1419" t="s">
        <v>16947</v>
      </c>
      <c r="D1419" t="s">
        <v>568</v>
      </c>
      <c r="E1419" s="64">
        <v>0</v>
      </c>
      <c r="F1419" s="64">
        <v>0</v>
      </c>
      <c r="G1419" s="47">
        <v>43032</v>
      </c>
      <c r="H1419" s="71">
        <v>5.333333333333333</v>
      </c>
      <c r="I1419" s="64">
        <v>0</v>
      </c>
      <c r="J1419" s="64" t="s">
        <v>1538</v>
      </c>
      <c r="K1419" s="64" t="s">
        <v>1535</v>
      </c>
      <c r="L1419" s="64" t="s">
        <v>1535</v>
      </c>
      <c r="M1419" s="64" t="s">
        <v>236</v>
      </c>
      <c r="N1419" s="64" t="s">
        <v>254</v>
      </c>
      <c r="O1419" s="64" t="s">
        <v>568</v>
      </c>
    </row>
    <row r="1420" spans="2:15" x14ac:dyDescent="0.3">
      <c r="B1420" t="s">
        <v>1536</v>
      </c>
      <c r="C1420" t="s">
        <v>17181</v>
      </c>
      <c r="D1420" t="s">
        <v>509</v>
      </c>
      <c r="E1420" s="64">
        <v>0</v>
      </c>
      <c r="F1420" s="64">
        <v>0</v>
      </c>
      <c r="G1420" s="47">
        <v>43010</v>
      </c>
      <c r="H1420" s="71">
        <v>5.333333333333333</v>
      </c>
      <c r="I1420" s="64">
        <v>-1</v>
      </c>
      <c r="J1420" s="64" t="s">
        <v>1538</v>
      </c>
      <c r="K1420" s="64" t="s">
        <v>1535</v>
      </c>
      <c r="L1420" s="64" t="s">
        <v>1535</v>
      </c>
      <c r="M1420" s="64" t="s">
        <v>242</v>
      </c>
      <c r="N1420" s="64" t="s">
        <v>254</v>
      </c>
      <c r="O1420" s="64" t="s">
        <v>568</v>
      </c>
    </row>
    <row r="1421" spans="2:15" x14ac:dyDescent="0.3">
      <c r="B1421" t="s">
        <v>1547</v>
      </c>
      <c r="C1421" t="s">
        <v>17237</v>
      </c>
      <c r="D1421" t="s">
        <v>568</v>
      </c>
      <c r="E1421" s="64">
        <v>0</v>
      </c>
      <c r="F1421" s="64">
        <v>0</v>
      </c>
      <c r="G1421" s="47">
        <v>43036</v>
      </c>
      <c r="H1421" s="71">
        <v>5.333333333333333</v>
      </c>
      <c r="I1421" s="64">
        <v>0</v>
      </c>
      <c r="J1421" s="64" t="s">
        <v>1538</v>
      </c>
      <c r="K1421" s="64" t="s">
        <v>1535</v>
      </c>
      <c r="L1421" s="64" t="s">
        <v>1535</v>
      </c>
      <c r="M1421" s="64" t="s">
        <v>242</v>
      </c>
      <c r="N1421" s="64" t="s">
        <v>254</v>
      </c>
      <c r="O1421" s="64" t="s">
        <v>568</v>
      </c>
    </row>
    <row r="1422" spans="2:15" x14ac:dyDescent="0.3">
      <c r="B1422" t="s">
        <v>1547</v>
      </c>
      <c r="C1422" t="s">
        <v>17312</v>
      </c>
      <c r="D1422" t="s">
        <v>568</v>
      </c>
      <c r="E1422" s="64">
        <v>0</v>
      </c>
      <c r="F1422" s="64">
        <v>0</v>
      </c>
      <c r="G1422" s="47">
        <v>43025</v>
      </c>
      <c r="H1422" s="71">
        <v>5.333333333333333</v>
      </c>
      <c r="I1422" s="64">
        <v>0</v>
      </c>
      <c r="J1422" s="64" t="s">
        <v>1538</v>
      </c>
      <c r="K1422" s="64" t="s">
        <v>1535</v>
      </c>
      <c r="L1422" s="64" t="s">
        <v>1535</v>
      </c>
      <c r="M1422" s="64" t="s">
        <v>236</v>
      </c>
      <c r="N1422" s="64" t="s">
        <v>254</v>
      </c>
      <c r="O1422" s="64" t="s">
        <v>568</v>
      </c>
    </row>
    <row r="1423" spans="2:15" x14ac:dyDescent="0.3">
      <c r="B1423" t="s">
        <v>1547</v>
      </c>
      <c r="C1423" t="s">
        <v>17394</v>
      </c>
      <c r="D1423" t="s">
        <v>568</v>
      </c>
      <c r="E1423" s="64">
        <v>0</v>
      </c>
      <c r="F1423" s="64">
        <v>0</v>
      </c>
      <c r="G1423" s="47">
        <v>43034</v>
      </c>
      <c r="H1423" s="71">
        <v>5.333333333333333</v>
      </c>
      <c r="I1423" s="64">
        <v>0</v>
      </c>
      <c r="J1423" s="64" t="s">
        <v>1538</v>
      </c>
      <c r="K1423" s="64" t="s">
        <v>1535</v>
      </c>
      <c r="L1423" s="64" t="s">
        <v>1535</v>
      </c>
      <c r="M1423" s="64" t="s">
        <v>236</v>
      </c>
      <c r="N1423" s="64" t="s">
        <v>254</v>
      </c>
      <c r="O1423" s="64" t="s">
        <v>568</v>
      </c>
    </row>
    <row r="1424" spans="2:15" x14ac:dyDescent="0.3">
      <c r="B1424" t="s">
        <v>1536</v>
      </c>
      <c r="C1424" t="s">
        <v>17414</v>
      </c>
      <c r="D1424" t="s">
        <v>516</v>
      </c>
      <c r="E1424" s="64">
        <v>1</v>
      </c>
      <c r="F1424" s="64">
        <v>3649.02</v>
      </c>
      <c r="G1424" s="47">
        <v>43031</v>
      </c>
      <c r="H1424" s="71">
        <v>5.333333333333333</v>
      </c>
      <c r="I1424" s="64">
        <v>-1</v>
      </c>
      <c r="J1424" s="64" t="s">
        <v>1538</v>
      </c>
      <c r="K1424" s="64" t="s">
        <v>1535</v>
      </c>
      <c r="L1424" s="64" t="s">
        <v>1535</v>
      </c>
      <c r="M1424" s="64" t="s">
        <v>239</v>
      </c>
      <c r="N1424" s="64" t="s">
        <v>254</v>
      </c>
      <c r="O1424" s="64" t="s">
        <v>568</v>
      </c>
    </row>
    <row r="1425" spans="2:15" x14ac:dyDescent="0.3">
      <c r="B1425" t="s">
        <v>1536</v>
      </c>
      <c r="C1425" t="s">
        <v>17421</v>
      </c>
      <c r="D1425" t="s">
        <v>510</v>
      </c>
      <c r="E1425" s="64">
        <v>0</v>
      </c>
      <c r="F1425" s="64">
        <v>0</v>
      </c>
      <c r="G1425" s="47">
        <v>43038</v>
      </c>
      <c r="H1425" s="71">
        <v>5.333333333333333</v>
      </c>
      <c r="I1425" s="64">
        <v>-1</v>
      </c>
      <c r="J1425" s="64" t="s">
        <v>1538</v>
      </c>
      <c r="K1425" s="64" t="s">
        <v>1535</v>
      </c>
      <c r="L1425" s="64" t="s">
        <v>1535</v>
      </c>
      <c r="M1425" s="64" t="s">
        <v>241</v>
      </c>
      <c r="N1425" s="64" t="s">
        <v>254</v>
      </c>
      <c r="O1425" s="64" t="s">
        <v>568</v>
      </c>
    </row>
    <row r="1426" spans="2:15" x14ac:dyDescent="0.3">
      <c r="B1426" t="s">
        <v>1536</v>
      </c>
      <c r="C1426" t="s">
        <v>17487</v>
      </c>
      <c r="D1426" t="s">
        <v>540</v>
      </c>
      <c r="E1426" s="64">
        <v>0</v>
      </c>
      <c r="F1426" s="64">
        <v>0</v>
      </c>
      <c r="G1426" s="47">
        <v>43015</v>
      </c>
      <c r="H1426" s="71">
        <v>5.333333333333333</v>
      </c>
      <c r="I1426" s="64">
        <v>-1</v>
      </c>
      <c r="J1426" s="64" t="s">
        <v>249</v>
      </c>
      <c r="K1426" s="64" t="s">
        <v>1535</v>
      </c>
      <c r="L1426" s="64" t="s">
        <v>1535</v>
      </c>
      <c r="M1426" s="64" t="s">
        <v>236</v>
      </c>
      <c r="N1426" s="64" t="s">
        <v>254</v>
      </c>
      <c r="O1426" s="64" t="s">
        <v>568</v>
      </c>
    </row>
    <row r="1427" spans="2:15" x14ac:dyDescent="0.3">
      <c r="B1427" t="s">
        <v>1536</v>
      </c>
      <c r="C1427" t="s">
        <v>17500</v>
      </c>
      <c r="D1427" t="s">
        <v>267</v>
      </c>
      <c r="E1427" s="64">
        <v>0</v>
      </c>
      <c r="F1427" s="64">
        <v>0</v>
      </c>
      <c r="G1427" s="47">
        <v>43028</v>
      </c>
      <c r="H1427" s="71">
        <v>5.333333333333333</v>
      </c>
      <c r="I1427" s="64">
        <v>-1</v>
      </c>
      <c r="J1427" s="64" t="s">
        <v>1538</v>
      </c>
      <c r="K1427" s="64" t="s">
        <v>1535</v>
      </c>
      <c r="L1427" s="64" t="s">
        <v>1535</v>
      </c>
      <c r="M1427" s="64" t="s">
        <v>241</v>
      </c>
      <c r="N1427" s="64" t="s">
        <v>254</v>
      </c>
      <c r="O1427" s="64" t="s">
        <v>568</v>
      </c>
    </row>
    <row r="1428" spans="2:15" x14ac:dyDescent="0.3">
      <c r="B1428" t="s">
        <v>1536</v>
      </c>
      <c r="C1428" t="s">
        <v>12424</v>
      </c>
      <c r="D1428" t="s">
        <v>446</v>
      </c>
      <c r="E1428" s="64">
        <v>0</v>
      </c>
      <c r="F1428" s="64">
        <v>0</v>
      </c>
      <c r="G1428" s="47">
        <v>42990</v>
      </c>
      <c r="H1428" s="71">
        <v>5.416666666666667</v>
      </c>
      <c r="I1428" s="64">
        <v>-1</v>
      </c>
      <c r="J1428" s="64" t="s">
        <v>1538</v>
      </c>
      <c r="K1428" s="64" t="s">
        <v>1535</v>
      </c>
      <c r="L1428" s="64" t="s">
        <v>1535</v>
      </c>
      <c r="M1428" s="64" t="s">
        <v>239</v>
      </c>
      <c r="N1428" s="64" t="s">
        <v>254</v>
      </c>
      <c r="O1428" s="64" t="s">
        <v>568</v>
      </c>
    </row>
    <row r="1429" spans="2:15" x14ac:dyDescent="0.3">
      <c r="B1429" t="s">
        <v>1547</v>
      </c>
      <c r="C1429" t="s">
        <v>12464</v>
      </c>
      <c r="D1429" t="s">
        <v>568</v>
      </c>
      <c r="E1429" s="64">
        <v>0</v>
      </c>
      <c r="F1429" s="64">
        <v>0</v>
      </c>
      <c r="G1429" s="47">
        <v>42998</v>
      </c>
      <c r="H1429" s="71">
        <v>5.416666666666667</v>
      </c>
      <c r="I1429" s="64">
        <v>0</v>
      </c>
      <c r="J1429" s="64" t="s">
        <v>1538</v>
      </c>
      <c r="K1429" s="64" t="s">
        <v>1535</v>
      </c>
      <c r="L1429" s="64" t="s">
        <v>1535</v>
      </c>
      <c r="M1429" s="64" t="s">
        <v>242</v>
      </c>
      <c r="N1429" s="64" t="s">
        <v>254</v>
      </c>
      <c r="O1429" s="64" t="s">
        <v>568</v>
      </c>
    </row>
    <row r="1430" spans="2:15" x14ac:dyDescent="0.3">
      <c r="B1430" t="s">
        <v>1547</v>
      </c>
      <c r="C1430" t="s">
        <v>12542</v>
      </c>
      <c r="D1430" t="s">
        <v>568</v>
      </c>
      <c r="E1430" s="64">
        <v>0</v>
      </c>
      <c r="F1430" s="64">
        <v>0</v>
      </c>
      <c r="G1430" s="47">
        <v>42993</v>
      </c>
      <c r="H1430" s="71">
        <v>5.416666666666667</v>
      </c>
      <c r="I1430" s="64">
        <v>0</v>
      </c>
      <c r="J1430" s="64" t="s">
        <v>1538</v>
      </c>
      <c r="K1430" s="64" t="s">
        <v>1535</v>
      </c>
      <c r="L1430" s="64" t="s">
        <v>1535</v>
      </c>
      <c r="M1430" s="64" t="s">
        <v>242</v>
      </c>
      <c r="N1430" s="64" t="s">
        <v>254</v>
      </c>
      <c r="O1430" s="64" t="s">
        <v>568</v>
      </c>
    </row>
    <row r="1431" spans="2:15" x14ac:dyDescent="0.3">
      <c r="B1431" t="s">
        <v>1536</v>
      </c>
      <c r="C1431" t="s">
        <v>12545</v>
      </c>
      <c r="D1431" t="s">
        <v>550</v>
      </c>
      <c r="E1431" s="64">
        <v>0</v>
      </c>
      <c r="F1431" s="64">
        <v>0</v>
      </c>
      <c r="G1431" s="47">
        <v>43003</v>
      </c>
      <c r="H1431" s="71">
        <v>5.416666666666667</v>
      </c>
      <c r="I1431" s="64">
        <v>-1</v>
      </c>
      <c r="J1431" s="64" t="s">
        <v>249</v>
      </c>
      <c r="K1431" s="64" t="s">
        <v>1535</v>
      </c>
      <c r="L1431" s="64" t="s">
        <v>1535</v>
      </c>
      <c r="M1431" s="64" t="s">
        <v>236</v>
      </c>
      <c r="N1431" s="64" t="s">
        <v>254</v>
      </c>
      <c r="O1431" s="64" t="s">
        <v>568</v>
      </c>
    </row>
    <row r="1432" spans="2:15" x14ac:dyDescent="0.3">
      <c r="B1432" t="s">
        <v>1547</v>
      </c>
      <c r="C1432" t="s">
        <v>12597</v>
      </c>
      <c r="D1432" t="s">
        <v>568</v>
      </c>
      <c r="E1432" s="64">
        <v>0</v>
      </c>
      <c r="F1432" s="64">
        <v>0</v>
      </c>
      <c r="G1432" s="47">
        <v>42998</v>
      </c>
      <c r="H1432" s="71">
        <v>5.416666666666667</v>
      </c>
      <c r="I1432" s="64">
        <v>0</v>
      </c>
      <c r="J1432" s="64" t="s">
        <v>1538</v>
      </c>
      <c r="K1432" s="64" t="s">
        <v>1535</v>
      </c>
      <c r="L1432" s="64" t="s">
        <v>1535</v>
      </c>
      <c r="M1432" s="64" t="s">
        <v>236</v>
      </c>
      <c r="N1432" s="64" t="s">
        <v>254</v>
      </c>
      <c r="O1432" s="64" t="s">
        <v>568</v>
      </c>
    </row>
    <row r="1433" spans="2:15" x14ac:dyDescent="0.3">
      <c r="B1433" t="s">
        <v>1536</v>
      </c>
      <c r="C1433" t="s">
        <v>12605</v>
      </c>
      <c r="D1433" t="s">
        <v>449</v>
      </c>
      <c r="E1433" s="64">
        <v>0</v>
      </c>
      <c r="F1433" s="64">
        <v>0</v>
      </c>
      <c r="G1433" s="47">
        <v>42998</v>
      </c>
      <c r="H1433" s="71">
        <v>5.416666666666667</v>
      </c>
      <c r="I1433" s="64">
        <v>-1</v>
      </c>
      <c r="J1433" s="64" t="s">
        <v>1538</v>
      </c>
      <c r="K1433" s="64" t="s">
        <v>1535</v>
      </c>
      <c r="L1433" s="64" t="s">
        <v>1535</v>
      </c>
      <c r="M1433" s="64" t="s">
        <v>242</v>
      </c>
      <c r="N1433" s="64" t="s">
        <v>254</v>
      </c>
      <c r="O1433" s="64" t="s">
        <v>568</v>
      </c>
    </row>
    <row r="1434" spans="2:15" x14ac:dyDescent="0.3">
      <c r="B1434" t="s">
        <v>1547</v>
      </c>
      <c r="C1434" t="s">
        <v>12611</v>
      </c>
      <c r="D1434" t="s">
        <v>568</v>
      </c>
      <c r="E1434" s="64">
        <v>0</v>
      </c>
      <c r="F1434" s="64">
        <v>0</v>
      </c>
      <c r="G1434" s="47">
        <v>42985</v>
      </c>
      <c r="H1434" s="71">
        <v>5.416666666666667</v>
      </c>
      <c r="I1434" s="64">
        <v>0</v>
      </c>
      <c r="J1434" s="64" t="s">
        <v>1538</v>
      </c>
      <c r="K1434" s="64" t="s">
        <v>1535</v>
      </c>
      <c r="L1434" s="64" t="s">
        <v>1535</v>
      </c>
      <c r="M1434" s="64" t="s">
        <v>236</v>
      </c>
      <c r="N1434" s="64" t="s">
        <v>254</v>
      </c>
      <c r="O1434" s="64" t="s">
        <v>568</v>
      </c>
    </row>
    <row r="1435" spans="2:15" x14ac:dyDescent="0.3">
      <c r="B1435" t="s">
        <v>1547</v>
      </c>
      <c r="C1435" t="s">
        <v>12680</v>
      </c>
      <c r="D1435" t="s">
        <v>568</v>
      </c>
      <c r="E1435" s="64">
        <v>0</v>
      </c>
      <c r="F1435" s="64">
        <v>0</v>
      </c>
      <c r="G1435" s="47">
        <v>43005</v>
      </c>
      <c r="H1435" s="71">
        <v>5.416666666666667</v>
      </c>
      <c r="I1435" s="64">
        <v>0</v>
      </c>
      <c r="J1435" s="64" t="s">
        <v>1538</v>
      </c>
      <c r="K1435" s="64" t="s">
        <v>1535</v>
      </c>
      <c r="L1435" s="64" t="s">
        <v>1535</v>
      </c>
      <c r="M1435" s="64" t="s">
        <v>236</v>
      </c>
      <c r="N1435" s="64" t="s">
        <v>254</v>
      </c>
      <c r="O1435" s="64" t="s">
        <v>568</v>
      </c>
    </row>
    <row r="1436" spans="2:15" x14ac:dyDescent="0.3">
      <c r="B1436" t="s">
        <v>1547</v>
      </c>
      <c r="C1436" t="s">
        <v>12705</v>
      </c>
      <c r="D1436" t="s">
        <v>568</v>
      </c>
      <c r="E1436" s="64">
        <v>0</v>
      </c>
      <c r="F1436" s="64">
        <v>0</v>
      </c>
      <c r="G1436" s="47">
        <v>42998</v>
      </c>
      <c r="H1436" s="71">
        <v>5.416666666666667</v>
      </c>
      <c r="I1436" s="64">
        <v>0</v>
      </c>
      <c r="J1436" s="64" t="s">
        <v>1538</v>
      </c>
      <c r="K1436" s="64" t="s">
        <v>1535</v>
      </c>
      <c r="L1436" s="64" t="s">
        <v>1535</v>
      </c>
      <c r="M1436" s="64" t="s">
        <v>236</v>
      </c>
      <c r="N1436" s="64" t="s">
        <v>254</v>
      </c>
      <c r="O1436" s="64" t="s">
        <v>568</v>
      </c>
    </row>
    <row r="1437" spans="2:15" x14ac:dyDescent="0.3">
      <c r="B1437" t="s">
        <v>1547</v>
      </c>
      <c r="C1437" t="s">
        <v>12729</v>
      </c>
      <c r="D1437" t="s">
        <v>568</v>
      </c>
      <c r="E1437" s="64">
        <v>0</v>
      </c>
      <c r="F1437" s="64">
        <v>0</v>
      </c>
      <c r="G1437" s="47">
        <v>42998</v>
      </c>
      <c r="H1437" s="71">
        <v>5.416666666666667</v>
      </c>
      <c r="I1437" s="64">
        <v>0</v>
      </c>
      <c r="J1437" s="64" t="s">
        <v>1538</v>
      </c>
      <c r="K1437" s="64" t="s">
        <v>1535</v>
      </c>
      <c r="L1437" s="64" t="s">
        <v>1535</v>
      </c>
      <c r="M1437" s="64" t="s">
        <v>242</v>
      </c>
      <c r="N1437" s="64" t="s">
        <v>254</v>
      </c>
      <c r="O1437" s="64" t="s">
        <v>568</v>
      </c>
    </row>
    <row r="1438" spans="2:15" x14ac:dyDescent="0.3">
      <c r="B1438" t="s">
        <v>1536</v>
      </c>
      <c r="C1438" t="s">
        <v>12734</v>
      </c>
      <c r="D1438" t="s">
        <v>440</v>
      </c>
      <c r="E1438" s="64">
        <v>0</v>
      </c>
      <c r="F1438" s="64">
        <v>0</v>
      </c>
      <c r="G1438" s="47">
        <v>42990</v>
      </c>
      <c r="H1438" s="71">
        <v>5.416666666666667</v>
      </c>
      <c r="I1438" s="64">
        <v>-1</v>
      </c>
      <c r="J1438" s="64" t="s">
        <v>1538</v>
      </c>
      <c r="K1438" s="64" t="s">
        <v>1535</v>
      </c>
      <c r="L1438" s="64" t="s">
        <v>1535</v>
      </c>
      <c r="M1438" s="64" t="s">
        <v>241</v>
      </c>
      <c r="N1438" s="64" t="s">
        <v>254</v>
      </c>
      <c r="O1438" s="64" t="s">
        <v>568</v>
      </c>
    </row>
    <row r="1439" spans="2:15" x14ac:dyDescent="0.3">
      <c r="B1439" t="s">
        <v>1536</v>
      </c>
      <c r="C1439" t="s">
        <v>12785</v>
      </c>
      <c r="D1439" t="s">
        <v>308</v>
      </c>
      <c r="E1439" s="64">
        <v>0</v>
      </c>
      <c r="F1439" s="64">
        <v>0</v>
      </c>
      <c r="G1439" s="47">
        <v>42997</v>
      </c>
      <c r="H1439" s="71">
        <v>5.416666666666667</v>
      </c>
      <c r="I1439" s="64">
        <v>-1</v>
      </c>
      <c r="J1439" s="64" t="s">
        <v>249</v>
      </c>
      <c r="K1439" s="64" t="s">
        <v>1535</v>
      </c>
      <c r="L1439" s="64" t="s">
        <v>1535</v>
      </c>
      <c r="M1439" s="64" t="s">
        <v>236</v>
      </c>
      <c r="N1439" s="64" t="s">
        <v>254</v>
      </c>
      <c r="O1439" s="64" t="s">
        <v>568</v>
      </c>
    </row>
    <row r="1440" spans="2:15" x14ac:dyDescent="0.3">
      <c r="B1440" t="s">
        <v>1536</v>
      </c>
      <c r="C1440" t="s">
        <v>13529</v>
      </c>
      <c r="D1440" t="s">
        <v>1393</v>
      </c>
      <c r="E1440" s="64">
        <v>0</v>
      </c>
      <c r="F1440" s="64">
        <v>0</v>
      </c>
      <c r="G1440" s="47">
        <v>42998</v>
      </c>
      <c r="H1440" s="71">
        <v>5.416666666666667</v>
      </c>
      <c r="I1440" s="64">
        <v>-1</v>
      </c>
      <c r="J1440" s="64" t="s">
        <v>1538</v>
      </c>
      <c r="K1440" s="64" t="s">
        <v>2160</v>
      </c>
      <c r="L1440" s="64" t="s">
        <v>2936</v>
      </c>
      <c r="M1440" s="64" t="s">
        <v>236</v>
      </c>
      <c r="N1440" s="64" t="s">
        <v>254</v>
      </c>
      <c r="O1440" s="64" t="s">
        <v>568</v>
      </c>
    </row>
    <row r="1441" spans="2:15" x14ac:dyDescent="0.3">
      <c r="B1441" t="s">
        <v>1536</v>
      </c>
      <c r="C1441" t="s">
        <v>13673</v>
      </c>
      <c r="D1441" t="s">
        <v>13674</v>
      </c>
      <c r="E1441" s="64">
        <v>0</v>
      </c>
      <c r="F1441" s="64">
        <v>0</v>
      </c>
      <c r="G1441" s="47">
        <v>42992</v>
      </c>
      <c r="H1441" s="71">
        <v>5.416666666666667</v>
      </c>
      <c r="I1441" s="64">
        <v>-1</v>
      </c>
      <c r="J1441" s="64" t="s">
        <v>1538</v>
      </c>
      <c r="K1441" s="64" t="s">
        <v>2160</v>
      </c>
      <c r="L1441" s="64" t="s">
        <v>2971</v>
      </c>
      <c r="M1441" s="64" t="s">
        <v>242</v>
      </c>
      <c r="N1441" s="64" t="s">
        <v>254</v>
      </c>
      <c r="O1441" s="64" t="s">
        <v>568</v>
      </c>
    </row>
    <row r="1442" spans="2:15" x14ac:dyDescent="0.3">
      <c r="B1442" t="s">
        <v>1536</v>
      </c>
      <c r="C1442" t="s">
        <v>13682</v>
      </c>
      <c r="D1442" t="s">
        <v>2233</v>
      </c>
      <c r="E1442" s="64">
        <v>0</v>
      </c>
      <c r="F1442" s="64">
        <v>0</v>
      </c>
      <c r="G1442" s="47">
        <v>42997</v>
      </c>
      <c r="H1442" s="71">
        <v>5.416666666666667</v>
      </c>
      <c r="I1442" s="64">
        <v>-1</v>
      </c>
      <c r="J1442" s="64" t="s">
        <v>1538</v>
      </c>
      <c r="K1442" s="64" t="s">
        <v>2173</v>
      </c>
      <c r="L1442" s="64" t="s">
        <v>13536</v>
      </c>
      <c r="M1442" s="64" t="s">
        <v>236</v>
      </c>
      <c r="N1442" s="64" t="s">
        <v>254</v>
      </c>
      <c r="O1442" s="64" t="s">
        <v>568</v>
      </c>
    </row>
    <row r="1443" spans="2:15" x14ac:dyDescent="0.3">
      <c r="B1443" t="s">
        <v>1536</v>
      </c>
      <c r="C1443" t="s">
        <v>13782</v>
      </c>
      <c r="D1443" t="s">
        <v>287</v>
      </c>
      <c r="E1443" s="64">
        <v>1</v>
      </c>
      <c r="F1443" s="64">
        <v>716.32</v>
      </c>
      <c r="G1443" s="47">
        <v>42982</v>
      </c>
      <c r="H1443" s="71">
        <v>5.416666666666667</v>
      </c>
      <c r="I1443" s="64">
        <v>-1</v>
      </c>
      <c r="J1443" s="64" t="s">
        <v>1538</v>
      </c>
      <c r="K1443" s="64" t="s">
        <v>2173</v>
      </c>
      <c r="L1443" s="64" t="s">
        <v>13783</v>
      </c>
      <c r="M1443" s="64" t="s">
        <v>241</v>
      </c>
      <c r="N1443" s="64" t="s">
        <v>254</v>
      </c>
      <c r="O1443" s="64" t="s">
        <v>568</v>
      </c>
    </row>
    <row r="1444" spans="2:15" x14ac:dyDescent="0.3">
      <c r="B1444" t="s">
        <v>1536</v>
      </c>
      <c r="C1444" t="s">
        <v>13864</v>
      </c>
      <c r="D1444" t="s">
        <v>12436</v>
      </c>
      <c r="E1444" s="64">
        <v>1</v>
      </c>
      <c r="F1444" s="64">
        <v>333.85</v>
      </c>
      <c r="G1444" s="47">
        <v>42983</v>
      </c>
      <c r="H1444" s="71">
        <v>5.416666666666667</v>
      </c>
      <c r="I1444" s="64">
        <v>-1</v>
      </c>
      <c r="J1444" s="64" t="s">
        <v>1538</v>
      </c>
      <c r="K1444" s="64" t="s">
        <v>1535</v>
      </c>
      <c r="L1444" s="64" t="s">
        <v>1535</v>
      </c>
      <c r="M1444" s="64" t="s">
        <v>242</v>
      </c>
      <c r="N1444" s="64" t="s">
        <v>254</v>
      </c>
      <c r="O1444" s="64" t="s">
        <v>568</v>
      </c>
    </row>
    <row r="1445" spans="2:15" x14ac:dyDescent="0.3">
      <c r="B1445" t="s">
        <v>1546</v>
      </c>
      <c r="C1445" t="s">
        <v>12213</v>
      </c>
      <c r="D1445" t="s">
        <v>2155</v>
      </c>
      <c r="E1445" s="64">
        <v>0</v>
      </c>
      <c r="F1445" s="64">
        <v>0</v>
      </c>
      <c r="G1445" s="47">
        <v>42999</v>
      </c>
      <c r="H1445" s="71">
        <v>5.416666666666667</v>
      </c>
      <c r="I1445" s="64">
        <v>100323</v>
      </c>
      <c r="J1445" s="64" t="s">
        <v>249</v>
      </c>
      <c r="K1445" s="64" t="s">
        <v>2160</v>
      </c>
      <c r="L1445" s="64" t="s">
        <v>3939</v>
      </c>
      <c r="M1445" s="64" t="s">
        <v>242</v>
      </c>
      <c r="N1445" s="64" t="s">
        <v>254</v>
      </c>
      <c r="O1445" s="64" t="s">
        <v>568</v>
      </c>
    </row>
    <row r="1446" spans="2:15" x14ac:dyDescent="0.3">
      <c r="B1446" t="s">
        <v>1536</v>
      </c>
      <c r="C1446" t="s">
        <v>14024</v>
      </c>
      <c r="D1446" t="s">
        <v>1510</v>
      </c>
      <c r="E1446" s="64">
        <v>0</v>
      </c>
      <c r="F1446" s="64">
        <v>0</v>
      </c>
      <c r="G1446" s="47">
        <v>43008</v>
      </c>
      <c r="H1446" s="71">
        <v>5.416666666666667</v>
      </c>
      <c r="I1446" s="64">
        <v>-1</v>
      </c>
      <c r="J1446" s="64" t="s">
        <v>1538</v>
      </c>
      <c r="K1446" s="64" t="s">
        <v>2160</v>
      </c>
      <c r="L1446" s="64" t="s">
        <v>4235</v>
      </c>
      <c r="M1446" s="64" t="s">
        <v>241</v>
      </c>
      <c r="N1446" s="64" t="s">
        <v>254</v>
      </c>
      <c r="O1446" s="64" t="s">
        <v>568</v>
      </c>
    </row>
    <row r="1447" spans="2:15" x14ac:dyDescent="0.3">
      <c r="B1447" t="s">
        <v>1536</v>
      </c>
      <c r="C1447" t="s">
        <v>14130</v>
      </c>
      <c r="D1447" t="s">
        <v>2091</v>
      </c>
      <c r="E1447" s="64">
        <v>0</v>
      </c>
      <c r="F1447" s="64">
        <v>0</v>
      </c>
      <c r="G1447" s="47">
        <v>42998</v>
      </c>
      <c r="H1447" s="71">
        <v>5.416666666666667</v>
      </c>
      <c r="I1447" s="64">
        <v>-1</v>
      </c>
      <c r="J1447" s="64" t="s">
        <v>1538</v>
      </c>
      <c r="K1447" s="64" t="s">
        <v>2176</v>
      </c>
      <c r="L1447" s="64" t="s">
        <v>13012</v>
      </c>
      <c r="M1447" s="64" t="s">
        <v>236</v>
      </c>
      <c r="N1447" s="64" t="s">
        <v>254</v>
      </c>
      <c r="O1447" s="64" t="s">
        <v>568</v>
      </c>
    </row>
    <row r="1448" spans="2:15" x14ac:dyDescent="0.3">
      <c r="B1448" t="s">
        <v>1536</v>
      </c>
      <c r="C1448" t="s">
        <v>14182</v>
      </c>
      <c r="D1448" t="s">
        <v>1981</v>
      </c>
      <c r="E1448" s="64">
        <v>0</v>
      </c>
      <c r="F1448" s="64">
        <v>0</v>
      </c>
      <c r="G1448" s="47">
        <v>43008</v>
      </c>
      <c r="H1448" s="71">
        <v>5.416666666666667</v>
      </c>
      <c r="I1448" s="64">
        <v>-1</v>
      </c>
      <c r="J1448" s="64" t="s">
        <v>249</v>
      </c>
      <c r="K1448" s="64" t="s">
        <v>2176</v>
      </c>
      <c r="L1448" s="64" t="s">
        <v>14183</v>
      </c>
      <c r="M1448" s="64" t="s">
        <v>242</v>
      </c>
      <c r="N1448" s="64" t="s">
        <v>254</v>
      </c>
      <c r="O1448" s="64" t="s">
        <v>568</v>
      </c>
    </row>
    <row r="1449" spans="2:15" x14ac:dyDescent="0.3">
      <c r="B1449" t="s">
        <v>1536</v>
      </c>
      <c r="C1449" t="s">
        <v>14316</v>
      </c>
      <c r="D1449" t="s">
        <v>264</v>
      </c>
      <c r="E1449" s="64">
        <v>0</v>
      </c>
      <c r="F1449" s="64">
        <v>0</v>
      </c>
      <c r="G1449" s="47">
        <v>43004</v>
      </c>
      <c r="H1449" s="71">
        <v>5.416666666666667</v>
      </c>
      <c r="I1449" s="64">
        <v>-1</v>
      </c>
      <c r="J1449" s="64" t="s">
        <v>1538</v>
      </c>
      <c r="K1449" s="64" t="s">
        <v>2160</v>
      </c>
      <c r="L1449" s="64" t="s">
        <v>2936</v>
      </c>
      <c r="M1449" s="64" t="s">
        <v>236</v>
      </c>
      <c r="N1449" s="64" t="s">
        <v>254</v>
      </c>
      <c r="O1449" s="64" t="s">
        <v>568</v>
      </c>
    </row>
    <row r="1450" spans="2:15" x14ac:dyDescent="0.3">
      <c r="B1450" t="s">
        <v>1536</v>
      </c>
      <c r="C1450" t="s">
        <v>14419</v>
      </c>
      <c r="D1450" t="s">
        <v>1387</v>
      </c>
      <c r="E1450" s="64">
        <v>0</v>
      </c>
      <c r="F1450" s="64">
        <v>0</v>
      </c>
      <c r="G1450" s="47">
        <v>43008</v>
      </c>
      <c r="H1450" s="71">
        <v>5.416666666666667</v>
      </c>
      <c r="I1450" s="64">
        <v>-1</v>
      </c>
      <c r="J1450" s="64" t="s">
        <v>1538</v>
      </c>
      <c r="K1450" s="64" t="s">
        <v>2160</v>
      </c>
      <c r="L1450" s="64" t="s">
        <v>12859</v>
      </c>
      <c r="M1450" s="64" t="s">
        <v>242</v>
      </c>
      <c r="N1450" s="64" t="s">
        <v>254</v>
      </c>
      <c r="O1450" s="64" t="s">
        <v>568</v>
      </c>
    </row>
    <row r="1451" spans="2:15" x14ac:dyDescent="0.3">
      <c r="B1451" t="s">
        <v>1536</v>
      </c>
      <c r="C1451" t="s">
        <v>14454</v>
      </c>
      <c r="D1451" t="s">
        <v>322</v>
      </c>
      <c r="E1451" s="64">
        <v>0</v>
      </c>
      <c r="F1451" s="64">
        <v>0</v>
      </c>
      <c r="G1451" s="47">
        <v>42986</v>
      </c>
      <c r="H1451" s="71">
        <v>5.416666666666667</v>
      </c>
      <c r="I1451" s="64">
        <v>-1</v>
      </c>
      <c r="J1451" s="64" t="s">
        <v>1538</v>
      </c>
      <c r="K1451" s="64" t="s">
        <v>2160</v>
      </c>
      <c r="L1451" s="64" t="s">
        <v>4235</v>
      </c>
      <c r="M1451" s="64" t="s">
        <v>246</v>
      </c>
      <c r="N1451" s="64" t="s">
        <v>254</v>
      </c>
      <c r="O1451" s="64" t="s">
        <v>568</v>
      </c>
    </row>
    <row r="1452" spans="2:15" x14ac:dyDescent="0.3">
      <c r="B1452" t="s">
        <v>1536</v>
      </c>
      <c r="C1452" t="s">
        <v>14694</v>
      </c>
      <c r="D1452" t="s">
        <v>1448</v>
      </c>
      <c r="E1452" s="64">
        <v>0</v>
      </c>
      <c r="F1452" s="64">
        <v>0</v>
      </c>
      <c r="G1452" s="47">
        <v>43005</v>
      </c>
      <c r="H1452" s="71">
        <v>5.416666666666667</v>
      </c>
      <c r="I1452" s="64">
        <v>-1</v>
      </c>
      <c r="J1452" s="64" t="s">
        <v>1538</v>
      </c>
      <c r="K1452" s="64" t="s">
        <v>2160</v>
      </c>
      <c r="L1452" s="64" t="s">
        <v>14695</v>
      </c>
      <c r="M1452" s="64" t="s">
        <v>242</v>
      </c>
      <c r="N1452" s="64" t="s">
        <v>254</v>
      </c>
      <c r="O1452" s="64" t="s">
        <v>568</v>
      </c>
    </row>
    <row r="1453" spans="2:15" x14ac:dyDescent="0.3">
      <c r="B1453" t="s">
        <v>1536</v>
      </c>
      <c r="C1453" t="s">
        <v>14714</v>
      </c>
      <c r="D1453" t="s">
        <v>253</v>
      </c>
      <c r="E1453" s="64">
        <v>0</v>
      </c>
      <c r="F1453" s="64">
        <v>0</v>
      </c>
      <c r="G1453" s="47">
        <v>42991</v>
      </c>
      <c r="H1453" s="71">
        <v>5.416666666666667</v>
      </c>
      <c r="I1453" s="64">
        <v>-1</v>
      </c>
      <c r="J1453" s="64" t="s">
        <v>1538</v>
      </c>
      <c r="K1453" s="64" t="s">
        <v>2176</v>
      </c>
      <c r="L1453" s="64" t="s">
        <v>14715</v>
      </c>
      <c r="M1453" s="64" t="s">
        <v>246</v>
      </c>
      <c r="N1453" s="64" t="s">
        <v>254</v>
      </c>
      <c r="O1453" s="64" t="s">
        <v>568</v>
      </c>
    </row>
    <row r="1454" spans="2:15" x14ac:dyDescent="0.3">
      <c r="B1454" t="s">
        <v>1536</v>
      </c>
      <c r="C1454" t="s">
        <v>14792</v>
      </c>
      <c r="D1454" t="s">
        <v>2114</v>
      </c>
      <c r="E1454" s="64">
        <v>0</v>
      </c>
      <c r="F1454" s="64">
        <v>0</v>
      </c>
      <c r="G1454" s="47">
        <v>43006</v>
      </c>
      <c r="H1454" s="71">
        <v>5.416666666666667</v>
      </c>
      <c r="I1454" s="64">
        <v>-1</v>
      </c>
      <c r="J1454" s="64" t="s">
        <v>1538</v>
      </c>
      <c r="K1454" s="64" t="s">
        <v>2160</v>
      </c>
      <c r="L1454" s="64" t="s">
        <v>3939</v>
      </c>
      <c r="M1454" s="64" t="s">
        <v>242</v>
      </c>
      <c r="N1454" s="64" t="s">
        <v>254</v>
      </c>
      <c r="O1454" s="64" t="s">
        <v>568</v>
      </c>
    </row>
    <row r="1455" spans="2:15" x14ac:dyDescent="0.3">
      <c r="B1455" t="s">
        <v>1536</v>
      </c>
      <c r="C1455" t="s">
        <v>14830</v>
      </c>
      <c r="D1455" t="s">
        <v>435</v>
      </c>
      <c r="E1455" s="64">
        <v>2</v>
      </c>
      <c r="F1455" s="64">
        <v>1920.18</v>
      </c>
      <c r="G1455" s="47">
        <v>42979</v>
      </c>
      <c r="H1455" s="71">
        <v>5.416666666666667</v>
      </c>
      <c r="I1455" s="64">
        <v>-1</v>
      </c>
      <c r="J1455" s="64" t="s">
        <v>1538</v>
      </c>
      <c r="K1455" s="64" t="s">
        <v>2160</v>
      </c>
      <c r="L1455" s="64" t="s">
        <v>14831</v>
      </c>
      <c r="M1455" s="64" t="s">
        <v>242</v>
      </c>
      <c r="N1455" s="64" t="s">
        <v>254</v>
      </c>
      <c r="O1455" s="64" t="s">
        <v>568</v>
      </c>
    </row>
    <row r="1456" spans="2:15" x14ac:dyDescent="0.3">
      <c r="B1456" t="s">
        <v>1536</v>
      </c>
      <c r="C1456" t="s">
        <v>14923</v>
      </c>
      <c r="D1456" t="s">
        <v>1896</v>
      </c>
      <c r="E1456" s="64">
        <v>0</v>
      </c>
      <c r="F1456" s="64">
        <v>0</v>
      </c>
      <c r="G1456" s="47">
        <v>42998</v>
      </c>
      <c r="H1456" s="71">
        <v>5.416666666666667</v>
      </c>
      <c r="I1456" s="64">
        <v>48619</v>
      </c>
      <c r="J1456" s="64" t="s">
        <v>1538</v>
      </c>
      <c r="K1456" s="64" t="s">
        <v>2173</v>
      </c>
      <c r="L1456" s="64" t="s">
        <v>13532</v>
      </c>
      <c r="M1456" s="64" t="s">
        <v>242</v>
      </c>
      <c r="N1456" s="64" t="s">
        <v>254</v>
      </c>
      <c r="O1456" s="64" t="s">
        <v>568</v>
      </c>
    </row>
    <row r="1457" spans="2:15" x14ac:dyDescent="0.3">
      <c r="B1457" t="s">
        <v>1536</v>
      </c>
      <c r="C1457" t="s">
        <v>14930</v>
      </c>
      <c r="D1457" t="s">
        <v>2757</v>
      </c>
      <c r="E1457" s="64">
        <v>0</v>
      </c>
      <c r="F1457" s="64">
        <v>0</v>
      </c>
      <c r="G1457" s="47">
        <v>42986</v>
      </c>
      <c r="H1457" s="71">
        <v>5.416666666666667</v>
      </c>
      <c r="I1457" s="64">
        <v>-1</v>
      </c>
      <c r="J1457" s="64" t="s">
        <v>1538</v>
      </c>
      <c r="K1457" s="64" t="s">
        <v>2160</v>
      </c>
      <c r="L1457" s="64" t="s">
        <v>2936</v>
      </c>
      <c r="M1457" s="64" t="s">
        <v>242</v>
      </c>
      <c r="N1457" s="64" t="s">
        <v>254</v>
      </c>
      <c r="O1457" s="64" t="s">
        <v>568</v>
      </c>
    </row>
    <row r="1458" spans="2:15" x14ac:dyDescent="0.3">
      <c r="B1458" t="s">
        <v>1536</v>
      </c>
      <c r="C1458" t="s">
        <v>15223</v>
      </c>
      <c r="D1458" t="s">
        <v>1442</v>
      </c>
      <c r="E1458" s="64">
        <v>0</v>
      </c>
      <c r="F1458" s="64">
        <v>0</v>
      </c>
      <c r="G1458" s="47">
        <v>42999</v>
      </c>
      <c r="H1458" s="71">
        <v>5.416666666666667</v>
      </c>
      <c r="I1458" s="64">
        <v>-1</v>
      </c>
      <c r="J1458" s="64" t="s">
        <v>1538</v>
      </c>
      <c r="K1458" s="64" t="s">
        <v>2160</v>
      </c>
      <c r="L1458" s="64" t="s">
        <v>4634</v>
      </c>
      <c r="M1458" s="64" t="s">
        <v>246</v>
      </c>
      <c r="N1458" s="64" t="s">
        <v>254</v>
      </c>
      <c r="O1458" s="64" t="s">
        <v>568</v>
      </c>
    </row>
    <row r="1459" spans="2:15" x14ac:dyDescent="0.3">
      <c r="B1459" t="s">
        <v>1536</v>
      </c>
      <c r="C1459" t="s">
        <v>15571</v>
      </c>
      <c r="D1459" t="s">
        <v>1516</v>
      </c>
      <c r="E1459" s="64">
        <v>0</v>
      </c>
      <c r="F1459" s="64">
        <v>0</v>
      </c>
      <c r="G1459" s="47">
        <v>43007</v>
      </c>
      <c r="H1459" s="71">
        <v>5.416666666666667</v>
      </c>
      <c r="I1459" s="64">
        <v>-1</v>
      </c>
      <c r="J1459" s="64" t="s">
        <v>1538</v>
      </c>
      <c r="K1459" s="64" t="s">
        <v>2160</v>
      </c>
      <c r="L1459" s="64" t="s">
        <v>12859</v>
      </c>
      <c r="M1459" s="64" t="s">
        <v>246</v>
      </c>
      <c r="N1459" s="64" t="s">
        <v>254</v>
      </c>
      <c r="O1459" s="64" t="s">
        <v>568</v>
      </c>
    </row>
    <row r="1460" spans="2:15" x14ac:dyDescent="0.3">
      <c r="B1460" t="s">
        <v>1536</v>
      </c>
      <c r="C1460" t="s">
        <v>15614</v>
      </c>
      <c r="D1460" t="s">
        <v>1512</v>
      </c>
      <c r="E1460" s="64">
        <v>0</v>
      </c>
      <c r="F1460" s="64">
        <v>0</v>
      </c>
      <c r="G1460" s="47">
        <v>42998</v>
      </c>
      <c r="H1460" s="71">
        <v>5.416666666666667</v>
      </c>
      <c r="I1460" s="64">
        <v>-1</v>
      </c>
      <c r="J1460" s="64" t="s">
        <v>1538</v>
      </c>
      <c r="K1460" s="64" t="s">
        <v>2173</v>
      </c>
      <c r="L1460" s="64" t="s">
        <v>3010</v>
      </c>
      <c r="M1460" s="64" t="s">
        <v>242</v>
      </c>
      <c r="N1460" s="64" t="s">
        <v>254</v>
      </c>
      <c r="O1460" s="64" t="s">
        <v>568</v>
      </c>
    </row>
    <row r="1461" spans="2:15" x14ac:dyDescent="0.3">
      <c r="B1461" t="s">
        <v>1536</v>
      </c>
      <c r="C1461" t="s">
        <v>15848</v>
      </c>
      <c r="D1461" t="s">
        <v>1999</v>
      </c>
      <c r="E1461" s="64">
        <v>0</v>
      </c>
      <c r="F1461" s="64">
        <v>0</v>
      </c>
      <c r="G1461" s="47">
        <v>42985</v>
      </c>
      <c r="H1461" s="71">
        <v>5.416666666666667</v>
      </c>
      <c r="I1461" s="64">
        <v>-1</v>
      </c>
      <c r="J1461" s="64" t="s">
        <v>249</v>
      </c>
      <c r="K1461" s="64" t="s">
        <v>2173</v>
      </c>
      <c r="L1461" s="64" t="s">
        <v>15849</v>
      </c>
      <c r="M1461" s="64" t="s">
        <v>236</v>
      </c>
      <c r="N1461" s="64" t="s">
        <v>254</v>
      </c>
      <c r="O1461" s="64" t="s">
        <v>568</v>
      </c>
    </row>
    <row r="1462" spans="2:15" x14ac:dyDescent="0.3">
      <c r="B1462" t="s">
        <v>1546</v>
      </c>
      <c r="C1462" t="s">
        <v>16062</v>
      </c>
      <c r="D1462" t="s">
        <v>14859</v>
      </c>
      <c r="E1462" s="64">
        <v>0</v>
      </c>
      <c r="F1462" s="64">
        <v>0</v>
      </c>
      <c r="G1462" s="47">
        <v>42980</v>
      </c>
      <c r="H1462" s="71">
        <v>5.416666666666667</v>
      </c>
      <c r="I1462" s="64">
        <v>-1</v>
      </c>
      <c r="J1462" s="64" t="s">
        <v>1538</v>
      </c>
      <c r="K1462" s="64" t="s">
        <v>2160</v>
      </c>
      <c r="L1462" s="64" t="s">
        <v>4726</v>
      </c>
      <c r="M1462" s="64" t="s">
        <v>236</v>
      </c>
      <c r="N1462" s="64" t="s">
        <v>254</v>
      </c>
      <c r="O1462" s="64" t="s">
        <v>568</v>
      </c>
    </row>
    <row r="1463" spans="2:15" x14ac:dyDescent="0.3">
      <c r="B1463" t="s">
        <v>1536</v>
      </c>
      <c r="C1463" t="s">
        <v>11595</v>
      </c>
      <c r="D1463" t="s">
        <v>11525</v>
      </c>
      <c r="E1463" s="64">
        <v>0</v>
      </c>
      <c r="F1463" s="64">
        <v>0</v>
      </c>
      <c r="G1463" s="47">
        <v>43007</v>
      </c>
      <c r="H1463" s="71">
        <v>5.416666666666667</v>
      </c>
      <c r="I1463" s="64">
        <v>70140</v>
      </c>
      <c r="J1463" s="64" t="s">
        <v>249</v>
      </c>
      <c r="K1463" s="64" t="s">
        <v>2176</v>
      </c>
      <c r="L1463" s="64" t="s">
        <v>11596</v>
      </c>
      <c r="M1463" s="64" t="s">
        <v>242</v>
      </c>
      <c r="N1463" s="64" t="s">
        <v>254</v>
      </c>
      <c r="O1463" s="64" t="s">
        <v>568</v>
      </c>
    </row>
    <row r="1464" spans="2:15" x14ac:dyDescent="0.3">
      <c r="B1464" t="s">
        <v>1536</v>
      </c>
      <c r="C1464" t="s">
        <v>16274</v>
      </c>
      <c r="D1464" t="s">
        <v>1493</v>
      </c>
      <c r="E1464" s="64">
        <v>0</v>
      </c>
      <c r="F1464" s="64">
        <v>0</v>
      </c>
      <c r="G1464" s="47">
        <v>42993</v>
      </c>
      <c r="H1464" s="71">
        <v>5.416666666666667</v>
      </c>
      <c r="I1464" s="64">
        <v>-1</v>
      </c>
      <c r="J1464" s="64" t="s">
        <v>249</v>
      </c>
      <c r="K1464" s="64" t="s">
        <v>2160</v>
      </c>
      <c r="L1464" s="64" t="s">
        <v>3939</v>
      </c>
      <c r="M1464" s="64" t="s">
        <v>242</v>
      </c>
      <c r="N1464" s="64" t="s">
        <v>254</v>
      </c>
      <c r="O1464" s="64" t="s">
        <v>568</v>
      </c>
    </row>
    <row r="1465" spans="2:15" x14ac:dyDescent="0.3">
      <c r="B1465" t="s">
        <v>1547</v>
      </c>
      <c r="C1465" t="s">
        <v>16820</v>
      </c>
      <c r="D1465" t="s">
        <v>568</v>
      </c>
      <c r="E1465" s="64">
        <v>0</v>
      </c>
      <c r="F1465" s="64">
        <v>0</v>
      </c>
      <c r="G1465" s="47">
        <v>42986</v>
      </c>
      <c r="H1465" s="71">
        <v>5.416666666666667</v>
      </c>
      <c r="I1465" s="64">
        <v>0</v>
      </c>
      <c r="J1465" s="64" t="s">
        <v>1538</v>
      </c>
      <c r="K1465" s="64" t="s">
        <v>1535</v>
      </c>
      <c r="L1465" s="64" t="s">
        <v>1535</v>
      </c>
      <c r="M1465" s="64" t="s">
        <v>242</v>
      </c>
      <c r="N1465" s="64" t="s">
        <v>254</v>
      </c>
      <c r="O1465" s="64" t="s">
        <v>568</v>
      </c>
    </row>
    <row r="1466" spans="2:15" x14ac:dyDescent="0.3">
      <c r="B1466" t="s">
        <v>1547</v>
      </c>
      <c r="C1466" t="s">
        <v>16932</v>
      </c>
      <c r="D1466" t="s">
        <v>568</v>
      </c>
      <c r="E1466" s="64">
        <v>0</v>
      </c>
      <c r="F1466" s="64">
        <v>0</v>
      </c>
      <c r="G1466" s="47">
        <v>42996</v>
      </c>
      <c r="H1466" s="71">
        <v>5.416666666666667</v>
      </c>
      <c r="I1466" s="64">
        <v>0</v>
      </c>
      <c r="J1466" s="64" t="s">
        <v>1538</v>
      </c>
      <c r="K1466" s="64" t="s">
        <v>1535</v>
      </c>
      <c r="L1466" s="64" t="s">
        <v>1535</v>
      </c>
      <c r="M1466" s="64" t="s">
        <v>242</v>
      </c>
      <c r="N1466" s="64" t="s">
        <v>254</v>
      </c>
      <c r="O1466" s="64" t="s">
        <v>568</v>
      </c>
    </row>
    <row r="1467" spans="2:15" x14ac:dyDescent="0.3">
      <c r="B1467" t="s">
        <v>1536</v>
      </c>
      <c r="C1467" t="s">
        <v>16998</v>
      </c>
      <c r="D1467" t="s">
        <v>334</v>
      </c>
      <c r="E1467" s="64">
        <v>0</v>
      </c>
      <c r="F1467" s="64">
        <v>0</v>
      </c>
      <c r="G1467" s="47">
        <v>42990</v>
      </c>
      <c r="H1467" s="71">
        <v>5.416666666666667</v>
      </c>
      <c r="I1467" s="64">
        <v>-1</v>
      </c>
      <c r="J1467" s="64" t="s">
        <v>1538</v>
      </c>
      <c r="K1467" s="64" t="s">
        <v>1535</v>
      </c>
      <c r="L1467" s="64" t="s">
        <v>1535</v>
      </c>
      <c r="M1467" s="64" t="s">
        <v>242</v>
      </c>
      <c r="N1467" s="64" t="s">
        <v>254</v>
      </c>
      <c r="O1467" s="64" t="s">
        <v>568</v>
      </c>
    </row>
    <row r="1468" spans="2:15" x14ac:dyDescent="0.3">
      <c r="B1468" t="s">
        <v>1547</v>
      </c>
      <c r="C1468" t="s">
        <v>17016</v>
      </c>
      <c r="D1468" t="s">
        <v>568</v>
      </c>
      <c r="E1468" s="64">
        <v>0</v>
      </c>
      <c r="F1468" s="64">
        <v>0</v>
      </c>
      <c r="G1468" s="47">
        <v>43003</v>
      </c>
      <c r="H1468" s="71">
        <v>5.416666666666667</v>
      </c>
      <c r="I1468" s="64">
        <v>0</v>
      </c>
      <c r="J1468" s="64" t="s">
        <v>1538</v>
      </c>
      <c r="K1468" s="64" t="s">
        <v>1535</v>
      </c>
      <c r="L1468" s="64" t="s">
        <v>1535</v>
      </c>
      <c r="M1468" s="64" t="s">
        <v>236</v>
      </c>
      <c r="N1468" s="64" t="s">
        <v>254</v>
      </c>
      <c r="O1468" s="64" t="s">
        <v>568</v>
      </c>
    </row>
    <row r="1469" spans="2:15" x14ac:dyDescent="0.3">
      <c r="B1469" t="s">
        <v>1536</v>
      </c>
      <c r="C1469" t="s">
        <v>17036</v>
      </c>
      <c r="D1469" t="s">
        <v>462</v>
      </c>
      <c r="E1469" s="64">
        <v>0</v>
      </c>
      <c r="F1469" s="64">
        <v>0</v>
      </c>
      <c r="G1469" s="47">
        <v>43006</v>
      </c>
      <c r="H1469" s="71">
        <v>5.416666666666667</v>
      </c>
      <c r="I1469" s="64">
        <v>-1</v>
      </c>
      <c r="J1469" s="64" t="s">
        <v>1538</v>
      </c>
      <c r="K1469" s="64" t="s">
        <v>1535</v>
      </c>
      <c r="L1469" s="64" t="s">
        <v>1535</v>
      </c>
      <c r="M1469" s="64" t="s">
        <v>236</v>
      </c>
      <c r="N1469" s="64" t="s">
        <v>254</v>
      </c>
      <c r="O1469" s="64" t="s">
        <v>568</v>
      </c>
    </row>
    <row r="1470" spans="2:15" x14ac:dyDescent="0.3">
      <c r="B1470" t="s">
        <v>1547</v>
      </c>
      <c r="C1470" t="s">
        <v>17118</v>
      </c>
      <c r="D1470" t="s">
        <v>568</v>
      </c>
      <c r="E1470" s="64">
        <v>0</v>
      </c>
      <c r="F1470" s="64">
        <v>0</v>
      </c>
      <c r="G1470" s="47">
        <v>42998</v>
      </c>
      <c r="H1470" s="71">
        <v>5.416666666666667</v>
      </c>
      <c r="I1470" s="64">
        <v>0</v>
      </c>
      <c r="J1470" s="64" t="s">
        <v>1538</v>
      </c>
      <c r="K1470" s="64" t="s">
        <v>1535</v>
      </c>
      <c r="L1470" s="64" t="s">
        <v>1535</v>
      </c>
      <c r="M1470" s="64" t="s">
        <v>236</v>
      </c>
      <c r="N1470" s="64" t="s">
        <v>254</v>
      </c>
      <c r="O1470" s="64" t="s">
        <v>568</v>
      </c>
    </row>
    <row r="1471" spans="2:15" x14ac:dyDescent="0.3">
      <c r="B1471" t="s">
        <v>1536</v>
      </c>
      <c r="C1471" t="s">
        <v>17296</v>
      </c>
      <c r="D1471" t="s">
        <v>329</v>
      </c>
      <c r="E1471" s="64">
        <v>0</v>
      </c>
      <c r="F1471" s="64">
        <v>0</v>
      </c>
      <c r="G1471" s="47">
        <v>42998</v>
      </c>
      <c r="H1471" s="71">
        <v>5.416666666666667</v>
      </c>
      <c r="I1471" s="64">
        <v>-1</v>
      </c>
      <c r="J1471" s="64" t="s">
        <v>1538</v>
      </c>
      <c r="K1471" s="64" t="s">
        <v>1535</v>
      </c>
      <c r="L1471" s="64" t="s">
        <v>1535</v>
      </c>
      <c r="M1471" s="64" t="s">
        <v>239</v>
      </c>
      <c r="N1471" s="64" t="s">
        <v>254</v>
      </c>
      <c r="O1471" s="64" t="s">
        <v>568</v>
      </c>
    </row>
    <row r="1472" spans="2:15" x14ac:dyDescent="0.3">
      <c r="B1472" t="s">
        <v>1536</v>
      </c>
      <c r="C1472" t="s">
        <v>17324</v>
      </c>
      <c r="D1472" t="s">
        <v>1614</v>
      </c>
      <c r="E1472" s="64">
        <v>0</v>
      </c>
      <c r="F1472" s="64">
        <v>0</v>
      </c>
      <c r="G1472" s="47">
        <v>42986</v>
      </c>
      <c r="H1472" s="71">
        <v>5.416666666666667</v>
      </c>
      <c r="I1472" s="64">
        <v>-1</v>
      </c>
      <c r="J1472" s="64" t="s">
        <v>1538</v>
      </c>
      <c r="K1472" s="64" t="s">
        <v>1535</v>
      </c>
      <c r="L1472" s="64" t="s">
        <v>1535</v>
      </c>
      <c r="M1472" s="64" t="s">
        <v>236</v>
      </c>
      <c r="N1472" s="64" t="s">
        <v>254</v>
      </c>
      <c r="O1472" s="64" t="s">
        <v>568</v>
      </c>
    </row>
    <row r="1473" spans="2:15" x14ac:dyDescent="0.3">
      <c r="B1473" t="s">
        <v>1547</v>
      </c>
      <c r="C1473" t="s">
        <v>17345</v>
      </c>
      <c r="D1473" t="s">
        <v>568</v>
      </c>
      <c r="E1473" s="64">
        <v>0</v>
      </c>
      <c r="F1473" s="64">
        <v>0</v>
      </c>
      <c r="G1473" s="47">
        <v>43007</v>
      </c>
      <c r="H1473" s="71">
        <v>5.416666666666667</v>
      </c>
      <c r="I1473" s="64">
        <v>0</v>
      </c>
      <c r="J1473" s="64" t="s">
        <v>1538</v>
      </c>
      <c r="K1473" s="64" t="s">
        <v>1535</v>
      </c>
      <c r="L1473" s="64" t="s">
        <v>1535</v>
      </c>
      <c r="M1473" s="64" t="s">
        <v>236</v>
      </c>
      <c r="N1473" s="64" t="s">
        <v>254</v>
      </c>
      <c r="O1473" s="64" t="s">
        <v>568</v>
      </c>
    </row>
    <row r="1474" spans="2:15" x14ac:dyDescent="0.3">
      <c r="B1474" t="s">
        <v>1536</v>
      </c>
      <c r="C1474" t="s">
        <v>17378</v>
      </c>
      <c r="D1474" t="s">
        <v>509</v>
      </c>
      <c r="E1474" s="64">
        <v>1</v>
      </c>
      <c r="F1474" s="64">
        <v>333.85</v>
      </c>
      <c r="G1474" s="47">
        <v>43000</v>
      </c>
      <c r="H1474" s="71">
        <v>5.416666666666667</v>
      </c>
      <c r="I1474" s="64">
        <v>-1</v>
      </c>
      <c r="J1474" s="64" t="s">
        <v>249</v>
      </c>
      <c r="K1474" s="64" t="s">
        <v>1535</v>
      </c>
      <c r="L1474" s="64" t="s">
        <v>1535</v>
      </c>
      <c r="M1474" s="64" t="s">
        <v>236</v>
      </c>
      <c r="N1474" s="64" t="s">
        <v>254</v>
      </c>
      <c r="O1474" s="64" t="s">
        <v>568</v>
      </c>
    </row>
    <row r="1475" spans="2:15" x14ac:dyDescent="0.3">
      <c r="B1475" t="s">
        <v>1547</v>
      </c>
      <c r="C1475" t="s">
        <v>17419</v>
      </c>
      <c r="D1475" t="s">
        <v>568</v>
      </c>
      <c r="E1475" s="64">
        <v>0</v>
      </c>
      <c r="F1475" s="64">
        <v>0</v>
      </c>
      <c r="G1475" s="47">
        <v>43007</v>
      </c>
      <c r="H1475" s="71">
        <v>5.416666666666667</v>
      </c>
      <c r="I1475" s="64">
        <v>0</v>
      </c>
      <c r="J1475" s="64" t="s">
        <v>1538</v>
      </c>
      <c r="K1475" s="64" t="s">
        <v>1535</v>
      </c>
      <c r="L1475" s="64" t="s">
        <v>1535</v>
      </c>
      <c r="M1475" s="64" t="s">
        <v>236</v>
      </c>
      <c r="N1475" s="64" t="s">
        <v>254</v>
      </c>
      <c r="O1475" s="64" t="s">
        <v>568</v>
      </c>
    </row>
    <row r="1476" spans="2:15" x14ac:dyDescent="0.3">
      <c r="B1476" t="s">
        <v>1547</v>
      </c>
      <c r="C1476" t="s">
        <v>17423</v>
      </c>
      <c r="D1476" t="s">
        <v>568</v>
      </c>
      <c r="E1476" s="64">
        <v>0</v>
      </c>
      <c r="F1476" s="64">
        <v>0</v>
      </c>
      <c r="G1476" s="47">
        <v>42998</v>
      </c>
      <c r="H1476" s="71">
        <v>5.416666666666667</v>
      </c>
      <c r="I1476" s="64">
        <v>0</v>
      </c>
      <c r="J1476" s="64" t="s">
        <v>1538</v>
      </c>
      <c r="K1476" s="64" t="s">
        <v>1535</v>
      </c>
      <c r="L1476" s="64" t="s">
        <v>1535</v>
      </c>
      <c r="M1476" s="64" t="s">
        <v>236</v>
      </c>
      <c r="N1476" s="64" t="s">
        <v>254</v>
      </c>
      <c r="O1476" s="64" t="s">
        <v>568</v>
      </c>
    </row>
    <row r="1477" spans="2:15" x14ac:dyDescent="0.3">
      <c r="B1477" t="s">
        <v>1536</v>
      </c>
      <c r="C1477" t="s">
        <v>17431</v>
      </c>
      <c r="D1477" t="s">
        <v>522</v>
      </c>
      <c r="E1477" s="64">
        <v>0</v>
      </c>
      <c r="F1477" s="64">
        <v>0</v>
      </c>
      <c r="G1477" s="47">
        <v>42997</v>
      </c>
      <c r="H1477" s="71">
        <v>5.416666666666667</v>
      </c>
      <c r="I1477" s="64">
        <v>-1</v>
      </c>
      <c r="J1477" s="64" t="s">
        <v>1538</v>
      </c>
      <c r="K1477" s="64" t="s">
        <v>1535</v>
      </c>
      <c r="L1477" s="64" t="s">
        <v>1535</v>
      </c>
      <c r="M1477" s="64" t="s">
        <v>236</v>
      </c>
      <c r="N1477" s="64" t="s">
        <v>254</v>
      </c>
      <c r="O1477" s="64" t="s">
        <v>568</v>
      </c>
    </row>
    <row r="1478" spans="2:15" x14ac:dyDescent="0.3">
      <c r="B1478" t="s">
        <v>1536</v>
      </c>
      <c r="C1478" t="s">
        <v>17558</v>
      </c>
      <c r="D1478" t="s">
        <v>447</v>
      </c>
      <c r="E1478" s="64">
        <v>0</v>
      </c>
      <c r="F1478" s="64">
        <v>0</v>
      </c>
      <c r="G1478" s="47">
        <v>43007</v>
      </c>
      <c r="H1478" s="71">
        <v>5.416666666666667</v>
      </c>
      <c r="I1478" s="64">
        <v>-1</v>
      </c>
      <c r="J1478" s="64" t="s">
        <v>1538</v>
      </c>
      <c r="K1478" s="64" t="s">
        <v>1535</v>
      </c>
      <c r="L1478" s="64" t="s">
        <v>1535</v>
      </c>
      <c r="M1478" s="64" t="s">
        <v>242</v>
      </c>
      <c r="N1478" s="64" t="s">
        <v>254</v>
      </c>
      <c r="O1478" s="64" t="s">
        <v>568</v>
      </c>
    </row>
    <row r="1479" spans="2:15" x14ac:dyDescent="0.3">
      <c r="B1479" t="s">
        <v>1536</v>
      </c>
      <c r="C1479" t="s">
        <v>17663</v>
      </c>
      <c r="D1479" t="s">
        <v>448</v>
      </c>
      <c r="E1479" s="64">
        <v>0</v>
      </c>
      <c r="F1479" s="64">
        <v>0</v>
      </c>
      <c r="G1479" s="47">
        <v>43006</v>
      </c>
      <c r="H1479" s="71">
        <v>5.416666666666667</v>
      </c>
      <c r="I1479" s="64">
        <v>-1</v>
      </c>
      <c r="J1479" s="64" t="s">
        <v>1538</v>
      </c>
      <c r="K1479" s="64" t="s">
        <v>1535</v>
      </c>
      <c r="L1479" s="64" t="s">
        <v>1535</v>
      </c>
      <c r="M1479" s="64" t="s">
        <v>236</v>
      </c>
      <c r="N1479" s="64" t="s">
        <v>254</v>
      </c>
      <c r="O1479" s="64" t="s">
        <v>568</v>
      </c>
    </row>
    <row r="1480" spans="2:15" x14ac:dyDescent="0.3">
      <c r="B1480" t="s">
        <v>1547</v>
      </c>
      <c r="C1480" t="s">
        <v>17674</v>
      </c>
      <c r="D1480" t="s">
        <v>568</v>
      </c>
      <c r="E1480" s="64">
        <v>0</v>
      </c>
      <c r="F1480" s="64">
        <v>0</v>
      </c>
      <c r="G1480" s="47">
        <v>43007</v>
      </c>
      <c r="H1480" s="71">
        <v>5.416666666666667</v>
      </c>
      <c r="I1480" s="64">
        <v>0</v>
      </c>
      <c r="J1480" s="64" t="s">
        <v>1538</v>
      </c>
      <c r="K1480" s="64" t="s">
        <v>1535</v>
      </c>
      <c r="L1480" s="64" t="s">
        <v>1535</v>
      </c>
      <c r="M1480" s="64" t="s">
        <v>242</v>
      </c>
      <c r="N1480" s="64" t="s">
        <v>254</v>
      </c>
      <c r="O1480" s="64" t="s">
        <v>568</v>
      </c>
    </row>
    <row r="1481" spans="2:15" x14ac:dyDescent="0.3">
      <c r="B1481" t="s">
        <v>1536</v>
      </c>
      <c r="C1481" t="s">
        <v>12365</v>
      </c>
      <c r="D1481" t="s">
        <v>448</v>
      </c>
      <c r="E1481" s="64">
        <v>0</v>
      </c>
      <c r="F1481" s="64">
        <v>0</v>
      </c>
      <c r="G1481" s="47">
        <v>42972</v>
      </c>
      <c r="H1481" s="71">
        <v>5.5</v>
      </c>
      <c r="I1481" s="64">
        <v>-1</v>
      </c>
      <c r="J1481" s="64" t="s">
        <v>249</v>
      </c>
      <c r="K1481" s="64" t="s">
        <v>1535</v>
      </c>
      <c r="L1481" s="64" t="s">
        <v>1535</v>
      </c>
      <c r="M1481" s="64" t="s">
        <v>242</v>
      </c>
      <c r="N1481" s="64" t="s">
        <v>254</v>
      </c>
      <c r="O1481" s="64" t="s">
        <v>568</v>
      </c>
    </row>
    <row r="1482" spans="2:15" x14ac:dyDescent="0.3">
      <c r="B1482" t="s">
        <v>1547</v>
      </c>
      <c r="C1482" t="s">
        <v>12386</v>
      </c>
      <c r="D1482" t="s">
        <v>568</v>
      </c>
      <c r="E1482" s="64">
        <v>0</v>
      </c>
      <c r="F1482" s="64">
        <v>0</v>
      </c>
      <c r="G1482" s="47">
        <v>42972</v>
      </c>
      <c r="H1482" s="71">
        <v>5.5</v>
      </c>
      <c r="I1482" s="64">
        <v>0</v>
      </c>
      <c r="J1482" s="64" t="s">
        <v>1538</v>
      </c>
      <c r="K1482" s="64" t="s">
        <v>1535</v>
      </c>
      <c r="L1482" s="64" t="s">
        <v>1535</v>
      </c>
      <c r="M1482" s="64" t="s">
        <v>242</v>
      </c>
      <c r="N1482" s="64" t="s">
        <v>254</v>
      </c>
      <c r="O1482" s="64" t="s">
        <v>568</v>
      </c>
    </row>
    <row r="1483" spans="2:15" x14ac:dyDescent="0.3">
      <c r="B1483" t="s">
        <v>1547</v>
      </c>
      <c r="C1483" t="s">
        <v>12494</v>
      </c>
      <c r="D1483" t="s">
        <v>568</v>
      </c>
      <c r="E1483" s="64">
        <v>0</v>
      </c>
      <c r="F1483" s="64">
        <v>0</v>
      </c>
      <c r="G1483" s="47">
        <v>42975</v>
      </c>
      <c r="H1483" s="71">
        <v>5.5</v>
      </c>
      <c r="I1483" s="64">
        <v>0</v>
      </c>
      <c r="J1483" s="64" t="s">
        <v>1538</v>
      </c>
      <c r="K1483" s="64" t="s">
        <v>1535</v>
      </c>
      <c r="L1483" s="64" t="s">
        <v>1535</v>
      </c>
      <c r="M1483" s="64" t="s">
        <v>236</v>
      </c>
      <c r="N1483" s="64" t="s">
        <v>254</v>
      </c>
      <c r="O1483" s="64" t="s">
        <v>568</v>
      </c>
    </row>
    <row r="1484" spans="2:15" x14ac:dyDescent="0.3">
      <c r="B1484" t="s">
        <v>1536</v>
      </c>
      <c r="C1484" t="s">
        <v>12508</v>
      </c>
      <c r="D1484" t="s">
        <v>12509</v>
      </c>
      <c r="E1484" s="64">
        <v>0</v>
      </c>
      <c r="F1484" s="64">
        <v>0</v>
      </c>
      <c r="G1484" s="47">
        <v>42956</v>
      </c>
      <c r="H1484" s="71">
        <v>5.5</v>
      </c>
      <c r="I1484" s="64">
        <v>-1</v>
      </c>
      <c r="J1484" s="64" t="s">
        <v>1538</v>
      </c>
      <c r="K1484" s="64" t="s">
        <v>1535</v>
      </c>
      <c r="L1484" s="64" t="s">
        <v>1535</v>
      </c>
      <c r="M1484" s="64" t="s">
        <v>242</v>
      </c>
      <c r="N1484" s="64" t="s">
        <v>254</v>
      </c>
      <c r="O1484" s="64" t="s">
        <v>568</v>
      </c>
    </row>
    <row r="1485" spans="2:15" x14ac:dyDescent="0.3">
      <c r="B1485" t="s">
        <v>1536</v>
      </c>
      <c r="C1485" t="s">
        <v>12563</v>
      </c>
      <c r="D1485" t="s">
        <v>464</v>
      </c>
      <c r="E1485" s="64">
        <v>0</v>
      </c>
      <c r="F1485" s="64">
        <v>0</v>
      </c>
      <c r="G1485" s="47">
        <v>42968</v>
      </c>
      <c r="H1485" s="71">
        <v>5.5</v>
      </c>
      <c r="I1485" s="64">
        <v>-1</v>
      </c>
      <c r="J1485" s="64" t="s">
        <v>1538</v>
      </c>
      <c r="K1485" s="64" t="s">
        <v>1535</v>
      </c>
      <c r="L1485" s="64" t="s">
        <v>1535</v>
      </c>
      <c r="M1485" s="64" t="s">
        <v>236</v>
      </c>
      <c r="N1485" s="64" t="s">
        <v>254</v>
      </c>
      <c r="O1485" s="64" t="s">
        <v>568</v>
      </c>
    </row>
    <row r="1486" spans="2:15" x14ac:dyDescent="0.3">
      <c r="B1486" t="s">
        <v>1536</v>
      </c>
      <c r="C1486" t="s">
        <v>12737</v>
      </c>
      <c r="D1486" t="s">
        <v>562</v>
      </c>
      <c r="E1486" s="64">
        <v>0</v>
      </c>
      <c r="F1486" s="64">
        <v>0</v>
      </c>
      <c r="G1486" s="47">
        <v>42978</v>
      </c>
      <c r="H1486" s="71">
        <v>5.5</v>
      </c>
      <c r="I1486" s="64">
        <v>-1</v>
      </c>
      <c r="J1486" s="64" t="s">
        <v>249</v>
      </c>
      <c r="K1486" s="64" t="s">
        <v>1535</v>
      </c>
      <c r="L1486" s="64" t="s">
        <v>1535</v>
      </c>
      <c r="M1486" s="64" t="s">
        <v>242</v>
      </c>
      <c r="N1486" s="64" t="s">
        <v>254</v>
      </c>
      <c r="O1486" s="64" t="s">
        <v>568</v>
      </c>
    </row>
    <row r="1487" spans="2:15" x14ac:dyDescent="0.3">
      <c r="B1487" t="s">
        <v>1536</v>
      </c>
      <c r="C1487" t="s">
        <v>12922</v>
      </c>
      <c r="D1487" t="s">
        <v>1989</v>
      </c>
      <c r="E1487" s="64">
        <v>0</v>
      </c>
      <c r="F1487" s="64">
        <v>0</v>
      </c>
      <c r="G1487" s="47">
        <v>42968</v>
      </c>
      <c r="H1487" s="71">
        <v>5.5</v>
      </c>
      <c r="I1487" s="64">
        <v>-1</v>
      </c>
      <c r="J1487" s="64" t="s">
        <v>249</v>
      </c>
      <c r="K1487" s="64" t="s">
        <v>2160</v>
      </c>
      <c r="L1487" s="64" t="s">
        <v>2925</v>
      </c>
      <c r="M1487" s="64" t="s">
        <v>242</v>
      </c>
      <c r="N1487" s="64" t="s">
        <v>254</v>
      </c>
      <c r="O1487" s="64" t="s">
        <v>568</v>
      </c>
    </row>
    <row r="1488" spans="2:15" x14ac:dyDescent="0.3">
      <c r="B1488" t="s">
        <v>1536</v>
      </c>
      <c r="C1488" t="s">
        <v>13220</v>
      </c>
      <c r="D1488" t="s">
        <v>2357</v>
      </c>
      <c r="E1488" s="64">
        <v>0</v>
      </c>
      <c r="F1488" s="64">
        <v>0</v>
      </c>
      <c r="G1488" s="47">
        <v>42978</v>
      </c>
      <c r="H1488" s="71">
        <v>5.5</v>
      </c>
      <c r="I1488" s="64">
        <v>-1</v>
      </c>
      <c r="J1488" s="64" t="s">
        <v>1538</v>
      </c>
      <c r="K1488" s="64" t="s">
        <v>2160</v>
      </c>
      <c r="L1488" s="64" t="s">
        <v>3939</v>
      </c>
      <c r="M1488" s="64" t="s">
        <v>246</v>
      </c>
      <c r="N1488" s="64" t="s">
        <v>254</v>
      </c>
      <c r="O1488" s="64" t="s">
        <v>568</v>
      </c>
    </row>
    <row r="1489" spans="2:15" x14ac:dyDescent="0.3">
      <c r="B1489" t="s">
        <v>1536</v>
      </c>
      <c r="C1489" t="s">
        <v>13267</v>
      </c>
      <c r="D1489" t="s">
        <v>1502</v>
      </c>
      <c r="E1489" s="64">
        <v>0</v>
      </c>
      <c r="F1489" s="64">
        <v>0</v>
      </c>
      <c r="G1489" s="47">
        <v>42976</v>
      </c>
      <c r="H1489" s="71">
        <v>5.5</v>
      </c>
      <c r="I1489" s="64">
        <v>-1</v>
      </c>
      <c r="J1489" s="64" t="s">
        <v>1538</v>
      </c>
      <c r="K1489" s="64" t="s">
        <v>2160</v>
      </c>
      <c r="L1489" s="64" t="s">
        <v>2936</v>
      </c>
      <c r="M1489" s="64" t="s">
        <v>242</v>
      </c>
      <c r="N1489" s="64" t="s">
        <v>254</v>
      </c>
      <c r="O1489" s="64" t="s">
        <v>568</v>
      </c>
    </row>
    <row r="1490" spans="2:15" x14ac:dyDescent="0.3">
      <c r="B1490" t="s">
        <v>1536</v>
      </c>
      <c r="C1490" t="s">
        <v>13352</v>
      </c>
      <c r="D1490" t="s">
        <v>1929</v>
      </c>
      <c r="E1490" s="64">
        <v>0</v>
      </c>
      <c r="F1490" s="64">
        <v>0</v>
      </c>
      <c r="G1490" s="47">
        <v>42969</v>
      </c>
      <c r="H1490" s="71">
        <v>5.5</v>
      </c>
      <c r="I1490" s="64">
        <v>-1</v>
      </c>
      <c r="J1490" s="64" t="s">
        <v>249</v>
      </c>
      <c r="K1490" s="64" t="s">
        <v>2160</v>
      </c>
      <c r="L1490" s="64" t="s">
        <v>8133</v>
      </c>
      <c r="M1490" s="64" t="s">
        <v>236</v>
      </c>
      <c r="N1490" s="64" t="s">
        <v>254</v>
      </c>
      <c r="O1490" s="64" t="s">
        <v>568</v>
      </c>
    </row>
    <row r="1491" spans="2:15" x14ac:dyDescent="0.3">
      <c r="B1491" t="s">
        <v>1536</v>
      </c>
      <c r="C1491" t="s">
        <v>13579</v>
      </c>
      <c r="D1491" t="s">
        <v>1512</v>
      </c>
      <c r="E1491" s="64">
        <v>0</v>
      </c>
      <c r="F1491" s="64">
        <v>0</v>
      </c>
      <c r="G1491" s="47">
        <v>42975</v>
      </c>
      <c r="H1491" s="71">
        <v>5.5</v>
      </c>
      <c r="I1491" s="64">
        <v>-1</v>
      </c>
      <c r="J1491" s="64" t="s">
        <v>249</v>
      </c>
      <c r="K1491" s="64" t="s">
        <v>2160</v>
      </c>
      <c r="L1491" s="64" t="s">
        <v>7837</v>
      </c>
      <c r="M1491" s="64" t="s">
        <v>242</v>
      </c>
      <c r="N1491" s="64" t="s">
        <v>254</v>
      </c>
      <c r="O1491" s="64" t="s">
        <v>568</v>
      </c>
    </row>
    <row r="1492" spans="2:15" x14ac:dyDescent="0.3">
      <c r="B1492" t="s">
        <v>1536</v>
      </c>
      <c r="C1492" t="s">
        <v>13607</v>
      </c>
      <c r="D1492" t="s">
        <v>2013</v>
      </c>
      <c r="E1492" s="64">
        <v>0</v>
      </c>
      <c r="F1492" s="64">
        <v>0</v>
      </c>
      <c r="G1492" s="47">
        <v>42962</v>
      </c>
      <c r="H1492" s="71">
        <v>5.5</v>
      </c>
      <c r="I1492" s="64">
        <v>-1</v>
      </c>
      <c r="J1492" s="64" t="s">
        <v>249</v>
      </c>
      <c r="K1492" s="64" t="s">
        <v>2176</v>
      </c>
      <c r="L1492" s="64" t="s">
        <v>13279</v>
      </c>
      <c r="M1492" s="64" t="s">
        <v>236</v>
      </c>
      <c r="N1492" s="64" t="s">
        <v>254</v>
      </c>
      <c r="O1492" s="64" t="s">
        <v>568</v>
      </c>
    </row>
    <row r="1493" spans="2:15" x14ac:dyDescent="0.3">
      <c r="B1493" t="s">
        <v>1546</v>
      </c>
      <c r="C1493" t="s">
        <v>12080</v>
      </c>
      <c r="D1493" t="s">
        <v>2298</v>
      </c>
      <c r="E1493" s="64">
        <v>0</v>
      </c>
      <c r="F1493" s="64">
        <v>0</v>
      </c>
      <c r="G1493" s="47">
        <v>42959</v>
      </c>
      <c r="H1493" s="71">
        <v>5.5</v>
      </c>
      <c r="I1493" s="64">
        <v>-1</v>
      </c>
      <c r="J1493" s="64" t="s">
        <v>249</v>
      </c>
      <c r="K1493" s="64" t="s">
        <v>2176</v>
      </c>
      <c r="L1493" s="64" t="s">
        <v>12081</v>
      </c>
      <c r="M1493" s="64" t="s">
        <v>236</v>
      </c>
      <c r="N1493" s="64" t="s">
        <v>254</v>
      </c>
      <c r="O1493" s="64" t="s">
        <v>568</v>
      </c>
    </row>
    <row r="1494" spans="2:15" x14ac:dyDescent="0.3">
      <c r="B1494" t="s">
        <v>1536</v>
      </c>
      <c r="C1494" t="s">
        <v>13841</v>
      </c>
      <c r="D1494" t="s">
        <v>365</v>
      </c>
      <c r="E1494" s="64">
        <v>0</v>
      </c>
      <c r="F1494" s="64">
        <v>0</v>
      </c>
      <c r="G1494" s="47">
        <v>42961</v>
      </c>
      <c r="H1494" s="71">
        <v>5.5</v>
      </c>
      <c r="I1494" s="64">
        <v>-1</v>
      </c>
      <c r="J1494" s="64" t="s">
        <v>249</v>
      </c>
      <c r="K1494" s="64" t="s">
        <v>2160</v>
      </c>
      <c r="L1494" s="64" t="s">
        <v>2936</v>
      </c>
      <c r="M1494" s="64" t="s">
        <v>242</v>
      </c>
      <c r="N1494" s="64" t="s">
        <v>254</v>
      </c>
      <c r="O1494" s="64" t="s">
        <v>568</v>
      </c>
    </row>
    <row r="1495" spans="2:15" x14ac:dyDescent="0.3">
      <c r="B1495" t="s">
        <v>1536</v>
      </c>
      <c r="C1495" t="s">
        <v>14217</v>
      </c>
      <c r="D1495" t="s">
        <v>13165</v>
      </c>
      <c r="E1495" s="64">
        <v>0</v>
      </c>
      <c r="F1495" s="64">
        <v>0</v>
      </c>
      <c r="G1495" s="47">
        <v>42978</v>
      </c>
      <c r="H1495" s="71">
        <v>5.5</v>
      </c>
      <c r="I1495" s="64">
        <v>-1</v>
      </c>
      <c r="J1495" s="64" t="s">
        <v>1538</v>
      </c>
      <c r="K1495" s="64" t="s">
        <v>2160</v>
      </c>
      <c r="L1495" s="64" t="s">
        <v>2936</v>
      </c>
      <c r="M1495" s="64" t="s">
        <v>246</v>
      </c>
      <c r="N1495" s="64" t="s">
        <v>254</v>
      </c>
      <c r="O1495" s="64" t="s">
        <v>568</v>
      </c>
    </row>
    <row r="1496" spans="2:15" x14ac:dyDescent="0.3">
      <c r="B1496" t="s">
        <v>1546</v>
      </c>
      <c r="C1496" t="s">
        <v>11765</v>
      </c>
      <c r="D1496" t="s">
        <v>2211</v>
      </c>
      <c r="E1496" s="64">
        <v>0</v>
      </c>
      <c r="F1496" s="64">
        <v>0</v>
      </c>
      <c r="G1496" s="47">
        <v>42978</v>
      </c>
      <c r="H1496" s="71">
        <v>5.5</v>
      </c>
      <c r="I1496" s="64">
        <v>89674</v>
      </c>
      <c r="J1496" s="64" t="s">
        <v>249</v>
      </c>
      <c r="K1496" s="64" t="s">
        <v>2176</v>
      </c>
      <c r="L1496" s="64" t="s">
        <v>11766</v>
      </c>
      <c r="M1496" s="64" t="s">
        <v>236</v>
      </c>
      <c r="N1496" s="64" t="s">
        <v>254</v>
      </c>
      <c r="O1496" s="64" t="s">
        <v>568</v>
      </c>
    </row>
    <row r="1497" spans="2:15" x14ac:dyDescent="0.3">
      <c r="B1497" t="s">
        <v>1536</v>
      </c>
      <c r="C1497" t="s">
        <v>12263</v>
      </c>
      <c r="D1497" t="s">
        <v>2213</v>
      </c>
      <c r="E1497" s="64">
        <v>0</v>
      </c>
      <c r="F1497" s="64">
        <v>0</v>
      </c>
      <c r="G1497" s="47">
        <v>42978</v>
      </c>
      <c r="H1497" s="71">
        <v>5.5</v>
      </c>
      <c r="I1497" s="64">
        <v>49143</v>
      </c>
      <c r="J1497" s="64" t="s">
        <v>1538</v>
      </c>
      <c r="K1497" s="64" t="s">
        <v>2160</v>
      </c>
      <c r="L1497" s="64" t="s">
        <v>12244</v>
      </c>
      <c r="M1497" s="64" t="s">
        <v>241</v>
      </c>
      <c r="N1497" s="64" t="s">
        <v>254</v>
      </c>
      <c r="O1497" s="64" t="s">
        <v>568</v>
      </c>
    </row>
    <row r="1498" spans="2:15" x14ac:dyDescent="0.3">
      <c r="B1498" t="s">
        <v>1536</v>
      </c>
      <c r="C1498" t="s">
        <v>14550</v>
      </c>
      <c r="D1498" t="s">
        <v>2361</v>
      </c>
      <c r="E1498" s="64">
        <v>0</v>
      </c>
      <c r="F1498" s="64">
        <v>0</v>
      </c>
      <c r="G1498" s="47">
        <v>42976</v>
      </c>
      <c r="H1498" s="71">
        <v>5.5</v>
      </c>
      <c r="I1498" s="64">
        <v>10536</v>
      </c>
      <c r="J1498" s="64" t="s">
        <v>249</v>
      </c>
      <c r="K1498" s="64" t="s">
        <v>2176</v>
      </c>
      <c r="L1498" s="64" t="s">
        <v>12908</v>
      </c>
      <c r="M1498" s="64" t="s">
        <v>246</v>
      </c>
      <c r="N1498" s="64" t="s">
        <v>254</v>
      </c>
      <c r="O1498" s="64" t="s">
        <v>568</v>
      </c>
    </row>
    <row r="1499" spans="2:15" x14ac:dyDescent="0.3">
      <c r="B1499" t="s">
        <v>1536</v>
      </c>
      <c r="C1499" t="s">
        <v>12147</v>
      </c>
      <c r="D1499" t="s">
        <v>2317</v>
      </c>
      <c r="E1499" s="64">
        <v>0</v>
      </c>
      <c r="F1499" s="64">
        <v>0</v>
      </c>
      <c r="G1499" s="47">
        <v>42951</v>
      </c>
      <c r="H1499" s="71">
        <v>5.5</v>
      </c>
      <c r="I1499" s="64">
        <v>57285</v>
      </c>
      <c r="J1499" s="64" t="s">
        <v>1538</v>
      </c>
      <c r="K1499" s="64" t="s">
        <v>2160</v>
      </c>
      <c r="L1499" s="64" t="s">
        <v>12148</v>
      </c>
      <c r="M1499" s="64" t="s">
        <v>236</v>
      </c>
      <c r="N1499" s="64" t="s">
        <v>254</v>
      </c>
      <c r="O1499" s="64" t="s">
        <v>568</v>
      </c>
    </row>
    <row r="1500" spans="2:15" x14ac:dyDescent="0.3">
      <c r="B1500" t="s">
        <v>1536</v>
      </c>
      <c r="C1500" t="s">
        <v>14888</v>
      </c>
      <c r="D1500" t="s">
        <v>296</v>
      </c>
      <c r="E1500" s="64">
        <v>0</v>
      </c>
      <c r="F1500" s="64">
        <v>0</v>
      </c>
      <c r="G1500" s="47">
        <v>42973</v>
      </c>
      <c r="H1500" s="71">
        <v>5.5</v>
      </c>
      <c r="I1500" s="64">
        <v>-1</v>
      </c>
      <c r="J1500" s="64" t="s">
        <v>249</v>
      </c>
      <c r="K1500" s="64" t="s">
        <v>2173</v>
      </c>
      <c r="L1500" s="64" t="s">
        <v>13619</v>
      </c>
      <c r="M1500" s="64" t="s">
        <v>236</v>
      </c>
      <c r="N1500" s="64" t="s">
        <v>254</v>
      </c>
      <c r="O1500" s="64" t="s">
        <v>568</v>
      </c>
    </row>
    <row r="1501" spans="2:15" x14ac:dyDescent="0.3">
      <c r="B1501" t="s">
        <v>1536</v>
      </c>
      <c r="C1501" t="s">
        <v>14907</v>
      </c>
      <c r="D1501" t="s">
        <v>1985</v>
      </c>
      <c r="E1501" s="64">
        <v>0</v>
      </c>
      <c r="F1501" s="64">
        <v>0</v>
      </c>
      <c r="G1501" s="47">
        <v>42978</v>
      </c>
      <c r="H1501" s="71">
        <v>5.5</v>
      </c>
      <c r="I1501" s="64">
        <v>-1</v>
      </c>
      <c r="J1501" s="64" t="s">
        <v>1538</v>
      </c>
      <c r="K1501" s="64" t="s">
        <v>2160</v>
      </c>
      <c r="L1501" s="64" t="s">
        <v>14908</v>
      </c>
      <c r="M1501" s="64" t="s">
        <v>242</v>
      </c>
      <c r="N1501" s="64" t="s">
        <v>254</v>
      </c>
      <c r="O1501" s="64" t="s">
        <v>568</v>
      </c>
    </row>
    <row r="1502" spans="2:15" x14ac:dyDescent="0.3">
      <c r="B1502" t="s">
        <v>1536</v>
      </c>
      <c r="C1502" t="s">
        <v>14932</v>
      </c>
      <c r="D1502" t="s">
        <v>2117</v>
      </c>
      <c r="E1502" s="64">
        <v>0</v>
      </c>
      <c r="F1502" s="64">
        <v>0</v>
      </c>
      <c r="G1502" s="47">
        <v>42977</v>
      </c>
      <c r="H1502" s="71">
        <v>5.5</v>
      </c>
      <c r="I1502" s="64">
        <v>-1</v>
      </c>
      <c r="J1502" s="64" t="s">
        <v>1538</v>
      </c>
      <c r="K1502" s="64" t="s">
        <v>2160</v>
      </c>
      <c r="L1502" s="64" t="s">
        <v>2925</v>
      </c>
      <c r="M1502" s="64" t="s">
        <v>236</v>
      </c>
      <c r="N1502" s="64" t="s">
        <v>254</v>
      </c>
      <c r="O1502" s="64" t="s">
        <v>568</v>
      </c>
    </row>
    <row r="1503" spans="2:15" x14ac:dyDescent="0.3">
      <c r="B1503" t="s">
        <v>1536</v>
      </c>
      <c r="C1503" t="s">
        <v>11415</v>
      </c>
      <c r="D1503" t="s">
        <v>2478</v>
      </c>
      <c r="E1503" s="64">
        <v>0</v>
      </c>
      <c r="F1503" s="64">
        <v>0</v>
      </c>
      <c r="G1503" s="47">
        <v>42977</v>
      </c>
      <c r="H1503" s="71">
        <v>5.5</v>
      </c>
      <c r="I1503" s="64">
        <v>54466</v>
      </c>
      <c r="J1503" s="64" t="s">
        <v>1538</v>
      </c>
      <c r="K1503" s="64" t="s">
        <v>2160</v>
      </c>
      <c r="L1503" s="64" t="s">
        <v>11416</v>
      </c>
      <c r="M1503" s="64" t="s">
        <v>241</v>
      </c>
      <c r="N1503" s="64" t="s">
        <v>254</v>
      </c>
      <c r="O1503" s="64" t="s">
        <v>568</v>
      </c>
    </row>
    <row r="1504" spans="2:15" x14ac:dyDescent="0.3">
      <c r="B1504" t="s">
        <v>1536</v>
      </c>
      <c r="C1504" t="s">
        <v>15160</v>
      </c>
      <c r="D1504" t="s">
        <v>1420</v>
      </c>
      <c r="E1504" s="64">
        <v>1</v>
      </c>
      <c r="F1504" s="64">
        <v>716.32</v>
      </c>
      <c r="G1504" s="47">
        <v>42978</v>
      </c>
      <c r="H1504" s="71">
        <v>5.5</v>
      </c>
      <c r="I1504" s="64">
        <v>-1</v>
      </c>
      <c r="J1504" s="64" t="s">
        <v>1538</v>
      </c>
      <c r="K1504" s="64" t="s">
        <v>2160</v>
      </c>
      <c r="L1504" s="64" t="s">
        <v>3070</v>
      </c>
      <c r="M1504" s="64" t="s">
        <v>246</v>
      </c>
      <c r="N1504" s="64" t="s">
        <v>254</v>
      </c>
      <c r="O1504" s="64" t="s">
        <v>568</v>
      </c>
    </row>
    <row r="1505" spans="2:15" x14ac:dyDescent="0.3">
      <c r="B1505" t="s">
        <v>1536</v>
      </c>
      <c r="C1505" t="s">
        <v>15376</v>
      </c>
      <c r="D1505" t="s">
        <v>400</v>
      </c>
      <c r="E1505" s="64">
        <v>0</v>
      </c>
      <c r="F1505" s="64">
        <v>0</v>
      </c>
      <c r="G1505" s="47">
        <v>42961</v>
      </c>
      <c r="H1505" s="71">
        <v>5.5</v>
      </c>
      <c r="I1505" s="64">
        <v>-1</v>
      </c>
      <c r="J1505" s="64" t="s">
        <v>249</v>
      </c>
      <c r="K1505" s="64" t="s">
        <v>2186</v>
      </c>
      <c r="L1505" s="64" t="s">
        <v>15377</v>
      </c>
      <c r="M1505" s="64" t="s">
        <v>241</v>
      </c>
      <c r="N1505" s="64" t="s">
        <v>254</v>
      </c>
      <c r="O1505" s="64" t="s">
        <v>568</v>
      </c>
    </row>
    <row r="1506" spans="2:15" x14ac:dyDescent="0.3">
      <c r="B1506" t="s">
        <v>1546</v>
      </c>
      <c r="C1506" t="s">
        <v>15441</v>
      </c>
      <c r="D1506" t="s">
        <v>260</v>
      </c>
      <c r="E1506" s="64">
        <v>0</v>
      </c>
      <c r="F1506" s="64">
        <v>0</v>
      </c>
      <c r="G1506" s="47">
        <v>42975</v>
      </c>
      <c r="H1506" s="71">
        <v>5.5</v>
      </c>
      <c r="I1506" s="64">
        <v>-1</v>
      </c>
      <c r="J1506" s="64" t="s">
        <v>249</v>
      </c>
      <c r="K1506" s="64" t="s">
        <v>2173</v>
      </c>
      <c r="L1506" s="64" t="s">
        <v>4391</v>
      </c>
      <c r="M1506" s="64" t="s">
        <v>242</v>
      </c>
      <c r="N1506" s="64" t="s">
        <v>254</v>
      </c>
      <c r="O1506" s="64" t="s">
        <v>568</v>
      </c>
    </row>
    <row r="1507" spans="2:15" x14ac:dyDescent="0.3">
      <c r="B1507" t="s">
        <v>1536</v>
      </c>
      <c r="C1507" t="s">
        <v>15539</v>
      </c>
      <c r="D1507" t="s">
        <v>14380</v>
      </c>
      <c r="E1507" s="64">
        <v>0</v>
      </c>
      <c r="F1507" s="64">
        <v>0</v>
      </c>
      <c r="G1507" s="47">
        <v>42968</v>
      </c>
      <c r="H1507" s="71">
        <v>5.5</v>
      </c>
      <c r="I1507" s="64">
        <v>-1</v>
      </c>
      <c r="J1507" s="64" t="s">
        <v>1538</v>
      </c>
      <c r="K1507" s="64" t="s">
        <v>2173</v>
      </c>
      <c r="L1507" s="64" t="s">
        <v>3070</v>
      </c>
      <c r="M1507" s="64" t="s">
        <v>236</v>
      </c>
      <c r="N1507" s="64" t="s">
        <v>254</v>
      </c>
      <c r="O1507" s="64" t="s">
        <v>568</v>
      </c>
    </row>
    <row r="1508" spans="2:15" x14ac:dyDescent="0.3">
      <c r="B1508" t="s">
        <v>1536</v>
      </c>
      <c r="C1508" t="s">
        <v>15662</v>
      </c>
      <c r="D1508" t="s">
        <v>2278</v>
      </c>
      <c r="E1508" s="64">
        <v>0</v>
      </c>
      <c r="F1508" s="64">
        <v>0</v>
      </c>
      <c r="G1508" s="47">
        <v>42978</v>
      </c>
      <c r="H1508" s="71">
        <v>5.5</v>
      </c>
      <c r="I1508" s="64">
        <v>75922</v>
      </c>
      <c r="J1508" s="64" t="s">
        <v>1538</v>
      </c>
      <c r="K1508" s="64" t="s">
        <v>2173</v>
      </c>
      <c r="L1508" s="64" t="s">
        <v>15225</v>
      </c>
      <c r="M1508" s="64" t="s">
        <v>246</v>
      </c>
      <c r="N1508" s="64" t="s">
        <v>254</v>
      </c>
      <c r="O1508" s="64" t="s">
        <v>568</v>
      </c>
    </row>
    <row r="1509" spans="2:15" x14ac:dyDescent="0.3">
      <c r="B1509" t="s">
        <v>1536</v>
      </c>
      <c r="C1509" t="s">
        <v>15804</v>
      </c>
      <c r="D1509" t="s">
        <v>1504</v>
      </c>
      <c r="E1509" s="64">
        <v>0</v>
      </c>
      <c r="F1509" s="64">
        <v>0</v>
      </c>
      <c r="G1509" s="47">
        <v>42950</v>
      </c>
      <c r="H1509" s="71">
        <v>5.5</v>
      </c>
      <c r="I1509" s="64">
        <v>-1</v>
      </c>
      <c r="J1509" s="64" t="s">
        <v>1538</v>
      </c>
      <c r="K1509" s="64" t="s">
        <v>2173</v>
      </c>
      <c r="L1509" s="64" t="s">
        <v>15805</v>
      </c>
      <c r="M1509" s="64" t="s">
        <v>236</v>
      </c>
      <c r="N1509" s="64" t="s">
        <v>254</v>
      </c>
      <c r="O1509" s="64" t="s">
        <v>568</v>
      </c>
    </row>
    <row r="1510" spans="2:15" x14ac:dyDescent="0.3">
      <c r="B1510" t="s">
        <v>1536</v>
      </c>
      <c r="C1510" t="s">
        <v>15918</v>
      </c>
      <c r="D1510" t="s">
        <v>1479</v>
      </c>
      <c r="E1510" s="64">
        <v>0</v>
      </c>
      <c r="F1510" s="64">
        <v>0</v>
      </c>
      <c r="G1510" s="47">
        <v>42958</v>
      </c>
      <c r="H1510" s="71">
        <v>5.5</v>
      </c>
      <c r="I1510" s="64">
        <v>-1</v>
      </c>
      <c r="J1510" s="64" t="s">
        <v>1538</v>
      </c>
      <c r="K1510" s="64" t="s">
        <v>2160</v>
      </c>
      <c r="L1510" s="64" t="s">
        <v>7837</v>
      </c>
      <c r="M1510" s="64" t="s">
        <v>246</v>
      </c>
      <c r="N1510" s="64" t="s">
        <v>254</v>
      </c>
      <c r="O1510" s="64" t="s">
        <v>568</v>
      </c>
    </row>
    <row r="1511" spans="2:15" x14ac:dyDescent="0.3">
      <c r="B1511" t="s">
        <v>1536</v>
      </c>
      <c r="C1511" t="s">
        <v>11450</v>
      </c>
      <c r="D1511" t="s">
        <v>2476</v>
      </c>
      <c r="E1511" s="64">
        <v>0</v>
      </c>
      <c r="F1511" s="64">
        <v>0</v>
      </c>
      <c r="G1511" s="47">
        <v>42966</v>
      </c>
      <c r="H1511" s="71">
        <v>5.5</v>
      </c>
      <c r="I1511" s="64">
        <v>16532</v>
      </c>
      <c r="J1511" s="64" t="s">
        <v>1538</v>
      </c>
      <c r="K1511" s="64" t="s">
        <v>2160</v>
      </c>
      <c r="L1511" s="64" t="s">
        <v>2992</v>
      </c>
      <c r="M1511" s="64" t="s">
        <v>236</v>
      </c>
      <c r="N1511" s="64" t="s">
        <v>254</v>
      </c>
      <c r="O1511" s="64" t="s">
        <v>568</v>
      </c>
    </row>
    <row r="1512" spans="2:15" x14ac:dyDescent="0.3">
      <c r="B1512" t="s">
        <v>1536</v>
      </c>
      <c r="C1512" t="s">
        <v>11769</v>
      </c>
      <c r="D1512" t="s">
        <v>2325</v>
      </c>
      <c r="E1512" s="64">
        <v>0</v>
      </c>
      <c r="F1512" s="64">
        <v>0</v>
      </c>
      <c r="G1512" s="47">
        <v>42962</v>
      </c>
      <c r="H1512" s="71">
        <v>5.5</v>
      </c>
      <c r="I1512" s="64">
        <v>97796</v>
      </c>
      <c r="J1512" s="64" t="s">
        <v>1538</v>
      </c>
      <c r="K1512" s="64" t="s">
        <v>2176</v>
      </c>
      <c r="L1512" s="64" t="s">
        <v>11770</v>
      </c>
      <c r="M1512" s="64" t="s">
        <v>241</v>
      </c>
      <c r="N1512" s="64" t="s">
        <v>254</v>
      </c>
      <c r="O1512" s="64" t="s">
        <v>568</v>
      </c>
    </row>
    <row r="1513" spans="2:15" x14ac:dyDescent="0.3">
      <c r="B1513" t="s">
        <v>1536</v>
      </c>
      <c r="C1513" t="s">
        <v>11631</v>
      </c>
      <c r="D1513" t="s">
        <v>2265</v>
      </c>
      <c r="E1513" s="64">
        <v>0</v>
      </c>
      <c r="F1513" s="64">
        <v>0</v>
      </c>
      <c r="G1513" s="47">
        <v>42954</v>
      </c>
      <c r="H1513" s="71">
        <v>5.5</v>
      </c>
      <c r="I1513" s="64">
        <v>146854</v>
      </c>
      <c r="J1513" s="64" t="s">
        <v>249</v>
      </c>
      <c r="K1513" s="64" t="s">
        <v>2160</v>
      </c>
      <c r="L1513" s="64" t="s">
        <v>11552</v>
      </c>
      <c r="M1513" s="64" t="s">
        <v>242</v>
      </c>
      <c r="N1513" s="64" t="s">
        <v>254</v>
      </c>
      <c r="O1513" s="64" t="s">
        <v>568</v>
      </c>
    </row>
    <row r="1514" spans="2:15" x14ac:dyDescent="0.3">
      <c r="B1514" t="s">
        <v>1536</v>
      </c>
      <c r="C1514" t="s">
        <v>16235</v>
      </c>
      <c r="D1514" t="s">
        <v>324</v>
      </c>
      <c r="E1514" s="64">
        <v>0</v>
      </c>
      <c r="F1514" s="64">
        <v>0</v>
      </c>
      <c r="G1514" s="47">
        <v>42978</v>
      </c>
      <c r="H1514" s="71">
        <v>5.5</v>
      </c>
      <c r="I1514" s="64">
        <v>-1</v>
      </c>
      <c r="J1514" s="64" t="s">
        <v>1538</v>
      </c>
      <c r="K1514" s="64" t="s">
        <v>2173</v>
      </c>
      <c r="L1514" s="64" t="s">
        <v>4235</v>
      </c>
      <c r="M1514" s="64" t="s">
        <v>236</v>
      </c>
      <c r="N1514" s="64" t="s">
        <v>254</v>
      </c>
      <c r="O1514" s="64" t="s">
        <v>568</v>
      </c>
    </row>
    <row r="1515" spans="2:15" x14ac:dyDescent="0.3">
      <c r="B1515" t="s">
        <v>1546</v>
      </c>
      <c r="C1515" t="s">
        <v>16284</v>
      </c>
      <c r="D1515" t="s">
        <v>2102</v>
      </c>
      <c r="E1515" s="64">
        <v>0</v>
      </c>
      <c r="F1515" s="64">
        <v>0</v>
      </c>
      <c r="G1515" s="47">
        <v>42977</v>
      </c>
      <c r="H1515" s="71">
        <v>5.5</v>
      </c>
      <c r="I1515" s="64">
        <v>-1</v>
      </c>
      <c r="J1515" s="64" t="s">
        <v>1538</v>
      </c>
      <c r="K1515" s="64" t="s">
        <v>2160</v>
      </c>
      <c r="L1515" s="64" t="s">
        <v>2595</v>
      </c>
      <c r="M1515" s="64" t="s">
        <v>246</v>
      </c>
      <c r="N1515" s="64" t="s">
        <v>254</v>
      </c>
      <c r="O1515" s="64" t="s">
        <v>568</v>
      </c>
    </row>
    <row r="1516" spans="2:15" x14ac:dyDescent="0.3">
      <c r="B1516" t="s">
        <v>1536</v>
      </c>
      <c r="C1516" t="s">
        <v>11606</v>
      </c>
      <c r="D1516" t="s">
        <v>2170</v>
      </c>
      <c r="E1516" s="64">
        <v>0</v>
      </c>
      <c r="F1516" s="64">
        <v>0</v>
      </c>
      <c r="G1516" s="47">
        <v>42975</v>
      </c>
      <c r="H1516" s="71">
        <v>5.5</v>
      </c>
      <c r="I1516" s="64">
        <v>60165</v>
      </c>
      <c r="J1516" s="64" t="s">
        <v>1538</v>
      </c>
      <c r="K1516" s="64" t="s">
        <v>2160</v>
      </c>
      <c r="L1516" s="64" t="s">
        <v>11522</v>
      </c>
      <c r="M1516" s="64" t="s">
        <v>241</v>
      </c>
      <c r="N1516" s="64" t="s">
        <v>254</v>
      </c>
      <c r="O1516" s="64" t="s">
        <v>568</v>
      </c>
    </row>
    <row r="1517" spans="2:15" x14ac:dyDescent="0.3">
      <c r="B1517" t="s">
        <v>1536</v>
      </c>
      <c r="C1517" t="s">
        <v>16318</v>
      </c>
      <c r="D1517" t="s">
        <v>2065</v>
      </c>
      <c r="E1517" s="64">
        <v>0</v>
      </c>
      <c r="F1517" s="64">
        <v>0</v>
      </c>
      <c r="G1517" s="47">
        <v>42958</v>
      </c>
      <c r="H1517" s="71">
        <v>5.5</v>
      </c>
      <c r="I1517" s="64">
        <v>-1</v>
      </c>
      <c r="J1517" s="64" t="s">
        <v>1538</v>
      </c>
      <c r="K1517" s="64" t="s">
        <v>2173</v>
      </c>
      <c r="L1517" s="64" t="s">
        <v>14224</v>
      </c>
      <c r="M1517" s="64" t="s">
        <v>236</v>
      </c>
      <c r="N1517" s="64" t="s">
        <v>254</v>
      </c>
      <c r="O1517" s="64" t="s">
        <v>568</v>
      </c>
    </row>
    <row r="1518" spans="2:15" x14ac:dyDescent="0.3">
      <c r="B1518" t="s">
        <v>1536</v>
      </c>
      <c r="C1518" t="s">
        <v>16376</v>
      </c>
      <c r="D1518" t="s">
        <v>1477</v>
      </c>
      <c r="E1518" s="64">
        <v>0</v>
      </c>
      <c r="F1518" s="64">
        <v>0</v>
      </c>
      <c r="G1518" s="47">
        <v>42977</v>
      </c>
      <c r="H1518" s="71">
        <v>5.5</v>
      </c>
      <c r="I1518" s="64">
        <v>-1</v>
      </c>
      <c r="J1518" s="64" t="s">
        <v>1538</v>
      </c>
      <c r="K1518" s="64" t="s">
        <v>2160</v>
      </c>
      <c r="L1518" s="64" t="s">
        <v>3939</v>
      </c>
      <c r="M1518" s="64" t="s">
        <v>242</v>
      </c>
      <c r="N1518" s="64" t="s">
        <v>254</v>
      </c>
      <c r="O1518" s="64" t="s">
        <v>568</v>
      </c>
    </row>
    <row r="1519" spans="2:15" x14ac:dyDescent="0.3">
      <c r="B1519" t="s">
        <v>1536</v>
      </c>
      <c r="C1519" t="s">
        <v>16692</v>
      </c>
      <c r="D1519" t="s">
        <v>1598</v>
      </c>
      <c r="E1519" s="64">
        <v>0</v>
      </c>
      <c r="F1519" s="64">
        <v>0</v>
      </c>
      <c r="G1519" s="47">
        <v>42976</v>
      </c>
      <c r="H1519" s="71">
        <v>5.5</v>
      </c>
      <c r="I1519" s="64">
        <v>-1</v>
      </c>
      <c r="J1519" s="64" t="s">
        <v>1538</v>
      </c>
      <c r="K1519" s="64" t="s">
        <v>1535</v>
      </c>
      <c r="L1519" s="64" t="s">
        <v>1535</v>
      </c>
      <c r="M1519" s="64" t="s">
        <v>241</v>
      </c>
      <c r="N1519" s="64" t="s">
        <v>254</v>
      </c>
      <c r="O1519" s="64" t="s">
        <v>568</v>
      </c>
    </row>
    <row r="1520" spans="2:15" x14ac:dyDescent="0.3">
      <c r="B1520" t="s">
        <v>1536</v>
      </c>
      <c r="C1520" t="s">
        <v>16718</v>
      </c>
      <c r="D1520" t="s">
        <v>273</v>
      </c>
      <c r="E1520" s="64">
        <v>0</v>
      </c>
      <c r="F1520" s="64">
        <v>0</v>
      </c>
      <c r="G1520" s="47">
        <v>42973</v>
      </c>
      <c r="H1520" s="71">
        <v>5.5</v>
      </c>
      <c r="I1520" s="64">
        <v>-1</v>
      </c>
      <c r="J1520" s="64" t="s">
        <v>249</v>
      </c>
      <c r="K1520" s="64" t="s">
        <v>1535</v>
      </c>
      <c r="L1520" s="64" t="s">
        <v>1535</v>
      </c>
      <c r="M1520" s="64" t="s">
        <v>236</v>
      </c>
      <c r="N1520" s="64" t="s">
        <v>254</v>
      </c>
      <c r="O1520" s="64" t="s">
        <v>568</v>
      </c>
    </row>
    <row r="1521" spans="2:15" x14ac:dyDescent="0.3">
      <c r="B1521" t="s">
        <v>1536</v>
      </c>
      <c r="C1521" t="s">
        <v>16761</v>
      </c>
      <c r="D1521" t="s">
        <v>526</v>
      </c>
      <c r="E1521" s="64">
        <v>0</v>
      </c>
      <c r="F1521" s="64">
        <v>0</v>
      </c>
      <c r="G1521" s="47">
        <v>42964</v>
      </c>
      <c r="H1521" s="71">
        <v>5.5</v>
      </c>
      <c r="I1521" s="64">
        <v>-1</v>
      </c>
      <c r="J1521" s="64" t="s">
        <v>1538</v>
      </c>
      <c r="K1521" s="64" t="s">
        <v>1535</v>
      </c>
      <c r="L1521" s="64" t="s">
        <v>1535</v>
      </c>
      <c r="M1521" s="64" t="s">
        <v>242</v>
      </c>
      <c r="N1521" s="64" t="s">
        <v>254</v>
      </c>
      <c r="O1521" s="64" t="s">
        <v>568</v>
      </c>
    </row>
    <row r="1522" spans="2:15" x14ac:dyDescent="0.3">
      <c r="B1522" t="s">
        <v>1536</v>
      </c>
      <c r="C1522" t="s">
        <v>11445</v>
      </c>
      <c r="D1522" t="s">
        <v>2489</v>
      </c>
      <c r="E1522" s="64">
        <v>0</v>
      </c>
      <c r="F1522" s="64">
        <v>0</v>
      </c>
      <c r="G1522" s="47">
        <v>42951</v>
      </c>
      <c r="H1522" s="71">
        <v>5.5</v>
      </c>
      <c r="I1522" s="64">
        <v>51103</v>
      </c>
      <c r="J1522" s="64" t="s">
        <v>1538</v>
      </c>
      <c r="K1522" s="64" t="s">
        <v>2173</v>
      </c>
      <c r="L1522" s="64" t="s">
        <v>11446</v>
      </c>
      <c r="M1522" s="64" t="s">
        <v>236</v>
      </c>
      <c r="N1522" s="64" t="s">
        <v>254</v>
      </c>
      <c r="O1522" s="64" t="s">
        <v>568</v>
      </c>
    </row>
    <row r="1523" spans="2:15" x14ac:dyDescent="0.3">
      <c r="B1523" t="s">
        <v>1547</v>
      </c>
      <c r="C1523" t="s">
        <v>16884</v>
      </c>
      <c r="D1523" t="s">
        <v>568</v>
      </c>
      <c r="E1523" s="64">
        <v>0</v>
      </c>
      <c r="F1523" s="64">
        <v>0</v>
      </c>
      <c r="G1523" s="47">
        <v>42978</v>
      </c>
      <c r="H1523" s="71">
        <v>5.5</v>
      </c>
      <c r="I1523" s="64">
        <v>0</v>
      </c>
      <c r="J1523" s="64" t="s">
        <v>1538</v>
      </c>
      <c r="K1523" s="64" t="s">
        <v>1535</v>
      </c>
      <c r="L1523" s="64" t="s">
        <v>1535</v>
      </c>
      <c r="M1523" s="64" t="s">
        <v>236</v>
      </c>
      <c r="N1523" s="64" t="s">
        <v>254</v>
      </c>
      <c r="O1523" s="64" t="s">
        <v>568</v>
      </c>
    </row>
    <row r="1524" spans="2:15" x14ac:dyDescent="0.3">
      <c r="B1524" t="s">
        <v>1536</v>
      </c>
      <c r="C1524" t="s">
        <v>17056</v>
      </c>
      <c r="D1524" t="s">
        <v>15158</v>
      </c>
      <c r="E1524" s="64">
        <v>0</v>
      </c>
      <c r="F1524" s="64">
        <v>0</v>
      </c>
      <c r="G1524" s="47">
        <v>42973</v>
      </c>
      <c r="H1524" s="71">
        <v>5.5</v>
      </c>
      <c r="I1524" s="64">
        <v>-1</v>
      </c>
      <c r="J1524" s="64" t="s">
        <v>249</v>
      </c>
      <c r="K1524" s="64" t="s">
        <v>2176</v>
      </c>
      <c r="L1524" s="64" t="s">
        <v>11288</v>
      </c>
      <c r="M1524" s="64" t="s">
        <v>236</v>
      </c>
      <c r="N1524" s="64" t="s">
        <v>254</v>
      </c>
      <c r="O1524" s="64" t="s">
        <v>568</v>
      </c>
    </row>
    <row r="1525" spans="2:15" x14ac:dyDescent="0.3">
      <c r="B1525" t="s">
        <v>1536</v>
      </c>
      <c r="C1525" t="s">
        <v>17105</v>
      </c>
      <c r="D1525" t="s">
        <v>470</v>
      </c>
      <c r="E1525" s="64">
        <v>1</v>
      </c>
      <c r="F1525" s="64">
        <v>333.85</v>
      </c>
      <c r="G1525" s="47">
        <v>42955</v>
      </c>
      <c r="H1525" s="71">
        <v>5.5</v>
      </c>
      <c r="I1525" s="64">
        <v>-1</v>
      </c>
      <c r="J1525" s="64" t="s">
        <v>1538</v>
      </c>
      <c r="K1525" s="64" t="s">
        <v>1535</v>
      </c>
      <c r="L1525" s="64" t="s">
        <v>1535</v>
      </c>
      <c r="M1525" s="64" t="s">
        <v>246</v>
      </c>
      <c r="N1525" s="64" t="s">
        <v>254</v>
      </c>
      <c r="O1525" s="64" t="s">
        <v>568</v>
      </c>
    </row>
    <row r="1526" spans="2:15" x14ac:dyDescent="0.3">
      <c r="B1526" t="s">
        <v>1536</v>
      </c>
      <c r="C1526" t="s">
        <v>17200</v>
      </c>
      <c r="D1526" t="s">
        <v>383</v>
      </c>
      <c r="E1526" s="64">
        <v>0</v>
      </c>
      <c r="F1526" s="64">
        <v>0</v>
      </c>
      <c r="G1526" s="47">
        <v>42978</v>
      </c>
      <c r="H1526" s="71">
        <v>5.5</v>
      </c>
      <c r="I1526" s="64">
        <v>-1</v>
      </c>
      <c r="J1526" s="64" t="s">
        <v>249</v>
      </c>
      <c r="K1526" s="64" t="s">
        <v>1535</v>
      </c>
      <c r="L1526" s="64" t="s">
        <v>1535</v>
      </c>
      <c r="M1526" s="64" t="s">
        <v>236</v>
      </c>
      <c r="N1526" s="64" t="s">
        <v>254</v>
      </c>
      <c r="O1526" s="64" t="s">
        <v>568</v>
      </c>
    </row>
    <row r="1527" spans="2:15" x14ac:dyDescent="0.3">
      <c r="B1527" t="s">
        <v>1536</v>
      </c>
      <c r="C1527" t="s">
        <v>17223</v>
      </c>
      <c r="D1527" t="s">
        <v>509</v>
      </c>
      <c r="E1527" s="64">
        <v>0</v>
      </c>
      <c r="F1527" s="64">
        <v>0</v>
      </c>
      <c r="G1527" s="47">
        <v>42975</v>
      </c>
      <c r="H1527" s="71">
        <v>5.5</v>
      </c>
      <c r="I1527" s="64">
        <v>-1</v>
      </c>
      <c r="J1527" s="64" t="s">
        <v>249</v>
      </c>
      <c r="K1527" s="64" t="s">
        <v>1535</v>
      </c>
      <c r="L1527" s="64" t="s">
        <v>1535</v>
      </c>
      <c r="M1527" s="64" t="s">
        <v>236</v>
      </c>
      <c r="N1527" s="64" t="s">
        <v>254</v>
      </c>
      <c r="O1527" s="64" t="s">
        <v>568</v>
      </c>
    </row>
    <row r="1528" spans="2:15" x14ac:dyDescent="0.3">
      <c r="B1528" t="s">
        <v>1547</v>
      </c>
      <c r="C1528" t="s">
        <v>17270</v>
      </c>
      <c r="D1528" t="s">
        <v>568</v>
      </c>
      <c r="E1528" s="64">
        <v>0</v>
      </c>
      <c r="F1528" s="64">
        <v>0</v>
      </c>
      <c r="G1528" s="47">
        <v>42972</v>
      </c>
      <c r="H1528" s="71">
        <v>5.5</v>
      </c>
      <c r="I1528" s="64">
        <v>0</v>
      </c>
      <c r="J1528" s="64" t="s">
        <v>1538</v>
      </c>
      <c r="K1528" s="64" t="s">
        <v>1535</v>
      </c>
      <c r="L1528" s="64" t="s">
        <v>1535</v>
      </c>
      <c r="M1528" s="64" t="s">
        <v>242</v>
      </c>
      <c r="N1528" s="64" t="s">
        <v>254</v>
      </c>
      <c r="O1528" s="64" t="s">
        <v>568</v>
      </c>
    </row>
    <row r="1529" spans="2:15" x14ac:dyDescent="0.3">
      <c r="B1529" t="s">
        <v>1536</v>
      </c>
      <c r="C1529" t="s">
        <v>17600</v>
      </c>
      <c r="D1529" t="s">
        <v>429</v>
      </c>
      <c r="E1529" s="64">
        <v>0</v>
      </c>
      <c r="F1529" s="64">
        <v>0</v>
      </c>
      <c r="G1529" s="47">
        <v>42950</v>
      </c>
      <c r="H1529" s="71">
        <v>5.5</v>
      </c>
      <c r="I1529" s="64">
        <v>-1</v>
      </c>
      <c r="J1529" s="64" t="s">
        <v>1538</v>
      </c>
      <c r="K1529" s="64" t="s">
        <v>1535</v>
      </c>
      <c r="L1529" s="64" t="s">
        <v>1535</v>
      </c>
      <c r="M1529" s="64" t="s">
        <v>241</v>
      </c>
      <c r="N1529" s="64" t="s">
        <v>254</v>
      </c>
      <c r="O1529" s="64" t="s">
        <v>568</v>
      </c>
    </row>
    <row r="1530" spans="2:15" x14ac:dyDescent="0.3">
      <c r="B1530" t="s">
        <v>1547</v>
      </c>
      <c r="C1530" t="s">
        <v>17609</v>
      </c>
      <c r="D1530" t="s">
        <v>568</v>
      </c>
      <c r="E1530" s="64">
        <v>0</v>
      </c>
      <c r="F1530" s="64">
        <v>0</v>
      </c>
      <c r="G1530" s="47">
        <v>42976</v>
      </c>
      <c r="H1530" s="71">
        <v>5.5</v>
      </c>
      <c r="I1530" s="64">
        <v>0</v>
      </c>
      <c r="J1530" s="64" t="s">
        <v>1538</v>
      </c>
      <c r="K1530" s="64" t="s">
        <v>1535</v>
      </c>
      <c r="L1530" s="64" t="s">
        <v>1535</v>
      </c>
      <c r="M1530" s="64" t="s">
        <v>242</v>
      </c>
      <c r="N1530" s="64" t="s">
        <v>254</v>
      </c>
      <c r="O1530" s="64" t="s">
        <v>568</v>
      </c>
    </row>
    <row r="1531" spans="2:15" x14ac:dyDescent="0.3">
      <c r="B1531" t="s">
        <v>1547</v>
      </c>
      <c r="C1531" t="s">
        <v>17646</v>
      </c>
      <c r="D1531" t="s">
        <v>568</v>
      </c>
      <c r="E1531" s="64">
        <v>0</v>
      </c>
      <c r="F1531" s="64">
        <v>0</v>
      </c>
      <c r="G1531" s="47">
        <v>42961</v>
      </c>
      <c r="H1531" s="71">
        <v>5.5</v>
      </c>
      <c r="I1531" s="64">
        <v>0</v>
      </c>
      <c r="J1531" s="64" t="s">
        <v>1538</v>
      </c>
      <c r="K1531" s="64" t="s">
        <v>1535</v>
      </c>
      <c r="L1531" s="64" t="s">
        <v>1535</v>
      </c>
      <c r="M1531" s="64" t="s">
        <v>236</v>
      </c>
      <c r="N1531" s="64" t="s">
        <v>254</v>
      </c>
      <c r="O1531" s="64" t="s">
        <v>568</v>
      </c>
    </row>
    <row r="1532" spans="2:15" x14ac:dyDescent="0.3">
      <c r="B1532" t="s">
        <v>1536</v>
      </c>
      <c r="C1532" t="s">
        <v>17677</v>
      </c>
      <c r="D1532" t="s">
        <v>1729</v>
      </c>
      <c r="E1532" s="64">
        <v>0</v>
      </c>
      <c r="F1532" s="64">
        <v>0</v>
      </c>
      <c r="G1532" s="47">
        <v>42965</v>
      </c>
      <c r="H1532" s="71">
        <v>5.5</v>
      </c>
      <c r="I1532" s="64">
        <v>-1</v>
      </c>
      <c r="J1532" s="64" t="s">
        <v>249</v>
      </c>
      <c r="K1532" s="64" t="s">
        <v>1535</v>
      </c>
      <c r="L1532" s="64" t="s">
        <v>1535</v>
      </c>
      <c r="M1532" s="64" t="s">
        <v>236</v>
      </c>
      <c r="N1532" s="64" t="s">
        <v>254</v>
      </c>
      <c r="O1532" s="64" t="s">
        <v>568</v>
      </c>
    </row>
    <row r="1533" spans="2:15" x14ac:dyDescent="0.3">
      <c r="B1533" t="s">
        <v>1536</v>
      </c>
      <c r="C1533" t="s">
        <v>12438</v>
      </c>
      <c r="D1533" t="s">
        <v>2738</v>
      </c>
      <c r="E1533" s="64">
        <v>0</v>
      </c>
      <c r="F1533" s="64">
        <v>0</v>
      </c>
      <c r="G1533" s="47">
        <v>42924</v>
      </c>
      <c r="H1533" s="71">
        <v>5.583333333333333</v>
      </c>
      <c r="I1533" s="64">
        <v>-1</v>
      </c>
      <c r="J1533" s="64" t="s">
        <v>1538</v>
      </c>
      <c r="K1533" s="64" t="s">
        <v>1535</v>
      </c>
      <c r="L1533" s="64" t="s">
        <v>1535</v>
      </c>
      <c r="M1533" s="64" t="s">
        <v>242</v>
      </c>
      <c r="N1533" s="64" t="s">
        <v>254</v>
      </c>
      <c r="O1533" s="64" t="s">
        <v>568</v>
      </c>
    </row>
    <row r="1534" spans="2:15" x14ac:dyDescent="0.3">
      <c r="B1534" t="s">
        <v>1536</v>
      </c>
      <c r="C1534" t="s">
        <v>12499</v>
      </c>
      <c r="D1534" t="s">
        <v>415</v>
      </c>
      <c r="E1534" s="64">
        <v>0</v>
      </c>
      <c r="F1534" s="64">
        <v>0</v>
      </c>
      <c r="G1534" s="47">
        <v>42924</v>
      </c>
      <c r="H1534" s="71">
        <v>5.583333333333333</v>
      </c>
      <c r="I1534" s="64">
        <v>-1</v>
      </c>
      <c r="J1534" s="64" t="s">
        <v>1538</v>
      </c>
      <c r="K1534" s="64" t="s">
        <v>1535</v>
      </c>
      <c r="L1534" s="64" t="s">
        <v>1535</v>
      </c>
      <c r="M1534" s="64" t="s">
        <v>236</v>
      </c>
      <c r="N1534" s="64" t="s">
        <v>254</v>
      </c>
      <c r="O1534" s="64" t="s">
        <v>568</v>
      </c>
    </row>
    <row r="1535" spans="2:15" x14ac:dyDescent="0.3">
      <c r="B1535" t="s">
        <v>1547</v>
      </c>
      <c r="C1535" t="s">
        <v>12503</v>
      </c>
      <c r="D1535" t="s">
        <v>568</v>
      </c>
      <c r="E1535" s="64">
        <v>0</v>
      </c>
      <c r="F1535" s="64">
        <v>0</v>
      </c>
      <c r="G1535" s="47">
        <v>42921</v>
      </c>
      <c r="H1535" s="71">
        <v>5.583333333333333</v>
      </c>
      <c r="I1535" s="64">
        <v>0</v>
      </c>
      <c r="J1535" s="64" t="s">
        <v>1538</v>
      </c>
      <c r="K1535" s="64" t="s">
        <v>1535</v>
      </c>
      <c r="L1535" s="64" t="s">
        <v>1535</v>
      </c>
      <c r="M1535" s="64" t="s">
        <v>236</v>
      </c>
      <c r="N1535" s="64" t="s">
        <v>254</v>
      </c>
      <c r="O1535" s="64" t="s">
        <v>568</v>
      </c>
    </row>
    <row r="1536" spans="2:15" x14ac:dyDescent="0.3">
      <c r="B1536" t="s">
        <v>1536</v>
      </c>
      <c r="C1536" t="s">
        <v>12507</v>
      </c>
      <c r="D1536" t="s">
        <v>359</v>
      </c>
      <c r="E1536" s="64">
        <v>0</v>
      </c>
      <c r="F1536" s="64">
        <v>0</v>
      </c>
      <c r="G1536" s="47">
        <v>42936</v>
      </c>
      <c r="H1536" s="71">
        <v>5.583333333333333</v>
      </c>
      <c r="I1536" s="64">
        <v>-1</v>
      </c>
      <c r="J1536" s="64" t="s">
        <v>249</v>
      </c>
      <c r="K1536" s="64" t="s">
        <v>1535</v>
      </c>
      <c r="L1536" s="64" t="s">
        <v>1535</v>
      </c>
      <c r="M1536" s="64" t="s">
        <v>236</v>
      </c>
      <c r="N1536" s="64" t="s">
        <v>254</v>
      </c>
      <c r="O1536" s="64" t="s">
        <v>568</v>
      </c>
    </row>
    <row r="1537" spans="2:15" x14ac:dyDescent="0.3">
      <c r="B1537" t="s">
        <v>1547</v>
      </c>
      <c r="C1537" t="s">
        <v>12533</v>
      </c>
      <c r="D1537" t="s">
        <v>568</v>
      </c>
      <c r="E1537" s="64">
        <v>0</v>
      </c>
      <c r="F1537" s="64">
        <v>0</v>
      </c>
      <c r="G1537" s="47">
        <v>42947</v>
      </c>
      <c r="H1537" s="71">
        <v>5.583333333333333</v>
      </c>
      <c r="I1537" s="64">
        <v>0</v>
      </c>
      <c r="J1537" s="64" t="s">
        <v>1538</v>
      </c>
      <c r="K1537" s="64" t="s">
        <v>1535</v>
      </c>
      <c r="L1537" s="64" t="s">
        <v>1535</v>
      </c>
      <c r="M1537" s="64" t="s">
        <v>242</v>
      </c>
      <c r="N1537" s="64" t="s">
        <v>254</v>
      </c>
      <c r="O1537" s="64" t="s">
        <v>568</v>
      </c>
    </row>
    <row r="1538" spans="2:15" x14ac:dyDescent="0.3">
      <c r="B1538" t="s">
        <v>1536</v>
      </c>
      <c r="C1538" t="s">
        <v>12575</v>
      </c>
      <c r="D1538" t="s">
        <v>399</v>
      </c>
      <c r="E1538" s="64">
        <v>0</v>
      </c>
      <c r="F1538" s="64">
        <v>0</v>
      </c>
      <c r="G1538" s="47">
        <v>42933</v>
      </c>
      <c r="H1538" s="71">
        <v>5.583333333333333</v>
      </c>
      <c r="I1538" s="64">
        <v>-1</v>
      </c>
      <c r="J1538" s="64" t="s">
        <v>249</v>
      </c>
      <c r="K1538" s="64" t="s">
        <v>1535</v>
      </c>
      <c r="L1538" s="64" t="s">
        <v>1535</v>
      </c>
      <c r="M1538" s="64" t="s">
        <v>242</v>
      </c>
      <c r="N1538" s="64" t="s">
        <v>254</v>
      </c>
      <c r="O1538" s="64" t="s">
        <v>568</v>
      </c>
    </row>
    <row r="1539" spans="2:15" x14ac:dyDescent="0.3">
      <c r="B1539" t="s">
        <v>1536</v>
      </c>
      <c r="C1539" t="s">
        <v>12583</v>
      </c>
      <c r="D1539" t="s">
        <v>383</v>
      </c>
      <c r="E1539" s="64">
        <v>0</v>
      </c>
      <c r="F1539" s="64">
        <v>0</v>
      </c>
      <c r="G1539" s="47">
        <v>42942</v>
      </c>
      <c r="H1539" s="71">
        <v>5.583333333333333</v>
      </c>
      <c r="I1539" s="64">
        <v>-1</v>
      </c>
      <c r="J1539" s="64" t="s">
        <v>249</v>
      </c>
      <c r="K1539" s="64" t="s">
        <v>1535</v>
      </c>
      <c r="L1539" s="64" t="s">
        <v>1535</v>
      </c>
      <c r="M1539" s="64" t="s">
        <v>236</v>
      </c>
      <c r="N1539" s="64" t="s">
        <v>254</v>
      </c>
      <c r="O1539" s="64" t="s">
        <v>568</v>
      </c>
    </row>
    <row r="1540" spans="2:15" x14ac:dyDescent="0.3">
      <c r="B1540" t="s">
        <v>1536</v>
      </c>
      <c r="C1540" t="s">
        <v>12590</v>
      </c>
      <c r="D1540" t="s">
        <v>275</v>
      </c>
      <c r="E1540" s="64">
        <v>0</v>
      </c>
      <c r="F1540" s="64">
        <v>0</v>
      </c>
      <c r="G1540" s="47">
        <v>42923</v>
      </c>
      <c r="H1540" s="71">
        <v>5.583333333333333</v>
      </c>
      <c r="I1540" s="64">
        <v>-1</v>
      </c>
      <c r="J1540" s="64" t="s">
        <v>249</v>
      </c>
      <c r="K1540" s="64" t="s">
        <v>1535</v>
      </c>
      <c r="L1540" s="64" t="s">
        <v>1535</v>
      </c>
      <c r="M1540" s="64" t="s">
        <v>236</v>
      </c>
      <c r="N1540" s="64" t="s">
        <v>254</v>
      </c>
      <c r="O1540" s="64" t="s">
        <v>568</v>
      </c>
    </row>
    <row r="1541" spans="2:15" x14ac:dyDescent="0.3">
      <c r="B1541" t="s">
        <v>1547</v>
      </c>
      <c r="C1541" t="s">
        <v>12641</v>
      </c>
      <c r="D1541" t="s">
        <v>568</v>
      </c>
      <c r="E1541" s="64">
        <v>0</v>
      </c>
      <c r="F1541" s="64">
        <v>0</v>
      </c>
      <c r="G1541" s="47">
        <v>42917</v>
      </c>
      <c r="H1541" s="71">
        <v>5.583333333333333</v>
      </c>
      <c r="I1541" s="64">
        <v>0</v>
      </c>
      <c r="J1541" s="64" t="s">
        <v>1538</v>
      </c>
      <c r="K1541" s="64" t="s">
        <v>1535</v>
      </c>
      <c r="L1541" s="64" t="s">
        <v>1535</v>
      </c>
      <c r="M1541" s="64" t="s">
        <v>242</v>
      </c>
      <c r="N1541" s="64" t="s">
        <v>254</v>
      </c>
      <c r="O1541" s="64" t="s">
        <v>568</v>
      </c>
    </row>
    <row r="1542" spans="2:15" x14ac:dyDescent="0.3">
      <c r="B1542" t="s">
        <v>1547</v>
      </c>
      <c r="C1542" t="s">
        <v>12664</v>
      </c>
      <c r="D1542" t="s">
        <v>568</v>
      </c>
      <c r="E1542" s="64">
        <v>0</v>
      </c>
      <c r="F1542" s="64">
        <v>0</v>
      </c>
      <c r="G1542" s="47">
        <v>42940</v>
      </c>
      <c r="H1542" s="71">
        <v>5.583333333333333</v>
      </c>
      <c r="I1542" s="64">
        <v>0</v>
      </c>
      <c r="J1542" s="64" t="s">
        <v>1538</v>
      </c>
      <c r="K1542" s="64" t="s">
        <v>1535</v>
      </c>
      <c r="L1542" s="64" t="s">
        <v>1535</v>
      </c>
      <c r="M1542" s="64" t="s">
        <v>242</v>
      </c>
      <c r="N1542" s="64" t="s">
        <v>254</v>
      </c>
      <c r="O1542" s="64" t="s">
        <v>568</v>
      </c>
    </row>
    <row r="1543" spans="2:15" x14ac:dyDescent="0.3">
      <c r="B1543" t="s">
        <v>1547</v>
      </c>
      <c r="C1543" t="s">
        <v>12691</v>
      </c>
      <c r="D1543" t="s">
        <v>568</v>
      </c>
      <c r="E1543" s="64">
        <v>0</v>
      </c>
      <c r="F1543" s="64">
        <v>0</v>
      </c>
      <c r="G1543" s="47">
        <v>42930</v>
      </c>
      <c r="H1543" s="71">
        <v>5.583333333333333</v>
      </c>
      <c r="I1543" s="64">
        <v>0</v>
      </c>
      <c r="J1543" s="64" t="s">
        <v>1538</v>
      </c>
      <c r="K1543" s="64" t="s">
        <v>1535</v>
      </c>
      <c r="L1543" s="64" t="s">
        <v>1535</v>
      </c>
      <c r="M1543" s="64" t="s">
        <v>242</v>
      </c>
      <c r="N1543" s="64" t="s">
        <v>254</v>
      </c>
      <c r="O1543" s="64" t="s">
        <v>568</v>
      </c>
    </row>
    <row r="1544" spans="2:15" x14ac:dyDescent="0.3">
      <c r="B1544" t="s">
        <v>1547</v>
      </c>
      <c r="C1544" t="s">
        <v>12752</v>
      </c>
      <c r="D1544" t="s">
        <v>568</v>
      </c>
      <c r="E1544" s="64">
        <v>0</v>
      </c>
      <c r="F1544" s="64">
        <v>0</v>
      </c>
      <c r="G1544" s="47">
        <v>42947</v>
      </c>
      <c r="H1544" s="71">
        <v>5.583333333333333</v>
      </c>
      <c r="I1544" s="64">
        <v>0</v>
      </c>
      <c r="J1544" s="64" t="s">
        <v>1538</v>
      </c>
      <c r="K1544" s="64" t="s">
        <v>1535</v>
      </c>
      <c r="L1544" s="64" t="s">
        <v>1535</v>
      </c>
      <c r="M1544" s="64" t="s">
        <v>242</v>
      </c>
      <c r="N1544" s="64" t="s">
        <v>254</v>
      </c>
      <c r="O1544" s="64" t="s">
        <v>568</v>
      </c>
    </row>
    <row r="1545" spans="2:15" x14ac:dyDescent="0.3">
      <c r="B1545" t="s">
        <v>1547</v>
      </c>
      <c r="C1545" t="s">
        <v>12770</v>
      </c>
      <c r="D1545" t="s">
        <v>568</v>
      </c>
      <c r="E1545" s="64">
        <v>0</v>
      </c>
      <c r="F1545" s="64">
        <v>0</v>
      </c>
      <c r="G1545" s="47">
        <v>42936</v>
      </c>
      <c r="H1545" s="71">
        <v>5.583333333333333</v>
      </c>
      <c r="I1545" s="64">
        <v>0</v>
      </c>
      <c r="J1545" s="64" t="s">
        <v>1538</v>
      </c>
      <c r="K1545" s="64" t="s">
        <v>1535</v>
      </c>
      <c r="L1545" s="64" t="s">
        <v>1535</v>
      </c>
      <c r="M1545" s="64" t="s">
        <v>242</v>
      </c>
      <c r="N1545" s="64" t="s">
        <v>254</v>
      </c>
      <c r="O1545" s="64" t="s">
        <v>568</v>
      </c>
    </row>
    <row r="1546" spans="2:15" x14ac:dyDescent="0.3">
      <c r="B1546" t="s">
        <v>1536</v>
      </c>
      <c r="C1546" t="s">
        <v>12822</v>
      </c>
      <c r="D1546" t="s">
        <v>2393</v>
      </c>
      <c r="E1546" s="64">
        <v>0</v>
      </c>
      <c r="F1546" s="64">
        <v>0</v>
      </c>
      <c r="G1546" s="47">
        <v>42917</v>
      </c>
      <c r="H1546" s="71">
        <v>5.583333333333333</v>
      </c>
      <c r="I1546" s="64">
        <v>-1</v>
      </c>
      <c r="J1546" s="64" t="s">
        <v>1538</v>
      </c>
      <c r="K1546" s="64" t="s">
        <v>1535</v>
      </c>
      <c r="L1546" s="64" t="s">
        <v>1535</v>
      </c>
      <c r="M1546" s="64" t="s">
        <v>242</v>
      </c>
      <c r="N1546" s="64" t="s">
        <v>254</v>
      </c>
      <c r="O1546" s="64" t="s">
        <v>568</v>
      </c>
    </row>
    <row r="1547" spans="2:15" x14ac:dyDescent="0.3">
      <c r="B1547" t="s">
        <v>1536</v>
      </c>
      <c r="C1547" t="s">
        <v>13097</v>
      </c>
      <c r="D1547" t="s">
        <v>2101</v>
      </c>
      <c r="E1547" s="64">
        <v>0</v>
      </c>
      <c r="F1547" s="64">
        <v>0</v>
      </c>
      <c r="G1547" s="47">
        <v>42944</v>
      </c>
      <c r="H1547" s="71">
        <v>5.583333333333333</v>
      </c>
      <c r="I1547" s="64">
        <v>-1</v>
      </c>
      <c r="J1547" s="64" t="s">
        <v>1538</v>
      </c>
      <c r="K1547" s="64" t="s">
        <v>2173</v>
      </c>
      <c r="L1547" s="64" t="s">
        <v>13098</v>
      </c>
      <c r="M1547" s="64" t="s">
        <v>246</v>
      </c>
      <c r="N1547" s="64" t="s">
        <v>254</v>
      </c>
      <c r="O1547" s="64" t="s">
        <v>568</v>
      </c>
    </row>
    <row r="1548" spans="2:15" x14ac:dyDescent="0.3">
      <c r="B1548" t="s">
        <v>1536</v>
      </c>
      <c r="C1548" t="s">
        <v>13121</v>
      </c>
      <c r="D1548" t="s">
        <v>2365</v>
      </c>
      <c r="E1548" s="64">
        <v>0</v>
      </c>
      <c r="F1548" s="64">
        <v>0</v>
      </c>
      <c r="G1548" s="47">
        <v>42947</v>
      </c>
      <c r="H1548" s="71">
        <v>5.583333333333333</v>
      </c>
      <c r="I1548" s="64">
        <v>65626</v>
      </c>
      <c r="J1548" s="64" t="s">
        <v>249</v>
      </c>
      <c r="K1548" s="64" t="s">
        <v>2160</v>
      </c>
      <c r="L1548" s="64" t="s">
        <v>3939</v>
      </c>
      <c r="M1548" s="64" t="s">
        <v>242</v>
      </c>
      <c r="N1548" s="64" t="s">
        <v>254</v>
      </c>
      <c r="O1548" s="64" t="s">
        <v>568</v>
      </c>
    </row>
    <row r="1549" spans="2:15" x14ac:dyDescent="0.3">
      <c r="B1549" t="s">
        <v>1536</v>
      </c>
      <c r="C1549" t="s">
        <v>13202</v>
      </c>
      <c r="D1549" t="s">
        <v>1908</v>
      </c>
      <c r="E1549" s="64">
        <v>0</v>
      </c>
      <c r="F1549" s="64">
        <v>0</v>
      </c>
      <c r="G1549" s="47">
        <v>42935</v>
      </c>
      <c r="H1549" s="71">
        <v>5.583333333333333</v>
      </c>
      <c r="I1549" s="64">
        <v>-1</v>
      </c>
      <c r="J1549" s="64" t="s">
        <v>1538</v>
      </c>
      <c r="K1549" s="64" t="s">
        <v>2173</v>
      </c>
      <c r="L1549" s="64" t="s">
        <v>13203</v>
      </c>
      <c r="M1549" s="64" t="s">
        <v>241</v>
      </c>
      <c r="N1549" s="64" t="s">
        <v>254</v>
      </c>
      <c r="O1549" s="64" t="s">
        <v>568</v>
      </c>
    </row>
    <row r="1550" spans="2:15" x14ac:dyDescent="0.3">
      <c r="B1550" t="s">
        <v>1536</v>
      </c>
      <c r="C1550" t="s">
        <v>13217</v>
      </c>
      <c r="D1550" t="s">
        <v>13218</v>
      </c>
      <c r="E1550" s="64">
        <v>0</v>
      </c>
      <c r="F1550" s="64">
        <v>0</v>
      </c>
      <c r="G1550" s="47">
        <v>42927</v>
      </c>
      <c r="H1550" s="71">
        <v>5.583333333333333</v>
      </c>
      <c r="I1550" s="64">
        <v>-1</v>
      </c>
      <c r="J1550" s="64" t="s">
        <v>249</v>
      </c>
      <c r="K1550" s="64" t="s">
        <v>2173</v>
      </c>
      <c r="L1550" s="64" t="s">
        <v>13219</v>
      </c>
      <c r="M1550" s="64" t="s">
        <v>236</v>
      </c>
      <c r="N1550" s="64" t="s">
        <v>254</v>
      </c>
      <c r="O1550" s="64" t="s">
        <v>568</v>
      </c>
    </row>
    <row r="1551" spans="2:15" x14ac:dyDescent="0.3">
      <c r="B1551" t="s">
        <v>1536</v>
      </c>
      <c r="C1551" t="s">
        <v>13300</v>
      </c>
      <c r="D1551" t="s">
        <v>2045</v>
      </c>
      <c r="E1551" s="64">
        <v>0</v>
      </c>
      <c r="F1551" s="64">
        <v>0</v>
      </c>
      <c r="G1551" s="47">
        <v>42934</v>
      </c>
      <c r="H1551" s="71">
        <v>5.583333333333333</v>
      </c>
      <c r="I1551" s="64">
        <v>-1</v>
      </c>
      <c r="J1551" s="64" t="s">
        <v>1538</v>
      </c>
      <c r="K1551" s="64" t="s">
        <v>2176</v>
      </c>
      <c r="L1551" s="64" t="s">
        <v>13301</v>
      </c>
      <c r="M1551" s="64" t="s">
        <v>242</v>
      </c>
      <c r="N1551" s="64" t="s">
        <v>254</v>
      </c>
      <c r="O1551" s="64" t="s">
        <v>568</v>
      </c>
    </row>
    <row r="1552" spans="2:15" x14ac:dyDescent="0.3">
      <c r="B1552" t="s">
        <v>1536</v>
      </c>
      <c r="C1552" t="s">
        <v>13375</v>
      </c>
      <c r="D1552" t="s">
        <v>13035</v>
      </c>
      <c r="E1552" s="64">
        <v>0</v>
      </c>
      <c r="F1552" s="64">
        <v>0</v>
      </c>
      <c r="G1552" s="47">
        <v>42933</v>
      </c>
      <c r="H1552" s="71">
        <v>5.583333333333333</v>
      </c>
      <c r="I1552" s="64">
        <v>-1</v>
      </c>
      <c r="J1552" s="64" t="s">
        <v>1538</v>
      </c>
      <c r="K1552" s="64" t="s">
        <v>2160</v>
      </c>
      <c r="L1552" s="64" t="s">
        <v>13376</v>
      </c>
      <c r="M1552" s="64" t="s">
        <v>246</v>
      </c>
      <c r="N1552" s="64" t="s">
        <v>254</v>
      </c>
      <c r="O1552" s="64" t="s">
        <v>568</v>
      </c>
    </row>
    <row r="1553" spans="2:15" x14ac:dyDescent="0.3">
      <c r="B1553" t="s">
        <v>1536</v>
      </c>
      <c r="C1553" t="s">
        <v>13628</v>
      </c>
      <c r="D1553" t="s">
        <v>1436</v>
      </c>
      <c r="E1553" s="64">
        <v>0</v>
      </c>
      <c r="F1553" s="64">
        <v>0</v>
      </c>
      <c r="G1553" s="47">
        <v>42921</v>
      </c>
      <c r="H1553" s="71">
        <v>5.583333333333333</v>
      </c>
      <c r="I1553" s="64">
        <v>-1</v>
      </c>
      <c r="J1553" s="64" t="s">
        <v>1538</v>
      </c>
      <c r="K1553" s="64" t="s">
        <v>2160</v>
      </c>
      <c r="L1553" s="64" t="s">
        <v>13629</v>
      </c>
      <c r="M1553" s="64" t="s">
        <v>242</v>
      </c>
      <c r="N1553" s="64" t="s">
        <v>254</v>
      </c>
      <c r="O1553" s="64" t="s">
        <v>568</v>
      </c>
    </row>
    <row r="1554" spans="2:15" x14ac:dyDescent="0.3">
      <c r="B1554" t="s">
        <v>1536</v>
      </c>
      <c r="C1554" t="s">
        <v>13643</v>
      </c>
      <c r="D1554" t="s">
        <v>327</v>
      </c>
      <c r="E1554" s="64">
        <v>1</v>
      </c>
      <c r="F1554" s="64">
        <v>1363.76</v>
      </c>
      <c r="G1554" s="47">
        <v>42947</v>
      </c>
      <c r="H1554" s="71">
        <v>5.583333333333333</v>
      </c>
      <c r="I1554" s="64">
        <v>-1</v>
      </c>
      <c r="J1554" s="64" t="s">
        <v>1538</v>
      </c>
      <c r="K1554" s="64" t="s">
        <v>2173</v>
      </c>
      <c r="L1554" s="64" t="s">
        <v>3070</v>
      </c>
      <c r="M1554" s="64" t="s">
        <v>236</v>
      </c>
      <c r="N1554" s="64" t="s">
        <v>254</v>
      </c>
      <c r="O1554" s="64" t="s">
        <v>568</v>
      </c>
    </row>
    <row r="1555" spans="2:15" x14ac:dyDescent="0.3">
      <c r="B1555" t="s">
        <v>1536</v>
      </c>
      <c r="C1555" t="s">
        <v>13657</v>
      </c>
      <c r="D1555" t="s">
        <v>13658</v>
      </c>
      <c r="E1555" s="64">
        <v>0</v>
      </c>
      <c r="F1555" s="64">
        <v>0</v>
      </c>
      <c r="G1555" s="47">
        <v>42921</v>
      </c>
      <c r="H1555" s="71">
        <v>5.583333333333333</v>
      </c>
      <c r="I1555" s="64">
        <v>-1</v>
      </c>
      <c r="J1555" s="64" t="s">
        <v>1538</v>
      </c>
      <c r="K1555" s="64" t="s">
        <v>2160</v>
      </c>
      <c r="L1555" s="64" t="s">
        <v>4235</v>
      </c>
      <c r="M1555" s="64" t="s">
        <v>236</v>
      </c>
      <c r="N1555" s="64" t="s">
        <v>254</v>
      </c>
      <c r="O1555" s="64" t="s">
        <v>568</v>
      </c>
    </row>
    <row r="1556" spans="2:15" x14ac:dyDescent="0.3">
      <c r="B1556" t="s">
        <v>1536</v>
      </c>
      <c r="C1556" t="s">
        <v>13694</v>
      </c>
      <c r="D1556" t="s">
        <v>2029</v>
      </c>
      <c r="E1556" s="64">
        <v>0</v>
      </c>
      <c r="F1556" s="64">
        <v>0</v>
      </c>
      <c r="G1556" s="47">
        <v>42936</v>
      </c>
      <c r="H1556" s="71">
        <v>5.583333333333333</v>
      </c>
      <c r="I1556" s="64">
        <v>-1</v>
      </c>
      <c r="J1556" s="64" t="s">
        <v>249</v>
      </c>
      <c r="K1556" s="64" t="s">
        <v>2176</v>
      </c>
      <c r="L1556" s="64" t="s">
        <v>13695</v>
      </c>
      <c r="M1556" s="64" t="s">
        <v>236</v>
      </c>
      <c r="N1556" s="64" t="s">
        <v>254</v>
      </c>
      <c r="O1556" s="64" t="s">
        <v>568</v>
      </c>
    </row>
    <row r="1557" spans="2:15" x14ac:dyDescent="0.3">
      <c r="B1557" t="s">
        <v>1536</v>
      </c>
      <c r="C1557" t="s">
        <v>14035</v>
      </c>
      <c r="D1557" t="s">
        <v>2759</v>
      </c>
      <c r="E1557" s="64">
        <v>0</v>
      </c>
      <c r="F1557" s="64">
        <v>0</v>
      </c>
      <c r="G1557" s="47">
        <v>42936</v>
      </c>
      <c r="H1557" s="71">
        <v>5.583333333333333</v>
      </c>
      <c r="I1557" s="64">
        <v>-1</v>
      </c>
      <c r="J1557" s="64" t="s">
        <v>249</v>
      </c>
      <c r="K1557" s="64" t="s">
        <v>2160</v>
      </c>
      <c r="L1557" s="64" t="s">
        <v>5722</v>
      </c>
      <c r="M1557" s="64" t="s">
        <v>242</v>
      </c>
      <c r="N1557" s="64" t="s">
        <v>254</v>
      </c>
      <c r="O1557" s="64" t="s">
        <v>568</v>
      </c>
    </row>
    <row r="1558" spans="2:15" x14ac:dyDescent="0.3">
      <c r="B1558" t="s">
        <v>1536</v>
      </c>
      <c r="C1558" t="s">
        <v>14038</v>
      </c>
      <c r="D1558" t="s">
        <v>1922</v>
      </c>
      <c r="E1558" s="64">
        <v>0</v>
      </c>
      <c r="F1558" s="64">
        <v>0</v>
      </c>
      <c r="G1558" s="47">
        <v>42947</v>
      </c>
      <c r="H1558" s="71">
        <v>5.583333333333333</v>
      </c>
      <c r="I1558" s="64">
        <v>-1</v>
      </c>
      <c r="J1558" s="64" t="s">
        <v>1538</v>
      </c>
      <c r="K1558" s="64" t="s">
        <v>2160</v>
      </c>
      <c r="L1558" s="64" t="s">
        <v>2925</v>
      </c>
      <c r="M1558" s="64" t="s">
        <v>246</v>
      </c>
      <c r="N1558" s="64" t="s">
        <v>254</v>
      </c>
      <c r="O1558" s="64" t="s">
        <v>568</v>
      </c>
    </row>
    <row r="1559" spans="2:15" x14ac:dyDescent="0.3">
      <c r="B1559" t="s">
        <v>1536</v>
      </c>
      <c r="C1559" t="s">
        <v>14064</v>
      </c>
      <c r="D1559" t="s">
        <v>2110</v>
      </c>
      <c r="E1559" s="64">
        <v>0</v>
      </c>
      <c r="F1559" s="64">
        <v>0</v>
      </c>
      <c r="G1559" s="47">
        <v>42928</v>
      </c>
      <c r="H1559" s="71">
        <v>5.583333333333333</v>
      </c>
      <c r="I1559" s="64">
        <v>-1</v>
      </c>
      <c r="J1559" s="64" t="s">
        <v>1538</v>
      </c>
      <c r="K1559" s="64" t="s">
        <v>2173</v>
      </c>
      <c r="L1559" s="64" t="s">
        <v>14065</v>
      </c>
      <c r="M1559" s="64" t="s">
        <v>239</v>
      </c>
      <c r="N1559" s="64" t="s">
        <v>254</v>
      </c>
      <c r="O1559" s="64" t="s">
        <v>568</v>
      </c>
    </row>
    <row r="1560" spans="2:15" x14ac:dyDescent="0.3">
      <c r="B1560" t="s">
        <v>1536</v>
      </c>
      <c r="C1560" t="s">
        <v>14239</v>
      </c>
      <c r="D1560" t="s">
        <v>1926</v>
      </c>
      <c r="E1560" s="64">
        <v>0</v>
      </c>
      <c r="F1560" s="64">
        <v>0</v>
      </c>
      <c r="G1560" s="47">
        <v>42931</v>
      </c>
      <c r="H1560" s="71">
        <v>5.583333333333333</v>
      </c>
      <c r="I1560" s="64">
        <v>-1</v>
      </c>
      <c r="J1560" s="64" t="s">
        <v>1538</v>
      </c>
      <c r="K1560" s="64" t="s">
        <v>2160</v>
      </c>
      <c r="L1560" s="64" t="s">
        <v>14240</v>
      </c>
      <c r="M1560" s="64" t="s">
        <v>242</v>
      </c>
      <c r="N1560" s="64" t="s">
        <v>254</v>
      </c>
      <c r="O1560" s="64" t="s">
        <v>568</v>
      </c>
    </row>
    <row r="1561" spans="2:15" x14ac:dyDescent="0.3">
      <c r="B1561" t="s">
        <v>1536</v>
      </c>
      <c r="C1561" t="s">
        <v>14274</v>
      </c>
      <c r="D1561" t="s">
        <v>2327</v>
      </c>
      <c r="E1561" s="64">
        <v>0</v>
      </c>
      <c r="F1561" s="64">
        <v>0</v>
      </c>
      <c r="G1561" s="47">
        <v>42935</v>
      </c>
      <c r="H1561" s="71">
        <v>5.583333333333333</v>
      </c>
      <c r="I1561" s="64">
        <v>-1</v>
      </c>
      <c r="J1561" s="64" t="s">
        <v>1538</v>
      </c>
      <c r="K1561" s="64" t="s">
        <v>2176</v>
      </c>
      <c r="L1561" s="64" t="s">
        <v>14275</v>
      </c>
      <c r="M1561" s="64" t="s">
        <v>236</v>
      </c>
      <c r="N1561" s="64" t="s">
        <v>254</v>
      </c>
      <c r="O1561" s="64" t="s">
        <v>568</v>
      </c>
    </row>
    <row r="1562" spans="2:15" x14ac:dyDescent="0.3">
      <c r="B1562" t="s">
        <v>1536</v>
      </c>
      <c r="C1562" t="s">
        <v>14379</v>
      </c>
      <c r="D1562" t="s">
        <v>14380</v>
      </c>
      <c r="E1562" s="64">
        <v>0</v>
      </c>
      <c r="F1562" s="64">
        <v>0</v>
      </c>
      <c r="G1562" s="47">
        <v>42930</v>
      </c>
      <c r="H1562" s="71">
        <v>5.583333333333333</v>
      </c>
      <c r="I1562" s="64">
        <v>-1</v>
      </c>
      <c r="J1562" s="64" t="s">
        <v>1538</v>
      </c>
      <c r="K1562" s="64" t="s">
        <v>2176</v>
      </c>
      <c r="L1562" s="64" t="s">
        <v>14381</v>
      </c>
      <c r="M1562" s="64" t="s">
        <v>236</v>
      </c>
      <c r="N1562" s="64" t="s">
        <v>254</v>
      </c>
      <c r="O1562" s="64" t="s">
        <v>568</v>
      </c>
    </row>
    <row r="1563" spans="2:15" x14ac:dyDescent="0.3">
      <c r="B1563" t="s">
        <v>1536</v>
      </c>
      <c r="C1563" t="s">
        <v>11434</v>
      </c>
      <c r="D1563" t="s">
        <v>2508</v>
      </c>
      <c r="E1563" s="64">
        <v>0</v>
      </c>
      <c r="F1563" s="64">
        <v>0</v>
      </c>
      <c r="G1563" s="47">
        <v>42937</v>
      </c>
      <c r="H1563" s="71">
        <v>5.583333333333333</v>
      </c>
      <c r="I1563" s="64">
        <v>74788</v>
      </c>
      <c r="J1563" s="64" t="s">
        <v>1538</v>
      </c>
      <c r="K1563" s="64" t="s">
        <v>2176</v>
      </c>
      <c r="L1563" s="64" t="s">
        <v>11435</v>
      </c>
      <c r="M1563" s="64" t="s">
        <v>241</v>
      </c>
      <c r="N1563" s="64" t="s">
        <v>254</v>
      </c>
      <c r="O1563" s="64" t="s">
        <v>568</v>
      </c>
    </row>
    <row r="1564" spans="2:15" x14ac:dyDescent="0.3">
      <c r="B1564" t="s">
        <v>1536</v>
      </c>
      <c r="C1564" t="s">
        <v>14722</v>
      </c>
      <c r="D1564" t="s">
        <v>309</v>
      </c>
      <c r="E1564" s="64">
        <v>0</v>
      </c>
      <c r="F1564" s="64">
        <v>0</v>
      </c>
      <c r="G1564" s="47">
        <v>42933</v>
      </c>
      <c r="H1564" s="71">
        <v>5.583333333333333</v>
      </c>
      <c r="I1564" s="64">
        <v>-1</v>
      </c>
      <c r="J1564" s="64" t="s">
        <v>249</v>
      </c>
      <c r="K1564" s="64" t="s">
        <v>2176</v>
      </c>
      <c r="L1564" s="64" t="s">
        <v>14723</v>
      </c>
      <c r="M1564" s="64" t="s">
        <v>242</v>
      </c>
      <c r="N1564" s="64" t="s">
        <v>254</v>
      </c>
      <c r="O1564" s="64" t="s">
        <v>568</v>
      </c>
    </row>
    <row r="1565" spans="2:15" x14ac:dyDescent="0.3">
      <c r="B1565" t="s">
        <v>1536</v>
      </c>
      <c r="C1565" t="s">
        <v>11470</v>
      </c>
      <c r="D1565" t="s">
        <v>2519</v>
      </c>
      <c r="E1565" s="64">
        <v>0</v>
      </c>
      <c r="F1565" s="64">
        <v>0</v>
      </c>
      <c r="G1565" s="47">
        <v>42926</v>
      </c>
      <c r="H1565" s="71">
        <v>5.583333333333333</v>
      </c>
      <c r="I1565" s="64">
        <v>95785</v>
      </c>
      <c r="J1565" s="64" t="s">
        <v>1538</v>
      </c>
      <c r="K1565" s="64" t="s">
        <v>2176</v>
      </c>
      <c r="L1565" s="64" t="s">
        <v>11471</v>
      </c>
      <c r="M1565" s="64" t="s">
        <v>242</v>
      </c>
      <c r="N1565" s="64" t="s">
        <v>254</v>
      </c>
      <c r="O1565" s="64" t="s">
        <v>568</v>
      </c>
    </row>
    <row r="1566" spans="2:15" x14ac:dyDescent="0.3">
      <c r="B1566" t="s">
        <v>1536</v>
      </c>
      <c r="C1566" t="s">
        <v>15126</v>
      </c>
      <c r="D1566" t="s">
        <v>1925</v>
      </c>
      <c r="E1566" s="64">
        <v>0</v>
      </c>
      <c r="F1566" s="64">
        <v>0</v>
      </c>
      <c r="G1566" s="47">
        <v>42936</v>
      </c>
      <c r="H1566" s="71">
        <v>5.583333333333333</v>
      </c>
      <c r="I1566" s="64">
        <v>-1</v>
      </c>
      <c r="J1566" s="64" t="s">
        <v>249</v>
      </c>
      <c r="K1566" s="64" t="s">
        <v>2176</v>
      </c>
      <c r="L1566" s="64" t="s">
        <v>15127</v>
      </c>
      <c r="M1566" s="64" t="s">
        <v>236</v>
      </c>
      <c r="N1566" s="64" t="s">
        <v>254</v>
      </c>
      <c r="O1566" s="64" t="s">
        <v>568</v>
      </c>
    </row>
    <row r="1567" spans="2:15" x14ac:dyDescent="0.3">
      <c r="B1567" t="s">
        <v>1536</v>
      </c>
      <c r="C1567" t="s">
        <v>15180</v>
      </c>
      <c r="D1567" t="s">
        <v>1867</v>
      </c>
      <c r="E1567" s="64">
        <v>1</v>
      </c>
      <c r="F1567" s="64">
        <v>333.85</v>
      </c>
      <c r="G1567" s="47">
        <v>42941</v>
      </c>
      <c r="H1567" s="71">
        <v>5.583333333333333</v>
      </c>
      <c r="I1567" s="64">
        <v>-1</v>
      </c>
      <c r="J1567" s="64" t="s">
        <v>1538</v>
      </c>
      <c r="K1567" s="64" t="s">
        <v>2160</v>
      </c>
      <c r="L1567" s="64" t="s">
        <v>13951</v>
      </c>
      <c r="M1567" s="64" t="s">
        <v>246</v>
      </c>
      <c r="N1567" s="64" t="s">
        <v>254</v>
      </c>
      <c r="O1567" s="64" t="s">
        <v>568</v>
      </c>
    </row>
    <row r="1568" spans="2:15" x14ac:dyDescent="0.3">
      <c r="B1568" t="s">
        <v>1536</v>
      </c>
      <c r="C1568" t="s">
        <v>15206</v>
      </c>
      <c r="D1568" t="s">
        <v>1394</v>
      </c>
      <c r="E1568" s="64">
        <v>0</v>
      </c>
      <c r="F1568" s="64">
        <v>0</v>
      </c>
      <c r="G1568" s="47">
        <v>42940</v>
      </c>
      <c r="H1568" s="71">
        <v>5.583333333333333</v>
      </c>
      <c r="I1568" s="64">
        <v>-1</v>
      </c>
      <c r="J1568" s="64" t="s">
        <v>1538</v>
      </c>
      <c r="K1568" s="64" t="s">
        <v>2160</v>
      </c>
      <c r="L1568" s="64" t="s">
        <v>12925</v>
      </c>
      <c r="M1568" s="64" t="s">
        <v>242</v>
      </c>
      <c r="N1568" s="64" t="s">
        <v>254</v>
      </c>
      <c r="O1568" s="64" t="s">
        <v>568</v>
      </c>
    </row>
    <row r="1569" spans="2:15" x14ac:dyDescent="0.3">
      <c r="B1569" t="s">
        <v>1536</v>
      </c>
      <c r="C1569" t="s">
        <v>15326</v>
      </c>
      <c r="D1569" t="s">
        <v>1470</v>
      </c>
      <c r="E1569" s="64">
        <v>0</v>
      </c>
      <c r="F1569" s="64">
        <v>0</v>
      </c>
      <c r="G1569" s="47">
        <v>42942</v>
      </c>
      <c r="H1569" s="71">
        <v>5.583333333333333</v>
      </c>
      <c r="I1569" s="64">
        <v>-1</v>
      </c>
      <c r="J1569" s="64" t="s">
        <v>1538</v>
      </c>
      <c r="K1569" s="64" t="s">
        <v>2160</v>
      </c>
      <c r="L1569" s="64" t="s">
        <v>12859</v>
      </c>
      <c r="M1569" s="64" t="s">
        <v>246</v>
      </c>
      <c r="N1569" s="64" t="s">
        <v>254</v>
      </c>
      <c r="O1569" s="64" t="s">
        <v>568</v>
      </c>
    </row>
    <row r="1570" spans="2:15" x14ac:dyDescent="0.3">
      <c r="B1570" t="s">
        <v>1536</v>
      </c>
      <c r="C1570" t="s">
        <v>15443</v>
      </c>
      <c r="D1570" t="s">
        <v>1988</v>
      </c>
      <c r="E1570" s="64">
        <v>0</v>
      </c>
      <c r="F1570" s="64">
        <v>0</v>
      </c>
      <c r="G1570" s="47">
        <v>42921</v>
      </c>
      <c r="H1570" s="71">
        <v>5.583333333333333</v>
      </c>
      <c r="I1570" s="64">
        <v>-1</v>
      </c>
      <c r="J1570" s="64" t="s">
        <v>1538</v>
      </c>
      <c r="K1570" s="64" t="s">
        <v>2176</v>
      </c>
      <c r="L1570" s="64" t="s">
        <v>5327</v>
      </c>
      <c r="M1570" s="64" t="s">
        <v>236</v>
      </c>
      <c r="N1570" s="64" t="s">
        <v>254</v>
      </c>
      <c r="O1570" s="64" t="s">
        <v>568</v>
      </c>
    </row>
    <row r="1571" spans="2:15" x14ac:dyDescent="0.3">
      <c r="B1571" t="s">
        <v>1536</v>
      </c>
      <c r="C1571" t="s">
        <v>11819</v>
      </c>
      <c r="D1571" t="s">
        <v>2156</v>
      </c>
      <c r="E1571" s="64">
        <v>0</v>
      </c>
      <c r="F1571" s="64">
        <v>0</v>
      </c>
      <c r="G1571" s="47">
        <v>42927</v>
      </c>
      <c r="H1571" s="71">
        <v>5.583333333333333</v>
      </c>
      <c r="I1571" s="64">
        <v>154364</v>
      </c>
      <c r="J1571" s="64" t="s">
        <v>1538</v>
      </c>
      <c r="K1571" s="64" t="s">
        <v>2160</v>
      </c>
      <c r="L1571" s="64" t="s">
        <v>5981</v>
      </c>
      <c r="M1571" s="64" t="s">
        <v>236</v>
      </c>
      <c r="N1571" s="64" t="s">
        <v>254</v>
      </c>
      <c r="O1571" s="64" t="s">
        <v>568</v>
      </c>
    </row>
    <row r="1572" spans="2:15" x14ac:dyDescent="0.3">
      <c r="B1572" t="s">
        <v>1536</v>
      </c>
      <c r="C1572" t="s">
        <v>15548</v>
      </c>
      <c r="D1572" t="s">
        <v>1868</v>
      </c>
      <c r="E1572" s="64">
        <v>0</v>
      </c>
      <c r="F1572" s="64">
        <v>0</v>
      </c>
      <c r="G1572" s="47">
        <v>42934</v>
      </c>
      <c r="H1572" s="71">
        <v>5.583333333333333</v>
      </c>
      <c r="I1572" s="64">
        <v>-1</v>
      </c>
      <c r="J1572" s="64" t="s">
        <v>1538</v>
      </c>
      <c r="K1572" s="64" t="s">
        <v>2160</v>
      </c>
      <c r="L1572" s="64" t="s">
        <v>2936</v>
      </c>
      <c r="M1572" s="64" t="s">
        <v>242</v>
      </c>
      <c r="N1572" s="64" t="s">
        <v>254</v>
      </c>
      <c r="O1572" s="64" t="s">
        <v>568</v>
      </c>
    </row>
    <row r="1573" spans="2:15" x14ac:dyDescent="0.3">
      <c r="B1573" t="s">
        <v>1536</v>
      </c>
      <c r="C1573" t="s">
        <v>15567</v>
      </c>
      <c r="D1573" t="s">
        <v>13768</v>
      </c>
      <c r="E1573" s="64">
        <v>0</v>
      </c>
      <c r="F1573" s="64">
        <v>0</v>
      </c>
      <c r="G1573" s="47">
        <v>42944</v>
      </c>
      <c r="H1573" s="71">
        <v>5.583333333333333</v>
      </c>
      <c r="I1573" s="64">
        <v>-1</v>
      </c>
      <c r="J1573" s="64" t="s">
        <v>1538</v>
      </c>
      <c r="K1573" s="64" t="s">
        <v>2173</v>
      </c>
      <c r="L1573" s="64" t="s">
        <v>13127</v>
      </c>
      <c r="M1573" s="64" t="s">
        <v>242</v>
      </c>
      <c r="N1573" s="64" t="s">
        <v>254</v>
      </c>
      <c r="O1573" s="64" t="s">
        <v>568</v>
      </c>
    </row>
    <row r="1574" spans="2:15" x14ac:dyDescent="0.3">
      <c r="B1574" t="s">
        <v>1536</v>
      </c>
      <c r="C1574" t="s">
        <v>15648</v>
      </c>
      <c r="D1574" t="s">
        <v>1523</v>
      </c>
      <c r="E1574" s="64">
        <v>0</v>
      </c>
      <c r="F1574" s="64">
        <v>0</v>
      </c>
      <c r="G1574" s="47">
        <v>42934</v>
      </c>
      <c r="H1574" s="71">
        <v>5.583333333333333</v>
      </c>
      <c r="I1574" s="64">
        <v>-1</v>
      </c>
      <c r="J1574" s="64" t="s">
        <v>1538</v>
      </c>
      <c r="K1574" s="64" t="s">
        <v>2160</v>
      </c>
      <c r="L1574" s="64" t="s">
        <v>4235</v>
      </c>
      <c r="M1574" s="64" t="s">
        <v>241</v>
      </c>
      <c r="N1574" s="64" t="s">
        <v>254</v>
      </c>
      <c r="O1574" s="64" t="s">
        <v>568</v>
      </c>
    </row>
    <row r="1575" spans="2:15" x14ac:dyDescent="0.3">
      <c r="B1575" t="s">
        <v>1536</v>
      </c>
      <c r="C1575" t="s">
        <v>15813</v>
      </c>
      <c r="D1575" t="s">
        <v>545</v>
      </c>
      <c r="E1575" s="64">
        <v>1</v>
      </c>
      <c r="F1575" s="64">
        <v>1363.76</v>
      </c>
      <c r="G1575" s="47">
        <v>42934</v>
      </c>
      <c r="H1575" s="71">
        <v>5.583333333333333</v>
      </c>
      <c r="I1575" s="64">
        <v>-1</v>
      </c>
      <c r="J1575" s="64" t="s">
        <v>1538</v>
      </c>
      <c r="K1575" s="64" t="s">
        <v>2176</v>
      </c>
      <c r="L1575" s="64" t="s">
        <v>12908</v>
      </c>
      <c r="M1575" s="64" t="s">
        <v>246</v>
      </c>
      <c r="N1575" s="64" t="s">
        <v>254</v>
      </c>
      <c r="O1575" s="64" t="s">
        <v>568</v>
      </c>
    </row>
    <row r="1576" spans="2:15" x14ac:dyDescent="0.3">
      <c r="B1576" t="s">
        <v>1546</v>
      </c>
      <c r="C1576" t="s">
        <v>11451</v>
      </c>
      <c r="D1576" t="s">
        <v>2492</v>
      </c>
      <c r="E1576" s="64">
        <v>0</v>
      </c>
      <c r="F1576" s="64">
        <v>0</v>
      </c>
      <c r="G1576" s="47">
        <v>42941</v>
      </c>
      <c r="H1576" s="71">
        <v>5.583333333333333</v>
      </c>
      <c r="I1576" s="64">
        <v>32112</v>
      </c>
      <c r="J1576" s="64" t="s">
        <v>1538</v>
      </c>
      <c r="K1576" s="64" t="s">
        <v>2176</v>
      </c>
      <c r="L1576" s="64" t="s">
        <v>11452</v>
      </c>
      <c r="M1576" s="64" t="s">
        <v>236</v>
      </c>
      <c r="N1576" s="64" t="s">
        <v>254</v>
      </c>
      <c r="O1576" s="64" t="s">
        <v>568</v>
      </c>
    </row>
    <row r="1577" spans="2:15" x14ac:dyDescent="0.3">
      <c r="B1577" t="s">
        <v>1536</v>
      </c>
      <c r="C1577" t="s">
        <v>16147</v>
      </c>
      <c r="D1577" t="s">
        <v>1522</v>
      </c>
      <c r="E1577" s="64">
        <v>0</v>
      </c>
      <c r="F1577" s="64">
        <v>0</v>
      </c>
      <c r="G1577" s="47">
        <v>42921</v>
      </c>
      <c r="H1577" s="71">
        <v>5.583333333333333</v>
      </c>
      <c r="I1577" s="64">
        <v>-1</v>
      </c>
      <c r="J1577" s="64" t="s">
        <v>1538</v>
      </c>
      <c r="K1577" s="64" t="s">
        <v>2160</v>
      </c>
      <c r="L1577" s="64" t="s">
        <v>2936</v>
      </c>
      <c r="M1577" s="64" t="s">
        <v>242</v>
      </c>
      <c r="N1577" s="64" t="s">
        <v>254</v>
      </c>
      <c r="O1577" s="64" t="s">
        <v>568</v>
      </c>
    </row>
    <row r="1578" spans="2:15" x14ac:dyDescent="0.3">
      <c r="B1578" t="s">
        <v>1536</v>
      </c>
      <c r="C1578" t="s">
        <v>16240</v>
      </c>
      <c r="D1578" t="s">
        <v>1442</v>
      </c>
      <c r="E1578" s="64">
        <v>0</v>
      </c>
      <c r="F1578" s="64">
        <v>0</v>
      </c>
      <c r="G1578" s="47">
        <v>42938</v>
      </c>
      <c r="H1578" s="71">
        <v>5.583333333333333</v>
      </c>
      <c r="I1578" s="64">
        <v>-1</v>
      </c>
      <c r="J1578" s="64" t="s">
        <v>1538</v>
      </c>
      <c r="K1578" s="64" t="s">
        <v>2173</v>
      </c>
      <c r="L1578" s="64" t="s">
        <v>16241</v>
      </c>
      <c r="M1578" s="64" t="s">
        <v>242</v>
      </c>
      <c r="N1578" s="64" t="s">
        <v>254</v>
      </c>
      <c r="O1578" s="64" t="s">
        <v>568</v>
      </c>
    </row>
    <row r="1579" spans="2:15" x14ac:dyDescent="0.3">
      <c r="B1579" t="s">
        <v>1536</v>
      </c>
      <c r="C1579" t="s">
        <v>16305</v>
      </c>
      <c r="D1579" t="s">
        <v>2190</v>
      </c>
      <c r="E1579" s="64">
        <v>0</v>
      </c>
      <c r="F1579" s="64">
        <v>0</v>
      </c>
      <c r="G1579" s="47">
        <v>42929</v>
      </c>
      <c r="H1579" s="71">
        <v>5.583333333333333</v>
      </c>
      <c r="I1579" s="64">
        <v>42522</v>
      </c>
      <c r="J1579" s="64" t="s">
        <v>1538</v>
      </c>
      <c r="K1579" s="64" t="s">
        <v>2160</v>
      </c>
      <c r="L1579" s="64" t="s">
        <v>2936</v>
      </c>
      <c r="M1579" s="64" t="s">
        <v>241</v>
      </c>
      <c r="N1579" s="64" t="s">
        <v>254</v>
      </c>
      <c r="O1579" s="64" t="s">
        <v>568</v>
      </c>
    </row>
    <row r="1580" spans="2:15" x14ac:dyDescent="0.3">
      <c r="B1580" t="s">
        <v>1536</v>
      </c>
      <c r="C1580" t="s">
        <v>16427</v>
      </c>
      <c r="D1580" t="s">
        <v>1506</v>
      </c>
      <c r="E1580" s="64">
        <v>0</v>
      </c>
      <c r="F1580" s="64">
        <v>0</v>
      </c>
      <c r="G1580" s="47">
        <v>42947</v>
      </c>
      <c r="H1580" s="71">
        <v>5.583333333333333</v>
      </c>
      <c r="I1580" s="64">
        <v>-1</v>
      </c>
      <c r="J1580" s="64" t="s">
        <v>1538</v>
      </c>
      <c r="K1580" s="64" t="s">
        <v>2173</v>
      </c>
      <c r="L1580" s="64" t="s">
        <v>15589</v>
      </c>
      <c r="M1580" s="64" t="s">
        <v>242</v>
      </c>
      <c r="N1580" s="64" t="s">
        <v>254</v>
      </c>
      <c r="O1580" s="64" t="s">
        <v>568</v>
      </c>
    </row>
    <row r="1581" spans="2:15" x14ac:dyDescent="0.3">
      <c r="B1581" t="s">
        <v>1536</v>
      </c>
      <c r="C1581" t="s">
        <v>16429</v>
      </c>
      <c r="D1581" t="s">
        <v>1446</v>
      </c>
      <c r="E1581" s="64">
        <v>1</v>
      </c>
      <c r="F1581" s="64">
        <v>333.85</v>
      </c>
      <c r="G1581" s="47">
        <v>42937</v>
      </c>
      <c r="H1581" s="71">
        <v>5.583333333333333</v>
      </c>
      <c r="I1581" s="64">
        <v>-1</v>
      </c>
      <c r="J1581" s="64" t="s">
        <v>249</v>
      </c>
      <c r="K1581" s="64" t="s">
        <v>2173</v>
      </c>
      <c r="L1581" s="64" t="s">
        <v>4391</v>
      </c>
      <c r="M1581" s="64" t="s">
        <v>236</v>
      </c>
      <c r="N1581" s="64" t="s">
        <v>254</v>
      </c>
      <c r="O1581" s="64" t="s">
        <v>568</v>
      </c>
    </row>
    <row r="1582" spans="2:15" x14ac:dyDescent="0.3">
      <c r="B1582" t="s">
        <v>1536</v>
      </c>
      <c r="C1582" t="s">
        <v>16490</v>
      </c>
      <c r="D1582" t="s">
        <v>1455</v>
      </c>
      <c r="E1582" s="64">
        <v>0</v>
      </c>
      <c r="F1582" s="64">
        <v>0</v>
      </c>
      <c r="G1582" s="47">
        <v>42947</v>
      </c>
      <c r="H1582" s="71">
        <v>5.583333333333333</v>
      </c>
      <c r="I1582" s="64">
        <v>-1</v>
      </c>
      <c r="J1582" s="64" t="s">
        <v>1538</v>
      </c>
      <c r="K1582" s="64" t="s">
        <v>2176</v>
      </c>
      <c r="L1582" s="64" t="s">
        <v>12969</v>
      </c>
      <c r="M1582" s="64" t="s">
        <v>236</v>
      </c>
      <c r="N1582" s="64" t="s">
        <v>254</v>
      </c>
      <c r="O1582" s="64" t="s">
        <v>568</v>
      </c>
    </row>
    <row r="1583" spans="2:15" x14ac:dyDescent="0.3">
      <c r="B1583" t="s">
        <v>1547</v>
      </c>
      <c r="C1583" t="s">
        <v>16668</v>
      </c>
      <c r="D1583" t="s">
        <v>568</v>
      </c>
      <c r="E1583" s="64">
        <v>0</v>
      </c>
      <c r="F1583" s="64">
        <v>0</v>
      </c>
      <c r="G1583" s="47">
        <v>42940</v>
      </c>
      <c r="H1583" s="71">
        <v>5.583333333333333</v>
      </c>
      <c r="I1583" s="64">
        <v>0</v>
      </c>
      <c r="J1583" s="64" t="s">
        <v>1538</v>
      </c>
      <c r="K1583" s="64" t="s">
        <v>2176</v>
      </c>
      <c r="L1583" s="64" t="s">
        <v>13279</v>
      </c>
      <c r="M1583" s="64" t="s">
        <v>242</v>
      </c>
      <c r="N1583" s="64" t="s">
        <v>254</v>
      </c>
      <c r="O1583" s="64" t="s">
        <v>568</v>
      </c>
    </row>
    <row r="1584" spans="2:15" x14ac:dyDescent="0.3">
      <c r="B1584" t="s">
        <v>1547</v>
      </c>
      <c r="C1584" t="s">
        <v>16847</v>
      </c>
      <c r="D1584" t="s">
        <v>568</v>
      </c>
      <c r="E1584" s="64">
        <v>0</v>
      </c>
      <c r="F1584" s="64">
        <v>0</v>
      </c>
      <c r="G1584" s="47">
        <v>42920</v>
      </c>
      <c r="H1584" s="71">
        <v>5.583333333333333</v>
      </c>
      <c r="I1584" s="64">
        <v>0</v>
      </c>
      <c r="J1584" s="64" t="s">
        <v>1538</v>
      </c>
      <c r="K1584" s="64" t="s">
        <v>1535</v>
      </c>
      <c r="L1584" s="64" t="s">
        <v>1535</v>
      </c>
      <c r="M1584" s="64" t="s">
        <v>236</v>
      </c>
      <c r="N1584" s="64" t="s">
        <v>254</v>
      </c>
      <c r="O1584" s="64" t="s">
        <v>568</v>
      </c>
    </row>
    <row r="1585" spans="2:15" x14ac:dyDescent="0.3">
      <c r="B1585" t="s">
        <v>1536</v>
      </c>
      <c r="C1585" t="s">
        <v>16997</v>
      </c>
      <c r="D1585" t="s">
        <v>504</v>
      </c>
      <c r="E1585" s="64">
        <v>0</v>
      </c>
      <c r="F1585" s="64">
        <v>0</v>
      </c>
      <c r="G1585" s="47">
        <v>42947</v>
      </c>
      <c r="H1585" s="71">
        <v>5.583333333333333</v>
      </c>
      <c r="I1585" s="64">
        <v>-1</v>
      </c>
      <c r="J1585" s="64" t="s">
        <v>249</v>
      </c>
      <c r="K1585" s="64" t="s">
        <v>1535</v>
      </c>
      <c r="L1585" s="64" t="s">
        <v>1535</v>
      </c>
      <c r="M1585" s="64" t="s">
        <v>236</v>
      </c>
      <c r="N1585" s="64" t="s">
        <v>254</v>
      </c>
      <c r="O1585" s="64" t="s">
        <v>568</v>
      </c>
    </row>
    <row r="1586" spans="2:15" x14ac:dyDescent="0.3">
      <c r="B1586" t="s">
        <v>1536</v>
      </c>
      <c r="C1586" t="s">
        <v>17009</v>
      </c>
      <c r="D1586" t="s">
        <v>2748</v>
      </c>
      <c r="E1586" s="64">
        <v>0</v>
      </c>
      <c r="F1586" s="64">
        <v>0</v>
      </c>
      <c r="G1586" s="47">
        <v>42924</v>
      </c>
      <c r="H1586" s="71">
        <v>5.583333333333333</v>
      </c>
      <c r="I1586" s="64">
        <v>-1</v>
      </c>
      <c r="J1586" s="64" t="s">
        <v>1538</v>
      </c>
      <c r="K1586" s="64" t="s">
        <v>1535</v>
      </c>
      <c r="L1586" s="64" t="s">
        <v>1535</v>
      </c>
      <c r="M1586" s="64" t="s">
        <v>242</v>
      </c>
      <c r="N1586" s="64" t="s">
        <v>254</v>
      </c>
      <c r="O1586" s="64" t="s">
        <v>568</v>
      </c>
    </row>
    <row r="1587" spans="2:15" x14ac:dyDescent="0.3">
      <c r="B1587" t="s">
        <v>1536</v>
      </c>
      <c r="C1587" t="s">
        <v>17082</v>
      </c>
      <c r="D1587" t="s">
        <v>530</v>
      </c>
      <c r="E1587" s="64">
        <v>0</v>
      </c>
      <c r="F1587" s="64">
        <v>0</v>
      </c>
      <c r="G1587" s="47">
        <v>42947</v>
      </c>
      <c r="H1587" s="71">
        <v>5.583333333333333</v>
      </c>
      <c r="I1587" s="64">
        <v>-1</v>
      </c>
      <c r="J1587" s="64" t="s">
        <v>1538</v>
      </c>
      <c r="K1587" s="64" t="s">
        <v>1535</v>
      </c>
      <c r="L1587" s="64" t="s">
        <v>1535</v>
      </c>
      <c r="M1587" s="64" t="s">
        <v>236</v>
      </c>
      <c r="N1587" s="64" t="s">
        <v>254</v>
      </c>
      <c r="O1587" s="64" t="s">
        <v>568</v>
      </c>
    </row>
    <row r="1588" spans="2:15" x14ac:dyDescent="0.3">
      <c r="B1588" t="s">
        <v>1547</v>
      </c>
      <c r="C1588" t="s">
        <v>17198</v>
      </c>
      <c r="D1588" t="s">
        <v>568</v>
      </c>
      <c r="E1588" s="64">
        <v>0</v>
      </c>
      <c r="F1588" s="64">
        <v>0</v>
      </c>
      <c r="G1588" s="47">
        <v>42941</v>
      </c>
      <c r="H1588" s="71">
        <v>5.583333333333333</v>
      </c>
      <c r="I1588" s="64">
        <v>0</v>
      </c>
      <c r="J1588" s="64" t="s">
        <v>1538</v>
      </c>
      <c r="K1588" s="64" t="s">
        <v>1535</v>
      </c>
      <c r="L1588" s="64" t="s">
        <v>1535</v>
      </c>
      <c r="M1588" s="64" t="s">
        <v>242</v>
      </c>
      <c r="N1588" s="64" t="s">
        <v>254</v>
      </c>
      <c r="O1588" s="64" t="s">
        <v>568</v>
      </c>
    </row>
    <row r="1589" spans="2:15" x14ac:dyDescent="0.3">
      <c r="B1589" t="s">
        <v>1536</v>
      </c>
      <c r="C1589" t="s">
        <v>17437</v>
      </c>
      <c r="D1589" t="s">
        <v>359</v>
      </c>
      <c r="E1589" s="64">
        <v>0</v>
      </c>
      <c r="F1589" s="64">
        <v>0</v>
      </c>
      <c r="G1589" s="47">
        <v>42947</v>
      </c>
      <c r="H1589" s="71">
        <v>5.583333333333333</v>
      </c>
      <c r="I1589" s="64">
        <v>-1</v>
      </c>
      <c r="J1589" s="64" t="s">
        <v>249</v>
      </c>
      <c r="K1589" s="64" t="s">
        <v>1535</v>
      </c>
      <c r="L1589" s="64" t="s">
        <v>1535</v>
      </c>
      <c r="M1589" s="64" t="s">
        <v>242</v>
      </c>
      <c r="N1589" s="64" t="s">
        <v>254</v>
      </c>
      <c r="O1589" s="64" t="s">
        <v>568</v>
      </c>
    </row>
    <row r="1590" spans="2:15" x14ac:dyDescent="0.3">
      <c r="B1590" t="s">
        <v>1536</v>
      </c>
      <c r="C1590" t="s">
        <v>17529</v>
      </c>
      <c r="D1590" t="s">
        <v>559</v>
      </c>
      <c r="E1590" s="64">
        <v>0</v>
      </c>
      <c r="F1590" s="64">
        <v>0</v>
      </c>
      <c r="G1590" s="47">
        <v>42936</v>
      </c>
      <c r="H1590" s="71">
        <v>5.583333333333333</v>
      </c>
      <c r="I1590" s="64">
        <v>-1</v>
      </c>
      <c r="J1590" s="64" t="s">
        <v>1538</v>
      </c>
      <c r="K1590" s="64" t="s">
        <v>1535</v>
      </c>
      <c r="L1590" s="64" t="s">
        <v>1535</v>
      </c>
      <c r="M1590" s="64" t="s">
        <v>246</v>
      </c>
      <c r="N1590" s="64" t="s">
        <v>254</v>
      </c>
      <c r="O1590" s="64" t="s">
        <v>568</v>
      </c>
    </row>
    <row r="1591" spans="2:15" x14ac:dyDescent="0.3">
      <c r="B1591" t="s">
        <v>1547</v>
      </c>
      <c r="C1591" t="s">
        <v>17549</v>
      </c>
      <c r="D1591" t="s">
        <v>568</v>
      </c>
      <c r="E1591" s="64">
        <v>0</v>
      </c>
      <c r="F1591" s="64">
        <v>0</v>
      </c>
      <c r="G1591" s="47">
        <v>42919</v>
      </c>
      <c r="H1591" s="71">
        <v>5.583333333333333</v>
      </c>
      <c r="I1591" s="64">
        <v>0</v>
      </c>
      <c r="J1591" s="64" t="s">
        <v>1538</v>
      </c>
      <c r="K1591" s="64" t="s">
        <v>1535</v>
      </c>
      <c r="L1591" s="64" t="s">
        <v>1535</v>
      </c>
      <c r="M1591" s="64" t="s">
        <v>236</v>
      </c>
      <c r="N1591" s="64" t="s">
        <v>254</v>
      </c>
      <c r="O1591" s="64" t="s">
        <v>568</v>
      </c>
    </row>
    <row r="1592" spans="2:15" x14ac:dyDescent="0.3">
      <c r="B1592" t="s">
        <v>1547</v>
      </c>
      <c r="C1592" t="s">
        <v>17568</v>
      </c>
      <c r="D1592" t="s">
        <v>568</v>
      </c>
      <c r="E1592" s="64">
        <v>0</v>
      </c>
      <c r="F1592" s="64">
        <v>0</v>
      </c>
      <c r="G1592" s="47">
        <v>42944</v>
      </c>
      <c r="H1592" s="71">
        <v>5.583333333333333</v>
      </c>
      <c r="I1592" s="64">
        <v>0</v>
      </c>
      <c r="J1592" s="64" t="s">
        <v>1538</v>
      </c>
      <c r="K1592" s="64" t="s">
        <v>1535</v>
      </c>
      <c r="L1592" s="64" t="s">
        <v>1535</v>
      </c>
      <c r="M1592" s="64" t="s">
        <v>236</v>
      </c>
      <c r="N1592" s="64" t="s">
        <v>254</v>
      </c>
      <c r="O1592" s="64" t="s">
        <v>568</v>
      </c>
    </row>
    <row r="1593" spans="2:15" x14ac:dyDescent="0.3">
      <c r="B1593" t="s">
        <v>1536</v>
      </c>
      <c r="C1593" t="s">
        <v>17601</v>
      </c>
      <c r="D1593" t="s">
        <v>1610</v>
      </c>
      <c r="E1593" s="64">
        <v>0</v>
      </c>
      <c r="F1593" s="64">
        <v>0</v>
      </c>
      <c r="G1593" s="47">
        <v>42947</v>
      </c>
      <c r="H1593" s="71">
        <v>5.583333333333333</v>
      </c>
      <c r="I1593" s="64">
        <v>-1</v>
      </c>
      <c r="J1593" s="64" t="s">
        <v>249</v>
      </c>
      <c r="K1593" s="64" t="s">
        <v>1535</v>
      </c>
      <c r="L1593" s="64" t="s">
        <v>1535</v>
      </c>
      <c r="M1593" s="64" t="s">
        <v>236</v>
      </c>
      <c r="N1593" s="64" t="s">
        <v>254</v>
      </c>
      <c r="O1593" s="64" t="s">
        <v>568</v>
      </c>
    </row>
    <row r="1594" spans="2:15" x14ac:dyDescent="0.3">
      <c r="B1594" t="s">
        <v>1547</v>
      </c>
      <c r="C1594" t="s">
        <v>12344</v>
      </c>
      <c r="D1594" t="s">
        <v>568</v>
      </c>
      <c r="E1594" s="64">
        <v>0</v>
      </c>
      <c r="F1594" s="64">
        <v>0</v>
      </c>
      <c r="G1594" s="47">
        <v>42908</v>
      </c>
      <c r="H1594" s="71">
        <v>5.666666666666667</v>
      </c>
      <c r="I1594" s="64">
        <v>0</v>
      </c>
      <c r="J1594" s="64" t="s">
        <v>1538</v>
      </c>
      <c r="K1594" s="64" t="s">
        <v>1535</v>
      </c>
      <c r="L1594" s="64" t="s">
        <v>1535</v>
      </c>
      <c r="M1594" s="64" t="s">
        <v>236</v>
      </c>
      <c r="N1594" s="64" t="s">
        <v>254</v>
      </c>
      <c r="O1594" s="64" t="s">
        <v>568</v>
      </c>
    </row>
    <row r="1595" spans="2:15" x14ac:dyDescent="0.3">
      <c r="B1595" t="s">
        <v>1536</v>
      </c>
      <c r="C1595" t="s">
        <v>12406</v>
      </c>
      <c r="D1595" t="s">
        <v>548</v>
      </c>
      <c r="E1595" s="64">
        <v>0</v>
      </c>
      <c r="F1595" s="64">
        <v>0</v>
      </c>
      <c r="G1595" s="47">
        <v>42906</v>
      </c>
      <c r="H1595" s="71">
        <v>5.666666666666667</v>
      </c>
      <c r="I1595" s="64">
        <v>-1</v>
      </c>
      <c r="J1595" s="64" t="s">
        <v>249</v>
      </c>
      <c r="K1595" s="64" t="s">
        <v>1535</v>
      </c>
      <c r="L1595" s="64" t="s">
        <v>1535</v>
      </c>
      <c r="M1595" s="64" t="s">
        <v>236</v>
      </c>
      <c r="N1595" s="64" t="s">
        <v>254</v>
      </c>
      <c r="O1595" s="64" t="s">
        <v>568</v>
      </c>
    </row>
    <row r="1596" spans="2:15" x14ac:dyDescent="0.3">
      <c r="B1596" t="s">
        <v>1547</v>
      </c>
      <c r="C1596" t="s">
        <v>12417</v>
      </c>
      <c r="D1596" t="s">
        <v>568</v>
      </c>
      <c r="E1596" s="64">
        <v>0</v>
      </c>
      <c r="F1596" s="64">
        <v>0</v>
      </c>
      <c r="G1596" s="47">
        <v>42887</v>
      </c>
      <c r="H1596" s="71">
        <v>5.666666666666667</v>
      </c>
      <c r="I1596" s="64">
        <v>0</v>
      </c>
      <c r="J1596" s="64" t="s">
        <v>1538</v>
      </c>
      <c r="K1596" s="64" t="s">
        <v>1535</v>
      </c>
      <c r="L1596" s="64" t="s">
        <v>1535</v>
      </c>
      <c r="M1596" s="64" t="s">
        <v>242</v>
      </c>
      <c r="N1596" s="64" t="s">
        <v>254</v>
      </c>
      <c r="O1596" s="64" t="s">
        <v>568</v>
      </c>
    </row>
    <row r="1597" spans="2:15" x14ac:dyDescent="0.3">
      <c r="B1597" t="s">
        <v>1547</v>
      </c>
      <c r="C1597" t="s">
        <v>12425</v>
      </c>
      <c r="D1597" t="s">
        <v>568</v>
      </c>
      <c r="E1597" s="64">
        <v>0</v>
      </c>
      <c r="F1597" s="64">
        <v>0</v>
      </c>
      <c r="G1597" s="47">
        <v>42915</v>
      </c>
      <c r="H1597" s="71">
        <v>5.666666666666667</v>
      </c>
      <c r="I1597" s="64">
        <v>0</v>
      </c>
      <c r="J1597" s="64" t="s">
        <v>1538</v>
      </c>
      <c r="K1597" s="64" t="s">
        <v>1535</v>
      </c>
      <c r="L1597" s="64" t="s">
        <v>1535</v>
      </c>
      <c r="M1597" s="64" t="s">
        <v>242</v>
      </c>
      <c r="N1597" s="64" t="s">
        <v>254</v>
      </c>
      <c r="O1597" s="64" t="s">
        <v>568</v>
      </c>
    </row>
    <row r="1598" spans="2:15" x14ac:dyDescent="0.3">
      <c r="B1598" t="s">
        <v>1536</v>
      </c>
      <c r="C1598" t="s">
        <v>12432</v>
      </c>
      <c r="D1598" t="s">
        <v>2724</v>
      </c>
      <c r="E1598" s="64">
        <v>0</v>
      </c>
      <c r="F1598" s="64">
        <v>0</v>
      </c>
      <c r="G1598" s="47">
        <v>42915</v>
      </c>
      <c r="H1598" s="71">
        <v>5.666666666666667</v>
      </c>
      <c r="I1598" s="64">
        <v>-1</v>
      </c>
      <c r="J1598" s="64" t="s">
        <v>1538</v>
      </c>
      <c r="K1598" s="64" t="s">
        <v>1535</v>
      </c>
      <c r="L1598" s="64" t="s">
        <v>1535</v>
      </c>
      <c r="M1598" s="64" t="s">
        <v>236</v>
      </c>
      <c r="N1598" s="64" t="s">
        <v>254</v>
      </c>
      <c r="O1598" s="64" t="s">
        <v>568</v>
      </c>
    </row>
    <row r="1599" spans="2:15" x14ac:dyDescent="0.3">
      <c r="B1599" t="s">
        <v>1536</v>
      </c>
      <c r="C1599" t="s">
        <v>12458</v>
      </c>
      <c r="D1599" t="s">
        <v>12459</v>
      </c>
      <c r="E1599" s="64">
        <v>0</v>
      </c>
      <c r="F1599" s="64">
        <v>0</v>
      </c>
      <c r="G1599" s="47">
        <v>42893</v>
      </c>
      <c r="H1599" s="71">
        <v>5.666666666666667</v>
      </c>
      <c r="I1599" s="64">
        <v>-1</v>
      </c>
      <c r="J1599" s="64" t="s">
        <v>1538</v>
      </c>
      <c r="K1599" s="64" t="s">
        <v>1535</v>
      </c>
      <c r="L1599" s="64" t="s">
        <v>1535</v>
      </c>
      <c r="M1599" s="64" t="s">
        <v>236</v>
      </c>
      <c r="N1599" s="64" t="s">
        <v>254</v>
      </c>
      <c r="O1599" s="64" t="s">
        <v>568</v>
      </c>
    </row>
    <row r="1600" spans="2:15" x14ac:dyDescent="0.3">
      <c r="B1600" t="s">
        <v>1547</v>
      </c>
      <c r="C1600" t="s">
        <v>12516</v>
      </c>
      <c r="D1600" t="s">
        <v>568</v>
      </c>
      <c r="E1600" s="64">
        <v>0</v>
      </c>
      <c r="F1600" s="64">
        <v>0</v>
      </c>
      <c r="G1600" s="47">
        <v>42901</v>
      </c>
      <c r="H1600" s="71">
        <v>5.666666666666667</v>
      </c>
      <c r="I1600" s="64">
        <v>0</v>
      </c>
      <c r="J1600" s="64" t="s">
        <v>1538</v>
      </c>
      <c r="K1600" s="64" t="s">
        <v>1535</v>
      </c>
      <c r="L1600" s="64" t="s">
        <v>1535</v>
      </c>
      <c r="M1600" s="64" t="s">
        <v>242</v>
      </c>
      <c r="N1600" s="64" t="s">
        <v>254</v>
      </c>
      <c r="O1600" s="64" t="s">
        <v>568</v>
      </c>
    </row>
    <row r="1601" spans="2:15" x14ac:dyDescent="0.3">
      <c r="B1601" t="s">
        <v>1547</v>
      </c>
      <c r="C1601" t="s">
        <v>12525</v>
      </c>
      <c r="D1601" t="s">
        <v>568</v>
      </c>
      <c r="E1601" s="64">
        <v>0</v>
      </c>
      <c r="F1601" s="64">
        <v>0</v>
      </c>
      <c r="G1601" s="47">
        <v>42891</v>
      </c>
      <c r="H1601" s="71">
        <v>5.666666666666667</v>
      </c>
      <c r="I1601" s="64">
        <v>0</v>
      </c>
      <c r="J1601" s="64" t="s">
        <v>1538</v>
      </c>
      <c r="K1601" s="64" t="s">
        <v>1535</v>
      </c>
      <c r="L1601" s="64" t="s">
        <v>1535</v>
      </c>
      <c r="M1601" s="64" t="s">
        <v>242</v>
      </c>
      <c r="N1601" s="64" t="s">
        <v>254</v>
      </c>
      <c r="O1601" s="64" t="s">
        <v>568</v>
      </c>
    </row>
    <row r="1602" spans="2:15" x14ac:dyDescent="0.3">
      <c r="B1602" t="s">
        <v>1547</v>
      </c>
      <c r="C1602" t="s">
        <v>12595</v>
      </c>
      <c r="D1602" t="s">
        <v>568</v>
      </c>
      <c r="E1602" s="64">
        <v>0</v>
      </c>
      <c r="F1602" s="64">
        <v>0</v>
      </c>
      <c r="G1602" s="47">
        <v>42887</v>
      </c>
      <c r="H1602" s="71">
        <v>5.666666666666667</v>
      </c>
      <c r="I1602" s="64">
        <v>0</v>
      </c>
      <c r="J1602" s="64" t="s">
        <v>1538</v>
      </c>
      <c r="K1602" s="64" t="s">
        <v>1535</v>
      </c>
      <c r="L1602" s="64" t="s">
        <v>1535</v>
      </c>
      <c r="M1602" s="64" t="s">
        <v>242</v>
      </c>
      <c r="N1602" s="64" t="s">
        <v>254</v>
      </c>
      <c r="O1602" s="64" t="s">
        <v>568</v>
      </c>
    </row>
    <row r="1603" spans="2:15" x14ac:dyDescent="0.3">
      <c r="B1603" t="s">
        <v>1536</v>
      </c>
      <c r="C1603" t="s">
        <v>12631</v>
      </c>
      <c r="D1603" t="s">
        <v>1541</v>
      </c>
      <c r="E1603" s="64">
        <v>0</v>
      </c>
      <c r="F1603" s="64">
        <v>0</v>
      </c>
      <c r="G1603" s="47">
        <v>42896</v>
      </c>
      <c r="H1603" s="71">
        <v>5.666666666666667</v>
      </c>
      <c r="I1603" s="64">
        <v>-1</v>
      </c>
      <c r="J1603" s="64" t="s">
        <v>1538</v>
      </c>
      <c r="K1603" s="64" t="s">
        <v>1535</v>
      </c>
      <c r="L1603" s="64" t="s">
        <v>1535</v>
      </c>
      <c r="M1603" s="64" t="s">
        <v>246</v>
      </c>
      <c r="N1603" s="64" t="s">
        <v>254</v>
      </c>
      <c r="O1603" s="64" t="s">
        <v>568</v>
      </c>
    </row>
    <row r="1604" spans="2:15" x14ac:dyDescent="0.3">
      <c r="B1604" t="s">
        <v>1536</v>
      </c>
      <c r="C1604" t="s">
        <v>12825</v>
      </c>
      <c r="D1604" t="s">
        <v>332</v>
      </c>
      <c r="E1604" s="64">
        <v>1</v>
      </c>
      <c r="F1604" s="64">
        <v>333.85</v>
      </c>
      <c r="G1604" s="47">
        <v>42893</v>
      </c>
      <c r="H1604" s="71">
        <v>5.666666666666667</v>
      </c>
      <c r="I1604" s="64">
        <v>-1</v>
      </c>
      <c r="J1604" s="64" t="s">
        <v>249</v>
      </c>
      <c r="K1604" s="64" t="s">
        <v>1535</v>
      </c>
      <c r="L1604" s="64" t="s">
        <v>1535</v>
      </c>
      <c r="M1604" s="64" t="s">
        <v>242</v>
      </c>
      <c r="N1604" s="64" t="s">
        <v>254</v>
      </c>
      <c r="O1604" s="64" t="s">
        <v>568</v>
      </c>
    </row>
    <row r="1605" spans="2:15" x14ac:dyDescent="0.3">
      <c r="B1605" t="s">
        <v>1547</v>
      </c>
      <c r="C1605" t="s">
        <v>12832</v>
      </c>
      <c r="D1605" t="s">
        <v>568</v>
      </c>
      <c r="E1605" s="64">
        <v>0</v>
      </c>
      <c r="F1605" s="64">
        <v>0</v>
      </c>
      <c r="G1605" s="47">
        <v>42901</v>
      </c>
      <c r="H1605" s="71">
        <v>5.666666666666667</v>
      </c>
      <c r="I1605" s="64">
        <v>0</v>
      </c>
      <c r="J1605" s="64" t="s">
        <v>1538</v>
      </c>
      <c r="K1605" s="64" t="s">
        <v>1535</v>
      </c>
      <c r="L1605" s="64" t="s">
        <v>1535</v>
      </c>
      <c r="M1605" s="64" t="s">
        <v>236</v>
      </c>
      <c r="N1605" s="64" t="s">
        <v>254</v>
      </c>
      <c r="O1605" s="64" t="s">
        <v>568</v>
      </c>
    </row>
    <row r="1606" spans="2:15" x14ac:dyDescent="0.3">
      <c r="B1606" t="s">
        <v>1547</v>
      </c>
      <c r="C1606" t="s">
        <v>12839</v>
      </c>
      <c r="D1606" t="s">
        <v>568</v>
      </c>
      <c r="E1606" s="64">
        <v>0</v>
      </c>
      <c r="F1606" s="64">
        <v>0</v>
      </c>
      <c r="G1606" s="47">
        <v>42908</v>
      </c>
      <c r="H1606" s="71">
        <v>5.666666666666667</v>
      </c>
      <c r="I1606" s="64">
        <v>0</v>
      </c>
      <c r="J1606" s="64" t="s">
        <v>1538</v>
      </c>
      <c r="K1606" s="64" t="s">
        <v>1535</v>
      </c>
      <c r="L1606" s="64" t="s">
        <v>1535</v>
      </c>
      <c r="M1606" s="64" t="s">
        <v>242</v>
      </c>
      <c r="N1606" s="64" t="s">
        <v>254</v>
      </c>
      <c r="O1606" s="64" t="s">
        <v>568</v>
      </c>
    </row>
    <row r="1607" spans="2:15" x14ac:dyDescent="0.3">
      <c r="B1607" t="s">
        <v>1536</v>
      </c>
      <c r="C1607" t="s">
        <v>12905</v>
      </c>
      <c r="D1607" t="s">
        <v>12609</v>
      </c>
      <c r="E1607" s="64">
        <v>0</v>
      </c>
      <c r="F1607" s="64">
        <v>0</v>
      </c>
      <c r="G1607" s="47">
        <v>42916</v>
      </c>
      <c r="H1607" s="71">
        <v>5.666666666666667</v>
      </c>
      <c r="I1607" s="64">
        <v>-1</v>
      </c>
      <c r="J1607" s="64" t="s">
        <v>249</v>
      </c>
      <c r="K1607" s="64" t="s">
        <v>1535</v>
      </c>
      <c r="L1607" s="64" t="s">
        <v>1535</v>
      </c>
      <c r="M1607" s="64" t="s">
        <v>236</v>
      </c>
      <c r="N1607" s="64" t="s">
        <v>254</v>
      </c>
      <c r="O1607" s="64" t="s">
        <v>568</v>
      </c>
    </row>
    <row r="1608" spans="2:15" x14ac:dyDescent="0.3">
      <c r="B1608" t="s">
        <v>1536</v>
      </c>
      <c r="C1608" t="s">
        <v>11710</v>
      </c>
      <c r="D1608" t="s">
        <v>2264</v>
      </c>
      <c r="E1608" s="64">
        <v>0</v>
      </c>
      <c r="F1608" s="64">
        <v>0</v>
      </c>
      <c r="G1608" s="47">
        <v>42916</v>
      </c>
      <c r="H1608" s="71">
        <v>5.666666666666667</v>
      </c>
      <c r="I1608" s="64">
        <v>73398</v>
      </c>
      <c r="J1608" s="64" t="s">
        <v>1538</v>
      </c>
      <c r="K1608" s="64" t="s">
        <v>2176</v>
      </c>
      <c r="L1608" s="64" t="s">
        <v>11711</v>
      </c>
      <c r="M1608" s="64" t="s">
        <v>242</v>
      </c>
      <c r="N1608" s="64" t="s">
        <v>254</v>
      </c>
      <c r="O1608" s="64" t="s">
        <v>568</v>
      </c>
    </row>
    <row r="1609" spans="2:15" x14ac:dyDescent="0.3">
      <c r="B1609" t="s">
        <v>1536</v>
      </c>
      <c r="C1609" t="s">
        <v>13204</v>
      </c>
      <c r="D1609" t="s">
        <v>294</v>
      </c>
      <c r="E1609" s="64">
        <v>1</v>
      </c>
      <c r="F1609" s="64">
        <v>333.85</v>
      </c>
      <c r="G1609" s="47">
        <v>42905</v>
      </c>
      <c r="H1609" s="71">
        <v>5.666666666666667</v>
      </c>
      <c r="I1609" s="64">
        <v>-1</v>
      </c>
      <c r="J1609" s="64" t="s">
        <v>1538</v>
      </c>
      <c r="K1609" s="64" t="s">
        <v>2173</v>
      </c>
      <c r="L1609" s="64" t="s">
        <v>13205</v>
      </c>
      <c r="M1609" s="64" t="s">
        <v>236</v>
      </c>
      <c r="N1609" s="64" t="s">
        <v>254</v>
      </c>
      <c r="O1609" s="64" t="s">
        <v>568</v>
      </c>
    </row>
    <row r="1610" spans="2:15" x14ac:dyDescent="0.3">
      <c r="B1610" t="s">
        <v>1536</v>
      </c>
      <c r="C1610" t="s">
        <v>13299</v>
      </c>
      <c r="D1610" t="s">
        <v>2008</v>
      </c>
      <c r="E1610" s="64">
        <v>0</v>
      </c>
      <c r="F1610" s="64">
        <v>0</v>
      </c>
      <c r="G1610" s="47">
        <v>42916</v>
      </c>
      <c r="H1610" s="71">
        <v>5.666666666666667</v>
      </c>
      <c r="I1610" s="64">
        <v>-1</v>
      </c>
      <c r="J1610" s="64" t="s">
        <v>1538</v>
      </c>
      <c r="K1610" s="64" t="s">
        <v>2160</v>
      </c>
      <c r="L1610" s="64" t="s">
        <v>2925</v>
      </c>
      <c r="M1610" s="64" t="s">
        <v>236</v>
      </c>
      <c r="N1610" s="64" t="s">
        <v>254</v>
      </c>
      <c r="O1610" s="64" t="s">
        <v>568</v>
      </c>
    </row>
    <row r="1611" spans="2:15" x14ac:dyDescent="0.3">
      <c r="B1611" t="s">
        <v>1536</v>
      </c>
      <c r="C1611" t="s">
        <v>13613</v>
      </c>
      <c r="D1611" t="s">
        <v>13526</v>
      </c>
      <c r="E1611" s="64">
        <v>0</v>
      </c>
      <c r="F1611" s="64">
        <v>0</v>
      </c>
      <c r="G1611" s="47">
        <v>42909</v>
      </c>
      <c r="H1611" s="71">
        <v>5.666666666666667</v>
      </c>
      <c r="I1611" s="64">
        <v>-1</v>
      </c>
      <c r="J1611" s="64" t="s">
        <v>249</v>
      </c>
      <c r="K1611" s="64" t="s">
        <v>2160</v>
      </c>
      <c r="L1611" s="64" t="s">
        <v>2936</v>
      </c>
      <c r="M1611" s="64" t="s">
        <v>242</v>
      </c>
      <c r="N1611" s="64" t="s">
        <v>254</v>
      </c>
      <c r="O1611" s="64" t="s">
        <v>568</v>
      </c>
    </row>
    <row r="1612" spans="2:15" x14ac:dyDescent="0.3">
      <c r="B1612" t="s">
        <v>1536</v>
      </c>
      <c r="C1612" t="s">
        <v>13642</v>
      </c>
      <c r="D1612" t="s">
        <v>1978</v>
      </c>
      <c r="E1612" s="64">
        <v>0</v>
      </c>
      <c r="F1612" s="64">
        <v>0</v>
      </c>
      <c r="G1612" s="47">
        <v>42908</v>
      </c>
      <c r="H1612" s="71">
        <v>5.666666666666667</v>
      </c>
      <c r="I1612" s="64">
        <v>-1</v>
      </c>
      <c r="J1612" s="64" t="s">
        <v>1538</v>
      </c>
      <c r="K1612" s="64" t="s">
        <v>2160</v>
      </c>
      <c r="L1612" s="64" t="s">
        <v>2925</v>
      </c>
      <c r="M1612" s="64" t="s">
        <v>241</v>
      </c>
      <c r="N1612" s="64" t="s">
        <v>254</v>
      </c>
      <c r="O1612" s="64" t="s">
        <v>568</v>
      </c>
    </row>
    <row r="1613" spans="2:15" x14ac:dyDescent="0.3">
      <c r="B1613" t="s">
        <v>1536</v>
      </c>
      <c r="C1613" t="s">
        <v>13745</v>
      </c>
      <c r="D1613" t="s">
        <v>2521</v>
      </c>
      <c r="E1613" s="64">
        <v>0</v>
      </c>
      <c r="F1613" s="64">
        <v>0</v>
      </c>
      <c r="G1613" s="47">
        <v>42889</v>
      </c>
      <c r="H1613" s="71">
        <v>5.666666666666667</v>
      </c>
      <c r="I1613" s="64">
        <v>-1</v>
      </c>
      <c r="J1613" s="64" t="s">
        <v>1538</v>
      </c>
      <c r="K1613" s="64" t="s">
        <v>2160</v>
      </c>
      <c r="L1613" s="64" t="s">
        <v>8148</v>
      </c>
      <c r="M1613" s="64" t="s">
        <v>242</v>
      </c>
      <c r="N1613" s="64" t="s">
        <v>254</v>
      </c>
      <c r="O1613" s="64" t="s">
        <v>568</v>
      </c>
    </row>
    <row r="1614" spans="2:15" x14ac:dyDescent="0.3">
      <c r="B1614" t="s">
        <v>1536</v>
      </c>
      <c r="C1614" t="s">
        <v>11925</v>
      </c>
      <c r="D1614" t="s">
        <v>2197</v>
      </c>
      <c r="E1614" s="64">
        <v>0</v>
      </c>
      <c r="F1614" s="64">
        <v>0</v>
      </c>
      <c r="G1614" s="47">
        <v>42913</v>
      </c>
      <c r="H1614" s="71">
        <v>5.666666666666667</v>
      </c>
      <c r="I1614" s="64">
        <v>42458</v>
      </c>
      <c r="J1614" s="64" t="s">
        <v>1538</v>
      </c>
      <c r="K1614" s="64" t="s">
        <v>2173</v>
      </c>
      <c r="L1614" s="64" t="s">
        <v>11926</v>
      </c>
      <c r="M1614" s="64" t="s">
        <v>242</v>
      </c>
      <c r="N1614" s="64" t="s">
        <v>254</v>
      </c>
      <c r="O1614" s="64" t="s">
        <v>568</v>
      </c>
    </row>
    <row r="1615" spans="2:15" x14ac:dyDescent="0.3">
      <c r="B1615" t="s">
        <v>1536</v>
      </c>
      <c r="C1615" t="s">
        <v>13911</v>
      </c>
      <c r="D1615" t="s">
        <v>1450</v>
      </c>
      <c r="E1615" s="64">
        <v>1</v>
      </c>
      <c r="F1615" s="64">
        <v>1363.76</v>
      </c>
      <c r="G1615" s="47">
        <v>42912</v>
      </c>
      <c r="H1615" s="71">
        <v>5.666666666666667</v>
      </c>
      <c r="I1615" s="64">
        <v>-1</v>
      </c>
      <c r="J1615" s="64" t="s">
        <v>1538</v>
      </c>
      <c r="K1615" s="64" t="s">
        <v>2160</v>
      </c>
      <c r="L1615" s="64" t="s">
        <v>2936</v>
      </c>
      <c r="M1615" s="64" t="s">
        <v>241</v>
      </c>
      <c r="N1615" s="64" t="s">
        <v>254</v>
      </c>
      <c r="O1615" s="64" t="s">
        <v>568</v>
      </c>
    </row>
    <row r="1616" spans="2:15" x14ac:dyDescent="0.3">
      <c r="B1616" t="s">
        <v>1536</v>
      </c>
      <c r="C1616" t="s">
        <v>13954</v>
      </c>
      <c r="D1616" t="s">
        <v>13658</v>
      </c>
      <c r="E1616" s="64">
        <v>0</v>
      </c>
      <c r="F1616" s="64">
        <v>0</v>
      </c>
      <c r="G1616" s="47">
        <v>42888</v>
      </c>
      <c r="H1616" s="71">
        <v>5.666666666666667</v>
      </c>
      <c r="I1616" s="64">
        <v>-1</v>
      </c>
      <c r="J1616" s="64" t="s">
        <v>1538</v>
      </c>
      <c r="K1616" s="64" t="s">
        <v>2176</v>
      </c>
      <c r="L1616" s="64" t="s">
        <v>13955</v>
      </c>
      <c r="M1616" s="64" t="s">
        <v>236</v>
      </c>
      <c r="N1616" s="64" t="s">
        <v>254</v>
      </c>
      <c r="O1616" s="64" t="s">
        <v>568</v>
      </c>
    </row>
    <row r="1617" spans="2:15" x14ac:dyDescent="0.3">
      <c r="B1617" t="s">
        <v>1536</v>
      </c>
      <c r="C1617" t="s">
        <v>14144</v>
      </c>
      <c r="D1617" t="s">
        <v>1441</v>
      </c>
      <c r="E1617" s="64">
        <v>0</v>
      </c>
      <c r="F1617" s="64">
        <v>0</v>
      </c>
      <c r="G1617" s="47">
        <v>42912</v>
      </c>
      <c r="H1617" s="71">
        <v>5.666666666666667</v>
      </c>
      <c r="I1617" s="64">
        <v>-1</v>
      </c>
      <c r="J1617" s="64" t="s">
        <v>1538</v>
      </c>
      <c r="K1617" s="64" t="s">
        <v>2160</v>
      </c>
      <c r="L1617" s="64" t="s">
        <v>2936</v>
      </c>
      <c r="M1617" s="64" t="s">
        <v>242</v>
      </c>
      <c r="N1617" s="64" t="s">
        <v>254</v>
      </c>
      <c r="O1617" s="64" t="s">
        <v>568</v>
      </c>
    </row>
    <row r="1618" spans="2:15" x14ac:dyDescent="0.3">
      <c r="B1618" t="s">
        <v>1536</v>
      </c>
      <c r="C1618" t="s">
        <v>14265</v>
      </c>
      <c r="D1618" t="s">
        <v>2521</v>
      </c>
      <c r="E1618" s="64">
        <v>0</v>
      </c>
      <c r="F1618" s="64">
        <v>0</v>
      </c>
      <c r="G1618" s="47">
        <v>42899</v>
      </c>
      <c r="H1618" s="71">
        <v>5.666666666666667</v>
      </c>
      <c r="I1618" s="64">
        <v>-1</v>
      </c>
      <c r="J1618" s="64" t="s">
        <v>1538</v>
      </c>
      <c r="K1618" s="64" t="s">
        <v>2160</v>
      </c>
      <c r="L1618" s="64" t="s">
        <v>3939</v>
      </c>
      <c r="M1618" s="64" t="s">
        <v>241</v>
      </c>
      <c r="N1618" s="64" t="s">
        <v>254</v>
      </c>
      <c r="O1618" s="64" t="s">
        <v>568</v>
      </c>
    </row>
    <row r="1619" spans="2:15" x14ac:dyDescent="0.3">
      <c r="B1619" t="s">
        <v>1536</v>
      </c>
      <c r="C1619" t="s">
        <v>14294</v>
      </c>
      <c r="D1619" t="s">
        <v>1383</v>
      </c>
      <c r="E1619" s="64">
        <v>0</v>
      </c>
      <c r="F1619" s="64">
        <v>0</v>
      </c>
      <c r="G1619" s="47">
        <v>42913</v>
      </c>
      <c r="H1619" s="71">
        <v>5.666666666666667</v>
      </c>
      <c r="I1619" s="64">
        <v>-1</v>
      </c>
      <c r="J1619" s="64" t="s">
        <v>1538</v>
      </c>
      <c r="K1619" s="64" t="s">
        <v>2160</v>
      </c>
      <c r="L1619" s="64" t="s">
        <v>14295</v>
      </c>
      <c r="M1619" s="64" t="s">
        <v>242</v>
      </c>
      <c r="N1619" s="64" t="s">
        <v>254</v>
      </c>
      <c r="O1619" s="64" t="s">
        <v>568</v>
      </c>
    </row>
    <row r="1620" spans="2:15" x14ac:dyDescent="0.3">
      <c r="B1620" t="s">
        <v>1536</v>
      </c>
      <c r="C1620" t="s">
        <v>14372</v>
      </c>
      <c r="D1620" t="s">
        <v>2193</v>
      </c>
      <c r="E1620" s="64">
        <v>0</v>
      </c>
      <c r="F1620" s="64">
        <v>0</v>
      </c>
      <c r="G1620" s="47">
        <v>42916</v>
      </c>
      <c r="H1620" s="71">
        <v>5.666666666666667</v>
      </c>
      <c r="I1620" s="64">
        <v>17940</v>
      </c>
      <c r="J1620" s="64" t="s">
        <v>249</v>
      </c>
      <c r="K1620" s="64" t="s">
        <v>2160</v>
      </c>
      <c r="L1620" s="64" t="s">
        <v>3939</v>
      </c>
      <c r="M1620" s="64" t="s">
        <v>236</v>
      </c>
      <c r="N1620" s="64" t="s">
        <v>254</v>
      </c>
      <c r="O1620" s="64" t="s">
        <v>568</v>
      </c>
    </row>
    <row r="1621" spans="2:15" x14ac:dyDescent="0.3">
      <c r="B1621" t="s">
        <v>1536</v>
      </c>
      <c r="C1621" t="s">
        <v>14486</v>
      </c>
      <c r="D1621" t="s">
        <v>2114</v>
      </c>
      <c r="E1621" s="64">
        <v>0</v>
      </c>
      <c r="F1621" s="64">
        <v>0</v>
      </c>
      <c r="G1621" s="47">
        <v>42893</v>
      </c>
      <c r="H1621" s="71">
        <v>5.666666666666667</v>
      </c>
      <c r="I1621" s="64">
        <v>-1</v>
      </c>
      <c r="J1621" s="64" t="s">
        <v>1538</v>
      </c>
      <c r="K1621" s="64" t="s">
        <v>2160</v>
      </c>
      <c r="L1621" s="64" t="s">
        <v>8133</v>
      </c>
      <c r="M1621" s="64" t="s">
        <v>236</v>
      </c>
      <c r="N1621" s="64" t="s">
        <v>254</v>
      </c>
      <c r="O1621" s="64" t="s">
        <v>568</v>
      </c>
    </row>
    <row r="1622" spans="2:15" x14ac:dyDescent="0.3">
      <c r="B1622" t="s">
        <v>1536</v>
      </c>
      <c r="C1622" t="s">
        <v>14547</v>
      </c>
      <c r="D1622" t="s">
        <v>1424</v>
      </c>
      <c r="E1622" s="64">
        <v>0</v>
      </c>
      <c r="F1622" s="64">
        <v>0</v>
      </c>
      <c r="G1622" s="47">
        <v>42907</v>
      </c>
      <c r="H1622" s="71">
        <v>5.666666666666667</v>
      </c>
      <c r="I1622" s="64">
        <v>-1</v>
      </c>
      <c r="J1622" s="64" t="s">
        <v>1538</v>
      </c>
      <c r="K1622" s="64" t="s">
        <v>2173</v>
      </c>
      <c r="L1622" s="64" t="s">
        <v>2470</v>
      </c>
      <c r="M1622" s="64" t="s">
        <v>236</v>
      </c>
      <c r="N1622" s="64" t="s">
        <v>254</v>
      </c>
      <c r="O1622" s="64" t="s">
        <v>568</v>
      </c>
    </row>
    <row r="1623" spans="2:15" x14ac:dyDescent="0.3">
      <c r="B1623" t="s">
        <v>1536</v>
      </c>
      <c r="C1623" t="s">
        <v>14680</v>
      </c>
      <c r="D1623" t="s">
        <v>1918</v>
      </c>
      <c r="E1623" s="64">
        <v>0</v>
      </c>
      <c r="F1623" s="64">
        <v>0</v>
      </c>
      <c r="G1623" s="47">
        <v>42908</v>
      </c>
      <c r="H1623" s="71">
        <v>5.666666666666667</v>
      </c>
      <c r="I1623" s="64">
        <v>-1</v>
      </c>
      <c r="J1623" s="64" t="s">
        <v>249</v>
      </c>
      <c r="K1623" s="64" t="s">
        <v>2160</v>
      </c>
      <c r="L1623" s="64" t="s">
        <v>3939</v>
      </c>
      <c r="M1623" s="64" t="s">
        <v>236</v>
      </c>
      <c r="N1623" s="64" t="s">
        <v>254</v>
      </c>
      <c r="O1623" s="64" t="s">
        <v>568</v>
      </c>
    </row>
    <row r="1624" spans="2:15" x14ac:dyDescent="0.3">
      <c r="B1624" t="s">
        <v>1536</v>
      </c>
      <c r="C1624" t="s">
        <v>11335</v>
      </c>
      <c r="D1624" t="s">
        <v>2476</v>
      </c>
      <c r="E1624" s="64">
        <v>0</v>
      </c>
      <c r="F1624" s="64">
        <v>0</v>
      </c>
      <c r="G1624" s="47">
        <v>42909</v>
      </c>
      <c r="H1624" s="71">
        <v>5.666666666666667</v>
      </c>
      <c r="I1624" s="64">
        <v>53447</v>
      </c>
      <c r="J1624" s="64" t="s">
        <v>1538</v>
      </c>
      <c r="K1624" s="64" t="s">
        <v>2160</v>
      </c>
      <c r="L1624" s="64" t="s">
        <v>2992</v>
      </c>
      <c r="M1624" s="64" t="s">
        <v>236</v>
      </c>
      <c r="N1624" s="64" t="s">
        <v>254</v>
      </c>
      <c r="O1624" s="64" t="s">
        <v>568</v>
      </c>
    </row>
    <row r="1625" spans="2:15" x14ac:dyDescent="0.3">
      <c r="B1625" t="s">
        <v>1536</v>
      </c>
      <c r="C1625" t="s">
        <v>14751</v>
      </c>
      <c r="D1625" t="s">
        <v>2002</v>
      </c>
      <c r="E1625" s="64">
        <v>0</v>
      </c>
      <c r="F1625" s="64">
        <v>0</v>
      </c>
      <c r="G1625" s="47">
        <v>42901</v>
      </c>
      <c r="H1625" s="71">
        <v>5.666666666666667</v>
      </c>
      <c r="I1625" s="64">
        <v>-1</v>
      </c>
      <c r="J1625" s="64" t="s">
        <v>1538</v>
      </c>
      <c r="K1625" s="64" t="s">
        <v>2160</v>
      </c>
      <c r="L1625" s="64" t="s">
        <v>14752</v>
      </c>
      <c r="M1625" s="64" t="s">
        <v>242</v>
      </c>
      <c r="N1625" s="64" t="s">
        <v>254</v>
      </c>
      <c r="O1625" s="64" t="s">
        <v>568</v>
      </c>
    </row>
    <row r="1626" spans="2:15" x14ac:dyDescent="0.3">
      <c r="B1626" t="s">
        <v>1536</v>
      </c>
      <c r="C1626" t="s">
        <v>15122</v>
      </c>
      <c r="D1626" t="s">
        <v>1479</v>
      </c>
      <c r="E1626" s="64">
        <v>0</v>
      </c>
      <c r="F1626" s="64">
        <v>0</v>
      </c>
      <c r="G1626" s="47">
        <v>42888</v>
      </c>
      <c r="H1626" s="71">
        <v>5.666666666666667</v>
      </c>
      <c r="I1626" s="64">
        <v>-1</v>
      </c>
      <c r="J1626" s="64" t="s">
        <v>1538</v>
      </c>
      <c r="K1626" s="64" t="s">
        <v>2160</v>
      </c>
      <c r="L1626" s="64" t="s">
        <v>2936</v>
      </c>
      <c r="M1626" s="64" t="s">
        <v>241</v>
      </c>
      <c r="N1626" s="64" t="s">
        <v>254</v>
      </c>
      <c r="O1626" s="64" t="s">
        <v>568</v>
      </c>
    </row>
    <row r="1627" spans="2:15" x14ac:dyDescent="0.3">
      <c r="B1627" t="s">
        <v>1536</v>
      </c>
      <c r="C1627" t="s">
        <v>15205</v>
      </c>
      <c r="D1627" t="s">
        <v>350</v>
      </c>
      <c r="E1627" s="64">
        <v>0</v>
      </c>
      <c r="F1627" s="64">
        <v>0</v>
      </c>
      <c r="G1627" s="47">
        <v>42892</v>
      </c>
      <c r="H1627" s="71">
        <v>5.666666666666667</v>
      </c>
      <c r="I1627" s="64">
        <v>-1</v>
      </c>
      <c r="J1627" s="64" t="s">
        <v>1538</v>
      </c>
      <c r="K1627" s="64" t="s">
        <v>2173</v>
      </c>
      <c r="L1627" s="64" t="s">
        <v>2604</v>
      </c>
      <c r="M1627" s="64" t="s">
        <v>242</v>
      </c>
      <c r="N1627" s="64" t="s">
        <v>254</v>
      </c>
      <c r="O1627" s="64" t="s">
        <v>568</v>
      </c>
    </row>
    <row r="1628" spans="2:15" x14ac:dyDescent="0.3">
      <c r="B1628" t="s">
        <v>1536</v>
      </c>
      <c r="C1628" t="s">
        <v>15322</v>
      </c>
      <c r="D1628" t="s">
        <v>2179</v>
      </c>
      <c r="E1628" s="64">
        <v>0</v>
      </c>
      <c r="F1628" s="64">
        <v>0</v>
      </c>
      <c r="G1628" s="47">
        <v>42889</v>
      </c>
      <c r="H1628" s="71">
        <v>5.666666666666667</v>
      </c>
      <c r="I1628" s="64">
        <v>63491</v>
      </c>
      <c r="J1628" s="64" t="s">
        <v>1538</v>
      </c>
      <c r="K1628" s="64" t="s">
        <v>2160</v>
      </c>
      <c r="L1628" s="64" t="s">
        <v>2936</v>
      </c>
      <c r="M1628" s="64" t="s">
        <v>246</v>
      </c>
      <c r="N1628" s="64" t="s">
        <v>254</v>
      </c>
      <c r="O1628" s="64" t="s">
        <v>568</v>
      </c>
    </row>
    <row r="1629" spans="2:15" x14ac:dyDescent="0.3">
      <c r="B1629" t="s">
        <v>1536</v>
      </c>
      <c r="C1629" t="s">
        <v>15357</v>
      </c>
      <c r="D1629" t="s">
        <v>2365</v>
      </c>
      <c r="E1629" s="64">
        <v>0</v>
      </c>
      <c r="F1629" s="64">
        <v>0</v>
      </c>
      <c r="G1629" s="47">
        <v>42914</v>
      </c>
      <c r="H1629" s="71">
        <v>5.666666666666667</v>
      </c>
      <c r="I1629" s="64">
        <v>97077</v>
      </c>
      <c r="J1629" s="64" t="s">
        <v>249</v>
      </c>
      <c r="K1629" s="64" t="s">
        <v>2173</v>
      </c>
      <c r="L1629" s="64" t="s">
        <v>15358</v>
      </c>
      <c r="M1629" s="64" t="s">
        <v>241</v>
      </c>
      <c r="N1629" s="64" t="s">
        <v>254</v>
      </c>
      <c r="O1629" s="64" t="s">
        <v>568</v>
      </c>
    </row>
    <row r="1630" spans="2:15" x14ac:dyDescent="0.3">
      <c r="B1630" t="s">
        <v>1536</v>
      </c>
      <c r="C1630" t="s">
        <v>15383</v>
      </c>
      <c r="D1630" t="s">
        <v>14179</v>
      </c>
      <c r="E1630" s="64">
        <v>0</v>
      </c>
      <c r="F1630" s="64">
        <v>0</v>
      </c>
      <c r="G1630" s="47">
        <v>42915</v>
      </c>
      <c r="H1630" s="71">
        <v>5.666666666666667</v>
      </c>
      <c r="I1630" s="64">
        <v>-1</v>
      </c>
      <c r="J1630" s="64" t="s">
        <v>1538</v>
      </c>
      <c r="K1630" s="64" t="s">
        <v>2160</v>
      </c>
      <c r="L1630" s="64" t="s">
        <v>2971</v>
      </c>
      <c r="M1630" s="64" t="s">
        <v>236</v>
      </c>
      <c r="N1630" s="64" t="s">
        <v>254</v>
      </c>
      <c r="O1630" s="64" t="s">
        <v>568</v>
      </c>
    </row>
    <row r="1631" spans="2:15" x14ac:dyDescent="0.3">
      <c r="B1631" t="s">
        <v>1536</v>
      </c>
      <c r="C1631" t="s">
        <v>15386</v>
      </c>
      <c r="D1631" t="s">
        <v>15387</v>
      </c>
      <c r="E1631" s="64">
        <v>0</v>
      </c>
      <c r="F1631" s="64">
        <v>0</v>
      </c>
      <c r="G1631" s="47">
        <v>42916</v>
      </c>
      <c r="H1631" s="71">
        <v>5.666666666666667</v>
      </c>
      <c r="I1631" s="64">
        <v>-1</v>
      </c>
      <c r="J1631" s="64" t="s">
        <v>1538</v>
      </c>
      <c r="K1631" s="64" t="s">
        <v>2160</v>
      </c>
      <c r="L1631" s="64" t="s">
        <v>4726</v>
      </c>
      <c r="M1631" s="64" t="s">
        <v>246</v>
      </c>
      <c r="N1631" s="64" t="s">
        <v>254</v>
      </c>
      <c r="O1631" s="64" t="s">
        <v>568</v>
      </c>
    </row>
    <row r="1632" spans="2:15" x14ac:dyDescent="0.3">
      <c r="B1632" t="s">
        <v>1536</v>
      </c>
      <c r="C1632" t="s">
        <v>15388</v>
      </c>
      <c r="D1632" t="s">
        <v>1753</v>
      </c>
      <c r="E1632" s="64">
        <v>0</v>
      </c>
      <c r="F1632" s="64">
        <v>0</v>
      </c>
      <c r="G1632" s="47">
        <v>42906</v>
      </c>
      <c r="H1632" s="71">
        <v>5.666666666666667</v>
      </c>
      <c r="I1632" s="64">
        <v>-1</v>
      </c>
      <c r="J1632" s="64" t="s">
        <v>1538</v>
      </c>
      <c r="K1632" s="64" t="s">
        <v>2160</v>
      </c>
      <c r="L1632" s="64" t="s">
        <v>12925</v>
      </c>
      <c r="M1632" s="64" t="s">
        <v>242</v>
      </c>
      <c r="N1632" s="64" t="s">
        <v>254</v>
      </c>
      <c r="O1632" s="64" t="s">
        <v>568</v>
      </c>
    </row>
    <row r="1633" spans="2:15" x14ac:dyDescent="0.3">
      <c r="B1633" t="s">
        <v>1536</v>
      </c>
      <c r="C1633" t="s">
        <v>15391</v>
      </c>
      <c r="D1633" t="s">
        <v>2394</v>
      </c>
      <c r="E1633" s="64">
        <v>0</v>
      </c>
      <c r="F1633" s="64">
        <v>0</v>
      </c>
      <c r="G1633" s="47">
        <v>42908</v>
      </c>
      <c r="H1633" s="71">
        <v>5.666666666666667</v>
      </c>
      <c r="I1633" s="64">
        <v>-1</v>
      </c>
      <c r="J1633" s="64" t="s">
        <v>1538</v>
      </c>
      <c r="K1633" s="64" t="s">
        <v>2160</v>
      </c>
      <c r="L1633" s="64" t="s">
        <v>4726</v>
      </c>
      <c r="M1633" s="64" t="s">
        <v>246</v>
      </c>
      <c r="N1633" s="64" t="s">
        <v>254</v>
      </c>
      <c r="O1633" s="64" t="s">
        <v>568</v>
      </c>
    </row>
    <row r="1634" spans="2:15" x14ac:dyDescent="0.3">
      <c r="B1634" t="s">
        <v>1536</v>
      </c>
      <c r="C1634" t="s">
        <v>15411</v>
      </c>
      <c r="D1634" t="s">
        <v>1863</v>
      </c>
      <c r="E1634" s="64">
        <v>0</v>
      </c>
      <c r="F1634" s="64">
        <v>0</v>
      </c>
      <c r="G1634" s="47">
        <v>42909</v>
      </c>
      <c r="H1634" s="71">
        <v>5.666666666666667</v>
      </c>
      <c r="I1634" s="64">
        <v>-1</v>
      </c>
      <c r="J1634" s="64" t="s">
        <v>1538</v>
      </c>
      <c r="K1634" s="64" t="s">
        <v>2160</v>
      </c>
      <c r="L1634" s="64" t="s">
        <v>3939</v>
      </c>
      <c r="M1634" s="64" t="s">
        <v>236</v>
      </c>
      <c r="N1634" s="64" t="s">
        <v>254</v>
      </c>
      <c r="O1634" s="64" t="s">
        <v>568</v>
      </c>
    </row>
    <row r="1635" spans="2:15" x14ac:dyDescent="0.3">
      <c r="B1635" t="s">
        <v>1536</v>
      </c>
      <c r="C1635" t="s">
        <v>15425</v>
      </c>
      <c r="D1635" t="s">
        <v>2372</v>
      </c>
      <c r="E1635" s="64">
        <v>0</v>
      </c>
      <c r="F1635" s="64">
        <v>0</v>
      </c>
      <c r="G1635" s="47">
        <v>42905</v>
      </c>
      <c r="H1635" s="71">
        <v>5.666666666666667</v>
      </c>
      <c r="I1635" s="64">
        <v>-1</v>
      </c>
      <c r="J1635" s="64" t="s">
        <v>1538</v>
      </c>
      <c r="K1635" s="64" t="s">
        <v>2160</v>
      </c>
      <c r="L1635" s="64" t="s">
        <v>3939</v>
      </c>
      <c r="M1635" s="64" t="s">
        <v>246</v>
      </c>
      <c r="N1635" s="64" t="s">
        <v>254</v>
      </c>
      <c r="O1635" s="64" t="s">
        <v>568</v>
      </c>
    </row>
    <row r="1636" spans="2:15" x14ac:dyDescent="0.3">
      <c r="B1636" t="s">
        <v>1536</v>
      </c>
      <c r="C1636" t="s">
        <v>15556</v>
      </c>
      <c r="D1636" t="s">
        <v>1461</v>
      </c>
      <c r="E1636" s="64">
        <v>0</v>
      </c>
      <c r="F1636" s="64">
        <v>0</v>
      </c>
      <c r="G1636" s="47">
        <v>42893</v>
      </c>
      <c r="H1636" s="71">
        <v>5.666666666666667</v>
      </c>
      <c r="I1636" s="64">
        <v>-1</v>
      </c>
      <c r="J1636" s="64" t="s">
        <v>1538</v>
      </c>
      <c r="K1636" s="64" t="s">
        <v>2160</v>
      </c>
      <c r="L1636" s="64" t="s">
        <v>4235</v>
      </c>
      <c r="M1636" s="64" t="s">
        <v>236</v>
      </c>
      <c r="N1636" s="64" t="s">
        <v>254</v>
      </c>
      <c r="O1636" s="64" t="s">
        <v>568</v>
      </c>
    </row>
    <row r="1637" spans="2:15" x14ac:dyDescent="0.3">
      <c r="B1637" t="s">
        <v>1536</v>
      </c>
      <c r="C1637" t="s">
        <v>15710</v>
      </c>
      <c r="D1637" t="s">
        <v>422</v>
      </c>
      <c r="E1637" s="64">
        <v>0</v>
      </c>
      <c r="F1637" s="64">
        <v>0</v>
      </c>
      <c r="G1637" s="47">
        <v>42900</v>
      </c>
      <c r="H1637" s="71">
        <v>5.666666666666667</v>
      </c>
      <c r="I1637" s="64">
        <v>-1</v>
      </c>
      <c r="J1637" s="64" t="s">
        <v>1538</v>
      </c>
      <c r="K1637" s="64" t="s">
        <v>2160</v>
      </c>
      <c r="L1637" s="64" t="s">
        <v>5722</v>
      </c>
      <c r="M1637" s="64" t="s">
        <v>236</v>
      </c>
      <c r="N1637" s="64" t="s">
        <v>254</v>
      </c>
      <c r="O1637" s="64" t="s">
        <v>568</v>
      </c>
    </row>
    <row r="1638" spans="2:15" x14ac:dyDescent="0.3">
      <c r="B1638" t="s">
        <v>1536</v>
      </c>
      <c r="C1638" t="s">
        <v>16369</v>
      </c>
      <c r="D1638" t="s">
        <v>1379</v>
      </c>
      <c r="E1638" s="64">
        <v>0</v>
      </c>
      <c r="F1638" s="64">
        <v>0</v>
      </c>
      <c r="G1638" s="47">
        <v>42896</v>
      </c>
      <c r="H1638" s="71">
        <v>5.666666666666667</v>
      </c>
      <c r="I1638" s="64">
        <v>-1</v>
      </c>
      <c r="J1638" s="64" t="s">
        <v>1538</v>
      </c>
      <c r="K1638" s="64" t="s">
        <v>2173</v>
      </c>
      <c r="L1638" s="64" t="s">
        <v>15238</v>
      </c>
      <c r="M1638" s="64" t="s">
        <v>236</v>
      </c>
      <c r="N1638" s="64" t="s">
        <v>254</v>
      </c>
      <c r="O1638" s="64" t="s">
        <v>568</v>
      </c>
    </row>
    <row r="1639" spans="2:15" x14ac:dyDescent="0.3">
      <c r="B1639" t="s">
        <v>1536</v>
      </c>
      <c r="C1639" t="s">
        <v>16465</v>
      </c>
      <c r="D1639" t="s">
        <v>2223</v>
      </c>
      <c r="E1639" s="64">
        <v>0</v>
      </c>
      <c r="F1639" s="64">
        <v>0</v>
      </c>
      <c r="G1639" s="47">
        <v>42893</v>
      </c>
      <c r="H1639" s="71">
        <v>5.666666666666667</v>
      </c>
      <c r="I1639" s="64">
        <v>46906</v>
      </c>
      <c r="J1639" s="64" t="s">
        <v>1538</v>
      </c>
      <c r="K1639" s="64" t="s">
        <v>2160</v>
      </c>
      <c r="L1639" s="64" t="s">
        <v>14238</v>
      </c>
      <c r="M1639" s="64" t="s">
        <v>246</v>
      </c>
      <c r="N1639" s="64" t="s">
        <v>254</v>
      </c>
      <c r="O1639" s="64" t="s">
        <v>568</v>
      </c>
    </row>
    <row r="1640" spans="2:15" x14ac:dyDescent="0.3">
      <c r="B1640" t="s">
        <v>1536</v>
      </c>
      <c r="C1640" t="s">
        <v>16649</v>
      </c>
      <c r="D1640" t="s">
        <v>1626</v>
      </c>
      <c r="E1640" s="64">
        <v>0</v>
      </c>
      <c r="F1640" s="64">
        <v>0</v>
      </c>
      <c r="G1640" s="47">
        <v>42912</v>
      </c>
      <c r="H1640" s="71">
        <v>5.666666666666667</v>
      </c>
      <c r="I1640" s="64">
        <v>-1</v>
      </c>
      <c r="J1640" s="64" t="s">
        <v>1538</v>
      </c>
      <c r="K1640" s="64" t="s">
        <v>1535</v>
      </c>
      <c r="L1640" s="64" t="s">
        <v>1535</v>
      </c>
      <c r="M1640" s="64" t="s">
        <v>242</v>
      </c>
      <c r="N1640" s="64" t="s">
        <v>254</v>
      </c>
      <c r="O1640" s="64" t="s">
        <v>568</v>
      </c>
    </row>
    <row r="1641" spans="2:15" x14ac:dyDescent="0.3">
      <c r="B1641" t="s">
        <v>1536</v>
      </c>
      <c r="C1641" t="s">
        <v>16861</v>
      </c>
      <c r="D1641" t="s">
        <v>538</v>
      </c>
      <c r="E1641" s="64">
        <v>0</v>
      </c>
      <c r="F1641" s="64">
        <v>0</v>
      </c>
      <c r="G1641" s="47">
        <v>42908</v>
      </c>
      <c r="H1641" s="71">
        <v>5.666666666666667</v>
      </c>
      <c r="I1641" s="64">
        <v>-1</v>
      </c>
      <c r="J1641" s="64" t="s">
        <v>1538</v>
      </c>
      <c r="K1641" s="64" t="s">
        <v>1535</v>
      </c>
      <c r="L1641" s="64" t="s">
        <v>1535</v>
      </c>
      <c r="M1641" s="64" t="s">
        <v>242</v>
      </c>
      <c r="N1641" s="64" t="s">
        <v>254</v>
      </c>
      <c r="O1641" s="64" t="s">
        <v>568</v>
      </c>
    </row>
    <row r="1642" spans="2:15" x14ac:dyDescent="0.3">
      <c r="B1642" t="s">
        <v>1536</v>
      </c>
      <c r="C1642" t="s">
        <v>16880</v>
      </c>
      <c r="D1642" t="s">
        <v>1610</v>
      </c>
      <c r="E1642" s="64">
        <v>0</v>
      </c>
      <c r="F1642" s="64">
        <v>0</v>
      </c>
      <c r="G1642" s="47">
        <v>42899</v>
      </c>
      <c r="H1642" s="71">
        <v>5.666666666666667</v>
      </c>
      <c r="I1642" s="64">
        <v>-1</v>
      </c>
      <c r="J1642" s="64" t="s">
        <v>1538</v>
      </c>
      <c r="K1642" s="64" t="s">
        <v>1535</v>
      </c>
      <c r="L1642" s="64" t="s">
        <v>1535</v>
      </c>
      <c r="M1642" s="64" t="s">
        <v>242</v>
      </c>
      <c r="N1642" s="64" t="s">
        <v>254</v>
      </c>
      <c r="O1642" s="64" t="s">
        <v>568</v>
      </c>
    </row>
    <row r="1643" spans="2:15" x14ac:dyDescent="0.3">
      <c r="B1643" t="s">
        <v>1547</v>
      </c>
      <c r="C1643" t="s">
        <v>16930</v>
      </c>
      <c r="D1643" t="s">
        <v>568</v>
      </c>
      <c r="E1643" s="64">
        <v>0</v>
      </c>
      <c r="F1643" s="64">
        <v>0</v>
      </c>
      <c r="G1643" s="47">
        <v>42893</v>
      </c>
      <c r="H1643" s="71">
        <v>5.666666666666667</v>
      </c>
      <c r="I1643" s="64">
        <v>0</v>
      </c>
      <c r="J1643" s="64" t="s">
        <v>1538</v>
      </c>
      <c r="K1643" s="64" t="s">
        <v>1535</v>
      </c>
      <c r="L1643" s="64" t="s">
        <v>1535</v>
      </c>
      <c r="M1643" s="64" t="s">
        <v>242</v>
      </c>
      <c r="N1643" s="64" t="s">
        <v>254</v>
      </c>
      <c r="O1643" s="64" t="s">
        <v>568</v>
      </c>
    </row>
    <row r="1644" spans="2:15" x14ac:dyDescent="0.3">
      <c r="B1644" t="s">
        <v>1547</v>
      </c>
      <c r="C1644" t="s">
        <v>17030</v>
      </c>
      <c r="D1644" t="s">
        <v>568</v>
      </c>
      <c r="E1644" s="64">
        <v>0</v>
      </c>
      <c r="F1644" s="64">
        <v>0</v>
      </c>
      <c r="G1644" s="47">
        <v>42908</v>
      </c>
      <c r="H1644" s="71">
        <v>5.666666666666667</v>
      </c>
      <c r="I1644" s="64">
        <v>0</v>
      </c>
      <c r="J1644" s="64" t="s">
        <v>1538</v>
      </c>
      <c r="K1644" s="64" t="s">
        <v>1535</v>
      </c>
      <c r="L1644" s="64" t="s">
        <v>1535</v>
      </c>
      <c r="M1644" s="64" t="s">
        <v>236</v>
      </c>
      <c r="N1644" s="64" t="s">
        <v>254</v>
      </c>
      <c r="O1644" s="64" t="s">
        <v>568</v>
      </c>
    </row>
    <row r="1645" spans="2:15" x14ac:dyDescent="0.3">
      <c r="B1645" t="s">
        <v>1536</v>
      </c>
      <c r="C1645" t="s">
        <v>17055</v>
      </c>
      <c r="D1645" t="s">
        <v>251</v>
      </c>
      <c r="E1645" s="64">
        <v>1</v>
      </c>
      <c r="F1645" s="64">
        <v>1363.76</v>
      </c>
      <c r="G1645" s="47">
        <v>42909</v>
      </c>
      <c r="H1645" s="71">
        <v>5.666666666666667</v>
      </c>
      <c r="I1645" s="64">
        <v>-1</v>
      </c>
      <c r="J1645" s="64" t="s">
        <v>1538</v>
      </c>
      <c r="K1645" s="64" t="s">
        <v>2173</v>
      </c>
      <c r="L1645" s="64" t="s">
        <v>14360</v>
      </c>
      <c r="M1645" s="64" t="s">
        <v>241</v>
      </c>
      <c r="N1645" s="64" t="s">
        <v>254</v>
      </c>
      <c r="O1645" s="64" t="s">
        <v>568</v>
      </c>
    </row>
    <row r="1646" spans="2:15" x14ac:dyDescent="0.3">
      <c r="B1646" t="s">
        <v>1536</v>
      </c>
      <c r="C1646" t="s">
        <v>17159</v>
      </c>
      <c r="D1646" t="s">
        <v>273</v>
      </c>
      <c r="E1646" s="64">
        <v>0</v>
      </c>
      <c r="F1646" s="64">
        <v>0</v>
      </c>
      <c r="G1646" s="47">
        <v>42916</v>
      </c>
      <c r="H1646" s="71">
        <v>5.666666666666667</v>
      </c>
      <c r="I1646" s="64">
        <v>-1</v>
      </c>
      <c r="J1646" s="64" t="s">
        <v>249</v>
      </c>
      <c r="K1646" s="64" t="s">
        <v>1535</v>
      </c>
      <c r="L1646" s="64" t="s">
        <v>1535</v>
      </c>
      <c r="M1646" s="64" t="s">
        <v>242</v>
      </c>
      <c r="N1646" s="64" t="s">
        <v>254</v>
      </c>
      <c r="O1646" s="64" t="s">
        <v>568</v>
      </c>
    </row>
    <row r="1647" spans="2:15" x14ac:dyDescent="0.3">
      <c r="B1647" t="s">
        <v>1547</v>
      </c>
      <c r="C1647" t="s">
        <v>17192</v>
      </c>
      <c r="D1647" t="s">
        <v>568</v>
      </c>
      <c r="E1647" s="64">
        <v>0</v>
      </c>
      <c r="F1647" s="64">
        <v>0</v>
      </c>
      <c r="G1647" s="47">
        <v>42908</v>
      </c>
      <c r="H1647" s="71">
        <v>5.666666666666667</v>
      </c>
      <c r="I1647" s="64">
        <v>0</v>
      </c>
      <c r="J1647" s="64" t="s">
        <v>1538</v>
      </c>
      <c r="K1647" s="64" t="s">
        <v>1535</v>
      </c>
      <c r="L1647" s="64" t="s">
        <v>1535</v>
      </c>
      <c r="M1647" s="64" t="s">
        <v>236</v>
      </c>
      <c r="N1647" s="64" t="s">
        <v>254</v>
      </c>
      <c r="O1647" s="64" t="s">
        <v>568</v>
      </c>
    </row>
    <row r="1648" spans="2:15" x14ac:dyDescent="0.3">
      <c r="B1648" t="s">
        <v>1536</v>
      </c>
      <c r="C1648" t="s">
        <v>17335</v>
      </c>
      <c r="D1648" t="s">
        <v>399</v>
      </c>
      <c r="E1648" s="64">
        <v>0</v>
      </c>
      <c r="F1648" s="64">
        <v>0</v>
      </c>
      <c r="G1648" s="47">
        <v>42896</v>
      </c>
      <c r="H1648" s="71">
        <v>5.666666666666667</v>
      </c>
      <c r="I1648" s="64">
        <v>-1</v>
      </c>
      <c r="J1648" s="64" t="s">
        <v>1538</v>
      </c>
      <c r="K1648" s="64" t="s">
        <v>1535</v>
      </c>
      <c r="L1648" s="64" t="s">
        <v>1535</v>
      </c>
      <c r="M1648" s="64" t="s">
        <v>236</v>
      </c>
      <c r="N1648" s="64" t="s">
        <v>254</v>
      </c>
      <c r="O1648" s="64" t="s">
        <v>568</v>
      </c>
    </row>
    <row r="1649" spans="2:15" x14ac:dyDescent="0.3">
      <c r="B1649" t="s">
        <v>1547</v>
      </c>
      <c r="C1649" t="s">
        <v>17398</v>
      </c>
      <c r="D1649" t="s">
        <v>568</v>
      </c>
      <c r="E1649" s="64">
        <v>0</v>
      </c>
      <c r="F1649" s="64">
        <v>0</v>
      </c>
      <c r="G1649" s="47">
        <v>42908</v>
      </c>
      <c r="H1649" s="71">
        <v>5.666666666666667</v>
      </c>
      <c r="I1649" s="64">
        <v>0</v>
      </c>
      <c r="J1649" s="64" t="s">
        <v>1538</v>
      </c>
      <c r="K1649" s="64" t="s">
        <v>1535</v>
      </c>
      <c r="L1649" s="64" t="s">
        <v>1535</v>
      </c>
      <c r="M1649" s="64" t="s">
        <v>236</v>
      </c>
      <c r="N1649" s="64" t="s">
        <v>254</v>
      </c>
      <c r="O1649" s="64" t="s">
        <v>568</v>
      </c>
    </row>
    <row r="1650" spans="2:15" x14ac:dyDescent="0.3">
      <c r="B1650" t="s">
        <v>1547</v>
      </c>
      <c r="C1650" t="s">
        <v>17654</v>
      </c>
      <c r="D1650" t="s">
        <v>568</v>
      </c>
      <c r="E1650" s="64">
        <v>0</v>
      </c>
      <c r="F1650" s="64">
        <v>0</v>
      </c>
      <c r="G1650" s="47">
        <v>42910</v>
      </c>
      <c r="H1650" s="71">
        <v>5.666666666666667</v>
      </c>
      <c r="I1650" s="64">
        <v>0</v>
      </c>
      <c r="J1650" s="64" t="s">
        <v>1538</v>
      </c>
      <c r="K1650" s="64" t="s">
        <v>1535</v>
      </c>
      <c r="L1650" s="64" t="s">
        <v>1535</v>
      </c>
      <c r="M1650" s="64" t="s">
        <v>242</v>
      </c>
      <c r="N1650" s="64" t="s">
        <v>254</v>
      </c>
      <c r="O1650" s="64" t="s">
        <v>568</v>
      </c>
    </row>
    <row r="1651" spans="2:15" x14ac:dyDescent="0.3">
      <c r="B1651" t="s">
        <v>1536</v>
      </c>
      <c r="C1651" t="s">
        <v>17657</v>
      </c>
      <c r="D1651" t="s">
        <v>2735</v>
      </c>
      <c r="E1651" s="64">
        <v>0</v>
      </c>
      <c r="F1651" s="64">
        <v>0</v>
      </c>
      <c r="G1651" s="47">
        <v>42910</v>
      </c>
      <c r="H1651" s="71">
        <v>5.666666666666667</v>
      </c>
      <c r="I1651" s="64">
        <v>-1</v>
      </c>
      <c r="J1651" s="64" t="s">
        <v>1538</v>
      </c>
      <c r="K1651" s="64" t="s">
        <v>1535</v>
      </c>
      <c r="L1651" s="64" t="s">
        <v>1535</v>
      </c>
      <c r="M1651" s="64" t="s">
        <v>236</v>
      </c>
      <c r="N1651" s="64" t="s">
        <v>254</v>
      </c>
      <c r="O1651" s="64" t="s">
        <v>568</v>
      </c>
    </row>
    <row r="1652" spans="2:15" x14ac:dyDescent="0.3">
      <c r="B1652" t="s">
        <v>1547</v>
      </c>
      <c r="C1652" t="s">
        <v>17679</v>
      </c>
      <c r="D1652" t="s">
        <v>568</v>
      </c>
      <c r="E1652" s="64">
        <v>0</v>
      </c>
      <c r="F1652" s="64">
        <v>0</v>
      </c>
      <c r="G1652" s="47">
        <v>42908</v>
      </c>
      <c r="H1652" s="71">
        <v>5.666666666666667</v>
      </c>
      <c r="I1652" s="64">
        <v>0</v>
      </c>
      <c r="J1652" s="64" t="s">
        <v>1538</v>
      </c>
      <c r="K1652" s="64" t="s">
        <v>1535</v>
      </c>
      <c r="L1652" s="64" t="s">
        <v>1535</v>
      </c>
      <c r="M1652" s="64" t="s">
        <v>242</v>
      </c>
      <c r="N1652" s="64" t="s">
        <v>254</v>
      </c>
      <c r="O1652" s="64" t="s">
        <v>568</v>
      </c>
    </row>
    <row r="1653" spans="2:15" x14ac:dyDescent="0.3">
      <c r="B1653" t="s">
        <v>1536</v>
      </c>
      <c r="C1653" t="s">
        <v>17690</v>
      </c>
      <c r="D1653" t="s">
        <v>458</v>
      </c>
      <c r="E1653" s="64">
        <v>0</v>
      </c>
      <c r="F1653" s="64">
        <v>0</v>
      </c>
      <c r="G1653" s="47">
        <v>42899</v>
      </c>
      <c r="H1653" s="71">
        <v>5.666666666666667</v>
      </c>
      <c r="I1653" s="64">
        <v>-1</v>
      </c>
      <c r="J1653" s="64" t="s">
        <v>1538</v>
      </c>
      <c r="K1653" s="64" t="s">
        <v>1535</v>
      </c>
      <c r="L1653" s="64" t="s">
        <v>1535</v>
      </c>
      <c r="M1653" s="64" t="s">
        <v>246</v>
      </c>
      <c r="N1653" s="64" t="s">
        <v>254</v>
      </c>
      <c r="O1653" s="64" t="s">
        <v>568</v>
      </c>
    </row>
    <row r="1654" spans="2:15" x14ac:dyDescent="0.3">
      <c r="B1654" t="s">
        <v>1536</v>
      </c>
      <c r="C1654" t="s">
        <v>12354</v>
      </c>
      <c r="D1654" t="s">
        <v>442</v>
      </c>
      <c r="E1654" s="64">
        <v>0</v>
      </c>
      <c r="F1654" s="64">
        <v>0</v>
      </c>
      <c r="G1654" s="47">
        <v>42879</v>
      </c>
      <c r="H1654" s="71">
        <v>5.75</v>
      </c>
      <c r="I1654" s="64">
        <v>-1</v>
      </c>
      <c r="J1654" s="64" t="s">
        <v>1538</v>
      </c>
      <c r="K1654" s="64" t="s">
        <v>1535</v>
      </c>
      <c r="L1654" s="64" t="s">
        <v>1535</v>
      </c>
      <c r="M1654" s="64" t="s">
        <v>246</v>
      </c>
      <c r="N1654" s="64" t="s">
        <v>254</v>
      </c>
      <c r="O1654" s="64" t="s">
        <v>568</v>
      </c>
    </row>
    <row r="1655" spans="2:15" x14ac:dyDescent="0.3">
      <c r="B1655" t="s">
        <v>1536</v>
      </c>
      <c r="C1655" t="s">
        <v>12381</v>
      </c>
      <c r="D1655" t="s">
        <v>1759</v>
      </c>
      <c r="E1655" s="64">
        <v>0</v>
      </c>
      <c r="F1655" s="64">
        <v>0</v>
      </c>
      <c r="G1655" s="47">
        <v>42874</v>
      </c>
      <c r="H1655" s="71">
        <v>5.75</v>
      </c>
      <c r="I1655" s="64">
        <v>-1</v>
      </c>
      <c r="J1655" s="64" t="s">
        <v>1538</v>
      </c>
      <c r="K1655" s="64" t="s">
        <v>1535</v>
      </c>
      <c r="L1655" s="64" t="s">
        <v>1535</v>
      </c>
      <c r="M1655" s="64" t="s">
        <v>246</v>
      </c>
      <c r="N1655" s="64" t="s">
        <v>254</v>
      </c>
      <c r="O1655" s="64" t="s">
        <v>568</v>
      </c>
    </row>
    <row r="1656" spans="2:15" x14ac:dyDescent="0.3">
      <c r="B1656" t="s">
        <v>1547</v>
      </c>
      <c r="C1656" t="s">
        <v>12383</v>
      </c>
      <c r="D1656" t="s">
        <v>568</v>
      </c>
      <c r="E1656" s="64">
        <v>0</v>
      </c>
      <c r="F1656" s="64">
        <v>0</v>
      </c>
      <c r="G1656" s="47">
        <v>42857</v>
      </c>
      <c r="H1656" s="71">
        <v>5.75</v>
      </c>
      <c r="I1656" s="64">
        <v>0</v>
      </c>
      <c r="J1656" s="64" t="s">
        <v>1538</v>
      </c>
      <c r="K1656" s="64" t="s">
        <v>1535</v>
      </c>
      <c r="L1656" s="64" t="s">
        <v>1535</v>
      </c>
      <c r="M1656" s="64" t="s">
        <v>236</v>
      </c>
      <c r="N1656" s="64" t="s">
        <v>254</v>
      </c>
      <c r="O1656" s="64" t="s">
        <v>568</v>
      </c>
    </row>
    <row r="1657" spans="2:15" x14ac:dyDescent="0.3">
      <c r="B1657" t="s">
        <v>1536</v>
      </c>
      <c r="C1657" t="s">
        <v>12407</v>
      </c>
      <c r="D1657" t="s">
        <v>308</v>
      </c>
      <c r="E1657" s="64">
        <v>0</v>
      </c>
      <c r="F1657" s="64">
        <v>0</v>
      </c>
      <c r="G1657" s="47">
        <v>42860</v>
      </c>
      <c r="H1657" s="71">
        <v>5.75</v>
      </c>
      <c r="I1657" s="64">
        <v>-1</v>
      </c>
      <c r="J1657" s="64" t="s">
        <v>1538</v>
      </c>
      <c r="K1657" s="64" t="s">
        <v>1535</v>
      </c>
      <c r="L1657" s="64" t="s">
        <v>1535</v>
      </c>
      <c r="M1657" s="64" t="s">
        <v>241</v>
      </c>
      <c r="N1657" s="64" t="s">
        <v>254</v>
      </c>
      <c r="O1657" s="64" t="s">
        <v>568</v>
      </c>
    </row>
    <row r="1658" spans="2:15" x14ac:dyDescent="0.3">
      <c r="B1658" t="s">
        <v>1536</v>
      </c>
      <c r="C1658" t="s">
        <v>12456</v>
      </c>
      <c r="D1658" t="s">
        <v>12457</v>
      </c>
      <c r="E1658" s="64">
        <v>0</v>
      </c>
      <c r="F1658" s="64">
        <v>0</v>
      </c>
      <c r="G1658" s="47">
        <v>42880</v>
      </c>
      <c r="H1658" s="71">
        <v>5.75</v>
      </c>
      <c r="I1658" s="64">
        <v>-1</v>
      </c>
      <c r="J1658" s="64" t="s">
        <v>1538</v>
      </c>
      <c r="K1658" s="64" t="s">
        <v>1535</v>
      </c>
      <c r="L1658" s="64" t="s">
        <v>1535</v>
      </c>
      <c r="M1658" s="64" t="s">
        <v>246</v>
      </c>
      <c r="N1658" s="64" t="s">
        <v>254</v>
      </c>
      <c r="O1658" s="64" t="s">
        <v>568</v>
      </c>
    </row>
    <row r="1659" spans="2:15" x14ac:dyDescent="0.3">
      <c r="B1659" t="s">
        <v>1536</v>
      </c>
      <c r="C1659" t="s">
        <v>12467</v>
      </c>
      <c r="D1659" t="s">
        <v>12468</v>
      </c>
      <c r="E1659" s="64">
        <v>1</v>
      </c>
      <c r="F1659" s="64">
        <v>333.85</v>
      </c>
      <c r="G1659" s="47">
        <v>42859</v>
      </c>
      <c r="H1659" s="71">
        <v>5.75</v>
      </c>
      <c r="I1659" s="64">
        <v>-1</v>
      </c>
      <c r="J1659" s="64" t="s">
        <v>1538</v>
      </c>
      <c r="K1659" s="64" t="s">
        <v>1535</v>
      </c>
      <c r="L1659" s="64" t="s">
        <v>1535</v>
      </c>
      <c r="M1659" s="64" t="s">
        <v>236</v>
      </c>
      <c r="N1659" s="64" t="s">
        <v>254</v>
      </c>
      <c r="O1659" s="64" t="s">
        <v>568</v>
      </c>
    </row>
    <row r="1660" spans="2:15" x14ac:dyDescent="0.3">
      <c r="B1660" t="s">
        <v>1547</v>
      </c>
      <c r="C1660" t="s">
        <v>12475</v>
      </c>
      <c r="D1660" t="s">
        <v>568</v>
      </c>
      <c r="E1660" s="64">
        <v>0</v>
      </c>
      <c r="F1660" s="64">
        <v>0</v>
      </c>
      <c r="G1660" s="47">
        <v>42878</v>
      </c>
      <c r="H1660" s="71">
        <v>5.75</v>
      </c>
      <c r="I1660" s="64">
        <v>0</v>
      </c>
      <c r="J1660" s="64" t="s">
        <v>1538</v>
      </c>
      <c r="K1660" s="64" t="s">
        <v>1535</v>
      </c>
      <c r="L1660" s="64" t="s">
        <v>1535</v>
      </c>
      <c r="M1660" s="64" t="s">
        <v>236</v>
      </c>
      <c r="N1660" s="64" t="s">
        <v>254</v>
      </c>
      <c r="O1660" s="64" t="s">
        <v>568</v>
      </c>
    </row>
    <row r="1661" spans="2:15" x14ac:dyDescent="0.3">
      <c r="B1661" t="s">
        <v>1547</v>
      </c>
      <c r="C1661" t="s">
        <v>12486</v>
      </c>
      <c r="D1661" t="s">
        <v>568</v>
      </c>
      <c r="E1661" s="64">
        <v>0</v>
      </c>
      <c r="F1661" s="64">
        <v>0</v>
      </c>
      <c r="G1661" s="47">
        <v>42865</v>
      </c>
      <c r="H1661" s="71">
        <v>5.75</v>
      </c>
      <c r="I1661" s="64">
        <v>0</v>
      </c>
      <c r="J1661" s="64" t="s">
        <v>1538</v>
      </c>
      <c r="K1661" s="64" t="s">
        <v>1535</v>
      </c>
      <c r="L1661" s="64" t="s">
        <v>1535</v>
      </c>
      <c r="M1661" s="64" t="s">
        <v>236</v>
      </c>
      <c r="N1661" s="64" t="s">
        <v>254</v>
      </c>
      <c r="O1661" s="64" t="s">
        <v>568</v>
      </c>
    </row>
    <row r="1662" spans="2:15" x14ac:dyDescent="0.3">
      <c r="B1662" t="s">
        <v>1547</v>
      </c>
      <c r="C1662" t="s">
        <v>12529</v>
      </c>
      <c r="D1662" t="s">
        <v>568</v>
      </c>
      <c r="E1662" s="64">
        <v>0</v>
      </c>
      <c r="F1662" s="64">
        <v>0</v>
      </c>
      <c r="G1662" s="47">
        <v>42884</v>
      </c>
      <c r="H1662" s="71">
        <v>5.75</v>
      </c>
      <c r="I1662" s="64">
        <v>0</v>
      </c>
      <c r="J1662" s="64" t="s">
        <v>1538</v>
      </c>
      <c r="K1662" s="64" t="s">
        <v>1535</v>
      </c>
      <c r="L1662" s="64" t="s">
        <v>1535</v>
      </c>
      <c r="M1662" s="64" t="s">
        <v>242</v>
      </c>
      <c r="N1662" s="64" t="s">
        <v>254</v>
      </c>
      <c r="O1662" s="64" t="s">
        <v>568</v>
      </c>
    </row>
    <row r="1663" spans="2:15" x14ac:dyDescent="0.3">
      <c r="B1663" t="s">
        <v>1536</v>
      </c>
      <c r="C1663" t="s">
        <v>12548</v>
      </c>
      <c r="D1663" t="s">
        <v>537</v>
      </c>
      <c r="E1663" s="64">
        <v>1</v>
      </c>
      <c r="F1663" s="64">
        <v>222.57</v>
      </c>
      <c r="G1663" s="47">
        <v>42859</v>
      </c>
      <c r="H1663" s="71">
        <v>5.75</v>
      </c>
      <c r="I1663" s="64">
        <v>-1</v>
      </c>
      <c r="J1663" s="64" t="s">
        <v>1538</v>
      </c>
      <c r="K1663" s="64" t="s">
        <v>1535</v>
      </c>
      <c r="L1663" s="64" t="s">
        <v>1535</v>
      </c>
      <c r="M1663" s="64" t="s">
        <v>241</v>
      </c>
      <c r="N1663" s="64" t="s">
        <v>254</v>
      </c>
      <c r="O1663" s="64" t="s">
        <v>568</v>
      </c>
    </row>
    <row r="1664" spans="2:15" x14ac:dyDescent="0.3">
      <c r="B1664" t="s">
        <v>1536</v>
      </c>
      <c r="C1664" t="s">
        <v>12620</v>
      </c>
      <c r="D1664" t="s">
        <v>480</v>
      </c>
      <c r="E1664" s="64">
        <v>1</v>
      </c>
      <c r="F1664" s="64">
        <v>278.20999999999998</v>
      </c>
      <c r="G1664" s="47">
        <v>42879</v>
      </c>
      <c r="H1664" s="71">
        <v>5.75</v>
      </c>
      <c r="I1664" s="64">
        <v>-1</v>
      </c>
      <c r="J1664" s="64" t="s">
        <v>249</v>
      </c>
      <c r="K1664" s="64" t="s">
        <v>1535</v>
      </c>
      <c r="L1664" s="64" t="s">
        <v>1535</v>
      </c>
      <c r="M1664" s="64" t="s">
        <v>242</v>
      </c>
      <c r="N1664" s="64" t="s">
        <v>254</v>
      </c>
      <c r="O1664" s="64" t="s">
        <v>568</v>
      </c>
    </row>
    <row r="1665" spans="2:15" x14ac:dyDescent="0.3">
      <c r="B1665" t="s">
        <v>1536</v>
      </c>
      <c r="C1665" t="s">
        <v>12653</v>
      </c>
      <c r="D1665" t="s">
        <v>2737</v>
      </c>
      <c r="E1665" s="64">
        <v>0</v>
      </c>
      <c r="F1665" s="64">
        <v>0</v>
      </c>
      <c r="G1665" s="47">
        <v>42866</v>
      </c>
      <c r="H1665" s="71">
        <v>5.75</v>
      </c>
      <c r="I1665" s="64">
        <v>-1</v>
      </c>
      <c r="J1665" s="64" t="s">
        <v>1538</v>
      </c>
      <c r="K1665" s="64" t="s">
        <v>1535</v>
      </c>
      <c r="L1665" s="64" t="s">
        <v>1535</v>
      </c>
      <c r="M1665" s="64" t="s">
        <v>246</v>
      </c>
      <c r="N1665" s="64" t="s">
        <v>254</v>
      </c>
      <c r="O1665" s="64" t="s">
        <v>568</v>
      </c>
    </row>
    <row r="1666" spans="2:15" x14ac:dyDescent="0.3">
      <c r="B1666" t="s">
        <v>1536</v>
      </c>
      <c r="C1666" t="s">
        <v>12659</v>
      </c>
      <c r="D1666" t="s">
        <v>275</v>
      </c>
      <c r="E1666" s="64">
        <v>0</v>
      </c>
      <c r="F1666" s="64">
        <v>0</v>
      </c>
      <c r="G1666" s="47">
        <v>42857</v>
      </c>
      <c r="H1666" s="71">
        <v>5.75</v>
      </c>
      <c r="I1666" s="64">
        <v>-1</v>
      </c>
      <c r="J1666" s="64" t="s">
        <v>1538</v>
      </c>
      <c r="K1666" s="64" t="s">
        <v>1535</v>
      </c>
      <c r="L1666" s="64" t="s">
        <v>1535</v>
      </c>
      <c r="M1666" s="64" t="s">
        <v>236</v>
      </c>
      <c r="N1666" s="64" t="s">
        <v>254</v>
      </c>
      <c r="O1666" s="64" t="s">
        <v>568</v>
      </c>
    </row>
    <row r="1667" spans="2:15" x14ac:dyDescent="0.3">
      <c r="B1667" t="s">
        <v>1547</v>
      </c>
      <c r="C1667" t="s">
        <v>12670</v>
      </c>
      <c r="D1667" t="s">
        <v>568</v>
      </c>
      <c r="E1667" s="64">
        <v>0</v>
      </c>
      <c r="F1667" s="64">
        <v>0</v>
      </c>
      <c r="G1667" s="47">
        <v>42884</v>
      </c>
      <c r="H1667" s="71">
        <v>5.75</v>
      </c>
      <c r="I1667" s="64">
        <v>0</v>
      </c>
      <c r="J1667" s="64" t="s">
        <v>1538</v>
      </c>
      <c r="K1667" s="64" t="s">
        <v>1535</v>
      </c>
      <c r="L1667" s="64" t="s">
        <v>1535</v>
      </c>
      <c r="M1667" s="64" t="s">
        <v>236</v>
      </c>
      <c r="N1667" s="64" t="s">
        <v>254</v>
      </c>
      <c r="O1667" s="64" t="s">
        <v>568</v>
      </c>
    </row>
    <row r="1668" spans="2:15" x14ac:dyDescent="0.3">
      <c r="B1668" t="s">
        <v>1536</v>
      </c>
      <c r="C1668" t="s">
        <v>13084</v>
      </c>
      <c r="D1668" t="s">
        <v>1601</v>
      </c>
      <c r="E1668" s="64">
        <v>2</v>
      </c>
      <c r="F1668" s="64">
        <v>1920.18</v>
      </c>
      <c r="G1668" s="47">
        <v>42859</v>
      </c>
      <c r="H1668" s="71">
        <v>5.75</v>
      </c>
      <c r="I1668" s="64">
        <v>-1</v>
      </c>
      <c r="J1668" s="64" t="s">
        <v>1538</v>
      </c>
      <c r="K1668" s="64" t="s">
        <v>2160</v>
      </c>
      <c r="L1668" s="64" t="s">
        <v>2936</v>
      </c>
      <c r="M1668" s="64" t="s">
        <v>236</v>
      </c>
      <c r="N1668" s="64" t="s">
        <v>254</v>
      </c>
      <c r="O1668" s="64" t="s">
        <v>568</v>
      </c>
    </row>
    <row r="1669" spans="2:15" x14ac:dyDescent="0.3">
      <c r="B1669" t="s">
        <v>1536</v>
      </c>
      <c r="C1669" t="s">
        <v>13153</v>
      </c>
      <c r="D1669" t="s">
        <v>1517</v>
      </c>
      <c r="E1669" s="64">
        <v>0</v>
      </c>
      <c r="F1669" s="64">
        <v>0</v>
      </c>
      <c r="G1669" s="47">
        <v>42868</v>
      </c>
      <c r="H1669" s="71">
        <v>5.75</v>
      </c>
      <c r="I1669" s="64">
        <v>-1</v>
      </c>
      <c r="J1669" s="64" t="s">
        <v>1538</v>
      </c>
      <c r="K1669" s="64" t="s">
        <v>2173</v>
      </c>
      <c r="L1669" s="64" t="s">
        <v>13154</v>
      </c>
      <c r="M1669" s="64" t="s">
        <v>236</v>
      </c>
      <c r="N1669" s="64" t="s">
        <v>254</v>
      </c>
      <c r="O1669" s="64" t="s">
        <v>568</v>
      </c>
    </row>
    <row r="1670" spans="2:15" x14ac:dyDescent="0.3">
      <c r="B1670" t="s">
        <v>1546</v>
      </c>
      <c r="C1670" t="s">
        <v>13188</v>
      </c>
      <c r="D1670" t="s">
        <v>2031</v>
      </c>
      <c r="E1670" s="64">
        <v>0</v>
      </c>
      <c r="F1670" s="64">
        <v>0</v>
      </c>
      <c r="G1670" s="47">
        <v>42885</v>
      </c>
      <c r="H1670" s="71">
        <v>5.75</v>
      </c>
      <c r="I1670" s="64">
        <v>-1</v>
      </c>
      <c r="J1670" s="64" t="s">
        <v>249</v>
      </c>
      <c r="K1670" s="64" t="s">
        <v>2173</v>
      </c>
      <c r="L1670" s="64" t="s">
        <v>13189</v>
      </c>
      <c r="M1670" s="64" t="s">
        <v>236</v>
      </c>
      <c r="N1670" s="64" t="s">
        <v>254</v>
      </c>
      <c r="O1670" s="64" t="s">
        <v>568</v>
      </c>
    </row>
    <row r="1671" spans="2:15" x14ac:dyDescent="0.3">
      <c r="B1671" t="s">
        <v>1536</v>
      </c>
      <c r="C1671" t="s">
        <v>13462</v>
      </c>
      <c r="D1671" t="s">
        <v>2027</v>
      </c>
      <c r="E1671" s="64">
        <v>0</v>
      </c>
      <c r="F1671" s="64">
        <v>0</v>
      </c>
      <c r="G1671" s="47">
        <v>42881</v>
      </c>
      <c r="H1671" s="71">
        <v>5.75</v>
      </c>
      <c r="I1671" s="64">
        <v>-1</v>
      </c>
      <c r="J1671" s="64" t="s">
        <v>1538</v>
      </c>
      <c r="K1671" s="64" t="s">
        <v>2160</v>
      </c>
      <c r="L1671" s="64" t="s">
        <v>8148</v>
      </c>
      <c r="M1671" s="64" t="s">
        <v>236</v>
      </c>
      <c r="N1671" s="64" t="s">
        <v>254</v>
      </c>
      <c r="O1671" s="64" t="s">
        <v>568</v>
      </c>
    </row>
    <row r="1672" spans="2:15" x14ac:dyDescent="0.3">
      <c r="B1672" t="s">
        <v>1536</v>
      </c>
      <c r="C1672" t="s">
        <v>13483</v>
      </c>
      <c r="D1672" t="s">
        <v>2035</v>
      </c>
      <c r="E1672" s="64">
        <v>0</v>
      </c>
      <c r="F1672" s="64">
        <v>0</v>
      </c>
      <c r="G1672" s="47">
        <v>42886</v>
      </c>
      <c r="H1672" s="71">
        <v>5.75</v>
      </c>
      <c r="I1672" s="64">
        <v>-1</v>
      </c>
      <c r="J1672" s="64" t="s">
        <v>1538</v>
      </c>
      <c r="K1672" s="64" t="s">
        <v>2160</v>
      </c>
      <c r="L1672" s="64" t="s">
        <v>5368</v>
      </c>
      <c r="M1672" s="64" t="s">
        <v>241</v>
      </c>
      <c r="N1672" s="64" t="s">
        <v>254</v>
      </c>
      <c r="O1672" s="64" t="s">
        <v>568</v>
      </c>
    </row>
    <row r="1673" spans="2:15" x14ac:dyDescent="0.3">
      <c r="B1673" t="s">
        <v>1536</v>
      </c>
      <c r="C1673" t="s">
        <v>11924</v>
      </c>
      <c r="D1673" t="s">
        <v>2222</v>
      </c>
      <c r="E1673" s="64">
        <v>0</v>
      </c>
      <c r="F1673" s="64">
        <v>0</v>
      </c>
      <c r="G1673" s="47">
        <v>42885</v>
      </c>
      <c r="H1673" s="71">
        <v>5.75</v>
      </c>
      <c r="I1673" s="64">
        <v>31035</v>
      </c>
      <c r="J1673" s="64" t="s">
        <v>1538</v>
      </c>
      <c r="K1673" s="64" t="s">
        <v>2160</v>
      </c>
      <c r="L1673" s="64" t="s">
        <v>11522</v>
      </c>
      <c r="M1673" s="64" t="s">
        <v>242</v>
      </c>
      <c r="N1673" s="64" t="s">
        <v>254</v>
      </c>
      <c r="O1673" s="64" t="s">
        <v>568</v>
      </c>
    </row>
    <row r="1674" spans="2:15" x14ac:dyDescent="0.3">
      <c r="B1674" t="s">
        <v>1536</v>
      </c>
      <c r="C1674" t="s">
        <v>13646</v>
      </c>
      <c r="D1674" t="s">
        <v>375</v>
      </c>
      <c r="E1674" s="64">
        <v>0</v>
      </c>
      <c r="F1674" s="64">
        <v>0</v>
      </c>
      <c r="G1674" s="47">
        <v>42874</v>
      </c>
      <c r="H1674" s="71">
        <v>5.75</v>
      </c>
      <c r="I1674" s="64">
        <v>-1</v>
      </c>
      <c r="J1674" s="64" t="s">
        <v>1538</v>
      </c>
      <c r="K1674" s="64" t="s">
        <v>2173</v>
      </c>
      <c r="L1674" s="64" t="s">
        <v>13647</v>
      </c>
      <c r="M1674" s="64" t="s">
        <v>242</v>
      </c>
      <c r="N1674" s="64" t="s">
        <v>254</v>
      </c>
      <c r="O1674" s="64" t="s">
        <v>568</v>
      </c>
    </row>
    <row r="1675" spans="2:15" x14ac:dyDescent="0.3">
      <c r="B1675" t="s">
        <v>1536</v>
      </c>
      <c r="C1675" t="s">
        <v>13661</v>
      </c>
      <c r="D1675" t="s">
        <v>1392</v>
      </c>
      <c r="E1675" s="64">
        <v>0</v>
      </c>
      <c r="F1675" s="64">
        <v>0</v>
      </c>
      <c r="G1675" s="47">
        <v>42861</v>
      </c>
      <c r="H1675" s="71">
        <v>5.75</v>
      </c>
      <c r="I1675" s="64">
        <v>-1</v>
      </c>
      <c r="J1675" s="64" t="s">
        <v>1538</v>
      </c>
      <c r="K1675" s="64" t="s">
        <v>2160</v>
      </c>
      <c r="L1675" s="64" t="s">
        <v>2936</v>
      </c>
      <c r="M1675" s="64" t="s">
        <v>246</v>
      </c>
      <c r="N1675" s="64" t="s">
        <v>254</v>
      </c>
      <c r="O1675" s="64" t="s">
        <v>568</v>
      </c>
    </row>
    <row r="1676" spans="2:15" x14ac:dyDescent="0.3">
      <c r="B1676" t="s">
        <v>1547</v>
      </c>
      <c r="C1676" t="s">
        <v>13662</v>
      </c>
      <c r="D1676" t="s">
        <v>568</v>
      </c>
      <c r="E1676" s="64">
        <v>0</v>
      </c>
      <c r="F1676" s="64">
        <v>0</v>
      </c>
      <c r="G1676" s="47">
        <v>42886</v>
      </c>
      <c r="H1676" s="71">
        <v>5.75</v>
      </c>
      <c r="I1676" s="64">
        <v>0</v>
      </c>
      <c r="J1676" s="64" t="s">
        <v>1538</v>
      </c>
      <c r="K1676" s="64" t="s">
        <v>2173</v>
      </c>
      <c r="L1676" s="64" t="s">
        <v>13663</v>
      </c>
      <c r="M1676" s="64" t="s">
        <v>242</v>
      </c>
      <c r="N1676" s="64" t="s">
        <v>254</v>
      </c>
      <c r="O1676" s="64" t="s">
        <v>568</v>
      </c>
    </row>
    <row r="1677" spans="2:15" x14ac:dyDescent="0.3">
      <c r="B1677" t="s">
        <v>1536</v>
      </c>
      <c r="C1677" t="s">
        <v>13781</v>
      </c>
      <c r="D1677" t="s">
        <v>2383</v>
      </c>
      <c r="E1677" s="64">
        <v>0</v>
      </c>
      <c r="F1677" s="64">
        <v>0</v>
      </c>
      <c r="G1677" s="47">
        <v>42886</v>
      </c>
      <c r="H1677" s="71">
        <v>5.75</v>
      </c>
      <c r="I1677" s="64">
        <v>-1</v>
      </c>
      <c r="J1677" s="64" t="s">
        <v>249</v>
      </c>
      <c r="K1677" s="64" t="s">
        <v>2173</v>
      </c>
      <c r="L1677" s="64" t="s">
        <v>13351</v>
      </c>
      <c r="M1677" s="64" t="s">
        <v>236</v>
      </c>
      <c r="N1677" s="64" t="s">
        <v>254</v>
      </c>
      <c r="O1677" s="64" t="s">
        <v>568</v>
      </c>
    </row>
    <row r="1678" spans="2:15" x14ac:dyDescent="0.3">
      <c r="B1678" t="s">
        <v>1536</v>
      </c>
      <c r="C1678" t="s">
        <v>13795</v>
      </c>
      <c r="D1678" t="s">
        <v>13340</v>
      </c>
      <c r="E1678" s="64">
        <v>0</v>
      </c>
      <c r="F1678" s="64">
        <v>0</v>
      </c>
      <c r="G1678" s="47">
        <v>42858</v>
      </c>
      <c r="H1678" s="71">
        <v>5.75</v>
      </c>
      <c r="I1678" s="64">
        <v>-1</v>
      </c>
      <c r="J1678" s="64" t="s">
        <v>1538</v>
      </c>
      <c r="K1678" s="64" t="s">
        <v>2160</v>
      </c>
      <c r="L1678" s="64" t="s">
        <v>8133</v>
      </c>
      <c r="M1678" s="64" t="s">
        <v>236</v>
      </c>
      <c r="N1678" s="64" t="s">
        <v>254</v>
      </c>
      <c r="O1678" s="64" t="s">
        <v>568</v>
      </c>
    </row>
    <row r="1679" spans="2:15" x14ac:dyDescent="0.3">
      <c r="B1679" t="s">
        <v>1536</v>
      </c>
      <c r="C1679" t="s">
        <v>13884</v>
      </c>
      <c r="D1679" t="s">
        <v>1972</v>
      </c>
      <c r="E1679" s="64">
        <v>0</v>
      </c>
      <c r="F1679" s="64">
        <v>0</v>
      </c>
      <c r="G1679" s="47">
        <v>42857</v>
      </c>
      <c r="H1679" s="71">
        <v>5.75</v>
      </c>
      <c r="I1679" s="64">
        <v>-1</v>
      </c>
      <c r="J1679" s="64" t="s">
        <v>249</v>
      </c>
      <c r="K1679" s="64" t="s">
        <v>2160</v>
      </c>
      <c r="L1679" s="64" t="s">
        <v>3505</v>
      </c>
      <c r="M1679" s="64" t="s">
        <v>236</v>
      </c>
      <c r="N1679" s="64" t="s">
        <v>254</v>
      </c>
      <c r="O1679" s="64" t="s">
        <v>568</v>
      </c>
    </row>
    <row r="1680" spans="2:15" x14ac:dyDescent="0.3">
      <c r="B1680" t="s">
        <v>1536</v>
      </c>
      <c r="C1680" t="s">
        <v>13983</v>
      </c>
      <c r="D1680" t="s">
        <v>2108</v>
      </c>
      <c r="E1680" s="64">
        <v>0</v>
      </c>
      <c r="F1680" s="64">
        <v>0</v>
      </c>
      <c r="G1680" s="47">
        <v>42858</v>
      </c>
      <c r="H1680" s="71">
        <v>5.75</v>
      </c>
      <c r="I1680" s="64">
        <v>-1</v>
      </c>
      <c r="J1680" s="64" t="s">
        <v>1538</v>
      </c>
      <c r="K1680" s="64" t="s">
        <v>2173</v>
      </c>
      <c r="L1680" s="64" t="s">
        <v>13984</v>
      </c>
      <c r="M1680" s="64" t="s">
        <v>236</v>
      </c>
      <c r="N1680" s="64" t="s">
        <v>254</v>
      </c>
      <c r="O1680" s="64" t="s">
        <v>568</v>
      </c>
    </row>
    <row r="1681" spans="2:15" x14ac:dyDescent="0.3">
      <c r="B1681" t="s">
        <v>1536</v>
      </c>
      <c r="C1681" t="s">
        <v>14052</v>
      </c>
      <c r="D1681" t="s">
        <v>2327</v>
      </c>
      <c r="E1681" s="64">
        <v>0</v>
      </c>
      <c r="F1681" s="64">
        <v>0</v>
      </c>
      <c r="G1681" s="47">
        <v>42886</v>
      </c>
      <c r="H1681" s="71">
        <v>5.75</v>
      </c>
      <c r="I1681" s="64">
        <v>-1</v>
      </c>
      <c r="J1681" s="64" t="s">
        <v>1538</v>
      </c>
      <c r="K1681" s="64" t="s">
        <v>2160</v>
      </c>
      <c r="L1681" s="64" t="s">
        <v>14053</v>
      </c>
      <c r="M1681" s="64" t="s">
        <v>236</v>
      </c>
      <c r="N1681" s="64" t="s">
        <v>254</v>
      </c>
      <c r="O1681" s="64" t="s">
        <v>568</v>
      </c>
    </row>
    <row r="1682" spans="2:15" x14ac:dyDescent="0.3">
      <c r="B1682" t="s">
        <v>1536</v>
      </c>
      <c r="C1682" t="s">
        <v>14077</v>
      </c>
      <c r="D1682" t="s">
        <v>1393</v>
      </c>
      <c r="E1682" s="64">
        <v>0</v>
      </c>
      <c r="F1682" s="64">
        <v>0</v>
      </c>
      <c r="G1682" s="47">
        <v>42874</v>
      </c>
      <c r="H1682" s="71">
        <v>5.75</v>
      </c>
      <c r="I1682" s="64">
        <v>-1</v>
      </c>
      <c r="J1682" s="64" t="s">
        <v>1538</v>
      </c>
      <c r="K1682" s="64" t="s">
        <v>2160</v>
      </c>
      <c r="L1682" s="64" t="s">
        <v>4235</v>
      </c>
      <c r="M1682" s="64" t="s">
        <v>241</v>
      </c>
      <c r="N1682" s="64" t="s">
        <v>254</v>
      </c>
      <c r="O1682" s="64" t="s">
        <v>568</v>
      </c>
    </row>
    <row r="1683" spans="2:15" x14ac:dyDescent="0.3">
      <c r="B1683" t="s">
        <v>1536</v>
      </c>
      <c r="C1683" t="s">
        <v>14214</v>
      </c>
      <c r="D1683" t="s">
        <v>343</v>
      </c>
      <c r="E1683" s="64">
        <v>0</v>
      </c>
      <c r="F1683" s="64">
        <v>0</v>
      </c>
      <c r="G1683" s="47">
        <v>42871</v>
      </c>
      <c r="H1683" s="71">
        <v>5.75</v>
      </c>
      <c r="I1683" s="64">
        <v>-1</v>
      </c>
      <c r="J1683" s="64" t="s">
        <v>1538</v>
      </c>
      <c r="K1683" s="64" t="s">
        <v>2160</v>
      </c>
      <c r="L1683" s="64" t="s">
        <v>4235</v>
      </c>
      <c r="M1683" s="64" t="s">
        <v>246</v>
      </c>
      <c r="N1683" s="64" t="s">
        <v>254</v>
      </c>
      <c r="O1683" s="64" t="s">
        <v>568</v>
      </c>
    </row>
    <row r="1684" spans="2:15" x14ac:dyDescent="0.3">
      <c r="B1684" t="s">
        <v>1536</v>
      </c>
      <c r="C1684" t="s">
        <v>14339</v>
      </c>
      <c r="D1684" t="s">
        <v>1970</v>
      </c>
      <c r="E1684" s="64">
        <v>0</v>
      </c>
      <c r="F1684" s="64">
        <v>0</v>
      </c>
      <c r="G1684" s="47">
        <v>42878</v>
      </c>
      <c r="H1684" s="71">
        <v>5.75</v>
      </c>
      <c r="I1684" s="64">
        <v>-1</v>
      </c>
      <c r="J1684" s="64" t="s">
        <v>1538</v>
      </c>
      <c r="K1684" s="64" t="s">
        <v>2160</v>
      </c>
      <c r="L1684" s="64" t="s">
        <v>5368</v>
      </c>
      <c r="M1684" s="64" t="s">
        <v>236</v>
      </c>
      <c r="N1684" s="64" t="s">
        <v>254</v>
      </c>
      <c r="O1684" s="64" t="s">
        <v>568</v>
      </c>
    </row>
    <row r="1685" spans="2:15" x14ac:dyDescent="0.3">
      <c r="B1685" t="s">
        <v>1536</v>
      </c>
      <c r="C1685" t="s">
        <v>14485</v>
      </c>
      <c r="D1685" t="s">
        <v>1960</v>
      </c>
      <c r="E1685" s="64">
        <v>0</v>
      </c>
      <c r="F1685" s="64">
        <v>0</v>
      </c>
      <c r="G1685" s="47">
        <v>42874</v>
      </c>
      <c r="H1685" s="71">
        <v>5.75</v>
      </c>
      <c r="I1685" s="64">
        <v>-1</v>
      </c>
      <c r="J1685" s="64" t="s">
        <v>1538</v>
      </c>
      <c r="K1685" s="64" t="s">
        <v>2173</v>
      </c>
      <c r="L1685" s="64" t="s">
        <v>5495</v>
      </c>
      <c r="M1685" s="64" t="s">
        <v>242</v>
      </c>
      <c r="N1685" s="64" t="s">
        <v>254</v>
      </c>
      <c r="O1685" s="64" t="s">
        <v>568</v>
      </c>
    </row>
    <row r="1686" spans="2:15" x14ac:dyDescent="0.3">
      <c r="B1686" t="s">
        <v>1536</v>
      </c>
      <c r="C1686" t="s">
        <v>14649</v>
      </c>
      <c r="D1686" t="s">
        <v>2266</v>
      </c>
      <c r="E1686" s="64">
        <v>0</v>
      </c>
      <c r="F1686" s="64">
        <v>0</v>
      </c>
      <c r="G1686" s="47">
        <v>42879</v>
      </c>
      <c r="H1686" s="71">
        <v>5.75</v>
      </c>
      <c r="I1686" s="64">
        <v>11869</v>
      </c>
      <c r="J1686" s="64" t="s">
        <v>1538</v>
      </c>
      <c r="K1686" s="64" t="s">
        <v>2173</v>
      </c>
      <c r="L1686" s="64" t="s">
        <v>14650</v>
      </c>
      <c r="M1686" s="64" t="s">
        <v>242</v>
      </c>
      <c r="N1686" s="64" t="s">
        <v>254</v>
      </c>
      <c r="O1686" s="64" t="s">
        <v>568</v>
      </c>
    </row>
    <row r="1687" spans="2:15" x14ac:dyDescent="0.3">
      <c r="B1687" t="s">
        <v>1536</v>
      </c>
      <c r="C1687" t="s">
        <v>14663</v>
      </c>
      <c r="D1687" t="s">
        <v>1858</v>
      </c>
      <c r="E1687" s="64">
        <v>0</v>
      </c>
      <c r="F1687" s="64">
        <v>0</v>
      </c>
      <c r="G1687" s="47">
        <v>42874</v>
      </c>
      <c r="H1687" s="71">
        <v>5.75</v>
      </c>
      <c r="I1687" s="64">
        <v>-1</v>
      </c>
      <c r="J1687" s="64" t="s">
        <v>249</v>
      </c>
      <c r="K1687" s="64" t="s">
        <v>2160</v>
      </c>
      <c r="L1687" s="64" t="s">
        <v>2925</v>
      </c>
      <c r="M1687" s="64" t="s">
        <v>236</v>
      </c>
      <c r="N1687" s="64" t="s">
        <v>254</v>
      </c>
      <c r="O1687" s="64" t="s">
        <v>568</v>
      </c>
    </row>
    <row r="1688" spans="2:15" x14ac:dyDescent="0.3">
      <c r="B1688" t="s">
        <v>1536</v>
      </c>
      <c r="C1688" t="s">
        <v>14862</v>
      </c>
      <c r="D1688" t="s">
        <v>1416</v>
      </c>
      <c r="E1688" s="64">
        <v>0</v>
      </c>
      <c r="F1688" s="64">
        <v>0</v>
      </c>
      <c r="G1688" s="47">
        <v>42875</v>
      </c>
      <c r="H1688" s="71">
        <v>5.75</v>
      </c>
      <c r="I1688" s="64">
        <v>-1</v>
      </c>
      <c r="J1688" s="64" t="s">
        <v>1538</v>
      </c>
      <c r="K1688" s="64" t="s">
        <v>2160</v>
      </c>
      <c r="L1688" s="64" t="s">
        <v>2971</v>
      </c>
      <c r="M1688" s="64" t="s">
        <v>241</v>
      </c>
      <c r="N1688" s="64" t="s">
        <v>254</v>
      </c>
      <c r="O1688" s="64" t="s">
        <v>568</v>
      </c>
    </row>
    <row r="1689" spans="2:15" x14ac:dyDescent="0.3">
      <c r="B1689" t="s">
        <v>1536</v>
      </c>
      <c r="C1689" t="s">
        <v>12165</v>
      </c>
      <c r="D1689" t="s">
        <v>2317</v>
      </c>
      <c r="E1689" s="64">
        <v>0</v>
      </c>
      <c r="F1689" s="64">
        <v>0</v>
      </c>
      <c r="G1689" s="47">
        <v>42886</v>
      </c>
      <c r="H1689" s="71">
        <v>5.75</v>
      </c>
      <c r="I1689" s="64">
        <v>121910</v>
      </c>
      <c r="J1689" s="64" t="s">
        <v>1538</v>
      </c>
      <c r="K1689" s="64" t="s">
        <v>2160</v>
      </c>
      <c r="L1689" s="64" t="s">
        <v>4726</v>
      </c>
      <c r="M1689" s="64" t="s">
        <v>236</v>
      </c>
      <c r="N1689" s="64" t="s">
        <v>254</v>
      </c>
      <c r="O1689" s="64" t="s">
        <v>568</v>
      </c>
    </row>
    <row r="1690" spans="2:15" x14ac:dyDescent="0.3">
      <c r="B1690" t="s">
        <v>1536</v>
      </c>
      <c r="C1690" t="s">
        <v>15012</v>
      </c>
      <c r="D1690" t="s">
        <v>277</v>
      </c>
      <c r="E1690" s="64">
        <v>0</v>
      </c>
      <c r="F1690" s="64">
        <v>0</v>
      </c>
      <c r="G1690" s="47">
        <v>42872</v>
      </c>
      <c r="H1690" s="71">
        <v>5.75</v>
      </c>
      <c r="I1690" s="64">
        <v>-1</v>
      </c>
      <c r="J1690" s="64" t="s">
        <v>249</v>
      </c>
      <c r="K1690" s="64" t="s">
        <v>2160</v>
      </c>
      <c r="L1690" s="64" t="s">
        <v>4726</v>
      </c>
      <c r="M1690" s="64" t="s">
        <v>236</v>
      </c>
      <c r="N1690" s="64" t="s">
        <v>254</v>
      </c>
      <c r="O1690" s="64" t="s">
        <v>568</v>
      </c>
    </row>
    <row r="1691" spans="2:15" x14ac:dyDescent="0.3">
      <c r="B1691" t="s">
        <v>1536</v>
      </c>
      <c r="C1691" t="s">
        <v>15330</v>
      </c>
      <c r="D1691" t="s">
        <v>15331</v>
      </c>
      <c r="E1691" s="64">
        <v>0</v>
      </c>
      <c r="F1691" s="64">
        <v>0</v>
      </c>
      <c r="G1691" s="47">
        <v>42886</v>
      </c>
      <c r="H1691" s="71">
        <v>5.75</v>
      </c>
      <c r="I1691" s="64">
        <v>-1</v>
      </c>
      <c r="J1691" s="64" t="s">
        <v>249</v>
      </c>
      <c r="K1691" s="64" t="s">
        <v>2176</v>
      </c>
      <c r="L1691" s="64" t="s">
        <v>15332</v>
      </c>
      <c r="M1691" s="64" t="s">
        <v>236</v>
      </c>
      <c r="N1691" s="64" t="s">
        <v>254</v>
      </c>
      <c r="O1691" s="64" t="s">
        <v>568</v>
      </c>
    </row>
    <row r="1692" spans="2:15" x14ac:dyDescent="0.3">
      <c r="B1692" t="s">
        <v>1536</v>
      </c>
      <c r="C1692" t="s">
        <v>15446</v>
      </c>
      <c r="D1692" t="s">
        <v>1882</v>
      </c>
      <c r="E1692" s="64">
        <v>0</v>
      </c>
      <c r="F1692" s="64">
        <v>0</v>
      </c>
      <c r="G1692" s="47">
        <v>42886</v>
      </c>
      <c r="H1692" s="71">
        <v>5.75</v>
      </c>
      <c r="I1692" s="64">
        <v>-1</v>
      </c>
      <c r="J1692" s="64" t="s">
        <v>1538</v>
      </c>
      <c r="K1692" s="64" t="s">
        <v>2160</v>
      </c>
      <c r="L1692" s="64" t="s">
        <v>15447</v>
      </c>
      <c r="M1692" s="64" t="s">
        <v>236</v>
      </c>
      <c r="N1692" s="64" t="s">
        <v>254</v>
      </c>
      <c r="O1692" s="64" t="s">
        <v>568</v>
      </c>
    </row>
    <row r="1693" spans="2:15" x14ac:dyDescent="0.3">
      <c r="B1693" t="s">
        <v>1536</v>
      </c>
      <c r="C1693" t="s">
        <v>15454</v>
      </c>
      <c r="D1693" t="s">
        <v>1453</v>
      </c>
      <c r="E1693" s="64">
        <v>0</v>
      </c>
      <c r="F1693" s="64">
        <v>0</v>
      </c>
      <c r="G1693" s="47">
        <v>42877</v>
      </c>
      <c r="H1693" s="71">
        <v>5.75</v>
      </c>
      <c r="I1693" s="64">
        <v>-1</v>
      </c>
      <c r="J1693" s="64" t="s">
        <v>1538</v>
      </c>
      <c r="K1693" s="64" t="s">
        <v>2160</v>
      </c>
      <c r="L1693" s="64" t="s">
        <v>2971</v>
      </c>
      <c r="M1693" s="64" t="s">
        <v>236</v>
      </c>
      <c r="N1693" s="64" t="s">
        <v>254</v>
      </c>
      <c r="O1693" s="64" t="s">
        <v>568</v>
      </c>
    </row>
    <row r="1694" spans="2:15" x14ac:dyDescent="0.3">
      <c r="B1694" t="s">
        <v>1536</v>
      </c>
      <c r="C1694" t="s">
        <v>15524</v>
      </c>
      <c r="D1694" t="s">
        <v>415</v>
      </c>
      <c r="E1694" s="64">
        <v>0</v>
      </c>
      <c r="F1694" s="64">
        <v>0</v>
      </c>
      <c r="G1694" s="47">
        <v>42878</v>
      </c>
      <c r="H1694" s="71">
        <v>5.75</v>
      </c>
      <c r="I1694" s="64">
        <v>-1</v>
      </c>
      <c r="J1694" s="64" t="s">
        <v>1538</v>
      </c>
      <c r="K1694" s="64" t="s">
        <v>2173</v>
      </c>
      <c r="L1694" s="64" t="s">
        <v>15525</v>
      </c>
      <c r="M1694" s="64" t="s">
        <v>236</v>
      </c>
      <c r="N1694" s="64" t="s">
        <v>254</v>
      </c>
      <c r="O1694" s="64" t="s">
        <v>568</v>
      </c>
    </row>
    <row r="1695" spans="2:15" x14ac:dyDescent="0.3">
      <c r="B1695" t="s">
        <v>1536</v>
      </c>
      <c r="C1695" t="s">
        <v>11483</v>
      </c>
      <c r="D1695" t="s">
        <v>2519</v>
      </c>
      <c r="E1695" s="64">
        <v>0</v>
      </c>
      <c r="F1695" s="64">
        <v>0</v>
      </c>
      <c r="G1695" s="47">
        <v>42870</v>
      </c>
      <c r="H1695" s="71">
        <v>5.75</v>
      </c>
      <c r="I1695" s="64">
        <v>204268</v>
      </c>
      <c r="J1695" s="64" t="s">
        <v>1538</v>
      </c>
      <c r="K1695" s="64" t="s">
        <v>2160</v>
      </c>
      <c r="L1695" s="64" t="s">
        <v>2992</v>
      </c>
      <c r="M1695" s="64" t="s">
        <v>236</v>
      </c>
      <c r="N1695" s="64" t="s">
        <v>254</v>
      </c>
      <c r="O1695" s="64" t="s">
        <v>568</v>
      </c>
    </row>
    <row r="1696" spans="2:15" x14ac:dyDescent="0.3">
      <c r="B1696" t="s">
        <v>1536</v>
      </c>
      <c r="C1696" t="s">
        <v>15728</v>
      </c>
      <c r="D1696" t="s">
        <v>13972</v>
      </c>
      <c r="E1696" s="64">
        <v>0</v>
      </c>
      <c r="F1696" s="64">
        <v>0</v>
      </c>
      <c r="G1696" s="47">
        <v>42882</v>
      </c>
      <c r="H1696" s="71">
        <v>5.75</v>
      </c>
      <c r="I1696" s="64">
        <v>-1</v>
      </c>
      <c r="J1696" s="64" t="s">
        <v>249</v>
      </c>
      <c r="K1696" s="64" t="s">
        <v>2160</v>
      </c>
      <c r="L1696" s="64" t="s">
        <v>8133</v>
      </c>
      <c r="M1696" s="64" t="s">
        <v>236</v>
      </c>
      <c r="N1696" s="64" t="s">
        <v>254</v>
      </c>
      <c r="O1696" s="64" t="s">
        <v>568</v>
      </c>
    </row>
    <row r="1697" spans="2:15" x14ac:dyDescent="0.3">
      <c r="B1697" t="s">
        <v>1536</v>
      </c>
      <c r="C1697" t="s">
        <v>15908</v>
      </c>
      <c r="D1697" t="s">
        <v>1862</v>
      </c>
      <c r="E1697" s="64">
        <v>0</v>
      </c>
      <c r="F1697" s="64">
        <v>0</v>
      </c>
      <c r="G1697" s="47">
        <v>42873</v>
      </c>
      <c r="H1697" s="71">
        <v>5.75</v>
      </c>
      <c r="I1697" s="64">
        <v>-1</v>
      </c>
      <c r="J1697" s="64" t="s">
        <v>1538</v>
      </c>
      <c r="K1697" s="64" t="s">
        <v>2176</v>
      </c>
      <c r="L1697" s="64" t="s">
        <v>15909</v>
      </c>
      <c r="M1697" s="64" t="s">
        <v>236</v>
      </c>
      <c r="N1697" s="64" t="s">
        <v>254</v>
      </c>
      <c r="O1697" s="64" t="s">
        <v>568</v>
      </c>
    </row>
    <row r="1698" spans="2:15" x14ac:dyDescent="0.3">
      <c r="B1698" t="s">
        <v>1536</v>
      </c>
      <c r="C1698" t="s">
        <v>15970</v>
      </c>
      <c r="D1698" t="s">
        <v>1407</v>
      </c>
      <c r="E1698" s="64">
        <v>0</v>
      </c>
      <c r="F1698" s="64">
        <v>0</v>
      </c>
      <c r="G1698" s="47">
        <v>42867</v>
      </c>
      <c r="H1698" s="71">
        <v>5.75</v>
      </c>
      <c r="I1698" s="64">
        <v>-1</v>
      </c>
      <c r="J1698" s="64" t="s">
        <v>1538</v>
      </c>
      <c r="K1698" s="64" t="s">
        <v>2160</v>
      </c>
      <c r="L1698" s="64" t="s">
        <v>2936</v>
      </c>
      <c r="M1698" s="64" t="s">
        <v>242</v>
      </c>
      <c r="N1698" s="64" t="s">
        <v>254</v>
      </c>
      <c r="O1698" s="64" t="s">
        <v>568</v>
      </c>
    </row>
    <row r="1699" spans="2:15" x14ac:dyDescent="0.3">
      <c r="B1699" t="s">
        <v>1536</v>
      </c>
      <c r="C1699" t="s">
        <v>16016</v>
      </c>
      <c r="D1699" t="s">
        <v>16017</v>
      </c>
      <c r="E1699" s="64">
        <v>1</v>
      </c>
      <c r="F1699" s="64">
        <v>1363.76</v>
      </c>
      <c r="G1699" s="47">
        <v>42872</v>
      </c>
      <c r="H1699" s="71">
        <v>5.75</v>
      </c>
      <c r="I1699" s="64">
        <v>-1</v>
      </c>
      <c r="J1699" s="64" t="s">
        <v>1538</v>
      </c>
      <c r="K1699" s="64" t="s">
        <v>2160</v>
      </c>
      <c r="L1699" s="64" t="s">
        <v>4726</v>
      </c>
      <c r="M1699" s="64" t="s">
        <v>236</v>
      </c>
      <c r="N1699" s="64" t="s">
        <v>254</v>
      </c>
      <c r="O1699" s="64" t="s">
        <v>568</v>
      </c>
    </row>
    <row r="1700" spans="2:15" x14ac:dyDescent="0.3">
      <c r="B1700" t="s">
        <v>1536</v>
      </c>
      <c r="C1700" t="s">
        <v>16095</v>
      </c>
      <c r="D1700" t="s">
        <v>15331</v>
      </c>
      <c r="E1700" s="64">
        <v>0</v>
      </c>
      <c r="F1700" s="64">
        <v>0</v>
      </c>
      <c r="G1700" s="47">
        <v>42877</v>
      </c>
      <c r="H1700" s="71">
        <v>5.75</v>
      </c>
      <c r="I1700" s="64">
        <v>-1</v>
      </c>
      <c r="J1700" s="64" t="s">
        <v>1538</v>
      </c>
      <c r="K1700" s="64" t="s">
        <v>2160</v>
      </c>
      <c r="L1700" s="64" t="s">
        <v>16096</v>
      </c>
      <c r="M1700" s="64" t="s">
        <v>246</v>
      </c>
      <c r="N1700" s="64" t="s">
        <v>254</v>
      </c>
      <c r="O1700" s="64" t="s">
        <v>568</v>
      </c>
    </row>
    <row r="1701" spans="2:15" x14ac:dyDescent="0.3">
      <c r="B1701" t="s">
        <v>1536</v>
      </c>
      <c r="C1701" t="s">
        <v>16140</v>
      </c>
      <c r="D1701" t="s">
        <v>2238</v>
      </c>
      <c r="E1701" s="64">
        <v>0</v>
      </c>
      <c r="F1701" s="64">
        <v>0</v>
      </c>
      <c r="G1701" s="47">
        <v>42863</v>
      </c>
      <c r="H1701" s="71">
        <v>5.75</v>
      </c>
      <c r="I1701" s="64">
        <v>245819</v>
      </c>
      <c r="J1701" s="64" t="s">
        <v>1538</v>
      </c>
      <c r="K1701" s="64" t="s">
        <v>2176</v>
      </c>
      <c r="L1701" s="64" t="s">
        <v>16141</v>
      </c>
      <c r="M1701" s="64" t="s">
        <v>246</v>
      </c>
      <c r="N1701" s="64" t="s">
        <v>254</v>
      </c>
      <c r="O1701" s="64" t="s">
        <v>568</v>
      </c>
    </row>
    <row r="1702" spans="2:15" x14ac:dyDescent="0.3">
      <c r="B1702" t="s">
        <v>1536</v>
      </c>
      <c r="C1702" t="s">
        <v>16554</v>
      </c>
      <c r="D1702" t="s">
        <v>1521</v>
      </c>
      <c r="E1702" s="64">
        <v>0</v>
      </c>
      <c r="F1702" s="64">
        <v>0</v>
      </c>
      <c r="G1702" s="47">
        <v>42884</v>
      </c>
      <c r="H1702" s="71">
        <v>5.75</v>
      </c>
      <c r="I1702" s="64">
        <v>-1</v>
      </c>
      <c r="J1702" s="64" t="s">
        <v>1538</v>
      </c>
      <c r="K1702" s="64" t="s">
        <v>2173</v>
      </c>
      <c r="L1702" s="64" t="s">
        <v>13536</v>
      </c>
      <c r="M1702" s="64" t="s">
        <v>239</v>
      </c>
      <c r="N1702" s="64" t="s">
        <v>254</v>
      </c>
      <c r="O1702" s="64" t="s">
        <v>568</v>
      </c>
    </row>
    <row r="1703" spans="2:15" x14ac:dyDescent="0.3">
      <c r="B1703" t="s">
        <v>1547</v>
      </c>
      <c r="C1703" t="s">
        <v>16768</v>
      </c>
      <c r="D1703" t="s">
        <v>568</v>
      </c>
      <c r="E1703" s="64">
        <v>0</v>
      </c>
      <c r="F1703" s="64">
        <v>0</v>
      </c>
      <c r="G1703" s="47">
        <v>42879</v>
      </c>
      <c r="H1703" s="71">
        <v>5.75</v>
      </c>
      <c r="I1703" s="64">
        <v>0</v>
      </c>
      <c r="J1703" s="64" t="s">
        <v>1538</v>
      </c>
      <c r="K1703" s="64" t="s">
        <v>1535</v>
      </c>
      <c r="L1703" s="64" t="s">
        <v>1535</v>
      </c>
      <c r="M1703" s="64" t="s">
        <v>236</v>
      </c>
      <c r="N1703" s="64" t="s">
        <v>254</v>
      </c>
      <c r="O1703" s="64" t="s">
        <v>568</v>
      </c>
    </row>
    <row r="1704" spans="2:15" x14ac:dyDescent="0.3">
      <c r="B1704" t="s">
        <v>1547</v>
      </c>
      <c r="C1704" t="s">
        <v>16885</v>
      </c>
      <c r="D1704" t="s">
        <v>568</v>
      </c>
      <c r="E1704" s="64">
        <v>0</v>
      </c>
      <c r="F1704" s="64">
        <v>0</v>
      </c>
      <c r="G1704" s="47">
        <v>42857</v>
      </c>
      <c r="H1704" s="71">
        <v>5.75</v>
      </c>
      <c r="I1704" s="64">
        <v>0</v>
      </c>
      <c r="J1704" s="64" t="s">
        <v>1538</v>
      </c>
      <c r="K1704" s="64" t="s">
        <v>1535</v>
      </c>
      <c r="L1704" s="64" t="s">
        <v>1535</v>
      </c>
      <c r="M1704" s="64" t="s">
        <v>236</v>
      </c>
      <c r="N1704" s="64" t="s">
        <v>254</v>
      </c>
      <c r="O1704" s="64" t="s">
        <v>568</v>
      </c>
    </row>
    <row r="1705" spans="2:15" x14ac:dyDescent="0.3">
      <c r="B1705" t="s">
        <v>1536</v>
      </c>
      <c r="C1705" t="s">
        <v>16952</v>
      </c>
      <c r="D1705" t="s">
        <v>449</v>
      </c>
      <c r="E1705" s="64">
        <v>0</v>
      </c>
      <c r="F1705" s="64">
        <v>0</v>
      </c>
      <c r="G1705" s="47">
        <v>42863</v>
      </c>
      <c r="H1705" s="71">
        <v>5.75</v>
      </c>
      <c r="I1705" s="64">
        <v>-1</v>
      </c>
      <c r="J1705" s="64" t="s">
        <v>249</v>
      </c>
      <c r="K1705" s="64" t="s">
        <v>1535</v>
      </c>
      <c r="L1705" s="64" t="s">
        <v>1535</v>
      </c>
      <c r="M1705" s="64" t="s">
        <v>236</v>
      </c>
      <c r="N1705" s="64" t="s">
        <v>254</v>
      </c>
      <c r="O1705" s="64" t="s">
        <v>568</v>
      </c>
    </row>
    <row r="1706" spans="2:15" x14ac:dyDescent="0.3">
      <c r="B1706" t="s">
        <v>1536</v>
      </c>
      <c r="C1706" t="s">
        <v>16979</v>
      </c>
      <c r="D1706" t="s">
        <v>1550</v>
      </c>
      <c r="E1706" s="64">
        <v>0</v>
      </c>
      <c r="F1706" s="64">
        <v>0</v>
      </c>
      <c r="G1706" s="47">
        <v>42885</v>
      </c>
      <c r="H1706" s="71">
        <v>5.75</v>
      </c>
      <c r="I1706" s="64">
        <v>-1</v>
      </c>
      <c r="J1706" s="64" t="s">
        <v>1538</v>
      </c>
      <c r="K1706" s="64" t="s">
        <v>1535</v>
      </c>
      <c r="L1706" s="64" t="s">
        <v>1535</v>
      </c>
      <c r="M1706" s="64" t="s">
        <v>236</v>
      </c>
      <c r="N1706" s="64" t="s">
        <v>254</v>
      </c>
      <c r="O1706" s="64" t="s">
        <v>568</v>
      </c>
    </row>
    <row r="1707" spans="2:15" x14ac:dyDescent="0.3">
      <c r="B1707" t="s">
        <v>1536</v>
      </c>
      <c r="C1707" t="s">
        <v>17103</v>
      </c>
      <c r="D1707" t="s">
        <v>547</v>
      </c>
      <c r="E1707" s="64">
        <v>0</v>
      </c>
      <c r="F1707" s="64">
        <v>0</v>
      </c>
      <c r="G1707" s="47">
        <v>42885</v>
      </c>
      <c r="H1707" s="71">
        <v>5.75</v>
      </c>
      <c r="I1707" s="64">
        <v>-1</v>
      </c>
      <c r="J1707" s="64" t="s">
        <v>249</v>
      </c>
      <c r="K1707" s="64" t="s">
        <v>1535</v>
      </c>
      <c r="L1707" s="64" t="s">
        <v>1535</v>
      </c>
      <c r="M1707" s="64" t="s">
        <v>236</v>
      </c>
      <c r="N1707" s="64" t="s">
        <v>254</v>
      </c>
      <c r="O1707" s="64" t="s">
        <v>568</v>
      </c>
    </row>
    <row r="1708" spans="2:15" x14ac:dyDescent="0.3">
      <c r="B1708" t="s">
        <v>1536</v>
      </c>
      <c r="C1708" t="s">
        <v>17145</v>
      </c>
      <c r="D1708" t="s">
        <v>12593</v>
      </c>
      <c r="E1708" s="64">
        <v>0</v>
      </c>
      <c r="F1708" s="64">
        <v>0</v>
      </c>
      <c r="G1708" s="47">
        <v>42866</v>
      </c>
      <c r="H1708" s="71">
        <v>5.75</v>
      </c>
      <c r="I1708" s="64">
        <v>-1</v>
      </c>
      <c r="J1708" s="64" t="s">
        <v>1538</v>
      </c>
      <c r="K1708" s="64" t="s">
        <v>1535</v>
      </c>
      <c r="L1708" s="64" t="s">
        <v>1535</v>
      </c>
      <c r="M1708" s="64" t="s">
        <v>236</v>
      </c>
      <c r="N1708" s="64" t="s">
        <v>254</v>
      </c>
      <c r="O1708" s="64" t="s">
        <v>568</v>
      </c>
    </row>
    <row r="1709" spans="2:15" x14ac:dyDescent="0.3">
      <c r="B1709" t="s">
        <v>1547</v>
      </c>
      <c r="C1709" t="s">
        <v>17262</v>
      </c>
      <c r="D1709" t="s">
        <v>568</v>
      </c>
      <c r="E1709" s="64">
        <v>0</v>
      </c>
      <c r="F1709" s="64">
        <v>0</v>
      </c>
      <c r="G1709" s="47">
        <v>42879</v>
      </c>
      <c r="H1709" s="71">
        <v>5.75</v>
      </c>
      <c r="I1709" s="64">
        <v>0</v>
      </c>
      <c r="J1709" s="64" t="s">
        <v>1538</v>
      </c>
      <c r="K1709" s="64" t="s">
        <v>1535</v>
      </c>
      <c r="L1709" s="64" t="s">
        <v>1535</v>
      </c>
      <c r="M1709" s="64" t="s">
        <v>236</v>
      </c>
      <c r="N1709" s="64" t="s">
        <v>254</v>
      </c>
      <c r="O1709" s="64" t="s">
        <v>568</v>
      </c>
    </row>
    <row r="1710" spans="2:15" x14ac:dyDescent="0.3">
      <c r="B1710" t="s">
        <v>1536</v>
      </c>
      <c r="C1710" t="s">
        <v>17343</v>
      </c>
      <c r="D1710" t="s">
        <v>2389</v>
      </c>
      <c r="E1710" s="64">
        <v>0</v>
      </c>
      <c r="F1710" s="64">
        <v>0</v>
      </c>
      <c r="G1710" s="47">
        <v>42886</v>
      </c>
      <c r="H1710" s="71">
        <v>5.75</v>
      </c>
      <c r="I1710" s="64">
        <v>-1</v>
      </c>
      <c r="J1710" s="64" t="s">
        <v>249</v>
      </c>
      <c r="K1710" s="64" t="s">
        <v>1535</v>
      </c>
      <c r="L1710" s="64" t="s">
        <v>1535</v>
      </c>
      <c r="M1710" s="64" t="s">
        <v>242</v>
      </c>
      <c r="N1710" s="64" t="s">
        <v>254</v>
      </c>
      <c r="O1710" s="64" t="s">
        <v>568</v>
      </c>
    </row>
    <row r="1711" spans="2:15" x14ac:dyDescent="0.3">
      <c r="B1711" t="s">
        <v>1536</v>
      </c>
      <c r="C1711" t="s">
        <v>17385</v>
      </c>
      <c r="D1711" t="s">
        <v>486</v>
      </c>
      <c r="E1711" s="64">
        <v>0</v>
      </c>
      <c r="F1711" s="64">
        <v>0</v>
      </c>
      <c r="G1711" s="47">
        <v>42864</v>
      </c>
      <c r="H1711" s="71">
        <v>5.75</v>
      </c>
      <c r="I1711" s="64">
        <v>-1</v>
      </c>
      <c r="J1711" s="64" t="s">
        <v>249</v>
      </c>
      <c r="K1711" s="64" t="s">
        <v>1535</v>
      </c>
      <c r="L1711" s="64" t="s">
        <v>1535</v>
      </c>
      <c r="M1711" s="64" t="s">
        <v>242</v>
      </c>
      <c r="N1711" s="64" t="s">
        <v>254</v>
      </c>
      <c r="O1711" s="64" t="s">
        <v>568</v>
      </c>
    </row>
    <row r="1712" spans="2:15" x14ac:dyDescent="0.3">
      <c r="B1712" t="s">
        <v>1547</v>
      </c>
      <c r="C1712" t="s">
        <v>17416</v>
      </c>
      <c r="D1712" t="s">
        <v>568</v>
      </c>
      <c r="E1712" s="64">
        <v>0</v>
      </c>
      <c r="F1712" s="64">
        <v>0</v>
      </c>
      <c r="G1712" s="47">
        <v>42868</v>
      </c>
      <c r="H1712" s="71">
        <v>5.75</v>
      </c>
      <c r="I1712" s="64">
        <v>0</v>
      </c>
      <c r="J1712" s="64" t="s">
        <v>1538</v>
      </c>
      <c r="K1712" s="64" t="s">
        <v>1535</v>
      </c>
      <c r="L1712" s="64" t="s">
        <v>1535</v>
      </c>
      <c r="M1712" s="64" t="s">
        <v>236</v>
      </c>
      <c r="N1712" s="64" t="s">
        <v>254</v>
      </c>
      <c r="O1712" s="64" t="s">
        <v>568</v>
      </c>
    </row>
    <row r="1713" spans="2:15" x14ac:dyDescent="0.3">
      <c r="B1713" t="s">
        <v>1547</v>
      </c>
      <c r="C1713" t="s">
        <v>17427</v>
      </c>
      <c r="D1713" t="s">
        <v>568</v>
      </c>
      <c r="E1713" s="64">
        <v>0</v>
      </c>
      <c r="F1713" s="64">
        <v>0</v>
      </c>
      <c r="G1713" s="47">
        <v>42866</v>
      </c>
      <c r="H1713" s="71">
        <v>5.75</v>
      </c>
      <c r="I1713" s="64">
        <v>0</v>
      </c>
      <c r="J1713" s="64" t="s">
        <v>1538</v>
      </c>
      <c r="K1713" s="64" t="s">
        <v>1535</v>
      </c>
      <c r="L1713" s="64" t="s">
        <v>1535</v>
      </c>
      <c r="M1713" s="64" t="s">
        <v>236</v>
      </c>
      <c r="N1713" s="64" t="s">
        <v>254</v>
      </c>
      <c r="O1713" s="64" t="s">
        <v>568</v>
      </c>
    </row>
    <row r="1714" spans="2:15" x14ac:dyDescent="0.3">
      <c r="B1714" t="s">
        <v>1547</v>
      </c>
      <c r="C1714" t="s">
        <v>17469</v>
      </c>
      <c r="D1714" t="s">
        <v>568</v>
      </c>
      <c r="E1714" s="64">
        <v>0</v>
      </c>
      <c r="F1714" s="64">
        <v>0</v>
      </c>
      <c r="G1714" s="47">
        <v>42866</v>
      </c>
      <c r="H1714" s="71">
        <v>5.75</v>
      </c>
      <c r="I1714" s="64">
        <v>0</v>
      </c>
      <c r="J1714" s="64" t="s">
        <v>1538</v>
      </c>
      <c r="K1714" s="64" t="s">
        <v>1535</v>
      </c>
      <c r="L1714" s="64" t="s">
        <v>1535</v>
      </c>
      <c r="M1714" s="64" t="s">
        <v>236</v>
      </c>
      <c r="N1714" s="64" t="s">
        <v>254</v>
      </c>
      <c r="O1714" s="64" t="s">
        <v>568</v>
      </c>
    </row>
    <row r="1715" spans="2:15" x14ac:dyDescent="0.3">
      <c r="B1715" t="s">
        <v>1536</v>
      </c>
      <c r="C1715" t="s">
        <v>17497</v>
      </c>
      <c r="D1715" t="s">
        <v>495</v>
      </c>
      <c r="E1715" s="64">
        <v>0</v>
      </c>
      <c r="F1715" s="64">
        <v>0</v>
      </c>
      <c r="G1715" s="47">
        <v>42871</v>
      </c>
      <c r="H1715" s="71">
        <v>5.75</v>
      </c>
      <c r="I1715" s="64">
        <v>-1</v>
      </c>
      <c r="J1715" s="64" t="s">
        <v>1538</v>
      </c>
      <c r="K1715" s="64" t="s">
        <v>1535</v>
      </c>
      <c r="L1715" s="64" t="s">
        <v>1535</v>
      </c>
      <c r="M1715" s="64" t="s">
        <v>236</v>
      </c>
      <c r="N1715" s="64" t="s">
        <v>254</v>
      </c>
      <c r="O1715" s="64" t="s">
        <v>568</v>
      </c>
    </row>
    <row r="1716" spans="2:15" x14ac:dyDescent="0.3">
      <c r="B1716" t="s">
        <v>1547</v>
      </c>
      <c r="C1716" t="s">
        <v>17617</v>
      </c>
      <c r="D1716" t="s">
        <v>568</v>
      </c>
      <c r="E1716" s="64">
        <v>0</v>
      </c>
      <c r="F1716" s="64">
        <v>0</v>
      </c>
      <c r="G1716" s="47">
        <v>42860</v>
      </c>
      <c r="H1716" s="71">
        <v>5.75</v>
      </c>
      <c r="I1716" s="64">
        <v>0</v>
      </c>
      <c r="J1716" s="64" t="s">
        <v>1538</v>
      </c>
      <c r="K1716" s="64" t="s">
        <v>1535</v>
      </c>
      <c r="L1716" s="64" t="s">
        <v>1535</v>
      </c>
      <c r="M1716" s="64" t="s">
        <v>236</v>
      </c>
      <c r="N1716" s="64" t="s">
        <v>254</v>
      </c>
      <c r="O1716" s="64" t="s">
        <v>568</v>
      </c>
    </row>
    <row r="1717" spans="2:15" x14ac:dyDescent="0.3">
      <c r="B1717" t="s">
        <v>1536</v>
      </c>
      <c r="C1717" t="s">
        <v>12415</v>
      </c>
      <c r="D1717" t="s">
        <v>417</v>
      </c>
      <c r="E1717" s="64">
        <v>0</v>
      </c>
      <c r="F1717" s="64">
        <v>0</v>
      </c>
      <c r="G1717" s="47">
        <v>42844</v>
      </c>
      <c r="H1717" s="71">
        <v>5.833333333333333</v>
      </c>
      <c r="I1717" s="64">
        <v>-1</v>
      </c>
      <c r="J1717" s="64" t="s">
        <v>249</v>
      </c>
      <c r="K1717" s="64" t="s">
        <v>1535</v>
      </c>
      <c r="L1717" s="64" t="s">
        <v>1535</v>
      </c>
      <c r="M1717" s="64" t="s">
        <v>239</v>
      </c>
      <c r="N1717" s="64" t="s">
        <v>254</v>
      </c>
      <c r="O1717" s="64" t="s">
        <v>568</v>
      </c>
    </row>
    <row r="1718" spans="2:15" x14ac:dyDescent="0.3">
      <c r="B1718" t="s">
        <v>1536</v>
      </c>
      <c r="C1718" t="s">
        <v>12521</v>
      </c>
      <c r="D1718" t="s">
        <v>1710</v>
      </c>
      <c r="E1718" s="64">
        <v>0</v>
      </c>
      <c r="F1718" s="64">
        <v>0</v>
      </c>
      <c r="G1718" s="47">
        <v>42849</v>
      </c>
      <c r="H1718" s="71">
        <v>5.833333333333333</v>
      </c>
      <c r="I1718" s="64">
        <v>-1</v>
      </c>
      <c r="J1718" s="64" t="s">
        <v>249</v>
      </c>
      <c r="K1718" s="64" t="s">
        <v>1535</v>
      </c>
      <c r="L1718" s="64" t="s">
        <v>1535</v>
      </c>
      <c r="M1718" s="64" t="s">
        <v>236</v>
      </c>
      <c r="N1718" s="64" t="s">
        <v>254</v>
      </c>
      <c r="O1718" s="64" t="s">
        <v>568</v>
      </c>
    </row>
    <row r="1719" spans="2:15" x14ac:dyDescent="0.3">
      <c r="B1719" t="s">
        <v>1536</v>
      </c>
      <c r="C1719" t="s">
        <v>12578</v>
      </c>
      <c r="D1719" t="s">
        <v>399</v>
      </c>
      <c r="E1719" s="64">
        <v>0</v>
      </c>
      <c r="F1719" s="64">
        <v>0</v>
      </c>
      <c r="G1719" s="47">
        <v>42853</v>
      </c>
      <c r="H1719" s="71">
        <v>5.833333333333333</v>
      </c>
      <c r="I1719" s="64">
        <v>-1</v>
      </c>
      <c r="J1719" s="64" t="s">
        <v>249</v>
      </c>
      <c r="K1719" s="64" t="s">
        <v>1535</v>
      </c>
      <c r="L1719" s="64" t="s">
        <v>1535</v>
      </c>
      <c r="M1719" s="64" t="s">
        <v>242</v>
      </c>
      <c r="N1719" s="64" t="s">
        <v>254</v>
      </c>
      <c r="O1719" s="64" t="s">
        <v>568</v>
      </c>
    </row>
    <row r="1720" spans="2:15" x14ac:dyDescent="0.3">
      <c r="B1720" t="s">
        <v>1547</v>
      </c>
      <c r="C1720" t="s">
        <v>12589</v>
      </c>
      <c r="D1720" t="s">
        <v>568</v>
      </c>
      <c r="E1720" s="64">
        <v>0</v>
      </c>
      <c r="F1720" s="64">
        <v>0</v>
      </c>
      <c r="G1720" s="47">
        <v>42851</v>
      </c>
      <c r="H1720" s="71">
        <v>5.833333333333333</v>
      </c>
      <c r="I1720" s="64">
        <v>0</v>
      </c>
      <c r="J1720" s="64" t="s">
        <v>1538</v>
      </c>
      <c r="K1720" s="64" t="s">
        <v>1535</v>
      </c>
      <c r="L1720" s="64" t="s">
        <v>1535</v>
      </c>
      <c r="M1720" s="64" t="s">
        <v>236</v>
      </c>
      <c r="N1720" s="64" t="s">
        <v>254</v>
      </c>
      <c r="O1720" s="64" t="s">
        <v>568</v>
      </c>
    </row>
    <row r="1721" spans="2:15" x14ac:dyDescent="0.3">
      <c r="B1721" t="s">
        <v>1547</v>
      </c>
      <c r="C1721" t="s">
        <v>12616</v>
      </c>
      <c r="D1721" t="s">
        <v>568</v>
      </c>
      <c r="E1721" s="64">
        <v>0</v>
      </c>
      <c r="F1721" s="64">
        <v>0</v>
      </c>
      <c r="G1721" s="47">
        <v>42832</v>
      </c>
      <c r="H1721" s="71">
        <v>5.833333333333333</v>
      </c>
      <c r="I1721" s="64">
        <v>0</v>
      </c>
      <c r="J1721" s="64" t="s">
        <v>1538</v>
      </c>
      <c r="K1721" s="64" t="s">
        <v>1535</v>
      </c>
      <c r="L1721" s="64" t="s">
        <v>1535</v>
      </c>
      <c r="M1721" s="64" t="s">
        <v>236</v>
      </c>
      <c r="N1721" s="64" t="s">
        <v>254</v>
      </c>
      <c r="O1721" s="64" t="s">
        <v>568</v>
      </c>
    </row>
    <row r="1722" spans="2:15" x14ac:dyDescent="0.3">
      <c r="B1722" t="s">
        <v>1536</v>
      </c>
      <c r="C1722" t="s">
        <v>12644</v>
      </c>
      <c r="D1722" t="s">
        <v>479</v>
      </c>
      <c r="E1722" s="64">
        <v>0</v>
      </c>
      <c r="F1722" s="64">
        <v>0</v>
      </c>
      <c r="G1722" s="47">
        <v>42846</v>
      </c>
      <c r="H1722" s="71">
        <v>5.833333333333333</v>
      </c>
      <c r="I1722" s="64">
        <v>-1</v>
      </c>
      <c r="J1722" s="64" t="s">
        <v>1538</v>
      </c>
      <c r="K1722" s="64" t="s">
        <v>1535</v>
      </c>
      <c r="L1722" s="64" t="s">
        <v>1535</v>
      </c>
      <c r="M1722" s="64" t="s">
        <v>241</v>
      </c>
      <c r="N1722" s="64" t="s">
        <v>254</v>
      </c>
      <c r="O1722" s="64" t="s">
        <v>568</v>
      </c>
    </row>
    <row r="1723" spans="2:15" x14ac:dyDescent="0.3">
      <c r="B1723" t="s">
        <v>1547</v>
      </c>
      <c r="C1723" t="s">
        <v>12743</v>
      </c>
      <c r="D1723" t="s">
        <v>568</v>
      </c>
      <c r="E1723" s="64">
        <v>0</v>
      </c>
      <c r="F1723" s="64">
        <v>0</v>
      </c>
      <c r="G1723" s="47">
        <v>42829</v>
      </c>
      <c r="H1723" s="71">
        <v>5.833333333333333</v>
      </c>
      <c r="I1723" s="64">
        <v>0</v>
      </c>
      <c r="J1723" s="64" t="s">
        <v>1538</v>
      </c>
      <c r="K1723" s="64" t="s">
        <v>1535</v>
      </c>
      <c r="L1723" s="64" t="s">
        <v>1535</v>
      </c>
      <c r="M1723" s="64" t="s">
        <v>236</v>
      </c>
      <c r="N1723" s="64" t="s">
        <v>254</v>
      </c>
      <c r="O1723" s="64" t="s">
        <v>568</v>
      </c>
    </row>
    <row r="1724" spans="2:15" x14ac:dyDescent="0.3">
      <c r="B1724" t="s">
        <v>1536</v>
      </c>
      <c r="C1724" t="s">
        <v>12774</v>
      </c>
      <c r="D1724" t="s">
        <v>1696</v>
      </c>
      <c r="E1724" s="64">
        <v>0</v>
      </c>
      <c r="F1724" s="64">
        <v>0</v>
      </c>
      <c r="G1724" s="47">
        <v>42842</v>
      </c>
      <c r="H1724" s="71">
        <v>5.833333333333333</v>
      </c>
      <c r="I1724" s="64">
        <v>-1</v>
      </c>
      <c r="J1724" s="64" t="s">
        <v>249</v>
      </c>
      <c r="K1724" s="64" t="s">
        <v>1535</v>
      </c>
      <c r="L1724" s="64" t="s">
        <v>1535</v>
      </c>
      <c r="M1724" s="64" t="s">
        <v>242</v>
      </c>
      <c r="N1724" s="64" t="s">
        <v>254</v>
      </c>
      <c r="O1724" s="64" t="s">
        <v>568</v>
      </c>
    </row>
    <row r="1725" spans="2:15" x14ac:dyDescent="0.3">
      <c r="B1725" t="s">
        <v>1547</v>
      </c>
      <c r="C1725" t="s">
        <v>12809</v>
      </c>
      <c r="D1725" t="s">
        <v>568</v>
      </c>
      <c r="E1725" s="64">
        <v>0</v>
      </c>
      <c r="F1725" s="64">
        <v>0</v>
      </c>
      <c r="G1725" s="47">
        <v>42829</v>
      </c>
      <c r="H1725" s="71">
        <v>5.833333333333333</v>
      </c>
      <c r="I1725" s="64">
        <v>0</v>
      </c>
      <c r="J1725" s="64" t="s">
        <v>1538</v>
      </c>
      <c r="K1725" s="64" t="s">
        <v>1535</v>
      </c>
      <c r="L1725" s="64" t="s">
        <v>1535</v>
      </c>
      <c r="M1725" s="64" t="s">
        <v>242</v>
      </c>
      <c r="N1725" s="64" t="s">
        <v>254</v>
      </c>
      <c r="O1725" s="64" t="s">
        <v>568</v>
      </c>
    </row>
    <row r="1726" spans="2:15" x14ac:dyDescent="0.3">
      <c r="B1726" t="s">
        <v>1536</v>
      </c>
      <c r="C1726" t="s">
        <v>12837</v>
      </c>
      <c r="D1726" t="s">
        <v>420</v>
      </c>
      <c r="E1726" s="64">
        <v>0</v>
      </c>
      <c r="F1726" s="64">
        <v>0</v>
      </c>
      <c r="G1726" s="47">
        <v>42845</v>
      </c>
      <c r="H1726" s="71">
        <v>5.833333333333333</v>
      </c>
      <c r="I1726" s="64">
        <v>-1</v>
      </c>
      <c r="J1726" s="64" t="s">
        <v>249</v>
      </c>
      <c r="K1726" s="64" t="s">
        <v>1535</v>
      </c>
      <c r="L1726" s="64" t="s">
        <v>1535</v>
      </c>
      <c r="M1726" s="64" t="s">
        <v>242</v>
      </c>
      <c r="N1726" s="64" t="s">
        <v>254</v>
      </c>
      <c r="O1726" s="64" t="s">
        <v>568</v>
      </c>
    </row>
    <row r="1727" spans="2:15" x14ac:dyDescent="0.3">
      <c r="B1727" t="s">
        <v>1536</v>
      </c>
      <c r="C1727" t="s">
        <v>12968</v>
      </c>
      <c r="D1727" t="s">
        <v>1419</v>
      </c>
      <c r="E1727" s="64">
        <v>0</v>
      </c>
      <c r="F1727" s="64">
        <v>0</v>
      </c>
      <c r="G1727" s="47">
        <v>42852</v>
      </c>
      <c r="H1727" s="71">
        <v>5.833333333333333</v>
      </c>
      <c r="I1727" s="64">
        <v>-1</v>
      </c>
      <c r="J1727" s="64" t="s">
        <v>249</v>
      </c>
      <c r="K1727" s="64" t="s">
        <v>2176</v>
      </c>
      <c r="L1727" s="64" t="s">
        <v>12969</v>
      </c>
      <c r="M1727" s="64" t="s">
        <v>236</v>
      </c>
      <c r="N1727" s="64" t="s">
        <v>254</v>
      </c>
      <c r="O1727" s="64" t="s">
        <v>568</v>
      </c>
    </row>
    <row r="1728" spans="2:15" x14ac:dyDescent="0.3">
      <c r="B1728" t="s">
        <v>1546</v>
      </c>
      <c r="C1728" t="s">
        <v>13622</v>
      </c>
      <c r="D1728" t="s">
        <v>13450</v>
      </c>
      <c r="E1728" s="64">
        <v>1</v>
      </c>
      <c r="F1728" s="64">
        <v>333.85</v>
      </c>
      <c r="G1728" s="47">
        <v>42826</v>
      </c>
      <c r="H1728" s="71">
        <v>5.833333333333333</v>
      </c>
      <c r="I1728" s="64">
        <v>-1</v>
      </c>
      <c r="J1728" s="64" t="s">
        <v>1538</v>
      </c>
      <c r="K1728" s="64" t="s">
        <v>2173</v>
      </c>
      <c r="L1728" s="64" t="s">
        <v>3070</v>
      </c>
      <c r="M1728" s="64" t="s">
        <v>236</v>
      </c>
      <c r="N1728" s="64" t="s">
        <v>254</v>
      </c>
      <c r="O1728" s="64" t="s">
        <v>568</v>
      </c>
    </row>
    <row r="1729" spans="2:15" x14ac:dyDescent="0.3">
      <c r="B1729" t="s">
        <v>1536</v>
      </c>
      <c r="C1729" t="s">
        <v>13692</v>
      </c>
      <c r="D1729" t="s">
        <v>2033</v>
      </c>
      <c r="E1729" s="64">
        <v>0</v>
      </c>
      <c r="F1729" s="64">
        <v>0</v>
      </c>
      <c r="G1729" s="47">
        <v>42832</v>
      </c>
      <c r="H1729" s="71">
        <v>5.833333333333333</v>
      </c>
      <c r="I1729" s="64">
        <v>-1</v>
      </c>
      <c r="J1729" s="64" t="s">
        <v>249</v>
      </c>
      <c r="K1729" s="64" t="s">
        <v>2173</v>
      </c>
      <c r="L1729" s="64" t="s">
        <v>13693</v>
      </c>
      <c r="M1729" s="64" t="s">
        <v>236</v>
      </c>
      <c r="N1729" s="64" t="s">
        <v>254</v>
      </c>
      <c r="O1729" s="64" t="s">
        <v>568</v>
      </c>
    </row>
    <row r="1730" spans="2:15" x14ac:dyDescent="0.3">
      <c r="B1730" t="s">
        <v>1536</v>
      </c>
      <c r="C1730" t="s">
        <v>13856</v>
      </c>
      <c r="D1730" t="s">
        <v>409</v>
      </c>
      <c r="E1730" s="64">
        <v>0</v>
      </c>
      <c r="F1730" s="64">
        <v>0</v>
      </c>
      <c r="G1730" s="47">
        <v>42842</v>
      </c>
      <c r="H1730" s="71">
        <v>5.833333333333333</v>
      </c>
      <c r="I1730" s="64">
        <v>-1</v>
      </c>
      <c r="J1730" s="64" t="s">
        <v>1538</v>
      </c>
      <c r="K1730" s="64" t="s">
        <v>1535</v>
      </c>
      <c r="L1730" s="64" t="s">
        <v>1535</v>
      </c>
      <c r="M1730" s="64" t="s">
        <v>241</v>
      </c>
      <c r="N1730" s="64" t="s">
        <v>254</v>
      </c>
      <c r="O1730" s="64" t="s">
        <v>568</v>
      </c>
    </row>
    <row r="1731" spans="2:15" x14ac:dyDescent="0.3">
      <c r="B1731" t="s">
        <v>1536</v>
      </c>
      <c r="C1731" t="s">
        <v>12100</v>
      </c>
      <c r="D1731" t="s">
        <v>2356</v>
      </c>
      <c r="E1731" s="64">
        <v>0</v>
      </c>
      <c r="F1731" s="64">
        <v>0</v>
      </c>
      <c r="G1731" s="47">
        <v>42845</v>
      </c>
      <c r="H1731" s="71">
        <v>5.833333333333333</v>
      </c>
      <c r="I1731" s="64">
        <v>41539</v>
      </c>
      <c r="J1731" s="64" t="s">
        <v>1538</v>
      </c>
      <c r="K1731" s="64" t="s">
        <v>2160</v>
      </c>
      <c r="L1731" s="64" t="s">
        <v>4726</v>
      </c>
      <c r="M1731" s="64" t="s">
        <v>236</v>
      </c>
      <c r="N1731" s="64" t="s">
        <v>254</v>
      </c>
      <c r="O1731" s="64" t="s">
        <v>568</v>
      </c>
    </row>
    <row r="1732" spans="2:15" x14ac:dyDescent="0.3">
      <c r="B1732" t="s">
        <v>1536</v>
      </c>
      <c r="C1732" t="s">
        <v>13974</v>
      </c>
      <c r="D1732" t="s">
        <v>2093</v>
      </c>
      <c r="E1732" s="64">
        <v>0</v>
      </c>
      <c r="F1732" s="64">
        <v>0</v>
      </c>
      <c r="G1732" s="47">
        <v>42851</v>
      </c>
      <c r="H1732" s="71">
        <v>5.833333333333333</v>
      </c>
      <c r="I1732" s="64">
        <v>-1</v>
      </c>
      <c r="J1732" s="64" t="s">
        <v>249</v>
      </c>
      <c r="K1732" s="64" t="s">
        <v>2160</v>
      </c>
      <c r="L1732" s="64" t="s">
        <v>13975</v>
      </c>
      <c r="M1732" s="64" t="s">
        <v>236</v>
      </c>
      <c r="N1732" s="64" t="s">
        <v>254</v>
      </c>
      <c r="O1732" s="64" t="s">
        <v>568</v>
      </c>
    </row>
    <row r="1733" spans="2:15" x14ac:dyDescent="0.3">
      <c r="B1733" t="s">
        <v>1536</v>
      </c>
      <c r="C1733" t="s">
        <v>14061</v>
      </c>
      <c r="D1733" t="s">
        <v>1529</v>
      </c>
      <c r="E1733" s="64">
        <v>0</v>
      </c>
      <c r="F1733" s="64">
        <v>0</v>
      </c>
      <c r="G1733" s="47">
        <v>42852</v>
      </c>
      <c r="H1733" s="71">
        <v>5.833333333333333</v>
      </c>
      <c r="I1733" s="64">
        <v>-1</v>
      </c>
      <c r="J1733" s="64" t="s">
        <v>1538</v>
      </c>
      <c r="K1733" s="64" t="s">
        <v>2160</v>
      </c>
      <c r="L1733" s="64" t="s">
        <v>2936</v>
      </c>
      <c r="M1733" s="64" t="s">
        <v>236</v>
      </c>
      <c r="N1733" s="64" t="s">
        <v>254</v>
      </c>
      <c r="O1733" s="64" t="s">
        <v>568</v>
      </c>
    </row>
    <row r="1734" spans="2:15" x14ac:dyDescent="0.3">
      <c r="B1734" t="s">
        <v>1536</v>
      </c>
      <c r="C1734" t="s">
        <v>14093</v>
      </c>
      <c r="D1734" t="s">
        <v>1625</v>
      </c>
      <c r="E1734" s="64">
        <v>0</v>
      </c>
      <c r="F1734" s="64">
        <v>0</v>
      </c>
      <c r="G1734" s="47">
        <v>42850</v>
      </c>
      <c r="H1734" s="71">
        <v>5.833333333333333</v>
      </c>
      <c r="I1734" s="64">
        <v>-1</v>
      </c>
      <c r="J1734" s="64" t="s">
        <v>1538</v>
      </c>
      <c r="K1734" s="64" t="s">
        <v>2160</v>
      </c>
      <c r="L1734" s="64" t="s">
        <v>12925</v>
      </c>
      <c r="M1734" s="64" t="s">
        <v>242</v>
      </c>
      <c r="N1734" s="64" t="s">
        <v>254</v>
      </c>
      <c r="O1734" s="64" t="s">
        <v>568</v>
      </c>
    </row>
    <row r="1735" spans="2:15" x14ac:dyDescent="0.3">
      <c r="B1735" t="s">
        <v>1536</v>
      </c>
      <c r="C1735" t="s">
        <v>14132</v>
      </c>
      <c r="D1735" t="s">
        <v>1482</v>
      </c>
      <c r="E1735" s="64">
        <v>0</v>
      </c>
      <c r="F1735" s="64">
        <v>0</v>
      </c>
      <c r="G1735" s="47">
        <v>42828</v>
      </c>
      <c r="H1735" s="71">
        <v>5.833333333333333</v>
      </c>
      <c r="I1735" s="64">
        <v>-1</v>
      </c>
      <c r="J1735" s="64" t="s">
        <v>1538</v>
      </c>
      <c r="K1735" s="64" t="s">
        <v>2160</v>
      </c>
      <c r="L1735" s="64" t="s">
        <v>8148</v>
      </c>
      <c r="M1735" s="64" t="s">
        <v>246</v>
      </c>
      <c r="N1735" s="64" t="s">
        <v>254</v>
      </c>
      <c r="O1735" s="64" t="s">
        <v>568</v>
      </c>
    </row>
    <row r="1736" spans="2:15" x14ac:dyDescent="0.3">
      <c r="B1736" t="s">
        <v>1536</v>
      </c>
      <c r="C1736" t="s">
        <v>14230</v>
      </c>
      <c r="D1736" t="s">
        <v>2071</v>
      </c>
      <c r="E1736" s="64">
        <v>0</v>
      </c>
      <c r="F1736" s="64">
        <v>0</v>
      </c>
      <c r="G1736" s="47">
        <v>42837</v>
      </c>
      <c r="H1736" s="71">
        <v>5.833333333333333</v>
      </c>
      <c r="I1736" s="64">
        <v>-1</v>
      </c>
      <c r="J1736" s="64" t="s">
        <v>1538</v>
      </c>
      <c r="K1736" s="64" t="s">
        <v>2160</v>
      </c>
      <c r="L1736" s="64" t="s">
        <v>14231</v>
      </c>
      <c r="M1736" s="64" t="s">
        <v>246</v>
      </c>
      <c r="N1736" s="64" t="s">
        <v>254</v>
      </c>
      <c r="O1736" s="64" t="s">
        <v>568</v>
      </c>
    </row>
    <row r="1737" spans="2:15" x14ac:dyDescent="0.3">
      <c r="B1737" t="s">
        <v>1536</v>
      </c>
      <c r="C1737" t="s">
        <v>14276</v>
      </c>
      <c r="D1737" t="s">
        <v>2081</v>
      </c>
      <c r="E1737" s="64">
        <v>0</v>
      </c>
      <c r="F1737" s="64">
        <v>0</v>
      </c>
      <c r="G1737" s="47">
        <v>42836</v>
      </c>
      <c r="H1737" s="71">
        <v>5.833333333333333</v>
      </c>
      <c r="I1737" s="64">
        <v>-1</v>
      </c>
      <c r="J1737" s="64" t="s">
        <v>1538</v>
      </c>
      <c r="K1737" s="64" t="s">
        <v>2186</v>
      </c>
      <c r="L1737" s="64" t="s">
        <v>14277</v>
      </c>
      <c r="M1737" s="64" t="s">
        <v>242</v>
      </c>
      <c r="N1737" s="64" t="s">
        <v>254</v>
      </c>
      <c r="O1737" s="64" t="s">
        <v>568</v>
      </c>
    </row>
    <row r="1738" spans="2:15" x14ac:dyDescent="0.3">
      <c r="B1738" t="s">
        <v>1536</v>
      </c>
      <c r="C1738" t="s">
        <v>14335</v>
      </c>
      <c r="D1738" t="s">
        <v>1387</v>
      </c>
      <c r="E1738" s="64">
        <v>0</v>
      </c>
      <c r="F1738" s="64">
        <v>0</v>
      </c>
      <c r="G1738" s="47">
        <v>42847</v>
      </c>
      <c r="H1738" s="71">
        <v>5.833333333333333</v>
      </c>
      <c r="I1738" s="64">
        <v>-1</v>
      </c>
      <c r="J1738" s="64" t="s">
        <v>1538</v>
      </c>
      <c r="K1738" s="64" t="s">
        <v>2160</v>
      </c>
      <c r="L1738" s="64" t="s">
        <v>2925</v>
      </c>
      <c r="M1738" s="64" t="s">
        <v>242</v>
      </c>
      <c r="N1738" s="64" t="s">
        <v>254</v>
      </c>
      <c r="O1738" s="64" t="s">
        <v>568</v>
      </c>
    </row>
    <row r="1739" spans="2:15" x14ac:dyDescent="0.3">
      <c r="B1739" t="s">
        <v>1536</v>
      </c>
      <c r="C1739" t="s">
        <v>14336</v>
      </c>
      <c r="D1739" t="s">
        <v>1485</v>
      </c>
      <c r="E1739" s="64">
        <v>0</v>
      </c>
      <c r="F1739" s="64">
        <v>0</v>
      </c>
      <c r="G1739" s="47">
        <v>42837</v>
      </c>
      <c r="H1739" s="71">
        <v>5.833333333333333</v>
      </c>
      <c r="I1739" s="64">
        <v>-1</v>
      </c>
      <c r="J1739" s="64" t="s">
        <v>1538</v>
      </c>
      <c r="K1739" s="64" t="s">
        <v>2160</v>
      </c>
      <c r="L1739" s="64" t="s">
        <v>3939</v>
      </c>
      <c r="M1739" s="64" t="s">
        <v>242</v>
      </c>
      <c r="N1739" s="64" t="s">
        <v>254</v>
      </c>
      <c r="O1739" s="64" t="s">
        <v>568</v>
      </c>
    </row>
    <row r="1740" spans="2:15" x14ac:dyDescent="0.3">
      <c r="B1740" t="s">
        <v>1546</v>
      </c>
      <c r="C1740" t="s">
        <v>14365</v>
      </c>
      <c r="D1740" t="s">
        <v>2350</v>
      </c>
      <c r="E1740" s="64">
        <v>0</v>
      </c>
      <c r="F1740" s="64">
        <v>0</v>
      </c>
      <c r="G1740" s="47">
        <v>42845</v>
      </c>
      <c r="H1740" s="71">
        <v>5.833333333333333</v>
      </c>
      <c r="I1740" s="64">
        <v>-1</v>
      </c>
      <c r="J1740" s="64" t="s">
        <v>249</v>
      </c>
      <c r="K1740" s="64" t="s">
        <v>2173</v>
      </c>
      <c r="L1740" s="64" t="s">
        <v>14366</v>
      </c>
      <c r="M1740" s="64" t="s">
        <v>236</v>
      </c>
      <c r="N1740" s="64" t="s">
        <v>254</v>
      </c>
      <c r="O1740" s="64" t="s">
        <v>568</v>
      </c>
    </row>
    <row r="1741" spans="2:15" x14ac:dyDescent="0.3">
      <c r="B1741" t="s">
        <v>1536</v>
      </c>
      <c r="C1741" t="s">
        <v>14437</v>
      </c>
      <c r="D1741" t="s">
        <v>2271</v>
      </c>
      <c r="E1741" s="64">
        <v>0</v>
      </c>
      <c r="F1741" s="64">
        <v>0</v>
      </c>
      <c r="G1741" s="47">
        <v>42833</v>
      </c>
      <c r="H1741" s="71">
        <v>5.833333333333333</v>
      </c>
      <c r="I1741" s="64">
        <v>22132</v>
      </c>
      <c r="J1741" s="64" t="s">
        <v>1538</v>
      </c>
      <c r="K1741" s="64" t="s">
        <v>2160</v>
      </c>
      <c r="L1741" s="64" t="s">
        <v>14438</v>
      </c>
      <c r="M1741" s="64" t="s">
        <v>246</v>
      </c>
      <c r="N1741" s="64" t="s">
        <v>254</v>
      </c>
      <c r="O1741" s="64" t="s">
        <v>568</v>
      </c>
    </row>
    <row r="1742" spans="2:15" x14ac:dyDescent="0.3">
      <c r="B1742" t="s">
        <v>1536</v>
      </c>
      <c r="C1742" t="s">
        <v>14471</v>
      </c>
      <c r="D1742" t="s">
        <v>1464</v>
      </c>
      <c r="E1742" s="64">
        <v>0</v>
      </c>
      <c r="F1742" s="64">
        <v>0</v>
      </c>
      <c r="G1742" s="47">
        <v>42844</v>
      </c>
      <c r="H1742" s="71">
        <v>5.833333333333333</v>
      </c>
      <c r="I1742" s="64">
        <v>-1</v>
      </c>
      <c r="J1742" s="64" t="s">
        <v>249</v>
      </c>
      <c r="K1742" s="64" t="s">
        <v>2160</v>
      </c>
      <c r="L1742" s="64" t="s">
        <v>4726</v>
      </c>
      <c r="M1742" s="64" t="s">
        <v>236</v>
      </c>
      <c r="N1742" s="64" t="s">
        <v>254</v>
      </c>
      <c r="O1742" s="64" t="s">
        <v>568</v>
      </c>
    </row>
    <row r="1743" spans="2:15" x14ac:dyDescent="0.3">
      <c r="B1743" t="s">
        <v>1536</v>
      </c>
      <c r="C1743" t="s">
        <v>12025</v>
      </c>
      <c r="D1743" t="s">
        <v>2281</v>
      </c>
      <c r="E1743" s="64">
        <v>0</v>
      </c>
      <c r="F1743" s="64">
        <v>0</v>
      </c>
      <c r="G1743" s="47">
        <v>42837</v>
      </c>
      <c r="H1743" s="71">
        <v>5.833333333333333</v>
      </c>
      <c r="I1743" s="64">
        <v>61953</v>
      </c>
      <c r="J1743" s="64" t="s">
        <v>1538</v>
      </c>
      <c r="K1743" s="64" t="s">
        <v>2160</v>
      </c>
      <c r="L1743" s="64" t="s">
        <v>3023</v>
      </c>
      <c r="M1743" s="64" t="s">
        <v>246</v>
      </c>
      <c r="N1743" s="64" t="s">
        <v>254</v>
      </c>
      <c r="O1743" s="64" t="s">
        <v>568</v>
      </c>
    </row>
    <row r="1744" spans="2:15" x14ac:dyDescent="0.3">
      <c r="B1744" t="s">
        <v>1536</v>
      </c>
      <c r="C1744" t="s">
        <v>14564</v>
      </c>
      <c r="D1744" t="s">
        <v>2110</v>
      </c>
      <c r="E1744" s="64">
        <v>0</v>
      </c>
      <c r="F1744" s="64">
        <v>0</v>
      </c>
      <c r="G1744" s="47">
        <v>42836</v>
      </c>
      <c r="H1744" s="71">
        <v>5.833333333333333</v>
      </c>
      <c r="I1744" s="64">
        <v>-1</v>
      </c>
      <c r="J1744" s="64" t="s">
        <v>249</v>
      </c>
      <c r="K1744" s="64" t="s">
        <v>2160</v>
      </c>
      <c r="L1744" s="64" t="s">
        <v>3818</v>
      </c>
      <c r="M1744" s="64" t="s">
        <v>246</v>
      </c>
      <c r="N1744" s="64" t="s">
        <v>254</v>
      </c>
      <c r="O1744" s="64" t="s">
        <v>568</v>
      </c>
    </row>
    <row r="1745" spans="2:15" x14ac:dyDescent="0.3">
      <c r="B1745" t="s">
        <v>1546</v>
      </c>
      <c r="C1745" t="s">
        <v>14606</v>
      </c>
      <c r="D1745" t="s">
        <v>2387</v>
      </c>
      <c r="E1745" s="64">
        <v>0</v>
      </c>
      <c r="F1745" s="64">
        <v>0</v>
      </c>
      <c r="G1745" s="47">
        <v>42842</v>
      </c>
      <c r="H1745" s="71">
        <v>5.833333333333333</v>
      </c>
      <c r="I1745" s="64">
        <v>-1</v>
      </c>
      <c r="J1745" s="64" t="s">
        <v>249</v>
      </c>
      <c r="K1745" s="64" t="s">
        <v>2173</v>
      </c>
      <c r="L1745" s="64" t="s">
        <v>13351</v>
      </c>
      <c r="M1745" s="64" t="s">
        <v>236</v>
      </c>
      <c r="N1745" s="64" t="s">
        <v>254</v>
      </c>
      <c r="O1745" s="64" t="s">
        <v>568</v>
      </c>
    </row>
    <row r="1746" spans="2:15" x14ac:dyDescent="0.3">
      <c r="B1746" t="s">
        <v>1536</v>
      </c>
      <c r="C1746" t="s">
        <v>14681</v>
      </c>
      <c r="D1746" t="s">
        <v>1469</v>
      </c>
      <c r="E1746" s="64">
        <v>0</v>
      </c>
      <c r="F1746" s="64">
        <v>0</v>
      </c>
      <c r="G1746" s="47">
        <v>42846</v>
      </c>
      <c r="H1746" s="71">
        <v>5.833333333333333</v>
      </c>
      <c r="I1746" s="64">
        <v>-1</v>
      </c>
      <c r="J1746" s="64" t="s">
        <v>1538</v>
      </c>
      <c r="K1746" s="64" t="s">
        <v>2160</v>
      </c>
      <c r="L1746" s="64" t="s">
        <v>4634</v>
      </c>
      <c r="M1746" s="64" t="s">
        <v>241</v>
      </c>
      <c r="N1746" s="64" t="s">
        <v>254</v>
      </c>
      <c r="O1746" s="64" t="s">
        <v>568</v>
      </c>
    </row>
    <row r="1747" spans="2:15" x14ac:dyDescent="0.3">
      <c r="B1747" t="s">
        <v>1536</v>
      </c>
      <c r="C1747" t="s">
        <v>14765</v>
      </c>
      <c r="D1747" t="s">
        <v>1654</v>
      </c>
      <c r="E1747" s="64">
        <v>1</v>
      </c>
      <c r="F1747" s="64">
        <v>1363.76</v>
      </c>
      <c r="G1747" s="47">
        <v>42832</v>
      </c>
      <c r="H1747" s="71">
        <v>5.833333333333333</v>
      </c>
      <c r="I1747" s="64">
        <v>-1</v>
      </c>
      <c r="J1747" s="64" t="s">
        <v>249</v>
      </c>
      <c r="K1747" s="64" t="s">
        <v>2160</v>
      </c>
      <c r="L1747" s="64" t="s">
        <v>2936</v>
      </c>
      <c r="M1747" s="64" t="s">
        <v>236</v>
      </c>
      <c r="N1747" s="64" t="s">
        <v>254</v>
      </c>
      <c r="O1747" s="64" t="s">
        <v>568</v>
      </c>
    </row>
    <row r="1748" spans="2:15" x14ac:dyDescent="0.3">
      <c r="B1748" t="s">
        <v>1536</v>
      </c>
      <c r="C1748" t="s">
        <v>14771</v>
      </c>
      <c r="D1748" t="s">
        <v>2066</v>
      </c>
      <c r="E1748" s="64">
        <v>0</v>
      </c>
      <c r="F1748" s="64">
        <v>0</v>
      </c>
      <c r="G1748" s="47">
        <v>42844</v>
      </c>
      <c r="H1748" s="71">
        <v>5.833333333333333</v>
      </c>
      <c r="I1748" s="64">
        <v>-1</v>
      </c>
      <c r="J1748" s="64" t="s">
        <v>1538</v>
      </c>
      <c r="K1748" s="64" t="s">
        <v>2160</v>
      </c>
      <c r="L1748" s="64" t="s">
        <v>2925</v>
      </c>
      <c r="M1748" s="64" t="s">
        <v>242</v>
      </c>
      <c r="N1748" s="64" t="s">
        <v>254</v>
      </c>
      <c r="O1748" s="64" t="s">
        <v>568</v>
      </c>
    </row>
    <row r="1749" spans="2:15" x14ac:dyDescent="0.3">
      <c r="B1749" t="s">
        <v>1536</v>
      </c>
      <c r="C1749" t="s">
        <v>15054</v>
      </c>
      <c r="D1749" t="s">
        <v>2310</v>
      </c>
      <c r="E1749" s="64">
        <v>0</v>
      </c>
      <c r="F1749" s="64">
        <v>0</v>
      </c>
      <c r="G1749" s="47">
        <v>42836</v>
      </c>
      <c r="H1749" s="71">
        <v>5.833333333333333</v>
      </c>
      <c r="I1749" s="64">
        <v>90613</v>
      </c>
      <c r="J1749" s="64" t="s">
        <v>1538</v>
      </c>
      <c r="K1749" s="64" t="s">
        <v>2160</v>
      </c>
      <c r="L1749" s="64" t="s">
        <v>2936</v>
      </c>
      <c r="M1749" s="64" t="s">
        <v>246</v>
      </c>
      <c r="N1749" s="64" t="s">
        <v>254</v>
      </c>
      <c r="O1749" s="64" t="s">
        <v>568</v>
      </c>
    </row>
    <row r="1750" spans="2:15" x14ac:dyDescent="0.3">
      <c r="B1750" t="s">
        <v>1536</v>
      </c>
      <c r="C1750" t="s">
        <v>11835</v>
      </c>
      <c r="D1750" t="s">
        <v>2184</v>
      </c>
      <c r="E1750" s="64">
        <v>0</v>
      </c>
      <c r="F1750" s="64">
        <v>0</v>
      </c>
      <c r="G1750" s="47">
        <v>42845</v>
      </c>
      <c r="H1750" s="71">
        <v>5.833333333333333</v>
      </c>
      <c r="I1750" s="64">
        <v>90355</v>
      </c>
      <c r="J1750" s="64" t="s">
        <v>249</v>
      </c>
      <c r="K1750" s="64" t="s">
        <v>2160</v>
      </c>
      <c r="L1750" s="64" t="s">
        <v>11709</v>
      </c>
      <c r="M1750" s="64" t="s">
        <v>242</v>
      </c>
      <c r="N1750" s="64" t="s">
        <v>254</v>
      </c>
      <c r="O1750" s="64" t="s">
        <v>568</v>
      </c>
    </row>
    <row r="1751" spans="2:15" x14ac:dyDescent="0.3">
      <c r="B1751" t="s">
        <v>1536</v>
      </c>
      <c r="C1751" t="s">
        <v>15253</v>
      </c>
      <c r="D1751" t="s">
        <v>1479</v>
      </c>
      <c r="E1751" s="64">
        <v>0</v>
      </c>
      <c r="F1751" s="64">
        <v>0</v>
      </c>
      <c r="G1751" s="47">
        <v>42837</v>
      </c>
      <c r="H1751" s="71">
        <v>5.833333333333333</v>
      </c>
      <c r="I1751" s="64">
        <v>-1</v>
      </c>
      <c r="J1751" s="64" t="s">
        <v>1538</v>
      </c>
      <c r="K1751" s="64" t="s">
        <v>2160</v>
      </c>
      <c r="L1751" s="64" t="s">
        <v>4235</v>
      </c>
      <c r="M1751" s="64" t="s">
        <v>241</v>
      </c>
      <c r="N1751" s="64" t="s">
        <v>254</v>
      </c>
      <c r="O1751" s="64" t="s">
        <v>568</v>
      </c>
    </row>
    <row r="1752" spans="2:15" x14ac:dyDescent="0.3">
      <c r="B1752" t="s">
        <v>1536</v>
      </c>
      <c r="C1752" t="s">
        <v>15318</v>
      </c>
      <c r="D1752" t="s">
        <v>323</v>
      </c>
      <c r="E1752" s="64">
        <v>0</v>
      </c>
      <c r="F1752" s="64">
        <v>0</v>
      </c>
      <c r="G1752" s="47">
        <v>42849</v>
      </c>
      <c r="H1752" s="71">
        <v>5.833333333333333</v>
      </c>
      <c r="I1752" s="64">
        <v>-1</v>
      </c>
      <c r="J1752" s="64" t="s">
        <v>1538</v>
      </c>
      <c r="K1752" s="64" t="s">
        <v>2160</v>
      </c>
      <c r="L1752" s="64" t="s">
        <v>4235</v>
      </c>
      <c r="M1752" s="64" t="s">
        <v>242</v>
      </c>
      <c r="N1752" s="64" t="s">
        <v>254</v>
      </c>
      <c r="O1752" s="64" t="s">
        <v>568</v>
      </c>
    </row>
    <row r="1753" spans="2:15" x14ac:dyDescent="0.3">
      <c r="B1753" t="s">
        <v>1536</v>
      </c>
      <c r="C1753" t="s">
        <v>15618</v>
      </c>
      <c r="D1753" t="s">
        <v>247</v>
      </c>
      <c r="E1753" s="64">
        <v>0</v>
      </c>
      <c r="F1753" s="64">
        <v>0</v>
      </c>
      <c r="G1753" s="47">
        <v>42829</v>
      </c>
      <c r="H1753" s="71">
        <v>5.833333333333333</v>
      </c>
      <c r="I1753" s="64">
        <v>-1</v>
      </c>
      <c r="J1753" s="64" t="s">
        <v>1538</v>
      </c>
      <c r="K1753" s="64" t="s">
        <v>2160</v>
      </c>
      <c r="L1753" s="64" t="s">
        <v>2936</v>
      </c>
      <c r="M1753" s="64" t="s">
        <v>241</v>
      </c>
      <c r="N1753" s="64" t="s">
        <v>254</v>
      </c>
      <c r="O1753" s="64" t="s">
        <v>568</v>
      </c>
    </row>
    <row r="1754" spans="2:15" x14ac:dyDescent="0.3">
      <c r="B1754" t="s">
        <v>1536</v>
      </c>
      <c r="C1754" t="s">
        <v>15623</v>
      </c>
      <c r="D1754" t="s">
        <v>336</v>
      </c>
      <c r="E1754" s="64">
        <v>0</v>
      </c>
      <c r="F1754" s="64">
        <v>0</v>
      </c>
      <c r="G1754" s="47">
        <v>42849</v>
      </c>
      <c r="H1754" s="71">
        <v>5.833333333333333</v>
      </c>
      <c r="I1754" s="64">
        <v>-1</v>
      </c>
      <c r="J1754" s="64" t="s">
        <v>249</v>
      </c>
      <c r="K1754" s="64" t="s">
        <v>2160</v>
      </c>
      <c r="L1754" s="64" t="s">
        <v>3939</v>
      </c>
      <c r="M1754" s="64" t="s">
        <v>236</v>
      </c>
      <c r="N1754" s="64" t="s">
        <v>254</v>
      </c>
      <c r="O1754" s="64" t="s">
        <v>568</v>
      </c>
    </row>
    <row r="1755" spans="2:15" x14ac:dyDescent="0.3">
      <c r="B1755" t="s">
        <v>1536</v>
      </c>
      <c r="C1755" t="s">
        <v>15626</v>
      </c>
      <c r="D1755" t="s">
        <v>2723</v>
      </c>
      <c r="E1755" s="64">
        <v>0</v>
      </c>
      <c r="F1755" s="64">
        <v>0</v>
      </c>
      <c r="G1755" s="47">
        <v>42837</v>
      </c>
      <c r="H1755" s="71">
        <v>5.833333333333333</v>
      </c>
      <c r="I1755" s="64">
        <v>-1</v>
      </c>
      <c r="J1755" s="64" t="s">
        <v>1538</v>
      </c>
      <c r="K1755" s="64" t="s">
        <v>2173</v>
      </c>
      <c r="L1755" s="64" t="s">
        <v>4235</v>
      </c>
      <c r="M1755" s="64" t="s">
        <v>236</v>
      </c>
      <c r="N1755" s="64" t="s">
        <v>254</v>
      </c>
      <c r="O1755" s="64" t="s">
        <v>568</v>
      </c>
    </row>
    <row r="1756" spans="2:15" x14ac:dyDescent="0.3">
      <c r="B1756" t="s">
        <v>1536</v>
      </c>
      <c r="C1756" t="s">
        <v>15649</v>
      </c>
      <c r="D1756" t="s">
        <v>2193</v>
      </c>
      <c r="E1756" s="64">
        <v>0</v>
      </c>
      <c r="F1756" s="64">
        <v>0</v>
      </c>
      <c r="G1756" s="47">
        <v>42842</v>
      </c>
      <c r="H1756" s="71">
        <v>5.833333333333333</v>
      </c>
      <c r="I1756" s="64">
        <v>82816</v>
      </c>
      <c r="J1756" s="64" t="s">
        <v>249</v>
      </c>
      <c r="K1756" s="64" t="s">
        <v>2160</v>
      </c>
      <c r="L1756" s="64" t="s">
        <v>3939</v>
      </c>
      <c r="M1756" s="64" t="s">
        <v>246</v>
      </c>
      <c r="N1756" s="64" t="s">
        <v>254</v>
      </c>
      <c r="O1756" s="64" t="s">
        <v>568</v>
      </c>
    </row>
    <row r="1757" spans="2:15" x14ac:dyDescent="0.3">
      <c r="B1757" t="s">
        <v>1536</v>
      </c>
      <c r="C1757" t="s">
        <v>15705</v>
      </c>
      <c r="D1757" t="s">
        <v>1472</v>
      </c>
      <c r="E1757" s="64">
        <v>0</v>
      </c>
      <c r="F1757" s="64">
        <v>0</v>
      </c>
      <c r="G1757" s="47">
        <v>42842</v>
      </c>
      <c r="H1757" s="71">
        <v>5.833333333333333</v>
      </c>
      <c r="I1757" s="64">
        <v>-1</v>
      </c>
      <c r="J1757" s="64" t="s">
        <v>1538</v>
      </c>
      <c r="K1757" s="64" t="s">
        <v>2160</v>
      </c>
      <c r="L1757" s="64" t="s">
        <v>3939</v>
      </c>
      <c r="M1757" s="64" t="s">
        <v>246</v>
      </c>
      <c r="N1757" s="64" t="s">
        <v>254</v>
      </c>
      <c r="O1757" s="64" t="s">
        <v>568</v>
      </c>
    </row>
    <row r="1758" spans="2:15" x14ac:dyDescent="0.3">
      <c r="B1758" t="s">
        <v>1536</v>
      </c>
      <c r="C1758" t="s">
        <v>11609</v>
      </c>
      <c r="D1758" t="s">
        <v>2227</v>
      </c>
      <c r="E1758" s="64">
        <v>0</v>
      </c>
      <c r="F1758" s="64">
        <v>0</v>
      </c>
      <c r="G1758" s="47">
        <v>42837</v>
      </c>
      <c r="H1758" s="71">
        <v>5.833333333333333</v>
      </c>
      <c r="I1758" s="64">
        <v>23487</v>
      </c>
      <c r="J1758" s="64" t="s">
        <v>1538</v>
      </c>
      <c r="K1758" s="64" t="s">
        <v>2160</v>
      </c>
      <c r="L1758" s="64" t="s">
        <v>11610</v>
      </c>
      <c r="M1758" s="64" t="s">
        <v>241</v>
      </c>
      <c r="N1758" s="64" t="s">
        <v>254</v>
      </c>
      <c r="O1758" s="64" t="s">
        <v>568</v>
      </c>
    </row>
    <row r="1759" spans="2:15" x14ac:dyDescent="0.3">
      <c r="B1759" t="s">
        <v>1536</v>
      </c>
      <c r="C1759" t="s">
        <v>15985</v>
      </c>
      <c r="D1759" t="s">
        <v>1427</v>
      </c>
      <c r="E1759" s="64">
        <v>0</v>
      </c>
      <c r="F1759" s="64">
        <v>0</v>
      </c>
      <c r="G1759" s="47">
        <v>42835</v>
      </c>
      <c r="H1759" s="71">
        <v>5.833333333333333</v>
      </c>
      <c r="I1759" s="64">
        <v>-1</v>
      </c>
      <c r="J1759" s="64" t="s">
        <v>1538</v>
      </c>
      <c r="K1759" s="64" t="s">
        <v>2173</v>
      </c>
      <c r="L1759" s="64" t="s">
        <v>13076</v>
      </c>
      <c r="M1759" s="64" t="s">
        <v>236</v>
      </c>
      <c r="N1759" s="64" t="s">
        <v>254</v>
      </c>
      <c r="O1759" s="64" t="s">
        <v>568</v>
      </c>
    </row>
    <row r="1760" spans="2:15" x14ac:dyDescent="0.3">
      <c r="B1760" t="s">
        <v>1536</v>
      </c>
      <c r="C1760" t="s">
        <v>11749</v>
      </c>
      <c r="D1760" t="s">
        <v>2243</v>
      </c>
      <c r="E1760" s="64">
        <v>0</v>
      </c>
      <c r="F1760" s="64">
        <v>0</v>
      </c>
      <c r="G1760" s="47">
        <v>42837</v>
      </c>
      <c r="H1760" s="71">
        <v>5.833333333333333</v>
      </c>
      <c r="I1760" s="64">
        <v>46382</v>
      </c>
      <c r="J1760" s="64" t="s">
        <v>1538</v>
      </c>
      <c r="K1760" s="64" t="s">
        <v>2160</v>
      </c>
      <c r="L1760" s="64" t="s">
        <v>2992</v>
      </c>
      <c r="M1760" s="64" t="s">
        <v>246</v>
      </c>
      <c r="N1760" s="64" t="s">
        <v>254</v>
      </c>
      <c r="O1760" s="64" t="s">
        <v>568</v>
      </c>
    </row>
    <row r="1761" spans="2:15" x14ac:dyDescent="0.3">
      <c r="B1761" t="s">
        <v>1536</v>
      </c>
      <c r="C1761" t="s">
        <v>16145</v>
      </c>
      <c r="D1761" t="s">
        <v>1887</v>
      </c>
      <c r="E1761" s="64">
        <v>0</v>
      </c>
      <c r="F1761" s="64">
        <v>0</v>
      </c>
      <c r="G1761" s="47">
        <v>42850</v>
      </c>
      <c r="H1761" s="71">
        <v>5.833333333333333</v>
      </c>
      <c r="I1761" s="64">
        <v>-1</v>
      </c>
      <c r="J1761" s="64" t="s">
        <v>249</v>
      </c>
      <c r="K1761" s="64" t="s">
        <v>2160</v>
      </c>
      <c r="L1761" s="64" t="s">
        <v>2936</v>
      </c>
      <c r="M1761" s="64" t="s">
        <v>242</v>
      </c>
      <c r="N1761" s="64" t="s">
        <v>254</v>
      </c>
      <c r="O1761" s="64" t="s">
        <v>568</v>
      </c>
    </row>
    <row r="1762" spans="2:15" x14ac:dyDescent="0.3">
      <c r="B1762" t="s">
        <v>1536</v>
      </c>
      <c r="C1762" t="s">
        <v>16163</v>
      </c>
      <c r="D1762" t="s">
        <v>14380</v>
      </c>
      <c r="E1762" s="64">
        <v>0</v>
      </c>
      <c r="F1762" s="64">
        <v>0</v>
      </c>
      <c r="G1762" s="47">
        <v>42843</v>
      </c>
      <c r="H1762" s="71">
        <v>5.833333333333333</v>
      </c>
      <c r="I1762" s="64">
        <v>-1</v>
      </c>
      <c r="J1762" s="64" t="s">
        <v>1538</v>
      </c>
      <c r="K1762" s="64" t="s">
        <v>2160</v>
      </c>
      <c r="L1762" s="64" t="s">
        <v>2936</v>
      </c>
      <c r="M1762" s="64" t="s">
        <v>242</v>
      </c>
      <c r="N1762" s="64" t="s">
        <v>254</v>
      </c>
      <c r="O1762" s="64" t="s">
        <v>568</v>
      </c>
    </row>
    <row r="1763" spans="2:15" x14ac:dyDescent="0.3">
      <c r="B1763" t="s">
        <v>1536</v>
      </c>
      <c r="C1763" t="s">
        <v>16177</v>
      </c>
      <c r="D1763" t="s">
        <v>1709</v>
      </c>
      <c r="E1763" s="64">
        <v>0</v>
      </c>
      <c r="F1763" s="64">
        <v>0</v>
      </c>
      <c r="G1763" s="47">
        <v>42833</v>
      </c>
      <c r="H1763" s="71">
        <v>5.833333333333333</v>
      </c>
      <c r="I1763" s="64">
        <v>-1</v>
      </c>
      <c r="J1763" s="64" t="s">
        <v>1538</v>
      </c>
      <c r="K1763" s="64" t="s">
        <v>2160</v>
      </c>
      <c r="L1763" s="64" t="s">
        <v>4235</v>
      </c>
      <c r="M1763" s="64" t="s">
        <v>236</v>
      </c>
      <c r="N1763" s="64" t="s">
        <v>254</v>
      </c>
      <c r="O1763" s="64" t="s">
        <v>568</v>
      </c>
    </row>
    <row r="1764" spans="2:15" x14ac:dyDescent="0.3">
      <c r="B1764" t="s">
        <v>1536</v>
      </c>
      <c r="C1764" t="s">
        <v>16385</v>
      </c>
      <c r="D1764" t="s">
        <v>305</v>
      </c>
      <c r="E1764" s="64">
        <v>0</v>
      </c>
      <c r="F1764" s="64">
        <v>0</v>
      </c>
      <c r="G1764" s="47">
        <v>42847</v>
      </c>
      <c r="H1764" s="71">
        <v>5.833333333333333</v>
      </c>
      <c r="I1764" s="64">
        <v>-1</v>
      </c>
      <c r="J1764" s="64" t="s">
        <v>1538</v>
      </c>
      <c r="K1764" s="64" t="s">
        <v>2176</v>
      </c>
      <c r="L1764" s="64" t="s">
        <v>11288</v>
      </c>
      <c r="M1764" s="64" t="s">
        <v>236</v>
      </c>
      <c r="N1764" s="64" t="s">
        <v>254</v>
      </c>
      <c r="O1764" s="64" t="s">
        <v>568</v>
      </c>
    </row>
    <row r="1765" spans="2:15" x14ac:dyDescent="0.3">
      <c r="B1765" t="s">
        <v>1536</v>
      </c>
      <c r="C1765" t="s">
        <v>16392</v>
      </c>
      <c r="D1765" t="s">
        <v>1463</v>
      </c>
      <c r="E1765" s="64">
        <v>0</v>
      </c>
      <c r="F1765" s="64">
        <v>0</v>
      </c>
      <c r="G1765" s="47">
        <v>42829</v>
      </c>
      <c r="H1765" s="71">
        <v>5.833333333333333</v>
      </c>
      <c r="I1765" s="64">
        <v>-1</v>
      </c>
      <c r="J1765" s="64" t="s">
        <v>1538</v>
      </c>
      <c r="K1765" s="64" t="s">
        <v>2160</v>
      </c>
      <c r="L1765" s="64" t="s">
        <v>7837</v>
      </c>
      <c r="M1765" s="64" t="s">
        <v>236</v>
      </c>
      <c r="N1765" s="64" t="s">
        <v>254</v>
      </c>
      <c r="O1765" s="64" t="s">
        <v>568</v>
      </c>
    </row>
    <row r="1766" spans="2:15" x14ac:dyDescent="0.3">
      <c r="B1766" t="s">
        <v>1536</v>
      </c>
      <c r="C1766" t="s">
        <v>11476</v>
      </c>
      <c r="D1766" t="s">
        <v>2508</v>
      </c>
      <c r="E1766" s="64">
        <v>0</v>
      </c>
      <c r="F1766" s="64">
        <v>0</v>
      </c>
      <c r="G1766" s="47">
        <v>42846</v>
      </c>
      <c r="H1766" s="71">
        <v>5.833333333333333</v>
      </c>
      <c r="I1766" s="64">
        <v>55306</v>
      </c>
      <c r="J1766" s="64" t="s">
        <v>1538</v>
      </c>
      <c r="K1766" s="64" t="s">
        <v>2176</v>
      </c>
      <c r="L1766" s="64" t="s">
        <v>11477</v>
      </c>
      <c r="M1766" s="64" t="s">
        <v>246</v>
      </c>
      <c r="N1766" s="64" t="s">
        <v>254</v>
      </c>
      <c r="O1766" s="64" t="s">
        <v>568</v>
      </c>
    </row>
    <row r="1767" spans="2:15" x14ac:dyDescent="0.3">
      <c r="B1767" t="s">
        <v>1536</v>
      </c>
      <c r="C1767" t="s">
        <v>16492</v>
      </c>
      <c r="D1767" t="s">
        <v>1423</v>
      </c>
      <c r="E1767" s="64">
        <v>0</v>
      </c>
      <c r="F1767" s="64">
        <v>0</v>
      </c>
      <c r="G1767" s="47">
        <v>42846</v>
      </c>
      <c r="H1767" s="71">
        <v>5.833333333333333</v>
      </c>
      <c r="I1767" s="64">
        <v>-1</v>
      </c>
      <c r="J1767" s="64" t="s">
        <v>1538</v>
      </c>
      <c r="K1767" s="64" t="s">
        <v>2160</v>
      </c>
      <c r="L1767" s="64" t="s">
        <v>2936</v>
      </c>
      <c r="M1767" s="64" t="s">
        <v>246</v>
      </c>
      <c r="N1767" s="64" t="s">
        <v>254</v>
      </c>
      <c r="O1767" s="64" t="s">
        <v>568</v>
      </c>
    </row>
    <row r="1768" spans="2:15" x14ac:dyDescent="0.3">
      <c r="B1768" t="s">
        <v>1536</v>
      </c>
      <c r="C1768" t="s">
        <v>16516</v>
      </c>
      <c r="D1768" t="s">
        <v>2236</v>
      </c>
      <c r="E1768" s="64">
        <v>0</v>
      </c>
      <c r="F1768" s="64">
        <v>0</v>
      </c>
      <c r="G1768" s="47">
        <v>42844</v>
      </c>
      <c r="H1768" s="71">
        <v>5.833333333333333</v>
      </c>
      <c r="I1768" s="64">
        <v>20602</v>
      </c>
      <c r="J1768" s="64" t="s">
        <v>1538</v>
      </c>
      <c r="K1768" s="64" t="s">
        <v>2176</v>
      </c>
      <c r="L1768" s="64" t="s">
        <v>16517</v>
      </c>
      <c r="M1768" s="64" t="s">
        <v>236</v>
      </c>
      <c r="N1768" s="64" t="s">
        <v>254</v>
      </c>
      <c r="O1768" s="64" t="s">
        <v>568</v>
      </c>
    </row>
    <row r="1769" spans="2:15" x14ac:dyDescent="0.3">
      <c r="B1769" t="s">
        <v>1536</v>
      </c>
      <c r="C1769" t="s">
        <v>16522</v>
      </c>
      <c r="D1769" t="s">
        <v>251</v>
      </c>
      <c r="E1769" s="64">
        <v>1</v>
      </c>
      <c r="F1769" s="64">
        <v>333.85</v>
      </c>
      <c r="G1769" s="47">
        <v>42831</v>
      </c>
      <c r="H1769" s="71">
        <v>5.833333333333333</v>
      </c>
      <c r="I1769" s="64">
        <v>-1</v>
      </c>
      <c r="J1769" s="64" t="s">
        <v>249</v>
      </c>
      <c r="K1769" s="64" t="s">
        <v>2173</v>
      </c>
      <c r="L1769" s="64" t="s">
        <v>2604</v>
      </c>
      <c r="M1769" s="64" t="s">
        <v>236</v>
      </c>
      <c r="N1769" s="64" t="s">
        <v>254</v>
      </c>
      <c r="O1769" s="64" t="s">
        <v>568</v>
      </c>
    </row>
    <row r="1770" spans="2:15" x14ac:dyDescent="0.3">
      <c r="B1770" t="s">
        <v>1536</v>
      </c>
      <c r="C1770" t="s">
        <v>12138</v>
      </c>
      <c r="D1770" t="s">
        <v>2301</v>
      </c>
      <c r="E1770" s="64">
        <v>0</v>
      </c>
      <c r="F1770" s="64">
        <v>0</v>
      </c>
      <c r="G1770" s="47">
        <v>42833</v>
      </c>
      <c r="H1770" s="71">
        <v>5.833333333333333</v>
      </c>
      <c r="I1770" s="64">
        <v>76219</v>
      </c>
      <c r="J1770" s="64" t="s">
        <v>1538</v>
      </c>
      <c r="K1770" s="64" t="s">
        <v>2160</v>
      </c>
      <c r="L1770" s="64" t="s">
        <v>3939</v>
      </c>
      <c r="M1770" s="64" t="s">
        <v>242</v>
      </c>
      <c r="N1770" s="64" t="s">
        <v>254</v>
      </c>
      <c r="O1770" s="64" t="s">
        <v>568</v>
      </c>
    </row>
    <row r="1771" spans="2:15" x14ac:dyDescent="0.3">
      <c r="B1771" t="s">
        <v>1536</v>
      </c>
      <c r="C1771" t="s">
        <v>16598</v>
      </c>
      <c r="D1771" t="s">
        <v>1510</v>
      </c>
      <c r="E1771" s="64">
        <v>0</v>
      </c>
      <c r="F1771" s="64">
        <v>0</v>
      </c>
      <c r="G1771" s="47">
        <v>42829</v>
      </c>
      <c r="H1771" s="71">
        <v>5.833333333333333</v>
      </c>
      <c r="I1771" s="64">
        <v>-1</v>
      </c>
      <c r="J1771" s="64" t="s">
        <v>249</v>
      </c>
      <c r="K1771" s="64" t="s">
        <v>2176</v>
      </c>
      <c r="L1771" s="64" t="s">
        <v>16599</v>
      </c>
      <c r="M1771" s="64" t="s">
        <v>236</v>
      </c>
      <c r="N1771" s="64" t="s">
        <v>254</v>
      </c>
      <c r="O1771" s="64" t="s">
        <v>568</v>
      </c>
    </row>
    <row r="1772" spans="2:15" x14ac:dyDescent="0.3">
      <c r="B1772" t="s">
        <v>1536</v>
      </c>
      <c r="C1772" t="s">
        <v>16709</v>
      </c>
      <c r="D1772" t="s">
        <v>2725</v>
      </c>
      <c r="E1772" s="64">
        <v>1</v>
      </c>
      <c r="F1772" s="64">
        <v>333.85</v>
      </c>
      <c r="G1772" s="47">
        <v>42829</v>
      </c>
      <c r="H1772" s="71">
        <v>5.833333333333333</v>
      </c>
      <c r="I1772" s="64">
        <v>-1</v>
      </c>
      <c r="J1772" s="64" t="s">
        <v>1538</v>
      </c>
      <c r="K1772" s="64" t="s">
        <v>1535</v>
      </c>
      <c r="L1772" s="64" t="s">
        <v>1535</v>
      </c>
      <c r="M1772" s="64" t="s">
        <v>246</v>
      </c>
      <c r="N1772" s="64" t="s">
        <v>254</v>
      </c>
      <c r="O1772" s="64" t="s">
        <v>568</v>
      </c>
    </row>
    <row r="1773" spans="2:15" x14ac:dyDescent="0.3">
      <c r="B1773" t="s">
        <v>1547</v>
      </c>
      <c r="C1773" t="s">
        <v>16744</v>
      </c>
      <c r="D1773" t="s">
        <v>568</v>
      </c>
      <c r="E1773" s="64">
        <v>0</v>
      </c>
      <c r="F1773" s="64">
        <v>0</v>
      </c>
      <c r="G1773" s="47">
        <v>42853</v>
      </c>
      <c r="H1773" s="71">
        <v>5.833333333333333</v>
      </c>
      <c r="I1773" s="64">
        <v>0</v>
      </c>
      <c r="J1773" s="64" t="s">
        <v>1538</v>
      </c>
      <c r="K1773" s="64" t="s">
        <v>1535</v>
      </c>
      <c r="L1773" s="64" t="s">
        <v>1535</v>
      </c>
      <c r="M1773" s="64" t="s">
        <v>236</v>
      </c>
      <c r="N1773" s="64" t="s">
        <v>254</v>
      </c>
      <c r="O1773" s="64" t="s">
        <v>568</v>
      </c>
    </row>
    <row r="1774" spans="2:15" x14ac:dyDescent="0.3">
      <c r="B1774" t="s">
        <v>1536</v>
      </c>
      <c r="C1774" t="s">
        <v>16757</v>
      </c>
      <c r="D1774" t="s">
        <v>311</v>
      </c>
      <c r="E1774" s="64">
        <v>0</v>
      </c>
      <c r="F1774" s="64">
        <v>0</v>
      </c>
      <c r="G1774" s="47">
        <v>42835</v>
      </c>
      <c r="H1774" s="71">
        <v>5.833333333333333</v>
      </c>
      <c r="I1774" s="64">
        <v>-1</v>
      </c>
      <c r="J1774" s="64" t="s">
        <v>249</v>
      </c>
      <c r="K1774" s="64" t="s">
        <v>1535</v>
      </c>
      <c r="L1774" s="64" t="s">
        <v>1535</v>
      </c>
      <c r="M1774" s="64" t="s">
        <v>236</v>
      </c>
      <c r="N1774" s="64" t="s">
        <v>254</v>
      </c>
      <c r="O1774" s="64" t="s">
        <v>568</v>
      </c>
    </row>
    <row r="1775" spans="2:15" x14ac:dyDescent="0.3">
      <c r="B1775" t="s">
        <v>1547</v>
      </c>
      <c r="C1775" t="s">
        <v>16900</v>
      </c>
      <c r="D1775" t="s">
        <v>568</v>
      </c>
      <c r="E1775" s="64">
        <v>0</v>
      </c>
      <c r="F1775" s="64">
        <v>0</v>
      </c>
      <c r="G1775" s="47">
        <v>42837</v>
      </c>
      <c r="H1775" s="71">
        <v>5.833333333333333</v>
      </c>
      <c r="I1775" s="64">
        <v>0</v>
      </c>
      <c r="J1775" s="64" t="s">
        <v>1538</v>
      </c>
      <c r="K1775" s="64" t="s">
        <v>1535</v>
      </c>
      <c r="L1775" s="64" t="s">
        <v>1535</v>
      </c>
      <c r="M1775" s="64" t="s">
        <v>236</v>
      </c>
      <c r="N1775" s="64" t="s">
        <v>254</v>
      </c>
      <c r="O1775" s="64" t="s">
        <v>568</v>
      </c>
    </row>
    <row r="1776" spans="2:15" x14ac:dyDescent="0.3">
      <c r="B1776" t="s">
        <v>1547</v>
      </c>
      <c r="C1776" t="s">
        <v>16964</v>
      </c>
      <c r="D1776" t="s">
        <v>568</v>
      </c>
      <c r="E1776" s="64">
        <v>0</v>
      </c>
      <c r="F1776" s="64">
        <v>0</v>
      </c>
      <c r="G1776" s="47">
        <v>42829</v>
      </c>
      <c r="H1776" s="71">
        <v>5.833333333333333</v>
      </c>
      <c r="I1776" s="64">
        <v>0</v>
      </c>
      <c r="J1776" s="64" t="s">
        <v>1538</v>
      </c>
      <c r="K1776" s="64" t="s">
        <v>1535</v>
      </c>
      <c r="L1776" s="64" t="s">
        <v>1535</v>
      </c>
      <c r="M1776" s="64" t="s">
        <v>242</v>
      </c>
      <c r="N1776" s="64" t="s">
        <v>254</v>
      </c>
      <c r="O1776" s="64" t="s">
        <v>568</v>
      </c>
    </row>
    <row r="1777" spans="2:15" x14ac:dyDescent="0.3">
      <c r="B1777" t="s">
        <v>1536</v>
      </c>
      <c r="C1777" t="s">
        <v>16966</v>
      </c>
      <c r="D1777" t="s">
        <v>12436</v>
      </c>
      <c r="E1777" s="64">
        <v>2</v>
      </c>
      <c r="F1777" s="64">
        <v>1252.76</v>
      </c>
      <c r="G1777" s="47">
        <v>42853</v>
      </c>
      <c r="H1777" s="71">
        <v>5.833333333333333</v>
      </c>
      <c r="I1777" s="64">
        <v>-1</v>
      </c>
      <c r="J1777" s="64" t="s">
        <v>1538</v>
      </c>
      <c r="K1777" s="64" t="s">
        <v>1535</v>
      </c>
      <c r="L1777" s="64" t="s">
        <v>1535</v>
      </c>
      <c r="M1777" s="64" t="s">
        <v>246</v>
      </c>
      <c r="N1777" s="64" t="s">
        <v>254</v>
      </c>
      <c r="O1777" s="64" t="s">
        <v>568</v>
      </c>
    </row>
    <row r="1778" spans="2:15" x14ac:dyDescent="0.3">
      <c r="B1778" t="s">
        <v>1536</v>
      </c>
      <c r="C1778" t="s">
        <v>16983</v>
      </c>
      <c r="D1778" t="s">
        <v>540</v>
      </c>
      <c r="E1778" s="64">
        <v>0</v>
      </c>
      <c r="F1778" s="64">
        <v>0</v>
      </c>
      <c r="G1778" s="47">
        <v>42851</v>
      </c>
      <c r="H1778" s="71">
        <v>5.833333333333333</v>
      </c>
      <c r="I1778" s="64">
        <v>-1</v>
      </c>
      <c r="J1778" s="64" t="s">
        <v>249</v>
      </c>
      <c r="K1778" s="64" t="s">
        <v>1535</v>
      </c>
      <c r="L1778" s="64" t="s">
        <v>1535</v>
      </c>
      <c r="M1778" s="64" t="s">
        <v>242</v>
      </c>
      <c r="N1778" s="64" t="s">
        <v>254</v>
      </c>
      <c r="O1778" s="64" t="s">
        <v>568</v>
      </c>
    </row>
    <row r="1779" spans="2:15" x14ac:dyDescent="0.3">
      <c r="B1779" t="s">
        <v>1547</v>
      </c>
      <c r="C1779" t="s">
        <v>17011</v>
      </c>
      <c r="D1779" t="s">
        <v>568</v>
      </c>
      <c r="E1779" s="64">
        <v>0</v>
      </c>
      <c r="F1779" s="64">
        <v>0</v>
      </c>
      <c r="G1779" s="47">
        <v>42831</v>
      </c>
      <c r="H1779" s="71">
        <v>5.833333333333333</v>
      </c>
      <c r="I1779" s="64">
        <v>0</v>
      </c>
      <c r="J1779" s="64" t="s">
        <v>1538</v>
      </c>
      <c r="K1779" s="64" t="s">
        <v>1535</v>
      </c>
      <c r="L1779" s="64" t="s">
        <v>1535</v>
      </c>
      <c r="M1779" s="64" t="s">
        <v>236</v>
      </c>
      <c r="N1779" s="64" t="s">
        <v>254</v>
      </c>
      <c r="O1779" s="64" t="s">
        <v>568</v>
      </c>
    </row>
    <row r="1780" spans="2:15" x14ac:dyDescent="0.3">
      <c r="B1780" t="s">
        <v>1536</v>
      </c>
      <c r="C1780" t="s">
        <v>17014</v>
      </c>
      <c r="D1780" t="s">
        <v>518</v>
      </c>
      <c r="E1780" s="64">
        <v>0</v>
      </c>
      <c r="F1780" s="64">
        <v>0</v>
      </c>
      <c r="G1780" s="47">
        <v>42830</v>
      </c>
      <c r="H1780" s="71">
        <v>5.833333333333333</v>
      </c>
      <c r="I1780" s="64">
        <v>-1</v>
      </c>
      <c r="J1780" s="64" t="s">
        <v>1538</v>
      </c>
      <c r="K1780" s="64" t="s">
        <v>1535</v>
      </c>
      <c r="L1780" s="64" t="s">
        <v>1535</v>
      </c>
      <c r="M1780" s="64" t="s">
        <v>246</v>
      </c>
      <c r="N1780" s="64" t="s">
        <v>254</v>
      </c>
      <c r="O1780" s="64" t="s">
        <v>568</v>
      </c>
    </row>
    <row r="1781" spans="2:15" x14ac:dyDescent="0.3">
      <c r="B1781" t="s">
        <v>1536</v>
      </c>
      <c r="C1781" t="s">
        <v>17061</v>
      </c>
      <c r="D1781" t="s">
        <v>2752</v>
      </c>
      <c r="E1781" s="64">
        <v>0</v>
      </c>
      <c r="F1781" s="64">
        <v>0</v>
      </c>
      <c r="G1781" s="47">
        <v>42837</v>
      </c>
      <c r="H1781" s="71">
        <v>5.833333333333333</v>
      </c>
      <c r="I1781" s="64">
        <v>-1</v>
      </c>
      <c r="J1781" s="64" t="s">
        <v>1538</v>
      </c>
      <c r="K1781" s="64" t="s">
        <v>1535</v>
      </c>
      <c r="L1781" s="64" t="s">
        <v>1535</v>
      </c>
      <c r="M1781" s="64" t="s">
        <v>242</v>
      </c>
      <c r="N1781" s="64" t="s">
        <v>254</v>
      </c>
      <c r="O1781" s="64" t="s">
        <v>568</v>
      </c>
    </row>
    <row r="1782" spans="2:15" x14ac:dyDescent="0.3">
      <c r="B1782" t="s">
        <v>1536</v>
      </c>
      <c r="C1782" t="s">
        <v>17189</v>
      </c>
      <c r="D1782" t="s">
        <v>503</v>
      </c>
      <c r="E1782" s="64">
        <v>0</v>
      </c>
      <c r="F1782" s="64">
        <v>0</v>
      </c>
      <c r="G1782" s="47">
        <v>42835</v>
      </c>
      <c r="H1782" s="71">
        <v>5.833333333333333</v>
      </c>
      <c r="I1782" s="64">
        <v>-1</v>
      </c>
      <c r="J1782" s="64" t="s">
        <v>1538</v>
      </c>
      <c r="K1782" s="64" t="s">
        <v>1535</v>
      </c>
      <c r="L1782" s="64" t="s">
        <v>1535</v>
      </c>
      <c r="M1782" s="64" t="s">
        <v>236</v>
      </c>
      <c r="N1782" s="64" t="s">
        <v>254</v>
      </c>
      <c r="O1782" s="64" t="s">
        <v>568</v>
      </c>
    </row>
    <row r="1783" spans="2:15" x14ac:dyDescent="0.3">
      <c r="B1783" t="s">
        <v>1536</v>
      </c>
      <c r="C1783" t="s">
        <v>17215</v>
      </c>
      <c r="D1783" t="s">
        <v>2730</v>
      </c>
      <c r="E1783" s="64">
        <v>0</v>
      </c>
      <c r="F1783" s="64">
        <v>0</v>
      </c>
      <c r="G1783" s="47">
        <v>42843</v>
      </c>
      <c r="H1783" s="71">
        <v>5.833333333333333</v>
      </c>
      <c r="I1783" s="64">
        <v>-1</v>
      </c>
      <c r="J1783" s="64" t="s">
        <v>1538</v>
      </c>
      <c r="K1783" s="64" t="s">
        <v>1535</v>
      </c>
      <c r="L1783" s="64" t="s">
        <v>1535</v>
      </c>
      <c r="M1783" s="64" t="s">
        <v>236</v>
      </c>
      <c r="N1783" s="64" t="s">
        <v>254</v>
      </c>
      <c r="O1783" s="64" t="s">
        <v>568</v>
      </c>
    </row>
    <row r="1784" spans="2:15" x14ac:dyDescent="0.3">
      <c r="B1784" t="s">
        <v>1536</v>
      </c>
      <c r="C1784" t="s">
        <v>17327</v>
      </c>
      <c r="D1784" t="s">
        <v>271</v>
      </c>
      <c r="E1784" s="64">
        <v>0</v>
      </c>
      <c r="F1784" s="64">
        <v>0</v>
      </c>
      <c r="G1784" s="47">
        <v>42852</v>
      </c>
      <c r="H1784" s="71">
        <v>5.833333333333333</v>
      </c>
      <c r="I1784" s="64">
        <v>-1</v>
      </c>
      <c r="J1784" s="64" t="s">
        <v>249</v>
      </c>
      <c r="K1784" s="64" t="s">
        <v>1535</v>
      </c>
      <c r="L1784" s="64" t="s">
        <v>1535</v>
      </c>
      <c r="M1784" s="64" t="s">
        <v>242</v>
      </c>
      <c r="N1784" s="64" t="s">
        <v>254</v>
      </c>
      <c r="O1784" s="64" t="s">
        <v>568</v>
      </c>
    </row>
    <row r="1785" spans="2:15" x14ac:dyDescent="0.3">
      <c r="B1785" t="s">
        <v>1536</v>
      </c>
      <c r="C1785" t="s">
        <v>17354</v>
      </c>
      <c r="D1785" t="s">
        <v>386</v>
      </c>
      <c r="E1785" s="64">
        <v>0</v>
      </c>
      <c r="F1785" s="64">
        <v>0</v>
      </c>
      <c r="G1785" s="47">
        <v>42830</v>
      </c>
      <c r="H1785" s="71">
        <v>5.833333333333333</v>
      </c>
      <c r="I1785" s="64">
        <v>-1</v>
      </c>
      <c r="J1785" s="64" t="s">
        <v>249</v>
      </c>
      <c r="K1785" s="64" t="s">
        <v>1535</v>
      </c>
      <c r="L1785" s="64" t="s">
        <v>1535</v>
      </c>
      <c r="M1785" s="64" t="s">
        <v>236</v>
      </c>
      <c r="N1785" s="64" t="s">
        <v>254</v>
      </c>
      <c r="O1785" s="64" t="s">
        <v>568</v>
      </c>
    </row>
    <row r="1786" spans="2:15" x14ac:dyDescent="0.3">
      <c r="B1786" t="s">
        <v>1536</v>
      </c>
      <c r="C1786" t="s">
        <v>17405</v>
      </c>
      <c r="D1786" t="s">
        <v>329</v>
      </c>
      <c r="E1786" s="64">
        <v>0</v>
      </c>
      <c r="F1786" s="64">
        <v>0</v>
      </c>
      <c r="G1786" s="47">
        <v>42826</v>
      </c>
      <c r="H1786" s="71">
        <v>5.833333333333333</v>
      </c>
      <c r="I1786" s="64">
        <v>-1</v>
      </c>
      <c r="J1786" s="64" t="s">
        <v>1538</v>
      </c>
      <c r="K1786" s="64" t="s">
        <v>1535</v>
      </c>
      <c r="L1786" s="64" t="s">
        <v>1535</v>
      </c>
      <c r="M1786" s="64" t="s">
        <v>241</v>
      </c>
      <c r="N1786" s="64" t="s">
        <v>254</v>
      </c>
      <c r="O1786" s="64" t="s">
        <v>568</v>
      </c>
    </row>
    <row r="1787" spans="2:15" x14ac:dyDescent="0.3">
      <c r="B1787" t="s">
        <v>1547</v>
      </c>
      <c r="C1787" t="s">
        <v>17447</v>
      </c>
      <c r="D1787" t="s">
        <v>568</v>
      </c>
      <c r="E1787" s="64">
        <v>0</v>
      </c>
      <c r="F1787" s="64">
        <v>0</v>
      </c>
      <c r="G1787" s="47">
        <v>42829</v>
      </c>
      <c r="H1787" s="71">
        <v>5.833333333333333</v>
      </c>
      <c r="I1787" s="64">
        <v>0</v>
      </c>
      <c r="J1787" s="64" t="s">
        <v>1538</v>
      </c>
      <c r="K1787" s="64" t="s">
        <v>1535</v>
      </c>
      <c r="L1787" s="64" t="s">
        <v>1535</v>
      </c>
      <c r="M1787" s="64" t="s">
        <v>236</v>
      </c>
      <c r="N1787" s="64" t="s">
        <v>254</v>
      </c>
      <c r="O1787" s="64" t="s">
        <v>568</v>
      </c>
    </row>
    <row r="1788" spans="2:15" x14ac:dyDescent="0.3">
      <c r="B1788" t="s">
        <v>1536</v>
      </c>
      <c r="C1788" t="s">
        <v>17587</v>
      </c>
      <c r="D1788" t="s">
        <v>1578</v>
      </c>
      <c r="E1788" s="64">
        <v>0</v>
      </c>
      <c r="F1788" s="64">
        <v>0</v>
      </c>
      <c r="G1788" s="47">
        <v>42846</v>
      </c>
      <c r="H1788" s="71">
        <v>5.833333333333333</v>
      </c>
      <c r="I1788" s="64">
        <v>-1</v>
      </c>
      <c r="J1788" s="64" t="s">
        <v>1538</v>
      </c>
      <c r="K1788" s="64" t="s">
        <v>1535</v>
      </c>
      <c r="L1788" s="64" t="s">
        <v>1535</v>
      </c>
      <c r="M1788" s="64" t="s">
        <v>236</v>
      </c>
      <c r="N1788" s="64" t="s">
        <v>254</v>
      </c>
      <c r="O1788" s="64" t="s">
        <v>568</v>
      </c>
    </row>
    <row r="1789" spans="2:15" x14ac:dyDescent="0.3">
      <c r="B1789" t="s">
        <v>1547</v>
      </c>
      <c r="C1789" t="s">
        <v>17651</v>
      </c>
      <c r="D1789" t="s">
        <v>568</v>
      </c>
      <c r="E1789" s="64">
        <v>0</v>
      </c>
      <c r="F1789" s="64">
        <v>0</v>
      </c>
      <c r="G1789" s="47">
        <v>42828</v>
      </c>
      <c r="H1789" s="71">
        <v>5.833333333333333</v>
      </c>
      <c r="I1789" s="64">
        <v>0</v>
      </c>
      <c r="J1789" s="64" t="s">
        <v>1538</v>
      </c>
      <c r="K1789" s="64" t="s">
        <v>1535</v>
      </c>
      <c r="L1789" s="64" t="s">
        <v>1535</v>
      </c>
      <c r="M1789" s="64" t="s">
        <v>236</v>
      </c>
      <c r="N1789" s="64" t="s">
        <v>254</v>
      </c>
      <c r="O1789" s="64" t="s">
        <v>568</v>
      </c>
    </row>
    <row r="1790" spans="2:15" x14ac:dyDescent="0.3">
      <c r="B1790" t="s">
        <v>1547</v>
      </c>
      <c r="C1790" t="s">
        <v>17682</v>
      </c>
      <c r="D1790" t="s">
        <v>568</v>
      </c>
      <c r="E1790" s="64">
        <v>0</v>
      </c>
      <c r="F1790" s="64">
        <v>0</v>
      </c>
      <c r="G1790" s="47">
        <v>42852</v>
      </c>
      <c r="H1790" s="71">
        <v>5.833333333333333</v>
      </c>
      <c r="I1790" s="64">
        <v>0</v>
      </c>
      <c r="J1790" s="64" t="s">
        <v>1538</v>
      </c>
      <c r="K1790" s="64" t="s">
        <v>1535</v>
      </c>
      <c r="L1790" s="64" t="s">
        <v>1535</v>
      </c>
      <c r="M1790" s="64" t="s">
        <v>236</v>
      </c>
      <c r="N1790" s="64" t="s">
        <v>254</v>
      </c>
      <c r="O1790" s="64" t="s">
        <v>568</v>
      </c>
    </row>
    <row r="1791" spans="2:15" x14ac:dyDescent="0.3">
      <c r="B1791" t="s">
        <v>1547</v>
      </c>
      <c r="C1791" t="s">
        <v>12440</v>
      </c>
      <c r="D1791" t="s">
        <v>568</v>
      </c>
      <c r="E1791" s="64">
        <v>0</v>
      </c>
      <c r="F1791" s="64">
        <v>0</v>
      </c>
      <c r="G1791" s="47">
        <v>42810</v>
      </c>
      <c r="H1791" s="71">
        <v>5.916666666666667</v>
      </c>
      <c r="I1791" s="64">
        <v>0</v>
      </c>
      <c r="J1791" s="64" t="s">
        <v>1538</v>
      </c>
      <c r="K1791" s="64" t="s">
        <v>1535</v>
      </c>
      <c r="L1791" s="64" t="s">
        <v>1535</v>
      </c>
      <c r="M1791" s="64" t="s">
        <v>242</v>
      </c>
      <c r="N1791" s="64" t="s">
        <v>254</v>
      </c>
      <c r="O1791" s="64" t="s">
        <v>568</v>
      </c>
    </row>
    <row r="1792" spans="2:15" x14ac:dyDescent="0.3">
      <c r="B1792" t="s">
        <v>1547</v>
      </c>
      <c r="C1792" t="s">
        <v>12451</v>
      </c>
      <c r="D1792" t="s">
        <v>568</v>
      </c>
      <c r="E1792" s="64">
        <v>0</v>
      </c>
      <c r="F1792" s="64">
        <v>0</v>
      </c>
      <c r="G1792" s="47">
        <v>42825</v>
      </c>
      <c r="H1792" s="71">
        <v>5.916666666666667</v>
      </c>
      <c r="I1792" s="64">
        <v>0</v>
      </c>
      <c r="J1792" s="64" t="s">
        <v>1538</v>
      </c>
      <c r="K1792" s="64" t="s">
        <v>1535</v>
      </c>
      <c r="L1792" s="64" t="s">
        <v>1535</v>
      </c>
      <c r="M1792" s="64" t="s">
        <v>242</v>
      </c>
      <c r="N1792" s="64" t="s">
        <v>254</v>
      </c>
      <c r="O1792" s="64" t="s">
        <v>568</v>
      </c>
    </row>
    <row r="1793" spans="2:15" x14ac:dyDescent="0.3">
      <c r="B1793" t="s">
        <v>1536</v>
      </c>
      <c r="C1793" t="s">
        <v>12461</v>
      </c>
      <c r="D1793" t="s">
        <v>1553</v>
      </c>
      <c r="E1793" s="64">
        <v>0</v>
      </c>
      <c r="F1793" s="64">
        <v>0</v>
      </c>
      <c r="G1793" s="47">
        <v>42807</v>
      </c>
      <c r="H1793" s="71">
        <v>5.916666666666667</v>
      </c>
      <c r="I1793" s="64">
        <v>-1</v>
      </c>
      <c r="J1793" s="64" t="s">
        <v>249</v>
      </c>
      <c r="K1793" s="64" t="s">
        <v>1535</v>
      </c>
      <c r="L1793" s="64" t="s">
        <v>1535</v>
      </c>
      <c r="M1793" s="64" t="s">
        <v>242</v>
      </c>
      <c r="N1793" s="64" t="s">
        <v>254</v>
      </c>
      <c r="O1793" s="64" t="s">
        <v>568</v>
      </c>
    </row>
    <row r="1794" spans="2:15" x14ac:dyDescent="0.3">
      <c r="B1794" t="s">
        <v>1536</v>
      </c>
      <c r="C1794" t="s">
        <v>12473</v>
      </c>
      <c r="D1794" t="s">
        <v>267</v>
      </c>
      <c r="E1794" s="64">
        <v>0</v>
      </c>
      <c r="F1794" s="64">
        <v>0</v>
      </c>
      <c r="G1794" s="47">
        <v>42816</v>
      </c>
      <c r="H1794" s="71">
        <v>5.916666666666667</v>
      </c>
      <c r="I1794" s="64">
        <v>-1</v>
      </c>
      <c r="J1794" s="64" t="s">
        <v>1538</v>
      </c>
      <c r="K1794" s="64" t="s">
        <v>1535</v>
      </c>
      <c r="L1794" s="64" t="s">
        <v>1535</v>
      </c>
      <c r="M1794" s="64" t="s">
        <v>242</v>
      </c>
      <c r="N1794" s="64" t="s">
        <v>254</v>
      </c>
      <c r="O1794" s="64" t="s">
        <v>568</v>
      </c>
    </row>
    <row r="1795" spans="2:15" x14ac:dyDescent="0.3">
      <c r="B1795" t="s">
        <v>1536</v>
      </c>
      <c r="C1795" t="s">
        <v>12485</v>
      </c>
      <c r="D1795" t="s">
        <v>1728</v>
      </c>
      <c r="E1795" s="64">
        <v>0</v>
      </c>
      <c r="F1795" s="64">
        <v>0</v>
      </c>
      <c r="G1795" s="47">
        <v>42825</v>
      </c>
      <c r="H1795" s="71">
        <v>5.916666666666667</v>
      </c>
      <c r="I1795" s="64">
        <v>-1</v>
      </c>
      <c r="J1795" s="64" t="s">
        <v>1538</v>
      </c>
      <c r="K1795" s="64" t="s">
        <v>1535</v>
      </c>
      <c r="L1795" s="64" t="s">
        <v>1535</v>
      </c>
      <c r="M1795" s="64" t="s">
        <v>236</v>
      </c>
      <c r="N1795" s="64" t="s">
        <v>254</v>
      </c>
      <c r="O1795" s="64" t="s">
        <v>568</v>
      </c>
    </row>
    <row r="1796" spans="2:15" x14ac:dyDescent="0.3">
      <c r="B1796" t="s">
        <v>1547</v>
      </c>
      <c r="C1796" t="s">
        <v>12492</v>
      </c>
      <c r="D1796" t="s">
        <v>568</v>
      </c>
      <c r="E1796" s="64">
        <v>0</v>
      </c>
      <c r="F1796" s="64">
        <v>0</v>
      </c>
      <c r="G1796" s="47">
        <v>42800</v>
      </c>
      <c r="H1796" s="71">
        <v>5.916666666666667</v>
      </c>
      <c r="I1796" s="64">
        <v>0</v>
      </c>
      <c r="J1796" s="64" t="s">
        <v>1538</v>
      </c>
      <c r="K1796" s="64" t="s">
        <v>1535</v>
      </c>
      <c r="L1796" s="64" t="s">
        <v>1535</v>
      </c>
      <c r="M1796" s="64" t="s">
        <v>242</v>
      </c>
      <c r="N1796" s="64" t="s">
        <v>254</v>
      </c>
      <c r="O1796" s="64" t="s">
        <v>568</v>
      </c>
    </row>
    <row r="1797" spans="2:15" x14ac:dyDescent="0.3">
      <c r="B1797" t="s">
        <v>1547</v>
      </c>
      <c r="C1797" t="s">
        <v>12519</v>
      </c>
      <c r="D1797" t="s">
        <v>568</v>
      </c>
      <c r="E1797" s="64">
        <v>0</v>
      </c>
      <c r="F1797" s="64">
        <v>0</v>
      </c>
      <c r="G1797" s="47">
        <v>42825</v>
      </c>
      <c r="H1797" s="71">
        <v>5.916666666666667</v>
      </c>
      <c r="I1797" s="64">
        <v>0</v>
      </c>
      <c r="J1797" s="64" t="s">
        <v>1538</v>
      </c>
      <c r="K1797" s="64" t="s">
        <v>1535</v>
      </c>
      <c r="L1797" s="64" t="s">
        <v>1535</v>
      </c>
      <c r="M1797" s="64" t="s">
        <v>242</v>
      </c>
      <c r="N1797" s="64" t="s">
        <v>254</v>
      </c>
      <c r="O1797" s="64" t="s">
        <v>568</v>
      </c>
    </row>
    <row r="1798" spans="2:15" x14ac:dyDescent="0.3">
      <c r="B1798" t="s">
        <v>1536</v>
      </c>
      <c r="C1798" t="s">
        <v>12561</v>
      </c>
      <c r="D1798" t="s">
        <v>461</v>
      </c>
      <c r="E1798" s="64">
        <v>2</v>
      </c>
      <c r="F1798" s="64">
        <v>1920.18</v>
      </c>
      <c r="G1798" s="47">
        <v>42807</v>
      </c>
      <c r="H1798" s="71">
        <v>5.916666666666667</v>
      </c>
      <c r="I1798" s="64">
        <v>-1</v>
      </c>
      <c r="J1798" s="64" t="s">
        <v>249</v>
      </c>
      <c r="K1798" s="64" t="s">
        <v>1535</v>
      </c>
      <c r="L1798" s="64" t="s">
        <v>1535</v>
      </c>
      <c r="M1798" s="64" t="s">
        <v>242</v>
      </c>
      <c r="N1798" s="64" t="s">
        <v>254</v>
      </c>
      <c r="O1798" s="64" t="s">
        <v>568</v>
      </c>
    </row>
    <row r="1799" spans="2:15" x14ac:dyDescent="0.3">
      <c r="B1799" t="s">
        <v>1547</v>
      </c>
      <c r="C1799" t="s">
        <v>12574</v>
      </c>
      <c r="D1799" t="s">
        <v>568</v>
      </c>
      <c r="E1799" s="64">
        <v>0</v>
      </c>
      <c r="F1799" s="64">
        <v>0</v>
      </c>
      <c r="G1799" s="47">
        <v>42815</v>
      </c>
      <c r="H1799" s="71">
        <v>5.916666666666667</v>
      </c>
      <c r="I1799" s="64">
        <v>0</v>
      </c>
      <c r="J1799" s="64" t="s">
        <v>1538</v>
      </c>
      <c r="K1799" s="64" t="s">
        <v>1535</v>
      </c>
      <c r="L1799" s="64" t="s">
        <v>1535</v>
      </c>
      <c r="M1799" s="64" t="s">
        <v>236</v>
      </c>
      <c r="N1799" s="64" t="s">
        <v>254</v>
      </c>
      <c r="O1799" s="64" t="s">
        <v>568</v>
      </c>
    </row>
    <row r="1800" spans="2:15" x14ac:dyDescent="0.3">
      <c r="B1800" t="s">
        <v>1536</v>
      </c>
      <c r="C1800" t="s">
        <v>12665</v>
      </c>
      <c r="D1800" t="s">
        <v>482</v>
      </c>
      <c r="E1800" s="64">
        <v>0</v>
      </c>
      <c r="F1800" s="64">
        <v>0</v>
      </c>
      <c r="G1800" s="47">
        <v>42803</v>
      </c>
      <c r="H1800" s="71">
        <v>5.916666666666667</v>
      </c>
      <c r="I1800" s="64">
        <v>-1</v>
      </c>
      <c r="J1800" s="64" t="s">
        <v>249</v>
      </c>
      <c r="K1800" s="64" t="s">
        <v>1535</v>
      </c>
      <c r="L1800" s="64" t="s">
        <v>1535</v>
      </c>
      <c r="M1800" s="64" t="s">
        <v>242</v>
      </c>
      <c r="N1800" s="64" t="s">
        <v>254</v>
      </c>
      <c r="O1800" s="64" t="s">
        <v>568</v>
      </c>
    </row>
    <row r="1801" spans="2:15" x14ac:dyDescent="0.3">
      <c r="B1801" t="s">
        <v>1536</v>
      </c>
      <c r="C1801" t="s">
        <v>12712</v>
      </c>
      <c r="D1801" t="s">
        <v>12457</v>
      </c>
      <c r="E1801" s="64">
        <v>0</v>
      </c>
      <c r="F1801" s="64">
        <v>0</v>
      </c>
      <c r="G1801" s="47">
        <v>42815</v>
      </c>
      <c r="H1801" s="71">
        <v>5.916666666666667</v>
      </c>
      <c r="I1801" s="64">
        <v>-1</v>
      </c>
      <c r="J1801" s="64" t="s">
        <v>1538</v>
      </c>
      <c r="K1801" s="64" t="s">
        <v>1535</v>
      </c>
      <c r="L1801" s="64" t="s">
        <v>1535</v>
      </c>
      <c r="M1801" s="64" t="s">
        <v>241</v>
      </c>
      <c r="N1801" s="64" t="s">
        <v>254</v>
      </c>
      <c r="O1801" s="64" t="s">
        <v>568</v>
      </c>
    </row>
    <row r="1802" spans="2:15" x14ac:dyDescent="0.3">
      <c r="B1802" t="s">
        <v>1536</v>
      </c>
      <c r="C1802" t="s">
        <v>12726</v>
      </c>
      <c r="D1802" t="s">
        <v>1693</v>
      </c>
      <c r="E1802" s="64">
        <v>1</v>
      </c>
      <c r="F1802" s="64">
        <v>222.57</v>
      </c>
      <c r="G1802" s="47">
        <v>42821</v>
      </c>
      <c r="H1802" s="71">
        <v>5.916666666666667</v>
      </c>
      <c r="I1802" s="64">
        <v>-1</v>
      </c>
      <c r="J1802" s="64" t="s">
        <v>1538</v>
      </c>
      <c r="K1802" s="64" t="s">
        <v>1535</v>
      </c>
      <c r="L1802" s="64" t="s">
        <v>1535</v>
      </c>
      <c r="M1802" s="64" t="s">
        <v>242</v>
      </c>
      <c r="N1802" s="64" t="s">
        <v>254</v>
      </c>
      <c r="O1802" s="64" t="s">
        <v>568</v>
      </c>
    </row>
    <row r="1803" spans="2:15" x14ac:dyDescent="0.3">
      <c r="B1803" t="s">
        <v>1547</v>
      </c>
      <c r="C1803" t="s">
        <v>12802</v>
      </c>
      <c r="D1803" t="s">
        <v>568</v>
      </c>
      <c r="E1803" s="64">
        <v>0</v>
      </c>
      <c r="F1803" s="64">
        <v>0</v>
      </c>
      <c r="G1803" s="47">
        <v>42825</v>
      </c>
      <c r="H1803" s="71">
        <v>5.916666666666667</v>
      </c>
      <c r="I1803" s="64">
        <v>0</v>
      </c>
      <c r="J1803" s="64" t="s">
        <v>1538</v>
      </c>
      <c r="K1803" s="64" t="s">
        <v>1535</v>
      </c>
      <c r="L1803" s="64" t="s">
        <v>1535</v>
      </c>
      <c r="M1803" s="64" t="s">
        <v>236</v>
      </c>
      <c r="N1803" s="64" t="s">
        <v>254</v>
      </c>
      <c r="O1803" s="64" t="s">
        <v>568</v>
      </c>
    </row>
    <row r="1804" spans="2:15" x14ac:dyDescent="0.3">
      <c r="B1804" t="s">
        <v>1536</v>
      </c>
      <c r="C1804" t="s">
        <v>12804</v>
      </c>
      <c r="D1804" t="s">
        <v>371</v>
      </c>
      <c r="E1804" s="64">
        <v>2</v>
      </c>
      <c r="F1804" s="64">
        <v>1252.76</v>
      </c>
      <c r="G1804" s="47">
        <v>42800</v>
      </c>
      <c r="H1804" s="71">
        <v>5.916666666666667</v>
      </c>
      <c r="I1804" s="64">
        <v>-1</v>
      </c>
      <c r="J1804" s="64" t="s">
        <v>1538</v>
      </c>
      <c r="K1804" s="64" t="s">
        <v>1535</v>
      </c>
      <c r="L1804" s="64" t="s">
        <v>1535</v>
      </c>
      <c r="M1804" s="64" t="s">
        <v>242</v>
      </c>
      <c r="N1804" s="64" t="s">
        <v>254</v>
      </c>
      <c r="O1804" s="64" t="s">
        <v>568</v>
      </c>
    </row>
    <row r="1805" spans="2:15" x14ac:dyDescent="0.3">
      <c r="B1805" t="s">
        <v>1547</v>
      </c>
      <c r="C1805" t="s">
        <v>12812</v>
      </c>
      <c r="D1805" t="s">
        <v>568</v>
      </c>
      <c r="E1805" s="64">
        <v>0</v>
      </c>
      <c r="F1805" s="64">
        <v>0</v>
      </c>
      <c r="G1805" s="47">
        <v>42825</v>
      </c>
      <c r="H1805" s="71">
        <v>5.916666666666667</v>
      </c>
      <c r="I1805" s="64">
        <v>0</v>
      </c>
      <c r="J1805" s="64" t="s">
        <v>1538</v>
      </c>
      <c r="K1805" s="64" t="s">
        <v>1535</v>
      </c>
      <c r="L1805" s="64" t="s">
        <v>1535</v>
      </c>
      <c r="M1805" s="64" t="s">
        <v>236</v>
      </c>
      <c r="N1805" s="64" t="s">
        <v>254</v>
      </c>
      <c r="O1805" s="64" t="s">
        <v>568</v>
      </c>
    </row>
    <row r="1806" spans="2:15" x14ac:dyDescent="0.3">
      <c r="B1806" t="s">
        <v>1536</v>
      </c>
      <c r="C1806" t="s">
        <v>13124</v>
      </c>
      <c r="D1806" t="s">
        <v>1876</v>
      </c>
      <c r="E1806" s="64">
        <v>0</v>
      </c>
      <c r="F1806" s="64">
        <v>0</v>
      </c>
      <c r="G1806" s="47">
        <v>42809</v>
      </c>
      <c r="H1806" s="71">
        <v>5.916666666666667</v>
      </c>
      <c r="I1806" s="64">
        <v>-1</v>
      </c>
      <c r="J1806" s="64" t="s">
        <v>249</v>
      </c>
      <c r="K1806" s="64" t="s">
        <v>2173</v>
      </c>
      <c r="L1806" s="64" t="s">
        <v>13125</v>
      </c>
      <c r="M1806" s="64" t="s">
        <v>236</v>
      </c>
      <c r="N1806" s="64" t="s">
        <v>254</v>
      </c>
      <c r="O1806" s="64" t="s">
        <v>568</v>
      </c>
    </row>
    <row r="1807" spans="2:15" x14ac:dyDescent="0.3">
      <c r="B1807" t="s">
        <v>1536</v>
      </c>
      <c r="C1807" t="s">
        <v>13145</v>
      </c>
      <c r="D1807" t="s">
        <v>1955</v>
      </c>
      <c r="E1807" s="64">
        <v>0</v>
      </c>
      <c r="F1807" s="64">
        <v>0</v>
      </c>
      <c r="G1807" s="47">
        <v>42800</v>
      </c>
      <c r="H1807" s="71">
        <v>5.916666666666667</v>
      </c>
      <c r="I1807" s="64">
        <v>-1</v>
      </c>
      <c r="J1807" s="64" t="s">
        <v>1538</v>
      </c>
      <c r="K1807" s="64" t="s">
        <v>2176</v>
      </c>
      <c r="L1807" s="64" t="s">
        <v>13146</v>
      </c>
      <c r="M1807" s="64" t="s">
        <v>236</v>
      </c>
      <c r="N1807" s="64" t="s">
        <v>254</v>
      </c>
      <c r="O1807" s="64" t="s">
        <v>568</v>
      </c>
    </row>
    <row r="1808" spans="2:15" x14ac:dyDescent="0.3">
      <c r="B1808" t="s">
        <v>1546</v>
      </c>
      <c r="C1808" t="s">
        <v>13595</v>
      </c>
      <c r="D1808" t="s">
        <v>1448</v>
      </c>
      <c r="E1808" s="64">
        <v>0</v>
      </c>
      <c r="F1808" s="64">
        <v>0</v>
      </c>
      <c r="G1808" s="47">
        <v>42800</v>
      </c>
      <c r="H1808" s="71">
        <v>5.916666666666667</v>
      </c>
      <c r="I1808" s="64">
        <v>-1</v>
      </c>
      <c r="J1808" s="64" t="s">
        <v>249</v>
      </c>
      <c r="K1808" s="64" t="s">
        <v>2160</v>
      </c>
      <c r="L1808" s="64" t="s">
        <v>8133</v>
      </c>
      <c r="M1808" s="64" t="s">
        <v>236</v>
      </c>
      <c r="N1808" s="64" t="s">
        <v>254</v>
      </c>
      <c r="O1808" s="64" t="s">
        <v>568</v>
      </c>
    </row>
    <row r="1809" spans="2:15" x14ac:dyDescent="0.3">
      <c r="B1809" t="s">
        <v>1536</v>
      </c>
      <c r="C1809" t="s">
        <v>13624</v>
      </c>
      <c r="D1809" t="s">
        <v>1632</v>
      </c>
      <c r="E1809" s="64">
        <v>0</v>
      </c>
      <c r="F1809" s="64">
        <v>0</v>
      </c>
      <c r="G1809" s="47">
        <v>42816</v>
      </c>
      <c r="H1809" s="71">
        <v>5.916666666666667</v>
      </c>
      <c r="I1809" s="64">
        <v>-1</v>
      </c>
      <c r="J1809" s="64" t="s">
        <v>249</v>
      </c>
      <c r="K1809" s="64" t="s">
        <v>2176</v>
      </c>
      <c r="L1809" s="64" t="s">
        <v>13279</v>
      </c>
      <c r="M1809" s="64" t="s">
        <v>236</v>
      </c>
      <c r="N1809" s="64" t="s">
        <v>254</v>
      </c>
      <c r="O1809" s="64" t="s">
        <v>568</v>
      </c>
    </row>
    <row r="1810" spans="2:15" x14ac:dyDescent="0.3">
      <c r="B1810" t="s">
        <v>1536</v>
      </c>
      <c r="C1810" t="s">
        <v>13650</v>
      </c>
      <c r="D1810" t="s">
        <v>2103</v>
      </c>
      <c r="E1810" s="64">
        <v>0</v>
      </c>
      <c r="F1810" s="64">
        <v>0</v>
      </c>
      <c r="G1810" s="47">
        <v>42825</v>
      </c>
      <c r="H1810" s="71">
        <v>5.916666666666667</v>
      </c>
      <c r="I1810" s="64">
        <v>-1</v>
      </c>
      <c r="J1810" s="64" t="s">
        <v>1538</v>
      </c>
      <c r="K1810" s="64" t="s">
        <v>2176</v>
      </c>
      <c r="L1810" s="64" t="s">
        <v>13651</v>
      </c>
      <c r="M1810" s="64" t="s">
        <v>236</v>
      </c>
      <c r="N1810" s="64" t="s">
        <v>254</v>
      </c>
      <c r="O1810" s="64" t="s">
        <v>568</v>
      </c>
    </row>
    <row r="1811" spans="2:15" x14ac:dyDescent="0.3">
      <c r="B1811" t="s">
        <v>1536</v>
      </c>
      <c r="C1811" t="s">
        <v>13698</v>
      </c>
      <c r="D1811" t="s">
        <v>1516</v>
      </c>
      <c r="E1811" s="64">
        <v>0</v>
      </c>
      <c r="F1811" s="64">
        <v>0</v>
      </c>
      <c r="G1811" s="47">
        <v>42795</v>
      </c>
      <c r="H1811" s="71">
        <v>5.916666666666667</v>
      </c>
      <c r="I1811" s="64">
        <v>-1</v>
      </c>
      <c r="J1811" s="64" t="s">
        <v>1538</v>
      </c>
      <c r="K1811" s="64" t="s">
        <v>2176</v>
      </c>
      <c r="L1811" s="64" t="s">
        <v>7181</v>
      </c>
      <c r="M1811" s="64" t="s">
        <v>242</v>
      </c>
      <c r="N1811" s="64" t="s">
        <v>254</v>
      </c>
      <c r="O1811" s="64" t="s">
        <v>568</v>
      </c>
    </row>
    <row r="1812" spans="2:15" x14ac:dyDescent="0.3">
      <c r="B1812" t="s">
        <v>1536</v>
      </c>
      <c r="C1812" t="s">
        <v>13710</v>
      </c>
      <c r="D1812" t="s">
        <v>1394</v>
      </c>
      <c r="E1812" s="64">
        <v>0</v>
      </c>
      <c r="F1812" s="64">
        <v>0</v>
      </c>
      <c r="G1812" s="47">
        <v>42811</v>
      </c>
      <c r="H1812" s="71">
        <v>5.916666666666667</v>
      </c>
      <c r="I1812" s="64">
        <v>-1</v>
      </c>
      <c r="J1812" s="64" t="s">
        <v>1538</v>
      </c>
      <c r="K1812" s="64" t="s">
        <v>2160</v>
      </c>
      <c r="L1812" s="64" t="s">
        <v>13711</v>
      </c>
      <c r="M1812" s="64" t="s">
        <v>242</v>
      </c>
      <c r="N1812" s="64" t="s">
        <v>254</v>
      </c>
      <c r="O1812" s="64" t="s">
        <v>568</v>
      </c>
    </row>
    <row r="1813" spans="2:15" x14ac:dyDescent="0.3">
      <c r="B1813" t="s">
        <v>1546</v>
      </c>
      <c r="C1813" t="s">
        <v>13842</v>
      </c>
      <c r="D1813" t="s">
        <v>1439</v>
      </c>
      <c r="E1813" s="64">
        <v>0</v>
      </c>
      <c r="F1813" s="64">
        <v>0</v>
      </c>
      <c r="G1813" s="47">
        <v>42803</v>
      </c>
      <c r="H1813" s="71">
        <v>5.916666666666667</v>
      </c>
      <c r="I1813" s="64">
        <v>-1</v>
      </c>
      <c r="J1813" s="64" t="s">
        <v>1538</v>
      </c>
      <c r="K1813" s="64" t="s">
        <v>2160</v>
      </c>
      <c r="L1813" s="64" t="s">
        <v>8133</v>
      </c>
      <c r="M1813" s="64" t="s">
        <v>236</v>
      </c>
      <c r="N1813" s="64" t="s">
        <v>254</v>
      </c>
      <c r="O1813" s="64" t="s">
        <v>568</v>
      </c>
    </row>
    <row r="1814" spans="2:15" x14ac:dyDescent="0.3">
      <c r="B1814" t="s">
        <v>1536</v>
      </c>
      <c r="C1814" t="s">
        <v>13868</v>
      </c>
      <c r="D1814" t="s">
        <v>2069</v>
      </c>
      <c r="E1814" s="64">
        <v>0</v>
      </c>
      <c r="F1814" s="64">
        <v>0</v>
      </c>
      <c r="G1814" s="47">
        <v>42825</v>
      </c>
      <c r="H1814" s="71">
        <v>5.916666666666667</v>
      </c>
      <c r="I1814" s="64">
        <v>-1</v>
      </c>
      <c r="J1814" s="64" t="s">
        <v>1538</v>
      </c>
      <c r="K1814" s="64" t="s">
        <v>2160</v>
      </c>
      <c r="L1814" s="64" t="s">
        <v>3939</v>
      </c>
      <c r="M1814" s="64" t="s">
        <v>242</v>
      </c>
      <c r="N1814" s="64" t="s">
        <v>254</v>
      </c>
      <c r="O1814" s="64" t="s">
        <v>568</v>
      </c>
    </row>
    <row r="1815" spans="2:15" x14ac:dyDescent="0.3">
      <c r="B1815" t="s">
        <v>1536</v>
      </c>
      <c r="C1815" t="s">
        <v>13898</v>
      </c>
      <c r="D1815" t="s">
        <v>1425</v>
      </c>
      <c r="E1815" s="64">
        <v>0</v>
      </c>
      <c r="F1815" s="64">
        <v>0</v>
      </c>
      <c r="G1815" s="47">
        <v>42809</v>
      </c>
      <c r="H1815" s="71">
        <v>5.916666666666667</v>
      </c>
      <c r="I1815" s="64">
        <v>-1</v>
      </c>
      <c r="J1815" s="64" t="s">
        <v>1538</v>
      </c>
      <c r="K1815" s="64" t="s">
        <v>2173</v>
      </c>
      <c r="L1815" s="64" t="s">
        <v>3070</v>
      </c>
      <c r="M1815" s="64" t="s">
        <v>246</v>
      </c>
      <c r="N1815" s="64" t="s">
        <v>254</v>
      </c>
      <c r="O1815" s="64" t="s">
        <v>568</v>
      </c>
    </row>
    <row r="1816" spans="2:15" x14ac:dyDescent="0.3">
      <c r="B1816" t="s">
        <v>1536</v>
      </c>
      <c r="C1816" t="s">
        <v>14006</v>
      </c>
      <c r="D1816" t="s">
        <v>2523</v>
      </c>
      <c r="E1816" s="64">
        <v>1</v>
      </c>
      <c r="F1816" s="64">
        <v>222.57</v>
      </c>
      <c r="G1816" s="47">
        <v>42800</v>
      </c>
      <c r="H1816" s="71">
        <v>5.916666666666667</v>
      </c>
      <c r="I1816" s="64">
        <v>-1</v>
      </c>
      <c r="J1816" s="64" t="s">
        <v>1538</v>
      </c>
      <c r="K1816" s="64" t="s">
        <v>2176</v>
      </c>
      <c r="L1816" s="64" t="s">
        <v>14007</v>
      </c>
      <c r="M1816" s="64" t="s">
        <v>242</v>
      </c>
      <c r="N1816" s="64" t="s">
        <v>254</v>
      </c>
      <c r="O1816" s="64" t="s">
        <v>568</v>
      </c>
    </row>
    <row r="1817" spans="2:15" x14ac:dyDescent="0.3">
      <c r="B1817" t="s">
        <v>1536</v>
      </c>
      <c r="C1817" t="s">
        <v>14076</v>
      </c>
      <c r="D1817" t="s">
        <v>1426</v>
      </c>
      <c r="E1817" s="64">
        <v>0</v>
      </c>
      <c r="F1817" s="64">
        <v>0</v>
      </c>
      <c r="G1817" s="47">
        <v>42815</v>
      </c>
      <c r="H1817" s="71">
        <v>5.916666666666667</v>
      </c>
      <c r="I1817" s="64">
        <v>-1</v>
      </c>
      <c r="J1817" s="64" t="s">
        <v>249</v>
      </c>
      <c r="K1817" s="64" t="s">
        <v>2160</v>
      </c>
      <c r="L1817" s="64" t="s">
        <v>5368</v>
      </c>
      <c r="M1817" s="64" t="s">
        <v>242</v>
      </c>
      <c r="N1817" s="64" t="s">
        <v>254</v>
      </c>
      <c r="O1817" s="64" t="s">
        <v>568</v>
      </c>
    </row>
    <row r="1818" spans="2:15" x14ac:dyDescent="0.3">
      <c r="B1818" t="s">
        <v>1536</v>
      </c>
      <c r="C1818" t="s">
        <v>14140</v>
      </c>
      <c r="D1818" t="s">
        <v>1869</v>
      </c>
      <c r="E1818" s="64">
        <v>2</v>
      </c>
      <c r="F1818" s="64">
        <v>1920.18</v>
      </c>
      <c r="G1818" s="47">
        <v>42807</v>
      </c>
      <c r="H1818" s="71">
        <v>5.916666666666667</v>
      </c>
      <c r="I1818" s="64">
        <v>-1</v>
      </c>
      <c r="J1818" s="64" t="s">
        <v>249</v>
      </c>
      <c r="K1818" s="64" t="s">
        <v>2160</v>
      </c>
      <c r="L1818" s="64" t="s">
        <v>14141</v>
      </c>
      <c r="M1818" s="64" t="s">
        <v>246</v>
      </c>
      <c r="N1818" s="64" t="s">
        <v>254</v>
      </c>
      <c r="O1818" s="64" t="s">
        <v>568</v>
      </c>
    </row>
    <row r="1819" spans="2:15" x14ac:dyDescent="0.3">
      <c r="B1819" t="s">
        <v>1536</v>
      </c>
      <c r="C1819" t="s">
        <v>14145</v>
      </c>
      <c r="D1819" t="s">
        <v>1395</v>
      </c>
      <c r="E1819" s="64">
        <v>0</v>
      </c>
      <c r="F1819" s="64">
        <v>0</v>
      </c>
      <c r="G1819" s="47">
        <v>42825</v>
      </c>
      <c r="H1819" s="71">
        <v>5.916666666666667</v>
      </c>
      <c r="I1819" s="64">
        <v>-1</v>
      </c>
      <c r="J1819" s="64" t="s">
        <v>1538</v>
      </c>
      <c r="K1819" s="64" t="s">
        <v>2160</v>
      </c>
      <c r="L1819" s="64" t="s">
        <v>8148</v>
      </c>
      <c r="M1819" s="64" t="s">
        <v>241</v>
      </c>
      <c r="N1819" s="64" t="s">
        <v>254</v>
      </c>
      <c r="O1819" s="64" t="s">
        <v>568</v>
      </c>
    </row>
    <row r="1820" spans="2:15" x14ac:dyDescent="0.3">
      <c r="B1820" t="s">
        <v>1536</v>
      </c>
      <c r="C1820" t="s">
        <v>14665</v>
      </c>
      <c r="D1820" t="s">
        <v>14666</v>
      </c>
      <c r="E1820" s="64">
        <v>0</v>
      </c>
      <c r="F1820" s="64">
        <v>0</v>
      </c>
      <c r="G1820" s="47">
        <v>42817</v>
      </c>
      <c r="H1820" s="71">
        <v>5.916666666666667</v>
      </c>
      <c r="I1820" s="64">
        <v>-1</v>
      </c>
      <c r="J1820" s="64" t="s">
        <v>1538</v>
      </c>
      <c r="K1820" s="64" t="s">
        <v>2160</v>
      </c>
      <c r="L1820" s="64" t="s">
        <v>2936</v>
      </c>
      <c r="M1820" s="64" t="s">
        <v>236</v>
      </c>
      <c r="N1820" s="64" t="s">
        <v>254</v>
      </c>
      <c r="O1820" s="64" t="s">
        <v>568</v>
      </c>
    </row>
    <row r="1821" spans="2:15" x14ac:dyDescent="0.3">
      <c r="B1821" t="s">
        <v>1536</v>
      </c>
      <c r="C1821" t="s">
        <v>14684</v>
      </c>
      <c r="D1821" t="s">
        <v>2350</v>
      </c>
      <c r="E1821" s="64">
        <v>0</v>
      </c>
      <c r="F1821" s="64">
        <v>0</v>
      </c>
      <c r="G1821" s="47">
        <v>42800</v>
      </c>
      <c r="H1821" s="71">
        <v>5.916666666666667</v>
      </c>
      <c r="I1821" s="64">
        <v>-1</v>
      </c>
      <c r="J1821" s="64" t="s">
        <v>1538</v>
      </c>
      <c r="K1821" s="64" t="s">
        <v>2160</v>
      </c>
      <c r="L1821" s="64" t="s">
        <v>3939</v>
      </c>
      <c r="M1821" s="64" t="s">
        <v>236</v>
      </c>
      <c r="N1821" s="64" t="s">
        <v>254</v>
      </c>
      <c r="O1821" s="64" t="s">
        <v>568</v>
      </c>
    </row>
    <row r="1822" spans="2:15" x14ac:dyDescent="0.3">
      <c r="B1822" t="s">
        <v>1536</v>
      </c>
      <c r="C1822" t="s">
        <v>14710</v>
      </c>
      <c r="D1822" t="s">
        <v>1885</v>
      </c>
      <c r="E1822" s="64">
        <v>0</v>
      </c>
      <c r="F1822" s="64">
        <v>0</v>
      </c>
      <c r="G1822" s="47">
        <v>42807</v>
      </c>
      <c r="H1822" s="71">
        <v>5.916666666666667</v>
      </c>
      <c r="I1822" s="64">
        <v>-1</v>
      </c>
      <c r="J1822" s="64" t="s">
        <v>1538</v>
      </c>
      <c r="K1822" s="64" t="s">
        <v>2160</v>
      </c>
      <c r="L1822" s="64" t="s">
        <v>2936</v>
      </c>
      <c r="M1822" s="64" t="s">
        <v>242</v>
      </c>
      <c r="N1822" s="64" t="s">
        <v>254</v>
      </c>
      <c r="O1822" s="64" t="s">
        <v>568</v>
      </c>
    </row>
    <row r="1823" spans="2:15" x14ac:dyDescent="0.3">
      <c r="B1823" t="s">
        <v>1546</v>
      </c>
      <c r="C1823" t="s">
        <v>14952</v>
      </c>
      <c r="D1823" t="s">
        <v>2088</v>
      </c>
      <c r="E1823" s="64">
        <v>0</v>
      </c>
      <c r="F1823" s="64">
        <v>0</v>
      </c>
      <c r="G1823" s="47">
        <v>42795</v>
      </c>
      <c r="H1823" s="71">
        <v>5.916666666666667</v>
      </c>
      <c r="I1823" s="64">
        <v>-1</v>
      </c>
      <c r="J1823" s="64" t="s">
        <v>1538</v>
      </c>
      <c r="K1823" s="64" t="s">
        <v>2160</v>
      </c>
      <c r="L1823" s="64" t="s">
        <v>2936</v>
      </c>
      <c r="M1823" s="64" t="s">
        <v>236</v>
      </c>
      <c r="N1823" s="64" t="s">
        <v>254</v>
      </c>
      <c r="O1823" s="64" t="s">
        <v>568</v>
      </c>
    </row>
    <row r="1824" spans="2:15" x14ac:dyDescent="0.3">
      <c r="B1824" t="s">
        <v>1536</v>
      </c>
      <c r="C1824" t="s">
        <v>14964</v>
      </c>
      <c r="D1824" t="s">
        <v>316</v>
      </c>
      <c r="E1824" s="64">
        <v>0</v>
      </c>
      <c r="F1824" s="64">
        <v>0</v>
      </c>
      <c r="G1824" s="47">
        <v>42808</v>
      </c>
      <c r="H1824" s="71">
        <v>5.916666666666667</v>
      </c>
      <c r="I1824" s="64">
        <v>-1</v>
      </c>
      <c r="J1824" s="64" t="s">
        <v>249</v>
      </c>
      <c r="K1824" s="64" t="s">
        <v>2160</v>
      </c>
      <c r="L1824" s="64" t="s">
        <v>14965</v>
      </c>
      <c r="M1824" s="64" t="s">
        <v>246</v>
      </c>
      <c r="N1824" s="64" t="s">
        <v>254</v>
      </c>
      <c r="O1824" s="64" t="s">
        <v>568</v>
      </c>
    </row>
    <row r="1825" spans="2:15" x14ac:dyDescent="0.3">
      <c r="B1825" t="s">
        <v>1536</v>
      </c>
      <c r="C1825" t="s">
        <v>15089</v>
      </c>
      <c r="D1825" t="s">
        <v>1737</v>
      </c>
      <c r="E1825" s="64">
        <v>0</v>
      </c>
      <c r="F1825" s="64">
        <v>0</v>
      </c>
      <c r="G1825" s="47">
        <v>42822</v>
      </c>
      <c r="H1825" s="71">
        <v>5.916666666666667</v>
      </c>
      <c r="I1825" s="64">
        <v>-1</v>
      </c>
      <c r="J1825" s="64" t="s">
        <v>1538</v>
      </c>
      <c r="K1825" s="64" t="s">
        <v>2176</v>
      </c>
      <c r="L1825" s="64" t="s">
        <v>15090</v>
      </c>
      <c r="M1825" s="64" t="s">
        <v>242</v>
      </c>
      <c r="N1825" s="64" t="s">
        <v>254</v>
      </c>
      <c r="O1825" s="64" t="s">
        <v>568</v>
      </c>
    </row>
    <row r="1826" spans="2:15" x14ac:dyDescent="0.3">
      <c r="B1826" t="s">
        <v>1536</v>
      </c>
      <c r="C1826" t="s">
        <v>15101</v>
      </c>
      <c r="D1826" t="s">
        <v>15102</v>
      </c>
      <c r="E1826" s="64">
        <v>0</v>
      </c>
      <c r="F1826" s="64">
        <v>0</v>
      </c>
      <c r="G1826" s="47">
        <v>42825</v>
      </c>
      <c r="H1826" s="71">
        <v>5.916666666666667</v>
      </c>
      <c r="I1826" s="64">
        <v>-1</v>
      </c>
      <c r="J1826" s="64" t="s">
        <v>1538</v>
      </c>
      <c r="K1826" s="64" t="s">
        <v>2173</v>
      </c>
      <c r="L1826" s="64" t="s">
        <v>13184</v>
      </c>
      <c r="M1826" s="64" t="s">
        <v>236</v>
      </c>
      <c r="N1826" s="64" t="s">
        <v>254</v>
      </c>
      <c r="O1826" s="64" t="s">
        <v>568</v>
      </c>
    </row>
    <row r="1827" spans="2:15" x14ac:dyDescent="0.3">
      <c r="B1827" t="s">
        <v>1536</v>
      </c>
      <c r="C1827" t="s">
        <v>11645</v>
      </c>
      <c r="D1827" t="s">
        <v>11531</v>
      </c>
      <c r="E1827" s="64">
        <v>0</v>
      </c>
      <c r="F1827" s="64">
        <v>0</v>
      </c>
      <c r="G1827" s="47">
        <v>42808</v>
      </c>
      <c r="H1827" s="71">
        <v>5.916666666666667</v>
      </c>
      <c r="I1827" s="64">
        <v>58897</v>
      </c>
      <c r="J1827" s="64" t="s">
        <v>249</v>
      </c>
      <c r="K1827" s="64" t="s">
        <v>2176</v>
      </c>
      <c r="L1827" s="64" t="s">
        <v>11646</v>
      </c>
      <c r="M1827" s="64" t="s">
        <v>236</v>
      </c>
      <c r="N1827" s="64" t="s">
        <v>254</v>
      </c>
      <c r="O1827" s="64" t="s">
        <v>568</v>
      </c>
    </row>
    <row r="1828" spans="2:15" x14ac:dyDescent="0.3">
      <c r="B1828" t="s">
        <v>1536</v>
      </c>
      <c r="C1828" t="s">
        <v>15340</v>
      </c>
      <c r="D1828" t="s">
        <v>12609</v>
      </c>
      <c r="E1828" s="64">
        <v>0</v>
      </c>
      <c r="F1828" s="64">
        <v>0</v>
      </c>
      <c r="G1828" s="47">
        <v>42812</v>
      </c>
      <c r="H1828" s="71">
        <v>5.916666666666667</v>
      </c>
      <c r="I1828" s="64">
        <v>-1</v>
      </c>
      <c r="J1828" s="64" t="s">
        <v>1538</v>
      </c>
      <c r="K1828" s="64" t="s">
        <v>2173</v>
      </c>
      <c r="L1828" s="64" t="s">
        <v>15341</v>
      </c>
      <c r="M1828" s="64" t="s">
        <v>242</v>
      </c>
      <c r="N1828" s="64" t="s">
        <v>254</v>
      </c>
      <c r="O1828" s="64" t="s">
        <v>568</v>
      </c>
    </row>
    <row r="1829" spans="2:15" x14ac:dyDescent="0.3">
      <c r="B1829" t="s">
        <v>1536</v>
      </c>
      <c r="C1829" t="s">
        <v>15407</v>
      </c>
      <c r="D1829" t="s">
        <v>15408</v>
      </c>
      <c r="E1829" s="64">
        <v>0</v>
      </c>
      <c r="F1829" s="64">
        <v>0</v>
      </c>
      <c r="G1829" s="47">
        <v>42802</v>
      </c>
      <c r="H1829" s="71">
        <v>5.916666666666667</v>
      </c>
      <c r="I1829" s="64">
        <v>-1</v>
      </c>
      <c r="J1829" s="64" t="s">
        <v>1538</v>
      </c>
      <c r="K1829" s="64" t="s">
        <v>2160</v>
      </c>
      <c r="L1829" s="64" t="s">
        <v>4726</v>
      </c>
      <c r="M1829" s="64" t="s">
        <v>236</v>
      </c>
      <c r="N1829" s="64" t="s">
        <v>254</v>
      </c>
      <c r="O1829" s="64" t="s">
        <v>568</v>
      </c>
    </row>
    <row r="1830" spans="2:15" x14ac:dyDescent="0.3">
      <c r="B1830" t="s">
        <v>1536</v>
      </c>
      <c r="C1830" t="s">
        <v>15436</v>
      </c>
      <c r="D1830" t="s">
        <v>2525</v>
      </c>
      <c r="E1830" s="64">
        <v>0</v>
      </c>
      <c r="F1830" s="64">
        <v>0</v>
      </c>
      <c r="G1830" s="47">
        <v>42825</v>
      </c>
      <c r="H1830" s="71">
        <v>5.916666666666667</v>
      </c>
      <c r="I1830" s="64">
        <v>-1</v>
      </c>
      <c r="J1830" s="64" t="s">
        <v>1538</v>
      </c>
      <c r="K1830" s="64" t="s">
        <v>2160</v>
      </c>
      <c r="L1830" s="64" t="s">
        <v>2925</v>
      </c>
      <c r="M1830" s="64" t="s">
        <v>236</v>
      </c>
      <c r="N1830" s="64" t="s">
        <v>254</v>
      </c>
      <c r="O1830" s="64" t="s">
        <v>568</v>
      </c>
    </row>
    <row r="1831" spans="2:15" x14ac:dyDescent="0.3">
      <c r="B1831" t="s">
        <v>1536</v>
      </c>
      <c r="C1831" t="s">
        <v>15462</v>
      </c>
      <c r="D1831" t="s">
        <v>1421</v>
      </c>
      <c r="E1831" s="64">
        <v>0</v>
      </c>
      <c r="F1831" s="64">
        <v>0</v>
      </c>
      <c r="G1831" s="47">
        <v>42823</v>
      </c>
      <c r="H1831" s="71">
        <v>5.916666666666667</v>
      </c>
      <c r="I1831" s="64">
        <v>-1</v>
      </c>
      <c r="J1831" s="64" t="s">
        <v>1538</v>
      </c>
      <c r="K1831" s="64" t="s">
        <v>2185</v>
      </c>
      <c r="L1831" s="64" t="s">
        <v>15463</v>
      </c>
      <c r="M1831" s="64" t="s">
        <v>246</v>
      </c>
      <c r="N1831" s="64" t="s">
        <v>254</v>
      </c>
      <c r="O1831" s="64" t="s">
        <v>568</v>
      </c>
    </row>
    <row r="1832" spans="2:15" x14ac:dyDescent="0.3">
      <c r="B1832" t="s">
        <v>1546</v>
      </c>
      <c r="C1832" t="s">
        <v>15494</v>
      </c>
      <c r="D1832" t="s">
        <v>1645</v>
      </c>
      <c r="E1832" s="64">
        <v>1</v>
      </c>
      <c r="F1832" s="64">
        <v>1363.76</v>
      </c>
      <c r="G1832" s="47">
        <v>42822</v>
      </c>
      <c r="H1832" s="71">
        <v>5.916666666666667</v>
      </c>
      <c r="I1832" s="64">
        <v>-1</v>
      </c>
      <c r="J1832" s="64" t="s">
        <v>249</v>
      </c>
      <c r="K1832" s="64" t="s">
        <v>2173</v>
      </c>
      <c r="L1832" s="64" t="s">
        <v>15495</v>
      </c>
      <c r="M1832" s="64" t="s">
        <v>236</v>
      </c>
      <c r="N1832" s="64" t="s">
        <v>254</v>
      </c>
      <c r="O1832" s="64" t="s">
        <v>568</v>
      </c>
    </row>
    <row r="1833" spans="2:15" x14ac:dyDescent="0.3">
      <c r="B1833" t="s">
        <v>1536</v>
      </c>
      <c r="C1833" t="s">
        <v>15505</v>
      </c>
      <c r="D1833" t="s">
        <v>1417</v>
      </c>
      <c r="E1833" s="64">
        <v>0</v>
      </c>
      <c r="F1833" s="64">
        <v>0</v>
      </c>
      <c r="G1833" s="47">
        <v>42803</v>
      </c>
      <c r="H1833" s="71">
        <v>5.916666666666667</v>
      </c>
      <c r="I1833" s="64">
        <v>-1</v>
      </c>
      <c r="J1833" s="64" t="s">
        <v>1538</v>
      </c>
      <c r="K1833" s="64" t="s">
        <v>2160</v>
      </c>
      <c r="L1833" s="64" t="s">
        <v>8148</v>
      </c>
      <c r="M1833" s="64" t="s">
        <v>241</v>
      </c>
      <c r="N1833" s="64" t="s">
        <v>254</v>
      </c>
      <c r="O1833" s="64" t="s">
        <v>568</v>
      </c>
    </row>
    <row r="1834" spans="2:15" x14ac:dyDescent="0.3">
      <c r="B1834" t="s">
        <v>1536</v>
      </c>
      <c r="C1834" t="s">
        <v>15627</v>
      </c>
      <c r="D1834" t="s">
        <v>2382</v>
      </c>
      <c r="E1834" s="64">
        <v>1</v>
      </c>
      <c r="F1834" s="64">
        <v>333.85</v>
      </c>
      <c r="G1834" s="47">
        <v>42825</v>
      </c>
      <c r="H1834" s="71">
        <v>5.916666666666667</v>
      </c>
      <c r="I1834" s="64">
        <v>-1</v>
      </c>
      <c r="J1834" s="64" t="s">
        <v>1538</v>
      </c>
      <c r="K1834" s="64" t="s">
        <v>2176</v>
      </c>
      <c r="L1834" s="64" t="s">
        <v>15628</v>
      </c>
      <c r="M1834" s="64" t="s">
        <v>242</v>
      </c>
      <c r="N1834" s="64" t="s">
        <v>254</v>
      </c>
      <c r="O1834" s="64" t="s">
        <v>568</v>
      </c>
    </row>
    <row r="1835" spans="2:15" x14ac:dyDescent="0.3">
      <c r="B1835" t="s">
        <v>1536</v>
      </c>
      <c r="C1835" t="s">
        <v>15672</v>
      </c>
      <c r="D1835" t="s">
        <v>1561</v>
      </c>
      <c r="E1835" s="64">
        <v>0</v>
      </c>
      <c r="F1835" s="64">
        <v>0</v>
      </c>
      <c r="G1835" s="47">
        <v>42800</v>
      </c>
      <c r="H1835" s="71">
        <v>5.916666666666667</v>
      </c>
      <c r="I1835" s="64">
        <v>-1</v>
      </c>
      <c r="J1835" s="64" t="s">
        <v>1538</v>
      </c>
      <c r="K1835" s="64" t="s">
        <v>2176</v>
      </c>
      <c r="L1835" s="64" t="s">
        <v>15673</v>
      </c>
      <c r="M1835" s="64" t="s">
        <v>246</v>
      </c>
      <c r="N1835" s="64" t="s">
        <v>254</v>
      </c>
      <c r="O1835" s="64" t="s">
        <v>568</v>
      </c>
    </row>
    <row r="1836" spans="2:15" x14ac:dyDescent="0.3">
      <c r="B1836" t="s">
        <v>1536</v>
      </c>
      <c r="C1836" t="s">
        <v>15678</v>
      </c>
      <c r="D1836" t="s">
        <v>15387</v>
      </c>
      <c r="E1836" s="64">
        <v>0</v>
      </c>
      <c r="F1836" s="64">
        <v>0</v>
      </c>
      <c r="G1836" s="47">
        <v>42812</v>
      </c>
      <c r="H1836" s="71">
        <v>5.916666666666667</v>
      </c>
      <c r="I1836" s="64">
        <v>-1</v>
      </c>
      <c r="J1836" s="64" t="s">
        <v>1538</v>
      </c>
      <c r="K1836" s="64" t="s">
        <v>2173</v>
      </c>
      <c r="L1836" s="64" t="s">
        <v>15679</v>
      </c>
      <c r="M1836" s="64" t="s">
        <v>242</v>
      </c>
      <c r="N1836" s="64" t="s">
        <v>254</v>
      </c>
      <c r="O1836" s="64" t="s">
        <v>568</v>
      </c>
    </row>
    <row r="1837" spans="2:15" x14ac:dyDescent="0.3">
      <c r="B1837" t="s">
        <v>1536</v>
      </c>
      <c r="C1837" t="s">
        <v>15708</v>
      </c>
      <c r="D1837" t="s">
        <v>2385</v>
      </c>
      <c r="E1837" s="64">
        <v>0</v>
      </c>
      <c r="F1837" s="64">
        <v>0</v>
      </c>
      <c r="G1837" s="47">
        <v>42805</v>
      </c>
      <c r="H1837" s="71">
        <v>5.916666666666667</v>
      </c>
      <c r="I1837" s="64">
        <v>-1</v>
      </c>
      <c r="J1837" s="64" t="s">
        <v>1538</v>
      </c>
      <c r="K1837" s="64" t="s">
        <v>2160</v>
      </c>
      <c r="L1837" s="64" t="s">
        <v>7837</v>
      </c>
      <c r="M1837" s="64" t="s">
        <v>246</v>
      </c>
      <c r="N1837" s="64" t="s">
        <v>254</v>
      </c>
      <c r="O1837" s="64" t="s">
        <v>568</v>
      </c>
    </row>
    <row r="1838" spans="2:15" x14ac:dyDescent="0.3">
      <c r="B1838" t="s">
        <v>1536</v>
      </c>
      <c r="C1838" t="s">
        <v>15892</v>
      </c>
      <c r="D1838" t="s">
        <v>1430</v>
      </c>
      <c r="E1838" s="64">
        <v>0</v>
      </c>
      <c r="F1838" s="64">
        <v>0</v>
      </c>
      <c r="G1838" s="47">
        <v>42825</v>
      </c>
      <c r="H1838" s="71">
        <v>5.916666666666667</v>
      </c>
      <c r="I1838" s="64">
        <v>-1</v>
      </c>
      <c r="J1838" s="64" t="s">
        <v>249</v>
      </c>
      <c r="K1838" s="64" t="s">
        <v>2160</v>
      </c>
      <c r="L1838" s="64" t="s">
        <v>4726</v>
      </c>
      <c r="M1838" s="64" t="s">
        <v>236</v>
      </c>
      <c r="N1838" s="64" t="s">
        <v>254</v>
      </c>
      <c r="O1838" s="64" t="s">
        <v>568</v>
      </c>
    </row>
    <row r="1839" spans="2:15" x14ac:dyDescent="0.3">
      <c r="B1839" t="s">
        <v>1536</v>
      </c>
      <c r="C1839" t="s">
        <v>15922</v>
      </c>
      <c r="D1839" t="s">
        <v>1502</v>
      </c>
      <c r="E1839" s="64">
        <v>0</v>
      </c>
      <c r="F1839" s="64">
        <v>0</v>
      </c>
      <c r="G1839" s="47">
        <v>42810</v>
      </c>
      <c r="H1839" s="71">
        <v>5.916666666666667</v>
      </c>
      <c r="I1839" s="64">
        <v>-1</v>
      </c>
      <c r="J1839" s="64" t="s">
        <v>1538</v>
      </c>
      <c r="K1839" s="64" t="s">
        <v>2173</v>
      </c>
      <c r="L1839" s="64" t="s">
        <v>13282</v>
      </c>
      <c r="M1839" s="64" t="s">
        <v>236</v>
      </c>
      <c r="N1839" s="64" t="s">
        <v>254</v>
      </c>
      <c r="O1839" s="64" t="s">
        <v>568</v>
      </c>
    </row>
    <row r="1840" spans="2:15" x14ac:dyDescent="0.3">
      <c r="B1840" t="s">
        <v>1536</v>
      </c>
      <c r="C1840" t="s">
        <v>11543</v>
      </c>
      <c r="D1840" t="s">
        <v>2332</v>
      </c>
      <c r="E1840" s="64">
        <v>0</v>
      </c>
      <c r="F1840" s="64">
        <v>0</v>
      </c>
      <c r="G1840" s="47">
        <v>42808</v>
      </c>
      <c r="H1840" s="71">
        <v>5.916666666666667</v>
      </c>
      <c r="I1840" s="64">
        <v>121173</v>
      </c>
      <c r="J1840" s="64" t="s">
        <v>1538</v>
      </c>
      <c r="K1840" s="64" t="s">
        <v>2160</v>
      </c>
      <c r="L1840" s="64" t="s">
        <v>11535</v>
      </c>
      <c r="M1840" s="64" t="s">
        <v>236</v>
      </c>
      <c r="N1840" s="64" t="s">
        <v>254</v>
      </c>
      <c r="O1840" s="64" t="s">
        <v>568</v>
      </c>
    </row>
    <row r="1841" spans="2:15" x14ac:dyDescent="0.3">
      <c r="B1841" t="s">
        <v>1536</v>
      </c>
      <c r="C1841" t="s">
        <v>15972</v>
      </c>
      <c r="D1841" t="s">
        <v>1906</v>
      </c>
      <c r="E1841" s="64">
        <v>0</v>
      </c>
      <c r="F1841" s="64">
        <v>0</v>
      </c>
      <c r="G1841" s="47">
        <v>42807</v>
      </c>
      <c r="H1841" s="71">
        <v>5.916666666666667</v>
      </c>
      <c r="I1841" s="64">
        <v>-1</v>
      </c>
      <c r="J1841" s="64" t="s">
        <v>249</v>
      </c>
      <c r="K1841" s="64" t="s">
        <v>2160</v>
      </c>
      <c r="L1841" s="64" t="s">
        <v>3939</v>
      </c>
      <c r="M1841" s="64" t="s">
        <v>236</v>
      </c>
      <c r="N1841" s="64" t="s">
        <v>254</v>
      </c>
      <c r="O1841" s="64" t="s">
        <v>568</v>
      </c>
    </row>
    <row r="1842" spans="2:15" x14ac:dyDescent="0.3">
      <c r="B1842" t="s">
        <v>1536</v>
      </c>
      <c r="C1842" t="s">
        <v>16014</v>
      </c>
      <c r="D1842" t="s">
        <v>2020</v>
      </c>
      <c r="E1842" s="64">
        <v>0</v>
      </c>
      <c r="F1842" s="64">
        <v>0</v>
      </c>
      <c r="G1842" s="47">
        <v>42823</v>
      </c>
      <c r="H1842" s="71">
        <v>5.916666666666667</v>
      </c>
      <c r="I1842" s="64">
        <v>-1</v>
      </c>
      <c r="J1842" s="64" t="s">
        <v>249</v>
      </c>
      <c r="K1842" s="64" t="s">
        <v>2160</v>
      </c>
      <c r="L1842" s="64" t="s">
        <v>16015</v>
      </c>
      <c r="M1842" s="64" t="s">
        <v>246</v>
      </c>
      <c r="N1842" s="64" t="s">
        <v>254</v>
      </c>
      <c r="O1842" s="64" t="s">
        <v>568</v>
      </c>
    </row>
    <row r="1843" spans="2:15" x14ac:dyDescent="0.3">
      <c r="B1843" t="s">
        <v>1536</v>
      </c>
      <c r="C1843" t="s">
        <v>16107</v>
      </c>
      <c r="D1843" t="s">
        <v>1438</v>
      </c>
      <c r="E1843" s="64">
        <v>0</v>
      </c>
      <c r="F1843" s="64">
        <v>0</v>
      </c>
      <c r="G1843" s="47">
        <v>42800</v>
      </c>
      <c r="H1843" s="71">
        <v>5.916666666666667</v>
      </c>
      <c r="I1843" s="64">
        <v>-1</v>
      </c>
      <c r="J1843" s="64" t="s">
        <v>1538</v>
      </c>
      <c r="K1843" s="64" t="s">
        <v>2160</v>
      </c>
      <c r="L1843" s="64" t="s">
        <v>2971</v>
      </c>
      <c r="M1843" s="64" t="s">
        <v>242</v>
      </c>
      <c r="N1843" s="64" t="s">
        <v>254</v>
      </c>
      <c r="O1843" s="64" t="s">
        <v>568</v>
      </c>
    </row>
    <row r="1844" spans="2:15" x14ac:dyDescent="0.3">
      <c r="B1844" t="s">
        <v>1536</v>
      </c>
      <c r="C1844" t="s">
        <v>12326</v>
      </c>
      <c r="D1844" t="s">
        <v>2155</v>
      </c>
      <c r="E1844" s="64">
        <v>0</v>
      </c>
      <c r="F1844" s="64">
        <v>0</v>
      </c>
      <c r="G1844" s="47">
        <v>42800</v>
      </c>
      <c r="H1844" s="71">
        <v>5.916666666666667</v>
      </c>
      <c r="I1844" s="64">
        <v>47124</v>
      </c>
      <c r="J1844" s="64" t="s">
        <v>1538</v>
      </c>
      <c r="K1844" s="64" t="s">
        <v>2173</v>
      </c>
      <c r="L1844" s="64" t="s">
        <v>12327</v>
      </c>
      <c r="M1844" s="64" t="s">
        <v>246</v>
      </c>
      <c r="N1844" s="64" t="s">
        <v>254</v>
      </c>
      <c r="O1844" s="64" t="s">
        <v>568</v>
      </c>
    </row>
    <row r="1845" spans="2:15" x14ac:dyDescent="0.3">
      <c r="B1845" t="s">
        <v>1536</v>
      </c>
      <c r="C1845" t="s">
        <v>16469</v>
      </c>
      <c r="D1845" t="s">
        <v>2172</v>
      </c>
      <c r="E1845" s="64">
        <v>0</v>
      </c>
      <c r="F1845" s="64">
        <v>0</v>
      </c>
      <c r="G1845" s="47">
        <v>42800</v>
      </c>
      <c r="H1845" s="71">
        <v>5.916666666666667</v>
      </c>
      <c r="I1845" s="64">
        <v>149250</v>
      </c>
      <c r="J1845" s="64" t="s">
        <v>1538</v>
      </c>
      <c r="K1845" s="64" t="s">
        <v>2160</v>
      </c>
      <c r="L1845" s="64" t="s">
        <v>16470</v>
      </c>
      <c r="M1845" s="64" t="s">
        <v>246</v>
      </c>
      <c r="N1845" s="64" t="s">
        <v>254</v>
      </c>
      <c r="O1845" s="64" t="s">
        <v>568</v>
      </c>
    </row>
    <row r="1846" spans="2:15" x14ac:dyDescent="0.3">
      <c r="B1846" t="s">
        <v>1536</v>
      </c>
      <c r="C1846" t="s">
        <v>16512</v>
      </c>
      <c r="D1846" t="s">
        <v>1663</v>
      </c>
      <c r="E1846" s="64">
        <v>0</v>
      </c>
      <c r="F1846" s="64">
        <v>0</v>
      </c>
      <c r="G1846" s="47">
        <v>42802</v>
      </c>
      <c r="H1846" s="71">
        <v>5.916666666666667</v>
      </c>
      <c r="I1846" s="64">
        <v>-1</v>
      </c>
      <c r="J1846" s="64" t="s">
        <v>1538</v>
      </c>
      <c r="K1846" s="64" t="s">
        <v>2176</v>
      </c>
      <c r="L1846" s="64" t="s">
        <v>16513</v>
      </c>
      <c r="M1846" s="64" t="s">
        <v>242</v>
      </c>
      <c r="N1846" s="64" t="s">
        <v>254</v>
      </c>
      <c r="O1846" s="64" t="s">
        <v>568</v>
      </c>
    </row>
    <row r="1847" spans="2:15" x14ac:dyDescent="0.3">
      <c r="B1847" t="s">
        <v>1546</v>
      </c>
      <c r="C1847" t="s">
        <v>11388</v>
      </c>
      <c r="D1847" t="s">
        <v>2499</v>
      </c>
      <c r="E1847" s="64">
        <v>0</v>
      </c>
      <c r="F1847" s="64">
        <v>0</v>
      </c>
      <c r="G1847" s="47">
        <v>42800</v>
      </c>
      <c r="H1847" s="71">
        <v>5.916666666666667</v>
      </c>
      <c r="I1847" s="64">
        <v>59729</v>
      </c>
      <c r="J1847" s="64" t="s">
        <v>1538</v>
      </c>
      <c r="K1847" s="64" t="s">
        <v>2160</v>
      </c>
      <c r="L1847" s="64" t="s">
        <v>11389</v>
      </c>
      <c r="M1847" s="64" t="s">
        <v>242</v>
      </c>
      <c r="N1847" s="64" t="s">
        <v>254</v>
      </c>
      <c r="O1847" s="64" t="s">
        <v>568</v>
      </c>
    </row>
    <row r="1848" spans="2:15" x14ac:dyDescent="0.3">
      <c r="B1848" t="s">
        <v>1536</v>
      </c>
      <c r="C1848" t="s">
        <v>16613</v>
      </c>
      <c r="D1848" t="s">
        <v>1679</v>
      </c>
      <c r="E1848" s="64">
        <v>0</v>
      </c>
      <c r="F1848" s="64">
        <v>0</v>
      </c>
      <c r="G1848" s="47">
        <v>42819</v>
      </c>
      <c r="H1848" s="71">
        <v>5.916666666666667</v>
      </c>
      <c r="I1848" s="64">
        <v>-1</v>
      </c>
      <c r="J1848" s="64" t="s">
        <v>1538</v>
      </c>
      <c r="K1848" s="64" t="s">
        <v>2173</v>
      </c>
      <c r="L1848" s="64" t="s">
        <v>3070</v>
      </c>
      <c r="M1848" s="64" t="s">
        <v>242</v>
      </c>
      <c r="N1848" s="64" t="s">
        <v>254</v>
      </c>
      <c r="O1848" s="64" t="s">
        <v>568</v>
      </c>
    </row>
    <row r="1849" spans="2:15" x14ac:dyDescent="0.3">
      <c r="B1849" t="s">
        <v>1547</v>
      </c>
      <c r="C1849" t="s">
        <v>16747</v>
      </c>
      <c r="D1849" t="s">
        <v>568</v>
      </c>
      <c r="E1849" s="64">
        <v>0</v>
      </c>
      <c r="F1849" s="64">
        <v>0</v>
      </c>
      <c r="G1849" s="47">
        <v>42805</v>
      </c>
      <c r="H1849" s="71">
        <v>5.916666666666667</v>
      </c>
      <c r="I1849" s="64">
        <v>0</v>
      </c>
      <c r="J1849" s="64" t="s">
        <v>1538</v>
      </c>
      <c r="K1849" s="64" t="s">
        <v>1535</v>
      </c>
      <c r="L1849" s="64" t="s">
        <v>1535</v>
      </c>
      <c r="M1849" s="64" t="s">
        <v>236</v>
      </c>
      <c r="N1849" s="64" t="s">
        <v>254</v>
      </c>
      <c r="O1849" s="64" t="s">
        <v>568</v>
      </c>
    </row>
    <row r="1850" spans="2:15" x14ac:dyDescent="0.3">
      <c r="B1850" t="s">
        <v>1536</v>
      </c>
      <c r="C1850" t="s">
        <v>17020</v>
      </c>
      <c r="D1850" t="s">
        <v>524</v>
      </c>
      <c r="E1850" s="64">
        <v>0</v>
      </c>
      <c r="F1850" s="64">
        <v>0</v>
      </c>
      <c r="G1850" s="47">
        <v>42821</v>
      </c>
      <c r="H1850" s="71">
        <v>5.916666666666667</v>
      </c>
      <c r="I1850" s="64">
        <v>-1</v>
      </c>
      <c r="J1850" s="64" t="s">
        <v>1538</v>
      </c>
      <c r="K1850" s="64" t="s">
        <v>1535</v>
      </c>
      <c r="L1850" s="64" t="s">
        <v>1535</v>
      </c>
      <c r="M1850" s="64" t="s">
        <v>236</v>
      </c>
      <c r="N1850" s="64" t="s">
        <v>254</v>
      </c>
      <c r="O1850" s="64" t="s">
        <v>568</v>
      </c>
    </row>
    <row r="1851" spans="2:15" x14ac:dyDescent="0.3">
      <c r="B1851" t="s">
        <v>1547</v>
      </c>
      <c r="C1851" t="s">
        <v>17073</v>
      </c>
      <c r="D1851" t="s">
        <v>568</v>
      </c>
      <c r="E1851" s="64">
        <v>0</v>
      </c>
      <c r="F1851" s="64">
        <v>0</v>
      </c>
      <c r="G1851" s="47">
        <v>42800</v>
      </c>
      <c r="H1851" s="71">
        <v>5.916666666666667</v>
      </c>
      <c r="I1851" s="64">
        <v>0</v>
      </c>
      <c r="J1851" s="64" t="s">
        <v>1538</v>
      </c>
      <c r="K1851" s="64" t="s">
        <v>1535</v>
      </c>
      <c r="L1851" s="64" t="s">
        <v>1535</v>
      </c>
      <c r="M1851" s="64" t="s">
        <v>242</v>
      </c>
      <c r="N1851" s="64" t="s">
        <v>254</v>
      </c>
      <c r="O1851" s="64" t="s">
        <v>568</v>
      </c>
    </row>
    <row r="1852" spans="2:15" x14ac:dyDescent="0.3">
      <c r="B1852" t="s">
        <v>1536</v>
      </c>
      <c r="C1852" t="s">
        <v>17125</v>
      </c>
      <c r="D1852" t="s">
        <v>469</v>
      </c>
      <c r="E1852" s="64">
        <v>0</v>
      </c>
      <c r="F1852" s="64">
        <v>0</v>
      </c>
      <c r="G1852" s="47">
        <v>42804</v>
      </c>
      <c r="H1852" s="71">
        <v>5.916666666666667</v>
      </c>
      <c r="I1852" s="64">
        <v>-1</v>
      </c>
      <c r="J1852" s="64" t="s">
        <v>1538</v>
      </c>
      <c r="K1852" s="64" t="s">
        <v>1535</v>
      </c>
      <c r="L1852" s="64" t="s">
        <v>1535</v>
      </c>
      <c r="M1852" s="64" t="s">
        <v>246</v>
      </c>
      <c r="N1852" s="64" t="s">
        <v>254</v>
      </c>
      <c r="O1852" s="64" t="s">
        <v>568</v>
      </c>
    </row>
    <row r="1853" spans="2:15" x14ac:dyDescent="0.3">
      <c r="B1853" t="s">
        <v>1536</v>
      </c>
      <c r="C1853" t="s">
        <v>17353</v>
      </c>
      <c r="D1853" t="s">
        <v>514</v>
      </c>
      <c r="E1853" s="64">
        <v>0</v>
      </c>
      <c r="F1853" s="64">
        <v>0</v>
      </c>
      <c r="G1853" s="47">
        <v>42798</v>
      </c>
      <c r="H1853" s="71">
        <v>5.916666666666667</v>
      </c>
      <c r="I1853" s="64">
        <v>-1</v>
      </c>
      <c r="J1853" s="64" t="s">
        <v>1538</v>
      </c>
      <c r="K1853" s="64" t="s">
        <v>1535</v>
      </c>
      <c r="L1853" s="64" t="s">
        <v>1535</v>
      </c>
      <c r="M1853" s="64" t="s">
        <v>242</v>
      </c>
      <c r="N1853" s="64" t="s">
        <v>254</v>
      </c>
      <c r="O1853" s="64" t="s">
        <v>568</v>
      </c>
    </row>
    <row r="1854" spans="2:15" x14ac:dyDescent="0.3">
      <c r="B1854" t="s">
        <v>1536</v>
      </c>
      <c r="C1854" t="s">
        <v>17387</v>
      </c>
      <c r="D1854" t="s">
        <v>14051</v>
      </c>
      <c r="E1854" s="64">
        <v>0</v>
      </c>
      <c r="F1854" s="64">
        <v>0</v>
      </c>
      <c r="G1854" s="47">
        <v>42815</v>
      </c>
      <c r="H1854" s="71">
        <v>5.916666666666667</v>
      </c>
      <c r="I1854" s="64">
        <v>-1</v>
      </c>
      <c r="J1854" s="64" t="s">
        <v>1538</v>
      </c>
      <c r="K1854" s="64" t="s">
        <v>1535</v>
      </c>
      <c r="L1854" s="64" t="s">
        <v>1535</v>
      </c>
      <c r="M1854" s="64" t="s">
        <v>242</v>
      </c>
      <c r="N1854" s="64" t="s">
        <v>254</v>
      </c>
      <c r="O1854" s="64" t="s">
        <v>568</v>
      </c>
    </row>
    <row r="1855" spans="2:15" x14ac:dyDescent="0.3">
      <c r="B1855" t="s">
        <v>1547</v>
      </c>
      <c r="C1855" t="s">
        <v>17410</v>
      </c>
      <c r="D1855" t="s">
        <v>568</v>
      </c>
      <c r="E1855" s="64">
        <v>0</v>
      </c>
      <c r="F1855" s="64">
        <v>0</v>
      </c>
      <c r="G1855" s="47">
        <v>42800</v>
      </c>
      <c r="H1855" s="71">
        <v>5.916666666666667</v>
      </c>
      <c r="I1855" s="64">
        <v>0</v>
      </c>
      <c r="J1855" s="64" t="s">
        <v>1538</v>
      </c>
      <c r="K1855" s="64" t="s">
        <v>1535</v>
      </c>
      <c r="L1855" s="64" t="s">
        <v>1535</v>
      </c>
      <c r="M1855" s="64" t="s">
        <v>242</v>
      </c>
      <c r="N1855" s="64" t="s">
        <v>254</v>
      </c>
      <c r="O1855" s="64" t="s">
        <v>568</v>
      </c>
    </row>
    <row r="1856" spans="2:15" x14ac:dyDescent="0.3">
      <c r="B1856" t="s">
        <v>1547</v>
      </c>
      <c r="C1856" t="s">
        <v>17428</v>
      </c>
      <c r="D1856" t="s">
        <v>568</v>
      </c>
      <c r="E1856" s="64">
        <v>0</v>
      </c>
      <c r="F1856" s="64">
        <v>0</v>
      </c>
      <c r="G1856" s="47">
        <v>42811</v>
      </c>
      <c r="H1856" s="71">
        <v>5.916666666666667</v>
      </c>
      <c r="I1856" s="64">
        <v>0</v>
      </c>
      <c r="J1856" s="64" t="s">
        <v>1538</v>
      </c>
      <c r="K1856" s="64" t="s">
        <v>1535</v>
      </c>
      <c r="L1856" s="64" t="s">
        <v>1535</v>
      </c>
      <c r="M1856" s="64" t="s">
        <v>242</v>
      </c>
      <c r="N1856" s="64" t="s">
        <v>254</v>
      </c>
      <c r="O1856" s="64" t="s">
        <v>568</v>
      </c>
    </row>
    <row r="1857" spans="2:15" x14ac:dyDescent="0.3">
      <c r="B1857" t="s">
        <v>1547</v>
      </c>
      <c r="C1857" t="s">
        <v>17443</v>
      </c>
      <c r="D1857" t="s">
        <v>568</v>
      </c>
      <c r="E1857" s="64">
        <v>0</v>
      </c>
      <c r="F1857" s="64">
        <v>0</v>
      </c>
      <c r="G1857" s="47">
        <v>42804</v>
      </c>
      <c r="H1857" s="71">
        <v>5.916666666666667</v>
      </c>
      <c r="I1857" s="64">
        <v>0</v>
      </c>
      <c r="J1857" s="64" t="s">
        <v>1538</v>
      </c>
      <c r="K1857" s="64" t="s">
        <v>1535</v>
      </c>
      <c r="L1857" s="64" t="s">
        <v>1535</v>
      </c>
      <c r="M1857" s="64" t="s">
        <v>236</v>
      </c>
      <c r="N1857" s="64" t="s">
        <v>254</v>
      </c>
      <c r="O1857" s="64" t="s">
        <v>568</v>
      </c>
    </row>
    <row r="1858" spans="2:15" x14ac:dyDescent="0.3">
      <c r="B1858" t="s">
        <v>1536</v>
      </c>
      <c r="C1858" t="s">
        <v>17560</v>
      </c>
      <c r="D1858" t="s">
        <v>553</v>
      </c>
      <c r="E1858" s="64">
        <v>0</v>
      </c>
      <c r="F1858" s="64">
        <v>0</v>
      </c>
      <c r="G1858" s="47">
        <v>42825</v>
      </c>
      <c r="H1858" s="71">
        <v>5.916666666666667</v>
      </c>
      <c r="I1858" s="64">
        <v>-1</v>
      </c>
      <c r="J1858" s="64" t="s">
        <v>1538</v>
      </c>
      <c r="K1858" s="64" t="s">
        <v>1535</v>
      </c>
      <c r="L1858" s="64" t="s">
        <v>1535</v>
      </c>
      <c r="M1858" s="64" t="s">
        <v>236</v>
      </c>
      <c r="N1858" s="64" t="s">
        <v>254</v>
      </c>
      <c r="O1858" s="64" t="s">
        <v>568</v>
      </c>
    </row>
    <row r="1859" spans="2:15" x14ac:dyDescent="0.3">
      <c r="B1859" t="s">
        <v>1536</v>
      </c>
      <c r="C1859" t="s">
        <v>17572</v>
      </c>
      <c r="D1859" t="s">
        <v>1556</v>
      </c>
      <c r="E1859" s="64">
        <v>0</v>
      </c>
      <c r="F1859" s="64">
        <v>0</v>
      </c>
      <c r="G1859" s="47">
        <v>42800</v>
      </c>
      <c r="H1859" s="71">
        <v>5.916666666666667</v>
      </c>
      <c r="I1859" s="64">
        <v>-1</v>
      </c>
      <c r="J1859" s="64" t="s">
        <v>1538</v>
      </c>
      <c r="K1859" s="64" t="s">
        <v>1535</v>
      </c>
      <c r="L1859" s="64" t="s">
        <v>1535</v>
      </c>
      <c r="M1859" s="64" t="s">
        <v>236</v>
      </c>
      <c r="N1859" s="64" t="s">
        <v>254</v>
      </c>
      <c r="O1859" s="64" t="s">
        <v>568</v>
      </c>
    </row>
    <row r="1860" spans="2:15" x14ac:dyDescent="0.3">
      <c r="B1860" t="s">
        <v>1536</v>
      </c>
      <c r="C1860" t="s">
        <v>12347</v>
      </c>
      <c r="D1860" t="s">
        <v>547</v>
      </c>
      <c r="E1860" s="64">
        <v>0</v>
      </c>
      <c r="F1860" s="64">
        <v>0</v>
      </c>
      <c r="G1860" s="47">
        <v>42774</v>
      </c>
      <c r="H1860" s="71">
        <v>6</v>
      </c>
      <c r="I1860" s="64">
        <v>-1</v>
      </c>
      <c r="J1860" s="64" t="s">
        <v>1538</v>
      </c>
      <c r="K1860" s="64" t="s">
        <v>1535</v>
      </c>
      <c r="L1860" s="64" t="s">
        <v>1535</v>
      </c>
      <c r="M1860" s="64" t="s">
        <v>236</v>
      </c>
      <c r="N1860" s="64" t="s">
        <v>254</v>
      </c>
      <c r="O1860" s="64" t="s">
        <v>568</v>
      </c>
    </row>
    <row r="1861" spans="2:15" x14ac:dyDescent="0.3">
      <c r="B1861" t="s">
        <v>1547</v>
      </c>
      <c r="C1861" t="s">
        <v>12463</v>
      </c>
      <c r="D1861" t="s">
        <v>568</v>
      </c>
      <c r="E1861" s="64">
        <v>0</v>
      </c>
      <c r="F1861" s="64">
        <v>0</v>
      </c>
      <c r="G1861" s="47">
        <v>42791</v>
      </c>
      <c r="H1861" s="71">
        <v>6</v>
      </c>
      <c r="I1861" s="64">
        <v>0</v>
      </c>
      <c r="J1861" s="64" t="s">
        <v>1538</v>
      </c>
      <c r="K1861" s="64" t="s">
        <v>1535</v>
      </c>
      <c r="L1861" s="64" t="s">
        <v>1535</v>
      </c>
      <c r="M1861" s="64" t="s">
        <v>236</v>
      </c>
      <c r="N1861" s="64" t="s">
        <v>254</v>
      </c>
      <c r="O1861" s="64" t="s">
        <v>568</v>
      </c>
    </row>
    <row r="1862" spans="2:15" x14ac:dyDescent="0.3">
      <c r="B1862" t="s">
        <v>1536</v>
      </c>
      <c r="C1862" t="s">
        <v>12572</v>
      </c>
      <c r="D1862" t="s">
        <v>1711</v>
      </c>
      <c r="E1862" s="64">
        <v>0</v>
      </c>
      <c r="F1862" s="64">
        <v>0</v>
      </c>
      <c r="G1862" s="47">
        <v>42780</v>
      </c>
      <c r="H1862" s="71">
        <v>6</v>
      </c>
      <c r="I1862" s="64">
        <v>-1</v>
      </c>
      <c r="J1862" s="64" t="s">
        <v>1538</v>
      </c>
      <c r="K1862" s="64" t="s">
        <v>1535</v>
      </c>
      <c r="L1862" s="64" t="s">
        <v>1535</v>
      </c>
      <c r="M1862" s="64" t="s">
        <v>236</v>
      </c>
      <c r="N1862" s="64" t="s">
        <v>254</v>
      </c>
      <c r="O1862" s="64" t="s">
        <v>568</v>
      </c>
    </row>
    <row r="1863" spans="2:15" x14ac:dyDescent="0.3">
      <c r="B1863" t="s">
        <v>1547</v>
      </c>
      <c r="C1863" t="s">
        <v>12648</v>
      </c>
      <c r="D1863" t="s">
        <v>568</v>
      </c>
      <c r="E1863" s="64">
        <v>0</v>
      </c>
      <c r="F1863" s="64">
        <v>0</v>
      </c>
      <c r="G1863" s="47">
        <v>42786</v>
      </c>
      <c r="H1863" s="71">
        <v>6</v>
      </c>
      <c r="I1863" s="64">
        <v>0</v>
      </c>
      <c r="J1863" s="64" t="s">
        <v>1538</v>
      </c>
      <c r="K1863" s="64" t="s">
        <v>1535</v>
      </c>
      <c r="L1863" s="64" t="s">
        <v>1535</v>
      </c>
      <c r="M1863" s="64" t="s">
        <v>236</v>
      </c>
      <c r="N1863" s="64" t="s">
        <v>254</v>
      </c>
      <c r="O1863" s="64" t="s">
        <v>568</v>
      </c>
    </row>
    <row r="1864" spans="2:15" x14ac:dyDescent="0.3">
      <c r="B1864" t="s">
        <v>1547</v>
      </c>
      <c r="C1864" t="s">
        <v>12674</v>
      </c>
      <c r="D1864" t="s">
        <v>568</v>
      </c>
      <c r="E1864" s="64">
        <v>0</v>
      </c>
      <c r="F1864" s="64">
        <v>0</v>
      </c>
      <c r="G1864" s="47">
        <v>42793</v>
      </c>
      <c r="H1864" s="71">
        <v>6</v>
      </c>
      <c r="I1864" s="64">
        <v>0</v>
      </c>
      <c r="J1864" s="64" t="s">
        <v>1538</v>
      </c>
      <c r="K1864" s="64" t="s">
        <v>1535</v>
      </c>
      <c r="L1864" s="64" t="s">
        <v>1535</v>
      </c>
      <c r="M1864" s="64" t="s">
        <v>242</v>
      </c>
      <c r="N1864" s="64" t="s">
        <v>254</v>
      </c>
      <c r="O1864" s="64" t="s">
        <v>568</v>
      </c>
    </row>
    <row r="1865" spans="2:15" x14ac:dyDescent="0.3">
      <c r="B1865" t="s">
        <v>1547</v>
      </c>
      <c r="C1865" t="s">
        <v>12706</v>
      </c>
      <c r="D1865" t="s">
        <v>568</v>
      </c>
      <c r="E1865" s="64">
        <v>0</v>
      </c>
      <c r="F1865" s="64">
        <v>0</v>
      </c>
      <c r="G1865" s="47">
        <v>42788</v>
      </c>
      <c r="H1865" s="71">
        <v>6</v>
      </c>
      <c r="I1865" s="64">
        <v>0</v>
      </c>
      <c r="J1865" s="64" t="s">
        <v>1538</v>
      </c>
      <c r="K1865" s="64" t="s">
        <v>1535</v>
      </c>
      <c r="L1865" s="64" t="s">
        <v>1535</v>
      </c>
      <c r="M1865" s="64" t="s">
        <v>242</v>
      </c>
      <c r="N1865" s="64" t="s">
        <v>254</v>
      </c>
      <c r="O1865" s="64" t="s">
        <v>568</v>
      </c>
    </row>
    <row r="1866" spans="2:15" x14ac:dyDescent="0.3">
      <c r="B1866" t="s">
        <v>1536</v>
      </c>
      <c r="C1866" t="s">
        <v>12808</v>
      </c>
      <c r="D1866" t="s">
        <v>2737</v>
      </c>
      <c r="E1866" s="64">
        <v>0</v>
      </c>
      <c r="F1866" s="64">
        <v>0</v>
      </c>
      <c r="G1866" s="47">
        <v>42786</v>
      </c>
      <c r="H1866" s="71">
        <v>6</v>
      </c>
      <c r="I1866" s="64">
        <v>-1</v>
      </c>
      <c r="J1866" s="64" t="s">
        <v>1538</v>
      </c>
      <c r="K1866" s="64" t="s">
        <v>1535</v>
      </c>
      <c r="L1866" s="64" t="s">
        <v>1535</v>
      </c>
      <c r="M1866" s="64" t="s">
        <v>236</v>
      </c>
      <c r="N1866" s="64" t="s">
        <v>254</v>
      </c>
      <c r="O1866" s="64" t="s">
        <v>568</v>
      </c>
    </row>
    <row r="1867" spans="2:15" x14ac:dyDescent="0.3">
      <c r="B1867" t="s">
        <v>1536</v>
      </c>
      <c r="C1867" t="s">
        <v>12963</v>
      </c>
      <c r="D1867" t="s">
        <v>375</v>
      </c>
      <c r="E1867" s="64">
        <v>0</v>
      </c>
      <c r="F1867" s="64">
        <v>0</v>
      </c>
      <c r="G1867" s="47">
        <v>42791</v>
      </c>
      <c r="H1867" s="71">
        <v>6</v>
      </c>
      <c r="I1867" s="64">
        <v>-1</v>
      </c>
      <c r="J1867" s="64" t="s">
        <v>1538</v>
      </c>
      <c r="K1867" s="64" t="s">
        <v>2173</v>
      </c>
      <c r="L1867" s="64" t="s">
        <v>4235</v>
      </c>
      <c r="M1867" s="64" t="s">
        <v>242</v>
      </c>
      <c r="N1867" s="64" t="s">
        <v>254</v>
      </c>
      <c r="O1867" s="64" t="s">
        <v>568</v>
      </c>
    </row>
    <row r="1868" spans="2:15" x14ac:dyDescent="0.3">
      <c r="B1868" t="s">
        <v>1536</v>
      </c>
      <c r="C1868" t="s">
        <v>13112</v>
      </c>
      <c r="D1868" t="s">
        <v>1456</v>
      </c>
      <c r="E1868" s="64">
        <v>0</v>
      </c>
      <c r="F1868" s="64">
        <v>0</v>
      </c>
      <c r="G1868" s="47">
        <v>42780</v>
      </c>
      <c r="H1868" s="71">
        <v>6</v>
      </c>
      <c r="I1868" s="64">
        <v>-1</v>
      </c>
      <c r="J1868" s="64" t="s">
        <v>1538</v>
      </c>
      <c r="K1868" s="64" t="s">
        <v>2160</v>
      </c>
      <c r="L1868" s="64" t="s">
        <v>2936</v>
      </c>
      <c r="M1868" s="64" t="s">
        <v>246</v>
      </c>
      <c r="N1868" s="64" t="s">
        <v>254</v>
      </c>
      <c r="O1868" s="64" t="s">
        <v>568</v>
      </c>
    </row>
    <row r="1869" spans="2:15" x14ac:dyDescent="0.3">
      <c r="B1869" t="s">
        <v>1536</v>
      </c>
      <c r="C1869" t="s">
        <v>13239</v>
      </c>
      <c r="D1869" t="s">
        <v>326</v>
      </c>
      <c r="E1869" s="64">
        <v>0</v>
      </c>
      <c r="F1869" s="64">
        <v>0</v>
      </c>
      <c r="G1869" s="47">
        <v>42769</v>
      </c>
      <c r="H1869" s="71">
        <v>6</v>
      </c>
      <c r="I1869" s="64">
        <v>-1</v>
      </c>
      <c r="J1869" s="64" t="s">
        <v>249</v>
      </c>
      <c r="K1869" s="64" t="s">
        <v>1535</v>
      </c>
      <c r="L1869" s="64" t="s">
        <v>1535</v>
      </c>
      <c r="M1869" s="64" t="s">
        <v>236</v>
      </c>
      <c r="N1869" s="64" t="s">
        <v>254</v>
      </c>
      <c r="O1869" s="64" t="s">
        <v>568</v>
      </c>
    </row>
    <row r="1870" spans="2:15" x14ac:dyDescent="0.3">
      <c r="B1870" t="s">
        <v>1536</v>
      </c>
      <c r="C1870" t="s">
        <v>13269</v>
      </c>
      <c r="D1870" t="s">
        <v>1777</v>
      </c>
      <c r="E1870" s="64">
        <v>0</v>
      </c>
      <c r="F1870" s="64">
        <v>0</v>
      </c>
      <c r="G1870" s="47">
        <v>42793</v>
      </c>
      <c r="H1870" s="71">
        <v>6</v>
      </c>
      <c r="I1870" s="64">
        <v>-1</v>
      </c>
      <c r="J1870" s="64" t="s">
        <v>249</v>
      </c>
      <c r="K1870" s="64" t="s">
        <v>2160</v>
      </c>
      <c r="L1870" s="64" t="s">
        <v>12861</v>
      </c>
      <c r="M1870" s="64" t="s">
        <v>242</v>
      </c>
      <c r="N1870" s="64" t="s">
        <v>254</v>
      </c>
      <c r="O1870" s="64" t="s">
        <v>568</v>
      </c>
    </row>
    <row r="1871" spans="2:15" x14ac:dyDescent="0.3">
      <c r="B1871" t="s">
        <v>1536</v>
      </c>
      <c r="C1871" t="s">
        <v>13363</v>
      </c>
      <c r="D1871" t="s">
        <v>2378</v>
      </c>
      <c r="E1871" s="64">
        <v>0</v>
      </c>
      <c r="F1871" s="64">
        <v>0</v>
      </c>
      <c r="G1871" s="47">
        <v>42769</v>
      </c>
      <c r="H1871" s="71">
        <v>6</v>
      </c>
      <c r="I1871" s="64">
        <v>-1</v>
      </c>
      <c r="J1871" s="64" t="s">
        <v>249</v>
      </c>
      <c r="K1871" s="64" t="s">
        <v>2160</v>
      </c>
      <c r="L1871" s="64" t="s">
        <v>2936</v>
      </c>
      <c r="M1871" s="64" t="s">
        <v>236</v>
      </c>
      <c r="N1871" s="64" t="s">
        <v>254</v>
      </c>
      <c r="O1871" s="64" t="s">
        <v>568</v>
      </c>
    </row>
    <row r="1872" spans="2:15" x14ac:dyDescent="0.3">
      <c r="B1872" t="s">
        <v>1536</v>
      </c>
      <c r="C1872" t="s">
        <v>13387</v>
      </c>
      <c r="D1872" t="s">
        <v>2116</v>
      </c>
      <c r="E1872" s="64">
        <v>0</v>
      </c>
      <c r="F1872" s="64">
        <v>0</v>
      </c>
      <c r="G1872" s="47">
        <v>42782</v>
      </c>
      <c r="H1872" s="71">
        <v>6</v>
      </c>
      <c r="I1872" s="64">
        <v>-1</v>
      </c>
      <c r="J1872" s="64" t="s">
        <v>249</v>
      </c>
      <c r="K1872" s="64" t="s">
        <v>2160</v>
      </c>
      <c r="L1872" s="64" t="s">
        <v>5368</v>
      </c>
      <c r="M1872" s="64" t="s">
        <v>236</v>
      </c>
      <c r="N1872" s="64" t="s">
        <v>254</v>
      </c>
      <c r="O1872" s="64" t="s">
        <v>568</v>
      </c>
    </row>
    <row r="1873" spans="2:15" x14ac:dyDescent="0.3">
      <c r="B1873" t="s">
        <v>1536</v>
      </c>
      <c r="C1873" t="s">
        <v>13394</v>
      </c>
      <c r="D1873" t="s">
        <v>13395</v>
      </c>
      <c r="E1873" s="64">
        <v>0</v>
      </c>
      <c r="F1873" s="64">
        <v>0</v>
      </c>
      <c r="G1873" s="47">
        <v>42791</v>
      </c>
      <c r="H1873" s="71">
        <v>6</v>
      </c>
      <c r="I1873" s="64">
        <v>-1</v>
      </c>
      <c r="J1873" s="64" t="s">
        <v>249</v>
      </c>
      <c r="K1873" s="64" t="s">
        <v>2160</v>
      </c>
      <c r="L1873" s="64" t="s">
        <v>2936</v>
      </c>
      <c r="M1873" s="64" t="s">
        <v>236</v>
      </c>
      <c r="N1873" s="64" t="s">
        <v>254</v>
      </c>
      <c r="O1873" s="64" t="s">
        <v>568</v>
      </c>
    </row>
    <row r="1874" spans="2:15" x14ac:dyDescent="0.3">
      <c r="B1874" t="s">
        <v>1536</v>
      </c>
      <c r="C1874" t="s">
        <v>13398</v>
      </c>
      <c r="D1874" t="s">
        <v>13015</v>
      </c>
      <c r="E1874" s="64">
        <v>0</v>
      </c>
      <c r="F1874" s="64">
        <v>0</v>
      </c>
      <c r="G1874" s="47">
        <v>42790</v>
      </c>
      <c r="H1874" s="71">
        <v>6</v>
      </c>
      <c r="I1874" s="64">
        <v>60880</v>
      </c>
      <c r="J1874" s="64" t="s">
        <v>1538</v>
      </c>
      <c r="K1874" s="64" t="s">
        <v>2160</v>
      </c>
      <c r="L1874" s="64" t="s">
        <v>2936</v>
      </c>
      <c r="M1874" s="64" t="s">
        <v>236</v>
      </c>
      <c r="N1874" s="64" t="s">
        <v>254</v>
      </c>
      <c r="O1874" s="64" t="s">
        <v>568</v>
      </c>
    </row>
    <row r="1875" spans="2:15" x14ac:dyDescent="0.3">
      <c r="B1875" t="s">
        <v>1536</v>
      </c>
      <c r="C1875" t="s">
        <v>13615</v>
      </c>
      <c r="D1875" t="s">
        <v>2091</v>
      </c>
      <c r="E1875" s="64">
        <v>0</v>
      </c>
      <c r="F1875" s="64">
        <v>0</v>
      </c>
      <c r="G1875" s="47">
        <v>42793</v>
      </c>
      <c r="H1875" s="71">
        <v>6</v>
      </c>
      <c r="I1875" s="64">
        <v>-1</v>
      </c>
      <c r="J1875" s="64" t="s">
        <v>249</v>
      </c>
      <c r="K1875" s="64" t="s">
        <v>2176</v>
      </c>
      <c r="L1875" s="64" t="s">
        <v>13616</v>
      </c>
      <c r="M1875" s="64" t="s">
        <v>236</v>
      </c>
      <c r="N1875" s="64" t="s">
        <v>254</v>
      </c>
      <c r="O1875" s="64" t="s">
        <v>568</v>
      </c>
    </row>
    <row r="1876" spans="2:15" x14ac:dyDescent="0.3">
      <c r="B1876" t="s">
        <v>1536</v>
      </c>
      <c r="C1876" t="s">
        <v>13762</v>
      </c>
      <c r="D1876" t="s">
        <v>2282</v>
      </c>
      <c r="E1876" s="64">
        <v>0</v>
      </c>
      <c r="F1876" s="64">
        <v>0</v>
      </c>
      <c r="G1876" s="47">
        <v>42768</v>
      </c>
      <c r="H1876" s="71">
        <v>6</v>
      </c>
      <c r="I1876" s="64">
        <v>78720</v>
      </c>
      <c r="J1876" s="64" t="s">
        <v>1538</v>
      </c>
      <c r="K1876" s="64" t="s">
        <v>2173</v>
      </c>
      <c r="L1876" s="64" t="s">
        <v>13763</v>
      </c>
      <c r="M1876" s="64" t="s">
        <v>236</v>
      </c>
      <c r="N1876" s="64" t="s">
        <v>254</v>
      </c>
      <c r="O1876" s="64" t="s">
        <v>568</v>
      </c>
    </row>
    <row r="1877" spans="2:15" x14ac:dyDescent="0.3">
      <c r="B1877" t="s">
        <v>1536</v>
      </c>
      <c r="C1877" t="s">
        <v>13845</v>
      </c>
      <c r="D1877" t="s">
        <v>548</v>
      </c>
      <c r="E1877" s="64">
        <v>0</v>
      </c>
      <c r="F1877" s="64">
        <v>0</v>
      </c>
      <c r="G1877" s="47">
        <v>42770</v>
      </c>
      <c r="H1877" s="71">
        <v>6</v>
      </c>
      <c r="I1877" s="64">
        <v>-1</v>
      </c>
      <c r="J1877" s="64" t="s">
        <v>1538</v>
      </c>
      <c r="K1877" s="64" t="s">
        <v>1535</v>
      </c>
      <c r="L1877" s="64" t="s">
        <v>1535</v>
      </c>
      <c r="M1877" s="64" t="s">
        <v>236</v>
      </c>
      <c r="N1877" s="64" t="s">
        <v>254</v>
      </c>
      <c r="O1877" s="64" t="s">
        <v>568</v>
      </c>
    </row>
    <row r="1878" spans="2:15" x14ac:dyDescent="0.3">
      <c r="B1878" t="s">
        <v>1536</v>
      </c>
      <c r="C1878" t="s">
        <v>13918</v>
      </c>
      <c r="D1878" t="s">
        <v>360</v>
      </c>
      <c r="E1878" s="64">
        <v>0</v>
      </c>
      <c r="F1878" s="64">
        <v>0</v>
      </c>
      <c r="G1878" s="47">
        <v>42786</v>
      </c>
      <c r="H1878" s="71">
        <v>6</v>
      </c>
      <c r="I1878" s="64">
        <v>-1</v>
      </c>
      <c r="J1878" s="64" t="s">
        <v>1538</v>
      </c>
      <c r="K1878" s="64" t="s">
        <v>2160</v>
      </c>
      <c r="L1878" s="64" t="s">
        <v>4235</v>
      </c>
      <c r="M1878" s="64" t="s">
        <v>242</v>
      </c>
      <c r="N1878" s="64" t="s">
        <v>254</v>
      </c>
      <c r="O1878" s="64" t="s">
        <v>568</v>
      </c>
    </row>
    <row r="1879" spans="2:15" x14ac:dyDescent="0.3">
      <c r="B1879" t="s">
        <v>1536</v>
      </c>
      <c r="C1879" t="s">
        <v>14072</v>
      </c>
      <c r="D1879" t="s">
        <v>2116</v>
      </c>
      <c r="E1879" s="64">
        <v>0</v>
      </c>
      <c r="F1879" s="64">
        <v>0</v>
      </c>
      <c r="G1879" s="47">
        <v>42790</v>
      </c>
      <c r="H1879" s="71">
        <v>6</v>
      </c>
      <c r="I1879" s="64">
        <v>-1</v>
      </c>
      <c r="J1879" s="64" t="s">
        <v>249</v>
      </c>
      <c r="K1879" s="64" t="s">
        <v>2173</v>
      </c>
      <c r="L1879" s="64" t="s">
        <v>2595</v>
      </c>
      <c r="M1879" s="64" t="s">
        <v>236</v>
      </c>
      <c r="N1879" s="64" t="s">
        <v>254</v>
      </c>
      <c r="O1879" s="64" t="s">
        <v>568</v>
      </c>
    </row>
    <row r="1880" spans="2:15" x14ac:dyDescent="0.3">
      <c r="B1880" t="s">
        <v>1536</v>
      </c>
      <c r="C1880" t="s">
        <v>14086</v>
      </c>
      <c r="D1880" t="s">
        <v>1871</v>
      </c>
      <c r="E1880" s="64">
        <v>0</v>
      </c>
      <c r="F1880" s="64">
        <v>0</v>
      </c>
      <c r="G1880" s="47">
        <v>42767</v>
      </c>
      <c r="H1880" s="71">
        <v>6</v>
      </c>
      <c r="I1880" s="64">
        <v>-1</v>
      </c>
      <c r="J1880" s="64" t="s">
        <v>1538</v>
      </c>
      <c r="K1880" s="64" t="s">
        <v>2160</v>
      </c>
      <c r="L1880" s="64" t="s">
        <v>2925</v>
      </c>
      <c r="M1880" s="64" t="s">
        <v>246</v>
      </c>
      <c r="N1880" s="64" t="s">
        <v>254</v>
      </c>
      <c r="O1880" s="64" t="s">
        <v>568</v>
      </c>
    </row>
    <row r="1881" spans="2:15" x14ac:dyDescent="0.3">
      <c r="B1881" t="s">
        <v>1536</v>
      </c>
      <c r="C1881" t="s">
        <v>14176</v>
      </c>
      <c r="D1881" t="s">
        <v>1666</v>
      </c>
      <c r="E1881" s="64">
        <v>0</v>
      </c>
      <c r="F1881" s="64">
        <v>0</v>
      </c>
      <c r="G1881" s="47">
        <v>42780</v>
      </c>
      <c r="H1881" s="71">
        <v>6</v>
      </c>
      <c r="I1881" s="64">
        <v>-1</v>
      </c>
      <c r="J1881" s="64" t="s">
        <v>249</v>
      </c>
      <c r="K1881" s="64" t="s">
        <v>2173</v>
      </c>
      <c r="L1881" s="64" t="s">
        <v>14177</v>
      </c>
      <c r="M1881" s="64" t="s">
        <v>236</v>
      </c>
      <c r="N1881" s="64" t="s">
        <v>254</v>
      </c>
      <c r="O1881" s="64" t="s">
        <v>568</v>
      </c>
    </row>
    <row r="1882" spans="2:15" x14ac:dyDescent="0.3">
      <c r="B1882" t="s">
        <v>1536</v>
      </c>
      <c r="C1882" t="s">
        <v>14271</v>
      </c>
      <c r="D1882" t="s">
        <v>1777</v>
      </c>
      <c r="E1882" s="64">
        <v>0</v>
      </c>
      <c r="F1882" s="64">
        <v>0</v>
      </c>
      <c r="G1882" s="47">
        <v>42793</v>
      </c>
      <c r="H1882" s="71">
        <v>6</v>
      </c>
      <c r="I1882" s="64">
        <v>-1</v>
      </c>
      <c r="J1882" s="64" t="s">
        <v>249</v>
      </c>
      <c r="K1882" s="64" t="s">
        <v>2160</v>
      </c>
      <c r="L1882" s="64" t="s">
        <v>4235</v>
      </c>
      <c r="M1882" s="64" t="s">
        <v>242</v>
      </c>
      <c r="N1882" s="64" t="s">
        <v>254</v>
      </c>
      <c r="O1882" s="64" t="s">
        <v>568</v>
      </c>
    </row>
    <row r="1883" spans="2:15" x14ac:dyDescent="0.3">
      <c r="B1883" t="s">
        <v>1536</v>
      </c>
      <c r="C1883" t="s">
        <v>14478</v>
      </c>
      <c r="D1883" t="s">
        <v>14479</v>
      </c>
      <c r="E1883" s="64">
        <v>0</v>
      </c>
      <c r="F1883" s="64">
        <v>0</v>
      </c>
      <c r="G1883" s="47">
        <v>42788</v>
      </c>
      <c r="H1883" s="71">
        <v>6</v>
      </c>
      <c r="I1883" s="64">
        <v>-1</v>
      </c>
      <c r="J1883" s="64" t="s">
        <v>1538</v>
      </c>
      <c r="K1883" s="64" t="s">
        <v>2160</v>
      </c>
      <c r="L1883" s="64" t="s">
        <v>5368</v>
      </c>
      <c r="M1883" s="64" t="s">
        <v>242</v>
      </c>
      <c r="N1883" s="64" t="s">
        <v>254</v>
      </c>
      <c r="O1883" s="64" t="s">
        <v>568</v>
      </c>
    </row>
    <row r="1884" spans="2:15" x14ac:dyDescent="0.3">
      <c r="B1884" t="s">
        <v>1536</v>
      </c>
      <c r="C1884" t="s">
        <v>14489</v>
      </c>
      <c r="D1884" t="s">
        <v>14191</v>
      </c>
      <c r="E1884" s="64">
        <v>0</v>
      </c>
      <c r="F1884" s="64">
        <v>0</v>
      </c>
      <c r="G1884" s="47">
        <v>42776</v>
      </c>
      <c r="H1884" s="71">
        <v>6</v>
      </c>
      <c r="I1884" s="64">
        <v>-1</v>
      </c>
      <c r="J1884" s="64" t="s">
        <v>1538</v>
      </c>
      <c r="K1884" s="64" t="s">
        <v>2173</v>
      </c>
      <c r="L1884" s="64" t="s">
        <v>13380</v>
      </c>
      <c r="M1884" s="64" t="s">
        <v>242</v>
      </c>
      <c r="N1884" s="64" t="s">
        <v>254</v>
      </c>
      <c r="O1884" s="64" t="s">
        <v>568</v>
      </c>
    </row>
    <row r="1885" spans="2:15" x14ac:dyDescent="0.3">
      <c r="B1885" t="s">
        <v>1536</v>
      </c>
      <c r="C1885" t="s">
        <v>14538</v>
      </c>
      <c r="D1885" t="s">
        <v>2053</v>
      </c>
      <c r="E1885" s="64">
        <v>0</v>
      </c>
      <c r="F1885" s="64">
        <v>0</v>
      </c>
      <c r="G1885" s="47">
        <v>42786</v>
      </c>
      <c r="H1885" s="71">
        <v>6</v>
      </c>
      <c r="I1885" s="64">
        <v>-1</v>
      </c>
      <c r="J1885" s="64" t="s">
        <v>1538</v>
      </c>
      <c r="K1885" s="64" t="s">
        <v>2160</v>
      </c>
      <c r="L1885" s="64" t="s">
        <v>2925</v>
      </c>
      <c r="M1885" s="64" t="s">
        <v>242</v>
      </c>
      <c r="N1885" s="64" t="s">
        <v>254</v>
      </c>
      <c r="O1885" s="64" t="s">
        <v>568</v>
      </c>
    </row>
    <row r="1886" spans="2:15" x14ac:dyDescent="0.3">
      <c r="B1886" t="s">
        <v>1546</v>
      </c>
      <c r="C1886" t="s">
        <v>11542</v>
      </c>
      <c r="D1886" t="s">
        <v>2336</v>
      </c>
      <c r="E1886" s="64">
        <v>0</v>
      </c>
      <c r="F1886" s="64">
        <v>0</v>
      </c>
      <c r="G1886" s="47">
        <v>42783</v>
      </c>
      <c r="H1886" s="71">
        <v>6</v>
      </c>
      <c r="I1886" s="64">
        <v>40014</v>
      </c>
      <c r="J1886" s="64" t="s">
        <v>1538</v>
      </c>
      <c r="K1886" s="64" t="s">
        <v>2160</v>
      </c>
      <c r="L1886" s="64" t="s">
        <v>11522</v>
      </c>
      <c r="M1886" s="64" t="s">
        <v>242</v>
      </c>
      <c r="N1886" s="64" t="s">
        <v>254</v>
      </c>
      <c r="O1886" s="64" t="s">
        <v>568</v>
      </c>
    </row>
    <row r="1887" spans="2:15" x14ac:dyDescent="0.3">
      <c r="B1887" t="s">
        <v>1536</v>
      </c>
      <c r="C1887" t="s">
        <v>14837</v>
      </c>
      <c r="D1887" t="s">
        <v>1777</v>
      </c>
      <c r="E1887" s="64">
        <v>0</v>
      </c>
      <c r="F1887" s="64">
        <v>0</v>
      </c>
      <c r="G1887" s="47">
        <v>42793</v>
      </c>
      <c r="H1887" s="71">
        <v>6</v>
      </c>
      <c r="I1887" s="64">
        <v>-1</v>
      </c>
      <c r="J1887" s="64" t="s">
        <v>249</v>
      </c>
      <c r="K1887" s="64" t="s">
        <v>2160</v>
      </c>
      <c r="L1887" s="64" t="s">
        <v>2936</v>
      </c>
      <c r="M1887" s="64" t="s">
        <v>242</v>
      </c>
      <c r="N1887" s="64" t="s">
        <v>254</v>
      </c>
      <c r="O1887" s="64" t="s">
        <v>568</v>
      </c>
    </row>
    <row r="1888" spans="2:15" x14ac:dyDescent="0.3">
      <c r="B1888" t="s">
        <v>1536</v>
      </c>
      <c r="C1888" t="s">
        <v>14863</v>
      </c>
      <c r="D1888" t="s">
        <v>14313</v>
      </c>
      <c r="E1888" s="64">
        <v>0</v>
      </c>
      <c r="F1888" s="64">
        <v>0</v>
      </c>
      <c r="G1888" s="47">
        <v>42777</v>
      </c>
      <c r="H1888" s="71">
        <v>6</v>
      </c>
      <c r="I1888" s="64">
        <v>-1</v>
      </c>
      <c r="J1888" s="64" t="s">
        <v>1538</v>
      </c>
      <c r="K1888" s="64" t="s">
        <v>2160</v>
      </c>
      <c r="L1888" s="64" t="s">
        <v>5368</v>
      </c>
      <c r="M1888" s="64" t="s">
        <v>242</v>
      </c>
      <c r="N1888" s="64" t="s">
        <v>254</v>
      </c>
      <c r="O1888" s="64" t="s">
        <v>568</v>
      </c>
    </row>
    <row r="1889" spans="2:15" x14ac:dyDescent="0.3">
      <c r="B1889" t="s">
        <v>1536</v>
      </c>
      <c r="C1889" t="s">
        <v>15027</v>
      </c>
      <c r="D1889" t="s">
        <v>1579</v>
      </c>
      <c r="E1889" s="64">
        <v>0</v>
      </c>
      <c r="F1889" s="64">
        <v>0</v>
      </c>
      <c r="G1889" s="47">
        <v>42793</v>
      </c>
      <c r="H1889" s="71">
        <v>6</v>
      </c>
      <c r="I1889" s="64">
        <v>-1</v>
      </c>
      <c r="J1889" s="64" t="s">
        <v>249</v>
      </c>
      <c r="K1889" s="64" t="s">
        <v>2160</v>
      </c>
      <c r="L1889" s="64" t="s">
        <v>12861</v>
      </c>
      <c r="M1889" s="64" t="s">
        <v>242</v>
      </c>
      <c r="N1889" s="64" t="s">
        <v>254</v>
      </c>
      <c r="O1889" s="64" t="s">
        <v>568</v>
      </c>
    </row>
    <row r="1890" spans="2:15" x14ac:dyDescent="0.3">
      <c r="B1890" t="s">
        <v>1536</v>
      </c>
      <c r="C1890" t="s">
        <v>15067</v>
      </c>
      <c r="D1890" t="s">
        <v>1524</v>
      </c>
      <c r="E1890" s="64">
        <v>0</v>
      </c>
      <c r="F1890" s="64">
        <v>0</v>
      </c>
      <c r="G1890" s="47">
        <v>42780</v>
      </c>
      <c r="H1890" s="71">
        <v>6</v>
      </c>
      <c r="I1890" s="64">
        <v>-1</v>
      </c>
      <c r="J1890" s="64" t="s">
        <v>249</v>
      </c>
      <c r="K1890" s="64" t="s">
        <v>2173</v>
      </c>
      <c r="L1890" s="64" t="s">
        <v>15068</v>
      </c>
      <c r="M1890" s="64" t="s">
        <v>236</v>
      </c>
      <c r="N1890" s="64" t="s">
        <v>254</v>
      </c>
      <c r="O1890" s="64" t="s">
        <v>568</v>
      </c>
    </row>
    <row r="1891" spans="2:15" x14ac:dyDescent="0.3">
      <c r="B1891" t="s">
        <v>1536</v>
      </c>
      <c r="C1891" t="s">
        <v>15254</v>
      </c>
      <c r="D1891" t="s">
        <v>2159</v>
      </c>
      <c r="E1891" s="64">
        <v>0</v>
      </c>
      <c r="F1891" s="64">
        <v>0</v>
      </c>
      <c r="G1891" s="47">
        <v>42788</v>
      </c>
      <c r="H1891" s="71">
        <v>6</v>
      </c>
      <c r="I1891" s="64">
        <v>92771</v>
      </c>
      <c r="J1891" s="64" t="s">
        <v>249</v>
      </c>
      <c r="K1891" s="64" t="s">
        <v>2176</v>
      </c>
      <c r="L1891" s="64" t="s">
        <v>15255</v>
      </c>
      <c r="M1891" s="64" t="s">
        <v>241</v>
      </c>
      <c r="N1891" s="64" t="s">
        <v>254</v>
      </c>
      <c r="O1891" s="64" t="s">
        <v>568</v>
      </c>
    </row>
    <row r="1892" spans="2:15" x14ac:dyDescent="0.3">
      <c r="B1892" t="s">
        <v>1536</v>
      </c>
      <c r="C1892" t="s">
        <v>15481</v>
      </c>
      <c r="D1892" t="s">
        <v>1563</v>
      </c>
      <c r="E1892" s="64">
        <v>0</v>
      </c>
      <c r="F1892" s="64">
        <v>0</v>
      </c>
      <c r="G1892" s="47">
        <v>42793</v>
      </c>
      <c r="H1892" s="71">
        <v>6</v>
      </c>
      <c r="I1892" s="64">
        <v>-1</v>
      </c>
      <c r="J1892" s="64" t="s">
        <v>249</v>
      </c>
      <c r="K1892" s="64" t="s">
        <v>2160</v>
      </c>
      <c r="L1892" s="64" t="s">
        <v>12861</v>
      </c>
      <c r="M1892" s="64" t="s">
        <v>242</v>
      </c>
      <c r="N1892" s="64" t="s">
        <v>254</v>
      </c>
      <c r="O1892" s="64" t="s">
        <v>568</v>
      </c>
    </row>
    <row r="1893" spans="2:15" x14ac:dyDescent="0.3">
      <c r="B1893" t="s">
        <v>1536</v>
      </c>
      <c r="C1893" t="s">
        <v>15488</v>
      </c>
      <c r="D1893" t="s">
        <v>1531</v>
      </c>
      <c r="E1893" s="64">
        <v>0</v>
      </c>
      <c r="F1893" s="64">
        <v>0</v>
      </c>
      <c r="G1893" s="47">
        <v>42769</v>
      </c>
      <c r="H1893" s="71">
        <v>6</v>
      </c>
      <c r="I1893" s="64">
        <v>-1</v>
      </c>
      <c r="J1893" s="64" t="s">
        <v>1538</v>
      </c>
      <c r="K1893" s="64" t="s">
        <v>2160</v>
      </c>
      <c r="L1893" s="64" t="s">
        <v>3939</v>
      </c>
      <c r="M1893" s="64" t="s">
        <v>236</v>
      </c>
      <c r="N1893" s="64" t="s">
        <v>254</v>
      </c>
      <c r="O1893" s="64" t="s">
        <v>568</v>
      </c>
    </row>
    <row r="1894" spans="2:15" x14ac:dyDescent="0.3">
      <c r="B1894" t="s">
        <v>1536</v>
      </c>
      <c r="C1894" t="s">
        <v>15510</v>
      </c>
      <c r="D1894" t="s">
        <v>12918</v>
      </c>
      <c r="E1894" s="64">
        <v>0</v>
      </c>
      <c r="F1894" s="64">
        <v>0</v>
      </c>
      <c r="G1894" s="47">
        <v>42769</v>
      </c>
      <c r="H1894" s="71">
        <v>6</v>
      </c>
      <c r="I1894" s="64">
        <v>-1</v>
      </c>
      <c r="J1894" s="64" t="s">
        <v>1538</v>
      </c>
      <c r="K1894" s="64" t="s">
        <v>2160</v>
      </c>
      <c r="L1894" s="64" t="s">
        <v>5722</v>
      </c>
      <c r="M1894" s="64" t="s">
        <v>246</v>
      </c>
      <c r="N1894" s="64" t="s">
        <v>254</v>
      </c>
      <c r="O1894" s="64" t="s">
        <v>568</v>
      </c>
    </row>
    <row r="1895" spans="2:15" x14ac:dyDescent="0.3">
      <c r="B1895" t="s">
        <v>1536</v>
      </c>
      <c r="C1895" t="s">
        <v>15526</v>
      </c>
      <c r="D1895" t="s">
        <v>1563</v>
      </c>
      <c r="E1895" s="64">
        <v>0</v>
      </c>
      <c r="F1895" s="64">
        <v>0</v>
      </c>
      <c r="G1895" s="47">
        <v>42793</v>
      </c>
      <c r="H1895" s="71">
        <v>6</v>
      </c>
      <c r="I1895" s="64">
        <v>-1</v>
      </c>
      <c r="J1895" s="64" t="s">
        <v>249</v>
      </c>
      <c r="K1895" s="64" t="s">
        <v>2160</v>
      </c>
      <c r="L1895" s="64" t="s">
        <v>2936</v>
      </c>
      <c r="M1895" s="64" t="s">
        <v>242</v>
      </c>
      <c r="N1895" s="64" t="s">
        <v>254</v>
      </c>
      <c r="O1895" s="64" t="s">
        <v>568</v>
      </c>
    </row>
    <row r="1896" spans="2:15" x14ac:dyDescent="0.3">
      <c r="B1896" t="s">
        <v>1536</v>
      </c>
      <c r="C1896" t="s">
        <v>15587</v>
      </c>
      <c r="D1896" t="s">
        <v>13044</v>
      </c>
      <c r="E1896" s="64">
        <v>0</v>
      </c>
      <c r="F1896" s="64">
        <v>0</v>
      </c>
      <c r="G1896" s="47">
        <v>42784</v>
      </c>
      <c r="H1896" s="71">
        <v>6</v>
      </c>
      <c r="I1896" s="64">
        <v>-1</v>
      </c>
      <c r="J1896" s="64" t="s">
        <v>1538</v>
      </c>
      <c r="K1896" s="64" t="s">
        <v>2160</v>
      </c>
      <c r="L1896" s="64" t="s">
        <v>5722</v>
      </c>
      <c r="M1896" s="64" t="s">
        <v>236</v>
      </c>
      <c r="N1896" s="64" t="s">
        <v>254</v>
      </c>
      <c r="O1896" s="64" t="s">
        <v>568</v>
      </c>
    </row>
    <row r="1897" spans="2:15" x14ac:dyDescent="0.3">
      <c r="B1897" t="s">
        <v>1536</v>
      </c>
      <c r="C1897" t="s">
        <v>15629</v>
      </c>
      <c r="D1897" t="s">
        <v>1430</v>
      </c>
      <c r="E1897" s="64">
        <v>0</v>
      </c>
      <c r="F1897" s="64">
        <v>0</v>
      </c>
      <c r="G1897" s="47">
        <v>42767</v>
      </c>
      <c r="H1897" s="71">
        <v>6</v>
      </c>
      <c r="I1897" s="64">
        <v>-1</v>
      </c>
      <c r="J1897" s="64" t="s">
        <v>1538</v>
      </c>
      <c r="K1897" s="64" t="s">
        <v>2176</v>
      </c>
      <c r="L1897" s="64" t="s">
        <v>13069</v>
      </c>
      <c r="M1897" s="64" t="s">
        <v>246</v>
      </c>
      <c r="N1897" s="64" t="s">
        <v>254</v>
      </c>
      <c r="O1897" s="64" t="s">
        <v>568</v>
      </c>
    </row>
    <row r="1898" spans="2:15" x14ac:dyDescent="0.3">
      <c r="B1898" t="s">
        <v>1536</v>
      </c>
      <c r="C1898" t="s">
        <v>15665</v>
      </c>
      <c r="D1898" t="s">
        <v>1969</v>
      </c>
      <c r="E1898" s="64">
        <v>0</v>
      </c>
      <c r="F1898" s="64">
        <v>0</v>
      </c>
      <c r="G1898" s="47">
        <v>42773</v>
      </c>
      <c r="H1898" s="71">
        <v>6</v>
      </c>
      <c r="I1898" s="64">
        <v>-1</v>
      </c>
      <c r="J1898" s="64" t="s">
        <v>1538</v>
      </c>
      <c r="K1898" s="64" t="s">
        <v>2176</v>
      </c>
      <c r="L1898" s="64" t="s">
        <v>5327</v>
      </c>
      <c r="M1898" s="64" t="s">
        <v>236</v>
      </c>
      <c r="N1898" s="64" t="s">
        <v>254</v>
      </c>
      <c r="O1898" s="64" t="s">
        <v>568</v>
      </c>
    </row>
    <row r="1899" spans="2:15" x14ac:dyDescent="0.3">
      <c r="B1899" t="s">
        <v>1546</v>
      </c>
      <c r="C1899" t="s">
        <v>11654</v>
      </c>
      <c r="D1899" t="s">
        <v>2360</v>
      </c>
      <c r="E1899" s="64">
        <v>0</v>
      </c>
      <c r="F1899" s="64">
        <v>0</v>
      </c>
      <c r="G1899" s="47">
        <v>42770</v>
      </c>
      <c r="H1899" s="71">
        <v>6</v>
      </c>
      <c r="I1899" s="64">
        <v>99622</v>
      </c>
      <c r="J1899" s="64" t="s">
        <v>1538</v>
      </c>
      <c r="K1899" s="64" t="s">
        <v>2173</v>
      </c>
      <c r="L1899" s="64" t="s">
        <v>11655</v>
      </c>
      <c r="M1899" s="64" t="s">
        <v>246</v>
      </c>
      <c r="N1899" s="64" t="s">
        <v>254</v>
      </c>
      <c r="O1899" s="64" t="s">
        <v>568</v>
      </c>
    </row>
    <row r="1900" spans="2:15" x14ac:dyDescent="0.3">
      <c r="B1900" t="s">
        <v>1536</v>
      </c>
      <c r="C1900" t="s">
        <v>11936</v>
      </c>
      <c r="D1900" t="s">
        <v>2349</v>
      </c>
      <c r="E1900" s="64">
        <v>0</v>
      </c>
      <c r="F1900" s="64">
        <v>0</v>
      </c>
      <c r="G1900" s="47">
        <v>42776</v>
      </c>
      <c r="H1900" s="71">
        <v>6</v>
      </c>
      <c r="I1900" s="64">
        <v>90472</v>
      </c>
      <c r="J1900" s="64" t="s">
        <v>1538</v>
      </c>
      <c r="K1900" s="64" t="s">
        <v>2160</v>
      </c>
      <c r="L1900" s="64" t="s">
        <v>4535</v>
      </c>
      <c r="M1900" s="64" t="s">
        <v>246</v>
      </c>
      <c r="N1900" s="64" t="s">
        <v>254</v>
      </c>
      <c r="O1900" s="64" t="s">
        <v>568</v>
      </c>
    </row>
    <row r="1901" spans="2:15" x14ac:dyDescent="0.3">
      <c r="B1901" t="s">
        <v>1536</v>
      </c>
      <c r="C1901" t="s">
        <v>15885</v>
      </c>
      <c r="D1901" t="s">
        <v>15886</v>
      </c>
      <c r="E1901" s="64">
        <v>0</v>
      </c>
      <c r="F1901" s="64">
        <v>0</v>
      </c>
      <c r="G1901" s="47">
        <v>42786</v>
      </c>
      <c r="H1901" s="71">
        <v>6</v>
      </c>
      <c r="I1901" s="64">
        <v>-1</v>
      </c>
      <c r="J1901" s="64" t="s">
        <v>1538</v>
      </c>
      <c r="K1901" s="64" t="s">
        <v>2160</v>
      </c>
      <c r="L1901" s="64" t="s">
        <v>15887</v>
      </c>
      <c r="M1901" s="64" t="s">
        <v>246</v>
      </c>
      <c r="N1901" s="64" t="s">
        <v>254</v>
      </c>
      <c r="O1901" s="64" t="s">
        <v>568</v>
      </c>
    </row>
    <row r="1902" spans="2:15" x14ac:dyDescent="0.3">
      <c r="B1902" t="s">
        <v>1536</v>
      </c>
      <c r="C1902" t="s">
        <v>15889</v>
      </c>
      <c r="D1902" t="s">
        <v>419</v>
      </c>
      <c r="E1902" s="64">
        <v>1</v>
      </c>
      <c r="F1902" s="64">
        <v>1363.76</v>
      </c>
      <c r="G1902" s="47">
        <v>42794</v>
      </c>
      <c r="H1902" s="71">
        <v>6</v>
      </c>
      <c r="I1902" s="64">
        <v>-1</v>
      </c>
      <c r="J1902" s="64" t="s">
        <v>1538</v>
      </c>
      <c r="K1902" s="64" t="s">
        <v>2173</v>
      </c>
      <c r="L1902" s="64" t="s">
        <v>2710</v>
      </c>
      <c r="M1902" s="64" t="s">
        <v>239</v>
      </c>
      <c r="N1902" s="64" t="s">
        <v>254</v>
      </c>
      <c r="O1902" s="64" t="s">
        <v>568</v>
      </c>
    </row>
    <row r="1903" spans="2:15" x14ac:dyDescent="0.3">
      <c r="B1903" t="s">
        <v>1536</v>
      </c>
      <c r="C1903" t="s">
        <v>15905</v>
      </c>
      <c r="D1903" t="s">
        <v>1990</v>
      </c>
      <c r="E1903" s="64">
        <v>0</v>
      </c>
      <c r="F1903" s="64">
        <v>0</v>
      </c>
      <c r="G1903" s="47">
        <v>42768</v>
      </c>
      <c r="H1903" s="71">
        <v>6</v>
      </c>
      <c r="I1903" s="64">
        <v>-1</v>
      </c>
      <c r="J1903" s="64" t="s">
        <v>249</v>
      </c>
      <c r="K1903" s="64" t="s">
        <v>2160</v>
      </c>
      <c r="L1903" s="64" t="s">
        <v>15906</v>
      </c>
      <c r="M1903" s="64" t="s">
        <v>242</v>
      </c>
      <c r="N1903" s="64" t="s">
        <v>254</v>
      </c>
      <c r="O1903" s="64" t="s">
        <v>568</v>
      </c>
    </row>
    <row r="1904" spans="2:15" x14ac:dyDescent="0.3">
      <c r="B1904" t="s">
        <v>1536</v>
      </c>
      <c r="C1904" t="s">
        <v>15974</v>
      </c>
      <c r="D1904" t="s">
        <v>2319</v>
      </c>
      <c r="E1904" s="64">
        <v>0</v>
      </c>
      <c r="F1904" s="64">
        <v>0</v>
      </c>
      <c r="G1904" s="47">
        <v>42783</v>
      </c>
      <c r="H1904" s="71">
        <v>6</v>
      </c>
      <c r="I1904" s="64">
        <v>52773</v>
      </c>
      <c r="J1904" s="64" t="s">
        <v>1538</v>
      </c>
      <c r="K1904" s="64" t="s">
        <v>2160</v>
      </c>
      <c r="L1904" s="64" t="s">
        <v>15975</v>
      </c>
      <c r="M1904" s="64" t="s">
        <v>241</v>
      </c>
      <c r="N1904" s="64" t="s">
        <v>254</v>
      </c>
      <c r="O1904" s="64" t="s">
        <v>568</v>
      </c>
    </row>
    <row r="1905" spans="2:15" x14ac:dyDescent="0.3">
      <c r="B1905" t="s">
        <v>1536</v>
      </c>
      <c r="C1905" t="s">
        <v>15980</v>
      </c>
      <c r="D1905" t="s">
        <v>1432</v>
      </c>
      <c r="E1905" s="64">
        <v>0</v>
      </c>
      <c r="F1905" s="64">
        <v>0</v>
      </c>
      <c r="G1905" s="47">
        <v>42773</v>
      </c>
      <c r="H1905" s="71">
        <v>6</v>
      </c>
      <c r="I1905" s="64">
        <v>-1</v>
      </c>
      <c r="J1905" s="64" t="s">
        <v>1538</v>
      </c>
      <c r="K1905" s="64" t="s">
        <v>2160</v>
      </c>
      <c r="L1905" s="64" t="s">
        <v>2936</v>
      </c>
      <c r="M1905" s="64" t="s">
        <v>246</v>
      </c>
      <c r="N1905" s="64" t="s">
        <v>254</v>
      </c>
      <c r="O1905" s="64" t="s">
        <v>568</v>
      </c>
    </row>
    <row r="1906" spans="2:15" x14ac:dyDescent="0.3">
      <c r="B1906" t="s">
        <v>1536</v>
      </c>
      <c r="C1906" t="s">
        <v>16020</v>
      </c>
      <c r="D1906" t="s">
        <v>14859</v>
      </c>
      <c r="E1906" s="64">
        <v>0</v>
      </c>
      <c r="F1906" s="64">
        <v>0</v>
      </c>
      <c r="G1906" s="47">
        <v>42786</v>
      </c>
      <c r="H1906" s="71">
        <v>6</v>
      </c>
      <c r="I1906" s="64">
        <v>-1</v>
      </c>
      <c r="J1906" s="64" t="s">
        <v>249</v>
      </c>
      <c r="K1906" s="64" t="s">
        <v>2176</v>
      </c>
      <c r="L1906" s="64" t="s">
        <v>11775</v>
      </c>
      <c r="M1906" s="64" t="s">
        <v>236</v>
      </c>
      <c r="N1906" s="64" t="s">
        <v>254</v>
      </c>
      <c r="O1906" s="64" t="s">
        <v>568</v>
      </c>
    </row>
    <row r="1907" spans="2:15" x14ac:dyDescent="0.3">
      <c r="B1907" t="s">
        <v>1536</v>
      </c>
      <c r="C1907" t="s">
        <v>16040</v>
      </c>
      <c r="D1907" t="s">
        <v>419</v>
      </c>
      <c r="E1907" s="64">
        <v>0</v>
      </c>
      <c r="F1907" s="64">
        <v>0</v>
      </c>
      <c r="G1907" s="47">
        <v>42788</v>
      </c>
      <c r="H1907" s="71">
        <v>6</v>
      </c>
      <c r="I1907" s="64">
        <v>-1</v>
      </c>
      <c r="J1907" s="64" t="s">
        <v>1538</v>
      </c>
      <c r="K1907" s="64" t="s">
        <v>2173</v>
      </c>
      <c r="L1907" s="64" t="s">
        <v>2604</v>
      </c>
      <c r="M1907" s="64" t="s">
        <v>246</v>
      </c>
      <c r="N1907" s="64" t="s">
        <v>254</v>
      </c>
      <c r="O1907" s="64" t="s">
        <v>568</v>
      </c>
    </row>
    <row r="1908" spans="2:15" x14ac:dyDescent="0.3">
      <c r="B1908" t="s">
        <v>1536</v>
      </c>
      <c r="C1908" t="s">
        <v>16053</v>
      </c>
      <c r="D1908" t="s">
        <v>1768</v>
      </c>
      <c r="E1908" s="64">
        <v>0</v>
      </c>
      <c r="F1908" s="64">
        <v>0</v>
      </c>
      <c r="G1908" s="47">
        <v>42793</v>
      </c>
      <c r="H1908" s="71">
        <v>6</v>
      </c>
      <c r="I1908" s="64">
        <v>-1</v>
      </c>
      <c r="J1908" s="64" t="s">
        <v>249</v>
      </c>
      <c r="K1908" s="64" t="s">
        <v>2160</v>
      </c>
      <c r="L1908" s="64" t="s">
        <v>4235</v>
      </c>
      <c r="M1908" s="64" t="s">
        <v>246</v>
      </c>
      <c r="N1908" s="64" t="s">
        <v>254</v>
      </c>
      <c r="O1908" s="64" t="s">
        <v>568</v>
      </c>
    </row>
    <row r="1909" spans="2:15" x14ac:dyDescent="0.3">
      <c r="B1909" t="s">
        <v>1547</v>
      </c>
      <c r="C1909" t="s">
        <v>16076</v>
      </c>
      <c r="D1909" t="s">
        <v>568</v>
      </c>
      <c r="E1909" s="64">
        <v>0</v>
      </c>
      <c r="F1909" s="64">
        <v>0</v>
      </c>
      <c r="G1909" s="47">
        <v>42789</v>
      </c>
      <c r="H1909" s="71">
        <v>6</v>
      </c>
      <c r="I1909" s="64">
        <v>0</v>
      </c>
      <c r="J1909" s="64" t="s">
        <v>1538</v>
      </c>
      <c r="K1909" s="64" t="s">
        <v>2173</v>
      </c>
      <c r="L1909" s="64" t="s">
        <v>16077</v>
      </c>
      <c r="M1909" s="64" t="s">
        <v>236</v>
      </c>
      <c r="N1909" s="64" t="s">
        <v>254</v>
      </c>
      <c r="O1909" s="64" t="s">
        <v>568</v>
      </c>
    </row>
    <row r="1910" spans="2:15" x14ac:dyDescent="0.3">
      <c r="B1910" t="s">
        <v>1546</v>
      </c>
      <c r="C1910" t="s">
        <v>11794</v>
      </c>
      <c r="D1910" t="s">
        <v>2157</v>
      </c>
      <c r="E1910" s="64">
        <v>0</v>
      </c>
      <c r="F1910" s="64">
        <v>0</v>
      </c>
      <c r="G1910" s="47">
        <v>42790</v>
      </c>
      <c r="H1910" s="71">
        <v>6</v>
      </c>
      <c r="I1910" s="64">
        <v>161775</v>
      </c>
      <c r="J1910" s="64" t="s">
        <v>249</v>
      </c>
      <c r="K1910" s="64" t="s">
        <v>2176</v>
      </c>
      <c r="L1910" s="64" t="s">
        <v>11795</v>
      </c>
      <c r="M1910" s="64" t="s">
        <v>236</v>
      </c>
      <c r="N1910" s="64" t="s">
        <v>254</v>
      </c>
      <c r="O1910" s="64" t="s">
        <v>568</v>
      </c>
    </row>
    <row r="1911" spans="2:15" x14ac:dyDescent="0.3">
      <c r="B1911" t="s">
        <v>1536</v>
      </c>
      <c r="C1911" t="s">
        <v>16182</v>
      </c>
      <c r="D1911" t="s">
        <v>2302</v>
      </c>
      <c r="E1911" s="64">
        <v>0</v>
      </c>
      <c r="F1911" s="64">
        <v>0</v>
      </c>
      <c r="G1911" s="47">
        <v>42779</v>
      </c>
      <c r="H1911" s="71">
        <v>6</v>
      </c>
      <c r="I1911" s="64">
        <v>73440</v>
      </c>
      <c r="J1911" s="64" t="s">
        <v>1538</v>
      </c>
      <c r="K1911" s="64" t="s">
        <v>2173</v>
      </c>
      <c r="L1911" s="64" t="s">
        <v>13021</v>
      </c>
      <c r="M1911" s="64" t="s">
        <v>242</v>
      </c>
      <c r="N1911" s="64" t="s">
        <v>254</v>
      </c>
      <c r="O1911" s="64" t="s">
        <v>568</v>
      </c>
    </row>
    <row r="1912" spans="2:15" x14ac:dyDescent="0.3">
      <c r="B1912" t="s">
        <v>1536</v>
      </c>
      <c r="C1912" t="s">
        <v>16183</v>
      </c>
      <c r="D1912" t="s">
        <v>12953</v>
      </c>
      <c r="E1912" s="64">
        <v>0</v>
      </c>
      <c r="F1912" s="64">
        <v>0</v>
      </c>
      <c r="G1912" s="47">
        <v>42768</v>
      </c>
      <c r="H1912" s="71">
        <v>6</v>
      </c>
      <c r="I1912" s="64">
        <v>-1</v>
      </c>
      <c r="J1912" s="64" t="s">
        <v>1538</v>
      </c>
      <c r="K1912" s="64" t="s">
        <v>2160</v>
      </c>
      <c r="L1912" s="64" t="s">
        <v>4726</v>
      </c>
      <c r="M1912" s="64" t="s">
        <v>236</v>
      </c>
      <c r="N1912" s="64" t="s">
        <v>254</v>
      </c>
      <c r="O1912" s="64" t="s">
        <v>568</v>
      </c>
    </row>
    <row r="1913" spans="2:15" x14ac:dyDescent="0.3">
      <c r="B1913" t="s">
        <v>1536</v>
      </c>
      <c r="C1913" t="s">
        <v>16530</v>
      </c>
      <c r="D1913" t="s">
        <v>385</v>
      </c>
      <c r="E1913" s="64">
        <v>0</v>
      </c>
      <c r="F1913" s="64">
        <v>0</v>
      </c>
      <c r="G1913" s="47">
        <v>42777</v>
      </c>
      <c r="H1913" s="71">
        <v>6</v>
      </c>
      <c r="I1913" s="64">
        <v>-1</v>
      </c>
      <c r="J1913" s="64" t="s">
        <v>1538</v>
      </c>
      <c r="K1913" s="64" t="s">
        <v>2160</v>
      </c>
      <c r="L1913" s="64" t="s">
        <v>5368</v>
      </c>
      <c r="M1913" s="64" t="s">
        <v>236</v>
      </c>
      <c r="N1913" s="64" t="s">
        <v>254</v>
      </c>
      <c r="O1913" s="64" t="s">
        <v>568</v>
      </c>
    </row>
    <row r="1914" spans="2:15" x14ac:dyDescent="0.3">
      <c r="B1914" t="s">
        <v>1536</v>
      </c>
      <c r="C1914" t="s">
        <v>16580</v>
      </c>
      <c r="D1914" t="s">
        <v>1442</v>
      </c>
      <c r="E1914" s="64">
        <v>1</v>
      </c>
      <c r="F1914" s="64">
        <v>333.85</v>
      </c>
      <c r="G1914" s="47">
        <v>42793</v>
      </c>
      <c r="H1914" s="71">
        <v>6</v>
      </c>
      <c r="I1914" s="64">
        <v>-1</v>
      </c>
      <c r="J1914" s="64" t="s">
        <v>1538</v>
      </c>
      <c r="K1914" s="64" t="s">
        <v>2160</v>
      </c>
      <c r="L1914" s="64" t="s">
        <v>6646</v>
      </c>
      <c r="M1914" s="64" t="s">
        <v>236</v>
      </c>
      <c r="N1914" s="64" t="s">
        <v>254</v>
      </c>
      <c r="O1914" s="64" t="s">
        <v>568</v>
      </c>
    </row>
    <row r="1915" spans="2:15" x14ac:dyDescent="0.3">
      <c r="B1915" t="s">
        <v>1536</v>
      </c>
      <c r="C1915" t="s">
        <v>16689</v>
      </c>
      <c r="D1915" t="s">
        <v>1542</v>
      </c>
      <c r="E1915" s="64">
        <v>0</v>
      </c>
      <c r="F1915" s="64">
        <v>0</v>
      </c>
      <c r="G1915" s="47">
        <v>42779</v>
      </c>
      <c r="H1915" s="71">
        <v>6</v>
      </c>
      <c r="I1915" s="64">
        <v>-1</v>
      </c>
      <c r="J1915" s="64" t="s">
        <v>1538</v>
      </c>
      <c r="K1915" s="64" t="s">
        <v>2173</v>
      </c>
      <c r="L1915" s="64" t="s">
        <v>16690</v>
      </c>
      <c r="M1915" s="64" t="s">
        <v>241</v>
      </c>
      <c r="N1915" s="64" t="s">
        <v>254</v>
      </c>
      <c r="O1915" s="64" t="s">
        <v>568</v>
      </c>
    </row>
    <row r="1916" spans="2:15" x14ac:dyDescent="0.3">
      <c r="B1916" t="s">
        <v>1547</v>
      </c>
      <c r="C1916" t="s">
        <v>16784</v>
      </c>
      <c r="D1916" t="s">
        <v>568</v>
      </c>
      <c r="E1916" s="64">
        <v>0</v>
      </c>
      <c r="F1916" s="64">
        <v>0</v>
      </c>
      <c r="G1916" s="47">
        <v>42774</v>
      </c>
      <c r="H1916" s="71">
        <v>6</v>
      </c>
      <c r="I1916" s="64">
        <v>0</v>
      </c>
      <c r="J1916" s="64" t="s">
        <v>1538</v>
      </c>
      <c r="K1916" s="64" t="s">
        <v>1535</v>
      </c>
      <c r="L1916" s="64" t="s">
        <v>1535</v>
      </c>
      <c r="M1916" s="64" t="s">
        <v>236</v>
      </c>
      <c r="N1916" s="64" t="s">
        <v>254</v>
      </c>
      <c r="O1916" s="64" t="s">
        <v>568</v>
      </c>
    </row>
    <row r="1917" spans="2:15" x14ac:dyDescent="0.3">
      <c r="B1917" t="s">
        <v>1536</v>
      </c>
      <c r="C1917" t="s">
        <v>16872</v>
      </c>
      <c r="D1917" t="s">
        <v>1696</v>
      </c>
      <c r="E1917" s="64">
        <v>0</v>
      </c>
      <c r="F1917" s="64">
        <v>0</v>
      </c>
      <c r="G1917" s="47">
        <v>42794</v>
      </c>
      <c r="H1917" s="71">
        <v>6</v>
      </c>
      <c r="I1917" s="64">
        <v>-1</v>
      </c>
      <c r="J1917" s="64" t="s">
        <v>1538</v>
      </c>
      <c r="K1917" s="64" t="s">
        <v>1535</v>
      </c>
      <c r="L1917" s="64" t="s">
        <v>1535</v>
      </c>
      <c r="M1917" s="64" t="s">
        <v>242</v>
      </c>
      <c r="N1917" s="64" t="s">
        <v>254</v>
      </c>
      <c r="O1917" s="64" t="s">
        <v>568</v>
      </c>
    </row>
    <row r="1918" spans="2:15" x14ac:dyDescent="0.3">
      <c r="B1918" t="s">
        <v>1547</v>
      </c>
      <c r="C1918" t="s">
        <v>16891</v>
      </c>
      <c r="D1918" t="s">
        <v>568</v>
      </c>
      <c r="E1918" s="64">
        <v>0</v>
      </c>
      <c r="F1918" s="64">
        <v>0</v>
      </c>
      <c r="G1918" s="47">
        <v>42769</v>
      </c>
      <c r="H1918" s="71">
        <v>6</v>
      </c>
      <c r="I1918" s="64">
        <v>0</v>
      </c>
      <c r="J1918" s="64" t="s">
        <v>1538</v>
      </c>
      <c r="K1918" s="64" t="s">
        <v>1535</v>
      </c>
      <c r="L1918" s="64" t="s">
        <v>1535</v>
      </c>
      <c r="M1918" s="64" t="s">
        <v>242</v>
      </c>
      <c r="N1918" s="64" t="s">
        <v>254</v>
      </c>
      <c r="O1918" s="64" t="s">
        <v>568</v>
      </c>
    </row>
    <row r="1919" spans="2:15" x14ac:dyDescent="0.3">
      <c r="B1919" t="s">
        <v>1547</v>
      </c>
      <c r="C1919" t="s">
        <v>16911</v>
      </c>
      <c r="D1919" t="s">
        <v>568</v>
      </c>
      <c r="E1919" s="64">
        <v>0</v>
      </c>
      <c r="F1919" s="64">
        <v>0</v>
      </c>
      <c r="G1919" s="47">
        <v>42793</v>
      </c>
      <c r="H1919" s="71">
        <v>6</v>
      </c>
      <c r="I1919" s="64">
        <v>0</v>
      </c>
      <c r="J1919" s="64" t="s">
        <v>1538</v>
      </c>
      <c r="K1919" s="64" t="s">
        <v>1535</v>
      </c>
      <c r="L1919" s="64" t="s">
        <v>1535</v>
      </c>
      <c r="M1919" s="64" t="s">
        <v>242</v>
      </c>
      <c r="N1919" s="64" t="s">
        <v>254</v>
      </c>
      <c r="O1919" s="64" t="s">
        <v>568</v>
      </c>
    </row>
    <row r="1920" spans="2:15" x14ac:dyDescent="0.3">
      <c r="B1920" t="s">
        <v>1536</v>
      </c>
      <c r="C1920" t="s">
        <v>16995</v>
      </c>
      <c r="D1920" t="s">
        <v>1638</v>
      </c>
      <c r="E1920" s="64">
        <v>0</v>
      </c>
      <c r="F1920" s="64">
        <v>0</v>
      </c>
      <c r="G1920" s="47">
        <v>42777</v>
      </c>
      <c r="H1920" s="71">
        <v>6</v>
      </c>
      <c r="I1920" s="64">
        <v>-1</v>
      </c>
      <c r="J1920" s="64" t="s">
        <v>1538</v>
      </c>
      <c r="K1920" s="64" t="s">
        <v>1535</v>
      </c>
      <c r="L1920" s="64" t="s">
        <v>1535</v>
      </c>
      <c r="M1920" s="64" t="s">
        <v>246</v>
      </c>
      <c r="N1920" s="64" t="s">
        <v>254</v>
      </c>
      <c r="O1920" s="64" t="s">
        <v>568</v>
      </c>
    </row>
    <row r="1921" spans="2:15" x14ac:dyDescent="0.3">
      <c r="B1921" t="s">
        <v>1547</v>
      </c>
      <c r="C1921" t="s">
        <v>17089</v>
      </c>
      <c r="D1921" t="s">
        <v>568</v>
      </c>
      <c r="E1921" s="64">
        <v>0</v>
      </c>
      <c r="F1921" s="64">
        <v>0</v>
      </c>
      <c r="G1921" s="47">
        <v>42776</v>
      </c>
      <c r="H1921" s="71">
        <v>6</v>
      </c>
      <c r="I1921" s="64">
        <v>0</v>
      </c>
      <c r="J1921" s="64" t="s">
        <v>1538</v>
      </c>
      <c r="K1921" s="64" t="s">
        <v>1535</v>
      </c>
      <c r="L1921" s="64" t="s">
        <v>1535</v>
      </c>
      <c r="M1921" s="64" t="s">
        <v>242</v>
      </c>
      <c r="N1921" s="64" t="s">
        <v>254</v>
      </c>
      <c r="O1921" s="64" t="s">
        <v>568</v>
      </c>
    </row>
    <row r="1922" spans="2:15" x14ac:dyDescent="0.3">
      <c r="B1922" t="s">
        <v>1547</v>
      </c>
      <c r="C1922" t="s">
        <v>17146</v>
      </c>
      <c r="D1922" t="s">
        <v>568</v>
      </c>
      <c r="E1922" s="64">
        <v>0</v>
      </c>
      <c r="F1922" s="64">
        <v>0</v>
      </c>
      <c r="G1922" s="47">
        <v>42769</v>
      </c>
      <c r="H1922" s="71">
        <v>6</v>
      </c>
      <c r="I1922" s="64">
        <v>0</v>
      </c>
      <c r="J1922" s="64" t="s">
        <v>1538</v>
      </c>
      <c r="K1922" s="64" t="s">
        <v>1535</v>
      </c>
      <c r="L1922" s="64" t="s">
        <v>1535</v>
      </c>
      <c r="M1922" s="64" t="s">
        <v>236</v>
      </c>
      <c r="N1922" s="64" t="s">
        <v>254</v>
      </c>
      <c r="O1922" s="64" t="s">
        <v>568</v>
      </c>
    </row>
    <row r="1923" spans="2:15" x14ac:dyDescent="0.3">
      <c r="B1923" t="s">
        <v>1536</v>
      </c>
      <c r="C1923" t="s">
        <v>17186</v>
      </c>
      <c r="D1923" t="s">
        <v>370</v>
      </c>
      <c r="E1923" s="64">
        <v>0</v>
      </c>
      <c r="F1923" s="64">
        <v>0</v>
      </c>
      <c r="G1923" s="47">
        <v>42790</v>
      </c>
      <c r="H1923" s="71">
        <v>6</v>
      </c>
      <c r="I1923" s="64">
        <v>-1</v>
      </c>
      <c r="J1923" s="64" t="s">
        <v>249</v>
      </c>
      <c r="K1923" s="64" t="s">
        <v>1535</v>
      </c>
      <c r="L1923" s="64" t="s">
        <v>1535</v>
      </c>
      <c r="M1923" s="64" t="s">
        <v>236</v>
      </c>
      <c r="N1923" s="64" t="s">
        <v>254</v>
      </c>
      <c r="O1923" s="64" t="s">
        <v>568</v>
      </c>
    </row>
    <row r="1924" spans="2:15" x14ac:dyDescent="0.3">
      <c r="B1924" t="s">
        <v>1536</v>
      </c>
      <c r="C1924" t="s">
        <v>17300</v>
      </c>
      <c r="D1924" t="s">
        <v>1556</v>
      </c>
      <c r="E1924" s="64">
        <v>0</v>
      </c>
      <c r="F1924" s="64">
        <v>0</v>
      </c>
      <c r="G1924" s="47">
        <v>42780</v>
      </c>
      <c r="H1924" s="71">
        <v>6</v>
      </c>
      <c r="I1924" s="64">
        <v>-1</v>
      </c>
      <c r="J1924" s="64" t="s">
        <v>1538</v>
      </c>
      <c r="K1924" s="64" t="s">
        <v>1535</v>
      </c>
      <c r="L1924" s="64" t="s">
        <v>1535</v>
      </c>
      <c r="M1924" s="64" t="s">
        <v>236</v>
      </c>
      <c r="N1924" s="64" t="s">
        <v>254</v>
      </c>
      <c r="O1924" s="64" t="s">
        <v>568</v>
      </c>
    </row>
    <row r="1925" spans="2:15" x14ac:dyDescent="0.3">
      <c r="B1925" t="s">
        <v>1536</v>
      </c>
      <c r="C1925" t="s">
        <v>17307</v>
      </c>
      <c r="D1925" t="s">
        <v>530</v>
      </c>
      <c r="E1925" s="64">
        <v>0</v>
      </c>
      <c r="F1925" s="64">
        <v>0</v>
      </c>
      <c r="G1925" s="47">
        <v>42774</v>
      </c>
      <c r="H1925" s="71">
        <v>6</v>
      </c>
      <c r="I1925" s="64">
        <v>-1</v>
      </c>
      <c r="J1925" s="64" t="s">
        <v>1538</v>
      </c>
      <c r="K1925" s="64" t="s">
        <v>1535</v>
      </c>
      <c r="L1925" s="64" t="s">
        <v>1535</v>
      </c>
      <c r="M1925" s="64" t="s">
        <v>236</v>
      </c>
      <c r="N1925" s="64" t="s">
        <v>254</v>
      </c>
      <c r="O1925" s="64" t="s">
        <v>568</v>
      </c>
    </row>
    <row r="1926" spans="2:15" x14ac:dyDescent="0.3">
      <c r="B1926" t="s">
        <v>1536</v>
      </c>
      <c r="C1926" t="s">
        <v>17374</v>
      </c>
      <c r="D1926" t="s">
        <v>535</v>
      </c>
      <c r="E1926" s="64">
        <v>0</v>
      </c>
      <c r="F1926" s="64">
        <v>0</v>
      </c>
      <c r="G1926" s="47">
        <v>42786</v>
      </c>
      <c r="H1926" s="71">
        <v>6</v>
      </c>
      <c r="I1926" s="64">
        <v>-1</v>
      </c>
      <c r="J1926" s="64" t="s">
        <v>1538</v>
      </c>
      <c r="K1926" s="64" t="s">
        <v>1535</v>
      </c>
      <c r="L1926" s="64" t="s">
        <v>1535</v>
      </c>
      <c r="M1926" s="64" t="s">
        <v>246</v>
      </c>
      <c r="N1926" s="64" t="s">
        <v>254</v>
      </c>
      <c r="O1926" s="64" t="s">
        <v>568</v>
      </c>
    </row>
    <row r="1927" spans="2:15" x14ac:dyDescent="0.3">
      <c r="B1927" t="s">
        <v>1536</v>
      </c>
      <c r="C1927" t="s">
        <v>17563</v>
      </c>
      <c r="D1927" t="s">
        <v>1607</v>
      </c>
      <c r="E1927" s="64">
        <v>0</v>
      </c>
      <c r="F1927" s="64">
        <v>0</v>
      </c>
      <c r="G1927" s="47">
        <v>42773</v>
      </c>
      <c r="H1927" s="71">
        <v>6</v>
      </c>
      <c r="I1927" s="64">
        <v>-1</v>
      </c>
      <c r="J1927" s="64" t="s">
        <v>249</v>
      </c>
      <c r="K1927" s="64" t="s">
        <v>1535</v>
      </c>
      <c r="L1927" s="64" t="s">
        <v>1535</v>
      </c>
      <c r="M1927" s="64" t="s">
        <v>236</v>
      </c>
      <c r="N1927" s="64" t="s">
        <v>254</v>
      </c>
      <c r="O1927" s="64" t="s">
        <v>568</v>
      </c>
    </row>
    <row r="1928" spans="2:15" x14ac:dyDescent="0.3">
      <c r="B1928" t="s">
        <v>1547</v>
      </c>
      <c r="C1928" t="s">
        <v>17626</v>
      </c>
      <c r="D1928" t="s">
        <v>568</v>
      </c>
      <c r="E1928" s="64">
        <v>0</v>
      </c>
      <c r="F1928" s="64">
        <v>0</v>
      </c>
      <c r="G1928" s="47">
        <v>42773</v>
      </c>
      <c r="H1928" s="71">
        <v>6</v>
      </c>
      <c r="I1928" s="64">
        <v>0</v>
      </c>
      <c r="J1928" s="64" t="s">
        <v>1538</v>
      </c>
      <c r="K1928" s="64" t="s">
        <v>1535</v>
      </c>
      <c r="L1928" s="64" t="s">
        <v>1535</v>
      </c>
      <c r="M1928" s="64" t="s">
        <v>242</v>
      </c>
      <c r="N1928" s="64" t="s">
        <v>254</v>
      </c>
      <c r="O1928" s="64" t="s">
        <v>568</v>
      </c>
    </row>
    <row r="1929" spans="2:15" x14ac:dyDescent="0.3">
      <c r="B1929" t="s">
        <v>1547</v>
      </c>
      <c r="C1929" t="s">
        <v>17665</v>
      </c>
      <c r="D1929" t="s">
        <v>568</v>
      </c>
      <c r="E1929" s="64">
        <v>0</v>
      </c>
      <c r="F1929" s="64">
        <v>0</v>
      </c>
      <c r="G1929" s="47">
        <v>42770</v>
      </c>
      <c r="H1929" s="71">
        <v>6</v>
      </c>
      <c r="I1929" s="64">
        <v>0</v>
      </c>
      <c r="J1929" s="64" t="s">
        <v>1538</v>
      </c>
      <c r="K1929" s="64" t="s">
        <v>1535</v>
      </c>
      <c r="L1929" s="64" t="s">
        <v>1535</v>
      </c>
      <c r="M1929" s="64" t="s">
        <v>236</v>
      </c>
      <c r="N1929" s="64" t="s">
        <v>254</v>
      </c>
      <c r="O1929" s="64" t="s">
        <v>568</v>
      </c>
    </row>
    <row r="1930" spans="2:15" x14ac:dyDescent="0.3">
      <c r="B1930" t="s">
        <v>1547</v>
      </c>
      <c r="C1930" t="s">
        <v>12373</v>
      </c>
      <c r="D1930" t="s">
        <v>568</v>
      </c>
      <c r="E1930" s="64">
        <v>0</v>
      </c>
      <c r="F1930" s="64">
        <v>0</v>
      </c>
      <c r="G1930" s="47">
        <v>42741</v>
      </c>
      <c r="H1930" s="71">
        <v>6.083333333333333</v>
      </c>
      <c r="I1930" s="64">
        <v>0</v>
      </c>
      <c r="J1930" s="64" t="s">
        <v>1538</v>
      </c>
      <c r="K1930" s="64" t="s">
        <v>1535</v>
      </c>
      <c r="L1930" s="64" t="s">
        <v>1535</v>
      </c>
      <c r="M1930" s="64" t="s">
        <v>236</v>
      </c>
      <c r="N1930" s="64" t="s">
        <v>254</v>
      </c>
      <c r="O1930" s="64" t="s">
        <v>568</v>
      </c>
    </row>
    <row r="1931" spans="2:15" x14ac:dyDescent="0.3">
      <c r="B1931" t="s">
        <v>1547</v>
      </c>
      <c r="C1931" t="s">
        <v>12380</v>
      </c>
      <c r="D1931" t="s">
        <v>568</v>
      </c>
      <c r="E1931" s="64">
        <v>0</v>
      </c>
      <c r="F1931" s="64">
        <v>0</v>
      </c>
      <c r="G1931" s="47">
        <v>42740</v>
      </c>
      <c r="H1931" s="71">
        <v>6.083333333333333</v>
      </c>
      <c r="I1931" s="64">
        <v>0</v>
      </c>
      <c r="J1931" s="64" t="s">
        <v>1538</v>
      </c>
      <c r="K1931" s="64" t="s">
        <v>1535</v>
      </c>
      <c r="L1931" s="64" t="s">
        <v>1535</v>
      </c>
      <c r="M1931" s="64" t="s">
        <v>236</v>
      </c>
      <c r="N1931" s="64" t="s">
        <v>254</v>
      </c>
      <c r="O1931" s="64" t="s">
        <v>568</v>
      </c>
    </row>
    <row r="1932" spans="2:15" x14ac:dyDescent="0.3">
      <c r="B1932" t="s">
        <v>1536</v>
      </c>
      <c r="C1932" t="s">
        <v>12405</v>
      </c>
      <c r="D1932" t="s">
        <v>1711</v>
      </c>
      <c r="E1932" s="64">
        <v>0</v>
      </c>
      <c r="F1932" s="64">
        <v>0</v>
      </c>
      <c r="G1932" s="47">
        <v>42745</v>
      </c>
      <c r="H1932" s="71">
        <v>6.083333333333333</v>
      </c>
      <c r="I1932" s="64">
        <v>-1</v>
      </c>
      <c r="J1932" s="64" t="s">
        <v>1538</v>
      </c>
      <c r="K1932" s="64" t="s">
        <v>1535</v>
      </c>
      <c r="L1932" s="64" t="s">
        <v>1535</v>
      </c>
      <c r="M1932" s="64" t="s">
        <v>236</v>
      </c>
      <c r="N1932" s="64" t="s">
        <v>254</v>
      </c>
      <c r="O1932" s="64" t="s">
        <v>568</v>
      </c>
    </row>
    <row r="1933" spans="2:15" x14ac:dyDescent="0.3">
      <c r="B1933" t="s">
        <v>1547</v>
      </c>
      <c r="C1933" t="s">
        <v>12504</v>
      </c>
      <c r="D1933" t="s">
        <v>568</v>
      </c>
      <c r="E1933" s="64">
        <v>0</v>
      </c>
      <c r="F1933" s="64">
        <v>0</v>
      </c>
      <c r="G1933" s="47">
        <v>42748</v>
      </c>
      <c r="H1933" s="71">
        <v>6.083333333333333</v>
      </c>
      <c r="I1933" s="64">
        <v>0</v>
      </c>
      <c r="J1933" s="64" t="s">
        <v>1538</v>
      </c>
      <c r="K1933" s="64" t="s">
        <v>1535</v>
      </c>
      <c r="L1933" s="64" t="s">
        <v>1535</v>
      </c>
      <c r="M1933" s="64" t="s">
        <v>236</v>
      </c>
      <c r="N1933" s="64" t="s">
        <v>254</v>
      </c>
      <c r="O1933" s="64" t="s">
        <v>568</v>
      </c>
    </row>
    <row r="1934" spans="2:15" x14ac:dyDescent="0.3">
      <c r="B1934" t="s">
        <v>1547</v>
      </c>
      <c r="C1934" t="s">
        <v>12522</v>
      </c>
      <c r="D1934" t="s">
        <v>568</v>
      </c>
      <c r="E1934" s="64">
        <v>0</v>
      </c>
      <c r="F1934" s="64">
        <v>0</v>
      </c>
      <c r="G1934" s="47">
        <v>42741</v>
      </c>
      <c r="H1934" s="71">
        <v>6.083333333333333</v>
      </c>
      <c r="I1934" s="64">
        <v>0</v>
      </c>
      <c r="J1934" s="64" t="s">
        <v>1538</v>
      </c>
      <c r="K1934" s="64" t="s">
        <v>1535</v>
      </c>
      <c r="L1934" s="64" t="s">
        <v>1535</v>
      </c>
      <c r="M1934" s="64" t="s">
        <v>242</v>
      </c>
      <c r="N1934" s="64" t="s">
        <v>254</v>
      </c>
      <c r="O1934" s="64" t="s">
        <v>568</v>
      </c>
    </row>
    <row r="1935" spans="2:15" x14ac:dyDescent="0.3">
      <c r="B1935" t="s">
        <v>1536</v>
      </c>
      <c r="C1935" t="s">
        <v>12569</v>
      </c>
      <c r="D1935" t="s">
        <v>490</v>
      </c>
      <c r="E1935" s="64">
        <v>0</v>
      </c>
      <c r="F1935" s="64">
        <v>0</v>
      </c>
      <c r="G1935" s="47">
        <v>42753</v>
      </c>
      <c r="H1935" s="71">
        <v>6.083333333333333</v>
      </c>
      <c r="I1935" s="64">
        <v>-1</v>
      </c>
      <c r="J1935" s="64" t="s">
        <v>249</v>
      </c>
      <c r="K1935" s="64" t="s">
        <v>1535</v>
      </c>
      <c r="L1935" s="64" t="s">
        <v>1535</v>
      </c>
      <c r="M1935" s="64" t="s">
        <v>236</v>
      </c>
      <c r="N1935" s="64" t="s">
        <v>254</v>
      </c>
      <c r="O1935" s="64" t="s">
        <v>568</v>
      </c>
    </row>
    <row r="1936" spans="2:15" x14ac:dyDescent="0.3">
      <c r="B1936" t="s">
        <v>1547</v>
      </c>
      <c r="C1936" t="s">
        <v>12646</v>
      </c>
      <c r="D1936" t="s">
        <v>568</v>
      </c>
      <c r="E1936" s="64">
        <v>0</v>
      </c>
      <c r="F1936" s="64">
        <v>0</v>
      </c>
      <c r="G1936" s="47">
        <v>42747</v>
      </c>
      <c r="H1936" s="71">
        <v>6.083333333333333</v>
      </c>
      <c r="I1936" s="64">
        <v>0</v>
      </c>
      <c r="J1936" s="64" t="s">
        <v>1538</v>
      </c>
      <c r="K1936" s="64" t="s">
        <v>1535</v>
      </c>
      <c r="L1936" s="64" t="s">
        <v>1535</v>
      </c>
      <c r="M1936" s="64" t="s">
        <v>242</v>
      </c>
      <c r="N1936" s="64" t="s">
        <v>254</v>
      </c>
      <c r="O1936" s="64" t="s">
        <v>568</v>
      </c>
    </row>
    <row r="1937" spans="2:15" x14ac:dyDescent="0.3">
      <c r="B1937" t="s">
        <v>1547</v>
      </c>
      <c r="C1937" t="s">
        <v>12667</v>
      </c>
      <c r="D1937" t="s">
        <v>568</v>
      </c>
      <c r="E1937" s="64">
        <v>0</v>
      </c>
      <c r="F1937" s="64">
        <v>0</v>
      </c>
      <c r="G1937" s="47">
        <v>42739</v>
      </c>
      <c r="H1937" s="71">
        <v>6.083333333333333</v>
      </c>
      <c r="I1937" s="64">
        <v>0</v>
      </c>
      <c r="J1937" s="64" t="s">
        <v>1538</v>
      </c>
      <c r="K1937" s="64" t="s">
        <v>1535</v>
      </c>
      <c r="L1937" s="64" t="s">
        <v>1535</v>
      </c>
      <c r="M1937" s="64" t="s">
        <v>242</v>
      </c>
      <c r="N1937" s="64" t="s">
        <v>254</v>
      </c>
      <c r="O1937" s="64" t="s">
        <v>568</v>
      </c>
    </row>
    <row r="1938" spans="2:15" x14ac:dyDescent="0.3">
      <c r="B1938" t="s">
        <v>1536</v>
      </c>
      <c r="C1938" t="s">
        <v>12701</v>
      </c>
      <c r="D1938" t="s">
        <v>522</v>
      </c>
      <c r="E1938" s="64">
        <v>0</v>
      </c>
      <c r="F1938" s="64">
        <v>0</v>
      </c>
      <c r="G1938" s="47">
        <v>42737</v>
      </c>
      <c r="H1938" s="71">
        <v>6.083333333333333</v>
      </c>
      <c r="I1938" s="64">
        <v>-1</v>
      </c>
      <c r="J1938" s="64" t="s">
        <v>249</v>
      </c>
      <c r="K1938" s="64" t="s">
        <v>1535</v>
      </c>
      <c r="L1938" s="64" t="s">
        <v>1535</v>
      </c>
      <c r="M1938" s="64" t="s">
        <v>242</v>
      </c>
      <c r="N1938" s="64" t="s">
        <v>254</v>
      </c>
      <c r="O1938" s="64" t="s">
        <v>568</v>
      </c>
    </row>
    <row r="1939" spans="2:15" x14ac:dyDescent="0.3">
      <c r="B1939" t="s">
        <v>1536</v>
      </c>
      <c r="C1939" t="s">
        <v>12813</v>
      </c>
      <c r="D1939" t="s">
        <v>1682</v>
      </c>
      <c r="E1939" s="64">
        <v>0</v>
      </c>
      <c r="F1939" s="64">
        <v>0</v>
      </c>
      <c r="G1939" s="47">
        <v>42752</v>
      </c>
      <c r="H1939" s="71">
        <v>6.083333333333333</v>
      </c>
      <c r="I1939" s="64">
        <v>-1</v>
      </c>
      <c r="J1939" s="64" t="s">
        <v>249</v>
      </c>
      <c r="K1939" s="64" t="s">
        <v>1535</v>
      </c>
      <c r="L1939" s="64" t="s">
        <v>1535</v>
      </c>
      <c r="M1939" s="64" t="s">
        <v>242</v>
      </c>
      <c r="N1939" s="64" t="s">
        <v>254</v>
      </c>
      <c r="O1939" s="64" t="s">
        <v>568</v>
      </c>
    </row>
    <row r="1940" spans="2:15" x14ac:dyDescent="0.3">
      <c r="B1940" t="s">
        <v>1536</v>
      </c>
      <c r="C1940" t="s">
        <v>12949</v>
      </c>
      <c r="D1940" t="s">
        <v>1566</v>
      </c>
      <c r="E1940" s="64">
        <v>2</v>
      </c>
      <c r="F1940" s="64">
        <v>1920.18</v>
      </c>
      <c r="G1940" s="47">
        <v>42748</v>
      </c>
      <c r="H1940" s="71">
        <v>6.083333333333333</v>
      </c>
      <c r="I1940" s="64">
        <v>-1</v>
      </c>
      <c r="J1940" s="64" t="s">
        <v>1538</v>
      </c>
      <c r="K1940" s="64" t="s">
        <v>2160</v>
      </c>
      <c r="L1940" s="64" t="s">
        <v>12950</v>
      </c>
      <c r="M1940" s="64" t="s">
        <v>246</v>
      </c>
      <c r="N1940" s="64" t="s">
        <v>254</v>
      </c>
      <c r="O1940" s="64" t="s">
        <v>568</v>
      </c>
    </row>
    <row r="1941" spans="2:15" x14ac:dyDescent="0.3">
      <c r="B1941" t="s">
        <v>1536</v>
      </c>
      <c r="C1941" t="s">
        <v>12995</v>
      </c>
      <c r="D1941" t="s">
        <v>1970</v>
      </c>
      <c r="E1941" s="64">
        <v>0</v>
      </c>
      <c r="F1941" s="64">
        <v>0</v>
      </c>
      <c r="G1941" s="47">
        <v>42738</v>
      </c>
      <c r="H1941" s="71">
        <v>6.083333333333333</v>
      </c>
      <c r="I1941" s="64">
        <v>-1</v>
      </c>
      <c r="J1941" s="64" t="s">
        <v>1538</v>
      </c>
      <c r="K1941" s="64" t="s">
        <v>2160</v>
      </c>
      <c r="L1941" s="64" t="s">
        <v>2925</v>
      </c>
      <c r="M1941" s="64" t="s">
        <v>236</v>
      </c>
      <c r="N1941" s="64" t="s">
        <v>254</v>
      </c>
      <c r="O1941" s="64" t="s">
        <v>568</v>
      </c>
    </row>
    <row r="1942" spans="2:15" x14ac:dyDescent="0.3">
      <c r="B1942" t="s">
        <v>1546</v>
      </c>
      <c r="C1942" t="s">
        <v>13066</v>
      </c>
      <c r="D1942" t="s">
        <v>1419</v>
      </c>
      <c r="E1942" s="64">
        <v>0</v>
      </c>
      <c r="F1942" s="64">
        <v>0</v>
      </c>
      <c r="G1942" s="47">
        <v>42752</v>
      </c>
      <c r="H1942" s="71">
        <v>6.083333333333333</v>
      </c>
      <c r="I1942" s="64">
        <v>-1</v>
      </c>
      <c r="J1942" s="64" t="s">
        <v>1538</v>
      </c>
      <c r="K1942" s="64" t="s">
        <v>2160</v>
      </c>
      <c r="L1942" s="64" t="s">
        <v>4726</v>
      </c>
      <c r="M1942" s="64" t="s">
        <v>246</v>
      </c>
      <c r="N1942" s="64" t="s">
        <v>254</v>
      </c>
      <c r="O1942" s="64" t="s">
        <v>568</v>
      </c>
    </row>
    <row r="1943" spans="2:15" x14ac:dyDescent="0.3">
      <c r="B1943" t="s">
        <v>1536</v>
      </c>
      <c r="C1943" t="s">
        <v>13198</v>
      </c>
      <c r="D1943" t="s">
        <v>2061</v>
      </c>
      <c r="E1943" s="64">
        <v>0</v>
      </c>
      <c r="F1943" s="64">
        <v>0</v>
      </c>
      <c r="G1943" s="47">
        <v>42760</v>
      </c>
      <c r="H1943" s="71">
        <v>6.083333333333333</v>
      </c>
      <c r="I1943" s="64">
        <v>-1</v>
      </c>
      <c r="J1943" s="64" t="s">
        <v>249</v>
      </c>
      <c r="K1943" s="64" t="s">
        <v>2160</v>
      </c>
      <c r="L1943" s="64" t="s">
        <v>3939</v>
      </c>
      <c r="M1943" s="64" t="s">
        <v>236</v>
      </c>
      <c r="N1943" s="64" t="s">
        <v>254</v>
      </c>
      <c r="O1943" s="64" t="s">
        <v>568</v>
      </c>
    </row>
    <row r="1944" spans="2:15" x14ac:dyDescent="0.3">
      <c r="B1944" t="s">
        <v>1536</v>
      </c>
      <c r="C1944" t="s">
        <v>13505</v>
      </c>
      <c r="D1944" t="s">
        <v>12918</v>
      </c>
      <c r="E1944" s="64">
        <v>0</v>
      </c>
      <c r="F1944" s="64">
        <v>0</v>
      </c>
      <c r="G1944" s="47">
        <v>42741</v>
      </c>
      <c r="H1944" s="71">
        <v>6.083333333333333</v>
      </c>
      <c r="I1944" s="64">
        <v>-1</v>
      </c>
      <c r="J1944" s="64" t="s">
        <v>1538</v>
      </c>
      <c r="K1944" s="64" t="s">
        <v>2160</v>
      </c>
      <c r="L1944" s="64" t="s">
        <v>4235</v>
      </c>
      <c r="M1944" s="64" t="s">
        <v>242</v>
      </c>
      <c r="N1944" s="64" t="s">
        <v>254</v>
      </c>
      <c r="O1944" s="64" t="s">
        <v>568</v>
      </c>
    </row>
    <row r="1945" spans="2:15" x14ac:dyDescent="0.3">
      <c r="B1945" t="s">
        <v>1536</v>
      </c>
      <c r="C1945" t="s">
        <v>13574</v>
      </c>
      <c r="D1945" t="s">
        <v>2040</v>
      </c>
      <c r="E1945" s="64">
        <v>0</v>
      </c>
      <c r="F1945" s="64">
        <v>0</v>
      </c>
      <c r="G1945" s="47">
        <v>42765</v>
      </c>
      <c r="H1945" s="71">
        <v>6.083333333333333</v>
      </c>
      <c r="I1945" s="64">
        <v>-1</v>
      </c>
      <c r="J1945" s="64" t="s">
        <v>249</v>
      </c>
      <c r="K1945" s="64" t="s">
        <v>2160</v>
      </c>
      <c r="L1945" s="64" t="s">
        <v>13575</v>
      </c>
      <c r="M1945" s="64" t="s">
        <v>236</v>
      </c>
      <c r="N1945" s="64" t="s">
        <v>254</v>
      </c>
      <c r="O1945" s="64" t="s">
        <v>568</v>
      </c>
    </row>
    <row r="1946" spans="2:15" x14ac:dyDescent="0.3">
      <c r="B1946" t="s">
        <v>1536</v>
      </c>
      <c r="C1946" t="s">
        <v>13578</v>
      </c>
      <c r="D1946" t="s">
        <v>2049</v>
      </c>
      <c r="E1946" s="64">
        <v>0</v>
      </c>
      <c r="F1946" s="64">
        <v>0</v>
      </c>
      <c r="G1946" s="47">
        <v>42756</v>
      </c>
      <c r="H1946" s="71">
        <v>6.083333333333333</v>
      </c>
      <c r="I1946" s="64">
        <v>-1</v>
      </c>
      <c r="J1946" s="64" t="s">
        <v>1538</v>
      </c>
      <c r="K1946" s="64" t="s">
        <v>2160</v>
      </c>
      <c r="L1946" s="64" t="s">
        <v>2936</v>
      </c>
      <c r="M1946" s="64" t="s">
        <v>236</v>
      </c>
      <c r="N1946" s="64" t="s">
        <v>254</v>
      </c>
      <c r="O1946" s="64" t="s">
        <v>568</v>
      </c>
    </row>
    <row r="1947" spans="2:15" x14ac:dyDescent="0.3">
      <c r="B1947" t="s">
        <v>1536</v>
      </c>
      <c r="C1947" t="s">
        <v>13620</v>
      </c>
      <c r="D1947" t="s">
        <v>386</v>
      </c>
      <c r="E1947" s="64">
        <v>0</v>
      </c>
      <c r="F1947" s="64">
        <v>0</v>
      </c>
      <c r="G1947" s="47">
        <v>42765</v>
      </c>
      <c r="H1947" s="71">
        <v>6.083333333333333</v>
      </c>
      <c r="I1947" s="64">
        <v>-1</v>
      </c>
      <c r="J1947" s="64" t="s">
        <v>1538</v>
      </c>
      <c r="K1947" s="64" t="s">
        <v>2160</v>
      </c>
      <c r="L1947" s="64" t="s">
        <v>13621</v>
      </c>
      <c r="M1947" s="64" t="s">
        <v>246</v>
      </c>
      <c r="N1947" s="64" t="s">
        <v>254</v>
      </c>
      <c r="O1947" s="64" t="s">
        <v>568</v>
      </c>
    </row>
    <row r="1948" spans="2:15" x14ac:dyDescent="0.3">
      <c r="B1948" t="s">
        <v>1536</v>
      </c>
      <c r="C1948" t="s">
        <v>12073</v>
      </c>
      <c r="D1948" t="s">
        <v>2215</v>
      </c>
      <c r="E1948" s="64">
        <v>0</v>
      </c>
      <c r="F1948" s="64">
        <v>0</v>
      </c>
      <c r="G1948" s="47">
        <v>42759</v>
      </c>
      <c r="H1948" s="71">
        <v>6.083333333333333</v>
      </c>
      <c r="I1948" s="64">
        <v>350693</v>
      </c>
      <c r="J1948" s="64" t="s">
        <v>1538</v>
      </c>
      <c r="K1948" s="64" t="s">
        <v>2160</v>
      </c>
      <c r="L1948" s="64" t="s">
        <v>3939</v>
      </c>
      <c r="M1948" s="64" t="s">
        <v>242</v>
      </c>
      <c r="N1948" s="64" t="s">
        <v>254</v>
      </c>
      <c r="O1948" s="64" t="s">
        <v>568</v>
      </c>
    </row>
    <row r="1949" spans="2:15" x14ac:dyDescent="0.3">
      <c r="B1949" t="s">
        <v>1536</v>
      </c>
      <c r="C1949" t="s">
        <v>13861</v>
      </c>
      <c r="D1949" t="s">
        <v>1548</v>
      </c>
      <c r="E1949" s="64">
        <v>1</v>
      </c>
      <c r="F1949" s="64">
        <v>111.28</v>
      </c>
      <c r="G1949" s="47">
        <v>42738</v>
      </c>
      <c r="H1949" s="71">
        <v>6.083333333333333</v>
      </c>
      <c r="I1949" s="64">
        <v>-1</v>
      </c>
      <c r="J1949" s="64" t="s">
        <v>1538</v>
      </c>
      <c r="K1949" s="64" t="s">
        <v>1535</v>
      </c>
      <c r="L1949" s="64" t="s">
        <v>1535</v>
      </c>
      <c r="M1949" s="64" t="s">
        <v>246</v>
      </c>
      <c r="N1949" s="64" t="s">
        <v>254</v>
      </c>
      <c r="O1949" s="64" t="s">
        <v>568</v>
      </c>
    </row>
    <row r="1950" spans="2:15" x14ac:dyDescent="0.3">
      <c r="B1950" t="s">
        <v>1536</v>
      </c>
      <c r="C1950" t="s">
        <v>13876</v>
      </c>
      <c r="D1950" t="s">
        <v>2740</v>
      </c>
      <c r="E1950" s="64">
        <v>0</v>
      </c>
      <c r="F1950" s="64">
        <v>0</v>
      </c>
      <c r="G1950" s="47">
        <v>42745</v>
      </c>
      <c r="H1950" s="71">
        <v>6.083333333333333</v>
      </c>
      <c r="I1950" s="64">
        <v>-1</v>
      </c>
      <c r="J1950" s="64" t="s">
        <v>1538</v>
      </c>
      <c r="K1950" s="64" t="s">
        <v>2160</v>
      </c>
      <c r="L1950" s="64" t="s">
        <v>2925</v>
      </c>
      <c r="M1950" s="64" t="s">
        <v>246</v>
      </c>
      <c r="N1950" s="64" t="s">
        <v>254</v>
      </c>
      <c r="O1950" s="64" t="s">
        <v>568</v>
      </c>
    </row>
    <row r="1951" spans="2:15" x14ac:dyDescent="0.3">
      <c r="B1951" t="s">
        <v>1536</v>
      </c>
      <c r="C1951" t="s">
        <v>14003</v>
      </c>
      <c r="D1951" t="s">
        <v>13494</v>
      </c>
      <c r="E1951" s="64">
        <v>0</v>
      </c>
      <c r="F1951" s="64">
        <v>0</v>
      </c>
      <c r="G1951" s="47">
        <v>42751</v>
      </c>
      <c r="H1951" s="71">
        <v>6.083333333333333</v>
      </c>
      <c r="I1951" s="64">
        <v>-1</v>
      </c>
      <c r="J1951" s="64" t="s">
        <v>1538</v>
      </c>
      <c r="K1951" s="64" t="s">
        <v>2160</v>
      </c>
      <c r="L1951" s="64" t="s">
        <v>2925</v>
      </c>
      <c r="M1951" s="64" t="s">
        <v>246</v>
      </c>
      <c r="N1951" s="64" t="s">
        <v>254</v>
      </c>
      <c r="O1951" s="64" t="s">
        <v>568</v>
      </c>
    </row>
    <row r="1952" spans="2:15" x14ac:dyDescent="0.3">
      <c r="B1952" t="s">
        <v>1536</v>
      </c>
      <c r="C1952" t="s">
        <v>14050</v>
      </c>
      <c r="D1952" t="s">
        <v>14051</v>
      </c>
      <c r="E1952" s="64">
        <v>0</v>
      </c>
      <c r="F1952" s="64">
        <v>0</v>
      </c>
      <c r="G1952" s="47">
        <v>42751</v>
      </c>
      <c r="H1952" s="71">
        <v>6.083333333333333</v>
      </c>
      <c r="I1952" s="64">
        <v>-1</v>
      </c>
      <c r="J1952" s="64" t="s">
        <v>1538</v>
      </c>
      <c r="K1952" s="64" t="s">
        <v>2160</v>
      </c>
      <c r="L1952" s="64" t="s">
        <v>2936</v>
      </c>
      <c r="M1952" s="64" t="s">
        <v>236</v>
      </c>
      <c r="N1952" s="64" t="s">
        <v>254</v>
      </c>
      <c r="O1952" s="64" t="s">
        <v>568</v>
      </c>
    </row>
    <row r="1953" spans="2:15" x14ac:dyDescent="0.3">
      <c r="B1953" t="s">
        <v>1536</v>
      </c>
      <c r="C1953" t="s">
        <v>14163</v>
      </c>
      <c r="D1953" t="s">
        <v>279</v>
      </c>
      <c r="E1953" s="64">
        <v>0</v>
      </c>
      <c r="F1953" s="64">
        <v>0</v>
      </c>
      <c r="G1953" s="47">
        <v>42738</v>
      </c>
      <c r="H1953" s="71">
        <v>6.083333333333333</v>
      </c>
      <c r="I1953" s="64">
        <v>-1</v>
      </c>
      <c r="J1953" s="64" t="s">
        <v>1538</v>
      </c>
      <c r="K1953" s="64" t="s">
        <v>2160</v>
      </c>
      <c r="L1953" s="64" t="s">
        <v>4235</v>
      </c>
      <c r="M1953" s="64" t="s">
        <v>242</v>
      </c>
      <c r="N1953" s="64" t="s">
        <v>254</v>
      </c>
      <c r="O1953" s="64" t="s">
        <v>568</v>
      </c>
    </row>
    <row r="1954" spans="2:15" x14ac:dyDescent="0.3">
      <c r="B1954" t="s">
        <v>1536</v>
      </c>
      <c r="C1954" t="s">
        <v>14303</v>
      </c>
      <c r="D1954" t="s">
        <v>1876</v>
      </c>
      <c r="E1954" s="64">
        <v>0</v>
      </c>
      <c r="F1954" s="64">
        <v>0</v>
      </c>
      <c r="G1954" s="47">
        <v>42741</v>
      </c>
      <c r="H1954" s="71">
        <v>6.083333333333333</v>
      </c>
      <c r="I1954" s="64">
        <v>-1</v>
      </c>
      <c r="J1954" s="64" t="s">
        <v>1538</v>
      </c>
      <c r="K1954" s="64" t="s">
        <v>2160</v>
      </c>
      <c r="L1954" s="64" t="s">
        <v>3939</v>
      </c>
      <c r="M1954" s="64" t="s">
        <v>242</v>
      </c>
      <c r="N1954" s="64" t="s">
        <v>254</v>
      </c>
      <c r="O1954" s="64" t="s">
        <v>568</v>
      </c>
    </row>
    <row r="1955" spans="2:15" x14ac:dyDescent="0.3">
      <c r="B1955" t="s">
        <v>1536</v>
      </c>
      <c r="C1955" t="s">
        <v>14333</v>
      </c>
      <c r="D1955" t="s">
        <v>487</v>
      </c>
      <c r="E1955" s="64">
        <v>2</v>
      </c>
      <c r="F1955" s="64">
        <v>1920.18</v>
      </c>
      <c r="G1955" s="47">
        <v>42762</v>
      </c>
      <c r="H1955" s="71">
        <v>6.083333333333333</v>
      </c>
      <c r="I1955" s="64">
        <v>-1</v>
      </c>
      <c r="J1955" s="64" t="s">
        <v>1538</v>
      </c>
      <c r="K1955" s="64" t="s">
        <v>2160</v>
      </c>
      <c r="L1955" s="64" t="s">
        <v>8716</v>
      </c>
      <c r="M1955" s="64" t="s">
        <v>246</v>
      </c>
      <c r="N1955" s="64" t="s">
        <v>254</v>
      </c>
      <c r="O1955" s="64" t="s">
        <v>568</v>
      </c>
    </row>
    <row r="1956" spans="2:15" x14ac:dyDescent="0.3">
      <c r="B1956" t="s">
        <v>1536</v>
      </c>
      <c r="C1956" t="s">
        <v>14435</v>
      </c>
      <c r="D1956" t="s">
        <v>1479</v>
      </c>
      <c r="E1956" s="64">
        <v>0</v>
      </c>
      <c r="F1956" s="64">
        <v>0</v>
      </c>
      <c r="G1956" s="47">
        <v>42740</v>
      </c>
      <c r="H1956" s="71">
        <v>6.083333333333333</v>
      </c>
      <c r="I1956" s="64">
        <v>-1</v>
      </c>
      <c r="J1956" s="64" t="s">
        <v>1538</v>
      </c>
      <c r="K1956" s="64" t="s">
        <v>2160</v>
      </c>
      <c r="L1956" s="64" t="s">
        <v>3939</v>
      </c>
      <c r="M1956" s="64" t="s">
        <v>241</v>
      </c>
      <c r="N1956" s="64" t="s">
        <v>254</v>
      </c>
      <c r="O1956" s="64" t="s">
        <v>568</v>
      </c>
    </row>
    <row r="1957" spans="2:15" x14ac:dyDescent="0.3">
      <c r="B1957" t="s">
        <v>1536</v>
      </c>
      <c r="C1957" t="s">
        <v>14511</v>
      </c>
      <c r="D1957" t="s">
        <v>1964</v>
      </c>
      <c r="E1957" s="64">
        <v>0</v>
      </c>
      <c r="F1957" s="64">
        <v>0</v>
      </c>
      <c r="G1957" s="47">
        <v>42753</v>
      </c>
      <c r="H1957" s="71">
        <v>6.083333333333333</v>
      </c>
      <c r="I1957" s="64">
        <v>-1</v>
      </c>
      <c r="J1957" s="64" t="s">
        <v>1538</v>
      </c>
      <c r="K1957" s="64" t="s">
        <v>2160</v>
      </c>
      <c r="L1957" s="64" t="s">
        <v>14512</v>
      </c>
      <c r="M1957" s="64" t="s">
        <v>241</v>
      </c>
      <c r="N1957" s="64" t="s">
        <v>254</v>
      </c>
      <c r="O1957" s="64" t="s">
        <v>568</v>
      </c>
    </row>
    <row r="1958" spans="2:15" x14ac:dyDescent="0.3">
      <c r="B1958" t="s">
        <v>1536</v>
      </c>
      <c r="C1958" t="s">
        <v>14528</v>
      </c>
      <c r="D1958" t="s">
        <v>250</v>
      </c>
      <c r="E1958" s="64">
        <v>0</v>
      </c>
      <c r="F1958" s="64">
        <v>0</v>
      </c>
      <c r="G1958" s="47">
        <v>42741</v>
      </c>
      <c r="H1958" s="71">
        <v>6.083333333333333</v>
      </c>
      <c r="I1958" s="64">
        <v>-1</v>
      </c>
      <c r="J1958" s="64" t="s">
        <v>1538</v>
      </c>
      <c r="K1958" s="64" t="s">
        <v>2160</v>
      </c>
      <c r="L1958" s="64" t="s">
        <v>2936</v>
      </c>
      <c r="M1958" s="64" t="s">
        <v>239</v>
      </c>
      <c r="N1958" s="64" t="s">
        <v>254</v>
      </c>
      <c r="O1958" s="64" t="s">
        <v>568</v>
      </c>
    </row>
    <row r="1959" spans="2:15" x14ac:dyDescent="0.3">
      <c r="B1959" t="s">
        <v>1536</v>
      </c>
      <c r="C1959" t="s">
        <v>14617</v>
      </c>
      <c r="D1959" t="s">
        <v>375</v>
      </c>
      <c r="E1959" s="64">
        <v>0</v>
      </c>
      <c r="F1959" s="64">
        <v>0</v>
      </c>
      <c r="G1959" s="47">
        <v>42761</v>
      </c>
      <c r="H1959" s="71">
        <v>6.083333333333333</v>
      </c>
      <c r="I1959" s="64">
        <v>-1</v>
      </c>
      <c r="J1959" s="64" t="s">
        <v>1538</v>
      </c>
      <c r="K1959" s="64" t="s">
        <v>2160</v>
      </c>
      <c r="L1959" s="64" t="s">
        <v>12940</v>
      </c>
      <c r="M1959" s="64" t="s">
        <v>242</v>
      </c>
      <c r="N1959" s="64" t="s">
        <v>254</v>
      </c>
      <c r="O1959" s="64" t="s">
        <v>568</v>
      </c>
    </row>
    <row r="1960" spans="2:15" x14ac:dyDescent="0.3">
      <c r="B1960" t="s">
        <v>1536</v>
      </c>
      <c r="C1960" t="s">
        <v>14619</v>
      </c>
      <c r="D1960" t="s">
        <v>1999</v>
      </c>
      <c r="E1960" s="64">
        <v>0</v>
      </c>
      <c r="F1960" s="64">
        <v>0</v>
      </c>
      <c r="G1960" s="47">
        <v>42749</v>
      </c>
      <c r="H1960" s="71">
        <v>6.083333333333333</v>
      </c>
      <c r="I1960" s="64">
        <v>-1</v>
      </c>
      <c r="J1960" s="64" t="s">
        <v>1538</v>
      </c>
      <c r="K1960" s="64" t="s">
        <v>2176</v>
      </c>
      <c r="L1960" s="64" t="s">
        <v>14620</v>
      </c>
      <c r="M1960" s="64" t="s">
        <v>236</v>
      </c>
      <c r="N1960" s="64" t="s">
        <v>254</v>
      </c>
      <c r="O1960" s="64" t="s">
        <v>568</v>
      </c>
    </row>
    <row r="1961" spans="2:15" x14ac:dyDescent="0.3">
      <c r="B1961" t="s">
        <v>1536</v>
      </c>
      <c r="C1961" t="s">
        <v>14626</v>
      </c>
      <c r="D1961" t="s">
        <v>2084</v>
      </c>
      <c r="E1961" s="64">
        <v>0</v>
      </c>
      <c r="F1961" s="64">
        <v>0</v>
      </c>
      <c r="G1961" s="47">
        <v>42737</v>
      </c>
      <c r="H1961" s="71">
        <v>6.083333333333333</v>
      </c>
      <c r="I1961" s="64">
        <v>-1</v>
      </c>
      <c r="J1961" s="64" t="s">
        <v>1538</v>
      </c>
      <c r="K1961" s="64" t="s">
        <v>2160</v>
      </c>
      <c r="L1961" s="64" t="s">
        <v>14627</v>
      </c>
      <c r="M1961" s="64" t="s">
        <v>242</v>
      </c>
      <c r="N1961" s="64" t="s">
        <v>254</v>
      </c>
      <c r="O1961" s="64" t="s">
        <v>568</v>
      </c>
    </row>
    <row r="1962" spans="2:15" x14ac:dyDescent="0.3">
      <c r="B1962" t="s">
        <v>1536</v>
      </c>
      <c r="C1962" t="s">
        <v>14706</v>
      </c>
      <c r="D1962" t="s">
        <v>14517</v>
      </c>
      <c r="E1962" s="64">
        <v>0</v>
      </c>
      <c r="F1962" s="64">
        <v>0</v>
      </c>
      <c r="G1962" s="47">
        <v>42741</v>
      </c>
      <c r="H1962" s="71">
        <v>6.083333333333333</v>
      </c>
      <c r="I1962" s="64">
        <v>-1</v>
      </c>
      <c r="J1962" s="64" t="s">
        <v>1538</v>
      </c>
      <c r="K1962" s="64" t="s">
        <v>2160</v>
      </c>
      <c r="L1962" s="64" t="s">
        <v>5722</v>
      </c>
      <c r="M1962" s="64" t="s">
        <v>236</v>
      </c>
      <c r="N1962" s="64" t="s">
        <v>254</v>
      </c>
      <c r="O1962" s="64" t="s">
        <v>568</v>
      </c>
    </row>
    <row r="1963" spans="2:15" x14ac:dyDescent="0.3">
      <c r="B1963" t="s">
        <v>1536</v>
      </c>
      <c r="C1963" t="s">
        <v>14712</v>
      </c>
      <c r="D1963" t="s">
        <v>1537</v>
      </c>
      <c r="E1963" s="64">
        <v>3</v>
      </c>
      <c r="F1963" s="64">
        <v>1419.69</v>
      </c>
      <c r="G1963" s="47">
        <v>42749</v>
      </c>
      <c r="H1963" s="71">
        <v>6.083333333333333</v>
      </c>
      <c r="I1963" s="64">
        <v>-1</v>
      </c>
      <c r="J1963" s="64" t="s">
        <v>249</v>
      </c>
      <c r="K1963" s="64" t="s">
        <v>2160</v>
      </c>
      <c r="L1963" s="64" t="s">
        <v>12861</v>
      </c>
      <c r="M1963" s="64" t="s">
        <v>236</v>
      </c>
      <c r="N1963" s="64" t="s">
        <v>254</v>
      </c>
      <c r="O1963" s="64" t="s">
        <v>568</v>
      </c>
    </row>
    <row r="1964" spans="2:15" x14ac:dyDescent="0.3">
      <c r="B1964" t="s">
        <v>1536</v>
      </c>
      <c r="C1964" t="s">
        <v>14801</v>
      </c>
      <c r="D1964" t="s">
        <v>1497</v>
      </c>
      <c r="E1964" s="64">
        <v>0</v>
      </c>
      <c r="F1964" s="64">
        <v>0</v>
      </c>
      <c r="G1964" s="47">
        <v>42740</v>
      </c>
      <c r="H1964" s="71">
        <v>6.083333333333333</v>
      </c>
      <c r="I1964" s="64">
        <v>-1</v>
      </c>
      <c r="J1964" s="64" t="s">
        <v>1538</v>
      </c>
      <c r="K1964" s="64" t="s">
        <v>2160</v>
      </c>
      <c r="L1964" s="64" t="s">
        <v>3939</v>
      </c>
      <c r="M1964" s="64" t="s">
        <v>236</v>
      </c>
      <c r="N1964" s="64" t="s">
        <v>254</v>
      </c>
      <c r="O1964" s="64" t="s">
        <v>568</v>
      </c>
    </row>
    <row r="1965" spans="2:15" x14ac:dyDescent="0.3">
      <c r="B1965" t="s">
        <v>1536</v>
      </c>
      <c r="C1965" t="s">
        <v>14874</v>
      </c>
      <c r="D1965" t="s">
        <v>1666</v>
      </c>
      <c r="E1965" s="64">
        <v>0</v>
      </c>
      <c r="F1965" s="64">
        <v>0</v>
      </c>
      <c r="G1965" s="47">
        <v>42744</v>
      </c>
      <c r="H1965" s="71">
        <v>6.083333333333333</v>
      </c>
      <c r="I1965" s="64">
        <v>-1</v>
      </c>
      <c r="J1965" s="64" t="s">
        <v>249</v>
      </c>
      <c r="K1965" s="64" t="s">
        <v>2173</v>
      </c>
      <c r="L1965" s="64" t="s">
        <v>2470</v>
      </c>
      <c r="M1965" s="64" t="s">
        <v>236</v>
      </c>
      <c r="N1965" s="64" t="s">
        <v>254</v>
      </c>
      <c r="O1965" s="64" t="s">
        <v>568</v>
      </c>
    </row>
    <row r="1966" spans="2:15" x14ac:dyDescent="0.3">
      <c r="B1966" t="s">
        <v>1536</v>
      </c>
      <c r="C1966" t="s">
        <v>11623</v>
      </c>
      <c r="D1966" t="s">
        <v>2360</v>
      </c>
      <c r="E1966" s="64">
        <v>0</v>
      </c>
      <c r="F1966" s="64">
        <v>0</v>
      </c>
      <c r="G1966" s="47">
        <v>42766</v>
      </c>
      <c r="H1966" s="71">
        <v>6.083333333333333</v>
      </c>
      <c r="I1966" s="64">
        <v>90369</v>
      </c>
      <c r="J1966" s="64" t="s">
        <v>249</v>
      </c>
      <c r="K1966" s="64" t="s">
        <v>2160</v>
      </c>
      <c r="L1966" s="64" t="s">
        <v>11522</v>
      </c>
      <c r="M1966" s="64" t="s">
        <v>236</v>
      </c>
      <c r="N1966" s="64" t="s">
        <v>254</v>
      </c>
      <c r="O1966" s="64" t="s">
        <v>568</v>
      </c>
    </row>
    <row r="1967" spans="2:15" x14ac:dyDescent="0.3">
      <c r="B1967" t="s">
        <v>1536</v>
      </c>
      <c r="C1967" t="s">
        <v>14979</v>
      </c>
      <c r="D1967" t="s">
        <v>12953</v>
      </c>
      <c r="E1967" s="64">
        <v>0</v>
      </c>
      <c r="F1967" s="64">
        <v>0</v>
      </c>
      <c r="G1967" s="47">
        <v>42737</v>
      </c>
      <c r="H1967" s="71">
        <v>6.083333333333333</v>
      </c>
      <c r="I1967" s="64">
        <v>-1</v>
      </c>
      <c r="J1967" s="64" t="s">
        <v>1538</v>
      </c>
      <c r="K1967" s="64" t="s">
        <v>2176</v>
      </c>
      <c r="L1967" s="64" t="s">
        <v>14980</v>
      </c>
      <c r="M1967" s="64" t="s">
        <v>242</v>
      </c>
      <c r="N1967" s="64" t="s">
        <v>254</v>
      </c>
      <c r="O1967" s="64" t="s">
        <v>568</v>
      </c>
    </row>
    <row r="1968" spans="2:15" x14ac:dyDescent="0.3">
      <c r="B1968" t="s">
        <v>1536</v>
      </c>
      <c r="C1968" t="s">
        <v>14990</v>
      </c>
      <c r="D1968" t="s">
        <v>1437</v>
      </c>
      <c r="E1968" s="64">
        <v>3</v>
      </c>
      <c r="F1968" s="64">
        <v>1419.69</v>
      </c>
      <c r="G1968" s="47">
        <v>42760</v>
      </c>
      <c r="H1968" s="71">
        <v>6.083333333333333</v>
      </c>
      <c r="I1968" s="64">
        <v>-1</v>
      </c>
      <c r="J1968" s="64" t="s">
        <v>1538</v>
      </c>
      <c r="K1968" s="64" t="s">
        <v>2173</v>
      </c>
      <c r="L1968" s="64" t="s">
        <v>14991</v>
      </c>
      <c r="M1968" s="64" t="s">
        <v>236</v>
      </c>
      <c r="N1968" s="64" t="s">
        <v>254</v>
      </c>
      <c r="O1968" s="64" t="s">
        <v>568</v>
      </c>
    </row>
    <row r="1969" spans="2:15" x14ac:dyDescent="0.3">
      <c r="B1969" t="s">
        <v>1536</v>
      </c>
      <c r="C1969" t="s">
        <v>15137</v>
      </c>
      <c r="D1969" t="s">
        <v>293</v>
      </c>
      <c r="E1969" s="64">
        <v>0</v>
      </c>
      <c r="F1969" s="64">
        <v>0</v>
      </c>
      <c r="G1969" s="47">
        <v>42748</v>
      </c>
      <c r="H1969" s="71">
        <v>6.083333333333333</v>
      </c>
      <c r="I1969" s="64">
        <v>-1</v>
      </c>
      <c r="J1969" s="64" t="s">
        <v>249</v>
      </c>
      <c r="K1969" s="64" t="s">
        <v>2176</v>
      </c>
      <c r="L1969" s="64" t="s">
        <v>13279</v>
      </c>
      <c r="M1969" s="64" t="s">
        <v>236</v>
      </c>
      <c r="N1969" s="64" t="s">
        <v>254</v>
      </c>
      <c r="O1969" s="64" t="s">
        <v>568</v>
      </c>
    </row>
    <row r="1970" spans="2:15" x14ac:dyDescent="0.3">
      <c r="B1970" t="s">
        <v>1536</v>
      </c>
      <c r="C1970" t="s">
        <v>15291</v>
      </c>
      <c r="D1970" t="s">
        <v>2022</v>
      </c>
      <c r="E1970" s="64">
        <v>0</v>
      </c>
      <c r="F1970" s="64">
        <v>0</v>
      </c>
      <c r="G1970" s="47">
        <v>42737</v>
      </c>
      <c r="H1970" s="71">
        <v>6.083333333333333</v>
      </c>
      <c r="I1970" s="64">
        <v>-1</v>
      </c>
      <c r="J1970" s="64" t="s">
        <v>1538</v>
      </c>
      <c r="K1970" s="64" t="s">
        <v>2160</v>
      </c>
      <c r="L1970" s="64" t="s">
        <v>15292</v>
      </c>
      <c r="M1970" s="64" t="s">
        <v>242</v>
      </c>
      <c r="N1970" s="64" t="s">
        <v>254</v>
      </c>
      <c r="O1970" s="64" t="s">
        <v>568</v>
      </c>
    </row>
    <row r="1971" spans="2:15" x14ac:dyDescent="0.3">
      <c r="B1971" t="s">
        <v>1536</v>
      </c>
      <c r="C1971" t="s">
        <v>15431</v>
      </c>
      <c r="D1971" t="s">
        <v>1577</v>
      </c>
      <c r="E1971" s="64">
        <v>0</v>
      </c>
      <c r="F1971" s="64">
        <v>0</v>
      </c>
      <c r="G1971" s="47">
        <v>42754</v>
      </c>
      <c r="H1971" s="71">
        <v>6.083333333333333</v>
      </c>
      <c r="I1971" s="64">
        <v>-1</v>
      </c>
      <c r="J1971" s="64" t="s">
        <v>1538</v>
      </c>
      <c r="K1971" s="64" t="s">
        <v>2160</v>
      </c>
      <c r="L1971" s="64" t="s">
        <v>2925</v>
      </c>
      <c r="M1971" s="64" t="s">
        <v>236</v>
      </c>
      <c r="N1971" s="64" t="s">
        <v>254</v>
      </c>
      <c r="O1971" s="64" t="s">
        <v>568</v>
      </c>
    </row>
    <row r="1972" spans="2:15" x14ac:dyDescent="0.3">
      <c r="B1972" t="s">
        <v>1536</v>
      </c>
      <c r="C1972" t="s">
        <v>15489</v>
      </c>
      <c r="D1972" t="s">
        <v>1389</v>
      </c>
      <c r="E1972" s="64">
        <v>0</v>
      </c>
      <c r="F1972" s="64">
        <v>0</v>
      </c>
      <c r="G1972" s="47">
        <v>42760</v>
      </c>
      <c r="H1972" s="71">
        <v>6.083333333333333</v>
      </c>
      <c r="I1972" s="64">
        <v>-1</v>
      </c>
      <c r="J1972" s="64" t="s">
        <v>1538</v>
      </c>
      <c r="K1972" s="64" t="s">
        <v>2176</v>
      </c>
      <c r="L1972" s="64" t="s">
        <v>15490</v>
      </c>
      <c r="M1972" s="64" t="s">
        <v>236</v>
      </c>
      <c r="N1972" s="64" t="s">
        <v>254</v>
      </c>
      <c r="O1972" s="64" t="s">
        <v>568</v>
      </c>
    </row>
    <row r="1973" spans="2:15" x14ac:dyDescent="0.3">
      <c r="B1973" t="s">
        <v>1536</v>
      </c>
      <c r="C1973" t="s">
        <v>15527</v>
      </c>
      <c r="D1973" t="s">
        <v>2240</v>
      </c>
      <c r="E1973" s="64">
        <v>0</v>
      </c>
      <c r="F1973" s="64">
        <v>0</v>
      </c>
      <c r="G1973" s="47">
        <v>42737</v>
      </c>
      <c r="H1973" s="71">
        <v>6.083333333333333</v>
      </c>
      <c r="I1973" s="64">
        <v>83195</v>
      </c>
      <c r="J1973" s="64" t="s">
        <v>1538</v>
      </c>
      <c r="K1973" s="64" t="s">
        <v>2160</v>
      </c>
      <c r="L1973" s="64" t="s">
        <v>13049</v>
      </c>
      <c r="M1973" s="64" t="s">
        <v>242</v>
      </c>
      <c r="N1973" s="64" t="s">
        <v>254</v>
      </c>
      <c r="O1973" s="64" t="s">
        <v>568</v>
      </c>
    </row>
    <row r="1974" spans="2:15" x14ac:dyDescent="0.3">
      <c r="B1974" t="s">
        <v>1536</v>
      </c>
      <c r="C1974" t="s">
        <v>15638</v>
      </c>
      <c r="D1974" t="s">
        <v>430</v>
      </c>
      <c r="E1974" s="64">
        <v>0</v>
      </c>
      <c r="F1974" s="64">
        <v>0</v>
      </c>
      <c r="G1974" s="47">
        <v>42738</v>
      </c>
      <c r="H1974" s="71">
        <v>6.083333333333333</v>
      </c>
      <c r="I1974" s="64">
        <v>-1</v>
      </c>
      <c r="J1974" s="64" t="s">
        <v>1538</v>
      </c>
      <c r="K1974" s="64" t="s">
        <v>2160</v>
      </c>
      <c r="L1974" s="64" t="s">
        <v>13235</v>
      </c>
      <c r="M1974" s="64" t="s">
        <v>242</v>
      </c>
      <c r="N1974" s="64" t="s">
        <v>254</v>
      </c>
      <c r="O1974" s="64" t="s">
        <v>568</v>
      </c>
    </row>
    <row r="1975" spans="2:15" x14ac:dyDescent="0.3">
      <c r="B1975" t="s">
        <v>1536</v>
      </c>
      <c r="C1975" t="s">
        <v>11768</v>
      </c>
      <c r="D1975" t="s">
        <v>2306</v>
      </c>
      <c r="E1975" s="64">
        <v>0</v>
      </c>
      <c r="F1975" s="64">
        <v>0</v>
      </c>
      <c r="G1975" s="47">
        <v>42746</v>
      </c>
      <c r="H1975" s="71">
        <v>6.083333333333333</v>
      </c>
      <c r="I1975" s="64">
        <v>41265</v>
      </c>
      <c r="J1975" s="64" t="s">
        <v>1538</v>
      </c>
      <c r="K1975" s="64" t="s">
        <v>2160</v>
      </c>
      <c r="L1975" s="64" t="s">
        <v>5981</v>
      </c>
      <c r="M1975" s="64" t="s">
        <v>241</v>
      </c>
      <c r="N1975" s="64" t="s">
        <v>254</v>
      </c>
      <c r="O1975" s="64" t="s">
        <v>568</v>
      </c>
    </row>
    <row r="1976" spans="2:15" x14ac:dyDescent="0.3">
      <c r="B1976" t="s">
        <v>1536</v>
      </c>
      <c r="C1976" t="s">
        <v>15763</v>
      </c>
      <c r="D1976" t="s">
        <v>431</v>
      </c>
      <c r="E1976" s="64">
        <v>0</v>
      </c>
      <c r="F1976" s="64">
        <v>0</v>
      </c>
      <c r="G1976" s="47">
        <v>42765</v>
      </c>
      <c r="H1976" s="71">
        <v>6.083333333333333</v>
      </c>
      <c r="I1976" s="64">
        <v>-1</v>
      </c>
      <c r="J1976" s="64" t="s">
        <v>249</v>
      </c>
      <c r="K1976" s="64" t="s">
        <v>2160</v>
      </c>
      <c r="L1976" s="64" t="s">
        <v>15764</v>
      </c>
      <c r="M1976" s="64" t="s">
        <v>236</v>
      </c>
      <c r="N1976" s="64" t="s">
        <v>254</v>
      </c>
      <c r="O1976" s="64" t="s">
        <v>568</v>
      </c>
    </row>
    <row r="1977" spans="2:15" x14ac:dyDescent="0.3">
      <c r="B1977" t="s">
        <v>1536</v>
      </c>
      <c r="C1977" t="s">
        <v>15770</v>
      </c>
      <c r="D1977" t="s">
        <v>1515</v>
      </c>
      <c r="E1977" s="64">
        <v>0</v>
      </c>
      <c r="F1977" s="64">
        <v>0</v>
      </c>
      <c r="G1977" s="47">
        <v>42738</v>
      </c>
      <c r="H1977" s="71">
        <v>6.083333333333333</v>
      </c>
      <c r="I1977" s="64">
        <v>-1</v>
      </c>
      <c r="J1977" s="64" t="s">
        <v>249</v>
      </c>
      <c r="K1977" s="64" t="s">
        <v>2160</v>
      </c>
      <c r="L1977" s="64" t="s">
        <v>4235</v>
      </c>
      <c r="M1977" s="64" t="s">
        <v>242</v>
      </c>
      <c r="N1977" s="64" t="s">
        <v>254</v>
      </c>
      <c r="O1977" s="64" t="s">
        <v>568</v>
      </c>
    </row>
    <row r="1978" spans="2:15" x14ac:dyDescent="0.3">
      <c r="B1978" t="s">
        <v>1536</v>
      </c>
      <c r="C1978" t="s">
        <v>15876</v>
      </c>
      <c r="D1978" t="s">
        <v>1505</v>
      </c>
      <c r="E1978" s="64">
        <v>0</v>
      </c>
      <c r="F1978" s="64">
        <v>0</v>
      </c>
      <c r="G1978" s="47">
        <v>42751</v>
      </c>
      <c r="H1978" s="71">
        <v>6.083333333333333</v>
      </c>
      <c r="I1978" s="64">
        <v>-1</v>
      </c>
      <c r="J1978" s="64" t="s">
        <v>249</v>
      </c>
      <c r="K1978" s="64" t="s">
        <v>2160</v>
      </c>
      <c r="L1978" s="64" t="s">
        <v>4634</v>
      </c>
      <c r="M1978" s="64" t="s">
        <v>242</v>
      </c>
      <c r="N1978" s="64" t="s">
        <v>254</v>
      </c>
      <c r="O1978" s="64" t="s">
        <v>568</v>
      </c>
    </row>
    <row r="1979" spans="2:15" x14ac:dyDescent="0.3">
      <c r="B1979" t="s">
        <v>1536</v>
      </c>
      <c r="C1979" t="s">
        <v>15946</v>
      </c>
      <c r="D1979" t="s">
        <v>14413</v>
      </c>
      <c r="E1979" s="64">
        <v>0</v>
      </c>
      <c r="F1979" s="64">
        <v>0</v>
      </c>
      <c r="G1979" s="47">
        <v>42745</v>
      </c>
      <c r="H1979" s="71">
        <v>6.083333333333333</v>
      </c>
      <c r="I1979" s="64">
        <v>-1</v>
      </c>
      <c r="J1979" s="64" t="s">
        <v>249</v>
      </c>
      <c r="K1979" s="64" t="s">
        <v>2173</v>
      </c>
      <c r="L1979" s="64" t="s">
        <v>15947</v>
      </c>
      <c r="M1979" s="64" t="s">
        <v>236</v>
      </c>
      <c r="N1979" s="64" t="s">
        <v>254</v>
      </c>
      <c r="O1979" s="64" t="s">
        <v>568</v>
      </c>
    </row>
    <row r="1980" spans="2:15" x14ac:dyDescent="0.3">
      <c r="B1980" t="s">
        <v>1536</v>
      </c>
      <c r="C1980" t="s">
        <v>16088</v>
      </c>
      <c r="D1980" t="s">
        <v>1622</v>
      </c>
      <c r="E1980" s="64">
        <v>0</v>
      </c>
      <c r="F1980" s="64">
        <v>0</v>
      </c>
      <c r="G1980" s="47">
        <v>42738</v>
      </c>
      <c r="H1980" s="71">
        <v>6.083333333333333</v>
      </c>
      <c r="I1980" s="64">
        <v>-1</v>
      </c>
      <c r="J1980" s="64" t="s">
        <v>249</v>
      </c>
      <c r="K1980" s="64" t="s">
        <v>2176</v>
      </c>
      <c r="L1980" s="64" t="s">
        <v>16089</v>
      </c>
      <c r="M1980" s="64" t="s">
        <v>242</v>
      </c>
      <c r="N1980" s="64" t="s">
        <v>254</v>
      </c>
      <c r="O1980" s="64" t="s">
        <v>568</v>
      </c>
    </row>
    <row r="1981" spans="2:15" x14ac:dyDescent="0.3">
      <c r="B1981" t="s">
        <v>1536</v>
      </c>
      <c r="C1981" t="s">
        <v>16196</v>
      </c>
      <c r="D1981" t="s">
        <v>1482</v>
      </c>
      <c r="E1981" s="64">
        <v>0</v>
      </c>
      <c r="F1981" s="64">
        <v>0</v>
      </c>
      <c r="G1981" s="47">
        <v>42738</v>
      </c>
      <c r="H1981" s="71">
        <v>6.083333333333333</v>
      </c>
      <c r="I1981" s="64">
        <v>-1</v>
      </c>
      <c r="J1981" s="64" t="s">
        <v>249</v>
      </c>
      <c r="K1981" s="64" t="s">
        <v>2160</v>
      </c>
      <c r="L1981" s="64" t="s">
        <v>2971</v>
      </c>
      <c r="M1981" s="64" t="s">
        <v>236</v>
      </c>
      <c r="N1981" s="64" t="s">
        <v>254</v>
      </c>
      <c r="O1981" s="64" t="s">
        <v>568</v>
      </c>
    </row>
    <row r="1982" spans="2:15" x14ac:dyDescent="0.3">
      <c r="B1982" t="s">
        <v>1536</v>
      </c>
      <c r="C1982" t="s">
        <v>16237</v>
      </c>
      <c r="D1982" t="s">
        <v>410</v>
      </c>
      <c r="E1982" s="64">
        <v>0</v>
      </c>
      <c r="F1982" s="64">
        <v>0</v>
      </c>
      <c r="G1982" s="47">
        <v>42737</v>
      </c>
      <c r="H1982" s="71">
        <v>6.083333333333333</v>
      </c>
      <c r="I1982" s="64">
        <v>-1</v>
      </c>
      <c r="J1982" s="64" t="s">
        <v>1538</v>
      </c>
      <c r="K1982" s="64" t="s">
        <v>2160</v>
      </c>
      <c r="L1982" s="64" t="s">
        <v>4726</v>
      </c>
      <c r="M1982" s="64" t="s">
        <v>241</v>
      </c>
      <c r="N1982" s="64" t="s">
        <v>254</v>
      </c>
      <c r="O1982" s="64" t="s">
        <v>568</v>
      </c>
    </row>
    <row r="1983" spans="2:15" x14ac:dyDescent="0.3">
      <c r="B1983" t="s">
        <v>1536</v>
      </c>
      <c r="C1983" t="s">
        <v>16281</v>
      </c>
      <c r="D1983" t="s">
        <v>1542</v>
      </c>
      <c r="E1983" s="64">
        <v>0</v>
      </c>
      <c r="F1983" s="64">
        <v>0</v>
      </c>
      <c r="G1983" s="47">
        <v>42765</v>
      </c>
      <c r="H1983" s="71">
        <v>6.083333333333333</v>
      </c>
      <c r="I1983" s="64">
        <v>-1</v>
      </c>
      <c r="J1983" s="64" t="s">
        <v>1538</v>
      </c>
      <c r="K1983" s="64" t="s">
        <v>2160</v>
      </c>
      <c r="L1983" s="64" t="s">
        <v>2992</v>
      </c>
      <c r="M1983" s="64" t="s">
        <v>241</v>
      </c>
      <c r="N1983" s="64" t="s">
        <v>254</v>
      </c>
      <c r="O1983" s="64" t="s">
        <v>568</v>
      </c>
    </row>
    <row r="1984" spans="2:15" x14ac:dyDescent="0.3">
      <c r="B1984" t="s">
        <v>1536</v>
      </c>
      <c r="C1984" t="s">
        <v>16611</v>
      </c>
      <c r="D1984" t="s">
        <v>1572</v>
      </c>
      <c r="E1984" s="64">
        <v>0</v>
      </c>
      <c r="F1984" s="64">
        <v>0</v>
      </c>
      <c r="G1984" s="47">
        <v>42746</v>
      </c>
      <c r="H1984" s="71">
        <v>6.083333333333333</v>
      </c>
      <c r="I1984" s="64">
        <v>-1</v>
      </c>
      <c r="J1984" s="64" t="s">
        <v>1538</v>
      </c>
      <c r="K1984" s="64" t="s">
        <v>2160</v>
      </c>
      <c r="L1984" s="64" t="s">
        <v>13195</v>
      </c>
      <c r="M1984" s="64" t="s">
        <v>242</v>
      </c>
      <c r="N1984" s="64" t="s">
        <v>254</v>
      </c>
      <c r="O1984" s="64" t="s">
        <v>568</v>
      </c>
    </row>
    <row r="1985" spans="2:15" x14ac:dyDescent="0.3">
      <c r="B1985" t="s">
        <v>1536</v>
      </c>
      <c r="C1985" t="s">
        <v>16626</v>
      </c>
      <c r="D1985" t="s">
        <v>1466</v>
      </c>
      <c r="E1985" s="64">
        <v>0</v>
      </c>
      <c r="F1985" s="64">
        <v>0</v>
      </c>
      <c r="G1985" s="47">
        <v>42744</v>
      </c>
      <c r="H1985" s="71">
        <v>6.083333333333333</v>
      </c>
      <c r="I1985" s="64">
        <v>-1</v>
      </c>
      <c r="J1985" s="64" t="s">
        <v>1538</v>
      </c>
      <c r="K1985" s="64" t="s">
        <v>2160</v>
      </c>
      <c r="L1985" s="64" t="s">
        <v>3939</v>
      </c>
      <c r="M1985" s="64" t="s">
        <v>246</v>
      </c>
      <c r="N1985" s="64" t="s">
        <v>254</v>
      </c>
      <c r="O1985" s="64" t="s">
        <v>568</v>
      </c>
    </row>
    <row r="1986" spans="2:15" x14ac:dyDescent="0.3">
      <c r="B1986" t="s">
        <v>1536</v>
      </c>
      <c r="C1986" t="s">
        <v>16674</v>
      </c>
      <c r="D1986" t="s">
        <v>14213</v>
      </c>
      <c r="E1986" s="64">
        <v>0</v>
      </c>
      <c r="F1986" s="64">
        <v>0</v>
      </c>
      <c r="G1986" s="47">
        <v>42738</v>
      </c>
      <c r="H1986" s="71">
        <v>6.083333333333333</v>
      </c>
      <c r="I1986" s="64">
        <v>-1</v>
      </c>
      <c r="J1986" s="64" t="s">
        <v>1538</v>
      </c>
      <c r="K1986" s="64" t="s">
        <v>2173</v>
      </c>
      <c r="L1986" s="64" t="s">
        <v>16675</v>
      </c>
      <c r="M1986" s="64" t="s">
        <v>242</v>
      </c>
      <c r="N1986" s="64" t="s">
        <v>254</v>
      </c>
      <c r="O1986" s="64" t="s">
        <v>568</v>
      </c>
    </row>
    <row r="1987" spans="2:15" x14ac:dyDescent="0.3">
      <c r="B1987" t="s">
        <v>1536</v>
      </c>
      <c r="C1987" t="s">
        <v>16705</v>
      </c>
      <c r="D1987" t="s">
        <v>12945</v>
      </c>
      <c r="E1987" s="64">
        <v>0</v>
      </c>
      <c r="F1987" s="64">
        <v>0</v>
      </c>
      <c r="G1987" s="47">
        <v>42758</v>
      </c>
      <c r="H1987" s="71">
        <v>6.083333333333333</v>
      </c>
      <c r="I1987" s="64">
        <v>-1</v>
      </c>
      <c r="J1987" s="64" t="s">
        <v>1538</v>
      </c>
      <c r="K1987" s="64" t="s">
        <v>2173</v>
      </c>
      <c r="L1987" s="64" t="s">
        <v>11364</v>
      </c>
      <c r="M1987" s="64" t="s">
        <v>246</v>
      </c>
      <c r="N1987" s="64" t="s">
        <v>254</v>
      </c>
      <c r="O1987" s="64" t="s">
        <v>568</v>
      </c>
    </row>
    <row r="1988" spans="2:15" x14ac:dyDescent="0.3">
      <c r="B1988" t="s">
        <v>1536</v>
      </c>
      <c r="C1988" t="s">
        <v>12305</v>
      </c>
      <c r="D1988" t="s">
        <v>2237</v>
      </c>
      <c r="E1988" s="64">
        <v>0</v>
      </c>
      <c r="F1988" s="64">
        <v>0</v>
      </c>
      <c r="G1988" s="47">
        <v>42738</v>
      </c>
      <c r="H1988" s="71">
        <v>6.083333333333333</v>
      </c>
      <c r="I1988" s="64">
        <v>30520</v>
      </c>
      <c r="J1988" s="64" t="s">
        <v>1538</v>
      </c>
      <c r="K1988" s="64" t="s">
        <v>2176</v>
      </c>
      <c r="L1988" s="64" t="s">
        <v>12306</v>
      </c>
      <c r="M1988" s="64" t="s">
        <v>236</v>
      </c>
      <c r="N1988" s="64" t="s">
        <v>254</v>
      </c>
      <c r="O1988" s="64" t="s">
        <v>568</v>
      </c>
    </row>
    <row r="1989" spans="2:15" x14ac:dyDescent="0.3">
      <c r="B1989" t="s">
        <v>1547</v>
      </c>
      <c r="C1989" t="s">
        <v>16845</v>
      </c>
      <c r="D1989" t="s">
        <v>568</v>
      </c>
      <c r="E1989" s="64">
        <v>0</v>
      </c>
      <c r="F1989" s="64">
        <v>0</v>
      </c>
      <c r="G1989" s="47">
        <v>42752</v>
      </c>
      <c r="H1989" s="71">
        <v>6.083333333333333</v>
      </c>
      <c r="I1989" s="64">
        <v>0</v>
      </c>
      <c r="J1989" s="64" t="s">
        <v>1538</v>
      </c>
      <c r="K1989" s="64" t="s">
        <v>1535</v>
      </c>
      <c r="L1989" s="64" t="s">
        <v>1535</v>
      </c>
      <c r="M1989" s="64" t="s">
        <v>236</v>
      </c>
      <c r="N1989" s="64" t="s">
        <v>254</v>
      </c>
      <c r="O1989" s="64" t="s">
        <v>568</v>
      </c>
    </row>
    <row r="1990" spans="2:15" x14ac:dyDescent="0.3">
      <c r="B1990" t="s">
        <v>1536</v>
      </c>
      <c r="C1990" t="s">
        <v>16981</v>
      </c>
      <c r="D1990" t="s">
        <v>397</v>
      </c>
      <c r="E1990" s="64">
        <v>0</v>
      </c>
      <c r="F1990" s="64">
        <v>0</v>
      </c>
      <c r="G1990" s="47">
        <v>42740</v>
      </c>
      <c r="H1990" s="71">
        <v>6.083333333333333</v>
      </c>
      <c r="I1990" s="64">
        <v>-1</v>
      </c>
      <c r="J1990" s="64" t="s">
        <v>1538</v>
      </c>
      <c r="K1990" s="64" t="s">
        <v>1535</v>
      </c>
      <c r="L1990" s="64" t="s">
        <v>1535</v>
      </c>
      <c r="M1990" s="64" t="s">
        <v>241</v>
      </c>
      <c r="N1990" s="64" t="s">
        <v>254</v>
      </c>
      <c r="O1990" s="64" t="s">
        <v>568</v>
      </c>
    </row>
    <row r="1991" spans="2:15" x14ac:dyDescent="0.3">
      <c r="B1991" t="s">
        <v>1536</v>
      </c>
      <c r="C1991" t="s">
        <v>16986</v>
      </c>
      <c r="D1991" t="s">
        <v>452</v>
      </c>
      <c r="E1991" s="64">
        <v>0</v>
      </c>
      <c r="F1991" s="64">
        <v>0</v>
      </c>
      <c r="G1991" s="47">
        <v>42753</v>
      </c>
      <c r="H1991" s="71">
        <v>6.083333333333333</v>
      </c>
      <c r="I1991" s="64">
        <v>-1</v>
      </c>
      <c r="J1991" s="64" t="s">
        <v>249</v>
      </c>
      <c r="K1991" s="64" t="s">
        <v>1535</v>
      </c>
      <c r="L1991" s="64" t="s">
        <v>1535</v>
      </c>
      <c r="M1991" s="64" t="s">
        <v>236</v>
      </c>
      <c r="N1991" s="64" t="s">
        <v>254</v>
      </c>
      <c r="O1991" s="64" t="s">
        <v>568</v>
      </c>
    </row>
    <row r="1992" spans="2:15" x14ac:dyDescent="0.3">
      <c r="B1992" t="s">
        <v>1536</v>
      </c>
      <c r="C1992" t="s">
        <v>17025</v>
      </c>
      <c r="D1992" t="s">
        <v>384</v>
      </c>
      <c r="E1992" s="64">
        <v>0</v>
      </c>
      <c r="F1992" s="64">
        <v>0</v>
      </c>
      <c r="G1992" s="47">
        <v>42762</v>
      </c>
      <c r="H1992" s="71">
        <v>6.083333333333333</v>
      </c>
      <c r="I1992" s="64">
        <v>-1</v>
      </c>
      <c r="J1992" s="64" t="s">
        <v>1538</v>
      </c>
      <c r="K1992" s="64" t="s">
        <v>1535</v>
      </c>
      <c r="L1992" s="64" t="s">
        <v>1535</v>
      </c>
      <c r="M1992" s="64" t="s">
        <v>246</v>
      </c>
      <c r="N1992" s="64" t="s">
        <v>254</v>
      </c>
      <c r="O1992" s="64" t="s">
        <v>568</v>
      </c>
    </row>
    <row r="1993" spans="2:15" x14ac:dyDescent="0.3">
      <c r="B1993" t="s">
        <v>1536</v>
      </c>
      <c r="C1993" t="s">
        <v>17067</v>
      </c>
      <c r="D1993" t="s">
        <v>2760</v>
      </c>
      <c r="E1993" s="64">
        <v>0</v>
      </c>
      <c r="F1993" s="64">
        <v>0</v>
      </c>
      <c r="G1993" s="47">
        <v>42738</v>
      </c>
      <c r="H1993" s="71">
        <v>6.083333333333333</v>
      </c>
      <c r="I1993" s="64">
        <v>-1</v>
      </c>
      <c r="J1993" s="64" t="s">
        <v>1538</v>
      </c>
      <c r="K1993" s="64" t="s">
        <v>1535</v>
      </c>
      <c r="L1993" s="64" t="s">
        <v>1535</v>
      </c>
      <c r="M1993" s="64" t="s">
        <v>246</v>
      </c>
      <c r="N1993" s="64" t="s">
        <v>254</v>
      </c>
      <c r="O1993" s="64" t="s">
        <v>568</v>
      </c>
    </row>
    <row r="1994" spans="2:15" x14ac:dyDescent="0.3">
      <c r="B1994" t="s">
        <v>1536</v>
      </c>
      <c r="C1994" t="s">
        <v>17126</v>
      </c>
      <c r="D1994" t="s">
        <v>508</v>
      </c>
      <c r="E1994" s="64">
        <v>0</v>
      </c>
      <c r="F1994" s="64">
        <v>0</v>
      </c>
      <c r="G1994" s="47">
        <v>42738</v>
      </c>
      <c r="H1994" s="71">
        <v>6.083333333333333</v>
      </c>
      <c r="I1994" s="64">
        <v>-1</v>
      </c>
      <c r="J1994" s="64" t="s">
        <v>249</v>
      </c>
      <c r="K1994" s="64" t="s">
        <v>1535</v>
      </c>
      <c r="L1994" s="64" t="s">
        <v>1535</v>
      </c>
      <c r="M1994" s="64" t="s">
        <v>236</v>
      </c>
      <c r="N1994" s="64" t="s">
        <v>254</v>
      </c>
      <c r="O1994" s="64" t="s">
        <v>568</v>
      </c>
    </row>
    <row r="1995" spans="2:15" x14ac:dyDescent="0.3">
      <c r="B1995" t="s">
        <v>1536</v>
      </c>
      <c r="C1995" t="s">
        <v>17155</v>
      </c>
      <c r="D1995" t="s">
        <v>1755</v>
      </c>
      <c r="E1995" s="64">
        <v>2</v>
      </c>
      <c r="F1995" s="64">
        <v>1920.18</v>
      </c>
      <c r="G1995" s="47">
        <v>42748</v>
      </c>
      <c r="H1995" s="71">
        <v>6.083333333333333</v>
      </c>
      <c r="I1995" s="64">
        <v>-1</v>
      </c>
      <c r="J1995" s="64" t="s">
        <v>249</v>
      </c>
      <c r="K1995" s="64" t="s">
        <v>1535</v>
      </c>
      <c r="L1995" s="64" t="s">
        <v>1535</v>
      </c>
      <c r="M1995" s="64" t="s">
        <v>236</v>
      </c>
      <c r="N1995" s="64" t="s">
        <v>254</v>
      </c>
      <c r="O1995" s="64" t="s">
        <v>568</v>
      </c>
    </row>
    <row r="1996" spans="2:15" x14ac:dyDescent="0.3">
      <c r="B1996" t="s">
        <v>1547</v>
      </c>
      <c r="C1996" t="s">
        <v>17170</v>
      </c>
      <c r="D1996" t="s">
        <v>568</v>
      </c>
      <c r="E1996" s="64">
        <v>0</v>
      </c>
      <c r="F1996" s="64">
        <v>0</v>
      </c>
      <c r="G1996" s="47">
        <v>42741</v>
      </c>
      <c r="H1996" s="71">
        <v>6.083333333333333</v>
      </c>
      <c r="I1996" s="64">
        <v>0</v>
      </c>
      <c r="J1996" s="64" t="s">
        <v>1538</v>
      </c>
      <c r="K1996" s="64" t="s">
        <v>1535</v>
      </c>
      <c r="L1996" s="64" t="s">
        <v>1535</v>
      </c>
      <c r="M1996" s="64" t="s">
        <v>242</v>
      </c>
      <c r="N1996" s="64" t="s">
        <v>254</v>
      </c>
      <c r="O1996" s="64" t="s">
        <v>568</v>
      </c>
    </row>
    <row r="1997" spans="2:15" x14ac:dyDescent="0.3">
      <c r="B1997" t="s">
        <v>1547</v>
      </c>
      <c r="C1997" t="s">
        <v>17173</v>
      </c>
      <c r="D1997" t="s">
        <v>568</v>
      </c>
      <c r="E1997" s="64">
        <v>0</v>
      </c>
      <c r="F1997" s="64">
        <v>0</v>
      </c>
      <c r="G1997" s="47">
        <v>42765</v>
      </c>
      <c r="H1997" s="71">
        <v>6.083333333333333</v>
      </c>
      <c r="I1997" s="64">
        <v>0</v>
      </c>
      <c r="J1997" s="64" t="s">
        <v>1538</v>
      </c>
      <c r="K1997" s="64" t="s">
        <v>1535</v>
      </c>
      <c r="L1997" s="64" t="s">
        <v>1535</v>
      </c>
      <c r="M1997" s="64" t="s">
        <v>242</v>
      </c>
      <c r="N1997" s="64" t="s">
        <v>254</v>
      </c>
      <c r="O1997" s="64" t="s">
        <v>568</v>
      </c>
    </row>
    <row r="1998" spans="2:15" x14ac:dyDescent="0.3">
      <c r="B1998" t="s">
        <v>1547</v>
      </c>
      <c r="C1998" t="s">
        <v>17194</v>
      </c>
      <c r="D1998" t="s">
        <v>568</v>
      </c>
      <c r="E1998" s="64">
        <v>0</v>
      </c>
      <c r="F1998" s="64">
        <v>0</v>
      </c>
      <c r="G1998" s="47">
        <v>42753</v>
      </c>
      <c r="H1998" s="71">
        <v>6.083333333333333</v>
      </c>
      <c r="I1998" s="64">
        <v>0</v>
      </c>
      <c r="J1998" s="64" t="s">
        <v>1538</v>
      </c>
      <c r="K1998" s="64" t="s">
        <v>1535</v>
      </c>
      <c r="L1998" s="64" t="s">
        <v>1535</v>
      </c>
      <c r="M1998" s="64" t="s">
        <v>242</v>
      </c>
      <c r="N1998" s="64" t="s">
        <v>254</v>
      </c>
      <c r="O1998" s="64" t="s">
        <v>568</v>
      </c>
    </row>
    <row r="1999" spans="2:15" x14ac:dyDescent="0.3">
      <c r="B1999" t="s">
        <v>1536</v>
      </c>
      <c r="C1999" t="s">
        <v>17203</v>
      </c>
      <c r="D1999" t="s">
        <v>475</v>
      </c>
      <c r="E1999" s="64">
        <v>2</v>
      </c>
      <c r="F1999" s="64">
        <v>1920.18</v>
      </c>
      <c r="G1999" s="47">
        <v>42766</v>
      </c>
      <c r="H1999" s="71">
        <v>6.083333333333333</v>
      </c>
      <c r="I1999" s="64">
        <v>-1</v>
      </c>
      <c r="J1999" s="64" t="s">
        <v>249</v>
      </c>
      <c r="K1999" s="64" t="s">
        <v>1535</v>
      </c>
      <c r="L1999" s="64" t="s">
        <v>1535</v>
      </c>
      <c r="M1999" s="64" t="s">
        <v>242</v>
      </c>
      <c r="N1999" s="64" t="s">
        <v>254</v>
      </c>
      <c r="O1999" s="64" t="s">
        <v>568</v>
      </c>
    </row>
    <row r="2000" spans="2:15" x14ac:dyDescent="0.3">
      <c r="B2000" t="s">
        <v>1536</v>
      </c>
      <c r="C2000" t="s">
        <v>17217</v>
      </c>
      <c r="D2000" t="s">
        <v>1733</v>
      </c>
      <c r="E2000" s="64">
        <v>0</v>
      </c>
      <c r="F2000" s="64">
        <v>0</v>
      </c>
      <c r="G2000" s="47">
        <v>42761</v>
      </c>
      <c r="H2000" s="71">
        <v>6.083333333333333</v>
      </c>
      <c r="I2000" s="64">
        <v>-1</v>
      </c>
      <c r="J2000" s="64" t="s">
        <v>249</v>
      </c>
      <c r="K2000" s="64" t="s">
        <v>1535</v>
      </c>
      <c r="L2000" s="64" t="s">
        <v>1535</v>
      </c>
      <c r="M2000" s="64" t="s">
        <v>236</v>
      </c>
      <c r="N2000" s="64" t="s">
        <v>254</v>
      </c>
      <c r="O2000" s="64" t="s">
        <v>568</v>
      </c>
    </row>
    <row r="2001" spans="2:15" x14ac:dyDescent="0.3">
      <c r="B2001" t="s">
        <v>1536</v>
      </c>
      <c r="C2001" t="s">
        <v>17242</v>
      </c>
      <c r="D2001" t="s">
        <v>2760</v>
      </c>
      <c r="E2001" s="64">
        <v>2</v>
      </c>
      <c r="F2001" s="64">
        <v>1252.76</v>
      </c>
      <c r="G2001" s="47">
        <v>42749</v>
      </c>
      <c r="H2001" s="71">
        <v>6.083333333333333</v>
      </c>
      <c r="I2001" s="64">
        <v>-1</v>
      </c>
      <c r="J2001" s="64" t="s">
        <v>249</v>
      </c>
      <c r="K2001" s="64" t="s">
        <v>1535</v>
      </c>
      <c r="L2001" s="64" t="s">
        <v>1535</v>
      </c>
      <c r="M2001" s="64" t="s">
        <v>241</v>
      </c>
      <c r="N2001" s="64" t="s">
        <v>254</v>
      </c>
      <c r="O2001" s="64" t="s">
        <v>568</v>
      </c>
    </row>
    <row r="2002" spans="2:15" x14ac:dyDescent="0.3">
      <c r="B2002" t="s">
        <v>1536</v>
      </c>
      <c r="C2002" t="s">
        <v>17289</v>
      </c>
      <c r="D2002" t="s">
        <v>1655</v>
      </c>
      <c r="E2002" s="64">
        <v>0</v>
      </c>
      <c r="F2002" s="64">
        <v>0</v>
      </c>
      <c r="G2002" s="47">
        <v>42741</v>
      </c>
      <c r="H2002" s="71">
        <v>6.083333333333333</v>
      </c>
      <c r="I2002" s="64">
        <v>-1</v>
      </c>
      <c r="J2002" s="64" t="s">
        <v>1538</v>
      </c>
      <c r="K2002" s="64" t="s">
        <v>1535</v>
      </c>
      <c r="L2002" s="64" t="s">
        <v>1535</v>
      </c>
      <c r="M2002" s="64" t="s">
        <v>236</v>
      </c>
      <c r="N2002" s="64" t="s">
        <v>254</v>
      </c>
      <c r="O2002" s="64" t="s">
        <v>568</v>
      </c>
    </row>
    <row r="2003" spans="2:15" x14ac:dyDescent="0.3">
      <c r="B2003" t="s">
        <v>1536</v>
      </c>
      <c r="C2003" t="s">
        <v>17322</v>
      </c>
      <c r="D2003" t="s">
        <v>308</v>
      </c>
      <c r="E2003" s="64">
        <v>0</v>
      </c>
      <c r="F2003" s="64">
        <v>0</v>
      </c>
      <c r="G2003" s="47">
        <v>42740</v>
      </c>
      <c r="H2003" s="71">
        <v>6.083333333333333</v>
      </c>
      <c r="I2003" s="64">
        <v>-1</v>
      </c>
      <c r="J2003" s="64" t="s">
        <v>1538</v>
      </c>
      <c r="K2003" s="64" t="s">
        <v>1535</v>
      </c>
      <c r="L2003" s="64" t="s">
        <v>1535</v>
      </c>
      <c r="M2003" s="64" t="s">
        <v>242</v>
      </c>
      <c r="N2003" s="64" t="s">
        <v>254</v>
      </c>
      <c r="O2003" s="64" t="s">
        <v>568</v>
      </c>
    </row>
    <row r="2004" spans="2:15" x14ac:dyDescent="0.3">
      <c r="B2004" t="s">
        <v>1536</v>
      </c>
      <c r="C2004" t="s">
        <v>17329</v>
      </c>
      <c r="D2004" t="s">
        <v>2728</v>
      </c>
      <c r="E2004" s="64">
        <v>0</v>
      </c>
      <c r="F2004" s="64">
        <v>0</v>
      </c>
      <c r="G2004" s="47">
        <v>42761</v>
      </c>
      <c r="H2004" s="71">
        <v>6.083333333333333</v>
      </c>
      <c r="I2004" s="64">
        <v>-1</v>
      </c>
      <c r="J2004" s="64" t="s">
        <v>1538</v>
      </c>
      <c r="K2004" s="64" t="s">
        <v>1535</v>
      </c>
      <c r="L2004" s="64" t="s">
        <v>1535</v>
      </c>
      <c r="M2004" s="64" t="s">
        <v>241</v>
      </c>
      <c r="N2004" s="64" t="s">
        <v>254</v>
      </c>
      <c r="O2004" s="64" t="s">
        <v>568</v>
      </c>
    </row>
    <row r="2005" spans="2:15" x14ac:dyDescent="0.3">
      <c r="B2005" t="s">
        <v>1536</v>
      </c>
      <c r="C2005" t="s">
        <v>17400</v>
      </c>
      <c r="D2005" t="s">
        <v>442</v>
      </c>
      <c r="E2005" s="64">
        <v>0</v>
      </c>
      <c r="F2005" s="64">
        <v>0</v>
      </c>
      <c r="G2005" s="47">
        <v>42749</v>
      </c>
      <c r="H2005" s="71">
        <v>6.083333333333333</v>
      </c>
      <c r="I2005" s="64">
        <v>-1</v>
      </c>
      <c r="J2005" s="64" t="s">
        <v>1538</v>
      </c>
      <c r="K2005" s="64" t="s">
        <v>1535</v>
      </c>
      <c r="L2005" s="64" t="s">
        <v>1535</v>
      </c>
      <c r="M2005" s="64" t="s">
        <v>236</v>
      </c>
      <c r="N2005" s="64" t="s">
        <v>254</v>
      </c>
      <c r="O2005" s="64" t="s">
        <v>568</v>
      </c>
    </row>
    <row r="2006" spans="2:15" x14ac:dyDescent="0.3">
      <c r="B2006" t="s">
        <v>1547</v>
      </c>
      <c r="C2006" t="s">
        <v>17415</v>
      </c>
      <c r="D2006" t="s">
        <v>568</v>
      </c>
      <c r="E2006" s="64">
        <v>0</v>
      </c>
      <c r="F2006" s="64">
        <v>0</v>
      </c>
      <c r="G2006" s="47">
        <v>42755</v>
      </c>
      <c r="H2006" s="71">
        <v>6.083333333333333</v>
      </c>
      <c r="I2006" s="64">
        <v>0</v>
      </c>
      <c r="J2006" s="64" t="s">
        <v>1538</v>
      </c>
      <c r="K2006" s="64" t="s">
        <v>1535</v>
      </c>
      <c r="L2006" s="64" t="s">
        <v>1535</v>
      </c>
      <c r="M2006" s="64" t="s">
        <v>242</v>
      </c>
      <c r="N2006" s="64" t="s">
        <v>254</v>
      </c>
      <c r="O2006" s="64" t="s">
        <v>568</v>
      </c>
    </row>
    <row r="2007" spans="2:15" x14ac:dyDescent="0.3">
      <c r="B2007" t="s">
        <v>1547</v>
      </c>
      <c r="C2007" t="s">
        <v>17457</v>
      </c>
      <c r="D2007" t="s">
        <v>568</v>
      </c>
      <c r="E2007" s="64">
        <v>0</v>
      </c>
      <c r="F2007" s="64">
        <v>0</v>
      </c>
      <c r="G2007" s="47">
        <v>42745</v>
      </c>
      <c r="H2007" s="71">
        <v>6.083333333333333</v>
      </c>
      <c r="I2007" s="64">
        <v>0</v>
      </c>
      <c r="J2007" s="64" t="s">
        <v>1538</v>
      </c>
      <c r="K2007" s="64" t="s">
        <v>1535</v>
      </c>
      <c r="L2007" s="64" t="s">
        <v>1535</v>
      </c>
      <c r="M2007" s="64" t="s">
        <v>236</v>
      </c>
      <c r="N2007" s="64" t="s">
        <v>254</v>
      </c>
      <c r="O2007" s="64" t="s">
        <v>568</v>
      </c>
    </row>
    <row r="2008" spans="2:15" x14ac:dyDescent="0.3">
      <c r="B2008" t="s">
        <v>1536</v>
      </c>
      <c r="C2008" t="s">
        <v>17553</v>
      </c>
      <c r="D2008" t="s">
        <v>268</v>
      </c>
      <c r="E2008" s="64">
        <v>0</v>
      </c>
      <c r="F2008" s="64">
        <v>0</v>
      </c>
      <c r="G2008" s="47">
        <v>42737</v>
      </c>
      <c r="H2008" s="71">
        <v>6.083333333333333</v>
      </c>
      <c r="I2008" s="64">
        <v>-1</v>
      </c>
      <c r="J2008" s="64" t="s">
        <v>1538</v>
      </c>
      <c r="K2008" s="64" t="s">
        <v>1535</v>
      </c>
      <c r="L2008" s="64" t="s">
        <v>1535</v>
      </c>
      <c r="M2008" s="64" t="s">
        <v>242</v>
      </c>
      <c r="N2008" s="64" t="s">
        <v>254</v>
      </c>
      <c r="O2008" s="64" t="s">
        <v>568</v>
      </c>
    </row>
    <row r="2009" spans="2:15" x14ac:dyDescent="0.3">
      <c r="B2009" t="s">
        <v>1547</v>
      </c>
      <c r="C2009" t="s">
        <v>17635</v>
      </c>
      <c r="D2009" t="s">
        <v>568</v>
      </c>
      <c r="E2009" s="64">
        <v>0</v>
      </c>
      <c r="F2009" s="64">
        <v>0</v>
      </c>
      <c r="G2009" s="47">
        <v>42737</v>
      </c>
      <c r="H2009" s="71">
        <v>6.083333333333333</v>
      </c>
      <c r="I2009" s="64">
        <v>0</v>
      </c>
      <c r="J2009" s="64" t="s">
        <v>1538</v>
      </c>
      <c r="K2009" s="64" t="s">
        <v>1535</v>
      </c>
      <c r="L2009" s="64" t="s">
        <v>1535</v>
      </c>
      <c r="M2009" s="64" t="s">
        <v>242</v>
      </c>
      <c r="N2009" s="64" t="s">
        <v>254</v>
      </c>
      <c r="O2009" s="64" t="s">
        <v>568</v>
      </c>
    </row>
    <row r="2010" spans="2:15" x14ac:dyDescent="0.3">
      <c r="B2010" t="s">
        <v>1536</v>
      </c>
      <c r="C2010" t="s">
        <v>12358</v>
      </c>
      <c r="D2010" t="s">
        <v>451</v>
      </c>
      <c r="E2010" s="64">
        <v>0</v>
      </c>
      <c r="F2010" s="64">
        <v>0</v>
      </c>
      <c r="G2010" s="47">
        <v>42725</v>
      </c>
      <c r="H2010" s="71">
        <v>6.166666666666667</v>
      </c>
      <c r="I2010" s="64">
        <v>-1</v>
      </c>
      <c r="J2010" s="64" t="s">
        <v>1538</v>
      </c>
      <c r="K2010" s="64" t="s">
        <v>1535</v>
      </c>
      <c r="L2010" s="64" t="s">
        <v>1535</v>
      </c>
      <c r="M2010" s="64" t="s">
        <v>242</v>
      </c>
      <c r="N2010" s="64" t="s">
        <v>254</v>
      </c>
      <c r="O2010" s="64" t="s">
        <v>568</v>
      </c>
    </row>
    <row r="2011" spans="2:15" x14ac:dyDescent="0.3">
      <c r="B2011" t="s">
        <v>1547</v>
      </c>
      <c r="C2011" t="s">
        <v>12524</v>
      </c>
      <c r="D2011" t="s">
        <v>568</v>
      </c>
      <c r="E2011" s="64">
        <v>0</v>
      </c>
      <c r="F2011" s="64">
        <v>0</v>
      </c>
      <c r="G2011" s="47">
        <v>42719</v>
      </c>
      <c r="H2011" s="71">
        <v>6.166666666666667</v>
      </c>
      <c r="I2011" s="64">
        <v>0</v>
      </c>
      <c r="J2011" s="64" t="s">
        <v>1538</v>
      </c>
      <c r="K2011" s="64" t="s">
        <v>1535</v>
      </c>
      <c r="L2011" s="64" t="s">
        <v>1535</v>
      </c>
      <c r="M2011" s="64" t="s">
        <v>242</v>
      </c>
      <c r="N2011" s="64" t="s">
        <v>254</v>
      </c>
      <c r="O2011" s="64" t="s">
        <v>568</v>
      </c>
    </row>
    <row r="2012" spans="2:15" x14ac:dyDescent="0.3">
      <c r="B2012" t="s">
        <v>1536</v>
      </c>
      <c r="C2012" t="s">
        <v>12614</v>
      </c>
      <c r="D2012" t="s">
        <v>297</v>
      </c>
      <c r="E2012" s="64">
        <v>0</v>
      </c>
      <c r="F2012" s="64">
        <v>0</v>
      </c>
      <c r="G2012" s="47">
        <v>42712</v>
      </c>
      <c r="H2012" s="71">
        <v>6.166666666666667</v>
      </c>
      <c r="I2012" s="64">
        <v>-1</v>
      </c>
      <c r="J2012" s="64" t="s">
        <v>1538</v>
      </c>
      <c r="K2012" s="64" t="s">
        <v>1535</v>
      </c>
      <c r="L2012" s="64" t="s">
        <v>1535</v>
      </c>
      <c r="M2012" s="64" t="s">
        <v>242</v>
      </c>
      <c r="N2012" s="64" t="s">
        <v>254</v>
      </c>
      <c r="O2012" s="64" t="s">
        <v>568</v>
      </c>
    </row>
    <row r="2013" spans="2:15" x14ac:dyDescent="0.3">
      <c r="B2013" t="s">
        <v>1536</v>
      </c>
      <c r="C2013" t="s">
        <v>12658</v>
      </c>
      <c r="D2013" t="s">
        <v>512</v>
      </c>
      <c r="E2013" s="64">
        <v>0</v>
      </c>
      <c r="F2013" s="64">
        <v>0</v>
      </c>
      <c r="G2013" s="47">
        <v>42723</v>
      </c>
      <c r="H2013" s="71">
        <v>6.166666666666667</v>
      </c>
      <c r="I2013" s="64">
        <v>-1</v>
      </c>
      <c r="J2013" s="64" t="s">
        <v>249</v>
      </c>
      <c r="K2013" s="64" t="s">
        <v>1535</v>
      </c>
      <c r="L2013" s="64" t="s">
        <v>1535</v>
      </c>
      <c r="M2013" s="64" t="s">
        <v>242</v>
      </c>
      <c r="N2013" s="64" t="s">
        <v>254</v>
      </c>
      <c r="O2013" s="64" t="s">
        <v>568</v>
      </c>
    </row>
    <row r="2014" spans="2:15" x14ac:dyDescent="0.3">
      <c r="B2014" t="s">
        <v>1547</v>
      </c>
      <c r="C2014" t="s">
        <v>12675</v>
      </c>
      <c r="D2014" t="s">
        <v>568</v>
      </c>
      <c r="E2014" s="64">
        <v>0</v>
      </c>
      <c r="F2014" s="64">
        <v>0</v>
      </c>
      <c r="G2014" s="47">
        <v>42710</v>
      </c>
      <c r="H2014" s="71">
        <v>6.166666666666667</v>
      </c>
      <c r="I2014" s="64">
        <v>0</v>
      </c>
      <c r="J2014" s="64" t="s">
        <v>1538</v>
      </c>
      <c r="K2014" s="64" t="s">
        <v>1535</v>
      </c>
      <c r="L2014" s="64" t="s">
        <v>1535</v>
      </c>
      <c r="M2014" s="64" t="s">
        <v>236</v>
      </c>
      <c r="N2014" s="64" t="s">
        <v>254</v>
      </c>
      <c r="O2014" s="64" t="s">
        <v>568</v>
      </c>
    </row>
    <row r="2015" spans="2:15" x14ac:dyDescent="0.3">
      <c r="B2015" t="s">
        <v>1536</v>
      </c>
      <c r="C2015" t="s">
        <v>12753</v>
      </c>
      <c r="D2015" t="s">
        <v>540</v>
      </c>
      <c r="E2015" s="64">
        <v>0</v>
      </c>
      <c r="F2015" s="64">
        <v>0</v>
      </c>
      <c r="G2015" s="47">
        <v>42734</v>
      </c>
      <c r="H2015" s="71">
        <v>6.166666666666667</v>
      </c>
      <c r="I2015" s="64">
        <v>-1</v>
      </c>
      <c r="J2015" s="64" t="s">
        <v>1538</v>
      </c>
      <c r="K2015" s="64" t="s">
        <v>1535</v>
      </c>
      <c r="L2015" s="64" t="s">
        <v>1535</v>
      </c>
      <c r="M2015" s="64" t="s">
        <v>236</v>
      </c>
      <c r="N2015" s="64" t="s">
        <v>254</v>
      </c>
      <c r="O2015" s="64" t="s">
        <v>568</v>
      </c>
    </row>
    <row r="2016" spans="2:15" x14ac:dyDescent="0.3">
      <c r="B2016" t="s">
        <v>1536</v>
      </c>
      <c r="C2016" t="s">
        <v>12792</v>
      </c>
      <c r="D2016" t="s">
        <v>487</v>
      </c>
      <c r="E2016" s="64">
        <v>0</v>
      </c>
      <c r="F2016" s="64">
        <v>0</v>
      </c>
      <c r="G2016" s="47">
        <v>42725</v>
      </c>
      <c r="H2016" s="71">
        <v>6.166666666666667</v>
      </c>
      <c r="I2016" s="64">
        <v>-1</v>
      </c>
      <c r="J2016" s="64" t="s">
        <v>1538</v>
      </c>
      <c r="K2016" s="64" t="s">
        <v>1535</v>
      </c>
      <c r="L2016" s="64" t="s">
        <v>1535</v>
      </c>
      <c r="M2016" s="64" t="s">
        <v>246</v>
      </c>
      <c r="N2016" s="64" t="s">
        <v>254</v>
      </c>
      <c r="O2016" s="64" t="s">
        <v>568</v>
      </c>
    </row>
    <row r="2017" spans="2:15" x14ac:dyDescent="0.3">
      <c r="B2017" t="s">
        <v>1547</v>
      </c>
      <c r="C2017" t="s">
        <v>12795</v>
      </c>
      <c r="D2017" t="s">
        <v>568</v>
      </c>
      <c r="E2017" s="64">
        <v>0</v>
      </c>
      <c r="F2017" s="64">
        <v>0</v>
      </c>
      <c r="G2017" s="47">
        <v>42719</v>
      </c>
      <c r="H2017" s="71">
        <v>6.166666666666667</v>
      </c>
      <c r="I2017" s="64">
        <v>0</v>
      </c>
      <c r="J2017" s="64" t="s">
        <v>1538</v>
      </c>
      <c r="K2017" s="64" t="s">
        <v>1535</v>
      </c>
      <c r="L2017" s="64" t="s">
        <v>1535</v>
      </c>
      <c r="M2017" s="64" t="s">
        <v>242</v>
      </c>
      <c r="N2017" s="64" t="s">
        <v>254</v>
      </c>
      <c r="O2017" s="64" t="s">
        <v>568</v>
      </c>
    </row>
    <row r="2018" spans="2:15" x14ac:dyDescent="0.3">
      <c r="B2018" t="s">
        <v>1536</v>
      </c>
      <c r="C2018" t="s">
        <v>12803</v>
      </c>
      <c r="D2018" t="s">
        <v>370</v>
      </c>
      <c r="E2018" s="64">
        <v>0</v>
      </c>
      <c r="F2018" s="64">
        <v>0</v>
      </c>
      <c r="G2018" s="47">
        <v>42719</v>
      </c>
      <c r="H2018" s="71">
        <v>6.166666666666667</v>
      </c>
      <c r="I2018" s="64">
        <v>-1</v>
      </c>
      <c r="J2018" s="64" t="s">
        <v>1538</v>
      </c>
      <c r="K2018" s="64" t="s">
        <v>1535</v>
      </c>
      <c r="L2018" s="64" t="s">
        <v>1535</v>
      </c>
      <c r="M2018" s="64" t="s">
        <v>236</v>
      </c>
      <c r="N2018" s="64" t="s">
        <v>254</v>
      </c>
      <c r="O2018" s="64" t="s">
        <v>568</v>
      </c>
    </row>
    <row r="2019" spans="2:15" x14ac:dyDescent="0.3">
      <c r="B2019" t="s">
        <v>1547</v>
      </c>
      <c r="C2019" t="s">
        <v>12821</v>
      </c>
      <c r="D2019" t="s">
        <v>568</v>
      </c>
      <c r="E2019" s="64">
        <v>0</v>
      </c>
      <c r="F2019" s="64">
        <v>0</v>
      </c>
      <c r="G2019" s="47">
        <v>42705</v>
      </c>
      <c r="H2019" s="71">
        <v>6.166666666666667</v>
      </c>
      <c r="I2019" s="64">
        <v>0</v>
      </c>
      <c r="J2019" s="64" t="s">
        <v>1538</v>
      </c>
      <c r="K2019" s="64" t="s">
        <v>1535</v>
      </c>
      <c r="L2019" s="64" t="s">
        <v>1535</v>
      </c>
      <c r="M2019" s="64" t="s">
        <v>236</v>
      </c>
      <c r="N2019" s="64" t="s">
        <v>254</v>
      </c>
      <c r="O2019" s="64" t="s">
        <v>568</v>
      </c>
    </row>
    <row r="2020" spans="2:15" x14ac:dyDescent="0.3">
      <c r="B2020" t="s">
        <v>1536</v>
      </c>
      <c r="C2020" t="s">
        <v>12833</v>
      </c>
      <c r="D2020" t="s">
        <v>2737</v>
      </c>
      <c r="E2020" s="64">
        <v>0</v>
      </c>
      <c r="F2020" s="64">
        <v>0</v>
      </c>
      <c r="G2020" s="47">
        <v>42713</v>
      </c>
      <c r="H2020" s="71">
        <v>6.166666666666667</v>
      </c>
      <c r="I2020" s="64">
        <v>-1</v>
      </c>
      <c r="J2020" s="64" t="s">
        <v>1538</v>
      </c>
      <c r="K2020" s="64" t="s">
        <v>1535</v>
      </c>
      <c r="L2020" s="64" t="s">
        <v>1535</v>
      </c>
      <c r="M2020" s="64" t="s">
        <v>246</v>
      </c>
      <c r="N2020" s="64" t="s">
        <v>254</v>
      </c>
      <c r="O2020" s="64" t="s">
        <v>568</v>
      </c>
    </row>
    <row r="2021" spans="2:15" x14ac:dyDescent="0.3">
      <c r="B2021" t="s">
        <v>1536</v>
      </c>
      <c r="C2021" t="s">
        <v>12841</v>
      </c>
      <c r="D2021" t="s">
        <v>530</v>
      </c>
      <c r="E2021" s="64">
        <v>0</v>
      </c>
      <c r="F2021" s="64">
        <v>0</v>
      </c>
      <c r="G2021" s="47">
        <v>42717</v>
      </c>
      <c r="H2021" s="71">
        <v>6.166666666666667</v>
      </c>
      <c r="I2021" s="64">
        <v>-1</v>
      </c>
      <c r="J2021" s="64" t="s">
        <v>249</v>
      </c>
      <c r="K2021" s="64" t="s">
        <v>1535</v>
      </c>
      <c r="L2021" s="64" t="s">
        <v>1535</v>
      </c>
      <c r="M2021" s="64" t="s">
        <v>241</v>
      </c>
      <c r="N2021" s="64" t="s">
        <v>254</v>
      </c>
      <c r="O2021" s="64" t="s">
        <v>568</v>
      </c>
    </row>
    <row r="2022" spans="2:15" x14ac:dyDescent="0.3">
      <c r="B2022" t="s">
        <v>1536</v>
      </c>
      <c r="C2022" t="s">
        <v>12852</v>
      </c>
      <c r="D2022" t="s">
        <v>481</v>
      </c>
      <c r="E2022" s="64">
        <v>0</v>
      </c>
      <c r="F2022" s="64">
        <v>0</v>
      </c>
      <c r="G2022" s="47">
        <v>42734</v>
      </c>
      <c r="H2022" s="71">
        <v>6.166666666666667</v>
      </c>
      <c r="I2022" s="64">
        <v>-1</v>
      </c>
      <c r="J2022" s="64" t="s">
        <v>249</v>
      </c>
      <c r="K2022" s="64" t="s">
        <v>1535</v>
      </c>
      <c r="L2022" s="64" t="s">
        <v>1535</v>
      </c>
      <c r="M2022" s="64" t="s">
        <v>242</v>
      </c>
      <c r="N2022" s="64" t="s">
        <v>254</v>
      </c>
      <c r="O2022" s="64" t="s">
        <v>568</v>
      </c>
    </row>
    <row r="2023" spans="2:15" x14ac:dyDescent="0.3">
      <c r="B2023" t="s">
        <v>1536</v>
      </c>
      <c r="C2023" t="s">
        <v>12957</v>
      </c>
      <c r="D2023" t="s">
        <v>12958</v>
      </c>
      <c r="E2023" s="64">
        <v>0</v>
      </c>
      <c r="F2023" s="64">
        <v>0</v>
      </c>
      <c r="G2023" s="47">
        <v>42714</v>
      </c>
      <c r="H2023" s="71">
        <v>6.166666666666667</v>
      </c>
      <c r="I2023" s="64">
        <v>-1</v>
      </c>
      <c r="J2023" s="64" t="s">
        <v>1538</v>
      </c>
      <c r="K2023" s="64" t="s">
        <v>2173</v>
      </c>
      <c r="L2023" s="64" t="s">
        <v>12959</v>
      </c>
      <c r="M2023" s="64" t="s">
        <v>246</v>
      </c>
      <c r="N2023" s="64" t="s">
        <v>254</v>
      </c>
      <c r="O2023" s="64" t="s">
        <v>568</v>
      </c>
    </row>
    <row r="2024" spans="2:15" x14ac:dyDescent="0.3">
      <c r="B2024" t="s">
        <v>1536</v>
      </c>
      <c r="C2024" t="s">
        <v>12999</v>
      </c>
      <c r="D2024" t="s">
        <v>1992</v>
      </c>
      <c r="E2024" s="64">
        <v>0</v>
      </c>
      <c r="F2024" s="64">
        <v>0</v>
      </c>
      <c r="G2024" s="47">
        <v>42731</v>
      </c>
      <c r="H2024" s="71">
        <v>6.166666666666667</v>
      </c>
      <c r="I2024" s="64">
        <v>-1</v>
      </c>
      <c r="J2024" s="64" t="s">
        <v>1538</v>
      </c>
      <c r="K2024" s="64" t="s">
        <v>2160</v>
      </c>
      <c r="L2024" s="64" t="s">
        <v>13000</v>
      </c>
      <c r="M2024" s="64" t="s">
        <v>242</v>
      </c>
      <c r="N2024" s="64" t="s">
        <v>254</v>
      </c>
      <c r="O2024" s="64" t="s">
        <v>568</v>
      </c>
    </row>
    <row r="2025" spans="2:15" x14ac:dyDescent="0.3">
      <c r="B2025" t="s">
        <v>1536</v>
      </c>
      <c r="C2025" t="s">
        <v>13045</v>
      </c>
      <c r="D2025" t="s">
        <v>2106</v>
      </c>
      <c r="E2025" s="64">
        <v>0</v>
      </c>
      <c r="F2025" s="64">
        <v>0</v>
      </c>
      <c r="G2025" s="47">
        <v>42713</v>
      </c>
      <c r="H2025" s="71">
        <v>6.166666666666667</v>
      </c>
      <c r="I2025" s="64">
        <v>-1</v>
      </c>
      <c r="J2025" s="64" t="s">
        <v>1538</v>
      </c>
      <c r="K2025" s="64" t="s">
        <v>2176</v>
      </c>
      <c r="L2025" s="64" t="s">
        <v>13046</v>
      </c>
      <c r="M2025" s="64" t="s">
        <v>236</v>
      </c>
      <c r="N2025" s="64" t="s">
        <v>254</v>
      </c>
      <c r="O2025" s="64" t="s">
        <v>568</v>
      </c>
    </row>
    <row r="2026" spans="2:15" x14ac:dyDescent="0.3">
      <c r="B2026" t="s">
        <v>1536</v>
      </c>
      <c r="C2026" t="s">
        <v>13083</v>
      </c>
      <c r="D2026" t="s">
        <v>1421</v>
      </c>
      <c r="E2026" s="64">
        <v>0</v>
      </c>
      <c r="F2026" s="64">
        <v>0</v>
      </c>
      <c r="G2026" s="47">
        <v>42724</v>
      </c>
      <c r="H2026" s="71">
        <v>6.166666666666667</v>
      </c>
      <c r="I2026" s="64">
        <v>-1</v>
      </c>
      <c r="J2026" s="64" t="s">
        <v>249</v>
      </c>
      <c r="K2026" s="64" t="s">
        <v>2160</v>
      </c>
      <c r="L2026" s="64" t="s">
        <v>3939</v>
      </c>
      <c r="M2026" s="64" t="s">
        <v>246</v>
      </c>
      <c r="N2026" s="64" t="s">
        <v>254</v>
      </c>
      <c r="O2026" s="64" t="s">
        <v>568</v>
      </c>
    </row>
    <row r="2027" spans="2:15" x14ac:dyDescent="0.3">
      <c r="B2027" t="s">
        <v>1536</v>
      </c>
      <c r="C2027" t="s">
        <v>13240</v>
      </c>
      <c r="D2027" t="s">
        <v>1595</v>
      </c>
      <c r="E2027" s="64">
        <v>0</v>
      </c>
      <c r="F2027" s="64">
        <v>0</v>
      </c>
      <c r="G2027" s="47">
        <v>42725</v>
      </c>
      <c r="H2027" s="71">
        <v>6.166666666666667</v>
      </c>
      <c r="I2027" s="64">
        <v>-1</v>
      </c>
      <c r="J2027" s="64" t="s">
        <v>1538</v>
      </c>
      <c r="K2027" s="64" t="s">
        <v>1535</v>
      </c>
      <c r="L2027" s="64" t="s">
        <v>1535</v>
      </c>
      <c r="M2027" s="64" t="s">
        <v>241</v>
      </c>
      <c r="N2027" s="64" t="s">
        <v>254</v>
      </c>
      <c r="O2027" s="64" t="s">
        <v>568</v>
      </c>
    </row>
    <row r="2028" spans="2:15" x14ac:dyDescent="0.3">
      <c r="B2028" t="s">
        <v>1536</v>
      </c>
      <c r="C2028" t="s">
        <v>13357</v>
      </c>
      <c r="D2028" t="s">
        <v>2118</v>
      </c>
      <c r="E2028" s="64">
        <v>0</v>
      </c>
      <c r="F2028" s="64">
        <v>0</v>
      </c>
      <c r="G2028" s="47">
        <v>42705</v>
      </c>
      <c r="H2028" s="71">
        <v>6.166666666666667</v>
      </c>
      <c r="I2028" s="64">
        <v>-1</v>
      </c>
      <c r="J2028" s="64" t="s">
        <v>1538</v>
      </c>
      <c r="K2028" s="64" t="s">
        <v>2160</v>
      </c>
      <c r="L2028" s="64" t="s">
        <v>13358</v>
      </c>
      <c r="M2028" s="64" t="s">
        <v>242</v>
      </c>
      <c r="N2028" s="64" t="s">
        <v>254</v>
      </c>
      <c r="O2028" s="64" t="s">
        <v>568</v>
      </c>
    </row>
    <row r="2029" spans="2:15" x14ac:dyDescent="0.3">
      <c r="B2029" t="s">
        <v>1536</v>
      </c>
      <c r="C2029" t="s">
        <v>13456</v>
      </c>
      <c r="D2029" t="s">
        <v>1987</v>
      </c>
      <c r="E2029" s="64">
        <v>0</v>
      </c>
      <c r="F2029" s="64">
        <v>0</v>
      </c>
      <c r="G2029" s="47">
        <v>42725</v>
      </c>
      <c r="H2029" s="71">
        <v>6.166666666666667</v>
      </c>
      <c r="I2029" s="64">
        <v>-1</v>
      </c>
      <c r="J2029" s="64" t="s">
        <v>1538</v>
      </c>
      <c r="K2029" s="64" t="s">
        <v>2160</v>
      </c>
      <c r="L2029" s="64" t="s">
        <v>2925</v>
      </c>
      <c r="M2029" s="64" t="s">
        <v>236</v>
      </c>
      <c r="N2029" s="64" t="s">
        <v>254</v>
      </c>
      <c r="O2029" s="64" t="s">
        <v>568</v>
      </c>
    </row>
    <row r="2030" spans="2:15" x14ac:dyDescent="0.3">
      <c r="B2030" t="s">
        <v>1536</v>
      </c>
      <c r="C2030" t="s">
        <v>13654</v>
      </c>
      <c r="D2030" t="s">
        <v>2098</v>
      </c>
      <c r="E2030" s="64">
        <v>0</v>
      </c>
      <c r="F2030" s="64">
        <v>0</v>
      </c>
      <c r="G2030" s="47">
        <v>42723</v>
      </c>
      <c r="H2030" s="71">
        <v>6.166666666666667</v>
      </c>
      <c r="I2030" s="64">
        <v>-1</v>
      </c>
      <c r="J2030" s="64" t="s">
        <v>1538</v>
      </c>
      <c r="K2030" s="64" t="s">
        <v>2160</v>
      </c>
      <c r="L2030" s="64" t="s">
        <v>2925</v>
      </c>
      <c r="M2030" s="64" t="s">
        <v>246</v>
      </c>
      <c r="N2030" s="64" t="s">
        <v>254</v>
      </c>
      <c r="O2030" s="64" t="s">
        <v>568</v>
      </c>
    </row>
    <row r="2031" spans="2:15" x14ac:dyDescent="0.3">
      <c r="B2031" t="s">
        <v>1536</v>
      </c>
      <c r="C2031" t="s">
        <v>13775</v>
      </c>
      <c r="D2031" t="s">
        <v>1456</v>
      </c>
      <c r="E2031" s="64">
        <v>0</v>
      </c>
      <c r="F2031" s="64">
        <v>0</v>
      </c>
      <c r="G2031" s="47">
        <v>42724</v>
      </c>
      <c r="H2031" s="71">
        <v>6.166666666666667</v>
      </c>
      <c r="I2031" s="64">
        <v>-1</v>
      </c>
      <c r="J2031" s="64" t="s">
        <v>1538</v>
      </c>
      <c r="K2031" s="64" t="s">
        <v>2160</v>
      </c>
      <c r="L2031" s="64" t="s">
        <v>4235</v>
      </c>
      <c r="M2031" s="64" t="s">
        <v>236</v>
      </c>
      <c r="N2031" s="64" t="s">
        <v>254</v>
      </c>
      <c r="O2031" s="64" t="s">
        <v>568</v>
      </c>
    </row>
    <row r="2032" spans="2:15" x14ac:dyDescent="0.3">
      <c r="B2032" t="s">
        <v>1536</v>
      </c>
      <c r="C2032" t="s">
        <v>11573</v>
      </c>
      <c r="D2032" t="s">
        <v>2303</v>
      </c>
      <c r="E2032" s="64">
        <v>0</v>
      </c>
      <c r="F2032" s="64">
        <v>0</v>
      </c>
      <c r="G2032" s="47">
        <v>42705</v>
      </c>
      <c r="H2032" s="71">
        <v>6.166666666666667</v>
      </c>
      <c r="I2032" s="64">
        <v>109169</v>
      </c>
      <c r="J2032" s="64" t="s">
        <v>1538</v>
      </c>
      <c r="K2032" s="64" t="s">
        <v>2160</v>
      </c>
      <c r="L2032" s="64" t="s">
        <v>11535</v>
      </c>
      <c r="M2032" s="64" t="s">
        <v>236</v>
      </c>
      <c r="N2032" s="64" t="s">
        <v>254</v>
      </c>
      <c r="O2032" s="64" t="s">
        <v>568</v>
      </c>
    </row>
    <row r="2033" spans="2:15" x14ac:dyDescent="0.3">
      <c r="B2033" t="s">
        <v>1536</v>
      </c>
      <c r="C2033" t="s">
        <v>13944</v>
      </c>
      <c r="D2033" t="s">
        <v>2258</v>
      </c>
      <c r="E2033" s="64">
        <v>0</v>
      </c>
      <c r="F2033" s="64">
        <v>0</v>
      </c>
      <c r="G2033" s="47">
        <v>42711</v>
      </c>
      <c r="H2033" s="71">
        <v>6.166666666666667</v>
      </c>
      <c r="I2033" s="64">
        <v>45051</v>
      </c>
      <c r="J2033" s="64" t="s">
        <v>1538</v>
      </c>
      <c r="K2033" s="64" t="s">
        <v>2160</v>
      </c>
      <c r="L2033" s="64" t="s">
        <v>2936</v>
      </c>
      <c r="M2033" s="64" t="s">
        <v>246</v>
      </c>
      <c r="N2033" s="64" t="s">
        <v>254</v>
      </c>
      <c r="O2033" s="64" t="s">
        <v>568</v>
      </c>
    </row>
    <row r="2034" spans="2:15" x14ac:dyDescent="0.3">
      <c r="B2034" t="s">
        <v>1536</v>
      </c>
      <c r="C2034" t="s">
        <v>14087</v>
      </c>
      <c r="D2034" t="s">
        <v>2195</v>
      </c>
      <c r="E2034" s="64">
        <v>0</v>
      </c>
      <c r="F2034" s="64">
        <v>0</v>
      </c>
      <c r="G2034" s="47">
        <v>42705</v>
      </c>
      <c r="H2034" s="71">
        <v>6.166666666666667</v>
      </c>
      <c r="I2034" s="64">
        <v>34343</v>
      </c>
      <c r="J2034" s="64" t="s">
        <v>1538</v>
      </c>
      <c r="K2034" s="64" t="s">
        <v>2176</v>
      </c>
      <c r="L2034" s="64" t="s">
        <v>12908</v>
      </c>
      <c r="M2034" s="64" t="s">
        <v>242</v>
      </c>
      <c r="N2034" s="64" t="s">
        <v>254</v>
      </c>
      <c r="O2034" s="64" t="s">
        <v>568</v>
      </c>
    </row>
    <row r="2035" spans="2:15" x14ac:dyDescent="0.3">
      <c r="B2035" t="s">
        <v>1536</v>
      </c>
      <c r="C2035" t="s">
        <v>14150</v>
      </c>
      <c r="D2035" t="s">
        <v>2382</v>
      </c>
      <c r="E2035" s="64">
        <v>0</v>
      </c>
      <c r="F2035" s="64">
        <v>0</v>
      </c>
      <c r="G2035" s="47">
        <v>42707</v>
      </c>
      <c r="H2035" s="71">
        <v>6.166666666666667</v>
      </c>
      <c r="I2035" s="64">
        <v>-1</v>
      </c>
      <c r="J2035" s="64" t="s">
        <v>1538</v>
      </c>
      <c r="K2035" s="64" t="s">
        <v>2160</v>
      </c>
      <c r="L2035" s="64" t="s">
        <v>2936</v>
      </c>
      <c r="M2035" s="64" t="s">
        <v>241</v>
      </c>
      <c r="N2035" s="64" t="s">
        <v>254</v>
      </c>
      <c r="O2035" s="64" t="s">
        <v>568</v>
      </c>
    </row>
    <row r="2036" spans="2:15" x14ac:dyDescent="0.3">
      <c r="B2036" t="s">
        <v>1536</v>
      </c>
      <c r="C2036" t="s">
        <v>14216</v>
      </c>
      <c r="D2036" t="s">
        <v>333</v>
      </c>
      <c r="E2036" s="64">
        <v>0</v>
      </c>
      <c r="F2036" s="64">
        <v>0</v>
      </c>
      <c r="G2036" s="47">
        <v>42723</v>
      </c>
      <c r="H2036" s="71">
        <v>6.166666666666667</v>
      </c>
      <c r="I2036" s="64">
        <v>-1</v>
      </c>
      <c r="J2036" s="64" t="s">
        <v>1538</v>
      </c>
      <c r="K2036" s="64" t="s">
        <v>2173</v>
      </c>
      <c r="L2036" s="64" t="s">
        <v>4235</v>
      </c>
      <c r="M2036" s="64" t="s">
        <v>236</v>
      </c>
      <c r="N2036" s="64" t="s">
        <v>254</v>
      </c>
      <c r="O2036" s="64" t="s">
        <v>568</v>
      </c>
    </row>
    <row r="2037" spans="2:15" x14ac:dyDescent="0.3">
      <c r="B2037" t="s">
        <v>1536</v>
      </c>
      <c r="C2037" t="s">
        <v>11729</v>
      </c>
      <c r="D2037" t="s">
        <v>2359</v>
      </c>
      <c r="E2037" s="64">
        <v>0</v>
      </c>
      <c r="F2037" s="64">
        <v>0</v>
      </c>
      <c r="G2037" s="47">
        <v>42711</v>
      </c>
      <c r="H2037" s="71">
        <v>6.166666666666667</v>
      </c>
      <c r="I2037" s="64">
        <v>109821</v>
      </c>
      <c r="J2037" s="64" t="s">
        <v>1538</v>
      </c>
      <c r="K2037" s="64" t="s">
        <v>2176</v>
      </c>
      <c r="L2037" s="64" t="s">
        <v>11730</v>
      </c>
      <c r="M2037" s="64" t="s">
        <v>236</v>
      </c>
      <c r="N2037" s="64" t="s">
        <v>254</v>
      </c>
      <c r="O2037" s="64" t="s">
        <v>568</v>
      </c>
    </row>
    <row r="2038" spans="2:15" x14ac:dyDescent="0.3">
      <c r="B2038" t="s">
        <v>1536</v>
      </c>
      <c r="C2038" t="s">
        <v>11365</v>
      </c>
      <c r="D2038" t="s">
        <v>2514</v>
      </c>
      <c r="E2038" s="64">
        <v>0</v>
      </c>
      <c r="F2038" s="64">
        <v>0</v>
      </c>
      <c r="G2038" s="47">
        <v>42717</v>
      </c>
      <c r="H2038" s="71">
        <v>6.166666666666667</v>
      </c>
      <c r="I2038" s="64">
        <v>58128</v>
      </c>
      <c r="J2038" s="64" t="s">
        <v>1538</v>
      </c>
      <c r="K2038" s="64" t="s">
        <v>2176</v>
      </c>
      <c r="L2038" s="64" t="s">
        <v>11366</v>
      </c>
      <c r="M2038" s="64" t="s">
        <v>236</v>
      </c>
      <c r="N2038" s="64" t="s">
        <v>254</v>
      </c>
      <c r="O2038" s="64" t="s">
        <v>568</v>
      </c>
    </row>
    <row r="2039" spans="2:15" x14ac:dyDescent="0.3">
      <c r="B2039" t="s">
        <v>1546</v>
      </c>
      <c r="C2039" t="s">
        <v>14400</v>
      </c>
      <c r="D2039" t="s">
        <v>1406</v>
      </c>
      <c r="E2039" s="64">
        <v>0</v>
      </c>
      <c r="F2039" s="64">
        <v>0</v>
      </c>
      <c r="G2039" s="47">
        <v>42711</v>
      </c>
      <c r="H2039" s="71">
        <v>6.166666666666667</v>
      </c>
      <c r="I2039" s="64">
        <v>-1</v>
      </c>
      <c r="J2039" s="64" t="s">
        <v>1538</v>
      </c>
      <c r="K2039" s="64" t="s">
        <v>2176</v>
      </c>
      <c r="L2039" s="64" t="s">
        <v>14401</v>
      </c>
      <c r="M2039" s="64" t="s">
        <v>236</v>
      </c>
      <c r="N2039" s="64" t="s">
        <v>254</v>
      </c>
      <c r="O2039" s="64" t="s">
        <v>568</v>
      </c>
    </row>
    <row r="2040" spans="2:15" x14ac:dyDescent="0.3">
      <c r="B2040" t="s">
        <v>1536</v>
      </c>
      <c r="C2040" t="s">
        <v>14477</v>
      </c>
      <c r="D2040" t="s">
        <v>12953</v>
      </c>
      <c r="E2040" s="64">
        <v>0</v>
      </c>
      <c r="F2040" s="64">
        <v>0</v>
      </c>
      <c r="G2040" s="47">
        <v>42724</v>
      </c>
      <c r="H2040" s="71">
        <v>6.166666666666667</v>
      </c>
      <c r="I2040" s="64">
        <v>-1</v>
      </c>
      <c r="J2040" s="64" t="s">
        <v>249</v>
      </c>
      <c r="K2040" s="64" t="s">
        <v>2160</v>
      </c>
      <c r="L2040" s="64" t="s">
        <v>5722</v>
      </c>
      <c r="M2040" s="64" t="s">
        <v>236</v>
      </c>
      <c r="N2040" s="64" t="s">
        <v>254</v>
      </c>
      <c r="O2040" s="64" t="s">
        <v>568</v>
      </c>
    </row>
    <row r="2041" spans="2:15" x14ac:dyDescent="0.3">
      <c r="B2041" t="s">
        <v>1536</v>
      </c>
      <c r="C2041" t="s">
        <v>14521</v>
      </c>
      <c r="D2041" t="s">
        <v>349</v>
      </c>
      <c r="E2041" s="64">
        <v>0</v>
      </c>
      <c r="F2041" s="64">
        <v>0</v>
      </c>
      <c r="G2041" s="47">
        <v>42717</v>
      </c>
      <c r="H2041" s="71">
        <v>6.166666666666667</v>
      </c>
      <c r="I2041" s="64">
        <v>-1</v>
      </c>
      <c r="J2041" s="64" t="s">
        <v>1538</v>
      </c>
      <c r="K2041" s="64" t="s">
        <v>2173</v>
      </c>
      <c r="L2041" s="64" t="s">
        <v>14075</v>
      </c>
      <c r="M2041" s="64" t="s">
        <v>242</v>
      </c>
      <c r="N2041" s="64" t="s">
        <v>254</v>
      </c>
      <c r="O2041" s="64" t="s">
        <v>568</v>
      </c>
    </row>
    <row r="2042" spans="2:15" x14ac:dyDescent="0.3">
      <c r="B2042" t="s">
        <v>1536</v>
      </c>
      <c r="C2042" t="s">
        <v>14545</v>
      </c>
      <c r="D2042" t="s">
        <v>1438</v>
      </c>
      <c r="E2042" s="64">
        <v>0</v>
      </c>
      <c r="F2042" s="64">
        <v>0</v>
      </c>
      <c r="G2042" s="47">
        <v>42705</v>
      </c>
      <c r="H2042" s="71">
        <v>6.166666666666667</v>
      </c>
      <c r="I2042" s="64">
        <v>-1</v>
      </c>
      <c r="J2042" s="64" t="s">
        <v>1538</v>
      </c>
      <c r="K2042" s="64" t="s">
        <v>2173</v>
      </c>
      <c r="L2042" s="64" t="s">
        <v>2604</v>
      </c>
      <c r="M2042" s="64" t="s">
        <v>242</v>
      </c>
      <c r="N2042" s="64" t="s">
        <v>254</v>
      </c>
      <c r="O2042" s="64" t="s">
        <v>568</v>
      </c>
    </row>
    <row r="2043" spans="2:15" x14ac:dyDescent="0.3">
      <c r="B2043" t="s">
        <v>1536</v>
      </c>
      <c r="C2043" t="s">
        <v>14582</v>
      </c>
      <c r="D2043" t="s">
        <v>1667</v>
      </c>
      <c r="E2043" s="64">
        <v>0</v>
      </c>
      <c r="F2043" s="64">
        <v>0</v>
      </c>
      <c r="G2043" s="47">
        <v>42723</v>
      </c>
      <c r="H2043" s="71">
        <v>6.166666666666667</v>
      </c>
      <c r="I2043" s="64">
        <v>-1</v>
      </c>
      <c r="J2043" s="64" t="s">
        <v>1538</v>
      </c>
      <c r="K2043" s="64" t="s">
        <v>2160</v>
      </c>
      <c r="L2043" s="64" t="s">
        <v>2992</v>
      </c>
      <c r="M2043" s="64" t="s">
        <v>236</v>
      </c>
      <c r="N2043" s="64" t="s">
        <v>254</v>
      </c>
      <c r="O2043" s="64" t="s">
        <v>568</v>
      </c>
    </row>
    <row r="2044" spans="2:15" x14ac:dyDescent="0.3">
      <c r="B2044" t="s">
        <v>1536</v>
      </c>
      <c r="C2044" t="s">
        <v>14660</v>
      </c>
      <c r="D2044" t="s">
        <v>2038</v>
      </c>
      <c r="E2044" s="64">
        <v>0</v>
      </c>
      <c r="F2044" s="64">
        <v>0</v>
      </c>
      <c r="G2044" s="47">
        <v>42721</v>
      </c>
      <c r="H2044" s="71">
        <v>6.166666666666667</v>
      </c>
      <c r="I2044" s="64">
        <v>-1</v>
      </c>
      <c r="J2044" s="64" t="s">
        <v>249</v>
      </c>
      <c r="K2044" s="64" t="s">
        <v>2160</v>
      </c>
      <c r="L2044" s="64" t="s">
        <v>2936</v>
      </c>
      <c r="M2044" s="64" t="s">
        <v>236</v>
      </c>
      <c r="N2044" s="64" t="s">
        <v>254</v>
      </c>
      <c r="O2044" s="64" t="s">
        <v>568</v>
      </c>
    </row>
    <row r="2045" spans="2:15" x14ac:dyDescent="0.3">
      <c r="B2045" t="s">
        <v>1536</v>
      </c>
      <c r="C2045" t="s">
        <v>14672</v>
      </c>
      <c r="D2045" t="s">
        <v>1512</v>
      </c>
      <c r="E2045" s="64">
        <v>0</v>
      </c>
      <c r="F2045" s="64">
        <v>0</v>
      </c>
      <c r="G2045" s="47">
        <v>42719</v>
      </c>
      <c r="H2045" s="71">
        <v>6.166666666666667</v>
      </c>
      <c r="I2045" s="64">
        <v>-1</v>
      </c>
      <c r="J2045" s="64" t="s">
        <v>249</v>
      </c>
      <c r="K2045" s="64" t="s">
        <v>2160</v>
      </c>
      <c r="L2045" s="64" t="s">
        <v>2936</v>
      </c>
      <c r="M2045" s="64" t="s">
        <v>242</v>
      </c>
      <c r="N2045" s="64" t="s">
        <v>254</v>
      </c>
      <c r="O2045" s="64" t="s">
        <v>568</v>
      </c>
    </row>
    <row r="2046" spans="2:15" x14ac:dyDescent="0.3">
      <c r="B2046" t="s">
        <v>1536</v>
      </c>
      <c r="C2046" t="s">
        <v>14725</v>
      </c>
      <c r="D2046" t="s">
        <v>1393</v>
      </c>
      <c r="E2046" s="64">
        <v>0</v>
      </c>
      <c r="F2046" s="64">
        <v>0</v>
      </c>
      <c r="G2046" s="47">
        <v>42721</v>
      </c>
      <c r="H2046" s="71">
        <v>6.166666666666667</v>
      </c>
      <c r="I2046" s="64">
        <v>-1</v>
      </c>
      <c r="J2046" s="64" t="s">
        <v>1538</v>
      </c>
      <c r="K2046" s="64" t="s">
        <v>2160</v>
      </c>
      <c r="L2046" s="64" t="s">
        <v>3939</v>
      </c>
      <c r="M2046" s="64" t="s">
        <v>242</v>
      </c>
      <c r="N2046" s="64" t="s">
        <v>254</v>
      </c>
      <c r="O2046" s="64" t="s">
        <v>568</v>
      </c>
    </row>
    <row r="2047" spans="2:15" x14ac:dyDescent="0.3">
      <c r="B2047" t="s">
        <v>1536</v>
      </c>
      <c r="C2047" t="s">
        <v>14785</v>
      </c>
      <c r="D2047" t="s">
        <v>1970</v>
      </c>
      <c r="E2047" s="64">
        <v>0</v>
      </c>
      <c r="F2047" s="64">
        <v>0</v>
      </c>
      <c r="G2047" s="47">
        <v>42709</v>
      </c>
      <c r="H2047" s="71">
        <v>6.166666666666667</v>
      </c>
      <c r="I2047" s="64">
        <v>-1</v>
      </c>
      <c r="J2047" s="64" t="s">
        <v>1538</v>
      </c>
      <c r="K2047" s="64" t="s">
        <v>2160</v>
      </c>
      <c r="L2047" s="64" t="s">
        <v>14786</v>
      </c>
      <c r="M2047" s="64" t="s">
        <v>242</v>
      </c>
      <c r="N2047" s="64" t="s">
        <v>254</v>
      </c>
      <c r="O2047" s="64" t="s">
        <v>568</v>
      </c>
    </row>
    <row r="2048" spans="2:15" x14ac:dyDescent="0.3">
      <c r="B2048" t="s">
        <v>1536</v>
      </c>
      <c r="C2048" t="s">
        <v>11601</v>
      </c>
      <c r="D2048" t="s">
        <v>2303</v>
      </c>
      <c r="E2048" s="64">
        <v>0</v>
      </c>
      <c r="F2048" s="64">
        <v>0</v>
      </c>
      <c r="G2048" s="47">
        <v>42733</v>
      </c>
      <c r="H2048" s="71">
        <v>6.166666666666667</v>
      </c>
      <c r="I2048" s="64">
        <v>89020</v>
      </c>
      <c r="J2048" s="64" t="s">
        <v>1538</v>
      </c>
      <c r="K2048" s="64" t="s">
        <v>2160</v>
      </c>
      <c r="L2048" s="64" t="s">
        <v>11602</v>
      </c>
      <c r="M2048" s="64" t="s">
        <v>242</v>
      </c>
      <c r="N2048" s="64" t="s">
        <v>254</v>
      </c>
      <c r="O2048" s="64" t="s">
        <v>568</v>
      </c>
    </row>
    <row r="2049" spans="2:15" x14ac:dyDescent="0.3">
      <c r="B2049" t="s">
        <v>1536</v>
      </c>
      <c r="C2049" t="s">
        <v>15079</v>
      </c>
      <c r="D2049" t="s">
        <v>312</v>
      </c>
      <c r="E2049" s="64">
        <v>0</v>
      </c>
      <c r="F2049" s="64">
        <v>0</v>
      </c>
      <c r="G2049" s="47">
        <v>42725</v>
      </c>
      <c r="H2049" s="71">
        <v>6.166666666666667</v>
      </c>
      <c r="I2049" s="64">
        <v>-1</v>
      </c>
      <c r="J2049" s="64" t="s">
        <v>1538</v>
      </c>
      <c r="K2049" s="64" t="s">
        <v>2160</v>
      </c>
      <c r="L2049" s="64" t="s">
        <v>2936</v>
      </c>
      <c r="M2049" s="64" t="s">
        <v>239</v>
      </c>
      <c r="N2049" s="64" t="s">
        <v>254</v>
      </c>
      <c r="O2049" s="64" t="s">
        <v>568</v>
      </c>
    </row>
    <row r="2050" spans="2:15" x14ac:dyDescent="0.3">
      <c r="B2050" t="s">
        <v>1546</v>
      </c>
      <c r="C2050" t="s">
        <v>15085</v>
      </c>
      <c r="D2050" t="s">
        <v>1380</v>
      </c>
      <c r="E2050" s="64">
        <v>0</v>
      </c>
      <c r="F2050" s="64">
        <v>0</v>
      </c>
      <c r="G2050" s="47">
        <v>42719</v>
      </c>
      <c r="H2050" s="71">
        <v>6.166666666666667</v>
      </c>
      <c r="I2050" s="64">
        <v>-1</v>
      </c>
      <c r="J2050" s="64" t="s">
        <v>1538</v>
      </c>
      <c r="K2050" s="64" t="s">
        <v>2160</v>
      </c>
      <c r="L2050" s="64" t="s">
        <v>2936</v>
      </c>
      <c r="M2050" s="64" t="s">
        <v>236</v>
      </c>
      <c r="N2050" s="64" t="s">
        <v>254</v>
      </c>
      <c r="O2050" s="64" t="s">
        <v>568</v>
      </c>
    </row>
    <row r="2051" spans="2:15" x14ac:dyDescent="0.3">
      <c r="B2051" t="s">
        <v>1536</v>
      </c>
      <c r="C2051" t="s">
        <v>11804</v>
      </c>
      <c r="D2051" t="s">
        <v>2264</v>
      </c>
      <c r="E2051" s="64">
        <v>0</v>
      </c>
      <c r="F2051" s="64">
        <v>0</v>
      </c>
      <c r="G2051" s="47">
        <v>42712</v>
      </c>
      <c r="H2051" s="71">
        <v>6.166666666666667</v>
      </c>
      <c r="I2051" s="64">
        <v>75211</v>
      </c>
      <c r="J2051" s="64" t="s">
        <v>249</v>
      </c>
      <c r="K2051" s="64" t="s">
        <v>2160</v>
      </c>
      <c r="L2051" s="64" t="s">
        <v>2992</v>
      </c>
      <c r="M2051" s="64" t="s">
        <v>246</v>
      </c>
      <c r="N2051" s="64" t="s">
        <v>254</v>
      </c>
      <c r="O2051" s="64" t="s">
        <v>568</v>
      </c>
    </row>
    <row r="2052" spans="2:15" x14ac:dyDescent="0.3">
      <c r="B2052" t="s">
        <v>1536</v>
      </c>
      <c r="C2052" t="s">
        <v>15313</v>
      </c>
      <c r="D2052" t="s">
        <v>1483</v>
      </c>
      <c r="E2052" s="64">
        <v>0</v>
      </c>
      <c r="F2052" s="64">
        <v>0</v>
      </c>
      <c r="G2052" s="47">
        <v>42716</v>
      </c>
      <c r="H2052" s="71">
        <v>6.166666666666667</v>
      </c>
      <c r="I2052" s="64">
        <v>-1</v>
      </c>
      <c r="J2052" s="64" t="s">
        <v>1538</v>
      </c>
      <c r="K2052" s="64" t="s">
        <v>2160</v>
      </c>
      <c r="L2052" s="64" t="s">
        <v>8133</v>
      </c>
      <c r="M2052" s="64" t="s">
        <v>236</v>
      </c>
      <c r="N2052" s="64" t="s">
        <v>254</v>
      </c>
      <c r="O2052" s="64" t="s">
        <v>568</v>
      </c>
    </row>
    <row r="2053" spans="2:15" x14ac:dyDescent="0.3">
      <c r="B2053" t="s">
        <v>1536</v>
      </c>
      <c r="C2053" t="s">
        <v>15406</v>
      </c>
      <c r="D2053" t="s">
        <v>1433</v>
      </c>
      <c r="E2053" s="64">
        <v>0</v>
      </c>
      <c r="F2053" s="64">
        <v>0</v>
      </c>
      <c r="G2053" s="47">
        <v>42710</v>
      </c>
      <c r="H2053" s="71">
        <v>6.166666666666667</v>
      </c>
      <c r="I2053" s="64">
        <v>-1</v>
      </c>
      <c r="J2053" s="64" t="s">
        <v>1538</v>
      </c>
      <c r="K2053" s="64" t="s">
        <v>2160</v>
      </c>
      <c r="L2053" s="64" t="s">
        <v>4726</v>
      </c>
      <c r="M2053" s="64" t="s">
        <v>241</v>
      </c>
      <c r="N2053" s="64" t="s">
        <v>254</v>
      </c>
      <c r="O2053" s="64" t="s">
        <v>568</v>
      </c>
    </row>
    <row r="2054" spans="2:15" x14ac:dyDescent="0.3">
      <c r="B2054" t="s">
        <v>1536</v>
      </c>
      <c r="C2054" t="s">
        <v>15412</v>
      </c>
      <c r="D2054" t="s">
        <v>1756</v>
      </c>
      <c r="E2054" s="64">
        <v>0</v>
      </c>
      <c r="F2054" s="64">
        <v>0</v>
      </c>
      <c r="G2054" s="47">
        <v>42733</v>
      </c>
      <c r="H2054" s="71">
        <v>6.166666666666667</v>
      </c>
      <c r="I2054" s="64">
        <v>-1</v>
      </c>
      <c r="J2054" s="64" t="s">
        <v>249</v>
      </c>
      <c r="K2054" s="64" t="s">
        <v>2173</v>
      </c>
      <c r="L2054" s="64" t="s">
        <v>14177</v>
      </c>
      <c r="M2054" s="64" t="s">
        <v>236</v>
      </c>
      <c r="N2054" s="64" t="s">
        <v>254</v>
      </c>
      <c r="O2054" s="64" t="s">
        <v>568</v>
      </c>
    </row>
    <row r="2055" spans="2:15" x14ac:dyDescent="0.3">
      <c r="B2055" t="s">
        <v>1536</v>
      </c>
      <c r="C2055" t="s">
        <v>15442</v>
      </c>
      <c r="D2055" t="s">
        <v>1887</v>
      </c>
      <c r="E2055" s="64">
        <v>0</v>
      </c>
      <c r="F2055" s="64">
        <v>0</v>
      </c>
      <c r="G2055" s="47">
        <v>42717</v>
      </c>
      <c r="H2055" s="71">
        <v>6.166666666666667</v>
      </c>
      <c r="I2055" s="64">
        <v>-1</v>
      </c>
      <c r="J2055" s="64" t="s">
        <v>1538</v>
      </c>
      <c r="K2055" s="64" t="s">
        <v>2160</v>
      </c>
      <c r="L2055" s="64" t="s">
        <v>3010</v>
      </c>
      <c r="M2055" s="64" t="s">
        <v>246</v>
      </c>
      <c r="N2055" s="64" t="s">
        <v>254</v>
      </c>
      <c r="O2055" s="64" t="s">
        <v>568</v>
      </c>
    </row>
    <row r="2056" spans="2:15" x14ac:dyDescent="0.3">
      <c r="B2056" t="s">
        <v>1546</v>
      </c>
      <c r="C2056" t="s">
        <v>15596</v>
      </c>
      <c r="D2056" t="s">
        <v>1416</v>
      </c>
      <c r="E2056" s="64">
        <v>0</v>
      </c>
      <c r="F2056" s="64">
        <v>0</v>
      </c>
      <c r="G2056" s="47">
        <v>42732</v>
      </c>
      <c r="H2056" s="71">
        <v>6.166666666666667</v>
      </c>
      <c r="I2056" s="64">
        <v>-1</v>
      </c>
      <c r="J2056" s="64" t="s">
        <v>249</v>
      </c>
      <c r="K2056" s="64" t="s">
        <v>2173</v>
      </c>
      <c r="L2056" s="64" t="s">
        <v>15597</v>
      </c>
      <c r="M2056" s="64" t="s">
        <v>239</v>
      </c>
      <c r="N2056" s="64" t="s">
        <v>254</v>
      </c>
      <c r="O2056" s="64" t="s">
        <v>568</v>
      </c>
    </row>
    <row r="2057" spans="2:15" x14ac:dyDescent="0.3">
      <c r="B2057" t="s">
        <v>1536</v>
      </c>
      <c r="C2057" t="s">
        <v>11825</v>
      </c>
      <c r="D2057" t="s">
        <v>2306</v>
      </c>
      <c r="E2057" s="64">
        <v>0</v>
      </c>
      <c r="F2057" s="64">
        <v>0</v>
      </c>
      <c r="G2057" s="47">
        <v>42734</v>
      </c>
      <c r="H2057" s="71">
        <v>6.166666666666667</v>
      </c>
      <c r="I2057" s="64">
        <v>68967</v>
      </c>
      <c r="J2057" s="64" t="s">
        <v>1538</v>
      </c>
      <c r="K2057" s="64" t="s">
        <v>2160</v>
      </c>
      <c r="L2057" s="64" t="s">
        <v>5981</v>
      </c>
      <c r="M2057" s="64" t="s">
        <v>236</v>
      </c>
      <c r="N2057" s="64" t="s">
        <v>254</v>
      </c>
      <c r="O2057" s="64" t="s">
        <v>568</v>
      </c>
    </row>
    <row r="2058" spans="2:15" x14ac:dyDescent="0.3">
      <c r="B2058" t="s">
        <v>1536</v>
      </c>
      <c r="C2058" t="s">
        <v>11946</v>
      </c>
      <c r="D2058" t="s">
        <v>2262</v>
      </c>
      <c r="E2058" s="64">
        <v>0</v>
      </c>
      <c r="F2058" s="64">
        <v>0</v>
      </c>
      <c r="G2058" s="47">
        <v>42734</v>
      </c>
      <c r="H2058" s="71">
        <v>6.166666666666667</v>
      </c>
      <c r="I2058" s="64">
        <v>68581</v>
      </c>
      <c r="J2058" s="64" t="s">
        <v>249</v>
      </c>
      <c r="K2058" s="64" t="s">
        <v>2176</v>
      </c>
      <c r="L2058" s="64" t="s">
        <v>5327</v>
      </c>
      <c r="M2058" s="64" t="s">
        <v>242</v>
      </c>
      <c r="N2058" s="64" t="s">
        <v>254</v>
      </c>
      <c r="O2058" s="64" t="s">
        <v>568</v>
      </c>
    </row>
    <row r="2059" spans="2:15" x14ac:dyDescent="0.3">
      <c r="B2059" t="s">
        <v>1536</v>
      </c>
      <c r="C2059" t="s">
        <v>11817</v>
      </c>
      <c r="D2059" t="s">
        <v>2243</v>
      </c>
      <c r="E2059" s="64">
        <v>0</v>
      </c>
      <c r="F2059" s="64">
        <v>0</v>
      </c>
      <c r="G2059" s="47">
        <v>42724</v>
      </c>
      <c r="H2059" s="71">
        <v>6.166666666666667</v>
      </c>
      <c r="I2059" s="64">
        <v>64599</v>
      </c>
      <c r="J2059" s="64" t="s">
        <v>1538</v>
      </c>
      <c r="K2059" s="64" t="s">
        <v>2160</v>
      </c>
      <c r="L2059" s="64" t="s">
        <v>11709</v>
      </c>
      <c r="M2059" s="64" t="s">
        <v>236</v>
      </c>
      <c r="N2059" s="64" t="s">
        <v>254</v>
      </c>
      <c r="O2059" s="64" t="s">
        <v>568</v>
      </c>
    </row>
    <row r="2060" spans="2:15" x14ac:dyDescent="0.3">
      <c r="B2060" t="s">
        <v>1536</v>
      </c>
      <c r="C2060" t="s">
        <v>15857</v>
      </c>
      <c r="D2060" t="s">
        <v>15195</v>
      </c>
      <c r="E2060" s="64">
        <v>0</v>
      </c>
      <c r="F2060" s="64">
        <v>0</v>
      </c>
      <c r="G2060" s="47">
        <v>42714</v>
      </c>
      <c r="H2060" s="71">
        <v>6.166666666666667</v>
      </c>
      <c r="I2060" s="64">
        <v>-1</v>
      </c>
      <c r="J2060" s="64" t="s">
        <v>1538</v>
      </c>
      <c r="K2060" s="64" t="s">
        <v>2160</v>
      </c>
      <c r="L2060" s="64" t="s">
        <v>2936</v>
      </c>
      <c r="M2060" s="64" t="s">
        <v>242</v>
      </c>
      <c r="N2060" s="64" t="s">
        <v>254</v>
      </c>
      <c r="O2060" s="64" t="s">
        <v>568</v>
      </c>
    </row>
    <row r="2061" spans="2:15" x14ac:dyDescent="0.3">
      <c r="B2061" t="s">
        <v>1546</v>
      </c>
      <c r="C2061" t="s">
        <v>15868</v>
      </c>
      <c r="D2061" t="s">
        <v>421</v>
      </c>
      <c r="E2061" s="64">
        <v>0</v>
      </c>
      <c r="F2061" s="64">
        <v>0</v>
      </c>
      <c r="G2061" s="47">
        <v>42734</v>
      </c>
      <c r="H2061" s="71">
        <v>6.166666666666667</v>
      </c>
      <c r="I2061" s="64">
        <v>-1</v>
      </c>
      <c r="J2061" s="64" t="s">
        <v>249</v>
      </c>
      <c r="K2061" s="64" t="s">
        <v>2160</v>
      </c>
      <c r="L2061" s="64" t="s">
        <v>2936</v>
      </c>
      <c r="M2061" s="64" t="s">
        <v>246</v>
      </c>
      <c r="N2061" s="64" t="s">
        <v>254</v>
      </c>
      <c r="O2061" s="64" t="s">
        <v>568</v>
      </c>
    </row>
    <row r="2062" spans="2:15" x14ac:dyDescent="0.3">
      <c r="B2062" t="s">
        <v>1536</v>
      </c>
      <c r="C2062" t="s">
        <v>15935</v>
      </c>
      <c r="D2062" t="s">
        <v>1424</v>
      </c>
      <c r="E2062" s="64">
        <v>0</v>
      </c>
      <c r="F2062" s="64">
        <v>0</v>
      </c>
      <c r="G2062" s="47">
        <v>42720</v>
      </c>
      <c r="H2062" s="71">
        <v>6.166666666666667</v>
      </c>
      <c r="I2062" s="64">
        <v>-1</v>
      </c>
      <c r="J2062" s="64" t="s">
        <v>1538</v>
      </c>
      <c r="K2062" s="64" t="s">
        <v>2160</v>
      </c>
      <c r="L2062" s="64" t="s">
        <v>4726</v>
      </c>
      <c r="M2062" s="64" t="s">
        <v>236</v>
      </c>
      <c r="N2062" s="64" t="s">
        <v>254</v>
      </c>
      <c r="O2062" s="64" t="s">
        <v>568</v>
      </c>
    </row>
    <row r="2063" spans="2:15" x14ac:dyDescent="0.3">
      <c r="B2063" t="s">
        <v>1536</v>
      </c>
      <c r="C2063" t="s">
        <v>15987</v>
      </c>
      <c r="D2063" t="s">
        <v>2044</v>
      </c>
      <c r="E2063" s="64">
        <v>0</v>
      </c>
      <c r="F2063" s="64">
        <v>0</v>
      </c>
      <c r="G2063" s="47">
        <v>42706</v>
      </c>
      <c r="H2063" s="71">
        <v>6.166666666666667</v>
      </c>
      <c r="I2063" s="64">
        <v>-1</v>
      </c>
      <c r="J2063" s="64" t="s">
        <v>1538</v>
      </c>
      <c r="K2063" s="64" t="s">
        <v>2160</v>
      </c>
      <c r="L2063" s="64" t="s">
        <v>2925</v>
      </c>
      <c r="M2063" s="64" t="s">
        <v>246</v>
      </c>
      <c r="N2063" s="64" t="s">
        <v>254</v>
      </c>
      <c r="O2063" s="64" t="s">
        <v>568</v>
      </c>
    </row>
    <row r="2064" spans="2:15" x14ac:dyDescent="0.3">
      <c r="B2064" t="s">
        <v>1536</v>
      </c>
      <c r="C2064" t="s">
        <v>16127</v>
      </c>
      <c r="D2064" t="s">
        <v>13107</v>
      </c>
      <c r="E2064" s="64">
        <v>0</v>
      </c>
      <c r="F2064" s="64">
        <v>0</v>
      </c>
      <c r="G2064" s="47">
        <v>42723</v>
      </c>
      <c r="H2064" s="71">
        <v>6.166666666666667</v>
      </c>
      <c r="I2064" s="64">
        <v>-1</v>
      </c>
      <c r="J2064" s="64" t="s">
        <v>1538</v>
      </c>
      <c r="K2064" s="64" t="s">
        <v>2160</v>
      </c>
      <c r="L2064" s="64" t="s">
        <v>4634</v>
      </c>
      <c r="M2064" s="64" t="s">
        <v>241</v>
      </c>
      <c r="N2064" s="64" t="s">
        <v>254</v>
      </c>
      <c r="O2064" s="64" t="s">
        <v>568</v>
      </c>
    </row>
    <row r="2065" spans="2:15" x14ac:dyDescent="0.3">
      <c r="B2065" t="s">
        <v>1536</v>
      </c>
      <c r="C2065" t="s">
        <v>16154</v>
      </c>
      <c r="D2065" t="s">
        <v>13250</v>
      </c>
      <c r="E2065" s="64">
        <v>0</v>
      </c>
      <c r="F2065" s="64">
        <v>0</v>
      </c>
      <c r="G2065" s="47">
        <v>42712</v>
      </c>
      <c r="H2065" s="71">
        <v>6.166666666666667</v>
      </c>
      <c r="I2065" s="64">
        <v>-1</v>
      </c>
      <c r="J2065" s="64" t="s">
        <v>1538</v>
      </c>
      <c r="K2065" s="64" t="s">
        <v>2173</v>
      </c>
      <c r="L2065" s="64" t="s">
        <v>4391</v>
      </c>
      <c r="M2065" s="64" t="s">
        <v>236</v>
      </c>
      <c r="N2065" s="64" t="s">
        <v>254</v>
      </c>
      <c r="O2065" s="64" t="s">
        <v>568</v>
      </c>
    </row>
    <row r="2066" spans="2:15" x14ac:dyDescent="0.3">
      <c r="B2066" t="s">
        <v>1536</v>
      </c>
      <c r="C2066" t="s">
        <v>16161</v>
      </c>
      <c r="D2066" t="s">
        <v>1564</v>
      </c>
      <c r="E2066" s="64">
        <v>2</v>
      </c>
      <c r="F2066" s="64">
        <v>1920.18</v>
      </c>
      <c r="G2066" s="47">
        <v>42732</v>
      </c>
      <c r="H2066" s="71">
        <v>6.166666666666667</v>
      </c>
      <c r="I2066" s="64">
        <v>-1</v>
      </c>
      <c r="J2066" s="64" t="s">
        <v>1538</v>
      </c>
      <c r="K2066" s="64" t="s">
        <v>2176</v>
      </c>
      <c r="L2066" s="64" t="s">
        <v>13440</v>
      </c>
      <c r="M2066" s="64" t="s">
        <v>246</v>
      </c>
      <c r="N2066" s="64" t="s">
        <v>254</v>
      </c>
      <c r="O2066" s="64" t="s">
        <v>568</v>
      </c>
    </row>
    <row r="2067" spans="2:15" x14ac:dyDescent="0.3">
      <c r="B2067" t="s">
        <v>1536</v>
      </c>
      <c r="C2067" t="s">
        <v>12036</v>
      </c>
      <c r="D2067" t="s">
        <v>2222</v>
      </c>
      <c r="E2067" s="64">
        <v>0</v>
      </c>
      <c r="F2067" s="64">
        <v>0</v>
      </c>
      <c r="G2067" s="47">
        <v>42725</v>
      </c>
      <c r="H2067" s="71">
        <v>6.166666666666667</v>
      </c>
      <c r="I2067" s="64">
        <v>201915</v>
      </c>
      <c r="J2067" s="64" t="s">
        <v>1538</v>
      </c>
      <c r="K2067" s="64" t="s">
        <v>2160</v>
      </c>
      <c r="L2067" s="64" t="s">
        <v>11522</v>
      </c>
      <c r="M2067" s="64" t="s">
        <v>236</v>
      </c>
      <c r="N2067" s="64" t="s">
        <v>254</v>
      </c>
      <c r="O2067" s="64" t="s">
        <v>568</v>
      </c>
    </row>
    <row r="2068" spans="2:15" x14ac:dyDescent="0.3">
      <c r="B2068" t="s">
        <v>1536</v>
      </c>
      <c r="C2068" t="s">
        <v>16311</v>
      </c>
      <c r="D2068" t="s">
        <v>1929</v>
      </c>
      <c r="E2068" s="64">
        <v>0</v>
      </c>
      <c r="F2068" s="64">
        <v>0</v>
      </c>
      <c r="G2068" s="47">
        <v>42709</v>
      </c>
      <c r="H2068" s="71">
        <v>6.166666666666667</v>
      </c>
      <c r="I2068" s="64">
        <v>-1</v>
      </c>
      <c r="J2068" s="64" t="s">
        <v>1538</v>
      </c>
      <c r="K2068" s="64" t="s">
        <v>2160</v>
      </c>
      <c r="L2068" s="64" t="s">
        <v>2925</v>
      </c>
      <c r="M2068" s="64" t="s">
        <v>241</v>
      </c>
      <c r="N2068" s="64" t="s">
        <v>254</v>
      </c>
      <c r="O2068" s="64" t="s">
        <v>568</v>
      </c>
    </row>
    <row r="2069" spans="2:15" x14ac:dyDescent="0.3">
      <c r="B2069" t="s">
        <v>1536</v>
      </c>
      <c r="C2069" t="s">
        <v>16370</v>
      </c>
      <c r="D2069" t="s">
        <v>2388</v>
      </c>
      <c r="E2069" s="64">
        <v>0</v>
      </c>
      <c r="F2069" s="64">
        <v>0</v>
      </c>
      <c r="G2069" s="47">
        <v>42717</v>
      </c>
      <c r="H2069" s="71">
        <v>6.166666666666667</v>
      </c>
      <c r="I2069" s="64">
        <v>-1</v>
      </c>
      <c r="J2069" s="64" t="s">
        <v>1538</v>
      </c>
      <c r="K2069" s="64" t="s">
        <v>2160</v>
      </c>
      <c r="L2069" s="64" t="s">
        <v>16371</v>
      </c>
      <c r="M2069" s="64" t="s">
        <v>242</v>
      </c>
      <c r="N2069" s="64" t="s">
        <v>254</v>
      </c>
      <c r="O2069" s="64" t="s">
        <v>568</v>
      </c>
    </row>
    <row r="2070" spans="2:15" x14ac:dyDescent="0.3">
      <c r="B2070" t="s">
        <v>1536</v>
      </c>
      <c r="C2070" t="s">
        <v>16452</v>
      </c>
      <c r="D2070" t="s">
        <v>1612</v>
      </c>
      <c r="E2070" s="64">
        <v>0</v>
      </c>
      <c r="F2070" s="64">
        <v>0</v>
      </c>
      <c r="G2070" s="47">
        <v>42716</v>
      </c>
      <c r="H2070" s="71">
        <v>6.166666666666667</v>
      </c>
      <c r="I2070" s="64">
        <v>-1</v>
      </c>
      <c r="J2070" s="64" t="s">
        <v>1538</v>
      </c>
      <c r="K2070" s="64" t="s">
        <v>2160</v>
      </c>
      <c r="L2070" s="64" t="s">
        <v>2936</v>
      </c>
      <c r="M2070" s="64" t="s">
        <v>242</v>
      </c>
      <c r="N2070" s="64" t="s">
        <v>254</v>
      </c>
      <c r="O2070" s="64" t="s">
        <v>568</v>
      </c>
    </row>
    <row r="2071" spans="2:15" x14ac:dyDescent="0.3">
      <c r="B2071" t="s">
        <v>1546</v>
      </c>
      <c r="C2071" t="s">
        <v>16507</v>
      </c>
      <c r="D2071" t="s">
        <v>1533</v>
      </c>
      <c r="E2071" s="64">
        <v>0</v>
      </c>
      <c r="F2071" s="64">
        <v>0</v>
      </c>
      <c r="G2071" s="47">
        <v>42734</v>
      </c>
      <c r="H2071" s="71">
        <v>6.166666666666667</v>
      </c>
      <c r="I2071" s="64">
        <v>-1</v>
      </c>
      <c r="J2071" s="64" t="s">
        <v>1538</v>
      </c>
      <c r="K2071" s="64" t="s">
        <v>2160</v>
      </c>
      <c r="L2071" s="64" t="s">
        <v>4726</v>
      </c>
      <c r="M2071" s="64" t="s">
        <v>242</v>
      </c>
      <c r="N2071" s="64" t="s">
        <v>254</v>
      </c>
      <c r="O2071" s="64" t="s">
        <v>568</v>
      </c>
    </row>
    <row r="2072" spans="2:15" x14ac:dyDescent="0.3">
      <c r="B2072" t="s">
        <v>1536</v>
      </c>
      <c r="C2072" t="s">
        <v>16619</v>
      </c>
      <c r="D2072" t="s">
        <v>1494</v>
      </c>
      <c r="E2072" s="64">
        <v>1</v>
      </c>
      <c r="F2072" s="64">
        <v>1363.76</v>
      </c>
      <c r="G2072" s="47">
        <v>42724</v>
      </c>
      <c r="H2072" s="71">
        <v>6.166666666666667</v>
      </c>
      <c r="I2072" s="64">
        <v>-1</v>
      </c>
      <c r="J2072" s="64" t="s">
        <v>249</v>
      </c>
      <c r="K2072" s="64" t="s">
        <v>2173</v>
      </c>
      <c r="L2072" s="64" t="s">
        <v>2470</v>
      </c>
      <c r="M2072" s="64" t="s">
        <v>236</v>
      </c>
      <c r="N2072" s="64" t="s">
        <v>254</v>
      </c>
      <c r="O2072" s="64" t="s">
        <v>568</v>
      </c>
    </row>
    <row r="2073" spans="2:15" x14ac:dyDescent="0.3">
      <c r="B2073" t="s">
        <v>1536</v>
      </c>
      <c r="C2073" t="s">
        <v>16622</v>
      </c>
      <c r="D2073" t="s">
        <v>2319</v>
      </c>
      <c r="E2073" s="64">
        <v>0</v>
      </c>
      <c r="F2073" s="64">
        <v>0</v>
      </c>
      <c r="G2073" s="47">
        <v>42734</v>
      </c>
      <c r="H2073" s="71">
        <v>6.166666666666667</v>
      </c>
      <c r="I2073" s="64">
        <v>108397</v>
      </c>
      <c r="J2073" s="64" t="s">
        <v>1538</v>
      </c>
      <c r="K2073" s="64" t="s">
        <v>2160</v>
      </c>
      <c r="L2073" s="64" t="s">
        <v>16623</v>
      </c>
      <c r="M2073" s="64" t="s">
        <v>242</v>
      </c>
      <c r="N2073" s="64" t="s">
        <v>254</v>
      </c>
      <c r="O2073" s="64" t="s">
        <v>568</v>
      </c>
    </row>
    <row r="2074" spans="2:15" x14ac:dyDescent="0.3">
      <c r="B2074" t="s">
        <v>1536</v>
      </c>
      <c r="C2074" t="s">
        <v>16722</v>
      </c>
      <c r="D2074" t="s">
        <v>1903</v>
      </c>
      <c r="E2074" s="64">
        <v>0</v>
      </c>
      <c r="F2074" s="64">
        <v>0</v>
      </c>
      <c r="G2074" s="47">
        <v>42735</v>
      </c>
      <c r="H2074" s="71">
        <v>6.166666666666667</v>
      </c>
      <c r="I2074" s="64">
        <v>22526</v>
      </c>
      <c r="J2074" s="64" t="s">
        <v>1538</v>
      </c>
      <c r="K2074" s="64" t="s">
        <v>2160</v>
      </c>
      <c r="L2074" s="64" t="s">
        <v>8133</v>
      </c>
      <c r="M2074" s="64" t="s">
        <v>246</v>
      </c>
      <c r="N2074" s="64" t="s">
        <v>254</v>
      </c>
      <c r="O2074" s="64" t="s">
        <v>568</v>
      </c>
    </row>
    <row r="2075" spans="2:15" x14ac:dyDescent="0.3">
      <c r="B2075" t="s">
        <v>1536</v>
      </c>
      <c r="C2075" t="s">
        <v>16741</v>
      </c>
      <c r="D2075" t="s">
        <v>1729</v>
      </c>
      <c r="E2075" s="64">
        <v>0</v>
      </c>
      <c r="F2075" s="64">
        <v>0</v>
      </c>
      <c r="G2075" s="47">
        <v>42712</v>
      </c>
      <c r="H2075" s="71">
        <v>6.166666666666667</v>
      </c>
      <c r="I2075" s="64">
        <v>-1</v>
      </c>
      <c r="J2075" s="64" t="s">
        <v>1538</v>
      </c>
      <c r="K2075" s="64" t="s">
        <v>1535</v>
      </c>
      <c r="L2075" s="64" t="s">
        <v>1535</v>
      </c>
      <c r="M2075" s="64" t="s">
        <v>242</v>
      </c>
      <c r="N2075" s="64" t="s">
        <v>254</v>
      </c>
      <c r="O2075" s="64" t="s">
        <v>568</v>
      </c>
    </row>
    <row r="2076" spans="2:15" x14ac:dyDescent="0.3">
      <c r="B2076" t="s">
        <v>1536</v>
      </c>
      <c r="C2076" t="s">
        <v>16745</v>
      </c>
      <c r="D2076" t="s">
        <v>280</v>
      </c>
      <c r="E2076" s="64">
        <v>0</v>
      </c>
      <c r="F2076" s="64">
        <v>0</v>
      </c>
      <c r="G2076" s="47">
        <v>42705</v>
      </c>
      <c r="H2076" s="71">
        <v>6.166666666666667</v>
      </c>
      <c r="I2076" s="64">
        <v>-1</v>
      </c>
      <c r="J2076" s="64" t="s">
        <v>1538</v>
      </c>
      <c r="K2076" s="64" t="s">
        <v>1535</v>
      </c>
      <c r="L2076" s="64" t="s">
        <v>1535</v>
      </c>
      <c r="M2076" s="64" t="s">
        <v>236</v>
      </c>
      <c r="N2076" s="64" t="s">
        <v>254</v>
      </c>
      <c r="O2076" s="64" t="s">
        <v>568</v>
      </c>
    </row>
    <row r="2077" spans="2:15" x14ac:dyDescent="0.3">
      <c r="B2077" t="s">
        <v>1547</v>
      </c>
      <c r="C2077" t="s">
        <v>16755</v>
      </c>
      <c r="D2077" t="s">
        <v>568</v>
      </c>
      <c r="E2077" s="64">
        <v>0</v>
      </c>
      <c r="F2077" s="64">
        <v>0</v>
      </c>
      <c r="G2077" s="47">
        <v>42725</v>
      </c>
      <c r="H2077" s="71">
        <v>6.166666666666667</v>
      </c>
      <c r="I2077" s="64">
        <v>0</v>
      </c>
      <c r="J2077" s="64" t="s">
        <v>1538</v>
      </c>
      <c r="K2077" s="64" t="s">
        <v>1535</v>
      </c>
      <c r="L2077" s="64" t="s">
        <v>1535</v>
      </c>
      <c r="M2077" s="64" t="s">
        <v>242</v>
      </c>
      <c r="N2077" s="64" t="s">
        <v>254</v>
      </c>
      <c r="O2077" s="64" t="s">
        <v>568</v>
      </c>
    </row>
    <row r="2078" spans="2:15" x14ac:dyDescent="0.3">
      <c r="B2078" t="s">
        <v>1547</v>
      </c>
      <c r="C2078" t="s">
        <v>16786</v>
      </c>
      <c r="D2078" t="s">
        <v>568</v>
      </c>
      <c r="E2078" s="64">
        <v>0</v>
      </c>
      <c r="F2078" s="64">
        <v>0</v>
      </c>
      <c r="G2078" s="47">
        <v>42713</v>
      </c>
      <c r="H2078" s="71">
        <v>6.166666666666667</v>
      </c>
      <c r="I2078" s="64">
        <v>0</v>
      </c>
      <c r="J2078" s="64" t="s">
        <v>1538</v>
      </c>
      <c r="K2078" s="64" t="s">
        <v>1535</v>
      </c>
      <c r="L2078" s="64" t="s">
        <v>1535</v>
      </c>
      <c r="M2078" s="64" t="s">
        <v>242</v>
      </c>
      <c r="N2078" s="64" t="s">
        <v>254</v>
      </c>
      <c r="O2078" s="64" t="s">
        <v>568</v>
      </c>
    </row>
    <row r="2079" spans="2:15" x14ac:dyDescent="0.3">
      <c r="B2079" t="s">
        <v>1547</v>
      </c>
      <c r="C2079" t="s">
        <v>16886</v>
      </c>
      <c r="D2079" t="s">
        <v>568</v>
      </c>
      <c r="E2079" s="64">
        <v>0</v>
      </c>
      <c r="F2079" s="64">
        <v>0</v>
      </c>
      <c r="G2079" s="47">
        <v>42721</v>
      </c>
      <c r="H2079" s="71">
        <v>6.166666666666667</v>
      </c>
      <c r="I2079" s="64">
        <v>0</v>
      </c>
      <c r="J2079" s="64" t="s">
        <v>1538</v>
      </c>
      <c r="K2079" s="64" t="s">
        <v>1535</v>
      </c>
      <c r="L2079" s="64" t="s">
        <v>1535</v>
      </c>
      <c r="M2079" s="64" t="s">
        <v>242</v>
      </c>
      <c r="N2079" s="64" t="s">
        <v>254</v>
      </c>
      <c r="O2079" s="64" t="s">
        <v>568</v>
      </c>
    </row>
    <row r="2080" spans="2:15" x14ac:dyDescent="0.3">
      <c r="B2080" t="s">
        <v>1536</v>
      </c>
      <c r="C2080" t="s">
        <v>16903</v>
      </c>
      <c r="D2080" t="s">
        <v>484</v>
      </c>
      <c r="E2080" s="64">
        <v>0</v>
      </c>
      <c r="F2080" s="64">
        <v>0</v>
      </c>
      <c r="G2080" s="47">
        <v>42725</v>
      </c>
      <c r="H2080" s="71">
        <v>6.166666666666667</v>
      </c>
      <c r="I2080" s="64">
        <v>-1</v>
      </c>
      <c r="J2080" s="64" t="s">
        <v>1538</v>
      </c>
      <c r="K2080" s="64" t="s">
        <v>1535</v>
      </c>
      <c r="L2080" s="64" t="s">
        <v>1535</v>
      </c>
      <c r="M2080" s="64" t="s">
        <v>236</v>
      </c>
      <c r="N2080" s="64" t="s">
        <v>254</v>
      </c>
      <c r="O2080" s="64" t="s">
        <v>568</v>
      </c>
    </row>
    <row r="2081" spans="2:15" x14ac:dyDescent="0.3">
      <c r="B2081" t="s">
        <v>1547</v>
      </c>
      <c r="C2081" t="s">
        <v>17088</v>
      </c>
      <c r="D2081" t="s">
        <v>568</v>
      </c>
      <c r="E2081" s="64">
        <v>0</v>
      </c>
      <c r="F2081" s="64">
        <v>0</v>
      </c>
      <c r="G2081" s="47">
        <v>42705</v>
      </c>
      <c r="H2081" s="71">
        <v>6.166666666666667</v>
      </c>
      <c r="I2081" s="64">
        <v>0</v>
      </c>
      <c r="J2081" s="64" t="s">
        <v>1538</v>
      </c>
      <c r="K2081" s="64" t="s">
        <v>1535</v>
      </c>
      <c r="L2081" s="64" t="s">
        <v>1535</v>
      </c>
      <c r="M2081" s="64" t="s">
        <v>236</v>
      </c>
      <c r="N2081" s="64" t="s">
        <v>254</v>
      </c>
      <c r="O2081" s="64" t="s">
        <v>568</v>
      </c>
    </row>
    <row r="2082" spans="2:15" x14ac:dyDescent="0.3">
      <c r="B2082" t="s">
        <v>1536</v>
      </c>
      <c r="C2082" t="s">
        <v>17132</v>
      </c>
      <c r="D2082" t="s">
        <v>1729</v>
      </c>
      <c r="E2082" s="64">
        <v>0</v>
      </c>
      <c r="F2082" s="64">
        <v>0</v>
      </c>
      <c r="G2082" s="47">
        <v>42721</v>
      </c>
      <c r="H2082" s="71">
        <v>6.166666666666667</v>
      </c>
      <c r="I2082" s="64">
        <v>-1</v>
      </c>
      <c r="J2082" s="64" t="s">
        <v>1538</v>
      </c>
      <c r="K2082" s="64" t="s">
        <v>1535</v>
      </c>
      <c r="L2082" s="64" t="s">
        <v>1535</v>
      </c>
      <c r="M2082" s="64" t="s">
        <v>246</v>
      </c>
      <c r="N2082" s="64" t="s">
        <v>254</v>
      </c>
      <c r="O2082" s="64" t="s">
        <v>568</v>
      </c>
    </row>
    <row r="2083" spans="2:15" x14ac:dyDescent="0.3">
      <c r="B2083" t="s">
        <v>1547</v>
      </c>
      <c r="C2083" t="s">
        <v>17169</v>
      </c>
      <c r="D2083" t="s">
        <v>568</v>
      </c>
      <c r="E2083" s="64">
        <v>0</v>
      </c>
      <c r="F2083" s="64">
        <v>0</v>
      </c>
      <c r="G2083" s="47">
        <v>42725</v>
      </c>
      <c r="H2083" s="71">
        <v>6.166666666666667</v>
      </c>
      <c r="I2083" s="64">
        <v>0</v>
      </c>
      <c r="J2083" s="64" t="s">
        <v>1538</v>
      </c>
      <c r="K2083" s="64" t="s">
        <v>1535</v>
      </c>
      <c r="L2083" s="64" t="s">
        <v>1535</v>
      </c>
      <c r="M2083" s="64" t="s">
        <v>242</v>
      </c>
      <c r="N2083" s="64" t="s">
        <v>254</v>
      </c>
      <c r="O2083" s="64" t="s">
        <v>568</v>
      </c>
    </row>
    <row r="2084" spans="2:15" x14ac:dyDescent="0.3">
      <c r="B2084" t="s">
        <v>1536</v>
      </c>
      <c r="C2084" t="s">
        <v>17311</v>
      </c>
      <c r="D2084" t="s">
        <v>271</v>
      </c>
      <c r="E2084" s="64">
        <v>0</v>
      </c>
      <c r="F2084" s="64">
        <v>0</v>
      </c>
      <c r="G2084" s="47">
        <v>42730</v>
      </c>
      <c r="H2084" s="71">
        <v>6.166666666666667</v>
      </c>
      <c r="I2084" s="64">
        <v>-1</v>
      </c>
      <c r="J2084" s="64" t="s">
        <v>1538</v>
      </c>
      <c r="K2084" s="64" t="s">
        <v>1535</v>
      </c>
      <c r="L2084" s="64" t="s">
        <v>1535</v>
      </c>
      <c r="M2084" s="64" t="s">
        <v>242</v>
      </c>
      <c r="N2084" s="64" t="s">
        <v>254</v>
      </c>
      <c r="O2084" s="64" t="s">
        <v>568</v>
      </c>
    </row>
    <row r="2085" spans="2:15" x14ac:dyDescent="0.3">
      <c r="B2085" t="s">
        <v>1547</v>
      </c>
      <c r="C2085" t="s">
        <v>17424</v>
      </c>
      <c r="D2085" t="s">
        <v>568</v>
      </c>
      <c r="E2085" s="64">
        <v>0</v>
      </c>
      <c r="F2085" s="64">
        <v>0</v>
      </c>
      <c r="G2085" s="47">
        <v>42720</v>
      </c>
      <c r="H2085" s="71">
        <v>6.166666666666667</v>
      </c>
      <c r="I2085" s="64">
        <v>0</v>
      </c>
      <c r="J2085" s="64" t="s">
        <v>1538</v>
      </c>
      <c r="K2085" s="64" t="s">
        <v>1535</v>
      </c>
      <c r="L2085" s="64" t="s">
        <v>1535</v>
      </c>
      <c r="M2085" s="64" t="s">
        <v>236</v>
      </c>
      <c r="N2085" s="64" t="s">
        <v>254</v>
      </c>
      <c r="O2085" s="64" t="s">
        <v>568</v>
      </c>
    </row>
    <row r="2086" spans="2:15" x14ac:dyDescent="0.3">
      <c r="B2086" t="s">
        <v>1536</v>
      </c>
      <c r="C2086" t="s">
        <v>17465</v>
      </c>
      <c r="D2086" t="s">
        <v>514</v>
      </c>
      <c r="E2086" s="64">
        <v>0</v>
      </c>
      <c r="F2086" s="64">
        <v>0</v>
      </c>
      <c r="G2086" s="47">
        <v>42719</v>
      </c>
      <c r="H2086" s="71">
        <v>6.166666666666667</v>
      </c>
      <c r="I2086" s="64">
        <v>-1</v>
      </c>
      <c r="J2086" s="64" t="s">
        <v>1538</v>
      </c>
      <c r="K2086" s="64" t="s">
        <v>1535</v>
      </c>
      <c r="L2086" s="64" t="s">
        <v>1535</v>
      </c>
      <c r="M2086" s="64" t="s">
        <v>242</v>
      </c>
      <c r="N2086" s="64" t="s">
        <v>254</v>
      </c>
      <c r="O2086" s="64" t="s">
        <v>568</v>
      </c>
    </row>
    <row r="2087" spans="2:15" x14ac:dyDescent="0.3">
      <c r="B2087" t="s">
        <v>1547</v>
      </c>
      <c r="C2087" t="s">
        <v>17619</v>
      </c>
      <c r="D2087" t="s">
        <v>568</v>
      </c>
      <c r="E2087" s="64">
        <v>0</v>
      </c>
      <c r="F2087" s="64">
        <v>0</v>
      </c>
      <c r="G2087" s="47">
        <v>42721</v>
      </c>
      <c r="H2087" s="71">
        <v>6.166666666666667</v>
      </c>
      <c r="I2087" s="64">
        <v>0</v>
      </c>
      <c r="J2087" s="64" t="s">
        <v>1538</v>
      </c>
      <c r="K2087" s="64" t="s">
        <v>1535</v>
      </c>
      <c r="L2087" s="64" t="s">
        <v>1535</v>
      </c>
      <c r="M2087" s="64" t="s">
        <v>242</v>
      </c>
      <c r="N2087" s="64" t="s">
        <v>254</v>
      </c>
      <c r="O2087" s="64" t="s">
        <v>568</v>
      </c>
    </row>
    <row r="2088" spans="2:15" x14ac:dyDescent="0.3">
      <c r="B2088" t="s">
        <v>1547</v>
      </c>
      <c r="C2088" t="s">
        <v>17637</v>
      </c>
      <c r="D2088" t="s">
        <v>568</v>
      </c>
      <c r="E2088" s="64">
        <v>0</v>
      </c>
      <c r="F2088" s="64">
        <v>0</v>
      </c>
      <c r="G2088" s="47">
        <v>42725</v>
      </c>
      <c r="H2088" s="71">
        <v>6.166666666666667</v>
      </c>
      <c r="I2088" s="64">
        <v>0</v>
      </c>
      <c r="J2088" s="64" t="s">
        <v>1538</v>
      </c>
      <c r="K2088" s="64" t="s">
        <v>1535</v>
      </c>
      <c r="L2088" s="64" t="s">
        <v>1535</v>
      </c>
      <c r="M2088" s="64" t="s">
        <v>242</v>
      </c>
      <c r="N2088" s="64" t="s">
        <v>254</v>
      </c>
      <c r="O2088" s="64" t="s">
        <v>568</v>
      </c>
    </row>
    <row r="2089" spans="2:15" x14ac:dyDescent="0.3">
      <c r="B2089" t="s">
        <v>1536</v>
      </c>
      <c r="C2089" t="s">
        <v>12348</v>
      </c>
      <c r="D2089" t="s">
        <v>543</v>
      </c>
      <c r="E2089" s="64">
        <v>0</v>
      </c>
      <c r="F2089" s="64">
        <v>0</v>
      </c>
      <c r="G2089" s="47">
        <v>42685</v>
      </c>
      <c r="H2089" s="71">
        <v>6.25</v>
      </c>
      <c r="I2089" s="64">
        <v>-1</v>
      </c>
      <c r="J2089" s="64" t="s">
        <v>1538</v>
      </c>
      <c r="K2089" s="64" t="s">
        <v>1535</v>
      </c>
      <c r="L2089" s="64" t="s">
        <v>1535</v>
      </c>
      <c r="M2089" s="64" t="s">
        <v>236</v>
      </c>
      <c r="N2089" s="64" t="s">
        <v>254</v>
      </c>
      <c r="O2089" s="64" t="s">
        <v>568</v>
      </c>
    </row>
    <row r="2090" spans="2:15" x14ac:dyDescent="0.3">
      <c r="B2090" t="s">
        <v>1536</v>
      </c>
      <c r="C2090" t="s">
        <v>12361</v>
      </c>
      <c r="D2090" t="s">
        <v>468</v>
      </c>
      <c r="E2090" s="64">
        <v>1</v>
      </c>
      <c r="F2090" s="64">
        <v>222.57</v>
      </c>
      <c r="G2090" s="47">
        <v>42699</v>
      </c>
      <c r="H2090" s="71">
        <v>6.25</v>
      </c>
      <c r="I2090" s="64">
        <v>-1</v>
      </c>
      <c r="J2090" s="64" t="s">
        <v>1538</v>
      </c>
      <c r="K2090" s="64" t="s">
        <v>1535</v>
      </c>
      <c r="L2090" s="64" t="s">
        <v>1535</v>
      </c>
      <c r="M2090" s="64" t="s">
        <v>242</v>
      </c>
      <c r="N2090" s="64" t="s">
        <v>254</v>
      </c>
      <c r="O2090" s="64" t="s">
        <v>568</v>
      </c>
    </row>
    <row r="2091" spans="2:15" x14ac:dyDescent="0.3">
      <c r="B2091" t="s">
        <v>1536</v>
      </c>
      <c r="C2091" t="s">
        <v>12465</v>
      </c>
      <c r="D2091" t="s">
        <v>2748</v>
      </c>
      <c r="E2091" s="64">
        <v>0</v>
      </c>
      <c r="F2091" s="64">
        <v>0</v>
      </c>
      <c r="G2091" s="47">
        <v>42692</v>
      </c>
      <c r="H2091" s="71">
        <v>6.25</v>
      </c>
      <c r="I2091" s="64">
        <v>-1</v>
      </c>
      <c r="J2091" s="64" t="s">
        <v>1538</v>
      </c>
      <c r="K2091" s="64" t="s">
        <v>1535</v>
      </c>
      <c r="L2091" s="64" t="s">
        <v>1535</v>
      </c>
      <c r="M2091" s="64" t="s">
        <v>242</v>
      </c>
      <c r="N2091" s="64" t="s">
        <v>254</v>
      </c>
      <c r="O2091" s="64" t="s">
        <v>568</v>
      </c>
    </row>
    <row r="2092" spans="2:15" x14ac:dyDescent="0.3">
      <c r="B2092" t="s">
        <v>1547</v>
      </c>
      <c r="C2092" t="s">
        <v>12621</v>
      </c>
      <c r="D2092" t="s">
        <v>568</v>
      </c>
      <c r="E2092" s="64">
        <v>0</v>
      </c>
      <c r="F2092" s="64">
        <v>0</v>
      </c>
      <c r="G2092" s="47">
        <v>42704</v>
      </c>
      <c r="H2092" s="71">
        <v>6.25</v>
      </c>
      <c r="I2092" s="64">
        <v>0</v>
      </c>
      <c r="J2092" s="64" t="s">
        <v>1538</v>
      </c>
      <c r="K2092" s="64" t="s">
        <v>1535</v>
      </c>
      <c r="L2092" s="64" t="s">
        <v>1535</v>
      </c>
      <c r="M2092" s="64" t="s">
        <v>242</v>
      </c>
      <c r="N2092" s="64" t="s">
        <v>254</v>
      </c>
      <c r="O2092" s="64" t="s">
        <v>568</v>
      </c>
    </row>
    <row r="2093" spans="2:15" x14ac:dyDescent="0.3">
      <c r="B2093" t="s">
        <v>1536</v>
      </c>
      <c r="C2093" t="s">
        <v>12633</v>
      </c>
      <c r="D2093" t="s">
        <v>329</v>
      </c>
      <c r="E2093" s="64">
        <v>1</v>
      </c>
      <c r="F2093" s="64">
        <v>1363.76</v>
      </c>
      <c r="G2093" s="47">
        <v>42682</v>
      </c>
      <c r="H2093" s="71">
        <v>6.25</v>
      </c>
      <c r="I2093" s="64">
        <v>-1</v>
      </c>
      <c r="J2093" s="64" t="s">
        <v>1538</v>
      </c>
      <c r="K2093" s="64" t="s">
        <v>1535</v>
      </c>
      <c r="L2093" s="64" t="s">
        <v>1535</v>
      </c>
      <c r="M2093" s="64" t="s">
        <v>236</v>
      </c>
      <c r="N2093" s="64" t="s">
        <v>254</v>
      </c>
      <c r="O2093" s="64" t="s">
        <v>568</v>
      </c>
    </row>
    <row r="2094" spans="2:15" x14ac:dyDescent="0.3">
      <c r="B2094" t="s">
        <v>1547</v>
      </c>
      <c r="C2094" t="s">
        <v>12749</v>
      </c>
      <c r="D2094" t="s">
        <v>568</v>
      </c>
      <c r="E2094" s="64">
        <v>0</v>
      </c>
      <c r="F2094" s="64">
        <v>0</v>
      </c>
      <c r="G2094" s="47">
        <v>42690</v>
      </c>
      <c r="H2094" s="71">
        <v>6.25</v>
      </c>
      <c r="I2094" s="64">
        <v>0</v>
      </c>
      <c r="J2094" s="64" t="s">
        <v>1538</v>
      </c>
      <c r="K2094" s="64" t="s">
        <v>1535</v>
      </c>
      <c r="L2094" s="64" t="s">
        <v>1535</v>
      </c>
      <c r="M2094" s="64" t="s">
        <v>242</v>
      </c>
      <c r="N2094" s="64" t="s">
        <v>254</v>
      </c>
      <c r="O2094" s="64" t="s">
        <v>568</v>
      </c>
    </row>
    <row r="2095" spans="2:15" x14ac:dyDescent="0.3">
      <c r="B2095" t="s">
        <v>1536</v>
      </c>
      <c r="C2095" t="s">
        <v>12783</v>
      </c>
      <c r="D2095" t="s">
        <v>1711</v>
      </c>
      <c r="E2095" s="64">
        <v>0</v>
      </c>
      <c r="F2095" s="64">
        <v>0</v>
      </c>
      <c r="G2095" s="47">
        <v>42684</v>
      </c>
      <c r="H2095" s="71">
        <v>6.25</v>
      </c>
      <c r="I2095" s="64">
        <v>-1</v>
      </c>
      <c r="J2095" s="64" t="s">
        <v>1538</v>
      </c>
      <c r="K2095" s="64" t="s">
        <v>1535</v>
      </c>
      <c r="L2095" s="64" t="s">
        <v>1535</v>
      </c>
      <c r="M2095" s="64" t="s">
        <v>241</v>
      </c>
      <c r="N2095" s="64" t="s">
        <v>254</v>
      </c>
      <c r="O2095" s="64" t="s">
        <v>568</v>
      </c>
    </row>
    <row r="2096" spans="2:15" x14ac:dyDescent="0.3">
      <c r="B2096" t="s">
        <v>1536</v>
      </c>
      <c r="C2096" t="s">
        <v>12826</v>
      </c>
      <c r="D2096" t="s">
        <v>373</v>
      </c>
      <c r="E2096" s="64">
        <v>0</v>
      </c>
      <c r="F2096" s="64">
        <v>0</v>
      </c>
      <c r="G2096" s="47">
        <v>42690</v>
      </c>
      <c r="H2096" s="71">
        <v>6.25</v>
      </c>
      <c r="I2096" s="64">
        <v>-1</v>
      </c>
      <c r="J2096" s="64" t="s">
        <v>1538</v>
      </c>
      <c r="K2096" s="64" t="s">
        <v>1535</v>
      </c>
      <c r="L2096" s="64" t="s">
        <v>1535</v>
      </c>
      <c r="M2096" s="64" t="s">
        <v>246</v>
      </c>
      <c r="N2096" s="64" t="s">
        <v>254</v>
      </c>
      <c r="O2096" s="64" t="s">
        <v>568</v>
      </c>
    </row>
    <row r="2097" spans="2:15" x14ac:dyDescent="0.3">
      <c r="B2097" t="s">
        <v>1547</v>
      </c>
      <c r="C2097" t="s">
        <v>12827</v>
      </c>
      <c r="D2097" t="s">
        <v>568</v>
      </c>
      <c r="E2097" s="64">
        <v>0</v>
      </c>
      <c r="F2097" s="64">
        <v>0</v>
      </c>
      <c r="G2097" s="47">
        <v>42702</v>
      </c>
      <c r="H2097" s="71">
        <v>6.25</v>
      </c>
      <c r="I2097" s="64">
        <v>0</v>
      </c>
      <c r="J2097" s="64" t="s">
        <v>1538</v>
      </c>
      <c r="K2097" s="64" t="s">
        <v>1535</v>
      </c>
      <c r="L2097" s="64" t="s">
        <v>1535</v>
      </c>
      <c r="M2097" s="64" t="s">
        <v>236</v>
      </c>
      <c r="N2097" s="64" t="s">
        <v>254</v>
      </c>
      <c r="O2097" s="64" t="s">
        <v>568</v>
      </c>
    </row>
    <row r="2098" spans="2:15" x14ac:dyDescent="0.3">
      <c r="B2098" t="s">
        <v>1536</v>
      </c>
      <c r="C2098" t="s">
        <v>12835</v>
      </c>
      <c r="D2098" t="s">
        <v>499</v>
      </c>
      <c r="E2098" s="64">
        <v>0</v>
      </c>
      <c r="F2098" s="64">
        <v>0</v>
      </c>
      <c r="G2098" s="47">
        <v>42704</v>
      </c>
      <c r="H2098" s="71">
        <v>6.25</v>
      </c>
      <c r="I2098" s="64">
        <v>-1</v>
      </c>
      <c r="J2098" s="64" t="s">
        <v>1538</v>
      </c>
      <c r="K2098" s="64" t="s">
        <v>1535</v>
      </c>
      <c r="L2098" s="64" t="s">
        <v>1535</v>
      </c>
      <c r="M2098" s="64" t="s">
        <v>246</v>
      </c>
      <c r="N2098" s="64" t="s">
        <v>254</v>
      </c>
      <c r="O2098" s="64" t="s">
        <v>568</v>
      </c>
    </row>
    <row r="2099" spans="2:15" x14ac:dyDescent="0.3">
      <c r="B2099" t="s">
        <v>1536</v>
      </c>
      <c r="C2099" t="s">
        <v>12865</v>
      </c>
      <c r="D2099" t="s">
        <v>1922</v>
      </c>
      <c r="E2099" s="64">
        <v>0</v>
      </c>
      <c r="F2099" s="64">
        <v>0</v>
      </c>
      <c r="G2099" s="47">
        <v>42704</v>
      </c>
      <c r="H2099" s="71">
        <v>6.25</v>
      </c>
      <c r="I2099" s="64">
        <v>-1</v>
      </c>
      <c r="J2099" s="64" t="s">
        <v>249</v>
      </c>
      <c r="K2099" s="64" t="s">
        <v>2160</v>
      </c>
      <c r="L2099" s="64" t="s">
        <v>12866</v>
      </c>
      <c r="M2099" s="64" t="s">
        <v>236</v>
      </c>
      <c r="N2099" s="64" t="s">
        <v>254</v>
      </c>
      <c r="O2099" s="64" t="s">
        <v>568</v>
      </c>
    </row>
    <row r="2100" spans="2:15" x14ac:dyDescent="0.3">
      <c r="B2100" t="s">
        <v>1546</v>
      </c>
      <c r="C2100" t="s">
        <v>12874</v>
      </c>
      <c r="D2100" t="s">
        <v>2094</v>
      </c>
      <c r="E2100" s="64">
        <v>0</v>
      </c>
      <c r="F2100" s="64">
        <v>0</v>
      </c>
      <c r="G2100" s="47">
        <v>42703</v>
      </c>
      <c r="H2100" s="71">
        <v>6.25</v>
      </c>
      <c r="I2100" s="64">
        <v>-1</v>
      </c>
      <c r="J2100" s="64" t="s">
        <v>249</v>
      </c>
      <c r="K2100" s="64" t="s">
        <v>2160</v>
      </c>
      <c r="L2100" s="64" t="s">
        <v>12875</v>
      </c>
      <c r="M2100" s="64" t="s">
        <v>242</v>
      </c>
      <c r="N2100" s="64" t="s">
        <v>254</v>
      </c>
      <c r="O2100" s="64" t="s">
        <v>568</v>
      </c>
    </row>
    <row r="2101" spans="2:15" x14ac:dyDescent="0.3">
      <c r="B2101" t="s">
        <v>1536</v>
      </c>
      <c r="C2101" t="s">
        <v>12992</v>
      </c>
      <c r="D2101" t="s">
        <v>1991</v>
      </c>
      <c r="E2101" s="64">
        <v>0</v>
      </c>
      <c r="F2101" s="64">
        <v>0</v>
      </c>
      <c r="G2101" s="47">
        <v>42686</v>
      </c>
      <c r="H2101" s="71">
        <v>6.25</v>
      </c>
      <c r="I2101" s="64">
        <v>-1</v>
      </c>
      <c r="J2101" s="64" t="s">
        <v>249</v>
      </c>
      <c r="K2101" s="64" t="s">
        <v>2160</v>
      </c>
      <c r="L2101" s="64" t="s">
        <v>2925</v>
      </c>
      <c r="M2101" s="64" t="s">
        <v>242</v>
      </c>
      <c r="N2101" s="64" t="s">
        <v>254</v>
      </c>
      <c r="O2101" s="64" t="s">
        <v>568</v>
      </c>
    </row>
    <row r="2102" spans="2:15" x14ac:dyDescent="0.3">
      <c r="B2102" t="s">
        <v>1536</v>
      </c>
      <c r="C2102" t="s">
        <v>12996</v>
      </c>
      <c r="D2102" t="s">
        <v>2030</v>
      </c>
      <c r="E2102" s="64">
        <v>1</v>
      </c>
      <c r="F2102" s="64">
        <v>333.85</v>
      </c>
      <c r="G2102" s="47">
        <v>42704</v>
      </c>
      <c r="H2102" s="71">
        <v>6.25</v>
      </c>
      <c r="I2102" s="64">
        <v>-1</v>
      </c>
      <c r="J2102" s="64" t="s">
        <v>1538</v>
      </c>
      <c r="K2102" s="64" t="s">
        <v>2173</v>
      </c>
      <c r="L2102" s="64" t="s">
        <v>12997</v>
      </c>
      <c r="M2102" s="64" t="s">
        <v>246</v>
      </c>
      <c r="N2102" s="64" t="s">
        <v>254</v>
      </c>
      <c r="O2102" s="64" t="s">
        <v>568</v>
      </c>
    </row>
    <row r="2103" spans="2:15" x14ac:dyDescent="0.3">
      <c r="B2103" t="s">
        <v>1536</v>
      </c>
      <c r="C2103" t="s">
        <v>13194</v>
      </c>
      <c r="D2103" t="s">
        <v>1892</v>
      </c>
      <c r="E2103" s="64">
        <v>0</v>
      </c>
      <c r="F2103" s="64">
        <v>0</v>
      </c>
      <c r="G2103" s="47">
        <v>42693</v>
      </c>
      <c r="H2103" s="71">
        <v>6.25</v>
      </c>
      <c r="I2103" s="64">
        <v>-1</v>
      </c>
      <c r="J2103" s="64" t="s">
        <v>1538</v>
      </c>
      <c r="K2103" s="64" t="s">
        <v>2160</v>
      </c>
      <c r="L2103" s="64" t="s">
        <v>13195</v>
      </c>
      <c r="M2103" s="64" t="s">
        <v>236</v>
      </c>
      <c r="N2103" s="64" t="s">
        <v>254</v>
      </c>
      <c r="O2103" s="64" t="s">
        <v>568</v>
      </c>
    </row>
    <row r="2104" spans="2:15" x14ac:dyDescent="0.3">
      <c r="B2104" t="s">
        <v>1536</v>
      </c>
      <c r="C2104" t="s">
        <v>13266</v>
      </c>
      <c r="D2104" t="s">
        <v>1563</v>
      </c>
      <c r="E2104" s="64">
        <v>0</v>
      </c>
      <c r="F2104" s="64">
        <v>0</v>
      </c>
      <c r="G2104" s="47">
        <v>42703</v>
      </c>
      <c r="H2104" s="71">
        <v>6.25</v>
      </c>
      <c r="I2104" s="64">
        <v>-1</v>
      </c>
      <c r="J2104" s="64" t="s">
        <v>249</v>
      </c>
      <c r="K2104" s="64" t="s">
        <v>2160</v>
      </c>
      <c r="L2104" s="64" t="s">
        <v>5368</v>
      </c>
      <c r="M2104" s="64" t="s">
        <v>242</v>
      </c>
      <c r="N2104" s="64" t="s">
        <v>254</v>
      </c>
      <c r="O2104" s="64" t="s">
        <v>568</v>
      </c>
    </row>
    <row r="2105" spans="2:15" x14ac:dyDescent="0.3">
      <c r="B2105" t="s">
        <v>1536</v>
      </c>
      <c r="C2105" t="s">
        <v>13295</v>
      </c>
      <c r="D2105" t="s">
        <v>2346</v>
      </c>
      <c r="E2105" s="64">
        <v>0</v>
      </c>
      <c r="F2105" s="64">
        <v>0</v>
      </c>
      <c r="G2105" s="47">
        <v>42688</v>
      </c>
      <c r="H2105" s="71">
        <v>6.25</v>
      </c>
      <c r="I2105" s="64">
        <v>39722</v>
      </c>
      <c r="J2105" s="64" t="s">
        <v>1538</v>
      </c>
      <c r="K2105" s="64" t="s">
        <v>2160</v>
      </c>
      <c r="L2105" s="64" t="s">
        <v>13296</v>
      </c>
      <c r="M2105" s="64" t="s">
        <v>242</v>
      </c>
      <c r="N2105" s="64" t="s">
        <v>254</v>
      </c>
      <c r="O2105" s="64" t="s">
        <v>568</v>
      </c>
    </row>
    <row r="2106" spans="2:15" x14ac:dyDescent="0.3">
      <c r="B2106" t="s">
        <v>1536</v>
      </c>
      <c r="C2106" t="s">
        <v>13338</v>
      </c>
      <c r="D2106" t="s">
        <v>1432</v>
      </c>
      <c r="E2106" s="64">
        <v>0</v>
      </c>
      <c r="F2106" s="64">
        <v>0</v>
      </c>
      <c r="G2106" s="47">
        <v>42698</v>
      </c>
      <c r="H2106" s="71">
        <v>6.25</v>
      </c>
      <c r="I2106" s="64">
        <v>-1</v>
      </c>
      <c r="J2106" s="64" t="s">
        <v>1538</v>
      </c>
      <c r="K2106" s="64" t="s">
        <v>2160</v>
      </c>
      <c r="L2106" s="64" t="s">
        <v>4235</v>
      </c>
      <c r="M2106" s="64" t="s">
        <v>241</v>
      </c>
      <c r="N2106" s="64" t="s">
        <v>254</v>
      </c>
      <c r="O2106" s="64" t="s">
        <v>568</v>
      </c>
    </row>
    <row r="2107" spans="2:15" x14ac:dyDescent="0.3">
      <c r="B2107" t="s">
        <v>1536</v>
      </c>
      <c r="C2107" t="s">
        <v>13469</v>
      </c>
      <c r="D2107" t="s">
        <v>1775</v>
      </c>
      <c r="E2107" s="64">
        <v>0</v>
      </c>
      <c r="F2107" s="64">
        <v>0</v>
      </c>
      <c r="G2107" s="47">
        <v>42679</v>
      </c>
      <c r="H2107" s="71">
        <v>6.25</v>
      </c>
      <c r="I2107" s="64">
        <v>-1</v>
      </c>
      <c r="J2107" s="64" t="s">
        <v>1538</v>
      </c>
      <c r="K2107" s="64" t="s">
        <v>2173</v>
      </c>
      <c r="L2107" s="64" t="s">
        <v>13470</v>
      </c>
      <c r="M2107" s="64" t="s">
        <v>246</v>
      </c>
      <c r="N2107" s="64" t="s">
        <v>254</v>
      </c>
      <c r="O2107" s="64" t="s">
        <v>568</v>
      </c>
    </row>
    <row r="2108" spans="2:15" x14ac:dyDescent="0.3">
      <c r="B2108" t="s">
        <v>1536</v>
      </c>
      <c r="C2108" t="s">
        <v>13507</v>
      </c>
      <c r="D2108" t="s">
        <v>2022</v>
      </c>
      <c r="E2108" s="64">
        <v>0</v>
      </c>
      <c r="F2108" s="64">
        <v>0</v>
      </c>
      <c r="G2108" s="47">
        <v>42692</v>
      </c>
      <c r="H2108" s="71">
        <v>6.25</v>
      </c>
      <c r="I2108" s="64">
        <v>-1</v>
      </c>
      <c r="J2108" s="64" t="s">
        <v>249</v>
      </c>
      <c r="K2108" s="64" t="s">
        <v>2160</v>
      </c>
      <c r="L2108" s="64" t="s">
        <v>3070</v>
      </c>
      <c r="M2108" s="64" t="s">
        <v>241</v>
      </c>
      <c r="N2108" s="64" t="s">
        <v>254</v>
      </c>
      <c r="O2108" s="64" t="s">
        <v>568</v>
      </c>
    </row>
    <row r="2109" spans="2:15" x14ac:dyDescent="0.3">
      <c r="B2109" t="s">
        <v>1536</v>
      </c>
      <c r="C2109" t="s">
        <v>13514</v>
      </c>
      <c r="D2109" t="s">
        <v>1957</v>
      </c>
      <c r="E2109" s="64">
        <v>0</v>
      </c>
      <c r="F2109" s="64">
        <v>0</v>
      </c>
      <c r="G2109" s="47">
        <v>42682</v>
      </c>
      <c r="H2109" s="71">
        <v>6.25</v>
      </c>
      <c r="I2109" s="64">
        <v>-1</v>
      </c>
      <c r="J2109" s="64" t="s">
        <v>1538</v>
      </c>
      <c r="K2109" s="64" t="s">
        <v>2173</v>
      </c>
      <c r="L2109" s="64" t="s">
        <v>13515</v>
      </c>
      <c r="M2109" s="64" t="s">
        <v>241</v>
      </c>
      <c r="N2109" s="64" t="s">
        <v>254</v>
      </c>
      <c r="O2109" s="64" t="s">
        <v>568</v>
      </c>
    </row>
    <row r="2110" spans="2:15" x14ac:dyDescent="0.3">
      <c r="B2110" t="s">
        <v>1536</v>
      </c>
      <c r="C2110" t="s">
        <v>12200</v>
      </c>
      <c r="D2110" t="s">
        <v>2263</v>
      </c>
      <c r="E2110" s="64">
        <v>0</v>
      </c>
      <c r="F2110" s="64">
        <v>0</v>
      </c>
      <c r="G2110" s="47">
        <v>42697</v>
      </c>
      <c r="H2110" s="71">
        <v>6.25</v>
      </c>
      <c r="I2110" s="64">
        <v>18522</v>
      </c>
      <c r="J2110" s="64" t="s">
        <v>1538</v>
      </c>
      <c r="K2110" s="64" t="s">
        <v>2160</v>
      </c>
      <c r="L2110" s="64" t="s">
        <v>12201</v>
      </c>
      <c r="M2110" s="64" t="s">
        <v>241</v>
      </c>
      <c r="N2110" s="64" t="s">
        <v>254</v>
      </c>
      <c r="O2110" s="64" t="s">
        <v>568</v>
      </c>
    </row>
    <row r="2111" spans="2:15" x14ac:dyDescent="0.3">
      <c r="B2111" t="s">
        <v>1536</v>
      </c>
      <c r="C2111" t="s">
        <v>13690</v>
      </c>
      <c r="D2111" t="s">
        <v>2115</v>
      </c>
      <c r="E2111" s="64">
        <v>0</v>
      </c>
      <c r="F2111" s="64">
        <v>0</v>
      </c>
      <c r="G2111" s="47">
        <v>42696</v>
      </c>
      <c r="H2111" s="71">
        <v>6.25</v>
      </c>
      <c r="I2111" s="64">
        <v>-1</v>
      </c>
      <c r="J2111" s="64" t="s">
        <v>1538</v>
      </c>
      <c r="K2111" s="64" t="s">
        <v>2160</v>
      </c>
      <c r="L2111" s="64" t="s">
        <v>13691</v>
      </c>
      <c r="M2111" s="64" t="s">
        <v>236</v>
      </c>
      <c r="N2111" s="64" t="s">
        <v>254</v>
      </c>
      <c r="O2111" s="64" t="s">
        <v>568</v>
      </c>
    </row>
    <row r="2112" spans="2:15" x14ac:dyDescent="0.3">
      <c r="B2112" t="s">
        <v>1536</v>
      </c>
      <c r="C2112" t="s">
        <v>13720</v>
      </c>
      <c r="D2112" t="s">
        <v>1980</v>
      </c>
      <c r="E2112" s="64">
        <v>0</v>
      </c>
      <c r="F2112" s="64">
        <v>0</v>
      </c>
      <c r="G2112" s="47">
        <v>42700</v>
      </c>
      <c r="H2112" s="71">
        <v>6.25</v>
      </c>
      <c r="I2112" s="64">
        <v>-1</v>
      </c>
      <c r="J2112" s="64" t="s">
        <v>1538</v>
      </c>
      <c r="K2112" s="64" t="s">
        <v>2176</v>
      </c>
      <c r="L2112" s="64" t="s">
        <v>12908</v>
      </c>
      <c r="M2112" s="64" t="s">
        <v>242</v>
      </c>
      <c r="N2112" s="64" t="s">
        <v>254</v>
      </c>
      <c r="O2112" s="64" t="s">
        <v>568</v>
      </c>
    </row>
    <row r="2113" spans="2:15" x14ac:dyDescent="0.3">
      <c r="B2113" t="s">
        <v>1536</v>
      </c>
      <c r="C2113" t="s">
        <v>14100</v>
      </c>
      <c r="D2113" t="s">
        <v>377</v>
      </c>
      <c r="E2113" s="64">
        <v>1</v>
      </c>
      <c r="F2113" s="64">
        <v>1363.76</v>
      </c>
      <c r="G2113" s="47">
        <v>42696</v>
      </c>
      <c r="H2113" s="71">
        <v>6.25</v>
      </c>
      <c r="I2113" s="64">
        <v>-1</v>
      </c>
      <c r="J2113" s="64" t="s">
        <v>1538</v>
      </c>
      <c r="K2113" s="64" t="s">
        <v>2173</v>
      </c>
      <c r="L2113" s="64" t="s">
        <v>14101</v>
      </c>
      <c r="M2113" s="64" t="s">
        <v>242</v>
      </c>
      <c r="N2113" s="64" t="s">
        <v>254</v>
      </c>
      <c r="O2113" s="64" t="s">
        <v>568</v>
      </c>
    </row>
    <row r="2114" spans="2:15" x14ac:dyDescent="0.3">
      <c r="B2114" t="s">
        <v>1536</v>
      </c>
      <c r="C2114" t="s">
        <v>14102</v>
      </c>
      <c r="D2114" t="s">
        <v>13250</v>
      </c>
      <c r="E2114" s="64">
        <v>0</v>
      </c>
      <c r="F2114" s="64">
        <v>0</v>
      </c>
      <c r="G2114" s="47">
        <v>42675</v>
      </c>
      <c r="H2114" s="71">
        <v>6.25</v>
      </c>
      <c r="I2114" s="64">
        <v>-1</v>
      </c>
      <c r="J2114" s="64" t="s">
        <v>1538</v>
      </c>
      <c r="K2114" s="64" t="s">
        <v>2160</v>
      </c>
      <c r="L2114" s="64" t="s">
        <v>4235</v>
      </c>
      <c r="M2114" s="64" t="s">
        <v>236</v>
      </c>
      <c r="N2114" s="64" t="s">
        <v>254</v>
      </c>
      <c r="O2114" s="64" t="s">
        <v>568</v>
      </c>
    </row>
    <row r="2115" spans="2:15" x14ac:dyDescent="0.3">
      <c r="B2115" t="s">
        <v>1536</v>
      </c>
      <c r="C2115" t="s">
        <v>12288</v>
      </c>
      <c r="D2115" t="s">
        <v>2187</v>
      </c>
      <c r="E2115" s="64">
        <v>0</v>
      </c>
      <c r="F2115" s="64">
        <v>0</v>
      </c>
      <c r="G2115" s="47">
        <v>42703</v>
      </c>
      <c r="H2115" s="71">
        <v>6.25</v>
      </c>
      <c r="I2115" s="64">
        <v>97314</v>
      </c>
      <c r="J2115" s="64" t="s">
        <v>249</v>
      </c>
      <c r="K2115" s="64" t="s">
        <v>2176</v>
      </c>
      <c r="L2115" s="64" t="s">
        <v>11714</v>
      </c>
      <c r="M2115" s="64" t="s">
        <v>242</v>
      </c>
      <c r="N2115" s="64" t="s">
        <v>254</v>
      </c>
      <c r="O2115" s="64" t="s">
        <v>568</v>
      </c>
    </row>
    <row r="2116" spans="2:15" x14ac:dyDescent="0.3">
      <c r="B2116" t="s">
        <v>1536</v>
      </c>
      <c r="C2116" t="s">
        <v>14194</v>
      </c>
      <c r="D2116" t="s">
        <v>1859</v>
      </c>
      <c r="E2116" s="64">
        <v>0</v>
      </c>
      <c r="F2116" s="64">
        <v>0</v>
      </c>
      <c r="G2116" s="47">
        <v>42686</v>
      </c>
      <c r="H2116" s="71">
        <v>6.25</v>
      </c>
      <c r="I2116" s="64">
        <v>-1</v>
      </c>
      <c r="J2116" s="64" t="s">
        <v>1538</v>
      </c>
      <c r="K2116" s="64" t="s">
        <v>2160</v>
      </c>
      <c r="L2116" s="64" t="s">
        <v>2925</v>
      </c>
      <c r="M2116" s="64" t="s">
        <v>236</v>
      </c>
      <c r="N2116" s="64" t="s">
        <v>254</v>
      </c>
      <c r="O2116" s="64" t="s">
        <v>568</v>
      </c>
    </row>
    <row r="2117" spans="2:15" x14ac:dyDescent="0.3">
      <c r="B2117" t="s">
        <v>1536</v>
      </c>
      <c r="C2117" t="s">
        <v>12253</v>
      </c>
      <c r="D2117" t="s">
        <v>2213</v>
      </c>
      <c r="E2117" s="64">
        <v>0</v>
      </c>
      <c r="F2117" s="64">
        <v>0</v>
      </c>
      <c r="G2117" s="47">
        <v>42699</v>
      </c>
      <c r="H2117" s="71">
        <v>6.25</v>
      </c>
      <c r="I2117" s="64">
        <v>87085</v>
      </c>
      <c r="J2117" s="64" t="s">
        <v>249</v>
      </c>
      <c r="K2117" s="64" t="s">
        <v>2176</v>
      </c>
      <c r="L2117" s="64" t="s">
        <v>12254</v>
      </c>
      <c r="M2117" s="64" t="s">
        <v>236</v>
      </c>
      <c r="N2117" s="64" t="s">
        <v>254</v>
      </c>
      <c r="O2117" s="64" t="s">
        <v>568</v>
      </c>
    </row>
    <row r="2118" spans="2:15" x14ac:dyDescent="0.3">
      <c r="B2118" t="s">
        <v>1536</v>
      </c>
      <c r="C2118" t="s">
        <v>14384</v>
      </c>
      <c r="D2118" t="s">
        <v>1468</v>
      </c>
      <c r="E2118" s="64">
        <v>0</v>
      </c>
      <c r="F2118" s="64">
        <v>0</v>
      </c>
      <c r="G2118" s="47">
        <v>42677</v>
      </c>
      <c r="H2118" s="71">
        <v>6.25</v>
      </c>
      <c r="I2118" s="64">
        <v>-1</v>
      </c>
      <c r="J2118" s="64" t="s">
        <v>1538</v>
      </c>
      <c r="K2118" s="64" t="s">
        <v>2160</v>
      </c>
      <c r="L2118" s="64" t="s">
        <v>2936</v>
      </c>
      <c r="M2118" s="64" t="s">
        <v>241</v>
      </c>
      <c r="N2118" s="64" t="s">
        <v>254</v>
      </c>
      <c r="O2118" s="64" t="s">
        <v>568</v>
      </c>
    </row>
    <row r="2119" spans="2:15" x14ac:dyDescent="0.3">
      <c r="B2119" t="s">
        <v>1536</v>
      </c>
      <c r="C2119" t="s">
        <v>11536</v>
      </c>
      <c r="D2119" t="s">
        <v>2279</v>
      </c>
      <c r="E2119" s="64">
        <v>0</v>
      </c>
      <c r="F2119" s="64">
        <v>0</v>
      </c>
      <c r="G2119" s="47">
        <v>42675</v>
      </c>
      <c r="H2119" s="71">
        <v>6.25</v>
      </c>
      <c r="I2119" s="64">
        <v>64240</v>
      </c>
      <c r="J2119" s="64" t="s">
        <v>1538</v>
      </c>
      <c r="K2119" s="64" t="s">
        <v>2160</v>
      </c>
      <c r="L2119" s="64" t="s">
        <v>2992</v>
      </c>
      <c r="M2119" s="64" t="s">
        <v>242</v>
      </c>
      <c r="N2119" s="64" t="s">
        <v>254</v>
      </c>
      <c r="O2119" s="64" t="s">
        <v>568</v>
      </c>
    </row>
    <row r="2120" spans="2:15" x14ac:dyDescent="0.3">
      <c r="B2120" t="s">
        <v>1536</v>
      </c>
      <c r="C2120" t="s">
        <v>11728</v>
      </c>
      <c r="D2120" t="s">
        <v>2351</v>
      </c>
      <c r="E2120" s="64">
        <v>0</v>
      </c>
      <c r="F2120" s="64">
        <v>0</v>
      </c>
      <c r="G2120" s="47">
        <v>42697</v>
      </c>
      <c r="H2120" s="71">
        <v>6.25</v>
      </c>
      <c r="I2120" s="64">
        <v>78608</v>
      </c>
      <c r="J2120" s="64" t="s">
        <v>249</v>
      </c>
      <c r="K2120" s="64" t="s">
        <v>2160</v>
      </c>
      <c r="L2120" s="64" t="s">
        <v>11709</v>
      </c>
      <c r="M2120" s="64" t="s">
        <v>236</v>
      </c>
      <c r="N2120" s="64" t="s">
        <v>254</v>
      </c>
      <c r="O2120" s="64" t="s">
        <v>568</v>
      </c>
    </row>
    <row r="2121" spans="2:15" x14ac:dyDescent="0.3">
      <c r="B2121" t="s">
        <v>1546</v>
      </c>
      <c r="C2121" t="s">
        <v>11374</v>
      </c>
      <c r="D2121" t="s">
        <v>2476</v>
      </c>
      <c r="E2121" s="64">
        <v>0</v>
      </c>
      <c r="F2121" s="64">
        <v>0</v>
      </c>
      <c r="G2121" s="47">
        <v>42703</v>
      </c>
      <c r="H2121" s="71">
        <v>6.25</v>
      </c>
      <c r="I2121" s="64">
        <v>118509</v>
      </c>
      <c r="J2121" s="64" t="s">
        <v>249</v>
      </c>
      <c r="K2121" s="64" t="s">
        <v>2160</v>
      </c>
      <c r="L2121" s="64" t="s">
        <v>11375</v>
      </c>
      <c r="M2121" s="64" t="s">
        <v>236</v>
      </c>
      <c r="N2121" s="64" t="s">
        <v>254</v>
      </c>
      <c r="O2121" s="64" t="s">
        <v>568</v>
      </c>
    </row>
    <row r="2122" spans="2:15" x14ac:dyDescent="0.3">
      <c r="B2122" t="s">
        <v>1536</v>
      </c>
      <c r="C2122" t="s">
        <v>14536</v>
      </c>
      <c r="D2122" t="s">
        <v>14537</v>
      </c>
      <c r="E2122" s="64">
        <v>0</v>
      </c>
      <c r="F2122" s="64">
        <v>0</v>
      </c>
      <c r="G2122" s="47">
        <v>42697</v>
      </c>
      <c r="H2122" s="71">
        <v>6.25</v>
      </c>
      <c r="I2122" s="64">
        <v>-1</v>
      </c>
      <c r="J2122" s="64" t="s">
        <v>1538</v>
      </c>
      <c r="K2122" s="64" t="s">
        <v>2160</v>
      </c>
      <c r="L2122" s="64" t="s">
        <v>8133</v>
      </c>
      <c r="M2122" s="64" t="s">
        <v>242</v>
      </c>
      <c r="N2122" s="64" t="s">
        <v>254</v>
      </c>
      <c r="O2122" s="64" t="s">
        <v>568</v>
      </c>
    </row>
    <row r="2123" spans="2:15" x14ac:dyDescent="0.3">
      <c r="B2123" t="s">
        <v>1536</v>
      </c>
      <c r="C2123" t="s">
        <v>14657</v>
      </c>
      <c r="D2123" t="s">
        <v>2189</v>
      </c>
      <c r="E2123" s="64">
        <v>0</v>
      </c>
      <c r="F2123" s="64">
        <v>0</v>
      </c>
      <c r="G2123" s="47">
        <v>42689</v>
      </c>
      <c r="H2123" s="71">
        <v>6.25</v>
      </c>
      <c r="I2123" s="64">
        <v>208663</v>
      </c>
      <c r="J2123" s="64" t="s">
        <v>249</v>
      </c>
      <c r="K2123" s="64" t="s">
        <v>2160</v>
      </c>
      <c r="L2123" s="64" t="s">
        <v>2936</v>
      </c>
      <c r="M2123" s="64" t="s">
        <v>242</v>
      </c>
      <c r="N2123" s="64" t="s">
        <v>254</v>
      </c>
      <c r="O2123" s="64" t="s">
        <v>568</v>
      </c>
    </row>
    <row r="2124" spans="2:15" x14ac:dyDescent="0.3">
      <c r="B2124" t="s">
        <v>1536</v>
      </c>
      <c r="C2124" t="s">
        <v>14733</v>
      </c>
      <c r="D2124" t="s">
        <v>14413</v>
      </c>
      <c r="E2124" s="64">
        <v>0</v>
      </c>
      <c r="F2124" s="64">
        <v>0</v>
      </c>
      <c r="G2124" s="47">
        <v>42685</v>
      </c>
      <c r="H2124" s="71">
        <v>6.25</v>
      </c>
      <c r="I2124" s="64">
        <v>-1</v>
      </c>
      <c r="J2124" s="64" t="s">
        <v>1538</v>
      </c>
      <c r="K2124" s="64" t="s">
        <v>2160</v>
      </c>
      <c r="L2124" s="64" t="s">
        <v>2936</v>
      </c>
      <c r="M2124" s="64" t="s">
        <v>242</v>
      </c>
      <c r="N2124" s="64" t="s">
        <v>254</v>
      </c>
      <c r="O2124" s="64" t="s">
        <v>568</v>
      </c>
    </row>
    <row r="2125" spans="2:15" x14ac:dyDescent="0.3">
      <c r="B2125" t="s">
        <v>1536</v>
      </c>
      <c r="C2125" t="s">
        <v>14777</v>
      </c>
      <c r="D2125" t="s">
        <v>370</v>
      </c>
      <c r="E2125" s="64">
        <v>1</v>
      </c>
      <c r="F2125" s="64">
        <v>1363.76</v>
      </c>
      <c r="G2125" s="47">
        <v>42700</v>
      </c>
      <c r="H2125" s="71">
        <v>6.25</v>
      </c>
      <c r="I2125" s="64">
        <v>-1</v>
      </c>
      <c r="J2125" s="64" t="s">
        <v>1538</v>
      </c>
      <c r="K2125" s="64" t="s">
        <v>2173</v>
      </c>
      <c r="L2125" s="64" t="s">
        <v>14778</v>
      </c>
      <c r="M2125" s="64" t="s">
        <v>242</v>
      </c>
      <c r="N2125" s="64" t="s">
        <v>254</v>
      </c>
      <c r="O2125" s="64" t="s">
        <v>568</v>
      </c>
    </row>
    <row r="2126" spans="2:15" x14ac:dyDescent="0.3">
      <c r="B2126" t="s">
        <v>1536</v>
      </c>
      <c r="C2126" t="s">
        <v>14818</v>
      </c>
      <c r="D2126" t="s">
        <v>1914</v>
      </c>
      <c r="E2126" s="64">
        <v>1</v>
      </c>
      <c r="F2126" s="64">
        <v>1363.76</v>
      </c>
      <c r="G2126" s="47">
        <v>42697</v>
      </c>
      <c r="H2126" s="71">
        <v>6.25</v>
      </c>
      <c r="I2126" s="64">
        <v>-1</v>
      </c>
      <c r="J2126" s="64" t="s">
        <v>1538</v>
      </c>
      <c r="K2126" s="64" t="s">
        <v>2173</v>
      </c>
      <c r="L2126" s="64" t="s">
        <v>13567</v>
      </c>
      <c r="M2126" s="64" t="s">
        <v>236</v>
      </c>
      <c r="N2126" s="64" t="s">
        <v>254</v>
      </c>
      <c r="O2126" s="64" t="s">
        <v>568</v>
      </c>
    </row>
    <row r="2127" spans="2:15" x14ac:dyDescent="0.3">
      <c r="B2127" t="s">
        <v>1536</v>
      </c>
      <c r="C2127" t="s">
        <v>14951</v>
      </c>
      <c r="D2127" t="s">
        <v>1709</v>
      </c>
      <c r="E2127" s="64">
        <v>0</v>
      </c>
      <c r="F2127" s="64">
        <v>0</v>
      </c>
      <c r="G2127" s="47">
        <v>42684</v>
      </c>
      <c r="H2127" s="71">
        <v>6.25</v>
      </c>
      <c r="I2127" s="64">
        <v>-1</v>
      </c>
      <c r="J2127" s="64" t="s">
        <v>1538</v>
      </c>
      <c r="K2127" s="64" t="s">
        <v>2160</v>
      </c>
      <c r="L2127" s="64" t="s">
        <v>2936</v>
      </c>
      <c r="M2127" s="64" t="s">
        <v>236</v>
      </c>
      <c r="N2127" s="64" t="s">
        <v>254</v>
      </c>
      <c r="O2127" s="64" t="s">
        <v>568</v>
      </c>
    </row>
    <row r="2128" spans="2:15" x14ac:dyDescent="0.3">
      <c r="B2128" t="s">
        <v>1536</v>
      </c>
      <c r="C2128" t="s">
        <v>15073</v>
      </c>
      <c r="D2128" t="s">
        <v>13676</v>
      </c>
      <c r="E2128" s="64">
        <v>0</v>
      </c>
      <c r="F2128" s="64">
        <v>0</v>
      </c>
      <c r="G2128" s="47">
        <v>42696</v>
      </c>
      <c r="H2128" s="71">
        <v>6.25</v>
      </c>
      <c r="I2128" s="64">
        <v>-1</v>
      </c>
      <c r="J2128" s="64" t="s">
        <v>249</v>
      </c>
      <c r="K2128" s="64" t="s">
        <v>2173</v>
      </c>
      <c r="L2128" s="64" t="s">
        <v>10402</v>
      </c>
      <c r="M2128" s="64" t="s">
        <v>236</v>
      </c>
      <c r="N2128" s="64" t="s">
        <v>254</v>
      </c>
      <c r="O2128" s="64" t="s">
        <v>568</v>
      </c>
    </row>
    <row r="2129" spans="2:15" x14ac:dyDescent="0.3">
      <c r="B2129" t="s">
        <v>1536</v>
      </c>
      <c r="C2129" t="s">
        <v>15165</v>
      </c>
      <c r="D2129" t="s">
        <v>1608</v>
      </c>
      <c r="E2129" s="64">
        <v>0</v>
      </c>
      <c r="F2129" s="64">
        <v>0</v>
      </c>
      <c r="G2129" s="47">
        <v>42699</v>
      </c>
      <c r="H2129" s="71">
        <v>6.25</v>
      </c>
      <c r="I2129" s="64">
        <v>-1</v>
      </c>
      <c r="J2129" s="64" t="s">
        <v>1538</v>
      </c>
      <c r="K2129" s="64" t="s">
        <v>2176</v>
      </c>
      <c r="L2129" s="64" t="s">
        <v>11288</v>
      </c>
      <c r="M2129" s="64" t="s">
        <v>242</v>
      </c>
      <c r="N2129" s="64" t="s">
        <v>254</v>
      </c>
      <c r="O2129" s="64" t="s">
        <v>568</v>
      </c>
    </row>
    <row r="2130" spans="2:15" x14ac:dyDescent="0.3">
      <c r="B2130" t="s">
        <v>1536</v>
      </c>
      <c r="C2130" t="s">
        <v>15204</v>
      </c>
      <c r="D2130" t="s">
        <v>2382</v>
      </c>
      <c r="E2130" s="64">
        <v>0</v>
      </c>
      <c r="F2130" s="64">
        <v>0</v>
      </c>
      <c r="G2130" s="47">
        <v>42681</v>
      </c>
      <c r="H2130" s="71">
        <v>6.25</v>
      </c>
      <c r="I2130" s="64">
        <v>-1</v>
      </c>
      <c r="J2130" s="64" t="s">
        <v>249</v>
      </c>
      <c r="K2130" s="64" t="s">
        <v>2160</v>
      </c>
      <c r="L2130" s="64" t="s">
        <v>4235</v>
      </c>
      <c r="M2130" s="64" t="s">
        <v>242</v>
      </c>
      <c r="N2130" s="64" t="s">
        <v>254</v>
      </c>
      <c r="O2130" s="64" t="s">
        <v>568</v>
      </c>
    </row>
    <row r="2131" spans="2:15" x14ac:dyDescent="0.3">
      <c r="B2131" t="s">
        <v>1536</v>
      </c>
      <c r="C2131" t="s">
        <v>15210</v>
      </c>
      <c r="D2131" t="s">
        <v>1883</v>
      </c>
      <c r="E2131" s="64">
        <v>0</v>
      </c>
      <c r="F2131" s="64">
        <v>0</v>
      </c>
      <c r="G2131" s="47">
        <v>42693</v>
      </c>
      <c r="H2131" s="71">
        <v>6.25</v>
      </c>
      <c r="I2131" s="64">
        <v>-1</v>
      </c>
      <c r="J2131" s="64" t="s">
        <v>1538</v>
      </c>
      <c r="K2131" s="64" t="s">
        <v>2160</v>
      </c>
      <c r="L2131" s="64" t="s">
        <v>15211</v>
      </c>
      <c r="M2131" s="64" t="s">
        <v>246</v>
      </c>
      <c r="N2131" s="64" t="s">
        <v>254</v>
      </c>
      <c r="O2131" s="64" t="s">
        <v>568</v>
      </c>
    </row>
    <row r="2132" spans="2:15" x14ac:dyDescent="0.3">
      <c r="B2132" t="s">
        <v>1536</v>
      </c>
      <c r="C2132" t="s">
        <v>15336</v>
      </c>
      <c r="D2132" t="s">
        <v>2028</v>
      </c>
      <c r="E2132" s="64">
        <v>0</v>
      </c>
      <c r="F2132" s="64">
        <v>0</v>
      </c>
      <c r="G2132" s="47">
        <v>42696</v>
      </c>
      <c r="H2132" s="71">
        <v>6.25</v>
      </c>
      <c r="I2132" s="64">
        <v>-1</v>
      </c>
      <c r="J2132" s="64" t="s">
        <v>249</v>
      </c>
      <c r="K2132" s="64" t="s">
        <v>2160</v>
      </c>
      <c r="L2132" s="64" t="s">
        <v>15337</v>
      </c>
      <c r="M2132" s="64" t="s">
        <v>236</v>
      </c>
      <c r="N2132" s="64" t="s">
        <v>254</v>
      </c>
      <c r="O2132" s="64" t="s">
        <v>568</v>
      </c>
    </row>
    <row r="2133" spans="2:15" x14ac:dyDescent="0.3">
      <c r="B2133" t="s">
        <v>1536</v>
      </c>
      <c r="C2133" t="s">
        <v>15470</v>
      </c>
      <c r="D2133" t="s">
        <v>2239</v>
      </c>
      <c r="E2133" s="64">
        <v>0</v>
      </c>
      <c r="F2133" s="64">
        <v>0</v>
      </c>
      <c r="G2133" s="47">
        <v>42675</v>
      </c>
      <c r="H2133" s="71">
        <v>6.25</v>
      </c>
      <c r="I2133" s="64">
        <v>51325</v>
      </c>
      <c r="J2133" s="64" t="s">
        <v>1538</v>
      </c>
      <c r="K2133" s="64" t="s">
        <v>2160</v>
      </c>
      <c r="L2133" s="64" t="s">
        <v>3939</v>
      </c>
      <c r="M2133" s="64" t="s">
        <v>236</v>
      </c>
      <c r="N2133" s="64" t="s">
        <v>254</v>
      </c>
      <c r="O2133" s="64" t="s">
        <v>568</v>
      </c>
    </row>
    <row r="2134" spans="2:15" x14ac:dyDescent="0.3">
      <c r="B2134" t="s">
        <v>1536</v>
      </c>
      <c r="C2134" t="s">
        <v>15630</v>
      </c>
      <c r="D2134" t="s">
        <v>1539</v>
      </c>
      <c r="E2134" s="64">
        <v>0</v>
      </c>
      <c r="F2134" s="64">
        <v>0</v>
      </c>
      <c r="G2134" s="47">
        <v>42702</v>
      </c>
      <c r="H2134" s="71">
        <v>6.25</v>
      </c>
      <c r="I2134" s="64">
        <v>-1</v>
      </c>
      <c r="J2134" s="64" t="s">
        <v>1538</v>
      </c>
      <c r="K2134" s="64" t="s">
        <v>2176</v>
      </c>
      <c r="L2134" s="64" t="s">
        <v>12104</v>
      </c>
      <c r="M2134" s="64" t="s">
        <v>242</v>
      </c>
      <c r="N2134" s="64" t="s">
        <v>254</v>
      </c>
      <c r="O2134" s="64" t="s">
        <v>568</v>
      </c>
    </row>
    <row r="2135" spans="2:15" x14ac:dyDescent="0.3">
      <c r="B2135" t="s">
        <v>1536</v>
      </c>
      <c r="C2135" t="s">
        <v>15631</v>
      </c>
      <c r="D2135" t="s">
        <v>1483</v>
      </c>
      <c r="E2135" s="64">
        <v>0</v>
      </c>
      <c r="F2135" s="64">
        <v>0</v>
      </c>
      <c r="G2135" s="47">
        <v>42684</v>
      </c>
      <c r="H2135" s="71">
        <v>6.25</v>
      </c>
      <c r="I2135" s="64">
        <v>-1</v>
      </c>
      <c r="J2135" s="64" t="s">
        <v>1538</v>
      </c>
      <c r="K2135" s="64" t="s">
        <v>2160</v>
      </c>
      <c r="L2135" s="64" t="s">
        <v>4235</v>
      </c>
      <c r="M2135" s="64" t="s">
        <v>242</v>
      </c>
      <c r="N2135" s="64" t="s">
        <v>254</v>
      </c>
      <c r="O2135" s="64" t="s">
        <v>568</v>
      </c>
    </row>
    <row r="2136" spans="2:15" x14ac:dyDescent="0.3">
      <c r="B2136" t="s">
        <v>1536</v>
      </c>
      <c r="C2136" t="s">
        <v>15669</v>
      </c>
      <c r="D2136" t="s">
        <v>1599</v>
      </c>
      <c r="E2136" s="64">
        <v>0</v>
      </c>
      <c r="F2136" s="64">
        <v>0</v>
      </c>
      <c r="G2136" s="47">
        <v>42703</v>
      </c>
      <c r="H2136" s="71">
        <v>6.25</v>
      </c>
      <c r="I2136" s="64">
        <v>-1</v>
      </c>
      <c r="J2136" s="64" t="s">
        <v>1538</v>
      </c>
      <c r="K2136" s="64" t="s">
        <v>2160</v>
      </c>
      <c r="L2136" s="64" t="s">
        <v>2936</v>
      </c>
      <c r="M2136" s="64" t="s">
        <v>242</v>
      </c>
      <c r="N2136" s="64" t="s">
        <v>254</v>
      </c>
      <c r="O2136" s="64" t="s">
        <v>568</v>
      </c>
    </row>
    <row r="2137" spans="2:15" x14ac:dyDescent="0.3">
      <c r="B2137" t="s">
        <v>1536</v>
      </c>
      <c r="C2137" t="s">
        <v>15745</v>
      </c>
      <c r="D2137" t="s">
        <v>1994</v>
      </c>
      <c r="E2137" s="64">
        <v>0</v>
      </c>
      <c r="F2137" s="64">
        <v>0</v>
      </c>
      <c r="G2137" s="47">
        <v>42684</v>
      </c>
      <c r="H2137" s="71">
        <v>6.25</v>
      </c>
      <c r="I2137" s="64">
        <v>-1</v>
      </c>
      <c r="J2137" s="64" t="s">
        <v>1538</v>
      </c>
      <c r="K2137" s="64" t="s">
        <v>2176</v>
      </c>
      <c r="L2137" s="64" t="s">
        <v>5327</v>
      </c>
      <c r="M2137" s="64" t="s">
        <v>246</v>
      </c>
      <c r="N2137" s="64" t="s">
        <v>254</v>
      </c>
      <c r="O2137" s="64" t="s">
        <v>568</v>
      </c>
    </row>
    <row r="2138" spans="2:15" x14ac:dyDescent="0.3">
      <c r="B2138" t="s">
        <v>1536</v>
      </c>
      <c r="C2138" t="s">
        <v>11590</v>
      </c>
      <c r="D2138" t="s">
        <v>2332</v>
      </c>
      <c r="E2138" s="64">
        <v>0</v>
      </c>
      <c r="F2138" s="64">
        <v>0</v>
      </c>
      <c r="G2138" s="47">
        <v>42691</v>
      </c>
      <c r="H2138" s="71">
        <v>6.25</v>
      </c>
      <c r="I2138" s="64">
        <v>51986</v>
      </c>
      <c r="J2138" s="64" t="s">
        <v>1538</v>
      </c>
      <c r="K2138" s="64" t="s">
        <v>2160</v>
      </c>
      <c r="L2138" s="64" t="s">
        <v>4394</v>
      </c>
      <c r="M2138" s="64" t="s">
        <v>242</v>
      </c>
      <c r="N2138" s="64" t="s">
        <v>254</v>
      </c>
      <c r="O2138" s="64" t="s">
        <v>568</v>
      </c>
    </row>
    <row r="2139" spans="2:15" x14ac:dyDescent="0.3">
      <c r="B2139" t="s">
        <v>1536</v>
      </c>
      <c r="C2139" t="s">
        <v>15993</v>
      </c>
      <c r="D2139" t="s">
        <v>1394</v>
      </c>
      <c r="E2139" s="64">
        <v>0</v>
      </c>
      <c r="F2139" s="64">
        <v>0</v>
      </c>
      <c r="G2139" s="47">
        <v>42683</v>
      </c>
      <c r="H2139" s="71">
        <v>6.25</v>
      </c>
      <c r="I2139" s="64">
        <v>-1</v>
      </c>
      <c r="J2139" s="64" t="s">
        <v>1538</v>
      </c>
      <c r="K2139" s="64" t="s">
        <v>2176</v>
      </c>
      <c r="L2139" s="64" t="s">
        <v>5327</v>
      </c>
      <c r="M2139" s="64" t="s">
        <v>241</v>
      </c>
      <c r="N2139" s="64" t="s">
        <v>254</v>
      </c>
      <c r="O2139" s="64" t="s">
        <v>568</v>
      </c>
    </row>
    <row r="2140" spans="2:15" x14ac:dyDescent="0.3">
      <c r="B2140" t="s">
        <v>1536</v>
      </c>
      <c r="C2140" t="s">
        <v>11994</v>
      </c>
      <c r="D2140" t="s">
        <v>2255</v>
      </c>
      <c r="E2140" s="64">
        <v>0</v>
      </c>
      <c r="F2140" s="64">
        <v>0</v>
      </c>
      <c r="G2140" s="47">
        <v>42697</v>
      </c>
      <c r="H2140" s="71">
        <v>6.25</v>
      </c>
      <c r="I2140" s="64">
        <v>75780</v>
      </c>
      <c r="J2140" s="64" t="s">
        <v>1538</v>
      </c>
      <c r="K2140" s="64" t="s">
        <v>2173</v>
      </c>
      <c r="L2140" s="64" t="s">
        <v>11995</v>
      </c>
      <c r="M2140" s="64" t="s">
        <v>242</v>
      </c>
      <c r="N2140" s="64" t="s">
        <v>254</v>
      </c>
      <c r="O2140" s="64" t="s">
        <v>568</v>
      </c>
    </row>
    <row r="2141" spans="2:15" x14ac:dyDescent="0.3">
      <c r="B2141" t="s">
        <v>1536</v>
      </c>
      <c r="C2141" t="s">
        <v>16109</v>
      </c>
      <c r="D2141" t="s">
        <v>1686</v>
      </c>
      <c r="E2141" s="64">
        <v>0</v>
      </c>
      <c r="F2141" s="64">
        <v>0</v>
      </c>
      <c r="G2141" s="47">
        <v>42689</v>
      </c>
      <c r="H2141" s="71">
        <v>6.25</v>
      </c>
      <c r="I2141" s="64">
        <v>-1</v>
      </c>
      <c r="J2141" s="64" t="s">
        <v>249</v>
      </c>
      <c r="K2141" s="64" t="s">
        <v>2160</v>
      </c>
      <c r="L2141" s="64" t="s">
        <v>4235</v>
      </c>
      <c r="M2141" s="64" t="s">
        <v>236</v>
      </c>
      <c r="N2141" s="64" t="s">
        <v>254</v>
      </c>
      <c r="O2141" s="64" t="s">
        <v>568</v>
      </c>
    </row>
    <row r="2142" spans="2:15" x14ac:dyDescent="0.3">
      <c r="B2142" t="s">
        <v>1536</v>
      </c>
      <c r="C2142" t="s">
        <v>16125</v>
      </c>
      <c r="D2142" t="s">
        <v>2745</v>
      </c>
      <c r="E2142" s="64">
        <v>0</v>
      </c>
      <c r="F2142" s="64">
        <v>0</v>
      </c>
      <c r="G2142" s="47">
        <v>42686</v>
      </c>
      <c r="H2142" s="71">
        <v>6.25</v>
      </c>
      <c r="I2142" s="64">
        <v>-1</v>
      </c>
      <c r="J2142" s="64" t="s">
        <v>1538</v>
      </c>
      <c r="K2142" s="64" t="s">
        <v>2160</v>
      </c>
      <c r="L2142" s="64" t="s">
        <v>8148</v>
      </c>
      <c r="M2142" s="64" t="s">
        <v>236</v>
      </c>
      <c r="N2142" s="64" t="s">
        <v>254</v>
      </c>
      <c r="O2142" s="64" t="s">
        <v>568</v>
      </c>
    </row>
    <row r="2143" spans="2:15" x14ac:dyDescent="0.3">
      <c r="B2143" t="s">
        <v>1536</v>
      </c>
      <c r="C2143" t="s">
        <v>16129</v>
      </c>
      <c r="D2143" t="s">
        <v>307</v>
      </c>
      <c r="E2143" s="64">
        <v>0</v>
      </c>
      <c r="F2143" s="64">
        <v>0</v>
      </c>
      <c r="G2143" s="47">
        <v>42703</v>
      </c>
      <c r="H2143" s="71">
        <v>6.25</v>
      </c>
      <c r="I2143" s="64">
        <v>-1</v>
      </c>
      <c r="J2143" s="64" t="s">
        <v>249</v>
      </c>
      <c r="K2143" s="64" t="s">
        <v>2160</v>
      </c>
      <c r="L2143" s="64" t="s">
        <v>2936</v>
      </c>
      <c r="M2143" s="64" t="s">
        <v>236</v>
      </c>
      <c r="N2143" s="64" t="s">
        <v>254</v>
      </c>
      <c r="O2143" s="64" t="s">
        <v>568</v>
      </c>
    </row>
    <row r="2144" spans="2:15" x14ac:dyDescent="0.3">
      <c r="B2144" t="s">
        <v>1536</v>
      </c>
      <c r="C2144" t="s">
        <v>16381</v>
      </c>
      <c r="D2144" t="s">
        <v>1528</v>
      </c>
      <c r="E2144" s="64">
        <v>1</v>
      </c>
      <c r="F2144" s="64">
        <v>333.85</v>
      </c>
      <c r="G2144" s="47">
        <v>42698</v>
      </c>
      <c r="H2144" s="71">
        <v>6.25</v>
      </c>
      <c r="I2144" s="64">
        <v>-1</v>
      </c>
      <c r="J2144" s="64" t="s">
        <v>249</v>
      </c>
      <c r="K2144" s="64" t="s">
        <v>2160</v>
      </c>
      <c r="L2144" s="64" t="s">
        <v>6646</v>
      </c>
      <c r="M2144" s="64" t="s">
        <v>236</v>
      </c>
      <c r="N2144" s="64" t="s">
        <v>254</v>
      </c>
      <c r="O2144" s="64" t="s">
        <v>568</v>
      </c>
    </row>
    <row r="2145" spans="2:15" x14ac:dyDescent="0.3">
      <c r="B2145" t="s">
        <v>1546</v>
      </c>
      <c r="C2145" t="s">
        <v>16433</v>
      </c>
      <c r="D2145" t="s">
        <v>398</v>
      </c>
      <c r="E2145" s="64">
        <v>0</v>
      </c>
      <c r="F2145" s="64">
        <v>0</v>
      </c>
      <c r="G2145" s="47">
        <v>42703</v>
      </c>
      <c r="H2145" s="71">
        <v>6.25</v>
      </c>
      <c r="I2145" s="64">
        <v>-1</v>
      </c>
      <c r="J2145" s="64" t="s">
        <v>249</v>
      </c>
      <c r="K2145" s="64" t="s">
        <v>2160</v>
      </c>
      <c r="L2145" s="64" t="s">
        <v>12859</v>
      </c>
      <c r="M2145" s="64" t="s">
        <v>236</v>
      </c>
      <c r="N2145" s="64" t="s">
        <v>254</v>
      </c>
      <c r="O2145" s="64" t="s">
        <v>568</v>
      </c>
    </row>
    <row r="2146" spans="2:15" x14ac:dyDescent="0.3">
      <c r="B2146" t="s">
        <v>1536</v>
      </c>
      <c r="C2146" t="s">
        <v>16438</v>
      </c>
      <c r="D2146" t="s">
        <v>1901</v>
      </c>
      <c r="E2146" s="64">
        <v>0</v>
      </c>
      <c r="F2146" s="64">
        <v>0</v>
      </c>
      <c r="G2146" s="47">
        <v>42703</v>
      </c>
      <c r="H2146" s="71">
        <v>6.25</v>
      </c>
      <c r="I2146" s="64">
        <v>-1</v>
      </c>
      <c r="J2146" s="64" t="s">
        <v>249</v>
      </c>
      <c r="K2146" s="64" t="s">
        <v>2160</v>
      </c>
      <c r="L2146" s="64" t="s">
        <v>2936</v>
      </c>
      <c r="M2146" s="64" t="s">
        <v>242</v>
      </c>
      <c r="N2146" s="64" t="s">
        <v>254</v>
      </c>
      <c r="O2146" s="64" t="s">
        <v>568</v>
      </c>
    </row>
    <row r="2147" spans="2:15" x14ac:dyDescent="0.3">
      <c r="B2147" t="s">
        <v>1536</v>
      </c>
      <c r="C2147" t="s">
        <v>16518</v>
      </c>
      <c r="D2147" t="s">
        <v>1431</v>
      </c>
      <c r="E2147" s="64">
        <v>0</v>
      </c>
      <c r="F2147" s="64">
        <v>0</v>
      </c>
      <c r="G2147" s="47">
        <v>42696</v>
      </c>
      <c r="H2147" s="71">
        <v>6.25</v>
      </c>
      <c r="I2147" s="64">
        <v>-1</v>
      </c>
      <c r="J2147" s="64" t="s">
        <v>1538</v>
      </c>
      <c r="K2147" s="64" t="s">
        <v>2160</v>
      </c>
      <c r="L2147" s="64" t="s">
        <v>8148</v>
      </c>
      <c r="M2147" s="64" t="s">
        <v>242</v>
      </c>
      <c r="N2147" s="64" t="s">
        <v>254</v>
      </c>
      <c r="O2147" s="64" t="s">
        <v>568</v>
      </c>
    </row>
    <row r="2148" spans="2:15" x14ac:dyDescent="0.3">
      <c r="B2148" t="s">
        <v>1536</v>
      </c>
      <c r="C2148" t="s">
        <v>16562</v>
      </c>
      <c r="D2148" t="s">
        <v>1407</v>
      </c>
      <c r="E2148" s="64">
        <v>0</v>
      </c>
      <c r="F2148" s="64">
        <v>0</v>
      </c>
      <c r="G2148" s="47">
        <v>42699</v>
      </c>
      <c r="H2148" s="71">
        <v>6.25</v>
      </c>
      <c r="I2148" s="64">
        <v>-1</v>
      </c>
      <c r="J2148" s="64" t="s">
        <v>1538</v>
      </c>
      <c r="K2148" s="64" t="s">
        <v>2173</v>
      </c>
      <c r="L2148" s="64" t="s">
        <v>16563</v>
      </c>
      <c r="M2148" s="64" t="s">
        <v>236</v>
      </c>
      <c r="N2148" s="64" t="s">
        <v>254</v>
      </c>
      <c r="O2148" s="64" t="s">
        <v>568</v>
      </c>
    </row>
    <row r="2149" spans="2:15" x14ac:dyDescent="0.3">
      <c r="B2149" t="s">
        <v>1536</v>
      </c>
      <c r="C2149" t="s">
        <v>16571</v>
      </c>
      <c r="D2149" t="s">
        <v>1685</v>
      </c>
      <c r="E2149" s="64">
        <v>2</v>
      </c>
      <c r="F2149" s="64">
        <v>1920.18</v>
      </c>
      <c r="G2149" s="47">
        <v>42697</v>
      </c>
      <c r="H2149" s="71">
        <v>6.25</v>
      </c>
      <c r="I2149" s="64">
        <v>-1</v>
      </c>
      <c r="J2149" s="64" t="s">
        <v>1538</v>
      </c>
      <c r="K2149" s="64" t="s">
        <v>2160</v>
      </c>
      <c r="L2149" s="64" t="s">
        <v>8716</v>
      </c>
      <c r="M2149" s="64" t="s">
        <v>241</v>
      </c>
      <c r="N2149" s="64" t="s">
        <v>254</v>
      </c>
      <c r="O2149" s="64" t="s">
        <v>568</v>
      </c>
    </row>
    <row r="2150" spans="2:15" x14ac:dyDescent="0.3">
      <c r="B2150" t="s">
        <v>1536</v>
      </c>
      <c r="C2150" t="s">
        <v>12339</v>
      </c>
      <c r="D2150" t="s">
        <v>2169</v>
      </c>
      <c r="E2150" s="64">
        <v>0</v>
      </c>
      <c r="F2150" s="64">
        <v>0</v>
      </c>
      <c r="G2150" s="47">
        <v>42693</v>
      </c>
      <c r="H2150" s="71">
        <v>6.25</v>
      </c>
      <c r="I2150" s="64">
        <v>68604</v>
      </c>
      <c r="J2150" s="64" t="s">
        <v>1538</v>
      </c>
      <c r="K2150" s="64" t="s">
        <v>2160</v>
      </c>
      <c r="L2150" s="64" t="s">
        <v>9091</v>
      </c>
      <c r="M2150" s="64" t="s">
        <v>239</v>
      </c>
      <c r="N2150" s="64" t="s">
        <v>254</v>
      </c>
      <c r="O2150" s="64" t="s">
        <v>568</v>
      </c>
    </row>
    <row r="2151" spans="2:15" x14ac:dyDescent="0.3">
      <c r="B2151" t="s">
        <v>1536</v>
      </c>
      <c r="C2151" t="s">
        <v>16643</v>
      </c>
      <c r="D2151" t="s">
        <v>1494</v>
      </c>
      <c r="E2151" s="64">
        <v>1</v>
      </c>
      <c r="F2151" s="64">
        <v>55.64</v>
      </c>
      <c r="G2151" s="47">
        <v>42685</v>
      </c>
      <c r="H2151" s="71">
        <v>6.25</v>
      </c>
      <c r="I2151" s="64">
        <v>-1</v>
      </c>
      <c r="J2151" s="64" t="s">
        <v>1538</v>
      </c>
      <c r="K2151" s="64" t="s">
        <v>2160</v>
      </c>
      <c r="L2151" s="64" t="s">
        <v>14598</v>
      </c>
      <c r="M2151" s="64" t="s">
        <v>236</v>
      </c>
      <c r="N2151" s="64" t="s">
        <v>254</v>
      </c>
      <c r="O2151" s="64" t="s">
        <v>568</v>
      </c>
    </row>
    <row r="2152" spans="2:15" x14ac:dyDescent="0.3">
      <c r="B2152" t="s">
        <v>1547</v>
      </c>
      <c r="C2152" t="s">
        <v>16711</v>
      </c>
      <c r="D2152" t="s">
        <v>568</v>
      </c>
      <c r="E2152" s="64">
        <v>0</v>
      </c>
      <c r="F2152" s="64">
        <v>0</v>
      </c>
      <c r="G2152" s="47">
        <v>42689</v>
      </c>
      <c r="H2152" s="71">
        <v>6.25</v>
      </c>
      <c r="I2152" s="64">
        <v>0</v>
      </c>
      <c r="J2152" s="64" t="s">
        <v>1538</v>
      </c>
      <c r="K2152" s="64" t="s">
        <v>1535</v>
      </c>
      <c r="L2152" s="64" t="s">
        <v>1535</v>
      </c>
      <c r="M2152" s="64" t="s">
        <v>242</v>
      </c>
      <c r="N2152" s="64" t="s">
        <v>254</v>
      </c>
      <c r="O2152" s="64" t="s">
        <v>568</v>
      </c>
    </row>
    <row r="2153" spans="2:15" x14ac:dyDescent="0.3">
      <c r="B2153" t="s">
        <v>1536</v>
      </c>
      <c r="C2153" t="s">
        <v>16733</v>
      </c>
      <c r="D2153" t="s">
        <v>15243</v>
      </c>
      <c r="E2153" s="64">
        <v>0</v>
      </c>
      <c r="F2153" s="64">
        <v>0</v>
      </c>
      <c r="G2153" s="47">
        <v>42688</v>
      </c>
      <c r="H2153" s="71">
        <v>6.25</v>
      </c>
      <c r="I2153" s="64">
        <v>-1</v>
      </c>
      <c r="J2153" s="64" t="s">
        <v>249</v>
      </c>
      <c r="K2153" s="64" t="s">
        <v>2173</v>
      </c>
      <c r="L2153" s="64" t="s">
        <v>14445</v>
      </c>
      <c r="M2153" s="64" t="s">
        <v>236</v>
      </c>
      <c r="N2153" s="64" t="s">
        <v>254</v>
      </c>
      <c r="O2153" s="64" t="s">
        <v>568</v>
      </c>
    </row>
    <row r="2154" spans="2:15" x14ac:dyDescent="0.3">
      <c r="B2154" t="s">
        <v>1536</v>
      </c>
      <c r="C2154" t="s">
        <v>16746</v>
      </c>
      <c r="D2154" t="s">
        <v>551</v>
      </c>
      <c r="E2154" s="64">
        <v>0</v>
      </c>
      <c r="F2154" s="64">
        <v>0</v>
      </c>
      <c r="G2154" s="47">
        <v>42685</v>
      </c>
      <c r="H2154" s="71">
        <v>6.25</v>
      </c>
      <c r="I2154" s="64">
        <v>-1</v>
      </c>
      <c r="J2154" s="64" t="s">
        <v>249</v>
      </c>
      <c r="K2154" s="64" t="s">
        <v>1535</v>
      </c>
      <c r="L2154" s="64" t="s">
        <v>1535</v>
      </c>
      <c r="M2154" s="64" t="s">
        <v>236</v>
      </c>
      <c r="N2154" s="64" t="s">
        <v>254</v>
      </c>
      <c r="O2154" s="64" t="s">
        <v>568</v>
      </c>
    </row>
    <row r="2155" spans="2:15" x14ac:dyDescent="0.3">
      <c r="B2155" t="s">
        <v>1536</v>
      </c>
      <c r="C2155" t="s">
        <v>16773</v>
      </c>
      <c r="D2155" t="s">
        <v>1382</v>
      </c>
      <c r="E2155" s="64">
        <v>1</v>
      </c>
      <c r="F2155" s="64">
        <v>1363.76</v>
      </c>
      <c r="G2155" s="47">
        <v>42693</v>
      </c>
      <c r="H2155" s="71">
        <v>6.25</v>
      </c>
      <c r="I2155" s="64">
        <v>-1</v>
      </c>
      <c r="J2155" s="64" t="s">
        <v>1538</v>
      </c>
      <c r="K2155" s="64" t="s">
        <v>2176</v>
      </c>
      <c r="L2155" s="64" t="s">
        <v>16774</v>
      </c>
      <c r="M2155" s="64" t="s">
        <v>242</v>
      </c>
      <c r="N2155" s="64" t="s">
        <v>254</v>
      </c>
      <c r="O2155" s="64" t="s">
        <v>568</v>
      </c>
    </row>
    <row r="2156" spans="2:15" x14ac:dyDescent="0.3">
      <c r="B2156" t="s">
        <v>1536</v>
      </c>
      <c r="C2156" t="s">
        <v>16837</v>
      </c>
      <c r="D2156" t="s">
        <v>2754</v>
      </c>
      <c r="E2156" s="64">
        <v>0</v>
      </c>
      <c r="F2156" s="64">
        <v>0</v>
      </c>
      <c r="G2156" s="47">
        <v>42693</v>
      </c>
      <c r="H2156" s="71">
        <v>6.25</v>
      </c>
      <c r="I2156" s="64">
        <v>-1</v>
      </c>
      <c r="J2156" s="64" t="s">
        <v>249</v>
      </c>
      <c r="K2156" s="64" t="s">
        <v>1535</v>
      </c>
      <c r="L2156" s="64" t="s">
        <v>1535</v>
      </c>
      <c r="M2156" s="64" t="s">
        <v>236</v>
      </c>
      <c r="N2156" s="64" t="s">
        <v>254</v>
      </c>
      <c r="O2156" s="64" t="s">
        <v>568</v>
      </c>
    </row>
    <row r="2157" spans="2:15" x14ac:dyDescent="0.3">
      <c r="B2157" t="s">
        <v>1536</v>
      </c>
      <c r="C2157" t="s">
        <v>16849</v>
      </c>
      <c r="D2157" t="s">
        <v>16850</v>
      </c>
      <c r="E2157" s="64">
        <v>1</v>
      </c>
      <c r="F2157" s="64">
        <v>1363.76</v>
      </c>
      <c r="G2157" s="47">
        <v>42679</v>
      </c>
      <c r="H2157" s="71">
        <v>6.25</v>
      </c>
      <c r="I2157" s="64">
        <v>-1</v>
      </c>
      <c r="J2157" s="64" t="s">
        <v>249</v>
      </c>
      <c r="K2157" s="64" t="s">
        <v>1535</v>
      </c>
      <c r="L2157" s="64" t="s">
        <v>1535</v>
      </c>
      <c r="M2157" s="64" t="s">
        <v>236</v>
      </c>
      <c r="N2157" s="64" t="s">
        <v>254</v>
      </c>
      <c r="O2157" s="64" t="s">
        <v>568</v>
      </c>
    </row>
    <row r="2158" spans="2:15" x14ac:dyDescent="0.3">
      <c r="B2158" t="s">
        <v>1547</v>
      </c>
      <c r="C2158" t="s">
        <v>16935</v>
      </c>
      <c r="D2158" t="s">
        <v>568</v>
      </c>
      <c r="E2158" s="64">
        <v>0</v>
      </c>
      <c r="F2158" s="64">
        <v>0</v>
      </c>
      <c r="G2158" s="47">
        <v>42692</v>
      </c>
      <c r="H2158" s="71">
        <v>6.25</v>
      </c>
      <c r="I2158" s="64">
        <v>0</v>
      </c>
      <c r="J2158" s="64" t="s">
        <v>1538</v>
      </c>
      <c r="K2158" s="64" t="s">
        <v>1535</v>
      </c>
      <c r="L2158" s="64" t="s">
        <v>1535</v>
      </c>
      <c r="M2158" s="64" t="s">
        <v>242</v>
      </c>
      <c r="N2158" s="64" t="s">
        <v>254</v>
      </c>
      <c r="O2158" s="64" t="s">
        <v>568</v>
      </c>
    </row>
    <row r="2159" spans="2:15" x14ac:dyDescent="0.3">
      <c r="B2159" t="s">
        <v>1536</v>
      </c>
      <c r="C2159" t="s">
        <v>17006</v>
      </c>
      <c r="D2159" t="s">
        <v>529</v>
      </c>
      <c r="E2159" s="64">
        <v>0</v>
      </c>
      <c r="F2159" s="64">
        <v>0</v>
      </c>
      <c r="G2159" s="47">
        <v>42683</v>
      </c>
      <c r="H2159" s="71">
        <v>6.25</v>
      </c>
      <c r="I2159" s="64">
        <v>-1</v>
      </c>
      <c r="J2159" s="64" t="s">
        <v>1538</v>
      </c>
      <c r="K2159" s="64" t="s">
        <v>1535</v>
      </c>
      <c r="L2159" s="64" t="s">
        <v>1535</v>
      </c>
      <c r="M2159" s="64" t="s">
        <v>236</v>
      </c>
      <c r="N2159" s="64" t="s">
        <v>254</v>
      </c>
      <c r="O2159" s="64" t="s">
        <v>568</v>
      </c>
    </row>
    <row r="2160" spans="2:15" x14ac:dyDescent="0.3">
      <c r="B2160" t="s">
        <v>1536</v>
      </c>
      <c r="C2160" t="s">
        <v>17027</v>
      </c>
      <c r="D2160" t="s">
        <v>1568</v>
      </c>
      <c r="E2160" s="64">
        <v>0</v>
      </c>
      <c r="F2160" s="64">
        <v>0</v>
      </c>
      <c r="G2160" s="47">
        <v>42702</v>
      </c>
      <c r="H2160" s="71">
        <v>6.25</v>
      </c>
      <c r="I2160" s="64">
        <v>-1</v>
      </c>
      <c r="J2160" s="64" t="s">
        <v>1538</v>
      </c>
      <c r="K2160" s="64" t="s">
        <v>1535</v>
      </c>
      <c r="L2160" s="64" t="s">
        <v>1535</v>
      </c>
      <c r="M2160" s="64" t="s">
        <v>242</v>
      </c>
      <c r="N2160" s="64" t="s">
        <v>254</v>
      </c>
      <c r="O2160" s="64" t="s">
        <v>568</v>
      </c>
    </row>
    <row r="2161" spans="2:15" x14ac:dyDescent="0.3">
      <c r="B2161" t="s">
        <v>1536</v>
      </c>
      <c r="C2161" t="s">
        <v>17083</v>
      </c>
      <c r="D2161" t="s">
        <v>524</v>
      </c>
      <c r="E2161" s="64">
        <v>0</v>
      </c>
      <c r="F2161" s="64">
        <v>0</v>
      </c>
      <c r="G2161" s="47">
        <v>42696</v>
      </c>
      <c r="H2161" s="71">
        <v>6.25</v>
      </c>
      <c r="I2161" s="64">
        <v>-1</v>
      </c>
      <c r="J2161" s="64" t="s">
        <v>1538</v>
      </c>
      <c r="K2161" s="64" t="s">
        <v>1535</v>
      </c>
      <c r="L2161" s="64" t="s">
        <v>1535</v>
      </c>
      <c r="M2161" s="64" t="s">
        <v>246</v>
      </c>
      <c r="N2161" s="64" t="s">
        <v>254</v>
      </c>
      <c r="O2161" s="64" t="s">
        <v>568</v>
      </c>
    </row>
    <row r="2162" spans="2:15" x14ac:dyDescent="0.3">
      <c r="B2162" t="s">
        <v>1536</v>
      </c>
      <c r="C2162" t="s">
        <v>17116</v>
      </c>
      <c r="D2162" t="s">
        <v>1614</v>
      </c>
      <c r="E2162" s="64">
        <v>0</v>
      </c>
      <c r="F2162" s="64">
        <v>0</v>
      </c>
      <c r="G2162" s="47">
        <v>42691</v>
      </c>
      <c r="H2162" s="71">
        <v>6.25</v>
      </c>
      <c r="I2162" s="64">
        <v>-1</v>
      </c>
      <c r="J2162" s="64" t="s">
        <v>1538</v>
      </c>
      <c r="K2162" s="64" t="s">
        <v>1535</v>
      </c>
      <c r="L2162" s="64" t="s">
        <v>1535</v>
      </c>
      <c r="M2162" s="64" t="s">
        <v>241</v>
      </c>
      <c r="N2162" s="64" t="s">
        <v>254</v>
      </c>
      <c r="O2162" s="64" t="s">
        <v>568</v>
      </c>
    </row>
    <row r="2163" spans="2:15" x14ac:dyDescent="0.3">
      <c r="B2163" t="s">
        <v>1536</v>
      </c>
      <c r="C2163" t="s">
        <v>17207</v>
      </c>
      <c r="D2163" t="s">
        <v>1699</v>
      </c>
      <c r="E2163" s="64">
        <v>0</v>
      </c>
      <c r="F2163" s="64">
        <v>0</v>
      </c>
      <c r="G2163" s="47">
        <v>42691</v>
      </c>
      <c r="H2163" s="71">
        <v>6.25</v>
      </c>
      <c r="I2163" s="64">
        <v>-1</v>
      </c>
      <c r="J2163" s="64" t="s">
        <v>1538</v>
      </c>
      <c r="K2163" s="64" t="s">
        <v>1535</v>
      </c>
      <c r="L2163" s="64" t="s">
        <v>1535</v>
      </c>
      <c r="M2163" s="64" t="s">
        <v>242</v>
      </c>
      <c r="N2163" s="64" t="s">
        <v>254</v>
      </c>
      <c r="O2163" s="64" t="s">
        <v>568</v>
      </c>
    </row>
    <row r="2164" spans="2:15" x14ac:dyDescent="0.3">
      <c r="B2164" t="s">
        <v>1536</v>
      </c>
      <c r="C2164" t="s">
        <v>17230</v>
      </c>
      <c r="D2164" t="s">
        <v>548</v>
      </c>
      <c r="E2164" s="64">
        <v>0</v>
      </c>
      <c r="F2164" s="64">
        <v>0</v>
      </c>
      <c r="G2164" s="47">
        <v>42675</v>
      </c>
      <c r="H2164" s="71">
        <v>6.25</v>
      </c>
      <c r="I2164" s="64">
        <v>-1</v>
      </c>
      <c r="J2164" s="64" t="s">
        <v>1538</v>
      </c>
      <c r="K2164" s="64" t="s">
        <v>1535</v>
      </c>
      <c r="L2164" s="64" t="s">
        <v>1535</v>
      </c>
      <c r="M2164" s="64" t="s">
        <v>236</v>
      </c>
      <c r="N2164" s="64" t="s">
        <v>254</v>
      </c>
      <c r="O2164" s="64" t="s">
        <v>568</v>
      </c>
    </row>
    <row r="2165" spans="2:15" x14ac:dyDescent="0.3">
      <c r="B2165" t="s">
        <v>1536</v>
      </c>
      <c r="C2165" t="s">
        <v>17231</v>
      </c>
      <c r="D2165" t="s">
        <v>311</v>
      </c>
      <c r="E2165" s="64">
        <v>0</v>
      </c>
      <c r="F2165" s="64">
        <v>0</v>
      </c>
      <c r="G2165" s="47">
        <v>42688</v>
      </c>
      <c r="H2165" s="71">
        <v>6.25</v>
      </c>
      <c r="I2165" s="64">
        <v>-1</v>
      </c>
      <c r="J2165" s="64" t="s">
        <v>1538</v>
      </c>
      <c r="K2165" s="64" t="s">
        <v>1535</v>
      </c>
      <c r="L2165" s="64" t="s">
        <v>1535</v>
      </c>
      <c r="M2165" s="64" t="s">
        <v>236</v>
      </c>
      <c r="N2165" s="64" t="s">
        <v>254</v>
      </c>
      <c r="O2165" s="64" t="s">
        <v>568</v>
      </c>
    </row>
    <row r="2166" spans="2:15" x14ac:dyDescent="0.3">
      <c r="B2166" t="s">
        <v>1547</v>
      </c>
      <c r="C2166" t="s">
        <v>17258</v>
      </c>
      <c r="D2166" t="s">
        <v>568</v>
      </c>
      <c r="E2166" s="64">
        <v>0</v>
      </c>
      <c r="F2166" s="64">
        <v>0</v>
      </c>
      <c r="G2166" s="47">
        <v>42689</v>
      </c>
      <c r="H2166" s="71">
        <v>6.25</v>
      </c>
      <c r="I2166" s="64">
        <v>0</v>
      </c>
      <c r="J2166" s="64" t="s">
        <v>1538</v>
      </c>
      <c r="K2166" s="64" t="s">
        <v>1535</v>
      </c>
      <c r="L2166" s="64" t="s">
        <v>1535</v>
      </c>
      <c r="M2166" s="64" t="s">
        <v>242</v>
      </c>
      <c r="N2166" s="64" t="s">
        <v>254</v>
      </c>
      <c r="O2166" s="64" t="s">
        <v>568</v>
      </c>
    </row>
    <row r="2167" spans="2:15" x14ac:dyDescent="0.3">
      <c r="B2167" t="s">
        <v>1536</v>
      </c>
      <c r="C2167" t="s">
        <v>17317</v>
      </c>
      <c r="D2167" t="s">
        <v>1767</v>
      </c>
      <c r="E2167" s="64">
        <v>0</v>
      </c>
      <c r="F2167" s="64">
        <v>0</v>
      </c>
      <c r="G2167" s="47">
        <v>42702</v>
      </c>
      <c r="H2167" s="71">
        <v>6.25</v>
      </c>
      <c r="I2167" s="64">
        <v>-1</v>
      </c>
      <c r="J2167" s="64" t="s">
        <v>1538</v>
      </c>
      <c r="K2167" s="64" t="s">
        <v>1535</v>
      </c>
      <c r="L2167" s="64" t="s">
        <v>1535</v>
      </c>
      <c r="M2167" s="64" t="s">
        <v>242</v>
      </c>
      <c r="N2167" s="64" t="s">
        <v>254</v>
      </c>
      <c r="O2167" s="64" t="s">
        <v>568</v>
      </c>
    </row>
    <row r="2168" spans="2:15" x14ac:dyDescent="0.3">
      <c r="B2168" t="s">
        <v>1547</v>
      </c>
      <c r="C2168" t="s">
        <v>17413</v>
      </c>
      <c r="D2168" t="s">
        <v>568</v>
      </c>
      <c r="E2168" s="64">
        <v>0</v>
      </c>
      <c r="F2168" s="64">
        <v>0</v>
      </c>
      <c r="G2168" s="47">
        <v>42686</v>
      </c>
      <c r="H2168" s="71">
        <v>6.25</v>
      </c>
      <c r="I2168" s="64">
        <v>0</v>
      </c>
      <c r="J2168" s="64" t="s">
        <v>1538</v>
      </c>
      <c r="K2168" s="64" t="s">
        <v>1535</v>
      </c>
      <c r="L2168" s="64" t="s">
        <v>1535</v>
      </c>
      <c r="M2168" s="64" t="s">
        <v>236</v>
      </c>
      <c r="N2168" s="64" t="s">
        <v>254</v>
      </c>
      <c r="O2168" s="64" t="s">
        <v>568</v>
      </c>
    </row>
    <row r="2169" spans="2:15" x14ac:dyDescent="0.3">
      <c r="B2169" t="s">
        <v>1547</v>
      </c>
      <c r="C2169" t="s">
        <v>17495</v>
      </c>
      <c r="D2169" t="s">
        <v>568</v>
      </c>
      <c r="E2169" s="64">
        <v>0</v>
      </c>
      <c r="F2169" s="64">
        <v>0</v>
      </c>
      <c r="G2169" s="47">
        <v>42675</v>
      </c>
      <c r="H2169" s="71">
        <v>6.25</v>
      </c>
      <c r="I2169" s="64">
        <v>0</v>
      </c>
      <c r="J2169" s="64" t="s">
        <v>1538</v>
      </c>
      <c r="K2169" s="64" t="s">
        <v>1535</v>
      </c>
      <c r="L2169" s="64" t="s">
        <v>1535</v>
      </c>
      <c r="M2169" s="64" t="s">
        <v>242</v>
      </c>
      <c r="N2169" s="64" t="s">
        <v>254</v>
      </c>
      <c r="O2169" s="64" t="s">
        <v>568</v>
      </c>
    </row>
    <row r="2170" spans="2:15" x14ac:dyDescent="0.3">
      <c r="B2170" t="s">
        <v>1536</v>
      </c>
      <c r="C2170" t="s">
        <v>17501</v>
      </c>
      <c r="D2170" t="s">
        <v>17191</v>
      </c>
      <c r="E2170" s="64">
        <v>0</v>
      </c>
      <c r="F2170" s="64">
        <v>0</v>
      </c>
      <c r="G2170" s="47">
        <v>42683</v>
      </c>
      <c r="H2170" s="71">
        <v>6.25</v>
      </c>
      <c r="I2170" s="64">
        <v>-1</v>
      </c>
      <c r="J2170" s="64" t="s">
        <v>249</v>
      </c>
      <c r="K2170" s="64" t="s">
        <v>1535</v>
      </c>
      <c r="L2170" s="64" t="s">
        <v>1535</v>
      </c>
      <c r="M2170" s="64" t="s">
        <v>241</v>
      </c>
      <c r="N2170" s="64" t="s">
        <v>254</v>
      </c>
      <c r="O2170" s="64" t="s">
        <v>568</v>
      </c>
    </row>
    <row r="2171" spans="2:15" x14ac:dyDescent="0.3">
      <c r="B2171" t="s">
        <v>1536</v>
      </c>
      <c r="C2171" t="s">
        <v>17591</v>
      </c>
      <c r="D2171" t="s">
        <v>412</v>
      </c>
      <c r="E2171" s="64">
        <v>0</v>
      </c>
      <c r="F2171" s="64">
        <v>0</v>
      </c>
      <c r="G2171" s="47">
        <v>42703</v>
      </c>
      <c r="H2171" s="71">
        <v>6.25</v>
      </c>
      <c r="I2171" s="64">
        <v>-1</v>
      </c>
      <c r="J2171" s="64" t="s">
        <v>1538</v>
      </c>
      <c r="K2171" s="64" t="s">
        <v>1535</v>
      </c>
      <c r="L2171" s="64" t="s">
        <v>1535</v>
      </c>
      <c r="M2171" s="64" t="s">
        <v>246</v>
      </c>
      <c r="N2171" s="64" t="s">
        <v>254</v>
      </c>
      <c r="O2171" s="64" t="s">
        <v>568</v>
      </c>
    </row>
    <row r="2172" spans="2:15" x14ac:dyDescent="0.3">
      <c r="B2172" t="s">
        <v>1547</v>
      </c>
      <c r="C2172" t="s">
        <v>12395</v>
      </c>
      <c r="D2172" t="s">
        <v>568</v>
      </c>
      <c r="E2172" s="64">
        <v>0</v>
      </c>
      <c r="F2172" s="64">
        <v>0</v>
      </c>
      <c r="G2172" s="47">
        <v>42651</v>
      </c>
      <c r="H2172" s="71">
        <v>6.333333333333333</v>
      </c>
      <c r="I2172" s="64">
        <v>0</v>
      </c>
      <c r="J2172" s="64" t="s">
        <v>1538</v>
      </c>
      <c r="K2172" s="64" t="s">
        <v>1535</v>
      </c>
      <c r="L2172" s="64" t="s">
        <v>1535</v>
      </c>
      <c r="M2172" s="64" t="s">
        <v>236</v>
      </c>
      <c r="N2172" s="64" t="s">
        <v>254</v>
      </c>
      <c r="O2172" s="64" t="s">
        <v>568</v>
      </c>
    </row>
    <row r="2173" spans="2:15" x14ac:dyDescent="0.3">
      <c r="B2173" t="s">
        <v>1547</v>
      </c>
      <c r="C2173" t="s">
        <v>12428</v>
      </c>
      <c r="D2173" t="s">
        <v>568</v>
      </c>
      <c r="E2173" s="64">
        <v>0</v>
      </c>
      <c r="F2173" s="64">
        <v>0</v>
      </c>
      <c r="G2173" s="47">
        <v>42656</v>
      </c>
      <c r="H2173" s="71">
        <v>6.333333333333333</v>
      </c>
      <c r="I2173" s="64">
        <v>0</v>
      </c>
      <c r="J2173" s="64" t="s">
        <v>1538</v>
      </c>
      <c r="K2173" s="64" t="s">
        <v>1535</v>
      </c>
      <c r="L2173" s="64" t="s">
        <v>1535</v>
      </c>
      <c r="M2173" s="64" t="s">
        <v>236</v>
      </c>
      <c r="N2173" s="64" t="s">
        <v>254</v>
      </c>
      <c r="O2173" s="64" t="s">
        <v>568</v>
      </c>
    </row>
    <row r="2174" spans="2:15" x14ac:dyDescent="0.3">
      <c r="B2174" t="s">
        <v>1536</v>
      </c>
      <c r="C2174" t="s">
        <v>12469</v>
      </c>
      <c r="D2174" t="s">
        <v>499</v>
      </c>
      <c r="E2174" s="64">
        <v>0</v>
      </c>
      <c r="F2174" s="64">
        <v>0</v>
      </c>
      <c r="G2174" s="47">
        <v>42648</v>
      </c>
      <c r="H2174" s="71">
        <v>6.333333333333333</v>
      </c>
      <c r="I2174" s="64">
        <v>-1</v>
      </c>
      <c r="J2174" s="64" t="s">
        <v>1538</v>
      </c>
      <c r="K2174" s="64" t="s">
        <v>1535</v>
      </c>
      <c r="L2174" s="64" t="s">
        <v>1535</v>
      </c>
      <c r="M2174" s="64" t="s">
        <v>241</v>
      </c>
      <c r="N2174" s="64" t="s">
        <v>254</v>
      </c>
      <c r="O2174" s="64" t="s">
        <v>568</v>
      </c>
    </row>
    <row r="2175" spans="2:15" x14ac:dyDescent="0.3">
      <c r="B2175" t="s">
        <v>1547</v>
      </c>
      <c r="C2175" t="s">
        <v>12661</v>
      </c>
      <c r="D2175" t="s">
        <v>568</v>
      </c>
      <c r="E2175" s="64">
        <v>0</v>
      </c>
      <c r="F2175" s="64">
        <v>0</v>
      </c>
      <c r="G2175" s="47">
        <v>42660</v>
      </c>
      <c r="H2175" s="71">
        <v>6.333333333333333</v>
      </c>
      <c r="I2175" s="64">
        <v>0</v>
      </c>
      <c r="J2175" s="64" t="s">
        <v>1538</v>
      </c>
      <c r="K2175" s="64" t="s">
        <v>1535</v>
      </c>
      <c r="L2175" s="64" t="s">
        <v>1535</v>
      </c>
      <c r="M2175" s="64" t="s">
        <v>236</v>
      </c>
      <c r="N2175" s="64" t="s">
        <v>254</v>
      </c>
      <c r="O2175" s="64" t="s">
        <v>568</v>
      </c>
    </row>
    <row r="2176" spans="2:15" x14ac:dyDescent="0.3">
      <c r="B2176" t="s">
        <v>1536</v>
      </c>
      <c r="C2176" t="s">
        <v>12794</v>
      </c>
      <c r="D2176" t="s">
        <v>1540</v>
      </c>
      <c r="E2176" s="64">
        <v>0</v>
      </c>
      <c r="F2176" s="64">
        <v>0</v>
      </c>
      <c r="G2176" s="47">
        <v>42663</v>
      </c>
      <c r="H2176" s="71">
        <v>6.333333333333333</v>
      </c>
      <c r="I2176" s="64">
        <v>-1</v>
      </c>
      <c r="J2176" s="64" t="s">
        <v>1538</v>
      </c>
      <c r="K2176" s="64" t="s">
        <v>1535</v>
      </c>
      <c r="L2176" s="64" t="s">
        <v>1535</v>
      </c>
      <c r="M2176" s="64" t="s">
        <v>246</v>
      </c>
      <c r="N2176" s="64" t="s">
        <v>254</v>
      </c>
      <c r="O2176" s="64" t="s">
        <v>568</v>
      </c>
    </row>
    <row r="2177" spans="2:15" x14ac:dyDescent="0.3">
      <c r="B2177" t="s">
        <v>1547</v>
      </c>
      <c r="C2177" t="s">
        <v>12815</v>
      </c>
      <c r="D2177" t="s">
        <v>568</v>
      </c>
      <c r="E2177" s="64">
        <v>0</v>
      </c>
      <c r="F2177" s="64">
        <v>0</v>
      </c>
      <c r="G2177" s="47">
        <v>42646</v>
      </c>
      <c r="H2177" s="71">
        <v>6.333333333333333</v>
      </c>
      <c r="I2177" s="64">
        <v>0</v>
      </c>
      <c r="J2177" s="64" t="s">
        <v>1538</v>
      </c>
      <c r="K2177" s="64" t="s">
        <v>1535</v>
      </c>
      <c r="L2177" s="64" t="s">
        <v>1535</v>
      </c>
      <c r="M2177" s="64" t="s">
        <v>236</v>
      </c>
      <c r="N2177" s="64" t="s">
        <v>254</v>
      </c>
      <c r="O2177" s="64" t="s">
        <v>568</v>
      </c>
    </row>
    <row r="2178" spans="2:15" x14ac:dyDescent="0.3">
      <c r="B2178" t="s">
        <v>1536</v>
      </c>
      <c r="C2178" t="s">
        <v>12893</v>
      </c>
      <c r="D2178" t="s">
        <v>2724</v>
      </c>
      <c r="E2178" s="64">
        <v>3</v>
      </c>
      <c r="F2178" s="64">
        <v>1419.69</v>
      </c>
      <c r="G2178" s="47">
        <v>42674</v>
      </c>
      <c r="H2178" s="71">
        <v>6.333333333333333</v>
      </c>
      <c r="I2178" s="64">
        <v>-1</v>
      </c>
      <c r="J2178" s="64" t="s">
        <v>1538</v>
      </c>
      <c r="K2178" s="64" t="s">
        <v>1535</v>
      </c>
      <c r="L2178" s="64" t="s">
        <v>1535</v>
      </c>
      <c r="M2178" s="64" t="s">
        <v>236</v>
      </c>
      <c r="N2178" s="64" t="s">
        <v>254</v>
      </c>
      <c r="O2178" s="64" t="s">
        <v>568</v>
      </c>
    </row>
    <row r="2179" spans="2:15" x14ac:dyDescent="0.3">
      <c r="B2179" t="s">
        <v>1547</v>
      </c>
      <c r="C2179" t="s">
        <v>12898</v>
      </c>
      <c r="D2179" t="s">
        <v>568</v>
      </c>
      <c r="E2179" s="64">
        <v>0</v>
      </c>
      <c r="F2179" s="64">
        <v>0</v>
      </c>
      <c r="G2179" s="47">
        <v>42674</v>
      </c>
      <c r="H2179" s="71">
        <v>6.333333333333333</v>
      </c>
      <c r="I2179" s="64">
        <v>0</v>
      </c>
      <c r="J2179" s="64" t="s">
        <v>1538</v>
      </c>
      <c r="K2179" s="64" t="s">
        <v>1535</v>
      </c>
      <c r="L2179" s="64" t="s">
        <v>1535</v>
      </c>
      <c r="M2179" s="64" t="s">
        <v>242</v>
      </c>
      <c r="N2179" s="64" t="s">
        <v>254</v>
      </c>
      <c r="O2179" s="64" t="s">
        <v>568</v>
      </c>
    </row>
    <row r="2180" spans="2:15" x14ac:dyDescent="0.3">
      <c r="B2180" t="s">
        <v>1546</v>
      </c>
      <c r="C2180" t="s">
        <v>11908</v>
      </c>
      <c r="D2180" t="s">
        <v>2260</v>
      </c>
      <c r="E2180" s="64">
        <v>0</v>
      </c>
      <c r="F2180" s="64">
        <v>0</v>
      </c>
      <c r="G2180" s="47">
        <v>42672</v>
      </c>
      <c r="H2180" s="71">
        <v>6.333333333333333</v>
      </c>
      <c r="I2180" s="64">
        <v>53086</v>
      </c>
      <c r="J2180" s="64" t="s">
        <v>249</v>
      </c>
      <c r="K2180" s="64" t="s">
        <v>2160</v>
      </c>
      <c r="L2180" s="64" t="s">
        <v>11909</v>
      </c>
      <c r="M2180" s="64" t="s">
        <v>236</v>
      </c>
      <c r="N2180" s="64" t="s">
        <v>254</v>
      </c>
      <c r="O2180" s="64" t="s">
        <v>568</v>
      </c>
    </row>
    <row r="2181" spans="2:15" x14ac:dyDescent="0.3">
      <c r="B2181" t="s">
        <v>1536</v>
      </c>
      <c r="C2181" t="s">
        <v>13129</v>
      </c>
      <c r="D2181" t="s">
        <v>1779</v>
      </c>
      <c r="E2181" s="64">
        <v>0</v>
      </c>
      <c r="F2181" s="64">
        <v>0</v>
      </c>
      <c r="G2181" s="47">
        <v>42657</v>
      </c>
      <c r="H2181" s="71">
        <v>6.333333333333333</v>
      </c>
      <c r="I2181" s="64">
        <v>-1</v>
      </c>
      <c r="J2181" s="64" t="s">
        <v>249</v>
      </c>
      <c r="K2181" s="64" t="s">
        <v>2176</v>
      </c>
      <c r="L2181" s="64" t="s">
        <v>4253</v>
      </c>
      <c r="M2181" s="64" t="s">
        <v>236</v>
      </c>
      <c r="N2181" s="64" t="s">
        <v>254</v>
      </c>
      <c r="O2181" s="64" t="s">
        <v>568</v>
      </c>
    </row>
    <row r="2182" spans="2:15" x14ac:dyDescent="0.3">
      <c r="B2182" t="s">
        <v>1536</v>
      </c>
      <c r="C2182" t="s">
        <v>13273</v>
      </c>
      <c r="D2182" t="s">
        <v>2158</v>
      </c>
      <c r="E2182" s="64">
        <v>0</v>
      </c>
      <c r="F2182" s="64">
        <v>0</v>
      </c>
      <c r="G2182" s="47">
        <v>42662</v>
      </c>
      <c r="H2182" s="71">
        <v>6.333333333333333</v>
      </c>
      <c r="I2182" s="64">
        <v>15307</v>
      </c>
      <c r="J2182" s="64" t="s">
        <v>1538</v>
      </c>
      <c r="K2182" s="64" t="s">
        <v>2176</v>
      </c>
      <c r="L2182" s="64" t="s">
        <v>13274</v>
      </c>
      <c r="M2182" s="64" t="s">
        <v>236</v>
      </c>
      <c r="N2182" s="64" t="s">
        <v>254</v>
      </c>
      <c r="O2182" s="64" t="s">
        <v>568</v>
      </c>
    </row>
    <row r="2183" spans="2:15" x14ac:dyDescent="0.3">
      <c r="B2183" t="s">
        <v>1536</v>
      </c>
      <c r="C2183" t="s">
        <v>13736</v>
      </c>
      <c r="D2183" t="s">
        <v>1973</v>
      </c>
      <c r="E2183" s="64">
        <v>0</v>
      </c>
      <c r="F2183" s="64">
        <v>0</v>
      </c>
      <c r="G2183" s="47">
        <v>42662</v>
      </c>
      <c r="H2183" s="71">
        <v>6.333333333333333</v>
      </c>
      <c r="I2183" s="64">
        <v>-1</v>
      </c>
      <c r="J2183" s="64" t="s">
        <v>249</v>
      </c>
      <c r="K2183" s="64" t="s">
        <v>2160</v>
      </c>
      <c r="L2183" s="64" t="s">
        <v>5368</v>
      </c>
      <c r="M2183" s="64" t="s">
        <v>236</v>
      </c>
      <c r="N2183" s="64" t="s">
        <v>254</v>
      </c>
      <c r="O2183" s="64" t="s">
        <v>568</v>
      </c>
    </row>
    <row r="2184" spans="2:15" x14ac:dyDescent="0.3">
      <c r="B2184" t="s">
        <v>1536</v>
      </c>
      <c r="C2184" t="s">
        <v>13811</v>
      </c>
      <c r="D2184" t="s">
        <v>13812</v>
      </c>
      <c r="E2184" s="64">
        <v>0</v>
      </c>
      <c r="F2184" s="64">
        <v>0</v>
      </c>
      <c r="G2184" s="47">
        <v>42674</v>
      </c>
      <c r="H2184" s="71">
        <v>6.333333333333333</v>
      </c>
      <c r="I2184" s="64">
        <v>-1</v>
      </c>
      <c r="J2184" s="64" t="s">
        <v>1538</v>
      </c>
      <c r="K2184" s="64" t="s">
        <v>2160</v>
      </c>
      <c r="L2184" s="64" t="s">
        <v>13813</v>
      </c>
      <c r="M2184" s="64" t="s">
        <v>236</v>
      </c>
      <c r="N2184" s="64" t="s">
        <v>254</v>
      </c>
      <c r="O2184" s="64" t="s">
        <v>568</v>
      </c>
    </row>
    <row r="2185" spans="2:15" x14ac:dyDescent="0.3">
      <c r="B2185" t="s">
        <v>1536</v>
      </c>
      <c r="C2185" t="s">
        <v>13822</v>
      </c>
      <c r="D2185" t="s">
        <v>13053</v>
      </c>
      <c r="E2185" s="64">
        <v>0</v>
      </c>
      <c r="F2185" s="64">
        <v>0</v>
      </c>
      <c r="G2185" s="47">
        <v>42658</v>
      </c>
      <c r="H2185" s="71">
        <v>6.333333333333333</v>
      </c>
      <c r="I2185" s="64">
        <v>-1</v>
      </c>
      <c r="J2185" s="64" t="s">
        <v>1538</v>
      </c>
      <c r="K2185" s="64" t="s">
        <v>2176</v>
      </c>
      <c r="L2185" s="64" t="s">
        <v>4804</v>
      </c>
      <c r="M2185" s="64" t="s">
        <v>242</v>
      </c>
      <c r="N2185" s="64" t="s">
        <v>254</v>
      </c>
      <c r="O2185" s="64" t="s">
        <v>568</v>
      </c>
    </row>
    <row r="2186" spans="2:15" x14ac:dyDescent="0.3">
      <c r="B2186" t="s">
        <v>1547</v>
      </c>
      <c r="C2186" t="s">
        <v>13851</v>
      </c>
      <c r="D2186" t="s">
        <v>568</v>
      </c>
      <c r="E2186" s="64">
        <v>0</v>
      </c>
      <c r="F2186" s="64">
        <v>0</v>
      </c>
      <c r="G2186" s="47">
        <v>42668</v>
      </c>
      <c r="H2186" s="71">
        <v>6.333333333333333</v>
      </c>
      <c r="I2186" s="64">
        <v>0</v>
      </c>
      <c r="J2186" s="64" t="s">
        <v>1538</v>
      </c>
      <c r="K2186" s="64" t="s">
        <v>1535</v>
      </c>
      <c r="L2186" s="64" t="s">
        <v>1535</v>
      </c>
      <c r="M2186" s="64" t="s">
        <v>242</v>
      </c>
      <c r="N2186" s="64" t="s">
        <v>254</v>
      </c>
      <c r="O2186" s="64" t="s">
        <v>568</v>
      </c>
    </row>
    <row r="2187" spans="2:15" x14ac:dyDescent="0.3">
      <c r="B2187" t="s">
        <v>1547</v>
      </c>
      <c r="C2187" t="s">
        <v>13853</v>
      </c>
      <c r="D2187" t="s">
        <v>568</v>
      </c>
      <c r="E2187" s="64">
        <v>0</v>
      </c>
      <c r="F2187" s="64">
        <v>0</v>
      </c>
      <c r="G2187" s="47">
        <v>42665</v>
      </c>
      <c r="H2187" s="71">
        <v>6.333333333333333</v>
      </c>
      <c r="I2187" s="64">
        <v>0</v>
      </c>
      <c r="J2187" s="64" t="s">
        <v>1538</v>
      </c>
      <c r="K2187" s="64" t="s">
        <v>1535</v>
      </c>
      <c r="L2187" s="64" t="s">
        <v>1535</v>
      </c>
      <c r="M2187" s="64" t="s">
        <v>242</v>
      </c>
      <c r="N2187" s="64" t="s">
        <v>254</v>
      </c>
      <c r="O2187" s="64" t="s">
        <v>568</v>
      </c>
    </row>
    <row r="2188" spans="2:15" x14ac:dyDescent="0.3">
      <c r="B2188" t="s">
        <v>1546</v>
      </c>
      <c r="C2188" t="s">
        <v>12281</v>
      </c>
      <c r="D2188" t="s">
        <v>2207</v>
      </c>
      <c r="E2188" s="64">
        <v>0</v>
      </c>
      <c r="F2188" s="64">
        <v>0</v>
      </c>
      <c r="G2188" s="47">
        <v>42660</v>
      </c>
      <c r="H2188" s="71">
        <v>6.333333333333333</v>
      </c>
      <c r="I2188" s="64">
        <v>68581</v>
      </c>
      <c r="J2188" s="64" t="s">
        <v>1538</v>
      </c>
      <c r="K2188" s="64" t="s">
        <v>2160</v>
      </c>
      <c r="L2188" s="64" t="s">
        <v>12282</v>
      </c>
      <c r="M2188" s="64" t="s">
        <v>242</v>
      </c>
      <c r="N2188" s="64" t="s">
        <v>254</v>
      </c>
      <c r="O2188" s="64" t="s">
        <v>568</v>
      </c>
    </row>
    <row r="2189" spans="2:15" x14ac:dyDescent="0.3">
      <c r="B2189" t="s">
        <v>1536</v>
      </c>
      <c r="C2189" t="s">
        <v>13985</v>
      </c>
      <c r="D2189" t="s">
        <v>270</v>
      </c>
      <c r="E2189" s="64">
        <v>0</v>
      </c>
      <c r="F2189" s="64">
        <v>0</v>
      </c>
      <c r="G2189" s="47">
        <v>42670</v>
      </c>
      <c r="H2189" s="71">
        <v>6.333333333333333</v>
      </c>
      <c r="I2189" s="64">
        <v>-1</v>
      </c>
      <c r="J2189" s="64" t="s">
        <v>1538</v>
      </c>
      <c r="K2189" s="64" t="s">
        <v>2160</v>
      </c>
      <c r="L2189" s="64" t="s">
        <v>2936</v>
      </c>
      <c r="M2189" s="64" t="s">
        <v>236</v>
      </c>
      <c r="N2189" s="64" t="s">
        <v>254</v>
      </c>
      <c r="O2189" s="64" t="s">
        <v>568</v>
      </c>
    </row>
    <row r="2190" spans="2:15" x14ac:dyDescent="0.3">
      <c r="B2190" t="s">
        <v>1536</v>
      </c>
      <c r="C2190" t="s">
        <v>13992</v>
      </c>
      <c r="D2190" t="s">
        <v>388</v>
      </c>
      <c r="E2190" s="64">
        <v>0</v>
      </c>
      <c r="F2190" s="64">
        <v>0</v>
      </c>
      <c r="G2190" s="47">
        <v>42650</v>
      </c>
      <c r="H2190" s="71">
        <v>6.333333333333333</v>
      </c>
      <c r="I2190" s="64">
        <v>-1</v>
      </c>
      <c r="J2190" s="64" t="s">
        <v>1538</v>
      </c>
      <c r="K2190" s="64" t="s">
        <v>2160</v>
      </c>
      <c r="L2190" s="64" t="s">
        <v>12940</v>
      </c>
      <c r="M2190" s="64" t="s">
        <v>241</v>
      </c>
      <c r="N2190" s="64" t="s">
        <v>254</v>
      </c>
      <c r="O2190" s="64" t="s">
        <v>568</v>
      </c>
    </row>
    <row r="2191" spans="2:15" x14ac:dyDescent="0.3">
      <c r="B2191" t="s">
        <v>1536</v>
      </c>
      <c r="C2191" t="s">
        <v>14069</v>
      </c>
      <c r="D2191" t="s">
        <v>14070</v>
      </c>
      <c r="E2191" s="64">
        <v>0</v>
      </c>
      <c r="F2191" s="64">
        <v>0</v>
      </c>
      <c r="G2191" s="47">
        <v>42667</v>
      </c>
      <c r="H2191" s="71">
        <v>6.333333333333333</v>
      </c>
      <c r="I2191" s="64">
        <v>-1</v>
      </c>
      <c r="J2191" s="64" t="s">
        <v>249</v>
      </c>
      <c r="K2191" s="64" t="s">
        <v>2173</v>
      </c>
      <c r="L2191" s="64" t="s">
        <v>14071</v>
      </c>
      <c r="M2191" s="64" t="s">
        <v>236</v>
      </c>
      <c r="N2191" s="64" t="s">
        <v>254</v>
      </c>
      <c r="O2191" s="64" t="s">
        <v>568</v>
      </c>
    </row>
    <row r="2192" spans="2:15" x14ac:dyDescent="0.3">
      <c r="B2192" t="s">
        <v>1536</v>
      </c>
      <c r="C2192" t="s">
        <v>14121</v>
      </c>
      <c r="D2192" t="s">
        <v>1758</v>
      </c>
      <c r="E2192" s="64">
        <v>0</v>
      </c>
      <c r="F2192" s="64">
        <v>0</v>
      </c>
      <c r="G2192" s="47">
        <v>42655</v>
      </c>
      <c r="H2192" s="71">
        <v>6.333333333333333</v>
      </c>
      <c r="I2192" s="64">
        <v>-1</v>
      </c>
      <c r="J2192" s="64" t="s">
        <v>1538</v>
      </c>
      <c r="K2192" s="64" t="s">
        <v>2160</v>
      </c>
      <c r="L2192" s="64" t="s">
        <v>4235</v>
      </c>
      <c r="M2192" s="64" t="s">
        <v>242</v>
      </c>
      <c r="N2192" s="64" t="s">
        <v>254</v>
      </c>
      <c r="O2192" s="64" t="s">
        <v>568</v>
      </c>
    </row>
    <row r="2193" spans="2:15" x14ac:dyDescent="0.3">
      <c r="B2193" t="s">
        <v>1536</v>
      </c>
      <c r="C2193" t="s">
        <v>14154</v>
      </c>
      <c r="D2193" t="s">
        <v>13832</v>
      </c>
      <c r="E2193" s="64">
        <v>0</v>
      </c>
      <c r="F2193" s="64">
        <v>0</v>
      </c>
      <c r="G2193" s="47">
        <v>42664</v>
      </c>
      <c r="H2193" s="71">
        <v>6.333333333333333</v>
      </c>
      <c r="I2193" s="64">
        <v>-1</v>
      </c>
      <c r="J2193" s="64" t="s">
        <v>249</v>
      </c>
      <c r="K2193" s="64" t="s">
        <v>2160</v>
      </c>
      <c r="L2193" s="64" t="s">
        <v>2936</v>
      </c>
      <c r="M2193" s="64" t="s">
        <v>236</v>
      </c>
      <c r="N2193" s="64" t="s">
        <v>254</v>
      </c>
      <c r="O2193" s="64" t="s">
        <v>568</v>
      </c>
    </row>
    <row r="2194" spans="2:15" x14ac:dyDescent="0.3">
      <c r="B2194" t="s">
        <v>1536</v>
      </c>
      <c r="C2194" t="s">
        <v>14193</v>
      </c>
      <c r="D2194" t="s">
        <v>1474</v>
      </c>
      <c r="E2194" s="64">
        <v>0</v>
      </c>
      <c r="F2194" s="64">
        <v>0</v>
      </c>
      <c r="G2194" s="47">
        <v>42674</v>
      </c>
      <c r="H2194" s="71">
        <v>6.333333333333333</v>
      </c>
      <c r="I2194" s="64">
        <v>-1</v>
      </c>
      <c r="J2194" s="64" t="s">
        <v>1538</v>
      </c>
      <c r="K2194" s="64" t="s">
        <v>2160</v>
      </c>
      <c r="L2194" s="64" t="s">
        <v>8133</v>
      </c>
      <c r="M2194" s="64" t="s">
        <v>236</v>
      </c>
      <c r="N2194" s="64" t="s">
        <v>254</v>
      </c>
      <c r="O2194" s="64" t="s">
        <v>568</v>
      </c>
    </row>
    <row r="2195" spans="2:15" x14ac:dyDescent="0.3">
      <c r="B2195" t="s">
        <v>1536</v>
      </c>
      <c r="C2195" t="s">
        <v>14322</v>
      </c>
      <c r="D2195" t="s">
        <v>2051</v>
      </c>
      <c r="E2195" s="64">
        <v>0</v>
      </c>
      <c r="F2195" s="64">
        <v>0</v>
      </c>
      <c r="G2195" s="47">
        <v>42648</v>
      </c>
      <c r="H2195" s="71">
        <v>6.333333333333333</v>
      </c>
      <c r="I2195" s="64">
        <v>-1</v>
      </c>
      <c r="J2195" s="64" t="s">
        <v>1538</v>
      </c>
      <c r="K2195" s="64" t="s">
        <v>2160</v>
      </c>
      <c r="L2195" s="64" t="s">
        <v>6338</v>
      </c>
      <c r="M2195" s="64" t="s">
        <v>236</v>
      </c>
      <c r="N2195" s="64" t="s">
        <v>254</v>
      </c>
      <c r="O2195" s="64" t="s">
        <v>568</v>
      </c>
    </row>
    <row r="2196" spans="2:15" x14ac:dyDescent="0.3">
      <c r="B2196" t="s">
        <v>1536</v>
      </c>
      <c r="C2196" t="s">
        <v>14391</v>
      </c>
      <c r="D2196" t="s">
        <v>13090</v>
      </c>
      <c r="E2196" s="64">
        <v>0</v>
      </c>
      <c r="F2196" s="64">
        <v>0</v>
      </c>
      <c r="G2196" s="47">
        <v>42667</v>
      </c>
      <c r="H2196" s="71">
        <v>6.333333333333333</v>
      </c>
      <c r="I2196" s="64">
        <v>-1</v>
      </c>
      <c r="J2196" s="64" t="s">
        <v>1538</v>
      </c>
      <c r="K2196" s="64" t="s">
        <v>2160</v>
      </c>
      <c r="L2196" s="64" t="s">
        <v>5722</v>
      </c>
      <c r="M2196" s="64" t="s">
        <v>236</v>
      </c>
      <c r="N2196" s="64" t="s">
        <v>254</v>
      </c>
      <c r="O2196" s="64" t="s">
        <v>568</v>
      </c>
    </row>
    <row r="2197" spans="2:15" x14ac:dyDescent="0.3">
      <c r="B2197" t="s">
        <v>1536</v>
      </c>
      <c r="C2197" t="s">
        <v>14480</v>
      </c>
      <c r="D2197" t="s">
        <v>1397</v>
      </c>
      <c r="E2197" s="64">
        <v>0</v>
      </c>
      <c r="F2197" s="64">
        <v>0</v>
      </c>
      <c r="G2197" s="47">
        <v>42654</v>
      </c>
      <c r="H2197" s="71">
        <v>6.333333333333333</v>
      </c>
      <c r="I2197" s="64">
        <v>-1</v>
      </c>
      <c r="J2197" s="64" t="s">
        <v>1538</v>
      </c>
      <c r="K2197" s="64" t="s">
        <v>2160</v>
      </c>
      <c r="L2197" s="64" t="s">
        <v>2936</v>
      </c>
      <c r="M2197" s="64" t="s">
        <v>236</v>
      </c>
      <c r="N2197" s="64" t="s">
        <v>254</v>
      </c>
      <c r="O2197" s="64" t="s">
        <v>568</v>
      </c>
    </row>
    <row r="2198" spans="2:15" x14ac:dyDescent="0.3">
      <c r="B2198" t="s">
        <v>1536</v>
      </c>
      <c r="C2198" t="s">
        <v>14597</v>
      </c>
      <c r="D2198" t="s">
        <v>1501</v>
      </c>
      <c r="E2198" s="64">
        <v>1</v>
      </c>
      <c r="F2198" s="64">
        <v>333.85</v>
      </c>
      <c r="G2198" s="47">
        <v>42674</v>
      </c>
      <c r="H2198" s="71">
        <v>6.333333333333333</v>
      </c>
      <c r="I2198" s="64">
        <v>-1</v>
      </c>
      <c r="J2198" s="64" t="s">
        <v>1538</v>
      </c>
      <c r="K2198" s="64" t="s">
        <v>2160</v>
      </c>
      <c r="L2198" s="64" t="s">
        <v>14598</v>
      </c>
      <c r="M2198" s="64" t="s">
        <v>236</v>
      </c>
      <c r="N2198" s="64" t="s">
        <v>254</v>
      </c>
      <c r="O2198" s="64" t="s">
        <v>568</v>
      </c>
    </row>
    <row r="2199" spans="2:15" x14ac:dyDescent="0.3">
      <c r="B2199" t="s">
        <v>1536</v>
      </c>
      <c r="C2199" t="s">
        <v>14633</v>
      </c>
      <c r="D2199" t="s">
        <v>1882</v>
      </c>
      <c r="E2199" s="64">
        <v>0</v>
      </c>
      <c r="F2199" s="64">
        <v>0</v>
      </c>
      <c r="G2199" s="47">
        <v>42670</v>
      </c>
      <c r="H2199" s="71">
        <v>6.333333333333333</v>
      </c>
      <c r="I2199" s="64">
        <v>-1</v>
      </c>
      <c r="J2199" s="64" t="s">
        <v>1538</v>
      </c>
      <c r="K2199" s="64" t="s">
        <v>2160</v>
      </c>
      <c r="L2199" s="64" t="s">
        <v>3939</v>
      </c>
      <c r="M2199" s="64" t="s">
        <v>241</v>
      </c>
      <c r="N2199" s="64" t="s">
        <v>254</v>
      </c>
      <c r="O2199" s="64" t="s">
        <v>568</v>
      </c>
    </row>
    <row r="2200" spans="2:15" x14ac:dyDescent="0.3">
      <c r="B2200" t="s">
        <v>1536</v>
      </c>
      <c r="C2200" t="s">
        <v>14634</v>
      </c>
      <c r="D2200" t="s">
        <v>1757</v>
      </c>
      <c r="E2200" s="64">
        <v>0</v>
      </c>
      <c r="F2200" s="64">
        <v>0</v>
      </c>
      <c r="G2200" s="47">
        <v>42663</v>
      </c>
      <c r="H2200" s="71">
        <v>6.333333333333333</v>
      </c>
      <c r="I2200" s="64">
        <v>-1</v>
      </c>
      <c r="J2200" s="64" t="s">
        <v>249</v>
      </c>
      <c r="K2200" s="64" t="s">
        <v>2173</v>
      </c>
      <c r="L2200" s="64" t="s">
        <v>14635</v>
      </c>
      <c r="M2200" s="64" t="s">
        <v>239</v>
      </c>
      <c r="N2200" s="64" t="s">
        <v>254</v>
      </c>
      <c r="O2200" s="64" t="s">
        <v>568</v>
      </c>
    </row>
    <row r="2201" spans="2:15" x14ac:dyDescent="0.3">
      <c r="B2201" t="s">
        <v>1536</v>
      </c>
      <c r="C2201" t="s">
        <v>14749</v>
      </c>
      <c r="D2201" t="s">
        <v>2327</v>
      </c>
      <c r="E2201" s="64">
        <v>0</v>
      </c>
      <c r="F2201" s="64">
        <v>0</v>
      </c>
      <c r="G2201" s="47">
        <v>42668</v>
      </c>
      <c r="H2201" s="71">
        <v>6.333333333333333</v>
      </c>
      <c r="I2201" s="64">
        <v>20</v>
      </c>
      <c r="J2201" s="64" t="s">
        <v>249</v>
      </c>
      <c r="K2201" s="64" t="s">
        <v>2173</v>
      </c>
      <c r="L2201" s="64" t="s">
        <v>14750</v>
      </c>
      <c r="M2201" s="64" t="s">
        <v>246</v>
      </c>
      <c r="N2201" s="64" t="s">
        <v>254</v>
      </c>
      <c r="O2201" s="64" t="s">
        <v>568</v>
      </c>
    </row>
    <row r="2202" spans="2:15" x14ac:dyDescent="0.3">
      <c r="B2202" t="s">
        <v>1536</v>
      </c>
      <c r="C2202" t="s">
        <v>14843</v>
      </c>
      <c r="D2202" t="s">
        <v>1510</v>
      </c>
      <c r="E2202" s="64">
        <v>1</v>
      </c>
      <c r="F2202" s="64">
        <v>1363.76</v>
      </c>
      <c r="G2202" s="47">
        <v>42667</v>
      </c>
      <c r="H2202" s="71">
        <v>6.333333333333333</v>
      </c>
      <c r="I2202" s="64">
        <v>-1</v>
      </c>
      <c r="J2202" s="64" t="s">
        <v>1538</v>
      </c>
      <c r="K2202" s="64" t="s">
        <v>2176</v>
      </c>
      <c r="L2202" s="64" t="s">
        <v>5327</v>
      </c>
      <c r="M2202" s="64" t="s">
        <v>241</v>
      </c>
      <c r="N2202" s="64" t="s">
        <v>254</v>
      </c>
      <c r="O2202" s="64" t="s">
        <v>568</v>
      </c>
    </row>
    <row r="2203" spans="2:15" x14ac:dyDescent="0.3">
      <c r="B2203" t="s">
        <v>1536</v>
      </c>
      <c r="C2203" t="s">
        <v>14934</v>
      </c>
      <c r="D2203" t="s">
        <v>1962</v>
      </c>
      <c r="E2203" s="64">
        <v>0</v>
      </c>
      <c r="F2203" s="64">
        <v>0</v>
      </c>
      <c r="G2203" s="47">
        <v>42674</v>
      </c>
      <c r="H2203" s="71">
        <v>6.333333333333333</v>
      </c>
      <c r="I2203" s="64">
        <v>-1</v>
      </c>
      <c r="J2203" s="64" t="s">
        <v>1538</v>
      </c>
      <c r="K2203" s="64" t="s">
        <v>2176</v>
      </c>
      <c r="L2203" s="64" t="s">
        <v>11288</v>
      </c>
      <c r="M2203" s="64" t="s">
        <v>242</v>
      </c>
      <c r="N2203" s="64" t="s">
        <v>254</v>
      </c>
      <c r="O2203" s="64" t="s">
        <v>568</v>
      </c>
    </row>
    <row r="2204" spans="2:15" x14ac:dyDescent="0.3">
      <c r="B2204" t="s">
        <v>1536</v>
      </c>
      <c r="C2204" t="s">
        <v>14971</v>
      </c>
      <c r="D2204" t="s">
        <v>1587</v>
      </c>
      <c r="E2204" s="64">
        <v>0</v>
      </c>
      <c r="F2204" s="64">
        <v>0</v>
      </c>
      <c r="G2204" s="47">
        <v>42653</v>
      </c>
      <c r="H2204" s="71">
        <v>6.333333333333333</v>
      </c>
      <c r="I2204" s="64">
        <v>-1</v>
      </c>
      <c r="J2204" s="64" t="s">
        <v>1538</v>
      </c>
      <c r="K2204" s="64" t="s">
        <v>2176</v>
      </c>
      <c r="L2204" s="64" t="s">
        <v>14972</v>
      </c>
      <c r="M2204" s="64" t="s">
        <v>236</v>
      </c>
      <c r="N2204" s="64" t="s">
        <v>254</v>
      </c>
      <c r="O2204" s="64" t="s">
        <v>568</v>
      </c>
    </row>
    <row r="2205" spans="2:15" x14ac:dyDescent="0.3">
      <c r="B2205" t="s">
        <v>1536</v>
      </c>
      <c r="C2205" t="s">
        <v>15161</v>
      </c>
      <c r="D2205" t="s">
        <v>2362</v>
      </c>
      <c r="E2205" s="64">
        <v>0</v>
      </c>
      <c r="F2205" s="64">
        <v>0</v>
      </c>
      <c r="G2205" s="47">
        <v>42672</v>
      </c>
      <c r="H2205" s="71">
        <v>6.333333333333333</v>
      </c>
      <c r="I2205" s="64">
        <v>247705</v>
      </c>
      <c r="J2205" s="64" t="s">
        <v>249</v>
      </c>
      <c r="K2205" s="64" t="s">
        <v>2173</v>
      </c>
      <c r="L2205" s="64" t="s">
        <v>15162</v>
      </c>
      <c r="M2205" s="64" t="s">
        <v>236</v>
      </c>
      <c r="N2205" s="64" t="s">
        <v>254</v>
      </c>
      <c r="O2205" s="64" t="s">
        <v>568</v>
      </c>
    </row>
    <row r="2206" spans="2:15" x14ac:dyDescent="0.3">
      <c r="B2206" t="s">
        <v>1536</v>
      </c>
      <c r="C2206" t="s">
        <v>15305</v>
      </c>
      <c r="D2206" t="s">
        <v>356</v>
      </c>
      <c r="E2206" s="64">
        <v>0</v>
      </c>
      <c r="F2206" s="64">
        <v>0</v>
      </c>
      <c r="G2206" s="47">
        <v>42667</v>
      </c>
      <c r="H2206" s="71">
        <v>6.333333333333333</v>
      </c>
      <c r="I2206" s="64">
        <v>-1</v>
      </c>
      <c r="J2206" s="64" t="s">
        <v>1538</v>
      </c>
      <c r="K2206" s="64" t="s">
        <v>2160</v>
      </c>
      <c r="L2206" s="64" t="s">
        <v>4235</v>
      </c>
      <c r="M2206" s="64" t="s">
        <v>246</v>
      </c>
      <c r="N2206" s="64" t="s">
        <v>254</v>
      </c>
      <c r="O2206" s="64" t="s">
        <v>568</v>
      </c>
    </row>
    <row r="2207" spans="2:15" x14ac:dyDescent="0.3">
      <c r="B2207" t="s">
        <v>1536</v>
      </c>
      <c r="C2207" t="s">
        <v>15366</v>
      </c>
      <c r="D2207" t="s">
        <v>13726</v>
      </c>
      <c r="E2207" s="64">
        <v>0</v>
      </c>
      <c r="F2207" s="64">
        <v>0</v>
      </c>
      <c r="G2207" s="47">
        <v>42653</v>
      </c>
      <c r="H2207" s="71">
        <v>6.333333333333333</v>
      </c>
      <c r="I2207" s="64">
        <v>-1</v>
      </c>
      <c r="J2207" s="64" t="s">
        <v>249</v>
      </c>
      <c r="K2207" s="64" t="s">
        <v>2173</v>
      </c>
      <c r="L2207" s="64" t="s">
        <v>15367</v>
      </c>
      <c r="M2207" s="64" t="s">
        <v>242</v>
      </c>
      <c r="N2207" s="64" t="s">
        <v>254</v>
      </c>
      <c r="O2207" s="64" t="s">
        <v>568</v>
      </c>
    </row>
    <row r="2208" spans="2:15" x14ac:dyDescent="0.3">
      <c r="B2208" t="s">
        <v>1536</v>
      </c>
      <c r="C2208" t="s">
        <v>15402</v>
      </c>
      <c r="D2208" t="s">
        <v>1537</v>
      </c>
      <c r="E2208" s="64">
        <v>0</v>
      </c>
      <c r="F2208" s="64">
        <v>0</v>
      </c>
      <c r="G2208" s="47">
        <v>42662</v>
      </c>
      <c r="H2208" s="71">
        <v>6.333333333333333</v>
      </c>
      <c r="I2208" s="64">
        <v>-1</v>
      </c>
      <c r="J2208" s="64" t="s">
        <v>249</v>
      </c>
      <c r="K2208" s="64" t="s">
        <v>2160</v>
      </c>
      <c r="L2208" s="64" t="s">
        <v>4235</v>
      </c>
      <c r="M2208" s="64" t="s">
        <v>236</v>
      </c>
      <c r="N2208" s="64" t="s">
        <v>254</v>
      </c>
      <c r="O2208" s="64" t="s">
        <v>568</v>
      </c>
    </row>
    <row r="2209" spans="2:15" x14ac:dyDescent="0.3">
      <c r="B2209" t="s">
        <v>1547</v>
      </c>
      <c r="C2209" t="s">
        <v>15515</v>
      </c>
      <c r="D2209" t="s">
        <v>568</v>
      </c>
      <c r="E2209" s="64">
        <v>0</v>
      </c>
      <c r="F2209" s="64">
        <v>0</v>
      </c>
      <c r="G2209" s="47">
        <v>42674</v>
      </c>
      <c r="H2209" s="71">
        <v>6.333333333333333</v>
      </c>
      <c r="I2209" s="64">
        <v>0</v>
      </c>
      <c r="J2209" s="64" t="s">
        <v>1538</v>
      </c>
      <c r="K2209" s="64" t="s">
        <v>2160</v>
      </c>
      <c r="L2209" s="64" t="s">
        <v>2936</v>
      </c>
      <c r="M2209" s="64" t="s">
        <v>236</v>
      </c>
      <c r="N2209" s="64" t="s">
        <v>254</v>
      </c>
      <c r="O2209" s="64" t="s">
        <v>568</v>
      </c>
    </row>
    <row r="2210" spans="2:15" x14ac:dyDescent="0.3">
      <c r="B2210" t="s">
        <v>1536</v>
      </c>
      <c r="C2210" t="s">
        <v>15559</v>
      </c>
      <c r="D2210" t="s">
        <v>1629</v>
      </c>
      <c r="E2210" s="64">
        <v>1</v>
      </c>
      <c r="F2210" s="64">
        <v>1363.76</v>
      </c>
      <c r="G2210" s="47">
        <v>42670</v>
      </c>
      <c r="H2210" s="71">
        <v>6.333333333333333</v>
      </c>
      <c r="I2210" s="64">
        <v>-1</v>
      </c>
      <c r="J2210" s="64" t="s">
        <v>1538</v>
      </c>
      <c r="K2210" s="64" t="s">
        <v>2173</v>
      </c>
      <c r="L2210" s="64" t="s">
        <v>14778</v>
      </c>
      <c r="M2210" s="64" t="s">
        <v>246</v>
      </c>
      <c r="N2210" s="64" t="s">
        <v>254</v>
      </c>
      <c r="O2210" s="64" t="s">
        <v>568</v>
      </c>
    </row>
    <row r="2211" spans="2:15" x14ac:dyDescent="0.3">
      <c r="B2211" t="s">
        <v>1536</v>
      </c>
      <c r="C2211" t="s">
        <v>15712</v>
      </c>
      <c r="D2211" t="s">
        <v>403</v>
      </c>
      <c r="E2211" s="64">
        <v>0</v>
      </c>
      <c r="F2211" s="64">
        <v>0</v>
      </c>
      <c r="G2211" s="47">
        <v>42662</v>
      </c>
      <c r="H2211" s="71">
        <v>6.333333333333333</v>
      </c>
      <c r="I2211" s="64">
        <v>-1</v>
      </c>
      <c r="J2211" s="64" t="s">
        <v>1538</v>
      </c>
      <c r="K2211" s="64" t="s">
        <v>2160</v>
      </c>
      <c r="L2211" s="64" t="s">
        <v>12925</v>
      </c>
      <c r="M2211" s="64" t="s">
        <v>236</v>
      </c>
      <c r="N2211" s="64" t="s">
        <v>254</v>
      </c>
      <c r="O2211" s="64" t="s">
        <v>568</v>
      </c>
    </row>
    <row r="2212" spans="2:15" x14ac:dyDescent="0.3">
      <c r="B2212" t="s">
        <v>1536</v>
      </c>
      <c r="C2212" t="s">
        <v>15747</v>
      </c>
      <c r="D2212" t="s">
        <v>1448</v>
      </c>
      <c r="E2212" s="64">
        <v>0</v>
      </c>
      <c r="F2212" s="64">
        <v>0</v>
      </c>
      <c r="G2212" s="47">
        <v>42660</v>
      </c>
      <c r="H2212" s="71">
        <v>6.333333333333333</v>
      </c>
      <c r="I2212" s="64">
        <v>-1</v>
      </c>
      <c r="J2212" s="64" t="s">
        <v>249</v>
      </c>
      <c r="K2212" s="64" t="s">
        <v>2160</v>
      </c>
      <c r="L2212" s="64" t="s">
        <v>4235</v>
      </c>
      <c r="M2212" s="64" t="s">
        <v>236</v>
      </c>
      <c r="N2212" s="64" t="s">
        <v>254</v>
      </c>
      <c r="O2212" s="64" t="s">
        <v>568</v>
      </c>
    </row>
    <row r="2213" spans="2:15" x14ac:dyDescent="0.3">
      <c r="B2213" t="s">
        <v>1536</v>
      </c>
      <c r="C2213" t="s">
        <v>15765</v>
      </c>
      <c r="D2213" t="s">
        <v>14974</v>
      </c>
      <c r="E2213" s="64">
        <v>0</v>
      </c>
      <c r="F2213" s="64">
        <v>0</v>
      </c>
      <c r="G2213" s="47">
        <v>42663</v>
      </c>
      <c r="H2213" s="71">
        <v>6.333333333333333</v>
      </c>
      <c r="I2213" s="64">
        <v>-1</v>
      </c>
      <c r="J2213" s="64" t="s">
        <v>1538</v>
      </c>
      <c r="K2213" s="64" t="s">
        <v>2160</v>
      </c>
      <c r="L2213" s="64" t="s">
        <v>3939</v>
      </c>
      <c r="M2213" s="64" t="s">
        <v>236</v>
      </c>
      <c r="N2213" s="64" t="s">
        <v>254</v>
      </c>
      <c r="O2213" s="64" t="s">
        <v>568</v>
      </c>
    </row>
    <row r="2214" spans="2:15" x14ac:dyDescent="0.3">
      <c r="B2214" t="s">
        <v>1536</v>
      </c>
      <c r="C2214" t="s">
        <v>15816</v>
      </c>
      <c r="D2214" t="s">
        <v>1745</v>
      </c>
      <c r="E2214" s="64">
        <v>1</v>
      </c>
      <c r="F2214" s="64">
        <v>1363.76</v>
      </c>
      <c r="G2214" s="47">
        <v>42647</v>
      </c>
      <c r="H2214" s="71">
        <v>6.333333333333333</v>
      </c>
      <c r="I2214" s="64">
        <v>-1</v>
      </c>
      <c r="J2214" s="64" t="s">
        <v>1538</v>
      </c>
      <c r="K2214" s="64" t="s">
        <v>2160</v>
      </c>
      <c r="L2214" s="64" t="s">
        <v>2936</v>
      </c>
      <c r="M2214" s="64" t="s">
        <v>236</v>
      </c>
      <c r="N2214" s="64" t="s">
        <v>254</v>
      </c>
      <c r="O2214" s="64" t="s">
        <v>568</v>
      </c>
    </row>
    <row r="2215" spans="2:15" x14ac:dyDescent="0.3">
      <c r="B2215" t="s">
        <v>1536</v>
      </c>
      <c r="C2215" t="s">
        <v>15821</v>
      </c>
      <c r="D2215" t="s">
        <v>1471</v>
      </c>
      <c r="E2215" s="64">
        <v>0</v>
      </c>
      <c r="F2215" s="64">
        <v>0</v>
      </c>
      <c r="G2215" s="47">
        <v>42670</v>
      </c>
      <c r="H2215" s="71">
        <v>6.333333333333333</v>
      </c>
      <c r="I2215" s="64">
        <v>-1</v>
      </c>
      <c r="J2215" s="64" t="s">
        <v>249</v>
      </c>
      <c r="K2215" s="64" t="s">
        <v>2176</v>
      </c>
      <c r="L2215" s="64" t="s">
        <v>12322</v>
      </c>
      <c r="M2215" s="64" t="s">
        <v>246</v>
      </c>
      <c r="N2215" s="64" t="s">
        <v>254</v>
      </c>
      <c r="O2215" s="64" t="s">
        <v>568</v>
      </c>
    </row>
    <row r="2216" spans="2:15" x14ac:dyDescent="0.3">
      <c r="B2216" t="s">
        <v>1536</v>
      </c>
      <c r="C2216" t="s">
        <v>15844</v>
      </c>
      <c r="D2216" t="s">
        <v>13260</v>
      </c>
      <c r="E2216" s="64">
        <v>0</v>
      </c>
      <c r="F2216" s="64">
        <v>0</v>
      </c>
      <c r="G2216" s="47">
        <v>42658</v>
      </c>
      <c r="H2216" s="71">
        <v>6.333333333333333</v>
      </c>
      <c r="I2216" s="64">
        <v>-1</v>
      </c>
      <c r="J2216" s="64" t="s">
        <v>1538</v>
      </c>
      <c r="K2216" s="64" t="s">
        <v>2176</v>
      </c>
      <c r="L2216" s="64" t="s">
        <v>11288</v>
      </c>
      <c r="M2216" s="64" t="s">
        <v>241</v>
      </c>
      <c r="N2216" s="64" t="s">
        <v>254</v>
      </c>
      <c r="O2216" s="64" t="s">
        <v>568</v>
      </c>
    </row>
    <row r="2217" spans="2:15" x14ac:dyDescent="0.3">
      <c r="B2217" t="s">
        <v>1536</v>
      </c>
      <c r="C2217" t="s">
        <v>15917</v>
      </c>
      <c r="D2217" t="s">
        <v>1622</v>
      </c>
      <c r="E2217" s="64">
        <v>0</v>
      </c>
      <c r="F2217" s="64">
        <v>0</v>
      </c>
      <c r="G2217" s="47">
        <v>42650</v>
      </c>
      <c r="H2217" s="71">
        <v>6.333333333333333</v>
      </c>
      <c r="I2217" s="64">
        <v>-1</v>
      </c>
      <c r="J2217" s="64" t="s">
        <v>1538</v>
      </c>
      <c r="K2217" s="64" t="s">
        <v>2160</v>
      </c>
      <c r="L2217" s="64" t="s">
        <v>2992</v>
      </c>
      <c r="M2217" s="64" t="s">
        <v>242</v>
      </c>
      <c r="N2217" s="64" t="s">
        <v>254</v>
      </c>
      <c r="O2217" s="64" t="s">
        <v>568</v>
      </c>
    </row>
    <row r="2218" spans="2:15" x14ac:dyDescent="0.3">
      <c r="B2218" t="s">
        <v>1536</v>
      </c>
      <c r="C2218" t="s">
        <v>15967</v>
      </c>
      <c r="D2218" t="s">
        <v>1554</v>
      </c>
      <c r="E2218" s="64">
        <v>0</v>
      </c>
      <c r="F2218" s="64">
        <v>0</v>
      </c>
      <c r="G2218" s="47">
        <v>42664</v>
      </c>
      <c r="H2218" s="71">
        <v>6.333333333333333</v>
      </c>
      <c r="I2218" s="64">
        <v>-1</v>
      </c>
      <c r="J2218" s="64" t="s">
        <v>1538</v>
      </c>
      <c r="K2218" s="64" t="s">
        <v>2173</v>
      </c>
      <c r="L2218" s="64" t="s">
        <v>15115</v>
      </c>
      <c r="M2218" s="64" t="s">
        <v>246</v>
      </c>
      <c r="N2218" s="64" t="s">
        <v>254</v>
      </c>
      <c r="O2218" s="64" t="s">
        <v>568</v>
      </c>
    </row>
    <row r="2219" spans="2:15" x14ac:dyDescent="0.3">
      <c r="B2219" t="s">
        <v>1536</v>
      </c>
      <c r="C2219" t="s">
        <v>16190</v>
      </c>
      <c r="D2219" t="s">
        <v>12869</v>
      </c>
      <c r="E2219" s="64">
        <v>0</v>
      </c>
      <c r="F2219" s="64">
        <v>0</v>
      </c>
      <c r="G2219" s="47">
        <v>42661</v>
      </c>
      <c r="H2219" s="71">
        <v>6.333333333333333</v>
      </c>
      <c r="I2219" s="64">
        <v>-1</v>
      </c>
      <c r="J2219" s="64" t="s">
        <v>1538</v>
      </c>
      <c r="K2219" s="64" t="s">
        <v>2176</v>
      </c>
      <c r="L2219" s="64" t="s">
        <v>12873</v>
      </c>
      <c r="M2219" s="64" t="s">
        <v>236</v>
      </c>
      <c r="N2219" s="64" t="s">
        <v>254</v>
      </c>
      <c r="O2219" s="64" t="s">
        <v>568</v>
      </c>
    </row>
    <row r="2220" spans="2:15" x14ac:dyDescent="0.3">
      <c r="B2220" t="s">
        <v>1536</v>
      </c>
      <c r="C2220" t="s">
        <v>16248</v>
      </c>
      <c r="D2220" t="s">
        <v>1494</v>
      </c>
      <c r="E2220" s="64">
        <v>0</v>
      </c>
      <c r="F2220" s="64">
        <v>0</v>
      </c>
      <c r="G2220" s="47">
        <v>42670</v>
      </c>
      <c r="H2220" s="71">
        <v>6.333333333333333</v>
      </c>
      <c r="I2220" s="64">
        <v>-1</v>
      </c>
      <c r="J2220" s="64" t="s">
        <v>249</v>
      </c>
      <c r="K2220" s="64" t="s">
        <v>2160</v>
      </c>
      <c r="L2220" s="64" t="s">
        <v>2936</v>
      </c>
      <c r="M2220" s="64" t="s">
        <v>236</v>
      </c>
      <c r="N2220" s="64" t="s">
        <v>254</v>
      </c>
      <c r="O2220" s="64" t="s">
        <v>568</v>
      </c>
    </row>
    <row r="2221" spans="2:15" x14ac:dyDescent="0.3">
      <c r="B2221" t="s">
        <v>1536</v>
      </c>
      <c r="C2221" t="s">
        <v>16252</v>
      </c>
      <c r="D2221" t="s">
        <v>2158</v>
      </c>
      <c r="E2221" s="64">
        <v>0</v>
      </c>
      <c r="F2221" s="64">
        <v>0</v>
      </c>
      <c r="G2221" s="47">
        <v>42663</v>
      </c>
      <c r="H2221" s="71">
        <v>6.333333333333333</v>
      </c>
      <c r="I2221" s="64">
        <v>29348</v>
      </c>
      <c r="J2221" s="64" t="s">
        <v>1538</v>
      </c>
      <c r="K2221" s="64" t="s">
        <v>2160</v>
      </c>
      <c r="L2221" s="64" t="s">
        <v>16253</v>
      </c>
      <c r="M2221" s="64" t="s">
        <v>236</v>
      </c>
      <c r="N2221" s="64" t="s">
        <v>254</v>
      </c>
      <c r="O2221" s="64" t="s">
        <v>568</v>
      </c>
    </row>
    <row r="2222" spans="2:15" x14ac:dyDescent="0.3">
      <c r="B2222" t="s">
        <v>1536</v>
      </c>
      <c r="C2222" t="s">
        <v>16412</v>
      </c>
      <c r="D2222" t="s">
        <v>1445</v>
      </c>
      <c r="E2222" s="64">
        <v>0</v>
      </c>
      <c r="F2222" s="64">
        <v>0</v>
      </c>
      <c r="G2222" s="47">
        <v>42654</v>
      </c>
      <c r="H2222" s="71">
        <v>6.333333333333333</v>
      </c>
      <c r="I2222" s="64">
        <v>65796</v>
      </c>
      <c r="J2222" s="64" t="s">
        <v>1538</v>
      </c>
      <c r="K2222" s="64" t="s">
        <v>2160</v>
      </c>
      <c r="L2222" s="64" t="s">
        <v>16413</v>
      </c>
      <c r="M2222" s="64" t="s">
        <v>241</v>
      </c>
      <c r="N2222" s="64" t="s">
        <v>254</v>
      </c>
      <c r="O2222" s="64" t="s">
        <v>568</v>
      </c>
    </row>
    <row r="2223" spans="2:15" x14ac:dyDescent="0.3">
      <c r="B2223" t="s">
        <v>1536</v>
      </c>
      <c r="C2223" t="s">
        <v>16468</v>
      </c>
      <c r="D2223" t="s">
        <v>1974</v>
      </c>
      <c r="E2223" s="64">
        <v>0</v>
      </c>
      <c r="F2223" s="64">
        <v>0</v>
      </c>
      <c r="G2223" s="47">
        <v>42663</v>
      </c>
      <c r="H2223" s="71">
        <v>6.333333333333333</v>
      </c>
      <c r="I2223" s="64">
        <v>-1</v>
      </c>
      <c r="J2223" s="64" t="s">
        <v>1538</v>
      </c>
      <c r="K2223" s="64" t="s">
        <v>2160</v>
      </c>
      <c r="L2223" s="64" t="s">
        <v>8148</v>
      </c>
      <c r="M2223" s="64" t="s">
        <v>241</v>
      </c>
      <c r="N2223" s="64" t="s">
        <v>254</v>
      </c>
      <c r="O2223" s="64" t="s">
        <v>568</v>
      </c>
    </row>
    <row r="2224" spans="2:15" x14ac:dyDescent="0.3">
      <c r="B2224" t="s">
        <v>1547</v>
      </c>
      <c r="C2224" t="s">
        <v>16750</v>
      </c>
      <c r="D2224" t="s">
        <v>568</v>
      </c>
      <c r="E2224" s="64">
        <v>0</v>
      </c>
      <c r="F2224" s="64">
        <v>0</v>
      </c>
      <c r="G2224" s="47">
        <v>42664</v>
      </c>
      <c r="H2224" s="71">
        <v>6.333333333333333</v>
      </c>
      <c r="I2224" s="64">
        <v>0</v>
      </c>
      <c r="J2224" s="64" t="s">
        <v>1538</v>
      </c>
      <c r="K2224" s="64" t="s">
        <v>1535</v>
      </c>
      <c r="L2224" s="64" t="s">
        <v>1535</v>
      </c>
      <c r="M2224" s="64" t="s">
        <v>242</v>
      </c>
      <c r="N2224" s="64" t="s">
        <v>254</v>
      </c>
      <c r="O2224" s="64" t="s">
        <v>568</v>
      </c>
    </row>
    <row r="2225" spans="2:15" x14ac:dyDescent="0.3">
      <c r="B2225" t="s">
        <v>1536</v>
      </c>
      <c r="C2225" t="s">
        <v>16818</v>
      </c>
      <c r="D2225" t="s">
        <v>477</v>
      </c>
      <c r="E2225" s="64">
        <v>0</v>
      </c>
      <c r="F2225" s="64">
        <v>0</v>
      </c>
      <c r="G2225" s="47">
        <v>42651</v>
      </c>
      <c r="H2225" s="71">
        <v>6.333333333333333</v>
      </c>
      <c r="I2225" s="64">
        <v>-1</v>
      </c>
      <c r="J2225" s="64" t="s">
        <v>1538</v>
      </c>
      <c r="K2225" s="64" t="s">
        <v>1535</v>
      </c>
      <c r="L2225" s="64" t="s">
        <v>1535</v>
      </c>
      <c r="M2225" s="64" t="s">
        <v>246</v>
      </c>
      <c r="N2225" s="64" t="s">
        <v>254</v>
      </c>
      <c r="O2225" s="64" t="s">
        <v>568</v>
      </c>
    </row>
    <row r="2226" spans="2:15" x14ac:dyDescent="0.3">
      <c r="B2226" t="s">
        <v>1536</v>
      </c>
      <c r="C2226" t="s">
        <v>16834</v>
      </c>
      <c r="D2226" t="s">
        <v>15886</v>
      </c>
      <c r="E2226" s="64">
        <v>0</v>
      </c>
      <c r="F2226" s="64">
        <v>0</v>
      </c>
      <c r="G2226" s="47">
        <v>42655</v>
      </c>
      <c r="H2226" s="71">
        <v>6.333333333333333</v>
      </c>
      <c r="I2226" s="64">
        <v>-1</v>
      </c>
      <c r="J2226" s="64" t="s">
        <v>1538</v>
      </c>
      <c r="K2226" s="64" t="s">
        <v>1535</v>
      </c>
      <c r="L2226" s="64" t="s">
        <v>1535</v>
      </c>
      <c r="M2226" s="64" t="s">
        <v>236</v>
      </c>
      <c r="N2226" s="64" t="s">
        <v>254</v>
      </c>
      <c r="O2226" s="64" t="s">
        <v>568</v>
      </c>
    </row>
    <row r="2227" spans="2:15" x14ac:dyDescent="0.3">
      <c r="B2227" t="s">
        <v>1546</v>
      </c>
      <c r="C2227" t="s">
        <v>16910</v>
      </c>
      <c r="D2227" t="s">
        <v>557</v>
      </c>
      <c r="E2227" s="64">
        <v>0</v>
      </c>
      <c r="F2227" s="64">
        <v>0</v>
      </c>
      <c r="G2227" s="47">
        <v>42655</v>
      </c>
      <c r="H2227" s="71">
        <v>6.333333333333333</v>
      </c>
      <c r="I2227" s="64">
        <v>-1</v>
      </c>
      <c r="J2227" s="64" t="s">
        <v>249</v>
      </c>
      <c r="K2227" s="64" t="s">
        <v>1535</v>
      </c>
      <c r="L2227" s="64" t="s">
        <v>1535</v>
      </c>
      <c r="M2227" s="64" t="s">
        <v>236</v>
      </c>
      <c r="N2227" s="64" t="s">
        <v>254</v>
      </c>
      <c r="O2227" s="64" t="s">
        <v>568</v>
      </c>
    </row>
    <row r="2228" spans="2:15" x14ac:dyDescent="0.3">
      <c r="B2228" t="s">
        <v>1536</v>
      </c>
      <c r="C2228" t="s">
        <v>16933</v>
      </c>
      <c r="D2228" t="s">
        <v>518</v>
      </c>
      <c r="E2228" s="64">
        <v>0</v>
      </c>
      <c r="F2228" s="64">
        <v>0</v>
      </c>
      <c r="G2228" s="47">
        <v>42649</v>
      </c>
      <c r="H2228" s="71">
        <v>6.333333333333333</v>
      </c>
      <c r="I2228" s="64">
        <v>-1</v>
      </c>
      <c r="J2228" s="64" t="s">
        <v>1538</v>
      </c>
      <c r="K2228" s="64" t="s">
        <v>1535</v>
      </c>
      <c r="L2228" s="64" t="s">
        <v>1535</v>
      </c>
      <c r="M2228" s="64" t="s">
        <v>246</v>
      </c>
      <c r="N2228" s="64" t="s">
        <v>254</v>
      </c>
      <c r="O2228" s="64" t="s">
        <v>568</v>
      </c>
    </row>
    <row r="2229" spans="2:15" x14ac:dyDescent="0.3">
      <c r="B2229" t="s">
        <v>1536</v>
      </c>
      <c r="C2229" t="s">
        <v>16953</v>
      </c>
      <c r="D2229" t="s">
        <v>1759</v>
      </c>
      <c r="E2229" s="64">
        <v>0</v>
      </c>
      <c r="F2229" s="64">
        <v>0</v>
      </c>
      <c r="G2229" s="47">
        <v>42672</v>
      </c>
      <c r="H2229" s="71">
        <v>6.333333333333333</v>
      </c>
      <c r="I2229" s="64">
        <v>-1</v>
      </c>
      <c r="J2229" s="64" t="s">
        <v>249</v>
      </c>
      <c r="K2229" s="64" t="s">
        <v>1535</v>
      </c>
      <c r="L2229" s="64" t="s">
        <v>1535</v>
      </c>
      <c r="M2229" s="64" t="s">
        <v>236</v>
      </c>
      <c r="N2229" s="64" t="s">
        <v>254</v>
      </c>
      <c r="O2229" s="64" t="s">
        <v>568</v>
      </c>
    </row>
    <row r="2230" spans="2:15" x14ac:dyDescent="0.3">
      <c r="B2230" t="s">
        <v>1536</v>
      </c>
      <c r="C2230" t="s">
        <v>17021</v>
      </c>
      <c r="D2230" t="s">
        <v>355</v>
      </c>
      <c r="E2230" s="64">
        <v>0</v>
      </c>
      <c r="F2230" s="64">
        <v>0</v>
      </c>
      <c r="G2230" s="47">
        <v>42660</v>
      </c>
      <c r="H2230" s="71">
        <v>6.333333333333333</v>
      </c>
      <c r="I2230" s="64">
        <v>-1</v>
      </c>
      <c r="J2230" s="64" t="s">
        <v>249</v>
      </c>
      <c r="K2230" s="64" t="s">
        <v>1535</v>
      </c>
      <c r="L2230" s="64" t="s">
        <v>1535</v>
      </c>
      <c r="M2230" s="64" t="s">
        <v>246</v>
      </c>
      <c r="N2230" s="64" t="s">
        <v>254</v>
      </c>
      <c r="O2230" s="64" t="s">
        <v>568</v>
      </c>
    </row>
    <row r="2231" spans="2:15" x14ac:dyDescent="0.3">
      <c r="B2231" t="s">
        <v>1536</v>
      </c>
      <c r="C2231" t="s">
        <v>17092</v>
      </c>
      <c r="D2231" t="s">
        <v>504</v>
      </c>
      <c r="E2231" s="64">
        <v>0</v>
      </c>
      <c r="F2231" s="64">
        <v>0</v>
      </c>
      <c r="G2231" s="47">
        <v>42657</v>
      </c>
      <c r="H2231" s="71">
        <v>6.333333333333333</v>
      </c>
      <c r="I2231" s="64">
        <v>-1</v>
      </c>
      <c r="J2231" s="64" t="s">
        <v>249</v>
      </c>
      <c r="K2231" s="64" t="s">
        <v>1535</v>
      </c>
      <c r="L2231" s="64" t="s">
        <v>1535</v>
      </c>
      <c r="M2231" s="64" t="s">
        <v>242</v>
      </c>
      <c r="N2231" s="64" t="s">
        <v>254</v>
      </c>
      <c r="O2231" s="64" t="s">
        <v>568</v>
      </c>
    </row>
    <row r="2232" spans="2:15" x14ac:dyDescent="0.3">
      <c r="B2232" t="s">
        <v>1547</v>
      </c>
      <c r="C2232" t="s">
        <v>17102</v>
      </c>
      <c r="D2232" t="s">
        <v>568</v>
      </c>
      <c r="E2232" s="64">
        <v>0</v>
      </c>
      <c r="F2232" s="64">
        <v>0</v>
      </c>
      <c r="G2232" s="47">
        <v>42662</v>
      </c>
      <c r="H2232" s="71">
        <v>6.333333333333333</v>
      </c>
      <c r="I2232" s="64">
        <v>0</v>
      </c>
      <c r="J2232" s="64" t="s">
        <v>1538</v>
      </c>
      <c r="K2232" s="64" t="s">
        <v>1535</v>
      </c>
      <c r="L2232" s="64" t="s">
        <v>1535</v>
      </c>
      <c r="M2232" s="64" t="s">
        <v>242</v>
      </c>
      <c r="N2232" s="64" t="s">
        <v>254</v>
      </c>
      <c r="O2232" s="64" t="s">
        <v>568</v>
      </c>
    </row>
    <row r="2233" spans="2:15" x14ac:dyDescent="0.3">
      <c r="B2233" t="s">
        <v>1536</v>
      </c>
      <c r="C2233" t="s">
        <v>17111</v>
      </c>
      <c r="D2233" t="s">
        <v>386</v>
      </c>
      <c r="E2233" s="64">
        <v>0</v>
      </c>
      <c r="F2233" s="64">
        <v>0</v>
      </c>
      <c r="G2233" s="47">
        <v>42646</v>
      </c>
      <c r="H2233" s="71">
        <v>6.333333333333333</v>
      </c>
      <c r="I2233" s="64">
        <v>-1</v>
      </c>
      <c r="J2233" s="64" t="s">
        <v>1538</v>
      </c>
      <c r="K2233" s="64" t="s">
        <v>1535</v>
      </c>
      <c r="L2233" s="64" t="s">
        <v>1535</v>
      </c>
      <c r="M2233" s="64" t="s">
        <v>236</v>
      </c>
      <c r="N2233" s="64" t="s">
        <v>254</v>
      </c>
      <c r="O2233" s="64" t="s">
        <v>568</v>
      </c>
    </row>
    <row r="2234" spans="2:15" x14ac:dyDescent="0.3">
      <c r="B2234" t="s">
        <v>1547</v>
      </c>
      <c r="C2234" t="s">
        <v>17121</v>
      </c>
      <c r="D2234" t="s">
        <v>568</v>
      </c>
      <c r="E2234" s="64">
        <v>0</v>
      </c>
      <c r="F2234" s="64">
        <v>0</v>
      </c>
      <c r="G2234" s="47">
        <v>42663</v>
      </c>
      <c r="H2234" s="71">
        <v>6.333333333333333</v>
      </c>
      <c r="I2234" s="64">
        <v>0</v>
      </c>
      <c r="J2234" s="64" t="s">
        <v>1538</v>
      </c>
      <c r="K2234" s="64" t="s">
        <v>1535</v>
      </c>
      <c r="L2234" s="64" t="s">
        <v>1535</v>
      </c>
      <c r="M2234" s="64" t="s">
        <v>242</v>
      </c>
      <c r="N2234" s="64" t="s">
        <v>254</v>
      </c>
      <c r="O2234" s="64" t="s">
        <v>568</v>
      </c>
    </row>
    <row r="2235" spans="2:15" x14ac:dyDescent="0.3">
      <c r="B2235" t="s">
        <v>1547</v>
      </c>
      <c r="C2235" t="s">
        <v>17122</v>
      </c>
      <c r="D2235" t="s">
        <v>568</v>
      </c>
      <c r="E2235" s="64">
        <v>0</v>
      </c>
      <c r="F2235" s="64">
        <v>0</v>
      </c>
      <c r="G2235" s="47">
        <v>42670</v>
      </c>
      <c r="H2235" s="71">
        <v>6.333333333333333</v>
      </c>
      <c r="I2235" s="64">
        <v>0</v>
      </c>
      <c r="J2235" s="64" t="s">
        <v>1538</v>
      </c>
      <c r="K2235" s="64" t="s">
        <v>1535</v>
      </c>
      <c r="L2235" s="64" t="s">
        <v>1535</v>
      </c>
      <c r="M2235" s="64" t="s">
        <v>242</v>
      </c>
      <c r="N2235" s="64" t="s">
        <v>254</v>
      </c>
      <c r="O2235" s="64" t="s">
        <v>568</v>
      </c>
    </row>
    <row r="2236" spans="2:15" x14ac:dyDescent="0.3">
      <c r="B2236" t="s">
        <v>1547</v>
      </c>
      <c r="C2236" t="s">
        <v>17247</v>
      </c>
      <c r="D2236" t="s">
        <v>568</v>
      </c>
      <c r="E2236" s="64">
        <v>0</v>
      </c>
      <c r="F2236" s="64">
        <v>0</v>
      </c>
      <c r="G2236" s="47">
        <v>42665</v>
      </c>
      <c r="H2236" s="71">
        <v>6.333333333333333</v>
      </c>
      <c r="I2236" s="64">
        <v>0</v>
      </c>
      <c r="J2236" s="64" t="s">
        <v>1538</v>
      </c>
      <c r="K2236" s="64" t="s">
        <v>1535</v>
      </c>
      <c r="L2236" s="64" t="s">
        <v>1535</v>
      </c>
      <c r="M2236" s="64" t="s">
        <v>242</v>
      </c>
      <c r="N2236" s="64" t="s">
        <v>254</v>
      </c>
      <c r="O2236" s="64" t="s">
        <v>568</v>
      </c>
    </row>
    <row r="2237" spans="2:15" x14ac:dyDescent="0.3">
      <c r="B2237" t="s">
        <v>1536</v>
      </c>
      <c r="C2237" t="s">
        <v>17313</v>
      </c>
      <c r="D2237" t="s">
        <v>455</v>
      </c>
      <c r="E2237" s="64">
        <v>0</v>
      </c>
      <c r="F2237" s="64">
        <v>0</v>
      </c>
      <c r="G2237" s="47">
        <v>42671</v>
      </c>
      <c r="H2237" s="71">
        <v>6.333333333333333</v>
      </c>
      <c r="I2237" s="64">
        <v>-1</v>
      </c>
      <c r="J2237" s="64" t="s">
        <v>1538</v>
      </c>
      <c r="K2237" s="64" t="s">
        <v>1535</v>
      </c>
      <c r="L2237" s="64" t="s">
        <v>1535</v>
      </c>
      <c r="M2237" s="64" t="s">
        <v>236</v>
      </c>
      <c r="N2237" s="64" t="s">
        <v>254</v>
      </c>
      <c r="O2237" s="64" t="s">
        <v>568</v>
      </c>
    </row>
    <row r="2238" spans="2:15" x14ac:dyDescent="0.3">
      <c r="B2238" t="s">
        <v>1536</v>
      </c>
      <c r="C2238" t="s">
        <v>17320</v>
      </c>
      <c r="D2238" t="s">
        <v>17321</v>
      </c>
      <c r="E2238" s="64">
        <v>0</v>
      </c>
      <c r="F2238" s="64">
        <v>0</v>
      </c>
      <c r="G2238" s="47">
        <v>42657</v>
      </c>
      <c r="H2238" s="71">
        <v>6.333333333333333</v>
      </c>
      <c r="I2238" s="64">
        <v>-1</v>
      </c>
      <c r="J2238" s="64" t="s">
        <v>249</v>
      </c>
      <c r="K2238" s="64" t="s">
        <v>1535</v>
      </c>
      <c r="L2238" s="64" t="s">
        <v>1535</v>
      </c>
      <c r="M2238" s="64" t="s">
        <v>242</v>
      </c>
      <c r="N2238" s="64" t="s">
        <v>254</v>
      </c>
      <c r="O2238" s="64" t="s">
        <v>568</v>
      </c>
    </row>
    <row r="2239" spans="2:15" x14ac:dyDescent="0.3">
      <c r="B2239" t="s">
        <v>1536</v>
      </c>
      <c r="C2239" t="s">
        <v>17475</v>
      </c>
      <c r="D2239" t="s">
        <v>2738</v>
      </c>
      <c r="E2239" s="64">
        <v>0</v>
      </c>
      <c r="F2239" s="64">
        <v>0</v>
      </c>
      <c r="G2239" s="47">
        <v>42656</v>
      </c>
      <c r="H2239" s="71">
        <v>6.333333333333333</v>
      </c>
      <c r="I2239" s="64">
        <v>-1</v>
      </c>
      <c r="J2239" s="64" t="s">
        <v>1538</v>
      </c>
      <c r="K2239" s="64" t="s">
        <v>1535</v>
      </c>
      <c r="L2239" s="64" t="s">
        <v>1535</v>
      </c>
      <c r="M2239" s="64" t="s">
        <v>236</v>
      </c>
      <c r="N2239" s="64" t="s">
        <v>254</v>
      </c>
      <c r="O2239" s="64" t="s">
        <v>568</v>
      </c>
    </row>
    <row r="2240" spans="2:15" x14ac:dyDescent="0.3">
      <c r="B2240" t="s">
        <v>1547</v>
      </c>
      <c r="C2240" t="s">
        <v>17539</v>
      </c>
      <c r="D2240" t="s">
        <v>568</v>
      </c>
      <c r="E2240" s="64">
        <v>0</v>
      </c>
      <c r="F2240" s="64">
        <v>0</v>
      </c>
      <c r="G2240" s="47">
        <v>42668</v>
      </c>
      <c r="H2240" s="71">
        <v>6.333333333333333</v>
      </c>
      <c r="I2240" s="64">
        <v>0</v>
      </c>
      <c r="J2240" s="64" t="s">
        <v>1538</v>
      </c>
      <c r="K2240" s="64" t="s">
        <v>1535</v>
      </c>
      <c r="L2240" s="64" t="s">
        <v>1535</v>
      </c>
      <c r="M2240" s="64" t="s">
        <v>242</v>
      </c>
      <c r="N2240" s="64" t="s">
        <v>254</v>
      </c>
      <c r="O2240" s="64" t="s">
        <v>568</v>
      </c>
    </row>
    <row r="2241" spans="2:15" x14ac:dyDescent="0.3">
      <c r="B2241" t="s">
        <v>1536</v>
      </c>
      <c r="C2241" t="s">
        <v>17611</v>
      </c>
      <c r="D2241" t="s">
        <v>387</v>
      </c>
      <c r="E2241" s="64">
        <v>0</v>
      </c>
      <c r="F2241" s="64">
        <v>0</v>
      </c>
      <c r="G2241" s="47">
        <v>42660</v>
      </c>
      <c r="H2241" s="71">
        <v>6.333333333333333</v>
      </c>
      <c r="I2241" s="64">
        <v>-1</v>
      </c>
      <c r="J2241" s="64" t="s">
        <v>249</v>
      </c>
      <c r="K2241" s="64" t="s">
        <v>1535</v>
      </c>
      <c r="L2241" s="64" t="s">
        <v>1535</v>
      </c>
      <c r="M2241" s="64" t="s">
        <v>236</v>
      </c>
      <c r="N2241" s="64" t="s">
        <v>254</v>
      </c>
      <c r="O2241" s="64" t="s">
        <v>568</v>
      </c>
    </row>
    <row r="2242" spans="2:15" x14ac:dyDescent="0.3">
      <c r="B2242" t="s">
        <v>1536</v>
      </c>
      <c r="C2242" t="s">
        <v>17672</v>
      </c>
      <c r="D2242" t="s">
        <v>405</v>
      </c>
      <c r="E2242" s="64">
        <v>0</v>
      </c>
      <c r="F2242" s="64">
        <v>0</v>
      </c>
      <c r="G2242" s="47">
        <v>42661</v>
      </c>
      <c r="H2242" s="71">
        <v>6.333333333333333</v>
      </c>
      <c r="I2242" s="64">
        <v>-1</v>
      </c>
      <c r="J2242" s="64" t="s">
        <v>249</v>
      </c>
      <c r="K2242" s="64" t="s">
        <v>1535</v>
      </c>
      <c r="L2242" s="64" t="s">
        <v>1535</v>
      </c>
      <c r="M2242" s="64" t="s">
        <v>236</v>
      </c>
      <c r="N2242" s="64" t="s">
        <v>254</v>
      </c>
      <c r="O2242" s="64" t="s">
        <v>568</v>
      </c>
    </row>
    <row r="2243" spans="2:15" x14ac:dyDescent="0.3">
      <c r="B2243" t="s">
        <v>1547</v>
      </c>
      <c r="C2243" t="s">
        <v>12433</v>
      </c>
      <c r="D2243" t="s">
        <v>568</v>
      </c>
      <c r="E2243" s="64">
        <v>0</v>
      </c>
      <c r="F2243" s="64">
        <v>0</v>
      </c>
      <c r="G2243" s="47">
        <v>42639</v>
      </c>
      <c r="H2243" s="71">
        <v>6.416666666666667</v>
      </c>
      <c r="I2243" s="64">
        <v>0</v>
      </c>
      <c r="J2243" s="64" t="s">
        <v>1538</v>
      </c>
      <c r="K2243" s="64" t="s">
        <v>1535</v>
      </c>
      <c r="L2243" s="64" t="s">
        <v>1535</v>
      </c>
      <c r="M2243" s="64" t="s">
        <v>236</v>
      </c>
      <c r="N2243" s="64" t="s">
        <v>254</v>
      </c>
      <c r="O2243" s="64" t="s">
        <v>568</v>
      </c>
    </row>
    <row r="2244" spans="2:15" x14ac:dyDescent="0.3">
      <c r="B2244" t="s">
        <v>1536</v>
      </c>
      <c r="C2244" t="s">
        <v>12489</v>
      </c>
      <c r="D2244" t="s">
        <v>501</v>
      </c>
      <c r="E2244" s="64">
        <v>0</v>
      </c>
      <c r="F2244" s="64">
        <v>0</v>
      </c>
      <c r="G2244" s="47">
        <v>42622</v>
      </c>
      <c r="H2244" s="71">
        <v>6.416666666666667</v>
      </c>
      <c r="I2244" s="64">
        <v>-1</v>
      </c>
      <c r="J2244" s="64" t="s">
        <v>249</v>
      </c>
      <c r="K2244" s="64" t="s">
        <v>1535</v>
      </c>
      <c r="L2244" s="64" t="s">
        <v>1535</v>
      </c>
      <c r="M2244" s="64" t="s">
        <v>236</v>
      </c>
      <c r="N2244" s="64" t="s">
        <v>254</v>
      </c>
      <c r="O2244" s="64" t="s">
        <v>568</v>
      </c>
    </row>
    <row r="2245" spans="2:15" x14ac:dyDescent="0.3">
      <c r="B2245" t="s">
        <v>1536</v>
      </c>
      <c r="C2245" t="s">
        <v>12505</v>
      </c>
      <c r="D2245" t="s">
        <v>447</v>
      </c>
      <c r="E2245" s="64">
        <v>0</v>
      </c>
      <c r="F2245" s="64">
        <v>0</v>
      </c>
      <c r="G2245" s="47">
        <v>42621</v>
      </c>
      <c r="H2245" s="71">
        <v>6.416666666666667</v>
      </c>
      <c r="I2245" s="64">
        <v>-1</v>
      </c>
      <c r="J2245" s="64" t="s">
        <v>249</v>
      </c>
      <c r="K2245" s="64" t="s">
        <v>1535</v>
      </c>
      <c r="L2245" s="64" t="s">
        <v>1535</v>
      </c>
      <c r="M2245" s="64" t="s">
        <v>236</v>
      </c>
      <c r="N2245" s="64" t="s">
        <v>254</v>
      </c>
      <c r="O2245" s="64" t="s">
        <v>568</v>
      </c>
    </row>
    <row r="2246" spans="2:15" x14ac:dyDescent="0.3">
      <c r="B2246" t="s">
        <v>1536</v>
      </c>
      <c r="C2246" t="s">
        <v>12570</v>
      </c>
      <c r="D2246" t="s">
        <v>1553</v>
      </c>
      <c r="E2246" s="64">
        <v>0</v>
      </c>
      <c r="F2246" s="64">
        <v>0</v>
      </c>
      <c r="G2246" s="47">
        <v>42620</v>
      </c>
      <c r="H2246" s="71">
        <v>6.416666666666667</v>
      </c>
      <c r="I2246" s="64">
        <v>-1</v>
      </c>
      <c r="J2246" s="64" t="s">
        <v>1538</v>
      </c>
      <c r="K2246" s="64" t="s">
        <v>1535</v>
      </c>
      <c r="L2246" s="64" t="s">
        <v>1535</v>
      </c>
      <c r="M2246" s="64" t="s">
        <v>242</v>
      </c>
      <c r="N2246" s="64" t="s">
        <v>254</v>
      </c>
      <c r="O2246" s="64" t="s">
        <v>568</v>
      </c>
    </row>
    <row r="2247" spans="2:15" x14ac:dyDescent="0.3">
      <c r="B2247" t="s">
        <v>1547</v>
      </c>
      <c r="C2247" t="s">
        <v>12636</v>
      </c>
      <c r="D2247" t="s">
        <v>568</v>
      </c>
      <c r="E2247" s="64">
        <v>0</v>
      </c>
      <c r="F2247" s="64">
        <v>0</v>
      </c>
      <c r="G2247" s="47">
        <v>42640</v>
      </c>
      <c r="H2247" s="71">
        <v>6.416666666666667</v>
      </c>
      <c r="I2247" s="64">
        <v>0</v>
      </c>
      <c r="J2247" s="64" t="s">
        <v>1538</v>
      </c>
      <c r="K2247" s="64" t="s">
        <v>1535</v>
      </c>
      <c r="L2247" s="64" t="s">
        <v>1535</v>
      </c>
      <c r="M2247" s="64" t="s">
        <v>236</v>
      </c>
      <c r="N2247" s="64" t="s">
        <v>254</v>
      </c>
      <c r="O2247" s="64" t="s">
        <v>568</v>
      </c>
    </row>
    <row r="2248" spans="2:15" x14ac:dyDescent="0.3">
      <c r="B2248" t="s">
        <v>1547</v>
      </c>
      <c r="C2248" t="s">
        <v>12662</v>
      </c>
      <c r="D2248" t="s">
        <v>568</v>
      </c>
      <c r="E2248" s="64">
        <v>0</v>
      </c>
      <c r="F2248" s="64">
        <v>0</v>
      </c>
      <c r="G2248" s="47">
        <v>42639</v>
      </c>
      <c r="H2248" s="71">
        <v>6.416666666666667</v>
      </c>
      <c r="I2248" s="64">
        <v>0</v>
      </c>
      <c r="J2248" s="64" t="s">
        <v>1538</v>
      </c>
      <c r="K2248" s="64" t="s">
        <v>1535</v>
      </c>
      <c r="L2248" s="64" t="s">
        <v>1535</v>
      </c>
      <c r="M2248" s="64" t="s">
        <v>242</v>
      </c>
      <c r="N2248" s="64" t="s">
        <v>254</v>
      </c>
      <c r="O2248" s="64" t="s">
        <v>568</v>
      </c>
    </row>
    <row r="2249" spans="2:15" x14ac:dyDescent="0.3">
      <c r="B2249" t="s">
        <v>1536</v>
      </c>
      <c r="C2249" t="s">
        <v>12764</v>
      </c>
      <c r="D2249" t="s">
        <v>1665</v>
      </c>
      <c r="E2249" s="64">
        <v>0</v>
      </c>
      <c r="F2249" s="64">
        <v>0</v>
      </c>
      <c r="G2249" s="47">
        <v>42633</v>
      </c>
      <c r="H2249" s="71">
        <v>6.416666666666667</v>
      </c>
      <c r="I2249" s="64">
        <v>-1</v>
      </c>
      <c r="J2249" s="64" t="s">
        <v>249</v>
      </c>
      <c r="K2249" s="64" t="s">
        <v>1535</v>
      </c>
      <c r="L2249" s="64" t="s">
        <v>1535</v>
      </c>
      <c r="M2249" s="64" t="s">
        <v>236</v>
      </c>
      <c r="N2249" s="64" t="s">
        <v>254</v>
      </c>
      <c r="O2249" s="64" t="s">
        <v>568</v>
      </c>
    </row>
    <row r="2250" spans="2:15" x14ac:dyDescent="0.3">
      <c r="B2250" t="s">
        <v>1547</v>
      </c>
      <c r="C2250" t="s">
        <v>12823</v>
      </c>
      <c r="D2250" t="s">
        <v>568</v>
      </c>
      <c r="E2250" s="64">
        <v>0</v>
      </c>
      <c r="F2250" s="64">
        <v>0</v>
      </c>
      <c r="G2250" s="47">
        <v>42619</v>
      </c>
      <c r="H2250" s="71">
        <v>6.416666666666667</v>
      </c>
      <c r="I2250" s="64">
        <v>0</v>
      </c>
      <c r="J2250" s="64" t="s">
        <v>1538</v>
      </c>
      <c r="K2250" s="64" t="s">
        <v>1535</v>
      </c>
      <c r="L2250" s="64" t="s">
        <v>1535</v>
      </c>
      <c r="M2250" s="64" t="s">
        <v>236</v>
      </c>
      <c r="N2250" s="64" t="s">
        <v>254</v>
      </c>
      <c r="O2250" s="64" t="s">
        <v>568</v>
      </c>
    </row>
    <row r="2251" spans="2:15" x14ac:dyDescent="0.3">
      <c r="B2251" t="s">
        <v>1547</v>
      </c>
      <c r="C2251" t="s">
        <v>12984</v>
      </c>
      <c r="D2251" t="s">
        <v>568</v>
      </c>
      <c r="E2251" s="64">
        <v>0</v>
      </c>
      <c r="F2251" s="64">
        <v>0</v>
      </c>
      <c r="G2251" s="47">
        <v>42636</v>
      </c>
      <c r="H2251" s="71">
        <v>6.416666666666667</v>
      </c>
      <c r="I2251" s="64">
        <v>0</v>
      </c>
      <c r="J2251" s="64" t="s">
        <v>1538</v>
      </c>
      <c r="K2251" s="64" t="s">
        <v>1535</v>
      </c>
      <c r="L2251" s="64" t="s">
        <v>1535</v>
      </c>
      <c r="M2251" s="64" t="s">
        <v>236</v>
      </c>
      <c r="N2251" s="64" t="s">
        <v>254</v>
      </c>
      <c r="O2251" s="64" t="s">
        <v>568</v>
      </c>
    </row>
    <row r="2252" spans="2:15" x14ac:dyDescent="0.3">
      <c r="B2252" t="s">
        <v>1536</v>
      </c>
      <c r="C2252" t="s">
        <v>13186</v>
      </c>
      <c r="D2252" t="s">
        <v>1692</v>
      </c>
      <c r="E2252" s="64">
        <v>0</v>
      </c>
      <c r="F2252" s="64">
        <v>0</v>
      </c>
      <c r="G2252" s="47">
        <v>42635</v>
      </c>
      <c r="H2252" s="71">
        <v>6.416666666666667</v>
      </c>
      <c r="I2252" s="64">
        <v>-1</v>
      </c>
      <c r="J2252" s="64" t="s">
        <v>249</v>
      </c>
      <c r="K2252" s="64" t="s">
        <v>2176</v>
      </c>
      <c r="L2252" s="64" t="s">
        <v>11711</v>
      </c>
      <c r="M2252" s="64" t="s">
        <v>242</v>
      </c>
      <c r="N2252" s="64" t="s">
        <v>254</v>
      </c>
      <c r="O2252" s="64" t="s">
        <v>568</v>
      </c>
    </row>
    <row r="2253" spans="2:15" x14ac:dyDescent="0.3">
      <c r="B2253" t="s">
        <v>1536</v>
      </c>
      <c r="C2253" t="s">
        <v>11950</v>
      </c>
      <c r="D2253" t="s">
        <v>2340</v>
      </c>
      <c r="E2253" s="64">
        <v>0</v>
      </c>
      <c r="F2253" s="64">
        <v>0</v>
      </c>
      <c r="G2253" s="47">
        <v>42639</v>
      </c>
      <c r="H2253" s="71">
        <v>6.416666666666667</v>
      </c>
      <c r="I2253" s="64">
        <v>81219</v>
      </c>
      <c r="J2253" s="64" t="s">
        <v>249</v>
      </c>
      <c r="K2253" s="64" t="s">
        <v>2160</v>
      </c>
      <c r="L2253" s="64" t="s">
        <v>3023</v>
      </c>
      <c r="M2253" s="64" t="s">
        <v>246</v>
      </c>
      <c r="N2253" s="64" t="s">
        <v>254</v>
      </c>
      <c r="O2253" s="64" t="s">
        <v>568</v>
      </c>
    </row>
    <row r="2254" spans="2:15" x14ac:dyDescent="0.3">
      <c r="B2254" t="s">
        <v>1536</v>
      </c>
      <c r="C2254" t="s">
        <v>13428</v>
      </c>
      <c r="D2254" t="s">
        <v>2003</v>
      </c>
      <c r="E2254" s="64">
        <v>0</v>
      </c>
      <c r="F2254" s="64">
        <v>0</v>
      </c>
      <c r="G2254" s="47">
        <v>42628</v>
      </c>
      <c r="H2254" s="71">
        <v>6.416666666666667</v>
      </c>
      <c r="I2254" s="64">
        <v>-1</v>
      </c>
      <c r="J2254" s="64" t="s">
        <v>1538</v>
      </c>
      <c r="K2254" s="64" t="s">
        <v>2160</v>
      </c>
      <c r="L2254" s="64" t="s">
        <v>3505</v>
      </c>
      <c r="M2254" s="64" t="s">
        <v>236</v>
      </c>
      <c r="N2254" s="64" t="s">
        <v>254</v>
      </c>
      <c r="O2254" s="64" t="s">
        <v>568</v>
      </c>
    </row>
    <row r="2255" spans="2:15" x14ac:dyDescent="0.3">
      <c r="B2255" t="s">
        <v>1536</v>
      </c>
      <c r="C2255" t="s">
        <v>13517</v>
      </c>
      <c r="D2255" t="s">
        <v>1956</v>
      </c>
      <c r="E2255" s="64">
        <v>0</v>
      </c>
      <c r="F2255" s="64">
        <v>0</v>
      </c>
      <c r="G2255" s="47">
        <v>42643</v>
      </c>
      <c r="H2255" s="71">
        <v>6.416666666666667</v>
      </c>
      <c r="I2255" s="64">
        <v>-1</v>
      </c>
      <c r="J2255" s="64" t="s">
        <v>249</v>
      </c>
      <c r="K2255" s="64" t="s">
        <v>2160</v>
      </c>
      <c r="L2255" s="64" t="s">
        <v>3070</v>
      </c>
      <c r="M2255" s="64" t="s">
        <v>236</v>
      </c>
      <c r="N2255" s="64" t="s">
        <v>254</v>
      </c>
      <c r="O2255" s="64" t="s">
        <v>568</v>
      </c>
    </row>
    <row r="2256" spans="2:15" x14ac:dyDescent="0.3">
      <c r="B2256" t="s">
        <v>1536</v>
      </c>
      <c r="C2256" t="s">
        <v>13565</v>
      </c>
      <c r="D2256" t="s">
        <v>1635</v>
      </c>
      <c r="E2256" s="64">
        <v>0</v>
      </c>
      <c r="F2256" s="64">
        <v>0</v>
      </c>
      <c r="G2256" s="47">
        <v>42643</v>
      </c>
      <c r="H2256" s="71">
        <v>6.416666666666667</v>
      </c>
      <c r="I2256" s="64">
        <v>-1</v>
      </c>
      <c r="J2256" s="64" t="s">
        <v>1538</v>
      </c>
      <c r="K2256" s="64" t="s">
        <v>2176</v>
      </c>
      <c r="L2256" s="64" t="s">
        <v>11711</v>
      </c>
      <c r="M2256" s="64" t="s">
        <v>242</v>
      </c>
      <c r="N2256" s="64" t="s">
        <v>254</v>
      </c>
      <c r="O2256" s="64" t="s">
        <v>568</v>
      </c>
    </row>
    <row r="2257" spans="2:15" x14ac:dyDescent="0.3">
      <c r="B2257" t="s">
        <v>1536</v>
      </c>
      <c r="C2257" t="s">
        <v>13623</v>
      </c>
      <c r="D2257" t="s">
        <v>2022</v>
      </c>
      <c r="E2257" s="64">
        <v>0</v>
      </c>
      <c r="F2257" s="64">
        <v>0</v>
      </c>
      <c r="G2257" s="47">
        <v>42635</v>
      </c>
      <c r="H2257" s="71">
        <v>6.416666666666667</v>
      </c>
      <c r="I2257" s="64">
        <v>-1</v>
      </c>
      <c r="J2257" s="64" t="s">
        <v>1538</v>
      </c>
      <c r="K2257" s="64" t="s">
        <v>2160</v>
      </c>
      <c r="L2257" s="64" t="s">
        <v>2936</v>
      </c>
      <c r="M2257" s="64" t="s">
        <v>241</v>
      </c>
      <c r="N2257" s="64" t="s">
        <v>254</v>
      </c>
      <c r="O2257" s="64" t="s">
        <v>568</v>
      </c>
    </row>
    <row r="2258" spans="2:15" x14ac:dyDescent="0.3">
      <c r="B2258" t="s">
        <v>1536</v>
      </c>
      <c r="C2258" t="s">
        <v>13725</v>
      </c>
      <c r="D2258" t="s">
        <v>13726</v>
      </c>
      <c r="E2258" s="64">
        <v>0</v>
      </c>
      <c r="F2258" s="64">
        <v>0</v>
      </c>
      <c r="G2258" s="47">
        <v>42643</v>
      </c>
      <c r="H2258" s="71">
        <v>6.416666666666667</v>
      </c>
      <c r="I2258" s="64">
        <v>-1</v>
      </c>
      <c r="J2258" s="64" t="s">
        <v>249</v>
      </c>
      <c r="K2258" s="64" t="s">
        <v>2160</v>
      </c>
      <c r="L2258" s="64" t="s">
        <v>4235</v>
      </c>
      <c r="M2258" s="64" t="s">
        <v>236</v>
      </c>
      <c r="N2258" s="64" t="s">
        <v>254</v>
      </c>
      <c r="O2258" s="64" t="s">
        <v>568</v>
      </c>
    </row>
    <row r="2259" spans="2:15" x14ac:dyDescent="0.3">
      <c r="B2259" t="s">
        <v>1536</v>
      </c>
      <c r="C2259" t="s">
        <v>13805</v>
      </c>
      <c r="D2259" t="s">
        <v>2018</v>
      </c>
      <c r="E2259" s="64">
        <v>0</v>
      </c>
      <c r="F2259" s="64">
        <v>0</v>
      </c>
      <c r="G2259" s="47">
        <v>42615</v>
      </c>
      <c r="H2259" s="71">
        <v>6.416666666666667</v>
      </c>
      <c r="I2259" s="64">
        <v>-1</v>
      </c>
      <c r="J2259" s="64" t="s">
        <v>1538</v>
      </c>
      <c r="K2259" s="64" t="s">
        <v>2160</v>
      </c>
      <c r="L2259" s="64" t="s">
        <v>2936</v>
      </c>
      <c r="M2259" s="64" t="s">
        <v>246</v>
      </c>
      <c r="N2259" s="64" t="s">
        <v>254</v>
      </c>
      <c r="O2259" s="64" t="s">
        <v>568</v>
      </c>
    </row>
    <row r="2260" spans="2:15" x14ac:dyDescent="0.3">
      <c r="B2260" t="s">
        <v>1536</v>
      </c>
      <c r="C2260" t="s">
        <v>13956</v>
      </c>
      <c r="D2260" t="s">
        <v>13713</v>
      </c>
      <c r="E2260" s="64">
        <v>0</v>
      </c>
      <c r="F2260" s="64">
        <v>0</v>
      </c>
      <c r="G2260" s="47">
        <v>42643</v>
      </c>
      <c r="H2260" s="71">
        <v>6.416666666666667</v>
      </c>
      <c r="I2260" s="64">
        <v>-1</v>
      </c>
      <c r="J2260" s="64" t="s">
        <v>249</v>
      </c>
      <c r="K2260" s="64" t="s">
        <v>2176</v>
      </c>
      <c r="L2260" s="64" t="s">
        <v>13957</v>
      </c>
      <c r="M2260" s="64" t="s">
        <v>242</v>
      </c>
      <c r="N2260" s="64" t="s">
        <v>254</v>
      </c>
      <c r="O2260" s="64" t="s">
        <v>568</v>
      </c>
    </row>
    <row r="2261" spans="2:15" x14ac:dyDescent="0.3">
      <c r="B2261" t="s">
        <v>1536</v>
      </c>
      <c r="C2261" t="s">
        <v>14054</v>
      </c>
      <c r="D2261" t="s">
        <v>1507</v>
      </c>
      <c r="E2261" s="64">
        <v>0</v>
      </c>
      <c r="F2261" s="64">
        <v>0</v>
      </c>
      <c r="G2261" s="47">
        <v>42626</v>
      </c>
      <c r="H2261" s="71">
        <v>6.416666666666667</v>
      </c>
      <c r="I2261" s="64">
        <v>-1</v>
      </c>
      <c r="J2261" s="64" t="s">
        <v>1538</v>
      </c>
      <c r="K2261" s="64" t="s">
        <v>2160</v>
      </c>
      <c r="L2261" s="64" t="s">
        <v>3939</v>
      </c>
      <c r="M2261" s="64" t="s">
        <v>242</v>
      </c>
      <c r="N2261" s="64" t="s">
        <v>254</v>
      </c>
      <c r="O2261" s="64" t="s">
        <v>568</v>
      </c>
    </row>
    <row r="2262" spans="2:15" x14ac:dyDescent="0.3">
      <c r="B2262" t="s">
        <v>1536</v>
      </c>
      <c r="C2262" t="s">
        <v>14128</v>
      </c>
      <c r="D2262" t="s">
        <v>13044</v>
      </c>
      <c r="E2262" s="64">
        <v>1</v>
      </c>
      <c r="F2262" s="64">
        <v>333.85</v>
      </c>
      <c r="G2262" s="47">
        <v>42627</v>
      </c>
      <c r="H2262" s="71">
        <v>6.416666666666667</v>
      </c>
      <c r="I2262" s="64">
        <v>-1</v>
      </c>
      <c r="J2262" s="64" t="s">
        <v>1538</v>
      </c>
      <c r="K2262" s="64" t="s">
        <v>2173</v>
      </c>
      <c r="L2262" s="64" t="s">
        <v>13619</v>
      </c>
      <c r="M2262" s="64" t="s">
        <v>241</v>
      </c>
      <c r="N2262" s="64" t="s">
        <v>254</v>
      </c>
      <c r="O2262" s="64" t="s">
        <v>568</v>
      </c>
    </row>
    <row r="2263" spans="2:15" x14ac:dyDescent="0.3">
      <c r="B2263" t="s">
        <v>1536</v>
      </c>
      <c r="C2263" t="s">
        <v>14155</v>
      </c>
      <c r="D2263" t="s">
        <v>1888</v>
      </c>
      <c r="E2263" s="64">
        <v>0</v>
      </c>
      <c r="F2263" s="64">
        <v>0</v>
      </c>
      <c r="G2263" s="47">
        <v>42643</v>
      </c>
      <c r="H2263" s="71">
        <v>6.416666666666667</v>
      </c>
      <c r="I2263" s="64">
        <v>-1</v>
      </c>
      <c r="J2263" s="64" t="s">
        <v>1538</v>
      </c>
      <c r="K2263" s="64" t="s">
        <v>2176</v>
      </c>
      <c r="L2263" s="64" t="s">
        <v>14156</v>
      </c>
      <c r="M2263" s="64" t="s">
        <v>242</v>
      </c>
      <c r="N2263" s="64" t="s">
        <v>254</v>
      </c>
      <c r="O2263" s="64" t="s">
        <v>568</v>
      </c>
    </row>
    <row r="2264" spans="2:15" x14ac:dyDescent="0.3">
      <c r="B2264" t="s">
        <v>1536</v>
      </c>
      <c r="C2264" t="s">
        <v>14464</v>
      </c>
      <c r="D2264" t="s">
        <v>2062</v>
      </c>
      <c r="E2264" s="64">
        <v>1</v>
      </c>
      <c r="F2264" s="64">
        <v>333.85</v>
      </c>
      <c r="G2264" s="47">
        <v>42625</v>
      </c>
      <c r="H2264" s="71">
        <v>6.416666666666667</v>
      </c>
      <c r="I2264" s="64">
        <v>-1</v>
      </c>
      <c r="J2264" s="64" t="s">
        <v>1538</v>
      </c>
      <c r="K2264" s="64" t="s">
        <v>2173</v>
      </c>
      <c r="L2264" s="64" t="s">
        <v>13467</v>
      </c>
      <c r="M2264" s="64" t="s">
        <v>242</v>
      </c>
      <c r="N2264" s="64" t="s">
        <v>254</v>
      </c>
      <c r="O2264" s="64" t="s">
        <v>568</v>
      </c>
    </row>
    <row r="2265" spans="2:15" x14ac:dyDescent="0.3">
      <c r="B2265" t="s">
        <v>1536</v>
      </c>
      <c r="C2265" t="s">
        <v>14590</v>
      </c>
      <c r="D2265" t="s">
        <v>1882</v>
      </c>
      <c r="E2265" s="64">
        <v>0</v>
      </c>
      <c r="F2265" s="64">
        <v>0</v>
      </c>
      <c r="G2265" s="47">
        <v>42643</v>
      </c>
      <c r="H2265" s="71">
        <v>6.416666666666667</v>
      </c>
      <c r="I2265" s="64">
        <v>-1</v>
      </c>
      <c r="J2265" s="64" t="s">
        <v>249</v>
      </c>
      <c r="K2265" s="64" t="s">
        <v>2160</v>
      </c>
      <c r="L2265" s="64" t="s">
        <v>2936</v>
      </c>
      <c r="M2265" s="64" t="s">
        <v>242</v>
      </c>
      <c r="N2265" s="64" t="s">
        <v>254</v>
      </c>
      <c r="O2265" s="64" t="s">
        <v>568</v>
      </c>
    </row>
    <row r="2266" spans="2:15" x14ac:dyDescent="0.3">
      <c r="B2266" t="s">
        <v>1536</v>
      </c>
      <c r="C2266" t="s">
        <v>14713</v>
      </c>
      <c r="D2266" t="s">
        <v>1924</v>
      </c>
      <c r="E2266" s="64">
        <v>0</v>
      </c>
      <c r="F2266" s="64">
        <v>0</v>
      </c>
      <c r="G2266" s="47">
        <v>42625</v>
      </c>
      <c r="H2266" s="71">
        <v>6.416666666666667</v>
      </c>
      <c r="I2266" s="64">
        <v>-1</v>
      </c>
      <c r="J2266" s="64" t="s">
        <v>1538</v>
      </c>
      <c r="K2266" s="64" t="s">
        <v>2176</v>
      </c>
      <c r="L2266" s="64" t="s">
        <v>5327</v>
      </c>
      <c r="M2266" s="64" t="s">
        <v>246</v>
      </c>
      <c r="N2266" s="64" t="s">
        <v>254</v>
      </c>
      <c r="O2266" s="64" t="s">
        <v>568</v>
      </c>
    </row>
    <row r="2267" spans="2:15" x14ac:dyDescent="0.3">
      <c r="B2267" t="s">
        <v>1536</v>
      </c>
      <c r="C2267" t="s">
        <v>14844</v>
      </c>
      <c r="D2267" t="s">
        <v>300</v>
      </c>
      <c r="E2267" s="64">
        <v>0</v>
      </c>
      <c r="F2267" s="64">
        <v>0</v>
      </c>
      <c r="G2267" s="47">
        <v>42640</v>
      </c>
      <c r="H2267" s="71">
        <v>6.416666666666667</v>
      </c>
      <c r="I2267" s="64">
        <v>-1</v>
      </c>
      <c r="J2267" s="64" t="s">
        <v>1538</v>
      </c>
      <c r="K2267" s="64" t="s">
        <v>2173</v>
      </c>
      <c r="L2267" s="64" t="s">
        <v>4235</v>
      </c>
      <c r="M2267" s="64" t="s">
        <v>242</v>
      </c>
      <c r="N2267" s="64" t="s">
        <v>254</v>
      </c>
      <c r="O2267" s="64" t="s">
        <v>568</v>
      </c>
    </row>
    <row r="2268" spans="2:15" x14ac:dyDescent="0.3">
      <c r="B2268" t="s">
        <v>1536</v>
      </c>
      <c r="C2268" t="s">
        <v>14892</v>
      </c>
      <c r="D2268" t="s">
        <v>289</v>
      </c>
      <c r="E2268" s="64">
        <v>0</v>
      </c>
      <c r="F2268" s="64">
        <v>0</v>
      </c>
      <c r="G2268" s="47">
        <v>42643</v>
      </c>
      <c r="H2268" s="71">
        <v>6.416666666666667</v>
      </c>
      <c r="I2268" s="64">
        <v>-1</v>
      </c>
      <c r="J2268" s="64" t="s">
        <v>249</v>
      </c>
      <c r="K2268" s="64" t="s">
        <v>2173</v>
      </c>
      <c r="L2268" s="64" t="s">
        <v>12965</v>
      </c>
      <c r="M2268" s="64" t="s">
        <v>242</v>
      </c>
      <c r="N2268" s="64" t="s">
        <v>254</v>
      </c>
      <c r="O2268" s="64" t="s">
        <v>568</v>
      </c>
    </row>
    <row r="2269" spans="2:15" x14ac:dyDescent="0.3">
      <c r="B2269" t="s">
        <v>1536</v>
      </c>
      <c r="C2269" t="s">
        <v>14895</v>
      </c>
      <c r="D2269" t="s">
        <v>1432</v>
      </c>
      <c r="E2269" s="64">
        <v>0</v>
      </c>
      <c r="F2269" s="64">
        <v>0</v>
      </c>
      <c r="G2269" s="47">
        <v>42642</v>
      </c>
      <c r="H2269" s="71">
        <v>6.416666666666667</v>
      </c>
      <c r="I2269" s="64">
        <v>-1</v>
      </c>
      <c r="J2269" s="64" t="s">
        <v>249</v>
      </c>
      <c r="K2269" s="64" t="s">
        <v>2176</v>
      </c>
      <c r="L2269" s="64" t="s">
        <v>14896</v>
      </c>
      <c r="M2269" s="64" t="s">
        <v>242</v>
      </c>
      <c r="N2269" s="64" t="s">
        <v>254</v>
      </c>
      <c r="O2269" s="64" t="s">
        <v>568</v>
      </c>
    </row>
    <row r="2270" spans="2:15" x14ac:dyDescent="0.3">
      <c r="B2270" t="s">
        <v>1536</v>
      </c>
      <c r="C2270" t="s">
        <v>11539</v>
      </c>
      <c r="D2270" t="s">
        <v>11531</v>
      </c>
      <c r="E2270" s="64">
        <v>0</v>
      </c>
      <c r="F2270" s="64">
        <v>0</v>
      </c>
      <c r="G2270" s="47">
        <v>42640</v>
      </c>
      <c r="H2270" s="71">
        <v>6.416666666666667</v>
      </c>
      <c r="I2270" s="64">
        <v>130527</v>
      </c>
      <c r="J2270" s="64" t="s">
        <v>1538</v>
      </c>
      <c r="K2270" s="64" t="s">
        <v>2160</v>
      </c>
      <c r="L2270" s="64" t="s">
        <v>2992</v>
      </c>
      <c r="M2270" s="64" t="s">
        <v>242</v>
      </c>
      <c r="N2270" s="64" t="s">
        <v>254</v>
      </c>
      <c r="O2270" s="64" t="s">
        <v>568</v>
      </c>
    </row>
    <row r="2271" spans="2:15" x14ac:dyDescent="0.3">
      <c r="B2271" t="s">
        <v>1536</v>
      </c>
      <c r="C2271" t="s">
        <v>15069</v>
      </c>
      <c r="D2271" t="s">
        <v>1756</v>
      </c>
      <c r="E2271" s="64">
        <v>0</v>
      </c>
      <c r="F2271" s="64">
        <v>0</v>
      </c>
      <c r="G2271" s="47">
        <v>42643</v>
      </c>
      <c r="H2271" s="71">
        <v>6.416666666666667</v>
      </c>
      <c r="I2271" s="64">
        <v>-1</v>
      </c>
      <c r="J2271" s="64" t="s">
        <v>249</v>
      </c>
      <c r="K2271" s="64" t="s">
        <v>2176</v>
      </c>
      <c r="L2271" s="64" t="s">
        <v>5327</v>
      </c>
      <c r="M2271" s="64" t="s">
        <v>242</v>
      </c>
      <c r="N2271" s="64" t="s">
        <v>254</v>
      </c>
      <c r="O2271" s="64" t="s">
        <v>568</v>
      </c>
    </row>
    <row r="2272" spans="2:15" x14ac:dyDescent="0.3">
      <c r="B2272" t="s">
        <v>1536</v>
      </c>
      <c r="C2272" t="s">
        <v>15119</v>
      </c>
      <c r="D2272" t="s">
        <v>1898</v>
      </c>
      <c r="E2272" s="64">
        <v>0</v>
      </c>
      <c r="F2272" s="64">
        <v>0</v>
      </c>
      <c r="G2272" s="47">
        <v>42635</v>
      </c>
      <c r="H2272" s="71">
        <v>6.416666666666667</v>
      </c>
      <c r="I2272" s="64">
        <v>-1</v>
      </c>
      <c r="J2272" s="64" t="s">
        <v>1538</v>
      </c>
      <c r="K2272" s="64" t="s">
        <v>2160</v>
      </c>
      <c r="L2272" s="64" t="s">
        <v>3939</v>
      </c>
      <c r="M2272" s="64" t="s">
        <v>242</v>
      </c>
      <c r="N2272" s="64" t="s">
        <v>254</v>
      </c>
      <c r="O2272" s="64" t="s">
        <v>568</v>
      </c>
    </row>
    <row r="2273" spans="2:15" x14ac:dyDescent="0.3">
      <c r="B2273" t="s">
        <v>1536</v>
      </c>
      <c r="C2273" t="s">
        <v>15143</v>
      </c>
      <c r="D2273" t="s">
        <v>15144</v>
      </c>
      <c r="E2273" s="64">
        <v>0</v>
      </c>
      <c r="F2273" s="64">
        <v>0</v>
      </c>
      <c r="G2273" s="47">
        <v>42643</v>
      </c>
      <c r="H2273" s="71">
        <v>6.416666666666667</v>
      </c>
      <c r="I2273" s="64">
        <v>-1</v>
      </c>
      <c r="J2273" s="64" t="s">
        <v>1538</v>
      </c>
      <c r="K2273" s="64" t="s">
        <v>2160</v>
      </c>
      <c r="L2273" s="64" t="s">
        <v>4235</v>
      </c>
      <c r="M2273" s="64" t="s">
        <v>242</v>
      </c>
      <c r="N2273" s="64" t="s">
        <v>254</v>
      </c>
      <c r="O2273" s="64" t="s">
        <v>568</v>
      </c>
    </row>
    <row r="2274" spans="2:15" x14ac:dyDescent="0.3">
      <c r="B2274" t="s">
        <v>1536</v>
      </c>
      <c r="C2274" t="s">
        <v>15312</v>
      </c>
      <c r="D2274" t="s">
        <v>349</v>
      </c>
      <c r="E2274" s="64">
        <v>0</v>
      </c>
      <c r="F2274" s="64">
        <v>0</v>
      </c>
      <c r="G2274" s="47">
        <v>42635</v>
      </c>
      <c r="H2274" s="71">
        <v>6.416666666666667</v>
      </c>
      <c r="I2274" s="64">
        <v>-1</v>
      </c>
      <c r="J2274" s="64" t="s">
        <v>249</v>
      </c>
      <c r="K2274" s="64" t="s">
        <v>2160</v>
      </c>
      <c r="L2274" s="64" t="s">
        <v>4235</v>
      </c>
      <c r="M2274" s="64" t="s">
        <v>242</v>
      </c>
      <c r="N2274" s="64" t="s">
        <v>254</v>
      </c>
      <c r="O2274" s="64" t="s">
        <v>568</v>
      </c>
    </row>
    <row r="2275" spans="2:15" x14ac:dyDescent="0.3">
      <c r="B2275" t="s">
        <v>1536</v>
      </c>
      <c r="C2275" t="s">
        <v>15359</v>
      </c>
      <c r="D2275" t="s">
        <v>1514</v>
      </c>
      <c r="E2275" s="64">
        <v>0</v>
      </c>
      <c r="F2275" s="64">
        <v>0</v>
      </c>
      <c r="G2275" s="47">
        <v>42643</v>
      </c>
      <c r="H2275" s="71">
        <v>6.416666666666667</v>
      </c>
      <c r="I2275" s="64">
        <v>-1</v>
      </c>
      <c r="J2275" s="64" t="s">
        <v>249</v>
      </c>
      <c r="K2275" s="64" t="s">
        <v>2173</v>
      </c>
      <c r="L2275" s="64" t="s">
        <v>15360</v>
      </c>
      <c r="M2275" s="64" t="s">
        <v>236</v>
      </c>
      <c r="N2275" s="64" t="s">
        <v>254</v>
      </c>
      <c r="O2275" s="64" t="s">
        <v>568</v>
      </c>
    </row>
    <row r="2276" spans="2:15" x14ac:dyDescent="0.3">
      <c r="B2276" t="s">
        <v>1536</v>
      </c>
      <c r="C2276" t="s">
        <v>15472</v>
      </c>
      <c r="D2276" t="s">
        <v>1620</v>
      </c>
      <c r="E2276" s="64">
        <v>0</v>
      </c>
      <c r="F2276" s="64">
        <v>0</v>
      </c>
      <c r="G2276" s="47">
        <v>42634</v>
      </c>
      <c r="H2276" s="71">
        <v>6.416666666666667</v>
      </c>
      <c r="I2276" s="64">
        <v>-1</v>
      </c>
      <c r="J2276" s="64" t="s">
        <v>1538</v>
      </c>
      <c r="K2276" s="64" t="s">
        <v>2173</v>
      </c>
      <c r="L2276" s="64" t="s">
        <v>15473</v>
      </c>
      <c r="M2276" s="64" t="s">
        <v>236</v>
      </c>
      <c r="N2276" s="64" t="s">
        <v>254</v>
      </c>
      <c r="O2276" s="64" t="s">
        <v>568</v>
      </c>
    </row>
    <row r="2277" spans="2:15" x14ac:dyDescent="0.3">
      <c r="B2277" t="s">
        <v>1536</v>
      </c>
      <c r="C2277" t="s">
        <v>15641</v>
      </c>
      <c r="D2277" t="s">
        <v>1676</v>
      </c>
      <c r="E2277" s="64">
        <v>1</v>
      </c>
      <c r="F2277" s="64">
        <v>1363.76</v>
      </c>
      <c r="G2277" s="47">
        <v>42628</v>
      </c>
      <c r="H2277" s="71">
        <v>6.416666666666667</v>
      </c>
      <c r="I2277" s="64">
        <v>-1</v>
      </c>
      <c r="J2277" s="64" t="s">
        <v>1538</v>
      </c>
      <c r="K2277" s="64" t="s">
        <v>2160</v>
      </c>
      <c r="L2277" s="64" t="s">
        <v>2925</v>
      </c>
      <c r="M2277" s="64" t="s">
        <v>242</v>
      </c>
      <c r="N2277" s="64" t="s">
        <v>254</v>
      </c>
      <c r="O2277" s="64" t="s">
        <v>568</v>
      </c>
    </row>
    <row r="2278" spans="2:15" x14ac:dyDescent="0.3">
      <c r="B2278" t="s">
        <v>1536</v>
      </c>
      <c r="C2278" t="s">
        <v>15660</v>
      </c>
      <c r="D2278" t="s">
        <v>1537</v>
      </c>
      <c r="E2278" s="64">
        <v>0</v>
      </c>
      <c r="F2278" s="64">
        <v>0</v>
      </c>
      <c r="G2278" s="47">
        <v>42641</v>
      </c>
      <c r="H2278" s="71">
        <v>6.416666666666667</v>
      </c>
      <c r="I2278" s="64">
        <v>-1</v>
      </c>
      <c r="J2278" s="64" t="s">
        <v>249</v>
      </c>
      <c r="K2278" s="64" t="s">
        <v>2160</v>
      </c>
      <c r="L2278" s="64" t="s">
        <v>15661</v>
      </c>
      <c r="M2278" s="64" t="s">
        <v>242</v>
      </c>
      <c r="N2278" s="64" t="s">
        <v>254</v>
      </c>
      <c r="O2278" s="64" t="s">
        <v>568</v>
      </c>
    </row>
    <row r="2279" spans="2:15" x14ac:dyDescent="0.3">
      <c r="B2279" t="s">
        <v>1536</v>
      </c>
      <c r="C2279" t="s">
        <v>15775</v>
      </c>
      <c r="D2279" t="s">
        <v>1418</v>
      </c>
      <c r="E2279" s="64">
        <v>0</v>
      </c>
      <c r="F2279" s="64">
        <v>0</v>
      </c>
      <c r="G2279" s="47">
        <v>42618</v>
      </c>
      <c r="H2279" s="71">
        <v>6.416666666666667</v>
      </c>
      <c r="I2279" s="64">
        <v>-1</v>
      </c>
      <c r="J2279" s="64" t="s">
        <v>1538</v>
      </c>
      <c r="K2279" s="64" t="s">
        <v>2160</v>
      </c>
      <c r="L2279" s="64" t="s">
        <v>4235</v>
      </c>
      <c r="M2279" s="64" t="s">
        <v>242</v>
      </c>
      <c r="N2279" s="64" t="s">
        <v>254</v>
      </c>
      <c r="O2279" s="64" t="s">
        <v>568</v>
      </c>
    </row>
    <row r="2280" spans="2:15" x14ac:dyDescent="0.3">
      <c r="B2280" t="s">
        <v>1536</v>
      </c>
      <c r="C2280" t="s">
        <v>15777</v>
      </c>
      <c r="D2280" t="s">
        <v>2755</v>
      </c>
      <c r="E2280" s="64">
        <v>0</v>
      </c>
      <c r="F2280" s="64">
        <v>0</v>
      </c>
      <c r="G2280" s="47">
        <v>42622</v>
      </c>
      <c r="H2280" s="71">
        <v>6.416666666666667</v>
      </c>
      <c r="I2280" s="64">
        <v>-1</v>
      </c>
      <c r="J2280" s="64" t="s">
        <v>249</v>
      </c>
      <c r="K2280" s="64" t="s">
        <v>2160</v>
      </c>
      <c r="L2280" s="64" t="s">
        <v>2936</v>
      </c>
      <c r="M2280" s="64" t="s">
        <v>242</v>
      </c>
      <c r="N2280" s="64" t="s">
        <v>254</v>
      </c>
      <c r="O2280" s="64" t="s">
        <v>568</v>
      </c>
    </row>
    <row r="2281" spans="2:15" x14ac:dyDescent="0.3">
      <c r="B2281" t="s">
        <v>1536</v>
      </c>
      <c r="C2281" t="s">
        <v>15830</v>
      </c>
      <c r="D2281" t="s">
        <v>1424</v>
      </c>
      <c r="E2281" s="64">
        <v>0</v>
      </c>
      <c r="F2281" s="64">
        <v>0</v>
      </c>
      <c r="G2281" s="47">
        <v>42619</v>
      </c>
      <c r="H2281" s="71">
        <v>6.416666666666667</v>
      </c>
      <c r="I2281" s="64">
        <v>-1</v>
      </c>
      <c r="J2281" s="64" t="s">
        <v>1538</v>
      </c>
      <c r="K2281" s="64" t="s">
        <v>2160</v>
      </c>
      <c r="L2281" s="64" t="s">
        <v>2971</v>
      </c>
      <c r="M2281" s="64" t="s">
        <v>239</v>
      </c>
      <c r="N2281" s="64" t="s">
        <v>254</v>
      </c>
      <c r="O2281" s="64" t="s">
        <v>568</v>
      </c>
    </row>
    <row r="2282" spans="2:15" x14ac:dyDescent="0.3">
      <c r="B2282" t="s">
        <v>1536</v>
      </c>
      <c r="C2282" t="s">
        <v>15834</v>
      </c>
      <c r="D2282" t="s">
        <v>1725</v>
      </c>
      <c r="E2282" s="64">
        <v>0</v>
      </c>
      <c r="F2282" s="64">
        <v>0</v>
      </c>
      <c r="G2282" s="47">
        <v>42635</v>
      </c>
      <c r="H2282" s="71">
        <v>6.416666666666667</v>
      </c>
      <c r="I2282" s="64">
        <v>-1</v>
      </c>
      <c r="J2282" s="64" t="s">
        <v>249</v>
      </c>
      <c r="K2282" s="64" t="s">
        <v>2176</v>
      </c>
      <c r="L2282" s="64" t="s">
        <v>12104</v>
      </c>
      <c r="M2282" s="64" t="s">
        <v>236</v>
      </c>
      <c r="N2282" s="64" t="s">
        <v>254</v>
      </c>
      <c r="O2282" s="64" t="s">
        <v>568</v>
      </c>
    </row>
    <row r="2283" spans="2:15" x14ac:dyDescent="0.3">
      <c r="B2283" t="s">
        <v>1536</v>
      </c>
      <c r="C2283" t="s">
        <v>15896</v>
      </c>
      <c r="D2283" t="s">
        <v>2016</v>
      </c>
      <c r="E2283" s="64">
        <v>0</v>
      </c>
      <c r="F2283" s="64">
        <v>0</v>
      </c>
      <c r="G2283" s="47">
        <v>42640</v>
      </c>
      <c r="H2283" s="71">
        <v>6.416666666666667</v>
      </c>
      <c r="I2283" s="64">
        <v>-1</v>
      </c>
      <c r="J2283" s="64" t="s">
        <v>1538</v>
      </c>
      <c r="K2283" s="64" t="s">
        <v>2160</v>
      </c>
      <c r="L2283" s="64" t="s">
        <v>2925</v>
      </c>
      <c r="M2283" s="64" t="s">
        <v>242</v>
      </c>
      <c r="N2283" s="64" t="s">
        <v>254</v>
      </c>
      <c r="O2283" s="64" t="s">
        <v>568</v>
      </c>
    </row>
    <row r="2284" spans="2:15" x14ac:dyDescent="0.3">
      <c r="B2284" t="s">
        <v>1536</v>
      </c>
      <c r="C2284" t="s">
        <v>16186</v>
      </c>
      <c r="D2284" t="s">
        <v>13910</v>
      </c>
      <c r="E2284" s="64">
        <v>0</v>
      </c>
      <c r="F2284" s="64">
        <v>0</v>
      </c>
      <c r="G2284" s="47">
        <v>42622</v>
      </c>
      <c r="H2284" s="71">
        <v>6.416666666666667</v>
      </c>
      <c r="I2284" s="64">
        <v>-1</v>
      </c>
      <c r="J2284" s="64" t="s">
        <v>1538</v>
      </c>
      <c r="K2284" s="64" t="s">
        <v>2160</v>
      </c>
      <c r="L2284" s="64" t="s">
        <v>3939</v>
      </c>
      <c r="M2284" s="64" t="s">
        <v>236</v>
      </c>
      <c r="N2284" s="64" t="s">
        <v>254</v>
      </c>
      <c r="O2284" s="64" t="s">
        <v>568</v>
      </c>
    </row>
    <row r="2285" spans="2:15" x14ac:dyDescent="0.3">
      <c r="B2285" t="s">
        <v>1546</v>
      </c>
      <c r="C2285" t="s">
        <v>16189</v>
      </c>
      <c r="D2285" t="s">
        <v>13107</v>
      </c>
      <c r="E2285" s="64">
        <v>0</v>
      </c>
      <c r="F2285" s="64">
        <v>0</v>
      </c>
      <c r="G2285" s="47">
        <v>42631</v>
      </c>
      <c r="H2285" s="71">
        <v>6.416666666666667</v>
      </c>
      <c r="I2285" s="64">
        <v>-1</v>
      </c>
      <c r="J2285" s="64" t="s">
        <v>249</v>
      </c>
      <c r="K2285" s="64" t="s">
        <v>2173</v>
      </c>
      <c r="L2285" s="64" t="s">
        <v>15152</v>
      </c>
      <c r="M2285" s="64" t="s">
        <v>241</v>
      </c>
      <c r="N2285" s="64" t="s">
        <v>254</v>
      </c>
      <c r="O2285" s="64" t="s">
        <v>568</v>
      </c>
    </row>
    <row r="2286" spans="2:15" x14ac:dyDescent="0.3">
      <c r="B2286" t="s">
        <v>1547</v>
      </c>
      <c r="C2286" t="s">
        <v>16756</v>
      </c>
      <c r="D2286" t="s">
        <v>568</v>
      </c>
      <c r="E2286" s="64">
        <v>0</v>
      </c>
      <c r="F2286" s="64">
        <v>0</v>
      </c>
      <c r="G2286" s="47">
        <v>42614</v>
      </c>
      <c r="H2286" s="71">
        <v>6.416666666666667</v>
      </c>
      <c r="I2286" s="64">
        <v>0</v>
      </c>
      <c r="J2286" s="64" t="s">
        <v>1538</v>
      </c>
      <c r="K2286" s="64" t="s">
        <v>1535</v>
      </c>
      <c r="L2286" s="64" t="s">
        <v>1535</v>
      </c>
      <c r="M2286" s="64" t="s">
        <v>242</v>
      </c>
      <c r="N2286" s="64" t="s">
        <v>254</v>
      </c>
      <c r="O2286" s="64" t="s">
        <v>568</v>
      </c>
    </row>
    <row r="2287" spans="2:15" x14ac:dyDescent="0.3">
      <c r="B2287" t="s">
        <v>1536</v>
      </c>
      <c r="C2287" t="s">
        <v>16865</v>
      </c>
      <c r="D2287" t="s">
        <v>497</v>
      </c>
      <c r="E2287" s="64">
        <v>0</v>
      </c>
      <c r="F2287" s="64">
        <v>0</v>
      </c>
      <c r="G2287" s="47">
        <v>42625</v>
      </c>
      <c r="H2287" s="71">
        <v>6.416666666666667</v>
      </c>
      <c r="I2287" s="64">
        <v>-1</v>
      </c>
      <c r="J2287" s="64" t="s">
        <v>1538</v>
      </c>
      <c r="K2287" s="64" t="s">
        <v>1535</v>
      </c>
      <c r="L2287" s="64" t="s">
        <v>1535</v>
      </c>
      <c r="M2287" s="64" t="s">
        <v>242</v>
      </c>
      <c r="N2287" s="64" t="s">
        <v>254</v>
      </c>
      <c r="O2287" s="64" t="s">
        <v>568</v>
      </c>
    </row>
    <row r="2288" spans="2:15" x14ac:dyDescent="0.3">
      <c r="B2288" t="s">
        <v>1536</v>
      </c>
      <c r="C2288" t="s">
        <v>16906</v>
      </c>
      <c r="D2288" t="s">
        <v>1549</v>
      </c>
      <c r="E2288" s="64">
        <v>0</v>
      </c>
      <c r="F2288" s="64">
        <v>0</v>
      </c>
      <c r="G2288" s="47">
        <v>42639</v>
      </c>
      <c r="H2288" s="71">
        <v>6.416666666666667</v>
      </c>
      <c r="I2288" s="64">
        <v>-1</v>
      </c>
      <c r="J2288" s="64" t="s">
        <v>1538</v>
      </c>
      <c r="K2288" s="64" t="s">
        <v>1535</v>
      </c>
      <c r="L2288" s="64" t="s">
        <v>1535</v>
      </c>
      <c r="M2288" s="64" t="s">
        <v>246</v>
      </c>
      <c r="N2288" s="64" t="s">
        <v>254</v>
      </c>
      <c r="O2288" s="64" t="s">
        <v>568</v>
      </c>
    </row>
    <row r="2289" spans="2:15" x14ac:dyDescent="0.3">
      <c r="B2289" t="s">
        <v>1546</v>
      </c>
      <c r="C2289" t="s">
        <v>16926</v>
      </c>
      <c r="D2289" t="s">
        <v>510</v>
      </c>
      <c r="E2289" s="64">
        <v>1</v>
      </c>
      <c r="F2289" s="64">
        <v>111.28</v>
      </c>
      <c r="G2289" s="47">
        <v>42641</v>
      </c>
      <c r="H2289" s="71">
        <v>6.416666666666667</v>
      </c>
      <c r="I2289" s="64">
        <v>-1</v>
      </c>
      <c r="J2289" s="64" t="s">
        <v>249</v>
      </c>
      <c r="K2289" s="64" t="s">
        <v>1535</v>
      </c>
      <c r="L2289" s="64" t="s">
        <v>1535</v>
      </c>
      <c r="M2289" s="64" t="s">
        <v>242</v>
      </c>
      <c r="N2289" s="64" t="s">
        <v>254</v>
      </c>
      <c r="O2289" s="64" t="s">
        <v>568</v>
      </c>
    </row>
    <row r="2290" spans="2:15" x14ac:dyDescent="0.3">
      <c r="B2290" t="s">
        <v>1547</v>
      </c>
      <c r="C2290" t="s">
        <v>17007</v>
      </c>
      <c r="D2290" t="s">
        <v>568</v>
      </c>
      <c r="E2290" s="64">
        <v>0</v>
      </c>
      <c r="F2290" s="64">
        <v>0</v>
      </c>
      <c r="G2290" s="47">
        <v>42632</v>
      </c>
      <c r="H2290" s="71">
        <v>6.416666666666667</v>
      </c>
      <c r="I2290" s="64">
        <v>0</v>
      </c>
      <c r="J2290" s="64" t="s">
        <v>1538</v>
      </c>
      <c r="K2290" s="64" t="s">
        <v>1535</v>
      </c>
      <c r="L2290" s="64" t="s">
        <v>1535</v>
      </c>
      <c r="M2290" s="64" t="s">
        <v>236</v>
      </c>
      <c r="N2290" s="64" t="s">
        <v>254</v>
      </c>
      <c r="O2290" s="64" t="s">
        <v>568</v>
      </c>
    </row>
    <row r="2291" spans="2:15" x14ac:dyDescent="0.3">
      <c r="B2291" t="s">
        <v>1536</v>
      </c>
      <c r="C2291" t="s">
        <v>17271</v>
      </c>
      <c r="D2291" t="s">
        <v>531</v>
      </c>
      <c r="E2291" s="64">
        <v>0</v>
      </c>
      <c r="F2291" s="64">
        <v>0</v>
      </c>
      <c r="G2291" s="47">
        <v>42623</v>
      </c>
      <c r="H2291" s="71">
        <v>6.416666666666667</v>
      </c>
      <c r="I2291" s="64">
        <v>-1</v>
      </c>
      <c r="J2291" s="64" t="s">
        <v>1538</v>
      </c>
      <c r="K2291" s="64" t="s">
        <v>1535</v>
      </c>
      <c r="L2291" s="64" t="s">
        <v>1535</v>
      </c>
      <c r="M2291" s="64" t="s">
        <v>236</v>
      </c>
      <c r="N2291" s="64" t="s">
        <v>254</v>
      </c>
      <c r="O2291" s="64" t="s">
        <v>568</v>
      </c>
    </row>
    <row r="2292" spans="2:15" x14ac:dyDescent="0.3">
      <c r="B2292" t="s">
        <v>1536</v>
      </c>
      <c r="C2292" t="s">
        <v>17295</v>
      </c>
      <c r="D2292" t="s">
        <v>547</v>
      </c>
      <c r="E2292" s="64">
        <v>0</v>
      </c>
      <c r="F2292" s="64">
        <v>0</v>
      </c>
      <c r="G2292" s="47">
        <v>42615</v>
      </c>
      <c r="H2292" s="71">
        <v>6.416666666666667</v>
      </c>
      <c r="I2292" s="64">
        <v>-1</v>
      </c>
      <c r="J2292" s="64" t="s">
        <v>1538</v>
      </c>
      <c r="K2292" s="64" t="s">
        <v>1535</v>
      </c>
      <c r="L2292" s="64" t="s">
        <v>1535</v>
      </c>
      <c r="M2292" s="64" t="s">
        <v>242</v>
      </c>
      <c r="N2292" s="64" t="s">
        <v>254</v>
      </c>
      <c r="O2292" s="64" t="s">
        <v>568</v>
      </c>
    </row>
    <row r="2293" spans="2:15" x14ac:dyDescent="0.3">
      <c r="B2293" t="s">
        <v>1536</v>
      </c>
      <c r="C2293" t="s">
        <v>17362</v>
      </c>
      <c r="D2293" t="s">
        <v>1568</v>
      </c>
      <c r="E2293" s="64">
        <v>0</v>
      </c>
      <c r="F2293" s="64">
        <v>0</v>
      </c>
      <c r="G2293" s="47">
        <v>42632</v>
      </c>
      <c r="H2293" s="71">
        <v>6.416666666666667</v>
      </c>
      <c r="I2293" s="64">
        <v>-1</v>
      </c>
      <c r="J2293" s="64" t="s">
        <v>1538</v>
      </c>
      <c r="K2293" s="64" t="s">
        <v>1535</v>
      </c>
      <c r="L2293" s="64" t="s">
        <v>1535</v>
      </c>
      <c r="M2293" s="64" t="s">
        <v>236</v>
      </c>
      <c r="N2293" s="64" t="s">
        <v>254</v>
      </c>
      <c r="O2293" s="64" t="s">
        <v>568</v>
      </c>
    </row>
    <row r="2294" spans="2:15" x14ac:dyDescent="0.3">
      <c r="B2294" t="s">
        <v>1536</v>
      </c>
      <c r="C2294" t="s">
        <v>17390</v>
      </c>
      <c r="D2294" t="s">
        <v>13245</v>
      </c>
      <c r="E2294" s="64">
        <v>0</v>
      </c>
      <c r="F2294" s="64">
        <v>0</v>
      </c>
      <c r="G2294" s="47">
        <v>42628</v>
      </c>
      <c r="H2294" s="71">
        <v>6.416666666666667</v>
      </c>
      <c r="I2294" s="64">
        <v>-1</v>
      </c>
      <c r="J2294" s="64" t="s">
        <v>1538</v>
      </c>
      <c r="K2294" s="64" t="s">
        <v>1535</v>
      </c>
      <c r="L2294" s="64" t="s">
        <v>1535</v>
      </c>
      <c r="M2294" s="64" t="s">
        <v>236</v>
      </c>
      <c r="N2294" s="64" t="s">
        <v>254</v>
      </c>
      <c r="O2294" s="64" t="s">
        <v>568</v>
      </c>
    </row>
    <row r="2295" spans="2:15" x14ac:dyDescent="0.3">
      <c r="B2295" t="s">
        <v>1536</v>
      </c>
      <c r="C2295" t="s">
        <v>17397</v>
      </c>
      <c r="D2295" t="s">
        <v>382</v>
      </c>
      <c r="E2295" s="64">
        <v>1</v>
      </c>
      <c r="F2295" s="64">
        <v>1363.76</v>
      </c>
      <c r="G2295" s="47">
        <v>42643</v>
      </c>
      <c r="H2295" s="71">
        <v>6.416666666666667</v>
      </c>
      <c r="I2295" s="64">
        <v>-1</v>
      </c>
      <c r="J2295" s="64" t="s">
        <v>249</v>
      </c>
      <c r="K2295" s="64" t="s">
        <v>1535</v>
      </c>
      <c r="L2295" s="64" t="s">
        <v>1535</v>
      </c>
      <c r="M2295" s="64" t="s">
        <v>246</v>
      </c>
      <c r="N2295" s="64" t="s">
        <v>254</v>
      </c>
      <c r="O2295" s="64" t="s">
        <v>568</v>
      </c>
    </row>
    <row r="2296" spans="2:15" x14ac:dyDescent="0.3">
      <c r="B2296" t="s">
        <v>1536</v>
      </c>
      <c r="C2296" t="s">
        <v>17624</v>
      </c>
      <c r="D2296" t="s">
        <v>319</v>
      </c>
      <c r="E2296" s="64">
        <v>0</v>
      </c>
      <c r="F2296" s="64">
        <v>0</v>
      </c>
      <c r="G2296" s="47">
        <v>42639</v>
      </c>
      <c r="H2296" s="71">
        <v>6.416666666666667</v>
      </c>
      <c r="I2296" s="64">
        <v>-1</v>
      </c>
      <c r="J2296" s="64" t="s">
        <v>1538</v>
      </c>
      <c r="K2296" s="64" t="s">
        <v>1535</v>
      </c>
      <c r="L2296" s="64" t="s">
        <v>1535</v>
      </c>
      <c r="M2296" s="64" t="s">
        <v>246</v>
      </c>
      <c r="N2296" s="64" t="s">
        <v>254</v>
      </c>
      <c r="O2296" s="64" t="s">
        <v>568</v>
      </c>
    </row>
    <row r="2297" spans="2:15" x14ac:dyDescent="0.3">
      <c r="B2297" t="s">
        <v>1536</v>
      </c>
      <c r="C2297" t="s">
        <v>12388</v>
      </c>
      <c r="D2297" t="s">
        <v>311</v>
      </c>
      <c r="E2297" s="64">
        <v>2</v>
      </c>
      <c r="F2297" s="64">
        <v>583.57000000000005</v>
      </c>
      <c r="G2297" s="47">
        <v>42590</v>
      </c>
      <c r="H2297" s="71">
        <v>6.5</v>
      </c>
      <c r="I2297" s="64">
        <v>-1</v>
      </c>
      <c r="J2297" s="64" t="s">
        <v>1538</v>
      </c>
      <c r="K2297" s="64" t="s">
        <v>1535</v>
      </c>
      <c r="L2297" s="64" t="s">
        <v>1535</v>
      </c>
      <c r="M2297" s="64" t="s">
        <v>246</v>
      </c>
      <c r="N2297" s="64" t="s">
        <v>254</v>
      </c>
      <c r="O2297" s="64" t="s">
        <v>568</v>
      </c>
    </row>
    <row r="2298" spans="2:15" x14ac:dyDescent="0.3">
      <c r="B2298" t="s">
        <v>1536</v>
      </c>
      <c r="C2298" t="s">
        <v>12403</v>
      </c>
      <c r="D2298" t="s">
        <v>314</v>
      </c>
      <c r="E2298" s="64">
        <v>0</v>
      </c>
      <c r="F2298" s="64">
        <v>0</v>
      </c>
      <c r="G2298" s="47">
        <v>42608</v>
      </c>
      <c r="H2298" s="71">
        <v>6.5</v>
      </c>
      <c r="I2298" s="64">
        <v>-1</v>
      </c>
      <c r="J2298" s="64" t="s">
        <v>1538</v>
      </c>
      <c r="K2298" s="64" t="s">
        <v>1535</v>
      </c>
      <c r="L2298" s="64" t="s">
        <v>1535</v>
      </c>
      <c r="M2298" s="64" t="s">
        <v>246</v>
      </c>
      <c r="N2298" s="64" t="s">
        <v>254</v>
      </c>
      <c r="O2298" s="64" t="s">
        <v>568</v>
      </c>
    </row>
    <row r="2299" spans="2:15" x14ac:dyDescent="0.3">
      <c r="B2299" t="s">
        <v>1536</v>
      </c>
      <c r="C2299" t="s">
        <v>12471</v>
      </c>
      <c r="D2299" t="s">
        <v>273</v>
      </c>
      <c r="E2299" s="64">
        <v>0</v>
      </c>
      <c r="F2299" s="64">
        <v>0</v>
      </c>
      <c r="G2299" s="47">
        <v>42611</v>
      </c>
      <c r="H2299" s="71">
        <v>6.5</v>
      </c>
      <c r="I2299" s="64">
        <v>-1</v>
      </c>
      <c r="J2299" s="64" t="s">
        <v>1538</v>
      </c>
      <c r="K2299" s="64" t="s">
        <v>1535</v>
      </c>
      <c r="L2299" s="64" t="s">
        <v>1535</v>
      </c>
      <c r="M2299" s="64" t="s">
        <v>241</v>
      </c>
      <c r="N2299" s="64" t="s">
        <v>254</v>
      </c>
      <c r="O2299" s="64" t="s">
        <v>568</v>
      </c>
    </row>
    <row r="2300" spans="2:15" x14ac:dyDescent="0.3">
      <c r="B2300" t="s">
        <v>1536</v>
      </c>
      <c r="C2300" t="s">
        <v>12689</v>
      </c>
      <c r="D2300" t="s">
        <v>544</v>
      </c>
      <c r="E2300" s="64">
        <v>0</v>
      </c>
      <c r="F2300" s="64">
        <v>0</v>
      </c>
      <c r="G2300" s="47">
        <v>42606</v>
      </c>
      <c r="H2300" s="71">
        <v>6.5</v>
      </c>
      <c r="I2300" s="64">
        <v>-1</v>
      </c>
      <c r="J2300" s="64" t="s">
        <v>1538</v>
      </c>
      <c r="K2300" s="64" t="s">
        <v>1535</v>
      </c>
      <c r="L2300" s="64" t="s">
        <v>1535</v>
      </c>
      <c r="M2300" s="64" t="s">
        <v>246</v>
      </c>
      <c r="N2300" s="64" t="s">
        <v>254</v>
      </c>
      <c r="O2300" s="64" t="s">
        <v>568</v>
      </c>
    </row>
    <row r="2301" spans="2:15" x14ac:dyDescent="0.3">
      <c r="B2301" t="s">
        <v>1536</v>
      </c>
      <c r="C2301" t="s">
        <v>12710</v>
      </c>
      <c r="D2301" t="s">
        <v>1548</v>
      </c>
      <c r="E2301" s="64">
        <v>1</v>
      </c>
      <c r="F2301" s="64">
        <v>1363.76</v>
      </c>
      <c r="G2301" s="47">
        <v>42590</v>
      </c>
      <c r="H2301" s="71">
        <v>6.5</v>
      </c>
      <c r="I2301" s="64">
        <v>-1</v>
      </c>
      <c r="J2301" s="64" t="s">
        <v>1538</v>
      </c>
      <c r="K2301" s="64" t="s">
        <v>1535</v>
      </c>
      <c r="L2301" s="64" t="s">
        <v>1535</v>
      </c>
      <c r="M2301" s="64" t="s">
        <v>241</v>
      </c>
      <c r="N2301" s="64" t="s">
        <v>254</v>
      </c>
      <c r="O2301" s="64" t="s">
        <v>568</v>
      </c>
    </row>
    <row r="2302" spans="2:15" x14ac:dyDescent="0.3">
      <c r="B2302" t="s">
        <v>1536</v>
      </c>
      <c r="C2302" t="s">
        <v>12713</v>
      </c>
      <c r="D2302" t="s">
        <v>561</v>
      </c>
      <c r="E2302" s="64">
        <v>0</v>
      </c>
      <c r="F2302" s="64">
        <v>0</v>
      </c>
      <c r="G2302" s="47">
        <v>42598</v>
      </c>
      <c r="H2302" s="71">
        <v>6.5</v>
      </c>
      <c r="I2302" s="64">
        <v>-1</v>
      </c>
      <c r="J2302" s="64" t="s">
        <v>249</v>
      </c>
      <c r="K2302" s="64" t="s">
        <v>1535</v>
      </c>
      <c r="L2302" s="64" t="s">
        <v>1535</v>
      </c>
      <c r="M2302" s="64" t="s">
        <v>236</v>
      </c>
      <c r="N2302" s="64" t="s">
        <v>254</v>
      </c>
      <c r="O2302" s="64" t="s">
        <v>568</v>
      </c>
    </row>
    <row r="2303" spans="2:15" x14ac:dyDescent="0.3">
      <c r="B2303" t="s">
        <v>1536</v>
      </c>
      <c r="C2303" t="s">
        <v>12766</v>
      </c>
      <c r="D2303" t="s">
        <v>553</v>
      </c>
      <c r="E2303" s="64">
        <v>0</v>
      </c>
      <c r="F2303" s="64">
        <v>0</v>
      </c>
      <c r="G2303" s="47">
        <v>42585</v>
      </c>
      <c r="H2303" s="71">
        <v>6.5</v>
      </c>
      <c r="I2303" s="64">
        <v>-1</v>
      </c>
      <c r="J2303" s="64" t="s">
        <v>1538</v>
      </c>
      <c r="K2303" s="64" t="s">
        <v>1535</v>
      </c>
      <c r="L2303" s="64" t="s">
        <v>1535</v>
      </c>
      <c r="M2303" s="64" t="s">
        <v>236</v>
      </c>
      <c r="N2303" s="64" t="s">
        <v>254</v>
      </c>
      <c r="O2303" s="64" t="s">
        <v>568</v>
      </c>
    </row>
    <row r="2304" spans="2:15" x14ac:dyDescent="0.3">
      <c r="B2304" t="s">
        <v>1536</v>
      </c>
      <c r="C2304" t="s">
        <v>12857</v>
      </c>
      <c r="D2304" t="s">
        <v>398</v>
      </c>
      <c r="E2304" s="64">
        <v>0</v>
      </c>
      <c r="F2304" s="64">
        <v>0</v>
      </c>
      <c r="G2304" s="47">
        <v>42595</v>
      </c>
      <c r="H2304" s="71">
        <v>6.5</v>
      </c>
      <c r="I2304" s="64">
        <v>-1</v>
      </c>
      <c r="J2304" s="64" t="s">
        <v>249</v>
      </c>
      <c r="K2304" s="64" t="s">
        <v>2160</v>
      </c>
      <c r="L2304" s="64" t="s">
        <v>2936</v>
      </c>
      <c r="M2304" s="64" t="s">
        <v>242</v>
      </c>
      <c r="N2304" s="64" t="s">
        <v>254</v>
      </c>
      <c r="O2304" s="64" t="s">
        <v>568</v>
      </c>
    </row>
    <row r="2305" spans="2:15" x14ac:dyDescent="0.3">
      <c r="B2305" t="s">
        <v>1536</v>
      </c>
      <c r="C2305" t="s">
        <v>13013</v>
      </c>
      <c r="D2305" t="s">
        <v>2013</v>
      </c>
      <c r="E2305" s="64">
        <v>0</v>
      </c>
      <c r="F2305" s="64">
        <v>0</v>
      </c>
      <c r="G2305" s="47">
        <v>42598</v>
      </c>
      <c r="H2305" s="71">
        <v>6.5</v>
      </c>
      <c r="I2305" s="64">
        <v>-1</v>
      </c>
      <c r="J2305" s="64" t="s">
        <v>1538</v>
      </c>
      <c r="K2305" s="64" t="s">
        <v>2173</v>
      </c>
      <c r="L2305" s="64" t="s">
        <v>10431</v>
      </c>
      <c r="M2305" s="64" t="s">
        <v>246</v>
      </c>
      <c r="N2305" s="64" t="s">
        <v>254</v>
      </c>
      <c r="O2305" s="64" t="s">
        <v>568</v>
      </c>
    </row>
    <row r="2306" spans="2:15" x14ac:dyDescent="0.3">
      <c r="B2306" t="s">
        <v>1546</v>
      </c>
      <c r="C2306" t="s">
        <v>13032</v>
      </c>
      <c r="D2306" t="s">
        <v>1515</v>
      </c>
      <c r="E2306" s="64">
        <v>0</v>
      </c>
      <c r="F2306" s="64">
        <v>0</v>
      </c>
      <c r="G2306" s="47">
        <v>42592</v>
      </c>
      <c r="H2306" s="71">
        <v>6.5</v>
      </c>
      <c r="I2306" s="64">
        <v>-1</v>
      </c>
      <c r="J2306" s="64" t="s">
        <v>249</v>
      </c>
      <c r="K2306" s="64" t="s">
        <v>2176</v>
      </c>
      <c r="L2306" s="64" t="s">
        <v>13033</v>
      </c>
      <c r="M2306" s="64" t="s">
        <v>242</v>
      </c>
      <c r="N2306" s="64" t="s">
        <v>254</v>
      </c>
      <c r="O2306" s="64" t="s">
        <v>568</v>
      </c>
    </row>
    <row r="2307" spans="2:15" x14ac:dyDescent="0.3">
      <c r="B2307" t="s">
        <v>1536</v>
      </c>
      <c r="C2307" t="s">
        <v>11703</v>
      </c>
      <c r="D2307" t="s">
        <v>2228</v>
      </c>
      <c r="E2307" s="64">
        <v>0</v>
      </c>
      <c r="F2307" s="64">
        <v>0</v>
      </c>
      <c r="G2307" s="47">
        <v>42600</v>
      </c>
      <c r="H2307" s="71">
        <v>6.5</v>
      </c>
      <c r="I2307" s="64">
        <v>161844</v>
      </c>
      <c r="J2307" s="64" t="s">
        <v>1538</v>
      </c>
      <c r="K2307" s="64" t="s">
        <v>2160</v>
      </c>
      <c r="L2307" s="64" t="s">
        <v>2992</v>
      </c>
      <c r="M2307" s="64" t="s">
        <v>246</v>
      </c>
      <c r="N2307" s="64" t="s">
        <v>254</v>
      </c>
      <c r="O2307" s="64" t="s">
        <v>568</v>
      </c>
    </row>
    <row r="2308" spans="2:15" x14ac:dyDescent="0.3">
      <c r="B2308" t="s">
        <v>1536</v>
      </c>
      <c r="C2308" t="s">
        <v>13355</v>
      </c>
      <c r="D2308" t="s">
        <v>13356</v>
      </c>
      <c r="E2308" s="64">
        <v>1</v>
      </c>
      <c r="F2308" s="64">
        <v>1363.76</v>
      </c>
      <c r="G2308" s="47">
        <v>42591</v>
      </c>
      <c r="H2308" s="71">
        <v>6.5</v>
      </c>
      <c r="I2308" s="64">
        <v>-1</v>
      </c>
      <c r="J2308" s="64" t="s">
        <v>249</v>
      </c>
      <c r="K2308" s="64" t="s">
        <v>2160</v>
      </c>
      <c r="L2308" s="64" t="s">
        <v>2936</v>
      </c>
      <c r="M2308" s="64" t="s">
        <v>236</v>
      </c>
      <c r="N2308" s="64" t="s">
        <v>254</v>
      </c>
      <c r="O2308" s="64" t="s">
        <v>568</v>
      </c>
    </row>
    <row r="2309" spans="2:15" x14ac:dyDescent="0.3">
      <c r="B2309" t="s">
        <v>1536</v>
      </c>
      <c r="C2309" t="s">
        <v>13550</v>
      </c>
      <c r="D2309" t="s">
        <v>1528</v>
      </c>
      <c r="E2309" s="64">
        <v>1</v>
      </c>
      <c r="F2309" s="64">
        <v>55.64</v>
      </c>
      <c r="G2309" s="47">
        <v>42613</v>
      </c>
      <c r="H2309" s="71">
        <v>6.5</v>
      </c>
      <c r="I2309" s="64">
        <v>-1</v>
      </c>
      <c r="J2309" s="64" t="s">
        <v>249</v>
      </c>
      <c r="K2309" s="64" t="s">
        <v>2160</v>
      </c>
      <c r="L2309" s="64" t="s">
        <v>4634</v>
      </c>
      <c r="M2309" s="64" t="s">
        <v>246</v>
      </c>
      <c r="N2309" s="64" t="s">
        <v>254</v>
      </c>
      <c r="O2309" s="64" t="s">
        <v>568</v>
      </c>
    </row>
    <row r="2310" spans="2:15" x14ac:dyDescent="0.3">
      <c r="B2310" t="s">
        <v>1536</v>
      </c>
      <c r="C2310" t="s">
        <v>13561</v>
      </c>
      <c r="D2310" t="s">
        <v>1994</v>
      </c>
      <c r="E2310" s="64">
        <v>0</v>
      </c>
      <c r="F2310" s="64">
        <v>0</v>
      </c>
      <c r="G2310" s="47">
        <v>42599</v>
      </c>
      <c r="H2310" s="71">
        <v>6.5</v>
      </c>
      <c r="I2310" s="64">
        <v>-1</v>
      </c>
      <c r="J2310" s="64" t="s">
        <v>1538</v>
      </c>
      <c r="K2310" s="64" t="s">
        <v>2176</v>
      </c>
      <c r="L2310" s="64" t="s">
        <v>2719</v>
      </c>
      <c r="M2310" s="64" t="s">
        <v>241</v>
      </c>
      <c r="N2310" s="64" t="s">
        <v>254</v>
      </c>
      <c r="O2310" s="64" t="s">
        <v>568</v>
      </c>
    </row>
    <row r="2311" spans="2:15" x14ac:dyDescent="0.3">
      <c r="B2311" t="s">
        <v>1536</v>
      </c>
      <c r="C2311" t="s">
        <v>13586</v>
      </c>
      <c r="D2311" t="s">
        <v>1925</v>
      </c>
      <c r="E2311" s="64">
        <v>0</v>
      </c>
      <c r="F2311" s="64">
        <v>0</v>
      </c>
      <c r="G2311" s="47">
        <v>42612</v>
      </c>
      <c r="H2311" s="71">
        <v>6.5</v>
      </c>
      <c r="I2311" s="64">
        <v>-1</v>
      </c>
      <c r="J2311" s="64" t="s">
        <v>1538</v>
      </c>
      <c r="K2311" s="64" t="s">
        <v>2176</v>
      </c>
      <c r="L2311" s="64" t="s">
        <v>5327</v>
      </c>
      <c r="M2311" s="64" t="s">
        <v>236</v>
      </c>
      <c r="N2311" s="64" t="s">
        <v>254</v>
      </c>
      <c r="O2311" s="64" t="s">
        <v>568</v>
      </c>
    </row>
    <row r="2312" spans="2:15" x14ac:dyDescent="0.3">
      <c r="B2312" t="s">
        <v>1536</v>
      </c>
      <c r="C2312" t="s">
        <v>13678</v>
      </c>
      <c r="D2312" t="s">
        <v>13679</v>
      </c>
      <c r="E2312" s="64">
        <v>0</v>
      </c>
      <c r="F2312" s="64">
        <v>0</v>
      </c>
      <c r="G2312" s="47">
        <v>42594</v>
      </c>
      <c r="H2312" s="71">
        <v>6.5</v>
      </c>
      <c r="I2312" s="64">
        <v>-1</v>
      </c>
      <c r="J2312" s="64" t="s">
        <v>1538</v>
      </c>
      <c r="K2312" s="64" t="s">
        <v>2160</v>
      </c>
      <c r="L2312" s="64" t="s">
        <v>2936</v>
      </c>
      <c r="M2312" s="64" t="s">
        <v>242</v>
      </c>
      <c r="N2312" s="64" t="s">
        <v>254</v>
      </c>
      <c r="O2312" s="64" t="s">
        <v>568</v>
      </c>
    </row>
    <row r="2313" spans="2:15" x14ac:dyDescent="0.3">
      <c r="B2313" t="s">
        <v>1536</v>
      </c>
      <c r="C2313" t="s">
        <v>11326</v>
      </c>
      <c r="D2313" t="s">
        <v>2489</v>
      </c>
      <c r="E2313" s="64">
        <v>0</v>
      </c>
      <c r="F2313" s="64">
        <v>0</v>
      </c>
      <c r="G2313" s="47">
        <v>42613</v>
      </c>
      <c r="H2313" s="71">
        <v>6.5</v>
      </c>
      <c r="I2313" s="64">
        <v>74282</v>
      </c>
      <c r="J2313" s="64" t="s">
        <v>1538</v>
      </c>
      <c r="K2313" s="64" t="s">
        <v>2185</v>
      </c>
      <c r="L2313" s="64" t="s">
        <v>11327</v>
      </c>
      <c r="M2313" s="64" t="s">
        <v>246</v>
      </c>
      <c r="N2313" s="64" t="s">
        <v>254</v>
      </c>
      <c r="O2313" s="64" t="s">
        <v>568</v>
      </c>
    </row>
    <row r="2314" spans="2:15" x14ac:dyDescent="0.3">
      <c r="B2314" t="s">
        <v>1536</v>
      </c>
      <c r="C2314" t="s">
        <v>13904</v>
      </c>
      <c r="D2314" t="s">
        <v>2091</v>
      </c>
      <c r="E2314" s="64">
        <v>1</v>
      </c>
      <c r="F2314" s="64">
        <v>278.20999999999998</v>
      </c>
      <c r="G2314" s="47">
        <v>42583</v>
      </c>
      <c r="H2314" s="71">
        <v>6.5</v>
      </c>
      <c r="I2314" s="64">
        <v>-1</v>
      </c>
      <c r="J2314" s="64" t="s">
        <v>249</v>
      </c>
      <c r="K2314" s="64" t="s">
        <v>2160</v>
      </c>
      <c r="L2314" s="64" t="s">
        <v>3505</v>
      </c>
      <c r="M2314" s="64" t="s">
        <v>242</v>
      </c>
      <c r="N2314" s="64" t="s">
        <v>254</v>
      </c>
      <c r="O2314" s="64" t="s">
        <v>568</v>
      </c>
    </row>
    <row r="2315" spans="2:15" x14ac:dyDescent="0.3">
      <c r="B2315" t="s">
        <v>1546</v>
      </c>
      <c r="C2315" t="s">
        <v>11526</v>
      </c>
      <c r="D2315" t="s">
        <v>2244</v>
      </c>
      <c r="E2315" s="64">
        <v>0</v>
      </c>
      <c r="F2315" s="64">
        <v>0</v>
      </c>
      <c r="G2315" s="47">
        <v>42613</v>
      </c>
      <c r="H2315" s="71">
        <v>6.5</v>
      </c>
      <c r="I2315" s="64">
        <v>139929</v>
      </c>
      <c r="J2315" s="64" t="s">
        <v>1538</v>
      </c>
      <c r="K2315" s="64" t="s">
        <v>2160</v>
      </c>
      <c r="L2315" s="64" t="s">
        <v>11527</v>
      </c>
      <c r="M2315" s="64" t="s">
        <v>239</v>
      </c>
      <c r="N2315" s="64" t="s">
        <v>254</v>
      </c>
      <c r="O2315" s="64" t="s">
        <v>568</v>
      </c>
    </row>
    <row r="2316" spans="2:15" x14ac:dyDescent="0.3">
      <c r="B2316" t="s">
        <v>1536</v>
      </c>
      <c r="C2316" t="s">
        <v>14171</v>
      </c>
      <c r="D2316" t="s">
        <v>2526</v>
      </c>
      <c r="E2316" s="64">
        <v>0</v>
      </c>
      <c r="F2316" s="64">
        <v>0</v>
      </c>
      <c r="G2316" s="47">
        <v>42591</v>
      </c>
      <c r="H2316" s="71">
        <v>6.5</v>
      </c>
      <c r="I2316" s="64">
        <v>-1</v>
      </c>
      <c r="J2316" s="64" t="s">
        <v>1538</v>
      </c>
      <c r="K2316" s="64" t="s">
        <v>2160</v>
      </c>
      <c r="L2316" s="64" t="s">
        <v>4235</v>
      </c>
      <c r="M2316" s="64" t="s">
        <v>242</v>
      </c>
      <c r="N2316" s="64" t="s">
        <v>254</v>
      </c>
      <c r="O2316" s="64" t="s">
        <v>568</v>
      </c>
    </row>
    <row r="2317" spans="2:15" x14ac:dyDescent="0.3">
      <c r="B2317" t="s">
        <v>1536</v>
      </c>
      <c r="C2317" t="s">
        <v>14404</v>
      </c>
      <c r="D2317" t="s">
        <v>2042</v>
      </c>
      <c r="E2317" s="64">
        <v>0</v>
      </c>
      <c r="F2317" s="64">
        <v>0</v>
      </c>
      <c r="G2317" s="47">
        <v>42583</v>
      </c>
      <c r="H2317" s="71">
        <v>6.5</v>
      </c>
      <c r="I2317" s="64">
        <v>-1</v>
      </c>
      <c r="J2317" s="64" t="s">
        <v>249</v>
      </c>
      <c r="K2317" s="64" t="s">
        <v>2160</v>
      </c>
      <c r="L2317" s="64" t="s">
        <v>3505</v>
      </c>
      <c r="M2317" s="64" t="s">
        <v>242</v>
      </c>
      <c r="N2317" s="64" t="s">
        <v>254</v>
      </c>
      <c r="O2317" s="64" t="s">
        <v>568</v>
      </c>
    </row>
    <row r="2318" spans="2:15" x14ac:dyDescent="0.3">
      <c r="B2318" t="s">
        <v>1536</v>
      </c>
      <c r="C2318" t="s">
        <v>14669</v>
      </c>
      <c r="D2318" t="s">
        <v>2082</v>
      </c>
      <c r="E2318" s="64">
        <v>0</v>
      </c>
      <c r="F2318" s="64">
        <v>0</v>
      </c>
      <c r="G2318" s="47">
        <v>42605</v>
      </c>
      <c r="H2318" s="71">
        <v>6.5</v>
      </c>
      <c r="I2318" s="64">
        <v>-1</v>
      </c>
      <c r="J2318" s="64" t="s">
        <v>1538</v>
      </c>
      <c r="K2318" s="64" t="s">
        <v>2160</v>
      </c>
      <c r="L2318" s="64" t="s">
        <v>13331</v>
      </c>
      <c r="M2318" s="64" t="s">
        <v>242</v>
      </c>
      <c r="N2318" s="64" t="s">
        <v>254</v>
      </c>
      <c r="O2318" s="64" t="s">
        <v>568</v>
      </c>
    </row>
    <row r="2319" spans="2:15" x14ac:dyDescent="0.3">
      <c r="B2319" t="s">
        <v>1536</v>
      </c>
      <c r="C2319" t="s">
        <v>14691</v>
      </c>
      <c r="D2319" t="s">
        <v>1659</v>
      </c>
      <c r="E2319" s="64">
        <v>1</v>
      </c>
      <c r="F2319" s="64">
        <v>1363.76</v>
      </c>
      <c r="G2319" s="47">
        <v>42584</v>
      </c>
      <c r="H2319" s="71">
        <v>6.5</v>
      </c>
      <c r="I2319" s="64">
        <v>-1</v>
      </c>
      <c r="J2319" s="64" t="s">
        <v>1538</v>
      </c>
      <c r="K2319" s="64" t="s">
        <v>2176</v>
      </c>
      <c r="L2319" s="64" t="s">
        <v>14692</v>
      </c>
      <c r="M2319" s="64" t="s">
        <v>241</v>
      </c>
      <c r="N2319" s="64" t="s">
        <v>254</v>
      </c>
      <c r="O2319" s="64" t="s">
        <v>568</v>
      </c>
    </row>
    <row r="2320" spans="2:15" x14ac:dyDescent="0.3">
      <c r="B2320" t="s">
        <v>1536</v>
      </c>
      <c r="C2320" t="s">
        <v>14796</v>
      </c>
      <c r="D2320" t="s">
        <v>2334</v>
      </c>
      <c r="E2320" s="64">
        <v>0</v>
      </c>
      <c r="F2320" s="64">
        <v>0</v>
      </c>
      <c r="G2320" s="47">
        <v>42606</v>
      </c>
      <c r="H2320" s="71">
        <v>6.5</v>
      </c>
      <c r="I2320" s="64">
        <v>214248</v>
      </c>
      <c r="J2320" s="64" t="s">
        <v>1538</v>
      </c>
      <c r="K2320" s="64" t="s">
        <v>2160</v>
      </c>
      <c r="L2320" s="64" t="s">
        <v>4394</v>
      </c>
      <c r="M2320" s="64" t="s">
        <v>246</v>
      </c>
      <c r="N2320" s="64" t="s">
        <v>254</v>
      </c>
      <c r="O2320" s="64" t="s">
        <v>568</v>
      </c>
    </row>
    <row r="2321" spans="2:15" x14ac:dyDescent="0.3">
      <c r="B2321" t="s">
        <v>1536</v>
      </c>
      <c r="C2321" t="s">
        <v>14884</v>
      </c>
      <c r="D2321" t="s">
        <v>2756</v>
      </c>
      <c r="E2321" s="64">
        <v>0</v>
      </c>
      <c r="F2321" s="64">
        <v>0</v>
      </c>
      <c r="G2321" s="47">
        <v>42599</v>
      </c>
      <c r="H2321" s="71">
        <v>6.5</v>
      </c>
      <c r="I2321" s="64">
        <v>-1</v>
      </c>
      <c r="J2321" s="64" t="s">
        <v>249</v>
      </c>
      <c r="K2321" s="64" t="s">
        <v>2160</v>
      </c>
      <c r="L2321" s="64" t="s">
        <v>2936</v>
      </c>
      <c r="M2321" s="64" t="s">
        <v>241</v>
      </c>
      <c r="N2321" s="64" t="s">
        <v>254</v>
      </c>
      <c r="O2321" s="64" t="s">
        <v>568</v>
      </c>
    </row>
    <row r="2322" spans="2:15" x14ac:dyDescent="0.3">
      <c r="B2322" t="s">
        <v>1536</v>
      </c>
      <c r="C2322" t="s">
        <v>15045</v>
      </c>
      <c r="D2322" t="s">
        <v>14070</v>
      </c>
      <c r="E2322" s="64">
        <v>0</v>
      </c>
      <c r="F2322" s="64">
        <v>0</v>
      </c>
      <c r="G2322" s="47">
        <v>42606</v>
      </c>
      <c r="H2322" s="71">
        <v>6.5</v>
      </c>
      <c r="I2322" s="64">
        <v>-1</v>
      </c>
      <c r="J2322" s="64" t="s">
        <v>249</v>
      </c>
      <c r="K2322" s="64" t="s">
        <v>2176</v>
      </c>
      <c r="L2322" s="64" t="s">
        <v>2712</v>
      </c>
      <c r="M2322" s="64" t="s">
        <v>236</v>
      </c>
      <c r="N2322" s="64" t="s">
        <v>254</v>
      </c>
      <c r="O2322" s="64" t="s">
        <v>568</v>
      </c>
    </row>
    <row r="2323" spans="2:15" x14ac:dyDescent="0.3">
      <c r="B2323" t="s">
        <v>1536</v>
      </c>
      <c r="C2323" t="s">
        <v>15052</v>
      </c>
      <c r="D2323" t="s">
        <v>13676</v>
      </c>
      <c r="E2323" s="64">
        <v>0</v>
      </c>
      <c r="F2323" s="64">
        <v>0</v>
      </c>
      <c r="G2323" s="47">
        <v>42612</v>
      </c>
      <c r="H2323" s="71">
        <v>6.5</v>
      </c>
      <c r="I2323" s="64">
        <v>-1</v>
      </c>
      <c r="J2323" s="64" t="s">
        <v>1538</v>
      </c>
      <c r="K2323" s="64" t="s">
        <v>2160</v>
      </c>
      <c r="L2323" s="64" t="s">
        <v>3939</v>
      </c>
      <c r="M2323" s="64" t="s">
        <v>241</v>
      </c>
      <c r="N2323" s="64" t="s">
        <v>254</v>
      </c>
      <c r="O2323" s="64" t="s">
        <v>568</v>
      </c>
    </row>
    <row r="2324" spans="2:15" x14ac:dyDescent="0.3">
      <c r="B2324" t="s">
        <v>1536</v>
      </c>
      <c r="C2324" t="s">
        <v>15060</v>
      </c>
      <c r="D2324" t="s">
        <v>13968</v>
      </c>
      <c r="E2324" s="64">
        <v>0</v>
      </c>
      <c r="F2324" s="64">
        <v>0</v>
      </c>
      <c r="G2324" s="47">
        <v>42609</v>
      </c>
      <c r="H2324" s="71">
        <v>6.5</v>
      </c>
      <c r="I2324" s="64">
        <v>-1</v>
      </c>
      <c r="J2324" s="64" t="s">
        <v>249</v>
      </c>
      <c r="K2324" s="64" t="s">
        <v>2160</v>
      </c>
      <c r="L2324" s="64" t="s">
        <v>4235</v>
      </c>
      <c r="M2324" s="64" t="s">
        <v>236</v>
      </c>
      <c r="N2324" s="64" t="s">
        <v>254</v>
      </c>
      <c r="O2324" s="64" t="s">
        <v>568</v>
      </c>
    </row>
    <row r="2325" spans="2:15" x14ac:dyDescent="0.3">
      <c r="B2325" t="s">
        <v>1536</v>
      </c>
      <c r="C2325" t="s">
        <v>15157</v>
      </c>
      <c r="D2325" t="s">
        <v>15158</v>
      </c>
      <c r="E2325" s="64">
        <v>1</v>
      </c>
      <c r="F2325" s="64">
        <v>1363.76</v>
      </c>
      <c r="G2325" s="47">
        <v>42586</v>
      </c>
      <c r="H2325" s="71">
        <v>6.5</v>
      </c>
      <c r="I2325" s="64">
        <v>-1</v>
      </c>
      <c r="J2325" s="64" t="s">
        <v>249</v>
      </c>
      <c r="K2325" s="64" t="s">
        <v>2176</v>
      </c>
      <c r="L2325" s="64" t="s">
        <v>7181</v>
      </c>
      <c r="M2325" s="64" t="s">
        <v>236</v>
      </c>
      <c r="N2325" s="64" t="s">
        <v>254</v>
      </c>
      <c r="O2325" s="64" t="s">
        <v>568</v>
      </c>
    </row>
    <row r="2326" spans="2:15" x14ac:dyDescent="0.3">
      <c r="B2326" t="s">
        <v>1536</v>
      </c>
      <c r="C2326" t="s">
        <v>15186</v>
      </c>
      <c r="D2326" t="s">
        <v>15187</v>
      </c>
      <c r="E2326" s="64">
        <v>0</v>
      </c>
      <c r="F2326" s="64">
        <v>0</v>
      </c>
      <c r="G2326" s="47">
        <v>42592</v>
      </c>
      <c r="H2326" s="71">
        <v>6.5</v>
      </c>
      <c r="I2326" s="64">
        <v>-1</v>
      </c>
      <c r="J2326" s="64" t="s">
        <v>1538</v>
      </c>
      <c r="K2326" s="64" t="s">
        <v>2160</v>
      </c>
      <c r="L2326" s="64" t="s">
        <v>4726</v>
      </c>
      <c r="M2326" s="64" t="s">
        <v>242</v>
      </c>
      <c r="N2326" s="64" t="s">
        <v>254</v>
      </c>
      <c r="O2326" s="64" t="s">
        <v>568</v>
      </c>
    </row>
    <row r="2327" spans="2:15" x14ac:dyDescent="0.3">
      <c r="B2327" t="s">
        <v>1536</v>
      </c>
      <c r="C2327" t="s">
        <v>15199</v>
      </c>
      <c r="D2327" t="s">
        <v>338</v>
      </c>
      <c r="E2327" s="64">
        <v>0</v>
      </c>
      <c r="F2327" s="64">
        <v>0</v>
      </c>
      <c r="G2327" s="47">
        <v>42612</v>
      </c>
      <c r="H2327" s="71">
        <v>6.5</v>
      </c>
      <c r="I2327" s="64">
        <v>-1</v>
      </c>
      <c r="J2327" s="64" t="s">
        <v>249</v>
      </c>
      <c r="K2327" s="64" t="s">
        <v>2160</v>
      </c>
      <c r="L2327" s="64" t="s">
        <v>4726</v>
      </c>
      <c r="M2327" s="64" t="s">
        <v>242</v>
      </c>
      <c r="N2327" s="64" t="s">
        <v>254</v>
      </c>
      <c r="O2327" s="64" t="s">
        <v>568</v>
      </c>
    </row>
    <row r="2328" spans="2:15" x14ac:dyDescent="0.3">
      <c r="B2328" t="s">
        <v>1536</v>
      </c>
      <c r="C2328" t="s">
        <v>15310</v>
      </c>
      <c r="D2328" t="s">
        <v>1508</v>
      </c>
      <c r="E2328" s="64">
        <v>0</v>
      </c>
      <c r="F2328" s="64">
        <v>0</v>
      </c>
      <c r="G2328" s="47">
        <v>42598</v>
      </c>
      <c r="H2328" s="71">
        <v>6.5</v>
      </c>
      <c r="I2328" s="64">
        <v>-1</v>
      </c>
      <c r="J2328" s="64" t="s">
        <v>1538</v>
      </c>
      <c r="K2328" s="64" t="s">
        <v>2160</v>
      </c>
      <c r="L2328" s="64" t="s">
        <v>7837</v>
      </c>
      <c r="M2328" s="64" t="s">
        <v>236</v>
      </c>
      <c r="N2328" s="64" t="s">
        <v>254</v>
      </c>
      <c r="O2328" s="64" t="s">
        <v>568</v>
      </c>
    </row>
    <row r="2329" spans="2:15" x14ac:dyDescent="0.3">
      <c r="B2329" t="s">
        <v>1536</v>
      </c>
      <c r="C2329" t="s">
        <v>15450</v>
      </c>
      <c r="D2329" t="s">
        <v>1661</v>
      </c>
      <c r="E2329" s="64">
        <v>0</v>
      </c>
      <c r="F2329" s="64">
        <v>0</v>
      </c>
      <c r="G2329" s="47">
        <v>42607</v>
      </c>
      <c r="H2329" s="71">
        <v>6.5</v>
      </c>
      <c r="I2329" s="64">
        <v>-1</v>
      </c>
      <c r="J2329" s="64" t="s">
        <v>1538</v>
      </c>
      <c r="K2329" s="64" t="s">
        <v>2160</v>
      </c>
      <c r="L2329" s="64" t="s">
        <v>2925</v>
      </c>
      <c r="M2329" s="64" t="s">
        <v>236</v>
      </c>
      <c r="N2329" s="64" t="s">
        <v>254</v>
      </c>
      <c r="O2329" s="64" t="s">
        <v>568</v>
      </c>
    </row>
    <row r="2330" spans="2:15" x14ac:dyDescent="0.3">
      <c r="B2330" t="s">
        <v>1536</v>
      </c>
      <c r="C2330" t="s">
        <v>15492</v>
      </c>
      <c r="D2330" t="s">
        <v>1520</v>
      </c>
      <c r="E2330" s="64">
        <v>0</v>
      </c>
      <c r="F2330" s="64">
        <v>0</v>
      </c>
      <c r="G2330" s="47">
        <v>42608</v>
      </c>
      <c r="H2330" s="71">
        <v>6.5</v>
      </c>
      <c r="I2330" s="64">
        <v>-1</v>
      </c>
      <c r="J2330" s="64" t="s">
        <v>1538</v>
      </c>
      <c r="K2330" s="64" t="s">
        <v>2160</v>
      </c>
      <c r="L2330" s="64" t="s">
        <v>4235</v>
      </c>
      <c r="M2330" s="64" t="s">
        <v>246</v>
      </c>
      <c r="N2330" s="64" t="s">
        <v>254</v>
      </c>
      <c r="O2330" s="64" t="s">
        <v>568</v>
      </c>
    </row>
    <row r="2331" spans="2:15" x14ac:dyDescent="0.3">
      <c r="B2331" t="s">
        <v>1536</v>
      </c>
      <c r="C2331" t="s">
        <v>15516</v>
      </c>
      <c r="D2331" t="s">
        <v>15331</v>
      </c>
      <c r="E2331" s="64">
        <v>0</v>
      </c>
      <c r="F2331" s="64">
        <v>0</v>
      </c>
      <c r="G2331" s="47">
        <v>42613</v>
      </c>
      <c r="H2331" s="71">
        <v>6.5</v>
      </c>
      <c r="I2331" s="64">
        <v>-1</v>
      </c>
      <c r="J2331" s="64" t="s">
        <v>1538</v>
      </c>
      <c r="K2331" s="64" t="s">
        <v>2176</v>
      </c>
      <c r="L2331" s="64" t="s">
        <v>15517</v>
      </c>
      <c r="M2331" s="64" t="s">
        <v>241</v>
      </c>
      <c r="N2331" s="64" t="s">
        <v>254</v>
      </c>
      <c r="O2331" s="64" t="s">
        <v>568</v>
      </c>
    </row>
    <row r="2332" spans="2:15" x14ac:dyDescent="0.3">
      <c r="B2332" t="s">
        <v>1536</v>
      </c>
      <c r="C2332" t="s">
        <v>15680</v>
      </c>
      <c r="D2332" t="s">
        <v>419</v>
      </c>
      <c r="E2332" s="64">
        <v>0</v>
      </c>
      <c r="F2332" s="64">
        <v>0</v>
      </c>
      <c r="G2332" s="47">
        <v>42593</v>
      </c>
      <c r="H2332" s="71">
        <v>6.5</v>
      </c>
      <c r="I2332" s="64">
        <v>-1</v>
      </c>
      <c r="J2332" s="64" t="s">
        <v>1538</v>
      </c>
      <c r="K2332" s="64" t="s">
        <v>2176</v>
      </c>
      <c r="L2332" s="64" t="s">
        <v>3280</v>
      </c>
      <c r="M2332" s="64" t="s">
        <v>246</v>
      </c>
      <c r="N2332" s="64" t="s">
        <v>254</v>
      </c>
      <c r="O2332" s="64" t="s">
        <v>568</v>
      </c>
    </row>
    <row r="2333" spans="2:15" x14ac:dyDescent="0.3">
      <c r="B2333" t="s">
        <v>1536</v>
      </c>
      <c r="C2333" t="s">
        <v>15810</v>
      </c>
      <c r="D2333" t="s">
        <v>1429</v>
      </c>
      <c r="E2333" s="64">
        <v>0</v>
      </c>
      <c r="F2333" s="64">
        <v>0</v>
      </c>
      <c r="G2333" s="47">
        <v>42585</v>
      </c>
      <c r="H2333" s="71">
        <v>6.5</v>
      </c>
      <c r="I2333" s="64">
        <v>-1</v>
      </c>
      <c r="J2333" s="64" t="s">
        <v>249</v>
      </c>
      <c r="K2333" s="64" t="s">
        <v>2160</v>
      </c>
      <c r="L2333" s="64" t="s">
        <v>3939</v>
      </c>
      <c r="M2333" s="64" t="s">
        <v>241</v>
      </c>
      <c r="N2333" s="64" t="s">
        <v>254</v>
      </c>
      <c r="O2333" s="64" t="s">
        <v>568</v>
      </c>
    </row>
    <row r="2334" spans="2:15" x14ac:dyDescent="0.3">
      <c r="B2334" t="s">
        <v>1536</v>
      </c>
      <c r="C2334" t="s">
        <v>15954</v>
      </c>
      <c r="D2334" t="s">
        <v>1631</v>
      </c>
      <c r="E2334" s="64">
        <v>1</v>
      </c>
      <c r="F2334" s="64">
        <v>222.57</v>
      </c>
      <c r="G2334" s="47">
        <v>42591</v>
      </c>
      <c r="H2334" s="71">
        <v>6.5</v>
      </c>
      <c r="I2334" s="64">
        <v>-1</v>
      </c>
      <c r="J2334" s="64" t="s">
        <v>1538</v>
      </c>
      <c r="K2334" s="64" t="s">
        <v>2160</v>
      </c>
      <c r="L2334" s="64" t="s">
        <v>2936</v>
      </c>
      <c r="M2334" s="64" t="s">
        <v>242</v>
      </c>
      <c r="N2334" s="64" t="s">
        <v>254</v>
      </c>
      <c r="O2334" s="64" t="s">
        <v>568</v>
      </c>
    </row>
    <row r="2335" spans="2:15" x14ac:dyDescent="0.3">
      <c r="B2335" t="s">
        <v>1536</v>
      </c>
      <c r="C2335" t="s">
        <v>16030</v>
      </c>
      <c r="D2335" t="s">
        <v>14974</v>
      </c>
      <c r="E2335" s="64">
        <v>0</v>
      </c>
      <c r="F2335" s="64">
        <v>0</v>
      </c>
      <c r="G2335" s="47">
        <v>42593</v>
      </c>
      <c r="H2335" s="71">
        <v>6.5</v>
      </c>
      <c r="I2335" s="64">
        <v>-1</v>
      </c>
      <c r="J2335" s="64" t="s">
        <v>1538</v>
      </c>
      <c r="K2335" s="64" t="s">
        <v>2160</v>
      </c>
      <c r="L2335" s="64" t="s">
        <v>4726</v>
      </c>
      <c r="M2335" s="64" t="s">
        <v>236</v>
      </c>
      <c r="N2335" s="64" t="s">
        <v>254</v>
      </c>
      <c r="O2335" s="64" t="s">
        <v>568</v>
      </c>
    </row>
    <row r="2336" spans="2:15" x14ac:dyDescent="0.3">
      <c r="B2336" t="s">
        <v>1536</v>
      </c>
      <c r="C2336" t="s">
        <v>12333</v>
      </c>
      <c r="D2336" t="s">
        <v>2328</v>
      </c>
      <c r="E2336" s="64">
        <v>0</v>
      </c>
      <c r="F2336" s="64">
        <v>0</v>
      </c>
      <c r="G2336" s="47">
        <v>42612</v>
      </c>
      <c r="H2336" s="71">
        <v>6.5</v>
      </c>
      <c r="I2336" s="64">
        <v>53958</v>
      </c>
      <c r="J2336" s="64" t="s">
        <v>1538</v>
      </c>
      <c r="K2336" s="64" t="s">
        <v>2176</v>
      </c>
      <c r="L2336" s="64" t="s">
        <v>12334</v>
      </c>
      <c r="M2336" s="64" t="s">
        <v>236</v>
      </c>
      <c r="N2336" s="64" t="s">
        <v>254</v>
      </c>
      <c r="O2336" s="64" t="s">
        <v>568</v>
      </c>
    </row>
    <row r="2337" spans="2:15" x14ac:dyDescent="0.3">
      <c r="B2337" t="s">
        <v>1536</v>
      </c>
      <c r="C2337" t="s">
        <v>16164</v>
      </c>
      <c r="D2337" t="s">
        <v>1586</v>
      </c>
      <c r="E2337" s="64">
        <v>0</v>
      </c>
      <c r="F2337" s="64">
        <v>0</v>
      </c>
      <c r="G2337" s="47">
        <v>42594</v>
      </c>
      <c r="H2337" s="71">
        <v>6.5</v>
      </c>
      <c r="I2337" s="64">
        <v>-1</v>
      </c>
      <c r="J2337" s="64" t="s">
        <v>1538</v>
      </c>
      <c r="K2337" s="64" t="s">
        <v>2176</v>
      </c>
      <c r="L2337" s="64" t="s">
        <v>12322</v>
      </c>
      <c r="M2337" s="64" t="s">
        <v>236</v>
      </c>
      <c r="N2337" s="64" t="s">
        <v>254</v>
      </c>
      <c r="O2337" s="64" t="s">
        <v>568</v>
      </c>
    </row>
    <row r="2338" spans="2:15" x14ac:dyDescent="0.3">
      <c r="B2338" t="s">
        <v>1536</v>
      </c>
      <c r="C2338" t="s">
        <v>16373</v>
      </c>
      <c r="D2338" t="s">
        <v>15719</v>
      </c>
      <c r="E2338" s="64">
        <v>0</v>
      </c>
      <c r="F2338" s="64">
        <v>0</v>
      </c>
      <c r="G2338" s="47">
        <v>42607</v>
      </c>
      <c r="H2338" s="71">
        <v>6.5</v>
      </c>
      <c r="I2338" s="64">
        <v>-1</v>
      </c>
      <c r="J2338" s="64" t="s">
        <v>249</v>
      </c>
      <c r="K2338" s="64" t="s">
        <v>2176</v>
      </c>
      <c r="L2338" s="64" t="s">
        <v>16374</v>
      </c>
      <c r="M2338" s="64" t="s">
        <v>236</v>
      </c>
      <c r="N2338" s="64" t="s">
        <v>254</v>
      </c>
      <c r="O2338" s="64" t="s">
        <v>568</v>
      </c>
    </row>
    <row r="2339" spans="2:15" x14ac:dyDescent="0.3">
      <c r="B2339" t="s">
        <v>1536</v>
      </c>
      <c r="C2339" t="s">
        <v>16378</v>
      </c>
      <c r="D2339" t="s">
        <v>1730</v>
      </c>
      <c r="E2339" s="64">
        <v>0</v>
      </c>
      <c r="F2339" s="64">
        <v>0</v>
      </c>
      <c r="G2339" s="47">
        <v>42609</v>
      </c>
      <c r="H2339" s="71">
        <v>6.5</v>
      </c>
      <c r="I2339" s="64">
        <v>-1</v>
      </c>
      <c r="J2339" s="64" t="s">
        <v>1538</v>
      </c>
      <c r="K2339" s="64" t="s">
        <v>2176</v>
      </c>
      <c r="L2339" s="64" t="s">
        <v>16379</v>
      </c>
      <c r="M2339" s="64" t="s">
        <v>242</v>
      </c>
      <c r="N2339" s="64" t="s">
        <v>254</v>
      </c>
      <c r="O2339" s="64" t="s">
        <v>568</v>
      </c>
    </row>
    <row r="2340" spans="2:15" x14ac:dyDescent="0.3">
      <c r="B2340" t="s">
        <v>1536</v>
      </c>
      <c r="C2340" t="s">
        <v>11860</v>
      </c>
      <c r="D2340" t="s">
        <v>2325</v>
      </c>
      <c r="E2340" s="64">
        <v>0</v>
      </c>
      <c r="F2340" s="64">
        <v>0</v>
      </c>
      <c r="G2340" s="47">
        <v>42595</v>
      </c>
      <c r="H2340" s="71">
        <v>6.5</v>
      </c>
      <c r="I2340" s="64">
        <v>148418</v>
      </c>
      <c r="J2340" s="64" t="s">
        <v>1538</v>
      </c>
      <c r="K2340" s="64" t="s">
        <v>2160</v>
      </c>
      <c r="L2340" s="64" t="s">
        <v>2992</v>
      </c>
      <c r="M2340" s="64" t="s">
        <v>241</v>
      </c>
      <c r="N2340" s="64" t="s">
        <v>254</v>
      </c>
      <c r="O2340" s="64" t="s">
        <v>568</v>
      </c>
    </row>
    <row r="2341" spans="2:15" x14ac:dyDescent="0.3">
      <c r="B2341" t="s">
        <v>1536</v>
      </c>
      <c r="C2341" t="s">
        <v>16485</v>
      </c>
      <c r="D2341" t="s">
        <v>2282</v>
      </c>
      <c r="E2341" s="64">
        <v>0</v>
      </c>
      <c r="F2341" s="64">
        <v>0</v>
      </c>
      <c r="G2341" s="47">
        <v>42592</v>
      </c>
      <c r="H2341" s="71">
        <v>6.5</v>
      </c>
      <c r="I2341" s="64">
        <v>92902</v>
      </c>
      <c r="J2341" s="64" t="s">
        <v>1538</v>
      </c>
      <c r="K2341" s="64" t="s">
        <v>2176</v>
      </c>
      <c r="L2341" s="64" t="s">
        <v>2936</v>
      </c>
      <c r="M2341" s="64" t="s">
        <v>236</v>
      </c>
      <c r="N2341" s="64" t="s">
        <v>254</v>
      </c>
      <c r="O2341" s="64" t="s">
        <v>568</v>
      </c>
    </row>
    <row r="2342" spans="2:15" x14ac:dyDescent="0.3">
      <c r="B2342" t="s">
        <v>1536</v>
      </c>
      <c r="C2342" t="s">
        <v>16581</v>
      </c>
      <c r="D2342" t="s">
        <v>379</v>
      </c>
      <c r="E2342" s="64">
        <v>0</v>
      </c>
      <c r="F2342" s="64">
        <v>0</v>
      </c>
      <c r="G2342" s="47">
        <v>42583</v>
      </c>
      <c r="H2342" s="71">
        <v>6.5</v>
      </c>
      <c r="I2342" s="64">
        <v>-1</v>
      </c>
      <c r="J2342" s="64" t="s">
        <v>1538</v>
      </c>
      <c r="K2342" s="64" t="s">
        <v>2173</v>
      </c>
      <c r="L2342" s="64" t="s">
        <v>13279</v>
      </c>
      <c r="M2342" s="64" t="s">
        <v>246</v>
      </c>
      <c r="N2342" s="64" t="s">
        <v>254</v>
      </c>
      <c r="O2342" s="64" t="s">
        <v>568</v>
      </c>
    </row>
    <row r="2343" spans="2:15" x14ac:dyDescent="0.3">
      <c r="B2343" t="s">
        <v>1536</v>
      </c>
      <c r="C2343" t="s">
        <v>16830</v>
      </c>
      <c r="D2343" t="s">
        <v>1732</v>
      </c>
      <c r="E2343" s="64">
        <v>0</v>
      </c>
      <c r="F2343" s="64">
        <v>0</v>
      </c>
      <c r="G2343" s="47">
        <v>42604</v>
      </c>
      <c r="H2343" s="71">
        <v>6.5</v>
      </c>
      <c r="I2343" s="64">
        <v>-1</v>
      </c>
      <c r="J2343" s="64" t="s">
        <v>249</v>
      </c>
      <c r="K2343" s="64" t="s">
        <v>2160</v>
      </c>
      <c r="L2343" s="64" t="s">
        <v>2936</v>
      </c>
      <c r="M2343" s="64" t="s">
        <v>236</v>
      </c>
      <c r="N2343" s="64" t="s">
        <v>254</v>
      </c>
      <c r="O2343" s="64" t="s">
        <v>568</v>
      </c>
    </row>
    <row r="2344" spans="2:15" x14ac:dyDescent="0.3">
      <c r="B2344" t="s">
        <v>1536</v>
      </c>
      <c r="C2344" t="s">
        <v>16955</v>
      </c>
      <c r="D2344" t="s">
        <v>1593</v>
      </c>
      <c r="E2344" s="64">
        <v>0</v>
      </c>
      <c r="F2344" s="64">
        <v>0</v>
      </c>
      <c r="G2344" s="47">
        <v>42613</v>
      </c>
      <c r="H2344" s="71">
        <v>6.5</v>
      </c>
      <c r="I2344" s="64">
        <v>-1</v>
      </c>
      <c r="J2344" s="64" t="s">
        <v>249</v>
      </c>
      <c r="K2344" s="64" t="s">
        <v>1535</v>
      </c>
      <c r="L2344" s="64" t="s">
        <v>1535</v>
      </c>
      <c r="M2344" s="64" t="s">
        <v>236</v>
      </c>
      <c r="N2344" s="64" t="s">
        <v>254</v>
      </c>
      <c r="O2344" s="64" t="s">
        <v>568</v>
      </c>
    </row>
    <row r="2345" spans="2:15" x14ac:dyDescent="0.3">
      <c r="B2345" t="s">
        <v>1536</v>
      </c>
      <c r="C2345" t="s">
        <v>16957</v>
      </c>
      <c r="D2345" t="s">
        <v>428</v>
      </c>
      <c r="E2345" s="64">
        <v>0</v>
      </c>
      <c r="F2345" s="64">
        <v>0</v>
      </c>
      <c r="G2345" s="47">
        <v>42600</v>
      </c>
      <c r="H2345" s="71">
        <v>6.5</v>
      </c>
      <c r="I2345" s="64">
        <v>-1</v>
      </c>
      <c r="J2345" s="64" t="s">
        <v>1538</v>
      </c>
      <c r="K2345" s="64" t="s">
        <v>1535</v>
      </c>
      <c r="L2345" s="64" t="s">
        <v>1535</v>
      </c>
      <c r="M2345" s="64" t="s">
        <v>236</v>
      </c>
      <c r="N2345" s="64" t="s">
        <v>254</v>
      </c>
      <c r="O2345" s="64" t="s">
        <v>568</v>
      </c>
    </row>
    <row r="2346" spans="2:15" x14ac:dyDescent="0.3">
      <c r="B2346" t="s">
        <v>1536</v>
      </c>
      <c r="C2346" t="s">
        <v>17022</v>
      </c>
      <c r="D2346" t="s">
        <v>1541</v>
      </c>
      <c r="E2346" s="64">
        <v>0</v>
      </c>
      <c r="F2346" s="64">
        <v>0</v>
      </c>
      <c r="G2346" s="47">
        <v>42608</v>
      </c>
      <c r="H2346" s="71">
        <v>6.5</v>
      </c>
      <c r="I2346" s="64">
        <v>-1</v>
      </c>
      <c r="J2346" s="64" t="s">
        <v>249</v>
      </c>
      <c r="K2346" s="64" t="s">
        <v>1535</v>
      </c>
      <c r="L2346" s="64" t="s">
        <v>1535</v>
      </c>
      <c r="M2346" s="64" t="s">
        <v>242</v>
      </c>
      <c r="N2346" s="64" t="s">
        <v>254</v>
      </c>
      <c r="O2346" s="64" t="s">
        <v>568</v>
      </c>
    </row>
    <row r="2347" spans="2:15" x14ac:dyDescent="0.3">
      <c r="B2347" t="s">
        <v>1536</v>
      </c>
      <c r="C2347" t="s">
        <v>17124</v>
      </c>
      <c r="D2347" t="s">
        <v>2736</v>
      </c>
      <c r="E2347" s="64">
        <v>0</v>
      </c>
      <c r="F2347" s="64">
        <v>0</v>
      </c>
      <c r="G2347" s="47">
        <v>42608</v>
      </c>
      <c r="H2347" s="71">
        <v>6.5</v>
      </c>
      <c r="I2347" s="64">
        <v>-1</v>
      </c>
      <c r="J2347" s="64" t="s">
        <v>1538</v>
      </c>
      <c r="K2347" s="64" t="s">
        <v>1535</v>
      </c>
      <c r="L2347" s="64" t="s">
        <v>1535</v>
      </c>
      <c r="M2347" s="64" t="s">
        <v>242</v>
      </c>
      <c r="N2347" s="64" t="s">
        <v>254</v>
      </c>
      <c r="O2347" s="64" t="s">
        <v>568</v>
      </c>
    </row>
    <row r="2348" spans="2:15" x14ac:dyDescent="0.3">
      <c r="B2348" t="s">
        <v>1536</v>
      </c>
      <c r="C2348" t="s">
        <v>17164</v>
      </c>
      <c r="D2348" t="s">
        <v>1763</v>
      </c>
      <c r="E2348" s="64">
        <v>0</v>
      </c>
      <c r="F2348" s="64">
        <v>0</v>
      </c>
      <c r="G2348" s="47">
        <v>42585</v>
      </c>
      <c r="H2348" s="71">
        <v>6.5</v>
      </c>
      <c r="I2348" s="64">
        <v>-1</v>
      </c>
      <c r="J2348" s="64" t="s">
        <v>1538</v>
      </c>
      <c r="K2348" s="64" t="s">
        <v>1535</v>
      </c>
      <c r="L2348" s="64" t="s">
        <v>1535</v>
      </c>
      <c r="M2348" s="64" t="s">
        <v>236</v>
      </c>
      <c r="N2348" s="64" t="s">
        <v>254</v>
      </c>
      <c r="O2348" s="64" t="s">
        <v>568</v>
      </c>
    </row>
    <row r="2349" spans="2:15" x14ac:dyDescent="0.3">
      <c r="B2349" t="s">
        <v>1536</v>
      </c>
      <c r="C2349" t="s">
        <v>17366</v>
      </c>
      <c r="D2349" t="s">
        <v>1728</v>
      </c>
      <c r="E2349" s="64">
        <v>0</v>
      </c>
      <c r="F2349" s="64">
        <v>0</v>
      </c>
      <c r="G2349" s="47">
        <v>42608</v>
      </c>
      <c r="H2349" s="71">
        <v>6.5</v>
      </c>
      <c r="I2349" s="64">
        <v>-1</v>
      </c>
      <c r="J2349" s="64" t="s">
        <v>249</v>
      </c>
      <c r="K2349" s="64" t="s">
        <v>1535</v>
      </c>
      <c r="L2349" s="64" t="s">
        <v>1535</v>
      </c>
      <c r="M2349" s="64" t="s">
        <v>246</v>
      </c>
      <c r="N2349" s="64" t="s">
        <v>254</v>
      </c>
      <c r="O2349" s="64" t="s">
        <v>568</v>
      </c>
    </row>
    <row r="2350" spans="2:15" x14ac:dyDescent="0.3">
      <c r="B2350" t="s">
        <v>1547</v>
      </c>
      <c r="C2350" t="s">
        <v>17441</v>
      </c>
      <c r="D2350" t="s">
        <v>568</v>
      </c>
      <c r="E2350" s="64">
        <v>0</v>
      </c>
      <c r="F2350" s="64">
        <v>0</v>
      </c>
      <c r="G2350" s="47">
        <v>42583</v>
      </c>
      <c r="H2350" s="71">
        <v>6.5</v>
      </c>
      <c r="I2350" s="64">
        <v>0</v>
      </c>
      <c r="J2350" s="64" t="s">
        <v>1538</v>
      </c>
      <c r="K2350" s="64" t="s">
        <v>1535</v>
      </c>
      <c r="L2350" s="64" t="s">
        <v>1535</v>
      </c>
      <c r="M2350" s="64" t="s">
        <v>236</v>
      </c>
      <c r="N2350" s="64" t="s">
        <v>254</v>
      </c>
      <c r="O2350" s="64" t="s">
        <v>568</v>
      </c>
    </row>
    <row r="2351" spans="2:15" x14ac:dyDescent="0.3">
      <c r="B2351" t="s">
        <v>1536</v>
      </c>
      <c r="C2351" t="s">
        <v>17476</v>
      </c>
      <c r="D2351" t="s">
        <v>489</v>
      </c>
      <c r="E2351" s="64">
        <v>0</v>
      </c>
      <c r="F2351" s="64">
        <v>0</v>
      </c>
      <c r="G2351" s="47">
        <v>42607</v>
      </c>
      <c r="H2351" s="71">
        <v>6.5</v>
      </c>
      <c r="I2351" s="64">
        <v>-1</v>
      </c>
      <c r="J2351" s="64" t="s">
        <v>1538</v>
      </c>
      <c r="K2351" s="64" t="s">
        <v>1535</v>
      </c>
      <c r="L2351" s="64" t="s">
        <v>1535</v>
      </c>
      <c r="M2351" s="64" t="s">
        <v>242</v>
      </c>
      <c r="N2351" s="64" t="s">
        <v>254</v>
      </c>
      <c r="O2351" s="64" t="s">
        <v>568</v>
      </c>
    </row>
    <row r="2352" spans="2:15" x14ac:dyDescent="0.3">
      <c r="B2352" t="s">
        <v>1536</v>
      </c>
      <c r="C2352" t="s">
        <v>17480</v>
      </c>
      <c r="D2352" t="s">
        <v>280</v>
      </c>
      <c r="E2352" s="64">
        <v>0</v>
      </c>
      <c r="F2352" s="64">
        <v>0</v>
      </c>
      <c r="G2352" s="47">
        <v>42590</v>
      </c>
      <c r="H2352" s="71">
        <v>6.5</v>
      </c>
      <c r="I2352" s="64">
        <v>-1</v>
      </c>
      <c r="J2352" s="64" t="s">
        <v>1538</v>
      </c>
      <c r="K2352" s="64" t="s">
        <v>1535</v>
      </c>
      <c r="L2352" s="64" t="s">
        <v>1535</v>
      </c>
      <c r="M2352" s="64" t="s">
        <v>236</v>
      </c>
      <c r="N2352" s="64" t="s">
        <v>254</v>
      </c>
      <c r="O2352" s="64" t="s">
        <v>568</v>
      </c>
    </row>
    <row r="2353" spans="2:15" x14ac:dyDescent="0.3">
      <c r="B2353" t="s">
        <v>1536</v>
      </c>
      <c r="C2353" t="s">
        <v>17511</v>
      </c>
      <c r="D2353" t="s">
        <v>476</v>
      </c>
      <c r="E2353" s="64">
        <v>0</v>
      </c>
      <c r="F2353" s="64">
        <v>0</v>
      </c>
      <c r="G2353" s="47">
        <v>42605</v>
      </c>
      <c r="H2353" s="71">
        <v>6.5</v>
      </c>
      <c r="I2353" s="64">
        <v>-1</v>
      </c>
      <c r="J2353" s="64" t="s">
        <v>249</v>
      </c>
      <c r="K2353" s="64" t="s">
        <v>1535</v>
      </c>
      <c r="L2353" s="64" t="s">
        <v>1535</v>
      </c>
      <c r="M2353" s="64" t="s">
        <v>236</v>
      </c>
      <c r="N2353" s="64" t="s">
        <v>254</v>
      </c>
      <c r="O2353" s="64" t="s">
        <v>568</v>
      </c>
    </row>
    <row r="2354" spans="2:15" x14ac:dyDescent="0.3">
      <c r="B2354" t="s">
        <v>1536</v>
      </c>
      <c r="C2354" t="s">
        <v>17527</v>
      </c>
      <c r="D2354" t="s">
        <v>295</v>
      </c>
      <c r="E2354" s="64">
        <v>0</v>
      </c>
      <c r="F2354" s="64">
        <v>0</v>
      </c>
      <c r="G2354" s="47">
        <v>42608</v>
      </c>
      <c r="H2354" s="71">
        <v>6.5</v>
      </c>
      <c r="I2354" s="64">
        <v>-1</v>
      </c>
      <c r="J2354" s="64" t="s">
        <v>1538</v>
      </c>
      <c r="K2354" s="64" t="s">
        <v>1535</v>
      </c>
      <c r="L2354" s="64" t="s">
        <v>1535</v>
      </c>
      <c r="M2354" s="64" t="s">
        <v>241</v>
      </c>
      <c r="N2354" s="64" t="s">
        <v>254</v>
      </c>
      <c r="O2354" s="64" t="s">
        <v>568</v>
      </c>
    </row>
    <row r="2355" spans="2:15" x14ac:dyDescent="0.3">
      <c r="B2355" t="s">
        <v>1536</v>
      </c>
      <c r="C2355" t="s">
        <v>17557</v>
      </c>
      <c r="D2355" t="s">
        <v>433</v>
      </c>
      <c r="E2355" s="64">
        <v>0</v>
      </c>
      <c r="F2355" s="64">
        <v>0</v>
      </c>
      <c r="G2355" s="47">
        <v>42602</v>
      </c>
      <c r="H2355" s="71">
        <v>6.5</v>
      </c>
      <c r="I2355" s="64">
        <v>-1</v>
      </c>
      <c r="J2355" s="64" t="s">
        <v>249</v>
      </c>
      <c r="K2355" s="64" t="s">
        <v>1535</v>
      </c>
      <c r="L2355" s="64" t="s">
        <v>1535</v>
      </c>
      <c r="M2355" s="64" t="s">
        <v>236</v>
      </c>
      <c r="N2355" s="64" t="s">
        <v>254</v>
      </c>
      <c r="O2355" s="64" t="s">
        <v>568</v>
      </c>
    </row>
    <row r="2356" spans="2:15" x14ac:dyDescent="0.3">
      <c r="B2356" t="s">
        <v>1536</v>
      </c>
      <c r="C2356" t="s">
        <v>17575</v>
      </c>
      <c r="D2356" t="s">
        <v>1638</v>
      </c>
      <c r="E2356" s="64">
        <v>0</v>
      </c>
      <c r="F2356" s="64">
        <v>0</v>
      </c>
      <c r="G2356" s="47">
        <v>42604</v>
      </c>
      <c r="H2356" s="71">
        <v>6.5</v>
      </c>
      <c r="I2356" s="64">
        <v>-1</v>
      </c>
      <c r="J2356" s="64" t="s">
        <v>249</v>
      </c>
      <c r="K2356" s="64" t="s">
        <v>1535</v>
      </c>
      <c r="L2356" s="64" t="s">
        <v>1535</v>
      </c>
      <c r="M2356" s="64" t="s">
        <v>236</v>
      </c>
      <c r="N2356" s="64" t="s">
        <v>254</v>
      </c>
      <c r="O2356" s="64" t="s">
        <v>568</v>
      </c>
    </row>
    <row r="2357" spans="2:15" x14ac:dyDescent="0.3">
      <c r="B2357" t="s">
        <v>1547</v>
      </c>
      <c r="C2357" t="s">
        <v>17593</v>
      </c>
      <c r="D2357" t="s">
        <v>568</v>
      </c>
      <c r="E2357" s="64">
        <v>0</v>
      </c>
      <c r="F2357" s="64">
        <v>0</v>
      </c>
      <c r="G2357" s="47">
        <v>42583</v>
      </c>
      <c r="H2357" s="71">
        <v>6.5</v>
      </c>
      <c r="I2357" s="64">
        <v>0</v>
      </c>
      <c r="J2357" s="64" t="s">
        <v>1538</v>
      </c>
      <c r="K2357" s="64" t="s">
        <v>1535</v>
      </c>
      <c r="L2357" s="64" t="s">
        <v>1535</v>
      </c>
      <c r="M2357" s="64" t="s">
        <v>242</v>
      </c>
      <c r="N2357" s="64" t="s">
        <v>254</v>
      </c>
      <c r="O2357" s="64" t="s">
        <v>568</v>
      </c>
    </row>
    <row r="2358" spans="2:15" x14ac:dyDescent="0.3">
      <c r="B2358" t="s">
        <v>1536</v>
      </c>
      <c r="C2358" t="s">
        <v>17625</v>
      </c>
      <c r="D2358" t="s">
        <v>1699</v>
      </c>
      <c r="E2358" s="64">
        <v>0</v>
      </c>
      <c r="F2358" s="64">
        <v>0</v>
      </c>
      <c r="G2358" s="47">
        <v>42604</v>
      </c>
      <c r="H2358" s="71">
        <v>6.5</v>
      </c>
      <c r="I2358" s="64">
        <v>-1</v>
      </c>
      <c r="J2358" s="64" t="s">
        <v>249</v>
      </c>
      <c r="K2358" s="64" t="s">
        <v>1535</v>
      </c>
      <c r="L2358" s="64" t="s">
        <v>1535</v>
      </c>
      <c r="M2358" s="64" t="s">
        <v>236</v>
      </c>
      <c r="N2358" s="64" t="s">
        <v>254</v>
      </c>
      <c r="O2358" s="64" t="s">
        <v>568</v>
      </c>
    </row>
    <row r="2359" spans="2:15" x14ac:dyDescent="0.3">
      <c r="B2359" t="s">
        <v>1536</v>
      </c>
      <c r="C2359" t="s">
        <v>17634</v>
      </c>
      <c r="D2359" t="s">
        <v>2393</v>
      </c>
      <c r="E2359" s="64">
        <v>0</v>
      </c>
      <c r="F2359" s="64">
        <v>0</v>
      </c>
      <c r="G2359" s="47">
        <v>42594</v>
      </c>
      <c r="H2359" s="71">
        <v>6.5</v>
      </c>
      <c r="I2359" s="64">
        <v>-1</v>
      </c>
      <c r="J2359" s="64" t="s">
        <v>249</v>
      </c>
      <c r="K2359" s="64" t="s">
        <v>1535</v>
      </c>
      <c r="L2359" s="64" t="s">
        <v>1535</v>
      </c>
      <c r="M2359" s="64" t="s">
        <v>241</v>
      </c>
      <c r="N2359" s="64" t="s">
        <v>254</v>
      </c>
      <c r="O2359" s="64" t="s">
        <v>568</v>
      </c>
    </row>
    <row r="2360" spans="2:15" x14ac:dyDescent="0.3">
      <c r="B2360" t="s">
        <v>1536</v>
      </c>
      <c r="C2360" t="s">
        <v>12366</v>
      </c>
      <c r="D2360" t="s">
        <v>329</v>
      </c>
      <c r="E2360" s="64">
        <v>0</v>
      </c>
      <c r="F2360" s="64">
        <v>0</v>
      </c>
      <c r="G2360" s="47">
        <v>42578</v>
      </c>
      <c r="H2360" s="71">
        <v>6.583333333333333</v>
      </c>
      <c r="I2360" s="64">
        <v>-1</v>
      </c>
      <c r="J2360" s="64" t="s">
        <v>249</v>
      </c>
      <c r="K2360" s="64" t="s">
        <v>1535</v>
      </c>
      <c r="L2360" s="64" t="s">
        <v>1535</v>
      </c>
      <c r="M2360" s="64" t="s">
        <v>236</v>
      </c>
      <c r="N2360" s="64" t="s">
        <v>254</v>
      </c>
      <c r="O2360" s="64" t="s">
        <v>568</v>
      </c>
    </row>
    <row r="2361" spans="2:15" x14ac:dyDescent="0.3">
      <c r="B2361" t="s">
        <v>1536</v>
      </c>
      <c r="C2361" t="s">
        <v>12497</v>
      </c>
      <c r="D2361" t="s">
        <v>275</v>
      </c>
      <c r="E2361" s="64">
        <v>1</v>
      </c>
      <c r="F2361" s="64">
        <v>111.28</v>
      </c>
      <c r="G2361" s="47">
        <v>42570</v>
      </c>
      <c r="H2361" s="71">
        <v>6.583333333333333</v>
      </c>
      <c r="I2361" s="64">
        <v>-1</v>
      </c>
      <c r="J2361" s="64" t="s">
        <v>1538</v>
      </c>
      <c r="K2361" s="64" t="s">
        <v>1535</v>
      </c>
      <c r="L2361" s="64" t="s">
        <v>1535</v>
      </c>
      <c r="M2361" s="64" t="s">
        <v>236</v>
      </c>
      <c r="N2361" s="64" t="s">
        <v>254</v>
      </c>
      <c r="O2361" s="64" t="s">
        <v>568</v>
      </c>
    </row>
    <row r="2362" spans="2:15" x14ac:dyDescent="0.3">
      <c r="B2362" t="s">
        <v>1547</v>
      </c>
      <c r="C2362" t="s">
        <v>12612</v>
      </c>
      <c r="D2362" t="s">
        <v>568</v>
      </c>
      <c r="E2362" s="64">
        <v>0</v>
      </c>
      <c r="F2362" s="64">
        <v>0</v>
      </c>
      <c r="G2362" s="47">
        <v>42571</v>
      </c>
      <c r="H2362" s="71">
        <v>6.583333333333333</v>
      </c>
      <c r="I2362" s="64">
        <v>0</v>
      </c>
      <c r="J2362" s="64" t="s">
        <v>1538</v>
      </c>
      <c r="K2362" s="64" t="s">
        <v>1535</v>
      </c>
      <c r="L2362" s="64" t="s">
        <v>1535</v>
      </c>
      <c r="M2362" s="64" t="s">
        <v>242</v>
      </c>
      <c r="N2362" s="64" t="s">
        <v>254</v>
      </c>
      <c r="O2362" s="64" t="s">
        <v>568</v>
      </c>
    </row>
    <row r="2363" spans="2:15" x14ac:dyDescent="0.3">
      <c r="B2363" t="s">
        <v>1547</v>
      </c>
      <c r="C2363" t="s">
        <v>12642</v>
      </c>
      <c r="D2363" t="s">
        <v>568</v>
      </c>
      <c r="E2363" s="64">
        <v>0</v>
      </c>
      <c r="F2363" s="64">
        <v>0</v>
      </c>
      <c r="G2363" s="47">
        <v>42581</v>
      </c>
      <c r="H2363" s="71">
        <v>6.583333333333333</v>
      </c>
      <c r="I2363" s="64">
        <v>0</v>
      </c>
      <c r="J2363" s="64" t="s">
        <v>1538</v>
      </c>
      <c r="K2363" s="64" t="s">
        <v>1535</v>
      </c>
      <c r="L2363" s="64" t="s">
        <v>1535</v>
      </c>
      <c r="M2363" s="64" t="s">
        <v>242</v>
      </c>
      <c r="N2363" s="64" t="s">
        <v>254</v>
      </c>
      <c r="O2363" s="64" t="s">
        <v>568</v>
      </c>
    </row>
    <row r="2364" spans="2:15" x14ac:dyDescent="0.3">
      <c r="B2364" t="s">
        <v>1536</v>
      </c>
      <c r="C2364" t="s">
        <v>12704</v>
      </c>
      <c r="D2364" t="s">
        <v>546</v>
      </c>
      <c r="E2364" s="64">
        <v>0</v>
      </c>
      <c r="F2364" s="64">
        <v>0</v>
      </c>
      <c r="G2364" s="47">
        <v>42566</v>
      </c>
      <c r="H2364" s="71">
        <v>6.583333333333333</v>
      </c>
      <c r="I2364" s="64">
        <v>-1</v>
      </c>
      <c r="J2364" s="64" t="s">
        <v>1538</v>
      </c>
      <c r="K2364" s="64" t="s">
        <v>1535</v>
      </c>
      <c r="L2364" s="64" t="s">
        <v>1535</v>
      </c>
      <c r="M2364" s="64" t="s">
        <v>246</v>
      </c>
      <c r="N2364" s="64" t="s">
        <v>254</v>
      </c>
      <c r="O2364" s="64" t="s">
        <v>568</v>
      </c>
    </row>
    <row r="2365" spans="2:15" x14ac:dyDescent="0.3">
      <c r="B2365" t="s">
        <v>1547</v>
      </c>
      <c r="C2365" t="s">
        <v>12824</v>
      </c>
      <c r="D2365" t="s">
        <v>568</v>
      </c>
      <c r="E2365" s="64">
        <v>0</v>
      </c>
      <c r="F2365" s="64">
        <v>0</v>
      </c>
      <c r="G2365" s="47">
        <v>42569</v>
      </c>
      <c r="H2365" s="71">
        <v>6.583333333333333</v>
      </c>
      <c r="I2365" s="64">
        <v>0</v>
      </c>
      <c r="J2365" s="64" t="s">
        <v>1538</v>
      </c>
      <c r="K2365" s="64" t="s">
        <v>1535</v>
      </c>
      <c r="L2365" s="64" t="s">
        <v>1535</v>
      </c>
      <c r="M2365" s="64" t="s">
        <v>236</v>
      </c>
      <c r="N2365" s="64" t="s">
        <v>254</v>
      </c>
      <c r="O2365" s="64" t="s">
        <v>568</v>
      </c>
    </row>
    <row r="2366" spans="2:15" x14ac:dyDescent="0.3">
      <c r="B2366" t="s">
        <v>1536</v>
      </c>
      <c r="C2366" t="s">
        <v>13174</v>
      </c>
      <c r="D2366" t="s">
        <v>247</v>
      </c>
      <c r="E2366" s="64">
        <v>0</v>
      </c>
      <c r="F2366" s="64">
        <v>0</v>
      </c>
      <c r="G2366" s="47">
        <v>42581</v>
      </c>
      <c r="H2366" s="71">
        <v>6.583333333333333</v>
      </c>
      <c r="I2366" s="64">
        <v>-1</v>
      </c>
      <c r="J2366" s="64" t="s">
        <v>1538</v>
      </c>
      <c r="K2366" s="64" t="s">
        <v>2160</v>
      </c>
      <c r="L2366" s="64" t="s">
        <v>2936</v>
      </c>
      <c r="M2366" s="64" t="s">
        <v>246</v>
      </c>
      <c r="N2366" s="64" t="s">
        <v>254</v>
      </c>
      <c r="O2366" s="64" t="s">
        <v>568</v>
      </c>
    </row>
    <row r="2367" spans="2:15" x14ac:dyDescent="0.3">
      <c r="B2367" t="s">
        <v>1546</v>
      </c>
      <c r="C2367" t="s">
        <v>13325</v>
      </c>
      <c r="D2367" t="s">
        <v>2391</v>
      </c>
      <c r="E2367" s="64">
        <v>0</v>
      </c>
      <c r="F2367" s="64">
        <v>0</v>
      </c>
      <c r="G2367" s="47">
        <v>42570</v>
      </c>
      <c r="H2367" s="71">
        <v>6.583333333333333</v>
      </c>
      <c r="I2367" s="64">
        <v>-1</v>
      </c>
      <c r="J2367" s="64" t="s">
        <v>1538</v>
      </c>
      <c r="K2367" s="64" t="s">
        <v>2176</v>
      </c>
      <c r="L2367" s="64" t="s">
        <v>13326</v>
      </c>
      <c r="M2367" s="64" t="s">
        <v>239</v>
      </c>
      <c r="N2367" s="64" t="s">
        <v>254</v>
      </c>
      <c r="O2367" s="64" t="s">
        <v>568</v>
      </c>
    </row>
    <row r="2368" spans="2:15" x14ac:dyDescent="0.3">
      <c r="B2368" t="s">
        <v>1536</v>
      </c>
      <c r="C2368" t="s">
        <v>13336</v>
      </c>
      <c r="D2368" t="s">
        <v>1994</v>
      </c>
      <c r="E2368" s="64">
        <v>0</v>
      </c>
      <c r="F2368" s="64">
        <v>0</v>
      </c>
      <c r="G2368" s="47">
        <v>42573</v>
      </c>
      <c r="H2368" s="71">
        <v>6.583333333333333</v>
      </c>
      <c r="I2368" s="64">
        <v>-1</v>
      </c>
      <c r="J2368" s="64" t="s">
        <v>1538</v>
      </c>
      <c r="K2368" s="64" t="s">
        <v>2176</v>
      </c>
      <c r="L2368" s="64" t="s">
        <v>13337</v>
      </c>
      <c r="M2368" s="64" t="s">
        <v>242</v>
      </c>
      <c r="N2368" s="64" t="s">
        <v>254</v>
      </c>
      <c r="O2368" s="64" t="s">
        <v>568</v>
      </c>
    </row>
    <row r="2369" spans="2:15" x14ac:dyDescent="0.3">
      <c r="B2369" t="s">
        <v>1536</v>
      </c>
      <c r="C2369" t="s">
        <v>13373</v>
      </c>
      <c r="D2369" t="s">
        <v>1443</v>
      </c>
      <c r="E2369" s="64">
        <v>0</v>
      </c>
      <c r="F2369" s="64">
        <v>0</v>
      </c>
      <c r="G2369" s="47">
        <v>42553</v>
      </c>
      <c r="H2369" s="71">
        <v>6.583333333333333</v>
      </c>
      <c r="I2369" s="64">
        <v>-1</v>
      </c>
      <c r="J2369" s="64" t="s">
        <v>1538</v>
      </c>
      <c r="K2369" s="64" t="s">
        <v>2160</v>
      </c>
      <c r="L2369" s="64" t="s">
        <v>4726</v>
      </c>
      <c r="M2369" s="64" t="s">
        <v>242</v>
      </c>
      <c r="N2369" s="64" t="s">
        <v>254</v>
      </c>
      <c r="O2369" s="64" t="s">
        <v>568</v>
      </c>
    </row>
    <row r="2370" spans="2:15" x14ac:dyDescent="0.3">
      <c r="B2370" t="s">
        <v>1536</v>
      </c>
      <c r="C2370" t="s">
        <v>13377</v>
      </c>
      <c r="D2370" t="s">
        <v>1511</v>
      </c>
      <c r="E2370" s="64">
        <v>0</v>
      </c>
      <c r="F2370" s="64">
        <v>0</v>
      </c>
      <c r="G2370" s="47">
        <v>42570</v>
      </c>
      <c r="H2370" s="71">
        <v>6.583333333333333</v>
      </c>
      <c r="I2370" s="64">
        <v>-1</v>
      </c>
      <c r="J2370" s="64" t="s">
        <v>249</v>
      </c>
      <c r="K2370" s="64" t="s">
        <v>2160</v>
      </c>
      <c r="L2370" s="64" t="s">
        <v>4726</v>
      </c>
      <c r="M2370" s="64" t="s">
        <v>236</v>
      </c>
      <c r="N2370" s="64" t="s">
        <v>254</v>
      </c>
      <c r="O2370" s="64" t="s">
        <v>568</v>
      </c>
    </row>
    <row r="2371" spans="2:15" x14ac:dyDescent="0.3">
      <c r="B2371" t="s">
        <v>1536</v>
      </c>
      <c r="C2371" t="s">
        <v>13473</v>
      </c>
      <c r="D2371" t="s">
        <v>1486</v>
      </c>
      <c r="E2371" s="64">
        <v>0</v>
      </c>
      <c r="F2371" s="64">
        <v>0</v>
      </c>
      <c r="G2371" s="47">
        <v>42566</v>
      </c>
      <c r="H2371" s="71">
        <v>6.583333333333333</v>
      </c>
      <c r="I2371" s="64">
        <v>-1</v>
      </c>
      <c r="J2371" s="64" t="s">
        <v>1538</v>
      </c>
      <c r="K2371" s="64" t="s">
        <v>2160</v>
      </c>
      <c r="L2371" s="64" t="s">
        <v>3939</v>
      </c>
      <c r="M2371" s="64" t="s">
        <v>236</v>
      </c>
      <c r="N2371" s="64" t="s">
        <v>254</v>
      </c>
      <c r="O2371" s="64" t="s">
        <v>568</v>
      </c>
    </row>
    <row r="2372" spans="2:15" x14ac:dyDescent="0.3">
      <c r="B2372" t="s">
        <v>1536</v>
      </c>
      <c r="C2372" t="s">
        <v>13478</v>
      </c>
      <c r="D2372" t="s">
        <v>2045</v>
      </c>
      <c r="E2372" s="64">
        <v>1</v>
      </c>
      <c r="F2372" s="64">
        <v>556.41999999999996</v>
      </c>
      <c r="G2372" s="47">
        <v>42577</v>
      </c>
      <c r="H2372" s="71">
        <v>6.583333333333333</v>
      </c>
      <c r="I2372" s="64">
        <v>-1</v>
      </c>
      <c r="J2372" s="64" t="s">
        <v>1538</v>
      </c>
      <c r="K2372" s="64" t="s">
        <v>2160</v>
      </c>
      <c r="L2372" s="64" t="s">
        <v>13479</v>
      </c>
      <c r="M2372" s="64" t="s">
        <v>236</v>
      </c>
      <c r="N2372" s="64" t="s">
        <v>254</v>
      </c>
      <c r="O2372" s="64" t="s">
        <v>568</v>
      </c>
    </row>
    <row r="2373" spans="2:15" x14ac:dyDescent="0.3">
      <c r="B2373" t="s">
        <v>1536</v>
      </c>
      <c r="C2373" t="s">
        <v>13617</v>
      </c>
      <c r="D2373" t="s">
        <v>2324</v>
      </c>
      <c r="E2373" s="64">
        <v>0</v>
      </c>
      <c r="F2373" s="64">
        <v>0</v>
      </c>
      <c r="G2373" s="47">
        <v>42580</v>
      </c>
      <c r="H2373" s="71">
        <v>6.583333333333333</v>
      </c>
      <c r="I2373" s="64">
        <v>118641</v>
      </c>
      <c r="J2373" s="64" t="s">
        <v>1538</v>
      </c>
      <c r="K2373" s="64" t="s">
        <v>2160</v>
      </c>
      <c r="L2373" s="64" t="s">
        <v>2936</v>
      </c>
      <c r="M2373" s="64" t="s">
        <v>242</v>
      </c>
      <c r="N2373" s="64" t="s">
        <v>254</v>
      </c>
      <c r="O2373" s="64" t="s">
        <v>568</v>
      </c>
    </row>
    <row r="2374" spans="2:15" x14ac:dyDescent="0.3">
      <c r="B2374" t="s">
        <v>1536</v>
      </c>
      <c r="C2374" t="s">
        <v>13758</v>
      </c>
      <c r="D2374" t="s">
        <v>2014</v>
      </c>
      <c r="E2374" s="64">
        <v>0</v>
      </c>
      <c r="F2374" s="64">
        <v>0</v>
      </c>
      <c r="G2374" s="47">
        <v>42577</v>
      </c>
      <c r="H2374" s="71">
        <v>6.583333333333333</v>
      </c>
      <c r="I2374" s="64">
        <v>-1</v>
      </c>
      <c r="J2374" s="64" t="s">
        <v>1538</v>
      </c>
      <c r="K2374" s="64" t="s">
        <v>2160</v>
      </c>
      <c r="L2374" s="64" t="s">
        <v>2925</v>
      </c>
      <c r="M2374" s="64" t="s">
        <v>246</v>
      </c>
      <c r="N2374" s="64" t="s">
        <v>254</v>
      </c>
      <c r="O2374" s="64" t="s">
        <v>568</v>
      </c>
    </row>
    <row r="2375" spans="2:15" x14ac:dyDescent="0.3">
      <c r="B2375" t="s">
        <v>1536</v>
      </c>
      <c r="C2375" t="s">
        <v>11351</v>
      </c>
      <c r="D2375" t="s">
        <v>2476</v>
      </c>
      <c r="E2375" s="64">
        <v>0</v>
      </c>
      <c r="F2375" s="64">
        <v>0</v>
      </c>
      <c r="G2375" s="47">
        <v>42573</v>
      </c>
      <c r="H2375" s="71">
        <v>6.583333333333333</v>
      </c>
      <c r="I2375" s="64">
        <v>118566</v>
      </c>
      <c r="J2375" s="64" t="s">
        <v>1538</v>
      </c>
      <c r="K2375" s="64" t="s">
        <v>2176</v>
      </c>
      <c r="L2375" s="64" t="s">
        <v>2719</v>
      </c>
      <c r="M2375" s="64" t="s">
        <v>236</v>
      </c>
      <c r="N2375" s="64" t="s">
        <v>254</v>
      </c>
      <c r="O2375" s="64" t="s">
        <v>568</v>
      </c>
    </row>
    <row r="2376" spans="2:15" x14ac:dyDescent="0.3">
      <c r="B2376" t="s">
        <v>1536</v>
      </c>
      <c r="C2376" t="s">
        <v>13936</v>
      </c>
      <c r="D2376" t="s">
        <v>2003</v>
      </c>
      <c r="E2376" s="64">
        <v>0</v>
      </c>
      <c r="F2376" s="64">
        <v>0</v>
      </c>
      <c r="G2376" s="47">
        <v>42579</v>
      </c>
      <c r="H2376" s="71">
        <v>6.583333333333333</v>
      </c>
      <c r="I2376" s="64">
        <v>-1</v>
      </c>
      <c r="J2376" s="64" t="s">
        <v>1538</v>
      </c>
      <c r="K2376" s="64" t="s">
        <v>2173</v>
      </c>
      <c r="L2376" s="64" t="s">
        <v>13358</v>
      </c>
      <c r="M2376" s="64" t="s">
        <v>246</v>
      </c>
      <c r="N2376" s="64" t="s">
        <v>254</v>
      </c>
      <c r="O2376" s="64" t="s">
        <v>568</v>
      </c>
    </row>
    <row r="2377" spans="2:15" x14ac:dyDescent="0.3">
      <c r="B2377" t="s">
        <v>1536</v>
      </c>
      <c r="C2377" t="s">
        <v>14169</v>
      </c>
      <c r="D2377" t="s">
        <v>2058</v>
      </c>
      <c r="E2377" s="64">
        <v>0</v>
      </c>
      <c r="F2377" s="64">
        <v>0</v>
      </c>
      <c r="G2377" s="47">
        <v>42552</v>
      </c>
      <c r="H2377" s="71">
        <v>6.583333333333333</v>
      </c>
      <c r="I2377" s="64">
        <v>-1</v>
      </c>
      <c r="J2377" s="64" t="s">
        <v>1538</v>
      </c>
      <c r="K2377" s="64" t="s">
        <v>2173</v>
      </c>
      <c r="L2377" s="64" t="s">
        <v>14170</v>
      </c>
      <c r="M2377" s="64" t="s">
        <v>236</v>
      </c>
      <c r="N2377" s="64" t="s">
        <v>254</v>
      </c>
      <c r="O2377" s="64" t="s">
        <v>568</v>
      </c>
    </row>
    <row r="2378" spans="2:15" x14ac:dyDescent="0.3">
      <c r="B2378" t="s">
        <v>1536</v>
      </c>
      <c r="C2378" t="s">
        <v>14389</v>
      </c>
      <c r="D2378" t="s">
        <v>374</v>
      </c>
      <c r="E2378" s="64">
        <v>0</v>
      </c>
      <c r="F2378" s="64">
        <v>0</v>
      </c>
      <c r="G2378" s="47">
        <v>42581</v>
      </c>
      <c r="H2378" s="71">
        <v>6.583333333333333</v>
      </c>
      <c r="I2378" s="64">
        <v>-1</v>
      </c>
      <c r="J2378" s="64" t="s">
        <v>1538</v>
      </c>
      <c r="K2378" s="64" t="s">
        <v>2173</v>
      </c>
      <c r="L2378" s="64" t="s">
        <v>4391</v>
      </c>
      <c r="M2378" s="64" t="s">
        <v>236</v>
      </c>
      <c r="N2378" s="64" t="s">
        <v>254</v>
      </c>
      <c r="O2378" s="64" t="s">
        <v>568</v>
      </c>
    </row>
    <row r="2379" spans="2:15" x14ac:dyDescent="0.3">
      <c r="B2379" t="s">
        <v>1536</v>
      </c>
      <c r="C2379" t="s">
        <v>14409</v>
      </c>
      <c r="D2379" t="s">
        <v>1662</v>
      </c>
      <c r="E2379" s="64">
        <v>1</v>
      </c>
      <c r="F2379" s="64">
        <v>1363.76</v>
      </c>
      <c r="G2379" s="47">
        <v>42564</v>
      </c>
      <c r="H2379" s="71">
        <v>6.583333333333333</v>
      </c>
      <c r="I2379" s="64">
        <v>-1</v>
      </c>
      <c r="J2379" s="64" t="s">
        <v>1538</v>
      </c>
      <c r="K2379" s="64" t="s">
        <v>2160</v>
      </c>
      <c r="L2379" s="64" t="s">
        <v>14410</v>
      </c>
      <c r="M2379" s="64" t="s">
        <v>242</v>
      </c>
      <c r="N2379" s="64" t="s">
        <v>254</v>
      </c>
      <c r="O2379" s="64" t="s">
        <v>568</v>
      </c>
    </row>
    <row r="2380" spans="2:15" x14ac:dyDescent="0.3">
      <c r="B2380" t="s">
        <v>1536</v>
      </c>
      <c r="C2380" t="s">
        <v>14502</v>
      </c>
      <c r="D2380" t="s">
        <v>1491</v>
      </c>
      <c r="E2380" s="64">
        <v>0</v>
      </c>
      <c r="F2380" s="64">
        <v>0</v>
      </c>
      <c r="G2380" s="47">
        <v>42574</v>
      </c>
      <c r="H2380" s="71">
        <v>6.583333333333333</v>
      </c>
      <c r="I2380" s="64">
        <v>-1</v>
      </c>
      <c r="J2380" s="64" t="s">
        <v>1538</v>
      </c>
      <c r="K2380" s="64" t="s">
        <v>2173</v>
      </c>
      <c r="L2380" s="64" t="s">
        <v>2605</v>
      </c>
      <c r="M2380" s="64" t="s">
        <v>246</v>
      </c>
      <c r="N2380" s="64" t="s">
        <v>254</v>
      </c>
      <c r="O2380" s="64" t="s">
        <v>568</v>
      </c>
    </row>
    <row r="2381" spans="2:15" x14ac:dyDescent="0.3">
      <c r="B2381" t="s">
        <v>1536</v>
      </c>
      <c r="C2381" t="s">
        <v>14539</v>
      </c>
      <c r="D2381" t="s">
        <v>1439</v>
      </c>
      <c r="E2381" s="64">
        <v>0</v>
      </c>
      <c r="F2381" s="64">
        <v>0</v>
      </c>
      <c r="G2381" s="47">
        <v>42566</v>
      </c>
      <c r="H2381" s="71">
        <v>6.583333333333333</v>
      </c>
      <c r="I2381" s="64">
        <v>-1</v>
      </c>
      <c r="J2381" s="64" t="s">
        <v>1538</v>
      </c>
      <c r="K2381" s="64" t="s">
        <v>2160</v>
      </c>
      <c r="L2381" s="64" t="s">
        <v>4235</v>
      </c>
      <c r="M2381" s="64" t="s">
        <v>242</v>
      </c>
      <c r="N2381" s="64" t="s">
        <v>254</v>
      </c>
      <c r="O2381" s="64" t="s">
        <v>568</v>
      </c>
    </row>
    <row r="2382" spans="2:15" x14ac:dyDescent="0.3">
      <c r="B2382" t="s">
        <v>1536</v>
      </c>
      <c r="C2382" t="s">
        <v>14674</v>
      </c>
      <c r="D2382" t="s">
        <v>1766</v>
      </c>
      <c r="E2382" s="64">
        <v>0</v>
      </c>
      <c r="F2382" s="64">
        <v>0</v>
      </c>
      <c r="G2382" s="47">
        <v>42572</v>
      </c>
      <c r="H2382" s="71">
        <v>6.583333333333333</v>
      </c>
      <c r="I2382" s="64">
        <v>-1</v>
      </c>
      <c r="J2382" s="64" t="s">
        <v>1538</v>
      </c>
      <c r="K2382" s="64" t="s">
        <v>2173</v>
      </c>
      <c r="L2382" s="64" t="s">
        <v>2604</v>
      </c>
      <c r="M2382" s="64" t="s">
        <v>236</v>
      </c>
      <c r="N2382" s="64" t="s">
        <v>254</v>
      </c>
      <c r="O2382" s="64" t="s">
        <v>568</v>
      </c>
    </row>
    <row r="2383" spans="2:15" x14ac:dyDescent="0.3">
      <c r="B2383" t="s">
        <v>1536</v>
      </c>
      <c r="C2383" t="s">
        <v>14739</v>
      </c>
      <c r="D2383" t="s">
        <v>2223</v>
      </c>
      <c r="E2383" s="64">
        <v>0</v>
      </c>
      <c r="F2383" s="64">
        <v>0</v>
      </c>
      <c r="G2383" s="47">
        <v>42571</v>
      </c>
      <c r="H2383" s="71">
        <v>6.583333333333333</v>
      </c>
      <c r="I2383" s="64">
        <v>278566</v>
      </c>
      <c r="J2383" s="64" t="s">
        <v>249</v>
      </c>
      <c r="K2383" s="64" t="s">
        <v>2160</v>
      </c>
      <c r="L2383" s="64" t="s">
        <v>2936</v>
      </c>
      <c r="M2383" s="64" t="s">
        <v>236</v>
      </c>
      <c r="N2383" s="64" t="s">
        <v>254</v>
      </c>
      <c r="O2383" s="64" t="s">
        <v>568</v>
      </c>
    </row>
    <row r="2384" spans="2:15" x14ac:dyDescent="0.3">
      <c r="B2384" t="s">
        <v>1536</v>
      </c>
      <c r="C2384" t="s">
        <v>14909</v>
      </c>
      <c r="D2384" t="s">
        <v>2015</v>
      </c>
      <c r="E2384" s="64">
        <v>0</v>
      </c>
      <c r="F2384" s="64">
        <v>0</v>
      </c>
      <c r="G2384" s="47">
        <v>42558</v>
      </c>
      <c r="H2384" s="71">
        <v>6.583333333333333</v>
      </c>
      <c r="I2384" s="64">
        <v>-1</v>
      </c>
      <c r="J2384" s="64" t="s">
        <v>1538</v>
      </c>
      <c r="K2384" s="64" t="s">
        <v>2160</v>
      </c>
      <c r="L2384" s="64" t="s">
        <v>2925</v>
      </c>
      <c r="M2384" s="64" t="s">
        <v>236</v>
      </c>
      <c r="N2384" s="64" t="s">
        <v>254</v>
      </c>
      <c r="O2384" s="64" t="s">
        <v>568</v>
      </c>
    </row>
    <row r="2385" spans="2:15" x14ac:dyDescent="0.3">
      <c r="B2385" t="s">
        <v>1536</v>
      </c>
      <c r="C2385" t="s">
        <v>14929</v>
      </c>
      <c r="D2385" t="s">
        <v>1631</v>
      </c>
      <c r="E2385" s="64">
        <v>1</v>
      </c>
      <c r="F2385" s="64">
        <v>222.57</v>
      </c>
      <c r="G2385" s="47">
        <v>42580</v>
      </c>
      <c r="H2385" s="71">
        <v>6.583333333333333</v>
      </c>
      <c r="I2385" s="64">
        <v>-1</v>
      </c>
      <c r="J2385" s="64" t="s">
        <v>249</v>
      </c>
      <c r="K2385" s="64" t="s">
        <v>2176</v>
      </c>
      <c r="L2385" s="64" t="s">
        <v>11722</v>
      </c>
      <c r="M2385" s="64" t="s">
        <v>236</v>
      </c>
      <c r="N2385" s="64" t="s">
        <v>254</v>
      </c>
      <c r="O2385" s="64" t="s">
        <v>568</v>
      </c>
    </row>
    <row r="2386" spans="2:15" x14ac:dyDescent="0.3">
      <c r="B2386" t="s">
        <v>1536</v>
      </c>
      <c r="C2386" t="s">
        <v>15249</v>
      </c>
      <c r="D2386" t="s">
        <v>1887</v>
      </c>
      <c r="E2386" s="64">
        <v>0</v>
      </c>
      <c r="F2386" s="64">
        <v>0</v>
      </c>
      <c r="G2386" s="47">
        <v>42557</v>
      </c>
      <c r="H2386" s="71">
        <v>6.583333333333333</v>
      </c>
      <c r="I2386" s="64">
        <v>-1</v>
      </c>
      <c r="J2386" s="64" t="s">
        <v>1538</v>
      </c>
      <c r="K2386" s="64" t="s">
        <v>2173</v>
      </c>
      <c r="L2386" s="64" t="s">
        <v>3010</v>
      </c>
      <c r="M2386" s="64" t="s">
        <v>236</v>
      </c>
      <c r="N2386" s="64" t="s">
        <v>254</v>
      </c>
      <c r="O2386" s="64" t="s">
        <v>568</v>
      </c>
    </row>
    <row r="2387" spans="2:15" x14ac:dyDescent="0.3">
      <c r="B2387" t="s">
        <v>1536</v>
      </c>
      <c r="C2387" t="s">
        <v>15617</v>
      </c>
      <c r="D2387" t="s">
        <v>1554</v>
      </c>
      <c r="E2387" s="64">
        <v>0</v>
      </c>
      <c r="F2387" s="64">
        <v>0</v>
      </c>
      <c r="G2387" s="47">
        <v>42566</v>
      </c>
      <c r="H2387" s="71">
        <v>6.583333333333333</v>
      </c>
      <c r="I2387" s="64">
        <v>-1</v>
      </c>
      <c r="J2387" s="64" t="s">
        <v>1538</v>
      </c>
      <c r="K2387" s="64" t="s">
        <v>2173</v>
      </c>
      <c r="L2387" s="64" t="s">
        <v>15269</v>
      </c>
      <c r="M2387" s="64" t="s">
        <v>239</v>
      </c>
      <c r="N2387" s="64" t="s">
        <v>254</v>
      </c>
      <c r="O2387" s="64" t="s">
        <v>568</v>
      </c>
    </row>
    <row r="2388" spans="2:15" x14ac:dyDescent="0.3">
      <c r="B2388" t="s">
        <v>1536</v>
      </c>
      <c r="C2388" t="s">
        <v>15685</v>
      </c>
      <c r="D2388" t="s">
        <v>1417</v>
      </c>
      <c r="E2388" s="64">
        <v>0</v>
      </c>
      <c r="F2388" s="64">
        <v>0</v>
      </c>
      <c r="G2388" s="47">
        <v>42572</v>
      </c>
      <c r="H2388" s="71">
        <v>6.583333333333333</v>
      </c>
      <c r="I2388" s="64">
        <v>-1</v>
      </c>
      <c r="J2388" s="64" t="s">
        <v>1538</v>
      </c>
      <c r="K2388" s="64" t="s">
        <v>2160</v>
      </c>
      <c r="L2388" s="64" t="s">
        <v>4235</v>
      </c>
      <c r="M2388" s="64" t="s">
        <v>242</v>
      </c>
      <c r="N2388" s="64" t="s">
        <v>254</v>
      </c>
      <c r="O2388" s="64" t="s">
        <v>568</v>
      </c>
    </row>
    <row r="2389" spans="2:15" x14ac:dyDescent="0.3">
      <c r="B2389" t="s">
        <v>1536</v>
      </c>
      <c r="C2389" t="s">
        <v>15702</v>
      </c>
      <c r="D2389" t="s">
        <v>1429</v>
      </c>
      <c r="E2389" s="64">
        <v>0</v>
      </c>
      <c r="F2389" s="64">
        <v>0</v>
      </c>
      <c r="G2389" s="47">
        <v>42565</v>
      </c>
      <c r="H2389" s="71">
        <v>6.583333333333333</v>
      </c>
      <c r="I2389" s="64">
        <v>-1</v>
      </c>
      <c r="J2389" s="64" t="s">
        <v>249</v>
      </c>
      <c r="K2389" s="64" t="s">
        <v>2160</v>
      </c>
      <c r="L2389" s="64" t="s">
        <v>2936</v>
      </c>
      <c r="M2389" s="64" t="s">
        <v>236</v>
      </c>
      <c r="N2389" s="64" t="s">
        <v>254</v>
      </c>
      <c r="O2389" s="64" t="s">
        <v>568</v>
      </c>
    </row>
    <row r="2390" spans="2:15" x14ac:dyDescent="0.3">
      <c r="B2390" t="s">
        <v>1536</v>
      </c>
      <c r="C2390" t="s">
        <v>15825</v>
      </c>
      <c r="D2390" t="s">
        <v>1719</v>
      </c>
      <c r="E2390" s="64">
        <v>0</v>
      </c>
      <c r="F2390" s="64">
        <v>0</v>
      </c>
      <c r="G2390" s="47">
        <v>42576</v>
      </c>
      <c r="H2390" s="71">
        <v>6.583333333333333</v>
      </c>
      <c r="I2390" s="64">
        <v>-1</v>
      </c>
      <c r="J2390" s="64" t="s">
        <v>1538</v>
      </c>
      <c r="K2390" s="64" t="s">
        <v>2160</v>
      </c>
      <c r="L2390" s="64" t="s">
        <v>2992</v>
      </c>
      <c r="M2390" s="64" t="s">
        <v>236</v>
      </c>
      <c r="N2390" s="64" t="s">
        <v>254</v>
      </c>
      <c r="O2390" s="64" t="s">
        <v>568</v>
      </c>
    </row>
    <row r="2391" spans="2:15" x14ac:dyDescent="0.3">
      <c r="B2391" t="s">
        <v>1536</v>
      </c>
      <c r="C2391" t="s">
        <v>15964</v>
      </c>
      <c r="D2391" t="s">
        <v>1490</v>
      </c>
      <c r="E2391" s="64">
        <v>0</v>
      </c>
      <c r="F2391" s="64">
        <v>0</v>
      </c>
      <c r="G2391" s="47">
        <v>42565</v>
      </c>
      <c r="H2391" s="71">
        <v>6.583333333333333</v>
      </c>
      <c r="I2391" s="64">
        <v>34658</v>
      </c>
      <c r="J2391" s="64" t="s">
        <v>1538</v>
      </c>
      <c r="K2391" s="64" t="s">
        <v>2160</v>
      </c>
      <c r="L2391" s="64" t="s">
        <v>8716</v>
      </c>
      <c r="M2391" s="64" t="s">
        <v>236</v>
      </c>
      <c r="N2391" s="64" t="s">
        <v>254</v>
      </c>
      <c r="O2391" s="64" t="s">
        <v>568</v>
      </c>
    </row>
    <row r="2392" spans="2:15" x14ac:dyDescent="0.3">
      <c r="B2392" t="s">
        <v>1536</v>
      </c>
      <c r="C2392" t="s">
        <v>16022</v>
      </c>
      <c r="D2392" t="s">
        <v>1727</v>
      </c>
      <c r="E2392" s="64">
        <v>2</v>
      </c>
      <c r="F2392" s="64">
        <v>1920.18</v>
      </c>
      <c r="G2392" s="47">
        <v>42566</v>
      </c>
      <c r="H2392" s="71">
        <v>6.583333333333333</v>
      </c>
      <c r="I2392" s="64">
        <v>-1</v>
      </c>
      <c r="J2392" s="64" t="s">
        <v>1538</v>
      </c>
      <c r="K2392" s="64" t="s">
        <v>2173</v>
      </c>
      <c r="L2392" s="64" t="s">
        <v>15269</v>
      </c>
      <c r="M2392" s="64" t="s">
        <v>242</v>
      </c>
      <c r="N2392" s="64" t="s">
        <v>254</v>
      </c>
      <c r="O2392" s="64" t="s">
        <v>568</v>
      </c>
    </row>
    <row r="2393" spans="2:15" x14ac:dyDescent="0.3">
      <c r="B2393" t="s">
        <v>1536</v>
      </c>
      <c r="C2393" t="s">
        <v>16268</v>
      </c>
      <c r="D2393" t="s">
        <v>13910</v>
      </c>
      <c r="E2393" s="64">
        <v>0</v>
      </c>
      <c r="F2393" s="64">
        <v>0</v>
      </c>
      <c r="G2393" s="47">
        <v>42567</v>
      </c>
      <c r="H2393" s="71">
        <v>6.583333333333333</v>
      </c>
      <c r="I2393" s="64">
        <v>-1</v>
      </c>
      <c r="J2393" s="64" t="s">
        <v>249</v>
      </c>
      <c r="K2393" s="64" t="s">
        <v>2160</v>
      </c>
      <c r="L2393" s="64" t="s">
        <v>2936</v>
      </c>
      <c r="M2393" s="64" t="s">
        <v>246</v>
      </c>
      <c r="N2393" s="64" t="s">
        <v>254</v>
      </c>
      <c r="O2393" s="64" t="s">
        <v>568</v>
      </c>
    </row>
    <row r="2394" spans="2:15" x14ac:dyDescent="0.3">
      <c r="B2394" t="s">
        <v>1536</v>
      </c>
      <c r="C2394" t="s">
        <v>16347</v>
      </c>
      <c r="D2394" t="s">
        <v>1390</v>
      </c>
      <c r="E2394" s="64">
        <v>0</v>
      </c>
      <c r="F2394" s="64">
        <v>0</v>
      </c>
      <c r="G2394" s="47">
        <v>42559</v>
      </c>
      <c r="H2394" s="71">
        <v>6.583333333333333</v>
      </c>
      <c r="I2394" s="64">
        <v>-1</v>
      </c>
      <c r="J2394" s="64" t="s">
        <v>249</v>
      </c>
      <c r="K2394" s="64" t="s">
        <v>2173</v>
      </c>
      <c r="L2394" s="64" t="s">
        <v>2470</v>
      </c>
      <c r="M2394" s="64" t="s">
        <v>236</v>
      </c>
      <c r="N2394" s="64" t="s">
        <v>254</v>
      </c>
      <c r="O2394" s="64" t="s">
        <v>568</v>
      </c>
    </row>
    <row r="2395" spans="2:15" x14ac:dyDescent="0.3">
      <c r="B2395" t="s">
        <v>1536</v>
      </c>
      <c r="C2395" t="s">
        <v>16473</v>
      </c>
      <c r="D2395" t="s">
        <v>1386</v>
      </c>
      <c r="E2395" s="64">
        <v>0</v>
      </c>
      <c r="F2395" s="64">
        <v>0</v>
      </c>
      <c r="G2395" s="47">
        <v>42553</v>
      </c>
      <c r="H2395" s="71">
        <v>6.583333333333333</v>
      </c>
      <c r="I2395" s="64">
        <v>-1</v>
      </c>
      <c r="J2395" s="64" t="s">
        <v>1538</v>
      </c>
      <c r="K2395" s="64" t="s">
        <v>2160</v>
      </c>
      <c r="L2395" s="64" t="s">
        <v>12859</v>
      </c>
      <c r="M2395" s="64" t="s">
        <v>246</v>
      </c>
      <c r="N2395" s="64" t="s">
        <v>254</v>
      </c>
      <c r="O2395" s="64" t="s">
        <v>568</v>
      </c>
    </row>
    <row r="2396" spans="2:15" x14ac:dyDescent="0.3">
      <c r="B2396" t="s">
        <v>1536</v>
      </c>
      <c r="C2396" t="s">
        <v>16707</v>
      </c>
      <c r="D2396" t="s">
        <v>14070</v>
      </c>
      <c r="E2396" s="64">
        <v>0</v>
      </c>
      <c r="F2396" s="64">
        <v>0</v>
      </c>
      <c r="G2396" s="47">
        <v>42564</v>
      </c>
      <c r="H2396" s="71">
        <v>6.583333333333333</v>
      </c>
      <c r="I2396" s="64">
        <v>-1</v>
      </c>
      <c r="J2396" s="64" t="s">
        <v>249</v>
      </c>
      <c r="K2396" s="64" t="s">
        <v>2173</v>
      </c>
      <c r="L2396" s="64" t="s">
        <v>15566</v>
      </c>
      <c r="M2396" s="64" t="s">
        <v>242</v>
      </c>
      <c r="N2396" s="64" t="s">
        <v>254</v>
      </c>
      <c r="O2396" s="64" t="s">
        <v>568</v>
      </c>
    </row>
    <row r="2397" spans="2:15" x14ac:dyDescent="0.3">
      <c r="B2397" t="s">
        <v>1536</v>
      </c>
      <c r="C2397" t="s">
        <v>16765</v>
      </c>
      <c r="D2397" t="s">
        <v>387</v>
      </c>
      <c r="E2397" s="64">
        <v>0</v>
      </c>
      <c r="F2397" s="64">
        <v>0</v>
      </c>
      <c r="G2397" s="47">
        <v>42577</v>
      </c>
      <c r="H2397" s="71">
        <v>6.583333333333333</v>
      </c>
      <c r="I2397" s="64">
        <v>-1</v>
      </c>
      <c r="J2397" s="64" t="s">
        <v>1538</v>
      </c>
      <c r="K2397" s="64" t="s">
        <v>1535</v>
      </c>
      <c r="L2397" s="64" t="s">
        <v>1535</v>
      </c>
      <c r="M2397" s="64" t="s">
        <v>246</v>
      </c>
      <c r="N2397" s="64" t="s">
        <v>254</v>
      </c>
      <c r="O2397" s="64" t="s">
        <v>568</v>
      </c>
    </row>
    <row r="2398" spans="2:15" x14ac:dyDescent="0.3">
      <c r="B2398" t="s">
        <v>1536</v>
      </c>
      <c r="C2398" t="s">
        <v>16813</v>
      </c>
      <c r="D2398" t="s">
        <v>516</v>
      </c>
      <c r="E2398" s="64">
        <v>0</v>
      </c>
      <c r="F2398" s="64">
        <v>0</v>
      </c>
      <c r="G2398" s="47">
        <v>42577</v>
      </c>
      <c r="H2398" s="71">
        <v>6.583333333333333</v>
      </c>
      <c r="I2398" s="64">
        <v>-1</v>
      </c>
      <c r="J2398" s="64" t="s">
        <v>1538</v>
      </c>
      <c r="K2398" s="64" t="s">
        <v>1535</v>
      </c>
      <c r="L2398" s="64" t="s">
        <v>1535</v>
      </c>
      <c r="M2398" s="64" t="s">
        <v>242</v>
      </c>
      <c r="N2398" s="64" t="s">
        <v>254</v>
      </c>
      <c r="O2398" s="64" t="s">
        <v>568</v>
      </c>
    </row>
    <row r="2399" spans="2:15" x14ac:dyDescent="0.3">
      <c r="B2399" t="s">
        <v>1547</v>
      </c>
      <c r="C2399" t="s">
        <v>16816</v>
      </c>
      <c r="D2399" t="s">
        <v>568</v>
      </c>
      <c r="E2399" s="64">
        <v>0</v>
      </c>
      <c r="F2399" s="64">
        <v>0</v>
      </c>
      <c r="G2399" s="47">
        <v>42565</v>
      </c>
      <c r="H2399" s="71">
        <v>6.583333333333333</v>
      </c>
      <c r="I2399" s="64">
        <v>0</v>
      </c>
      <c r="J2399" s="64" t="s">
        <v>1538</v>
      </c>
      <c r="K2399" s="64" t="s">
        <v>1535</v>
      </c>
      <c r="L2399" s="64" t="s">
        <v>1535</v>
      </c>
      <c r="M2399" s="64" t="s">
        <v>242</v>
      </c>
      <c r="N2399" s="64" t="s">
        <v>254</v>
      </c>
      <c r="O2399" s="64" t="s">
        <v>568</v>
      </c>
    </row>
    <row r="2400" spans="2:15" x14ac:dyDescent="0.3">
      <c r="B2400" t="s">
        <v>1547</v>
      </c>
      <c r="C2400" t="s">
        <v>16970</v>
      </c>
      <c r="D2400" t="s">
        <v>568</v>
      </c>
      <c r="E2400" s="64">
        <v>0</v>
      </c>
      <c r="F2400" s="64">
        <v>0</v>
      </c>
      <c r="G2400" s="47">
        <v>42558</v>
      </c>
      <c r="H2400" s="71">
        <v>6.583333333333333</v>
      </c>
      <c r="I2400" s="64">
        <v>0</v>
      </c>
      <c r="J2400" s="64" t="s">
        <v>1538</v>
      </c>
      <c r="K2400" s="64" t="s">
        <v>1535</v>
      </c>
      <c r="L2400" s="64" t="s">
        <v>1535</v>
      </c>
      <c r="M2400" s="64" t="s">
        <v>236</v>
      </c>
      <c r="N2400" s="64" t="s">
        <v>254</v>
      </c>
      <c r="O2400" s="64" t="s">
        <v>568</v>
      </c>
    </row>
    <row r="2401" spans="2:15" x14ac:dyDescent="0.3">
      <c r="B2401" t="s">
        <v>1536</v>
      </c>
      <c r="C2401" t="s">
        <v>17143</v>
      </c>
      <c r="D2401" t="s">
        <v>397</v>
      </c>
      <c r="E2401" s="64">
        <v>0</v>
      </c>
      <c r="F2401" s="64">
        <v>0</v>
      </c>
      <c r="G2401" s="47">
        <v>42565</v>
      </c>
      <c r="H2401" s="71">
        <v>6.583333333333333</v>
      </c>
      <c r="I2401" s="64">
        <v>-1</v>
      </c>
      <c r="J2401" s="64" t="s">
        <v>1538</v>
      </c>
      <c r="K2401" s="64" t="s">
        <v>1535</v>
      </c>
      <c r="L2401" s="64" t="s">
        <v>1535</v>
      </c>
      <c r="M2401" s="64" t="s">
        <v>246</v>
      </c>
      <c r="N2401" s="64" t="s">
        <v>254</v>
      </c>
      <c r="O2401" s="64" t="s">
        <v>568</v>
      </c>
    </row>
    <row r="2402" spans="2:15" x14ac:dyDescent="0.3">
      <c r="B2402" t="s">
        <v>1536</v>
      </c>
      <c r="C2402" t="s">
        <v>17243</v>
      </c>
      <c r="D2402" t="s">
        <v>557</v>
      </c>
      <c r="E2402" s="64">
        <v>0</v>
      </c>
      <c r="F2402" s="64">
        <v>0</v>
      </c>
      <c r="G2402" s="47">
        <v>42577</v>
      </c>
      <c r="H2402" s="71">
        <v>6.583333333333333</v>
      </c>
      <c r="I2402" s="64">
        <v>-1</v>
      </c>
      <c r="J2402" s="64" t="s">
        <v>1538</v>
      </c>
      <c r="K2402" s="64" t="s">
        <v>1535</v>
      </c>
      <c r="L2402" s="64" t="s">
        <v>1535</v>
      </c>
      <c r="M2402" s="64" t="s">
        <v>236</v>
      </c>
      <c r="N2402" s="64" t="s">
        <v>254</v>
      </c>
      <c r="O2402" s="64" t="s">
        <v>568</v>
      </c>
    </row>
    <row r="2403" spans="2:15" x14ac:dyDescent="0.3">
      <c r="B2403" t="s">
        <v>1536</v>
      </c>
      <c r="C2403" t="s">
        <v>17308</v>
      </c>
      <c r="D2403" t="s">
        <v>1568</v>
      </c>
      <c r="E2403" s="64">
        <v>0</v>
      </c>
      <c r="F2403" s="64">
        <v>0</v>
      </c>
      <c r="G2403" s="47">
        <v>42555</v>
      </c>
      <c r="H2403" s="71">
        <v>6.583333333333333</v>
      </c>
      <c r="I2403" s="64">
        <v>-1</v>
      </c>
      <c r="J2403" s="64" t="s">
        <v>1538</v>
      </c>
      <c r="K2403" s="64" t="s">
        <v>1535</v>
      </c>
      <c r="L2403" s="64" t="s">
        <v>1535</v>
      </c>
      <c r="M2403" s="64" t="s">
        <v>242</v>
      </c>
      <c r="N2403" s="64" t="s">
        <v>254</v>
      </c>
      <c r="O2403" s="64" t="s">
        <v>568</v>
      </c>
    </row>
    <row r="2404" spans="2:15" x14ac:dyDescent="0.3">
      <c r="B2404" t="s">
        <v>1536</v>
      </c>
      <c r="C2404" t="s">
        <v>17346</v>
      </c>
      <c r="D2404" t="s">
        <v>455</v>
      </c>
      <c r="E2404" s="64">
        <v>0</v>
      </c>
      <c r="F2404" s="64">
        <v>0</v>
      </c>
      <c r="G2404" s="47">
        <v>42576</v>
      </c>
      <c r="H2404" s="71">
        <v>6.583333333333333</v>
      </c>
      <c r="I2404" s="64">
        <v>-1</v>
      </c>
      <c r="J2404" s="64" t="s">
        <v>249</v>
      </c>
      <c r="K2404" s="64" t="s">
        <v>1535</v>
      </c>
      <c r="L2404" s="64" t="s">
        <v>1535</v>
      </c>
      <c r="M2404" s="64" t="s">
        <v>246</v>
      </c>
      <c r="N2404" s="64" t="s">
        <v>254</v>
      </c>
      <c r="O2404" s="64" t="s">
        <v>568</v>
      </c>
    </row>
    <row r="2405" spans="2:15" x14ac:dyDescent="0.3">
      <c r="B2405" t="s">
        <v>1547</v>
      </c>
      <c r="C2405" t="s">
        <v>17376</v>
      </c>
      <c r="D2405" t="s">
        <v>568</v>
      </c>
      <c r="E2405" s="64">
        <v>0</v>
      </c>
      <c r="F2405" s="64">
        <v>0</v>
      </c>
      <c r="G2405" s="47">
        <v>42555</v>
      </c>
      <c r="H2405" s="71">
        <v>6.583333333333333</v>
      </c>
      <c r="I2405" s="64">
        <v>0</v>
      </c>
      <c r="J2405" s="64" t="s">
        <v>1538</v>
      </c>
      <c r="K2405" s="64" t="s">
        <v>1535</v>
      </c>
      <c r="L2405" s="64" t="s">
        <v>1535</v>
      </c>
      <c r="M2405" s="64" t="s">
        <v>242</v>
      </c>
      <c r="N2405" s="64" t="s">
        <v>254</v>
      </c>
      <c r="O2405" s="64" t="s">
        <v>568</v>
      </c>
    </row>
    <row r="2406" spans="2:15" x14ac:dyDescent="0.3">
      <c r="B2406" t="s">
        <v>1536</v>
      </c>
      <c r="C2406" t="s">
        <v>17493</v>
      </c>
      <c r="D2406" t="s">
        <v>412</v>
      </c>
      <c r="E2406" s="64">
        <v>0</v>
      </c>
      <c r="F2406" s="64">
        <v>0</v>
      </c>
      <c r="G2406" s="47">
        <v>42571</v>
      </c>
      <c r="H2406" s="71">
        <v>6.583333333333333</v>
      </c>
      <c r="I2406" s="64">
        <v>-1</v>
      </c>
      <c r="J2406" s="64" t="s">
        <v>249</v>
      </c>
      <c r="K2406" s="64" t="s">
        <v>1535</v>
      </c>
      <c r="L2406" s="64" t="s">
        <v>1535</v>
      </c>
      <c r="M2406" s="64" t="s">
        <v>242</v>
      </c>
      <c r="N2406" s="64" t="s">
        <v>254</v>
      </c>
      <c r="O2406" s="64" t="s">
        <v>568</v>
      </c>
    </row>
    <row r="2407" spans="2:15" x14ac:dyDescent="0.3">
      <c r="B2407" t="s">
        <v>1547</v>
      </c>
      <c r="C2407" t="s">
        <v>17528</v>
      </c>
      <c r="D2407" t="s">
        <v>568</v>
      </c>
      <c r="E2407" s="64">
        <v>0</v>
      </c>
      <c r="F2407" s="64">
        <v>0</v>
      </c>
      <c r="G2407" s="47">
        <v>42558</v>
      </c>
      <c r="H2407" s="71">
        <v>6.583333333333333</v>
      </c>
      <c r="I2407" s="64">
        <v>0</v>
      </c>
      <c r="J2407" s="64" t="s">
        <v>1538</v>
      </c>
      <c r="K2407" s="64" t="s">
        <v>1535</v>
      </c>
      <c r="L2407" s="64" t="s">
        <v>1535</v>
      </c>
      <c r="M2407" s="64" t="s">
        <v>242</v>
      </c>
      <c r="N2407" s="64" t="s">
        <v>254</v>
      </c>
      <c r="O2407" s="64" t="s">
        <v>568</v>
      </c>
    </row>
    <row r="2408" spans="2:15" x14ac:dyDescent="0.3">
      <c r="B2408" t="s">
        <v>1536</v>
      </c>
      <c r="C2408" t="s">
        <v>17576</v>
      </c>
      <c r="D2408" t="s">
        <v>555</v>
      </c>
      <c r="E2408" s="64">
        <v>1</v>
      </c>
      <c r="F2408" s="64">
        <v>1363.76</v>
      </c>
      <c r="G2408" s="47">
        <v>42578</v>
      </c>
      <c r="H2408" s="71">
        <v>6.583333333333333</v>
      </c>
      <c r="I2408" s="64">
        <v>-1</v>
      </c>
      <c r="J2408" s="64" t="s">
        <v>1538</v>
      </c>
      <c r="K2408" s="64" t="s">
        <v>1535</v>
      </c>
      <c r="L2408" s="64" t="s">
        <v>1535</v>
      </c>
      <c r="M2408" s="64" t="s">
        <v>236</v>
      </c>
      <c r="N2408" s="64" t="s">
        <v>254</v>
      </c>
      <c r="O2408" s="64" t="s">
        <v>568</v>
      </c>
    </row>
    <row r="2409" spans="2:15" x14ac:dyDescent="0.3">
      <c r="B2409" t="s">
        <v>1536</v>
      </c>
      <c r="C2409" t="s">
        <v>17615</v>
      </c>
      <c r="D2409" t="s">
        <v>547</v>
      </c>
      <c r="E2409" s="64">
        <v>1</v>
      </c>
      <c r="F2409" s="64">
        <v>6367.51</v>
      </c>
      <c r="G2409" s="47">
        <v>42567</v>
      </c>
      <c r="H2409" s="71">
        <v>6.583333333333333</v>
      </c>
      <c r="I2409" s="64">
        <v>-1</v>
      </c>
      <c r="J2409" s="64" t="s">
        <v>249</v>
      </c>
      <c r="K2409" s="64" t="s">
        <v>1535</v>
      </c>
      <c r="L2409" s="64" t="s">
        <v>1535</v>
      </c>
      <c r="M2409" s="64" t="s">
        <v>236</v>
      </c>
      <c r="N2409" s="64" t="s">
        <v>254</v>
      </c>
      <c r="O2409" s="64" t="s">
        <v>568</v>
      </c>
    </row>
    <row r="2410" spans="2:15" x14ac:dyDescent="0.3">
      <c r="B2410" t="s">
        <v>1536</v>
      </c>
      <c r="C2410" t="s">
        <v>12443</v>
      </c>
      <c r="D2410" t="s">
        <v>1614</v>
      </c>
      <c r="E2410" s="64">
        <v>0</v>
      </c>
      <c r="F2410" s="64">
        <v>0</v>
      </c>
      <c r="G2410" s="47">
        <v>42542</v>
      </c>
      <c r="H2410" s="71">
        <v>6.666666666666667</v>
      </c>
      <c r="I2410" s="64">
        <v>-1</v>
      </c>
      <c r="J2410" s="64" t="s">
        <v>1538</v>
      </c>
      <c r="K2410" s="64" t="s">
        <v>1535</v>
      </c>
      <c r="L2410" s="64" t="s">
        <v>1535</v>
      </c>
      <c r="M2410" s="64" t="s">
        <v>236</v>
      </c>
      <c r="N2410" s="64" t="s">
        <v>254</v>
      </c>
      <c r="O2410" s="64" t="s">
        <v>568</v>
      </c>
    </row>
    <row r="2411" spans="2:15" x14ac:dyDescent="0.3">
      <c r="B2411" t="s">
        <v>1536</v>
      </c>
      <c r="C2411" t="s">
        <v>12448</v>
      </c>
      <c r="D2411" t="s">
        <v>1589</v>
      </c>
      <c r="E2411" s="64">
        <v>0</v>
      </c>
      <c r="F2411" s="64">
        <v>0</v>
      </c>
      <c r="G2411" s="47">
        <v>42549</v>
      </c>
      <c r="H2411" s="71">
        <v>6.666666666666667</v>
      </c>
      <c r="I2411" s="64">
        <v>-1</v>
      </c>
      <c r="J2411" s="64" t="s">
        <v>1538</v>
      </c>
      <c r="K2411" s="64" t="s">
        <v>1535</v>
      </c>
      <c r="L2411" s="64" t="s">
        <v>1535</v>
      </c>
      <c r="M2411" s="64" t="s">
        <v>242</v>
      </c>
      <c r="N2411" s="64" t="s">
        <v>254</v>
      </c>
      <c r="O2411" s="64" t="s">
        <v>568</v>
      </c>
    </row>
    <row r="2412" spans="2:15" x14ac:dyDescent="0.3">
      <c r="B2412" t="s">
        <v>1536</v>
      </c>
      <c r="C2412" t="s">
        <v>12453</v>
      </c>
      <c r="D2412" t="s">
        <v>1720</v>
      </c>
      <c r="E2412" s="64">
        <v>0</v>
      </c>
      <c r="F2412" s="64">
        <v>0</v>
      </c>
      <c r="G2412" s="47">
        <v>42531</v>
      </c>
      <c r="H2412" s="71">
        <v>6.666666666666667</v>
      </c>
      <c r="I2412" s="64">
        <v>-1</v>
      </c>
      <c r="J2412" s="64" t="s">
        <v>1538</v>
      </c>
      <c r="K2412" s="64" t="s">
        <v>1535</v>
      </c>
      <c r="L2412" s="64" t="s">
        <v>1535</v>
      </c>
      <c r="M2412" s="64" t="s">
        <v>236</v>
      </c>
      <c r="N2412" s="64" t="s">
        <v>254</v>
      </c>
      <c r="O2412" s="64" t="s">
        <v>568</v>
      </c>
    </row>
    <row r="2413" spans="2:15" x14ac:dyDescent="0.3">
      <c r="B2413" t="s">
        <v>1536</v>
      </c>
      <c r="C2413" t="s">
        <v>12573</v>
      </c>
      <c r="D2413" t="s">
        <v>1735</v>
      </c>
      <c r="E2413" s="64">
        <v>2</v>
      </c>
      <c r="F2413" s="64">
        <v>1920.18</v>
      </c>
      <c r="G2413" s="47">
        <v>42551</v>
      </c>
      <c r="H2413" s="71">
        <v>6.666666666666667</v>
      </c>
      <c r="I2413" s="64">
        <v>-1</v>
      </c>
      <c r="J2413" s="64" t="s">
        <v>249</v>
      </c>
      <c r="K2413" s="64" t="s">
        <v>1535</v>
      </c>
      <c r="L2413" s="64" t="s">
        <v>1535</v>
      </c>
      <c r="M2413" s="64" t="s">
        <v>236</v>
      </c>
      <c r="N2413" s="64" t="s">
        <v>254</v>
      </c>
      <c r="O2413" s="64" t="s">
        <v>568</v>
      </c>
    </row>
    <row r="2414" spans="2:15" x14ac:dyDescent="0.3">
      <c r="B2414" t="s">
        <v>1547</v>
      </c>
      <c r="C2414" t="s">
        <v>12654</v>
      </c>
      <c r="D2414" t="s">
        <v>568</v>
      </c>
      <c r="E2414" s="64">
        <v>0</v>
      </c>
      <c r="F2414" s="64">
        <v>0</v>
      </c>
      <c r="G2414" s="47">
        <v>42537</v>
      </c>
      <c r="H2414" s="71">
        <v>6.666666666666667</v>
      </c>
      <c r="I2414" s="64">
        <v>0</v>
      </c>
      <c r="J2414" s="64" t="s">
        <v>1538</v>
      </c>
      <c r="K2414" s="64" t="s">
        <v>1535</v>
      </c>
      <c r="L2414" s="64" t="s">
        <v>1535</v>
      </c>
      <c r="M2414" s="64" t="s">
        <v>242</v>
      </c>
      <c r="N2414" s="64" t="s">
        <v>254</v>
      </c>
      <c r="O2414" s="64" t="s">
        <v>568</v>
      </c>
    </row>
    <row r="2415" spans="2:15" x14ac:dyDescent="0.3">
      <c r="B2415" t="s">
        <v>1536</v>
      </c>
      <c r="C2415" t="s">
        <v>12836</v>
      </c>
      <c r="D2415" t="s">
        <v>1688</v>
      </c>
      <c r="E2415" s="64">
        <v>0</v>
      </c>
      <c r="F2415" s="64">
        <v>0</v>
      </c>
      <c r="G2415" s="47">
        <v>42546</v>
      </c>
      <c r="H2415" s="71">
        <v>6.666666666666667</v>
      </c>
      <c r="I2415" s="64">
        <v>-1</v>
      </c>
      <c r="J2415" s="64" t="s">
        <v>1538</v>
      </c>
      <c r="K2415" s="64" t="s">
        <v>1535</v>
      </c>
      <c r="L2415" s="64" t="s">
        <v>1535</v>
      </c>
      <c r="M2415" s="64" t="s">
        <v>239</v>
      </c>
      <c r="N2415" s="64" t="s">
        <v>254</v>
      </c>
      <c r="O2415" s="64" t="s">
        <v>568</v>
      </c>
    </row>
    <row r="2416" spans="2:15" x14ac:dyDescent="0.3">
      <c r="B2416" t="s">
        <v>1536</v>
      </c>
      <c r="C2416" t="s">
        <v>12915</v>
      </c>
      <c r="D2416" t="s">
        <v>377</v>
      </c>
      <c r="E2416" s="64">
        <v>0</v>
      </c>
      <c r="F2416" s="64">
        <v>0</v>
      </c>
      <c r="G2416" s="47">
        <v>42551</v>
      </c>
      <c r="H2416" s="71">
        <v>6.666666666666667</v>
      </c>
      <c r="I2416" s="64">
        <v>-1</v>
      </c>
      <c r="J2416" s="64" t="s">
        <v>1538</v>
      </c>
      <c r="K2416" s="64" t="s">
        <v>2160</v>
      </c>
      <c r="L2416" s="64" t="s">
        <v>4235</v>
      </c>
      <c r="M2416" s="64" t="s">
        <v>236</v>
      </c>
      <c r="N2416" s="64" t="s">
        <v>254</v>
      </c>
      <c r="O2416" s="64" t="s">
        <v>568</v>
      </c>
    </row>
    <row r="2417" spans="2:15" x14ac:dyDescent="0.3">
      <c r="B2417" t="s">
        <v>1536</v>
      </c>
      <c r="C2417" t="s">
        <v>13008</v>
      </c>
      <c r="D2417" t="s">
        <v>1507</v>
      </c>
      <c r="E2417" s="64">
        <v>0</v>
      </c>
      <c r="F2417" s="64">
        <v>0</v>
      </c>
      <c r="G2417" s="47">
        <v>42551</v>
      </c>
      <c r="H2417" s="71">
        <v>6.666666666666667</v>
      </c>
      <c r="I2417" s="64">
        <v>-1</v>
      </c>
      <c r="J2417" s="64" t="s">
        <v>249</v>
      </c>
      <c r="K2417" s="64" t="s">
        <v>2186</v>
      </c>
      <c r="L2417" s="64" t="s">
        <v>13009</v>
      </c>
      <c r="M2417" s="64" t="s">
        <v>246</v>
      </c>
      <c r="N2417" s="64" t="s">
        <v>254</v>
      </c>
      <c r="O2417" s="64" t="s">
        <v>568</v>
      </c>
    </row>
    <row r="2418" spans="2:15" x14ac:dyDescent="0.3">
      <c r="B2418" t="s">
        <v>1547</v>
      </c>
      <c r="C2418" t="s">
        <v>13056</v>
      </c>
      <c r="D2418" t="s">
        <v>568</v>
      </c>
      <c r="E2418" s="64">
        <v>0</v>
      </c>
      <c r="F2418" s="64">
        <v>0</v>
      </c>
      <c r="G2418" s="47">
        <v>42546</v>
      </c>
      <c r="H2418" s="71">
        <v>6.666666666666667</v>
      </c>
      <c r="I2418" s="64">
        <v>0</v>
      </c>
      <c r="J2418" s="64" t="s">
        <v>1538</v>
      </c>
      <c r="K2418" s="64" t="s">
        <v>1535</v>
      </c>
      <c r="L2418" s="64" t="s">
        <v>1535</v>
      </c>
      <c r="M2418" s="64" t="s">
        <v>242</v>
      </c>
      <c r="N2418" s="64" t="s">
        <v>254</v>
      </c>
      <c r="O2418" s="64" t="s">
        <v>568</v>
      </c>
    </row>
    <row r="2419" spans="2:15" x14ac:dyDescent="0.3">
      <c r="B2419" t="s">
        <v>1536</v>
      </c>
      <c r="C2419" t="s">
        <v>13389</v>
      </c>
      <c r="D2419" t="s">
        <v>1988</v>
      </c>
      <c r="E2419" s="64">
        <v>0</v>
      </c>
      <c r="F2419" s="64">
        <v>0</v>
      </c>
      <c r="G2419" s="47">
        <v>42551</v>
      </c>
      <c r="H2419" s="71">
        <v>6.666666666666667</v>
      </c>
      <c r="I2419" s="64">
        <v>-1</v>
      </c>
      <c r="J2419" s="64" t="s">
        <v>1538</v>
      </c>
      <c r="K2419" s="64" t="s">
        <v>2160</v>
      </c>
      <c r="L2419" s="64" t="s">
        <v>13171</v>
      </c>
      <c r="M2419" s="64" t="s">
        <v>236</v>
      </c>
      <c r="N2419" s="64" t="s">
        <v>254</v>
      </c>
      <c r="O2419" s="64" t="s">
        <v>568</v>
      </c>
    </row>
    <row r="2420" spans="2:15" x14ac:dyDescent="0.3">
      <c r="B2420" t="s">
        <v>1536</v>
      </c>
      <c r="C2420" t="s">
        <v>13437</v>
      </c>
      <c r="D2420" t="s">
        <v>2110</v>
      </c>
      <c r="E2420" s="64">
        <v>0</v>
      </c>
      <c r="F2420" s="64">
        <v>0</v>
      </c>
      <c r="G2420" s="47">
        <v>42531</v>
      </c>
      <c r="H2420" s="71">
        <v>6.666666666666667</v>
      </c>
      <c r="I2420" s="64">
        <v>-1</v>
      </c>
      <c r="J2420" s="64" t="s">
        <v>1538</v>
      </c>
      <c r="K2420" s="64" t="s">
        <v>2160</v>
      </c>
      <c r="L2420" s="64" t="s">
        <v>13438</v>
      </c>
      <c r="M2420" s="64" t="s">
        <v>242</v>
      </c>
      <c r="N2420" s="64" t="s">
        <v>254</v>
      </c>
      <c r="O2420" s="64" t="s">
        <v>568</v>
      </c>
    </row>
    <row r="2421" spans="2:15" x14ac:dyDescent="0.3">
      <c r="B2421" t="s">
        <v>1536</v>
      </c>
      <c r="C2421" t="s">
        <v>2811</v>
      </c>
      <c r="D2421" t="s">
        <v>2118</v>
      </c>
      <c r="E2421" s="64">
        <v>1</v>
      </c>
      <c r="F2421" s="64">
        <v>1363.76</v>
      </c>
      <c r="G2421" s="47">
        <v>42536</v>
      </c>
      <c r="H2421" s="71">
        <v>6.666666666666667</v>
      </c>
      <c r="I2421" s="64">
        <v>-1</v>
      </c>
      <c r="J2421" s="64" t="s">
        <v>249</v>
      </c>
      <c r="K2421" s="64" t="s">
        <v>2173</v>
      </c>
      <c r="L2421" s="64" t="s">
        <v>13459</v>
      </c>
      <c r="M2421" s="64" t="s">
        <v>242</v>
      </c>
      <c r="N2421" s="64" t="s">
        <v>254</v>
      </c>
      <c r="O2421" s="64" t="s">
        <v>568</v>
      </c>
    </row>
    <row r="2422" spans="2:15" x14ac:dyDescent="0.3">
      <c r="B2422" t="s">
        <v>1536</v>
      </c>
      <c r="C2422" t="s">
        <v>13637</v>
      </c>
      <c r="D2422" t="s">
        <v>1993</v>
      </c>
      <c r="E2422" s="64">
        <v>0</v>
      </c>
      <c r="F2422" s="64">
        <v>0</v>
      </c>
      <c r="G2422" s="47">
        <v>42522</v>
      </c>
      <c r="H2422" s="71">
        <v>6.666666666666667</v>
      </c>
      <c r="I2422" s="64">
        <v>-1</v>
      </c>
      <c r="J2422" s="64" t="s">
        <v>249</v>
      </c>
      <c r="K2422" s="64" t="s">
        <v>2160</v>
      </c>
      <c r="L2422" s="64" t="s">
        <v>6338</v>
      </c>
      <c r="M2422" s="64" t="s">
        <v>236</v>
      </c>
      <c r="N2422" s="64" t="s">
        <v>254</v>
      </c>
      <c r="O2422" s="64" t="s">
        <v>568</v>
      </c>
    </row>
    <row r="2423" spans="2:15" x14ac:dyDescent="0.3">
      <c r="B2423" t="s">
        <v>1536</v>
      </c>
      <c r="C2423" t="s">
        <v>13671</v>
      </c>
      <c r="D2423" t="s">
        <v>555</v>
      </c>
      <c r="E2423" s="64">
        <v>0</v>
      </c>
      <c r="F2423" s="64">
        <v>0</v>
      </c>
      <c r="G2423" s="47">
        <v>42549</v>
      </c>
      <c r="H2423" s="71">
        <v>6.666666666666667</v>
      </c>
      <c r="I2423" s="64">
        <v>-1</v>
      </c>
      <c r="J2423" s="64" t="s">
        <v>249</v>
      </c>
      <c r="K2423" s="64" t="s">
        <v>2186</v>
      </c>
      <c r="L2423" s="64" t="s">
        <v>13672</v>
      </c>
      <c r="M2423" s="64" t="s">
        <v>236</v>
      </c>
      <c r="N2423" s="64" t="s">
        <v>254</v>
      </c>
      <c r="O2423" s="64" t="s">
        <v>568</v>
      </c>
    </row>
    <row r="2424" spans="2:15" x14ac:dyDescent="0.3">
      <c r="B2424" t="s">
        <v>1536</v>
      </c>
      <c r="C2424" t="s">
        <v>13829</v>
      </c>
      <c r="D2424" t="s">
        <v>1476</v>
      </c>
      <c r="E2424" s="64">
        <v>0</v>
      </c>
      <c r="F2424" s="64">
        <v>0</v>
      </c>
      <c r="G2424" s="47">
        <v>42528</v>
      </c>
      <c r="H2424" s="71">
        <v>6.666666666666667</v>
      </c>
      <c r="I2424" s="64">
        <v>-1</v>
      </c>
      <c r="J2424" s="64" t="s">
        <v>1538</v>
      </c>
      <c r="K2424" s="64" t="s">
        <v>2160</v>
      </c>
      <c r="L2424" s="64" t="s">
        <v>2936</v>
      </c>
      <c r="M2424" s="64" t="s">
        <v>241</v>
      </c>
      <c r="N2424" s="64" t="s">
        <v>254</v>
      </c>
      <c r="O2424" s="64" t="s">
        <v>568</v>
      </c>
    </row>
    <row r="2425" spans="2:15" x14ac:dyDescent="0.3">
      <c r="B2425" t="s">
        <v>1547</v>
      </c>
      <c r="C2425" t="s">
        <v>13852</v>
      </c>
      <c r="D2425" t="s">
        <v>568</v>
      </c>
      <c r="E2425" s="64">
        <v>0</v>
      </c>
      <c r="F2425" s="64">
        <v>0</v>
      </c>
      <c r="G2425" s="47">
        <v>42523</v>
      </c>
      <c r="H2425" s="71">
        <v>6.666666666666667</v>
      </c>
      <c r="I2425" s="64">
        <v>0</v>
      </c>
      <c r="J2425" s="64" t="s">
        <v>1538</v>
      </c>
      <c r="K2425" s="64" t="s">
        <v>1535</v>
      </c>
      <c r="L2425" s="64" t="s">
        <v>1535</v>
      </c>
      <c r="M2425" s="64" t="s">
        <v>242</v>
      </c>
      <c r="N2425" s="64" t="s">
        <v>254</v>
      </c>
      <c r="O2425" s="64" t="s">
        <v>568</v>
      </c>
    </row>
    <row r="2426" spans="2:15" x14ac:dyDescent="0.3">
      <c r="B2426" t="s">
        <v>1536</v>
      </c>
      <c r="C2426" t="s">
        <v>13993</v>
      </c>
      <c r="D2426" t="s">
        <v>1961</v>
      </c>
      <c r="E2426" s="64">
        <v>0</v>
      </c>
      <c r="F2426" s="64">
        <v>0</v>
      </c>
      <c r="G2426" s="47">
        <v>42535</v>
      </c>
      <c r="H2426" s="71">
        <v>6.666666666666667</v>
      </c>
      <c r="I2426" s="64">
        <v>-1</v>
      </c>
      <c r="J2426" s="64" t="s">
        <v>249</v>
      </c>
      <c r="K2426" s="64" t="s">
        <v>2173</v>
      </c>
      <c r="L2426" s="64" t="s">
        <v>13994</v>
      </c>
      <c r="M2426" s="64" t="s">
        <v>246</v>
      </c>
      <c r="N2426" s="64" t="s">
        <v>254</v>
      </c>
      <c r="O2426" s="64" t="s">
        <v>568</v>
      </c>
    </row>
    <row r="2427" spans="2:15" x14ac:dyDescent="0.3">
      <c r="B2427" t="s">
        <v>1536</v>
      </c>
      <c r="C2427" t="s">
        <v>14027</v>
      </c>
      <c r="D2427" t="s">
        <v>2122</v>
      </c>
      <c r="E2427" s="64">
        <v>0</v>
      </c>
      <c r="F2427" s="64">
        <v>0</v>
      </c>
      <c r="G2427" s="47">
        <v>42550</v>
      </c>
      <c r="H2427" s="71">
        <v>6.666666666666667</v>
      </c>
      <c r="I2427" s="64">
        <v>-1</v>
      </c>
      <c r="J2427" s="64" t="s">
        <v>1538</v>
      </c>
      <c r="K2427" s="64" t="s">
        <v>2160</v>
      </c>
      <c r="L2427" s="64" t="s">
        <v>14028</v>
      </c>
      <c r="M2427" s="64" t="s">
        <v>236</v>
      </c>
      <c r="N2427" s="64" t="s">
        <v>254</v>
      </c>
      <c r="O2427" s="64" t="s">
        <v>568</v>
      </c>
    </row>
    <row r="2428" spans="2:15" x14ac:dyDescent="0.3">
      <c r="B2428" t="s">
        <v>1536</v>
      </c>
      <c r="C2428" t="s">
        <v>14062</v>
      </c>
      <c r="D2428" t="s">
        <v>1866</v>
      </c>
      <c r="E2428" s="64">
        <v>0</v>
      </c>
      <c r="F2428" s="64">
        <v>0</v>
      </c>
      <c r="G2428" s="47">
        <v>42549</v>
      </c>
      <c r="H2428" s="71">
        <v>6.666666666666667</v>
      </c>
      <c r="I2428" s="64">
        <v>-1</v>
      </c>
      <c r="J2428" s="64" t="s">
        <v>1538</v>
      </c>
      <c r="K2428" s="64" t="s">
        <v>2160</v>
      </c>
      <c r="L2428" s="64" t="s">
        <v>14063</v>
      </c>
      <c r="M2428" s="64" t="s">
        <v>242</v>
      </c>
      <c r="N2428" s="64" t="s">
        <v>254</v>
      </c>
      <c r="O2428" s="64" t="s">
        <v>568</v>
      </c>
    </row>
    <row r="2429" spans="2:15" x14ac:dyDescent="0.3">
      <c r="B2429" t="s">
        <v>1536</v>
      </c>
      <c r="C2429" t="s">
        <v>14168</v>
      </c>
      <c r="D2429" t="s">
        <v>2041</v>
      </c>
      <c r="E2429" s="64">
        <v>0</v>
      </c>
      <c r="F2429" s="64">
        <v>0</v>
      </c>
      <c r="G2429" s="47">
        <v>42538</v>
      </c>
      <c r="H2429" s="71">
        <v>6.666666666666667</v>
      </c>
      <c r="I2429" s="64">
        <v>-1</v>
      </c>
      <c r="J2429" s="64" t="s">
        <v>1538</v>
      </c>
      <c r="K2429" s="64" t="s">
        <v>2160</v>
      </c>
      <c r="L2429" s="64" t="s">
        <v>3505</v>
      </c>
      <c r="M2429" s="64" t="s">
        <v>242</v>
      </c>
      <c r="N2429" s="64" t="s">
        <v>254</v>
      </c>
      <c r="O2429" s="64" t="s">
        <v>568</v>
      </c>
    </row>
    <row r="2430" spans="2:15" x14ac:dyDescent="0.3">
      <c r="B2430" t="s">
        <v>1536</v>
      </c>
      <c r="C2430" t="s">
        <v>14188</v>
      </c>
      <c r="D2430" t="s">
        <v>2092</v>
      </c>
      <c r="E2430" s="64">
        <v>0</v>
      </c>
      <c r="F2430" s="64">
        <v>0</v>
      </c>
      <c r="G2430" s="47">
        <v>42529</v>
      </c>
      <c r="H2430" s="71">
        <v>6.666666666666667</v>
      </c>
      <c r="I2430" s="64">
        <v>-1</v>
      </c>
      <c r="J2430" s="64" t="s">
        <v>1538</v>
      </c>
      <c r="K2430" s="64" t="s">
        <v>2160</v>
      </c>
      <c r="L2430" s="64" t="s">
        <v>3818</v>
      </c>
      <c r="M2430" s="64" t="s">
        <v>236</v>
      </c>
      <c r="N2430" s="64" t="s">
        <v>254</v>
      </c>
      <c r="O2430" s="64" t="s">
        <v>568</v>
      </c>
    </row>
    <row r="2431" spans="2:15" x14ac:dyDescent="0.3">
      <c r="B2431" t="s">
        <v>1536</v>
      </c>
      <c r="C2431" t="s">
        <v>14212</v>
      </c>
      <c r="D2431" t="s">
        <v>14213</v>
      </c>
      <c r="E2431" s="64">
        <v>0</v>
      </c>
      <c r="F2431" s="64">
        <v>0</v>
      </c>
      <c r="G2431" s="47">
        <v>42551</v>
      </c>
      <c r="H2431" s="71">
        <v>6.666666666666667</v>
      </c>
      <c r="I2431" s="64">
        <v>-1</v>
      </c>
      <c r="J2431" s="64" t="s">
        <v>1538</v>
      </c>
      <c r="K2431" s="64" t="s">
        <v>2160</v>
      </c>
      <c r="L2431" s="64" t="s">
        <v>8148</v>
      </c>
      <c r="M2431" s="64" t="s">
        <v>242</v>
      </c>
      <c r="N2431" s="64" t="s">
        <v>254</v>
      </c>
      <c r="O2431" s="64" t="s">
        <v>568</v>
      </c>
    </row>
    <row r="2432" spans="2:15" x14ac:dyDescent="0.3">
      <c r="B2432" t="s">
        <v>1536</v>
      </c>
      <c r="C2432" t="s">
        <v>14312</v>
      </c>
      <c r="D2432" t="s">
        <v>14313</v>
      </c>
      <c r="E2432" s="64">
        <v>0</v>
      </c>
      <c r="F2432" s="64">
        <v>0</v>
      </c>
      <c r="G2432" s="47">
        <v>42530</v>
      </c>
      <c r="H2432" s="71">
        <v>6.666666666666667</v>
      </c>
      <c r="I2432" s="64">
        <v>-1</v>
      </c>
      <c r="J2432" s="64" t="s">
        <v>1538</v>
      </c>
      <c r="K2432" s="64" t="s">
        <v>2160</v>
      </c>
      <c r="L2432" s="64" t="s">
        <v>2992</v>
      </c>
      <c r="M2432" s="64" t="s">
        <v>242</v>
      </c>
      <c r="N2432" s="64" t="s">
        <v>254</v>
      </c>
      <c r="O2432" s="64" t="s">
        <v>568</v>
      </c>
    </row>
    <row r="2433" spans="2:15" x14ac:dyDescent="0.3">
      <c r="B2433" t="s">
        <v>1536</v>
      </c>
      <c r="C2433" t="s">
        <v>14518</v>
      </c>
      <c r="D2433" t="s">
        <v>1901</v>
      </c>
      <c r="E2433" s="64">
        <v>0</v>
      </c>
      <c r="F2433" s="64">
        <v>0</v>
      </c>
      <c r="G2433" s="47">
        <v>42551</v>
      </c>
      <c r="H2433" s="71">
        <v>6.666666666666667</v>
      </c>
      <c r="I2433" s="64">
        <v>-1</v>
      </c>
      <c r="J2433" s="64" t="s">
        <v>1538</v>
      </c>
      <c r="K2433" s="64" t="s">
        <v>2173</v>
      </c>
      <c r="L2433" s="64" t="s">
        <v>14219</v>
      </c>
      <c r="M2433" s="64" t="s">
        <v>242</v>
      </c>
      <c r="N2433" s="64" t="s">
        <v>254</v>
      </c>
      <c r="O2433" s="64" t="s">
        <v>568</v>
      </c>
    </row>
    <row r="2434" spans="2:15" x14ac:dyDescent="0.3">
      <c r="B2434" t="s">
        <v>1536</v>
      </c>
      <c r="C2434" t="s">
        <v>14781</v>
      </c>
      <c r="D2434" t="s">
        <v>1481</v>
      </c>
      <c r="E2434" s="64">
        <v>0</v>
      </c>
      <c r="F2434" s="64">
        <v>0</v>
      </c>
      <c r="G2434" s="47">
        <v>42532</v>
      </c>
      <c r="H2434" s="71">
        <v>6.666666666666667</v>
      </c>
      <c r="I2434" s="64">
        <v>-1</v>
      </c>
      <c r="J2434" s="64" t="s">
        <v>249</v>
      </c>
      <c r="K2434" s="64" t="s">
        <v>2160</v>
      </c>
      <c r="L2434" s="64" t="s">
        <v>12859</v>
      </c>
      <c r="M2434" s="64" t="s">
        <v>241</v>
      </c>
      <c r="N2434" s="64" t="s">
        <v>254</v>
      </c>
      <c r="O2434" s="64" t="s">
        <v>568</v>
      </c>
    </row>
    <row r="2435" spans="2:15" x14ac:dyDescent="0.3">
      <c r="B2435" t="s">
        <v>1536</v>
      </c>
      <c r="C2435" t="s">
        <v>14848</v>
      </c>
      <c r="D2435" t="s">
        <v>1408</v>
      </c>
      <c r="E2435" s="64">
        <v>0</v>
      </c>
      <c r="F2435" s="64">
        <v>0</v>
      </c>
      <c r="G2435" s="47">
        <v>42551</v>
      </c>
      <c r="H2435" s="71">
        <v>6.666666666666667</v>
      </c>
      <c r="I2435" s="64">
        <v>-1</v>
      </c>
      <c r="J2435" s="64" t="s">
        <v>249</v>
      </c>
      <c r="K2435" s="64" t="s">
        <v>2173</v>
      </c>
      <c r="L2435" s="64" t="s">
        <v>14849</v>
      </c>
      <c r="M2435" s="64" t="s">
        <v>236</v>
      </c>
      <c r="N2435" s="64" t="s">
        <v>254</v>
      </c>
      <c r="O2435" s="64" t="s">
        <v>568</v>
      </c>
    </row>
    <row r="2436" spans="2:15" x14ac:dyDescent="0.3">
      <c r="B2436" t="s">
        <v>1536</v>
      </c>
      <c r="C2436" t="s">
        <v>14899</v>
      </c>
      <c r="D2436" t="s">
        <v>298</v>
      </c>
      <c r="E2436" s="64">
        <v>0</v>
      </c>
      <c r="F2436" s="64">
        <v>0</v>
      </c>
      <c r="G2436" s="47">
        <v>42537</v>
      </c>
      <c r="H2436" s="71">
        <v>6.666666666666667</v>
      </c>
      <c r="I2436" s="64">
        <v>-1</v>
      </c>
      <c r="J2436" s="64" t="s">
        <v>249</v>
      </c>
      <c r="K2436" s="64" t="s">
        <v>2160</v>
      </c>
      <c r="L2436" s="64" t="s">
        <v>2936</v>
      </c>
      <c r="M2436" s="64" t="s">
        <v>236</v>
      </c>
      <c r="N2436" s="64" t="s">
        <v>254</v>
      </c>
      <c r="O2436" s="64" t="s">
        <v>568</v>
      </c>
    </row>
    <row r="2437" spans="2:15" x14ac:dyDescent="0.3">
      <c r="B2437" t="s">
        <v>1547</v>
      </c>
      <c r="C2437" t="s">
        <v>14970</v>
      </c>
      <c r="D2437" t="s">
        <v>568</v>
      </c>
      <c r="E2437" s="64">
        <v>0</v>
      </c>
      <c r="F2437" s="64">
        <v>0</v>
      </c>
      <c r="G2437" s="47">
        <v>42543</v>
      </c>
      <c r="H2437" s="71">
        <v>6.666666666666667</v>
      </c>
      <c r="I2437" s="64">
        <v>0</v>
      </c>
      <c r="J2437" s="64" t="s">
        <v>1538</v>
      </c>
      <c r="K2437" s="64" t="s">
        <v>2176</v>
      </c>
      <c r="L2437" s="64" t="s">
        <v>11714</v>
      </c>
      <c r="M2437" s="64" t="s">
        <v>242</v>
      </c>
      <c r="N2437" s="64" t="s">
        <v>254</v>
      </c>
      <c r="O2437" s="64" t="s">
        <v>568</v>
      </c>
    </row>
    <row r="2438" spans="2:15" x14ac:dyDescent="0.3">
      <c r="B2438" t="s">
        <v>1536</v>
      </c>
      <c r="C2438" t="s">
        <v>15200</v>
      </c>
      <c r="D2438" t="s">
        <v>244</v>
      </c>
      <c r="E2438" s="64">
        <v>0</v>
      </c>
      <c r="F2438" s="64">
        <v>0</v>
      </c>
      <c r="G2438" s="47">
        <v>42542</v>
      </c>
      <c r="H2438" s="71">
        <v>6.666666666666667</v>
      </c>
      <c r="I2438" s="64">
        <v>-1</v>
      </c>
      <c r="J2438" s="64" t="s">
        <v>249</v>
      </c>
      <c r="K2438" s="64" t="s">
        <v>2160</v>
      </c>
      <c r="L2438" s="64" t="s">
        <v>2936</v>
      </c>
      <c r="M2438" s="64" t="s">
        <v>236</v>
      </c>
      <c r="N2438" s="64" t="s">
        <v>254</v>
      </c>
      <c r="O2438" s="64" t="s">
        <v>568</v>
      </c>
    </row>
    <row r="2439" spans="2:15" x14ac:dyDescent="0.3">
      <c r="B2439" t="s">
        <v>1536</v>
      </c>
      <c r="C2439" t="s">
        <v>15309</v>
      </c>
      <c r="D2439" t="s">
        <v>312</v>
      </c>
      <c r="E2439" s="64">
        <v>0</v>
      </c>
      <c r="F2439" s="64">
        <v>0</v>
      </c>
      <c r="G2439" s="47">
        <v>42541</v>
      </c>
      <c r="H2439" s="71">
        <v>6.666666666666667</v>
      </c>
      <c r="I2439" s="64">
        <v>-1</v>
      </c>
      <c r="J2439" s="64" t="s">
        <v>1538</v>
      </c>
      <c r="K2439" s="64" t="s">
        <v>2173</v>
      </c>
      <c r="L2439" s="64" t="s">
        <v>12932</v>
      </c>
      <c r="M2439" s="64" t="s">
        <v>246</v>
      </c>
      <c r="N2439" s="64" t="s">
        <v>254</v>
      </c>
      <c r="O2439" s="64" t="s">
        <v>568</v>
      </c>
    </row>
    <row r="2440" spans="2:15" x14ac:dyDescent="0.3">
      <c r="B2440" t="s">
        <v>1536</v>
      </c>
      <c r="C2440" t="s">
        <v>15324</v>
      </c>
      <c r="D2440" t="s">
        <v>2343</v>
      </c>
      <c r="E2440" s="64">
        <v>0</v>
      </c>
      <c r="F2440" s="64">
        <v>0</v>
      </c>
      <c r="G2440" s="47">
        <v>42546</v>
      </c>
      <c r="H2440" s="71">
        <v>6.666666666666667</v>
      </c>
      <c r="I2440" s="64">
        <v>50106</v>
      </c>
      <c r="J2440" s="64" t="s">
        <v>249</v>
      </c>
      <c r="K2440" s="64" t="s">
        <v>2160</v>
      </c>
      <c r="L2440" s="64" t="s">
        <v>14238</v>
      </c>
      <c r="M2440" s="64" t="s">
        <v>236</v>
      </c>
      <c r="N2440" s="64" t="s">
        <v>254</v>
      </c>
      <c r="O2440" s="64" t="s">
        <v>568</v>
      </c>
    </row>
    <row r="2441" spans="2:15" x14ac:dyDescent="0.3">
      <c r="B2441" t="s">
        <v>1536</v>
      </c>
      <c r="C2441" t="s">
        <v>15451</v>
      </c>
      <c r="D2441" t="s">
        <v>1408</v>
      </c>
      <c r="E2441" s="64">
        <v>0</v>
      </c>
      <c r="F2441" s="64">
        <v>0</v>
      </c>
      <c r="G2441" s="47">
        <v>42535</v>
      </c>
      <c r="H2441" s="71">
        <v>6.666666666666667</v>
      </c>
      <c r="I2441" s="64">
        <v>-1</v>
      </c>
      <c r="J2441" s="64" t="s">
        <v>1538</v>
      </c>
      <c r="K2441" s="64" t="s">
        <v>2160</v>
      </c>
      <c r="L2441" s="64" t="s">
        <v>3939</v>
      </c>
      <c r="M2441" s="64" t="s">
        <v>242</v>
      </c>
      <c r="N2441" s="64" t="s">
        <v>254</v>
      </c>
      <c r="O2441" s="64" t="s">
        <v>568</v>
      </c>
    </row>
    <row r="2442" spans="2:15" x14ac:dyDescent="0.3">
      <c r="B2442" t="s">
        <v>1536</v>
      </c>
      <c r="C2442" t="s">
        <v>15496</v>
      </c>
      <c r="D2442" t="s">
        <v>548</v>
      </c>
      <c r="E2442" s="64">
        <v>0</v>
      </c>
      <c r="F2442" s="64">
        <v>0</v>
      </c>
      <c r="G2442" s="47">
        <v>42535</v>
      </c>
      <c r="H2442" s="71">
        <v>6.666666666666667</v>
      </c>
      <c r="I2442" s="64">
        <v>-1</v>
      </c>
      <c r="J2442" s="64" t="s">
        <v>1538</v>
      </c>
      <c r="K2442" s="64" t="s">
        <v>2160</v>
      </c>
      <c r="L2442" s="64" t="s">
        <v>2936</v>
      </c>
      <c r="M2442" s="64" t="s">
        <v>242</v>
      </c>
      <c r="N2442" s="64" t="s">
        <v>254</v>
      </c>
      <c r="O2442" s="64" t="s">
        <v>568</v>
      </c>
    </row>
    <row r="2443" spans="2:15" x14ac:dyDescent="0.3">
      <c r="B2443" t="s">
        <v>1536</v>
      </c>
      <c r="C2443" t="s">
        <v>15523</v>
      </c>
      <c r="D2443" t="s">
        <v>1666</v>
      </c>
      <c r="E2443" s="64">
        <v>0</v>
      </c>
      <c r="F2443" s="64">
        <v>0</v>
      </c>
      <c r="G2443" s="47">
        <v>42551</v>
      </c>
      <c r="H2443" s="71">
        <v>6.666666666666667</v>
      </c>
      <c r="I2443" s="64">
        <v>-1</v>
      </c>
      <c r="J2443" s="64" t="s">
        <v>249</v>
      </c>
      <c r="K2443" s="64" t="s">
        <v>2160</v>
      </c>
      <c r="L2443" s="64" t="s">
        <v>2925</v>
      </c>
      <c r="M2443" s="64" t="s">
        <v>246</v>
      </c>
      <c r="N2443" s="64" t="s">
        <v>254</v>
      </c>
      <c r="O2443" s="64" t="s">
        <v>568</v>
      </c>
    </row>
    <row r="2444" spans="2:15" x14ac:dyDescent="0.3">
      <c r="B2444" t="s">
        <v>1536</v>
      </c>
      <c r="C2444" t="s">
        <v>15549</v>
      </c>
      <c r="D2444" t="s">
        <v>1681</v>
      </c>
      <c r="E2444" s="64">
        <v>2</v>
      </c>
      <c r="F2444" s="64">
        <v>500.78</v>
      </c>
      <c r="G2444" s="47">
        <v>42534</v>
      </c>
      <c r="H2444" s="71">
        <v>6.666666666666667</v>
      </c>
      <c r="I2444" s="64">
        <v>-1</v>
      </c>
      <c r="J2444" s="64" t="s">
        <v>1538</v>
      </c>
      <c r="K2444" s="64" t="s">
        <v>2173</v>
      </c>
      <c r="L2444" s="64" t="s">
        <v>15550</v>
      </c>
      <c r="M2444" s="64" t="s">
        <v>242</v>
      </c>
      <c r="N2444" s="64" t="s">
        <v>254</v>
      </c>
      <c r="O2444" s="64" t="s">
        <v>568</v>
      </c>
    </row>
    <row r="2445" spans="2:15" x14ac:dyDescent="0.3">
      <c r="B2445" t="s">
        <v>1536</v>
      </c>
      <c r="C2445" t="s">
        <v>15742</v>
      </c>
      <c r="D2445" t="s">
        <v>1439</v>
      </c>
      <c r="E2445" s="64">
        <v>0</v>
      </c>
      <c r="F2445" s="64">
        <v>0</v>
      </c>
      <c r="G2445" s="47">
        <v>42544</v>
      </c>
      <c r="H2445" s="71">
        <v>6.666666666666667</v>
      </c>
      <c r="I2445" s="64">
        <v>-1</v>
      </c>
      <c r="J2445" s="64" t="s">
        <v>1538</v>
      </c>
      <c r="K2445" s="64" t="s">
        <v>2160</v>
      </c>
      <c r="L2445" s="64" t="s">
        <v>11364</v>
      </c>
      <c r="M2445" s="64" t="s">
        <v>236</v>
      </c>
      <c r="N2445" s="64" t="s">
        <v>254</v>
      </c>
      <c r="O2445" s="64" t="s">
        <v>568</v>
      </c>
    </row>
    <row r="2446" spans="2:15" x14ac:dyDescent="0.3">
      <c r="B2446" t="s">
        <v>1536</v>
      </c>
      <c r="C2446" t="s">
        <v>15925</v>
      </c>
      <c r="D2446" t="s">
        <v>1694</v>
      </c>
      <c r="E2446" s="64">
        <v>1</v>
      </c>
      <c r="F2446" s="64">
        <v>111.28</v>
      </c>
      <c r="G2446" s="47">
        <v>42522</v>
      </c>
      <c r="H2446" s="71">
        <v>6.666666666666667</v>
      </c>
      <c r="I2446" s="64">
        <v>-1</v>
      </c>
      <c r="J2446" s="64" t="s">
        <v>1538</v>
      </c>
      <c r="K2446" s="64" t="s">
        <v>2176</v>
      </c>
      <c r="L2446" s="64" t="s">
        <v>15926</v>
      </c>
      <c r="M2446" s="64" t="s">
        <v>236</v>
      </c>
      <c r="N2446" s="64" t="s">
        <v>254</v>
      </c>
      <c r="O2446" s="64" t="s">
        <v>568</v>
      </c>
    </row>
    <row r="2447" spans="2:15" x14ac:dyDescent="0.3">
      <c r="B2447" t="s">
        <v>1536</v>
      </c>
      <c r="C2447" t="s">
        <v>15941</v>
      </c>
      <c r="D2447" t="s">
        <v>15158</v>
      </c>
      <c r="E2447" s="64">
        <v>0</v>
      </c>
      <c r="F2447" s="64">
        <v>0</v>
      </c>
      <c r="G2447" s="47">
        <v>42549</v>
      </c>
      <c r="H2447" s="71">
        <v>6.666666666666667</v>
      </c>
      <c r="I2447" s="64">
        <v>-1</v>
      </c>
      <c r="J2447" s="64" t="s">
        <v>1538</v>
      </c>
      <c r="K2447" s="64" t="s">
        <v>2160</v>
      </c>
      <c r="L2447" s="64" t="s">
        <v>15942</v>
      </c>
      <c r="M2447" s="64" t="s">
        <v>242</v>
      </c>
      <c r="N2447" s="64" t="s">
        <v>254</v>
      </c>
      <c r="O2447" s="64" t="s">
        <v>568</v>
      </c>
    </row>
    <row r="2448" spans="2:15" x14ac:dyDescent="0.3">
      <c r="B2448" t="s">
        <v>1536</v>
      </c>
      <c r="C2448" t="s">
        <v>16039</v>
      </c>
      <c r="D2448" t="s">
        <v>1574</v>
      </c>
      <c r="E2448" s="64">
        <v>0</v>
      </c>
      <c r="F2448" s="64">
        <v>0</v>
      </c>
      <c r="G2448" s="47">
        <v>42548</v>
      </c>
      <c r="H2448" s="71">
        <v>6.666666666666667</v>
      </c>
      <c r="I2448" s="64">
        <v>-1</v>
      </c>
      <c r="J2448" s="64" t="s">
        <v>1538</v>
      </c>
      <c r="K2448" s="64" t="s">
        <v>2176</v>
      </c>
      <c r="L2448" s="64" t="s">
        <v>14699</v>
      </c>
      <c r="M2448" s="64" t="s">
        <v>241</v>
      </c>
      <c r="N2448" s="64" t="s">
        <v>254</v>
      </c>
      <c r="O2448" s="64" t="s">
        <v>568</v>
      </c>
    </row>
    <row r="2449" spans="2:15" x14ac:dyDescent="0.3">
      <c r="B2449" t="s">
        <v>1536</v>
      </c>
      <c r="C2449" t="s">
        <v>16052</v>
      </c>
      <c r="D2449" t="s">
        <v>2322</v>
      </c>
      <c r="E2449" s="64">
        <v>0</v>
      </c>
      <c r="F2449" s="64">
        <v>0</v>
      </c>
      <c r="G2449" s="47">
        <v>42536</v>
      </c>
      <c r="H2449" s="71">
        <v>6.666666666666667</v>
      </c>
      <c r="I2449" s="64">
        <v>28937</v>
      </c>
      <c r="J2449" s="64" t="s">
        <v>1538</v>
      </c>
      <c r="K2449" s="64" t="s">
        <v>2160</v>
      </c>
      <c r="L2449" s="64" t="s">
        <v>2936</v>
      </c>
      <c r="M2449" s="64" t="s">
        <v>236</v>
      </c>
      <c r="N2449" s="64" t="s">
        <v>254</v>
      </c>
      <c r="O2449" s="64" t="s">
        <v>568</v>
      </c>
    </row>
    <row r="2450" spans="2:15" x14ac:dyDescent="0.3">
      <c r="B2450" t="s">
        <v>1536</v>
      </c>
      <c r="C2450" t="s">
        <v>16058</v>
      </c>
      <c r="D2450" t="s">
        <v>2729</v>
      </c>
      <c r="E2450" s="64">
        <v>0</v>
      </c>
      <c r="F2450" s="64">
        <v>0</v>
      </c>
      <c r="G2450" s="47">
        <v>42530</v>
      </c>
      <c r="H2450" s="71">
        <v>6.666666666666667</v>
      </c>
      <c r="I2450" s="64">
        <v>-1</v>
      </c>
      <c r="J2450" s="64" t="s">
        <v>249</v>
      </c>
      <c r="K2450" s="64" t="s">
        <v>2160</v>
      </c>
      <c r="L2450" s="64" t="s">
        <v>4726</v>
      </c>
      <c r="M2450" s="64" t="s">
        <v>236</v>
      </c>
      <c r="N2450" s="64" t="s">
        <v>254</v>
      </c>
      <c r="O2450" s="64" t="s">
        <v>568</v>
      </c>
    </row>
    <row r="2451" spans="2:15" x14ac:dyDescent="0.3">
      <c r="B2451" t="s">
        <v>1536</v>
      </c>
      <c r="C2451" t="s">
        <v>16208</v>
      </c>
      <c r="D2451" t="s">
        <v>1958</v>
      </c>
      <c r="E2451" s="64">
        <v>0</v>
      </c>
      <c r="F2451" s="64">
        <v>0</v>
      </c>
      <c r="G2451" s="47">
        <v>42528</v>
      </c>
      <c r="H2451" s="71">
        <v>6.666666666666667</v>
      </c>
      <c r="I2451" s="64">
        <v>-1</v>
      </c>
      <c r="J2451" s="64" t="s">
        <v>249</v>
      </c>
      <c r="K2451" s="64" t="s">
        <v>2160</v>
      </c>
      <c r="L2451" s="64" t="s">
        <v>2971</v>
      </c>
      <c r="M2451" s="64" t="s">
        <v>242</v>
      </c>
      <c r="N2451" s="64" t="s">
        <v>254</v>
      </c>
      <c r="O2451" s="64" t="s">
        <v>568</v>
      </c>
    </row>
    <row r="2452" spans="2:15" x14ac:dyDescent="0.3">
      <c r="B2452" t="s">
        <v>1536</v>
      </c>
      <c r="C2452" t="s">
        <v>16451</v>
      </c>
      <c r="D2452" t="s">
        <v>1653</v>
      </c>
      <c r="E2452" s="64">
        <v>0</v>
      </c>
      <c r="F2452" s="64">
        <v>0</v>
      </c>
      <c r="G2452" s="47">
        <v>42544</v>
      </c>
      <c r="H2452" s="71">
        <v>6.666666666666667</v>
      </c>
      <c r="I2452" s="64">
        <v>-1</v>
      </c>
      <c r="J2452" s="64" t="s">
        <v>1538</v>
      </c>
      <c r="K2452" s="64" t="s">
        <v>2160</v>
      </c>
      <c r="L2452" s="64" t="s">
        <v>2992</v>
      </c>
      <c r="M2452" s="64" t="s">
        <v>241</v>
      </c>
      <c r="N2452" s="64" t="s">
        <v>254</v>
      </c>
      <c r="O2452" s="64" t="s">
        <v>568</v>
      </c>
    </row>
    <row r="2453" spans="2:15" x14ac:dyDescent="0.3">
      <c r="B2453" t="s">
        <v>1536</v>
      </c>
      <c r="C2453" t="s">
        <v>11820</v>
      </c>
      <c r="D2453" t="s">
        <v>2191</v>
      </c>
      <c r="E2453" s="64">
        <v>0</v>
      </c>
      <c r="F2453" s="64">
        <v>0</v>
      </c>
      <c r="G2453" s="47">
        <v>42524</v>
      </c>
      <c r="H2453" s="71">
        <v>6.666666666666667</v>
      </c>
      <c r="I2453" s="64">
        <v>101978</v>
      </c>
      <c r="J2453" s="64" t="s">
        <v>1538</v>
      </c>
      <c r="K2453" s="64" t="s">
        <v>2160</v>
      </c>
      <c r="L2453" s="64" t="s">
        <v>2992</v>
      </c>
      <c r="M2453" s="64" t="s">
        <v>246</v>
      </c>
      <c r="N2453" s="64" t="s">
        <v>254</v>
      </c>
      <c r="O2453" s="64" t="s">
        <v>568</v>
      </c>
    </row>
    <row r="2454" spans="2:15" x14ac:dyDescent="0.3">
      <c r="B2454" t="s">
        <v>1536</v>
      </c>
      <c r="C2454" t="s">
        <v>16506</v>
      </c>
      <c r="D2454" t="s">
        <v>1488</v>
      </c>
      <c r="E2454" s="64">
        <v>1</v>
      </c>
      <c r="F2454" s="64">
        <v>1363.76</v>
      </c>
      <c r="G2454" s="47">
        <v>42551</v>
      </c>
      <c r="H2454" s="71">
        <v>6.666666666666667</v>
      </c>
      <c r="I2454" s="64">
        <v>-1</v>
      </c>
      <c r="J2454" s="64" t="s">
        <v>249</v>
      </c>
      <c r="K2454" s="64" t="s">
        <v>2160</v>
      </c>
      <c r="L2454" s="64" t="s">
        <v>2936</v>
      </c>
      <c r="M2454" s="64" t="s">
        <v>242</v>
      </c>
      <c r="N2454" s="64" t="s">
        <v>254</v>
      </c>
      <c r="O2454" s="64" t="s">
        <v>568</v>
      </c>
    </row>
    <row r="2455" spans="2:15" x14ac:dyDescent="0.3">
      <c r="B2455" t="s">
        <v>1536</v>
      </c>
      <c r="C2455" t="s">
        <v>11464</v>
      </c>
      <c r="D2455" t="s">
        <v>2510</v>
      </c>
      <c r="E2455" s="64">
        <v>0</v>
      </c>
      <c r="F2455" s="64">
        <v>0</v>
      </c>
      <c r="G2455" s="47">
        <v>42538</v>
      </c>
      <c r="H2455" s="71">
        <v>6.666666666666667</v>
      </c>
      <c r="I2455" s="64">
        <v>50064</v>
      </c>
      <c r="J2455" s="64" t="s">
        <v>1538</v>
      </c>
      <c r="K2455" s="64" t="s">
        <v>2160</v>
      </c>
      <c r="L2455" s="64" t="s">
        <v>2992</v>
      </c>
      <c r="M2455" s="64" t="s">
        <v>242</v>
      </c>
      <c r="N2455" s="64" t="s">
        <v>254</v>
      </c>
      <c r="O2455" s="64" t="s">
        <v>568</v>
      </c>
    </row>
    <row r="2456" spans="2:15" x14ac:dyDescent="0.3">
      <c r="B2456" t="s">
        <v>1536</v>
      </c>
      <c r="C2456" t="s">
        <v>11791</v>
      </c>
      <c r="D2456" t="s">
        <v>2156</v>
      </c>
      <c r="E2456" s="64">
        <v>0</v>
      </c>
      <c r="F2456" s="64">
        <v>0</v>
      </c>
      <c r="G2456" s="47">
        <v>42549</v>
      </c>
      <c r="H2456" s="71">
        <v>6.666666666666667</v>
      </c>
      <c r="I2456" s="64">
        <v>137143</v>
      </c>
      <c r="J2456" s="64" t="s">
        <v>249</v>
      </c>
      <c r="K2456" s="64" t="s">
        <v>2160</v>
      </c>
      <c r="L2456" s="64" t="s">
        <v>2992</v>
      </c>
      <c r="M2456" s="64" t="s">
        <v>241</v>
      </c>
      <c r="N2456" s="64" t="s">
        <v>254</v>
      </c>
      <c r="O2456" s="64" t="s">
        <v>568</v>
      </c>
    </row>
    <row r="2457" spans="2:15" x14ac:dyDescent="0.3">
      <c r="B2457" t="s">
        <v>1536</v>
      </c>
      <c r="C2457" t="s">
        <v>16828</v>
      </c>
      <c r="D2457" t="s">
        <v>490</v>
      </c>
      <c r="E2457" s="64">
        <v>0</v>
      </c>
      <c r="F2457" s="64">
        <v>0</v>
      </c>
      <c r="G2457" s="47">
        <v>42548</v>
      </c>
      <c r="H2457" s="71">
        <v>6.666666666666667</v>
      </c>
      <c r="I2457" s="64">
        <v>-1</v>
      </c>
      <c r="J2457" s="64" t="s">
        <v>1538</v>
      </c>
      <c r="K2457" s="64" t="s">
        <v>1535</v>
      </c>
      <c r="L2457" s="64" t="s">
        <v>1535</v>
      </c>
      <c r="M2457" s="64" t="s">
        <v>239</v>
      </c>
      <c r="N2457" s="64" t="s">
        <v>254</v>
      </c>
      <c r="O2457" s="64" t="s">
        <v>568</v>
      </c>
    </row>
    <row r="2458" spans="2:15" x14ac:dyDescent="0.3">
      <c r="B2458" t="s">
        <v>1547</v>
      </c>
      <c r="C2458" t="s">
        <v>16890</v>
      </c>
      <c r="D2458" t="s">
        <v>568</v>
      </c>
      <c r="E2458" s="64">
        <v>0</v>
      </c>
      <c r="F2458" s="64">
        <v>0</v>
      </c>
      <c r="G2458" s="47">
        <v>42534</v>
      </c>
      <c r="H2458" s="71">
        <v>6.666666666666667</v>
      </c>
      <c r="I2458" s="64">
        <v>0</v>
      </c>
      <c r="J2458" s="64" t="s">
        <v>1538</v>
      </c>
      <c r="K2458" s="64" t="s">
        <v>1535</v>
      </c>
      <c r="L2458" s="64" t="s">
        <v>1535</v>
      </c>
      <c r="M2458" s="64" t="s">
        <v>236</v>
      </c>
      <c r="N2458" s="64" t="s">
        <v>254</v>
      </c>
      <c r="O2458" s="64" t="s">
        <v>568</v>
      </c>
    </row>
    <row r="2459" spans="2:15" x14ac:dyDescent="0.3">
      <c r="B2459" t="s">
        <v>1536</v>
      </c>
      <c r="C2459" t="s">
        <v>16950</v>
      </c>
      <c r="D2459" t="s">
        <v>459</v>
      </c>
      <c r="E2459" s="64">
        <v>0</v>
      </c>
      <c r="F2459" s="64">
        <v>0</v>
      </c>
      <c r="G2459" s="47">
        <v>42549</v>
      </c>
      <c r="H2459" s="71">
        <v>6.666666666666667</v>
      </c>
      <c r="I2459" s="64">
        <v>-1</v>
      </c>
      <c r="J2459" s="64" t="s">
        <v>249</v>
      </c>
      <c r="K2459" s="64" t="s">
        <v>1535</v>
      </c>
      <c r="L2459" s="64" t="s">
        <v>1535</v>
      </c>
      <c r="M2459" s="64" t="s">
        <v>236</v>
      </c>
      <c r="N2459" s="64" t="s">
        <v>254</v>
      </c>
      <c r="O2459" s="64" t="s">
        <v>568</v>
      </c>
    </row>
    <row r="2460" spans="2:15" x14ac:dyDescent="0.3">
      <c r="B2460" t="s">
        <v>1547</v>
      </c>
      <c r="C2460" t="s">
        <v>16980</v>
      </c>
      <c r="D2460" t="s">
        <v>568</v>
      </c>
      <c r="E2460" s="64">
        <v>0</v>
      </c>
      <c r="F2460" s="64">
        <v>0</v>
      </c>
      <c r="G2460" s="47">
        <v>42546</v>
      </c>
      <c r="H2460" s="71">
        <v>6.666666666666667</v>
      </c>
      <c r="I2460" s="64">
        <v>0</v>
      </c>
      <c r="J2460" s="64" t="s">
        <v>1538</v>
      </c>
      <c r="K2460" s="64" t="s">
        <v>1535</v>
      </c>
      <c r="L2460" s="64" t="s">
        <v>1535</v>
      </c>
      <c r="M2460" s="64" t="s">
        <v>236</v>
      </c>
      <c r="N2460" s="64" t="s">
        <v>254</v>
      </c>
      <c r="O2460" s="64" t="s">
        <v>568</v>
      </c>
    </row>
    <row r="2461" spans="2:15" x14ac:dyDescent="0.3">
      <c r="B2461" t="s">
        <v>1536</v>
      </c>
      <c r="C2461" t="s">
        <v>17156</v>
      </c>
      <c r="D2461" t="s">
        <v>454</v>
      </c>
      <c r="E2461" s="64">
        <v>1</v>
      </c>
      <c r="F2461" s="64">
        <v>4304.3900000000003</v>
      </c>
      <c r="G2461" s="47">
        <v>42542</v>
      </c>
      <c r="H2461" s="71">
        <v>6.666666666666667</v>
      </c>
      <c r="I2461" s="64">
        <v>-1</v>
      </c>
      <c r="J2461" s="64" t="s">
        <v>249</v>
      </c>
      <c r="K2461" s="64" t="s">
        <v>1535</v>
      </c>
      <c r="L2461" s="64" t="s">
        <v>1535</v>
      </c>
      <c r="M2461" s="64" t="s">
        <v>236</v>
      </c>
      <c r="N2461" s="64" t="s">
        <v>254</v>
      </c>
      <c r="O2461" s="64" t="s">
        <v>568</v>
      </c>
    </row>
    <row r="2462" spans="2:15" x14ac:dyDescent="0.3">
      <c r="B2462" t="s">
        <v>1536</v>
      </c>
      <c r="C2462" t="s">
        <v>17297</v>
      </c>
      <c r="D2462" t="s">
        <v>550</v>
      </c>
      <c r="E2462" s="64">
        <v>2</v>
      </c>
      <c r="F2462" s="64">
        <v>500.78</v>
      </c>
      <c r="G2462" s="47">
        <v>42542</v>
      </c>
      <c r="H2462" s="71">
        <v>6.666666666666667</v>
      </c>
      <c r="I2462" s="64">
        <v>-1</v>
      </c>
      <c r="J2462" s="64" t="s">
        <v>1538</v>
      </c>
      <c r="K2462" s="64" t="s">
        <v>1535</v>
      </c>
      <c r="L2462" s="64" t="s">
        <v>1535</v>
      </c>
      <c r="M2462" s="64" t="s">
        <v>241</v>
      </c>
      <c r="N2462" s="64" t="s">
        <v>254</v>
      </c>
      <c r="O2462" s="64" t="s">
        <v>568</v>
      </c>
    </row>
    <row r="2463" spans="2:15" x14ac:dyDescent="0.3">
      <c r="B2463" t="s">
        <v>1547</v>
      </c>
      <c r="C2463" t="s">
        <v>17337</v>
      </c>
      <c r="D2463" t="s">
        <v>568</v>
      </c>
      <c r="E2463" s="64">
        <v>0</v>
      </c>
      <c r="F2463" s="64">
        <v>0</v>
      </c>
      <c r="G2463" s="47">
        <v>42523</v>
      </c>
      <c r="H2463" s="71">
        <v>6.666666666666667</v>
      </c>
      <c r="I2463" s="64">
        <v>0</v>
      </c>
      <c r="J2463" s="64" t="s">
        <v>1538</v>
      </c>
      <c r="K2463" s="64" t="s">
        <v>1535</v>
      </c>
      <c r="L2463" s="64" t="s">
        <v>1535</v>
      </c>
      <c r="M2463" s="64" t="s">
        <v>242</v>
      </c>
      <c r="N2463" s="64" t="s">
        <v>254</v>
      </c>
      <c r="O2463" s="64" t="s">
        <v>568</v>
      </c>
    </row>
    <row r="2464" spans="2:15" x14ac:dyDescent="0.3">
      <c r="B2464" t="s">
        <v>1536</v>
      </c>
      <c r="C2464" t="s">
        <v>17349</v>
      </c>
      <c r="D2464" t="s">
        <v>1540</v>
      </c>
      <c r="E2464" s="64">
        <v>0</v>
      </c>
      <c r="F2464" s="64">
        <v>0</v>
      </c>
      <c r="G2464" s="47">
        <v>42524</v>
      </c>
      <c r="H2464" s="71">
        <v>6.666666666666667</v>
      </c>
      <c r="I2464" s="64">
        <v>-1</v>
      </c>
      <c r="J2464" s="64" t="s">
        <v>1538</v>
      </c>
      <c r="K2464" s="64" t="s">
        <v>1535</v>
      </c>
      <c r="L2464" s="64" t="s">
        <v>1535</v>
      </c>
      <c r="M2464" s="64" t="s">
        <v>246</v>
      </c>
      <c r="N2464" s="64" t="s">
        <v>254</v>
      </c>
      <c r="O2464" s="64" t="s">
        <v>568</v>
      </c>
    </row>
    <row r="2465" spans="2:15" x14ac:dyDescent="0.3">
      <c r="B2465" t="s">
        <v>1547</v>
      </c>
      <c r="C2465" t="s">
        <v>17386</v>
      </c>
      <c r="D2465" t="s">
        <v>568</v>
      </c>
      <c r="E2465" s="64">
        <v>0</v>
      </c>
      <c r="F2465" s="64">
        <v>0</v>
      </c>
      <c r="G2465" s="47">
        <v>42539</v>
      </c>
      <c r="H2465" s="71">
        <v>6.666666666666667</v>
      </c>
      <c r="I2465" s="64">
        <v>0</v>
      </c>
      <c r="J2465" s="64" t="s">
        <v>1538</v>
      </c>
      <c r="K2465" s="64" t="s">
        <v>1535</v>
      </c>
      <c r="L2465" s="64" t="s">
        <v>1535</v>
      </c>
      <c r="M2465" s="64" t="s">
        <v>236</v>
      </c>
      <c r="N2465" s="64" t="s">
        <v>254</v>
      </c>
      <c r="O2465" s="64" t="s">
        <v>568</v>
      </c>
    </row>
    <row r="2466" spans="2:15" x14ac:dyDescent="0.3">
      <c r="B2466" t="s">
        <v>1536</v>
      </c>
      <c r="C2466" t="s">
        <v>17446</v>
      </c>
      <c r="D2466" t="s">
        <v>541</v>
      </c>
      <c r="E2466" s="64">
        <v>1</v>
      </c>
      <c r="F2466" s="64">
        <v>1363.76</v>
      </c>
      <c r="G2466" s="47">
        <v>42538</v>
      </c>
      <c r="H2466" s="71">
        <v>6.666666666666667</v>
      </c>
      <c r="I2466" s="64">
        <v>-1</v>
      </c>
      <c r="J2466" s="64" t="s">
        <v>1538</v>
      </c>
      <c r="K2466" s="64" t="s">
        <v>1535</v>
      </c>
      <c r="L2466" s="64" t="s">
        <v>1535</v>
      </c>
      <c r="M2466" s="64" t="s">
        <v>241</v>
      </c>
      <c r="N2466" s="64" t="s">
        <v>254</v>
      </c>
      <c r="O2466" s="64" t="s">
        <v>568</v>
      </c>
    </row>
    <row r="2467" spans="2:15" x14ac:dyDescent="0.3">
      <c r="B2467" t="s">
        <v>1547</v>
      </c>
      <c r="C2467" t="s">
        <v>17478</v>
      </c>
      <c r="D2467" t="s">
        <v>568</v>
      </c>
      <c r="E2467" s="64">
        <v>0</v>
      </c>
      <c r="F2467" s="64">
        <v>0</v>
      </c>
      <c r="G2467" s="47">
        <v>42543</v>
      </c>
      <c r="H2467" s="71">
        <v>6.666666666666667</v>
      </c>
      <c r="I2467" s="64">
        <v>0</v>
      </c>
      <c r="J2467" s="64" t="s">
        <v>1538</v>
      </c>
      <c r="K2467" s="64" t="s">
        <v>1535</v>
      </c>
      <c r="L2467" s="64" t="s">
        <v>1535</v>
      </c>
      <c r="M2467" s="64" t="s">
        <v>236</v>
      </c>
      <c r="N2467" s="64" t="s">
        <v>254</v>
      </c>
      <c r="O2467" s="64" t="s">
        <v>568</v>
      </c>
    </row>
    <row r="2468" spans="2:15" x14ac:dyDescent="0.3">
      <c r="B2468" t="s">
        <v>1536</v>
      </c>
      <c r="C2468" t="s">
        <v>12449</v>
      </c>
      <c r="D2468" t="s">
        <v>358</v>
      </c>
      <c r="E2468" s="64">
        <v>1</v>
      </c>
      <c r="F2468" s="64">
        <v>333.85</v>
      </c>
      <c r="G2468" s="47">
        <v>42507</v>
      </c>
      <c r="H2468" s="71">
        <v>6.75</v>
      </c>
      <c r="I2468" s="64">
        <v>-1</v>
      </c>
      <c r="J2468" s="64" t="s">
        <v>249</v>
      </c>
      <c r="K2468" s="64" t="s">
        <v>1535</v>
      </c>
      <c r="L2468" s="64" t="s">
        <v>1535</v>
      </c>
      <c r="M2468" s="64" t="s">
        <v>236</v>
      </c>
      <c r="N2468" s="64" t="s">
        <v>254</v>
      </c>
      <c r="O2468" s="64" t="s">
        <v>568</v>
      </c>
    </row>
    <row r="2469" spans="2:15" x14ac:dyDescent="0.3">
      <c r="B2469" t="s">
        <v>1536</v>
      </c>
      <c r="C2469" t="s">
        <v>12549</v>
      </c>
      <c r="D2469" t="s">
        <v>1693</v>
      </c>
      <c r="E2469" s="64">
        <v>0</v>
      </c>
      <c r="F2469" s="64">
        <v>0</v>
      </c>
      <c r="G2469" s="47">
        <v>42492</v>
      </c>
      <c r="H2469" s="71">
        <v>6.75</v>
      </c>
      <c r="I2469" s="64">
        <v>-1</v>
      </c>
      <c r="J2469" s="64" t="s">
        <v>1538</v>
      </c>
      <c r="K2469" s="64" t="s">
        <v>1535</v>
      </c>
      <c r="L2469" s="64" t="s">
        <v>1535</v>
      </c>
      <c r="M2469" s="64" t="s">
        <v>242</v>
      </c>
      <c r="N2469" s="64" t="s">
        <v>254</v>
      </c>
      <c r="O2469" s="64" t="s">
        <v>568</v>
      </c>
    </row>
    <row r="2470" spans="2:15" x14ac:dyDescent="0.3">
      <c r="B2470" t="s">
        <v>1536</v>
      </c>
      <c r="C2470" t="s">
        <v>12568</v>
      </c>
      <c r="D2470" t="s">
        <v>12468</v>
      </c>
      <c r="E2470" s="64">
        <v>0</v>
      </c>
      <c r="F2470" s="64">
        <v>0</v>
      </c>
      <c r="G2470" s="47">
        <v>42492</v>
      </c>
      <c r="H2470" s="71">
        <v>6.75</v>
      </c>
      <c r="I2470" s="64">
        <v>-1</v>
      </c>
      <c r="J2470" s="64" t="s">
        <v>1538</v>
      </c>
      <c r="K2470" s="64" t="s">
        <v>1535</v>
      </c>
      <c r="L2470" s="64" t="s">
        <v>1535</v>
      </c>
      <c r="M2470" s="64" t="s">
        <v>236</v>
      </c>
      <c r="N2470" s="64" t="s">
        <v>254</v>
      </c>
      <c r="O2470" s="64" t="s">
        <v>568</v>
      </c>
    </row>
    <row r="2471" spans="2:15" x14ac:dyDescent="0.3">
      <c r="B2471" t="s">
        <v>1536</v>
      </c>
      <c r="C2471" t="s">
        <v>12668</v>
      </c>
      <c r="D2471" t="s">
        <v>1570</v>
      </c>
      <c r="E2471" s="64">
        <v>1</v>
      </c>
      <c r="F2471" s="64">
        <v>111.28</v>
      </c>
      <c r="G2471" s="47">
        <v>42509</v>
      </c>
      <c r="H2471" s="71">
        <v>6.75</v>
      </c>
      <c r="I2471" s="64">
        <v>-1</v>
      </c>
      <c r="J2471" s="64" t="s">
        <v>1538</v>
      </c>
      <c r="K2471" s="64" t="s">
        <v>1535</v>
      </c>
      <c r="L2471" s="64" t="s">
        <v>1535</v>
      </c>
      <c r="M2471" s="64" t="s">
        <v>242</v>
      </c>
      <c r="N2471" s="64" t="s">
        <v>254</v>
      </c>
      <c r="O2471" s="64" t="s">
        <v>568</v>
      </c>
    </row>
    <row r="2472" spans="2:15" x14ac:dyDescent="0.3">
      <c r="B2472" t="s">
        <v>1547</v>
      </c>
      <c r="C2472" t="s">
        <v>12736</v>
      </c>
      <c r="D2472" t="s">
        <v>568</v>
      </c>
      <c r="E2472" s="64">
        <v>0</v>
      </c>
      <c r="F2472" s="64">
        <v>0</v>
      </c>
      <c r="G2472" s="47">
        <v>42501</v>
      </c>
      <c r="H2472" s="71">
        <v>6.75</v>
      </c>
      <c r="I2472" s="64">
        <v>0</v>
      </c>
      <c r="J2472" s="64" t="s">
        <v>1538</v>
      </c>
      <c r="K2472" s="64" t="s">
        <v>1535</v>
      </c>
      <c r="L2472" s="64" t="s">
        <v>1535</v>
      </c>
      <c r="M2472" s="64" t="s">
        <v>242</v>
      </c>
      <c r="N2472" s="64" t="s">
        <v>254</v>
      </c>
      <c r="O2472" s="64" t="s">
        <v>568</v>
      </c>
    </row>
    <row r="2473" spans="2:15" x14ac:dyDescent="0.3">
      <c r="B2473" t="s">
        <v>1547</v>
      </c>
      <c r="C2473" t="s">
        <v>12820</v>
      </c>
      <c r="D2473" t="s">
        <v>568</v>
      </c>
      <c r="E2473" s="64">
        <v>0</v>
      </c>
      <c r="F2473" s="64">
        <v>0</v>
      </c>
      <c r="G2473" s="47">
        <v>42515</v>
      </c>
      <c r="H2473" s="71">
        <v>6.75</v>
      </c>
      <c r="I2473" s="64">
        <v>0</v>
      </c>
      <c r="J2473" s="64" t="s">
        <v>1538</v>
      </c>
      <c r="K2473" s="64" t="s">
        <v>1535</v>
      </c>
      <c r="L2473" s="64" t="s">
        <v>1535</v>
      </c>
      <c r="M2473" s="64" t="s">
        <v>242</v>
      </c>
      <c r="N2473" s="64" t="s">
        <v>254</v>
      </c>
      <c r="O2473" s="64" t="s">
        <v>568</v>
      </c>
    </row>
    <row r="2474" spans="2:15" x14ac:dyDescent="0.3">
      <c r="B2474" t="s">
        <v>1547</v>
      </c>
      <c r="C2474" t="s">
        <v>12894</v>
      </c>
      <c r="D2474" t="s">
        <v>568</v>
      </c>
      <c r="E2474" s="64">
        <v>0</v>
      </c>
      <c r="F2474" s="64">
        <v>0</v>
      </c>
      <c r="G2474" s="47">
        <v>42515</v>
      </c>
      <c r="H2474" s="71">
        <v>6.75</v>
      </c>
      <c r="I2474" s="64">
        <v>0</v>
      </c>
      <c r="J2474" s="64" t="s">
        <v>1538</v>
      </c>
      <c r="K2474" s="64" t="s">
        <v>1535</v>
      </c>
      <c r="L2474" s="64" t="s">
        <v>1535</v>
      </c>
      <c r="M2474" s="64" t="s">
        <v>242</v>
      </c>
      <c r="N2474" s="64" t="s">
        <v>254</v>
      </c>
      <c r="O2474" s="64" t="s">
        <v>568</v>
      </c>
    </row>
    <row r="2475" spans="2:15" x14ac:dyDescent="0.3">
      <c r="B2475" t="s">
        <v>1536</v>
      </c>
      <c r="C2475" t="s">
        <v>12942</v>
      </c>
      <c r="D2475" t="s">
        <v>1560</v>
      </c>
      <c r="E2475" s="64">
        <v>0</v>
      </c>
      <c r="F2475" s="64">
        <v>0</v>
      </c>
      <c r="G2475" s="47">
        <v>42508</v>
      </c>
      <c r="H2475" s="71">
        <v>6.75</v>
      </c>
      <c r="I2475" s="64">
        <v>-1</v>
      </c>
      <c r="J2475" s="64" t="s">
        <v>1538</v>
      </c>
      <c r="K2475" s="64" t="s">
        <v>2160</v>
      </c>
      <c r="L2475" s="64" t="s">
        <v>2936</v>
      </c>
      <c r="M2475" s="64" t="s">
        <v>236</v>
      </c>
      <c r="N2475" s="64" t="s">
        <v>254</v>
      </c>
      <c r="O2475" s="64" t="s">
        <v>568</v>
      </c>
    </row>
    <row r="2476" spans="2:15" x14ac:dyDescent="0.3">
      <c r="B2476" t="s">
        <v>1536</v>
      </c>
      <c r="C2476" t="s">
        <v>12233</v>
      </c>
      <c r="D2476" t="s">
        <v>2284</v>
      </c>
      <c r="E2476" s="64">
        <v>0</v>
      </c>
      <c r="F2476" s="64">
        <v>0</v>
      </c>
      <c r="G2476" s="47">
        <v>42492</v>
      </c>
      <c r="H2476" s="71">
        <v>6.75</v>
      </c>
      <c r="I2476" s="64">
        <v>233599</v>
      </c>
      <c r="J2476" s="64" t="s">
        <v>1538</v>
      </c>
      <c r="K2476" s="64" t="s">
        <v>2173</v>
      </c>
      <c r="L2476" s="64" t="s">
        <v>11455</v>
      </c>
      <c r="M2476" s="64" t="s">
        <v>236</v>
      </c>
      <c r="N2476" s="64" t="s">
        <v>254</v>
      </c>
      <c r="O2476" s="64" t="s">
        <v>568</v>
      </c>
    </row>
    <row r="2477" spans="2:15" x14ac:dyDescent="0.3">
      <c r="B2477" t="s">
        <v>1536</v>
      </c>
      <c r="C2477" t="s">
        <v>13404</v>
      </c>
      <c r="D2477" t="s">
        <v>272</v>
      </c>
      <c r="E2477" s="64">
        <v>0</v>
      </c>
      <c r="F2477" s="64">
        <v>0</v>
      </c>
      <c r="G2477" s="47">
        <v>42510</v>
      </c>
      <c r="H2477" s="71">
        <v>6.75</v>
      </c>
      <c r="I2477" s="64">
        <v>-1</v>
      </c>
      <c r="J2477" s="64" t="s">
        <v>249</v>
      </c>
      <c r="K2477" s="64" t="s">
        <v>2173</v>
      </c>
      <c r="L2477" s="64" t="s">
        <v>4235</v>
      </c>
      <c r="M2477" s="64" t="s">
        <v>236</v>
      </c>
      <c r="N2477" s="64" t="s">
        <v>254</v>
      </c>
      <c r="O2477" s="64" t="s">
        <v>568</v>
      </c>
    </row>
    <row r="2478" spans="2:15" x14ac:dyDescent="0.3">
      <c r="B2478" t="s">
        <v>1536</v>
      </c>
      <c r="C2478" t="s">
        <v>13453</v>
      </c>
      <c r="D2478" t="s">
        <v>12953</v>
      </c>
      <c r="E2478" s="64">
        <v>0</v>
      </c>
      <c r="F2478" s="64">
        <v>0</v>
      </c>
      <c r="G2478" s="47">
        <v>42492</v>
      </c>
      <c r="H2478" s="71">
        <v>6.75</v>
      </c>
      <c r="I2478" s="64">
        <v>-1</v>
      </c>
      <c r="J2478" s="64" t="s">
        <v>1538</v>
      </c>
      <c r="K2478" s="64" t="s">
        <v>2160</v>
      </c>
      <c r="L2478" s="64" t="s">
        <v>4235</v>
      </c>
      <c r="M2478" s="64" t="s">
        <v>236</v>
      </c>
      <c r="N2478" s="64" t="s">
        <v>254</v>
      </c>
      <c r="O2478" s="64" t="s">
        <v>568</v>
      </c>
    </row>
    <row r="2479" spans="2:15" x14ac:dyDescent="0.3">
      <c r="B2479" t="s">
        <v>1536</v>
      </c>
      <c r="C2479" t="s">
        <v>13465</v>
      </c>
      <c r="D2479" t="s">
        <v>2729</v>
      </c>
      <c r="E2479" s="64">
        <v>0</v>
      </c>
      <c r="F2479" s="64">
        <v>0</v>
      </c>
      <c r="G2479" s="47">
        <v>42520</v>
      </c>
      <c r="H2479" s="71">
        <v>6.75</v>
      </c>
      <c r="I2479" s="64">
        <v>-1</v>
      </c>
      <c r="J2479" s="64" t="s">
        <v>249</v>
      </c>
      <c r="K2479" s="64" t="s">
        <v>2176</v>
      </c>
      <c r="L2479" s="64" t="s">
        <v>13171</v>
      </c>
      <c r="M2479" s="64" t="s">
        <v>242</v>
      </c>
      <c r="N2479" s="64" t="s">
        <v>254</v>
      </c>
      <c r="O2479" s="64" t="s">
        <v>568</v>
      </c>
    </row>
    <row r="2480" spans="2:15" x14ac:dyDescent="0.3">
      <c r="B2480" t="s">
        <v>1536</v>
      </c>
      <c r="C2480" t="s">
        <v>13635</v>
      </c>
      <c r="D2480" t="s">
        <v>2030</v>
      </c>
      <c r="E2480" s="64">
        <v>1</v>
      </c>
      <c r="F2480" s="64">
        <v>55.64</v>
      </c>
      <c r="G2480" s="47">
        <v>42496</v>
      </c>
      <c r="H2480" s="71">
        <v>6.75</v>
      </c>
      <c r="I2480" s="64">
        <v>-1</v>
      </c>
      <c r="J2480" s="64" t="s">
        <v>249</v>
      </c>
      <c r="K2480" s="64" t="s">
        <v>2176</v>
      </c>
      <c r="L2480" s="64" t="s">
        <v>13636</v>
      </c>
      <c r="M2480" s="64" t="s">
        <v>242</v>
      </c>
      <c r="N2480" s="64" t="s">
        <v>254</v>
      </c>
      <c r="O2480" s="64" t="s">
        <v>568</v>
      </c>
    </row>
    <row r="2481" spans="2:15" x14ac:dyDescent="0.3">
      <c r="B2481" t="s">
        <v>1536</v>
      </c>
      <c r="C2481" t="s">
        <v>13680</v>
      </c>
      <c r="D2481" t="s">
        <v>2043</v>
      </c>
      <c r="E2481" s="64">
        <v>0</v>
      </c>
      <c r="F2481" s="64">
        <v>0</v>
      </c>
      <c r="G2481" s="47">
        <v>42517</v>
      </c>
      <c r="H2481" s="71">
        <v>6.75</v>
      </c>
      <c r="I2481" s="64">
        <v>-1</v>
      </c>
      <c r="J2481" s="64" t="s">
        <v>1538</v>
      </c>
      <c r="K2481" s="64" t="s">
        <v>2160</v>
      </c>
      <c r="L2481" s="64" t="s">
        <v>13681</v>
      </c>
      <c r="M2481" s="64" t="s">
        <v>242</v>
      </c>
      <c r="N2481" s="64" t="s">
        <v>254</v>
      </c>
      <c r="O2481" s="64" t="s">
        <v>568</v>
      </c>
    </row>
    <row r="2482" spans="2:15" x14ac:dyDescent="0.3">
      <c r="B2482" t="s">
        <v>1546</v>
      </c>
      <c r="C2482" t="s">
        <v>13773</v>
      </c>
      <c r="D2482" t="s">
        <v>1435</v>
      </c>
      <c r="E2482" s="64">
        <v>0</v>
      </c>
      <c r="F2482" s="64">
        <v>0</v>
      </c>
      <c r="G2482" s="47">
        <v>42509</v>
      </c>
      <c r="H2482" s="71">
        <v>6.75</v>
      </c>
      <c r="I2482" s="64">
        <v>-1</v>
      </c>
      <c r="J2482" s="64" t="s">
        <v>249</v>
      </c>
      <c r="K2482" s="64" t="s">
        <v>2176</v>
      </c>
      <c r="L2482" s="64" t="s">
        <v>13774</v>
      </c>
      <c r="M2482" s="64" t="s">
        <v>242</v>
      </c>
      <c r="N2482" s="64" t="s">
        <v>254</v>
      </c>
      <c r="O2482" s="64" t="s">
        <v>568</v>
      </c>
    </row>
    <row r="2483" spans="2:15" x14ac:dyDescent="0.3">
      <c r="B2483" t="s">
        <v>1536</v>
      </c>
      <c r="C2483" t="s">
        <v>13830</v>
      </c>
      <c r="D2483" t="s">
        <v>13139</v>
      </c>
      <c r="E2483" s="64">
        <v>0</v>
      </c>
      <c r="F2483" s="64">
        <v>0</v>
      </c>
      <c r="G2483" s="47">
        <v>42521</v>
      </c>
      <c r="H2483" s="71">
        <v>6.75</v>
      </c>
      <c r="I2483" s="64">
        <v>293212</v>
      </c>
      <c r="J2483" s="64" t="s">
        <v>249</v>
      </c>
      <c r="K2483" s="64" t="s">
        <v>2160</v>
      </c>
      <c r="L2483" s="64" t="s">
        <v>4235</v>
      </c>
      <c r="M2483" s="64" t="s">
        <v>242</v>
      </c>
      <c r="N2483" s="64" t="s">
        <v>254</v>
      </c>
      <c r="O2483" s="64" t="s">
        <v>568</v>
      </c>
    </row>
    <row r="2484" spans="2:15" x14ac:dyDescent="0.3">
      <c r="B2484" t="s">
        <v>1536</v>
      </c>
      <c r="C2484" t="s">
        <v>13859</v>
      </c>
      <c r="D2484" t="s">
        <v>2742</v>
      </c>
      <c r="E2484" s="64">
        <v>1</v>
      </c>
      <c r="F2484" s="64">
        <v>3525.62</v>
      </c>
      <c r="G2484" s="47">
        <v>42494</v>
      </c>
      <c r="H2484" s="71">
        <v>6.75</v>
      </c>
      <c r="I2484" s="64">
        <v>-1</v>
      </c>
      <c r="J2484" s="64" t="s">
        <v>1538</v>
      </c>
      <c r="K2484" s="64" t="s">
        <v>1535</v>
      </c>
      <c r="L2484" s="64" t="s">
        <v>1535</v>
      </c>
      <c r="M2484" s="64" t="s">
        <v>236</v>
      </c>
      <c r="N2484" s="64" t="s">
        <v>254</v>
      </c>
      <c r="O2484" s="64" t="s">
        <v>568</v>
      </c>
    </row>
    <row r="2485" spans="2:15" x14ac:dyDescent="0.3">
      <c r="B2485" t="s">
        <v>1536</v>
      </c>
      <c r="C2485" t="s">
        <v>13920</v>
      </c>
      <c r="D2485" t="s">
        <v>2090</v>
      </c>
      <c r="E2485" s="64">
        <v>0</v>
      </c>
      <c r="F2485" s="64">
        <v>0</v>
      </c>
      <c r="G2485" s="47">
        <v>42501</v>
      </c>
      <c r="H2485" s="71">
        <v>6.75</v>
      </c>
      <c r="I2485" s="64">
        <v>-1</v>
      </c>
      <c r="J2485" s="64" t="s">
        <v>1538</v>
      </c>
      <c r="K2485" s="64" t="s">
        <v>2160</v>
      </c>
      <c r="L2485" s="64" t="s">
        <v>3818</v>
      </c>
      <c r="M2485" s="64" t="s">
        <v>246</v>
      </c>
      <c r="N2485" s="64" t="s">
        <v>254</v>
      </c>
      <c r="O2485" s="64" t="s">
        <v>568</v>
      </c>
    </row>
    <row r="2486" spans="2:15" x14ac:dyDescent="0.3">
      <c r="B2486" t="s">
        <v>1536</v>
      </c>
      <c r="C2486" t="s">
        <v>13930</v>
      </c>
      <c r="D2486" t="s">
        <v>2112</v>
      </c>
      <c r="E2486" s="64">
        <v>0</v>
      </c>
      <c r="F2486" s="64">
        <v>0</v>
      </c>
      <c r="G2486" s="47">
        <v>42517</v>
      </c>
      <c r="H2486" s="71">
        <v>6.75</v>
      </c>
      <c r="I2486" s="64">
        <v>-1</v>
      </c>
      <c r="J2486" s="64" t="s">
        <v>249</v>
      </c>
      <c r="K2486" s="64" t="s">
        <v>2173</v>
      </c>
      <c r="L2486" s="64" t="s">
        <v>13931</v>
      </c>
      <c r="M2486" s="64" t="s">
        <v>236</v>
      </c>
      <c r="N2486" s="64" t="s">
        <v>254</v>
      </c>
      <c r="O2486" s="64" t="s">
        <v>568</v>
      </c>
    </row>
    <row r="2487" spans="2:15" x14ac:dyDescent="0.3">
      <c r="B2487" t="s">
        <v>1536</v>
      </c>
      <c r="C2487" t="s">
        <v>13960</v>
      </c>
      <c r="D2487" t="s">
        <v>2030</v>
      </c>
      <c r="E2487" s="64">
        <v>0</v>
      </c>
      <c r="F2487" s="64">
        <v>0</v>
      </c>
      <c r="G2487" s="47">
        <v>42508</v>
      </c>
      <c r="H2487" s="71">
        <v>6.75</v>
      </c>
      <c r="I2487" s="64">
        <v>-1</v>
      </c>
      <c r="J2487" s="64" t="s">
        <v>249</v>
      </c>
      <c r="K2487" s="64" t="s">
        <v>2160</v>
      </c>
      <c r="L2487" s="64" t="s">
        <v>3818</v>
      </c>
      <c r="M2487" s="64" t="s">
        <v>242</v>
      </c>
      <c r="N2487" s="64" t="s">
        <v>254</v>
      </c>
      <c r="O2487" s="64" t="s">
        <v>568</v>
      </c>
    </row>
    <row r="2488" spans="2:15" x14ac:dyDescent="0.3">
      <c r="B2488" t="s">
        <v>1536</v>
      </c>
      <c r="C2488" t="s">
        <v>13986</v>
      </c>
      <c r="D2488" t="s">
        <v>302</v>
      </c>
      <c r="E2488" s="64">
        <v>0</v>
      </c>
      <c r="F2488" s="64">
        <v>0</v>
      </c>
      <c r="G2488" s="47">
        <v>42493</v>
      </c>
      <c r="H2488" s="71">
        <v>6.75</v>
      </c>
      <c r="I2488" s="64">
        <v>-1</v>
      </c>
      <c r="J2488" s="64" t="s">
        <v>249</v>
      </c>
      <c r="K2488" s="64" t="s">
        <v>2173</v>
      </c>
      <c r="L2488" s="64" t="s">
        <v>13184</v>
      </c>
      <c r="M2488" s="64" t="s">
        <v>236</v>
      </c>
      <c r="N2488" s="64" t="s">
        <v>254</v>
      </c>
      <c r="O2488" s="64" t="s">
        <v>568</v>
      </c>
    </row>
    <row r="2489" spans="2:15" x14ac:dyDescent="0.3">
      <c r="B2489" t="s">
        <v>1536</v>
      </c>
      <c r="C2489" t="s">
        <v>14030</v>
      </c>
      <c r="D2489" t="s">
        <v>2308</v>
      </c>
      <c r="E2489" s="64">
        <v>0</v>
      </c>
      <c r="F2489" s="64">
        <v>0</v>
      </c>
      <c r="G2489" s="47">
        <v>42515</v>
      </c>
      <c r="H2489" s="71">
        <v>6.75</v>
      </c>
      <c r="I2489" s="64">
        <v>-1</v>
      </c>
      <c r="J2489" s="64" t="s">
        <v>1538</v>
      </c>
      <c r="K2489" s="64" t="s">
        <v>2160</v>
      </c>
      <c r="L2489" s="64" t="s">
        <v>3939</v>
      </c>
      <c r="M2489" s="64" t="s">
        <v>236</v>
      </c>
      <c r="N2489" s="64" t="s">
        <v>254</v>
      </c>
      <c r="O2489" s="64" t="s">
        <v>568</v>
      </c>
    </row>
    <row r="2490" spans="2:15" x14ac:dyDescent="0.3">
      <c r="B2490" t="s">
        <v>1536</v>
      </c>
      <c r="C2490" t="s">
        <v>11376</v>
      </c>
      <c r="D2490" t="s">
        <v>2512</v>
      </c>
      <c r="E2490" s="64">
        <v>0</v>
      </c>
      <c r="F2490" s="64">
        <v>0</v>
      </c>
      <c r="G2490" s="47">
        <v>42502</v>
      </c>
      <c r="H2490" s="71">
        <v>6.75</v>
      </c>
      <c r="I2490" s="64">
        <v>127128</v>
      </c>
      <c r="J2490" s="64" t="s">
        <v>1538</v>
      </c>
      <c r="K2490" s="64" t="s">
        <v>2176</v>
      </c>
      <c r="L2490" s="64" t="s">
        <v>11377</v>
      </c>
      <c r="M2490" s="64" t="s">
        <v>236</v>
      </c>
      <c r="N2490" s="64" t="s">
        <v>254</v>
      </c>
      <c r="O2490" s="64" t="s">
        <v>568</v>
      </c>
    </row>
    <row r="2491" spans="2:15" x14ac:dyDescent="0.3">
      <c r="B2491" t="s">
        <v>1536</v>
      </c>
      <c r="C2491" t="s">
        <v>14173</v>
      </c>
      <c r="D2491" t="s">
        <v>1657</v>
      </c>
      <c r="E2491" s="64">
        <v>1</v>
      </c>
      <c r="F2491" s="64">
        <v>6367.51</v>
      </c>
      <c r="G2491" s="47">
        <v>42514</v>
      </c>
      <c r="H2491" s="71">
        <v>6.75</v>
      </c>
      <c r="I2491" s="64">
        <v>-1</v>
      </c>
      <c r="J2491" s="64" t="s">
        <v>249</v>
      </c>
      <c r="K2491" s="64" t="s">
        <v>2160</v>
      </c>
      <c r="L2491" s="64" t="s">
        <v>2936</v>
      </c>
      <c r="M2491" s="64" t="s">
        <v>242</v>
      </c>
      <c r="N2491" s="64" t="s">
        <v>254</v>
      </c>
      <c r="O2491" s="64" t="s">
        <v>568</v>
      </c>
    </row>
    <row r="2492" spans="2:15" x14ac:dyDescent="0.3">
      <c r="B2492" t="s">
        <v>1536</v>
      </c>
      <c r="C2492" t="s">
        <v>12072</v>
      </c>
      <c r="D2492" t="s">
        <v>2208</v>
      </c>
      <c r="E2492" s="64">
        <v>0</v>
      </c>
      <c r="F2492" s="64">
        <v>0</v>
      </c>
      <c r="G2492" s="47">
        <v>42521</v>
      </c>
      <c r="H2492" s="71">
        <v>6.75</v>
      </c>
      <c r="I2492" s="64">
        <v>91110</v>
      </c>
      <c r="J2492" s="64" t="s">
        <v>249</v>
      </c>
      <c r="K2492" s="64" t="s">
        <v>2160</v>
      </c>
      <c r="L2492" s="64" t="s">
        <v>4726</v>
      </c>
      <c r="M2492" s="64" t="s">
        <v>236</v>
      </c>
      <c r="N2492" s="64" t="s">
        <v>254</v>
      </c>
      <c r="O2492" s="64" t="s">
        <v>568</v>
      </c>
    </row>
    <row r="2493" spans="2:15" x14ac:dyDescent="0.3">
      <c r="B2493" t="s">
        <v>1536</v>
      </c>
      <c r="C2493" t="s">
        <v>14204</v>
      </c>
      <c r="D2493" t="s">
        <v>2023</v>
      </c>
      <c r="E2493" s="64">
        <v>0</v>
      </c>
      <c r="F2493" s="64">
        <v>0</v>
      </c>
      <c r="G2493" s="47">
        <v>42503</v>
      </c>
      <c r="H2493" s="71">
        <v>6.75</v>
      </c>
      <c r="I2493" s="64">
        <v>-1</v>
      </c>
      <c r="J2493" s="64" t="s">
        <v>1538</v>
      </c>
      <c r="K2493" s="64" t="s">
        <v>2160</v>
      </c>
      <c r="L2493" s="64" t="s">
        <v>14205</v>
      </c>
      <c r="M2493" s="64" t="s">
        <v>241</v>
      </c>
      <c r="N2493" s="64" t="s">
        <v>254</v>
      </c>
      <c r="O2493" s="64" t="s">
        <v>568</v>
      </c>
    </row>
    <row r="2494" spans="2:15" x14ac:dyDescent="0.3">
      <c r="B2494" t="s">
        <v>1536</v>
      </c>
      <c r="C2494" t="s">
        <v>14325</v>
      </c>
      <c r="D2494" t="s">
        <v>264</v>
      </c>
      <c r="E2494" s="64">
        <v>0</v>
      </c>
      <c r="F2494" s="64">
        <v>0</v>
      </c>
      <c r="G2494" s="47">
        <v>42510</v>
      </c>
      <c r="H2494" s="71">
        <v>6.75</v>
      </c>
      <c r="I2494" s="64">
        <v>-1</v>
      </c>
      <c r="J2494" s="64" t="s">
        <v>1538</v>
      </c>
      <c r="K2494" s="64" t="s">
        <v>2160</v>
      </c>
      <c r="L2494" s="64" t="s">
        <v>5722</v>
      </c>
      <c r="M2494" s="64" t="s">
        <v>236</v>
      </c>
      <c r="N2494" s="64" t="s">
        <v>254</v>
      </c>
      <c r="O2494" s="64" t="s">
        <v>568</v>
      </c>
    </row>
    <row r="2495" spans="2:15" x14ac:dyDescent="0.3">
      <c r="B2495" t="s">
        <v>1536</v>
      </c>
      <c r="C2495" t="s">
        <v>14382</v>
      </c>
      <c r="D2495" t="s">
        <v>1487</v>
      </c>
      <c r="E2495" s="64">
        <v>0</v>
      </c>
      <c r="F2495" s="64">
        <v>0</v>
      </c>
      <c r="G2495" s="47">
        <v>42494</v>
      </c>
      <c r="H2495" s="71">
        <v>6.75</v>
      </c>
      <c r="I2495" s="64">
        <v>-1</v>
      </c>
      <c r="J2495" s="64" t="s">
        <v>1538</v>
      </c>
      <c r="K2495" s="64" t="s">
        <v>2160</v>
      </c>
      <c r="L2495" s="64" t="s">
        <v>12967</v>
      </c>
      <c r="M2495" s="64" t="s">
        <v>239</v>
      </c>
      <c r="N2495" s="64" t="s">
        <v>254</v>
      </c>
      <c r="O2495" s="64" t="s">
        <v>568</v>
      </c>
    </row>
    <row r="2496" spans="2:15" x14ac:dyDescent="0.3">
      <c r="B2496" t="s">
        <v>1536</v>
      </c>
      <c r="C2496" t="s">
        <v>14656</v>
      </c>
      <c r="D2496" t="s">
        <v>2377</v>
      </c>
      <c r="E2496" s="64">
        <v>0</v>
      </c>
      <c r="F2496" s="64">
        <v>0</v>
      </c>
      <c r="G2496" s="47">
        <v>42494</v>
      </c>
      <c r="H2496" s="71">
        <v>6.75</v>
      </c>
      <c r="I2496" s="64">
        <v>-1</v>
      </c>
      <c r="J2496" s="64" t="s">
        <v>1538</v>
      </c>
      <c r="K2496" s="64" t="s">
        <v>2173</v>
      </c>
      <c r="L2496" s="64" t="s">
        <v>3070</v>
      </c>
      <c r="M2496" s="64" t="s">
        <v>242</v>
      </c>
      <c r="N2496" s="64" t="s">
        <v>254</v>
      </c>
      <c r="O2496" s="64" t="s">
        <v>568</v>
      </c>
    </row>
    <row r="2497" spans="2:15" x14ac:dyDescent="0.3">
      <c r="B2497" t="s">
        <v>1536</v>
      </c>
      <c r="C2497" t="s">
        <v>14677</v>
      </c>
      <c r="D2497" t="s">
        <v>1520</v>
      </c>
      <c r="E2497" s="64">
        <v>0</v>
      </c>
      <c r="F2497" s="64">
        <v>0</v>
      </c>
      <c r="G2497" s="47">
        <v>42518</v>
      </c>
      <c r="H2497" s="71">
        <v>6.75</v>
      </c>
      <c r="I2497" s="64">
        <v>-1</v>
      </c>
      <c r="J2497" s="64" t="s">
        <v>1538</v>
      </c>
      <c r="K2497" s="64" t="s">
        <v>2160</v>
      </c>
      <c r="L2497" s="64" t="s">
        <v>3939</v>
      </c>
      <c r="M2497" s="64" t="s">
        <v>246</v>
      </c>
      <c r="N2497" s="64" t="s">
        <v>254</v>
      </c>
      <c r="O2497" s="64" t="s">
        <v>568</v>
      </c>
    </row>
    <row r="2498" spans="2:15" x14ac:dyDescent="0.3">
      <c r="B2498" t="s">
        <v>1536</v>
      </c>
      <c r="C2498" t="s">
        <v>15003</v>
      </c>
      <c r="D2498" t="s">
        <v>1565</v>
      </c>
      <c r="E2498" s="64">
        <v>1</v>
      </c>
      <c r="F2498" s="64">
        <v>4304.3900000000003</v>
      </c>
      <c r="G2498" s="47">
        <v>42494</v>
      </c>
      <c r="H2498" s="71">
        <v>6.75</v>
      </c>
      <c r="I2498" s="64">
        <v>-1</v>
      </c>
      <c r="J2498" s="64" t="s">
        <v>1538</v>
      </c>
      <c r="K2498" s="64" t="s">
        <v>2176</v>
      </c>
      <c r="L2498" s="64" t="s">
        <v>12873</v>
      </c>
      <c r="M2498" s="64" t="s">
        <v>242</v>
      </c>
      <c r="N2498" s="64" t="s">
        <v>254</v>
      </c>
      <c r="O2498" s="64" t="s">
        <v>568</v>
      </c>
    </row>
    <row r="2499" spans="2:15" x14ac:dyDescent="0.3">
      <c r="B2499" t="s">
        <v>1536</v>
      </c>
      <c r="C2499" t="s">
        <v>15026</v>
      </c>
      <c r="D2499" t="s">
        <v>1862</v>
      </c>
      <c r="E2499" s="64">
        <v>2</v>
      </c>
      <c r="F2499" s="64">
        <v>1920.18</v>
      </c>
      <c r="G2499" s="47">
        <v>42511</v>
      </c>
      <c r="H2499" s="71">
        <v>6.75</v>
      </c>
      <c r="I2499" s="64">
        <v>-1</v>
      </c>
      <c r="J2499" s="64" t="s">
        <v>1538</v>
      </c>
      <c r="K2499" s="64" t="s">
        <v>2160</v>
      </c>
      <c r="L2499" s="64" t="s">
        <v>8716</v>
      </c>
      <c r="M2499" s="64" t="s">
        <v>236</v>
      </c>
      <c r="N2499" s="64" t="s">
        <v>254</v>
      </c>
      <c r="O2499" s="64" t="s">
        <v>568</v>
      </c>
    </row>
    <row r="2500" spans="2:15" x14ac:dyDescent="0.3">
      <c r="B2500" t="s">
        <v>1546</v>
      </c>
      <c r="C2500" t="s">
        <v>15140</v>
      </c>
      <c r="D2500" t="s">
        <v>2018</v>
      </c>
      <c r="E2500" s="64">
        <v>0</v>
      </c>
      <c r="F2500" s="64">
        <v>0</v>
      </c>
      <c r="G2500" s="47">
        <v>42515</v>
      </c>
      <c r="H2500" s="71">
        <v>6.75</v>
      </c>
      <c r="I2500" s="64">
        <v>-1</v>
      </c>
      <c r="J2500" s="64" t="s">
        <v>1538</v>
      </c>
      <c r="K2500" s="64" t="s">
        <v>2160</v>
      </c>
      <c r="L2500" s="64" t="s">
        <v>2925</v>
      </c>
      <c r="M2500" s="64" t="s">
        <v>236</v>
      </c>
      <c r="N2500" s="64" t="s">
        <v>254</v>
      </c>
      <c r="O2500" s="64" t="s">
        <v>568</v>
      </c>
    </row>
    <row r="2501" spans="2:15" x14ac:dyDescent="0.3">
      <c r="B2501" t="s">
        <v>1536</v>
      </c>
      <c r="C2501" t="s">
        <v>11965</v>
      </c>
      <c r="D2501" t="s">
        <v>2349</v>
      </c>
      <c r="E2501" s="64">
        <v>0</v>
      </c>
      <c r="F2501" s="64">
        <v>0</v>
      </c>
      <c r="G2501" s="47">
        <v>42494</v>
      </c>
      <c r="H2501" s="71">
        <v>6.75</v>
      </c>
      <c r="I2501" s="64">
        <v>70341</v>
      </c>
      <c r="J2501" s="64" t="s">
        <v>1538</v>
      </c>
      <c r="K2501" s="64" t="s">
        <v>2176</v>
      </c>
      <c r="L2501" s="64" t="s">
        <v>11966</v>
      </c>
      <c r="M2501" s="64" t="s">
        <v>246</v>
      </c>
      <c r="N2501" s="64" t="s">
        <v>254</v>
      </c>
      <c r="O2501" s="64" t="s">
        <v>568</v>
      </c>
    </row>
    <row r="2502" spans="2:15" x14ac:dyDescent="0.3">
      <c r="B2502" t="s">
        <v>1536</v>
      </c>
      <c r="C2502" t="s">
        <v>15393</v>
      </c>
      <c r="D2502" t="s">
        <v>1432</v>
      </c>
      <c r="E2502" s="64">
        <v>0</v>
      </c>
      <c r="F2502" s="64">
        <v>0</v>
      </c>
      <c r="G2502" s="47">
        <v>42521</v>
      </c>
      <c r="H2502" s="71">
        <v>6.75</v>
      </c>
      <c r="I2502" s="64">
        <v>-1</v>
      </c>
      <c r="J2502" s="64" t="s">
        <v>1538</v>
      </c>
      <c r="K2502" s="64" t="s">
        <v>2160</v>
      </c>
      <c r="L2502" s="64" t="s">
        <v>7837</v>
      </c>
      <c r="M2502" s="64" t="s">
        <v>236</v>
      </c>
      <c r="N2502" s="64" t="s">
        <v>254</v>
      </c>
      <c r="O2502" s="64" t="s">
        <v>568</v>
      </c>
    </row>
    <row r="2503" spans="2:15" x14ac:dyDescent="0.3">
      <c r="B2503" t="s">
        <v>1536</v>
      </c>
      <c r="C2503" t="s">
        <v>15737</v>
      </c>
      <c r="D2503" t="s">
        <v>2200</v>
      </c>
      <c r="E2503" s="64">
        <v>0</v>
      </c>
      <c r="F2503" s="64">
        <v>0</v>
      </c>
      <c r="G2503" s="47">
        <v>42507</v>
      </c>
      <c r="H2503" s="71">
        <v>6.75</v>
      </c>
      <c r="I2503" s="64">
        <v>203641</v>
      </c>
      <c r="J2503" s="64" t="s">
        <v>249</v>
      </c>
      <c r="K2503" s="64" t="s">
        <v>2176</v>
      </c>
      <c r="L2503" s="64" t="s">
        <v>15738</v>
      </c>
      <c r="M2503" s="64" t="s">
        <v>242</v>
      </c>
      <c r="N2503" s="64" t="s">
        <v>254</v>
      </c>
      <c r="O2503" s="64" t="s">
        <v>568</v>
      </c>
    </row>
    <row r="2504" spans="2:15" x14ac:dyDescent="0.3">
      <c r="B2504" t="s">
        <v>1536</v>
      </c>
      <c r="C2504" t="s">
        <v>15743</v>
      </c>
      <c r="D2504" t="s">
        <v>1779</v>
      </c>
      <c r="E2504" s="64">
        <v>1</v>
      </c>
      <c r="F2504" s="64">
        <v>111.28</v>
      </c>
      <c r="G2504" s="47">
        <v>42509</v>
      </c>
      <c r="H2504" s="71">
        <v>6.75</v>
      </c>
      <c r="I2504" s="64">
        <v>-1</v>
      </c>
      <c r="J2504" s="64" t="s">
        <v>249</v>
      </c>
      <c r="K2504" s="64" t="s">
        <v>2173</v>
      </c>
      <c r="L2504" s="64" t="s">
        <v>3010</v>
      </c>
      <c r="M2504" s="64" t="s">
        <v>236</v>
      </c>
      <c r="N2504" s="64" t="s">
        <v>254</v>
      </c>
      <c r="O2504" s="64" t="s">
        <v>568</v>
      </c>
    </row>
    <row r="2505" spans="2:15" x14ac:dyDescent="0.3">
      <c r="B2505" t="s">
        <v>1536</v>
      </c>
      <c r="C2505" t="s">
        <v>16043</v>
      </c>
      <c r="D2505" t="s">
        <v>1450</v>
      </c>
      <c r="E2505" s="64">
        <v>0</v>
      </c>
      <c r="F2505" s="64">
        <v>0</v>
      </c>
      <c r="G2505" s="47">
        <v>42521</v>
      </c>
      <c r="H2505" s="71">
        <v>6.75</v>
      </c>
      <c r="I2505" s="64">
        <v>-1</v>
      </c>
      <c r="J2505" s="64" t="s">
        <v>1538</v>
      </c>
      <c r="K2505" s="64" t="s">
        <v>2176</v>
      </c>
      <c r="L2505" s="64" t="s">
        <v>2712</v>
      </c>
      <c r="M2505" s="64" t="s">
        <v>239</v>
      </c>
      <c r="N2505" s="64" t="s">
        <v>254</v>
      </c>
      <c r="O2505" s="64" t="s">
        <v>568</v>
      </c>
    </row>
    <row r="2506" spans="2:15" x14ac:dyDescent="0.3">
      <c r="B2506" t="s">
        <v>1536</v>
      </c>
      <c r="C2506" t="s">
        <v>16074</v>
      </c>
      <c r="D2506" t="s">
        <v>2119</v>
      </c>
      <c r="E2506" s="64">
        <v>1</v>
      </c>
      <c r="F2506" s="64">
        <v>222.57</v>
      </c>
      <c r="G2506" s="47">
        <v>42492</v>
      </c>
      <c r="H2506" s="71">
        <v>6.75</v>
      </c>
      <c r="I2506" s="64">
        <v>-1</v>
      </c>
      <c r="J2506" s="64" t="s">
        <v>249</v>
      </c>
      <c r="K2506" s="64" t="s">
        <v>2160</v>
      </c>
      <c r="L2506" s="64" t="s">
        <v>3939</v>
      </c>
      <c r="M2506" s="64" t="s">
        <v>236</v>
      </c>
      <c r="N2506" s="64" t="s">
        <v>254</v>
      </c>
      <c r="O2506" s="64" t="s">
        <v>568</v>
      </c>
    </row>
    <row r="2507" spans="2:15" x14ac:dyDescent="0.3">
      <c r="B2507" t="s">
        <v>1536</v>
      </c>
      <c r="C2507" t="s">
        <v>16108</v>
      </c>
      <c r="D2507" t="s">
        <v>1449</v>
      </c>
      <c r="E2507" s="64">
        <v>0</v>
      </c>
      <c r="F2507" s="64">
        <v>0</v>
      </c>
      <c r="G2507" s="47">
        <v>42515</v>
      </c>
      <c r="H2507" s="71">
        <v>6.75</v>
      </c>
      <c r="I2507" s="64">
        <v>-1</v>
      </c>
      <c r="J2507" s="64" t="s">
        <v>249</v>
      </c>
      <c r="K2507" s="64" t="s">
        <v>2160</v>
      </c>
      <c r="L2507" s="64" t="s">
        <v>4726</v>
      </c>
      <c r="M2507" s="64" t="s">
        <v>236</v>
      </c>
      <c r="N2507" s="64" t="s">
        <v>254</v>
      </c>
      <c r="O2507" s="64" t="s">
        <v>568</v>
      </c>
    </row>
    <row r="2508" spans="2:15" x14ac:dyDescent="0.3">
      <c r="B2508" t="s">
        <v>1536</v>
      </c>
      <c r="C2508" t="s">
        <v>16124</v>
      </c>
      <c r="D2508" t="s">
        <v>13068</v>
      </c>
      <c r="E2508" s="64">
        <v>0</v>
      </c>
      <c r="F2508" s="64">
        <v>0</v>
      </c>
      <c r="G2508" s="47">
        <v>42494</v>
      </c>
      <c r="H2508" s="71">
        <v>6.75</v>
      </c>
      <c r="I2508" s="64">
        <v>-1</v>
      </c>
      <c r="J2508" s="64" t="s">
        <v>1538</v>
      </c>
      <c r="K2508" s="64" t="s">
        <v>2160</v>
      </c>
      <c r="L2508" s="64" t="s">
        <v>6646</v>
      </c>
      <c r="M2508" s="64" t="s">
        <v>236</v>
      </c>
      <c r="N2508" s="64" t="s">
        <v>254</v>
      </c>
      <c r="O2508" s="64" t="s">
        <v>568</v>
      </c>
    </row>
    <row r="2509" spans="2:15" x14ac:dyDescent="0.3">
      <c r="B2509" t="s">
        <v>1536</v>
      </c>
      <c r="C2509" t="s">
        <v>16134</v>
      </c>
      <c r="D2509" t="s">
        <v>1689</v>
      </c>
      <c r="E2509" s="64">
        <v>0</v>
      </c>
      <c r="F2509" s="64">
        <v>0</v>
      </c>
      <c r="G2509" s="47">
        <v>42518</v>
      </c>
      <c r="H2509" s="71">
        <v>6.75</v>
      </c>
      <c r="I2509" s="64">
        <v>-1</v>
      </c>
      <c r="J2509" s="64" t="s">
        <v>249</v>
      </c>
      <c r="K2509" s="64" t="s">
        <v>2160</v>
      </c>
      <c r="L2509" s="64" t="s">
        <v>4235</v>
      </c>
      <c r="M2509" s="64" t="s">
        <v>236</v>
      </c>
      <c r="N2509" s="64" t="s">
        <v>254</v>
      </c>
      <c r="O2509" s="64" t="s">
        <v>568</v>
      </c>
    </row>
    <row r="2510" spans="2:15" x14ac:dyDescent="0.3">
      <c r="B2510" t="s">
        <v>1536</v>
      </c>
      <c r="C2510" t="s">
        <v>16205</v>
      </c>
      <c r="D2510" t="s">
        <v>1486</v>
      </c>
      <c r="E2510" s="64">
        <v>0</v>
      </c>
      <c r="F2510" s="64">
        <v>0</v>
      </c>
      <c r="G2510" s="47">
        <v>42510</v>
      </c>
      <c r="H2510" s="71">
        <v>6.75</v>
      </c>
      <c r="I2510" s="64">
        <v>-1</v>
      </c>
      <c r="J2510" s="64" t="s">
        <v>1538</v>
      </c>
      <c r="K2510" s="64" t="s">
        <v>2160</v>
      </c>
      <c r="L2510" s="64" t="s">
        <v>7837</v>
      </c>
      <c r="M2510" s="64" t="s">
        <v>236</v>
      </c>
      <c r="N2510" s="64" t="s">
        <v>254</v>
      </c>
      <c r="O2510" s="64" t="s">
        <v>568</v>
      </c>
    </row>
    <row r="2511" spans="2:15" x14ac:dyDescent="0.3">
      <c r="B2511" t="s">
        <v>1536</v>
      </c>
      <c r="C2511" t="s">
        <v>16216</v>
      </c>
      <c r="D2511" t="s">
        <v>413</v>
      </c>
      <c r="E2511" s="64">
        <v>0</v>
      </c>
      <c r="F2511" s="64">
        <v>0</v>
      </c>
      <c r="G2511" s="47">
        <v>42520</v>
      </c>
      <c r="H2511" s="71">
        <v>6.75</v>
      </c>
      <c r="I2511" s="64">
        <v>-1</v>
      </c>
      <c r="J2511" s="64" t="s">
        <v>249</v>
      </c>
      <c r="K2511" s="64" t="s">
        <v>2160</v>
      </c>
      <c r="L2511" s="64" t="s">
        <v>4726</v>
      </c>
      <c r="M2511" s="64" t="s">
        <v>242</v>
      </c>
      <c r="N2511" s="64" t="s">
        <v>254</v>
      </c>
      <c r="O2511" s="64" t="s">
        <v>568</v>
      </c>
    </row>
    <row r="2512" spans="2:15" x14ac:dyDescent="0.3">
      <c r="B2512" t="s">
        <v>1536</v>
      </c>
      <c r="C2512" t="s">
        <v>16483</v>
      </c>
      <c r="D2512" t="s">
        <v>1437</v>
      </c>
      <c r="E2512" s="64">
        <v>0</v>
      </c>
      <c r="F2512" s="64">
        <v>0</v>
      </c>
      <c r="G2512" s="47">
        <v>42509</v>
      </c>
      <c r="H2512" s="71">
        <v>6.75</v>
      </c>
      <c r="I2512" s="64">
        <v>-1</v>
      </c>
      <c r="J2512" s="64" t="s">
        <v>249</v>
      </c>
      <c r="K2512" s="64" t="s">
        <v>2160</v>
      </c>
      <c r="L2512" s="64" t="s">
        <v>2971</v>
      </c>
      <c r="M2512" s="64" t="s">
        <v>236</v>
      </c>
      <c r="N2512" s="64" t="s">
        <v>254</v>
      </c>
      <c r="O2512" s="64" t="s">
        <v>568</v>
      </c>
    </row>
    <row r="2513" spans="2:15" x14ac:dyDescent="0.3">
      <c r="B2513" t="s">
        <v>1546</v>
      </c>
      <c r="C2513" t="s">
        <v>16488</v>
      </c>
      <c r="D2513" t="s">
        <v>1737</v>
      </c>
      <c r="E2513" s="64">
        <v>2</v>
      </c>
      <c r="F2513" s="64">
        <v>1920.18</v>
      </c>
      <c r="G2513" s="47">
        <v>42494</v>
      </c>
      <c r="H2513" s="71">
        <v>6.75</v>
      </c>
      <c r="I2513" s="64">
        <v>-1</v>
      </c>
      <c r="J2513" s="64" t="s">
        <v>1538</v>
      </c>
      <c r="K2513" s="64" t="s">
        <v>2176</v>
      </c>
      <c r="L2513" s="64" t="s">
        <v>16489</v>
      </c>
      <c r="M2513" s="64" t="s">
        <v>236</v>
      </c>
      <c r="N2513" s="64" t="s">
        <v>254</v>
      </c>
      <c r="O2513" s="64" t="s">
        <v>568</v>
      </c>
    </row>
    <row r="2514" spans="2:15" x14ac:dyDescent="0.3">
      <c r="B2514" t="s">
        <v>1536</v>
      </c>
      <c r="C2514" t="s">
        <v>16525</v>
      </c>
      <c r="D2514" t="s">
        <v>1747</v>
      </c>
      <c r="E2514" s="64">
        <v>0</v>
      </c>
      <c r="F2514" s="64">
        <v>0</v>
      </c>
      <c r="G2514" s="47">
        <v>42509</v>
      </c>
      <c r="H2514" s="71">
        <v>6.75</v>
      </c>
      <c r="I2514" s="64">
        <v>-1</v>
      </c>
      <c r="J2514" s="64" t="s">
        <v>1538</v>
      </c>
      <c r="K2514" s="64" t="s">
        <v>2160</v>
      </c>
      <c r="L2514" s="64" t="s">
        <v>2936</v>
      </c>
      <c r="M2514" s="64" t="s">
        <v>242</v>
      </c>
      <c r="N2514" s="64" t="s">
        <v>254</v>
      </c>
      <c r="O2514" s="64" t="s">
        <v>568</v>
      </c>
    </row>
    <row r="2515" spans="2:15" x14ac:dyDescent="0.3">
      <c r="B2515" t="s">
        <v>1536</v>
      </c>
      <c r="C2515" t="s">
        <v>12000</v>
      </c>
      <c r="D2515" t="s">
        <v>2341</v>
      </c>
      <c r="E2515" s="64">
        <v>0</v>
      </c>
      <c r="F2515" s="64">
        <v>0</v>
      </c>
      <c r="G2515" s="47">
        <v>42520</v>
      </c>
      <c r="H2515" s="71">
        <v>6.75</v>
      </c>
      <c r="I2515" s="64">
        <v>88538</v>
      </c>
      <c r="J2515" s="64" t="s">
        <v>249</v>
      </c>
      <c r="K2515" s="64" t="s">
        <v>2173</v>
      </c>
      <c r="L2515" s="64" t="s">
        <v>12001</v>
      </c>
      <c r="M2515" s="64" t="s">
        <v>246</v>
      </c>
      <c r="N2515" s="64" t="s">
        <v>254</v>
      </c>
      <c r="O2515" s="64" t="s">
        <v>568</v>
      </c>
    </row>
    <row r="2516" spans="2:15" x14ac:dyDescent="0.3">
      <c r="B2516" t="s">
        <v>1536</v>
      </c>
      <c r="C2516" t="s">
        <v>12312</v>
      </c>
      <c r="D2516" t="s">
        <v>2284</v>
      </c>
      <c r="E2516" s="64">
        <v>0</v>
      </c>
      <c r="F2516" s="64">
        <v>0</v>
      </c>
      <c r="G2516" s="47">
        <v>42492</v>
      </c>
      <c r="H2516" s="71">
        <v>6.75</v>
      </c>
      <c r="I2516" s="64">
        <v>111243</v>
      </c>
      <c r="J2516" s="64" t="s">
        <v>249</v>
      </c>
      <c r="K2516" s="64" t="s">
        <v>2173</v>
      </c>
      <c r="L2516" s="64" t="s">
        <v>11455</v>
      </c>
      <c r="M2516" s="64" t="s">
        <v>242</v>
      </c>
      <c r="N2516" s="64" t="s">
        <v>254</v>
      </c>
      <c r="O2516" s="64" t="s">
        <v>568</v>
      </c>
    </row>
    <row r="2517" spans="2:15" x14ac:dyDescent="0.3">
      <c r="B2517" t="s">
        <v>1536</v>
      </c>
      <c r="C2517" t="s">
        <v>16637</v>
      </c>
      <c r="D2517" t="s">
        <v>2190</v>
      </c>
      <c r="E2517" s="64">
        <v>0</v>
      </c>
      <c r="F2517" s="64">
        <v>0</v>
      </c>
      <c r="G2517" s="47">
        <v>42493</v>
      </c>
      <c r="H2517" s="71">
        <v>6.75</v>
      </c>
      <c r="I2517" s="64">
        <v>72867</v>
      </c>
      <c r="J2517" s="64" t="s">
        <v>1538</v>
      </c>
      <c r="K2517" s="64" t="s">
        <v>2160</v>
      </c>
      <c r="L2517" s="64" t="s">
        <v>2936</v>
      </c>
      <c r="M2517" s="64" t="s">
        <v>242</v>
      </c>
      <c r="N2517" s="64" t="s">
        <v>254</v>
      </c>
      <c r="O2517" s="64" t="s">
        <v>568</v>
      </c>
    </row>
    <row r="2518" spans="2:15" x14ac:dyDescent="0.3">
      <c r="B2518" t="s">
        <v>1536</v>
      </c>
      <c r="C2518" t="s">
        <v>16657</v>
      </c>
      <c r="D2518" t="s">
        <v>2371</v>
      </c>
      <c r="E2518" s="64">
        <v>0</v>
      </c>
      <c r="F2518" s="64">
        <v>0</v>
      </c>
      <c r="G2518" s="47">
        <v>42510</v>
      </c>
      <c r="H2518" s="71">
        <v>6.75</v>
      </c>
      <c r="I2518" s="64">
        <v>112262</v>
      </c>
      <c r="J2518" s="64" t="s">
        <v>249</v>
      </c>
      <c r="K2518" s="64" t="s">
        <v>2160</v>
      </c>
      <c r="L2518" s="64" t="s">
        <v>2936</v>
      </c>
      <c r="M2518" s="64" t="s">
        <v>236</v>
      </c>
      <c r="N2518" s="64" t="s">
        <v>254</v>
      </c>
      <c r="O2518" s="64" t="s">
        <v>568</v>
      </c>
    </row>
    <row r="2519" spans="2:15" x14ac:dyDescent="0.3">
      <c r="B2519" t="s">
        <v>1547</v>
      </c>
      <c r="C2519" t="s">
        <v>16839</v>
      </c>
      <c r="D2519" t="s">
        <v>568</v>
      </c>
      <c r="E2519" s="64">
        <v>0</v>
      </c>
      <c r="F2519" s="64">
        <v>0</v>
      </c>
      <c r="G2519" s="47">
        <v>42515</v>
      </c>
      <c r="H2519" s="71">
        <v>6.75</v>
      </c>
      <c r="I2519" s="64">
        <v>0</v>
      </c>
      <c r="J2519" s="64" t="s">
        <v>1538</v>
      </c>
      <c r="K2519" s="64" t="s">
        <v>1535</v>
      </c>
      <c r="L2519" s="64" t="s">
        <v>1535</v>
      </c>
      <c r="M2519" s="64" t="s">
        <v>242</v>
      </c>
      <c r="N2519" s="64" t="s">
        <v>254</v>
      </c>
      <c r="O2519" s="64" t="s">
        <v>568</v>
      </c>
    </row>
    <row r="2520" spans="2:15" x14ac:dyDescent="0.3">
      <c r="B2520" t="s">
        <v>1536</v>
      </c>
      <c r="C2520" t="s">
        <v>16869</v>
      </c>
      <c r="D2520" t="s">
        <v>400</v>
      </c>
      <c r="E2520" s="64">
        <v>0</v>
      </c>
      <c r="F2520" s="64">
        <v>0</v>
      </c>
      <c r="G2520" s="47">
        <v>42515</v>
      </c>
      <c r="H2520" s="71">
        <v>6.75</v>
      </c>
      <c r="I2520" s="64">
        <v>-1</v>
      </c>
      <c r="J2520" s="64" t="s">
        <v>1538</v>
      </c>
      <c r="K2520" s="64" t="s">
        <v>1535</v>
      </c>
      <c r="L2520" s="64" t="s">
        <v>1535</v>
      </c>
      <c r="M2520" s="64" t="s">
        <v>242</v>
      </c>
      <c r="N2520" s="64" t="s">
        <v>254</v>
      </c>
      <c r="O2520" s="64" t="s">
        <v>568</v>
      </c>
    </row>
    <row r="2521" spans="2:15" x14ac:dyDescent="0.3">
      <c r="B2521" t="s">
        <v>1536</v>
      </c>
      <c r="C2521" t="s">
        <v>16905</v>
      </c>
      <c r="D2521" t="s">
        <v>1638</v>
      </c>
      <c r="E2521" s="64">
        <v>0</v>
      </c>
      <c r="F2521" s="64">
        <v>0</v>
      </c>
      <c r="G2521" s="47">
        <v>42521</v>
      </c>
      <c r="H2521" s="71">
        <v>6.75</v>
      </c>
      <c r="I2521" s="64">
        <v>-1</v>
      </c>
      <c r="J2521" s="64" t="s">
        <v>249</v>
      </c>
      <c r="K2521" s="64" t="s">
        <v>1535</v>
      </c>
      <c r="L2521" s="64" t="s">
        <v>1535</v>
      </c>
      <c r="M2521" s="64" t="s">
        <v>241</v>
      </c>
      <c r="N2521" s="64" t="s">
        <v>254</v>
      </c>
      <c r="O2521" s="64" t="s">
        <v>568</v>
      </c>
    </row>
    <row r="2522" spans="2:15" x14ac:dyDescent="0.3">
      <c r="B2522" t="s">
        <v>1546</v>
      </c>
      <c r="C2522" t="s">
        <v>16914</v>
      </c>
      <c r="D2522" t="s">
        <v>12457</v>
      </c>
      <c r="E2522" s="64">
        <v>0</v>
      </c>
      <c r="F2522" s="64">
        <v>0</v>
      </c>
      <c r="G2522" s="47">
        <v>42492</v>
      </c>
      <c r="H2522" s="71">
        <v>6.75</v>
      </c>
      <c r="I2522" s="64">
        <v>-1</v>
      </c>
      <c r="J2522" s="64" t="s">
        <v>1538</v>
      </c>
      <c r="K2522" s="64" t="s">
        <v>1535</v>
      </c>
      <c r="L2522" s="64" t="s">
        <v>1535</v>
      </c>
      <c r="M2522" s="64" t="s">
        <v>239</v>
      </c>
      <c r="N2522" s="64" t="s">
        <v>254</v>
      </c>
      <c r="O2522" s="64" t="s">
        <v>568</v>
      </c>
    </row>
    <row r="2523" spans="2:15" x14ac:dyDescent="0.3">
      <c r="B2523" t="s">
        <v>1536</v>
      </c>
      <c r="C2523" t="s">
        <v>16934</v>
      </c>
      <c r="D2523" t="s">
        <v>311</v>
      </c>
      <c r="E2523" s="64">
        <v>0</v>
      </c>
      <c r="F2523" s="64">
        <v>0</v>
      </c>
      <c r="G2523" s="47">
        <v>42508</v>
      </c>
      <c r="H2523" s="71">
        <v>6.75</v>
      </c>
      <c r="I2523" s="64">
        <v>-1</v>
      </c>
      <c r="J2523" s="64" t="s">
        <v>249</v>
      </c>
      <c r="K2523" s="64" t="s">
        <v>1535</v>
      </c>
      <c r="L2523" s="64" t="s">
        <v>1535</v>
      </c>
      <c r="M2523" s="64" t="s">
        <v>236</v>
      </c>
      <c r="N2523" s="64" t="s">
        <v>254</v>
      </c>
      <c r="O2523" s="64" t="s">
        <v>568</v>
      </c>
    </row>
    <row r="2524" spans="2:15" x14ac:dyDescent="0.3">
      <c r="B2524" t="s">
        <v>1547</v>
      </c>
      <c r="C2524" t="s">
        <v>16936</v>
      </c>
      <c r="D2524" t="s">
        <v>568</v>
      </c>
      <c r="E2524" s="64">
        <v>0</v>
      </c>
      <c r="F2524" s="64">
        <v>0</v>
      </c>
      <c r="G2524" s="47">
        <v>42521</v>
      </c>
      <c r="H2524" s="71">
        <v>6.75</v>
      </c>
      <c r="I2524" s="64">
        <v>0</v>
      </c>
      <c r="J2524" s="64" t="s">
        <v>1538</v>
      </c>
      <c r="K2524" s="64" t="s">
        <v>1535</v>
      </c>
      <c r="L2524" s="64" t="s">
        <v>1535</v>
      </c>
      <c r="M2524" s="64" t="s">
        <v>236</v>
      </c>
      <c r="N2524" s="64" t="s">
        <v>254</v>
      </c>
      <c r="O2524" s="64" t="s">
        <v>568</v>
      </c>
    </row>
    <row r="2525" spans="2:15" x14ac:dyDescent="0.3">
      <c r="B2525" t="s">
        <v>1536</v>
      </c>
      <c r="C2525" t="s">
        <v>16976</v>
      </c>
      <c r="D2525" t="s">
        <v>2379</v>
      </c>
      <c r="E2525" s="64">
        <v>0</v>
      </c>
      <c r="F2525" s="64">
        <v>0</v>
      </c>
      <c r="G2525" s="47">
        <v>42509</v>
      </c>
      <c r="H2525" s="71">
        <v>6.75</v>
      </c>
      <c r="I2525" s="64">
        <v>-1</v>
      </c>
      <c r="J2525" s="64" t="s">
        <v>1538</v>
      </c>
      <c r="K2525" s="64" t="s">
        <v>1535</v>
      </c>
      <c r="L2525" s="64" t="s">
        <v>1535</v>
      </c>
      <c r="M2525" s="64" t="s">
        <v>242</v>
      </c>
      <c r="N2525" s="64" t="s">
        <v>254</v>
      </c>
      <c r="O2525" s="64" t="s">
        <v>568</v>
      </c>
    </row>
    <row r="2526" spans="2:15" x14ac:dyDescent="0.3">
      <c r="B2526" t="s">
        <v>1547</v>
      </c>
      <c r="C2526" t="s">
        <v>16999</v>
      </c>
      <c r="D2526" t="s">
        <v>568</v>
      </c>
      <c r="E2526" s="64">
        <v>0</v>
      </c>
      <c r="F2526" s="64">
        <v>0</v>
      </c>
      <c r="G2526" s="47">
        <v>42521</v>
      </c>
      <c r="H2526" s="71">
        <v>6.75</v>
      </c>
      <c r="I2526" s="64">
        <v>0</v>
      </c>
      <c r="J2526" s="64" t="s">
        <v>1538</v>
      </c>
      <c r="K2526" s="64" t="s">
        <v>1535</v>
      </c>
      <c r="L2526" s="64" t="s">
        <v>1535</v>
      </c>
      <c r="M2526" s="64" t="s">
        <v>242</v>
      </c>
      <c r="N2526" s="64" t="s">
        <v>254</v>
      </c>
      <c r="O2526" s="64" t="s">
        <v>568</v>
      </c>
    </row>
    <row r="2527" spans="2:15" x14ac:dyDescent="0.3">
      <c r="B2527" t="s">
        <v>1536</v>
      </c>
      <c r="C2527" t="s">
        <v>17018</v>
      </c>
      <c r="D2527" t="s">
        <v>1664</v>
      </c>
      <c r="E2527" s="64">
        <v>1</v>
      </c>
      <c r="F2527" s="64">
        <v>111.28</v>
      </c>
      <c r="G2527" s="47">
        <v>42510</v>
      </c>
      <c r="H2527" s="71">
        <v>6.75</v>
      </c>
      <c r="I2527" s="64">
        <v>-1</v>
      </c>
      <c r="J2527" s="64" t="s">
        <v>1538</v>
      </c>
      <c r="K2527" s="64" t="s">
        <v>1535</v>
      </c>
      <c r="L2527" s="64" t="s">
        <v>1535</v>
      </c>
      <c r="M2527" s="64" t="s">
        <v>236</v>
      </c>
      <c r="N2527" s="64" t="s">
        <v>254</v>
      </c>
      <c r="O2527" s="64" t="s">
        <v>568</v>
      </c>
    </row>
    <row r="2528" spans="2:15" x14ac:dyDescent="0.3">
      <c r="B2528" t="s">
        <v>1547</v>
      </c>
      <c r="C2528" t="s">
        <v>17060</v>
      </c>
      <c r="D2528" t="s">
        <v>568</v>
      </c>
      <c r="E2528" s="64">
        <v>0</v>
      </c>
      <c r="F2528" s="64">
        <v>0</v>
      </c>
      <c r="G2528" s="47">
        <v>42521</v>
      </c>
      <c r="H2528" s="71">
        <v>6.75</v>
      </c>
      <c r="I2528" s="64">
        <v>0</v>
      </c>
      <c r="J2528" s="64" t="s">
        <v>1538</v>
      </c>
      <c r="K2528" s="64" t="s">
        <v>1535</v>
      </c>
      <c r="L2528" s="64" t="s">
        <v>1535</v>
      </c>
      <c r="M2528" s="64" t="s">
        <v>242</v>
      </c>
      <c r="N2528" s="64" t="s">
        <v>254</v>
      </c>
      <c r="O2528" s="64" t="s">
        <v>568</v>
      </c>
    </row>
    <row r="2529" spans="2:15" x14ac:dyDescent="0.3">
      <c r="B2529" t="s">
        <v>1536</v>
      </c>
      <c r="C2529" t="s">
        <v>17110</v>
      </c>
      <c r="D2529" t="s">
        <v>471</v>
      </c>
      <c r="E2529" s="64">
        <v>0</v>
      </c>
      <c r="F2529" s="64">
        <v>0</v>
      </c>
      <c r="G2529" s="47">
        <v>42511</v>
      </c>
      <c r="H2529" s="71">
        <v>6.75</v>
      </c>
      <c r="I2529" s="64">
        <v>-1</v>
      </c>
      <c r="J2529" s="64" t="s">
        <v>1538</v>
      </c>
      <c r="K2529" s="64" t="s">
        <v>1535</v>
      </c>
      <c r="L2529" s="64" t="s">
        <v>1535</v>
      </c>
      <c r="M2529" s="64" t="s">
        <v>239</v>
      </c>
      <c r="N2529" s="64" t="s">
        <v>254</v>
      </c>
      <c r="O2529" s="64" t="s">
        <v>568</v>
      </c>
    </row>
    <row r="2530" spans="2:15" x14ac:dyDescent="0.3">
      <c r="B2530" t="s">
        <v>1536</v>
      </c>
      <c r="C2530" t="s">
        <v>17115</v>
      </c>
      <c r="D2530" t="s">
        <v>346</v>
      </c>
      <c r="E2530" s="64">
        <v>0</v>
      </c>
      <c r="F2530" s="64">
        <v>0</v>
      </c>
      <c r="G2530" s="47">
        <v>42521</v>
      </c>
      <c r="H2530" s="71">
        <v>6.75</v>
      </c>
      <c r="I2530" s="64">
        <v>-1</v>
      </c>
      <c r="J2530" s="64" t="s">
        <v>1538</v>
      </c>
      <c r="K2530" s="64" t="s">
        <v>1535</v>
      </c>
      <c r="L2530" s="64" t="s">
        <v>1535</v>
      </c>
      <c r="M2530" s="64" t="s">
        <v>236</v>
      </c>
      <c r="N2530" s="64" t="s">
        <v>254</v>
      </c>
      <c r="O2530" s="64" t="s">
        <v>568</v>
      </c>
    </row>
    <row r="2531" spans="2:15" x14ac:dyDescent="0.3">
      <c r="B2531" t="s">
        <v>1547</v>
      </c>
      <c r="C2531" t="s">
        <v>17209</v>
      </c>
      <c r="D2531" t="s">
        <v>568</v>
      </c>
      <c r="E2531" s="64">
        <v>0</v>
      </c>
      <c r="F2531" s="64">
        <v>0</v>
      </c>
      <c r="G2531" s="47">
        <v>42510</v>
      </c>
      <c r="H2531" s="71">
        <v>6.75</v>
      </c>
      <c r="I2531" s="64">
        <v>0</v>
      </c>
      <c r="J2531" s="64" t="s">
        <v>1538</v>
      </c>
      <c r="K2531" s="64" t="s">
        <v>1535</v>
      </c>
      <c r="L2531" s="64" t="s">
        <v>1535</v>
      </c>
      <c r="M2531" s="64" t="s">
        <v>236</v>
      </c>
      <c r="N2531" s="64" t="s">
        <v>254</v>
      </c>
      <c r="O2531" s="64" t="s">
        <v>568</v>
      </c>
    </row>
    <row r="2532" spans="2:15" x14ac:dyDescent="0.3">
      <c r="B2532" t="s">
        <v>1536</v>
      </c>
      <c r="C2532" t="s">
        <v>17241</v>
      </c>
      <c r="D2532" t="s">
        <v>556</v>
      </c>
      <c r="E2532" s="64">
        <v>0</v>
      </c>
      <c r="F2532" s="64">
        <v>0</v>
      </c>
      <c r="G2532" s="47">
        <v>42509</v>
      </c>
      <c r="H2532" s="71">
        <v>6.75</v>
      </c>
      <c r="I2532" s="64">
        <v>-1</v>
      </c>
      <c r="J2532" s="64" t="s">
        <v>249</v>
      </c>
      <c r="K2532" s="64" t="s">
        <v>1535</v>
      </c>
      <c r="L2532" s="64" t="s">
        <v>1535</v>
      </c>
      <c r="M2532" s="64" t="s">
        <v>236</v>
      </c>
      <c r="N2532" s="64" t="s">
        <v>254</v>
      </c>
      <c r="O2532" s="64" t="s">
        <v>568</v>
      </c>
    </row>
    <row r="2533" spans="2:15" x14ac:dyDescent="0.3">
      <c r="B2533" t="s">
        <v>1536</v>
      </c>
      <c r="C2533" t="s">
        <v>17269</v>
      </c>
      <c r="D2533" t="s">
        <v>405</v>
      </c>
      <c r="E2533" s="64">
        <v>0</v>
      </c>
      <c r="F2533" s="64">
        <v>0</v>
      </c>
      <c r="G2533" s="47">
        <v>42509</v>
      </c>
      <c r="H2533" s="71">
        <v>6.75</v>
      </c>
      <c r="I2533" s="64">
        <v>-1</v>
      </c>
      <c r="J2533" s="64" t="s">
        <v>1538</v>
      </c>
      <c r="K2533" s="64" t="s">
        <v>1535</v>
      </c>
      <c r="L2533" s="64" t="s">
        <v>1535</v>
      </c>
      <c r="M2533" s="64" t="s">
        <v>236</v>
      </c>
      <c r="N2533" s="64" t="s">
        <v>254</v>
      </c>
      <c r="O2533" s="64" t="s">
        <v>568</v>
      </c>
    </row>
    <row r="2534" spans="2:15" x14ac:dyDescent="0.3">
      <c r="B2534" t="s">
        <v>1536</v>
      </c>
      <c r="C2534" t="s">
        <v>17279</v>
      </c>
      <c r="D2534" t="s">
        <v>501</v>
      </c>
      <c r="E2534" s="64">
        <v>1</v>
      </c>
      <c r="F2534" s="64">
        <v>222.57</v>
      </c>
      <c r="G2534" s="47">
        <v>42514</v>
      </c>
      <c r="H2534" s="71">
        <v>6.75</v>
      </c>
      <c r="I2534" s="64">
        <v>-1</v>
      </c>
      <c r="J2534" s="64" t="s">
        <v>1538</v>
      </c>
      <c r="K2534" s="64" t="s">
        <v>1535</v>
      </c>
      <c r="L2534" s="64" t="s">
        <v>1535</v>
      </c>
      <c r="M2534" s="64" t="s">
        <v>236</v>
      </c>
      <c r="N2534" s="64" t="s">
        <v>254</v>
      </c>
      <c r="O2534" s="64" t="s">
        <v>568</v>
      </c>
    </row>
    <row r="2535" spans="2:15" x14ac:dyDescent="0.3">
      <c r="B2535" t="s">
        <v>1536</v>
      </c>
      <c r="C2535" t="s">
        <v>17429</v>
      </c>
      <c r="D2535" t="s">
        <v>2750</v>
      </c>
      <c r="E2535" s="64">
        <v>0</v>
      </c>
      <c r="F2535" s="64">
        <v>0</v>
      </c>
      <c r="G2535" s="47">
        <v>42509</v>
      </c>
      <c r="H2535" s="71">
        <v>6.75</v>
      </c>
      <c r="I2535" s="64">
        <v>-1</v>
      </c>
      <c r="J2535" s="64" t="s">
        <v>1538</v>
      </c>
      <c r="K2535" s="64" t="s">
        <v>1535</v>
      </c>
      <c r="L2535" s="64" t="s">
        <v>1535</v>
      </c>
      <c r="M2535" s="64" t="s">
        <v>246</v>
      </c>
      <c r="N2535" s="64" t="s">
        <v>254</v>
      </c>
      <c r="O2535" s="64" t="s">
        <v>568</v>
      </c>
    </row>
    <row r="2536" spans="2:15" x14ac:dyDescent="0.3">
      <c r="B2536" t="s">
        <v>1536</v>
      </c>
      <c r="C2536" t="s">
        <v>17459</v>
      </c>
      <c r="D2536" t="s">
        <v>1553</v>
      </c>
      <c r="E2536" s="64">
        <v>1</v>
      </c>
      <c r="F2536" s="64">
        <v>4304.3900000000003</v>
      </c>
      <c r="G2536" s="47">
        <v>42499</v>
      </c>
      <c r="H2536" s="71">
        <v>6.75</v>
      </c>
      <c r="I2536" s="64">
        <v>-1</v>
      </c>
      <c r="J2536" s="64" t="s">
        <v>1538</v>
      </c>
      <c r="K2536" s="64" t="s">
        <v>1535</v>
      </c>
      <c r="L2536" s="64" t="s">
        <v>1535</v>
      </c>
      <c r="M2536" s="64" t="s">
        <v>246</v>
      </c>
      <c r="N2536" s="64" t="s">
        <v>254</v>
      </c>
      <c r="O2536" s="64" t="s">
        <v>568</v>
      </c>
    </row>
    <row r="2537" spans="2:15" x14ac:dyDescent="0.3">
      <c r="B2537" t="s">
        <v>1536</v>
      </c>
      <c r="C2537" t="s">
        <v>17499</v>
      </c>
      <c r="D2537" t="s">
        <v>2744</v>
      </c>
      <c r="E2537" s="64">
        <v>0</v>
      </c>
      <c r="F2537" s="64">
        <v>0</v>
      </c>
      <c r="G2537" s="47">
        <v>42510</v>
      </c>
      <c r="H2537" s="71">
        <v>6.75</v>
      </c>
      <c r="I2537" s="64">
        <v>-1</v>
      </c>
      <c r="J2537" s="64" t="s">
        <v>249</v>
      </c>
      <c r="K2537" s="64" t="s">
        <v>1535</v>
      </c>
      <c r="L2537" s="64" t="s">
        <v>1535</v>
      </c>
      <c r="M2537" s="64" t="s">
        <v>236</v>
      </c>
      <c r="N2537" s="64" t="s">
        <v>254</v>
      </c>
      <c r="O2537" s="64" t="s">
        <v>568</v>
      </c>
    </row>
    <row r="2538" spans="2:15" x14ac:dyDescent="0.3">
      <c r="B2538" t="s">
        <v>1536</v>
      </c>
      <c r="C2538" t="s">
        <v>17673</v>
      </c>
      <c r="D2538" t="s">
        <v>14051</v>
      </c>
      <c r="E2538" s="64">
        <v>0</v>
      </c>
      <c r="F2538" s="64">
        <v>0</v>
      </c>
      <c r="G2538" s="47">
        <v>42517</v>
      </c>
      <c r="H2538" s="71">
        <v>6.75</v>
      </c>
      <c r="I2538" s="64">
        <v>-1</v>
      </c>
      <c r="J2538" s="64" t="s">
        <v>249</v>
      </c>
      <c r="K2538" s="64" t="s">
        <v>1535</v>
      </c>
      <c r="L2538" s="64" t="s">
        <v>1535</v>
      </c>
      <c r="M2538" s="64" t="s">
        <v>242</v>
      </c>
      <c r="N2538" s="64" t="s">
        <v>254</v>
      </c>
      <c r="O2538" s="64" t="s">
        <v>568</v>
      </c>
    </row>
    <row r="2539" spans="2:15" x14ac:dyDescent="0.3">
      <c r="B2539" t="s">
        <v>1536</v>
      </c>
      <c r="C2539" t="s">
        <v>17681</v>
      </c>
      <c r="D2539" t="s">
        <v>1578</v>
      </c>
      <c r="E2539" s="64">
        <v>0</v>
      </c>
      <c r="F2539" s="64">
        <v>0</v>
      </c>
      <c r="G2539" s="47">
        <v>42494</v>
      </c>
      <c r="H2539" s="71">
        <v>6.75</v>
      </c>
      <c r="I2539" s="64">
        <v>-1</v>
      </c>
      <c r="J2539" s="64" t="s">
        <v>1538</v>
      </c>
      <c r="K2539" s="64" t="s">
        <v>1535</v>
      </c>
      <c r="L2539" s="64" t="s">
        <v>1535</v>
      </c>
      <c r="M2539" s="64" t="s">
        <v>242</v>
      </c>
      <c r="N2539" s="64" t="s">
        <v>254</v>
      </c>
      <c r="O2539" s="64" t="s">
        <v>568</v>
      </c>
    </row>
    <row r="2540" spans="2:15" x14ac:dyDescent="0.3">
      <c r="B2540" t="s">
        <v>1536</v>
      </c>
      <c r="C2540" t="s">
        <v>17683</v>
      </c>
      <c r="D2540" t="s">
        <v>395</v>
      </c>
      <c r="E2540" s="64">
        <v>0</v>
      </c>
      <c r="F2540" s="64">
        <v>0</v>
      </c>
      <c r="G2540" s="47">
        <v>42521</v>
      </c>
      <c r="H2540" s="71">
        <v>6.75</v>
      </c>
      <c r="I2540" s="64">
        <v>-1</v>
      </c>
      <c r="J2540" s="64" t="s">
        <v>249</v>
      </c>
      <c r="K2540" s="64" t="s">
        <v>1535</v>
      </c>
      <c r="L2540" s="64" t="s">
        <v>1535</v>
      </c>
      <c r="M2540" s="64" t="s">
        <v>241</v>
      </c>
      <c r="N2540" s="64" t="s">
        <v>254</v>
      </c>
      <c r="O2540" s="64" t="s">
        <v>568</v>
      </c>
    </row>
    <row r="2541" spans="2:15" x14ac:dyDescent="0.3">
      <c r="B2541" t="s">
        <v>1536</v>
      </c>
      <c r="C2541" t="s">
        <v>12371</v>
      </c>
      <c r="D2541" t="s">
        <v>468</v>
      </c>
      <c r="E2541" s="64">
        <v>0</v>
      </c>
      <c r="F2541" s="64">
        <v>0</v>
      </c>
      <c r="G2541" s="47">
        <v>42480</v>
      </c>
      <c r="H2541" s="71">
        <v>6.833333333333333</v>
      </c>
      <c r="I2541" s="64">
        <v>-1</v>
      </c>
      <c r="J2541" s="64" t="s">
        <v>1538</v>
      </c>
      <c r="K2541" s="64" t="s">
        <v>1535</v>
      </c>
      <c r="L2541" s="64" t="s">
        <v>1535</v>
      </c>
      <c r="M2541" s="64" t="s">
        <v>242</v>
      </c>
      <c r="N2541" s="64" t="s">
        <v>254</v>
      </c>
      <c r="O2541" s="64" t="s">
        <v>568</v>
      </c>
    </row>
    <row r="2542" spans="2:15" x14ac:dyDescent="0.3">
      <c r="B2542" t="s">
        <v>1536</v>
      </c>
      <c r="C2542" t="s">
        <v>12715</v>
      </c>
      <c r="D2542" t="s">
        <v>446</v>
      </c>
      <c r="E2542" s="64">
        <v>0</v>
      </c>
      <c r="F2542" s="64">
        <v>0</v>
      </c>
      <c r="G2542" s="47">
        <v>42461</v>
      </c>
      <c r="H2542" s="71">
        <v>6.833333333333333</v>
      </c>
      <c r="I2542" s="64">
        <v>-1</v>
      </c>
      <c r="J2542" s="64" t="s">
        <v>1538</v>
      </c>
      <c r="K2542" s="64" t="s">
        <v>1535</v>
      </c>
      <c r="L2542" s="64" t="s">
        <v>1535</v>
      </c>
      <c r="M2542" s="64" t="s">
        <v>246</v>
      </c>
      <c r="N2542" s="64" t="s">
        <v>254</v>
      </c>
      <c r="O2542" s="64" t="s">
        <v>568</v>
      </c>
    </row>
    <row r="2543" spans="2:15" x14ac:dyDescent="0.3">
      <c r="B2543" t="s">
        <v>1536</v>
      </c>
      <c r="C2543" t="s">
        <v>12717</v>
      </c>
      <c r="D2543" t="s">
        <v>280</v>
      </c>
      <c r="E2543" s="64">
        <v>0</v>
      </c>
      <c r="F2543" s="64">
        <v>0</v>
      </c>
      <c r="G2543" s="47">
        <v>42473</v>
      </c>
      <c r="H2543" s="71">
        <v>6.833333333333333</v>
      </c>
      <c r="I2543" s="64">
        <v>-1</v>
      </c>
      <c r="J2543" s="64" t="s">
        <v>1538</v>
      </c>
      <c r="K2543" s="64" t="s">
        <v>1535</v>
      </c>
      <c r="L2543" s="64" t="s">
        <v>1535</v>
      </c>
      <c r="M2543" s="64" t="s">
        <v>236</v>
      </c>
      <c r="N2543" s="64" t="s">
        <v>254</v>
      </c>
      <c r="O2543" s="64" t="s">
        <v>568</v>
      </c>
    </row>
    <row r="2544" spans="2:15" x14ac:dyDescent="0.3">
      <c r="B2544" t="s">
        <v>1536</v>
      </c>
      <c r="C2544" t="s">
        <v>12722</v>
      </c>
      <c r="D2544" t="s">
        <v>503</v>
      </c>
      <c r="E2544" s="64">
        <v>0</v>
      </c>
      <c r="F2544" s="64">
        <v>0</v>
      </c>
      <c r="G2544" s="47">
        <v>42475</v>
      </c>
      <c r="H2544" s="71">
        <v>6.833333333333333</v>
      </c>
      <c r="I2544" s="64">
        <v>-1</v>
      </c>
      <c r="J2544" s="64" t="s">
        <v>1538</v>
      </c>
      <c r="K2544" s="64" t="s">
        <v>1535</v>
      </c>
      <c r="L2544" s="64" t="s">
        <v>1535</v>
      </c>
      <c r="M2544" s="64" t="s">
        <v>236</v>
      </c>
      <c r="N2544" s="64" t="s">
        <v>254</v>
      </c>
      <c r="O2544" s="64" t="s">
        <v>568</v>
      </c>
    </row>
    <row r="2545" spans="2:15" x14ac:dyDescent="0.3">
      <c r="B2545" t="s">
        <v>1536</v>
      </c>
      <c r="C2545" t="s">
        <v>12858</v>
      </c>
      <c r="D2545" t="s">
        <v>299</v>
      </c>
      <c r="E2545" s="64">
        <v>0</v>
      </c>
      <c r="F2545" s="64">
        <v>0</v>
      </c>
      <c r="G2545" s="47">
        <v>42461</v>
      </c>
      <c r="H2545" s="71">
        <v>6.833333333333333</v>
      </c>
      <c r="I2545" s="64">
        <v>-1</v>
      </c>
      <c r="J2545" s="64" t="s">
        <v>249</v>
      </c>
      <c r="K2545" s="64" t="s">
        <v>2160</v>
      </c>
      <c r="L2545" s="64" t="s">
        <v>12859</v>
      </c>
      <c r="M2545" s="64" t="s">
        <v>246</v>
      </c>
      <c r="N2545" s="64" t="s">
        <v>254</v>
      </c>
      <c r="O2545" s="64" t="s">
        <v>568</v>
      </c>
    </row>
    <row r="2546" spans="2:15" x14ac:dyDescent="0.3">
      <c r="B2546" t="s">
        <v>1536</v>
      </c>
      <c r="C2546" t="s">
        <v>12924</v>
      </c>
      <c r="D2546" t="s">
        <v>2097</v>
      </c>
      <c r="E2546" s="64">
        <v>0</v>
      </c>
      <c r="F2546" s="64">
        <v>0</v>
      </c>
      <c r="G2546" s="47">
        <v>42485</v>
      </c>
      <c r="H2546" s="71">
        <v>6.833333333333333</v>
      </c>
      <c r="I2546" s="64">
        <v>-1</v>
      </c>
      <c r="J2546" s="64" t="s">
        <v>1538</v>
      </c>
      <c r="K2546" s="64" t="s">
        <v>2160</v>
      </c>
      <c r="L2546" s="64" t="s">
        <v>12925</v>
      </c>
      <c r="M2546" s="64" t="s">
        <v>242</v>
      </c>
      <c r="N2546" s="64" t="s">
        <v>254</v>
      </c>
      <c r="O2546" s="64" t="s">
        <v>568</v>
      </c>
    </row>
    <row r="2547" spans="2:15" x14ac:dyDescent="0.3">
      <c r="B2547" t="s">
        <v>1536</v>
      </c>
      <c r="C2547" t="s">
        <v>12951</v>
      </c>
      <c r="D2547" t="s">
        <v>2354</v>
      </c>
      <c r="E2547" s="64">
        <v>0</v>
      </c>
      <c r="F2547" s="64">
        <v>0</v>
      </c>
      <c r="G2547" s="47">
        <v>42481</v>
      </c>
      <c r="H2547" s="71">
        <v>6.833333333333333</v>
      </c>
      <c r="I2547" s="64">
        <v>63590</v>
      </c>
      <c r="J2547" s="64" t="s">
        <v>1538</v>
      </c>
      <c r="K2547" s="64" t="s">
        <v>2160</v>
      </c>
      <c r="L2547" s="64" t="s">
        <v>3939</v>
      </c>
      <c r="M2547" s="64" t="s">
        <v>242</v>
      </c>
      <c r="N2547" s="64" t="s">
        <v>254</v>
      </c>
      <c r="O2547" s="64" t="s">
        <v>568</v>
      </c>
    </row>
    <row r="2548" spans="2:15" x14ac:dyDescent="0.3">
      <c r="B2548" t="s">
        <v>1536</v>
      </c>
      <c r="C2548" t="s">
        <v>13062</v>
      </c>
      <c r="D2548" t="s">
        <v>554</v>
      </c>
      <c r="E2548" s="64">
        <v>1</v>
      </c>
      <c r="F2548" s="64">
        <v>4304.3900000000003</v>
      </c>
      <c r="G2548" s="47">
        <v>42478</v>
      </c>
      <c r="H2548" s="71">
        <v>6.833333333333333</v>
      </c>
      <c r="I2548" s="64">
        <v>-1</v>
      </c>
      <c r="J2548" s="64" t="s">
        <v>1538</v>
      </c>
      <c r="K2548" s="64" t="s">
        <v>1535</v>
      </c>
      <c r="L2548" s="64" t="s">
        <v>1535</v>
      </c>
      <c r="M2548" s="64" t="s">
        <v>246</v>
      </c>
      <c r="N2548" s="64" t="s">
        <v>254</v>
      </c>
      <c r="O2548" s="64" t="s">
        <v>568</v>
      </c>
    </row>
    <row r="2549" spans="2:15" x14ac:dyDescent="0.3">
      <c r="B2549" t="s">
        <v>1536</v>
      </c>
      <c r="C2549" t="s">
        <v>13144</v>
      </c>
      <c r="D2549" t="s">
        <v>1727</v>
      </c>
      <c r="E2549" s="64">
        <v>0</v>
      </c>
      <c r="F2549" s="64">
        <v>0</v>
      </c>
      <c r="G2549" s="47">
        <v>42485</v>
      </c>
      <c r="H2549" s="71">
        <v>6.833333333333333</v>
      </c>
      <c r="I2549" s="64">
        <v>-1</v>
      </c>
      <c r="J2549" s="64" t="s">
        <v>249</v>
      </c>
      <c r="K2549" s="64" t="s">
        <v>2160</v>
      </c>
      <c r="L2549" s="64" t="s">
        <v>2936</v>
      </c>
      <c r="M2549" s="64" t="s">
        <v>236</v>
      </c>
      <c r="N2549" s="64" t="s">
        <v>254</v>
      </c>
      <c r="O2549" s="64" t="s">
        <v>568</v>
      </c>
    </row>
    <row r="2550" spans="2:15" x14ac:dyDescent="0.3">
      <c r="B2550" t="s">
        <v>1536</v>
      </c>
      <c r="C2550" t="s">
        <v>13192</v>
      </c>
      <c r="D2550" t="s">
        <v>1422</v>
      </c>
      <c r="E2550" s="64">
        <v>0</v>
      </c>
      <c r="F2550" s="64">
        <v>0</v>
      </c>
      <c r="G2550" s="47">
        <v>42488</v>
      </c>
      <c r="H2550" s="71">
        <v>6.833333333333333</v>
      </c>
      <c r="I2550" s="64">
        <v>-1</v>
      </c>
      <c r="J2550" s="64" t="s">
        <v>1538</v>
      </c>
      <c r="K2550" s="64" t="s">
        <v>2160</v>
      </c>
      <c r="L2550" s="64" t="s">
        <v>4726</v>
      </c>
      <c r="M2550" s="64" t="s">
        <v>241</v>
      </c>
      <c r="N2550" s="64" t="s">
        <v>254</v>
      </c>
      <c r="O2550" s="64" t="s">
        <v>568</v>
      </c>
    </row>
    <row r="2551" spans="2:15" x14ac:dyDescent="0.3">
      <c r="B2551" t="s">
        <v>1536</v>
      </c>
      <c r="C2551" t="s">
        <v>13707</v>
      </c>
      <c r="D2551" t="s">
        <v>1667</v>
      </c>
      <c r="E2551" s="64">
        <v>0</v>
      </c>
      <c r="F2551" s="64">
        <v>0</v>
      </c>
      <c r="G2551" s="47">
        <v>42466</v>
      </c>
      <c r="H2551" s="71">
        <v>6.833333333333333</v>
      </c>
      <c r="I2551" s="64">
        <v>-1</v>
      </c>
      <c r="J2551" s="64" t="s">
        <v>1538</v>
      </c>
      <c r="K2551" s="64" t="s">
        <v>2160</v>
      </c>
      <c r="L2551" s="64" t="s">
        <v>4235</v>
      </c>
      <c r="M2551" s="64" t="s">
        <v>242</v>
      </c>
      <c r="N2551" s="64" t="s">
        <v>254</v>
      </c>
      <c r="O2551" s="64" t="s">
        <v>568</v>
      </c>
    </row>
    <row r="2552" spans="2:15" x14ac:dyDescent="0.3">
      <c r="B2552" t="s">
        <v>1536</v>
      </c>
      <c r="C2552" t="s">
        <v>13744</v>
      </c>
      <c r="D2552" t="s">
        <v>13434</v>
      </c>
      <c r="E2552" s="64">
        <v>0</v>
      </c>
      <c r="F2552" s="64">
        <v>0</v>
      </c>
      <c r="G2552" s="47">
        <v>42461</v>
      </c>
      <c r="H2552" s="71">
        <v>6.833333333333333</v>
      </c>
      <c r="I2552" s="64">
        <v>-1</v>
      </c>
      <c r="J2552" s="64" t="s">
        <v>1538</v>
      </c>
      <c r="K2552" s="64" t="s">
        <v>2160</v>
      </c>
      <c r="L2552" s="64" t="s">
        <v>2936</v>
      </c>
      <c r="M2552" s="64" t="s">
        <v>236</v>
      </c>
      <c r="N2552" s="64" t="s">
        <v>254</v>
      </c>
      <c r="O2552" s="64" t="s">
        <v>568</v>
      </c>
    </row>
    <row r="2553" spans="2:15" x14ac:dyDescent="0.3">
      <c r="B2553" t="s">
        <v>1536</v>
      </c>
      <c r="C2553" t="s">
        <v>13755</v>
      </c>
      <c r="D2553" t="s">
        <v>12953</v>
      </c>
      <c r="E2553" s="64">
        <v>0</v>
      </c>
      <c r="F2553" s="64">
        <v>0</v>
      </c>
      <c r="G2553" s="47">
        <v>42467</v>
      </c>
      <c r="H2553" s="71">
        <v>6.833333333333333</v>
      </c>
      <c r="I2553" s="64">
        <v>-1</v>
      </c>
      <c r="J2553" s="64" t="s">
        <v>249</v>
      </c>
      <c r="K2553" s="64" t="s">
        <v>2160</v>
      </c>
      <c r="L2553" s="64" t="s">
        <v>12859</v>
      </c>
      <c r="M2553" s="64" t="s">
        <v>242</v>
      </c>
      <c r="N2553" s="64" t="s">
        <v>254</v>
      </c>
      <c r="O2553" s="64" t="s">
        <v>568</v>
      </c>
    </row>
    <row r="2554" spans="2:15" x14ac:dyDescent="0.3">
      <c r="B2554" t="s">
        <v>1536</v>
      </c>
      <c r="C2554" t="s">
        <v>13806</v>
      </c>
      <c r="D2554" t="s">
        <v>2047</v>
      </c>
      <c r="E2554" s="64">
        <v>1</v>
      </c>
      <c r="F2554" s="64">
        <v>333.85</v>
      </c>
      <c r="G2554" s="47">
        <v>42474</v>
      </c>
      <c r="H2554" s="71">
        <v>6.833333333333333</v>
      </c>
      <c r="I2554" s="64">
        <v>-1</v>
      </c>
      <c r="J2554" s="64" t="s">
        <v>1538</v>
      </c>
      <c r="K2554" s="64" t="s">
        <v>2160</v>
      </c>
      <c r="L2554" s="64" t="s">
        <v>2925</v>
      </c>
      <c r="M2554" s="64" t="s">
        <v>236</v>
      </c>
      <c r="N2554" s="64" t="s">
        <v>254</v>
      </c>
      <c r="O2554" s="64" t="s">
        <v>568</v>
      </c>
    </row>
    <row r="2555" spans="2:15" x14ac:dyDescent="0.3">
      <c r="B2555" t="s">
        <v>1536</v>
      </c>
      <c r="C2555" t="s">
        <v>13981</v>
      </c>
      <c r="D2555" t="s">
        <v>1884</v>
      </c>
      <c r="E2555" s="64">
        <v>0</v>
      </c>
      <c r="F2555" s="64">
        <v>0</v>
      </c>
      <c r="G2555" s="47">
        <v>42481</v>
      </c>
      <c r="H2555" s="71">
        <v>6.833333333333333</v>
      </c>
      <c r="I2555" s="64">
        <v>-1</v>
      </c>
      <c r="J2555" s="64" t="s">
        <v>1538</v>
      </c>
      <c r="K2555" s="64" t="s">
        <v>2173</v>
      </c>
      <c r="L2555" s="64" t="s">
        <v>13982</v>
      </c>
      <c r="M2555" s="64" t="s">
        <v>236</v>
      </c>
      <c r="N2555" s="64" t="s">
        <v>254</v>
      </c>
      <c r="O2555" s="64" t="s">
        <v>568</v>
      </c>
    </row>
    <row r="2556" spans="2:15" x14ac:dyDescent="0.3">
      <c r="B2556" t="s">
        <v>1536</v>
      </c>
      <c r="C2556" t="s">
        <v>14039</v>
      </c>
      <c r="D2556" t="s">
        <v>1754</v>
      </c>
      <c r="E2556" s="64">
        <v>1</v>
      </c>
      <c r="F2556" s="64">
        <v>166.93</v>
      </c>
      <c r="G2556" s="47">
        <v>42481</v>
      </c>
      <c r="H2556" s="71">
        <v>6.833333333333333</v>
      </c>
      <c r="I2556" s="64">
        <v>-1</v>
      </c>
      <c r="J2556" s="64" t="s">
        <v>249</v>
      </c>
      <c r="K2556" s="64" t="s">
        <v>2173</v>
      </c>
      <c r="L2556" s="64" t="s">
        <v>4253</v>
      </c>
      <c r="M2556" s="64" t="s">
        <v>242</v>
      </c>
      <c r="N2556" s="64" t="s">
        <v>254</v>
      </c>
      <c r="O2556" s="64" t="s">
        <v>568</v>
      </c>
    </row>
    <row r="2557" spans="2:15" x14ac:dyDescent="0.3">
      <c r="B2557" t="s">
        <v>1536</v>
      </c>
      <c r="C2557" t="s">
        <v>14153</v>
      </c>
      <c r="D2557" t="s">
        <v>1434</v>
      </c>
      <c r="E2557" s="64">
        <v>0</v>
      </c>
      <c r="F2557" s="64">
        <v>0</v>
      </c>
      <c r="G2557" s="47">
        <v>42476</v>
      </c>
      <c r="H2557" s="71">
        <v>6.833333333333333</v>
      </c>
      <c r="I2557" s="64">
        <v>-1</v>
      </c>
      <c r="J2557" s="64" t="s">
        <v>249</v>
      </c>
      <c r="K2557" s="64" t="s">
        <v>2176</v>
      </c>
      <c r="L2557" s="64" t="s">
        <v>12873</v>
      </c>
      <c r="M2557" s="64" t="s">
        <v>236</v>
      </c>
      <c r="N2557" s="64" t="s">
        <v>254</v>
      </c>
      <c r="O2557" s="64" t="s">
        <v>568</v>
      </c>
    </row>
    <row r="2558" spans="2:15" x14ac:dyDescent="0.3">
      <c r="B2558" t="s">
        <v>1536</v>
      </c>
      <c r="C2558" t="s">
        <v>14190</v>
      </c>
      <c r="D2558" t="s">
        <v>14191</v>
      </c>
      <c r="E2558" s="64">
        <v>0</v>
      </c>
      <c r="F2558" s="64">
        <v>0</v>
      </c>
      <c r="G2558" s="47">
        <v>42481</v>
      </c>
      <c r="H2558" s="71">
        <v>6.833333333333333</v>
      </c>
      <c r="I2558" s="64">
        <v>-1</v>
      </c>
      <c r="J2558" s="64" t="s">
        <v>1538</v>
      </c>
      <c r="K2558" s="64" t="s">
        <v>2160</v>
      </c>
      <c r="L2558" s="64" t="s">
        <v>4726</v>
      </c>
      <c r="M2558" s="64" t="s">
        <v>241</v>
      </c>
      <c r="N2558" s="64" t="s">
        <v>254</v>
      </c>
      <c r="O2558" s="64" t="s">
        <v>568</v>
      </c>
    </row>
    <row r="2559" spans="2:15" x14ac:dyDescent="0.3">
      <c r="B2559" t="s">
        <v>1536</v>
      </c>
      <c r="C2559" t="s">
        <v>14340</v>
      </c>
      <c r="D2559" t="s">
        <v>13455</v>
      </c>
      <c r="E2559" s="64">
        <v>0</v>
      </c>
      <c r="F2559" s="64">
        <v>0</v>
      </c>
      <c r="G2559" s="47">
        <v>42481</v>
      </c>
      <c r="H2559" s="71">
        <v>6.833333333333333</v>
      </c>
      <c r="I2559" s="64">
        <v>-1</v>
      </c>
      <c r="J2559" s="64" t="s">
        <v>249</v>
      </c>
      <c r="K2559" s="64" t="s">
        <v>2160</v>
      </c>
      <c r="L2559" s="64" t="s">
        <v>4235</v>
      </c>
      <c r="M2559" s="64" t="s">
        <v>242</v>
      </c>
      <c r="N2559" s="64" t="s">
        <v>254</v>
      </c>
      <c r="O2559" s="64" t="s">
        <v>568</v>
      </c>
    </row>
    <row r="2560" spans="2:15" x14ac:dyDescent="0.3">
      <c r="B2560" t="s">
        <v>1536</v>
      </c>
      <c r="C2560" t="s">
        <v>14399</v>
      </c>
      <c r="D2560" t="s">
        <v>2297</v>
      </c>
      <c r="E2560" s="64">
        <v>0</v>
      </c>
      <c r="F2560" s="64">
        <v>0</v>
      </c>
      <c r="G2560" s="47">
        <v>42465</v>
      </c>
      <c r="H2560" s="71">
        <v>6.833333333333333</v>
      </c>
      <c r="I2560" s="64">
        <v>-1</v>
      </c>
      <c r="J2560" s="64" t="s">
        <v>1538</v>
      </c>
      <c r="K2560" s="64" t="s">
        <v>2160</v>
      </c>
      <c r="L2560" s="64" t="s">
        <v>2936</v>
      </c>
      <c r="M2560" s="64" t="s">
        <v>236</v>
      </c>
      <c r="N2560" s="64" t="s">
        <v>254</v>
      </c>
      <c r="O2560" s="64" t="s">
        <v>568</v>
      </c>
    </row>
    <row r="2561" spans="2:15" x14ac:dyDescent="0.3">
      <c r="B2561" t="s">
        <v>1536</v>
      </c>
      <c r="C2561" t="s">
        <v>14516</v>
      </c>
      <c r="D2561" t="s">
        <v>14517</v>
      </c>
      <c r="E2561" s="64">
        <v>0</v>
      </c>
      <c r="F2561" s="64">
        <v>0</v>
      </c>
      <c r="G2561" s="47">
        <v>42490</v>
      </c>
      <c r="H2561" s="71">
        <v>6.833333333333333</v>
      </c>
      <c r="I2561" s="64">
        <v>-1</v>
      </c>
      <c r="J2561" s="64" t="s">
        <v>1538</v>
      </c>
      <c r="K2561" s="64" t="s">
        <v>2173</v>
      </c>
      <c r="L2561" s="64" t="s">
        <v>4235</v>
      </c>
      <c r="M2561" s="64" t="s">
        <v>241</v>
      </c>
      <c r="N2561" s="64" t="s">
        <v>254</v>
      </c>
      <c r="O2561" s="64" t="s">
        <v>568</v>
      </c>
    </row>
    <row r="2562" spans="2:15" x14ac:dyDescent="0.3">
      <c r="B2562" t="s">
        <v>1536</v>
      </c>
      <c r="C2562" t="s">
        <v>14969</v>
      </c>
      <c r="D2562" t="s">
        <v>1992</v>
      </c>
      <c r="E2562" s="64">
        <v>0</v>
      </c>
      <c r="F2562" s="64">
        <v>0</v>
      </c>
      <c r="G2562" s="47">
        <v>42475</v>
      </c>
      <c r="H2562" s="71">
        <v>6.833333333333333</v>
      </c>
      <c r="I2562" s="64">
        <v>-1</v>
      </c>
      <c r="J2562" s="64" t="s">
        <v>1538</v>
      </c>
      <c r="K2562" s="64" t="s">
        <v>2173</v>
      </c>
      <c r="L2562" s="64" t="s">
        <v>14224</v>
      </c>
      <c r="M2562" s="64" t="s">
        <v>236</v>
      </c>
      <c r="N2562" s="64" t="s">
        <v>254</v>
      </c>
      <c r="O2562" s="64" t="s">
        <v>568</v>
      </c>
    </row>
    <row r="2563" spans="2:15" x14ac:dyDescent="0.3">
      <c r="B2563" t="s">
        <v>1536</v>
      </c>
      <c r="C2563" t="s">
        <v>15036</v>
      </c>
      <c r="D2563" t="s">
        <v>1483</v>
      </c>
      <c r="E2563" s="64">
        <v>0</v>
      </c>
      <c r="F2563" s="64">
        <v>0</v>
      </c>
      <c r="G2563" s="47">
        <v>42472</v>
      </c>
      <c r="H2563" s="71">
        <v>6.833333333333333</v>
      </c>
      <c r="I2563" s="64">
        <v>-1</v>
      </c>
      <c r="J2563" s="64" t="s">
        <v>1538</v>
      </c>
      <c r="K2563" s="64" t="s">
        <v>2176</v>
      </c>
      <c r="L2563" s="64" t="s">
        <v>5327</v>
      </c>
      <c r="M2563" s="64" t="s">
        <v>239</v>
      </c>
      <c r="N2563" s="64" t="s">
        <v>254</v>
      </c>
      <c r="O2563" s="64" t="s">
        <v>568</v>
      </c>
    </row>
    <row r="2564" spans="2:15" x14ac:dyDescent="0.3">
      <c r="B2564" t="s">
        <v>1536</v>
      </c>
      <c r="C2564" t="s">
        <v>15166</v>
      </c>
      <c r="D2564" t="s">
        <v>1555</v>
      </c>
      <c r="E2564" s="64">
        <v>0</v>
      </c>
      <c r="F2564" s="64">
        <v>0</v>
      </c>
      <c r="G2564" s="47">
        <v>42473</v>
      </c>
      <c r="H2564" s="71">
        <v>6.833333333333333</v>
      </c>
      <c r="I2564" s="64">
        <v>-1</v>
      </c>
      <c r="J2564" s="64" t="s">
        <v>1538</v>
      </c>
      <c r="K2564" s="64" t="s">
        <v>2173</v>
      </c>
      <c r="L2564" s="64" t="s">
        <v>15167</v>
      </c>
      <c r="M2564" s="64" t="s">
        <v>246</v>
      </c>
      <c r="N2564" s="64" t="s">
        <v>254</v>
      </c>
      <c r="O2564" s="64" t="s">
        <v>568</v>
      </c>
    </row>
    <row r="2565" spans="2:15" x14ac:dyDescent="0.3">
      <c r="B2565" t="s">
        <v>1536</v>
      </c>
      <c r="C2565" t="s">
        <v>15373</v>
      </c>
      <c r="D2565" t="s">
        <v>2252</v>
      </c>
      <c r="E2565" s="64">
        <v>0</v>
      </c>
      <c r="F2565" s="64">
        <v>0</v>
      </c>
      <c r="G2565" s="47">
        <v>42480</v>
      </c>
      <c r="H2565" s="71">
        <v>6.833333333333333</v>
      </c>
      <c r="I2565" s="64">
        <v>106329</v>
      </c>
      <c r="J2565" s="64" t="s">
        <v>249</v>
      </c>
      <c r="K2565" s="64" t="s">
        <v>2176</v>
      </c>
      <c r="L2565" s="64" t="s">
        <v>15374</v>
      </c>
      <c r="M2565" s="64" t="s">
        <v>236</v>
      </c>
      <c r="N2565" s="64" t="s">
        <v>254</v>
      </c>
      <c r="O2565" s="64" t="s">
        <v>568</v>
      </c>
    </row>
    <row r="2566" spans="2:15" x14ac:dyDescent="0.3">
      <c r="B2566" t="s">
        <v>1536</v>
      </c>
      <c r="C2566" t="s">
        <v>15817</v>
      </c>
      <c r="D2566" t="s">
        <v>1567</v>
      </c>
      <c r="E2566" s="64">
        <v>1</v>
      </c>
      <c r="F2566" s="64">
        <v>3525.62</v>
      </c>
      <c r="G2566" s="47">
        <v>42469</v>
      </c>
      <c r="H2566" s="71">
        <v>6.833333333333333</v>
      </c>
      <c r="I2566" s="64">
        <v>-1</v>
      </c>
      <c r="J2566" s="64" t="s">
        <v>1538</v>
      </c>
      <c r="K2566" s="64" t="s">
        <v>2160</v>
      </c>
      <c r="L2566" s="64" t="s">
        <v>4235</v>
      </c>
      <c r="M2566" s="64" t="s">
        <v>239</v>
      </c>
      <c r="N2566" s="64" t="s">
        <v>254</v>
      </c>
      <c r="O2566" s="64" t="s">
        <v>568</v>
      </c>
    </row>
    <row r="2567" spans="2:15" x14ac:dyDescent="0.3">
      <c r="B2567" t="s">
        <v>1536</v>
      </c>
      <c r="C2567" t="s">
        <v>15943</v>
      </c>
      <c r="D2567" t="s">
        <v>1459</v>
      </c>
      <c r="E2567" s="64">
        <v>0</v>
      </c>
      <c r="F2567" s="64">
        <v>0</v>
      </c>
      <c r="G2567" s="47">
        <v>42474</v>
      </c>
      <c r="H2567" s="71">
        <v>6.833333333333333</v>
      </c>
      <c r="I2567" s="64">
        <v>-1</v>
      </c>
      <c r="J2567" s="64" t="s">
        <v>249</v>
      </c>
      <c r="K2567" s="64" t="s">
        <v>2173</v>
      </c>
      <c r="L2567" s="64" t="s">
        <v>4253</v>
      </c>
      <c r="M2567" s="64" t="s">
        <v>236</v>
      </c>
      <c r="N2567" s="64" t="s">
        <v>254</v>
      </c>
      <c r="O2567" s="64" t="s">
        <v>568</v>
      </c>
    </row>
    <row r="2568" spans="2:15" x14ac:dyDescent="0.3">
      <c r="B2568" t="s">
        <v>1536</v>
      </c>
      <c r="C2568" t="s">
        <v>16038</v>
      </c>
      <c r="D2568" t="s">
        <v>1454</v>
      </c>
      <c r="E2568" s="64">
        <v>0</v>
      </c>
      <c r="F2568" s="64">
        <v>0</v>
      </c>
      <c r="G2568" s="47">
        <v>42466</v>
      </c>
      <c r="H2568" s="71">
        <v>6.833333333333333</v>
      </c>
      <c r="I2568" s="64">
        <v>-1</v>
      </c>
      <c r="J2568" s="64" t="s">
        <v>1538</v>
      </c>
      <c r="K2568" s="64" t="s">
        <v>2160</v>
      </c>
      <c r="L2568" s="64" t="s">
        <v>3939</v>
      </c>
      <c r="M2568" s="64" t="s">
        <v>242</v>
      </c>
      <c r="N2568" s="64" t="s">
        <v>254</v>
      </c>
      <c r="O2568" s="64" t="s">
        <v>568</v>
      </c>
    </row>
    <row r="2569" spans="2:15" x14ac:dyDescent="0.3">
      <c r="B2569" t="s">
        <v>1536</v>
      </c>
      <c r="C2569" t="s">
        <v>16057</v>
      </c>
      <c r="D2569" t="s">
        <v>260</v>
      </c>
      <c r="E2569" s="64">
        <v>0</v>
      </c>
      <c r="F2569" s="64">
        <v>0</v>
      </c>
      <c r="G2569" s="47">
        <v>42467</v>
      </c>
      <c r="H2569" s="71">
        <v>6.833333333333333</v>
      </c>
      <c r="I2569" s="64">
        <v>-1</v>
      </c>
      <c r="J2569" s="64" t="s">
        <v>1538</v>
      </c>
      <c r="K2569" s="64" t="s">
        <v>2160</v>
      </c>
      <c r="L2569" s="64" t="s">
        <v>4235</v>
      </c>
      <c r="M2569" s="64" t="s">
        <v>242</v>
      </c>
      <c r="N2569" s="64" t="s">
        <v>254</v>
      </c>
      <c r="O2569" s="64" t="s">
        <v>568</v>
      </c>
    </row>
    <row r="2570" spans="2:15" x14ac:dyDescent="0.3">
      <c r="B2570" t="s">
        <v>1536</v>
      </c>
      <c r="C2570" t="s">
        <v>12130</v>
      </c>
      <c r="D2570" t="s">
        <v>2280</v>
      </c>
      <c r="E2570" s="64">
        <v>0</v>
      </c>
      <c r="F2570" s="64">
        <v>0</v>
      </c>
      <c r="G2570" s="47">
        <v>42490</v>
      </c>
      <c r="H2570" s="71">
        <v>6.833333333333333</v>
      </c>
      <c r="I2570" s="64">
        <v>30540</v>
      </c>
      <c r="J2570" s="64" t="s">
        <v>1538</v>
      </c>
      <c r="K2570" s="64" t="s">
        <v>2160</v>
      </c>
      <c r="L2570" s="64" t="s">
        <v>2992</v>
      </c>
      <c r="M2570" s="64" t="s">
        <v>242</v>
      </c>
      <c r="N2570" s="64" t="s">
        <v>254</v>
      </c>
      <c r="O2570" s="64" t="s">
        <v>568</v>
      </c>
    </row>
    <row r="2571" spans="2:15" x14ac:dyDescent="0.3">
      <c r="B2571" t="s">
        <v>1536</v>
      </c>
      <c r="C2571" t="s">
        <v>12338</v>
      </c>
      <c r="D2571" t="s">
        <v>2163</v>
      </c>
      <c r="E2571" s="64">
        <v>0</v>
      </c>
      <c r="F2571" s="64">
        <v>0</v>
      </c>
      <c r="G2571" s="47">
        <v>42466</v>
      </c>
      <c r="H2571" s="71">
        <v>6.833333333333333</v>
      </c>
      <c r="I2571" s="64">
        <v>34762</v>
      </c>
      <c r="J2571" s="64" t="s">
        <v>1538</v>
      </c>
      <c r="K2571" s="64" t="s">
        <v>2160</v>
      </c>
      <c r="L2571" s="64" t="s">
        <v>4332</v>
      </c>
      <c r="M2571" s="64" t="s">
        <v>236</v>
      </c>
      <c r="N2571" s="64" t="s">
        <v>254</v>
      </c>
      <c r="O2571" s="64" t="s">
        <v>568</v>
      </c>
    </row>
    <row r="2572" spans="2:15" x14ac:dyDescent="0.3">
      <c r="B2572" t="s">
        <v>1536</v>
      </c>
      <c r="C2572" t="s">
        <v>16239</v>
      </c>
      <c r="D2572" t="s">
        <v>379</v>
      </c>
      <c r="E2572" s="64">
        <v>0</v>
      </c>
      <c r="F2572" s="64">
        <v>0</v>
      </c>
      <c r="G2572" s="47">
        <v>42488</v>
      </c>
      <c r="H2572" s="71">
        <v>6.833333333333333</v>
      </c>
      <c r="I2572" s="64">
        <v>-1</v>
      </c>
      <c r="J2572" s="64" t="s">
        <v>1538</v>
      </c>
      <c r="K2572" s="64" t="s">
        <v>2160</v>
      </c>
      <c r="L2572" s="64" t="s">
        <v>2936</v>
      </c>
      <c r="M2572" s="64" t="s">
        <v>241</v>
      </c>
      <c r="N2572" s="64" t="s">
        <v>254</v>
      </c>
      <c r="O2572" s="64" t="s">
        <v>568</v>
      </c>
    </row>
    <row r="2573" spans="2:15" x14ac:dyDescent="0.3">
      <c r="B2573" t="s">
        <v>1536</v>
      </c>
      <c r="C2573" t="s">
        <v>16247</v>
      </c>
      <c r="D2573" t="s">
        <v>2291</v>
      </c>
      <c r="E2573" s="64">
        <v>0</v>
      </c>
      <c r="F2573" s="64">
        <v>0</v>
      </c>
      <c r="G2573" s="47">
        <v>42465</v>
      </c>
      <c r="H2573" s="71">
        <v>6.833333333333333</v>
      </c>
      <c r="I2573" s="64">
        <v>420852</v>
      </c>
      <c r="J2573" s="64" t="s">
        <v>1538</v>
      </c>
      <c r="K2573" s="64" t="s">
        <v>2160</v>
      </c>
      <c r="L2573" s="64" t="s">
        <v>14238</v>
      </c>
      <c r="M2573" s="64" t="s">
        <v>236</v>
      </c>
      <c r="N2573" s="64" t="s">
        <v>254</v>
      </c>
      <c r="O2573" s="64" t="s">
        <v>568</v>
      </c>
    </row>
    <row r="2574" spans="2:15" x14ac:dyDescent="0.3">
      <c r="B2574" t="s">
        <v>1536</v>
      </c>
      <c r="C2574" t="s">
        <v>16289</v>
      </c>
      <c r="D2574" t="s">
        <v>1465</v>
      </c>
      <c r="E2574" s="64">
        <v>0</v>
      </c>
      <c r="F2574" s="64">
        <v>0</v>
      </c>
      <c r="G2574" s="47">
        <v>42462</v>
      </c>
      <c r="H2574" s="71">
        <v>6.833333333333333</v>
      </c>
      <c r="I2574" s="64">
        <v>-1</v>
      </c>
      <c r="J2574" s="64" t="s">
        <v>1538</v>
      </c>
      <c r="K2574" s="64" t="s">
        <v>2160</v>
      </c>
      <c r="L2574" s="64" t="s">
        <v>2971</v>
      </c>
      <c r="M2574" s="64" t="s">
        <v>241</v>
      </c>
      <c r="N2574" s="64" t="s">
        <v>254</v>
      </c>
      <c r="O2574" s="64" t="s">
        <v>568</v>
      </c>
    </row>
    <row r="2575" spans="2:15" x14ac:dyDescent="0.3">
      <c r="B2575" t="s">
        <v>1536</v>
      </c>
      <c r="C2575" t="s">
        <v>16298</v>
      </c>
      <c r="D2575" t="s">
        <v>1501</v>
      </c>
      <c r="E2575" s="64">
        <v>0</v>
      </c>
      <c r="F2575" s="64">
        <v>0</v>
      </c>
      <c r="G2575" s="47">
        <v>42468</v>
      </c>
      <c r="H2575" s="71">
        <v>6.833333333333333</v>
      </c>
      <c r="I2575" s="64">
        <v>-1</v>
      </c>
      <c r="J2575" s="64" t="s">
        <v>1538</v>
      </c>
      <c r="K2575" s="64" t="s">
        <v>2160</v>
      </c>
      <c r="L2575" s="64" t="s">
        <v>2971</v>
      </c>
      <c r="M2575" s="64" t="s">
        <v>242</v>
      </c>
      <c r="N2575" s="64" t="s">
        <v>254</v>
      </c>
      <c r="O2575" s="64" t="s">
        <v>568</v>
      </c>
    </row>
    <row r="2576" spans="2:15" x14ac:dyDescent="0.3">
      <c r="B2576" t="s">
        <v>1536</v>
      </c>
      <c r="C2576" t="s">
        <v>11626</v>
      </c>
      <c r="D2576" t="s">
        <v>2290</v>
      </c>
      <c r="E2576" s="64">
        <v>0</v>
      </c>
      <c r="F2576" s="64">
        <v>0</v>
      </c>
      <c r="G2576" s="47">
        <v>42472</v>
      </c>
      <c r="H2576" s="71">
        <v>6.833333333333333</v>
      </c>
      <c r="I2576" s="64">
        <v>61731</v>
      </c>
      <c r="J2576" s="64" t="s">
        <v>1538</v>
      </c>
      <c r="K2576" s="64" t="s">
        <v>2176</v>
      </c>
      <c r="L2576" s="64" t="s">
        <v>11495</v>
      </c>
      <c r="M2576" s="64" t="s">
        <v>236</v>
      </c>
      <c r="N2576" s="64" t="s">
        <v>254</v>
      </c>
      <c r="O2576" s="64" t="s">
        <v>568</v>
      </c>
    </row>
    <row r="2577" spans="2:15" x14ac:dyDescent="0.3">
      <c r="B2577" t="s">
        <v>1547</v>
      </c>
      <c r="C2577" t="s">
        <v>16654</v>
      </c>
      <c r="D2577" t="s">
        <v>568</v>
      </c>
      <c r="E2577" s="64">
        <v>0</v>
      </c>
      <c r="F2577" s="64">
        <v>0</v>
      </c>
      <c r="G2577" s="47">
        <v>42482</v>
      </c>
      <c r="H2577" s="71">
        <v>6.833333333333333</v>
      </c>
      <c r="I2577" s="64">
        <v>0</v>
      </c>
      <c r="J2577" s="64" t="s">
        <v>1538</v>
      </c>
      <c r="K2577" s="64" t="s">
        <v>1535</v>
      </c>
      <c r="L2577" s="64" t="s">
        <v>1535</v>
      </c>
      <c r="M2577" s="64" t="s">
        <v>242</v>
      </c>
      <c r="N2577" s="64" t="s">
        <v>254</v>
      </c>
      <c r="O2577" s="64" t="s">
        <v>568</v>
      </c>
    </row>
    <row r="2578" spans="2:15" x14ac:dyDescent="0.3">
      <c r="B2578" t="s">
        <v>1536</v>
      </c>
      <c r="C2578" t="s">
        <v>16759</v>
      </c>
      <c r="D2578" t="s">
        <v>1642</v>
      </c>
      <c r="E2578" s="64">
        <v>0</v>
      </c>
      <c r="F2578" s="64">
        <v>0</v>
      </c>
      <c r="G2578" s="47">
        <v>42472</v>
      </c>
      <c r="H2578" s="71">
        <v>6.833333333333333</v>
      </c>
      <c r="I2578" s="64">
        <v>-1</v>
      </c>
      <c r="J2578" s="64" t="s">
        <v>249</v>
      </c>
      <c r="K2578" s="64" t="s">
        <v>1535</v>
      </c>
      <c r="L2578" s="64" t="s">
        <v>1535</v>
      </c>
      <c r="M2578" s="64" t="s">
        <v>236</v>
      </c>
      <c r="N2578" s="64" t="s">
        <v>254</v>
      </c>
      <c r="O2578" s="64" t="s">
        <v>568</v>
      </c>
    </row>
    <row r="2579" spans="2:15" x14ac:dyDescent="0.3">
      <c r="B2579" t="s">
        <v>1536</v>
      </c>
      <c r="C2579" t="s">
        <v>16795</v>
      </c>
      <c r="D2579" t="s">
        <v>1697</v>
      </c>
      <c r="E2579" s="64">
        <v>0</v>
      </c>
      <c r="F2579" s="64">
        <v>0</v>
      </c>
      <c r="G2579" s="47">
        <v>42464</v>
      </c>
      <c r="H2579" s="71">
        <v>6.833333333333333</v>
      </c>
      <c r="I2579" s="64">
        <v>-1</v>
      </c>
      <c r="J2579" s="64" t="s">
        <v>1538</v>
      </c>
      <c r="K2579" s="64" t="s">
        <v>1535</v>
      </c>
      <c r="L2579" s="64" t="s">
        <v>1535</v>
      </c>
      <c r="M2579" s="64" t="s">
        <v>236</v>
      </c>
      <c r="N2579" s="64" t="s">
        <v>254</v>
      </c>
      <c r="O2579" s="64" t="s">
        <v>568</v>
      </c>
    </row>
    <row r="2580" spans="2:15" x14ac:dyDescent="0.3">
      <c r="B2580" t="s">
        <v>1536</v>
      </c>
      <c r="C2580" t="s">
        <v>16824</v>
      </c>
      <c r="D2580" t="s">
        <v>1516</v>
      </c>
      <c r="E2580" s="64">
        <v>0</v>
      </c>
      <c r="F2580" s="64">
        <v>0</v>
      </c>
      <c r="G2580" s="47">
        <v>42461</v>
      </c>
      <c r="H2580" s="71">
        <v>6.833333333333333</v>
      </c>
      <c r="I2580" s="64">
        <v>-1</v>
      </c>
      <c r="J2580" s="64" t="s">
        <v>249</v>
      </c>
      <c r="K2580" s="64" t="s">
        <v>2160</v>
      </c>
      <c r="L2580" s="64" t="s">
        <v>4726</v>
      </c>
      <c r="M2580" s="64" t="s">
        <v>246</v>
      </c>
      <c r="N2580" s="64" t="s">
        <v>254</v>
      </c>
      <c r="O2580" s="64" t="s">
        <v>568</v>
      </c>
    </row>
    <row r="2581" spans="2:15" x14ac:dyDescent="0.3">
      <c r="B2581" t="s">
        <v>1547</v>
      </c>
      <c r="C2581" t="s">
        <v>16883</v>
      </c>
      <c r="D2581" t="s">
        <v>568</v>
      </c>
      <c r="E2581" s="64">
        <v>0</v>
      </c>
      <c r="F2581" s="64">
        <v>0</v>
      </c>
      <c r="G2581" s="47">
        <v>42479</v>
      </c>
      <c r="H2581" s="71">
        <v>6.833333333333333</v>
      </c>
      <c r="I2581" s="64">
        <v>0</v>
      </c>
      <c r="J2581" s="64" t="s">
        <v>1538</v>
      </c>
      <c r="K2581" s="64" t="s">
        <v>1535</v>
      </c>
      <c r="L2581" s="64" t="s">
        <v>1535</v>
      </c>
      <c r="M2581" s="64" t="s">
        <v>242</v>
      </c>
      <c r="N2581" s="64" t="s">
        <v>254</v>
      </c>
      <c r="O2581" s="64" t="s">
        <v>568</v>
      </c>
    </row>
    <row r="2582" spans="2:15" x14ac:dyDescent="0.3">
      <c r="B2582" t="s">
        <v>1536</v>
      </c>
      <c r="C2582" t="s">
        <v>16967</v>
      </c>
      <c r="D2582" t="s">
        <v>363</v>
      </c>
      <c r="E2582" s="64">
        <v>0</v>
      </c>
      <c r="F2582" s="64">
        <v>0</v>
      </c>
      <c r="G2582" s="47">
        <v>42489</v>
      </c>
      <c r="H2582" s="71">
        <v>6.833333333333333</v>
      </c>
      <c r="I2582" s="64">
        <v>-1</v>
      </c>
      <c r="J2582" s="64" t="s">
        <v>1538</v>
      </c>
      <c r="K2582" s="64" t="s">
        <v>1535</v>
      </c>
      <c r="L2582" s="64" t="s">
        <v>1535</v>
      </c>
      <c r="M2582" s="64" t="s">
        <v>236</v>
      </c>
      <c r="N2582" s="64" t="s">
        <v>254</v>
      </c>
      <c r="O2582" s="64" t="s">
        <v>568</v>
      </c>
    </row>
    <row r="2583" spans="2:15" x14ac:dyDescent="0.3">
      <c r="B2583" t="s">
        <v>1536</v>
      </c>
      <c r="C2583" t="s">
        <v>17130</v>
      </c>
      <c r="D2583" t="s">
        <v>530</v>
      </c>
      <c r="E2583" s="64">
        <v>1</v>
      </c>
      <c r="F2583" s="64">
        <v>4304.3900000000003</v>
      </c>
      <c r="G2583" s="47">
        <v>42478</v>
      </c>
      <c r="H2583" s="71">
        <v>6.833333333333333</v>
      </c>
      <c r="I2583" s="64">
        <v>-1</v>
      </c>
      <c r="J2583" s="64" t="s">
        <v>249</v>
      </c>
      <c r="K2583" s="64" t="s">
        <v>1535</v>
      </c>
      <c r="L2583" s="64" t="s">
        <v>1535</v>
      </c>
      <c r="M2583" s="64" t="s">
        <v>236</v>
      </c>
      <c r="N2583" s="64" t="s">
        <v>254</v>
      </c>
      <c r="O2583" s="64" t="s">
        <v>568</v>
      </c>
    </row>
    <row r="2584" spans="2:15" x14ac:dyDescent="0.3">
      <c r="B2584" t="s">
        <v>1536</v>
      </c>
      <c r="C2584" t="s">
        <v>17257</v>
      </c>
      <c r="D2584" t="s">
        <v>527</v>
      </c>
      <c r="E2584" s="64">
        <v>0</v>
      </c>
      <c r="F2584" s="64">
        <v>0</v>
      </c>
      <c r="G2584" s="47">
        <v>42476</v>
      </c>
      <c r="H2584" s="71">
        <v>6.833333333333333</v>
      </c>
      <c r="I2584" s="64">
        <v>-1</v>
      </c>
      <c r="J2584" s="64" t="s">
        <v>1538</v>
      </c>
      <c r="K2584" s="64" t="s">
        <v>1535</v>
      </c>
      <c r="L2584" s="64" t="s">
        <v>1535</v>
      </c>
      <c r="M2584" s="64" t="s">
        <v>246</v>
      </c>
      <c r="N2584" s="64" t="s">
        <v>254</v>
      </c>
      <c r="O2584" s="64" t="s">
        <v>568</v>
      </c>
    </row>
    <row r="2585" spans="2:15" x14ac:dyDescent="0.3">
      <c r="B2585" t="s">
        <v>1536</v>
      </c>
      <c r="C2585" t="s">
        <v>17277</v>
      </c>
      <c r="D2585" t="s">
        <v>1638</v>
      </c>
      <c r="E2585" s="64">
        <v>0</v>
      </c>
      <c r="F2585" s="64">
        <v>0</v>
      </c>
      <c r="G2585" s="47">
        <v>42486</v>
      </c>
      <c r="H2585" s="71">
        <v>6.833333333333333</v>
      </c>
      <c r="I2585" s="64">
        <v>-1</v>
      </c>
      <c r="J2585" s="64" t="s">
        <v>249</v>
      </c>
      <c r="K2585" s="64" t="s">
        <v>1535</v>
      </c>
      <c r="L2585" s="64" t="s">
        <v>1535</v>
      </c>
      <c r="M2585" s="64" t="s">
        <v>242</v>
      </c>
      <c r="N2585" s="64" t="s">
        <v>254</v>
      </c>
      <c r="O2585" s="64" t="s">
        <v>568</v>
      </c>
    </row>
    <row r="2586" spans="2:15" x14ac:dyDescent="0.3">
      <c r="B2586" t="s">
        <v>1536</v>
      </c>
      <c r="C2586" t="s">
        <v>17314</v>
      </c>
      <c r="D2586" t="s">
        <v>517</v>
      </c>
      <c r="E2586" s="64">
        <v>0</v>
      </c>
      <c r="F2586" s="64">
        <v>0</v>
      </c>
      <c r="G2586" s="47">
        <v>42464</v>
      </c>
      <c r="H2586" s="71">
        <v>6.833333333333333</v>
      </c>
      <c r="I2586" s="64">
        <v>-1</v>
      </c>
      <c r="J2586" s="64" t="s">
        <v>1538</v>
      </c>
      <c r="K2586" s="64" t="s">
        <v>1535</v>
      </c>
      <c r="L2586" s="64" t="s">
        <v>1535</v>
      </c>
      <c r="M2586" s="64" t="s">
        <v>241</v>
      </c>
      <c r="N2586" s="64" t="s">
        <v>254</v>
      </c>
      <c r="O2586" s="64" t="s">
        <v>568</v>
      </c>
    </row>
    <row r="2587" spans="2:15" x14ac:dyDescent="0.3">
      <c r="B2587" t="s">
        <v>1536</v>
      </c>
      <c r="C2587" t="s">
        <v>17332</v>
      </c>
      <c r="D2587" t="s">
        <v>2727</v>
      </c>
      <c r="E2587" s="64">
        <v>1</v>
      </c>
      <c r="F2587" s="64">
        <v>1363.76</v>
      </c>
      <c r="G2587" s="47">
        <v>42481</v>
      </c>
      <c r="H2587" s="71">
        <v>6.833333333333333</v>
      </c>
      <c r="I2587" s="64">
        <v>-1</v>
      </c>
      <c r="J2587" s="64" t="s">
        <v>1538</v>
      </c>
      <c r="K2587" s="64" t="s">
        <v>1535</v>
      </c>
      <c r="L2587" s="64" t="s">
        <v>1535</v>
      </c>
      <c r="M2587" s="64" t="s">
        <v>246</v>
      </c>
      <c r="N2587" s="64" t="s">
        <v>254</v>
      </c>
      <c r="O2587" s="64" t="s">
        <v>568</v>
      </c>
    </row>
    <row r="2588" spans="2:15" x14ac:dyDescent="0.3">
      <c r="B2588" t="s">
        <v>1536</v>
      </c>
      <c r="C2588" t="s">
        <v>17453</v>
      </c>
      <c r="D2588" t="s">
        <v>1589</v>
      </c>
      <c r="E2588" s="64">
        <v>0</v>
      </c>
      <c r="F2588" s="64">
        <v>0</v>
      </c>
      <c r="G2588" s="47">
        <v>42467</v>
      </c>
      <c r="H2588" s="71">
        <v>6.833333333333333</v>
      </c>
      <c r="I2588" s="64">
        <v>-1</v>
      </c>
      <c r="J2588" s="64" t="s">
        <v>249</v>
      </c>
      <c r="K2588" s="64" t="s">
        <v>1535</v>
      </c>
      <c r="L2588" s="64" t="s">
        <v>1535</v>
      </c>
      <c r="M2588" s="64" t="s">
        <v>236</v>
      </c>
      <c r="N2588" s="64" t="s">
        <v>254</v>
      </c>
      <c r="O2588" s="64" t="s">
        <v>568</v>
      </c>
    </row>
    <row r="2589" spans="2:15" x14ac:dyDescent="0.3">
      <c r="B2589" t="s">
        <v>1536</v>
      </c>
      <c r="C2589" t="s">
        <v>17516</v>
      </c>
      <c r="D2589" t="s">
        <v>1724</v>
      </c>
      <c r="E2589" s="64">
        <v>0</v>
      </c>
      <c r="F2589" s="64">
        <v>0</v>
      </c>
      <c r="G2589" s="47">
        <v>42489</v>
      </c>
      <c r="H2589" s="71">
        <v>6.833333333333333</v>
      </c>
      <c r="I2589" s="64">
        <v>-1</v>
      </c>
      <c r="J2589" s="64" t="s">
        <v>249</v>
      </c>
      <c r="K2589" s="64" t="s">
        <v>1535</v>
      </c>
      <c r="L2589" s="64" t="s">
        <v>1535</v>
      </c>
      <c r="M2589" s="64" t="s">
        <v>242</v>
      </c>
      <c r="N2589" s="64" t="s">
        <v>254</v>
      </c>
      <c r="O2589" s="64" t="s">
        <v>568</v>
      </c>
    </row>
    <row r="2590" spans="2:15" x14ac:dyDescent="0.3">
      <c r="B2590" t="s">
        <v>1536</v>
      </c>
      <c r="C2590" t="s">
        <v>17518</v>
      </c>
      <c r="D2590" t="s">
        <v>536</v>
      </c>
      <c r="E2590" s="64">
        <v>1</v>
      </c>
      <c r="F2590" s="64">
        <v>4304.3900000000003</v>
      </c>
      <c r="G2590" s="47">
        <v>42486</v>
      </c>
      <c r="H2590" s="71">
        <v>6.833333333333333</v>
      </c>
      <c r="I2590" s="64">
        <v>-1</v>
      </c>
      <c r="J2590" s="64" t="s">
        <v>249</v>
      </c>
      <c r="K2590" s="64" t="s">
        <v>1535</v>
      </c>
      <c r="L2590" s="64" t="s">
        <v>1535</v>
      </c>
      <c r="M2590" s="64" t="s">
        <v>236</v>
      </c>
      <c r="N2590" s="64" t="s">
        <v>254</v>
      </c>
      <c r="O2590" s="64" t="s">
        <v>568</v>
      </c>
    </row>
    <row r="2591" spans="2:15" x14ac:dyDescent="0.3">
      <c r="B2591" t="s">
        <v>1547</v>
      </c>
      <c r="C2591" t="s">
        <v>17620</v>
      </c>
      <c r="D2591" t="s">
        <v>568</v>
      </c>
      <c r="E2591" s="64">
        <v>0</v>
      </c>
      <c r="F2591" s="64">
        <v>0</v>
      </c>
      <c r="G2591" s="47">
        <v>42485</v>
      </c>
      <c r="H2591" s="71">
        <v>6.833333333333333</v>
      </c>
      <c r="I2591" s="64">
        <v>0</v>
      </c>
      <c r="J2591" s="64" t="s">
        <v>1538</v>
      </c>
      <c r="K2591" s="64" t="s">
        <v>1535</v>
      </c>
      <c r="L2591" s="64" t="s">
        <v>1535</v>
      </c>
      <c r="M2591" s="64" t="s">
        <v>236</v>
      </c>
      <c r="N2591" s="64" t="s">
        <v>254</v>
      </c>
      <c r="O2591" s="64" t="s">
        <v>568</v>
      </c>
    </row>
    <row r="2592" spans="2:15" x14ac:dyDescent="0.3">
      <c r="B2592" t="s">
        <v>1536</v>
      </c>
      <c r="C2592" t="s">
        <v>12418</v>
      </c>
      <c r="D2592" t="s">
        <v>405</v>
      </c>
      <c r="E2592" s="64">
        <v>0</v>
      </c>
      <c r="F2592" s="64">
        <v>0</v>
      </c>
      <c r="G2592" s="47">
        <v>42442</v>
      </c>
      <c r="H2592" s="71">
        <v>6.916666666666667</v>
      </c>
      <c r="I2592" s="64">
        <v>-1</v>
      </c>
      <c r="J2592" s="64" t="s">
        <v>249</v>
      </c>
      <c r="K2592" s="64" t="s">
        <v>1535</v>
      </c>
      <c r="L2592" s="64" t="s">
        <v>1535</v>
      </c>
      <c r="M2592" s="64" t="s">
        <v>236</v>
      </c>
      <c r="N2592" s="64" t="s">
        <v>254</v>
      </c>
      <c r="O2592" s="64" t="s">
        <v>568</v>
      </c>
    </row>
    <row r="2593" spans="2:15" x14ac:dyDescent="0.3">
      <c r="B2593" t="s">
        <v>1547</v>
      </c>
      <c r="C2593" t="s">
        <v>12423</v>
      </c>
      <c r="D2593" t="s">
        <v>568</v>
      </c>
      <c r="E2593" s="64">
        <v>0</v>
      </c>
      <c r="F2593" s="64">
        <v>0</v>
      </c>
      <c r="G2593" s="47">
        <v>42460</v>
      </c>
      <c r="H2593" s="71">
        <v>6.916666666666667</v>
      </c>
      <c r="I2593" s="64">
        <v>0</v>
      </c>
      <c r="J2593" s="64" t="s">
        <v>1538</v>
      </c>
      <c r="K2593" s="64" t="s">
        <v>1535</v>
      </c>
      <c r="L2593" s="64" t="s">
        <v>1535</v>
      </c>
      <c r="M2593" s="64" t="s">
        <v>242</v>
      </c>
      <c r="N2593" s="64" t="s">
        <v>254</v>
      </c>
      <c r="O2593" s="64" t="s">
        <v>568</v>
      </c>
    </row>
    <row r="2594" spans="2:15" x14ac:dyDescent="0.3">
      <c r="B2594" t="s">
        <v>1536</v>
      </c>
      <c r="C2594" t="s">
        <v>12487</v>
      </c>
      <c r="D2594" t="s">
        <v>12436</v>
      </c>
      <c r="E2594" s="64">
        <v>0</v>
      </c>
      <c r="F2594" s="64">
        <v>0</v>
      </c>
      <c r="G2594" s="47">
        <v>42430</v>
      </c>
      <c r="H2594" s="71">
        <v>6.916666666666667</v>
      </c>
      <c r="I2594" s="64">
        <v>-1</v>
      </c>
      <c r="J2594" s="64" t="s">
        <v>1538</v>
      </c>
      <c r="K2594" s="64" t="s">
        <v>1535</v>
      </c>
      <c r="L2594" s="64" t="s">
        <v>1535</v>
      </c>
      <c r="M2594" s="64" t="s">
        <v>239</v>
      </c>
      <c r="N2594" s="64" t="s">
        <v>254</v>
      </c>
      <c r="O2594" s="64" t="s">
        <v>568</v>
      </c>
    </row>
    <row r="2595" spans="2:15" x14ac:dyDescent="0.3">
      <c r="B2595" t="s">
        <v>1547</v>
      </c>
      <c r="C2595" t="s">
        <v>12669</v>
      </c>
      <c r="D2595" t="s">
        <v>568</v>
      </c>
      <c r="E2595" s="64">
        <v>0</v>
      </c>
      <c r="F2595" s="64">
        <v>0</v>
      </c>
      <c r="G2595" s="47">
        <v>42434</v>
      </c>
      <c r="H2595" s="71">
        <v>6.916666666666667</v>
      </c>
      <c r="I2595" s="64">
        <v>0</v>
      </c>
      <c r="J2595" s="64" t="s">
        <v>1538</v>
      </c>
      <c r="K2595" s="64" t="s">
        <v>1535</v>
      </c>
      <c r="L2595" s="64" t="s">
        <v>1535</v>
      </c>
      <c r="M2595" s="64" t="s">
        <v>242</v>
      </c>
      <c r="N2595" s="64" t="s">
        <v>254</v>
      </c>
      <c r="O2595" s="64" t="s">
        <v>568</v>
      </c>
    </row>
    <row r="2596" spans="2:15" x14ac:dyDescent="0.3">
      <c r="B2596" t="s">
        <v>1536</v>
      </c>
      <c r="C2596" t="s">
        <v>12709</v>
      </c>
      <c r="D2596" t="s">
        <v>255</v>
      </c>
      <c r="E2596" s="64">
        <v>0</v>
      </c>
      <c r="F2596" s="64">
        <v>0</v>
      </c>
      <c r="G2596" s="47">
        <v>42445</v>
      </c>
      <c r="H2596" s="71">
        <v>6.916666666666667</v>
      </c>
      <c r="I2596" s="64">
        <v>-1</v>
      </c>
      <c r="J2596" s="64" t="s">
        <v>249</v>
      </c>
      <c r="K2596" s="64" t="s">
        <v>1535</v>
      </c>
      <c r="L2596" s="64" t="s">
        <v>1535</v>
      </c>
      <c r="M2596" s="64" t="s">
        <v>246</v>
      </c>
      <c r="N2596" s="64" t="s">
        <v>254</v>
      </c>
      <c r="O2596" s="64" t="s">
        <v>568</v>
      </c>
    </row>
    <row r="2597" spans="2:15" x14ac:dyDescent="0.3">
      <c r="B2597" t="s">
        <v>1536</v>
      </c>
      <c r="C2597" t="s">
        <v>12778</v>
      </c>
      <c r="D2597" t="s">
        <v>1724</v>
      </c>
      <c r="E2597" s="64">
        <v>0</v>
      </c>
      <c r="F2597" s="64">
        <v>0</v>
      </c>
      <c r="G2597" s="47">
        <v>42446</v>
      </c>
      <c r="H2597" s="71">
        <v>6.916666666666667</v>
      </c>
      <c r="I2597" s="64">
        <v>-1</v>
      </c>
      <c r="J2597" s="64" t="s">
        <v>1538</v>
      </c>
      <c r="K2597" s="64" t="s">
        <v>1535</v>
      </c>
      <c r="L2597" s="64" t="s">
        <v>1535</v>
      </c>
      <c r="M2597" s="64" t="s">
        <v>236</v>
      </c>
      <c r="N2597" s="64" t="s">
        <v>254</v>
      </c>
      <c r="O2597" s="64" t="s">
        <v>568</v>
      </c>
    </row>
    <row r="2598" spans="2:15" x14ac:dyDescent="0.3">
      <c r="B2598" t="s">
        <v>1536</v>
      </c>
      <c r="C2598" t="s">
        <v>11727</v>
      </c>
      <c r="D2598" t="s">
        <v>2352</v>
      </c>
      <c r="E2598" s="64">
        <v>0</v>
      </c>
      <c r="F2598" s="64">
        <v>0</v>
      </c>
      <c r="G2598" s="47">
        <v>42447</v>
      </c>
      <c r="H2598" s="71">
        <v>6.916666666666667</v>
      </c>
      <c r="I2598" s="64">
        <v>89811</v>
      </c>
      <c r="J2598" s="64" t="s">
        <v>1538</v>
      </c>
      <c r="K2598" s="64" t="s">
        <v>2160</v>
      </c>
      <c r="L2598" s="64" t="s">
        <v>3939</v>
      </c>
      <c r="M2598" s="64" t="s">
        <v>246</v>
      </c>
      <c r="N2598" s="64" t="s">
        <v>254</v>
      </c>
      <c r="O2598" s="64" t="s">
        <v>568</v>
      </c>
    </row>
    <row r="2599" spans="2:15" x14ac:dyDescent="0.3">
      <c r="B2599" t="s">
        <v>1546</v>
      </c>
      <c r="C2599" t="s">
        <v>12978</v>
      </c>
      <c r="D2599" t="s">
        <v>12436</v>
      </c>
      <c r="E2599" s="64">
        <v>2</v>
      </c>
      <c r="F2599" s="64">
        <v>1920.18</v>
      </c>
      <c r="G2599" s="47">
        <v>42460</v>
      </c>
      <c r="H2599" s="71">
        <v>6.916666666666667</v>
      </c>
      <c r="I2599" s="64">
        <v>-1</v>
      </c>
      <c r="J2599" s="64" t="s">
        <v>249</v>
      </c>
      <c r="K2599" s="64" t="s">
        <v>1535</v>
      </c>
      <c r="L2599" s="64" t="s">
        <v>1535</v>
      </c>
      <c r="M2599" s="64" t="s">
        <v>242</v>
      </c>
      <c r="N2599" s="64" t="s">
        <v>254</v>
      </c>
      <c r="O2599" s="64" t="s">
        <v>568</v>
      </c>
    </row>
    <row r="2600" spans="2:15" x14ac:dyDescent="0.3">
      <c r="B2600" t="s">
        <v>1536</v>
      </c>
      <c r="C2600" t="s">
        <v>13047</v>
      </c>
      <c r="D2600" t="s">
        <v>1903</v>
      </c>
      <c r="E2600" s="64">
        <v>0</v>
      </c>
      <c r="F2600" s="64">
        <v>0</v>
      </c>
      <c r="G2600" s="47">
        <v>42457</v>
      </c>
      <c r="H2600" s="71">
        <v>6.916666666666667</v>
      </c>
      <c r="I2600" s="64">
        <v>69605</v>
      </c>
      <c r="J2600" s="64" t="s">
        <v>1538</v>
      </c>
      <c r="K2600" s="64" t="s">
        <v>2160</v>
      </c>
      <c r="L2600" s="64" t="s">
        <v>2925</v>
      </c>
      <c r="M2600" s="64" t="s">
        <v>236</v>
      </c>
      <c r="N2600" s="64" t="s">
        <v>254</v>
      </c>
      <c r="O2600" s="64" t="s">
        <v>568</v>
      </c>
    </row>
    <row r="2601" spans="2:15" x14ac:dyDescent="0.3">
      <c r="B2601" t="s">
        <v>1536</v>
      </c>
      <c r="C2601" t="s">
        <v>13142</v>
      </c>
      <c r="D2601" t="s">
        <v>2085</v>
      </c>
      <c r="E2601" s="64">
        <v>0</v>
      </c>
      <c r="F2601" s="64">
        <v>0</v>
      </c>
      <c r="G2601" s="47">
        <v>42451</v>
      </c>
      <c r="H2601" s="71">
        <v>6.916666666666667</v>
      </c>
      <c r="I2601" s="64">
        <v>-1</v>
      </c>
      <c r="J2601" s="64" t="s">
        <v>249</v>
      </c>
      <c r="K2601" s="64" t="s">
        <v>2160</v>
      </c>
      <c r="L2601" s="64" t="s">
        <v>5368</v>
      </c>
      <c r="M2601" s="64" t="s">
        <v>241</v>
      </c>
      <c r="N2601" s="64" t="s">
        <v>254</v>
      </c>
      <c r="O2601" s="64" t="s">
        <v>568</v>
      </c>
    </row>
    <row r="2602" spans="2:15" x14ac:dyDescent="0.3">
      <c r="B2602" t="s">
        <v>1536</v>
      </c>
      <c r="C2602" t="s">
        <v>13229</v>
      </c>
      <c r="D2602" t="s">
        <v>1662</v>
      </c>
      <c r="E2602" s="64">
        <v>0</v>
      </c>
      <c r="F2602" s="64">
        <v>0</v>
      </c>
      <c r="G2602" s="47">
        <v>42446</v>
      </c>
      <c r="H2602" s="71">
        <v>6.916666666666667</v>
      </c>
      <c r="I2602" s="64">
        <v>-1</v>
      </c>
      <c r="J2602" s="64" t="s">
        <v>249</v>
      </c>
      <c r="K2602" s="64" t="s">
        <v>2160</v>
      </c>
      <c r="L2602" s="64" t="s">
        <v>3939</v>
      </c>
      <c r="M2602" s="64" t="s">
        <v>236</v>
      </c>
      <c r="N2602" s="64" t="s">
        <v>254</v>
      </c>
      <c r="O2602" s="64" t="s">
        <v>568</v>
      </c>
    </row>
    <row r="2603" spans="2:15" x14ac:dyDescent="0.3">
      <c r="B2603" t="s">
        <v>1546</v>
      </c>
      <c r="C2603" t="s">
        <v>12090</v>
      </c>
      <c r="D2603" t="s">
        <v>2214</v>
      </c>
      <c r="E2603" s="64">
        <v>0</v>
      </c>
      <c r="F2603" s="64">
        <v>0</v>
      </c>
      <c r="G2603" s="47">
        <v>42443</v>
      </c>
      <c r="H2603" s="71">
        <v>6.916666666666667</v>
      </c>
      <c r="I2603" s="64">
        <v>110134</v>
      </c>
      <c r="J2603" s="64" t="s">
        <v>1538</v>
      </c>
      <c r="K2603" s="64" t="s">
        <v>2160</v>
      </c>
      <c r="L2603" s="64" t="s">
        <v>12091</v>
      </c>
      <c r="M2603" s="64" t="s">
        <v>236</v>
      </c>
      <c r="N2603" s="64" t="s">
        <v>254</v>
      </c>
      <c r="O2603" s="64" t="s">
        <v>568</v>
      </c>
    </row>
    <row r="2604" spans="2:15" x14ac:dyDescent="0.3">
      <c r="B2604" t="s">
        <v>1536</v>
      </c>
      <c r="C2604" t="s">
        <v>13590</v>
      </c>
      <c r="D2604" t="s">
        <v>1979</v>
      </c>
      <c r="E2604" s="64">
        <v>0</v>
      </c>
      <c r="F2604" s="64">
        <v>0</v>
      </c>
      <c r="G2604" s="47">
        <v>42436</v>
      </c>
      <c r="H2604" s="71">
        <v>6.916666666666667</v>
      </c>
      <c r="I2604" s="64">
        <v>-1</v>
      </c>
      <c r="J2604" s="64" t="s">
        <v>249</v>
      </c>
      <c r="K2604" s="64" t="s">
        <v>2176</v>
      </c>
      <c r="L2604" s="64" t="s">
        <v>13591</v>
      </c>
      <c r="M2604" s="64" t="s">
        <v>236</v>
      </c>
      <c r="N2604" s="64" t="s">
        <v>254</v>
      </c>
      <c r="O2604" s="64" t="s">
        <v>568</v>
      </c>
    </row>
    <row r="2605" spans="2:15" x14ac:dyDescent="0.3">
      <c r="B2605" t="s">
        <v>1536</v>
      </c>
      <c r="C2605" t="s">
        <v>13604</v>
      </c>
      <c r="D2605" t="s">
        <v>1911</v>
      </c>
      <c r="E2605" s="64">
        <v>0</v>
      </c>
      <c r="F2605" s="64">
        <v>0</v>
      </c>
      <c r="G2605" s="47">
        <v>42457</v>
      </c>
      <c r="H2605" s="71">
        <v>6.916666666666667</v>
      </c>
      <c r="I2605" s="64">
        <v>-1</v>
      </c>
      <c r="J2605" s="64" t="s">
        <v>249</v>
      </c>
      <c r="K2605" s="64" t="s">
        <v>2160</v>
      </c>
      <c r="L2605" s="64" t="s">
        <v>2925</v>
      </c>
      <c r="M2605" s="64" t="s">
        <v>241</v>
      </c>
      <c r="N2605" s="64" t="s">
        <v>254</v>
      </c>
      <c r="O2605" s="64" t="s">
        <v>568</v>
      </c>
    </row>
    <row r="2606" spans="2:15" x14ac:dyDescent="0.3">
      <c r="B2606" t="s">
        <v>1536</v>
      </c>
      <c r="C2606" t="s">
        <v>13855</v>
      </c>
      <c r="D2606" t="s">
        <v>1605</v>
      </c>
      <c r="E2606" s="64">
        <v>0</v>
      </c>
      <c r="F2606" s="64">
        <v>0</v>
      </c>
      <c r="G2606" s="47">
        <v>42451</v>
      </c>
      <c r="H2606" s="71">
        <v>6.916666666666667</v>
      </c>
      <c r="I2606" s="64">
        <v>-1</v>
      </c>
      <c r="J2606" s="64" t="s">
        <v>1538</v>
      </c>
      <c r="K2606" s="64" t="s">
        <v>1535</v>
      </c>
      <c r="L2606" s="64" t="s">
        <v>1535</v>
      </c>
      <c r="M2606" s="64" t="s">
        <v>246</v>
      </c>
      <c r="N2606" s="64" t="s">
        <v>254</v>
      </c>
      <c r="O2606" s="64" t="s">
        <v>568</v>
      </c>
    </row>
    <row r="2607" spans="2:15" x14ac:dyDescent="0.3">
      <c r="B2607" t="s">
        <v>1536</v>
      </c>
      <c r="C2607" t="s">
        <v>13952</v>
      </c>
      <c r="D2607" t="s">
        <v>13107</v>
      </c>
      <c r="E2607" s="64">
        <v>0</v>
      </c>
      <c r="F2607" s="64">
        <v>0</v>
      </c>
      <c r="G2607" s="47">
        <v>42458</v>
      </c>
      <c r="H2607" s="71">
        <v>6.916666666666667</v>
      </c>
      <c r="I2607" s="64">
        <v>-1</v>
      </c>
      <c r="J2607" s="64" t="s">
        <v>1538</v>
      </c>
      <c r="K2607" s="64" t="s">
        <v>2176</v>
      </c>
      <c r="L2607" s="64" t="s">
        <v>13953</v>
      </c>
      <c r="M2607" s="64" t="s">
        <v>246</v>
      </c>
      <c r="N2607" s="64" t="s">
        <v>254</v>
      </c>
      <c r="O2607" s="64" t="s">
        <v>568</v>
      </c>
    </row>
    <row r="2608" spans="2:15" x14ac:dyDescent="0.3">
      <c r="B2608" t="s">
        <v>1536</v>
      </c>
      <c r="C2608" t="s">
        <v>13971</v>
      </c>
      <c r="D2608" t="s">
        <v>13972</v>
      </c>
      <c r="E2608" s="64">
        <v>0</v>
      </c>
      <c r="F2608" s="64">
        <v>0</v>
      </c>
      <c r="G2608" s="47">
        <v>42451</v>
      </c>
      <c r="H2608" s="71">
        <v>6.916666666666667</v>
      </c>
      <c r="I2608" s="64">
        <v>-1</v>
      </c>
      <c r="J2608" s="64" t="s">
        <v>249</v>
      </c>
      <c r="K2608" s="64" t="s">
        <v>2160</v>
      </c>
      <c r="L2608" s="64" t="s">
        <v>4235</v>
      </c>
      <c r="M2608" s="64" t="s">
        <v>236</v>
      </c>
      <c r="N2608" s="64" t="s">
        <v>254</v>
      </c>
      <c r="O2608" s="64" t="s">
        <v>568</v>
      </c>
    </row>
    <row r="2609" spans="2:15" x14ac:dyDescent="0.3">
      <c r="B2609" t="s">
        <v>1547</v>
      </c>
      <c r="C2609" t="s">
        <v>14057</v>
      </c>
      <c r="D2609" t="s">
        <v>568</v>
      </c>
      <c r="E2609" s="64">
        <v>0</v>
      </c>
      <c r="F2609" s="64">
        <v>0</v>
      </c>
      <c r="G2609" s="47">
        <v>42453</v>
      </c>
      <c r="H2609" s="71">
        <v>6.916666666666667</v>
      </c>
      <c r="I2609" s="64">
        <v>0</v>
      </c>
      <c r="J2609" s="64" t="s">
        <v>1538</v>
      </c>
      <c r="K2609" s="64" t="s">
        <v>2176</v>
      </c>
      <c r="L2609" s="64" t="s">
        <v>13938</v>
      </c>
      <c r="M2609" s="64" t="s">
        <v>236</v>
      </c>
      <c r="N2609" s="64" t="s">
        <v>254</v>
      </c>
      <c r="O2609" s="64" t="s">
        <v>568</v>
      </c>
    </row>
    <row r="2610" spans="2:15" x14ac:dyDescent="0.3">
      <c r="B2610" t="s">
        <v>1536</v>
      </c>
      <c r="C2610" t="s">
        <v>14125</v>
      </c>
      <c r="D2610" t="s">
        <v>1780</v>
      </c>
      <c r="E2610" s="64">
        <v>0</v>
      </c>
      <c r="F2610" s="64">
        <v>0</v>
      </c>
      <c r="G2610" s="47">
        <v>42434</v>
      </c>
      <c r="H2610" s="71">
        <v>6.916666666666667</v>
      </c>
      <c r="I2610" s="64">
        <v>-1</v>
      </c>
      <c r="J2610" s="64" t="s">
        <v>249</v>
      </c>
      <c r="K2610" s="64" t="s">
        <v>2160</v>
      </c>
      <c r="L2610" s="64" t="s">
        <v>2936</v>
      </c>
      <c r="M2610" s="64" t="s">
        <v>236</v>
      </c>
      <c r="N2610" s="64" t="s">
        <v>254</v>
      </c>
      <c r="O2610" s="64" t="s">
        <v>568</v>
      </c>
    </row>
    <row r="2611" spans="2:15" x14ac:dyDescent="0.3">
      <c r="B2611" t="s">
        <v>1536</v>
      </c>
      <c r="C2611" t="s">
        <v>14396</v>
      </c>
      <c r="D2611" t="s">
        <v>1954</v>
      </c>
      <c r="E2611" s="64">
        <v>0</v>
      </c>
      <c r="F2611" s="64">
        <v>0</v>
      </c>
      <c r="G2611" s="47">
        <v>42457</v>
      </c>
      <c r="H2611" s="71">
        <v>6.916666666666667</v>
      </c>
      <c r="I2611" s="64">
        <v>-1</v>
      </c>
      <c r="J2611" s="64" t="s">
        <v>1538</v>
      </c>
      <c r="K2611" s="64" t="s">
        <v>2160</v>
      </c>
      <c r="L2611" s="64" t="s">
        <v>14397</v>
      </c>
      <c r="M2611" s="64" t="s">
        <v>241</v>
      </c>
      <c r="N2611" s="64" t="s">
        <v>254</v>
      </c>
      <c r="O2611" s="64" t="s">
        <v>568</v>
      </c>
    </row>
    <row r="2612" spans="2:15" x14ac:dyDescent="0.3">
      <c r="B2612" t="s">
        <v>1536</v>
      </c>
      <c r="C2612" t="s">
        <v>14443</v>
      </c>
      <c r="D2612" t="s">
        <v>2044</v>
      </c>
      <c r="E2612" s="64">
        <v>0</v>
      </c>
      <c r="F2612" s="64">
        <v>0</v>
      </c>
      <c r="G2612" s="47">
        <v>42459</v>
      </c>
      <c r="H2612" s="71">
        <v>6.916666666666667</v>
      </c>
      <c r="I2612" s="64">
        <v>-1</v>
      </c>
      <c r="J2612" s="64" t="s">
        <v>1538</v>
      </c>
      <c r="K2612" s="64" t="s">
        <v>2160</v>
      </c>
      <c r="L2612" s="64" t="s">
        <v>3939</v>
      </c>
      <c r="M2612" s="64" t="s">
        <v>242</v>
      </c>
      <c r="N2612" s="64" t="s">
        <v>254</v>
      </c>
      <c r="O2612" s="64" t="s">
        <v>568</v>
      </c>
    </row>
    <row r="2613" spans="2:15" x14ac:dyDescent="0.3">
      <c r="B2613" t="s">
        <v>1536</v>
      </c>
      <c r="C2613" t="s">
        <v>14452</v>
      </c>
      <c r="D2613" t="s">
        <v>1515</v>
      </c>
      <c r="E2613" s="64">
        <v>0</v>
      </c>
      <c r="F2613" s="64">
        <v>0</v>
      </c>
      <c r="G2613" s="47">
        <v>42446</v>
      </c>
      <c r="H2613" s="71">
        <v>6.916666666666667</v>
      </c>
      <c r="I2613" s="64">
        <v>-1</v>
      </c>
      <c r="J2613" s="64" t="s">
        <v>249</v>
      </c>
      <c r="K2613" s="64" t="s">
        <v>2160</v>
      </c>
      <c r="L2613" s="64" t="s">
        <v>7837</v>
      </c>
      <c r="M2613" s="64" t="s">
        <v>242</v>
      </c>
      <c r="N2613" s="64" t="s">
        <v>254</v>
      </c>
      <c r="O2613" s="64" t="s">
        <v>568</v>
      </c>
    </row>
    <row r="2614" spans="2:15" x14ac:dyDescent="0.3">
      <c r="B2614" t="s">
        <v>1536</v>
      </c>
      <c r="C2614" t="s">
        <v>11745</v>
      </c>
      <c r="D2614" t="s">
        <v>2156</v>
      </c>
      <c r="E2614" s="64">
        <v>0</v>
      </c>
      <c r="F2614" s="64">
        <v>0</v>
      </c>
      <c r="G2614" s="47">
        <v>42440</v>
      </c>
      <c r="H2614" s="71">
        <v>6.916666666666667</v>
      </c>
      <c r="I2614" s="64">
        <v>51873</v>
      </c>
      <c r="J2614" s="64" t="s">
        <v>1538</v>
      </c>
      <c r="K2614" s="64" t="s">
        <v>2160</v>
      </c>
      <c r="L2614" s="64" t="s">
        <v>5981</v>
      </c>
      <c r="M2614" s="64" t="s">
        <v>236</v>
      </c>
      <c r="N2614" s="64" t="s">
        <v>254</v>
      </c>
      <c r="O2614" s="64" t="s">
        <v>568</v>
      </c>
    </row>
    <row r="2615" spans="2:15" x14ac:dyDescent="0.3">
      <c r="B2615" t="s">
        <v>1536</v>
      </c>
      <c r="C2615" t="s">
        <v>14651</v>
      </c>
      <c r="D2615" t="s">
        <v>1763</v>
      </c>
      <c r="E2615" s="64">
        <v>0</v>
      </c>
      <c r="F2615" s="64">
        <v>0</v>
      </c>
      <c r="G2615" s="47">
        <v>42457</v>
      </c>
      <c r="H2615" s="71">
        <v>6.916666666666667</v>
      </c>
      <c r="I2615" s="64">
        <v>-1</v>
      </c>
      <c r="J2615" s="64" t="s">
        <v>1538</v>
      </c>
      <c r="K2615" s="64" t="s">
        <v>2173</v>
      </c>
      <c r="L2615" s="64" t="s">
        <v>14652</v>
      </c>
      <c r="M2615" s="64" t="s">
        <v>242</v>
      </c>
      <c r="N2615" s="64" t="s">
        <v>254</v>
      </c>
      <c r="O2615" s="64" t="s">
        <v>568</v>
      </c>
    </row>
    <row r="2616" spans="2:15" x14ac:dyDescent="0.3">
      <c r="B2616" t="s">
        <v>1536</v>
      </c>
      <c r="C2616" t="s">
        <v>14678</v>
      </c>
      <c r="D2616" t="s">
        <v>1469</v>
      </c>
      <c r="E2616" s="64">
        <v>0</v>
      </c>
      <c r="F2616" s="64">
        <v>0</v>
      </c>
      <c r="G2616" s="47">
        <v>42447</v>
      </c>
      <c r="H2616" s="71">
        <v>6.916666666666667</v>
      </c>
      <c r="I2616" s="64">
        <v>-1</v>
      </c>
      <c r="J2616" s="64" t="s">
        <v>1538</v>
      </c>
      <c r="K2616" s="64" t="s">
        <v>2160</v>
      </c>
      <c r="L2616" s="64" t="s">
        <v>4726</v>
      </c>
      <c r="M2616" s="64" t="s">
        <v>246</v>
      </c>
      <c r="N2616" s="64" t="s">
        <v>254</v>
      </c>
      <c r="O2616" s="64" t="s">
        <v>568</v>
      </c>
    </row>
    <row r="2617" spans="2:15" x14ac:dyDescent="0.3">
      <c r="B2617" t="s">
        <v>1536</v>
      </c>
      <c r="C2617" t="s">
        <v>14820</v>
      </c>
      <c r="D2617" t="s">
        <v>1567</v>
      </c>
      <c r="E2617" s="64">
        <v>0</v>
      </c>
      <c r="F2617" s="64">
        <v>0</v>
      </c>
      <c r="G2617" s="47">
        <v>42444</v>
      </c>
      <c r="H2617" s="71">
        <v>6.916666666666667</v>
      </c>
      <c r="I2617" s="64">
        <v>-1</v>
      </c>
      <c r="J2617" s="64" t="s">
        <v>249</v>
      </c>
      <c r="K2617" s="64" t="s">
        <v>2173</v>
      </c>
      <c r="L2617" s="64" t="s">
        <v>4253</v>
      </c>
      <c r="M2617" s="64" t="s">
        <v>236</v>
      </c>
      <c r="N2617" s="64" t="s">
        <v>254</v>
      </c>
      <c r="O2617" s="64" t="s">
        <v>568</v>
      </c>
    </row>
    <row r="2618" spans="2:15" x14ac:dyDescent="0.3">
      <c r="B2618" t="s">
        <v>1536</v>
      </c>
      <c r="C2618" t="s">
        <v>15032</v>
      </c>
      <c r="D2618" t="s">
        <v>1895</v>
      </c>
      <c r="E2618" s="64">
        <v>0</v>
      </c>
      <c r="F2618" s="64">
        <v>0</v>
      </c>
      <c r="G2618" s="47">
        <v>42445</v>
      </c>
      <c r="H2618" s="71">
        <v>6.916666666666667</v>
      </c>
      <c r="I2618" s="64">
        <v>-1</v>
      </c>
      <c r="J2618" s="64" t="s">
        <v>1538</v>
      </c>
      <c r="K2618" s="64" t="s">
        <v>2160</v>
      </c>
      <c r="L2618" s="64" t="s">
        <v>12925</v>
      </c>
      <c r="M2618" s="64" t="s">
        <v>242</v>
      </c>
      <c r="N2618" s="64" t="s">
        <v>254</v>
      </c>
      <c r="O2618" s="64" t="s">
        <v>568</v>
      </c>
    </row>
    <row r="2619" spans="2:15" x14ac:dyDescent="0.3">
      <c r="B2619" t="s">
        <v>1536</v>
      </c>
      <c r="C2619" t="s">
        <v>15295</v>
      </c>
      <c r="D2619" t="s">
        <v>2726</v>
      </c>
      <c r="E2619" s="64">
        <v>0</v>
      </c>
      <c r="F2619" s="64">
        <v>0</v>
      </c>
      <c r="G2619" s="47">
        <v>42457</v>
      </c>
      <c r="H2619" s="71">
        <v>6.916666666666667</v>
      </c>
      <c r="I2619" s="64">
        <v>-1</v>
      </c>
      <c r="J2619" s="64" t="s">
        <v>1538</v>
      </c>
      <c r="K2619" s="64" t="s">
        <v>2173</v>
      </c>
      <c r="L2619" s="64" t="s">
        <v>13380</v>
      </c>
      <c r="M2619" s="64" t="s">
        <v>236</v>
      </c>
      <c r="N2619" s="64" t="s">
        <v>254</v>
      </c>
      <c r="O2619" s="64" t="s">
        <v>568</v>
      </c>
    </row>
    <row r="2620" spans="2:15" x14ac:dyDescent="0.3">
      <c r="B2620" t="s">
        <v>1536</v>
      </c>
      <c r="C2620" t="s">
        <v>11468</v>
      </c>
      <c r="D2620" t="s">
        <v>2478</v>
      </c>
      <c r="E2620" s="64">
        <v>0</v>
      </c>
      <c r="F2620" s="64">
        <v>0</v>
      </c>
      <c r="G2620" s="47">
        <v>42453</v>
      </c>
      <c r="H2620" s="71">
        <v>6.916666666666667</v>
      </c>
      <c r="I2620" s="64">
        <v>82307</v>
      </c>
      <c r="J2620" s="64" t="s">
        <v>1538</v>
      </c>
      <c r="K2620" s="64" t="s">
        <v>2176</v>
      </c>
      <c r="L2620" s="64" t="s">
        <v>11315</v>
      </c>
      <c r="M2620" s="64" t="s">
        <v>246</v>
      </c>
      <c r="N2620" s="64" t="s">
        <v>254</v>
      </c>
      <c r="O2620" s="64" t="s">
        <v>568</v>
      </c>
    </row>
    <row r="2621" spans="2:15" x14ac:dyDescent="0.3">
      <c r="B2621" t="s">
        <v>1536</v>
      </c>
      <c r="C2621" t="s">
        <v>15634</v>
      </c>
      <c r="D2621" t="s">
        <v>1443</v>
      </c>
      <c r="E2621" s="64">
        <v>0</v>
      </c>
      <c r="F2621" s="64">
        <v>0</v>
      </c>
      <c r="G2621" s="47">
        <v>42460</v>
      </c>
      <c r="H2621" s="71">
        <v>6.916666666666667</v>
      </c>
      <c r="I2621" s="64">
        <v>-1</v>
      </c>
      <c r="J2621" s="64" t="s">
        <v>249</v>
      </c>
      <c r="K2621" s="64" t="s">
        <v>2160</v>
      </c>
      <c r="L2621" s="64" t="s">
        <v>2971</v>
      </c>
      <c r="M2621" s="64" t="s">
        <v>236</v>
      </c>
      <c r="N2621" s="64" t="s">
        <v>254</v>
      </c>
      <c r="O2621" s="64" t="s">
        <v>568</v>
      </c>
    </row>
    <row r="2622" spans="2:15" x14ac:dyDescent="0.3">
      <c r="B2622" t="s">
        <v>1536</v>
      </c>
      <c r="C2622" t="s">
        <v>15636</v>
      </c>
      <c r="D2622" t="s">
        <v>421</v>
      </c>
      <c r="E2622" s="64">
        <v>0</v>
      </c>
      <c r="F2622" s="64">
        <v>0</v>
      </c>
      <c r="G2622" s="47">
        <v>42436</v>
      </c>
      <c r="H2622" s="71">
        <v>6.916666666666667</v>
      </c>
      <c r="I2622" s="64">
        <v>-1</v>
      </c>
      <c r="J2622" s="64" t="s">
        <v>1538</v>
      </c>
      <c r="K2622" s="64" t="s">
        <v>2173</v>
      </c>
      <c r="L2622" s="64" t="s">
        <v>15637</v>
      </c>
      <c r="M2622" s="64" t="s">
        <v>242</v>
      </c>
      <c r="N2622" s="64" t="s">
        <v>254</v>
      </c>
      <c r="O2622" s="64" t="s">
        <v>568</v>
      </c>
    </row>
    <row r="2623" spans="2:15" x14ac:dyDescent="0.3">
      <c r="B2623" t="s">
        <v>1536</v>
      </c>
      <c r="C2623" t="s">
        <v>15642</v>
      </c>
      <c r="D2623" t="s">
        <v>1745</v>
      </c>
      <c r="E2623" s="64">
        <v>2</v>
      </c>
      <c r="F2623" s="64">
        <v>500.78</v>
      </c>
      <c r="G2623" s="47">
        <v>42451</v>
      </c>
      <c r="H2623" s="71">
        <v>6.916666666666667</v>
      </c>
      <c r="I2623" s="64">
        <v>-1</v>
      </c>
      <c r="J2623" s="64" t="s">
        <v>1538</v>
      </c>
      <c r="K2623" s="64" t="s">
        <v>2176</v>
      </c>
      <c r="L2623" s="64" t="s">
        <v>15643</v>
      </c>
      <c r="M2623" s="64" t="s">
        <v>241</v>
      </c>
      <c r="N2623" s="64" t="s">
        <v>254</v>
      </c>
      <c r="O2623" s="64" t="s">
        <v>568</v>
      </c>
    </row>
    <row r="2624" spans="2:15" x14ac:dyDescent="0.3">
      <c r="B2624" t="s">
        <v>1536</v>
      </c>
      <c r="C2624" t="s">
        <v>15667</v>
      </c>
      <c r="D2624" t="s">
        <v>2209</v>
      </c>
      <c r="E2624" s="64">
        <v>0</v>
      </c>
      <c r="F2624" s="64">
        <v>0</v>
      </c>
      <c r="G2624" s="47">
        <v>42446</v>
      </c>
      <c r="H2624" s="71">
        <v>6.916666666666667</v>
      </c>
      <c r="I2624" s="64">
        <v>114748</v>
      </c>
      <c r="J2624" s="64" t="s">
        <v>1538</v>
      </c>
      <c r="K2624" s="64" t="s">
        <v>2160</v>
      </c>
      <c r="L2624" s="64" t="s">
        <v>15668</v>
      </c>
      <c r="M2624" s="64" t="s">
        <v>242</v>
      </c>
      <c r="N2624" s="64" t="s">
        <v>254</v>
      </c>
      <c r="O2624" s="64" t="s">
        <v>568</v>
      </c>
    </row>
    <row r="2625" spans="2:15" x14ac:dyDescent="0.3">
      <c r="B2625" t="s">
        <v>1536</v>
      </c>
      <c r="C2625" t="s">
        <v>11593</v>
      </c>
      <c r="D2625" t="s">
        <v>11525</v>
      </c>
      <c r="E2625" s="64">
        <v>0</v>
      </c>
      <c r="F2625" s="64">
        <v>0</v>
      </c>
      <c r="G2625" s="47">
        <v>42440</v>
      </c>
      <c r="H2625" s="71">
        <v>6.916666666666667</v>
      </c>
      <c r="I2625" s="64">
        <v>75728</v>
      </c>
      <c r="J2625" s="64" t="s">
        <v>249</v>
      </c>
      <c r="K2625" s="64" t="s">
        <v>2160</v>
      </c>
      <c r="L2625" s="64" t="s">
        <v>11594</v>
      </c>
      <c r="M2625" s="64" t="s">
        <v>242</v>
      </c>
      <c r="N2625" s="64" t="s">
        <v>254</v>
      </c>
      <c r="O2625" s="64" t="s">
        <v>568</v>
      </c>
    </row>
    <row r="2626" spans="2:15" x14ac:dyDescent="0.3">
      <c r="B2626" t="s">
        <v>1536</v>
      </c>
      <c r="C2626" t="s">
        <v>16034</v>
      </c>
      <c r="D2626" t="s">
        <v>1487</v>
      </c>
      <c r="E2626" s="64">
        <v>0</v>
      </c>
      <c r="F2626" s="64">
        <v>0</v>
      </c>
      <c r="G2626" s="47">
        <v>42446</v>
      </c>
      <c r="H2626" s="71">
        <v>6.916666666666667</v>
      </c>
      <c r="I2626" s="64">
        <v>-1</v>
      </c>
      <c r="J2626" s="64" t="s">
        <v>1538</v>
      </c>
      <c r="K2626" s="64" t="s">
        <v>2160</v>
      </c>
      <c r="L2626" s="64" t="s">
        <v>4726</v>
      </c>
      <c r="M2626" s="64" t="s">
        <v>241</v>
      </c>
      <c r="N2626" s="64" t="s">
        <v>254</v>
      </c>
      <c r="O2626" s="64" t="s">
        <v>568</v>
      </c>
    </row>
    <row r="2627" spans="2:15" x14ac:dyDescent="0.3">
      <c r="B2627" t="s">
        <v>1536</v>
      </c>
      <c r="C2627" t="s">
        <v>16137</v>
      </c>
      <c r="D2627" t="s">
        <v>259</v>
      </c>
      <c r="E2627" s="64">
        <v>0</v>
      </c>
      <c r="F2627" s="64">
        <v>0</v>
      </c>
      <c r="G2627" s="47">
        <v>42460</v>
      </c>
      <c r="H2627" s="71">
        <v>6.916666666666667</v>
      </c>
      <c r="I2627" s="64">
        <v>-1</v>
      </c>
      <c r="J2627" s="64" t="s">
        <v>1538</v>
      </c>
      <c r="K2627" s="64" t="s">
        <v>2160</v>
      </c>
      <c r="L2627" s="64" t="s">
        <v>4726</v>
      </c>
      <c r="M2627" s="64" t="s">
        <v>236</v>
      </c>
      <c r="N2627" s="64" t="s">
        <v>254</v>
      </c>
      <c r="O2627" s="64" t="s">
        <v>568</v>
      </c>
    </row>
    <row r="2628" spans="2:15" x14ac:dyDescent="0.3">
      <c r="B2628" t="s">
        <v>1536</v>
      </c>
      <c r="C2628" t="s">
        <v>16195</v>
      </c>
      <c r="D2628" t="s">
        <v>1449</v>
      </c>
      <c r="E2628" s="64">
        <v>0</v>
      </c>
      <c r="F2628" s="64">
        <v>0</v>
      </c>
      <c r="G2628" s="47">
        <v>42459</v>
      </c>
      <c r="H2628" s="71">
        <v>6.916666666666667</v>
      </c>
      <c r="I2628" s="64">
        <v>-1</v>
      </c>
      <c r="J2628" s="64" t="s">
        <v>1538</v>
      </c>
      <c r="K2628" s="64" t="s">
        <v>2160</v>
      </c>
      <c r="L2628" s="64" t="s">
        <v>2936</v>
      </c>
      <c r="M2628" s="64" t="s">
        <v>236</v>
      </c>
      <c r="N2628" s="64" t="s">
        <v>254</v>
      </c>
      <c r="O2628" s="64" t="s">
        <v>568</v>
      </c>
    </row>
    <row r="2629" spans="2:15" x14ac:dyDescent="0.3">
      <c r="B2629" t="s">
        <v>1536</v>
      </c>
      <c r="C2629" t="s">
        <v>16293</v>
      </c>
      <c r="D2629" t="s">
        <v>1677</v>
      </c>
      <c r="E2629" s="64">
        <v>0</v>
      </c>
      <c r="F2629" s="64">
        <v>0</v>
      </c>
      <c r="G2629" s="47">
        <v>42439</v>
      </c>
      <c r="H2629" s="71">
        <v>6.916666666666667</v>
      </c>
      <c r="I2629" s="64">
        <v>-1</v>
      </c>
      <c r="J2629" s="64" t="s">
        <v>1538</v>
      </c>
      <c r="K2629" s="64" t="s">
        <v>2176</v>
      </c>
      <c r="L2629" s="64" t="s">
        <v>5327</v>
      </c>
      <c r="M2629" s="64" t="s">
        <v>241</v>
      </c>
      <c r="N2629" s="64" t="s">
        <v>254</v>
      </c>
      <c r="O2629" s="64" t="s">
        <v>568</v>
      </c>
    </row>
    <row r="2630" spans="2:15" x14ac:dyDescent="0.3">
      <c r="B2630" t="s">
        <v>1536</v>
      </c>
      <c r="C2630" t="s">
        <v>16294</v>
      </c>
      <c r="D2630" t="s">
        <v>1489</v>
      </c>
      <c r="E2630" s="64">
        <v>0</v>
      </c>
      <c r="F2630" s="64">
        <v>0</v>
      </c>
      <c r="G2630" s="47">
        <v>42459</v>
      </c>
      <c r="H2630" s="71">
        <v>6.916666666666667</v>
      </c>
      <c r="I2630" s="64">
        <v>-1</v>
      </c>
      <c r="J2630" s="64" t="s">
        <v>249</v>
      </c>
      <c r="K2630" s="64" t="s">
        <v>2160</v>
      </c>
      <c r="L2630" s="64" t="s">
        <v>2936</v>
      </c>
      <c r="M2630" s="64" t="s">
        <v>236</v>
      </c>
      <c r="N2630" s="64" t="s">
        <v>254</v>
      </c>
      <c r="O2630" s="64" t="s">
        <v>568</v>
      </c>
    </row>
    <row r="2631" spans="2:15" x14ac:dyDescent="0.3">
      <c r="B2631" t="s">
        <v>1536</v>
      </c>
      <c r="C2631" t="s">
        <v>16340</v>
      </c>
      <c r="D2631" t="s">
        <v>1516</v>
      </c>
      <c r="E2631" s="64">
        <v>0</v>
      </c>
      <c r="F2631" s="64">
        <v>0</v>
      </c>
      <c r="G2631" s="47">
        <v>42459</v>
      </c>
      <c r="H2631" s="71">
        <v>6.916666666666667</v>
      </c>
      <c r="I2631" s="64">
        <v>-1</v>
      </c>
      <c r="J2631" s="64" t="s">
        <v>249</v>
      </c>
      <c r="K2631" s="64" t="s">
        <v>2186</v>
      </c>
      <c r="L2631" s="64" t="s">
        <v>16341</v>
      </c>
      <c r="M2631" s="64" t="s">
        <v>236</v>
      </c>
      <c r="N2631" s="64" t="s">
        <v>254</v>
      </c>
      <c r="O2631" s="64" t="s">
        <v>568</v>
      </c>
    </row>
    <row r="2632" spans="2:15" x14ac:dyDescent="0.3">
      <c r="B2632" t="s">
        <v>1536</v>
      </c>
      <c r="C2632" t="s">
        <v>16395</v>
      </c>
      <c r="D2632" t="s">
        <v>14731</v>
      </c>
      <c r="E2632" s="64">
        <v>1</v>
      </c>
      <c r="F2632" s="64">
        <v>111.28</v>
      </c>
      <c r="G2632" s="47">
        <v>42458</v>
      </c>
      <c r="H2632" s="71">
        <v>6.916666666666667</v>
      </c>
      <c r="I2632" s="64">
        <v>-1</v>
      </c>
      <c r="J2632" s="64" t="s">
        <v>249</v>
      </c>
      <c r="K2632" s="64" t="s">
        <v>2160</v>
      </c>
      <c r="L2632" s="64" t="s">
        <v>2992</v>
      </c>
      <c r="M2632" s="64" t="s">
        <v>236</v>
      </c>
      <c r="N2632" s="64" t="s">
        <v>254</v>
      </c>
      <c r="O2632" s="64" t="s">
        <v>568</v>
      </c>
    </row>
    <row r="2633" spans="2:15" x14ac:dyDescent="0.3">
      <c r="B2633" t="s">
        <v>1536</v>
      </c>
      <c r="C2633" t="s">
        <v>16408</v>
      </c>
      <c r="D2633" t="s">
        <v>1399</v>
      </c>
      <c r="E2633" s="64">
        <v>0</v>
      </c>
      <c r="F2633" s="64">
        <v>0</v>
      </c>
      <c r="G2633" s="47">
        <v>42444</v>
      </c>
      <c r="H2633" s="71">
        <v>6.916666666666667</v>
      </c>
      <c r="I2633" s="64">
        <v>-1</v>
      </c>
      <c r="J2633" s="64" t="s">
        <v>1538</v>
      </c>
      <c r="K2633" s="64" t="s">
        <v>2176</v>
      </c>
      <c r="L2633" s="64" t="s">
        <v>16409</v>
      </c>
      <c r="M2633" s="64" t="s">
        <v>236</v>
      </c>
      <c r="N2633" s="64" t="s">
        <v>254</v>
      </c>
      <c r="O2633" s="64" t="s">
        <v>568</v>
      </c>
    </row>
    <row r="2634" spans="2:15" x14ac:dyDescent="0.3">
      <c r="B2634" t="s">
        <v>1536</v>
      </c>
      <c r="C2634" t="s">
        <v>16418</v>
      </c>
      <c r="D2634" t="s">
        <v>1860</v>
      </c>
      <c r="E2634" s="64">
        <v>0</v>
      </c>
      <c r="F2634" s="64">
        <v>0</v>
      </c>
      <c r="G2634" s="47">
        <v>42438</v>
      </c>
      <c r="H2634" s="71">
        <v>6.916666666666667</v>
      </c>
      <c r="I2634" s="64">
        <v>-1</v>
      </c>
      <c r="J2634" s="64" t="s">
        <v>1538</v>
      </c>
      <c r="K2634" s="64" t="s">
        <v>2173</v>
      </c>
      <c r="L2634" s="64" t="s">
        <v>16419</v>
      </c>
      <c r="M2634" s="64" t="s">
        <v>246</v>
      </c>
      <c r="N2634" s="64" t="s">
        <v>254</v>
      </c>
      <c r="O2634" s="64" t="s">
        <v>568</v>
      </c>
    </row>
    <row r="2635" spans="2:15" x14ac:dyDescent="0.3">
      <c r="B2635" t="s">
        <v>1546</v>
      </c>
      <c r="C2635" t="s">
        <v>16444</v>
      </c>
      <c r="D2635" t="s">
        <v>1428</v>
      </c>
      <c r="E2635" s="64">
        <v>0</v>
      </c>
      <c r="F2635" s="64">
        <v>0</v>
      </c>
      <c r="G2635" s="47">
        <v>42443</v>
      </c>
      <c r="H2635" s="71">
        <v>6.916666666666667</v>
      </c>
      <c r="I2635" s="64">
        <v>-1</v>
      </c>
      <c r="J2635" s="64" t="s">
        <v>249</v>
      </c>
      <c r="K2635" s="64" t="s">
        <v>2176</v>
      </c>
      <c r="L2635" s="64" t="s">
        <v>12873</v>
      </c>
      <c r="M2635" s="64" t="s">
        <v>246</v>
      </c>
      <c r="N2635" s="64" t="s">
        <v>254</v>
      </c>
      <c r="O2635" s="64" t="s">
        <v>568</v>
      </c>
    </row>
    <row r="2636" spans="2:15" x14ac:dyDescent="0.3">
      <c r="B2636" t="s">
        <v>1536</v>
      </c>
      <c r="C2636" t="s">
        <v>16448</v>
      </c>
      <c r="D2636" t="s">
        <v>2299</v>
      </c>
      <c r="E2636" s="64">
        <v>0</v>
      </c>
      <c r="F2636" s="64">
        <v>0</v>
      </c>
      <c r="G2636" s="47">
        <v>42439</v>
      </c>
      <c r="H2636" s="71">
        <v>6.916666666666667</v>
      </c>
      <c r="I2636" s="64">
        <v>46871</v>
      </c>
      <c r="J2636" s="64" t="s">
        <v>1538</v>
      </c>
      <c r="K2636" s="64" t="s">
        <v>2173</v>
      </c>
      <c r="L2636" s="64" t="s">
        <v>16449</v>
      </c>
      <c r="M2636" s="64" t="s">
        <v>246</v>
      </c>
      <c r="N2636" s="64" t="s">
        <v>254</v>
      </c>
      <c r="O2636" s="64" t="s">
        <v>568</v>
      </c>
    </row>
    <row r="2637" spans="2:15" x14ac:dyDescent="0.3">
      <c r="B2637" t="s">
        <v>1536</v>
      </c>
      <c r="C2637" t="s">
        <v>16486</v>
      </c>
      <c r="D2637" t="s">
        <v>1647</v>
      </c>
      <c r="E2637" s="64">
        <v>0</v>
      </c>
      <c r="F2637" s="64">
        <v>0</v>
      </c>
      <c r="G2637" s="47">
        <v>42445</v>
      </c>
      <c r="H2637" s="71">
        <v>6.916666666666667</v>
      </c>
      <c r="I2637" s="64">
        <v>-1</v>
      </c>
      <c r="J2637" s="64" t="s">
        <v>1538</v>
      </c>
      <c r="K2637" s="64" t="s">
        <v>2173</v>
      </c>
      <c r="L2637" s="64" t="s">
        <v>16487</v>
      </c>
      <c r="M2637" s="64" t="s">
        <v>241</v>
      </c>
      <c r="N2637" s="64" t="s">
        <v>254</v>
      </c>
      <c r="O2637" s="64" t="s">
        <v>568</v>
      </c>
    </row>
    <row r="2638" spans="2:15" x14ac:dyDescent="0.3">
      <c r="B2638" t="s">
        <v>1536</v>
      </c>
      <c r="C2638" t="s">
        <v>16751</v>
      </c>
      <c r="D2638" t="s">
        <v>530</v>
      </c>
      <c r="E2638" s="64">
        <v>2</v>
      </c>
      <c r="F2638" s="64">
        <v>1920.18</v>
      </c>
      <c r="G2638" s="47">
        <v>42460</v>
      </c>
      <c r="H2638" s="71">
        <v>6.916666666666667</v>
      </c>
      <c r="I2638" s="64">
        <v>-1</v>
      </c>
      <c r="J2638" s="64" t="s">
        <v>249</v>
      </c>
      <c r="K2638" s="64" t="s">
        <v>1535</v>
      </c>
      <c r="L2638" s="64" t="s">
        <v>1535</v>
      </c>
      <c r="M2638" s="64" t="s">
        <v>242</v>
      </c>
      <c r="N2638" s="64" t="s">
        <v>254</v>
      </c>
      <c r="O2638" s="64" t="s">
        <v>568</v>
      </c>
    </row>
    <row r="2639" spans="2:15" x14ac:dyDescent="0.3">
      <c r="B2639" t="s">
        <v>1536</v>
      </c>
      <c r="C2639" t="s">
        <v>16772</v>
      </c>
      <c r="D2639" t="s">
        <v>1711</v>
      </c>
      <c r="E2639" s="64">
        <v>0</v>
      </c>
      <c r="F2639" s="64">
        <v>0</v>
      </c>
      <c r="G2639" s="47">
        <v>42451</v>
      </c>
      <c r="H2639" s="71">
        <v>6.916666666666667</v>
      </c>
      <c r="I2639" s="64">
        <v>-1</v>
      </c>
      <c r="J2639" s="64" t="s">
        <v>1538</v>
      </c>
      <c r="K2639" s="64" t="s">
        <v>1535</v>
      </c>
      <c r="L2639" s="64" t="s">
        <v>1535</v>
      </c>
      <c r="M2639" s="64" t="s">
        <v>246</v>
      </c>
      <c r="N2639" s="64" t="s">
        <v>254</v>
      </c>
      <c r="O2639" s="64" t="s">
        <v>568</v>
      </c>
    </row>
    <row r="2640" spans="2:15" x14ac:dyDescent="0.3">
      <c r="B2640" t="s">
        <v>1536</v>
      </c>
      <c r="C2640" t="s">
        <v>17078</v>
      </c>
      <c r="D2640" t="s">
        <v>383</v>
      </c>
      <c r="E2640" s="64">
        <v>0</v>
      </c>
      <c r="F2640" s="64">
        <v>0</v>
      </c>
      <c r="G2640" s="47">
        <v>42458</v>
      </c>
      <c r="H2640" s="71">
        <v>6.916666666666667</v>
      </c>
      <c r="I2640" s="64">
        <v>-1</v>
      </c>
      <c r="J2640" s="64" t="s">
        <v>249</v>
      </c>
      <c r="K2640" s="64" t="s">
        <v>1535</v>
      </c>
      <c r="L2640" s="64" t="s">
        <v>1535</v>
      </c>
      <c r="M2640" s="64" t="s">
        <v>236</v>
      </c>
      <c r="N2640" s="64" t="s">
        <v>254</v>
      </c>
      <c r="O2640" s="64" t="s">
        <v>568</v>
      </c>
    </row>
    <row r="2641" spans="2:15" x14ac:dyDescent="0.3">
      <c r="B2641" t="s">
        <v>1536</v>
      </c>
      <c r="C2641" t="s">
        <v>17081</v>
      </c>
      <c r="D2641" t="s">
        <v>1540</v>
      </c>
      <c r="E2641" s="64">
        <v>1</v>
      </c>
      <c r="F2641" s="64">
        <v>1363.76</v>
      </c>
      <c r="G2641" s="47">
        <v>42452</v>
      </c>
      <c r="H2641" s="71">
        <v>6.916666666666667</v>
      </c>
      <c r="I2641" s="64">
        <v>-1</v>
      </c>
      <c r="J2641" s="64" t="s">
        <v>1538</v>
      </c>
      <c r="K2641" s="64" t="s">
        <v>1535</v>
      </c>
      <c r="L2641" s="64" t="s">
        <v>1535</v>
      </c>
      <c r="M2641" s="64" t="s">
        <v>242</v>
      </c>
      <c r="N2641" s="64" t="s">
        <v>254</v>
      </c>
      <c r="O2641" s="64" t="s">
        <v>568</v>
      </c>
    </row>
    <row r="2642" spans="2:15" x14ac:dyDescent="0.3">
      <c r="B2642" t="s">
        <v>1536</v>
      </c>
      <c r="C2642" t="s">
        <v>17104</v>
      </c>
      <c r="D2642" t="s">
        <v>1639</v>
      </c>
      <c r="E2642" s="64">
        <v>0</v>
      </c>
      <c r="F2642" s="64">
        <v>0</v>
      </c>
      <c r="G2642" s="47">
        <v>42452</v>
      </c>
      <c r="H2642" s="71">
        <v>6.916666666666667</v>
      </c>
      <c r="I2642" s="64">
        <v>-1</v>
      </c>
      <c r="J2642" s="64" t="s">
        <v>1538</v>
      </c>
      <c r="K2642" s="64" t="s">
        <v>1535</v>
      </c>
      <c r="L2642" s="64" t="s">
        <v>1535</v>
      </c>
      <c r="M2642" s="64" t="s">
        <v>241</v>
      </c>
      <c r="N2642" s="64" t="s">
        <v>254</v>
      </c>
      <c r="O2642" s="64" t="s">
        <v>568</v>
      </c>
    </row>
    <row r="2643" spans="2:15" x14ac:dyDescent="0.3">
      <c r="B2643" t="s">
        <v>1536</v>
      </c>
      <c r="C2643" t="s">
        <v>17167</v>
      </c>
      <c r="D2643" t="s">
        <v>1690</v>
      </c>
      <c r="E2643" s="64">
        <v>0</v>
      </c>
      <c r="F2643" s="64">
        <v>0</v>
      </c>
      <c r="G2643" s="47">
        <v>42460</v>
      </c>
      <c r="H2643" s="71">
        <v>6.916666666666667</v>
      </c>
      <c r="I2643" s="64">
        <v>-1</v>
      </c>
      <c r="J2643" s="64" t="s">
        <v>249</v>
      </c>
      <c r="K2643" s="64" t="s">
        <v>1535</v>
      </c>
      <c r="L2643" s="64" t="s">
        <v>1535</v>
      </c>
      <c r="M2643" s="64" t="s">
        <v>236</v>
      </c>
      <c r="N2643" s="64" t="s">
        <v>254</v>
      </c>
      <c r="O2643" s="64" t="s">
        <v>568</v>
      </c>
    </row>
    <row r="2644" spans="2:15" x14ac:dyDescent="0.3">
      <c r="B2644" t="s">
        <v>1536</v>
      </c>
      <c r="C2644" t="s">
        <v>17206</v>
      </c>
      <c r="D2644" t="s">
        <v>376</v>
      </c>
      <c r="E2644" s="64">
        <v>0</v>
      </c>
      <c r="F2644" s="64">
        <v>0</v>
      </c>
      <c r="G2644" s="47">
        <v>42458</v>
      </c>
      <c r="H2644" s="71">
        <v>6.916666666666667</v>
      </c>
      <c r="I2644" s="64">
        <v>-1</v>
      </c>
      <c r="J2644" s="64" t="s">
        <v>1538</v>
      </c>
      <c r="K2644" s="64" t="s">
        <v>1535</v>
      </c>
      <c r="L2644" s="64" t="s">
        <v>1535</v>
      </c>
      <c r="M2644" s="64" t="s">
        <v>242</v>
      </c>
      <c r="N2644" s="64" t="s">
        <v>254</v>
      </c>
      <c r="O2644" s="64" t="s">
        <v>568</v>
      </c>
    </row>
    <row r="2645" spans="2:15" x14ac:dyDescent="0.3">
      <c r="B2645" t="s">
        <v>1536</v>
      </c>
      <c r="C2645" t="s">
        <v>17221</v>
      </c>
      <c r="D2645" t="s">
        <v>1651</v>
      </c>
      <c r="E2645" s="64">
        <v>0</v>
      </c>
      <c r="F2645" s="64">
        <v>0</v>
      </c>
      <c r="G2645" s="47">
        <v>42447</v>
      </c>
      <c r="H2645" s="71">
        <v>6.916666666666667</v>
      </c>
      <c r="I2645" s="64">
        <v>-1</v>
      </c>
      <c r="J2645" s="64" t="s">
        <v>1538</v>
      </c>
      <c r="K2645" s="64" t="s">
        <v>1535</v>
      </c>
      <c r="L2645" s="64" t="s">
        <v>1535</v>
      </c>
      <c r="M2645" s="64" t="s">
        <v>236</v>
      </c>
      <c r="N2645" s="64" t="s">
        <v>254</v>
      </c>
      <c r="O2645" s="64" t="s">
        <v>568</v>
      </c>
    </row>
    <row r="2646" spans="2:15" x14ac:dyDescent="0.3">
      <c r="B2646" t="s">
        <v>1536</v>
      </c>
      <c r="C2646" t="s">
        <v>17222</v>
      </c>
      <c r="D2646" t="s">
        <v>544</v>
      </c>
      <c r="E2646" s="64">
        <v>0</v>
      </c>
      <c r="F2646" s="64">
        <v>0</v>
      </c>
      <c r="G2646" s="47">
        <v>42443</v>
      </c>
      <c r="H2646" s="71">
        <v>6.916666666666667</v>
      </c>
      <c r="I2646" s="64">
        <v>-1</v>
      </c>
      <c r="J2646" s="64" t="s">
        <v>1538</v>
      </c>
      <c r="K2646" s="64" t="s">
        <v>1535</v>
      </c>
      <c r="L2646" s="64" t="s">
        <v>1535</v>
      </c>
      <c r="M2646" s="64" t="s">
        <v>236</v>
      </c>
      <c r="N2646" s="64" t="s">
        <v>254</v>
      </c>
      <c r="O2646" s="64" t="s">
        <v>568</v>
      </c>
    </row>
    <row r="2647" spans="2:15" x14ac:dyDescent="0.3">
      <c r="B2647" t="s">
        <v>1536</v>
      </c>
      <c r="C2647" t="s">
        <v>17249</v>
      </c>
      <c r="D2647" t="s">
        <v>1721</v>
      </c>
      <c r="E2647" s="64">
        <v>0</v>
      </c>
      <c r="F2647" s="64">
        <v>0</v>
      </c>
      <c r="G2647" s="47">
        <v>42436</v>
      </c>
      <c r="H2647" s="71">
        <v>6.916666666666667</v>
      </c>
      <c r="I2647" s="64">
        <v>-1</v>
      </c>
      <c r="J2647" s="64" t="s">
        <v>1538</v>
      </c>
      <c r="K2647" s="64" t="s">
        <v>1535</v>
      </c>
      <c r="L2647" s="64" t="s">
        <v>1535</v>
      </c>
      <c r="M2647" s="64" t="s">
        <v>236</v>
      </c>
      <c r="N2647" s="64" t="s">
        <v>254</v>
      </c>
      <c r="O2647" s="64" t="s">
        <v>568</v>
      </c>
    </row>
    <row r="2648" spans="2:15" x14ac:dyDescent="0.3">
      <c r="B2648" t="s">
        <v>1547</v>
      </c>
      <c r="C2648" t="s">
        <v>17334</v>
      </c>
      <c r="D2648" t="s">
        <v>568</v>
      </c>
      <c r="E2648" s="64">
        <v>0</v>
      </c>
      <c r="F2648" s="64">
        <v>0</v>
      </c>
      <c r="G2648" s="47">
        <v>42432</v>
      </c>
      <c r="H2648" s="71">
        <v>6.916666666666667</v>
      </c>
      <c r="I2648" s="64">
        <v>0</v>
      </c>
      <c r="J2648" s="64" t="s">
        <v>1538</v>
      </c>
      <c r="K2648" s="64" t="s">
        <v>1535</v>
      </c>
      <c r="L2648" s="64" t="s">
        <v>1535</v>
      </c>
      <c r="M2648" s="64" t="s">
        <v>236</v>
      </c>
      <c r="N2648" s="64" t="s">
        <v>254</v>
      </c>
      <c r="O2648" s="64" t="s">
        <v>568</v>
      </c>
    </row>
    <row r="2649" spans="2:15" x14ac:dyDescent="0.3">
      <c r="B2649" t="s">
        <v>1536</v>
      </c>
      <c r="C2649" t="s">
        <v>17393</v>
      </c>
      <c r="D2649" t="s">
        <v>505</v>
      </c>
      <c r="E2649" s="64">
        <v>1</v>
      </c>
      <c r="F2649" s="64">
        <v>1363.76</v>
      </c>
      <c r="G2649" s="47">
        <v>42440</v>
      </c>
      <c r="H2649" s="71">
        <v>6.916666666666667</v>
      </c>
      <c r="I2649" s="64">
        <v>-1</v>
      </c>
      <c r="J2649" s="64" t="s">
        <v>1538</v>
      </c>
      <c r="K2649" s="64" t="s">
        <v>1535</v>
      </c>
      <c r="L2649" s="64" t="s">
        <v>1535</v>
      </c>
      <c r="M2649" s="64" t="s">
        <v>242</v>
      </c>
      <c r="N2649" s="64" t="s">
        <v>254</v>
      </c>
      <c r="O2649" s="64" t="s">
        <v>568</v>
      </c>
    </row>
    <row r="2650" spans="2:15" x14ac:dyDescent="0.3">
      <c r="B2650" t="s">
        <v>1547</v>
      </c>
      <c r="C2650" t="s">
        <v>17485</v>
      </c>
      <c r="D2650" t="s">
        <v>568</v>
      </c>
      <c r="E2650" s="64">
        <v>0</v>
      </c>
      <c r="F2650" s="64">
        <v>0</v>
      </c>
      <c r="G2650" s="47">
        <v>42437</v>
      </c>
      <c r="H2650" s="71">
        <v>6.916666666666667</v>
      </c>
      <c r="I2650" s="64">
        <v>0</v>
      </c>
      <c r="J2650" s="64" t="s">
        <v>1538</v>
      </c>
      <c r="K2650" s="64" t="s">
        <v>1535</v>
      </c>
      <c r="L2650" s="64" t="s">
        <v>1535</v>
      </c>
      <c r="M2650" s="64" t="s">
        <v>242</v>
      </c>
      <c r="N2650" s="64" t="s">
        <v>254</v>
      </c>
      <c r="O2650" s="64" t="s">
        <v>568</v>
      </c>
    </row>
    <row r="2651" spans="2:15" x14ac:dyDescent="0.3">
      <c r="B2651" t="s">
        <v>1547</v>
      </c>
      <c r="C2651" t="s">
        <v>17521</v>
      </c>
      <c r="D2651" t="s">
        <v>568</v>
      </c>
      <c r="E2651" s="64">
        <v>0</v>
      </c>
      <c r="F2651" s="64">
        <v>0</v>
      </c>
      <c r="G2651" s="47">
        <v>42453</v>
      </c>
      <c r="H2651" s="71">
        <v>6.916666666666667</v>
      </c>
      <c r="I2651" s="64">
        <v>0</v>
      </c>
      <c r="J2651" s="64" t="s">
        <v>1538</v>
      </c>
      <c r="K2651" s="64" t="s">
        <v>1535</v>
      </c>
      <c r="L2651" s="64" t="s">
        <v>1535</v>
      </c>
      <c r="M2651" s="64" t="s">
        <v>242</v>
      </c>
      <c r="N2651" s="64" t="s">
        <v>254</v>
      </c>
      <c r="O2651" s="64" t="s">
        <v>568</v>
      </c>
    </row>
    <row r="2652" spans="2:15" x14ac:dyDescent="0.3">
      <c r="B2652" t="s">
        <v>1536</v>
      </c>
      <c r="C2652" t="s">
        <v>17530</v>
      </c>
      <c r="D2652" t="s">
        <v>553</v>
      </c>
      <c r="E2652" s="64">
        <v>0</v>
      </c>
      <c r="F2652" s="64">
        <v>0</v>
      </c>
      <c r="G2652" s="47">
        <v>42451</v>
      </c>
      <c r="H2652" s="71">
        <v>6.916666666666667</v>
      </c>
      <c r="I2652" s="64">
        <v>-1</v>
      </c>
      <c r="J2652" s="64" t="s">
        <v>1538</v>
      </c>
      <c r="K2652" s="64" t="s">
        <v>1535</v>
      </c>
      <c r="L2652" s="64" t="s">
        <v>1535</v>
      </c>
      <c r="M2652" s="64" t="s">
        <v>236</v>
      </c>
      <c r="N2652" s="64" t="s">
        <v>254</v>
      </c>
      <c r="O2652" s="64" t="s">
        <v>568</v>
      </c>
    </row>
    <row r="2653" spans="2:15" x14ac:dyDescent="0.3">
      <c r="B2653" t="s">
        <v>1536</v>
      </c>
      <c r="C2653" t="s">
        <v>17638</v>
      </c>
      <c r="D2653" t="s">
        <v>17534</v>
      </c>
      <c r="E2653" s="64">
        <v>1</v>
      </c>
      <c r="F2653" s="64">
        <v>1363.76</v>
      </c>
      <c r="G2653" s="47">
        <v>42452</v>
      </c>
      <c r="H2653" s="71">
        <v>6.916666666666667</v>
      </c>
      <c r="I2653" s="64">
        <v>-1</v>
      </c>
      <c r="J2653" s="64" t="s">
        <v>1538</v>
      </c>
      <c r="K2653" s="64" t="s">
        <v>1535</v>
      </c>
      <c r="L2653" s="64" t="s">
        <v>1535</v>
      </c>
      <c r="M2653" s="64" t="s">
        <v>246</v>
      </c>
      <c r="N2653" s="64" t="s">
        <v>254</v>
      </c>
      <c r="O2653" s="64" t="s">
        <v>568</v>
      </c>
    </row>
    <row r="2654" spans="2:15" x14ac:dyDescent="0.3">
      <c r="B2654" t="s">
        <v>1547</v>
      </c>
      <c r="C2654" t="s">
        <v>17667</v>
      </c>
      <c r="D2654" t="s">
        <v>568</v>
      </c>
      <c r="E2654" s="64">
        <v>0</v>
      </c>
      <c r="F2654" s="64">
        <v>0</v>
      </c>
      <c r="G2654" s="47">
        <v>42433</v>
      </c>
      <c r="H2654" s="71">
        <v>6.916666666666667</v>
      </c>
      <c r="I2654" s="64">
        <v>0</v>
      </c>
      <c r="J2654" s="64" t="s">
        <v>1538</v>
      </c>
      <c r="K2654" s="64" t="s">
        <v>1535</v>
      </c>
      <c r="L2654" s="64" t="s">
        <v>1535</v>
      </c>
      <c r="M2654" s="64" t="s">
        <v>236</v>
      </c>
      <c r="N2654" s="64" t="s">
        <v>254</v>
      </c>
      <c r="O2654" s="64" t="s">
        <v>568</v>
      </c>
    </row>
    <row r="2655" spans="2:15" x14ac:dyDescent="0.3">
      <c r="B2655" t="s">
        <v>1536</v>
      </c>
      <c r="C2655" t="s">
        <v>12351</v>
      </c>
      <c r="D2655" t="s">
        <v>539</v>
      </c>
      <c r="E2655" s="64">
        <v>0</v>
      </c>
      <c r="F2655" s="64">
        <v>0</v>
      </c>
      <c r="G2655" s="47">
        <v>42420</v>
      </c>
      <c r="H2655" s="71">
        <v>7</v>
      </c>
      <c r="I2655" s="64">
        <v>-1</v>
      </c>
      <c r="J2655" s="64" t="s">
        <v>1538</v>
      </c>
      <c r="K2655" s="64" t="s">
        <v>1535</v>
      </c>
      <c r="L2655" s="64" t="s">
        <v>1535</v>
      </c>
      <c r="M2655" s="64" t="s">
        <v>246</v>
      </c>
      <c r="N2655" s="64" t="s">
        <v>254</v>
      </c>
      <c r="O2655" s="64" t="s">
        <v>568</v>
      </c>
    </row>
    <row r="2656" spans="2:15" x14ac:dyDescent="0.3">
      <c r="B2656" t="s">
        <v>1536</v>
      </c>
      <c r="C2656" t="s">
        <v>12624</v>
      </c>
      <c r="D2656" t="s">
        <v>455</v>
      </c>
      <c r="E2656" s="64">
        <v>0</v>
      </c>
      <c r="F2656" s="64">
        <v>0</v>
      </c>
      <c r="G2656" s="47">
        <v>42413</v>
      </c>
      <c r="H2656" s="71">
        <v>7</v>
      </c>
      <c r="I2656" s="64">
        <v>-1</v>
      </c>
      <c r="J2656" s="64" t="s">
        <v>1538</v>
      </c>
      <c r="K2656" s="64" t="s">
        <v>1535</v>
      </c>
      <c r="L2656" s="64" t="s">
        <v>1535</v>
      </c>
      <c r="M2656" s="64" t="s">
        <v>242</v>
      </c>
      <c r="N2656" s="64" t="s">
        <v>254</v>
      </c>
      <c r="O2656" s="64" t="s">
        <v>568</v>
      </c>
    </row>
    <row r="2657" spans="2:15" x14ac:dyDescent="0.3">
      <c r="B2657" t="s">
        <v>1536</v>
      </c>
      <c r="C2657" t="s">
        <v>12643</v>
      </c>
      <c r="D2657" t="s">
        <v>2732</v>
      </c>
      <c r="E2657" s="64">
        <v>0</v>
      </c>
      <c r="F2657" s="64">
        <v>0</v>
      </c>
      <c r="G2657" s="47">
        <v>42409</v>
      </c>
      <c r="H2657" s="71">
        <v>7</v>
      </c>
      <c r="I2657" s="64">
        <v>-1</v>
      </c>
      <c r="J2657" s="64" t="s">
        <v>1538</v>
      </c>
      <c r="K2657" s="64" t="s">
        <v>1535</v>
      </c>
      <c r="L2657" s="64" t="s">
        <v>1535</v>
      </c>
      <c r="M2657" s="64" t="s">
        <v>236</v>
      </c>
      <c r="N2657" s="64" t="s">
        <v>254</v>
      </c>
      <c r="O2657" s="64" t="s">
        <v>568</v>
      </c>
    </row>
    <row r="2658" spans="2:15" x14ac:dyDescent="0.3">
      <c r="B2658" t="s">
        <v>1536</v>
      </c>
      <c r="C2658" t="s">
        <v>12663</v>
      </c>
      <c r="D2658" t="s">
        <v>460</v>
      </c>
      <c r="E2658" s="64">
        <v>0</v>
      </c>
      <c r="F2658" s="64">
        <v>0</v>
      </c>
      <c r="G2658" s="47">
        <v>42413</v>
      </c>
      <c r="H2658" s="71">
        <v>7</v>
      </c>
      <c r="I2658" s="64">
        <v>-1</v>
      </c>
      <c r="J2658" s="64" t="s">
        <v>249</v>
      </c>
      <c r="K2658" s="64" t="s">
        <v>1535</v>
      </c>
      <c r="L2658" s="64" t="s">
        <v>1535</v>
      </c>
      <c r="M2658" s="64" t="s">
        <v>242</v>
      </c>
      <c r="N2658" s="64" t="s">
        <v>254</v>
      </c>
      <c r="O2658" s="64" t="s">
        <v>568</v>
      </c>
    </row>
    <row r="2659" spans="2:15" x14ac:dyDescent="0.3">
      <c r="B2659" t="s">
        <v>1536</v>
      </c>
      <c r="C2659" t="s">
        <v>12683</v>
      </c>
      <c r="D2659" t="s">
        <v>1688</v>
      </c>
      <c r="E2659" s="64">
        <v>0</v>
      </c>
      <c r="F2659" s="64">
        <v>0</v>
      </c>
      <c r="G2659" s="47">
        <v>42413</v>
      </c>
      <c r="H2659" s="71">
        <v>7</v>
      </c>
      <c r="I2659" s="64">
        <v>-1</v>
      </c>
      <c r="J2659" s="64" t="s">
        <v>249</v>
      </c>
      <c r="K2659" s="64" t="s">
        <v>1535</v>
      </c>
      <c r="L2659" s="64" t="s">
        <v>1535</v>
      </c>
      <c r="M2659" s="64" t="s">
        <v>236</v>
      </c>
      <c r="N2659" s="64" t="s">
        <v>254</v>
      </c>
      <c r="O2659" s="64" t="s">
        <v>568</v>
      </c>
    </row>
    <row r="2660" spans="2:15" x14ac:dyDescent="0.3">
      <c r="B2660" t="s">
        <v>1536</v>
      </c>
      <c r="C2660" t="s">
        <v>12913</v>
      </c>
      <c r="D2660" t="s">
        <v>1772</v>
      </c>
      <c r="E2660" s="64">
        <v>0</v>
      </c>
      <c r="F2660" s="64">
        <v>0</v>
      </c>
      <c r="G2660" s="47">
        <v>42420</v>
      </c>
      <c r="H2660" s="71">
        <v>7</v>
      </c>
      <c r="I2660" s="64">
        <v>-1</v>
      </c>
      <c r="J2660" s="64" t="s">
        <v>1538</v>
      </c>
      <c r="K2660" s="64" t="s">
        <v>2160</v>
      </c>
      <c r="L2660" s="64" t="s">
        <v>2992</v>
      </c>
      <c r="M2660" s="64" t="s">
        <v>236</v>
      </c>
      <c r="N2660" s="64" t="s">
        <v>254</v>
      </c>
      <c r="O2660" s="64" t="s">
        <v>568</v>
      </c>
    </row>
    <row r="2661" spans="2:15" x14ac:dyDescent="0.3">
      <c r="B2661" t="s">
        <v>1536</v>
      </c>
      <c r="C2661" t="s">
        <v>12952</v>
      </c>
      <c r="D2661" t="s">
        <v>12953</v>
      </c>
      <c r="E2661" s="64">
        <v>1</v>
      </c>
      <c r="F2661" s="64">
        <v>333.85</v>
      </c>
      <c r="G2661" s="47">
        <v>42415</v>
      </c>
      <c r="H2661" s="71">
        <v>7</v>
      </c>
      <c r="I2661" s="64">
        <v>-1</v>
      </c>
      <c r="J2661" s="64" t="s">
        <v>1538</v>
      </c>
      <c r="K2661" s="64" t="s">
        <v>2173</v>
      </c>
      <c r="L2661" s="64" t="s">
        <v>10402</v>
      </c>
      <c r="M2661" s="64" t="s">
        <v>236</v>
      </c>
      <c r="N2661" s="64" t="s">
        <v>254</v>
      </c>
      <c r="O2661" s="64" t="s">
        <v>568</v>
      </c>
    </row>
    <row r="2662" spans="2:15" x14ac:dyDescent="0.3">
      <c r="B2662" t="s">
        <v>1536</v>
      </c>
      <c r="C2662" t="s">
        <v>13063</v>
      </c>
      <c r="D2662" t="s">
        <v>2121</v>
      </c>
      <c r="E2662" s="64">
        <v>0</v>
      </c>
      <c r="F2662" s="64">
        <v>0</v>
      </c>
      <c r="G2662" s="47">
        <v>42426</v>
      </c>
      <c r="H2662" s="71">
        <v>7</v>
      </c>
      <c r="I2662" s="64">
        <v>-1</v>
      </c>
      <c r="J2662" s="64" t="s">
        <v>249</v>
      </c>
      <c r="K2662" s="64" t="s">
        <v>2176</v>
      </c>
      <c r="L2662" s="64" t="s">
        <v>13064</v>
      </c>
      <c r="M2662" s="64" t="s">
        <v>242</v>
      </c>
      <c r="N2662" s="64" t="s">
        <v>254</v>
      </c>
      <c r="O2662" s="64" t="s">
        <v>568</v>
      </c>
    </row>
    <row r="2663" spans="2:15" x14ac:dyDescent="0.3">
      <c r="B2663" t="s">
        <v>1536</v>
      </c>
      <c r="C2663" t="s">
        <v>13072</v>
      </c>
      <c r="D2663" t="s">
        <v>1464</v>
      </c>
      <c r="E2663" s="64">
        <v>0</v>
      </c>
      <c r="F2663" s="64">
        <v>0</v>
      </c>
      <c r="G2663" s="47">
        <v>42411</v>
      </c>
      <c r="H2663" s="71">
        <v>7</v>
      </c>
      <c r="I2663" s="64">
        <v>-1</v>
      </c>
      <c r="J2663" s="64" t="s">
        <v>1538</v>
      </c>
      <c r="K2663" s="64" t="s">
        <v>2160</v>
      </c>
      <c r="L2663" s="64" t="s">
        <v>2936</v>
      </c>
      <c r="M2663" s="64" t="s">
        <v>242</v>
      </c>
      <c r="N2663" s="64" t="s">
        <v>254</v>
      </c>
      <c r="O2663" s="64" t="s">
        <v>568</v>
      </c>
    </row>
    <row r="2664" spans="2:15" x14ac:dyDescent="0.3">
      <c r="B2664" t="s">
        <v>1546</v>
      </c>
      <c r="C2664" t="s">
        <v>13089</v>
      </c>
      <c r="D2664" t="s">
        <v>13090</v>
      </c>
      <c r="E2664" s="64">
        <v>0</v>
      </c>
      <c r="F2664" s="64">
        <v>0</v>
      </c>
      <c r="G2664" s="47">
        <v>42410</v>
      </c>
      <c r="H2664" s="71">
        <v>7</v>
      </c>
      <c r="I2664" s="64">
        <v>-1</v>
      </c>
      <c r="J2664" s="64" t="s">
        <v>249</v>
      </c>
      <c r="K2664" s="64" t="s">
        <v>2160</v>
      </c>
      <c r="L2664" s="64" t="s">
        <v>4235</v>
      </c>
      <c r="M2664" s="64" t="s">
        <v>242</v>
      </c>
      <c r="N2664" s="64" t="s">
        <v>254</v>
      </c>
      <c r="O2664" s="64" t="s">
        <v>568</v>
      </c>
    </row>
    <row r="2665" spans="2:15" x14ac:dyDescent="0.3">
      <c r="B2665" t="s">
        <v>1546</v>
      </c>
      <c r="C2665" t="s">
        <v>13140</v>
      </c>
      <c r="D2665" t="s">
        <v>2239</v>
      </c>
      <c r="E2665" s="64">
        <v>0</v>
      </c>
      <c r="F2665" s="64">
        <v>0</v>
      </c>
      <c r="G2665" s="47">
        <v>42422</v>
      </c>
      <c r="H2665" s="71">
        <v>7</v>
      </c>
      <c r="I2665" s="64">
        <v>54087</v>
      </c>
      <c r="J2665" s="64" t="s">
        <v>1538</v>
      </c>
      <c r="K2665" s="64" t="s">
        <v>2160</v>
      </c>
      <c r="L2665" s="64" t="s">
        <v>13141</v>
      </c>
      <c r="M2665" s="64" t="s">
        <v>239</v>
      </c>
      <c r="N2665" s="64" t="s">
        <v>254</v>
      </c>
      <c r="O2665" s="64" t="s">
        <v>568</v>
      </c>
    </row>
    <row r="2666" spans="2:15" x14ac:dyDescent="0.3">
      <c r="B2666" t="s">
        <v>1536</v>
      </c>
      <c r="C2666" t="s">
        <v>13393</v>
      </c>
      <c r="D2666" t="s">
        <v>1902</v>
      </c>
      <c r="E2666" s="64">
        <v>0</v>
      </c>
      <c r="F2666" s="64">
        <v>0</v>
      </c>
      <c r="G2666" s="47">
        <v>42420</v>
      </c>
      <c r="H2666" s="71">
        <v>7</v>
      </c>
      <c r="I2666" s="64">
        <v>-1</v>
      </c>
      <c r="J2666" s="64" t="s">
        <v>1538</v>
      </c>
      <c r="K2666" s="64" t="s">
        <v>2160</v>
      </c>
      <c r="L2666" s="64" t="s">
        <v>3939</v>
      </c>
      <c r="M2666" s="64" t="s">
        <v>242</v>
      </c>
      <c r="N2666" s="64" t="s">
        <v>254</v>
      </c>
      <c r="O2666" s="64" t="s">
        <v>568</v>
      </c>
    </row>
    <row r="2667" spans="2:15" x14ac:dyDescent="0.3">
      <c r="B2667" t="s">
        <v>1536</v>
      </c>
      <c r="C2667" t="s">
        <v>13435</v>
      </c>
      <c r="D2667" t="s">
        <v>13308</v>
      </c>
      <c r="E2667" s="64">
        <v>0</v>
      </c>
      <c r="F2667" s="64">
        <v>0</v>
      </c>
      <c r="G2667" s="47">
        <v>42413</v>
      </c>
      <c r="H2667" s="71">
        <v>7</v>
      </c>
      <c r="I2667" s="64">
        <v>-1</v>
      </c>
      <c r="J2667" s="64" t="s">
        <v>1538</v>
      </c>
      <c r="K2667" s="64" t="s">
        <v>2160</v>
      </c>
      <c r="L2667" s="64" t="s">
        <v>3939</v>
      </c>
      <c r="M2667" s="64" t="s">
        <v>239</v>
      </c>
      <c r="N2667" s="64" t="s">
        <v>254</v>
      </c>
      <c r="O2667" s="64" t="s">
        <v>568</v>
      </c>
    </row>
    <row r="2668" spans="2:15" x14ac:dyDescent="0.3">
      <c r="B2668" t="s">
        <v>1536</v>
      </c>
      <c r="C2668" t="s">
        <v>13520</v>
      </c>
      <c r="D2668" t="s">
        <v>459</v>
      </c>
      <c r="E2668" s="64">
        <v>2</v>
      </c>
      <c r="F2668" s="64">
        <v>1920.18</v>
      </c>
      <c r="G2668" s="47">
        <v>42429</v>
      </c>
      <c r="H2668" s="71">
        <v>7</v>
      </c>
      <c r="I2668" s="64">
        <v>-1</v>
      </c>
      <c r="J2668" s="64" t="s">
        <v>1538</v>
      </c>
      <c r="K2668" s="64" t="s">
        <v>2173</v>
      </c>
      <c r="L2668" s="64" t="s">
        <v>13521</v>
      </c>
      <c r="M2668" s="64" t="s">
        <v>246</v>
      </c>
      <c r="N2668" s="64" t="s">
        <v>254</v>
      </c>
      <c r="O2668" s="64" t="s">
        <v>568</v>
      </c>
    </row>
    <row r="2669" spans="2:15" x14ac:dyDescent="0.3">
      <c r="B2669" t="s">
        <v>1536</v>
      </c>
      <c r="C2669" t="s">
        <v>13840</v>
      </c>
      <c r="D2669" t="s">
        <v>2089</v>
      </c>
      <c r="E2669" s="64">
        <v>0</v>
      </c>
      <c r="F2669" s="64">
        <v>0</v>
      </c>
      <c r="G2669" s="47">
        <v>42429</v>
      </c>
      <c r="H2669" s="71">
        <v>7</v>
      </c>
      <c r="I2669" s="64">
        <v>-1</v>
      </c>
      <c r="J2669" s="64" t="s">
        <v>1538</v>
      </c>
      <c r="K2669" s="64" t="s">
        <v>2160</v>
      </c>
      <c r="L2669" s="64" t="s">
        <v>3505</v>
      </c>
      <c r="M2669" s="64" t="s">
        <v>236</v>
      </c>
      <c r="N2669" s="64" t="s">
        <v>254</v>
      </c>
      <c r="O2669" s="64" t="s">
        <v>568</v>
      </c>
    </row>
    <row r="2670" spans="2:15" x14ac:dyDescent="0.3">
      <c r="B2670" t="s">
        <v>1536</v>
      </c>
      <c r="C2670" t="s">
        <v>13926</v>
      </c>
      <c r="D2670" t="s">
        <v>2095</v>
      </c>
      <c r="E2670" s="64">
        <v>1</v>
      </c>
      <c r="F2670" s="64">
        <v>333.85</v>
      </c>
      <c r="G2670" s="47">
        <v>42419</v>
      </c>
      <c r="H2670" s="71">
        <v>7</v>
      </c>
      <c r="I2670" s="64">
        <v>-1</v>
      </c>
      <c r="J2670" s="64" t="s">
        <v>1538</v>
      </c>
      <c r="K2670" s="64" t="s">
        <v>2173</v>
      </c>
      <c r="L2670" s="64" t="s">
        <v>13927</v>
      </c>
      <c r="M2670" s="64" t="s">
        <v>236</v>
      </c>
      <c r="N2670" s="64" t="s">
        <v>254</v>
      </c>
      <c r="O2670" s="64" t="s">
        <v>568</v>
      </c>
    </row>
    <row r="2671" spans="2:15" x14ac:dyDescent="0.3">
      <c r="B2671" t="s">
        <v>1536</v>
      </c>
      <c r="C2671" t="s">
        <v>14095</v>
      </c>
      <c r="D2671" t="s">
        <v>1960</v>
      </c>
      <c r="E2671" s="64">
        <v>0</v>
      </c>
      <c r="F2671" s="64">
        <v>0</v>
      </c>
      <c r="G2671" s="47">
        <v>42410</v>
      </c>
      <c r="H2671" s="71">
        <v>7</v>
      </c>
      <c r="I2671" s="64">
        <v>-1</v>
      </c>
      <c r="J2671" s="64" t="s">
        <v>1538</v>
      </c>
      <c r="K2671" s="64" t="s">
        <v>2173</v>
      </c>
      <c r="L2671" s="64" t="s">
        <v>14096</v>
      </c>
      <c r="M2671" s="64" t="s">
        <v>236</v>
      </c>
      <c r="N2671" s="64" t="s">
        <v>254</v>
      </c>
      <c r="O2671" s="64" t="s">
        <v>568</v>
      </c>
    </row>
    <row r="2672" spans="2:15" x14ac:dyDescent="0.3">
      <c r="B2672" t="s">
        <v>1536</v>
      </c>
      <c r="C2672" t="s">
        <v>14630</v>
      </c>
      <c r="D2672" t="s">
        <v>2378</v>
      </c>
      <c r="E2672" s="64">
        <v>0</v>
      </c>
      <c r="F2672" s="64">
        <v>0</v>
      </c>
      <c r="G2672" s="47">
        <v>42402</v>
      </c>
      <c r="H2672" s="71">
        <v>7</v>
      </c>
      <c r="I2672" s="64">
        <v>-1</v>
      </c>
      <c r="J2672" s="64" t="s">
        <v>1538</v>
      </c>
      <c r="K2672" s="64" t="s">
        <v>2160</v>
      </c>
      <c r="L2672" s="64" t="s">
        <v>4235</v>
      </c>
      <c r="M2672" s="64" t="s">
        <v>246</v>
      </c>
      <c r="N2672" s="64" t="s">
        <v>254</v>
      </c>
      <c r="O2672" s="64" t="s">
        <v>568</v>
      </c>
    </row>
    <row r="2673" spans="2:15" x14ac:dyDescent="0.3">
      <c r="B2673" t="s">
        <v>1536</v>
      </c>
      <c r="C2673" t="s">
        <v>11338</v>
      </c>
      <c r="D2673" t="s">
        <v>2519</v>
      </c>
      <c r="E2673" s="64">
        <v>1</v>
      </c>
      <c r="F2673" s="64">
        <v>389.49</v>
      </c>
      <c r="G2673" s="47">
        <v>42423</v>
      </c>
      <c r="H2673" s="71">
        <v>7</v>
      </c>
      <c r="I2673" s="64">
        <v>70042</v>
      </c>
      <c r="J2673" s="64" t="s">
        <v>1538</v>
      </c>
      <c r="K2673" s="64" t="s">
        <v>2173</v>
      </c>
      <c r="L2673" s="64" t="s">
        <v>11339</v>
      </c>
      <c r="M2673" s="64" t="s">
        <v>236</v>
      </c>
      <c r="N2673" s="64" t="s">
        <v>254</v>
      </c>
      <c r="O2673" s="64" t="s">
        <v>568</v>
      </c>
    </row>
    <row r="2674" spans="2:15" x14ac:dyDescent="0.3">
      <c r="B2674" t="s">
        <v>1536</v>
      </c>
      <c r="C2674" t="s">
        <v>15049</v>
      </c>
      <c r="D2674" t="s">
        <v>1913</v>
      </c>
      <c r="E2674" s="64">
        <v>0</v>
      </c>
      <c r="F2674" s="64">
        <v>0</v>
      </c>
      <c r="G2674" s="47">
        <v>42419</v>
      </c>
      <c r="H2674" s="71">
        <v>7</v>
      </c>
      <c r="I2674" s="64">
        <v>-1</v>
      </c>
      <c r="J2674" s="64" t="s">
        <v>249</v>
      </c>
      <c r="K2674" s="64" t="s">
        <v>2160</v>
      </c>
      <c r="L2674" s="64" t="s">
        <v>3070</v>
      </c>
      <c r="M2674" s="64" t="s">
        <v>246</v>
      </c>
      <c r="N2674" s="64" t="s">
        <v>254</v>
      </c>
      <c r="O2674" s="64" t="s">
        <v>568</v>
      </c>
    </row>
    <row r="2675" spans="2:15" x14ac:dyDescent="0.3">
      <c r="B2675" t="s">
        <v>1536</v>
      </c>
      <c r="C2675" t="s">
        <v>15077</v>
      </c>
      <c r="D2675" t="s">
        <v>1543</v>
      </c>
      <c r="E2675" s="64">
        <v>0</v>
      </c>
      <c r="F2675" s="64">
        <v>0</v>
      </c>
      <c r="G2675" s="47">
        <v>42413</v>
      </c>
      <c r="H2675" s="71">
        <v>7</v>
      </c>
      <c r="I2675" s="64">
        <v>-1</v>
      </c>
      <c r="J2675" s="64" t="s">
        <v>249</v>
      </c>
      <c r="K2675" s="64" t="s">
        <v>2173</v>
      </c>
      <c r="L2675" s="64" t="s">
        <v>15078</v>
      </c>
      <c r="M2675" s="64" t="s">
        <v>236</v>
      </c>
      <c r="N2675" s="64" t="s">
        <v>254</v>
      </c>
      <c r="O2675" s="64" t="s">
        <v>568</v>
      </c>
    </row>
    <row r="2676" spans="2:15" x14ac:dyDescent="0.3">
      <c r="B2676" t="s">
        <v>1536</v>
      </c>
      <c r="C2676" t="s">
        <v>15121</v>
      </c>
      <c r="D2676" t="s">
        <v>1612</v>
      </c>
      <c r="E2676" s="64">
        <v>1</v>
      </c>
      <c r="F2676" s="64">
        <v>166.93</v>
      </c>
      <c r="G2676" s="47">
        <v>42415</v>
      </c>
      <c r="H2676" s="71">
        <v>7</v>
      </c>
      <c r="I2676" s="64">
        <v>-1</v>
      </c>
      <c r="J2676" s="64" t="s">
        <v>249</v>
      </c>
      <c r="K2676" s="64" t="s">
        <v>2160</v>
      </c>
      <c r="L2676" s="64" t="s">
        <v>2936</v>
      </c>
      <c r="M2676" s="64" t="s">
        <v>242</v>
      </c>
      <c r="N2676" s="64" t="s">
        <v>254</v>
      </c>
      <c r="O2676" s="64" t="s">
        <v>568</v>
      </c>
    </row>
    <row r="2677" spans="2:15" x14ac:dyDescent="0.3">
      <c r="B2677" t="s">
        <v>1536</v>
      </c>
      <c r="C2677" t="s">
        <v>15141</v>
      </c>
      <c r="D2677" t="s">
        <v>1869</v>
      </c>
      <c r="E2677" s="64">
        <v>0</v>
      </c>
      <c r="F2677" s="64">
        <v>0</v>
      </c>
      <c r="G2677" s="47">
        <v>42420</v>
      </c>
      <c r="H2677" s="71">
        <v>7</v>
      </c>
      <c r="I2677" s="64">
        <v>-1</v>
      </c>
      <c r="J2677" s="64" t="s">
        <v>1538</v>
      </c>
      <c r="K2677" s="64" t="s">
        <v>2176</v>
      </c>
      <c r="L2677" s="64" t="s">
        <v>15142</v>
      </c>
      <c r="M2677" s="64" t="s">
        <v>246</v>
      </c>
      <c r="N2677" s="64" t="s">
        <v>254</v>
      </c>
      <c r="O2677" s="64" t="s">
        <v>568</v>
      </c>
    </row>
    <row r="2678" spans="2:15" x14ac:dyDescent="0.3">
      <c r="B2678" t="s">
        <v>1536</v>
      </c>
      <c r="C2678" t="s">
        <v>15163</v>
      </c>
      <c r="D2678" t="s">
        <v>1652</v>
      </c>
      <c r="E2678" s="64">
        <v>0</v>
      </c>
      <c r="F2678" s="64">
        <v>0</v>
      </c>
      <c r="G2678" s="47">
        <v>42415</v>
      </c>
      <c r="H2678" s="71">
        <v>7</v>
      </c>
      <c r="I2678" s="64">
        <v>-1</v>
      </c>
      <c r="J2678" s="64" t="s">
        <v>249</v>
      </c>
      <c r="K2678" s="64" t="s">
        <v>2160</v>
      </c>
      <c r="L2678" s="64" t="s">
        <v>2992</v>
      </c>
      <c r="M2678" s="64" t="s">
        <v>242</v>
      </c>
      <c r="N2678" s="64" t="s">
        <v>254</v>
      </c>
      <c r="O2678" s="64" t="s">
        <v>568</v>
      </c>
    </row>
    <row r="2679" spans="2:15" x14ac:dyDescent="0.3">
      <c r="B2679" t="s">
        <v>1536</v>
      </c>
      <c r="C2679" t="s">
        <v>15229</v>
      </c>
      <c r="D2679" t="s">
        <v>2386</v>
      </c>
      <c r="E2679" s="64">
        <v>0</v>
      </c>
      <c r="F2679" s="64">
        <v>0</v>
      </c>
      <c r="G2679" s="47">
        <v>42410</v>
      </c>
      <c r="H2679" s="71">
        <v>7</v>
      </c>
      <c r="I2679" s="64">
        <v>-1</v>
      </c>
      <c r="J2679" s="64" t="s">
        <v>249</v>
      </c>
      <c r="K2679" s="64" t="s">
        <v>2173</v>
      </c>
      <c r="L2679" s="64" t="s">
        <v>13536</v>
      </c>
      <c r="M2679" s="64" t="s">
        <v>242</v>
      </c>
      <c r="N2679" s="64" t="s">
        <v>254</v>
      </c>
      <c r="O2679" s="64" t="s">
        <v>568</v>
      </c>
    </row>
    <row r="2680" spans="2:15" x14ac:dyDescent="0.3">
      <c r="B2680" t="s">
        <v>1536</v>
      </c>
      <c r="C2680" t="s">
        <v>15303</v>
      </c>
      <c r="D2680" t="s">
        <v>13250</v>
      </c>
      <c r="E2680" s="64">
        <v>0</v>
      </c>
      <c r="F2680" s="64">
        <v>0</v>
      </c>
      <c r="G2680" s="47">
        <v>42419</v>
      </c>
      <c r="H2680" s="71">
        <v>7</v>
      </c>
      <c r="I2680" s="64">
        <v>-1</v>
      </c>
      <c r="J2680" s="64" t="s">
        <v>1538</v>
      </c>
      <c r="K2680" s="64" t="s">
        <v>2160</v>
      </c>
      <c r="L2680" s="64" t="s">
        <v>3939</v>
      </c>
      <c r="M2680" s="64" t="s">
        <v>246</v>
      </c>
      <c r="N2680" s="64" t="s">
        <v>254</v>
      </c>
      <c r="O2680" s="64" t="s">
        <v>568</v>
      </c>
    </row>
    <row r="2681" spans="2:15" x14ac:dyDescent="0.3">
      <c r="B2681" t="s">
        <v>1536</v>
      </c>
      <c r="C2681" t="s">
        <v>15379</v>
      </c>
      <c r="D2681" t="s">
        <v>2179</v>
      </c>
      <c r="E2681" s="64">
        <v>0</v>
      </c>
      <c r="F2681" s="64">
        <v>0</v>
      </c>
      <c r="G2681" s="47">
        <v>42419</v>
      </c>
      <c r="H2681" s="71">
        <v>7</v>
      </c>
      <c r="I2681" s="64">
        <v>39355</v>
      </c>
      <c r="J2681" s="64" t="s">
        <v>1538</v>
      </c>
      <c r="K2681" s="64" t="s">
        <v>2176</v>
      </c>
      <c r="L2681" s="64" t="s">
        <v>15380</v>
      </c>
      <c r="M2681" s="64" t="s">
        <v>236</v>
      </c>
      <c r="N2681" s="64" t="s">
        <v>254</v>
      </c>
      <c r="O2681" s="64" t="s">
        <v>568</v>
      </c>
    </row>
    <row r="2682" spans="2:15" x14ac:dyDescent="0.3">
      <c r="B2682" t="s">
        <v>1536</v>
      </c>
      <c r="C2682" t="s">
        <v>15483</v>
      </c>
      <c r="D2682" t="s">
        <v>2048</v>
      </c>
      <c r="E2682" s="64">
        <v>0</v>
      </c>
      <c r="F2682" s="64">
        <v>0</v>
      </c>
      <c r="G2682" s="47">
        <v>42423</v>
      </c>
      <c r="H2682" s="71">
        <v>7</v>
      </c>
      <c r="I2682" s="64">
        <v>-1</v>
      </c>
      <c r="J2682" s="64" t="s">
        <v>1538</v>
      </c>
      <c r="K2682" s="64" t="s">
        <v>2160</v>
      </c>
      <c r="L2682" s="64" t="s">
        <v>15484</v>
      </c>
      <c r="M2682" s="64" t="s">
        <v>236</v>
      </c>
      <c r="N2682" s="64" t="s">
        <v>254</v>
      </c>
      <c r="O2682" s="64" t="s">
        <v>568</v>
      </c>
    </row>
    <row r="2683" spans="2:15" x14ac:dyDescent="0.3">
      <c r="B2683" t="s">
        <v>1536</v>
      </c>
      <c r="C2683" t="s">
        <v>15541</v>
      </c>
      <c r="D2683" t="s">
        <v>1580</v>
      </c>
      <c r="E2683" s="64">
        <v>0</v>
      </c>
      <c r="F2683" s="64">
        <v>0</v>
      </c>
      <c r="G2683" s="47">
        <v>42412</v>
      </c>
      <c r="H2683" s="71">
        <v>7</v>
      </c>
      <c r="I2683" s="64">
        <v>-1</v>
      </c>
      <c r="J2683" s="64" t="s">
        <v>1538</v>
      </c>
      <c r="K2683" s="64" t="s">
        <v>2176</v>
      </c>
      <c r="L2683" s="64" t="s">
        <v>11288</v>
      </c>
      <c r="M2683" s="64" t="s">
        <v>242</v>
      </c>
      <c r="N2683" s="64" t="s">
        <v>254</v>
      </c>
      <c r="O2683" s="64" t="s">
        <v>568</v>
      </c>
    </row>
    <row r="2684" spans="2:15" x14ac:dyDescent="0.3">
      <c r="B2684" t="s">
        <v>1536</v>
      </c>
      <c r="C2684" t="s">
        <v>15675</v>
      </c>
      <c r="D2684" t="s">
        <v>1524</v>
      </c>
      <c r="E2684" s="64">
        <v>0</v>
      </c>
      <c r="F2684" s="64">
        <v>0</v>
      </c>
      <c r="G2684" s="47">
        <v>42429</v>
      </c>
      <c r="H2684" s="71">
        <v>7</v>
      </c>
      <c r="I2684" s="64">
        <v>-1</v>
      </c>
      <c r="J2684" s="64" t="s">
        <v>1538</v>
      </c>
      <c r="K2684" s="64" t="s">
        <v>2160</v>
      </c>
      <c r="L2684" s="64" t="s">
        <v>3939</v>
      </c>
      <c r="M2684" s="64" t="s">
        <v>241</v>
      </c>
      <c r="N2684" s="64" t="s">
        <v>254</v>
      </c>
      <c r="O2684" s="64" t="s">
        <v>568</v>
      </c>
    </row>
    <row r="2685" spans="2:15" x14ac:dyDescent="0.3">
      <c r="B2685" t="s">
        <v>1536</v>
      </c>
      <c r="C2685" t="s">
        <v>15762</v>
      </c>
      <c r="D2685" t="s">
        <v>1771</v>
      </c>
      <c r="E2685" s="64">
        <v>0</v>
      </c>
      <c r="F2685" s="64">
        <v>0</v>
      </c>
      <c r="G2685" s="47">
        <v>42409</v>
      </c>
      <c r="H2685" s="71">
        <v>7</v>
      </c>
      <c r="I2685" s="64">
        <v>-1</v>
      </c>
      <c r="J2685" s="64" t="s">
        <v>1538</v>
      </c>
      <c r="K2685" s="64" t="s">
        <v>2160</v>
      </c>
      <c r="L2685" s="64" t="s">
        <v>4235</v>
      </c>
      <c r="M2685" s="64" t="s">
        <v>242</v>
      </c>
      <c r="N2685" s="64" t="s">
        <v>254</v>
      </c>
      <c r="O2685" s="64" t="s">
        <v>568</v>
      </c>
    </row>
    <row r="2686" spans="2:15" x14ac:dyDescent="0.3">
      <c r="B2686" t="s">
        <v>1536</v>
      </c>
      <c r="C2686" t="s">
        <v>15924</v>
      </c>
      <c r="D2686" t="s">
        <v>1700</v>
      </c>
      <c r="E2686" s="64">
        <v>2</v>
      </c>
      <c r="F2686" s="64">
        <v>1920.18</v>
      </c>
      <c r="G2686" s="47">
        <v>42423</v>
      </c>
      <c r="H2686" s="71">
        <v>7</v>
      </c>
      <c r="I2686" s="64">
        <v>-1</v>
      </c>
      <c r="J2686" s="64" t="s">
        <v>249</v>
      </c>
      <c r="K2686" s="64" t="s">
        <v>2160</v>
      </c>
      <c r="L2686" s="64" t="s">
        <v>2936</v>
      </c>
      <c r="M2686" s="64" t="s">
        <v>236</v>
      </c>
      <c r="N2686" s="64" t="s">
        <v>254</v>
      </c>
      <c r="O2686" s="64" t="s">
        <v>568</v>
      </c>
    </row>
    <row r="2687" spans="2:15" x14ac:dyDescent="0.3">
      <c r="B2687" t="s">
        <v>1536</v>
      </c>
      <c r="C2687" t="s">
        <v>11387</v>
      </c>
      <c r="D2687" t="s">
        <v>2476</v>
      </c>
      <c r="E2687" s="64">
        <v>1</v>
      </c>
      <c r="F2687" s="64">
        <v>333.85</v>
      </c>
      <c r="G2687" s="47">
        <v>42412</v>
      </c>
      <c r="H2687" s="71">
        <v>7</v>
      </c>
      <c r="I2687" s="64">
        <v>202838</v>
      </c>
      <c r="J2687" s="64" t="s">
        <v>1538</v>
      </c>
      <c r="K2687" s="64" t="s">
        <v>2160</v>
      </c>
      <c r="L2687" s="64" t="s">
        <v>2992</v>
      </c>
      <c r="M2687" s="64" t="s">
        <v>236</v>
      </c>
      <c r="N2687" s="64" t="s">
        <v>254</v>
      </c>
      <c r="O2687" s="64" t="s">
        <v>568</v>
      </c>
    </row>
    <row r="2688" spans="2:15" x14ac:dyDescent="0.3">
      <c r="B2688" t="s">
        <v>1546</v>
      </c>
      <c r="C2688" t="s">
        <v>11444</v>
      </c>
      <c r="D2688" t="s">
        <v>2510</v>
      </c>
      <c r="E2688" s="64">
        <v>0</v>
      </c>
      <c r="F2688" s="64">
        <v>0</v>
      </c>
      <c r="G2688" s="47">
        <v>42425</v>
      </c>
      <c r="H2688" s="71">
        <v>7</v>
      </c>
      <c r="I2688" s="64">
        <v>109157</v>
      </c>
      <c r="J2688" s="64" t="s">
        <v>1538</v>
      </c>
      <c r="K2688" s="64" t="s">
        <v>2160</v>
      </c>
      <c r="L2688" s="64" t="s">
        <v>4726</v>
      </c>
      <c r="M2688" s="64" t="s">
        <v>236</v>
      </c>
      <c r="N2688" s="64" t="s">
        <v>254</v>
      </c>
      <c r="O2688" s="64" t="s">
        <v>568</v>
      </c>
    </row>
    <row r="2689" spans="2:15" x14ac:dyDescent="0.3">
      <c r="B2689" t="s">
        <v>1536</v>
      </c>
      <c r="C2689" t="s">
        <v>16223</v>
      </c>
      <c r="D2689" t="s">
        <v>2758</v>
      </c>
      <c r="E2689" s="64">
        <v>0</v>
      </c>
      <c r="F2689" s="64">
        <v>0</v>
      </c>
      <c r="G2689" s="47">
        <v>42404</v>
      </c>
      <c r="H2689" s="71">
        <v>7</v>
      </c>
      <c r="I2689" s="64">
        <v>-1</v>
      </c>
      <c r="J2689" s="64" t="s">
        <v>1538</v>
      </c>
      <c r="K2689" s="64" t="s">
        <v>2176</v>
      </c>
      <c r="L2689" s="64" t="s">
        <v>13279</v>
      </c>
      <c r="M2689" s="64" t="s">
        <v>242</v>
      </c>
      <c r="N2689" s="64" t="s">
        <v>254</v>
      </c>
      <c r="O2689" s="64" t="s">
        <v>568</v>
      </c>
    </row>
    <row r="2690" spans="2:15" x14ac:dyDescent="0.3">
      <c r="B2690" t="s">
        <v>1536</v>
      </c>
      <c r="C2690" t="s">
        <v>16352</v>
      </c>
      <c r="D2690" t="s">
        <v>296</v>
      </c>
      <c r="E2690" s="64">
        <v>0</v>
      </c>
      <c r="F2690" s="64">
        <v>0</v>
      </c>
      <c r="G2690" s="47">
        <v>42427</v>
      </c>
      <c r="H2690" s="71">
        <v>7</v>
      </c>
      <c r="I2690" s="64">
        <v>-1</v>
      </c>
      <c r="J2690" s="64" t="s">
        <v>249</v>
      </c>
      <c r="K2690" s="64" t="s">
        <v>2160</v>
      </c>
      <c r="L2690" s="64" t="s">
        <v>12859</v>
      </c>
      <c r="M2690" s="64" t="s">
        <v>236</v>
      </c>
      <c r="N2690" s="64" t="s">
        <v>254</v>
      </c>
      <c r="O2690" s="64" t="s">
        <v>568</v>
      </c>
    </row>
    <row r="2691" spans="2:15" x14ac:dyDescent="0.3">
      <c r="B2691" t="s">
        <v>1536</v>
      </c>
      <c r="C2691" t="s">
        <v>16445</v>
      </c>
      <c r="D2691" t="s">
        <v>1625</v>
      </c>
      <c r="E2691" s="64">
        <v>0</v>
      </c>
      <c r="F2691" s="64">
        <v>0</v>
      </c>
      <c r="G2691" s="47">
        <v>42413</v>
      </c>
      <c r="H2691" s="71">
        <v>7</v>
      </c>
      <c r="I2691" s="64">
        <v>-1</v>
      </c>
      <c r="J2691" s="64" t="s">
        <v>249</v>
      </c>
      <c r="K2691" s="64" t="s">
        <v>2160</v>
      </c>
      <c r="L2691" s="64" t="s">
        <v>4235</v>
      </c>
      <c r="M2691" s="64" t="s">
        <v>236</v>
      </c>
      <c r="N2691" s="64" t="s">
        <v>254</v>
      </c>
      <c r="O2691" s="64" t="s">
        <v>568</v>
      </c>
    </row>
    <row r="2692" spans="2:15" x14ac:dyDescent="0.3">
      <c r="B2692" t="s">
        <v>1536</v>
      </c>
      <c r="C2692" t="s">
        <v>16669</v>
      </c>
      <c r="D2692" t="s">
        <v>323</v>
      </c>
      <c r="E2692" s="64">
        <v>0</v>
      </c>
      <c r="F2692" s="64">
        <v>0</v>
      </c>
      <c r="G2692" s="47">
        <v>42404</v>
      </c>
      <c r="H2692" s="71">
        <v>7</v>
      </c>
      <c r="I2692" s="64">
        <v>-1</v>
      </c>
      <c r="J2692" s="64" t="s">
        <v>249</v>
      </c>
      <c r="K2692" s="64" t="s">
        <v>2173</v>
      </c>
      <c r="L2692" s="64" t="s">
        <v>16670</v>
      </c>
      <c r="M2692" s="64" t="s">
        <v>236</v>
      </c>
      <c r="N2692" s="64" t="s">
        <v>254</v>
      </c>
      <c r="O2692" s="64" t="s">
        <v>568</v>
      </c>
    </row>
    <row r="2693" spans="2:15" x14ac:dyDescent="0.3">
      <c r="B2693" t="s">
        <v>1536</v>
      </c>
      <c r="C2693" t="s">
        <v>16682</v>
      </c>
      <c r="D2693" t="s">
        <v>1532</v>
      </c>
      <c r="E2693" s="64">
        <v>1</v>
      </c>
      <c r="F2693" s="64">
        <v>55.64</v>
      </c>
      <c r="G2693" s="47">
        <v>42419</v>
      </c>
      <c r="H2693" s="71">
        <v>7</v>
      </c>
      <c r="I2693" s="64">
        <v>-1</v>
      </c>
      <c r="J2693" s="64" t="s">
        <v>1538</v>
      </c>
      <c r="K2693" s="64" t="s">
        <v>2160</v>
      </c>
      <c r="L2693" s="64" t="s">
        <v>3939</v>
      </c>
      <c r="M2693" s="64" t="s">
        <v>236</v>
      </c>
      <c r="N2693" s="64" t="s">
        <v>254</v>
      </c>
      <c r="O2693" s="64" t="s">
        <v>568</v>
      </c>
    </row>
    <row r="2694" spans="2:15" x14ac:dyDescent="0.3">
      <c r="B2694" t="s">
        <v>1536</v>
      </c>
      <c r="C2694" t="s">
        <v>16945</v>
      </c>
      <c r="D2694" t="s">
        <v>544</v>
      </c>
      <c r="E2694" s="64">
        <v>2</v>
      </c>
      <c r="F2694" s="64">
        <v>1920.18</v>
      </c>
      <c r="G2694" s="47">
        <v>42411</v>
      </c>
      <c r="H2694" s="71">
        <v>7</v>
      </c>
      <c r="I2694" s="64">
        <v>-1</v>
      </c>
      <c r="J2694" s="64" t="s">
        <v>1538</v>
      </c>
      <c r="K2694" s="64" t="s">
        <v>1535</v>
      </c>
      <c r="L2694" s="64" t="s">
        <v>1535</v>
      </c>
      <c r="M2694" s="64" t="s">
        <v>236</v>
      </c>
      <c r="N2694" s="64" t="s">
        <v>254</v>
      </c>
      <c r="O2694" s="64" t="s">
        <v>568</v>
      </c>
    </row>
    <row r="2695" spans="2:15" x14ac:dyDescent="0.3">
      <c r="B2695" t="s">
        <v>1536</v>
      </c>
      <c r="C2695" t="s">
        <v>17261</v>
      </c>
      <c r="D2695" t="s">
        <v>542</v>
      </c>
      <c r="E2695" s="64">
        <v>0</v>
      </c>
      <c r="F2695" s="64">
        <v>0</v>
      </c>
      <c r="G2695" s="47">
        <v>42404</v>
      </c>
      <c r="H2695" s="71">
        <v>7</v>
      </c>
      <c r="I2695" s="64">
        <v>-1</v>
      </c>
      <c r="J2695" s="64" t="s">
        <v>249</v>
      </c>
      <c r="K2695" s="64" t="s">
        <v>1535</v>
      </c>
      <c r="L2695" s="64" t="s">
        <v>1535</v>
      </c>
      <c r="M2695" s="64" t="s">
        <v>242</v>
      </c>
      <c r="N2695" s="64" t="s">
        <v>254</v>
      </c>
      <c r="O2695" s="64" t="s">
        <v>568</v>
      </c>
    </row>
    <row r="2696" spans="2:15" x14ac:dyDescent="0.3">
      <c r="B2696" t="s">
        <v>1536</v>
      </c>
      <c r="C2696" t="s">
        <v>17348</v>
      </c>
      <c r="D2696" t="s">
        <v>531</v>
      </c>
      <c r="E2696" s="64">
        <v>0</v>
      </c>
      <c r="F2696" s="64">
        <v>0</v>
      </c>
      <c r="G2696" s="47">
        <v>42411</v>
      </c>
      <c r="H2696" s="71">
        <v>7</v>
      </c>
      <c r="I2696" s="64">
        <v>-1</v>
      </c>
      <c r="J2696" s="64" t="s">
        <v>1538</v>
      </c>
      <c r="K2696" s="64" t="s">
        <v>1535</v>
      </c>
      <c r="L2696" s="64" t="s">
        <v>1535</v>
      </c>
      <c r="M2696" s="64" t="s">
        <v>236</v>
      </c>
      <c r="N2696" s="64" t="s">
        <v>254</v>
      </c>
      <c r="O2696" s="64" t="s">
        <v>568</v>
      </c>
    </row>
    <row r="2697" spans="2:15" x14ac:dyDescent="0.3">
      <c r="B2697" t="s">
        <v>1536</v>
      </c>
      <c r="C2697" t="s">
        <v>17452</v>
      </c>
      <c r="D2697" t="s">
        <v>537</v>
      </c>
      <c r="E2697" s="64">
        <v>0</v>
      </c>
      <c r="F2697" s="64">
        <v>0</v>
      </c>
      <c r="G2697" s="47">
        <v>42417</v>
      </c>
      <c r="H2697" s="71">
        <v>7</v>
      </c>
      <c r="I2697" s="64">
        <v>-1</v>
      </c>
      <c r="J2697" s="64" t="s">
        <v>1538</v>
      </c>
      <c r="K2697" s="64" t="s">
        <v>1535</v>
      </c>
      <c r="L2697" s="64" t="s">
        <v>1535</v>
      </c>
      <c r="M2697" s="64" t="s">
        <v>242</v>
      </c>
      <c r="N2697" s="64" t="s">
        <v>254</v>
      </c>
      <c r="O2697" s="64" t="s">
        <v>568</v>
      </c>
    </row>
    <row r="2698" spans="2:15" x14ac:dyDescent="0.3">
      <c r="B2698" t="s">
        <v>1536</v>
      </c>
      <c r="C2698" t="s">
        <v>17473</v>
      </c>
      <c r="D2698" t="s">
        <v>318</v>
      </c>
      <c r="E2698" s="64">
        <v>0</v>
      </c>
      <c r="F2698" s="64">
        <v>0</v>
      </c>
      <c r="G2698" s="47">
        <v>42410</v>
      </c>
      <c r="H2698" s="71">
        <v>7</v>
      </c>
      <c r="I2698" s="64">
        <v>-1</v>
      </c>
      <c r="J2698" s="64" t="s">
        <v>1538</v>
      </c>
      <c r="K2698" s="64" t="s">
        <v>1535</v>
      </c>
      <c r="L2698" s="64" t="s">
        <v>1535</v>
      </c>
      <c r="M2698" s="64" t="s">
        <v>239</v>
      </c>
      <c r="N2698" s="64" t="s">
        <v>254</v>
      </c>
      <c r="O2698" s="64" t="s">
        <v>568</v>
      </c>
    </row>
    <row r="2699" spans="2:15" x14ac:dyDescent="0.3">
      <c r="B2699" t="s">
        <v>1536</v>
      </c>
      <c r="C2699" t="s">
        <v>17489</v>
      </c>
      <c r="D2699" t="s">
        <v>255</v>
      </c>
      <c r="E2699" s="64">
        <v>1</v>
      </c>
      <c r="F2699" s="64">
        <v>333.85</v>
      </c>
      <c r="G2699" s="47">
        <v>42406</v>
      </c>
      <c r="H2699" s="71">
        <v>7</v>
      </c>
      <c r="I2699" s="64">
        <v>-1</v>
      </c>
      <c r="J2699" s="64" t="s">
        <v>1538</v>
      </c>
      <c r="K2699" s="64" t="s">
        <v>1535</v>
      </c>
      <c r="L2699" s="64" t="s">
        <v>1535</v>
      </c>
      <c r="M2699" s="64" t="s">
        <v>242</v>
      </c>
      <c r="N2699" s="64" t="s">
        <v>254</v>
      </c>
      <c r="O2699" s="64" t="s">
        <v>568</v>
      </c>
    </row>
    <row r="2700" spans="2:15" x14ac:dyDescent="0.3">
      <c r="B2700" t="s">
        <v>1536</v>
      </c>
      <c r="C2700" t="s">
        <v>17633</v>
      </c>
      <c r="D2700" t="s">
        <v>520</v>
      </c>
      <c r="E2700" s="64">
        <v>0</v>
      </c>
      <c r="F2700" s="64">
        <v>0</v>
      </c>
      <c r="G2700" s="47">
        <v>42418</v>
      </c>
      <c r="H2700" s="71">
        <v>7</v>
      </c>
      <c r="I2700" s="64">
        <v>-1</v>
      </c>
      <c r="J2700" s="64" t="s">
        <v>249</v>
      </c>
      <c r="K2700" s="64" t="s">
        <v>1535</v>
      </c>
      <c r="L2700" s="64" t="s">
        <v>1535</v>
      </c>
      <c r="M2700" s="64" t="s">
        <v>241</v>
      </c>
      <c r="N2700" s="64" t="s">
        <v>254</v>
      </c>
      <c r="O2700" s="64" t="s">
        <v>568</v>
      </c>
    </row>
    <row r="2701" spans="2:15" x14ac:dyDescent="0.3">
      <c r="B2701" t="s">
        <v>1536</v>
      </c>
      <c r="C2701" t="s">
        <v>17649</v>
      </c>
      <c r="D2701" t="s">
        <v>13245</v>
      </c>
      <c r="E2701" s="64">
        <v>0</v>
      </c>
      <c r="F2701" s="64">
        <v>0</v>
      </c>
      <c r="G2701" s="47">
        <v>42404</v>
      </c>
      <c r="H2701" s="71">
        <v>7</v>
      </c>
      <c r="I2701" s="64">
        <v>-1</v>
      </c>
      <c r="J2701" s="64" t="s">
        <v>1538</v>
      </c>
      <c r="K2701" s="64" t="s">
        <v>1535</v>
      </c>
      <c r="L2701" s="64" t="s">
        <v>1535</v>
      </c>
      <c r="M2701" s="64" t="s">
        <v>242</v>
      </c>
      <c r="N2701" s="64" t="s">
        <v>254</v>
      </c>
      <c r="O2701" s="64" t="s">
        <v>568</v>
      </c>
    </row>
    <row r="2702" spans="2:15" x14ac:dyDescent="0.3">
      <c r="B2702" t="s">
        <v>1536</v>
      </c>
      <c r="C2702" t="s">
        <v>12426</v>
      </c>
      <c r="D2702" t="s">
        <v>295</v>
      </c>
      <c r="E2702" s="64">
        <v>0</v>
      </c>
      <c r="F2702" s="64">
        <v>0</v>
      </c>
      <c r="G2702" s="47">
        <v>42390</v>
      </c>
      <c r="H2702" s="71">
        <v>7.083333333333333</v>
      </c>
      <c r="I2702" s="64">
        <v>-1</v>
      </c>
      <c r="J2702" s="64" t="s">
        <v>249</v>
      </c>
      <c r="K2702" s="64" t="s">
        <v>1535</v>
      </c>
      <c r="L2702" s="64" t="s">
        <v>1535</v>
      </c>
      <c r="M2702" s="64" t="s">
        <v>236</v>
      </c>
      <c r="N2702" s="64" t="s">
        <v>254</v>
      </c>
      <c r="O2702" s="64" t="s">
        <v>568</v>
      </c>
    </row>
    <row r="2703" spans="2:15" x14ac:dyDescent="0.3">
      <c r="B2703" t="s">
        <v>1536</v>
      </c>
      <c r="C2703" t="s">
        <v>12454</v>
      </c>
      <c r="D2703" t="s">
        <v>533</v>
      </c>
      <c r="E2703" s="64">
        <v>0</v>
      </c>
      <c r="F2703" s="64">
        <v>0</v>
      </c>
      <c r="G2703" s="47">
        <v>42395</v>
      </c>
      <c r="H2703" s="71">
        <v>7.083333333333333</v>
      </c>
      <c r="I2703" s="64">
        <v>-1</v>
      </c>
      <c r="J2703" s="64" t="s">
        <v>1538</v>
      </c>
      <c r="K2703" s="64" t="s">
        <v>1535</v>
      </c>
      <c r="L2703" s="64" t="s">
        <v>1535</v>
      </c>
      <c r="M2703" s="64" t="s">
        <v>246</v>
      </c>
      <c r="N2703" s="64" t="s">
        <v>254</v>
      </c>
      <c r="O2703" s="64" t="s">
        <v>568</v>
      </c>
    </row>
    <row r="2704" spans="2:15" x14ac:dyDescent="0.3">
      <c r="B2704" t="s">
        <v>1536</v>
      </c>
      <c r="C2704" t="s">
        <v>12541</v>
      </c>
      <c r="D2704" t="s">
        <v>482</v>
      </c>
      <c r="E2704" s="64">
        <v>0</v>
      </c>
      <c r="F2704" s="64">
        <v>0</v>
      </c>
      <c r="G2704" s="47">
        <v>42373</v>
      </c>
      <c r="H2704" s="71">
        <v>7.083333333333333</v>
      </c>
      <c r="I2704" s="64">
        <v>-1</v>
      </c>
      <c r="J2704" s="64" t="s">
        <v>1538</v>
      </c>
      <c r="K2704" s="64" t="s">
        <v>1535</v>
      </c>
      <c r="L2704" s="64" t="s">
        <v>1535</v>
      </c>
      <c r="M2704" s="64" t="s">
        <v>236</v>
      </c>
      <c r="N2704" s="64" t="s">
        <v>254</v>
      </c>
      <c r="O2704" s="64" t="s">
        <v>568</v>
      </c>
    </row>
    <row r="2705" spans="2:15" x14ac:dyDescent="0.3">
      <c r="B2705" t="s">
        <v>1536</v>
      </c>
      <c r="C2705" t="s">
        <v>12565</v>
      </c>
      <c r="D2705" t="s">
        <v>517</v>
      </c>
      <c r="E2705" s="64">
        <v>0</v>
      </c>
      <c r="F2705" s="64">
        <v>0</v>
      </c>
      <c r="G2705" s="47">
        <v>42381</v>
      </c>
      <c r="H2705" s="71">
        <v>7.083333333333333</v>
      </c>
      <c r="I2705" s="64">
        <v>-1</v>
      </c>
      <c r="J2705" s="64" t="s">
        <v>1538</v>
      </c>
      <c r="K2705" s="64" t="s">
        <v>1535</v>
      </c>
      <c r="L2705" s="64" t="s">
        <v>1535</v>
      </c>
      <c r="M2705" s="64" t="s">
        <v>236</v>
      </c>
      <c r="N2705" s="64" t="s">
        <v>254</v>
      </c>
      <c r="O2705" s="64" t="s">
        <v>568</v>
      </c>
    </row>
    <row r="2706" spans="2:15" x14ac:dyDescent="0.3">
      <c r="B2706" t="s">
        <v>1536</v>
      </c>
      <c r="C2706" t="s">
        <v>12707</v>
      </c>
      <c r="D2706" t="s">
        <v>563</v>
      </c>
      <c r="E2706" s="64">
        <v>1</v>
      </c>
      <c r="F2706" s="64">
        <v>166.93</v>
      </c>
      <c r="G2706" s="47">
        <v>42388</v>
      </c>
      <c r="H2706" s="71">
        <v>7.083333333333333</v>
      </c>
      <c r="I2706" s="64">
        <v>-1</v>
      </c>
      <c r="J2706" s="64" t="s">
        <v>1538</v>
      </c>
      <c r="K2706" s="64" t="s">
        <v>1535</v>
      </c>
      <c r="L2706" s="64" t="s">
        <v>1535</v>
      </c>
      <c r="M2706" s="64" t="s">
        <v>236</v>
      </c>
      <c r="N2706" s="64" t="s">
        <v>254</v>
      </c>
      <c r="O2706" s="64" t="s">
        <v>568</v>
      </c>
    </row>
    <row r="2707" spans="2:15" x14ac:dyDescent="0.3">
      <c r="B2707" t="s">
        <v>1536</v>
      </c>
      <c r="C2707" t="s">
        <v>12819</v>
      </c>
      <c r="D2707" t="s">
        <v>449</v>
      </c>
      <c r="E2707" s="64">
        <v>0</v>
      </c>
      <c r="F2707" s="64">
        <v>0</v>
      </c>
      <c r="G2707" s="47">
        <v>42396</v>
      </c>
      <c r="H2707" s="71">
        <v>7.083333333333333</v>
      </c>
      <c r="I2707" s="64">
        <v>-1</v>
      </c>
      <c r="J2707" s="64" t="s">
        <v>1538</v>
      </c>
      <c r="K2707" s="64" t="s">
        <v>1535</v>
      </c>
      <c r="L2707" s="64" t="s">
        <v>1535</v>
      </c>
      <c r="M2707" s="64" t="s">
        <v>241</v>
      </c>
      <c r="N2707" s="64" t="s">
        <v>254</v>
      </c>
      <c r="O2707" s="64" t="s">
        <v>568</v>
      </c>
    </row>
    <row r="2708" spans="2:15" x14ac:dyDescent="0.3">
      <c r="B2708" t="s">
        <v>1536</v>
      </c>
      <c r="C2708" t="s">
        <v>12901</v>
      </c>
      <c r="D2708" t="s">
        <v>493</v>
      </c>
      <c r="E2708" s="64">
        <v>0</v>
      </c>
      <c r="F2708" s="64">
        <v>0</v>
      </c>
      <c r="G2708" s="47">
        <v>42381</v>
      </c>
      <c r="H2708" s="71">
        <v>7.083333333333333</v>
      </c>
      <c r="I2708" s="64">
        <v>-1</v>
      </c>
      <c r="J2708" s="64" t="s">
        <v>1538</v>
      </c>
      <c r="K2708" s="64" t="s">
        <v>1535</v>
      </c>
      <c r="L2708" s="64" t="s">
        <v>1535</v>
      </c>
      <c r="M2708" s="64" t="s">
        <v>246</v>
      </c>
      <c r="N2708" s="64" t="s">
        <v>254</v>
      </c>
      <c r="O2708" s="64" t="s">
        <v>568</v>
      </c>
    </row>
    <row r="2709" spans="2:15" x14ac:dyDescent="0.3">
      <c r="B2709" t="s">
        <v>1536</v>
      </c>
      <c r="C2709" t="s">
        <v>13078</v>
      </c>
      <c r="D2709" t="s">
        <v>1628</v>
      </c>
      <c r="E2709" s="64">
        <v>0</v>
      </c>
      <c r="F2709" s="64">
        <v>0</v>
      </c>
      <c r="G2709" s="47">
        <v>42391</v>
      </c>
      <c r="H2709" s="71">
        <v>7.083333333333333</v>
      </c>
      <c r="I2709" s="64">
        <v>-1</v>
      </c>
      <c r="J2709" s="64" t="s">
        <v>249</v>
      </c>
      <c r="K2709" s="64" t="s">
        <v>2160</v>
      </c>
      <c r="L2709" s="64" t="s">
        <v>13079</v>
      </c>
      <c r="M2709" s="64" t="s">
        <v>236</v>
      </c>
      <c r="N2709" s="64" t="s">
        <v>254</v>
      </c>
      <c r="O2709" s="64" t="s">
        <v>568</v>
      </c>
    </row>
    <row r="2710" spans="2:15" x14ac:dyDescent="0.3">
      <c r="B2710" t="s">
        <v>1536</v>
      </c>
      <c r="C2710" t="s">
        <v>13085</v>
      </c>
      <c r="D2710" t="s">
        <v>1459</v>
      </c>
      <c r="E2710" s="64">
        <v>0</v>
      </c>
      <c r="F2710" s="64">
        <v>0</v>
      </c>
      <c r="G2710" s="47">
        <v>42389</v>
      </c>
      <c r="H2710" s="71">
        <v>7.083333333333333</v>
      </c>
      <c r="I2710" s="64">
        <v>-1</v>
      </c>
      <c r="J2710" s="64" t="s">
        <v>249</v>
      </c>
      <c r="K2710" s="64" t="s">
        <v>2176</v>
      </c>
      <c r="L2710" s="64" t="s">
        <v>13086</v>
      </c>
      <c r="M2710" s="64" t="s">
        <v>236</v>
      </c>
      <c r="N2710" s="64" t="s">
        <v>254</v>
      </c>
      <c r="O2710" s="64" t="s">
        <v>568</v>
      </c>
    </row>
    <row r="2711" spans="2:15" x14ac:dyDescent="0.3">
      <c r="B2711" t="s">
        <v>1536</v>
      </c>
      <c r="C2711" t="s">
        <v>13193</v>
      </c>
      <c r="D2711" t="s">
        <v>1398</v>
      </c>
      <c r="E2711" s="64">
        <v>0</v>
      </c>
      <c r="F2711" s="64">
        <v>0</v>
      </c>
      <c r="G2711" s="47">
        <v>42389</v>
      </c>
      <c r="H2711" s="71">
        <v>7.083333333333333</v>
      </c>
      <c r="I2711" s="64">
        <v>-1</v>
      </c>
      <c r="J2711" s="64" t="s">
        <v>249</v>
      </c>
      <c r="K2711" s="64" t="s">
        <v>2160</v>
      </c>
      <c r="L2711" s="64" t="s">
        <v>4235</v>
      </c>
      <c r="M2711" s="64" t="s">
        <v>242</v>
      </c>
      <c r="N2711" s="64" t="s">
        <v>254</v>
      </c>
      <c r="O2711" s="64" t="s">
        <v>568</v>
      </c>
    </row>
    <row r="2712" spans="2:15" x14ac:dyDescent="0.3">
      <c r="B2712" t="s">
        <v>1536</v>
      </c>
      <c r="C2712" t="s">
        <v>13213</v>
      </c>
      <c r="D2712" t="s">
        <v>1686</v>
      </c>
      <c r="E2712" s="64">
        <v>3</v>
      </c>
      <c r="F2712" s="64">
        <v>2536.91</v>
      </c>
      <c r="G2712" s="47">
        <v>42375</v>
      </c>
      <c r="H2712" s="71">
        <v>7.083333333333333</v>
      </c>
      <c r="I2712" s="64">
        <v>-1</v>
      </c>
      <c r="J2712" s="64" t="s">
        <v>1538</v>
      </c>
      <c r="K2712" s="64" t="s">
        <v>2160</v>
      </c>
      <c r="L2712" s="64" t="s">
        <v>2936</v>
      </c>
      <c r="M2712" s="64" t="s">
        <v>236</v>
      </c>
      <c r="N2712" s="64" t="s">
        <v>254</v>
      </c>
      <c r="O2712" s="64" t="s">
        <v>568</v>
      </c>
    </row>
    <row r="2713" spans="2:15" x14ac:dyDescent="0.3">
      <c r="B2713" t="s">
        <v>1536</v>
      </c>
      <c r="C2713" t="s">
        <v>13288</v>
      </c>
      <c r="D2713" t="s">
        <v>2007</v>
      </c>
      <c r="E2713" s="64">
        <v>0</v>
      </c>
      <c r="F2713" s="64">
        <v>0</v>
      </c>
      <c r="G2713" s="47">
        <v>42374</v>
      </c>
      <c r="H2713" s="71">
        <v>7.083333333333333</v>
      </c>
      <c r="I2713" s="64">
        <v>-1</v>
      </c>
      <c r="J2713" s="64" t="s">
        <v>1538</v>
      </c>
      <c r="K2713" s="64" t="s">
        <v>2173</v>
      </c>
      <c r="L2713" s="64" t="s">
        <v>13289</v>
      </c>
      <c r="M2713" s="64" t="s">
        <v>246</v>
      </c>
      <c r="N2713" s="64" t="s">
        <v>254</v>
      </c>
      <c r="O2713" s="64" t="s">
        <v>568</v>
      </c>
    </row>
    <row r="2714" spans="2:15" x14ac:dyDescent="0.3">
      <c r="B2714" t="s">
        <v>1536</v>
      </c>
      <c r="C2714" t="s">
        <v>13560</v>
      </c>
      <c r="D2714" t="s">
        <v>1463</v>
      </c>
      <c r="E2714" s="64">
        <v>0</v>
      </c>
      <c r="F2714" s="64">
        <v>0</v>
      </c>
      <c r="G2714" s="47">
        <v>42373</v>
      </c>
      <c r="H2714" s="71">
        <v>7.083333333333333</v>
      </c>
      <c r="I2714" s="64">
        <v>-1</v>
      </c>
      <c r="J2714" s="64" t="s">
        <v>1538</v>
      </c>
      <c r="K2714" s="64" t="s">
        <v>2160</v>
      </c>
      <c r="L2714" s="64" t="s">
        <v>2936</v>
      </c>
      <c r="M2714" s="64" t="s">
        <v>246</v>
      </c>
      <c r="N2714" s="64" t="s">
        <v>254</v>
      </c>
      <c r="O2714" s="64" t="s">
        <v>568</v>
      </c>
    </row>
    <row r="2715" spans="2:15" x14ac:dyDescent="0.3">
      <c r="B2715" t="s">
        <v>1536</v>
      </c>
      <c r="C2715" t="s">
        <v>13704</v>
      </c>
      <c r="D2715" t="s">
        <v>341</v>
      </c>
      <c r="E2715" s="64">
        <v>0</v>
      </c>
      <c r="F2715" s="64">
        <v>0</v>
      </c>
      <c r="G2715" s="47">
        <v>42387</v>
      </c>
      <c r="H2715" s="71">
        <v>7.083333333333333</v>
      </c>
      <c r="I2715" s="64">
        <v>-1</v>
      </c>
      <c r="J2715" s="64" t="s">
        <v>1538</v>
      </c>
      <c r="K2715" s="64" t="s">
        <v>2173</v>
      </c>
      <c r="L2715" s="64" t="s">
        <v>3010</v>
      </c>
      <c r="M2715" s="64" t="s">
        <v>236</v>
      </c>
      <c r="N2715" s="64" t="s">
        <v>254</v>
      </c>
      <c r="O2715" s="64" t="s">
        <v>568</v>
      </c>
    </row>
    <row r="2716" spans="2:15" x14ac:dyDescent="0.3">
      <c r="B2716" t="s">
        <v>1536</v>
      </c>
      <c r="C2716" t="s">
        <v>13732</v>
      </c>
      <c r="D2716" t="s">
        <v>2096</v>
      </c>
      <c r="E2716" s="64">
        <v>0</v>
      </c>
      <c r="F2716" s="64">
        <v>0</v>
      </c>
      <c r="G2716" s="47">
        <v>42374</v>
      </c>
      <c r="H2716" s="71">
        <v>7.083333333333333</v>
      </c>
      <c r="I2716" s="64">
        <v>-1</v>
      </c>
      <c r="J2716" s="64" t="s">
        <v>1538</v>
      </c>
      <c r="K2716" s="64" t="s">
        <v>2173</v>
      </c>
      <c r="L2716" s="64" t="s">
        <v>3847</v>
      </c>
      <c r="M2716" s="64" t="s">
        <v>236</v>
      </c>
      <c r="N2716" s="64" t="s">
        <v>254</v>
      </c>
      <c r="O2716" s="64" t="s">
        <v>568</v>
      </c>
    </row>
    <row r="2717" spans="2:15" x14ac:dyDescent="0.3">
      <c r="B2717" t="s">
        <v>1536</v>
      </c>
      <c r="C2717" t="s">
        <v>13751</v>
      </c>
      <c r="D2717" t="s">
        <v>1555</v>
      </c>
      <c r="E2717" s="64">
        <v>1</v>
      </c>
      <c r="F2717" s="64">
        <v>166.93</v>
      </c>
      <c r="G2717" s="47">
        <v>42382</v>
      </c>
      <c r="H2717" s="71">
        <v>7.083333333333333</v>
      </c>
      <c r="I2717" s="64">
        <v>-1</v>
      </c>
      <c r="J2717" s="64" t="s">
        <v>1538</v>
      </c>
      <c r="K2717" s="64" t="s">
        <v>2160</v>
      </c>
      <c r="L2717" s="64" t="s">
        <v>2936</v>
      </c>
      <c r="M2717" s="64" t="s">
        <v>242</v>
      </c>
      <c r="N2717" s="64" t="s">
        <v>254</v>
      </c>
      <c r="O2717" s="64" t="s">
        <v>568</v>
      </c>
    </row>
    <row r="2718" spans="2:15" x14ac:dyDescent="0.3">
      <c r="B2718" t="s">
        <v>1536</v>
      </c>
      <c r="C2718" t="s">
        <v>13772</v>
      </c>
      <c r="D2718" t="s">
        <v>261</v>
      </c>
      <c r="E2718" s="64">
        <v>0</v>
      </c>
      <c r="F2718" s="64">
        <v>0</v>
      </c>
      <c r="G2718" s="47">
        <v>42394</v>
      </c>
      <c r="H2718" s="71">
        <v>7.083333333333333</v>
      </c>
      <c r="I2718" s="64">
        <v>-1</v>
      </c>
      <c r="J2718" s="64" t="s">
        <v>1538</v>
      </c>
      <c r="K2718" s="64" t="s">
        <v>2160</v>
      </c>
      <c r="L2718" s="64" t="s">
        <v>2936</v>
      </c>
      <c r="M2718" s="64" t="s">
        <v>241</v>
      </c>
      <c r="N2718" s="64" t="s">
        <v>254</v>
      </c>
      <c r="O2718" s="64" t="s">
        <v>568</v>
      </c>
    </row>
    <row r="2719" spans="2:15" x14ac:dyDescent="0.3">
      <c r="B2719" t="s">
        <v>1536</v>
      </c>
      <c r="C2719" t="s">
        <v>13823</v>
      </c>
      <c r="D2719" t="s">
        <v>270</v>
      </c>
      <c r="E2719" s="64">
        <v>0</v>
      </c>
      <c r="F2719" s="64">
        <v>0</v>
      </c>
      <c r="G2719" s="47">
        <v>42373</v>
      </c>
      <c r="H2719" s="71">
        <v>7.083333333333333</v>
      </c>
      <c r="I2719" s="64">
        <v>-1</v>
      </c>
      <c r="J2719" s="64" t="s">
        <v>1538</v>
      </c>
      <c r="K2719" s="64" t="s">
        <v>2160</v>
      </c>
      <c r="L2719" s="64" t="s">
        <v>2936</v>
      </c>
      <c r="M2719" s="64" t="s">
        <v>242</v>
      </c>
      <c r="N2719" s="64" t="s">
        <v>254</v>
      </c>
      <c r="O2719" s="64" t="s">
        <v>568</v>
      </c>
    </row>
    <row r="2720" spans="2:15" x14ac:dyDescent="0.3">
      <c r="B2720" t="s">
        <v>1536</v>
      </c>
      <c r="C2720" t="s">
        <v>13863</v>
      </c>
      <c r="D2720" t="s">
        <v>1720</v>
      </c>
      <c r="E2720" s="64">
        <v>1</v>
      </c>
      <c r="F2720" s="64">
        <v>333.85</v>
      </c>
      <c r="G2720" s="47">
        <v>42376</v>
      </c>
      <c r="H2720" s="71">
        <v>7.083333333333333</v>
      </c>
      <c r="I2720" s="64">
        <v>-1</v>
      </c>
      <c r="J2720" s="64" t="s">
        <v>1538</v>
      </c>
      <c r="K2720" s="64" t="s">
        <v>1535</v>
      </c>
      <c r="L2720" s="64" t="s">
        <v>1535</v>
      </c>
      <c r="M2720" s="64" t="s">
        <v>246</v>
      </c>
      <c r="N2720" s="64" t="s">
        <v>254</v>
      </c>
      <c r="O2720" s="64" t="s">
        <v>568</v>
      </c>
    </row>
    <row r="2721" spans="2:15" x14ac:dyDescent="0.3">
      <c r="B2721" t="s">
        <v>1536</v>
      </c>
      <c r="C2721" t="s">
        <v>14234</v>
      </c>
      <c r="D2721" t="s">
        <v>13959</v>
      </c>
      <c r="E2721" s="64">
        <v>0</v>
      </c>
      <c r="F2721" s="64">
        <v>0</v>
      </c>
      <c r="G2721" s="47">
        <v>42387</v>
      </c>
      <c r="H2721" s="71">
        <v>7.083333333333333</v>
      </c>
      <c r="I2721" s="64">
        <v>-1</v>
      </c>
      <c r="J2721" s="64" t="s">
        <v>1538</v>
      </c>
      <c r="K2721" s="64" t="s">
        <v>2160</v>
      </c>
      <c r="L2721" s="64" t="s">
        <v>14235</v>
      </c>
      <c r="M2721" s="64" t="s">
        <v>236</v>
      </c>
      <c r="N2721" s="64" t="s">
        <v>254</v>
      </c>
      <c r="O2721" s="64" t="s">
        <v>568</v>
      </c>
    </row>
    <row r="2722" spans="2:15" x14ac:dyDescent="0.3">
      <c r="B2722" t="s">
        <v>1536</v>
      </c>
      <c r="C2722" t="s">
        <v>14307</v>
      </c>
      <c r="D2722" t="s">
        <v>1500</v>
      </c>
      <c r="E2722" s="64">
        <v>0</v>
      </c>
      <c r="F2722" s="64">
        <v>0</v>
      </c>
      <c r="G2722" s="47">
        <v>42384</v>
      </c>
      <c r="H2722" s="71">
        <v>7.083333333333333</v>
      </c>
      <c r="I2722" s="64">
        <v>-1</v>
      </c>
      <c r="J2722" s="64" t="s">
        <v>249</v>
      </c>
      <c r="K2722" s="64" t="s">
        <v>2160</v>
      </c>
      <c r="L2722" s="64" t="s">
        <v>3939</v>
      </c>
      <c r="M2722" s="64" t="s">
        <v>236</v>
      </c>
      <c r="N2722" s="64" t="s">
        <v>254</v>
      </c>
      <c r="O2722" s="64" t="s">
        <v>568</v>
      </c>
    </row>
    <row r="2723" spans="2:15" x14ac:dyDescent="0.3">
      <c r="B2723" t="s">
        <v>1536</v>
      </c>
      <c r="C2723" t="s">
        <v>14343</v>
      </c>
      <c r="D2723" t="s">
        <v>1569</v>
      </c>
      <c r="E2723" s="64">
        <v>0</v>
      </c>
      <c r="F2723" s="64">
        <v>0</v>
      </c>
      <c r="G2723" s="47">
        <v>42395</v>
      </c>
      <c r="H2723" s="71">
        <v>7.083333333333333</v>
      </c>
      <c r="I2723" s="64">
        <v>-1</v>
      </c>
      <c r="J2723" s="64" t="s">
        <v>1538</v>
      </c>
      <c r="K2723" s="64" t="s">
        <v>2160</v>
      </c>
      <c r="L2723" s="64" t="s">
        <v>14344</v>
      </c>
      <c r="M2723" s="64" t="s">
        <v>242</v>
      </c>
      <c r="N2723" s="64" t="s">
        <v>254</v>
      </c>
      <c r="O2723" s="64" t="s">
        <v>568</v>
      </c>
    </row>
    <row r="2724" spans="2:15" x14ac:dyDescent="0.3">
      <c r="B2724" t="s">
        <v>1536</v>
      </c>
      <c r="C2724" t="s">
        <v>14569</v>
      </c>
      <c r="D2724" t="s">
        <v>1492</v>
      </c>
      <c r="E2724" s="64">
        <v>1</v>
      </c>
      <c r="F2724" s="64">
        <v>333.85</v>
      </c>
      <c r="G2724" s="47">
        <v>42373</v>
      </c>
      <c r="H2724" s="71">
        <v>7.083333333333333</v>
      </c>
      <c r="I2724" s="64">
        <v>-1</v>
      </c>
      <c r="J2724" s="64" t="s">
        <v>249</v>
      </c>
      <c r="K2724" s="64" t="s">
        <v>2160</v>
      </c>
      <c r="L2724" s="64" t="s">
        <v>4235</v>
      </c>
      <c r="M2724" s="64" t="s">
        <v>236</v>
      </c>
      <c r="N2724" s="64" t="s">
        <v>254</v>
      </c>
      <c r="O2724" s="64" t="s">
        <v>568</v>
      </c>
    </row>
    <row r="2725" spans="2:15" x14ac:dyDescent="0.3">
      <c r="B2725" t="s">
        <v>1536</v>
      </c>
      <c r="C2725" t="s">
        <v>14588</v>
      </c>
      <c r="D2725" t="s">
        <v>14589</v>
      </c>
      <c r="E2725" s="64">
        <v>0</v>
      </c>
      <c r="F2725" s="64">
        <v>0</v>
      </c>
      <c r="G2725" s="47">
        <v>42373</v>
      </c>
      <c r="H2725" s="71">
        <v>7.083333333333333</v>
      </c>
      <c r="I2725" s="64">
        <v>-1</v>
      </c>
      <c r="J2725" s="64" t="s">
        <v>1538</v>
      </c>
      <c r="K2725" s="64" t="s">
        <v>2160</v>
      </c>
      <c r="L2725" s="64" t="s">
        <v>3939</v>
      </c>
      <c r="M2725" s="64" t="s">
        <v>246</v>
      </c>
      <c r="N2725" s="64" t="s">
        <v>254</v>
      </c>
      <c r="O2725" s="64" t="s">
        <v>568</v>
      </c>
    </row>
    <row r="2726" spans="2:15" x14ac:dyDescent="0.3">
      <c r="B2726" t="s">
        <v>1536</v>
      </c>
      <c r="C2726" t="s">
        <v>14788</v>
      </c>
      <c r="D2726" t="s">
        <v>1410</v>
      </c>
      <c r="E2726" s="64">
        <v>0</v>
      </c>
      <c r="F2726" s="64">
        <v>0</v>
      </c>
      <c r="G2726" s="47">
        <v>42394</v>
      </c>
      <c r="H2726" s="71">
        <v>7.083333333333333</v>
      </c>
      <c r="I2726" s="64">
        <v>-1</v>
      </c>
      <c r="J2726" s="64" t="s">
        <v>249</v>
      </c>
      <c r="K2726" s="64" t="s">
        <v>2173</v>
      </c>
      <c r="L2726" s="64" t="s">
        <v>2605</v>
      </c>
      <c r="M2726" s="64" t="s">
        <v>236</v>
      </c>
      <c r="N2726" s="64" t="s">
        <v>254</v>
      </c>
      <c r="O2726" s="64" t="s">
        <v>568</v>
      </c>
    </row>
    <row r="2727" spans="2:15" x14ac:dyDescent="0.3">
      <c r="B2727" t="s">
        <v>1536</v>
      </c>
      <c r="C2727" t="s">
        <v>14802</v>
      </c>
      <c r="D2727" t="s">
        <v>1543</v>
      </c>
      <c r="E2727" s="64">
        <v>2</v>
      </c>
      <c r="F2727" s="64">
        <v>2369.9899999999998</v>
      </c>
      <c r="G2727" s="47">
        <v>42399</v>
      </c>
      <c r="H2727" s="71">
        <v>7.083333333333333</v>
      </c>
      <c r="I2727" s="64">
        <v>-1</v>
      </c>
      <c r="J2727" s="64" t="s">
        <v>249</v>
      </c>
      <c r="K2727" s="64" t="s">
        <v>2160</v>
      </c>
      <c r="L2727" s="64" t="s">
        <v>2936</v>
      </c>
      <c r="M2727" s="64" t="s">
        <v>236</v>
      </c>
      <c r="N2727" s="64" t="s">
        <v>254</v>
      </c>
      <c r="O2727" s="64" t="s">
        <v>568</v>
      </c>
    </row>
    <row r="2728" spans="2:15" x14ac:dyDescent="0.3">
      <c r="B2728" t="s">
        <v>1536</v>
      </c>
      <c r="C2728" t="s">
        <v>14817</v>
      </c>
      <c r="D2728" t="s">
        <v>12609</v>
      </c>
      <c r="E2728" s="64">
        <v>0</v>
      </c>
      <c r="F2728" s="64">
        <v>0</v>
      </c>
      <c r="G2728" s="47">
        <v>42396</v>
      </c>
      <c r="H2728" s="71">
        <v>7.083333333333333</v>
      </c>
      <c r="I2728" s="64">
        <v>-1</v>
      </c>
      <c r="J2728" s="64" t="s">
        <v>249</v>
      </c>
      <c r="K2728" s="64" t="s">
        <v>2160</v>
      </c>
      <c r="L2728" s="64" t="s">
        <v>2925</v>
      </c>
      <c r="M2728" s="64" t="s">
        <v>242</v>
      </c>
      <c r="N2728" s="64" t="s">
        <v>254</v>
      </c>
      <c r="O2728" s="64" t="s">
        <v>568</v>
      </c>
    </row>
    <row r="2729" spans="2:15" x14ac:dyDescent="0.3">
      <c r="B2729" t="s">
        <v>1536</v>
      </c>
      <c r="C2729" t="s">
        <v>14857</v>
      </c>
      <c r="D2729" t="s">
        <v>1524</v>
      </c>
      <c r="E2729" s="64">
        <v>0</v>
      </c>
      <c r="F2729" s="64">
        <v>0</v>
      </c>
      <c r="G2729" s="47">
        <v>42378</v>
      </c>
      <c r="H2729" s="71">
        <v>7.083333333333333</v>
      </c>
      <c r="I2729" s="64">
        <v>-1</v>
      </c>
      <c r="J2729" s="64" t="s">
        <v>1538</v>
      </c>
      <c r="K2729" s="64" t="s">
        <v>2160</v>
      </c>
      <c r="L2729" s="64" t="s">
        <v>7837</v>
      </c>
      <c r="M2729" s="64" t="s">
        <v>242</v>
      </c>
      <c r="N2729" s="64" t="s">
        <v>254</v>
      </c>
      <c r="O2729" s="64" t="s">
        <v>568</v>
      </c>
    </row>
    <row r="2730" spans="2:15" x14ac:dyDescent="0.3">
      <c r="B2730" t="s">
        <v>1536</v>
      </c>
      <c r="C2730" t="s">
        <v>12275</v>
      </c>
      <c r="D2730" t="s">
        <v>2263</v>
      </c>
      <c r="E2730" s="64">
        <v>0</v>
      </c>
      <c r="F2730" s="64">
        <v>0</v>
      </c>
      <c r="G2730" s="47">
        <v>42395</v>
      </c>
      <c r="H2730" s="71">
        <v>7.083333333333333</v>
      </c>
      <c r="I2730" s="64">
        <v>349812</v>
      </c>
      <c r="J2730" s="64" t="s">
        <v>1538</v>
      </c>
      <c r="K2730" s="64" t="s">
        <v>2176</v>
      </c>
      <c r="L2730" s="64" t="s">
        <v>12276</v>
      </c>
      <c r="M2730" s="64" t="s">
        <v>236</v>
      </c>
      <c r="N2730" s="64" t="s">
        <v>254</v>
      </c>
      <c r="O2730" s="64" t="s">
        <v>568</v>
      </c>
    </row>
    <row r="2731" spans="2:15" x14ac:dyDescent="0.3">
      <c r="B2731" t="s">
        <v>1536</v>
      </c>
      <c r="C2731" t="s">
        <v>15070</v>
      </c>
      <c r="D2731" t="s">
        <v>1638</v>
      </c>
      <c r="E2731" s="64">
        <v>0</v>
      </c>
      <c r="F2731" s="64">
        <v>0</v>
      </c>
      <c r="G2731" s="47">
        <v>42398</v>
      </c>
      <c r="H2731" s="71">
        <v>7.083333333333333</v>
      </c>
      <c r="I2731" s="64">
        <v>-1</v>
      </c>
      <c r="J2731" s="64" t="s">
        <v>249</v>
      </c>
      <c r="K2731" s="64" t="s">
        <v>2160</v>
      </c>
      <c r="L2731" s="64" t="s">
        <v>2925</v>
      </c>
      <c r="M2731" s="64" t="s">
        <v>242</v>
      </c>
      <c r="N2731" s="64" t="s">
        <v>254</v>
      </c>
      <c r="O2731" s="64" t="s">
        <v>568</v>
      </c>
    </row>
    <row r="2732" spans="2:15" x14ac:dyDescent="0.3">
      <c r="B2732" t="s">
        <v>1536</v>
      </c>
      <c r="C2732" t="s">
        <v>15248</v>
      </c>
      <c r="D2732" t="s">
        <v>1599</v>
      </c>
      <c r="E2732" s="64">
        <v>0</v>
      </c>
      <c r="F2732" s="64">
        <v>0</v>
      </c>
      <c r="G2732" s="47">
        <v>42387</v>
      </c>
      <c r="H2732" s="71">
        <v>7.083333333333333</v>
      </c>
      <c r="I2732" s="64">
        <v>-1</v>
      </c>
      <c r="J2732" s="64" t="s">
        <v>1538</v>
      </c>
      <c r="K2732" s="64" t="s">
        <v>2176</v>
      </c>
      <c r="L2732" s="64" t="s">
        <v>11495</v>
      </c>
      <c r="M2732" s="64" t="s">
        <v>236</v>
      </c>
      <c r="N2732" s="64" t="s">
        <v>254</v>
      </c>
      <c r="O2732" s="64" t="s">
        <v>568</v>
      </c>
    </row>
    <row r="2733" spans="2:15" x14ac:dyDescent="0.3">
      <c r="B2733" t="s">
        <v>1536</v>
      </c>
      <c r="C2733" t="s">
        <v>15319</v>
      </c>
      <c r="D2733" t="s">
        <v>15320</v>
      </c>
      <c r="E2733" s="64">
        <v>0</v>
      </c>
      <c r="F2733" s="64">
        <v>0</v>
      </c>
      <c r="G2733" s="47">
        <v>42373</v>
      </c>
      <c r="H2733" s="71">
        <v>7.083333333333333</v>
      </c>
      <c r="I2733" s="64">
        <v>-1</v>
      </c>
      <c r="J2733" s="64" t="s">
        <v>249</v>
      </c>
      <c r="K2733" s="64" t="s">
        <v>2160</v>
      </c>
      <c r="L2733" s="64" t="s">
        <v>15321</v>
      </c>
      <c r="M2733" s="64" t="s">
        <v>236</v>
      </c>
      <c r="N2733" s="64" t="s">
        <v>254</v>
      </c>
      <c r="O2733" s="64" t="s">
        <v>568</v>
      </c>
    </row>
    <row r="2734" spans="2:15" x14ac:dyDescent="0.3">
      <c r="B2734" t="s">
        <v>1536</v>
      </c>
      <c r="C2734" t="s">
        <v>15327</v>
      </c>
      <c r="D2734" t="s">
        <v>1709</v>
      </c>
      <c r="E2734" s="64">
        <v>1</v>
      </c>
      <c r="F2734" s="64">
        <v>3525.62</v>
      </c>
      <c r="G2734" s="47">
        <v>42388</v>
      </c>
      <c r="H2734" s="71">
        <v>7.083333333333333</v>
      </c>
      <c r="I2734" s="64">
        <v>-1</v>
      </c>
      <c r="J2734" s="64" t="s">
        <v>1538</v>
      </c>
      <c r="K2734" s="64" t="s">
        <v>2173</v>
      </c>
      <c r="L2734" s="64" t="s">
        <v>2712</v>
      </c>
      <c r="M2734" s="64" t="s">
        <v>236</v>
      </c>
      <c r="N2734" s="64" t="s">
        <v>254</v>
      </c>
      <c r="O2734" s="64" t="s">
        <v>568</v>
      </c>
    </row>
    <row r="2735" spans="2:15" x14ac:dyDescent="0.3">
      <c r="B2735" t="s">
        <v>1536</v>
      </c>
      <c r="C2735" t="s">
        <v>11803</v>
      </c>
      <c r="D2735" t="s">
        <v>2305</v>
      </c>
      <c r="E2735" s="64">
        <v>0</v>
      </c>
      <c r="F2735" s="64">
        <v>0</v>
      </c>
      <c r="G2735" s="47">
        <v>42382</v>
      </c>
      <c r="H2735" s="71">
        <v>7.083333333333333</v>
      </c>
      <c r="I2735" s="64">
        <v>107868</v>
      </c>
      <c r="J2735" s="64" t="s">
        <v>1538</v>
      </c>
      <c r="K2735" s="64" t="s">
        <v>2176</v>
      </c>
      <c r="L2735" s="64" t="s">
        <v>11592</v>
      </c>
      <c r="M2735" s="64" t="s">
        <v>242</v>
      </c>
      <c r="N2735" s="64" t="s">
        <v>254</v>
      </c>
      <c r="O2735" s="64" t="s">
        <v>568</v>
      </c>
    </row>
    <row r="2736" spans="2:15" x14ac:dyDescent="0.3">
      <c r="B2736" t="s">
        <v>1536</v>
      </c>
      <c r="C2736" t="s">
        <v>15405</v>
      </c>
      <c r="D2736" t="s">
        <v>1487</v>
      </c>
      <c r="E2736" s="64">
        <v>0</v>
      </c>
      <c r="F2736" s="64">
        <v>0</v>
      </c>
      <c r="G2736" s="47">
        <v>42374</v>
      </c>
      <c r="H2736" s="71">
        <v>7.083333333333333</v>
      </c>
      <c r="I2736" s="64">
        <v>-1</v>
      </c>
      <c r="J2736" s="64" t="s">
        <v>249</v>
      </c>
      <c r="K2736" s="64" t="s">
        <v>2176</v>
      </c>
      <c r="L2736" s="64" t="s">
        <v>5327</v>
      </c>
      <c r="M2736" s="64" t="s">
        <v>246</v>
      </c>
      <c r="N2736" s="64" t="s">
        <v>254</v>
      </c>
      <c r="O2736" s="64" t="s">
        <v>568</v>
      </c>
    </row>
    <row r="2737" spans="2:15" x14ac:dyDescent="0.3">
      <c r="B2737" t="s">
        <v>1536</v>
      </c>
      <c r="C2737" t="s">
        <v>15475</v>
      </c>
      <c r="D2737" t="s">
        <v>390</v>
      </c>
      <c r="E2737" s="64">
        <v>0</v>
      </c>
      <c r="F2737" s="64">
        <v>0</v>
      </c>
      <c r="G2737" s="47">
        <v>42399</v>
      </c>
      <c r="H2737" s="71">
        <v>7.083333333333333</v>
      </c>
      <c r="I2737" s="64">
        <v>-1</v>
      </c>
      <c r="J2737" s="64" t="s">
        <v>1538</v>
      </c>
      <c r="K2737" s="64" t="s">
        <v>2176</v>
      </c>
      <c r="L2737" s="64" t="s">
        <v>15476</v>
      </c>
      <c r="M2737" s="64" t="s">
        <v>242</v>
      </c>
      <c r="N2737" s="64" t="s">
        <v>254</v>
      </c>
      <c r="O2737" s="64" t="s">
        <v>568</v>
      </c>
    </row>
    <row r="2738" spans="2:15" x14ac:dyDescent="0.3">
      <c r="B2738" t="s">
        <v>1536</v>
      </c>
      <c r="C2738" t="s">
        <v>15703</v>
      </c>
      <c r="D2738" t="s">
        <v>1680</v>
      </c>
      <c r="E2738" s="64">
        <v>0</v>
      </c>
      <c r="F2738" s="64">
        <v>0</v>
      </c>
      <c r="G2738" s="47">
        <v>42398</v>
      </c>
      <c r="H2738" s="71">
        <v>7.083333333333333</v>
      </c>
      <c r="I2738" s="64">
        <v>-1</v>
      </c>
      <c r="J2738" s="64" t="s">
        <v>1538</v>
      </c>
      <c r="K2738" s="64" t="s">
        <v>2160</v>
      </c>
      <c r="L2738" s="64" t="s">
        <v>4235</v>
      </c>
      <c r="M2738" s="64" t="s">
        <v>242</v>
      </c>
      <c r="N2738" s="64" t="s">
        <v>254</v>
      </c>
      <c r="O2738" s="64" t="s">
        <v>568</v>
      </c>
    </row>
    <row r="2739" spans="2:15" x14ac:dyDescent="0.3">
      <c r="B2739" t="s">
        <v>1536</v>
      </c>
      <c r="C2739" t="s">
        <v>15829</v>
      </c>
      <c r="D2739" t="s">
        <v>1775</v>
      </c>
      <c r="E2739" s="64">
        <v>0</v>
      </c>
      <c r="F2739" s="64">
        <v>0</v>
      </c>
      <c r="G2739" s="47">
        <v>42397</v>
      </c>
      <c r="H2739" s="71">
        <v>7.083333333333333</v>
      </c>
      <c r="I2739" s="64">
        <v>-1</v>
      </c>
      <c r="J2739" s="64" t="s">
        <v>249</v>
      </c>
      <c r="K2739" s="64" t="s">
        <v>2160</v>
      </c>
      <c r="L2739" s="64" t="s">
        <v>4235</v>
      </c>
      <c r="M2739" s="64" t="s">
        <v>242</v>
      </c>
      <c r="N2739" s="64" t="s">
        <v>254</v>
      </c>
      <c r="O2739" s="64" t="s">
        <v>568</v>
      </c>
    </row>
    <row r="2740" spans="2:15" x14ac:dyDescent="0.3">
      <c r="B2740" t="s">
        <v>1536</v>
      </c>
      <c r="C2740" t="s">
        <v>15855</v>
      </c>
      <c r="D2740" t="s">
        <v>15856</v>
      </c>
      <c r="E2740" s="64">
        <v>0</v>
      </c>
      <c r="F2740" s="64">
        <v>0</v>
      </c>
      <c r="G2740" s="47">
        <v>42394</v>
      </c>
      <c r="H2740" s="71">
        <v>7.083333333333333</v>
      </c>
      <c r="I2740" s="64">
        <v>-1</v>
      </c>
      <c r="J2740" s="64" t="s">
        <v>1538</v>
      </c>
      <c r="K2740" s="64" t="s">
        <v>2160</v>
      </c>
      <c r="L2740" s="64" t="s">
        <v>2936</v>
      </c>
      <c r="M2740" s="64" t="s">
        <v>246</v>
      </c>
      <c r="N2740" s="64" t="s">
        <v>254</v>
      </c>
      <c r="O2740" s="64" t="s">
        <v>568</v>
      </c>
    </row>
    <row r="2741" spans="2:15" x14ac:dyDescent="0.3">
      <c r="B2741" t="s">
        <v>1536</v>
      </c>
      <c r="C2741" t="s">
        <v>15879</v>
      </c>
      <c r="D2741" t="s">
        <v>1995</v>
      </c>
      <c r="E2741" s="64">
        <v>0</v>
      </c>
      <c r="F2741" s="64">
        <v>0</v>
      </c>
      <c r="G2741" s="47">
        <v>42373</v>
      </c>
      <c r="H2741" s="71">
        <v>7.083333333333333</v>
      </c>
      <c r="I2741" s="64">
        <v>-1</v>
      </c>
      <c r="J2741" s="64" t="s">
        <v>1538</v>
      </c>
      <c r="K2741" s="64" t="s">
        <v>2160</v>
      </c>
      <c r="L2741" s="64" t="s">
        <v>2925</v>
      </c>
      <c r="M2741" s="64" t="s">
        <v>236</v>
      </c>
      <c r="N2741" s="64" t="s">
        <v>254</v>
      </c>
      <c r="O2741" s="64" t="s">
        <v>568</v>
      </c>
    </row>
    <row r="2742" spans="2:15" x14ac:dyDescent="0.3">
      <c r="B2742" t="s">
        <v>1536</v>
      </c>
      <c r="C2742" t="s">
        <v>16082</v>
      </c>
      <c r="D2742" t="s">
        <v>279</v>
      </c>
      <c r="E2742" s="64">
        <v>0</v>
      </c>
      <c r="F2742" s="64">
        <v>0</v>
      </c>
      <c r="G2742" s="47">
        <v>42377</v>
      </c>
      <c r="H2742" s="71">
        <v>7.083333333333333</v>
      </c>
      <c r="I2742" s="64">
        <v>-1</v>
      </c>
      <c r="J2742" s="64" t="s">
        <v>1538</v>
      </c>
      <c r="K2742" s="64" t="s">
        <v>2160</v>
      </c>
      <c r="L2742" s="64" t="s">
        <v>4726</v>
      </c>
      <c r="M2742" s="64" t="s">
        <v>236</v>
      </c>
      <c r="N2742" s="64" t="s">
        <v>254</v>
      </c>
      <c r="O2742" s="64" t="s">
        <v>568</v>
      </c>
    </row>
    <row r="2743" spans="2:15" x14ac:dyDescent="0.3">
      <c r="B2743" t="s">
        <v>1536</v>
      </c>
      <c r="C2743" t="s">
        <v>16337</v>
      </c>
      <c r="D2743" t="s">
        <v>352</v>
      </c>
      <c r="E2743" s="64">
        <v>0</v>
      </c>
      <c r="F2743" s="64">
        <v>0</v>
      </c>
      <c r="G2743" s="47">
        <v>42391</v>
      </c>
      <c r="H2743" s="71">
        <v>7.083333333333333</v>
      </c>
      <c r="I2743" s="64">
        <v>-1</v>
      </c>
      <c r="J2743" s="64" t="s">
        <v>1538</v>
      </c>
      <c r="K2743" s="64" t="s">
        <v>2160</v>
      </c>
      <c r="L2743" s="64" t="s">
        <v>4726</v>
      </c>
      <c r="M2743" s="64" t="s">
        <v>236</v>
      </c>
      <c r="N2743" s="64" t="s">
        <v>254</v>
      </c>
      <c r="O2743" s="64" t="s">
        <v>568</v>
      </c>
    </row>
    <row r="2744" spans="2:15" x14ac:dyDescent="0.3">
      <c r="B2744" t="s">
        <v>1536</v>
      </c>
      <c r="C2744" t="s">
        <v>16361</v>
      </c>
      <c r="D2744" t="s">
        <v>1758</v>
      </c>
      <c r="E2744" s="64">
        <v>0</v>
      </c>
      <c r="F2744" s="64">
        <v>0</v>
      </c>
      <c r="G2744" s="47">
        <v>42381</v>
      </c>
      <c r="H2744" s="71">
        <v>7.083333333333333</v>
      </c>
      <c r="I2744" s="64">
        <v>-1</v>
      </c>
      <c r="J2744" s="64" t="s">
        <v>1538</v>
      </c>
      <c r="K2744" s="64" t="s">
        <v>2173</v>
      </c>
      <c r="L2744" s="64" t="s">
        <v>4253</v>
      </c>
      <c r="M2744" s="64" t="s">
        <v>242</v>
      </c>
      <c r="N2744" s="64" t="s">
        <v>254</v>
      </c>
      <c r="O2744" s="64" t="s">
        <v>568</v>
      </c>
    </row>
    <row r="2745" spans="2:15" x14ac:dyDescent="0.3">
      <c r="B2745" t="s">
        <v>1536</v>
      </c>
      <c r="C2745" t="s">
        <v>16366</v>
      </c>
      <c r="D2745" t="s">
        <v>1561</v>
      </c>
      <c r="E2745" s="64">
        <v>0</v>
      </c>
      <c r="F2745" s="64">
        <v>0</v>
      </c>
      <c r="G2745" s="47">
        <v>42396</v>
      </c>
      <c r="H2745" s="71">
        <v>7.083333333333333</v>
      </c>
      <c r="I2745" s="64">
        <v>-1</v>
      </c>
      <c r="J2745" s="64" t="s">
        <v>249</v>
      </c>
      <c r="K2745" s="64" t="s">
        <v>2176</v>
      </c>
      <c r="L2745" s="64" t="s">
        <v>16367</v>
      </c>
      <c r="M2745" s="64" t="s">
        <v>236</v>
      </c>
      <c r="N2745" s="64" t="s">
        <v>254</v>
      </c>
      <c r="O2745" s="64" t="s">
        <v>568</v>
      </c>
    </row>
    <row r="2746" spans="2:15" x14ac:dyDescent="0.3">
      <c r="B2746" t="s">
        <v>1536</v>
      </c>
      <c r="C2746" t="s">
        <v>16416</v>
      </c>
      <c r="D2746" t="s">
        <v>1528</v>
      </c>
      <c r="E2746" s="64">
        <v>0</v>
      </c>
      <c r="F2746" s="64">
        <v>0</v>
      </c>
      <c r="G2746" s="47">
        <v>42395</v>
      </c>
      <c r="H2746" s="71">
        <v>7.083333333333333</v>
      </c>
      <c r="I2746" s="64">
        <v>-1</v>
      </c>
      <c r="J2746" s="64" t="s">
        <v>1538</v>
      </c>
      <c r="K2746" s="64" t="s">
        <v>2160</v>
      </c>
      <c r="L2746" s="64" t="s">
        <v>4235</v>
      </c>
      <c r="M2746" s="64" t="s">
        <v>236</v>
      </c>
      <c r="N2746" s="64" t="s">
        <v>254</v>
      </c>
      <c r="O2746" s="64" t="s">
        <v>568</v>
      </c>
    </row>
    <row r="2747" spans="2:15" x14ac:dyDescent="0.3">
      <c r="B2747" t="s">
        <v>1536</v>
      </c>
      <c r="C2747" t="s">
        <v>11463</v>
      </c>
      <c r="D2747" t="s">
        <v>2467</v>
      </c>
      <c r="E2747" s="64">
        <v>0</v>
      </c>
      <c r="F2747" s="64">
        <v>0</v>
      </c>
      <c r="G2747" s="47">
        <v>42394</v>
      </c>
      <c r="H2747" s="71">
        <v>7.083333333333333</v>
      </c>
      <c r="I2747" s="64">
        <v>249648</v>
      </c>
      <c r="J2747" s="64" t="s">
        <v>1538</v>
      </c>
      <c r="K2747" s="64" t="s">
        <v>2160</v>
      </c>
      <c r="L2747" s="64" t="s">
        <v>3939</v>
      </c>
      <c r="M2747" s="64" t="s">
        <v>246</v>
      </c>
      <c r="N2747" s="64" t="s">
        <v>254</v>
      </c>
      <c r="O2747" s="64" t="s">
        <v>568</v>
      </c>
    </row>
    <row r="2748" spans="2:15" x14ac:dyDescent="0.3">
      <c r="B2748" t="s">
        <v>1536</v>
      </c>
      <c r="C2748" t="s">
        <v>16551</v>
      </c>
      <c r="D2748" t="s">
        <v>1554</v>
      </c>
      <c r="E2748" s="64">
        <v>1</v>
      </c>
      <c r="F2748" s="64">
        <v>111.28</v>
      </c>
      <c r="G2748" s="47">
        <v>42387</v>
      </c>
      <c r="H2748" s="71">
        <v>7.083333333333333</v>
      </c>
      <c r="I2748" s="64">
        <v>-1</v>
      </c>
      <c r="J2748" s="64" t="s">
        <v>1538</v>
      </c>
      <c r="K2748" s="64" t="s">
        <v>2160</v>
      </c>
      <c r="L2748" s="64" t="s">
        <v>2936</v>
      </c>
      <c r="M2748" s="64" t="s">
        <v>236</v>
      </c>
      <c r="N2748" s="64" t="s">
        <v>254</v>
      </c>
      <c r="O2748" s="64" t="s">
        <v>568</v>
      </c>
    </row>
    <row r="2749" spans="2:15" x14ac:dyDescent="0.3">
      <c r="B2749" t="s">
        <v>1536</v>
      </c>
      <c r="C2749" t="s">
        <v>16590</v>
      </c>
      <c r="D2749" t="s">
        <v>2273</v>
      </c>
      <c r="E2749" s="64">
        <v>0</v>
      </c>
      <c r="F2749" s="64">
        <v>0</v>
      </c>
      <c r="G2749" s="47">
        <v>42389</v>
      </c>
      <c r="H2749" s="71">
        <v>7.083333333333333</v>
      </c>
      <c r="I2749" s="64">
        <v>175762</v>
      </c>
      <c r="J2749" s="64" t="s">
        <v>249</v>
      </c>
      <c r="K2749" s="64" t="s">
        <v>2173</v>
      </c>
      <c r="L2749" s="64" t="s">
        <v>16591</v>
      </c>
      <c r="M2749" s="64" t="s">
        <v>242</v>
      </c>
      <c r="N2749" s="64" t="s">
        <v>254</v>
      </c>
      <c r="O2749" s="64" t="s">
        <v>568</v>
      </c>
    </row>
    <row r="2750" spans="2:15" x14ac:dyDescent="0.3">
      <c r="B2750" t="s">
        <v>1536</v>
      </c>
      <c r="C2750" t="s">
        <v>16907</v>
      </c>
      <c r="D2750" t="s">
        <v>418</v>
      </c>
      <c r="E2750" s="64">
        <v>0</v>
      </c>
      <c r="F2750" s="64">
        <v>0</v>
      </c>
      <c r="G2750" s="47">
        <v>42392</v>
      </c>
      <c r="H2750" s="71">
        <v>7.083333333333333</v>
      </c>
      <c r="I2750" s="64">
        <v>-1</v>
      </c>
      <c r="J2750" s="64" t="s">
        <v>1538</v>
      </c>
      <c r="K2750" s="64" t="s">
        <v>1535</v>
      </c>
      <c r="L2750" s="64" t="s">
        <v>1535</v>
      </c>
      <c r="M2750" s="64" t="s">
        <v>242</v>
      </c>
      <c r="N2750" s="64" t="s">
        <v>254</v>
      </c>
      <c r="O2750" s="64" t="s">
        <v>568</v>
      </c>
    </row>
    <row r="2751" spans="2:15" x14ac:dyDescent="0.3">
      <c r="B2751" t="s">
        <v>1536</v>
      </c>
      <c r="C2751" t="s">
        <v>17272</v>
      </c>
      <c r="D2751" t="s">
        <v>490</v>
      </c>
      <c r="E2751" s="64">
        <v>0</v>
      </c>
      <c r="F2751" s="64">
        <v>0</v>
      </c>
      <c r="G2751" s="47">
        <v>42397</v>
      </c>
      <c r="H2751" s="71">
        <v>7.083333333333333</v>
      </c>
      <c r="I2751" s="64">
        <v>-1</v>
      </c>
      <c r="J2751" s="64" t="s">
        <v>1538</v>
      </c>
      <c r="K2751" s="64" t="s">
        <v>1535</v>
      </c>
      <c r="L2751" s="64" t="s">
        <v>1535</v>
      </c>
      <c r="M2751" s="64" t="s">
        <v>241</v>
      </c>
      <c r="N2751" s="64" t="s">
        <v>254</v>
      </c>
      <c r="O2751" s="64" t="s">
        <v>568</v>
      </c>
    </row>
    <row r="2752" spans="2:15" x14ac:dyDescent="0.3">
      <c r="B2752" t="s">
        <v>1536</v>
      </c>
      <c r="C2752" t="s">
        <v>17344</v>
      </c>
      <c r="D2752" t="s">
        <v>12892</v>
      </c>
      <c r="E2752" s="64">
        <v>0</v>
      </c>
      <c r="F2752" s="64">
        <v>0</v>
      </c>
      <c r="G2752" s="47">
        <v>42389</v>
      </c>
      <c r="H2752" s="71">
        <v>7.083333333333333</v>
      </c>
      <c r="I2752" s="64">
        <v>-1</v>
      </c>
      <c r="J2752" s="64" t="s">
        <v>1538</v>
      </c>
      <c r="K2752" s="64" t="s">
        <v>1535</v>
      </c>
      <c r="L2752" s="64" t="s">
        <v>1535</v>
      </c>
      <c r="M2752" s="64" t="s">
        <v>246</v>
      </c>
      <c r="N2752" s="64" t="s">
        <v>254</v>
      </c>
      <c r="O2752" s="64" t="s">
        <v>568</v>
      </c>
    </row>
    <row r="2753" spans="2:15" x14ac:dyDescent="0.3">
      <c r="B2753" t="s">
        <v>1536</v>
      </c>
      <c r="C2753" t="s">
        <v>17464</v>
      </c>
      <c r="D2753" t="s">
        <v>1770</v>
      </c>
      <c r="E2753" s="64">
        <v>0</v>
      </c>
      <c r="F2753" s="64">
        <v>0</v>
      </c>
      <c r="G2753" s="47">
        <v>42382</v>
      </c>
      <c r="H2753" s="71">
        <v>7.083333333333333</v>
      </c>
      <c r="I2753" s="64">
        <v>-1</v>
      </c>
      <c r="J2753" s="64" t="s">
        <v>1538</v>
      </c>
      <c r="K2753" s="64" t="s">
        <v>1535</v>
      </c>
      <c r="L2753" s="64" t="s">
        <v>1535</v>
      </c>
      <c r="M2753" s="64" t="s">
        <v>242</v>
      </c>
      <c r="N2753" s="64" t="s">
        <v>254</v>
      </c>
      <c r="O2753" s="64" t="s">
        <v>568</v>
      </c>
    </row>
    <row r="2754" spans="2:15" x14ac:dyDescent="0.3">
      <c r="B2754" t="s">
        <v>1536</v>
      </c>
      <c r="C2754" t="s">
        <v>17482</v>
      </c>
      <c r="D2754" t="s">
        <v>500</v>
      </c>
      <c r="E2754" s="64">
        <v>2</v>
      </c>
      <c r="F2754" s="64">
        <v>278.20999999999998</v>
      </c>
      <c r="G2754" s="47">
        <v>42388</v>
      </c>
      <c r="H2754" s="71">
        <v>7.083333333333333</v>
      </c>
      <c r="I2754" s="64">
        <v>-1</v>
      </c>
      <c r="J2754" s="64" t="s">
        <v>1538</v>
      </c>
      <c r="K2754" s="64" t="s">
        <v>1535</v>
      </c>
      <c r="L2754" s="64" t="s">
        <v>1535</v>
      </c>
      <c r="M2754" s="64" t="s">
        <v>236</v>
      </c>
      <c r="N2754" s="64" t="s">
        <v>254</v>
      </c>
      <c r="O2754" s="64" t="s">
        <v>568</v>
      </c>
    </row>
    <row r="2755" spans="2:15" x14ac:dyDescent="0.3">
      <c r="B2755" t="s">
        <v>1536</v>
      </c>
      <c r="C2755" t="s">
        <v>17506</v>
      </c>
      <c r="D2755" t="s">
        <v>450</v>
      </c>
      <c r="E2755" s="64">
        <v>1</v>
      </c>
      <c r="F2755" s="64">
        <v>333.85</v>
      </c>
      <c r="G2755" s="47">
        <v>42390</v>
      </c>
      <c r="H2755" s="71">
        <v>7.083333333333333</v>
      </c>
      <c r="I2755" s="64">
        <v>-1</v>
      </c>
      <c r="J2755" s="64" t="s">
        <v>1538</v>
      </c>
      <c r="K2755" s="64" t="s">
        <v>1535</v>
      </c>
      <c r="L2755" s="64" t="s">
        <v>1535</v>
      </c>
      <c r="M2755" s="64" t="s">
        <v>241</v>
      </c>
      <c r="N2755" s="64" t="s">
        <v>254</v>
      </c>
      <c r="O2755" s="64" t="s">
        <v>568</v>
      </c>
    </row>
    <row r="2756" spans="2:15" x14ac:dyDescent="0.3">
      <c r="B2756" t="s">
        <v>1536</v>
      </c>
      <c r="C2756" t="s">
        <v>17659</v>
      </c>
      <c r="D2756" t="s">
        <v>472</v>
      </c>
      <c r="E2756" s="64">
        <v>1</v>
      </c>
      <c r="F2756" s="64">
        <v>333.85</v>
      </c>
      <c r="G2756" s="47">
        <v>42376</v>
      </c>
      <c r="H2756" s="71">
        <v>7.083333333333333</v>
      </c>
      <c r="I2756" s="64">
        <v>-1</v>
      </c>
      <c r="J2756" s="64" t="s">
        <v>1538</v>
      </c>
      <c r="K2756" s="64" t="s">
        <v>1535</v>
      </c>
      <c r="L2756" s="64" t="s">
        <v>1535</v>
      </c>
      <c r="M2756" s="64" t="s">
        <v>246</v>
      </c>
      <c r="N2756" s="64" t="s">
        <v>254</v>
      </c>
      <c r="O2756" s="64" t="s">
        <v>568</v>
      </c>
    </row>
    <row r="2757" spans="2:15" x14ac:dyDescent="0.3">
      <c r="B2757" t="s">
        <v>1536</v>
      </c>
      <c r="C2757" t="s">
        <v>12352</v>
      </c>
      <c r="D2757" t="s">
        <v>1541</v>
      </c>
      <c r="E2757" s="64">
        <v>0</v>
      </c>
      <c r="F2757" s="64">
        <v>0</v>
      </c>
      <c r="G2757" s="47">
        <v>42356</v>
      </c>
      <c r="H2757" s="71">
        <v>7.166666666666667</v>
      </c>
      <c r="I2757" s="64">
        <v>-1</v>
      </c>
      <c r="J2757" s="64" t="s">
        <v>1538</v>
      </c>
      <c r="K2757" s="64" t="s">
        <v>1535</v>
      </c>
      <c r="L2757" s="64" t="s">
        <v>1535</v>
      </c>
      <c r="M2757" s="64" t="s">
        <v>246</v>
      </c>
      <c r="N2757" s="64" t="s">
        <v>254</v>
      </c>
      <c r="O2757" s="64" t="s">
        <v>568</v>
      </c>
    </row>
    <row r="2758" spans="2:15" x14ac:dyDescent="0.3">
      <c r="B2758" t="s">
        <v>1536</v>
      </c>
      <c r="C2758" t="s">
        <v>12513</v>
      </c>
      <c r="D2758" t="s">
        <v>532</v>
      </c>
      <c r="E2758" s="64">
        <v>0</v>
      </c>
      <c r="F2758" s="64">
        <v>0</v>
      </c>
      <c r="G2758" s="47">
        <v>42361</v>
      </c>
      <c r="H2758" s="71">
        <v>7.166666666666667</v>
      </c>
      <c r="I2758" s="64">
        <v>-1</v>
      </c>
      <c r="J2758" s="64" t="s">
        <v>1538</v>
      </c>
      <c r="K2758" s="64" t="s">
        <v>1535</v>
      </c>
      <c r="L2758" s="64" t="s">
        <v>1535</v>
      </c>
      <c r="M2758" s="64" t="s">
        <v>241</v>
      </c>
      <c r="N2758" s="64" t="s">
        <v>254</v>
      </c>
      <c r="O2758" s="64" t="s">
        <v>568</v>
      </c>
    </row>
    <row r="2759" spans="2:15" x14ac:dyDescent="0.3">
      <c r="B2759" t="s">
        <v>1536</v>
      </c>
      <c r="C2759" t="s">
        <v>12673</v>
      </c>
      <c r="D2759" t="s">
        <v>397</v>
      </c>
      <c r="E2759" s="64">
        <v>2</v>
      </c>
      <c r="F2759" s="64">
        <v>278.20999999999998</v>
      </c>
      <c r="G2759" s="47">
        <v>42361</v>
      </c>
      <c r="H2759" s="71">
        <v>7.166666666666667</v>
      </c>
      <c r="I2759" s="64">
        <v>-1</v>
      </c>
      <c r="J2759" s="64" t="s">
        <v>249</v>
      </c>
      <c r="K2759" s="64" t="s">
        <v>1535</v>
      </c>
      <c r="L2759" s="64" t="s">
        <v>1535</v>
      </c>
      <c r="M2759" s="64" t="s">
        <v>236</v>
      </c>
      <c r="N2759" s="64" t="s">
        <v>254</v>
      </c>
      <c r="O2759" s="64" t="s">
        <v>568</v>
      </c>
    </row>
    <row r="2760" spans="2:15" x14ac:dyDescent="0.3">
      <c r="B2760" t="s">
        <v>1536</v>
      </c>
      <c r="C2760" t="s">
        <v>12750</v>
      </c>
      <c r="D2760" t="s">
        <v>331</v>
      </c>
      <c r="E2760" s="64">
        <v>1</v>
      </c>
      <c r="F2760" s="64">
        <v>166.93</v>
      </c>
      <c r="G2760" s="47">
        <v>42347</v>
      </c>
      <c r="H2760" s="71">
        <v>7.166666666666667</v>
      </c>
      <c r="I2760" s="64">
        <v>-1</v>
      </c>
      <c r="J2760" s="64" t="s">
        <v>249</v>
      </c>
      <c r="K2760" s="64" t="s">
        <v>1535</v>
      </c>
      <c r="L2760" s="64" t="s">
        <v>1535</v>
      </c>
      <c r="M2760" s="64" t="s">
        <v>236</v>
      </c>
      <c r="N2760" s="64" t="s">
        <v>254</v>
      </c>
      <c r="O2760" s="64" t="s">
        <v>568</v>
      </c>
    </row>
    <row r="2761" spans="2:15" x14ac:dyDescent="0.3">
      <c r="B2761" t="s">
        <v>1536</v>
      </c>
      <c r="C2761" t="s">
        <v>12763</v>
      </c>
      <c r="D2761" t="s">
        <v>481</v>
      </c>
      <c r="E2761" s="64">
        <v>1</v>
      </c>
      <c r="F2761" s="64">
        <v>166.93</v>
      </c>
      <c r="G2761" s="47">
        <v>42349</v>
      </c>
      <c r="H2761" s="71">
        <v>7.166666666666667</v>
      </c>
      <c r="I2761" s="64">
        <v>-1</v>
      </c>
      <c r="J2761" s="64" t="s">
        <v>249</v>
      </c>
      <c r="K2761" s="64" t="s">
        <v>1535</v>
      </c>
      <c r="L2761" s="64" t="s">
        <v>1535</v>
      </c>
      <c r="M2761" s="64" t="s">
        <v>242</v>
      </c>
      <c r="N2761" s="64" t="s">
        <v>254</v>
      </c>
      <c r="O2761" s="64" t="s">
        <v>568</v>
      </c>
    </row>
    <row r="2762" spans="2:15" x14ac:dyDescent="0.3">
      <c r="B2762" t="s">
        <v>1536</v>
      </c>
      <c r="C2762" t="s">
        <v>12816</v>
      </c>
      <c r="D2762" t="s">
        <v>2757</v>
      </c>
      <c r="E2762" s="64">
        <v>0</v>
      </c>
      <c r="F2762" s="64">
        <v>0</v>
      </c>
      <c r="G2762" s="47">
        <v>42362</v>
      </c>
      <c r="H2762" s="71">
        <v>7.166666666666667</v>
      </c>
      <c r="I2762" s="64">
        <v>-1</v>
      </c>
      <c r="J2762" s="64" t="s">
        <v>1538</v>
      </c>
      <c r="K2762" s="64" t="s">
        <v>1535</v>
      </c>
      <c r="L2762" s="64" t="s">
        <v>1535</v>
      </c>
      <c r="M2762" s="64" t="s">
        <v>241</v>
      </c>
      <c r="N2762" s="64" t="s">
        <v>254</v>
      </c>
      <c r="O2762" s="64" t="s">
        <v>568</v>
      </c>
    </row>
    <row r="2763" spans="2:15" x14ac:dyDescent="0.3">
      <c r="B2763" t="s">
        <v>1536</v>
      </c>
      <c r="C2763" t="s">
        <v>12845</v>
      </c>
      <c r="D2763" t="s">
        <v>549</v>
      </c>
      <c r="E2763" s="64">
        <v>0</v>
      </c>
      <c r="F2763" s="64">
        <v>0</v>
      </c>
      <c r="G2763" s="47">
        <v>42368</v>
      </c>
      <c r="H2763" s="71">
        <v>7.166666666666667</v>
      </c>
      <c r="I2763" s="64">
        <v>-1</v>
      </c>
      <c r="J2763" s="64" t="s">
        <v>249</v>
      </c>
      <c r="K2763" s="64" t="s">
        <v>1535</v>
      </c>
      <c r="L2763" s="64" t="s">
        <v>1535</v>
      </c>
      <c r="M2763" s="64" t="s">
        <v>236</v>
      </c>
      <c r="N2763" s="64" t="s">
        <v>254</v>
      </c>
      <c r="O2763" s="64" t="s">
        <v>568</v>
      </c>
    </row>
    <row r="2764" spans="2:15" x14ac:dyDescent="0.3">
      <c r="B2764" t="s">
        <v>1536</v>
      </c>
      <c r="C2764" t="s">
        <v>12886</v>
      </c>
      <c r="D2764" t="s">
        <v>445</v>
      </c>
      <c r="E2764" s="64">
        <v>1</v>
      </c>
      <c r="F2764" s="64">
        <v>333.85</v>
      </c>
      <c r="G2764" s="47">
        <v>42369</v>
      </c>
      <c r="H2764" s="71">
        <v>7.166666666666667</v>
      </c>
      <c r="I2764" s="64">
        <v>-1</v>
      </c>
      <c r="J2764" s="64" t="s">
        <v>1538</v>
      </c>
      <c r="K2764" s="64" t="s">
        <v>1535</v>
      </c>
      <c r="L2764" s="64" t="s">
        <v>1535</v>
      </c>
      <c r="M2764" s="64" t="s">
        <v>241</v>
      </c>
      <c r="N2764" s="64" t="s">
        <v>254</v>
      </c>
      <c r="O2764" s="64" t="s">
        <v>568</v>
      </c>
    </row>
    <row r="2765" spans="2:15" x14ac:dyDescent="0.3">
      <c r="B2765" t="s">
        <v>1536</v>
      </c>
      <c r="C2765" t="s">
        <v>12970</v>
      </c>
      <c r="D2765" t="s">
        <v>1761</v>
      </c>
      <c r="E2765" s="64">
        <v>0</v>
      </c>
      <c r="F2765" s="64">
        <v>0</v>
      </c>
      <c r="G2765" s="47">
        <v>42366</v>
      </c>
      <c r="H2765" s="71">
        <v>7.166666666666667</v>
      </c>
      <c r="I2765" s="64">
        <v>-1</v>
      </c>
      <c r="J2765" s="64" t="s">
        <v>1538</v>
      </c>
      <c r="K2765" s="64" t="s">
        <v>2176</v>
      </c>
      <c r="L2765" s="64" t="s">
        <v>11288</v>
      </c>
      <c r="M2765" s="64" t="s">
        <v>242</v>
      </c>
      <c r="N2765" s="64" t="s">
        <v>254</v>
      </c>
      <c r="O2765" s="64" t="s">
        <v>568</v>
      </c>
    </row>
    <row r="2766" spans="2:15" x14ac:dyDescent="0.3">
      <c r="B2766" t="s">
        <v>1536</v>
      </c>
      <c r="C2766" t="s">
        <v>13178</v>
      </c>
      <c r="D2766" t="s">
        <v>13179</v>
      </c>
      <c r="E2766" s="64">
        <v>0</v>
      </c>
      <c r="F2766" s="64">
        <v>0</v>
      </c>
      <c r="G2766" s="47">
        <v>42356</v>
      </c>
      <c r="H2766" s="71">
        <v>7.166666666666667</v>
      </c>
      <c r="I2766" s="64">
        <v>-1</v>
      </c>
      <c r="J2766" s="64" t="s">
        <v>1538</v>
      </c>
      <c r="K2766" s="64" t="s">
        <v>2176</v>
      </c>
      <c r="L2766" s="64" t="s">
        <v>5327</v>
      </c>
      <c r="M2766" s="64" t="s">
        <v>242</v>
      </c>
      <c r="N2766" s="64" t="s">
        <v>254</v>
      </c>
      <c r="O2766" s="64" t="s">
        <v>568</v>
      </c>
    </row>
    <row r="2767" spans="2:15" x14ac:dyDescent="0.3">
      <c r="B2767" t="s">
        <v>1536</v>
      </c>
      <c r="C2767" t="s">
        <v>13242</v>
      </c>
      <c r="D2767" t="s">
        <v>485</v>
      </c>
      <c r="E2767" s="64">
        <v>1</v>
      </c>
      <c r="F2767" s="64">
        <v>166.93</v>
      </c>
      <c r="G2767" s="47">
        <v>42366</v>
      </c>
      <c r="H2767" s="71">
        <v>7.166666666666667</v>
      </c>
      <c r="I2767" s="64">
        <v>-1</v>
      </c>
      <c r="J2767" s="64" t="s">
        <v>249</v>
      </c>
      <c r="K2767" s="64" t="s">
        <v>1535</v>
      </c>
      <c r="L2767" s="64" t="s">
        <v>1535</v>
      </c>
      <c r="M2767" s="64" t="s">
        <v>241</v>
      </c>
      <c r="N2767" s="64" t="s">
        <v>254</v>
      </c>
      <c r="O2767" s="64" t="s">
        <v>568</v>
      </c>
    </row>
    <row r="2768" spans="2:15" x14ac:dyDescent="0.3">
      <c r="B2768" t="s">
        <v>1536</v>
      </c>
      <c r="C2768" t="s">
        <v>13335</v>
      </c>
      <c r="D2768" t="s">
        <v>1452</v>
      </c>
      <c r="E2768" s="64">
        <v>0</v>
      </c>
      <c r="F2768" s="64">
        <v>0</v>
      </c>
      <c r="G2768" s="47">
        <v>42368</v>
      </c>
      <c r="H2768" s="71">
        <v>7.166666666666667</v>
      </c>
      <c r="I2768" s="64">
        <v>-1</v>
      </c>
      <c r="J2768" s="64" t="s">
        <v>1538</v>
      </c>
      <c r="K2768" s="64" t="s">
        <v>2160</v>
      </c>
      <c r="L2768" s="64" t="s">
        <v>7837</v>
      </c>
      <c r="M2768" s="64" t="s">
        <v>246</v>
      </c>
      <c r="N2768" s="64" t="s">
        <v>254</v>
      </c>
      <c r="O2768" s="64" t="s">
        <v>568</v>
      </c>
    </row>
    <row r="2769" spans="2:15" x14ac:dyDescent="0.3">
      <c r="B2769" t="s">
        <v>1536</v>
      </c>
      <c r="C2769" t="s">
        <v>13343</v>
      </c>
      <c r="D2769" t="s">
        <v>345</v>
      </c>
      <c r="E2769" s="64">
        <v>0</v>
      </c>
      <c r="F2769" s="64">
        <v>0</v>
      </c>
      <c r="G2769" s="47">
        <v>42368</v>
      </c>
      <c r="H2769" s="71">
        <v>7.166666666666667</v>
      </c>
      <c r="I2769" s="64">
        <v>-1</v>
      </c>
      <c r="J2769" s="64" t="s">
        <v>1538</v>
      </c>
      <c r="K2769" s="64" t="s">
        <v>2160</v>
      </c>
      <c r="L2769" s="64" t="s">
        <v>4235</v>
      </c>
      <c r="M2769" s="64" t="s">
        <v>241</v>
      </c>
      <c r="N2769" s="64" t="s">
        <v>254</v>
      </c>
      <c r="O2769" s="64" t="s">
        <v>568</v>
      </c>
    </row>
    <row r="2770" spans="2:15" x14ac:dyDescent="0.3">
      <c r="B2770" t="s">
        <v>1536</v>
      </c>
      <c r="C2770" t="s">
        <v>13425</v>
      </c>
      <c r="D2770" t="s">
        <v>2106</v>
      </c>
      <c r="E2770" s="64">
        <v>0</v>
      </c>
      <c r="F2770" s="64">
        <v>0</v>
      </c>
      <c r="G2770" s="47">
        <v>42368</v>
      </c>
      <c r="H2770" s="71">
        <v>7.166666666666667</v>
      </c>
      <c r="I2770" s="64">
        <v>-1</v>
      </c>
      <c r="J2770" s="64" t="s">
        <v>1538</v>
      </c>
      <c r="K2770" s="64" t="s">
        <v>2160</v>
      </c>
      <c r="L2770" s="64" t="s">
        <v>13426</v>
      </c>
      <c r="M2770" s="64" t="s">
        <v>236</v>
      </c>
      <c r="N2770" s="64" t="s">
        <v>254</v>
      </c>
      <c r="O2770" s="64" t="s">
        <v>568</v>
      </c>
    </row>
    <row r="2771" spans="2:15" x14ac:dyDescent="0.3">
      <c r="B2771" t="s">
        <v>1536</v>
      </c>
      <c r="C2771" t="s">
        <v>13466</v>
      </c>
      <c r="D2771" t="s">
        <v>2747</v>
      </c>
      <c r="E2771" s="64">
        <v>2</v>
      </c>
      <c r="F2771" s="64">
        <v>278.20999999999998</v>
      </c>
      <c r="G2771" s="47">
        <v>42349</v>
      </c>
      <c r="H2771" s="71">
        <v>7.166666666666667</v>
      </c>
      <c r="I2771" s="64">
        <v>-1</v>
      </c>
      <c r="J2771" s="64" t="s">
        <v>249</v>
      </c>
      <c r="K2771" s="64" t="s">
        <v>2173</v>
      </c>
      <c r="L2771" s="64" t="s">
        <v>13467</v>
      </c>
      <c r="M2771" s="64" t="s">
        <v>242</v>
      </c>
      <c r="N2771" s="64" t="s">
        <v>254</v>
      </c>
      <c r="O2771" s="64" t="s">
        <v>568</v>
      </c>
    </row>
    <row r="2772" spans="2:15" x14ac:dyDescent="0.3">
      <c r="B2772" t="s">
        <v>1536</v>
      </c>
      <c r="C2772" t="s">
        <v>13489</v>
      </c>
      <c r="D2772" t="s">
        <v>2330</v>
      </c>
      <c r="E2772" s="64">
        <v>0</v>
      </c>
      <c r="F2772" s="64">
        <v>0</v>
      </c>
      <c r="G2772" s="47">
        <v>42353</v>
      </c>
      <c r="H2772" s="71">
        <v>7.166666666666667</v>
      </c>
      <c r="I2772" s="64">
        <v>86494</v>
      </c>
      <c r="J2772" s="64" t="s">
        <v>1538</v>
      </c>
      <c r="K2772" s="64" t="s">
        <v>2160</v>
      </c>
      <c r="L2772" s="64" t="s">
        <v>2936</v>
      </c>
      <c r="M2772" s="64" t="s">
        <v>242</v>
      </c>
      <c r="N2772" s="64" t="s">
        <v>254</v>
      </c>
      <c r="O2772" s="64" t="s">
        <v>568</v>
      </c>
    </row>
    <row r="2773" spans="2:15" x14ac:dyDescent="0.3">
      <c r="B2773" t="s">
        <v>1546</v>
      </c>
      <c r="C2773" t="s">
        <v>14023</v>
      </c>
      <c r="D2773" t="s">
        <v>291</v>
      </c>
      <c r="E2773" s="64">
        <v>0</v>
      </c>
      <c r="F2773" s="64">
        <v>0</v>
      </c>
      <c r="G2773" s="47">
        <v>42360</v>
      </c>
      <c r="H2773" s="71">
        <v>7.166666666666667</v>
      </c>
      <c r="I2773" s="64">
        <v>-1</v>
      </c>
      <c r="J2773" s="64" t="s">
        <v>249</v>
      </c>
      <c r="K2773" s="64" t="s">
        <v>2160</v>
      </c>
      <c r="L2773" s="64" t="s">
        <v>2936</v>
      </c>
      <c r="M2773" s="64" t="s">
        <v>242</v>
      </c>
      <c r="N2773" s="64" t="s">
        <v>254</v>
      </c>
      <c r="O2773" s="64" t="s">
        <v>568</v>
      </c>
    </row>
    <row r="2774" spans="2:15" x14ac:dyDescent="0.3">
      <c r="B2774" t="s">
        <v>1536</v>
      </c>
      <c r="C2774" t="s">
        <v>14044</v>
      </c>
      <c r="D2774" t="s">
        <v>13577</v>
      </c>
      <c r="E2774" s="64">
        <v>0</v>
      </c>
      <c r="F2774" s="64">
        <v>0</v>
      </c>
      <c r="G2774" s="47">
        <v>42342</v>
      </c>
      <c r="H2774" s="71">
        <v>7.166666666666667</v>
      </c>
      <c r="I2774" s="64">
        <v>-1</v>
      </c>
      <c r="J2774" s="64" t="s">
        <v>1538</v>
      </c>
      <c r="K2774" s="64" t="s">
        <v>2176</v>
      </c>
      <c r="L2774" s="64" t="s">
        <v>13012</v>
      </c>
      <c r="M2774" s="64" t="s">
        <v>246</v>
      </c>
      <c r="N2774" s="64" t="s">
        <v>254</v>
      </c>
      <c r="O2774" s="64" t="s">
        <v>568</v>
      </c>
    </row>
    <row r="2775" spans="2:15" x14ac:dyDescent="0.3">
      <c r="B2775" t="s">
        <v>1536</v>
      </c>
      <c r="C2775" t="s">
        <v>14444</v>
      </c>
      <c r="D2775" t="s">
        <v>1401</v>
      </c>
      <c r="E2775" s="64">
        <v>0</v>
      </c>
      <c r="F2775" s="64">
        <v>0</v>
      </c>
      <c r="G2775" s="47">
        <v>42345</v>
      </c>
      <c r="H2775" s="71">
        <v>7.166666666666667</v>
      </c>
      <c r="I2775" s="64">
        <v>-1</v>
      </c>
      <c r="J2775" s="64" t="s">
        <v>1538</v>
      </c>
      <c r="K2775" s="64" t="s">
        <v>2173</v>
      </c>
      <c r="L2775" s="64" t="s">
        <v>14445</v>
      </c>
      <c r="M2775" s="64" t="s">
        <v>242</v>
      </c>
      <c r="N2775" s="64" t="s">
        <v>254</v>
      </c>
      <c r="O2775" s="64" t="s">
        <v>568</v>
      </c>
    </row>
    <row r="2776" spans="2:15" x14ac:dyDescent="0.3">
      <c r="B2776" t="s">
        <v>1536</v>
      </c>
      <c r="C2776" t="s">
        <v>14563</v>
      </c>
      <c r="D2776" t="s">
        <v>2055</v>
      </c>
      <c r="E2776" s="64">
        <v>2</v>
      </c>
      <c r="F2776" s="64">
        <v>278.20999999999998</v>
      </c>
      <c r="G2776" s="47">
        <v>42357</v>
      </c>
      <c r="H2776" s="71">
        <v>7.166666666666667</v>
      </c>
      <c r="I2776" s="64">
        <v>-1</v>
      </c>
      <c r="J2776" s="64" t="s">
        <v>249</v>
      </c>
      <c r="K2776" s="64" t="s">
        <v>2160</v>
      </c>
      <c r="L2776" s="64" t="s">
        <v>2936</v>
      </c>
      <c r="M2776" s="64" t="s">
        <v>242</v>
      </c>
      <c r="N2776" s="64" t="s">
        <v>254</v>
      </c>
      <c r="O2776" s="64" t="s">
        <v>568</v>
      </c>
    </row>
    <row r="2777" spans="2:15" x14ac:dyDescent="0.3">
      <c r="B2777" t="s">
        <v>1536</v>
      </c>
      <c r="C2777" t="s">
        <v>14618</v>
      </c>
      <c r="D2777" t="s">
        <v>430</v>
      </c>
      <c r="E2777" s="64">
        <v>1</v>
      </c>
      <c r="F2777" s="64">
        <v>1363.76</v>
      </c>
      <c r="G2777" s="47">
        <v>42368</v>
      </c>
      <c r="H2777" s="71">
        <v>7.166666666666667</v>
      </c>
      <c r="I2777" s="64">
        <v>-1</v>
      </c>
      <c r="J2777" s="64" t="s">
        <v>1538</v>
      </c>
      <c r="K2777" s="64" t="s">
        <v>2160</v>
      </c>
      <c r="L2777" s="64" t="s">
        <v>4235</v>
      </c>
      <c r="M2777" s="64" t="s">
        <v>241</v>
      </c>
      <c r="N2777" s="64" t="s">
        <v>254</v>
      </c>
      <c r="O2777" s="64" t="s">
        <v>568</v>
      </c>
    </row>
    <row r="2778" spans="2:15" x14ac:dyDescent="0.3">
      <c r="B2778" t="s">
        <v>1536</v>
      </c>
      <c r="C2778" t="s">
        <v>14659</v>
      </c>
      <c r="D2778" t="s">
        <v>12958</v>
      </c>
      <c r="E2778" s="64">
        <v>1</v>
      </c>
      <c r="F2778" s="64">
        <v>166.93</v>
      </c>
      <c r="G2778" s="47">
        <v>42354</v>
      </c>
      <c r="H2778" s="71">
        <v>7.166666666666667</v>
      </c>
      <c r="I2778" s="64">
        <v>-1</v>
      </c>
      <c r="J2778" s="64" t="s">
        <v>1538</v>
      </c>
      <c r="K2778" s="64" t="s">
        <v>2160</v>
      </c>
      <c r="L2778" s="64" t="s">
        <v>3070</v>
      </c>
      <c r="M2778" s="64" t="s">
        <v>246</v>
      </c>
      <c r="N2778" s="64" t="s">
        <v>254</v>
      </c>
      <c r="O2778" s="64" t="s">
        <v>568</v>
      </c>
    </row>
    <row r="2779" spans="2:15" x14ac:dyDescent="0.3">
      <c r="B2779" t="s">
        <v>1536</v>
      </c>
      <c r="C2779" t="s">
        <v>14727</v>
      </c>
      <c r="D2779" t="s">
        <v>1391</v>
      </c>
      <c r="E2779" s="64">
        <v>0</v>
      </c>
      <c r="F2779" s="64">
        <v>0</v>
      </c>
      <c r="G2779" s="47">
        <v>42339</v>
      </c>
      <c r="H2779" s="71">
        <v>7.166666666666667</v>
      </c>
      <c r="I2779" s="64">
        <v>-1</v>
      </c>
      <c r="J2779" s="64" t="s">
        <v>1538</v>
      </c>
      <c r="K2779" s="64" t="s">
        <v>2160</v>
      </c>
      <c r="L2779" s="64" t="s">
        <v>7837</v>
      </c>
      <c r="M2779" s="64" t="s">
        <v>242</v>
      </c>
      <c r="N2779" s="64" t="s">
        <v>254</v>
      </c>
      <c r="O2779" s="64" t="s">
        <v>568</v>
      </c>
    </row>
    <row r="2780" spans="2:15" x14ac:dyDescent="0.3">
      <c r="B2780" t="s">
        <v>1536</v>
      </c>
      <c r="C2780" t="s">
        <v>14940</v>
      </c>
      <c r="D2780" t="s">
        <v>237</v>
      </c>
      <c r="E2780" s="64">
        <v>0</v>
      </c>
      <c r="F2780" s="64">
        <v>0</v>
      </c>
      <c r="G2780" s="47">
        <v>42362</v>
      </c>
      <c r="H2780" s="71">
        <v>7.166666666666667</v>
      </c>
      <c r="I2780" s="64">
        <v>-1</v>
      </c>
      <c r="J2780" s="64" t="s">
        <v>249</v>
      </c>
      <c r="K2780" s="64" t="s">
        <v>2173</v>
      </c>
      <c r="L2780" s="64" t="s">
        <v>14941</v>
      </c>
      <c r="M2780" s="64" t="s">
        <v>236</v>
      </c>
      <c r="N2780" s="64" t="s">
        <v>254</v>
      </c>
      <c r="O2780" s="64" t="s">
        <v>568</v>
      </c>
    </row>
    <row r="2781" spans="2:15" x14ac:dyDescent="0.3">
      <c r="B2781" t="s">
        <v>1536</v>
      </c>
      <c r="C2781" t="s">
        <v>15172</v>
      </c>
      <c r="D2781" t="s">
        <v>2159</v>
      </c>
      <c r="E2781" s="64">
        <v>0</v>
      </c>
      <c r="F2781" s="64">
        <v>0</v>
      </c>
      <c r="G2781" s="47">
        <v>42348</v>
      </c>
      <c r="H2781" s="71">
        <v>7.166666666666667</v>
      </c>
      <c r="I2781" s="64">
        <v>67306</v>
      </c>
      <c r="J2781" s="64" t="s">
        <v>1538</v>
      </c>
      <c r="K2781" s="64" t="s">
        <v>2160</v>
      </c>
      <c r="L2781" s="64" t="s">
        <v>9091</v>
      </c>
      <c r="M2781" s="64" t="s">
        <v>246</v>
      </c>
      <c r="N2781" s="64" t="s">
        <v>254</v>
      </c>
      <c r="O2781" s="64" t="s">
        <v>568</v>
      </c>
    </row>
    <row r="2782" spans="2:15" x14ac:dyDescent="0.3">
      <c r="B2782" t="s">
        <v>1536</v>
      </c>
      <c r="C2782" t="s">
        <v>15338</v>
      </c>
      <c r="D2782" t="s">
        <v>15339</v>
      </c>
      <c r="E2782" s="64">
        <v>0</v>
      </c>
      <c r="F2782" s="64">
        <v>0</v>
      </c>
      <c r="G2782" s="47">
        <v>42368</v>
      </c>
      <c r="H2782" s="71">
        <v>7.166666666666667</v>
      </c>
      <c r="I2782" s="64">
        <v>-1</v>
      </c>
      <c r="J2782" s="64" t="s">
        <v>1538</v>
      </c>
      <c r="K2782" s="64" t="s">
        <v>2160</v>
      </c>
      <c r="L2782" s="64" t="s">
        <v>2936</v>
      </c>
      <c r="M2782" s="64" t="s">
        <v>246</v>
      </c>
      <c r="N2782" s="64" t="s">
        <v>254</v>
      </c>
      <c r="O2782" s="64" t="s">
        <v>568</v>
      </c>
    </row>
    <row r="2783" spans="2:15" x14ac:dyDescent="0.3">
      <c r="B2783" t="s">
        <v>1536</v>
      </c>
      <c r="C2783" t="s">
        <v>15518</v>
      </c>
      <c r="D2783" t="s">
        <v>1660</v>
      </c>
      <c r="E2783" s="64">
        <v>0</v>
      </c>
      <c r="F2783" s="64">
        <v>0</v>
      </c>
      <c r="G2783" s="47">
        <v>42359</v>
      </c>
      <c r="H2783" s="71">
        <v>7.166666666666667</v>
      </c>
      <c r="I2783" s="64">
        <v>-1</v>
      </c>
      <c r="J2783" s="64" t="s">
        <v>249</v>
      </c>
      <c r="K2783" s="64" t="s">
        <v>2176</v>
      </c>
      <c r="L2783" s="64" t="s">
        <v>11722</v>
      </c>
      <c r="M2783" s="64" t="s">
        <v>246</v>
      </c>
      <c r="N2783" s="64" t="s">
        <v>254</v>
      </c>
      <c r="O2783" s="64" t="s">
        <v>568</v>
      </c>
    </row>
    <row r="2784" spans="2:15" x14ac:dyDescent="0.3">
      <c r="B2784" t="s">
        <v>1536</v>
      </c>
      <c r="C2784" t="s">
        <v>15535</v>
      </c>
      <c r="D2784" t="s">
        <v>1736</v>
      </c>
      <c r="E2784" s="64">
        <v>1</v>
      </c>
      <c r="F2784" s="64">
        <v>166.93</v>
      </c>
      <c r="G2784" s="47">
        <v>42339</v>
      </c>
      <c r="H2784" s="71">
        <v>7.166666666666667</v>
      </c>
      <c r="I2784" s="64">
        <v>-1</v>
      </c>
      <c r="J2784" s="64" t="s">
        <v>1538</v>
      </c>
      <c r="K2784" s="64" t="s">
        <v>2160</v>
      </c>
      <c r="L2784" s="64" t="s">
        <v>2936</v>
      </c>
      <c r="M2784" s="64" t="s">
        <v>242</v>
      </c>
      <c r="N2784" s="64" t="s">
        <v>254</v>
      </c>
      <c r="O2784" s="64" t="s">
        <v>568</v>
      </c>
    </row>
    <row r="2785" spans="2:15" x14ac:dyDescent="0.3">
      <c r="B2785" t="s">
        <v>1536</v>
      </c>
      <c r="C2785" t="s">
        <v>15582</v>
      </c>
      <c r="D2785" t="s">
        <v>1924</v>
      </c>
      <c r="E2785" s="64">
        <v>0</v>
      </c>
      <c r="F2785" s="64">
        <v>0</v>
      </c>
      <c r="G2785" s="47">
        <v>42361</v>
      </c>
      <c r="H2785" s="71">
        <v>7.166666666666667</v>
      </c>
      <c r="I2785" s="64">
        <v>-1</v>
      </c>
      <c r="J2785" s="64" t="s">
        <v>1538</v>
      </c>
      <c r="K2785" s="64" t="s">
        <v>2160</v>
      </c>
      <c r="L2785" s="64" t="s">
        <v>8133</v>
      </c>
      <c r="M2785" s="64" t="s">
        <v>242</v>
      </c>
      <c r="N2785" s="64" t="s">
        <v>254</v>
      </c>
      <c r="O2785" s="64" t="s">
        <v>568</v>
      </c>
    </row>
    <row r="2786" spans="2:15" x14ac:dyDescent="0.3">
      <c r="B2786" t="s">
        <v>1536</v>
      </c>
      <c r="C2786" t="s">
        <v>15693</v>
      </c>
      <c r="D2786" t="s">
        <v>2335</v>
      </c>
      <c r="E2786" s="64">
        <v>0</v>
      </c>
      <c r="F2786" s="64">
        <v>0</v>
      </c>
      <c r="G2786" s="47">
        <v>42349</v>
      </c>
      <c r="H2786" s="71">
        <v>7.166666666666667</v>
      </c>
      <c r="I2786" s="64">
        <v>103976</v>
      </c>
      <c r="J2786" s="64" t="s">
        <v>1538</v>
      </c>
      <c r="K2786" s="64" t="s">
        <v>2160</v>
      </c>
      <c r="L2786" s="64" t="s">
        <v>15694</v>
      </c>
      <c r="M2786" s="64" t="s">
        <v>242</v>
      </c>
      <c r="N2786" s="64" t="s">
        <v>254</v>
      </c>
      <c r="O2786" s="64" t="s">
        <v>568</v>
      </c>
    </row>
    <row r="2787" spans="2:15" x14ac:dyDescent="0.3">
      <c r="B2787" t="s">
        <v>1536</v>
      </c>
      <c r="C2787" t="s">
        <v>15794</v>
      </c>
      <c r="D2787" t="s">
        <v>1524</v>
      </c>
      <c r="E2787" s="64">
        <v>0</v>
      </c>
      <c r="F2787" s="64">
        <v>0</v>
      </c>
      <c r="G2787" s="47">
        <v>42340</v>
      </c>
      <c r="H2787" s="71">
        <v>7.166666666666667</v>
      </c>
      <c r="I2787" s="64">
        <v>-1</v>
      </c>
      <c r="J2787" s="64" t="s">
        <v>249</v>
      </c>
      <c r="K2787" s="64" t="s">
        <v>2160</v>
      </c>
      <c r="L2787" s="64" t="s">
        <v>2936</v>
      </c>
      <c r="M2787" s="64" t="s">
        <v>236</v>
      </c>
      <c r="N2787" s="64" t="s">
        <v>254</v>
      </c>
      <c r="O2787" s="64" t="s">
        <v>568</v>
      </c>
    </row>
    <row r="2788" spans="2:15" x14ac:dyDescent="0.3">
      <c r="B2788" t="s">
        <v>1536</v>
      </c>
      <c r="C2788" t="s">
        <v>15859</v>
      </c>
      <c r="D2788" t="s">
        <v>1650</v>
      </c>
      <c r="E2788" s="64">
        <v>1</v>
      </c>
      <c r="F2788" s="64">
        <v>4304.3900000000003</v>
      </c>
      <c r="G2788" s="47">
        <v>42347</v>
      </c>
      <c r="H2788" s="71">
        <v>7.166666666666667</v>
      </c>
      <c r="I2788" s="64">
        <v>-1</v>
      </c>
      <c r="J2788" s="64" t="s">
        <v>1538</v>
      </c>
      <c r="K2788" s="64" t="s">
        <v>2160</v>
      </c>
      <c r="L2788" s="64" t="s">
        <v>2936</v>
      </c>
      <c r="M2788" s="64" t="s">
        <v>242</v>
      </c>
      <c r="N2788" s="64" t="s">
        <v>254</v>
      </c>
      <c r="O2788" s="64" t="s">
        <v>568</v>
      </c>
    </row>
    <row r="2789" spans="2:15" x14ac:dyDescent="0.3">
      <c r="B2789" t="s">
        <v>1536</v>
      </c>
      <c r="C2789" t="s">
        <v>15904</v>
      </c>
      <c r="D2789" t="s">
        <v>354</v>
      </c>
      <c r="E2789" s="64">
        <v>0</v>
      </c>
      <c r="F2789" s="64">
        <v>0</v>
      </c>
      <c r="G2789" s="47">
        <v>42355</v>
      </c>
      <c r="H2789" s="71">
        <v>7.166666666666667</v>
      </c>
      <c r="I2789" s="64">
        <v>-1</v>
      </c>
      <c r="J2789" s="64" t="s">
        <v>1538</v>
      </c>
      <c r="K2789" s="64" t="s">
        <v>2160</v>
      </c>
      <c r="L2789" s="64" t="s">
        <v>2936</v>
      </c>
      <c r="M2789" s="64" t="s">
        <v>246</v>
      </c>
      <c r="N2789" s="64" t="s">
        <v>254</v>
      </c>
      <c r="O2789" s="64" t="s">
        <v>568</v>
      </c>
    </row>
    <row r="2790" spans="2:15" x14ac:dyDescent="0.3">
      <c r="B2790" t="s">
        <v>1536</v>
      </c>
      <c r="C2790" t="s">
        <v>16004</v>
      </c>
      <c r="D2790" t="s">
        <v>1514</v>
      </c>
      <c r="E2790" s="64">
        <v>0</v>
      </c>
      <c r="F2790" s="64">
        <v>0</v>
      </c>
      <c r="G2790" s="47">
        <v>42352</v>
      </c>
      <c r="H2790" s="71">
        <v>7.166666666666667</v>
      </c>
      <c r="I2790" s="64">
        <v>-1</v>
      </c>
      <c r="J2790" s="64" t="s">
        <v>1538</v>
      </c>
      <c r="K2790" s="64" t="s">
        <v>2160</v>
      </c>
      <c r="L2790" s="64" t="s">
        <v>3939</v>
      </c>
      <c r="M2790" s="64" t="s">
        <v>241</v>
      </c>
      <c r="N2790" s="64" t="s">
        <v>254</v>
      </c>
      <c r="O2790" s="64" t="s">
        <v>568</v>
      </c>
    </row>
    <row r="2791" spans="2:15" x14ac:dyDescent="0.3">
      <c r="B2791" t="s">
        <v>1536</v>
      </c>
      <c r="C2791" t="s">
        <v>16086</v>
      </c>
      <c r="D2791" t="s">
        <v>1773</v>
      </c>
      <c r="E2791" s="64">
        <v>0</v>
      </c>
      <c r="F2791" s="64">
        <v>0</v>
      </c>
      <c r="G2791" s="47">
        <v>42361</v>
      </c>
      <c r="H2791" s="71">
        <v>7.166666666666667</v>
      </c>
      <c r="I2791" s="64">
        <v>-1</v>
      </c>
      <c r="J2791" s="64" t="s">
        <v>1538</v>
      </c>
      <c r="K2791" s="64" t="s">
        <v>2160</v>
      </c>
      <c r="L2791" s="64" t="s">
        <v>2936</v>
      </c>
      <c r="M2791" s="64" t="s">
        <v>242</v>
      </c>
      <c r="N2791" s="64" t="s">
        <v>254</v>
      </c>
      <c r="O2791" s="64" t="s">
        <v>568</v>
      </c>
    </row>
    <row r="2792" spans="2:15" x14ac:dyDescent="0.3">
      <c r="B2792" t="s">
        <v>1536</v>
      </c>
      <c r="C2792" t="s">
        <v>16097</v>
      </c>
      <c r="D2792" t="s">
        <v>1880</v>
      </c>
      <c r="E2792" s="64">
        <v>0</v>
      </c>
      <c r="F2792" s="64">
        <v>0</v>
      </c>
      <c r="G2792" s="47">
        <v>42364</v>
      </c>
      <c r="H2792" s="71">
        <v>7.166666666666667</v>
      </c>
      <c r="I2792" s="64">
        <v>-1</v>
      </c>
      <c r="J2792" s="64" t="s">
        <v>1538</v>
      </c>
      <c r="K2792" s="64" t="s">
        <v>2160</v>
      </c>
      <c r="L2792" s="64" t="s">
        <v>16098</v>
      </c>
      <c r="M2792" s="64" t="s">
        <v>236</v>
      </c>
      <c r="N2792" s="64" t="s">
        <v>254</v>
      </c>
      <c r="O2792" s="64" t="s">
        <v>568</v>
      </c>
    </row>
    <row r="2793" spans="2:15" x14ac:dyDescent="0.3">
      <c r="B2793" t="s">
        <v>1536</v>
      </c>
      <c r="C2793" t="s">
        <v>16193</v>
      </c>
      <c r="D2793" t="s">
        <v>2319</v>
      </c>
      <c r="E2793" s="64">
        <v>0</v>
      </c>
      <c r="F2793" s="64">
        <v>0</v>
      </c>
      <c r="G2793" s="47">
        <v>42353</v>
      </c>
      <c r="H2793" s="71">
        <v>7.166666666666667</v>
      </c>
      <c r="I2793" s="64">
        <v>28241</v>
      </c>
      <c r="J2793" s="64" t="s">
        <v>1538</v>
      </c>
      <c r="K2793" s="64" t="s">
        <v>2173</v>
      </c>
      <c r="L2793" s="64" t="s">
        <v>16194</v>
      </c>
      <c r="M2793" s="64" t="s">
        <v>236</v>
      </c>
      <c r="N2793" s="64" t="s">
        <v>254</v>
      </c>
      <c r="O2793" s="64" t="s">
        <v>568</v>
      </c>
    </row>
    <row r="2794" spans="2:15" x14ac:dyDescent="0.3">
      <c r="B2794" t="s">
        <v>1546</v>
      </c>
      <c r="C2794" t="s">
        <v>16210</v>
      </c>
      <c r="D2794" t="s">
        <v>1491</v>
      </c>
      <c r="E2794" s="64">
        <v>0</v>
      </c>
      <c r="F2794" s="64">
        <v>0</v>
      </c>
      <c r="G2794" s="47">
        <v>42359</v>
      </c>
      <c r="H2794" s="71">
        <v>7.166666666666667</v>
      </c>
      <c r="I2794" s="64">
        <v>-1</v>
      </c>
      <c r="J2794" s="64" t="s">
        <v>1538</v>
      </c>
      <c r="K2794" s="64" t="s">
        <v>2173</v>
      </c>
      <c r="L2794" s="64" t="s">
        <v>3070</v>
      </c>
      <c r="M2794" s="64" t="s">
        <v>242</v>
      </c>
      <c r="N2794" s="64" t="s">
        <v>254</v>
      </c>
      <c r="O2794" s="64" t="s">
        <v>568</v>
      </c>
    </row>
    <row r="2795" spans="2:15" x14ac:dyDescent="0.3">
      <c r="B2795" t="s">
        <v>1536</v>
      </c>
      <c r="C2795" t="s">
        <v>16265</v>
      </c>
      <c r="D2795" t="s">
        <v>1621</v>
      </c>
      <c r="E2795" s="64">
        <v>0</v>
      </c>
      <c r="F2795" s="64">
        <v>0</v>
      </c>
      <c r="G2795" s="47">
        <v>42353</v>
      </c>
      <c r="H2795" s="71">
        <v>7.166666666666667</v>
      </c>
      <c r="I2795" s="64">
        <v>-1</v>
      </c>
      <c r="J2795" s="64" t="s">
        <v>249</v>
      </c>
      <c r="K2795" s="64" t="s">
        <v>2160</v>
      </c>
      <c r="L2795" s="64" t="s">
        <v>4235</v>
      </c>
      <c r="M2795" s="64" t="s">
        <v>242</v>
      </c>
      <c r="N2795" s="64" t="s">
        <v>254</v>
      </c>
      <c r="O2795" s="64" t="s">
        <v>568</v>
      </c>
    </row>
    <row r="2796" spans="2:15" x14ac:dyDescent="0.3">
      <c r="B2796" t="s">
        <v>1536</v>
      </c>
      <c r="C2796" t="s">
        <v>16332</v>
      </c>
      <c r="D2796" t="s">
        <v>1410</v>
      </c>
      <c r="E2796" s="64">
        <v>0</v>
      </c>
      <c r="F2796" s="64">
        <v>0</v>
      </c>
      <c r="G2796" s="47">
        <v>42369</v>
      </c>
      <c r="H2796" s="71">
        <v>7.166666666666667</v>
      </c>
      <c r="I2796" s="64">
        <v>-1</v>
      </c>
      <c r="J2796" s="64" t="s">
        <v>1538</v>
      </c>
      <c r="K2796" s="64" t="s">
        <v>2160</v>
      </c>
      <c r="L2796" s="64" t="s">
        <v>2971</v>
      </c>
      <c r="M2796" s="64" t="s">
        <v>241</v>
      </c>
      <c r="N2796" s="64" t="s">
        <v>254</v>
      </c>
      <c r="O2796" s="64" t="s">
        <v>568</v>
      </c>
    </row>
    <row r="2797" spans="2:15" x14ac:dyDescent="0.3">
      <c r="B2797" t="s">
        <v>1536</v>
      </c>
      <c r="C2797" t="s">
        <v>12317</v>
      </c>
      <c r="D2797" t="s">
        <v>2237</v>
      </c>
      <c r="E2797" s="64">
        <v>0</v>
      </c>
      <c r="F2797" s="64">
        <v>0</v>
      </c>
      <c r="G2797" s="47">
        <v>42339</v>
      </c>
      <c r="H2797" s="71">
        <v>7.166666666666667</v>
      </c>
      <c r="I2797" s="64">
        <v>158766</v>
      </c>
      <c r="J2797" s="64" t="s">
        <v>1538</v>
      </c>
      <c r="K2797" s="64" t="s">
        <v>2176</v>
      </c>
      <c r="L2797" s="64" t="s">
        <v>12318</v>
      </c>
      <c r="M2797" s="64" t="s">
        <v>242</v>
      </c>
      <c r="N2797" s="64" t="s">
        <v>254</v>
      </c>
      <c r="O2797" s="64" t="s">
        <v>568</v>
      </c>
    </row>
    <row r="2798" spans="2:15" x14ac:dyDescent="0.3">
      <c r="B2798" t="s">
        <v>1546</v>
      </c>
      <c r="C2798" t="s">
        <v>16384</v>
      </c>
      <c r="D2798" t="s">
        <v>1453</v>
      </c>
      <c r="E2798" s="64">
        <v>0</v>
      </c>
      <c r="F2798" s="64">
        <v>0</v>
      </c>
      <c r="G2798" s="47">
        <v>42354</v>
      </c>
      <c r="H2798" s="71">
        <v>7.166666666666667</v>
      </c>
      <c r="I2798" s="64">
        <v>-1</v>
      </c>
      <c r="J2798" s="64" t="s">
        <v>1538</v>
      </c>
      <c r="K2798" s="64" t="s">
        <v>2173</v>
      </c>
      <c r="L2798" s="64" t="s">
        <v>13532</v>
      </c>
      <c r="M2798" s="64" t="s">
        <v>236</v>
      </c>
      <c r="N2798" s="64" t="s">
        <v>254</v>
      </c>
      <c r="O2798" s="64" t="s">
        <v>568</v>
      </c>
    </row>
    <row r="2799" spans="2:15" x14ac:dyDescent="0.3">
      <c r="B2799" t="s">
        <v>1536</v>
      </c>
      <c r="C2799" t="s">
        <v>16386</v>
      </c>
      <c r="D2799" t="s">
        <v>1539</v>
      </c>
      <c r="E2799" s="64">
        <v>1</v>
      </c>
      <c r="F2799" s="64">
        <v>1363.76</v>
      </c>
      <c r="G2799" s="47">
        <v>42345</v>
      </c>
      <c r="H2799" s="71">
        <v>7.166666666666667</v>
      </c>
      <c r="I2799" s="64">
        <v>-1</v>
      </c>
      <c r="J2799" s="64" t="s">
        <v>1538</v>
      </c>
      <c r="K2799" s="64" t="s">
        <v>2173</v>
      </c>
      <c r="L2799" s="64" t="s">
        <v>16387</v>
      </c>
      <c r="M2799" s="64" t="s">
        <v>236</v>
      </c>
      <c r="N2799" s="64" t="s">
        <v>254</v>
      </c>
      <c r="O2799" s="64" t="s">
        <v>568</v>
      </c>
    </row>
    <row r="2800" spans="2:15" x14ac:dyDescent="0.3">
      <c r="B2800" t="s">
        <v>1536</v>
      </c>
      <c r="C2800" t="s">
        <v>16422</v>
      </c>
      <c r="D2800" t="s">
        <v>13497</v>
      </c>
      <c r="E2800" s="64">
        <v>0</v>
      </c>
      <c r="F2800" s="64">
        <v>0</v>
      </c>
      <c r="G2800" s="47">
        <v>42352</v>
      </c>
      <c r="H2800" s="71">
        <v>7.166666666666667</v>
      </c>
      <c r="I2800" s="64">
        <v>-1</v>
      </c>
      <c r="J2800" s="64" t="s">
        <v>1538</v>
      </c>
      <c r="K2800" s="64" t="s">
        <v>2160</v>
      </c>
      <c r="L2800" s="64" t="s">
        <v>2992</v>
      </c>
      <c r="M2800" s="64" t="s">
        <v>236</v>
      </c>
      <c r="N2800" s="64" t="s">
        <v>254</v>
      </c>
      <c r="O2800" s="64" t="s">
        <v>568</v>
      </c>
    </row>
    <row r="2801" spans="2:15" x14ac:dyDescent="0.3">
      <c r="B2801" t="s">
        <v>1536</v>
      </c>
      <c r="C2801" t="s">
        <v>16440</v>
      </c>
      <c r="D2801" t="s">
        <v>1411</v>
      </c>
      <c r="E2801" s="64">
        <v>0</v>
      </c>
      <c r="F2801" s="64">
        <v>0</v>
      </c>
      <c r="G2801" s="47">
        <v>42342</v>
      </c>
      <c r="H2801" s="71">
        <v>7.166666666666667</v>
      </c>
      <c r="I2801" s="64">
        <v>-1</v>
      </c>
      <c r="J2801" s="64" t="s">
        <v>249</v>
      </c>
      <c r="K2801" s="64" t="s">
        <v>2160</v>
      </c>
      <c r="L2801" s="64" t="s">
        <v>8716</v>
      </c>
      <c r="M2801" s="64" t="s">
        <v>236</v>
      </c>
      <c r="N2801" s="64" t="s">
        <v>254</v>
      </c>
      <c r="O2801" s="64" t="s">
        <v>568</v>
      </c>
    </row>
    <row r="2802" spans="2:15" x14ac:dyDescent="0.3">
      <c r="B2802" t="s">
        <v>1536</v>
      </c>
      <c r="C2802" t="s">
        <v>16464</v>
      </c>
      <c r="D2802" t="s">
        <v>1691</v>
      </c>
      <c r="E2802" s="64">
        <v>2</v>
      </c>
      <c r="F2802" s="64">
        <v>1920.18</v>
      </c>
      <c r="G2802" s="47">
        <v>42368</v>
      </c>
      <c r="H2802" s="71">
        <v>7.166666666666667</v>
      </c>
      <c r="I2802" s="64">
        <v>-1</v>
      </c>
      <c r="J2802" s="64" t="s">
        <v>1538</v>
      </c>
      <c r="K2802" s="64" t="s">
        <v>2176</v>
      </c>
      <c r="L2802" s="64" t="s">
        <v>5327</v>
      </c>
      <c r="M2802" s="64" t="s">
        <v>236</v>
      </c>
      <c r="N2802" s="64" t="s">
        <v>254</v>
      </c>
      <c r="O2802" s="64" t="s">
        <v>568</v>
      </c>
    </row>
    <row r="2803" spans="2:15" x14ac:dyDescent="0.3">
      <c r="B2803" t="s">
        <v>1536</v>
      </c>
      <c r="C2803" t="s">
        <v>16472</v>
      </c>
      <c r="D2803" t="s">
        <v>2394</v>
      </c>
      <c r="E2803" s="64">
        <v>0</v>
      </c>
      <c r="F2803" s="64">
        <v>0</v>
      </c>
      <c r="G2803" s="47">
        <v>42369</v>
      </c>
      <c r="H2803" s="71">
        <v>7.166666666666667</v>
      </c>
      <c r="I2803" s="64">
        <v>-1</v>
      </c>
      <c r="J2803" s="64" t="s">
        <v>249</v>
      </c>
      <c r="K2803" s="64" t="s">
        <v>2160</v>
      </c>
      <c r="L2803" s="64" t="s">
        <v>2971</v>
      </c>
      <c r="M2803" s="64" t="s">
        <v>236</v>
      </c>
      <c r="N2803" s="64" t="s">
        <v>254</v>
      </c>
      <c r="O2803" s="64" t="s">
        <v>568</v>
      </c>
    </row>
    <row r="2804" spans="2:15" x14ac:dyDescent="0.3">
      <c r="B2804" t="s">
        <v>1536</v>
      </c>
      <c r="C2804" t="s">
        <v>16702</v>
      </c>
      <c r="D2804" t="s">
        <v>1405</v>
      </c>
      <c r="E2804" s="64">
        <v>0</v>
      </c>
      <c r="F2804" s="64">
        <v>0</v>
      </c>
      <c r="G2804" s="47">
        <v>42356</v>
      </c>
      <c r="H2804" s="71">
        <v>7.166666666666667</v>
      </c>
      <c r="I2804" s="64">
        <v>-1</v>
      </c>
      <c r="J2804" s="64" t="s">
        <v>249</v>
      </c>
      <c r="K2804" s="64" t="s">
        <v>2173</v>
      </c>
      <c r="L2804" s="64" t="s">
        <v>3010</v>
      </c>
      <c r="M2804" s="64" t="s">
        <v>242</v>
      </c>
      <c r="N2804" s="64" t="s">
        <v>254</v>
      </c>
      <c r="O2804" s="64" t="s">
        <v>568</v>
      </c>
    </row>
    <row r="2805" spans="2:15" x14ac:dyDescent="0.3">
      <c r="B2805" t="s">
        <v>1536</v>
      </c>
      <c r="C2805" t="s">
        <v>16706</v>
      </c>
      <c r="D2805" t="s">
        <v>283</v>
      </c>
      <c r="E2805" s="64">
        <v>0</v>
      </c>
      <c r="F2805" s="64">
        <v>0</v>
      </c>
      <c r="G2805" s="47">
        <v>42340</v>
      </c>
      <c r="H2805" s="71">
        <v>7.166666666666667</v>
      </c>
      <c r="I2805" s="64">
        <v>-1</v>
      </c>
      <c r="J2805" s="64" t="s">
        <v>249</v>
      </c>
      <c r="K2805" s="64" t="s">
        <v>2173</v>
      </c>
      <c r="L2805" s="64" t="s">
        <v>12932</v>
      </c>
      <c r="M2805" s="64" t="s">
        <v>242</v>
      </c>
      <c r="N2805" s="64" t="s">
        <v>254</v>
      </c>
      <c r="O2805" s="64" t="s">
        <v>568</v>
      </c>
    </row>
    <row r="2806" spans="2:15" x14ac:dyDescent="0.3">
      <c r="B2806" t="s">
        <v>1536</v>
      </c>
      <c r="C2806" t="s">
        <v>16800</v>
      </c>
      <c r="D2806" t="s">
        <v>462</v>
      </c>
      <c r="E2806" s="64">
        <v>1</v>
      </c>
      <c r="F2806" s="64">
        <v>166.93</v>
      </c>
      <c r="G2806" s="47">
        <v>42345</v>
      </c>
      <c r="H2806" s="71">
        <v>7.166666666666667</v>
      </c>
      <c r="I2806" s="64">
        <v>-1</v>
      </c>
      <c r="J2806" s="64" t="s">
        <v>1538</v>
      </c>
      <c r="K2806" s="64" t="s">
        <v>1535</v>
      </c>
      <c r="L2806" s="64" t="s">
        <v>1535</v>
      </c>
      <c r="M2806" s="64" t="s">
        <v>242</v>
      </c>
      <c r="N2806" s="64" t="s">
        <v>254</v>
      </c>
      <c r="O2806" s="64" t="s">
        <v>568</v>
      </c>
    </row>
    <row r="2807" spans="2:15" x14ac:dyDescent="0.3">
      <c r="B2807" t="s">
        <v>1536</v>
      </c>
      <c r="C2807" t="s">
        <v>16821</v>
      </c>
      <c r="D2807" t="s">
        <v>501</v>
      </c>
      <c r="E2807" s="64">
        <v>1</v>
      </c>
      <c r="F2807" s="64">
        <v>166.93</v>
      </c>
      <c r="G2807" s="47">
        <v>42353</v>
      </c>
      <c r="H2807" s="71">
        <v>7.166666666666667</v>
      </c>
      <c r="I2807" s="64">
        <v>-1</v>
      </c>
      <c r="J2807" s="64" t="s">
        <v>1538</v>
      </c>
      <c r="K2807" s="64" t="s">
        <v>1535</v>
      </c>
      <c r="L2807" s="64" t="s">
        <v>1535</v>
      </c>
      <c r="M2807" s="64" t="s">
        <v>241</v>
      </c>
      <c r="N2807" s="64" t="s">
        <v>254</v>
      </c>
      <c r="O2807" s="64" t="s">
        <v>568</v>
      </c>
    </row>
    <row r="2808" spans="2:15" x14ac:dyDescent="0.3">
      <c r="B2808" t="s">
        <v>1536</v>
      </c>
      <c r="C2808" t="s">
        <v>16848</v>
      </c>
      <c r="D2808" t="s">
        <v>408</v>
      </c>
      <c r="E2808" s="64">
        <v>0</v>
      </c>
      <c r="F2808" s="64">
        <v>0</v>
      </c>
      <c r="G2808" s="47">
        <v>42352</v>
      </c>
      <c r="H2808" s="71">
        <v>7.166666666666667</v>
      </c>
      <c r="I2808" s="64">
        <v>-1</v>
      </c>
      <c r="J2808" s="64" t="s">
        <v>1538</v>
      </c>
      <c r="K2808" s="64" t="s">
        <v>1535</v>
      </c>
      <c r="L2808" s="64" t="s">
        <v>1535</v>
      </c>
      <c r="M2808" s="64" t="s">
        <v>236</v>
      </c>
      <c r="N2808" s="64" t="s">
        <v>254</v>
      </c>
      <c r="O2808" s="64" t="s">
        <v>568</v>
      </c>
    </row>
    <row r="2809" spans="2:15" x14ac:dyDescent="0.3">
      <c r="B2809" t="s">
        <v>1536</v>
      </c>
      <c r="C2809" t="s">
        <v>16915</v>
      </c>
      <c r="D2809" t="s">
        <v>443</v>
      </c>
      <c r="E2809" s="64">
        <v>0</v>
      </c>
      <c r="F2809" s="64">
        <v>0</v>
      </c>
      <c r="G2809" s="47">
        <v>42347</v>
      </c>
      <c r="H2809" s="71">
        <v>7.166666666666667</v>
      </c>
      <c r="I2809" s="64">
        <v>-1</v>
      </c>
      <c r="J2809" s="64" t="s">
        <v>1538</v>
      </c>
      <c r="K2809" s="64" t="s">
        <v>1535</v>
      </c>
      <c r="L2809" s="64" t="s">
        <v>1535</v>
      </c>
      <c r="M2809" s="64" t="s">
        <v>241</v>
      </c>
      <c r="N2809" s="64" t="s">
        <v>254</v>
      </c>
      <c r="O2809" s="64" t="s">
        <v>568</v>
      </c>
    </row>
    <row r="2810" spans="2:15" x14ac:dyDescent="0.3">
      <c r="B2810" t="s">
        <v>1536</v>
      </c>
      <c r="C2810" t="s">
        <v>16969</v>
      </c>
      <c r="D2810" t="s">
        <v>558</v>
      </c>
      <c r="E2810" s="64">
        <v>1</v>
      </c>
      <c r="F2810" s="64">
        <v>166.93</v>
      </c>
      <c r="G2810" s="47">
        <v>42360</v>
      </c>
      <c r="H2810" s="71">
        <v>7.166666666666667</v>
      </c>
      <c r="I2810" s="64">
        <v>-1</v>
      </c>
      <c r="J2810" s="64" t="s">
        <v>1538</v>
      </c>
      <c r="K2810" s="64" t="s">
        <v>1535</v>
      </c>
      <c r="L2810" s="64" t="s">
        <v>1535</v>
      </c>
      <c r="M2810" s="64" t="s">
        <v>236</v>
      </c>
      <c r="N2810" s="64" t="s">
        <v>254</v>
      </c>
      <c r="O2810" s="64" t="s">
        <v>568</v>
      </c>
    </row>
    <row r="2811" spans="2:15" x14ac:dyDescent="0.3">
      <c r="B2811" t="s">
        <v>1536</v>
      </c>
      <c r="C2811" t="s">
        <v>17165</v>
      </c>
      <c r="D2811" t="s">
        <v>530</v>
      </c>
      <c r="E2811" s="64">
        <v>0</v>
      </c>
      <c r="F2811" s="64">
        <v>0</v>
      </c>
      <c r="G2811" s="47">
        <v>42368</v>
      </c>
      <c r="H2811" s="71">
        <v>7.166666666666667</v>
      </c>
      <c r="I2811" s="64">
        <v>-1</v>
      </c>
      <c r="J2811" s="64" t="s">
        <v>1538</v>
      </c>
      <c r="K2811" s="64" t="s">
        <v>1535</v>
      </c>
      <c r="L2811" s="64" t="s">
        <v>1535</v>
      </c>
      <c r="M2811" s="64" t="s">
        <v>241</v>
      </c>
      <c r="N2811" s="64" t="s">
        <v>254</v>
      </c>
      <c r="O2811" s="64" t="s">
        <v>568</v>
      </c>
    </row>
    <row r="2812" spans="2:15" x14ac:dyDescent="0.3">
      <c r="B2812" t="s">
        <v>1536</v>
      </c>
      <c r="C2812" t="s">
        <v>17245</v>
      </c>
      <c r="D2812" t="s">
        <v>475</v>
      </c>
      <c r="E2812" s="64">
        <v>1</v>
      </c>
      <c r="F2812" s="64">
        <v>166.93</v>
      </c>
      <c r="G2812" s="47">
        <v>42361</v>
      </c>
      <c r="H2812" s="71">
        <v>7.166666666666667</v>
      </c>
      <c r="I2812" s="64">
        <v>-1</v>
      </c>
      <c r="J2812" s="64" t="s">
        <v>249</v>
      </c>
      <c r="K2812" s="64" t="s">
        <v>1535</v>
      </c>
      <c r="L2812" s="64" t="s">
        <v>1535</v>
      </c>
      <c r="M2812" s="64" t="s">
        <v>236</v>
      </c>
      <c r="N2812" s="64" t="s">
        <v>254</v>
      </c>
      <c r="O2812" s="64" t="s">
        <v>568</v>
      </c>
    </row>
    <row r="2813" spans="2:15" x14ac:dyDescent="0.3">
      <c r="B2813" t="s">
        <v>1536</v>
      </c>
      <c r="C2813" t="s">
        <v>17358</v>
      </c>
      <c r="D2813" t="s">
        <v>425</v>
      </c>
      <c r="E2813" s="64">
        <v>0</v>
      </c>
      <c r="F2813" s="64">
        <v>0</v>
      </c>
      <c r="G2813" s="47">
        <v>42368</v>
      </c>
      <c r="H2813" s="71">
        <v>7.166666666666667</v>
      </c>
      <c r="I2813" s="64">
        <v>-1</v>
      </c>
      <c r="J2813" s="64" t="s">
        <v>1538</v>
      </c>
      <c r="K2813" s="64" t="s">
        <v>1535</v>
      </c>
      <c r="L2813" s="64" t="s">
        <v>1535</v>
      </c>
      <c r="M2813" s="64" t="s">
        <v>246</v>
      </c>
      <c r="N2813" s="64" t="s">
        <v>254</v>
      </c>
      <c r="O2813" s="64" t="s">
        <v>568</v>
      </c>
    </row>
    <row r="2814" spans="2:15" x14ac:dyDescent="0.3">
      <c r="B2814" t="s">
        <v>1536</v>
      </c>
      <c r="C2814" t="s">
        <v>17359</v>
      </c>
      <c r="D2814" t="s">
        <v>1720</v>
      </c>
      <c r="E2814" s="64">
        <v>0</v>
      </c>
      <c r="F2814" s="64">
        <v>0</v>
      </c>
      <c r="G2814" s="47">
        <v>42360</v>
      </c>
      <c r="H2814" s="71">
        <v>7.166666666666667</v>
      </c>
      <c r="I2814" s="64">
        <v>-1</v>
      </c>
      <c r="J2814" s="64" t="s">
        <v>1538</v>
      </c>
      <c r="K2814" s="64" t="s">
        <v>1535</v>
      </c>
      <c r="L2814" s="64" t="s">
        <v>1535</v>
      </c>
      <c r="M2814" s="64" t="s">
        <v>242</v>
      </c>
      <c r="N2814" s="64" t="s">
        <v>254</v>
      </c>
      <c r="O2814" s="64" t="s">
        <v>568</v>
      </c>
    </row>
    <row r="2815" spans="2:15" x14ac:dyDescent="0.3">
      <c r="B2815" t="s">
        <v>1536</v>
      </c>
      <c r="C2815" t="s">
        <v>17435</v>
      </c>
      <c r="D2815" t="s">
        <v>12892</v>
      </c>
      <c r="E2815" s="64">
        <v>2</v>
      </c>
      <c r="F2815" s="64">
        <v>1920.18</v>
      </c>
      <c r="G2815" s="47">
        <v>42355</v>
      </c>
      <c r="H2815" s="71">
        <v>7.166666666666667</v>
      </c>
      <c r="I2815" s="64">
        <v>-1</v>
      </c>
      <c r="J2815" s="64" t="s">
        <v>1538</v>
      </c>
      <c r="K2815" s="64" t="s">
        <v>1535</v>
      </c>
      <c r="L2815" s="64" t="s">
        <v>1535</v>
      </c>
      <c r="M2815" s="64" t="s">
        <v>242</v>
      </c>
      <c r="N2815" s="64" t="s">
        <v>254</v>
      </c>
      <c r="O2815" s="64" t="s">
        <v>568</v>
      </c>
    </row>
    <row r="2816" spans="2:15" x14ac:dyDescent="0.3">
      <c r="B2816" t="s">
        <v>1536</v>
      </c>
      <c r="C2816" t="s">
        <v>17509</v>
      </c>
      <c r="D2816" t="s">
        <v>521</v>
      </c>
      <c r="E2816" s="64">
        <v>1</v>
      </c>
      <c r="F2816" s="64">
        <v>166.93</v>
      </c>
      <c r="G2816" s="47">
        <v>42369</v>
      </c>
      <c r="H2816" s="71">
        <v>7.166666666666667</v>
      </c>
      <c r="I2816" s="64">
        <v>-1</v>
      </c>
      <c r="J2816" s="64" t="s">
        <v>249</v>
      </c>
      <c r="K2816" s="64" t="s">
        <v>1535</v>
      </c>
      <c r="L2816" s="64" t="s">
        <v>1535</v>
      </c>
      <c r="M2816" s="64" t="s">
        <v>236</v>
      </c>
      <c r="N2816" s="64" t="s">
        <v>254</v>
      </c>
      <c r="O2816" s="64" t="s">
        <v>568</v>
      </c>
    </row>
    <row r="2817" spans="2:15" x14ac:dyDescent="0.3">
      <c r="B2817" t="s">
        <v>1536</v>
      </c>
      <c r="C2817" t="s">
        <v>17622</v>
      </c>
      <c r="D2817" t="s">
        <v>438</v>
      </c>
      <c r="E2817" s="64">
        <v>0</v>
      </c>
      <c r="F2817" s="64">
        <v>0</v>
      </c>
      <c r="G2817" s="47">
        <v>42347</v>
      </c>
      <c r="H2817" s="71">
        <v>7.166666666666667</v>
      </c>
      <c r="I2817" s="64">
        <v>-1</v>
      </c>
      <c r="J2817" s="64" t="s">
        <v>1538</v>
      </c>
      <c r="K2817" s="64" t="s">
        <v>1535</v>
      </c>
      <c r="L2817" s="64" t="s">
        <v>1535</v>
      </c>
      <c r="M2817" s="64" t="s">
        <v>236</v>
      </c>
      <c r="N2817" s="64" t="s">
        <v>254</v>
      </c>
      <c r="O2817" s="64" t="s">
        <v>568</v>
      </c>
    </row>
    <row r="2818" spans="2:15" x14ac:dyDescent="0.3">
      <c r="B2818" t="s">
        <v>1536</v>
      </c>
      <c r="C2818" t="s">
        <v>17623</v>
      </c>
      <c r="D2818" t="s">
        <v>17534</v>
      </c>
      <c r="E2818" s="64">
        <v>1</v>
      </c>
      <c r="F2818" s="64">
        <v>166.93</v>
      </c>
      <c r="G2818" s="47">
        <v>42360</v>
      </c>
      <c r="H2818" s="71">
        <v>7.166666666666667</v>
      </c>
      <c r="I2818" s="64">
        <v>-1</v>
      </c>
      <c r="J2818" s="64" t="s">
        <v>1538</v>
      </c>
      <c r="K2818" s="64" t="s">
        <v>1535</v>
      </c>
      <c r="L2818" s="64" t="s">
        <v>1535</v>
      </c>
      <c r="M2818" s="64" t="s">
        <v>242</v>
      </c>
      <c r="N2818" s="64" t="s">
        <v>254</v>
      </c>
      <c r="O2818" s="64" t="s">
        <v>568</v>
      </c>
    </row>
    <row r="2819" spans="2:15" x14ac:dyDescent="0.3">
      <c r="B2819" t="s">
        <v>1536</v>
      </c>
      <c r="C2819" t="s">
        <v>12462</v>
      </c>
      <c r="D2819" t="s">
        <v>471</v>
      </c>
      <c r="E2819" s="64">
        <v>1</v>
      </c>
      <c r="F2819" s="64">
        <v>333.85</v>
      </c>
      <c r="G2819" s="47">
        <v>42317</v>
      </c>
      <c r="H2819" s="71">
        <v>7.25</v>
      </c>
      <c r="I2819" s="64">
        <v>-1</v>
      </c>
      <c r="J2819" s="64" t="s">
        <v>1538</v>
      </c>
      <c r="K2819" s="64" t="s">
        <v>1535</v>
      </c>
      <c r="L2819" s="64" t="s">
        <v>1535</v>
      </c>
      <c r="M2819" s="64" t="s">
        <v>242</v>
      </c>
      <c r="N2819" s="64" t="s">
        <v>254</v>
      </c>
      <c r="O2819" s="64" t="s">
        <v>568</v>
      </c>
    </row>
    <row r="2820" spans="2:15" x14ac:dyDescent="0.3">
      <c r="B2820" t="s">
        <v>1536</v>
      </c>
      <c r="C2820" t="s">
        <v>12655</v>
      </c>
      <c r="D2820" t="s">
        <v>480</v>
      </c>
      <c r="E2820" s="64">
        <v>2</v>
      </c>
      <c r="F2820" s="64">
        <v>1920.18</v>
      </c>
      <c r="G2820" s="47">
        <v>42314</v>
      </c>
      <c r="H2820" s="71">
        <v>7.25</v>
      </c>
      <c r="I2820" s="64">
        <v>-1</v>
      </c>
      <c r="J2820" s="64" t="s">
        <v>249</v>
      </c>
      <c r="K2820" s="64" t="s">
        <v>1535</v>
      </c>
      <c r="L2820" s="64" t="s">
        <v>1535</v>
      </c>
      <c r="M2820" s="64" t="s">
        <v>242</v>
      </c>
      <c r="N2820" s="64" t="s">
        <v>254</v>
      </c>
      <c r="O2820" s="64" t="s">
        <v>568</v>
      </c>
    </row>
    <row r="2821" spans="2:15" x14ac:dyDescent="0.3">
      <c r="B2821" t="s">
        <v>1536</v>
      </c>
      <c r="C2821" t="s">
        <v>12686</v>
      </c>
      <c r="D2821" t="s">
        <v>297</v>
      </c>
      <c r="E2821" s="64">
        <v>0</v>
      </c>
      <c r="F2821" s="64">
        <v>0</v>
      </c>
      <c r="G2821" s="47">
        <v>42325</v>
      </c>
      <c r="H2821" s="71">
        <v>7.25</v>
      </c>
      <c r="I2821" s="64">
        <v>-1</v>
      </c>
      <c r="J2821" s="64" t="s">
        <v>1538</v>
      </c>
      <c r="K2821" s="64" t="s">
        <v>1535</v>
      </c>
      <c r="L2821" s="64" t="s">
        <v>1535</v>
      </c>
      <c r="M2821" s="64" t="s">
        <v>236</v>
      </c>
      <c r="N2821" s="64" t="s">
        <v>254</v>
      </c>
      <c r="O2821" s="64" t="s">
        <v>568</v>
      </c>
    </row>
    <row r="2822" spans="2:15" x14ac:dyDescent="0.3">
      <c r="B2822" t="s">
        <v>1536</v>
      </c>
      <c r="C2822" t="s">
        <v>12853</v>
      </c>
      <c r="D2822" t="s">
        <v>12854</v>
      </c>
      <c r="E2822" s="64">
        <v>1</v>
      </c>
      <c r="F2822" s="64">
        <v>4304.3900000000003</v>
      </c>
      <c r="G2822" s="47">
        <v>42329</v>
      </c>
      <c r="H2822" s="71">
        <v>7.25</v>
      </c>
      <c r="I2822" s="64">
        <v>-1</v>
      </c>
      <c r="J2822" s="64" t="s">
        <v>249</v>
      </c>
      <c r="K2822" s="64" t="s">
        <v>1535</v>
      </c>
      <c r="L2822" s="64" t="s">
        <v>1535</v>
      </c>
      <c r="M2822" s="64" t="s">
        <v>236</v>
      </c>
      <c r="N2822" s="64" t="s">
        <v>254</v>
      </c>
      <c r="O2822" s="64" t="s">
        <v>568</v>
      </c>
    </row>
    <row r="2823" spans="2:15" x14ac:dyDescent="0.3">
      <c r="B2823" t="s">
        <v>1536</v>
      </c>
      <c r="C2823" t="s">
        <v>12961</v>
      </c>
      <c r="D2823" t="s">
        <v>1774</v>
      </c>
      <c r="E2823" s="64">
        <v>1</v>
      </c>
      <c r="F2823" s="64">
        <v>166.93</v>
      </c>
      <c r="G2823" s="47">
        <v>42334</v>
      </c>
      <c r="H2823" s="71">
        <v>7.25</v>
      </c>
      <c r="I2823" s="64">
        <v>-1</v>
      </c>
      <c r="J2823" s="64" t="s">
        <v>249</v>
      </c>
      <c r="K2823" s="64" t="s">
        <v>2160</v>
      </c>
      <c r="L2823" s="64" t="s">
        <v>12962</v>
      </c>
      <c r="M2823" s="64" t="s">
        <v>242</v>
      </c>
      <c r="N2823" s="64" t="s">
        <v>254</v>
      </c>
      <c r="O2823" s="64" t="s">
        <v>568</v>
      </c>
    </row>
    <row r="2824" spans="2:15" x14ac:dyDescent="0.3">
      <c r="B2824" t="s">
        <v>1536</v>
      </c>
      <c r="C2824" t="s">
        <v>12979</v>
      </c>
      <c r="D2824" t="s">
        <v>1665</v>
      </c>
      <c r="E2824" s="64">
        <v>1</v>
      </c>
      <c r="F2824" s="64">
        <v>556.41999999999996</v>
      </c>
      <c r="G2824" s="47">
        <v>42336</v>
      </c>
      <c r="H2824" s="71">
        <v>7.25</v>
      </c>
      <c r="I2824" s="64">
        <v>-1</v>
      </c>
      <c r="J2824" s="64" t="s">
        <v>249</v>
      </c>
      <c r="K2824" s="64" t="s">
        <v>1535</v>
      </c>
      <c r="L2824" s="64" t="s">
        <v>1535</v>
      </c>
      <c r="M2824" s="64" t="s">
        <v>236</v>
      </c>
      <c r="N2824" s="64" t="s">
        <v>254</v>
      </c>
      <c r="O2824" s="64" t="s">
        <v>568</v>
      </c>
    </row>
    <row r="2825" spans="2:15" x14ac:dyDescent="0.3">
      <c r="B2825" t="s">
        <v>1536</v>
      </c>
      <c r="C2825" t="s">
        <v>13285</v>
      </c>
      <c r="D2825" t="s">
        <v>1726</v>
      </c>
      <c r="E2825" s="64">
        <v>0</v>
      </c>
      <c r="F2825" s="64">
        <v>0</v>
      </c>
      <c r="G2825" s="47">
        <v>42318</v>
      </c>
      <c r="H2825" s="71">
        <v>7.25</v>
      </c>
      <c r="I2825" s="64">
        <v>-1</v>
      </c>
      <c r="J2825" s="64" t="s">
        <v>249</v>
      </c>
      <c r="K2825" s="64" t="s">
        <v>2160</v>
      </c>
      <c r="L2825" s="64" t="s">
        <v>12861</v>
      </c>
      <c r="M2825" s="64" t="s">
        <v>242</v>
      </c>
      <c r="N2825" s="64" t="s">
        <v>254</v>
      </c>
      <c r="O2825" s="64" t="s">
        <v>568</v>
      </c>
    </row>
    <row r="2826" spans="2:15" x14ac:dyDescent="0.3">
      <c r="B2826" t="s">
        <v>1536</v>
      </c>
      <c r="C2826" t="s">
        <v>13379</v>
      </c>
      <c r="D2826" t="s">
        <v>1634</v>
      </c>
      <c r="E2826" s="64">
        <v>1</v>
      </c>
      <c r="F2826" s="64">
        <v>3525.62</v>
      </c>
      <c r="G2826" s="47">
        <v>42332</v>
      </c>
      <c r="H2826" s="71">
        <v>7.25</v>
      </c>
      <c r="I2826" s="64">
        <v>-1</v>
      </c>
      <c r="J2826" s="64" t="s">
        <v>1538</v>
      </c>
      <c r="K2826" s="64" t="s">
        <v>2173</v>
      </c>
      <c r="L2826" s="64" t="s">
        <v>13380</v>
      </c>
      <c r="M2826" s="64" t="s">
        <v>236</v>
      </c>
      <c r="N2826" s="64" t="s">
        <v>254</v>
      </c>
      <c r="O2826" s="64" t="s">
        <v>568</v>
      </c>
    </row>
    <row r="2827" spans="2:15" x14ac:dyDescent="0.3">
      <c r="B2827" t="s">
        <v>1536</v>
      </c>
      <c r="C2827" t="s">
        <v>13385</v>
      </c>
      <c r="D2827" t="s">
        <v>13107</v>
      </c>
      <c r="E2827" s="64">
        <v>0</v>
      </c>
      <c r="F2827" s="64">
        <v>0</v>
      </c>
      <c r="G2827" s="47">
        <v>42338</v>
      </c>
      <c r="H2827" s="71">
        <v>7.25</v>
      </c>
      <c r="I2827" s="64">
        <v>-1</v>
      </c>
      <c r="J2827" s="64" t="s">
        <v>249</v>
      </c>
      <c r="K2827" s="64" t="s">
        <v>2160</v>
      </c>
      <c r="L2827" s="64" t="s">
        <v>2936</v>
      </c>
      <c r="M2827" s="64" t="s">
        <v>236</v>
      </c>
      <c r="N2827" s="64" t="s">
        <v>254</v>
      </c>
      <c r="O2827" s="64" t="s">
        <v>568</v>
      </c>
    </row>
    <row r="2828" spans="2:15" x14ac:dyDescent="0.3">
      <c r="B2828" t="s">
        <v>1536</v>
      </c>
      <c r="C2828" t="s">
        <v>13396</v>
      </c>
      <c r="D2828" t="s">
        <v>1987</v>
      </c>
      <c r="E2828" s="64">
        <v>0</v>
      </c>
      <c r="F2828" s="64">
        <v>0</v>
      </c>
      <c r="G2828" s="47">
        <v>42333</v>
      </c>
      <c r="H2828" s="71">
        <v>7.25</v>
      </c>
      <c r="I2828" s="64">
        <v>-1</v>
      </c>
      <c r="J2828" s="64" t="s">
        <v>1538</v>
      </c>
      <c r="K2828" s="64" t="s">
        <v>2173</v>
      </c>
      <c r="L2828" s="64" t="s">
        <v>13397</v>
      </c>
      <c r="M2828" s="64" t="s">
        <v>236</v>
      </c>
      <c r="N2828" s="64" t="s">
        <v>254</v>
      </c>
      <c r="O2828" s="64" t="s">
        <v>568</v>
      </c>
    </row>
    <row r="2829" spans="2:15" x14ac:dyDescent="0.3">
      <c r="B2829" t="s">
        <v>1536</v>
      </c>
      <c r="C2829" t="s">
        <v>13460</v>
      </c>
      <c r="D2829" t="s">
        <v>323</v>
      </c>
      <c r="E2829" s="64">
        <v>0</v>
      </c>
      <c r="F2829" s="64">
        <v>0</v>
      </c>
      <c r="G2829" s="47">
        <v>42332</v>
      </c>
      <c r="H2829" s="71">
        <v>7.25</v>
      </c>
      <c r="I2829" s="64">
        <v>-1</v>
      </c>
      <c r="J2829" s="64" t="s">
        <v>1538</v>
      </c>
      <c r="K2829" s="64" t="s">
        <v>2160</v>
      </c>
      <c r="L2829" s="64" t="s">
        <v>13461</v>
      </c>
      <c r="M2829" s="64" t="s">
        <v>246</v>
      </c>
      <c r="N2829" s="64" t="s">
        <v>254</v>
      </c>
      <c r="O2829" s="64" t="s">
        <v>568</v>
      </c>
    </row>
    <row r="2830" spans="2:15" x14ac:dyDescent="0.3">
      <c r="B2830" t="s">
        <v>1536</v>
      </c>
      <c r="C2830" t="s">
        <v>13498</v>
      </c>
      <c r="D2830" t="s">
        <v>1904</v>
      </c>
      <c r="E2830" s="64">
        <v>1</v>
      </c>
      <c r="F2830" s="64">
        <v>166.93</v>
      </c>
      <c r="G2830" s="47">
        <v>42332</v>
      </c>
      <c r="H2830" s="71">
        <v>7.25</v>
      </c>
      <c r="I2830" s="64">
        <v>-1</v>
      </c>
      <c r="J2830" s="64" t="s">
        <v>1538</v>
      </c>
      <c r="K2830" s="64" t="s">
        <v>2176</v>
      </c>
      <c r="L2830" s="64" t="s">
        <v>13499</v>
      </c>
      <c r="M2830" s="64" t="s">
        <v>246</v>
      </c>
      <c r="N2830" s="64" t="s">
        <v>254</v>
      </c>
      <c r="O2830" s="64" t="s">
        <v>568</v>
      </c>
    </row>
    <row r="2831" spans="2:15" x14ac:dyDescent="0.3">
      <c r="B2831" t="s">
        <v>1536</v>
      </c>
      <c r="C2831" t="s">
        <v>13569</v>
      </c>
      <c r="D2831" t="s">
        <v>13494</v>
      </c>
      <c r="E2831" s="64">
        <v>0</v>
      </c>
      <c r="F2831" s="64">
        <v>0</v>
      </c>
      <c r="G2831" s="47">
        <v>42335</v>
      </c>
      <c r="H2831" s="71">
        <v>7.25</v>
      </c>
      <c r="I2831" s="64">
        <v>-1</v>
      </c>
      <c r="J2831" s="64" t="s">
        <v>249</v>
      </c>
      <c r="K2831" s="64" t="s">
        <v>2176</v>
      </c>
      <c r="L2831" s="64" t="s">
        <v>5327</v>
      </c>
      <c r="M2831" s="64" t="s">
        <v>236</v>
      </c>
      <c r="N2831" s="64" t="s">
        <v>254</v>
      </c>
      <c r="O2831" s="64" t="s">
        <v>568</v>
      </c>
    </row>
    <row r="2832" spans="2:15" x14ac:dyDescent="0.3">
      <c r="B2832" t="s">
        <v>1536</v>
      </c>
      <c r="C2832" t="s">
        <v>13596</v>
      </c>
      <c r="D2832" t="s">
        <v>250</v>
      </c>
      <c r="E2832" s="64">
        <v>0</v>
      </c>
      <c r="F2832" s="64">
        <v>0</v>
      </c>
      <c r="G2832" s="47">
        <v>42319</v>
      </c>
      <c r="H2832" s="71">
        <v>7.25</v>
      </c>
      <c r="I2832" s="64">
        <v>-1</v>
      </c>
      <c r="J2832" s="64" t="s">
        <v>249</v>
      </c>
      <c r="K2832" s="64" t="s">
        <v>2160</v>
      </c>
      <c r="L2832" s="64" t="s">
        <v>5722</v>
      </c>
      <c r="M2832" s="64" t="s">
        <v>241</v>
      </c>
      <c r="N2832" s="64" t="s">
        <v>254</v>
      </c>
      <c r="O2832" s="64" t="s">
        <v>568</v>
      </c>
    </row>
    <row r="2833" spans="2:15" x14ac:dyDescent="0.3">
      <c r="B2833" t="s">
        <v>1536</v>
      </c>
      <c r="C2833" t="s">
        <v>13799</v>
      </c>
      <c r="D2833" t="s">
        <v>1893</v>
      </c>
      <c r="E2833" s="64">
        <v>0</v>
      </c>
      <c r="F2833" s="64">
        <v>0</v>
      </c>
      <c r="G2833" s="47">
        <v>42326</v>
      </c>
      <c r="H2833" s="71">
        <v>7.25</v>
      </c>
      <c r="I2833" s="64">
        <v>116697</v>
      </c>
      <c r="J2833" s="64" t="s">
        <v>1538</v>
      </c>
      <c r="K2833" s="64" t="s">
        <v>2160</v>
      </c>
      <c r="L2833" s="64" t="s">
        <v>8133</v>
      </c>
      <c r="M2833" s="64" t="s">
        <v>236</v>
      </c>
      <c r="N2833" s="64" t="s">
        <v>254</v>
      </c>
      <c r="O2833" s="64" t="s">
        <v>568</v>
      </c>
    </row>
    <row r="2834" spans="2:15" x14ac:dyDescent="0.3">
      <c r="B2834" t="s">
        <v>1536</v>
      </c>
      <c r="C2834" t="s">
        <v>13817</v>
      </c>
      <c r="D2834" t="s">
        <v>12958</v>
      </c>
      <c r="E2834" s="64">
        <v>0</v>
      </c>
      <c r="F2834" s="64">
        <v>0</v>
      </c>
      <c r="G2834" s="47">
        <v>42338</v>
      </c>
      <c r="H2834" s="71">
        <v>7.25</v>
      </c>
      <c r="I2834" s="64">
        <v>-1</v>
      </c>
      <c r="J2834" s="64" t="s">
        <v>249</v>
      </c>
      <c r="K2834" s="64" t="s">
        <v>2173</v>
      </c>
      <c r="L2834" s="64" t="s">
        <v>13818</v>
      </c>
      <c r="M2834" s="64" t="s">
        <v>241</v>
      </c>
      <c r="N2834" s="64" t="s">
        <v>254</v>
      </c>
      <c r="O2834" s="64" t="s">
        <v>568</v>
      </c>
    </row>
    <row r="2835" spans="2:15" x14ac:dyDescent="0.3">
      <c r="B2835" t="s">
        <v>1536</v>
      </c>
      <c r="C2835" t="s">
        <v>14058</v>
      </c>
      <c r="D2835" t="s">
        <v>1385</v>
      </c>
      <c r="E2835" s="64">
        <v>0</v>
      </c>
      <c r="F2835" s="64">
        <v>0</v>
      </c>
      <c r="G2835" s="47">
        <v>42325</v>
      </c>
      <c r="H2835" s="71">
        <v>7.25</v>
      </c>
      <c r="I2835" s="64">
        <v>-1</v>
      </c>
      <c r="J2835" s="64" t="s">
        <v>1538</v>
      </c>
      <c r="K2835" s="64" t="s">
        <v>2160</v>
      </c>
      <c r="L2835" s="64" t="s">
        <v>2936</v>
      </c>
      <c r="M2835" s="64" t="s">
        <v>236</v>
      </c>
      <c r="N2835" s="64" t="s">
        <v>254</v>
      </c>
      <c r="O2835" s="64" t="s">
        <v>568</v>
      </c>
    </row>
    <row r="2836" spans="2:15" x14ac:dyDescent="0.3">
      <c r="B2836" t="s">
        <v>1536</v>
      </c>
      <c r="C2836" t="s">
        <v>14103</v>
      </c>
      <c r="D2836" t="s">
        <v>1930</v>
      </c>
      <c r="E2836" s="64">
        <v>0</v>
      </c>
      <c r="F2836" s="64">
        <v>0</v>
      </c>
      <c r="G2836" s="47">
        <v>42313</v>
      </c>
      <c r="H2836" s="71">
        <v>7.25</v>
      </c>
      <c r="I2836" s="64">
        <v>-1</v>
      </c>
      <c r="J2836" s="64" t="s">
        <v>1538</v>
      </c>
      <c r="K2836" s="64" t="s">
        <v>2176</v>
      </c>
      <c r="L2836" s="64" t="s">
        <v>14104</v>
      </c>
      <c r="M2836" s="64" t="s">
        <v>241</v>
      </c>
      <c r="N2836" s="64" t="s">
        <v>254</v>
      </c>
      <c r="O2836" s="64" t="s">
        <v>568</v>
      </c>
    </row>
    <row r="2837" spans="2:15" x14ac:dyDescent="0.3">
      <c r="B2837" t="s">
        <v>1536</v>
      </c>
      <c r="C2837" t="s">
        <v>14253</v>
      </c>
      <c r="D2837" t="s">
        <v>1435</v>
      </c>
      <c r="E2837" s="64">
        <v>0</v>
      </c>
      <c r="F2837" s="64">
        <v>0</v>
      </c>
      <c r="G2837" s="47">
        <v>42321</v>
      </c>
      <c r="H2837" s="71">
        <v>7.25</v>
      </c>
      <c r="I2837" s="64">
        <v>-1</v>
      </c>
      <c r="J2837" s="64" t="s">
        <v>1538</v>
      </c>
      <c r="K2837" s="64" t="s">
        <v>2160</v>
      </c>
      <c r="L2837" s="64" t="s">
        <v>4726</v>
      </c>
      <c r="M2837" s="64" t="s">
        <v>241</v>
      </c>
      <c r="N2837" s="64" t="s">
        <v>254</v>
      </c>
      <c r="O2837" s="64" t="s">
        <v>568</v>
      </c>
    </row>
    <row r="2838" spans="2:15" x14ac:dyDescent="0.3">
      <c r="B2838" t="s">
        <v>1536</v>
      </c>
      <c r="C2838" t="s">
        <v>14524</v>
      </c>
      <c r="D2838" t="s">
        <v>14525</v>
      </c>
      <c r="E2838" s="64">
        <v>0</v>
      </c>
      <c r="F2838" s="64">
        <v>0</v>
      </c>
      <c r="G2838" s="47">
        <v>42331</v>
      </c>
      <c r="H2838" s="71">
        <v>7.25</v>
      </c>
      <c r="I2838" s="64">
        <v>-1</v>
      </c>
      <c r="J2838" s="64" t="s">
        <v>1538</v>
      </c>
      <c r="K2838" s="64" t="s">
        <v>2173</v>
      </c>
      <c r="L2838" s="64" t="s">
        <v>12959</v>
      </c>
      <c r="M2838" s="64" t="s">
        <v>236</v>
      </c>
      <c r="N2838" s="64" t="s">
        <v>254</v>
      </c>
      <c r="O2838" s="64" t="s">
        <v>568</v>
      </c>
    </row>
    <row r="2839" spans="2:15" x14ac:dyDescent="0.3">
      <c r="B2839" t="s">
        <v>1536</v>
      </c>
      <c r="C2839" t="s">
        <v>14542</v>
      </c>
      <c r="D2839" t="s">
        <v>269</v>
      </c>
      <c r="E2839" s="64">
        <v>0</v>
      </c>
      <c r="F2839" s="64">
        <v>0</v>
      </c>
      <c r="G2839" s="47">
        <v>42336</v>
      </c>
      <c r="H2839" s="71">
        <v>7.25</v>
      </c>
      <c r="I2839" s="64">
        <v>-1</v>
      </c>
      <c r="J2839" s="64" t="s">
        <v>249</v>
      </c>
      <c r="K2839" s="64" t="s">
        <v>2160</v>
      </c>
      <c r="L2839" s="64" t="s">
        <v>2936</v>
      </c>
      <c r="M2839" s="64" t="s">
        <v>236</v>
      </c>
      <c r="N2839" s="64" t="s">
        <v>254</v>
      </c>
      <c r="O2839" s="64" t="s">
        <v>568</v>
      </c>
    </row>
    <row r="2840" spans="2:15" x14ac:dyDescent="0.3">
      <c r="B2840" t="s">
        <v>1536</v>
      </c>
      <c r="C2840" t="s">
        <v>14689</v>
      </c>
      <c r="D2840" t="s">
        <v>303</v>
      </c>
      <c r="E2840" s="64">
        <v>0</v>
      </c>
      <c r="F2840" s="64">
        <v>0</v>
      </c>
      <c r="G2840" s="47">
        <v>42310</v>
      </c>
      <c r="H2840" s="71">
        <v>7.25</v>
      </c>
      <c r="I2840" s="64">
        <v>-1</v>
      </c>
      <c r="J2840" s="64" t="s">
        <v>249</v>
      </c>
      <c r="K2840" s="64" t="s">
        <v>2160</v>
      </c>
      <c r="L2840" s="64" t="s">
        <v>2925</v>
      </c>
      <c r="M2840" s="64" t="s">
        <v>242</v>
      </c>
      <c r="N2840" s="64" t="s">
        <v>254</v>
      </c>
      <c r="O2840" s="64" t="s">
        <v>568</v>
      </c>
    </row>
    <row r="2841" spans="2:15" x14ac:dyDescent="0.3">
      <c r="B2841" t="s">
        <v>1536</v>
      </c>
      <c r="C2841" t="s">
        <v>14748</v>
      </c>
      <c r="D2841" t="s">
        <v>310</v>
      </c>
      <c r="E2841" s="64">
        <v>0</v>
      </c>
      <c r="F2841" s="64">
        <v>0</v>
      </c>
      <c r="G2841" s="47">
        <v>42336</v>
      </c>
      <c r="H2841" s="71">
        <v>7.25</v>
      </c>
      <c r="I2841" s="64">
        <v>-1</v>
      </c>
      <c r="J2841" s="64" t="s">
        <v>249</v>
      </c>
      <c r="K2841" s="64" t="s">
        <v>2173</v>
      </c>
      <c r="L2841" s="64" t="s">
        <v>13127</v>
      </c>
      <c r="M2841" s="64" t="s">
        <v>246</v>
      </c>
      <c r="N2841" s="64" t="s">
        <v>254</v>
      </c>
      <c r="O2841" s="64" t="s">
        <v>568</v>
      </c>
    </row>
    <row r="2842" spans="2:15" x14ac:dyDescent="0.3">
      <c r="B2842" t="s">
        <v>1536</v>
      </c>
      <c r="C2842" t="s">
        <v>14787</v>
      </c>
      <c r="D2842" t="s">
        <v>248</v>
      </c>
      <c r="E2842" s="64">
        <v>0</v>
      </c>
      <c r="F2842" s="64">
        <v>0</v>
      </c>
      <c r="G2842" s="47">
        <v>42334</v>
      </c>
      <c r="H2842" s="71">
        <v>7.25</v>
      </c>
      <c r="I2842" s="64">
        <v>-1</v>
      </c>
      <c r="J2842" s="64" t="s">
        <v>1538</v>
      </c>
      <c r="K2842" s="64" t="s">
        <v>2176</v>
      </c>
      <c r="L2842" s="64" t="s">
        <v>7880</v>
      </c>
      <c r="M2842" s="64" t="s">
        <v>239</v>
      </c>
      <c r="N2842" s="64" t="s">
        <v>254</v>
      </c>
      <c r="O2842" s="64" t="s">
        <v>568</v>
      </c>
    </row>
    <row r="2843" spans="2:15" x14ac:dyDescent="0.3">
      <c r="B2843" t="s">
        <v>1536</v>
      </c>
      <c r="C2843" t="s">
        <v>11420</v>
      </c>
      <c r="D2843" t="s">
        <v>2492</v>
      </c>
      <c r="E2843" s="64">
        <v>0</v>
      </c>
      <c r="F2843" s="64">
        <v>0</v>
      </c>
      <c r="G2843" s="47">
        <v>42332</v>
      </c>
      <c r="H2843" s="71">
        <v>7.25</v>
      </c>
      <c r="I2843" s="64">
        <v>108563</v>
      </c>
      <c r="J2843" s="64" t="s">
        <v>1538</v>
      </c>
      <c r="K2843" s="64" t="s">
        <v>2160</v>
      </c>
      <c r="L2843" s="64" t="s">
        <v>2992</v>
      </c>
      <c r="M2843" s="64" t="s">
        <v>236</v>
      </c>
      <c r="N2843" s="64" t="s">
        <v>254</v>
      </c>
      <c r="O2843" s="64" t="s">
        <v>568</v>
      </c>
    </row>
    <row r="2844" spans="2:15" x14ac:dyDescent="0.3">
      <c r="B2844" t="s">
        <v>1536</v>
      </c>
      <c r="C2844" t="s">
        <v>14887</v>
      </c>
      <c r="D2844" t="s">
        <v>14799</v>
      </c>
      <c r="E2844" s="64">
        <v>0</v>
      </c>
      <c r="F2844" s="64">
        <v>0</v>
      </c>
      <c r="G2844" s="47">
        <v>42320</v>
      </c>
      <c r="H2844" s="71">
        <v>7.25</v>
      </c>
      <c r="I2844" s="64">
        <v>-1</v>
      </c>
      <c r="J2844" s="64" t="s">
        <v>1538</v>
      </c>
      <c r="K2844" s="64" t="s">
        <v>2176</v>
      </c>
      <c r="L2844" s="64" t="s">
        <v>5327</v>
      </c>
      <c r="M2844" s="64" t="s">
        <v>236</v>
      </c>
      <c r="N2844" s="64" t="s">
        <v>254</v>
      </c>
      <c r="O2844" s="64" t="s">
        <v>568</v>
      </c>
    </row>
    <row r="2845" spans="2:15" x14ac:dyDescent="0.3">
      <c r="B2845" t="s">
        <v>1536</v>
      </c>
      <c r="C2845" t="s">
        <v>14926</v>
      </c>
      <c r="D2845" t="s">
        <v>394</v>
      </c>
      <c r="E2845" s="64">
        <v>0</v>
      </c>
      <c r="F2845" s="64">
        <v>0</v>
      </c>
      <c r="G2845" s="47">
        <v>42326</v>
      </c>
      <c r="H2845" s="71">
        <v>7.25</v>
      </c>
      <c r="I2845" s="64">
        <v>-1</v>
      </c>
      <c r="J2845" s="64" t="s">
        <v>1538</v>
      </c>
      <c r="K2845" s="64" t="s">
        <v>2173</v>
      </c>
      <c r="L2845" s="64" t="s">
        <v>2604</v>
      </c>
      <c r="M2845" s="64" t="s">
        <v>241</v>
      </c>
      <c r="N2845" s="64" t="s">
        <v>254</v>
      </c>
      <c r="O2845" s="64" t="s">
        <v>568</v>
      </c>
    </row>
    <row r="2846" spans="2:15" x14ac:dyDescent="0.3">
      <c r="B2846" t="s">
        <v>1536</v>
      </c>
      <c r="C2846" t="s">
        <v>14975</v>
      </c>
      <c r="D2846" t="s">
        <v>1698</v>
      </c>
      <c r="E2846" s="64">
        <v>2</v>
      </c>
      <c r="F2846" s="64">
        <v>500.78</v>
      </c>
      <c r="G2846" s="47">
        <v>42315</v>
      </c>
      <c r="H2846" s="71">
        <v>7.25</v>
      </c>
      <c r="I2846" s="64">
        <v>-1</v>
      </c>
      <c r="J2846" s="64" t="s">
        <v>1538</v>
      </c>
      <c r="K2846" s="64" t="s">
        <v>2176</v>
      </c>
      <c r="L2846" s="64" t="s">
        <v>11288</v>
      </c>
      <c r="M2846" s="64" t="s">
        <v>246</v>
      </c>
      <c r="N2846" s="64" t="s">
        <v>254</v>
      </c>
      <c r="O2846" s="64" t="s">
        <v>568</v>
      </c>
    </row>
    <row r="2847" spans="2:15" x14ac:dyDescent="0.3">
      <c r="B2847" t="s">
        <v>1536</v>
      </c>
      <c r="C2847" t="s">
        <v>14987</v>
      </c>
      <c r="D2847" t="s">
        <v>1768</v>
      </c>
      <c r="E2847" s="64">
        <v>1</v>
      </c>
      <c r="F2847" s="64">
        <v>166.93</v>
      </c>
      <c r="G2847" s="47">
        <v>42336</v>
      </c>
      <c r="H2847" s="71">
        <v>7.25</v>
      </c>
      <c r="I2847" s="64">
        <v>-1</v>
      </c>
      <c r="J2847" s="64" t="s">
        <v>1538</v>
      </c>
      <c r="K2847" s="64" t="s">
        <v>2160</v>
      </c>
      <c r="L2847" s="64" t="s">
        <v>2936</v>
      </c>
      <c r="M2847" s="64" t="s">
        <v>241</v>
      </c>
      <c r="N2847" s="64" t="s">
        <v>254</v>
      </c>
      <c r="O2847" s="64" t="s">
        <v>568</v>
      </c>
    </row>
    <row r="2848" spans="2:15" x14ac:dyDescent="0.3">
      <c r="B2848" t="s">
        <v>1536</v>
      </c>
      <c r="C2848" t="s">
        <v>15002</v>
      </c>
      <c r="D2848" t="s">
        <v>2032</v>
      </c>
      <c r="E2848" s="64">
        <v>0</v>
      </c>
      <c r="F2848" s="64">
        <v>0</v>
      </c>
      <c r="G2848" s="47">
        <v>42327</v>
      </c>
      <c r="H2848" s="71">
        <v>7.25</v>
      </c>
      <c r="I2848" s="64">
        <v>-1</v>
      </c>
      <c r="J2848" s="64" t="s">
        <v>249</v>
      </c>
      <c r="K2848" s="64" t="s">
        <v>2176</v>
      </c>
      <c r="L2848" s="64" t="s">
        <v>13279</v>
      </c>
      <c r="M2848" s="64" t="s">
        <v>242</v>
      </c>
      <c r="N2848" s="64" t="s">
        <v>254</v>
      </c>
      <c r="O2848" s="64" t="s">
        <v>568</v>
      </c>
    </row>
    <row r="2849" spans="2:15" x14ac:dyDescent="0.3">
      <c r="B2849" t="s">
        <v>1536</v>
      </c>
      <c r="C2849" t="s">
        <v>15023</v>
      </c>
      <c r="D2849" t="s">
        <v>2378</v>
      </c>
      <c r="E2849" s="64">
        <v>0</v>
      </c>
      <c r="F2849" s="64">
        <v>0</v>
      </c>
      <c r="G2849" s="47">
        <v>42320</v>
      </c>
      <c r="H2849" s="71">
        <v>7.25</v>
      </c>
      <c r="I2849" s="64">
        <v>-1</v>
      </c>
      <c r="J2849" s="64" t="s">
        <v>1538</v>
      </c>
      <c r="K2849" s="64" t="s">
        <v>2160</v>
      </c>
      <c r="L2849" s="64" t="s">
        <v>3939</v>
      </c>
      <c r="M2849" s="64" t="s">
        <v>246</v>
      </c>
      <c r="N2849" s="64" t="s">
        <v>254</v>
      </c>
      <c r="O2849" s="64" t="s">
        <v>568</v>
      </c>
    </row>
    <row r="2850" spans="2:15" x14ac:dyDescent="0.3">
      <c r="B2850" t="s">
        <v>1536</v>
      </c>
      <c r="C2850" t="s">
        <v>15061</v>
      </c>
      <c r="D2850" t="s">
        <v>1479</v>
      </c>
      <c r="E2850" s="64">
        <v>2</v>
      </c>
      <c r="F2850" s="64">
        <v>278.20999999999998</v>
      </c>
      <c r="G2850" s="47">
        <v>42332</v>
      </c>
      <c r="H2850" s="71">
        <v>7.25</v>
      </c>
      <c r="I2850" s="64">
        <v>-1</v>
      </c>
      <c r="J2850" s="64" t="s">
        <v>1538</v>
      </c>
      <c r="K2850" s="64" t="s">
        <v>2160</v>
      </c>
      <c r="L2850" s="64" t="s">
        <v>2936</v>
      </c>
      <c r="M2850" s="64" t="s">
        <v>246</v>
      </c>
      <c r="N2850" s="64" t="s">
        <v>254</v>
      </c>
      <c r="O2850" s="64" t="s">
        <v>568</v>
      </c>
    </row>
    <row r="2851" spans="2:15" x14ac:dyDescent="0.3">
      <c r="B2851" t="s">
        <v>1536</v>
      </c>
      <c r="C2851" t="s">
        <v>12273</v>
      </c>
      <c r="D2851" t="s">
        <v>2237</v>
      </c>
      <c r="E2851" s="64">
        <v>0</v>
      </c>
      <c r="F2851" s="64">
        <v>0</v>
      </c>
      <c r="G2851" s="47">
        <v>42325</v>
      </c>
      <c r="H2851" s="71">
        <v>7.25</v>
      </c>
      <c r="I2851" s="64">
        <v>104455</v>
      </c>
      <c r="J2851" s="64" t="s">
        <v>1538</v>
      </c>
      <c r="K2851" s="64" t="s">
        <v>2160</v>
      </c>
      <c r="L2851" s="64" t="s">
        <v>12244</v>
      </c>
      <c r="M2851" s="64" t="s">
        <v>236</v>
      </c>
      <c r="N2851" s="64" t="s">
        <v>254</v>
      </c>
      <c r="O2851" s="64" t="s">
        <v>568</v>
      </c>
    </row>
    <row r="2852" spans="2:15" x14ac:dyDescent="0.3">
      <c r="B2852" t="s">
        <v>1536</v>
      </c>
      <c r="C2852" t="s">
        <v>15362</v>
      </c>
      <c r="D2852" t="s">
        <v>1473</v>
      </c>
      <c r="E2852" s="64">
        <v>0</v>
      </c>
      <c r="F2852" s="64">
        <v>0</v>
      </c>
      <c r="G2852" s="47">
        <v>42318</v>
      </c>
      <c r="H2852" s="71">
        <v>7.25</v>
      </c>
      <c r="I2852" s="64">
        <v>-1</v>
      </c>
      <c r="J2852" s="64" t="s">
        <v>1538</v>
      </c>
      <c r="K2852" s="64" t="s">
        <v>2173</v>
      </c>
      <c r="L2852" s="64" t="s">
        <v>2470</v>
      </c>
      <c r="M2852" s="64" t="s">
        <v>242</v>
      </c>
      <c r="N2852" s="64" t="s">
        <v>254</v>
      </c>
      <c r="O2852" s="64" t="s">
        <v>568</v>
      </c>
    </row>
    <row r="2853" spans="2:15" x14ac:dyDescent="0.3">
      <c r="B2853" t="s">
        <v>1536</v>
      </c>
      <c r="C2853" t="s">
        <v>15419</v>
      </c>
      <c r="D2853" t="s">
        <v>1725</v>
      </c>
      <c r="E2853" s="64">
        <v>0</v>
      </c>
      <c r="F2853" s="64">
        <v>0</v>
      </c>
      <c r="G2853" s="47">
        <v>42321</v>
      </c>
      <c r="H2853" s="71">
        <v>7.25</v>
      </c>
      <c r="I2853" s="64">
        <v>-1</v>
      </c>
      <c r="J2853" s="64" t="s">
        <v>1538</v>
      </c>
      <c r="K2853" s="64" t="s">
        <v>2176</v>
      </c>
      <c r="L2853" s="64" t="s">
        <v>15420</v>
      </c>
      <c r="M2853" s="64" t="s">
        <v>236</v>
      </c>
      <c r="N2853" s="64" t="s">
        <v>254</v>
      </c>
      <c r="O2853" s="64" t="s">
        <v>568</v>
      </c>
    </row>
    <row r="2854" spans="2:15" x14ac:dyDescent="0.3">
      <c r="B2854" t="s">
        <v>1536</v>
      </c>
      <c r="C2854" t="s">
        <v>15499</v>
      </c>
      <c r="D2854" t="s">
        <v>1988</v>
      </c>
      <c r="E2854" s="64">
        <v>0</v>
      </c>
      <c r="F2854" s="64">
        <v>0</v>
      </c>
      <c r="G2854" s="47">
        <v>42312</v>
      </c>
      <c r="H2854" s="71">
        <v>7.25</v>
      </c>
      <c r="I2854" s="64">
        <v>-1</v>
      </c>
      <c r="J2854" s="64" t="s">
        <v>1538</v>
      </c>
      <c r="K2854" s="64" t="s">
        <v>2160</v>
      </c>
      <c r="L2854" s="64" t="s">
        <v>2925</v>
      </c>
      <c r="M2854" s="64" t="s">
        <v>242</v>
      </c>
      <c r="N2854" s="64" t="s">
        <v>254</v>
      </c>
      <c r="O2854" s="64" t="s">
        <v>568</v>
      </c>
    </row>
    <row r="2855" spans="2:15" x14ac:dyDescent="0.3">
      <c r="B2855" t="s">
        <v>1536</v>
      </c>
      <c r="C2855" t="s">
        <v>15536</v>
      </c>
      <c r="D2855" t="s">
        <v>422</v>
      </c>
      <c r="E2855" s="64">
        <v>0</v>
      </c>
      <c r="F2855" s="64">
        <v>0</v>
      </c>
      <c r="G2855" s="47">
        <v>42310</v>
      </c>
      <c r="H2855" s="71">
        <v>7.25</v>
      </c>
      <c r="I2855" s="64">
        <v>-1</v>
      </c>
      <c r="J2855" s="64" t="s">
        <v>1538</v>
      </c>
      <c r="K2855" s="64" t="s">
        <v>2173</v>
      </c>
      <c r="L2855" s="64" t="s">
        <v>4235</v>
      </c>
      <c r="M2855" s="64" t="s">
        <v>246</v>
      </c>
      <c r="N2855" s="64" t="s">
        <v>254</v>
      </c>
      <c r="O2855" s="64" t="s">
        <v>568</v>
      </c>
    </row>
    <row r="2856" spans="2:15" x14ac:dyDescent="0.3">
      <c r="B2856" t="s">
        <v>1536</v>
      </c>
      <c r="C2856" t="s">
        <v>15583</v>
      </c>
      <c r="D2856" t="s">
        <v>2031</v>
      </c>
      <c r="E2856" s="64">
        <v>0</v>
      </c>
      <c r="F2856" s="64">
        <v>0</v>
      </c>
      <c r="G2856" s="47">
        <v>42318</v>
      </c>
      <c r="H2856" s="71">
        <v>7.25</v>
      </c>
      <c r="I2856" s="64">
        <v>-1</v>
      </c>
      <c r="J2856" s="64" t="s">
        <v>249</v>
      </c>
      <c r="K2856" s="64" t="s">
        <v>2160</v>
      </c>
      <c r="L2856" s="64" t="s">
        <v>15584</v>
      </c>
      <c r="M2856" s="64" t="s">
        <v>242</v>
      </c>
      <c r="N2856" s="64" t="s">
        <v>254</v>
      </c>
      <c r="O2856" s="64" t="s">
        <v>568</v>
      </c>
    </row>
    <row r="2857" spans="2:15" x14ac:dyDescent="0.3">
      <c r="B2857" t="s">
        <v>1536</v>
      </c>
      <c r="C2857" t="s">
        <v>15674</v>
      </c>
      <c r="D2857" t="s">
        <v>1475</v>
      </c>
      <c r="E2857" s="64">
        <v>0</v>
      </c>
      <c r="F2857" s="64">
        <v>0</v>
      </c>
      <c r="G2857" s="47">
        <v>42317</v>
      </c>
      <c r="H2857" s="71">
        <v>7.25</v>
      </c>
      <c r="I2857" s="64">
        <v>-1</v>
      </c>
      <c r="J2857" s="64" t="s">
        <v>249</v>
      </c>
      <c r="K2857" s="64" t="s">
        <v>2176</v>
      </c>
      <c r="L2857" s="64" t="s">
        <v>11495</v>
      </c>
      <c r="M2857" s="64" t="s">
        <v>236</v>
      </c>
      <c r="N2857" s="64" t="s">
        <v>254</v>
      </c>
      <c r="O2857" s="64" t="s">
        <v>568</v>
      </c>
    </row>
    <row r="2858" spans="2:15" x14ac:dyDescent="0.3">
      <c r="B2858" t="s">
        <v>1536</v>
      </c>
      <c r="C2858" t="s">
        <v>15697</v>
      </c>
      <c r="D2858" t="s">
        <v>2371</v>
      </c>
      <c r="E2858" s="64">
        <v>0</v>
      </c>
      <c r="F2858" s="64">
        <v>0</v>
      </c>
      <c r="G2858" s="47">
        <v>42332</v>
      </c>
      <c r="H2858" s="71">
        <v>7.25</v>
      </c>
      <c r="I2858" s="64">
        <v>295881</v>
      </c>
      <c r="J2858" s="64" t="s">
        <v>1538</v>
      </c>
      <c r="K2858" s="64" t="s">
        <v>2160</v>
      </c>
      <c r="L2858" s="64" t="s">
        <v>15698</v>
      </c>
      <c r="M2858" s="64" t="s">
        <v>236</v>
      </c>
      <c r="N2858" s="64" t="s">
        <v>254</v>
      </c>
      <c r="O2858" s="64" t="s">
        <v>568</v>
      </c>
    </row>
    <row r="2859" spans="2:15" x14ac:dyDescent="0.3">
      <c r="B2859" t="s">
        <v>1536</v>
      </c>
      <c r="C2859" t="s">
        <v>15725</v>
      </c>
      <c r="D2859" t="s">
        <v>1425</v>
      </c>
      <c r="E2859" s="64">
        <v>0</v>
      </c>
      <c r="F2859" s="64">
        <v>0</v>
      </c>
      <c r="G2859" s="47">
        <v>42335</v>
      </c>
      <c r="H2859" s="71">
        <v>7.25</v>
      </c>
      <c r="I2859" s="64">
        <v>-1</v>
      </c>
      <c r="J2859" s="64" t="s">
        <v>249</v>
      </c>
      <c r="K2859" s="64" t="s">
        <v>2160</v>
      </c>
      <c r="L2859" s="64" t="s">
        <v>4726</v>
      </c>
      <c r="M2859" s="64" t="s">
        <v>242</v>
      </c>
      <c r="N2859" s="64" t="s">
        <v>254</v>
      </c>
      <c r="O2859" s="64" t="s">
        <v>568</v>
      </c>
    </row>
    <row r="2860" spans="2:15" x14ac:dyDescent="0.3">
      <c r="B2860" t="s">
        <v>1536</v>
      </c>
      <c r="C2860" t="s">
        <v>15999</v>
      </c>
      <c r="D2860" t="s">
        <v>291</v>
      </c>
      <c r="E2860" s="64">
        <v>0</v>
      </c>
      <c r="F2860" s="64">
        <v>0</v>
      </c>
      <c r="G2860" s="47">
        <v>42310</v>
      </c>
      <c r="H2860" s="71">
        <v>7.25</v>
      </c>
      <c r="I2860" s="64">
        <v>-1</v>
      </c>
      <c r="J2860" s="64" t="s">
        <v>1538</v>
      </c>
      <c r="K2860" s="64" t="s">
        <v>2173</v>
      </c>
      <c r="L2860" s="64" t="s">
        <v>12965</v>
      </c>
      <c r="M2860" s="64" t="s">
        <v>236</v>
      </c>
      <c r="N2860" s="64" t="s">
        <v>254</v>
      </c>
      <c r="O2860" s="64" t="s">
        <v>568</v>
      </c>
    </row>
    <row r="2861" spans="2:15" x14ac:dyDescent="0.3">
      <c r="B2861" t="s">
        <v>1536</v>
      </c>
      <c r="C2861" t="s">
        <v>16008</v>
      </c>
      <c r="D2861" t="s">
        <v>1523</v>
      </c>
      <c r="E2861" s="64">
        <v>0</v>
      </c>
      <c r="F2861" s="64">
        <v>0</v>
      </c>
      <c r="G2861" s="47">
        <v>42332</v>
      </c>
      <c r="H2861" s="71">
        <v>7.25</v>
      </c>
      <c r="I2861" s="64">
        <v>-1</v>
      </c>
      <c r="J2861" s="64" t="s">
        <v>1538</v>
      </c>
      <c r="K2861" s="64" t="s">
        <v>2160</v>
      </c>
      <c r="L2861" s="64" t="s">
        <v>3939</v>
      </c>
      <c r="M2861" s="64" t="s">
        <v>242</v>
      </c>
      <c r="N2861" s="64" t="s">
        <v>254</v>
      </c>
      <c r="O2861" s="64" t="s">
        <v>568</v>
      </c>
    </row>
    <row r="2862" spans="2:15" x14ac:dyDescent="0.3">
      <c r="B2862" t="s">
        <v>1536</v>
      </c>
      <c r="C2862" t="s">
        <v>16018</v>
      </c>
      <c r="D2862" t="s">
        <v>1731</v>
      </c>
      <c r="E2862" s="64">
        <v>1</v>
      </c>
      <c r="F2862" s="64">
        <v>111.28</v>
      </c>
      <c r="G2862" s="47">
        <v>42338</v>
      </c>
      <c r="H2862" s="71">
        <v>7.25</v>
      </c>
      <c r="I2862" s="64">
        <v>-1</v>
      </c>
      <c r="J2862" s="64" t="s">
        <v>249</v>
      </c>
      <c r="K2862" s="64" t="s">
        <v>2176</v>
      </c>
      <c r="L2862" s="64" t="s">
        <v>14715</v>
      </c>
      <c r="M2862" s="64" t="s">
        <v>236</v>
      </c>
      <c r="N2862" s="64" t="s">
        <v>254</v>
      </c>
      <c r="O2862" s="64" t="s">
        <v>568</v>
      </c>
    </row>
    <row r="2863" spans="2:15" x14ac:dyDescent="0.3">
      <c r="B2863" t="s">
        <v>1536</v>
      </c>
      <c r="C2863" t="s">
        <v>16106</v>
      </c>
      <c r="D2863" t="s">
        <v>1559</v>
      </c>
      <c r="E2863" s="64">
        <v>1</v>
      </c>
      <c r="F2863" s="64">
        <v>166.93</v>
      </c>
      <c r="G2863" s="47">
        <v>42336</v>
      </c>
      <c r="H2863" s="71">
        <v>7.25</v>
      </c>
      <c r="I2863" s="64">
        <v>-1</v>
      </c>
      <c r="J2863" s="64" t="s">
        <v>1538</v>
      </c>
      <c r="K2863" s="64" t="s">
        <v>2160</v>
      </c>
      <c r="L2863" s="64" t="s">
        <v>4235</v>
      </c>
      <c r="M2863" s="64" t="s">
        <v>246</v>
      </c>
      <c r="N2863" s="64" t="s">
        <v>254</v>
      </c>
      <c r="O2863" s="64" t="s">
        <v>568</v>
      </c>
    </row>
    <row r="2864" spans="2:15" x14ac:dyDescent="0.3">
      <c r="B2864" t="s">
        <v>1536</v>
      </c>
      <c r="C2864" t="s">
        <v>12133</v>
      </c>
      <c r="D2864" t="s">
        <v>2192</v>
      </c>
      <c r="E2864" s="64">
        <v>0</v>
      </c>
      <c r="F2864" s="64">
        <v>0</v>
      </c>
      <c r="G2864" s="47">
        <v>42338</v>
      </c>
      <c r="H2864" s="71">
        <v>7.25</v>
      </c>
      <c r="I2864" s="64">
        <v>102057</v>
      </c>
      <c r="J2864" s="64" t="s">
        <v>249</v>
      </c>
      <c r="K2864" s="64" t="s">
        <v>2160</v>
      </c>
      <c r="L2864" s="64" t="s">
        <v>3939</v>
      </c>
      <c r="M2864" s="64" t="s">
        <v>242</v>
      </c>
      <c r="N2864" s="64" t="s">
        <v>254</v>
      </c>
      <c r="O2864" s="64" t="s">
        <v>568</v>
      </c>
    </row>
    <row r="2865" spans="2:15" x14ac:dyDescent="0.3">
      <c r="B2865" t="s">
        <v>1536</v>
      </c>
      <c r="C2865" t="s">
        <v>16126</v>
      </c>
      <c r="D2865" t="s">
        <v>1422</v>
      </c>
      <c r="E2865" s="64">
        <v>0</v>
      </c>
      <c r="F2865" s="64">
        <v>0</v>
      </c>
      <c r="G2865" s="47">
        <v>42319</v>
      </c>
      <c r="H2865" s="71">
        <v>7.25</v>
      </c>
      <c r="I2865" s="64">
        <v>-1</v>
      </c>
      <c r="J2865" s="64" t="s">
        <v>1538</v>
      </c>
      <c r="K2865" s="64" t="s">
        <v>2176</v>
      </c>
      <c r="L2865" s="64" t="s">
        <v>13069</v>
      </c>
      <c r="M2865" s="64" t="s">
        <v>236</v>
      </c>
      <c r="N2865" s="64" t="s">
        <v>254</v>
      </c>
      <c r="O2865" s="64" t="s">
        <v>568</v>
      </c>
    </row>
    <row r="2866" spans="2:15" x14ac:dyDescent="0.3">
      <c r="B2866" t="s">
        <v>1536</v>
      </c>
      <c r="C2866" t="s">
        <v>16149</v>
      </c>
      <c r="D2866" t="s">
        <v>15102</v>
      </c>
      <c r="E2866" s="64">
        <v>0</v>
      </c>
      <c r="F2866" s="64">
        <v>0</v>
      </c>
      <c r="G2866" s="47">
        <v>42332</v>
      </c>
      <c r="H2866" s="71">
        <v>7.25</v>
      </c>
      <c r="I2866" s="64">
        <v>-1</v>
      </c>
      <c r="J2866" s="64" t="s">
        <v>1538</v>
      </c>
      <c r="K2866" s="64" t="s">
        <v>2160</v>
      </c>
      <c r="L2866" s="64" t="s">
        <v>4726</v>
      </c>
      <c r="M2866" s="64" t="s">
        <v>236</v>
      </c>
      <c r="N2866" s="64" t="s">
        <v>254</v>
      </c>
      <c r="O2866" s="64" t="s">
        <v>568</v>
      </c>
    </row>
    <row r="2867" spans="2:15" x14ac:dyDescent="0.3">
      <c r="B2867" t="s">
        <v>1536</v>
      </c>
      <c r="C2867" t="s">
        <v>11821</v>
      </c>
      <c r="D2867" t="s">
        <v>2359</v>
      </c>
      <c r="E2867" s="64">
        <v>0</v>
      </c>
      <c r="F2867" s="64">
        <v>0</v>
      </c>
      <c r="G2867" s="47">
        <v>42318</v>
      </c>
      <c r="H2867" s="71">
        <v>7.25</v>
      </c>
      <c r="I2867" s="64">
        <v>72453</v>
      </c>
      <c r="J2867" s="64" t="s">
        <v>1538</v>
      </c>
      <c r="K2867" s="64" t="s">
        <v>2160</v>
      </c>
      <c r="L2867" s="64" t="s">
        <v>11315</v>
      </c>
      <c r="M2867" s="64" t="s">
        <v>242</v>
      </c>
      <c r="N2867" s="64" t="s">
        <v>254</v>
      </c>
      <c r="O2867" s="64" t="s">
        <v>568</v>
      </c>
    </row>
    <row r="2868" spans="2:15" x14ac:dyDescent="0.3">
      <c r="B2868" t="s">
        <v>1536</v>
      </c>
      <c r="C2868" t="s">
        <v>16277</v>
      </c>
      <c r="D2868" t="s">
        <v>368</v>
      </c>
      <c r="E2868" s="64">
        <v>1</v>
      </c>
      <c r="F2868" s="64">
        <v>333.85</v>
      </c>
      <c r="G2868" s="47">
        <v>42315</v>
      </c>
      <c r="H2868" s="71">
        <v>7.25</v>
      </c>
      <c r="I2868" s="64">
        <v>-1</v>
      </c>
      <c r="J2868" s="64" t="s">
        <v>1538</v>
      </c>
      <c r="K2868" s="64" t="s">
        <v>2173</v>
      </c>
      <c r="L2868" s="64" t="s">
        <v>16278</v>
      </c>
      <c r="M2868" s="64" t="s">
        <v>236</v>
      </c>
      <c r="N2868" s="64" t="s">
        <v>254</v>
      </c>
      <c r="O2868" s="64" t="s">
        <v>568</v>
      </c>
    </row>
    <row r="2869" spans="2:15" x14ac:dyDescent="0.3">
      <c r="B2869" t="s">
        <v>1536</v>
      </c>
      <c r="C2869" t="s">
        <v>16335</v>
      </c>
      <c r="D2869" t="s">
        <v>1516</v>
      </c>
      <c r="E2869" s="64">
        <v>0</v>
      </c>
      <c r="F2869" s="64">
        <v>0</v>
      </c>
      <c r="G2869" s="47">
        <v>42313</v>
      </c>
      <c r="H2869" s="71">
        <v>7.25</v>
      </c>
      <c r="I2869" s="64">
        <v>-1</v>
      </c>
      <c r="J2869" s="64" t="s">
        <v>1538</v>
      </c>
      <c r="K2869" s="64" t="s">
        <v>2160</v>
      </c>
      <c r="L2869" s="64" t="s">
        <v>12859</v>
      </c>
      <c r="M2869" s="64" t="s">
        <v>241</v>
      </c>
      <c r="N2869" s="64" t="s">
        <v>254</v>
      </c>
      <c r="O2869" s="64" t="s">
        <v>568</v>
      </c>
    </row>
    <row r="2870" spans="2:15" x14ac:dyDescent="0.3">
      <c r="B2870" t="s">
        <v>1536</v>
      </c>
      <c r="C2870" t="s">
        <v>16501</v>
      </c>
      <c r="D2870" t="s">
        <v>422</v>
      </c>
      <c r="E2870" s="64">
        <v>0</v>
      </c>
      <c r="F2870" s="64">
        <v>0</v>
      </c>
      <c r="G2870" s="47">
        <v>42328</v>
      </c>
      <c r="H2870" s="71">
        <v>7.25</v>
      </c>
      <c r="I2870" s="64">
        <v>-1</v>
      </c>
      <c r="J2870" s="64" t="s">
        <v>1538</v>
      </c>
      <c r="K2870" s="64" t="s">
        <v>2160</v>
      </c>
      <c r="L2870" s="64" t="s">
        <v>4726</v>
      </c>
      <c r="M2870" s="64" t="s">
        <v>242</v>
      </c>
      <c r="N2870" s="64" t="s">
        <v>254</v>
      </c>
      <c r="O2870" s="64" t="s">
        <v>568</v>
      </c>
    </row>
    <row r="2871" spans="2:15" x14ac:dyDescent="0.3">
      <c r="B2871" t="s">
        <v>1536</v>
      </c>
      <c r="C2871" t="s">
        <v>16648</v>
      </c>
      <c r="D2871" t="s">
        <v>1533</v>
      </c>
      <c r="E2871" s="64">
        <v>0</v>
      </c>
      <c r="F2871" s="64">
        <v>0</v>
      </c>
      <c r="G2871" s="47">
        <v>42338</v>
      </c>
      <c r="H2871" s="71">
        <v>7.25</v>
      </c>
      <c r="I2871" s="64">
        <v>-1</v>
      </c>
      <c r="J2871" s="64" t="s">
        <v>1538</v>
      </c>
      <c r="K2871" s="64" t="s">
        <v>2160</v>
      </c>
      <c r="L2871" s="64" t="s">
        <v>8716</v>
      </c>
      <c r="M2871" s="64" t="s">
        <v>239</v>
      </c>
      <c r="N2871" s="64" t="s">
        <v>254</v>
      </c>
      <c r="O2871" s="64" t="s">
        <v>568</v>
      </c>
    </row>
    <row r="2872" spans="2:15" x14ac:dyDescent="0.3">
      <c r="B2872" t="s">
        <v>1536</v>
      </c>
      <c r="C2872" t="s">
        <v>16877</v>
      </c>
      <c r="D2872" t="s">
        <v>512</v>
      </c>
      <c r="E2872" s="64">
        <v>0</v>
      </c>
      <c r="F2872" s="64">
        <v>0</v>
      </c>
      <c r="G2872" s="47">
        <v>42334</v>
      </c>
      <c r="H2872" s="71">
        <v>7.25</v>
      </c>
      <c r="I2872" s="64">
        <v>-1</v>
      </c>
      <c r="J2872" s="64" t="s">
        <v>249</v>
      </c>
      <c r="K2872" s="64" t="s">
        <v>1535</v>
      </c>
      <c r="L2872" s="64" t="s">
        <v>1535</v>
      </c>
      <c r="M2872" s="64" t="s">
        <v>241</v>
      </c>
      <c r="N2872" s="64" t="s">
        <v>254</v>
      </c>
      <c r="O2872" s="64" t="s">
        <v>568</v>
      </c>
    </row>
    <row r="2873" spans="2:15" x14ac:dyDescent="0.3">
      <c r="B2873" t="s">
        <v>1536</v>
      </c>
      <c r="C2873" t="s">
        <v>17045</v>
      </c>
      <c r="D2873" t="s">
        <v>1457</v>
      </c>
      <c r="E2873" s="64">
        <v>0</v>
      </c>
      <c r="F2873" s="64">
        <v>0</v>
      </c>
      <c r="G2873" s="47">
        <v>42332</v>
      </c>
      <c r="H2873" s="71">
        <v>7.25</v>
      </c>
      <c r="I2873" s="64">
        <v>-1</v>
      </c>
      <c r="J2873" s="64" t="s">
        <v>1538</v>
      </c>
      <c r="K2873" s="64" t="s">
        <v>2160</v>
      </c>
      <c r="L2873" s="64" t="s">
        <v>4726</v>
      </c>
      <c r="M2873" s="64" t="s">
        <v>246</v>
      </c>
      <c r="N2873" s="64" t="s">
        <v>254</v>
      </c>
      <c r="O2873" s="64" t="s">
        <v>568</v>
      </c>
    </row>
    <row r="2874" spans="2:15" x14ac:dyDescent="0.3">
      <c r="B2874" t="s">
        <v>1536</v>
      </c>
      <c r="C2874" t="s">
        <v>17098</v>
      </c>
      <c r="D2874" t="s">
        <v>395</v>
      </c>
      <c r="E2874" s="64">
        <v>0</v>
      </c>
      <c r="F2874" s="64">
        <v>0</v>
      </c>
      <c r="G2874" s="47">
        <v>42331</v>
      </c>
      <c r="H2874" s="71">
        <v>7.25</v>
      </c>
      <c r="I2874" s="64">
        <v>-1</v>
      </c>
      <c r="J2874" s="64" t="s">
        <v>1538</v>
      </c>
      <c r="K2874" s="64" t="s">
        <v>1535</v>
      </c>
      <c r="L2874" s="64" t="s">
        <v>1535</v>
      </c>
      <c r="M2874" s="64" t="s">
        <v>236</v>
      </c>
      <c r="N2874" s="64" t="s">
        <v>254</v>
      </c>
      <c r="O2874" s="64" t="s">
        <v>568</v>
      </c>
    </row>
    <row r="2875" spans="2:15" x14ac:dyDescent="0.3">
      <c r="B2875" t="s">
        <v>1536</v>
      </c>
      <c r="C2875" t="s">
        <v>17486</v>
      </c>
      <c r="D2875" t="s">
        <v>1693</v>
      </c>
      <c r="E2875" s="64">
        <v>1</v>
      </c>
      <c r="F2875" s="64">
        <v>166.93</v>
      </c>
      <c r="G2875" s="47">
        <v>42332</v>
      </c>
      <c r="H2875" s="71">
        <v>7.25</v>
      </c>
      <c r="I2875" s="64">
        <v>-1</v>
      </c>
      <c r="J2875" s="64" t="s">
        <v>1538</v>
      </c>
      <c r="K2875" s="64" t="s">
        <v>1535</v>
      </c>
      <c r="L2875" s="64" t="s">
        <v>1535</v>
      </c>
      <c r="M2875" s="64" t="s">
        <v>236</v>
      </c>
      <c r="N2875" s="64" t="s">
        <v>254</v>
      </c>
      <c r="O2875" s="64" t="s">
        <v>568</v>
      </c>
    </row>
    <row r="2876" spans="2:15" x14ac:dyDescent="0.3">
      <c r="B2876" t="s">
        <v>1536</v>
      </c>
      <c r="C2876" t="s">
        <v>17491</v>
      </c>
      <c r="D2876" t="s">
        <v>329</v>
      </c>
      <c r="E2876" s="64">
        <v>0</v>
      </c>
      <c r="F2876" s="64">
        <v>0</v>
      </c>
      <c r="G2876" s="47">
        <v>42318</v>
      </c>
      <c r="H2876" s="71">
        <v>7.25</v>
      </c>
      <c r="I2876" s="64">
        <v>-1</v>
      </c>
      <c r="J2876" s="64" t="s">
        <v>1538</v>
      </c>
      <c r="K2876" s="64" t="s">
        <v>1535</v>
      </c>
      <c r="L2876" s="64" t="s">
        <v>1535</v>
      </c>
      <c r="M2876" s="64" t="s">
        <v>236</v>
      </c>
      <c r="N2876" s="64" t="s">
        <v>254</v>
      </c>
      <c r="O2876" s="64" t="s">
        <v>568</v>
      </c>
    </row>
    <row r="2877" spans="2:15" x14ac:dyDescent="0.3">
      <c r="B2877" t="s">
        <v>1536</v>
      </c>
      <c r="C2877" t="s">
        <v>17532</v>
      </c>
      <c r="D2877" t="s">
        <v>549</v>
      </c>
      <c r="E2877" s="64">
        <v>0</v>
      </c>
      <c r="F2877" s="64">
        <v>0</v>
      </c>
      <c r="G2877" s="47">
        <v>42328</v>
      </c>
      <c r="H2877" s="71">
        <v>7.25</v>
      </c>
      <c r="I2877" s="64">
        <v>-1</v>
      </c>
      <c r="J2877" s="64" t="s">
        <v>1538</v>
      </c>
      <c r="K2877" s="64" t="s">
        <v>1535</v>
      </c>
      <c r="L2877" s="64" t="s">
        <v>1535</v>
      </c>
      <c r="M2877" s="64" t="s">
        <v>239</v>
      </c>
      <c r="N2877" s="64" t="s">
        <v>254</v>
      </c>
      <c r="O2877" s="64" t="s">
        <v>568</v>
      </c>
    </row>
    <row r="2878" spans="2:15" x14ac:dyDescent="0.3">
      <c r="B2878" t="s">
        <v>1536</v>
      </c>
      <c r="C2878" t="s">
        <v>12719</v>
      </c>
      <c r="D2878" t="s">
        <v>1735</v>
      </c>
      <c r="E2878" s="64">
        <v>0</v>
      </c>
      <c r="F2878" s="64">
        <v>0</v>
      </c>
      <c r="G2878" s="47">
        <v>42303</v>
      </c>
      <c r="H2878" s="71">
        <v>7.333333333333333</v>
      </c>
      <c r="I2878" s="64">
        <v>-1</v>
      </c>
      <c r="J2878" s="64" t="s">
        <v>1538</v>
      </c>
      <c r="K2878" s="64" t="s">
        <v>1535</v>
      </c>
      <c r="L2878" s="64" t="s">
        <v>1535</v>
      </c>
      <c r="M2878" s="64" t="s">
        <v>246</v>
      </c>
      <c r="N2878" s="64" t="s">
        <v>254</v>
      </c>
      <c r="O2878" s="64" t="s">
        <v>568</v>
      </c>
    </row>
    <row r="2879" spans="2:15" x14ac:dyDescent="0.3">
      <c r="B2879" t="s">
        <v>1536</v>
      </c>
      <c r="C2879" t="s">
        <v>12765</v>
      </c>
      <c r="D2879" t="s">
        <v>501</v>
      </c>
      <c r="E2879" s="64">
        <v>0</v>
      </c>
      <c r="F2879" s="64">
        <v>0</v>
      </c>
      <c r="G2879" s="47">
        <v>42303</v>
      </c>
      <c r="H2879" s="71">
        <v>7.333333333333333</v>
      </c>
      <c r="I2879" s="64">
        <v>-1</v>
      </c>
      <c r="J2879" s="64" t="s">
        <v>1538</v>
      </c>
      <c r="K2879" s="64" t="s">
        <v>1535</v>
      </c>
      <c r="L2879" s="64" t="s">
        <v>1535</v>
      </c>
      <c r="M2879" s="64" t="s">
        <v>246</v>
      </c>
      <c r="N2879" s="64" t="s">
        <v>254</v>
      </c>
      <c r="O2879" s="64" t="s">
        <v>568</v>
      </c>
    </row>
    <row r="2880" spans="2:15" x14ac:dyDescent="0.3">
      <c r="B2880" t="s">
        <v>1536</v>
      </c>
      <c r="C2880" t="s">
        <v>13067</v>
      </c>
      <c r="D2880" t="s">
        <v>13068</v>
      </c>
      <c r="E2880" s="64">
        <v>1</v>
      </c>
      <c r="F2880" s="64">
        <v>333.85</v>
      </c>
      <c r="G2880" s="47">
        <v>42298</v>
      </c>
      <c r="H2880" s="71">
        <v>7.333333333333333</v>
      </c>
      <c r="I2880" s="64">
        <v>-1</v>
      </c>
      <c r="J2880" s="64" t="s">
        <v>249</v>
      </c>
      <c r="K2880" s="64" t="s">
        <v>2176</v>
      </c>
      <c r="L2880" s="64" t="s">
        <v>13069</v>
      </c>
      <c r="M2880" s="64" t="s">
        <v>236</v>
      </c>
      <c r="N2880" s="64" t="s">
        <v>254</v>
      </c>
      <c r="O2880" s="64" t="s">
        <v>568</v>
      </c>
    </row>
    <row r="2881" spans="2:15" x14ac:dyDescent="0.3">
      <c r="B2881" t="s">
        <v>1536</v>
      </c>
      <c r="C2881" t="s">
        <v>13431</v>
      </c>
      <c r="D2881" t="s">
        <v>2042</v>
      </c>
      <c r="E2881" s="64">
        <v>0</v>
      </c>
      <c r="F2881" s="64">
        <v>0</v>
      </c>
      <c r="G2881" s="47">
        <v>42298</v>
      </c>
      <c r="H2881" s="71">
        <v>7.333333333333333</v>
      </c>
      <c r="I2881" s="64">
        <v>-1</v>
      </c>
      <c r="J2881" s="64" t="s">
        <v>1538</v>
      </c>
      <c r="K2881" s="64" t="s">
        <v>2160</v>
      </c>
      <c r="L2881" s="64" t="s">
        <v>13432</v>
      </c>
      <c r="M2881" s="64" t="s">
        <v>241</v>
      </c>
      <c r="N2881" s="64" t="s">
        <v>254</v>
      </c>
      <c r="O2881" s="64" t="s">
        <v>568</v>
      </c>
    </row>
    <row r="2882" spans="2:15" x14ac:dyDescent="0.3">
      <c r="B2882" t="s">
        <v>1536</v>
      </c>
      <c r="C2882" t="s">
        <v>13749</v>
      </c>
      <c r="D2882" t="s">
        <v>2729</v>
      </c>
      <c r="E2882" s="64">
        <v>0</v>
      </c>
      <c r="F2882" s="64">
        <v>0</v>
      </c>
      <c r="G2882" s="47">
        <v>42294</v>
      </c>
      <c r="H2882" s="71">
        <v>7.333333333333333</v>
      </c>
      <c r="I2882" s="64">
        <v>-1</v>
      </c>
      <c r="J2882" s="64" t="s">
        <v>249</v>
      </c>
      <c r="K2882" s="64" t="s">
        <v>2160</v>
      </c>
      <c r="L2882" s="64" t="s">
        <v>5722</v>
      </c>
      <c r="M2882" s="64" t="s">
        <v>236</v>
      </c>
      <c r="N2882" s="64" t="s">
        <v>254</v>
      </c>
      <c r="O2882" s="64" t="s">
        <v>568</v>
      </c>
    </row>
    <row r="2883" spans="2:15" x14ac:dyDescent="0.3">
      <c r="B2883" t="s">
        <v>1536</v>
      </c>
      <c r="C2883" t="s">
        <v>13848</v>
      </c>
      <c r="D2883" t="s">
        <v>490</v>
      </c>
      <c r="E2883" s="64">
        <v>1</v>
      </c>
      <c r="F2883" s="64">
        <v>166.93</v>
      </c>
      <c r="G2883" s="47">
        <v>42304</v>
      </c>
      <c r="H2883" s="71">
        <v>7.333333333333333</v>
      </c>
      <c r="I2883" s="64">
        <v>-1</v>
      </c>
      <c r="J2883" s="64" t="s">
        <v>249</v>
      </c>
      <c r="K2883" s="64" t="s">
        <v>1535</v>
      </c>
      <c r="L2883" s="64" t="s">
        <v>1535</v>
      </c>
      <c r="M2883" s="64" t="s">
        <v>236</v>
      </c>
      <c r="N2883" s="64" t="s">
        <v>254</v>
      </c>
      <c r="O2883" s="64" t="s">
        <v>568</v>
      </c>
    </row>
    <row r="2884" spans="2:15" x14ac:dyDescent="0.3">
      <c r="B2884" t="s">
        <v>1536</v>
      </c>
      <c r="C2884" t="s">
        <v>13998</v>
      </c>
      <c r="D2884" t="s">
        <v>1499</v>
      </c>
      <c r="E2884" s="64">
        <v>0</v>
      </c>
      <c r="F2884" s="64">
        <v>0</v>
      </c>
      <c r="G2884" s="47">
        <v>42289</v>
      </c>
      <c r="H2884" s="71">
        <v>7.333333333333333</v>
      </c>
      <c r="I2884" s="64">
        <v>-1</v>
      </c>
      <c r="J2884" s="64" t="s">
        <v>1538</v>
      </c>
      <c r="K2884" s="64" t="s">
        <v>2160</v>
      </c>
      <c r="L2884" s="64" t="s">
        <v>2925</v>
      </c>
      <c r="M2884" s="64" t="s">
        <v>236</v>
      </c>
      <c r="N2884" s="64" t="s">
        <v>254</v>
      </c>
      <c r="O2884" s="64" t="s">
        <v>568</v>
      </c>
    </row>
    <row r="2885" spans="2:15" x14ac:dyDescent="0.3">
      <c r="B2885" t="s">
        <v>1536</v>
      </c>
      <c r="C2885" t="s">
        <v>14014</v>
      </c>
      <c r="D2885" t="s">
        <v>1686</v>
      </c>
      <c r="E2885" s="64">
        <v>0</v>
      </c>
      <c r="F2885" s="64">
        <v>0</v>
      </c>
      <c r="G2885" s="47">
        <v>42297</v>
      </c>
      <c r="H2885" s="71">
        <v>7.333333333333333</v>
      </c>
      <c r="I2885" s="64">
        <v>-1</v>
      </c>
      <c r="J2885" s="64" t="s">
        <v>1538</v>
      </c>
      <c r="K2885" s="64" t="s">
        <v>2173</v>
      </c>
      <c r="L2885" s="64" t="s">
        <v>14015</v>
      </c>
      <c r="M2885" s="64" t="s">
        <v>242</v>
      </c>
      <c r="N2885" s="64" t="s">
        <v>254</v>
      </c>
      <c r="O2885" s="64" t="s">
        <v>568</v>
      </c>
    </row>
    <row r="2886" spans="2:15" x14ac:dyDescent="0.3">
      <c r="B2886" t="s">
        <v>1536</v>
      </c>
      <c r="C2886" t="s">
        <v>12094</v>
      </c>
      <c r="D2886" t="s">
        <v>2280</v>
      </c>
      <c r="E2886" s="64">
        <v>0</v>
      </c>
      <c r="F2886" s="64">
        <v>0</v>
      </c>
      <c r="G2886" s="47">
        <v>42297</v>
      </c>
      <c r="H2886" s="71">
        <v>7.333333333333333</v>
      </c>
      <c r="I2886" s="64">
        <v>283140</v>
      </c>
      <c r="J2886" s="64" t="s">
        <v>249</v>
      </c>
      <c r="K2886" s="64" t="s">
        <v>2160</v>
      </c>
      <c r="L2886" s="64" t="s">
        <v>3939</v>
      </c>
      <c r="M2886" s="64" t="s">
        <v>236</v>
      </c>
      <c r="N2886" s="64" t="s">
        <v>254</v>
      </c>
      <c r="O2886" s="64" t="s">
        <v>568</v>
      </c>
    </row>
    <row r="2887" spans="2:15" x14ac:dyDescent="0.3">
      <c r="B2887" t="s">
        <v>1536</v>
      </c>
      <c r="C2887" t="s">
        <v>14195</v>
      </c>
      <c r="D2887" t="s">
        <v>2060</v>
      </c>
      <c r="E2887" s="64">
        <v>0</v>
      </c>
      <c r="F2887" s="64">
        <v>0</v>
      </c>
      <c r="G2887" s="47">
        <v>42308</v>
      </c>
      <c r="H2887" s="71">
        <v>7.333333333333333</v>
      </c>
      <c r="I2887" s="64">
        <v>-1</v>
      </c>
      <c r="J2887" s="64" t="s">
        <v>249</v>
      </c>
      <c r="K2887" s="64" t="s">
        <v>2160</v>
      </c>
      <c r="L2887" s="64" t="s">
        <v>3939</v>
      </c>
      <c r="M2887" s="64" t="s">
        <v>236</v>
      </c>
      <c r="N2887" s="64" t="s">
        <v>254</v>
      </c>
      <c r="O2887" s="64" t="s">
        <v>568</v>
      </c>
    </row>
    <row r="2888" spans="2:15" x14ac:dyDescent="0.3">
      <c r="B2888" t="s">
        <v>1536</v>
      </c>
      <c r="C2888" t="s">
        <v>14256</v>
      </c>
      <c r="D2888" t="s">
        <v>14257</v>
      </c>
      <c r="E2888" s="64">
        <v>0</v>
      </c>
      <c r="F2888" s="64">
        <v>0</v>
      </c>
      <c r="G2888" s="47">
        <v>42305</v>
      </c>
      <c r="H2888" s="71">
        <v>7.333333333333333</v>
      </c>
      <c r="I2888" s="64">
        <v>-1</v>
      </c>
      <c r="J2888" s="64" t="s">
        <v>249</v>
      </c>
      <c r="K2888" s="64" t="s">
        <v>2160</v>
      </c>
      <c r="L2888" s="64" t="s">
        <v>2936</v>
      </c>
      <c r="M2888" s="64" t="s">
        <v>236</v>
      </c>
      <c r="N2888" s="64" t="s">
        <v>254</v>
      </c>
      <c r="O2888" s="64" t="s">
        <v>568</v>
      </c>
    </row>
    <row r="2889" spans="2:15" x14ac:dyDescent="0.3">
      <c r="B2889" t="s">
        <v>1536</v>
      </c>
      <c r="C2889" t="s">
        <v>14503</v>
      </c>
      <c r="D2889" t="s">
        <v>1434</v>
      </c>
      <c r="E2889" s="64">
        <v>2</v>
      </c>
      <c r="F2889" s="64">
        <v>500.78</v>
      </c>
      <c r="G2889" s="47">
        <v>42286</v>
      </c>
      <c r="H2889" s="71">
        <v>7.333333333333333</v>
      </c>
      <c r="I2889" s="64">
        <v>-1</v>
      </c>
      <c r="J2889" s="64" t="s">
        <v>1538</v>
      </c>
      <c r="K2889" s="64" t="s">
        <v>2173</v>
      </c>
      <c r="L2889" s="64" t="s">
        <v>2605</v>
      </c>
      <c r="M2889" s="64" t="s">
        <v>242</v>
      </c>
      <c r="N2889" s="64" t="s">
        <v>254</v>
      </c>
      <c r="O2889" s="64" t="s">
        <v>568</v>
      </c>
    </row>
    <row r="2890" spans="2:15" x14ac:dyDescent="0.3">
      <c r="B2890" t="s">
        <v>1536</v>
      </c>
      <c r="C2890" t="s">
        <v>14560</v>
      </c>
      <c r="D2890" t="s">
        <v>1418</v>
      </c>
      <c r="E2890" s="64">
        <v>0</v>
      </c>
      <c r="F2890" s="64">
        <v>0</v>
      </c>
      <c r="G2890" s="47">
        <v>42286</v>
      </c>
      <c r="H2890" s="71">
        <v>7.333333333333333</v>
      </c>
      <c r="I2890" s="64">
        <v>-1</v>
      </c>
      <c r="J2890" s="64" t="s">
        <v>1538</v>
      </c>
      <c r="K2890" s="64" t="s">
        <v>2176</v>
      </c>
      <c r="L2890" s="64" t="s">
        <v>13329</v>
      </c>
      <c r="M2890" s="64" t="s">
        <v>241</v>
      </c>
      <c r="N2890" s="64" t="s">
        <v>254</v>
      </c>
      <c r="O2890" s="64" t="s">
        <v>568</v>
      </c>
    </row>
    <row r="2891" spans="2:15" x14ac:dyDescent="0.3">
      <c r="B2891" t="s">
        <v>1536</v>
      </c>
      <c r="C2891" t="s">
        <v>14696</v>
      </c>
      <c r="D2891" t="s">
        <v>1899</v>
      </c>
      <c r="E2891" s="64">
        <v>0</v>
      </c>
      <c r="F2891" s="64">
        <v>0</v>
      </c>
      <c r="G2891" s="47">
        <v>42304</v>
      </c>
      <c r="H2891" s="71">
        <v>7.333333333333333</v>
      </c>
      <c r="I2891" s="64">
        <v>-1</v>
      </c>
      <c r="J2891" s="64" t="s">
        <v>1538</v>
      </c>
      <c r="K2891" s="64" t="s">
        <v>2176</v>
      </c>
      <c r="L2891" s="64" t="s">
        <v>14697</v>
      </c>
      <c r="M2891" s="64" t="s">
        <v>241</v>
      </c>
      <c r="N2891" s="64" t="s">
        <v>254</v>
      </c>
      <c r="O2891" s="64" t="s">
        <v>568</v>
      </c>
    </row>
    <row r="2892" spans="2:15" x14ac:dyDescent="0.3">
      <c r="B2892" t="s">
        <v>1536</v>
      </c>
      <c r="C2892" t="s">
        <v>11647</v>
      </c>
      <c r="D2892" t="s">
        <v>2180</v>
      </c>
      <c r="E2892" s="64">
        <v>0</v>
      </c>
      <c r="F2892" s="64">
        <v>0</v>
      </c>
      <c r="G2892" s="47">
        <v>42292</v>
      </c>
      <c r="H2892" s="71">
        <v>7.333333333333333</v>
      </c>
      <c r="I2892" s="64">
        <v>100240</v>
      </c>
      <c r="J2892" s="64" t="s">
        <v>1538</v>
      </c>
      <c r="K2892" s="64" t="s">
        <v>2173</v>
      </c>
      <c r="L2892" s="64" t="s">
        <v>11648</v>
      </c>
      <c r="M2892" s="64" t="s">
        <v>236</v>
      </c>
      <c r="N2892" s="64" t="s">
        <v>254</v>
      </c>
      <c r="O2892" s="64" t="s">
        <v>568</v>
      </c>
    </row>
    <row r="2893" spans="2:15" x14ac:dyDescent="0.3">
      <c r="B2893" t="s">
        <v>1536</v>
      </c>
      <c r="C2893" t="s">
        <v>15096</v>
      </c>
      <c r="D2893" t="s">
        <v>1731</v>
      </c>
      <c r="E2893" s="64">
        <v>1</v>
      </c>
      <c r="F2893" s="64">
        <v>1363.76</v>
      </c>
      <c r="G2893" s="47">
        <v>42297</v>
      </c>
      <c r="H2893" s="71">
        <v>7.333333333333333</v>
      </c>
      <c r="I2893" s="64">
        <v>-1</v>
      </c>
      <c r="J2893" s="64" t="s">
        <v>1538</v>
      </c>
      <c r="K2893" s="64" t="s">
        <v>2176</v>
      </c>
      <c r="L2893" s="64" t="s">
        <v>12908</v>
      </c>
      <c r="M2893" s="64" t="s">
        <v>236</v>
      </c>
      <c r="N2893" s="64" t="s">
        <v>254</v>
      </c>
      <c r="O2893" s="64" t="s">
        <v>568</v>
      </c>
    </row>
    <row r="2894" spans="2:15" x14ac:dyDescent="0.3">
      <c r="B2894" t="s">
        <v>1536</v>
      </c>
      <c r="C2894" t="s">
        <v>15378</v>
      </c>
      <c r="D2894" t="s">
        <v>1869</v>
      </c>
      <c r="E2894" s="64">
        <v>2</v>
      </c>
      <c r="F2894" s="64">
        <v>278.20999999999998</v>
      </c>
      <c r="G2894" s="47">
        <v>42293</v>
      </c>
      <c r="H2894" s="71">
        <v>7.333333333333333</v>
      </c>
      <c r="I2894" s="64">
        <v>-1</v>
      </c>
      <c r="J2894" s="64" t="s">
        <v>249</v>
      </c>
      <c r="K2894" s="64" t="s">
        <v>2160</v>
      </c>
      <c r="L2894" s="64" t="s">
        <v>2936</v>
      </c>
      <c r="M2894" s="64" t="s">
        <v>236</v>
      </c>
      <c r="N2894" s="64" t="s">
        <v>254</v>
      </c>
      <c r="O2894" s="64" t="s">
        <v>568</v>
      </c>
    </row>
    <row r="2895" spans="2:15" x14ac:dyDescent="0.3">
      <c r="B2895" t="s">
        <v>1536</v>
      </c>
      <c r="C2895" t="s">
        <v>15491</v>
      </c>
      <c r="D2895" t="s">
        <v>1657</v>
      </c>
      <c r="E2895" s="64">
        <v>0</v>
      </c>
      <c r="F2895" s="64">
        <v>0</v>
      </c>
      <c r="G2895" s="47">
        <v>42305</v>
      </c>
      <c r="H2895" s="71">
        <v>7.333333333333333</v>
      </c>
      <c r="I2895" s="64">
        <v>-1</v>
      </c>
      <c r="J2895" s="64" t="s">
        <v>1538</v>
      </c>
      <c r="K2895" s="64" t="s">
        <v>2160</v>
      </c>
      <c r="L2895" s="64" t="s">
        <v>12861</v>
      </c>
      <c r="M2895" s="64" t="s">
        <v>241</v>
      </c>
      <c r="N2895" s="64" t="s">
        <v>254</v>
      </c>
      <c r="O2895" s="64" t="s">
        <v>568</v>
      </c>
    </row>
    <row r="2896" spans="2:15" x14ac:dyDescent="0.3">
      <c r="B2896" t="s">
        <v>1536</v>
      </c>
      <c r="C2896" t="s">
        <v>15600</v>
      </c>
      <c r="D2896" t="s">
        <v>1611</v>
      </c>
      <c r="E2896" s="64">
        <v>1</v>
      </c>
      <c r="F2896" s="64">
        <v>4304.3900000000003</v>
      </c>
      <c r="G2896" s="47">
        <v>42305</v>
      </c>
      <c r="H2896" s="71">
        <v>7.333333333333333</v>
      </c>
      <c r="I2896" s="64">
        <v>-1</v>
      </c>
      <c r="J2896" s="64" t="s">
        <v>249</v>
      </c>
      <c r="K2896" s="64" t="s">
        <v>2176</v>
      </c>
      <c r="L2896" s="64" t="s">
        <v>13279</v>
      </c>
      <c r="M2896" s="64" t="s">
        <v>242</v>
      </c>
      <c r="N2896" s="64" t="s">
        <v>254</v>
      </c>
      <c r="O2896" s="64" t="s">
        <v>568</v>
      </c>
    </row>
    <row r="2897" spans="2:15" x14ac:dyDescent="0.3">
      <c r="B2897" t="s">
        <v>1536</v>
      </c>
      <c r="C2897" t="s">
        <v>15827</v>
      </c>
      <c r="D2897" t="s">
        <v>1890</v>
      </c>
      <c r="E2897" s="64">
        <v>1</v>
      </c>
      <c r="F2897" s="64">
        <v>333.85</v>
      </c>
      <c r="G2897" s="47">
        <v>42297</v>
      </c>
      <c r="H2897" s="71">
        <v>7.333333333333333</v>
      </c>
      <c r="I2897" s="64">
        <v>-1</v>
      </c>
      <c r="J2897" s="64" t="s">
        <v>249</v>
      </c>
      <c r="K2897" s="64" t="s">
        <v>2176</v>
      </c>
      <c r="L2897" s="64" t="s">
        <v>15828</v>
      </c>
      <c r="M2897" s="64" t="s">
        <v>236</v>
      </c>
      <c r="N2897" s="64" t="s">
        <v>254</v>
      </c>
      <c r="O2897" s="64" t="s">
        <v>568</v>
      </c>
    </row>
    <row r="2898" spans="2:15" x14ac:dyDescent="0.3">
      <c r="B2898" t="s">
        <v>1536</v>
      </c>
      <c r="C2898" t="s">
        <v>15958</v>
      </c>
      <c r="D2898" t="s">
        <v>13044</v>
      </c>
      <c r="E2898" s="64">
        <v>0</v>
      </c>
      <c r="F2898" s="64">
        <v>0</v>
      </c>
      <c r="G2898" s="47">
        <v>42278</v>
      </c>
      <c r="H2898" s="71">
        <v>7.333333333333333</v>
      </c>
      <c r="I2898" s="64">
        <v>-1</v>
      </c>
      <c r="J2898" s="64" t="s">
        <v>1538</v>
      </c>
      <c r="K2898" s="64" t="s">
        <v>2176</v>
      </c>
      <c r="L2898" s="64" t="s">
        <v>2936</v>
      </c>
      <c r="M2898" s="64" t="s">
        <v>236</v>
      </c>
      <c r="N2898" s="64" t="s">
        <v>254</v>
      </c>
      <c r="O2898" s="64" t="s">
        <v>568</v>
      </c>
    </row>
    <row r="2899" spans="2:15" x14ac:dyDescent="0.3">
      <c r="B2899" t="s">
        <v>1536</v>
      </c>
      <c r="C2899" t="s">
        <v>15979</v>
      </c>
      <c r="D2899" t="s">
        <v>2335</v>
      </c>
      <c r="E2899" s="64">
        <v>0</v>
      </c>
      <c r="F2899" s="64">
        <v>0</v>
      </c>
      <c r="G2899" s="47">
        <v>42306</v>
      </c>
      <c r="H2899" s="71">
        <v>7.333333333333333</v>
      </c>
      <c r="I2899" s="64">
        <v>132368</v>
      </c>
      <c r="J2899" s="64" t="s">
        <v>1538</v>
      </c>
      <c r="K2899" s="64" t="s">
        <v>2176</v>
      </c>
      <c r="L2899" s="64" t="s">
        <v>15633</v>
      </c>
      <c r="M2899" s="64" t="s">
        <v>242</v>
      </c>
      <c r="N2899" s="64" t="s">
        <v>254</v>
      </c>
      <c r="O2899" s="64" t="s">
        <v>568</v>
      </c>
    </row>
    <row r="2900" spans="2:15" x14ac:dyDescent="0.3">
      <c r="B2900" t="s">
        <v>1536</v>
      </c>
      <c r="C2900" t="s">
        <v>15994</v>
      </c>
      <c r="D2900" t="s">
        <v>1634</v>
      </c>
      <c r="E2900" s="64">
        <v>1</v>
      </c>
      <c r="F2900" s="64">
        <v>1363.76</v>
      </c>
      <c r="G2900" s="47">
        <v>42297</v>
      </c>
      <c r="H2900" s="71">
        <v>7.333333333333333</v>
      </c>
      <c r="I2900" s="64">
        <v>-1</v>
      </c>
      <c r="J2900" s="64" t="s">
        <v>1538</v>
      </c>
      <c r="K2900" s="64" t="s">
        <v>2173</v>
      </c>
      <c r="L2900" s="64" t="s">
        <v>15995</v>
      </c>
      <c r="M2900" s="64" t="s">
        <v>242</v>
      </c>
      <c r="N2900" s="64" t="s">
        <v>254</v>
      </c>
      <c r="O2900" s="64" t="s">
        <v>568</v>
      </c>
    </row>
    <row r="2901" spans="2:15" x14ac:dyDescent="0.3">
      <c r="B2901" t="s">
        <v>1536</v>
      </c>
      <c r="C2901" t="s">
        <v>16116</v>
      </c>
      <c r="D2901" t="s">
        <v>1445</v>
      </c>
      <c r="E2901" s="64">
        <v>0</v>
      </c>
      <c r="F2901" s="64">
        <v>0</v>
      </c>
      <c r="G2901" s="47">
        <v>42307</v>
      </c>
      <c r="H2901" s="71">
        <v>7.333333333333333</v>
      </c>
      <c r="I2901" s="64">
        <v>108570</v>
      </c>
      <c r="J2901" s="64" t="s">
        <v>1538</v>
      </c>
      <c r="K2901" s="64" t="s">
        <v>2173</v>
      </c>
      <c r="L2901" s="64" t="s">
        <v>13536</v>
      </c>
      <c r="M2901" s="64" t="s">
        <v>241</v>
      </c>
      <c r="N2901" s="64" t="s">
        <v>254</v>
      </c>
      <c r="O2901" s="64" t="s">
        <v>568</v>
      </c>
    </row>
    <row r="2902" spans="2:15" x14ac:dyDescent="0.3">
      <c r="B2902" t="s">
        <v>1536</v>
      </c>
      <c r="C2902" t="s">
        <v>16236</v>
      </c>
      <c r="D2902" t="s">
        <v>2289</v>
      </c>
      <c r="E2902" s="64">
        <v>0</v>
      </c>
      <c r="F2902" s="64">
        <v>0</v>
      </c>
      <c r="G2902" s="47">
        <v>42297</v>
      </c>
      <c r="H2902" s="71">
        <v>7.333333333333333</v>
      </c>
      <c r="I2902" s="64">
        <v>26290</v>
      </c>
      <c r="J2902" s="64" t="s">
        <v>1538</v>
      </c>
      <c r="K2902" s="64" t="s">
        <v>2160</v>
      </c>
      <c r="L2902" s="64" t="s">
        <v>14238</v>
      </c>
      <c r="M2902" s="64" t="s">
        <v>246</v>
      </c>
      <c r="N2902" s="64" t="s">
        <v>254</v>
      </c>
      <c r="O2902" s="64" t="s">
        <v>568</v>
      </c>
    </row>
    <row r="2903" spans="2:15" x14ac:dyDescent="0.3">
      <c r="B2903" t="s">
        <v>1536</v>
      </c>
      <c r="C2903" t="s">
        <v>16251</v>
      </c>
      <c r="D2903" t="s">
        <v>1464</v>
      </c>
      <c r="E2903" s="64">
        <v>0</v>
      </c>
      <c r="F2903" s="64">
        <v>0</v>
      </c>
      <c r="G2903" s="47">
        <v>42296</v>
      </c>
      <c r="H2903" s="71">
        <v>7.333333333333333</v>
      </c>
      <c r="I2903" s="64">
        <v>-1</v>
      </c>
      <c r="J2903" s="64" t="s">
        <v>249</v>
      </c>
      <c r="K2903" s="64" t="s">
        <v>2160</v>
      </c>
      <c r="L2903" s="64" t="s">
        <v>3939</v>
      </c>
      <c r="M2903" s="64" t="s">
        <v>236</v>
      </c>
      <c r="N2903" s="64" t="s">
        <v>254</v>
      </c>
      <c r="O2903" s="64" t="s">
        <v>568</v>
      </c>
    </row>
    <row r="2904" spans="2:15" x14ac:dyDescent="0.3">
      <c r="B2904" t="s">
        <v>1536</v>
      </c>
      <c r="C2904" t="s">
        <v>16271</v>
      </c>
      <c r="D2904" t="s">
        <v>1632</v>
      </c>
      <c r="E2904" s="64">
        <v>2</v>
      </c>
      <c r="F2904" s="64">
        <v>500.78</v>
      </c>
      <c r="G2904" s="47">
        <v>42303</v>
      </c>
      <c r="H2904" s="71">
        <v>7.333333333333333</v>
      </c>
      <c r="I2904" s="64">
        <v>-1</v>
      </c>
      <c r="J2904" s="64" t="s">
        <v>1538</v>
      </c>
      <c r="K2904" s="64" t="s">
        <v>2173</v>
      </c>
      <c r="L2904" s="64" t="s">
        <v>15078</v>
      </c>
      <c r="M2904" s="64" t="s">
        <v>246</v>
      </c>
      <c r="N2904" s="64" t="s">
        <v>254</v>
      </c>
      <c r="O2904" s="64" t="s">
        <v>568</v>
      </c>
    </row>
    <row r="2905" spans="2:15" x14ac:dyDescent="0.3">
      <c r="B2905" t="s">
        <v>1536</v>
      </c>
      <c r="C2905" t="s">
        <v>16295</v>
      </c>
      <c r="D2905" t="s">
        <v>13136</v>
      </c>
      <c r="E2905" s="64">
        <v>1</v>
      </c>
      <c r="F2905" s="64">
        <v>166.93</v>
      </c>
      <c r="G2905" s="47">
        <v>42307</v>
      </c>
      <c r="H2905" s="71">
        <v>7.333333333333333</v>
      </c>
      <c r="I2905" s="64">
        <v>-1</v>
      </c>
      <c r="J2905" s="64" t="s">
        <v>1538</v>
      </c>
      <c r="K2905" s="64" t="s">
        <v>2176</v>
      </c>
      <c r="L2905" s="64" t="s">
        <v>16296</v>
      </c>
      <c r="M2905" s="64" t="s">
        <v>242</v>
      </c>
      <c r="N2905" s="64" t="s">
        <v>254</v>
      </c>
      <c r="O2905" s="64" t="s">
        <v>568</v>
      </c>
    </row>
    <row r="2906" spans="2:15" x14ac:dyDescent="0.3">
      <c r="B2906" t="s">
        <v>1536</v>
      </c>
      <c r="C2906" t="s">
        <v>16317</v>
      </c>
      <c r="D2906" t="s">
        <v>14070</v>
      </c>
      <c r="E2906" s="64">
        <v>0</v>
      </c>
      <c r="F2906" s="64">
        <v>0</v>
      </c>
      <c r="G2906" s="47">
        <v>42297</v>
      </c>
      <c r="H2906" s="71">
        <v>7.333333333333333</v>
      </c>
      <c r="I2906" s="64">
        <v>-1</v>
      </c>
      <c r="J2906" s="64" t="s">
        <v>1538</v>
      </c>
      <c r="K2906" s="64" t="s">
        <v>2176</v>
      </c>
      <c r="L2906" s="64" t="s">
        <v>11592</v>
      </c>
      <c r="M2906" s="64" t="s">
        <v>236</v>
      </c>
      <c r="N2906" s="64" t="s">
        <v>254</v>
      </c>
      <c r="O2906" s="64" t="s">
        <v>568</v>
      </c>
    </row>
    <row r="2907" spans="2:15" x14ac:dyDescent="0.3">
      <c r="B2907" t="s">
        <v>1536</v>
      </c>
      <c r="C2907" t="s">
        <v>16534</v>
      </c>
      <c r="D2907" t="s">
        <v>2111</v>
      </c>
      <c r="E2907" s="64">
        <v>0</v>
      </c>
      <c r="F2907" s="64">
        <v>0</v>
      </c>
      <c r="G2907" s="47">
        <v>42293</v>
      </c>
      <c r="H2907" s="71">
        <v>7.333333333333333</v>
      </c>
      <c r="I2907" s="64">
        <v>91546</v>
      </c>
      <c r="J2907" s="64" t="s">
        <v>249</v>
      </c>
      <c r="K2907" s="64" t="s">
        <v>2160</v>
      </c>
      <c r="L2907" s="64" t="s">
        <v>5368</v>
      </c>
      <c r="M2907" s="64" t="s">
        <v>246</v>
      </c>
      <c r="N2907" s="64" t="s">
        <v>254</v>
      </c>
      <c r="O2907" s="64" t="s">
        <v>568</v>
      </c>
    </row>
    <row r="2908" spans="2:15" x14ac:dyDescent="0.3">
      <c r="B2908" t="s">
        <v>1536</v>
      </c>
      <c r="C2908" t="s">
        <v>16583</v>
      </c>
      <c r="D2908" t="s">
        <v>1532</v>
      </c>
      <c r="E2908" s="64">
        <v>0</v>
      </c>
      <c r="F2908" s="64">
        <v>0</v>
      </c>
      <c r="G2908" s="47">
        <v>42293</v>
      </c>
      <c r="H2908" s="71">
        <v>7.333333333333333</v>
      </c>
      <c r="I2908" s="64">
        <v>-1</v>
      </c>
      <c r="J2908" s="64" t="s">
        <v>1538</v>
      </c>
      <c r="K2908" s="64" t="s">
        <v>2160</v>
      </c>
      <c r="L2908" s="64" t="s">
        <v>2936</v>
      </c>
      <c r="M2908" s="64" t="s">
        <v>242</v>
      </c>
      <c r="N2908" s="64" t="s">
        <v>254</v>
      </c>
      <c r="O2908" s="64" t="s">
        <v>568</v>
      </c>
    </row>
    <row r="2909" spans="2:15" x14ac:dyDescent="0.3">
      <c r="B2909" t="s">
        <v>1536</v>
      </c>
      <c r="C2909" t="s">
        <v>16596</v>
      </c>
      <c r="D2909" t="s">
        <v>12918</v>
      </c>
      <c r="E2909" s="64">
        <v>0</v>
      </c>
      <c r="F2909" s="64">
        <v>0</v>
      </c>
      <c r="G2909" s="47">
        <v>42297</v>
      </c>
      <c r="H2909" s="71">
        <v>7.333333333333333</v>
      </c>
      <c r="I2909" s="64">
        <v>-1</v>
      </c>
      <c r="J2909" s="64" t="s">
        <v>249</v>
      </c>
      <c r="K2909" s="64" t="s">
        <v>2160</v>
      </c>
      <c r="L2909" s="64" t="s">
        <v>4726</v>
      </c>
      <c r="M2909" s="64" t="s">
        <v>241</v>
      </c>
      <c r="N2909" s="64" t="s">
        <v>254</v>
      </c>
      <c r="O2909" s="64" t="s">
        <v>568</v>
      </c>
    </row>
    <row r="2910" spans="2:15" x14ac:dyDescent="0.3">
      <c r="B2910" t="s">
        <v>1536</v>
      </c>
      <c r="C2910" t="s">
        <v>16685</v>
      </c>
      <c r="D2910" t="s">
        <v>12930</v>
      </c>
      <c r="E2910" s="64">
        <v>0</v>
      </c>
      <c r="F2910" s="64">
        <v>0</v>
      </c>
      <c r="G2910" s="47">
        <v>42306</v>
      </c>
      <c r="H2910" s="71">
        <v>7.333333333333333</v>
      </c>
      <c r="I2910" s="64">
        <v>-1</v>
      </c>
      <c r="J2910" s="64" t="s">
        <v>249</v>
      </c>
      <c r="K2910" s="64" t="s">
        <v>2160</v>
      </c>
      <c r="L2910" s="64" t="s">
        <v>2936</v>
      </c>
      <c r="M2910" s="64" t="s">
        <v>241</v>
      </c>
      <c r="N2910" s="64" t="s">
        <v>254</v>
      </c>
      <c r="O2910" s="64" t="s">
        <v>568</v>
      </c>
    </row>
    <row r="2911" spans="2:15" x14ac:dyDescent="0.3">
      <c r="B2911" t="s">
        <v>1536</v>
      </c>
      <c r="C2911" t="s">
        <v>16714</v>
      </c>
      <c r="D2911" t="s">
        <v>308</v>
      </c>
      <c r="E2911" s="64">
        <v>0</v>
      </c>
      <c r="F2911" s="64">
        <v>0</v>
      </c>
      <c r="G2911" s="47">
        <v>42300</v>
      </c>
      <c r="H2911" s="71">
        <v>7.333333333333333</v>
      </c>
      <c r="I2911" s="64">
        <v>-1</v>
      </c>
      <c r="J2911" s="64" t="s">
        <v>1538</v>
      </c>
      <c r="K2911" s="64" t="s">
        <v>1535</v>
      </c>
      <c r="L2911" s="64" t="s">
        <v>1535</v>
      </c>
      <c r="M2911" s="64" t="s">
        <v>236</v>
      </c>
      <c r="N2911" s="64" t="s">
        <v>254</v>
      </c>
      <c r="O2911" s="64" t="s">
        <v>568</v>
      </c>
    </row>
    <row r="2912" spans="2:15" x14ac:dyDescent="0.3">
      <c r="B2912" t="s">
        <v>1536</v>
      </c>
      <c r="C2912" t="s">
        <v>16749</v>
      </c>
      <c r="D2912" t="s">
        <v>546</v>
      </c>
      <c r="E2912" s="64">
        <v>2</v>
      </c>
      <c r="F2912" s="64">
        <v>278.20999999999998</v>
      </c>
      <c r="G2912" s="47">
        <v>42301</v>
      </c>
      <c r="H2912" s="71">
        <v>7.333333333333333</v>
      </c>
      <c r="I2912" s="64">
        <v>-1</v>
      </c>
      <c r="J2912" s="64" t="s">
        <v>1538</v>
      </c>
      <c r="K2912" s="64" t="s">
        <v>1535</v>
      </c>
      <c r="L2912" s="64" t="s">
        <v>1535</v>
      </c>
      <c r="M2912" s="64" t="s">
        <v>242</v>
      </c>
      <c r="N2912" s="64" t="s">
        <v>254</v>
      </c>
      <c r="O2912" s="64" t="s">
        <v>568</v>
      </c>
    </row>
    <row r="2913" spans="2:15" x14ac:dyDescent="0.3">
      <c r="B2913" t="s">
        <v>1536</v>
      </c>
      <c r="C2913" t="s">
        <v>16882</v>
      </c>
      <c r="D2913" t="s">
        <v>1716</v>
      </c>
      <c r="E2913" s="64">
        <v>1</v>
      </c>
      <c r="F2913" s="64">
        <v>333.85</v>
      </c>
      <c r="G2913" s="47">
        <v>42303</v>
      </c>
      <c r="H2913" s="71">
        <v>7.333333333333333</v>
      </c>
      <c r="I2913" s="64">
        <v>-1</v>
      </c>
      <c r="J2913" s="64" t="s">
        <v>1538</v>
      </c>
      <c r="K2913" s="64" t="s">
        <v>1535</v>
      </c>
      <c r="L2913" s="64" t="s">
        <v>1535</v>
      </c>
      <c r="M2913" s="64" t="s">
        <v>246</v>
      </c>
      <c r="N2913" s="64" t="s">
        <v>254</v>
      </c>
      <c r="O2913" s="64" t="s">
        <v>568</v>
      </c>
    </row>
    <row r="2914" spans="2:15" x14ac:dyDescent="0.3">
      <c r="B2914" t="s">
        <v>1536</v>
      </c>
      <c r="C2914" t="s">
        <v>16921</v>
      </c>
      <c r="D2914" t="s">
        <v>1598</v>
      </c>
      <c r="E2914" s="64">
        <v>0</v>
      </c>
      <c r="F2914" s="64">
        <v>0</v>
      </c>
      <c r="G2914" s="47">
        <v>42297</v>
      </c>
      <c r="H2914" s="71">
        <v>7.333333333333333</v>
      </c>
      <c r="I2914" s="64">
        <v>-1</v>
      </c>
      <c r="J2914" s="64" t="s">
        <v>249</v>
      </c>
      <c r="K2914" s="64" t="s">
        <v>1535</v>
      </c>
      <c r="L2914" s="64" t="s">
        <v>1535</v>
      </c>
      <c r="M2914" s="64" t="s">
        <v>246</v>
      </c>
      <c r="N2914" s="64" t="s">
        <v>254</v>
      </c>
      <c r="O2914" s="64" t="s">
        <v>568</v>
      </c>
    </row>
    <row r="2915" spans="2:15" x14ac:dyDescent="0.3">
      <c r="B2915" t="s">
        <v>1536</v>
      </c>
      <c r="C2915" t="s">
        <v>17162</v>
      </c>
      <c r="D2915" t="s">
        <v>409</v>
      </c>
      <c r="E2915" s="64">
        <v>0</v>
      </c>
      <c r="F2915" s="64">
        <v>0</v>
      </c>
      <c r="G2915" s="47">
        <v>42306</v>
      </c>
      <c r="H2915" s="71">
        <v>7.333333333333333</v>
      </c>
      <c r="I2915" s="64">
        <v>-1</v>
      </c>
      <c r="J2915" s="64" t="s">
        <v>1538</v>
      </c>
      <c r="K2915" s="64" t="s">
        <v>1535</v>
      </c>
      <c r="L2915" s="64" t="s">
        <v>1535</v>
      </c>
      <c r="M2915" s="64" t="s">
        <v>241</v>
      </c>
      <c r="N2915" s="64" t="s">
        <v>254</v>
      </c>
      <c r="O2915" s="64" t="s">
        <v>568</v>
      </c>
    </row>
    <row r="2916" spans="2:15" x14ac:dyDescent="0.3">
      <c r="B2916" t="s">
        <v>1536</v>
      </c>
      <c r="C2916" t="s">
        <v>17301</v>
      </c>
      <c r="D2916" t="s">
        <v>543</v>
      </c>
      <c r="E2916" s="64">
        <v>0</v>
      </c>
      <c r="F2916" s="64">
        <v>0</v>
      </c>
      <c r="G2916" s="47">
        <v>42287</v>
      </c>
      <c r="H2916" s="71">
        <v>7.333333333333333</v>
      </c>
      <c r="I2916" s="64">
        <v>-1</v>
      </c>
      <c r="J2916" s="64" t="s">
        <v>249</v>
      </c>
      <c r="K2916" s="64" t="s">
        <v>1535</v>
      </c>
      <c r="L2916" s="64" t="s">
        <v>1535</v>
      </c>
      <c r="M2916" s="64" t="s">
        <v>236</v>
      </c>
      <c r="N2916" s="64" t="s">
        <v>254</v>
      </c>
      <c r="O2916" s="64" t="s">
        <v>568</v>
      </c>
    </row>
    <row r="2917" spans="2:15" x14ac:dyDescent="0.3">
      <c r="B2917" t="s">
        <v>1536</v>
      </c>
      <c r="C2917" t="s">
        <v>13128</v>
      </c>
      <c r="D2917" t="s">
        <v>1504</v>
      </c>
      <c r="E2917" s="64">
        <v>0</v>
      </c>
      <c r="F2917" s="64">
        <v>0</v>
      </c>
      <c r="G2917" s="47">
        <v>42265</v>
      </c>
      <c r="H2917" s="71">
        <v>7.416666666666667</v>
      </c>
      <c r="I2917" s="64">
        <v>-1</v>
      </c>
      <c r="J2917" s="64" t="s">
        <v>1538</v>
      </c>
      <c r="K2917" s="64" t="s">
        <v>2160</v>
      </c>
      <c r="L2917" s="64" t="s">
        <v>8133</v>
      </c>
      <c r="M2917" s="64" t="s">
        <v>246</v>
      </c>
      <c r="N2917" s="64" t="s">
        <v>254</v>
      </c>
      <c r="O2917" s="64" t="s">
        <v>568</v>
      </c>
    </row>
    <row r="2918" spans="2:15" x14ac:dyDescent="0.3">
      <c r="B2918" t="s">
        <v>1536</v>
      </c>
      <c r="C2918" t="s">
        <v>13155</v>
      </c>
      <c r="D2918" t="s">
        <v>2002</v>
      </c>
      <c r="E2918" s="64">
        <v>0</v>
      </c>
      <c r="F2918" s="64">
        <v>0</v>
      </c>
      <c r="G2918" s="47">
        <v>42277</v>
      </c>
      <c r="H2918" s="71">
        <v>7.416666666666667</v>
      </c>
      <c r="I2918" s="64">
        <v>-1</v>
      </c>
      <c r="J2918" s="64" t="s">
        <v>1538</v>
      </c>
      <c r="K2918" s="64" t="s">
        <v>2160</v>
      </c>
      <c r="L2918" s="64" t="s">
        <v>2925</v>
      </c>
      <c r="M2918" s="64" t="s">
        <v>242</v>
      </c>
      <c r="N2918" s="64" t="s">
        <v>254</v>
      </c>
      <c r="O2918" s="64" t="s">
        <v>568</v>
      </c>
    </row>
    <row r="2919" spans="2:15" x14ac:dyDescent="0.3">
      <c r="B2919" t="s">
        <v>1536</v>
      </c>
      <c r="C2919" t="s">
        <v>13311</v>
      </c>
      <c r="D2919" t="s">
        <v>1632</v>
      </c>
      <c r="E2919" s="64">
        <v>0</v>
      </c>
      <c r="F2919" s="64">
        <v>0</v>
      </c>
      <c r="G2919" s="47">
        <v>42268</v>
      </c>
      <c r="H2919" s="71">
        <v>7.416666666666667</v>
      </c>
      <c r="I2919" s="64">
        <v>-1</v>
      </c>
      <c r="J2919" s="64" t="s">
        <v>249</v>
      </c>
      <c r="K2919" s="64" t="s">
        <v>2160</v>
      </c>
      <c r="L2919" s="64" t="s">
        <v>2936</v>
      </c>
      <c r="M2919" s="64" t="s">
        <v>242</v>
      </c>
      <c r="N2919" s="64" t="s">
        <v>254</v>
      </c>
      <c r="O2919" s="64" t="s">
        <v>568</v>
      </c>
    </row>
    <row r="2920" spans="2:15" x14ac:dyDescent="0.3">
      <c r="B2920" t="s">
        <v>1536</v>
      </c>
      <c r="C2920" t="s">
        <v>13540</v>
      </c>
      <c r="D2920" t="s">
        <v>1624</v>
      </c>
      <c r="E2920" s="64">
        <v>0</v>
      </c>
      <c r="F2920" s="64">
        <v>0</v>
      </c>
      <c r="G2920" s="47">
        <v>42271</v>
      </c>
      <c r="H2920" s="71">
        <v>7.416666666666667</v>
      </c>
      <c r="I2920" s="64">
        <v>-1</v>
      </c>
      <c r="J2920" s="64" t="s">
        <v>1538</v>
      </c>
      <c r="K2920" s="64" t="s">
        <v>2160</v>
      </c>
      <c r="L2920" s="64" t="s">
        <v>2925</v>
      </c>
      <c r="M2920" s="64" t="s">
        <v>236</v>
      </c>
      <c r="N2920" s="64" t="s">
        <v>254</v>
      </c>
      <c r="O2920" s="64" t="s">
        <v>568</v>
      </c>
    </row>
    <row r="2921" spans="2:15" x14ac:dyDescent="0.3">
      <c r="B2921" t="s">
        <v>1536</v>
      </c>
      <c r="C2921" t="s">
        <v>13664</v>
      </c>
      <c r="D2921" t="s">
        <v>392</v>
      </c>
      <c r="E2921" s="64">
        <v>1</v>
      </c>
      <c r="F2921" s="64">
        <v>166.93</v>
      </c>
      <c r="G2921" s="47">
        <v>42261</v>
      </c>
      <c r="H2921" s="71">
        <v>7.416666666666667</v>
      </c>
      <c r="I2921" s="64">
        <v>-1</v>
      </c>
      <c r="J2921" s="64" t="s">
        <v>1538</v>
      </c>
      <c r="K2921" s="64" t="s">
        <v>2160</v>
      </c>
      <c r="L2921" s="64" t="s">
        <v>4235</v>
      </c>
      <c r="M2921" s="64" t="s">
        <v>236</v>
      </c>
      <c r="N2921" s="64" t="s">
        <v>254</v>
      </c>
      <c r="O2921" s="64" t="s">
        <v>568</v>
      </c>
    </row>
    <row r="2922" spans="2:15" x14ac:dyDescent="0.3">
      <c r="B2922" t="s">
        <v>1536</v>
      </c>
      <c r="C2922" t="s">
        <v>13708</v>
      </c>
      <c r="D2922" t="s">
        <v>310</v>
      </c>
      <c r="E2922" s="64">
        <v>0</v>
      </c>
      <c r="F2922" s="64">
        <v>0</v>
      </c>
      <c r="G2922" s="47">
        <v>42276</v>
      </c>
      <c r="H2922" s="71">
        <v>7.416666666666667</v>
      </c>
      <c r="I2922" s="64">
        <v>-1</v>
      </c>
      <c r="J2922" s="64" t="s">
        <v>249</v>
      </c>
      <c r="K2922" s="64" t="s">
        <v>2176</v>
      </c>
      <c r="L2922" s="64" t="s">
        <v>13709</v>
      </c>
      <c r="M2922" s="64" t="s">
        <v>236</v>
      </c>
      <c r="N2922" s="64" t="s">
        <v>254</v>
      </c>
      <c r="O2922" s="64" t="s">
        <v>568</v>
      </c>
    </row>
    <row r="2923" spans="2:15" x14ac:dyDescent="0.3">
      <c r="B2923" t="s">
        <v>1536</v>
      </c>
      <c r="C2923" t="s">
        <v>13715</v>
      </c>
      <c r="D2923" t="s">
        <v>315</v>
      </c>
      <c r="E2923" s="64">
        <v>0</v>
      </c>
      <c r="F2923" s="64">
        <v>0</v>
      </c>
      <c r="G2923" s="47">
        <v>42257</v>
      </c>
      <c r="H2923" s="71">
        <v>7.416666666666667</v>
      </c>
      <c r="I2923" s="64">
        <v>-1</v>
      </c>
      <c r="J2923" s="64" t="s">
        <v>1538</v>
      </c>
      <c r="K2923" s="64" t="s">
        <v>2173</v>
      </c>
      <c r="L2923" s="64" t="s">
        <v>4235</v>
      </c>
      <c r="M2923" s="64" t="s">
        <v>241</v>
      </c>
      <c r="N2923" s="64" t="s">
        <v>254</v>
      </c>
      <c r="O2923" s="64" t="s">
        <v>568</v>
      </c>
    </row>
    <row r="2924" spans="2:15" x14ac:dyDescent="0.3">
      <c r="B2924" t="s">
        <v>1536</v>
      </c>
      <c r="C2924" t="s">
        <v>13913</v>
      </c>
      <c r="D2924" t="s">
        <v>2116</v>
      </c>
      <c r="E2924" s="64">
        <v>0</v>
      </c>
      <c r="F2924" s="64">
        <v>0</v>
      </c>
      <c r="G2924" s="47">
        <v>42252</v>
      </c>
      <c r="H2924" s="71">
        <v>7.416666666666667</v>
      </c>
      <c r="I2924" s="64">
        <v>-1</v>
      </c>
      <c r="J2924" s="64" t="s">
        <v>1538</v>
      </c>
      <c r="K2924" s="64" t="s">
        <v>2160</v>
      </c>
      <c r="L2924" s="64" t="s">
        <v>2925</v>
      </c>
      <c r="M2924" s="64" t="s">
        <v>236</v>
      </c>
      <c r="N2924" s="64" t="s">
        <v>254</v>
      </c>
      <c r="O2924" s="64" t="s">
        <v>568</v>
      </c>
    </row>
    <row r="2925" spans="2:15" x14ac:dyDescent="0.3">
      <c r="B2925" t="s">
        <v>1536</v>
      </c>
      <c r="C2925" t="s">
        <v>13967</v>
      </c>
      <c r="D2925" t="s">
        <v>13968</v>
      </c>
      <c r="E2925" s="64">
        <v>0</v>
      </c>
      <c r="F2925" s="64">
        <v>0</v>
      </c>
      <c r="G2925" s="47">
        <v>42277</v>
      </c>
      <c r="H2925" s="71">
        <v>7.416666666666667</v>
      </c>
      <c r="I2925" s="64">
        <v>-1</v>
      </c>
      <c r="J2925" s="64" t="s">
        <v>249</v>
      </c>
      <c r="K2925" s="64" t="s">
        <v>2176</v>
      </c>
      <c r="L2925" s="64" t="s">
        <v>13969</v>
      </c>
      <c r="M2925" s="64" t="s">
        <v>236</v>
      </c>
      <c r="N2925" s="64" t="s">
        <v>254</v>
      </c>
      <c r="O2925" s="64" t="s">
        <v>568</v>
      </c>
    </row>
    <row r="2926" spans="2:15" x14ac:dyDescent="0.3">
      <c r="B2926" t="s">
        <v>1536</v>
      </c>
      <c r="C2926" t="s">
        <v>14118</v>
      </c>
      <c r="D2926" t="s">
        <v>309</v>
      </c>
      <c r="E2926" s="64">
        <v>0</v>
      </c>
      <c r="F2926" s="64">
        <v>0</v>
      </c>
      <c r="G2926" s="47">
        <v>42257</v>
      </c>
      <c r="H2926" s="71">
        <v>7.416666666666667</v>
      </c>
      <c r="I2926" s="64">
        <v>-1</v>
      </c>
      <c r="J2926" s="64" t="s">
        <v>1538</v>
      </c>
      <c r="K2926" s="64" t="s">
        <v>2173</v>
      </c>
      <c r="L2926" s="64" t="s">
        <v>4235</v>
      </c>
      <c r="M2926" s="64" t="s">
        <v>236</v>
      </c>
      <c r="N2926" s="64" t="s">
        <v>254</v>
      </c>
      <c r="O2926" s="64" t="s">
        <v>568</v>
      </c>
    </row>
    <row r="2927" spans="2:15" x14ac:dyDescent="0.3">
      <c r="B2927" t="s">
        <v>1546</v>
      </c>
      <c r="C2927" t="s">
        <v>11927</v>
      </c>
      <c r="D2927" t="s">
        <v>2345</v>
      </c>
      <c r="E2927" s="64">
        <v>0</v>
      </c>
      <c r="F2927" s="64">
        <v>0</v>
      </c>
      <c r="G2927" s="47">
        <v>42276</v>
      </c>
      <c r="H2927" s="71">
        <v>7.416666666666667</v>
      </c>
      <c r="I2927" s="64">
        <v>253609</v>
      </c>
      <c r="J2927" s="64" t="s">
        <v>249</v>
      </c>
      <c r="K2927" s="64" t="s">
        <v>2160</v>
      </c>
      <c r="L2927" s="64" t="s">
        <v>11928</v>
      </c>
      <c r="M2927" s="64" t="s">
        <v>236</v>
      </c>
      <c r="N2927" s="64" t="s">
        <v>254</v>
      </c>
      <c r="O2927" s="64" t="s">
        <v>568</v>
      </c>
    </row>
    <row r="2928" spans="2:15" x14ac:dyDescent="0.3">
      <c r="B2928" t="s">
        <v>1536</v>
      </c>
      <c r="C2928" t="s">
        <v>14363</v>
      </c>
      <c r="D2928" t="s">
        <v>1647</v>
      </c>
      <c r="E2928" s="64">
        <v>1</v>
      </c>
      <c r="F2928" s="64">
        <v>166.93</v>
      </c>
      <c r="G2928" s="47">
        <v>42275</v>
      </c>
      <c r="H2928" s="71">
        <v>7.416666666666667</v>
      </c>
      <c r="I2928" s="64">
        <v>-1</v>
      </c>
      <c r="J2928" s="64" t="s">
        <v>1538</v>
      </c>
      <c r="K2928" s="64" t="s">
        <v>2176</v>
      </c>
      <c r="L2928" s="64" t="s">
        <v>14364</v>
      </c>
      <c r="M2928" s="64" t="s">
        <v>241</v>
      </c>
      <c r="N2928" s="64" t="s">
        <v>254</v>
      </c>
      <c r="O2928" s="64" t="s">
        <v>568</v>
      </c>
    </row>
    <row r="2929" spans="2:15" x14ac:dyDescent="0.3">
      <c r="B2929" t="s">
        <v>1536</v>
      </c>
      <c r="C2929" t="s">
        <v>14427</v>
      </c>
      <c r="D2929" t="s">
        <v>1888</v>
      </c>
      <c r="E2929" s="64">
        <v>0</v>
      </c>
      <c r="F2929" s="64">
        <v>0</v>
      </c>
      <c r="G2929" s="47">
        <v>42266</v>
      </c>
      <c r="H2929" s="71">
        <v>7.416666666666667</v>
      </c>
      <c r="I2929" s="64">
        <v>-1</v>
      </c>
      <c r="J2929" s="64" t="s">
        <v>1538</v>
      </c>
      <c r="K2929" s="64" t="s">
        <v>2160</v>
      </c>
      <c r="L2929" s="64" t="s">
        <v>14428</v>
      </c>
      <c r="M2929" s="64" t="s">
        <v>236</v>
      </c>
      <c r="N2929" s="64" t="s">
        <v>254</v>
      </c>
      <c r="O2929" s="64" t="s">
        <v>568</v>
      </c>
    </row>
    <row r="2930" spans="2:15" x14ac:dyDescent="0.3">
      <c r="B2930" t="s">
        <v>1536</v>
      </c>
      <c r="C2930" t="s">
        <v>11585</v>
      </c>
      <c r="D2930" t="s">
        <v>2247</v>
      </c>
      <c r="E2930" s="64">
        <v>0</v>
      </c>
      <c r="F2930" s="64">
        <v>0</v>
      </c>
      <c r="G2930" s="47">
        <v>42273</v>
      </c>
      <c r="H2930" s="71">
        <v>7.416666666666667</v>
      </c>
      <c r="I2930" s="64">
        <v>72465</v>
      </c>
      <c r="J2930" s="64" t="s">
        <v>1538</v>
      </c>
      <c r="K2930" s="64" t="s">
        <v>2160</v>
      </c>
      <c r="L2930" s="64" t="s">
        <v>2992</v>
      </c>
      <c r="M2930" s="64" t="s">
        <v>242</v>
      </c>
      <c r="N2930" s="64" t="s">
        <v>254</v>
      </c>
      <c r="O2930" s="64" t="s">
        <v>568</v>
      </c>
    </row>
    <row r="2931" spans="2:15" x14ac:dyDescent="0.3">
      <c r="B2931" t="s">
        <v>1536</v>
      </c>
      <c r="C2931" t="s">
        <v>14497</v>
      </c>
      <c r="D2931" t="s">
        <v>1736</v>
      </c>
      <c r="E2931" s="64">
        <v>0</v>
      </c>
      <c r="F2931" s="64">
        <v>0</v>
      </c>
      <c r="G2931" s="47">
        <v>42269</v>
      </c>
      <c r="H2931" s="71">
        <v>7.416666666666667</v>
      </c>
      <c r="I2931" s="64">
        <v>-1</v>
      </c>
      <c r="J2931" s="64" t="s">
        <v>1538</v>
      </c>
      <c r="K2931" s="64" t="s">
        <v>2173</v>
      </c>
      <c r="L2931" s="64" t="s">
        <v>3070</v>
      </c>
      <c r="M2931" s="64" t="s">
        <v>236</v>
      </c>
      <c r="N2931" s="64" t="s">
        <v>254</v>
      </c>
      <c r="O2931" s="64" t="s">
        <v>568</v>
      </c>
    </row>
    <row r="2932" spans="2:15" x14ac:dyDescent="0.3">
      <c r="B2932" t="s">
        <v>1536</v>
      </c>
      <c r="C2932" t="s">
        <v>14596</v>
      </c>
      <c r="D2932" t="s">
        <v>2043</v>
      </c>
      <c r="E2932" s="64">
        <v>0</v>
      </c>
      <c r="F2932" s="64">
        <v>0</v>
      </c>
      <c r="G2932" s="47">
        <v>42273</v>
      </c>
      <c r="H2932" s="71">
        <v>7.416666666666667</v>
      </c>
      <c r="I2932" s="64">
        <v>-1</v>
      </c>
      <c r="J2932" s="64" t="s">
        <v>249</v>
      </c>
      <c r="K2932" s="64" t="s">
        <v>2160</v>
      </c>
      <c r="L2932" s="64" t="s">
        <v>2925</v>
      </c>
      <c r="M2932" s="64" t="s">
        <v>242</v>
      </c>
      <c r="N2932" s="64" t="s">
        <v>254</v>
      </c>
      <c r="O2932" s="64" t="s">
        <v>568</v>
      </c>
    </row>
    <row r="2933" spans="2:15" x14ac:dyDescent="0.3">
      <c r="B2933" t="s">
        <v>1536</v>
      </c>
      <c r="C2933" t="s">
        <v>15004</v>
      </c>
      <c r="D2933" t="s">
        <v>2318</v>
      </c>
      <c r="E2933" s="64">
        <v>0</v>
      </c>
      <c r="F2933" s="64">
        <v>0</v>
      </c>
      <c r="G2933" s="47">
        <v>42273</v>
      </c>
      <c r="H2933" s="71">
        <v>7.416666666666667</v>
      </c>
      <c r="I2933" s="64">
        <v>300766</v>
      </c>
      <c r="J2933" s="64" t="s">
        <v>1538</v>
      </c>
      <c r="K2933" s="64" t="s">
        <v>2160</v>
      </c>
      <c r="L2933" s="64" t="s">
        <v>3939</v>
      </c>
      <c r="M2933" s="64" t="s">
        <v>236</v>
      </c>
      <c r="N2933" s="64" t="s">
        <v>254</v>
      </c>
      <c r="O2933" s="64" t="s">
        <v>568</v>
      </c>
    </row>
    <row r="2934" spans="2:15" x14ac:dyDescent="0.3">
      <c r="B2934" t="s">
        <v>1536</v>
      </c>
      <c r="C2934" t="s">
        <v>15177</v>
      </c>
      <c r="D2934" t="s">
        <v>1479</v>
      </c>
      <c r="E2934" s="64">
        <v>0</v>
      </c>
      <c r="F2934" s="64">
        <v>0</v>
      </c>
      <c r="G2934" s="47">
        <v>42272</v>
      </c>
      <c r="H2934" s="71">
        <v>7.416666666666667</v>
      </c>
      <c r="I2934" s="64">
        <v>-1</v>
      </c>
      <c r="J2934" s="64" t="s">
        <v>249</v>
      </c>
      <c r="K2934" s="64" t="s">
        <v>2160</v>
      </c>
      <c r="L2934" s="64" t="s">
        <v>4235</v>
      </c>
      <c r="M2934" s="64" t="s">
        <v>241</v>
      </c>
      <c r="N2934" s="64" t="s">
        <v>254</v>
      </c>
      <c r="O2934" s="64" t="s">
        <v>568</v>
      </c>
    </row>
    <row r="2935" spans="2:15" x14ac:dyDescent="0.3">
      <c r="B2935" t="s">
        <v>1536</v>
      </c>
      <c r="C2935" t="s">
        <v>15565</v>
      </c>
      <c r="D2935" t="s">
        <v>1712</v>
      </c>
      <c r="E2935" s="64">
        <v>0</v>
      </c>
      <c r="F2935" s="64">
        <v>0</v>
      </c>
      <c r="G2935" s="47">
        <v>42276</v>
      </c>
      <c r="H2935" s="71">
        <v>7.416666666666667</v>
      </c>
      <c r="I2935" s="64">
        <v>-1</v>
      </c>
      <c r="J2935" s="64" t="s">
        <v>1538</v>
      </c>
      <c r="K2935" s="64" t="s">
        <v>2173</v>
      </c>
      <c r="L2935" s="64" t="s">
        <v>15566</v>
      </c>
      <c r="M2935" s="64" t="s">
        <v>242</v>
      </c>
      <c r="N2935" s="64" t="s">
        <v>254</v>
      </c>
      <c r="O2935" s="64" t="s">
        <v>568</v>
      </c>
    </row>
    <row r="2936" spans="2:15" x14ac:dyDescent="0.3">
      <c r="B2936" t="s">
        <v>1536</v>
      </c>
      <c r="C2936" t="s">
        <v>15593</v>
      </c>
      <c r="D2936" t="s">
        <v>13133</v>
      </c>
      <c r="E2936" s="64">
        <v>0</v>
      </c>
      <c r="F2936" s="64">
        <v>0</v>
      </c>
      <c r="G2936" s="47">
        <v>42265</v>
      </c>
      <c r="H2936" s="71">
        <v>7.416666666666667</v>
      </c>
      <c r="I2936" s="64">
        <v>-1</v>
      </c>
      <c r="J2936" s="64" t="s">
        <v>249</v>
      </c>
      <c r="K2936" s="64" t="s">
        <v>2160</v>
      </c>
      <c r="L2936" s="64" t="s">
        <v>4235</v>
      </c>
      <c r="M2936" s="64" t="s">
        <v>236</v>
      </c>
      <c r="N2936" s="64" t="s">
        <v>254</v>
      </c>
      <c r="O2936" s="64" t="s">
        <v>568</v>
      </c>
    </row>
    <row r="2937" spans="2:15" x14ac:dyDescent="0.3">
      <c r="B2937" t="s">
        <v>1536</v>
      </c>
      <c r="C2937" t="s">
        <v>15647</v>
      </c>
      <c r="D2937" t="s">
        <v>1467</v>
      </c>
      <c r="E2937" s="64">
        <v>0</v>
      </c>
      <c r="F2937" s="64">
        <v>0</v>
      </c>
      <c r="G2937" s="47">
        <v>42277</v>
      </c>
      <c r="H2937" s="71">
        <v>7.416666666666667</v>
      </c>
      <c r="I2937" s="64">
        <v>-1</v>
      </c>
      <c r="J2937" s="64" t="s">
        <v>1538</v>
      </c>
      <c r="K2937" s="64" t="s">
        <v>2173</v>
      </c>
      <c r="L2937" s="64" t="s">
        <v>3010</v>
      </c>
      <c r="M2937" s="64" t="s">
        <v>236</v>
      </c>
      <c r="N2937" s="64" t="s">
        <v>254</v>
      </c>
      <c r="O2937" s="64" t="s">
        <v>568</v>
      </c>
    </row>
    <row r="2938" spans="2:15" x14ac:dyDescent="0.3">
      <c r="B2938" t="s">
        <v>1536</v>
      </c>
      <c r="C2938" t="s">
        <v>15846</v>
      </c>
      <c r="D2938" t="s">
        <v>1395</v>
      </c>
      <c r="E2938" s="64">
        <v>1</v>
      </c>
      <c r="F2938" s="64">
        <v>1363.76</v>
      </c>
      <c r="G2938" s="47">
        <v>42250</v>
      </c>
      <c r="H2938" s="71">
        <v>7.416666666666667</v>
      </c>
      <c r="I2938" s="64">
        <v>-1</v>
      </c>
      <c r="J2938" s="64" t="s">
        <v>249</v>
      </c>
      <c r="K2938" s="64" t="s">
        <v>2160</v>
      </c>
      <c r="L2938" s="64" t="s">
        <v>2971</v>
      </c>
      <c r="M2938" s="64" t="s">
        <v>242</v>
      </c>
      <c r="N2938" s="64" t="s">
        <v>254</v>
      </c>
      <c r="O2938" s="64" t="s">
        <v>568</v>
      </c>
    </row>
    <row r="2939" spans="2:15" x14ac:dyDescent="0.3">
      <c r="B2939" t="s">
        <v>1536</v>
      </c>
      <c r="C2939" t="s">
        <v>15913</v>
      </c>
      <c r="D2939" t="s">
        <v>2266</v>
      </c>
      <c r="E2939" s="64">
        <v>0</v>
      </c>
      <c r="F2939" s="64">
        <v>0</v>
      </c>
      <c r="G2939" s="47">
        <v>42255</v>
      </c>
      <c r="H2939" s="71">
        <v>7.416666666666667</v>
      </c>
      <c r="I2939" s="64">
        <v>-1</v>
      </c>
      <c r="J2939" s="64" t="s">
        <v>249</v>
      </c>
      <c r="K2939" s="64" t="s">
        <v>2160</v>
      </c>
      <c r="L2939" s="64" t="s">
        <v>6875</v>
      </c>
      <c r="M2939" s="64" t="s">
        <v>241</v>
      </c>
      <c r="N2939" s="64" t="s">
        <v>254</v>
      </c>
      <c r="O2939" s="64" t="s">
        <v>568</v>
      </c>
    </row>
    <row r="2940" spans="2:15" x14ac:dyDescent="0.3">
      <c r="B2940" t="s">
        <v>1536</v>
      </c>
      <c r="C2940" t="s">
        <v>11945</v>
      </c>
      <c r="D2940" t="s">
        <v>2267</v>
      </c>
      <c r="E2940" s="64">
        <v>0</v>
      </c>
      <c r="F2940" s="64">
        <v>0</v>
      </c>
      <c r="G2940" s="47">
        <v>42270</v>
      </c>
      <c r="H2940" s="71">
        <v>7.416666666666667</v>
      </c>
      <c r="I2940" s="64">
        <v>80261</v>
      </c>
      <c r="J2940" s="64" t="s">
        <v>249</v>
      </c>
      <c r="K2940" s="64" t="s">
        <v>2160</v>
      </c>
      <c r="L2940" s="64" t="s">
        <v>2992</v>
      </c>
      <c r="M2940" s="64" t="s">
        <v>236</v>
      </c>
      <c r="N2940" s="64" t="s">
        <v>254</v>
      </c>
      <c r="O2940" s="64" t="s">
        <v>568</v>
      </c>
    </row>
    <row r="2941" spans="2:15" x14ac:dyDescent="0.3">
      <c r="B2941" t="s">
        <v>1536</v>
      </c>
      <c r="C2941" t="s">
        <v>16056</v>
      </c>
      <c r="D2941" t="s">
        <v>14574</v>
      </c>
      <c r="E2941" s="64">
        <v>0</v>
      </c>
      <c r="F2941" s="64">
        <v>0</v>
      </c>
      <c r="G2941" s="47">
        <v>42276</v>
      </c>
      <c r="H2941" s="71">
        <v>7.416666666666667</v>
      </c>
      <c r="I2941" s="64">
        <v>-1</v>
      </c>
      <c r="J2941" s="64" t="s">
        <v>1538</v>
      </c>
      <c r="K2941" s="64" t="s">
        <v>2173</v>
      </c>
      <c r="L2941" s="64" t="s">
        <v>2604</v>
      </c>
      <c r="M2941" s="64" t="s">
        <v>236</v>
      </c>
      <c r="N2941" s="64" t="s">
        <v>254</v>
      </c>
      <c r="O2941" s="64" t="s">
        <v>568</v>
      </c>
    </row>
    <row r="2942" spans="2:15" x14ac:dyDescent="0.3">
      <c r="B2942" t="s">
        <v>1536</v>
      </c>
      <c r="C2942" t="s">
        <v>16059</v>
      </c>
      <c r="D2942" t="s">
        <v>1636</v>
      </c>
      <c r="E2942" s="64">
        <v>0</v>
      </c>
      <c r="F2942" s="64">
        <v>0</v>
      </c>
      <c r="G2942" s="47">
        <v>42276</v>
      </c>
      <c r="H2942" s="71">
        <v>7.416666666666667</v>
      </c>
      <c r="I2942" s="64">
        <v>-1</v>
      </c>
      <c r="J2942" s="64" t="s">
        <v>249</v>
      </c>
      <c r="K2942" s="64" t="s">
        <v>2160</v>
      </c>
      <c r="L2942" s="64" t="s">
        <v>3939</v>
      </c>
      <c r="M2942" s="64" t="s">
        <v>236</v>
      </c>
      <c r="N2942" s="64" t="s">
        <v>254</v>
      </c>
      <c r="O2942" s="64" t="s">
        <v>568</v>
      </c>
    </row>
    <row r="2943" spans="2:15" x14ac:dyDescent="0.3">
      <c r="B2943" t="s">
        <v>1536</v>
      </c>
      <c r="C2943" t="s">
        <v>16130</v>
      </c>
      <c r="D2943" t="s">
        <v>1907</v>
      </c>
      <c r="E2943" s="64">
        <v>0</v>
      </c>
      <c r="F2943" s="64">
        <v>0</v>
      </c>
      <c r="G2943" s="47">
        <v>42248</v>
      </c>
      <c r="H2943" s="71">
        <v>7.416666666666667</v>
      </c>
      <c r="I2943" s="64">
        <v>-1</v>
      </c>
      <c r="J2943" s="64" t="s">
        <v>1538</v>
      </c>
      <c r="K2943" s="64" t="s">
        <v>2160</v>
      </c>
      <c r="L2943" s="64" t="s">
        <v>3939</v>
      </c>
      <c r="M2943" s="64" t="s">
        <v>236</v>
      </c>
      <c r="N2943" s="64" t="s">
        <v>254</v>
      </c>
      <c r="O2943" s="64" t="s">
        <v>568</v>
      </c>
    </row>
    <row r="2944" spans="2:15" x14ac:dyDescent="0.3">
      <c r="B2944" t="s">
        <v>1536</v>
      </c>
      <c r="C2944" t="s">
        <v>16282</v>
      </c>
      <c r="D2944" t="s">
        <v>2248</v>
      </c>
      <c r="E2944" s="64">
        <v>0</v>
      </c>
      <c r="F2944" s="64">
        <v>0</v>
      </c>
      <c r="G2944" s="47">
        <v>42277</v>
      </c>
      <c r="H2944" s="71">
        <v>7.416666666666667</v>
      </c>
      <c r="I2944" s="64">
        <v>83718</v>
      </c>
      <c r="J2944" s="64" t="s">
        <v>249</v>
      </c>
      <c r="K2944" s="64" t="s">
        <v>2160</v>
      </c>
      <c r="L2944" s="64" t="s">
        <v>16283</v>
      </c>
      <c r="M2944" s="64" t="s">
        <v>236</v>
      </c>
      <c r="N2944" s="64" t="s">
        <v>254</v>
      </c>
      <c r="O2944" s="64" t="s">
        <v>568</v>
      </c>
    </row>
    <row r="2945" spans="2:15" x14ac:dyDescent="0.3">
      <c r="B2945" t="s">
        <v>1536</v>
      </c>
      <c r="C2945" t="s">
        <v>16300</v>
      </c>
      <c r="D2945" t="s">
        <v>2027</v>
      </c>
      <c r="E2945" s="64">
        <v>0</v>
      </c>
      <c r="F2945" s="64">
        <v>0</v>
      </c>
      <c r="G2945" s="47">
        <v>42256</v>
      </c>
      <c r="H2945" s="71">
        <v>7.416666666666667</v>
      </c>
      <c r="I2945" s="64">
        <v>-1</v>
      </c>
      <c r="J2945" s="64" t="s">
        <v>249</v>
      </c>
      <c r="K2945" s="64" t="s">
        <v>2176</v>
      </c>
      <c r="L2945" s="64" t="s">
        <v>16301</v>
      </c>
      <c r="M2945" s="64" t="s">
        <v>246</v>
      </c>
      <c r="N2945" s="64" t="s">
        <v>254</v>
      </c>
      <c r="O2945" s="64" t="s">
        <v>568</v>
      </c>
    </row>
    <row r="2946" spans="2:15" x14ac:dyDescent="0.3">
      <c r="B2946" t="s">
        <v>1536</v>
      </c>
      <c r="C2946" t="s">
        <v>16624</v>
      </c>
      <c r="D2946" t="s">
        <v>1746</v>
      </c>
      <c r="E2946" s="64">
        <v>0</v>
      </c>
      <c r="F2946" s="64">
        <v>0</v>
      </c>
      <c r="G2946" s="47">
        <v>42266</v>
      </c>
      <c r="H2946" s="71">
        <v>7.416666666666667</v>
      </c>
      <c r="I2946" s="64">
        <v>-1</v>
      </c>
      <c r="J2946" s="64" t="s">
        <v>249</v>
      </c>
      <c r="K2946" s="64" t="s">
        <v>2173</v>
      </c>
      <c r="L2946" s="64" t="s">
        <v>4391</v>
      </c>
      <c r="M2946" s="64" t="s">
        <v>242</v>
      </c>
      <c r="N2946" s="64" t="s">
        <v>254</v>
      </c>
      <c r="O2946" s="64" t="s">
        <v>568</v>
      </c>
    </row>
    <row r="2947" spans="2:15" x14ac:dyDescent="0.3">
      <c r="B2947" t="s">
        <v>1536</v>
      </c>
      <c r="C2947" t="s">
        <v>12154</v>
      </c>
      <c r="D2947" t="s">
        <v>2356</v>
      </c>
      <c r="E2947" s="64">
        <v>1</v>
      </c>
      <c r="F2947" s="64">
        <v>166.93</v>
      </c>
      <c r="G2947" s="47">
        <v>42277</v>
      </c>
      <c r="H2947" s="71">
        <v>7.416666666666667</v>
      </c>
      <c r="I2947" s="64">
        <v>231459</v>
      </c>
      <c r="J2947" s="64" t="s">
        <v>249</v>
      </c>
      <c r="K2947" s="64" t="s">
        <v>2160</v>
      </c>
      <c r="L2947" s="64" t="s">
        <v>4726</v>
      </c>
      <c r="M2947" s="64" t="s">
        <v>236</v>
      </c>
      <c r="N2947" s="64" t="s">
        <v>254</v>
      </c>
      <c r="O2947" s="64" t="s">
        <v>568</v>
      </c>
    </row>
    <row r="2948" spans="2:15" x14ac:dyDescent="0.3">
      <c r="B2948" t="s">
        <v>1536</v>
      </c>
      <c r="C2948" t="s">
        <v>16928</v>
      </c>
      <c r="D2948" t="s">
        <v>348</v>
      </c>
      <c r="E2948" s="64">
        <v>1</v>
      </c>
      <c r="F2948" s="64">
        <v>1363.76</v>
      </c>
      <c r="G2948" s="47">
        <v>42266</v>
      </c>
      <c r="H2948" s="71">
        <v>7.416666666666667</v>
      </c>
      <c r="I2948" s="64">
        <v>-1</v>
      </c>
      <c r="J2948" s="64" t="s">
        <v>1538</v>
      </c>
      <c r="K2948" s="64" t="s">
        <v>1535</v>
      </c>
      <c r="L2948" s="64" t="s">
        <v>1535</v>
      </c>
      <c r="M2948" s="64" t="s">
        <v>246</v>
      </c>
      <c r="N2948" s="64" t="s">
        <v>254</v>
      </c>
      <c r="O2948" s="64" t="s">
        <v>568</v>
      </c>
    </row>
    <row r="2949" spans="2:15" x14ac:dyDescent="0.3">
      <c r="B2949" t="s">
        <v>1536</v>
      </c>
      <c r="C2949" t="s">
        <v>16946</v>
      </c>
      <c r="D2949" t="s">
        <v>409</v>
      </c>
      <c r="E2949" s="64">
        <v>1</v>
      </c>
      <c r="F2949" s="64">
        <v>166.93</v>
      </c>
      <c r="G2949" s="47">
        <v>42275</v>
      </c>
      <c r="H2949" s="71">
        <v>7.416666666666667</v>
      </c>
      <c r="I2949" s="64">
        <v>-1</v>
      </c>
      <c r="J2949" s="64" t="s">
        <v>1538</v>
      </c>
      <c r="K2949" s="64" t="s">
        <v>1535</v>
      </c>
      <c r="L2949" s="64" t="s">
        <v>1535</v>
      </c>
      <c r="M2949" s="64" t="s">
        <v>236</v>
      </c>
      <c r="N2949" s="64" t="s">
        <v>254</v>
      </c>
      <c r="O2949" s="64" t="s">
        <v>568</v>
      </c>
    </row>
    <row r="2950" spans="2:15" x14ac:dyDescent="0.3">
      <c r="B2950" t="s">
        <v>1536</v>
      </c>
      <c r="C2950" t="s">
        <v>16959</v>
      </c>
      <c r="D2950" t="s">
        <v>1627</v>
      </c>
      <c r="E2950" s="64">
        <v>1</v>
      </c>
      <c r="F2950" s="64">
        <v>1363.76</v>
      </c>
      <c r="G2950" s="47">
        <v>42269</v>
      </c>
      <c r="H2950" s="71">
        <v>7.416666666666667</v>
      </c>
      <c r="I2950" s="64">
        <v>-1</v>
      </c>
      <c r="J2950" s="64" t="s">
        <v>1538</v>
      </c>
      <c r="K2950" s="64" t="s">
        <v>1535</v>
      </c>
      <c r="L2950" s="64" t="s">
        <v>1535</v>
      </c>
      <c r="M2950" s="64" t="s">
        <v>242</v>
      </c>
      <c r="N2950" s="64" t="s">
        <v>254</v>
      </c>
      <c r="O2950" s="64" t="s">
        <v>568</v>
      </c>
    </row>
    <row r="2951" spans="2:15" x14ac:dyDescent="0.3">
      <c r="B2951" t="s">
        <v>1536</v>
      </c>
      <c r="C2951" t="s">
        <v>17013</v>
      </c>
      <c r="D2951" t="s">
        <v>319</v>
      </c>
      <c r="E2951" s="64">
        <v>0</v>
      </c>
      <c r="F2951" s="64">
        <v>0</v>
      </c>
      <c r="G2951" s="47">
        <v>42277</v>
      </c>
      <c r="H2951" s="71">
        <v>7.416666666666667</v>
      </c>
      <c r="I2951" s="64">
        <v>-1</v>
      </c>
      <c r="J2951" s="64" t="s">
        <v>1538</v>
      </c>
      <c r="K2951" s="64" t="s">
        <v>1535</v>
      </c>
      <c r="L2951" s="64" t="s">
        <v>1535</v>
      </c>
      <c r="M2951" s="64" t="s">
        <v>246</v>
      </c>
      <c r="N2951" s="64" t="s">
        <v>254</v>
      </c>
      <c r="O2951" s="64" t="s">
        <v>568</v>
      </c>
    </row>
    <row r="2952" spans="2:15" x14ac:dyDescent="0.3">
      <c r="B2952" t="s">
        <v>1536</v>
      </c>
      <c r="C2952" t="s">
        <v>17157</v>
      </c>
      <c r="D2952" t="s">
        <v>484</v>
      </c>
      <c r="E2952" s="64">
        <v>0</v>
      </c>
      <c r="F2952" s="64">
        <v>0</v>
      </c>
      <c r="G2952" s="47">
        <v>42273</v>
      </c>
      <c r="H2952" s="71">
        <v>7.416666666666667</v>
      </c>
      <c r="I2952" s="64">
        <v>-1</v>
      </c>
      <c r="J2952" s="64" t="s">
        <v>1538</v>
      </c>
      <c r="K2952" s="64" t="s">
        <v>1535</v>
      </c>
      <c r="L2952" s="64" t="s">
        <v>1535</v>
      </c>
      <c r="M2952" s="64" t="s">
        <v>236</v>
      </c>
      <c r="N2952" s="64" t="s">
        <v>254</v>
      </c>
      <c r="O2952" s="64" t="s">
        <v>568</v>
      </c>
    </row>
    <row r="2953" spans="2:15" x14ac:dyDescent="0.3">
      <c r="B2953" t="s">
        <v>1536</v>
      </c>
      <c r="C2953" t="s">
        <v>17264</v>
      </c>
      <c r="D2953" t="s">
        <v>414</v>
      </c>
      <c r="E2953" s="64">
        <v>0</v>
      </c>
      <c r="F2953" s="64">
        <v>0</v>
      </c>
      <c r="G2953" s="47">
        <v>42270</v>
      </c>
      <c r="H2953" s="71">
        <v>7.416666666666667</v>
      </c>
      <c r="I2953" s="64">
        <v>-1</v>
      </c>
      <c r="J2953" s="64" t="s">
        <v>1538</v>
      </c>
      <c r="K2953" s="64" t="s">
        <v>1535</v>
      </c>
      <c r="L2953" s="64" t="s">
        <v>1535</v>
      </c>
      <c r="M2953" s="64" t="s">
        <v>246</v>
      </c>
      <c r="N2953" s="64" t="s">
        <v>254</v>
      </c>
      <c r="O2953" s="64" t="s">
        <v>568</v>
      </c>
    </row>
    <row r="2954" spans="2:15" x14ac:dyDescent="0.3">
      <c r="B2954" t="s">
        <v>1536</v>
      </c>
      <c r="C2954" t="s">
        <v>17282</v>
      </c>
      <c r="D2954" t="s">
        <v>378</v>
      </c>
      <c r="E2954" s="64">
        <v>1</v>
      </c>
      <c r="F2954" s="64">
        <v>166.93</v>
      </c>
      <c r="G2954" s="47">
        <v>42255</v>
      </c>
      <c r="H2954" s="71">
        <v>7.416666666666667</v>
      </c>
      <c r="I2954" s="64">
        <v>-1</v>
      </c>
      <c r="J2954" s="64" t="s">
        <v>1538</v>
      </c>
      <c r="K2954" s="64" t="s">
        <v>1535</v>
      </c>
      <c r="L2954" s="64" t="s">
        <v>1535</v>
      </c>
      <c r="M2954" s="64" t="s">
        <v>242</v>
      </c>
      <c r="N2954" s="64" t="s">
        <v>254</v>
      </c>
      <c r="O2954" s="64" t="s">
        <v>568</v>
      </c>
    </row>
    <row r="2955" spans="2:15" x14ac:dyDescent="0.3">
      <c r="B2955" t="s">
        <v>1536</v>
      </c>
      <c r="C2955" t="s">
        <v>17328</v>
      </c>
      <c r="D2955" t="s">
        <v>384</v>
      </c>
      <c r="E2955" s="64">
        <v>0</v>
      </c>
      <c r="F2955" s="64">
        <v>0</v>
      </c>
      <c r="G2955" s="47">
        <v>42275</v>
      </c>
      <c r="H2955" s="71">
        <v>7.416666666666667</v>
      </c>
      <c r="I2955" s="64">
        <v>-1</v>
      </c>
      <c r="J2955" s="64" t="s">
        <v>1538</v>
      </c>
      <c r="K2955" s="64" t="s">
        <v>1535</v>
      </c>
      <c r="L2955" s="64" t="s">
        <v>1535</v>
      </c>
      <c r="M2955" s="64" t="s">
        <v>242</v>
      </c>
      <c r="N2955" s="64" t="s">
        <v>254</v>
      </c>
      <c r="O2955" s="64" t="s">
        <v>568</v>
      </c>
    </row>
    <row r="2956" spans="2:15" x14ac:dyDescent="0.3">
      <c r="B2956" t="s">
        <v>1536</v>
      </c>
      <c r="C2956" t="s">
        <v>12437</v>
      </c>
      <c r="D2956" t="s">
        <v>434</v>
      </c>
      <c r="E2956" s="64">
        <v>0</v>
      </c>
      <c r="F2956" s="64">
        <v>0</v>
      </c>
      <c r="G2956" s="47">
        <v>42233</v>
      </c>
      <c r="H2956" s="71">
        <v>7.5</v>
      </c>
      <c r="I2956" s="64">
        <v>-1</v>
      </c>
      <c r="J2956" s="64" t="s">
        <v>1538</v>
      </c>
      <c r="K2956" s="64" t="s">
        <v>1535</v>
      </c>
      <c r="L2956" s="64" t="s">
        <v>1535</v>
      </c>
      <c r="M2956" s="64" t="s">
        <v>236</v>
      </c>
      <c r="N2956" s="64" t="s">
        <v>254</v>
      </c>
      <c r="O2956" s="64" t="s">
        <v>568</v>
      </c>
    </row>
    <row r="2957" spans="2:15" x14ac:dyDescent="0.3">
      <c r="B2957" t="s">
        <v>1536</v>
      </c>
      <c r="C2957" t="s">
        <v>12789</v>
      </c>
      <c r="D2957" t="s">
        <v>12790</v>
      </c>
      <c r="E2957" s="64">
        <v>0</v>
      </c>
      <c r="F2957" s="64">
        <v>0</v>
      </c>
      <c r="G2957" s="47">
        <v>42231</v>
      </c>
      <c r="H2957" s="71">
        <v>7.5</v>
      </c>
      <c r="I2957" s="64">
        <v>-1</v>
      </c>
      <c r="J2957" s="64" t="s">
        <v>1538</v>
      </c>
      <c r="K2957" s="64" t="s">
        <v>1535</v>
      </c>
      <c r="L2957" s="64" t="s">
        <v>1535</v>
      </c>
      <c r="M2957" s="64" t="s">
        <v>242</v>
      </c>
      <c r="N2957" s="64" t="s">
        <v>254</v>
      </c>
      <c r="O2957" s="64" t="s">
        <v>568</v>
      </c>
    </row>
    <row r="2958" spans="2:15" x14ac:dyDescent="0.3">
      <c r="B2958" t="s">
        <v>1536</v>
      </c>
      <c r="C2958" t="s">
        <v>12879</v>
      </c>
      <c r="D2958" t="s">
        <v>543</v>
      </c>
      <c r="E2958" s="64">
        <v>0</v>
      </c>
      <c r="F2958" s="64">
        <v>0</v>
      </c>
      <c r="G2958" s="47">
        <v>42223</v>
      </c>
      <c r="H2958" s="71">
        <v>7.5</v>
      </c>
      <c r="I2958" s="64">
        <v>-1</v>
      </c>
      <c r="J2958" s="64" t="s">
        <v>1538</v>
      </c>
      <c r="K2958" s="64" t="s">
        <v>1535</v>
      </c>
      <c r="L2958" s="64" t="s">
        <v>1535</v>
      </c>
      <c r="M2958" s="64" t="s">
        <v>242</v>
      </c>
      <c r="N2958" s="64" t="s">
        <v>254</v>
      </c>
      <c r="O2958" s="64" t="s">
        <v>568</v>
      </c>
    </row>
    <row r="2959" spans="2:15" x14ac:dyDescent="0.3">
      <c r="B2959" t="s">
        <v>1536</v>
      </c>
      <c r="C2959" t="s">
        <v>12889</v>
      </c>
      <c r="D2959" t="s">
        <v>416</v>
      </c>
      <c r="E2959" s="64">
        <v>0</v>
      </c>
      <c r="F2959" s="64">
        <v>0</v>
      </c>
      <c r="G2959" s="47">
        <v>42241</v>
      </c>
      <c r="H2959" s="71">
        <v>7.5</v>
      </c>
      <c r="I2959" s="64">
        <v>-1</v>
      </c>
      <c r="J2959" s="64" t="s">
        <v>1538</v>
      </c>
      <c r="K2959" s="64" t="s">
        <v>1535</v>
      </c>
      <c r="L2959" s="64" t="s">
        <v>1535</v>
      </c>
      <c r="M2959" s="64" t="s">
        <v>246</v>
      </c>
      <c r="N2959" s="64" t="s">
        <v>254</v>
      </c>
      <c r="O2959" s="64" t="s">
        <v>568</v>
      </c>
    </row>
    <row r="2960" spans="2:15" x14ac:dyDescent="0.3">
      <c r="B2960" t="s">
        <v>1536</v>
      </c>
      <c r="C2960" t="s">
        <v>12964</v>
      </c>
      <c r="D2960" t="s">
        <v>247</v>
      </c>
      <c r="E2960" s="64">
        <v>0</v>
      </c>
      <c r="F2960" s="64">
        <v>0</v>
      </c>
      <c r="G2960" s="47">
        <v>42243</v>
      </c>
      <c r="H2960" s="71">
        <v>7.5</v>
      </c>
      <c r="I2960" s="64">
        <v>-1</v>
      </c>
      <c r="J2960" s="64" t="s">
        <v>1538</v>
      </c>
      <c r="K2960" s="64" t="s">
        <v>2173</v>
      </c>
      <c r="L2960" s="64" t="s">
        <v>12965</v>
      </c>
      <c r="M2960" s="64" t="s">
        <v>246</v>
      </c>
      <c r="N2960" s="64" t="s">
        <v>254</v>
      </c>
      <c r="O2960" s="64" t="s">
        <v>568</v>
      </c>
    </row>
    <row r="2961" spans="2:15" x14ac:dyDescent="0.3">
      <c r="B2961" t="s">
        <v>1536</v>
      </c>
      <c r="C2961" t="s">
        <v>13175</v>
      </c>
      <c r="D2961" t="s">
        <v>245</v>
      </c>
      <c r="E2961" s="64">
        <v>0</v>
      </c>
      <c r="F2961" s="64">
        <v>0</v>
      </c>
      <c r="G2961" s="47">
        <v>42223</v>
      </c>
      <c r="H2961" s="71">
        <v>7.5</v>
      </c>
      <c r="I2961" s="64">
        <v>-1</v>
      </c>
      <c r="J2961" s="64" t="s">
        <v>249</v>
      </c>
      <c r="K2961" s="64" t="s">
        <v>2160</v>
      </c>
      <c r="L2961" s="64" t="s">
        <v>2936</v>
      </c>
      <c r="M2961" s="64" t="s">
        <v>236</v>
      </c>
      <c r="N2961" s="64" t="s">
        <v>254</v>
      </c>
      <c r="O2961" s="64" t="s">
        <v>568</v>
      </c>
    </row>
    <row r="2962" spans="2:15" x14ac:dyDescent="0.3">
      <c r="B2962" t="s">
        <v>1536</v>
      </c>
      <c r="C2962" t="s">
        <v>13648</v>
      </c>
      <c r="D2962" t="s">
        <v>1514</v>
      </c>
      <c r="E2962" s="64">
        <v>0</v>
      </c>
      <c r="F2962" s="64">
        <v>0</v>
      </c>
      <c r="G2962" s="47">
        <v>42236</v>
      </c>
      <c r="H2962" s="71">
        <v>7.5</v>
      </c>
      <c r="I2962" s="64">
        <v>-1</v>
      </c>
      <c r="J2962" s="64" t="s">
        <v>1538</v>
      </c>
      <c r="K2962" s="64" t="s">
        <v>2160</v>
      </c>
      <c r="L2962" s="64" t="s">
        <v>7837</v>
      </c>
      <c r="M2962" s="64" t="s">
        <v>236</v>
      </c>
      <c r="N2962" s="64" t="s">
        <v>254</v>
      </c>
      <c r="O2962" s="64" t="s">
        <v>568</v>
      </c>
    </row>
    <row r="2963" spans="2:15" x14ac:dyDescent="0.3">
      <c r="B2963" t="s">
        <v>1536</v>
      </c>
      <c r="C2963" t="s">
        <v>13735</v>
      </c>
      <c r="D2963" t="s">
        <v>289</v>
      </c>
      <c r="E2963" s="64">
        <v>0</v>
      </c>
      <c r="F2963" s="64">
        <v>0</v>
      </c>
      <c r="G2963" s="47">
        <v>42247</v>
      </c>
      <c r="H2963" s="71">
        <v>7.5</v>
      </c>
      <c r="I2963" s="64">
        <v>-1</v>
      </c>
      <c r="J2963" s="64" t="s">
        <v>1538</v>
      </c>
      <c r="K2963" s="64" t="s">
        <v>2160</v>
      </c>
      <c r="L2963" s="64" t="s">
        <v>4235</v>
      </c>
      <c r="M2963" s="64" t="s">
        <v>236</v>
      </c>
      <c r="N2963" s="64" t="s">
        <v>254</v>
      </c>
      <c r="O2963" s="64" t="s">
        <v>568</v>
      </c>
    </row>
    <row r="2964" spans="2:15" x14ac:dyDescent="0.3">
      <c r="B2964" t="s">
        <v>1536</v>
      </c>
      <c r="C2964" t="s">
        <v>13780</v>
      </c>
      <c r="D2964" t="s">
        <v>2209</v>
      </c>
      <c r="E2964" s="64">
        <v>0</v>
      </c>
      <c r="F2964" s="64">
        <v>0</v>
      </c>
      <c r="G2964" s="47">
        <v>42233</v>
      </c>
      <c r="H2964" s="71">
        <v>7.5</v>
      </c>
      <c r="I2964" s="64">
        <v>-1</v>
      </c>
      <c r="J2964" s="64" t="s">
        <v>1538</v>
      </c>
      <c r="K2964" s="64" t="s">
        <v>2160</v>
      </c>
      <c r="L2964" s="64" t="s">
        <v>4235</v>
      </c>
      <c r="M2964" s="64" t="s">
        <v>236</v>
      </c>
      <c r="N2964" s="64" t="s">
        <v>254</v>
      </c>
      <c r="O2964" s="64" t="s">
        <v>568</v>
      </c>
    </row>
    <row r="2965" spans="2:15" x14ac:dyDescent="0.3">
      <c r="B2965" t="s">
        <v>1536</v>
      </c>
      <c r="C2965" t="s">
        <v>13803</v>
      </c>
      <c r="D2965" t="s">
        <v>13674</v>
      </c>
      <c r="E2965" s="64">
        <v>0</v>
      </c>
      <c r="F2965" s="64">
        <v>0</v>
      </c>
      <c r="G2965" s="47">
        <v>42234</v>
      </c>
      <c r="H2965" s="71">
        <v>7.5</v>
      </c>
      <c r="I2965" s="64">
        <v>-1</v>
      </c>
      <c r="J2965" s="64" t="s">
        <v>249</v>
      </c>
      <c r="K2965" s="64" t="s">
        <v>2176</v>
      </c>
      <c r="L2965" s="64" t="s">
        <v>13804</v>
      </c>
      <c r="M2965" s="64" t="s">
        <v>236</v>
      </c>
      <c r="N2965" s="64" t="s">
        <v>254</v>
      </c>
      <c r="O2965" s="64" t="s">
        <v>568</v>
      </c>
    </row>
    <row r="2966" spans="2:15" x14ac:dyDescent="0.3">
      <c r="B2966" t="s">
        <v>1536</v>
      </c>
      <c r="C2966" t="s">
        <v>12222</v>
      </c>
      <c r="D2966" t="s">
        <v>2311</v>
      </c>
      <c r="E2966" s="64">
        <v>0</v>
      </c>
      <c r="F2966" s="64">
        <v>0</v>
      </c>
      <c r="G2966" s="47">
        <v>42223</v>
      </c>
      <c r="H2966" s="71">
        <v>7.5</v>
      </c>
      <c r="I2966" s="64">
        <v>7005</v>
      </c>
      <c r="J2966" s="64" t="s">
        <v>1538</v>
      </c>
      <c r="K2966" s="64" t="s">
        <v>2160</v>
      </c>
      <c r="L2966" s="64" t="s">
        <v>4332</v>
      </c>
      <c r="M2966" s="64" t="s">
        <v>236</v>
      </c>
      <c r="N2966" s="64" t="s">
        <v>254</v>
      </c>
      <c r="O2966" s="64" t="s">
        <v>568</v>
      </c>
    </row>
    <row r="2967" spans="2:15" x14ac:dyDescent="0.3">
      <c r="B2967" t="s">
        <v>1546</v>
      </c>
      <c r="C2967" t="s">
        <v>13894</v>
      </c>
      <c r="D2967" t="s">
        <v>1480</v>
      </c>
      <c r="E2967" s="64">
        <v>0</v>
      </c>
      <c r="F2967" s="64">
        <v>0</v>
      </c>
      <c r="G2967" s="47">
        <v>42231</v>
      </c>
      <c r="H2967" s="71">
        <v>7.5</v>
      </c>
      <c r="I2967" s="64">
        <v>-1</v>
      </c>
      <c r="J2967" s="64" t="s">
        <v>1538</v>
      </c>
      <c r="K2967" s="64" t="s">
        <v>2173</v>
      </c>
      <c r="L2967" s="64" t="s">
        <v>13380</v>
      </c>
      <c r="M2967" s="64" t="s">
        <v>239</v>
      </c>
      <c r="N2967" s="64" t="s">
        <v>254</v>
      </c>
      <c r="O2967" s="64" t="s">
        <v>568</v>
      </c>
    </row>
    <row r="2968" spans="2:15" x14ac:dyDescent="0.3">
      <c r="B2968" t="s">
        <v>1536</v>
      </c>
      <c r="C2968" t="s">
        <v>14091</v>
      </c>
      <c r="D2968" t="s">
        <v>1780</v>
      </c>
      <c r="E2968" s="64">
        <v>0</v>
      </c>
      <c r="F2968" s="64">
        <v>0</v>
      </c>
      <c r="G2968" s="47">
        <v>42235</v>
      </c>
      <c r="H2968" s="71">
        <v>7.5</v>
      </c>
      <c r="I2968" s="64">
        <v>-1</v>
      </c>
      <c r="J2968" s="64" t="s">
        <v>1538</v>
      </c>
      <c r="K2968" s="64" t="s">
        <v>2176</v>
      </c>
      <c r="L2968" s="64" t="s">
        <v>11495</v>
      </c>
      <c r="M2968" s="64" t="s">
        <v>242</v>
      </c>
      <c r="N2968" s="64" t="s">
        <v>254</v>
      </c>
      <c r="O2968" s="64" t="s">
        <v>568</v>
      </c>
    </row>
    <row r="2969" spans="2:15" x14ac:dyDescent="0.3">
      <c r="B2969" t="s">
        <v>1536</v>
      </c>
      <c r="C2969" t="s">
        <v>14097</v>
      </c>
      <c r="D2969" t="s">
        <v>13959</v>
      </c>
      <c r="E2969" s="64">
        <v>1</v>
      </c>
      <c r="F2969" s="64">
        <v>3525.62</v>
      </c>
      <c r="G2969" s="47">
        <v>42245</v>
      </c>
      <c r="H2969" s="71">
        <v>7.5</v>
      </c>
      <c r="I2969" s="64">
        <v>-1</v>
      </c>
      <c r="J2969" s="64" t="s">
        <v>249</v>
      </c>
      <c r="K2969" s="64" t="s">
        <v>2173</v>
      </c>
      <c r="L2969" s="64" t="s">
        <v>13380</v>
      </c>
      <c r="M2969" s="64" t="s">
        <v>242</v>
      </c>
      <c r="N2969" s="64" t="s">
        <v>254</v>
      </c>
      <c r="O2969" s="64" t="s">
        <v>568</v>
      </c>
    </row>
    <row r="2970" spans="2:15" x14ac:dyDescent="0.3">
      <c r="B2970" t="s">
        <v>1536</v>
      </c>
      <c r="C2970" t="s">
        <v>14376</v>
      </c>
      <c r="D2970" t="s">
        <v>264</v>
      </c>
      <c r="E2970" s="64">
        <v>1</v>
      </c>
      <c r="F2970" s="64">
        <v>3525.62</v>
      </c>
      <c r="G2970" s="47">
        <v>42228</v>
      </c>
      <c r="H2970" s="71">
        <v>7.5</v>
      </c>
      <c r="I2970" s="64">
        <v>-1</v>
      </c>
      <c r="J2970" s="64" t="s">
        <v>249</v>
      </c>
      <c r="K2970" s="64" t="s">
        <v>2176</v>
      </c>
      <c r="L2970" s="64" t="s">
        <v>14377</v>
      </c>
      <c r="M2970" s="64" t="s">
        <v>242</v>
      </c>
      <c r="N2970" s="64" t="s">
        <v>254</v>
      </c>
      <c r="O2970" s="64" t="s">
        <v>568</v>
      </c>
    </row>
    <row r="2971" spans="2:15" x14ac:dyDescent="0.3">
      <c r="B2971" t="s">
        <v>1536</v>
      </c>
      <c r="C2971" t="s">
        <v>14613</v>
      </c>
      <c r="D2971" t="s">
        <v>1606</v>
      </c>
      <c r="E2971" s="64">
        <v>0</v>
      </c>
      <c r="F2971" s="64">
        <v>0</v>
      </c>
      <c r="G2971" s="47">
        <v>42247</v>
      </c>
      <c r="H2971" s="71">
        <v>7.5</v>
      </c>
      <c r="I2971" s="64">
        <v>-1</v>
      </c>
      <c r="J2971" s="64" t="s">
        <v>1538</v>
      </c>
      <c r="K2971" s="64" t="s">
        <v>2173</v>
      </c>
      <c r="L2971" s="64" t="s">
        <v>13452</v>
      </c>
      <c r="M2971" s="64" t="s">
        <v>246</v>
      </c>
      <c r="N2971" s="64" t="s">
        <v>254</v>
      </c>
      <c r="O2971" s="64" t="s">
        <v>568</v>
      </c>
    </row>
    <row r="2972" spans="2:15" x14ac:dyDescent="0.3">
      <c r="B2972" t="s">
        <v>1536</v>
      </c>
      <c r="C2972" t="s">
        <v>14746</v>
      </c>
      <c r="D2972" t="s">
        <v>350</v>
      </c>
      <c r="E2972" s="64">
        <v>0</v>
      </c>
      <c r="F2972" s="64">
        <v>0</v>
      </c>
      <c r="G2972" s="47">
        <v>42236</v>
      </c>
      <c r="H2972" s="71">
        <v>7.5</v>
      </c>
      <c r="I2972" s="64">
        <v>-1</v>
      </c>
      <c r="J2972" s="64" t="s">
        <v>1538</v>
      </c>
      <c r="K2972" s="64" t="s">
        <v>2160</v>
      </c>
      <c r="L2972" s="64" t="s">
        <v>2936</v>
      </c>
      <c r="M2972" s="64" t="s">
        <v>242</v>
      </c>
      <c r="N2972" s="64" t="s">
        <v>254</v>
      </c>
      <c r="O2972" s="64" t="s">
        <v>568</v>
      </c>
    </row>
    <row r="2973" spans="2:15" x14ac:dyDescent="0.3">
      <c r="B2973" t="s">
        <v>1536</v>
      </c>
      <c r="C2973" t="s">
        <v>11384</v>
      </c>
      <c r="D2973" t="s">
        <v>2488</v>
      </c>
      <c r="E2973" s="64">
        <v>0</v>
      </c>
      <c r="F2973" s="64">
        <v>0</v>
      </c>
      <c r="G2973" s="47">
        <v>42241</v>
      </c>
      <c r="H2973" s="71">
        <v>7.5</v>
      </c>
      <c r="I2973" s="64">
        <v>69943</v>
      </c>
      <c r="J2973" s="64" t="s">
        <v>1538</v>
      </c>
      <c r="K2973" s="64" t="s">
        <v>2160</v>
      </c>
      <c r="L2973" s="64" t="s">
        <v>2992</v>
      </c>
      <c r="M2973" s="64" t="s">
        <v>236</v>
      </c>
      <c r="N2973" s="64" t="s">
        <v>254</v>
      </c>
      <c r="O2973" s="64" t="s">
        <v>568</v>
      </c>
    </row>
    <row r="2974" spans="2:15" x14ac:dyDescent="0.3">
      <c r="B2974" t="s">
        <v>1536</v>
      </c>
      <c r="C2974" t="s">
        <v>14847</v>
      </c>
      <c r="D2974" t="s">
        <v>2083</v>
      </c>
      <c r="E2974" s="64">
        <v>0</v>
      </c>
      <c r="F2974" s="64">
        <v>0</v>
      </c>
      <c r="G2974" s="47">
        <v>42236</v>
      </c>
      <c r="H2974" s="71">
        <v>7.5</v>
      </c>
      <c r="I2974" s="64">
        <v>-1</v>
      </c>
      <c r="J2974" s="64" t="s">
        <v>1538</v>
      </c>
      <c r="K2974" s="64" t="s">
        <v>2176</v>
      </c>
      <c r="L2974" s="64" t="s">
        <v>11288</v>
      </c>
      <c r="M2974" s="64" t="s">
        <v>236</v>
      </c>
      <c r="N2974" s="64" t="s">
        <v>254</v>
      </c>
      <c r="O2974" s="64" t="s">
        <v>568</v>
      </c>
    </row>
    <row r="2975" spans="2:15" x14ac:dyDescent="0.3">
      <c r="B2975" t="s">
        <v>1536</v>
      </c>
      <c r="C2975" t="s">
        <v>14925</v>
      </c>
      <c r="D2975" t="s">
        <v>1611</v>
      </c>
      <c r="E2975" s="64">
        <v>0</v>
      </c>
      <c r="F2975" s="64">
        <v>0</v>
      </c>
      <c r="G2975" s="47">
        <v>42226</v>
      </c>
      <c r="H2975" s="71">
        <v>7.5</v>
      </c>
      <c r="I2975" s="64">
        <v>-1</v>
      </c>
      <c r="J2975" s="64" t="s">
        <v>249</v>
      </c>
      <c r="K2975" s="64" t="s">
        <v>2160</v>
      </c>
      <c r="L2975" s="64" t="s">
        <v>4235</v>
      </c>
      <c r="M2975" s="64" t="s">
        <v>236</v>
      </c>
      <c r="N2975" s="64" t="s">
        <v>254</v>
      </c>
      <c r="O2975" s="64" t="s">
        <v>568</v>
      </c>
    </row>
    <row r="2976" spans="2:15" x14ac:dyDescent="0.3">
      <c r="B2976" t="s">
        <v>1536</v>
      </c>
      <c r="C2976" t="s">
        <v>14968</v>
      </c>
      <c r="D2976" t="s">
        <v>251</v>
      </c>
      <c r="E2976" s="64">
        <v>0</v>
      </c>
      <c r="F2976" s="64">
        <v>0</v>
      </c>
      <c r="G2976" s="47">
        <v>42244</v>
      </c>
      <c r="H2976" s="71">
        <v>7.5</v>
      </c>
      <c r="I2976" s="64">
        <v>-1</v>
      </c>
      <c r="J2976" s="64" t="s">
        <v>1538</v>
      </c>
      <c r="K2976" s="64" t="s">
        <v>2160</v>
      </c>
      <c r="L2976" s="64" t="s">
        <v>2936</v>
      </c>
      <c r="M2976" s="64" t="s">
        <v>241</v>
      </c>
      <c r="N2976" s="64" t="s">
        <v>254</v>
      </c>
      <c r="O2976" s="64" t="s">
        <v>568</v>
      </c>
    </row>
    <row r="2977" spans="2:15" x14ac:dyDescent="0.3">
      <c r="B2977" t="s">
        <v>1536</v>
      </c>
      <c r="C2977" t="s">
        <v>15066</v>
      </c>
      <c r="D2977" t="s">
        <v>1565</v>
      </c>
      <c r="E2977" s="64">
        <v>0</v>
      </c>
      <c r="F2977" s="64">
        <v>0</v>
      </c>
      <c r="G2977" s="47">
        <v>42243</v>
      </c>
      <c r="H2977" s="71">
        <v>7.5</v>
      </c>
      <c r="I2977" s="64">
        <v>-1</v>
      </c>
      <c r="J2977" s="64" t="s">
        <v>1538</v>
      </c>
      <c r="K2977" s="64" t="s">
        <v>2160</v>
      </c>
      <c r="L2977" s="64" t="s">
        <v>12861</v>
      </c>
      <c r="M2977" s="64" t="s">
        <v>239</v>
      </c>
      <c r="N2977" s="64" t="s">
        <v>254</v>
      </c>
      <c r="O2977" s="64" t="s">
        <v>568</v>
      </c>
    </row>
    <row r="2978" spans="2:15" x14ac:dyDescent="0.3">
      <c r="B2978" t="s">
        <v>1536</v>
      </c>
      <c r="C2978" t="s">
        <v>15257</v>
      </c>
      <c r="D2978" t="s">
        <v>13768</v>
      </c>
      <c r="E2978" s="64">
        <v>0</v>
      </c>
      <c r="F2978" s="64">
        <v>0</v>
      </c>
      <c r="G2978" s="47">
        <v>42230</v>
      </c>
      <c r="H2978" s="71">
        <v>7.5</v>
      </c>
      <c r="I2978" s="64">
        <v>-1</v>
      </c>
      <c r="J2978" s="64" t="s">
        <v>249</v>
      </c>
      <c r="K2978" s="64" t="s">
        <v>2160</v>
      </c>
      <c r="L2978" s="64" t="s">
        <v>5722</v>
      </c>
      <c r="M2978" s="64" t="s">
        <v>236</v>
      </c>
      <c r="N2978" s="64" t="s">
        <v>254</v>
      </c>
      <c r="O2978" s="64" t="s">
        <v>568</v>
      </c>
    </row>
    <row r="2979" spans="2:15" x14ac:dyDescent="0.3">
      <c r="B2979" t="s">
        <v>1536</v>
      </c>
      <c r="C2979" t="s">
        <v>15277</v>
      </c>
      <c r="D2979" t="s">
        <v>1391</v>
      </c>
      <c r="E2979" s="64">
        <v>1</v>
      </c>
      <c r="F2979" s="64">
        <v>1363.76</v>
      </c>
      <c r="G2979" s="47">
        <v>42222</v>
      </c>
      <c r="H2979" s="71">
        <v>7.5</v>
      </c>
      <c r="I2979" s="64">
        <v>-1</v>
      </c>
      <c r="J2979" s="64" t="s">
        <v>1538</v>
      </c>
      <c r="K2979" s="64" t="s">
        <v>2160</v>
      </c>
      <c r="L2979" s="64" t="s">
        <v>2936</v>
      </c>
      <c r="M2979" s="64" t="s">
        <v>246</v>
      </c>
      <c r="N2979" s="64" t="s">
        <v>254</v>
      </c>
      <c r="O2979" s="64" t="s">
        <v>568</v>
      </c>
    </row>
    <row r="2980" spans="2:15" x14ac:dyDescent="0.3">
      <c r="B2980" t="s">
        <v>1536</v>
      </c>
      <c r="C2980" t="s">
        <v>15709</v>
      </c>
      <c r="D2980" t="s">
        <v>1637</v>
      </c>
      <c r="E2980" s="64">
        <v>0</v>
      </c>
      <c r="F2980" s="64">
        <v>0</v>
      </c>
      <c r="G2980" s="47">
        <v>42234</v>
      </c>
      <c r="H2980" s="71">
        <v>7.5</v>
      </c>
      <c r="I2980" s="64">
        <v>-1</v>
      </c>
      <c r="J2980" s="64" t="s">
        <v>1538</v>
      </c>
      <c r="K2980" s="64" t="s">
        <v>2160</v>
      </c>
      <c r="L2980" s="64" t="s">
        <v>4235</v>
      </c>
      <c r="M2980" s="64" t="s">
        <v>242</v>
      </c>
      <c r="N2980" s="64" t="s">
        <v>254</v>
      </c>
      <c r="O2980" s="64" t="s">
        <v>568</v>
      </c>
    </row>
    <row r="2981" spans="2:15" x14ac:dyDescent="0.3">
      <c r="B2981" t="s">
        <v>1536</v>
      </c>
      <c r="C2981" t="s">
        <v>15841</v>
      </c>
      <c r="D2981" t="s">
        <v>2723</v>
      </c>
      <c r="E2981" s="64">
        <v>0</v>
      </c>
      <c r="F2981" s="64">
        <v>0</v>
      </c>
      <c r="G2981" s="47">
        <v>42223</v>
      </c>
      <c r="H2981" s="71">
        <v>7.5</v>
      </c>
      <c r="I2981" s="64">
        <v>-1</v>
      </c>
      <c r="J2981" s="64" t="s">
        <v>1538</v>
      </c>
      <c r="K2981" s="64" t="s">
        <v>2176</v>
      </c>
      <c r="L2981" s="64" t="s">
        <v>15842</v>
      </c>
      <c r="M2981" s="64" t="s">
        <v>236</v>
      </c>
      <c r="N2981" s="64" t="s">
        <v>254</v>
      </c>
      <c r="O2981" s="64" t="s">
        <v>568</v>
      </c>
    </row>
    <row r="2982" spans="2:15" x14ac:dyDescent="0.3">
      <c r="B2982" t="s">
        <v>1536</v>
      </c>
      <c r="C2982" t="s">
        <v>11651</v>
      </c>
      <c r="D2982" t="s">
        <v>2303</v>
      </c>
      <c r="E2982" s="64">
        <v>0</v>
      </c>
      <c r="F2982" s="64">
        <v>0</v>
      </c>
      <c r="G2982" s="47">
        <v>42247</v>
      </c>
      <c r="H2982" s="71">
        <v>7.5</v>
      </c>
      <c r="I2982" s="64">
        <v>122512</v>
      </c>
      <c r="J2982" s="64" t="s">
        <v>1538</v>
      </c>
      <c r="K2982" s="64" t="s">
        <v>2160</v>
      </c>
      <c r="L2982" s="64" t="s">
        <v>11522</v>
      </c>
      <c r="M2982" s="64" t="s">
        <v>246</v>
      </c>
      <c r="N2982" s="64" t="s">
        <v>254</v>
      </c>
      <c r="O2982" s="64" t="s">
        <v>568</v>
      </c>
    </row>
    <row r="2983" spans="2:15" x14ac:dyDescent="0.3">
      <c r="B2983" t="s">
        <v>1536</v>
      </c>
      <c r="C2983" t="s">
        <v>16432</v>
      </c>
      <c r="D2983" t="s">
        <v>419</v>
      </c>
      <c r="E2983" s="64">
        <v>0</v>
      </c>
      <c r="F2983" s="64">
        <v>0</v>
      </c>
      <c r="G2983" s="47">
        <v>42236</v>
      </c>
      <c r="H2983" s="71">
        <v>7.5</v>
      </c>
      <c r="I2983" s="64">
        <v>-1</v>
      </c>
      <c r="J2983" s="64" t="s">
        <v>249</v>
      </c>
      <c r="K2983" s="64" t="s">
        <v>2160</v>
      </c>
      <c r="L2983" s="64" t="s">
        <v>4726</v>
      </c>
      <c r="M2983" s="64" t="s">
        <v>236</v>
      </c>
      <c r="N2983" s="64" t="s">
        <v>254</v>
      </c>
      <c r="O2983" s="64" t="s">
        <v>568</v>
      </c>
    </row>
    <row r="2984" spans="2:15" x14ac:dyDescent="0.3">
      <c r="B2984" t="s">
        <v>1536</v>
      </c>
      <c r="C2984" t="s">
        <v>11832</v>
      </c>
      <c r="D2984" t="s">
        <v>2243</v>
      </c>
      <c r="E2984" s="64">
        <v>0</v>
      </c>
      <c r="F2984" s="64">
        <v>0</v>
      </c>
      <c r="G2984" s="47">
        <v>42247</v>
      </c>
      <c r="H2984" s="71">
        <v>7.5</v>
      </c>
      <c r="I2984" s="64">
        <v>106494</v>
      </c>
      <c r="J2984" s="64" t="s">
        <v>1538</v>
      </c>
      <c r="K2984" s="64" t="s">
        <v>2160</v>
      </c>
      <c r="L2984" s="64" t="s">
        <v>3939</v>
      </c>
      <c r="M2984" s="64" t="s">
        <v>241</v>
      </c>
      <c r="N2984" s="64" t="s">
        <v>254</v>
      </c>
      <c r="O2984" s="64" t="s">
        <v>568</v>
      </c>
    </row>
    <row r="2985" spans="2:15" x14ac:dyDescent="0.3">
      <c r="B2985" t="s">
        <v>1536</v>
      </c>
      <c r="C2985" t="s">
        <v>16528</v>
      </c>
      <c r="D2985" t="s">
        <v>1604</v>
      </c>
      <c r="E2985" s="64">
        <v>0</v>
      </c>
      <c r="F2985" s="64">
        <v>0</v>
      </c>
      <c r="G2985" s="47">
        <v>42241</v>
      </c>
      <c r="H2985" s="71">
        <v>7.5</v>
      </c>
      <c r="I2985" s="64">
        <v>-1</v>
      </c>
      <c r="J2985" s="64" t="s">
        <v>1538</v>
      </c>
      <c r="K2985" s="64" t="s">
        <v>2173</v>
      </c>
      <c r="L2985" s="64" t="s">
        <v>3070</v>
      </c>
      <c r="M2985" s="64" t="s">
        <v>236</v>
      </c>
      <c r="N2985" s="64" t="s">
        <v>254</v>
      </c>
      <c r="O2985" s="64" t="s">
        <v>568</v>
      </c>
    </row>
    <row r="2986" spans="2:15" x14ac:dyDescent="0.3">
      <c r="B2986" t="s">
        <v>1536</v>
      </c>
      <c r="C2986" t="s">
        <v>16588</v>
      </c>
      <c r="D2986" t="s">
        <v>1703</v>
      </c>
      <c r="E2986" s="64">
        <v>1</v>
      </c>
      <c r="F2986" s="64">
        <v>556.41999999999996</v>
      </c>
      <c r="G2986" s="47">
        <v>42237</v>
      </c>
      <c r="H2986" s="71">
        <v>7.5</v>
      </c>
      <c r="I2986" s="64">
        <v>-1</v>
      </c>
      <c r="J2986" s="64" t="s">
        <v>1538</v>
      </c>
      <c r="K2986" s="64" t="s">
        <v>2160</v>
      </c>
      <c r="L2986" s="64" t="s">
        <v>2992</v>
      </c>
      <c r="M2986" s="64" t="s">
        <v>242</v>
      </c>
      <c r="N2986" s="64" t="s">
        <v>254</v>
      </c>
      <c r="O2986" s="64" t="s">
        <v>568</v>
      </c>
    </row>
    <row r="2987" spans="2:15" x14ac:dyDescent="0.3">
      <c r="B2987" t="s">
        <v>1536</v>
      </c>
      <c r="C2987" t="s">
        <v>16659</v>
      </c>
      <c r="D2987" t="s">
        <v>567</v>
      </c>
      <c r="E2987" s="64">
        <v>0</v>
      </c>
      <c r="F2987" s="64">
        <v>0</v>
      </c>
      <c r="G2987" s="47">
        <v>42240</v>
      </c>
      <c r="H2987" s="71">
        <v>7.5</v>
      </c>
      <c r="I2987" s="64">
        <v>-1</v>
      </c>
      <c r="J2987" s="64" t="s">
        <v>1538</v>
      </c>
      <c r="K2987" s="64" t="s">
        <v>1535</v>
      </c>
      <c r="L2987" s="64" t="s">
        <v>1535</v>
      </c>
      <c r="M2987" s="64" t="s">
        <v>236</v>
      </c>
      <c r="N2987" s="64" t="s">
        <v>254</v>
      </c>
      <c r="O2987" s="64" t="s">
        <v>568</v>
      </c>
    </row>
    <row r="2988" spans="2:15" x14ac:dyDescent="0.3">
      <c r="B2988" t="s">
        <v>1536</v>
      </c>
      <c r="C2988" t="s">
        <v>17131</v>
      </c>
      <c r="D2988" t="s">
        <v>342</v>
      </c>
      <c r="E2988" s="64">
        <v>0</v>
      </c>
      <c r="F2988" s="64">
        <v>0</v>
      </c>
      <c r="G2988" s="47">
        <v>42228</v>
      </c>
      <c r="H2988" s="71">
        <v>7.5</v>
      </c>
      <c r="I2988" s="64">
        <v>-1</v>
      </c>
      <c r="J2988" s="64" t="s">
        <v>249</v>
      </c>
      <c r="K2988" s="64" t="s">
        <v>1535</v>
      </c>
      <c r="L2988" s="64" t="s">
        <v>1535</v>
      </c>
      <c r="M2988" s="64" t="s">
        <v>246</v>
      </c>
      <c r="N2988" s="64" t="s">
        <v>254</v>
      </c>
      <c r="O2988" s="64" t="s">
        <v>568</v>
      </c>
    </row>
    <row r="2989" spans="2:15" x14ac:dyDescent="0.3">
      <c r="B2989" t="s">
        <v>1546</v>
      </c>
      <c r="C2989" t="s">
        <v>17265</v>
      </c>
      <c r="D2989" t="s">
        <v>454</v>
      </c>
      <c r="E2989" s="64">
        <v>1</v>
      </c>
      <c r="F2989" s="64">
        <v>389.49</v>
      </c>
      <c r="G2989" s="47">
        <v>42236</v>
      </c>
      <c r="H2989" s="71">
        <v>7.5</v>
      </c>
      <c r="I2989" s="64">
        <v>-1</v>
      </c>
      <c r="J2989" s="64" t="s">
        <v>1538</v>
      </c>
      <c r="K2989" s="64" t="s">
        <v>1535</v>
      </c>
      <c r="L2989" s="64" t="s">
        <v>1535</v>
      </c>
      <c r="M2989" s="64" t="s">
        <v>236</v>
      </c>
      <c r="N2989" s="64" t="s">
        <v>254</v>
      </c>
      <c r="O2989" s="64" t="s">
        <v>568</v>
      </c>
    </row>
    <row r="2990" spans="2:15" x14ac:dyDescent="0.3">
      <c r="B2990" t="s">
        <v>1536</v>
      </c>
      <c r="C2990" t="s">
        <v>17470</v>
      </c>
      <c r="D2990" t="s">
        <v>1556</v>
      </c>
      <c r="E2990" s="64">
        <v>0</v>
      </c>
      <c r="F2990" s="64">
        <v>0</v>
      </c>
      <c r="G2990" s="47">
        <v>42234</v>
      </c>
      <c r="H2990" s="71">
        <v>7.5</v>
      </c>
      <c r="I2990" s="64">
        <v>-1</v>
      </c>
      <c r="J2990" s="64" t="s">
        <v>1538</v>
      </c>
      <c r="K2990" s="64" t="s">
        <v>1535</v>
      </c>
      <c r="L2990" s="64" t="s">
        <v>1535</v>
      </c>
      <c r="M2990" s="64" t="s">
        <v>236</v>
      </c>
      <c r="N2990" s="64" t="s">
        <v>254</v>
      </c>
      <c r="O2990" s="64" t="s">
        <v>568</v>
      </c>
    </row>
    <row r="2991" spans="2:15" x14ac:dyDescent="0.3">
      <c r="B2991" t="s">
        <v>1536</v>
      </c>
      <c r="C2991" t="s">
        <v>17503</v>
      </c>
      <c r="D2991" t="s">
        <v>467</v>
      </c>
      <c r="E2991" s="64">
        <v>0</v>
      </c>
      <c r="F2991" s="64">
        <v>0</v>
      </c>
      <c r="G2991" s="47">
        <v>42220</v>
      </c>
      <c r="H2991" s="71">
        <v>7.5</v>
      </c>
      <c r="I2991" s="64">
        <v>-1</v>
      </c>
      <c r="J2991" s="64" t="s">
        <v>249</v>
      </c>
      <c r="K2991" s="64" t="s">
        <v>1535</v>
      </c>
      <c r="L2991" s="64" t="s">
        <v>1535</v>
      </c>
      <c r="M2991" s="64" t="s">
        <v>242</v>
      </c>
      <c r="N2991" s="64" t="s">
        <v>254</v>
      </c>
      <c r="O2991" s="64" t="s">
        <v>568</v>
      </c>
    </row>
    <row r="2992" spans="2:15" x14ac:dyDescent="0.3">
      <c r="B2992" t="s">
        <v>1536</v>
      </c>
      <c r="C2992" t="s">
        <v>12540</v>
      </c>
      <c r="D2992" t="s">
        <v>493</v>
      </c>
      <c r="E2992" s="64">
        <v>0</v>
      </c>
      <c r="F2992" s="64">
        <v>0</v>
      </c>
      <c r="G2992" s="47">
        <v>42205</v>
      </c>
      <c r="H2992" s="71">
        <v>7.583333333333333</v>
      </c>
      <c r="I2992" s="64">
        <v>-1</v>
      </c>
      <c r="J2992" s="64" t="s">
        <v>249</v>
      </c>
      <c r="K2992" s="64" t="s">
        <v>1535</v>
      </c>
      <c r="L2992" s="64" t="s">
        <v>1535</v>
      </c>
      <c r="M2992" s="64" t="s">
        <v>236</v>
      </c>
      <c r="N2992" s="64" t="s">
        <v>254</v>
      </c>
      <c r="O2992" s="64" t="s">
        <v>568</v>
      </c>
    </row>
    <row r="2993" spans="2:15" x14ac:dyDescent="0.3">
      <c r="B2993" t="s">
        <v>1536</v>
      </c>
      <c r="C2993" t="s">
        <v>12738</v>
      </c>
      <c r="D2993" t="s">
        <v>384</v>
      </c>
      <c r="E2993" s="64">
        <v>0</v>
      </c>
      <c r="F2993" s="64">
        <v>0</v>
      </c>
      <c r="G2993" s="47">
        <v>42189</v>
      </c>
      <c r="H2993" s="71">
        <v>7.583333333333333</v>
      </c>
      <c r="I2993" s="64">
        <v>-1</v>
      </c>
      <c r="J2993" s="64" t="s">
        <v>249</v>
      </c>
      <c r="K2993" s="64" t="s">
        <v>1535</v>
      </c>
      <c r="L2993" s="64" t="s">
        <v>1535</v>
      </c>
      <c r="M2993" s="64" t="s">
        <v>239</v>
      </c>
      <c r="N2993" s="64" t="s">
        <v>254</v>
      </c>
      <c r="O2993" s="64" t="s">
        <v>568</v>
      </c>
    </row>
    <row r="2994" spans="2:15" x14ac:dyDescent="0.3">
      <c r="B2994" t="s">
        <v>1536</v>
      </c>
      <c r="C2994" t="s">
        <v>12868</v>
      </c>
      <c r="D2994" t="s">
        <v>12869</v>
      </c>
      <c r="E2994" s="64">
        <v>0</v>
      </c>
      <c r="F2994" s="64">
        <v>0</v>
      </c>
      <c r="G2994" s="47">
        <v>42210</v>
      </c>
      <c r="H2994" s="71">
        <v>7.583333333333333</v>
      </c>
      <c r="I2994" s="64">
        <v>-1</v>
      </c>
      <c r="J2994" s="64" t="s">
        <v>249</v>
      </c>
      <c r="K2994" s="64" t="s">
        <v>2160</v>
      </c>
      <c r="L2994" s="64" t="s">
        <v>4235</v>
      </c>
      <c r="M2994" s="64" t="s">
        <v>242</v>
      </c>
      <c r="N2994" s="64" t="s">
        <v>254</v>
      </c>
      <c r="O2994" s="64" t="s">
        <v>568</v>
      </c>
    </row>
    <row r="2995" spans="2:15" x14ac:dyDescent="0.3">
      <c r="B2995" t="s">
        <v>1536</v>
      </c>
      <c r="C2995" t="s">
        <v>11715</v>
      </c>
      <c r="D2995" t="s">
        <v>2306</v>
      </c>
      <c r="E2995" s="64">
        <v>0</v>
      </c>
      <c r="F2995" s="64">
        <v>0</v>
      </c>
      <c r="G2995" s="47">
        <v>42202</v>
      </c>
      <c r="H2995" s="71">
        <v>7.583333333333333</v>
      </c>
      <c r="I2995" s="64">
        <v>215363</v>
      </c>
      <c r="J2995" s="64" t="s">
        <v>249</v>
      </c>
      <c r="K2995" s="64" t="s">
        <v>2160</v>
      </c>
      <c r="L2995" s="64" t="s">
        <v>5981</v>
      </c>
      <c r="M2995" s="64" t="s">
        <v>246</v>
      </c>
      <c r="N2995" s="64" t="s">
        <v>254</v>
      </c>
      <c r="O2995" s="64" t="s">
        <v>568</v>
      </c>
    </row>
    <row r="2996" spans="2:15" x14ac:dyDescent="0.3">
      <c r="B2996" t="s">
        <v>1536</v>
      </c>
      <c r="C2996" t="s">
        <v>13278</v>
      </c>
      <c r="D2996" t="s">
        <v>361</v>
      </c>
      <c r="E2996" s="64">
        <v>1</v>
      </c>
      <c r="F2996" s="64">
        <v>55.64</v>
      </c>
      <c r="G2996" s="47">
        <v>42195</v>
      </c>
      <c r="H2996" s="71">
        <v>7.583333333333333</v>
      </c>
      <c r="I2996" s="64">
        <v>-1</v>
      </c>
      <c r="J2996" s="64" t="s">
        <v>1538</v>
      </c>
      <c r="K2996" s="64" t="s">
        <v>2176</v>
      </c>
      <c r="L2996" s="64" t="s">
        <v>13279</v>
      </c>
      <c r="M2996" s="64" t="s">
        <v>242</v>
      </c>
      <c r="N2996" s="64" t="s">
        <v>254</v>
      </c>
      <c r="O2996" s="64" t="s">
        <v>568</v>
      </c>
    </row>
    <row r="2997" spans="2:15" x14ac:dyDescent="0.3">
      <c r="B2997" t="s">
        <v>1536</v>
      </c>
      <c r="C2997" t="s">
        <v>13444</v>
      </c>
      <c r="D2997" t="s">
        <v>2084</v>
      </c>
      <c r="E2997" s="64">
        <v>0</v>
      </c>
      <c r="F2997" s="64">
        <v>0</v>
      </c>
      <c r="G2997" s="47">
        <v>42199</v>
      </c>
      <c r="H2997" s="71">
        <v>7.583333333333333</v>
      </c>
      <c r="I2997" s="64">
        <v>-1</v>
      </c>
      <c r="J2997" s="64" t="s">
        <v>1538</v>
      </c>
      <c r="K2997" s="64" t="s">
        <v>2160</v>
      </c>
      <c r="L2997" s="64" t="s">
        <v>13331</v>
      </c>
      <c r="M2997" s="64" t="s">
        <v>236</v>
      </c>
      <c r="N2997" s="64" t="s">
        <v>254</v>
      </c>
      <c r="O2997" s="64" t="s">
        <v>568</v>
      </c>
    </row>
    <row r="2998" spans="2:15" x14ac:dyDescent="0.3">
      <c r="B2998" t="s">
        <v>1536</v>
      </c>
      <c r="C2998" t="s">
        <v>13570</v>
      </c>
      <c r="D2998" t="s">
        <v>437</v>
      </c>
      <c r="E2998" s="64">
        <v>0</v>
      </c>
      <c r="F2998" s="64">
        <v>0</v>
      </c>
      <c r="G2998" s="47">
        <v>42208</v>
      </c>
      <c r="H2998" s="71">
        <v>7.583333333333333</v>
      </c>
      <c r="I2998" s="64">
        <v>-1</v>
      </c>
      <c r="J2998" s="64" t="s">
        <v>249</v>
      </c>
      <c r="K2998" s="64" t="s">
        <v>2160</v>
      </c>
      <c r="L2998" s="64" t="s">
        <v>2936</v>
      </c>
      <c r="M2998" s="64" t="s">
        <v>236</v>
      </c>
      <c r="N2998" s="64" t="s">
        <v>254</v>
      </c>
      <c r="O2998" s="64" t="s">
        <v>568</v>
      </c>
    </row>
    <row r="2999" spans="2:15" x14ac:dyDescent="0.3">
      <c r="B2999" t="s">
        <v>1536</v>
      </c>
      <c r="C2999" t="s">
        <v>13849</v>
      </c>
      <c r="D2999" t="s">
        <v>1557</v>
      </c>
      <c r="E2999" s="64">
        <v>0</v>
      </c>
      <c r="F2999" s="64">
        <v>0</v>
      </c>
      <c r="G2999" s="47">
        <v>42200</v>
      </c>
      <c r="H2999" s="71">
        <v>7.583333333333333</v>
      </c>
      <c r="I2999" s="64">
        <v>-1</v>
      </c>
      <c r="J2999" s="64" t="s">
        <v>1538</v>
      </c>
      <c r="K2999" s="64" t="s">
        <v>1535</v>
      </c>
      <c r="L2999" s="64" t="s">
        <v>1535</v>
      </c>
      <c r="M2999" s="64" t="s">
        <v>236</v>
      </c>
      <c r="N2999" s="64" t="s">
        <v>254</v>
      </c>
      <c r="O2999" s="64" t="s">
        <v>568</v>
      </c>
    </row>
    <row r="3000" spans="2:15" x14ac:dyDescent="0.3">
      <c r="B3000" t="s">
        <v>1536</v>
      </c>
      <c r="C3000" t="s">
        <v>13899</v>
      </c>
      <c r="D3000" t="s">
        <v>2047</v>
      </c>
      <c r="E3000" s="64">
        <v>1</v>
      </c>
      <c r="F3000" s="64">
        <v>389.49</v>
      </c>
      <c r="G3000" s="47">
        <v>42208</v>
      </c>
      <c r="H3000" s="71">
        <v>7.583333333333333</v>
      </c>
      <c r="I3000" s="64">
        <v>-1</v>
      </c>
      <c r="J3000" s="64" t="s">
        <v>1538</v>
      </c>
      <c r="K3000" s="64" t="s">
        <v>2173</v>
      </c>
      <c r="L3000" s="64" t="s">
        <v>13600</v>
      </c>
      <c r="M3000" s="64" t="s">
        <v>246</v>
      </c>
      <c r="N3000" s="64" t="s">
        <v>254</v>
      </c>
      <c r="O3000" s="64" t="s">
        <v>568</v>
      </c>
    </row>
    <row r="3001" spans="2:15" x14ac:dyDescent="0.3">
      <c r="B3001" t="s">
        <v>1536</v>
      </c>
      <c r="C3001" t="s">
        <v>13976</v>
      </c>
      <c r="D3001" t="s">
        <v>385</v>
      </c>
      <c r="E3001" s="64">
        <v>0</v>
      </c>
      <c r="F3001" s="64">
        <v>0</v>
      </c>
      <c r="G3001" s="47">
        <v>42199</v>
      </c>
      <c r="H3001" s="71">
        <v>7.583333333333333</v>
      </c>
      <c r="I3001" s="64">
        <v>-1</v>
      </c>
      <c r="J3001" s="64" t="s">
        <v>1538</v>
      </c>
      <c r="K3001" s="64" t="s">
        <v>2160</v>
      </c>
      <c r="L3001" s="64" t="s">
        <v>2936</v>
      </c>
      <c r="M3001" s="64" t="s">
        <v>241</v>
      </c>
      <c r="N3001" s="64" t="s">
        <v>254</v>
      </c>
      <c r="O3001" s="64" t="s">
        <v>568</v>
      </c>
    </row>
    <row r="3002" spans="2:15" x14ac:dyDescent="0.3">
      <c r="B3002" t="s">
        <v>1536</v>
      </c>
      <c r="C3002" t="s">
        <v>14236</v>
      </c>
      <c r="D3002" t="s">
        <v>1918</v>
      </c>
      <c r="E3002" s="64">
        <v>0</v>
      </c>
      <c r="F3002" s="64">
        <v>0</v>
      </c>
      <c r="G3002" s="47">
        <v>42209</v>
      </c>
      <c r="H3002" s="71">
        <v>7.583333333333333</v>
      </c>
      <c r="I3002" s="64">
        <v>-1</v>
      </c>
      <c r="J3002" s="64" t="s">
        <v>249</v>
      </c>
      <c r="K3002" s="64" t="s">
        <v>2160</v>
      </c>
      <c r="L3002" s="64" t="s">
        <v>2936</v>
      </c>
      <c r="M3002" s="64" t="s">
        <v>236</v>
      </c>
      <c r="N3002" s="64" t="s">
        <v>254</v>
      </c>
      <c r="O3002" s="64" t="s">
        <v>568</v>
      </c>
    </row>
    <row r="3003" spans="2:15" x14ac:dyDescent="0.3">
      <c r="B3003" t="s">
        <v>1536</v>
      </c>
      <c r="C3003" t="s">
        <v>14345</v>
      </c>
      <c r="D3003" t="s">
        <v>443</v>
      </c>
      <c r="E3003" s="64">
        <v>0</v>
      </c>
      <c r="F3003" s="64">
        <v>0</v>
      </c>
      <c r="G3003" s="47">
        <v>42202</v>
      </c>
      <c r="H3003" s="71">
        <v>7.583333333333333</v>
      </c>
      <c r="I3003" s="64">
        <v>-1</v>
      </c>
      <c r="J3003" s="64" t="s">
        <v>1538</v>
      </c>
      <c r="K3003" s="64" t="s">
        <v>2160</v>
      </c>
      <c r="L3003" s="64" t="s">
        <v>2925</v>
      </c>
      <c r="M3003" s="64" t="s">
        <v>236</v>
      </c>
      <c r="N3003" s="64" t="s">
        <v>254</v>
      </c>
      <c r="O3003" s="64" t="s">
        <v>568</v>
      </c>
    </row>
    <row r="3004" spans="2:15" x14ac:dyDescent="0.3">
      <c r="B3004" t="s">
        <v>1536</v>
      </c>
      <c r="C3004" t="s">
        <v>14474</v>
      </c>
      <c r="D3004" t="s">
        <v>1625</v>
      </c>
      <c r="E3004" s="64">
        <v>0</v>
      </c>
      <c r="F3004" s="64">
        <v>0</v>
      </c>
      <c r="G3004" s="47">
        <v>42208</v>
      </c>
      <c r="H3004" s="71">
        <v>7.583333333333333</v>
      </c>
      <c r="I3004" s="64">
        <v>-1</v>
      </c>
      <c r="J3004" s="64" t="s">
        <v>249</v>
      </c>
      <c r="K3004" s="64" t="s">
        <v>2176</v>
      </c>
      <c r="L3004" s="64" t="s">
        <v>14475</v>
      </c>
      <c r="M3004" s="64" t="s">
        <v>236</v>
      </c>
      <c r="N3004" s="64" t="s">
        <v>254</v>
      </c>
      <c r="O3004" s="64" t="s">
        <v>568</v>
      </c>
    </row>
    <row r="3005" spans="2:15" x14ac:dyDescent="0.3">
      <c r="B3005" t="s">
        <v>1536</v>
      </c>
      <c r="C3005" t="s">
        <v>14698</v>
      </c>
      <c r="D3005" t="s">
        <v>1633</v>
      </c>
      <c r="E3005" s="64">
        <v>0</v>
      </c>
      <c r="F3005" s="64">
        <v>0</v>
      </c>
      <c r="G3005" s="47">
        <v>42216</v>
      </c>
      <c r="H3005" s="71">
        <v>7.583333333333333</v>
      </c>
      <c r="I3005" s="64">
        <v>-1</v>
      </c>
      <c r="J3005" s="64" t="s">
        <v>1538</v>
      </c>
      <c r="K3005" s="64" t="s">
        <v>2176</v>
      </c>
      <c r="L3005" s="64" t="s">
        <v>14699</v>
      </c>
      <c r="M3005" s="64" t="s">
        <v>242</v>
      </c>
      <c r="N3005" s="64" t="s">
        <v>254</v>
      </c>
      <c r="O3005" s="64" t="s">
        <v>568</v>
      </c>
    </row>
    <row r="3006" spans="2:15" x14ac:dyDescent="0.3">
      <c r="B3006" t="s">
        <v>1536</v>
      </c>
      <c r="C3006" t="s">
        <v>14724</v>
      </c>
      <c r="D3006" t="s">
        <v>1634</v>
      </c>
      <c r="E3006" s="64">
        <v>0</v>
      </c>
      <c r="F3006" s="64">
        <v>0</v>
      </c>
      <c r="G3006" s="47">
        <v>42202</v>
      </c>
      <c r="H3006" s="71">
        <v>7.583333333333333</v>
      </c>
      <c r="I3006" s="64">
        <v>-1</v>
      </c>
      <c r="J3006" s="64" t="s">
        <v>249</v>
      </c>
      <c r="K3006" s="64" t="s">
        <v>2160</v>
      </c>
      <c r="L3006" s="64" t="s">
        <v>4235</v>
      </c>
      <c r="M3006" s="64" t="s">
        <v>236</v>
      </c>
      <c r="N3006" s="64" t="s">
        <v>254</v>
      </c>
      <c r="O3006" s="64" t="s">
        <v>568</v>
      </c>
    </row>
    <row r="3007" spans="2:15" x14ac:dyDescent="0.3">
      <c r="B3007" t="s">
        <v>1536</v>
      </c>
      <c r="C3007" t="s">
        <v>14782</v>
      </c>
      <c r="D3007" t="s">
        <v>1563</v>
      </c>
      <c r="E3007" s="64">
        <v>0</v>
      </c>
      <c r="F3007" s="64">
        <v>0</v>
      </c>
      <c r="G3007" s="47">
        <v>42199</v>
      </c>
      <c r="H3007" s="71">
        <v>7.583333333333333</v>
      </c>
      <c r="I3007" s="64">
        <v>-1</v>
      </c>
      <c r="J3007" s="64" t="s">
        <v>1538</v>
      </c>
      <c r="K3007" s="64" t="s">
        <v>2160</v>
      </c>
      <c r="L3007" s="64" t="s">
        <v>14783</v>
      </c>
      <c r="M3007" s="64" t="s">
        <v>239</v>
      </c>
      <c r="N3007" s="64" t="s">
        <v>254</v>
      </c>
      <c r="O3007" s="64" t="s">
        <v>568</v>
      </c>
    </row>
    <row r="3008" spans="2:15" x14ac:dyDescent="0.3">
      <c r="B3008" t="s">
        <v>1536</v>
      </c>
      <c r="C3008" t="s">
        <v>14791</v>
      </c>
      <c r="D3008" t="s">
        <v>2027</v>
      </c>
      <c r="E3008" s="64">
        <v>0</v>
      </c>
      <c r="F3008" s="64">
        <v>0</v>
      </c>
      <c r="G3008" s="47">
        <v>42199</v>
      </c>
      <c r="H3008" s="71">
        <v>7.583333333333333</v>
      </c>
      <c r="I3008" s="64">
        <v>-1</v>
      </c>
      <c r="J3008" s="64" t="s">
        <v>1538</v>
      </c>
      <c r="K3008" s="64" t="s">
        <v>2176</v>
      </c>
      <c r="L3008" s="64" t="s">
        <v>11288</v>
      </c>
      <c r="M3008" s="64" t="s">
        <v>236</v>
      </c>
      <c r="N3008" s="64" t="s">
        <v>254</v>
      </c>
      <c r="O3008" s="64" t="s">
        <v>568</v>
      </c>
    </row>
    <row r="3009" spans="2:15" x14ac:dyDescent="0.3">
      <c r="B3009" t="s">
        <v>1536</v>
      </c>
      <c r="C3009" t="s">
        <v>14916</v>
      </c>
      <c r="D3009" t="s">
        <v>1559</v>
      </c>
      <c r="E3009" s="64">
        <v>1</v>
      </c>
      <c r="F3009" s="64">
        <v>389.49</v>
      </c>
      <c r="G3009" s="47">
        <v>42216</v>
      </c>
      <c r="H3009" s="71">
        <v>7.583333333333333</v>
      </c>
      <c r="I3009" s="64">
        <v>-1</v>
      </c>
      <c r="J3009" s="64" t="s">
        <v>249</v>
      </c>
      <c r="K3009" s="64" t="s">
        <v>2160</v>
      </c>
      <c r="L3009" s="64" t="s">
        <v>2936</v>
      </c>
      <c r="M3009" s="64" t="s">
        <v>241</v>
      </c>
      <c r="N3009" s="64" t="s">
        <v>254</v>
      </c>
      <c r="O3009" s="64" t="s">
        <v>568</v>
      </c>
    </row>
    <row r="3010" spans="2:15" x14ac:dyDescent="0.3">
      <c r="B3010" t="s">
        <v>1536</v>
      </c>
      <c r="C3010" t="s">
        <v>14937</v>
      </c>
      <c r="D3010" t="s">
        <v>14938</v>
      </c>
      <c r="E3010" s="64">
        <v>0</v>
      </c>
      <c r="F3010" s="64">
        <v>0</v>
      </c>
      <c r="G3010" s="47">
        <v>42193</v>
      </c>
      <c r="H3010" s="71">
        <v>7.583333333333333</v>
      </c>
      <c r="I3010" s="64">
        <v>-1</v>
      </c>
      <c r="J3010" s="64" t="s">
        <v>249</v>
      </c>
      <c r="K3010" s="64" t="s">
        <v>2173</v>
      </c>
      <c r="L3010" s="64" t="s">
        <v>4235</v>
      </c>
      <c r="M3010" s="64" t="s">
        <v>242</v>
      </c>
      <c r="N3010" s="64" t="s">
        <v>254</v>
      </c>
      <c r="O3010" s="64" t="s">
        <v>568</v>
      </c>
    </row>
    <row r="3011" spans="2:15" x14ac:dyDescent="0.3">
      <c r="B3011" t="s">
        <v>1536</v>
      </c>
      <c r="C3011" t="s">
        <v>14939</v>
      </c>
      <c r="D3011" t="s">
        <v>324</v>
      </c>
      <c r="E3011" s="64">
        <v>0</v>
      </c>
      <c r="F3011" s="64">
        <v>0</v>
      </c>
      <c r="G3011" s="47">
        <v>42205</v>
      </c>
      <c r="H3011" s="71">
        <v>7.583333333333333</v>
      </c>
      <c r="I3011" s="64">
        <v>-1</v>
      </c>
      <c r="J3011" s="64" t="s">
        <v>249</v>
      </c>
      <c r="K3011" s="64" t="s">
        <v>2160</v>
      </c>
      <c r="L3011" s="64" t="s">
        <v>12859</v>
      </c>
      <c r="M3011" s="64" t="s">
        <v>236</v>
      </c>
      <c r="N3011" s="64" t="s">
        <v>254</v>
      </c>
      <c r="O3011" s="64" t="s">
        <v>568</v>
      </c>
    </row>
    <row r="3012" spans="2:15" x14ac:dyDescent="0.3">
      <c r="B3012" t="s">
        <v>1536</v>
      </c>
      <c r="C3012" t="s">
        <v>15108</v>
      </c>
      <c r="D3012" t="s">
        <v>1898</v>
      </c>
      <c r="E3012" s="64">
        <v>0</v>
      </c>
      <c r="F3012" s="64">
        <v>0</v>
      </c>
      <c r="G3012" s="47">
        <v>42199</v>
      </c>
      <c r="H3012" s="71">
        <v>7.583333333333333</v>
      </c>
      <c r="I3012" s="64">
        <v>-1</v>
      </c>
      <c r="J3012" s="64" t="s">
        <v>1538</v>
      </c>
      <c r="K3012" s="64" t="s">
        <v>2160</v>
      </c>
      <c r="L3012" s="64" t="s">
        <v>2936</v>
      </c>
      <c r="M3012" s="64" t="s">
        <v>246</v>
      </c>
      <c r="N3012" s="64" t="s">
        <v>254</v>
      </c>
      <c r="O3012" s="64" t="s">
        <v>568</v>
      </c>
    </row>
    <row r="3013" spans="2:15" x14ac:dyDescent="0.3">
      <c r="B3013" t="s">
        <v>1536</v>
      </c>
      <c r="C3013" t="s">
        <v>15329</v>
      </c>
      <c r="D3013" t="s">
        <v>2734</v>
      </c>
      <c r="E3013" s="64">
        <v>0</v>
      </c>
      <c r="F3013" s="64">
        <v>0</v>
      </c>
      <c r="G3013" s="47">
        <v>42209</v>
      </c>
      <c r="H3013" s="71">
        <v>7.583333333333333</v>
      </c>
      <c r="I3013" s="64">
        <v>-1</v>
      </c>
      <c r="J3013" s="64" t="s">
        <v>1538</v>
      </c>
      <c r="K3013" s="64" t="s">
        <v>2160</v>
      </c>
      <c r="L3013" s="64" t="s">
        <v>2936</v>
      </c>
      <c r="M3013" s="64" t="s">
        <v>246</v>
      </c>
      <c r="N3013" s="64" t="s">
        <v>254</v>
      </c>
      <c r="O3013" s="64" t="s">
        <v>568</v>
      </c>
    </row>
    <row r="3014" spans="2:15" x14ac:dyDescent="0.3">
      <c r="B3014" t="s">
        <v>1536</v>
      </c>
      <c r="C3014" t="s">
        <v>15551</v>
      </c>
      <c r="D3014" t="s">
        <v>2053</v>
      </c>
      <c r="E3014" s="64">
        <v>0</v>
      </c>
      <c r="F3014" s="64">
        <v>0</v>
      </c>
      <c r="G3014" s="47">
        <v>42199</v>
      </c>
      <c r="H3014" s="71">
        <v>7.583333333333333</v>
      </c>
      <c r="I3014" s="64">
        <v>-1</v>
      </c>
      <c r="J3014" s="64" t="s">
        <v>1538</v>
      </c>
      <c r="K3014" s="64" t="s">
        <v>2160</v>
      </c>
      <c r="L3014" s="64" t="s">
        <v>3939</v>
      </c>
      <c r="M3014" s="64" t="s">
        <v>236</v>
      </c>
      <c r="N3014" s="64" t="s">
        <v>254</v>
      </c>
      <c r="O3014" s="64" t="s">
        <v>568</v>
      </c>
    </row>
    <row r="3015" spans="2:15" x14ac:dyDescent="0.3">
      <c r="B3015" t="s">
        <v>1536</v>
      </c>
      <c r="C3015" t="s">
        <v>15750</v>
      </c>
      <c r="D3015" t="s">
        <v>1916</v>
      </c>
      <c r="E3015" s="64">
        <v>0</v>
      </c>
      <c r="F3015" s="64">
        <v>0</v>
      </c>
      <c r="G3015" s="47">
        <v>42194</v>
      </c>
      <c r="H3015" s="71">
        <v>7.583333333333333</v>
      </c>
      <c r="I3015" s="64">
        <v>-1</v>
      </c>
      <c r="J3015" s="64" t="s">
        <v>249</v>
      </c>
      <c r="K3015" s="64" t="s">
        <v>2160</v>
      </c>
      <c r="L3015" s="64" t="s">
        <v>2925</v>
      </c>
      <c r="M3015" s="64" t="s">
        <v>246</v>
      </c>
      <c r="N3015" s="64" t="s">
        <v>254</v>
      </c>
      <c r="O3015" s="64" t="s">
        <v>568</v>
      </c>
    </row>
    <row r="3016" spans="2:15" x14ac:dyDescent="0.3">
      <c r="B3016" t="s">
        <v>1536</v>
      </c>
      <c r="C3016" t="s">
        <v>15757</v>
      </c>
      <c r="D3016" t="s">
        <v>1705</v>
      </c>
      <c r="E3016" s="64">
        <v>2</v>
      </c>
      <c r="F3016" s="64">
        <v>1920.18</v>
      </c>
      <c r="G3016" s="47">
        <v>42212</v>
      </c>
      <c r="H3016" s="71">
        <v>7.583333333333333</v>
      </c>
      <c r="I3016" s="64">
        <v>-1</v>
      </c>
      <c r="J3016" s="64" t="s">
        <v>249</v>
      </c>
      <c r="K3016" s="64" t="s">
        <v>2160</v>
      </c>
      <c r="L3016" s="64" t="s">
        <v>12861</v>
      </c>
      <c r="M3016" s="64" t="s">
        <v>242</v>
      </c>
      <c r="N3016" s="64" t="s">
        <v>254</v>
      </c>
      <c r="O3016" s="64" t="s">
        <v>568</v>
      </c>
    </row>
    <row r="3017" spans="2:15" x14ac:dyDescent="0.3">
      <c r="B3017" t="s">
        <v>1536</v>
      </c>
      <c r="C3017" t="s">
        <v>16146</v>
      </c>
      <c r="D3017" t="s">
        <v>287</v>
      </c>
      <c r="E3017" s="64">
        <v>0</v>
      </c>
      <c r="F3017" s="64">
        <v>0</v>
      </c>
      <c r="G3017" s="47">
        <v>42199</v>
      </c>
      <c r="H3017" s="71">
        <v>7.583333333333333</v>
      </c>
      <c r="I3017" s="64">
        <v>-1</v>
      </c>
      <c r="J3017" s="64" t="s">
        <v>1538</v>
      </c>
      <c r="K3017" s="64" t="s">
        <v>2176</v>
      </c>
      <c r="L3017" s="64" t="s">
        <v>13731</v>
      </c>
      <c r="M3017" s="64" t="s">
        <v>246</v>
      </c>
      <c r="N3017" s="64" t="s">
        <v>254</v>
      </c>
      <c r="O3017" s="64" t="s">
        <v>568</v>
      </c>
    </row>
    <row r="3018" spans="2:15" x14ac:dyDescent="0.3">
      <c r="B3018" t="s">
        <v>1536</v>
      </c>
      <c r="C3018" t="s">
        <v>16165</v>
      </c>
      <c r="D3018" t="s">
        <v>1732</v>
      </c>
      <c r="E3018" s="64">
        <v>0</v>
      </c>
      <c r="F3018" s="64">
        <v>0</v>
      </c>
      <c r="G3018" s="47">
        <v>42215</v>
      </c>
      <c r="H3018" s="71">
        <v>7.583333333333333</v>
      </c>
      <c r="I3018" s="64">
        <v>-1</v>
      </c>
      <c r="J3018" s="64" t="s">
        <v>249</v>
      </c>
      <c r="K3018" s="64" t="s">
        <v>2176</v>
      </c>
      <c r="L3018" s="64" t="s">
        <v>11495</v>
      </c>
      <c r="M3018" s="64" t="s">
        <v>236</v>
      </c>
      <c r="N3018" s="64" t="s">
        <v>254</v>
      </c>
      <c r="O3018" s="64" t="s">
        <v>568</v>
      </c>
    </row>
    <row r="3019" spans="2:15" x14ac:dyDescent="0.3">
      <c r="B3019" t="s">
        <v>1536</v>
      </c>
      <c r="C3019" t="s">
        <v>11824</v>
      </c>
      <c r="D3019" t="s">
        <v>2167</v>
      </c>
      <c r="E3019" s="64">
        <v>0</v>
      </c>
      <c r="F3019" s="64">
        <v>0</v>
      </c>
      <c r="G3019" s="47">
        <v>42193</v>
      </c>
      <c r="H3019" s="71">
        <v>7.583333333333333</v>
      </c>
      <c r="I3019" s="64">
        <v>99808</v>
      </c>
      <c r="J3019" s="64" t="s">
        <v>249</v>
      </c>
      <c r="K3019" s="64" t="s">
        <v>2176</v>
      </c>
      <c r="L3019" s="64" t="s">
        <v>7181</v>
      </c>
      <c r="M3019" s="64" t="s">
        <v>246</v>
      </c>
      <c r="N3019" s="64" t="s">
        <v>254</v>
      </c>
      <c r="O3019" s="64" t="s">
        <v>568</v>
      </c>
    </row>
    <row r="3020" spans="2:15" x14ac:dyDescent="0.3">
      <c r="B3020" t="s">
        <v>1536</v>
      </c>
      <c r="C3020" t="s">
        <v>16502</v>
      </c>
      <c r="D3020" t="s">
        <v>274</v>
      </c>
      <c r="E3020" s="64">
        <v>0</v>
      </c>
      <c r="F3020" s="64">
        <v>0</v>
      </c>
      <c r="G3020" s="47">
        <v>42199</v>
      </c>
      <c r="H3020" s="71">
        <v>7.583333333333333</v>
      </c>
      <c r="I3020" s="64">
        <v>-1</v>
      </c>
      <c r="J3020" s="64" t="s">
        <v>1538</v>
      </c>
      <c r="K3020" s="64" t="s">
        <v>2160</v>
      </c>
      <c r="L3020" s="64" t="s">
        <v>12859</v>
      </c>
      <c r="M3020" s="64" t="s">
        <v>239</v>
      </c>
      <c r="N3020" s="64" t="s">
        <v>254</v>
      </c>
      <c r="O3020" s="64" t="s">
        <v>568</v>
      </c>
    </row>
    <row r="3021" spans="2:15" x14ac:dyDescent="0.3">
      <c r="B3021" t="s">
        <v>1536</v>
      </c>
      <c r="C3021" t="s">
        <v>16514</v>
      </c>
      <c r="D3021" t="s">
        <v>1705</v>
      </c>
      <c r="E3021" s="64">
        <v>0</v>
      </c>
      <c r="F3021" s="64">
        <v>0</v>
      </c>
      <c r="G3021" s="47">
        <v>42208</v>
      </c>
      <c r="H3021" s="71">
        <v>7.583333333333333</v>
      </c>
      <c r="I3021" s="64">
        <v>-1</v>
      </c>
      <c r="J3021" s="64" t="s">
        <v>249</v>
      </c>
      <c r="K3021" s="64" t="s">
        <v>2173</v>
      </c>
      <c r="L3021" s="64" t="s">
        <v>4253</v>
      </c>
      <c r="M3021" s="64" t="s">
        <v>242</v>
      </c>
      <c r="N3021" s="64" t="s">
        <v>254</v>
      </c>
      <c r="O3021" s="64" t="s">
        <v>568</v>
      </c>
    </row>
    <row r="3022" spans="2:15" x14ac:dyDescent="0.3">
      <c r="B3022" t="s">
        <v>1536</v>
      </c>
      <c r="C3022" t="s">
        <v>16699</v>
      </c>
      <c r="D3022" t="s">
        <v>13090</v>
      </c>
      <c r="E3022" s="64">
        <v>0</v>
      </c>
      <c r="F3022" s="64">
        <v>0</v>
      </c>
      <c r="G3022" s="47">
        <v>42216</v>
      </c>
      <c r="H3022" s="71">
        <v>7.583333333333333</v>
      </c>
      <c r="I3022" s="64">
        <v>-1</v>
      </c>
      <c r="J3022" s="64" t="s">
        <v>1538</v>
      </c>
      <c r="K3022" s="64" t="s">
        <v>2173</v>
      </c>
      <c r="L3022" s="64" t="s">
        <v>2604</v>
      </c>
      <c r="M3022" s="64" t="s">
        <v>246</v>
      </c>
      <c r="N3022" s="64" t="s">
        <v>254</v>
      </c>
      <c r="O3022" s="64" t="s">
        <v>568</v>
      </c>
    </row>
    <row r="3023" spans="2:15" x14ac:dyDescent="0.3">
      <c r="B3023" t="s">
        <v>1536</v>
      </c>
      <c r="C3023" t="s">
        <v>16760</v>
      </c>
      <c r="D3023" t="s">
        <v>393</v>
      </c>
      <c r="E3023" s="64">
        <v>0</v>
      </c>
      <c r="F3023" s="64">
        <v>0</v>
      </c>
      <c r="G3023" s="47">
        <v>42194</v>
      </c>
      <c r="H3023" s="71">
        <v>7.583333333333333</v>
      </c>
      <c r="I3023" s="64">
        <v>-1</v>
      </c>
      <c r="J3023" s="64" t="s">
        <v>249</v>
      </c>
      <c r="K3023" s="64" t="s">
        <v>1535</v>
      </c>
      <c r="L3023" s="64" t="s">
        <v>1535</v>
      </c>
      <c r="M3023" s="64" t="s">
        <v>242</v>
      </c>
      <c r="N3023" s="64" t="s">
        <v>254</v>
      </c>
      <c r="O3023" s="64" t="s">
        <v>568</v>
      </c>
    </row>
    <row r="3024" spans="2:15" x14ac:dyDescent="0.3">
      <c r="B3024" t="s">
        <v>1536</v>
      </c>
      <c r="C3024" t="s">
        <v>16770</v>
      </c>
      <c r="D3024" t="s">
        <v>384</v>
      </c>
      <c r="E3024" s="64">
        <v>1</v>
      </c>
      <c r="F3024" s="64">
        <v>1363.76</v>
      </c>
      <c r="G3024" s="47">
        <v>42200</v>
      </c>
      <c r="H3024" s="71">
        <v>7.583333333333333</v>
      </c>
      <c r="I3024" s="64">
        <v>-1</v>
      </c>
      <c r="J3024" s="64" t="s">
        <v>1538</v>
      </c>
      <c r="K3024" s="64" t="s">
        <v>1535</v>
      </c>
      <c r="L3024" s="64" t="s">
        <v>1535</v>
      </c>
      <c r="M3024" s="64" t="s">
        <v>236</v>
      </c>
      <c r="N3024" s="64" t="s">
        <v>254</v>
      </c>
      <c r="O3024" s="64" t="s">
        <v>568</v>
      </c>
    </row>
    <row r="3025" spans="2:15" x14ac:dyDescent="0.3">
      <c r="B3025" t="s">
        <v>1536</v>
      </c>
      <c r="C3025" t="s">
        <v>16799</v>
      </c>
      <c r="D3025" t="s">
        <v>459</v>
      </c>
      <c r="E3025" s="64">
        <v>0</v>
      </c>
      <c r="F3025" s="64">
        <v>0</v>
      </c>
      <c r="G3025" s="47">
        <v>42214</v>
      </c>
      <c r="H3025" s="71">
        <v>7.583333333333333</v>
      </c>
      <c r="I3025" s="64">
        <v>-1</v>
      </c>
      <c r="J3025" s="64" t="s">
        <v>1538</v>
      </c>
      <c r="K3025" s="64" t="s">
        <v>1535</v>
      </c>
      <c r="L3025" s="64" t="s">
        <v>1535</v>
      </c>
      <c r="M3025" s="64" t="s">
        <v>236</v>
      </c>
      <c r="N3025" s="64" t="s">
        <v>254</v>
      </c>
      <c r="O3025" s="64" t="s">
        <v>568</v>
      </c>
    </row>
    <row r="3026" spans="2:15" x14ac:dyDescent="0.3">
      <c r="B3026" t="s">
        <v>1536</v>
      </c>
      <c r="C3026" t="s">
        <v>17425</v>
      </c>
      <c r="D3026" t="s">
        <v>12468</v>
      </c>
      <c r="E3026" s="64">
        <v>1</v>
      </c>
      <c r="F3026" s="64">
        <v>1363.76</v>
      </c>
      <c r="G3026" s="47">
        <v>42216</v>
      </c>
      <c r="H3026" s="71">
        <v>7.583333333333333</v>
      </c>
      <c r="I3026" s="64">
        <v>-1</v>
      </c>
      <c r="J3026" s="64" t="s">
        <v>249</v>
      </c>
      <c r="K3026" s="64" t="s">
        <v>1535</v>
      </c>
      <c r="L3026" s="64" t="s">
        <v>1535</v>
      </c>
      <c r="M3026" s="64" t="s">
        <v>246</v>
      </c>
      <c r="N3026" s="64" t="s">
        <v>254</v>
      </c>
      <c r="O3026" s="64" t="s">
        <v>568</v>
      </c>
    </row>
    <row r="3027" spans="2:15" x14ac:dyDescent="0.3">
      <c r="B3027" t="s">
        <v>1536</v>
      </c>
      <c r="C3027" t="s">
        <v>17535</v>
      </c>
      <c r="D3027" t="s">
        <v>2727</v>
      </c>
      <c r="E3027" s="64">
        <v>0</v>
      </c>
      <c r="F3027" s="64">
        <v>0</v>
      </c>
      <c r="G3027" s="47">
        <v>42200</v>
      </c>
      <c r="H3027" s="71">
        <v>7.583333333333333</v>
      </c>
      <c r="I3027" s="64">
        <v>-1</v>
      </c>
      <c r="J3027" s="64" t="s">
        <v>1538</v>
      </c>
      <c r="K3027" s="64" t="s">
        <v>1535</v>
      </c>
      <c r="L3027" s="64" t="s">
        <v>1535</v>
      </c>
      <c r="M3027" s="64" t="s">
        <v>236</v>
      </c>
      <c r="N3027" s="64" t="s">
        <v>254</v>
      </c>
      <c r="O3027" s="64" t="s">
        <v>568</v>
      </c>
    </row>
    <row r="3028" spans="2:15" x14ac:dyDescent="0.3">
      <c r="B3028" t="s">
        <v>1536</v>
      </c>
      <c r="C3028" t="s">
        <v>12493</v>
      </c>
      <c r="D3028" t="s">
        <v>2728</v>
      </c>
      <c r="E3028" s="64">
        <v>0</v>
      </c>
      <c r="F3028" s="64">
        <v>0</v>
      </c>
      <c r="G3028" s="47">
        <v>42174</v>
      </c>
      <c r="H3028" s="71">
        <v>7.666666666666667</v>
      </c>
      <c r="I3028" s="64">
        <v>-1</v>
      </c>
      <c r="J3028" s="64" t="s">
        <v>1538</v>
      </c>
      <c r="K3028" s="64" t="s">
        <v>1535</v>
      </c>
      <c r="L3028" s="64" t="s">
        <v>1535</v>
      </c>
      <c r="M3028" s="64" t="s">
        <v>236</v>
      </c>
      <c r="N3028" s="64" t="s">
        <v>254</v>
      </c>
      <c r="O3028" s="64" t="s">
        <v>568</v>
      </c>
    </row>
    <row r="3029" spans="2:15" x14ac:dyDescent="0.3">
      <c r="B3029" t="s">
        <v>1536</v>
      </c>
      <c r="C3029" t="s">
        <v>12988</v>
      </c>
      <c r="D3029" t="s">
        <v>524</v>
      </c>
      <c r="E3029" s="64">
        <v>0</v>
      </c>
      <c r="F3029" s="64">
        <v>0</v>
      </c>
      <c r="G3029" s="47">
        <v>42171</v>
      </c>
      <c r="H3029" s="71">
        <v>7.666666666666667</v>
      </c>
      <c r="I3029" s="64">
        <v>-1</v>
      </c>
      <c r="J3029" s="64" t="s">
        <v>1538</v>
      </c>
      <c r="K3029" s="64" t="s">
        <v>1535</v>
      </c>
      <c r="L3029" s="64" t="s">
        <v>1535</v>
      </c>
      <c r="M3029" s="64" t="s">
        <v>246</v>
      </c>
      <c r="N3029" s="64" t="s">
        <v>254</v>
      </c>
      <c r="O3029" s="64" t="s">
        <v>568</v>
      </c>
    </row>
    <row r="3030" spans="2:15" x14ac:dyDescent="0.3">
      <c r="B3030" t="s">
        <v>1536</v>
      </c>
      <c r="C3030" t="s">
        <v>11734</v>
      </c>
      <c r="D3030" t="s">
        <v>2306</v>
      </c>
      <c r="E3030" s="64">
        <v>0</v>
      </c>
      <c r="F3030" s="64">
        <v>0</v>
      </c>
      <c r="G3030" s="47">
        <v>42185</v>
      </c>
      <c r="H3030" s="71">
        <v>7.666666666666667</v>
      </c>
      <c r="I3030" s="64">
        <v>207385</v>
      </c>
      <c r="J3030" s="64" t="s">
        <v>1538</v>
      </c>
      <c r="K3030" s="64" t="s">
        <v>2160</v>
      </c>
      <c r="L3030" s="64" t="s">
        <v>2992</v>
      </c>
      <c r="M3030" s="64" t="s">
        <v>242</v>
      </c>
      <c r="N3030" s="64" t="s">
        <v>254</v>
      </c>
      <c r="O3030" s="64" t="s">
        <v>568</v>
      </c>
    </row>
    <row r="3031" spans="2:15" x14ac:dyDescent="0.3">
      <c r="B3031" t="s">
        <v>1536</v>
      </c>
      <c r="C3031" t="s">
        <v>13381</v>
      </c>
      <c r="D3031" t="s">
        <v>1965</v>
      </c>
      <c r="E3031" s="64">
        <v>0</v>
      </c>
      <c r="F3031" s="64">
        <v>0</v>
      </c>
      <c r="G3031" s="47">
        <v>42171</v>
      </c>
      <c r="H3031" s="71">
        <v>7.666666666666667</v>
      </c>
      <c r="I3031" s="64">
        <v>-1</v>
      </c>
      <c r="J3031" s="64" t="s">
        <v>1538</v>
      </c>
      <c r="K3031" s="64" t="s">
        <v>2160</v>
      </c>
      <c r="L3031" s="64" t="s">
        <v>2925</v>
      </c>
      <c r="M3031" s="64" t="s">
        <v>242</v>
      </c>
      <c r="N3031" s="64" t="s">
        <v>254</v>
      </c>
      <c r="O3031" s="64" t="s">
        <v>568</v>
      </c>
    </row>
    <row r="3032" spans="2:15" x14ac:dyDescent="0.3">
      <c r="B3032" t="s">
        <v>1536</v>
      </c>
      <c r="C3032" t="s">
        <v>13889</v>
      </c>
      <c r="D3032" t="s">
        <v>1972</v>
      </c>
      <c r="E3032" s="64">
        <v>0</v>
      </c>
      <c r="F3032" s="64">
        <v>0</v>
      </c>
      <c r="G3032" s="47">
        <v>42185</v>
      </c>
      <c r="H3032" s="71">
        <v>7.666666666666667</v>
      </c>
      <c r="I3032" s="64">
        <v>-1</v>
      </c>
      <c r="J3032" s="64" t="s">
        <v>249</v>
      </c>
      <c r="K3032" s="64" t="s">
        <v>2173</v>
      </c>
      <c r="L3032" s="64" t="s">
        <v>13890</v>
      </c>
      <c r="M3032" s="64" t="s">
        <v>236</v>
      </c>
      <c r="N3032" s="64" t="s">
        <v>254</v>
      </c>
      <c r="O3032" s="64" t="s">
        <v>568</v>
      </c>
    </row>
    <row r="3033" spans="2:15" x14ac:dyDescent="0.3">
      <c r="B3033" t="s">
        <v>1536</v>
      </c>
      <c r="C3033" t="s">
        <v>11538</v>
      </c>
      <c r="D3033" t="s">
        <v>2227</v>
      </c>
      <c r="E3033" s="64">
        <v>0</v>
      </c>
      <c r="F3033" s="64">
        <v>0</v>
      </c>
      <c r="G3033" s="47">
        <v>42185</v>
      </c>
      <c r="H3033" s="71">
        <v>7.666666666666667</v>
      </c>
      <c r="I3033" s="64">
        <v>83190</v>
      </c>
      <c r="J3033" s="64" t="s">
        <v>249</v>
      </c>
      <c r="K3033" s="64" t="s">
        <v>2160</v>
      </c>
      <c r="L3033" s="64" t="s">
        <v>11522</v>
      </c>
      <c r="M3033" s="64" t="s">
        <v>246</v>
      </c>
      <c r="N3033" s="64" t="s">
        <v>254</v>
      </c>
      <c r="O3033" s="64" t="s">
        <v>568</v>
      </c>
    </row>
    <row r="3034" spans="2:15" x14ac:dyDescent="0.3">
      <c r="B3034" t="s">
        <v>1536</v>
      </c>
      <c r="C3034" t="s">
        <v>14092</v>
      </c>
      <c r="D3034" t="s">
        <v>1675</v>
      </c>
      <c r="E3034" s="64">
        <v>0</v>
      </c>
      <c r="F3034" s="64">
        <v>0</v>
      </c>
      <c r="G3034" s="47">
        <v>42174</v>
      </c>
      <c r="H3034" s="71">
        <v>7.666666666666667</v>
      </c>
      <c r="I3034" s="64">
        <v>-1</v>
      </c>
      <c r="J3034" s="64" t="s">
        <v>1538</v>
      </c>
      <c r="K3034" s="64" t="s">
        <v>2160</v>
      </c>
      <c r="L3034" s="64" t="s">
        <v>4235</v>
      </c>
      <c r="M3034" s="64" t="s">
        <v>236</v>
      </c>
      <c r="N3034" s="64" t="s">
        <v>254</v>
      </c>
      <c r="O3034" s="64" t="s">
        <v>568</v>
      </c>
    </row>
    <row r="3035" spans="2:15" x14ac:dyDescent="0.3">
      <c r="B3035" t="s">
        <v>1536</v>
      </c>
      <c r="C3035" t="s">
        <v>14241</v>
      </c>
      <c r="D3035" t="s">
        <v>13991</v>
      </c>
      <c r="E3035" s="64">
        <v>0</v>
      </c>
      <c r="F3035" s="64">
        <v>0</v>
      </c>
      <c r="G3035" s="47">
        <v>42163</v>
      </c>
      <c r="H3035" s="71">
        <v>7.666666666666667</v>
      </c>
      <c r="I3035" s="64">
        <v>-1</v>
      </c>
      <c r="J3035" s="64" t="s">
        <v>1538</v>
      </c>
      <c r="K3035" s="64" t="s">
        <v>2173</v>
      </c>
      <c r="L3035" s="64" t="s">
        <v>14242</v>
      </c>
      <c r="M3035" s="64" t="s">
        <v>236</v>
      </c>
      <c r="N3035" s="64" t="s">
        <v>254</v>
      </c>
      <c r="O3035" s="64" t="s">
        <v>568</v>
      </c>
    </row>
    <row r="3036" spans="2:15" x14ac:dyDescent="0.3">
      <c r="B3036" t="s">
        <v>1536</v>
      </c>
      <c r="C3036" t="s">
        <v>14442</v>
      </c>
      <c r="D3036" t="s">
        <v>2007</v>
      </c>
      <c r="E3036" s="64">
        <v>0</v>
      </c>
      <c r="F3036" s="64">
        <v>0</v>
      </c>
      <c r="G3036" s="47">
        <v>42165</v>
      </c>
      <c r="H3036" s="71">
        <v>7.666666666666667</v>
      </c>
      <c r="I3036" s="64">
        <v>-1</v>
      </c>
      <c r="J3036" s="64" t="s">
        <v>249</v>
      </c>
      <c r="K3036" s="64" t="s">
        <v>2160</v>
      </c>
      <c r="L3036" s="64" t="s">
        <v>5368</v>
      </c>
      <c r="M3036" s="64" t="s">
        <v>236</v>
      </c>
      <c r="N3036" s="64" t="s">
        <v>254</v>
      </c>
      <c r="O3036" s="64" t="s">
        <v>568</v>
      </c>
    </row>
    <row r="3037" spans="2:15" x14ac:dyDescent="0.3">
      <c r="B3037" t="s">
        <v>1536</v>
      </c>
      <c r="C3037" t="s">
        <v>14543</v>
      </c>
      <c r="D3037" t="s">
        <v>1539</v>
      </c>
      <c r="E3037" s="64">
        <v>1</v>
      </c>
      <c r="F3037" s="64">
        <v>3525.62</v>
      </c>
      <c r="G3037" s="47">
        <v>42178</v>
      </c>
      <c r="H3037" s="71">
        <v>7.666666666666667</v>
      </c>
      <c r="I3037" s="64">
        <v>-1</v>
      </c>
      <c r="J3037" s="64" t="s">
        <v>1538</v>
      </c>
      <c r="K3037" s="64" t="s">
        <v>2160</v>
      </c>
      <c r="L3037" s="64" t="s">
        <v>14544</v>
      </c>
      <c r="M3037" s="64" t="s">
        <v>246</v>
      </c>
      <c r="N3037" s="64" t="s">
        <v>254</v>
      </c>
      <c r="O3037" s="64" t="s">
        <v>568</v>
      </c>
    </row>
    <row r="3038" spans="2:15" x14ac:dyDescent="0.3">
      <c r="B3038" t="s">
        <v>1536</v>
      </c>
      <c r="C3038" t="s">
        <v>14688</v>
      </c>
      <c r="D3038" t="s">
        <v>1679</v>
      </c>
      <c r="E3038" s="64">
        <v>0</v>
      </c>
      <c r="F3038" s="64">
        <v>0</v>
      </c>
      <c r="G3038" s="47">
        <v>42168</v>
      </c>
      <c r="H3038" s="71">
        <v>7.666666666666667</v>
      </c>
      <c r="I3038" s="64">
        <v>-1</v>
      </c>
      <c r="J3038" s="64" t="s">
        <v>249</v>
      </c>
      <c r="K3038" s="64" t="s">
        <v>2160</v>
      </c>
      <c r="L3038" s="64" t="s">
        <v>2992</v>
      </c>
      <c r="M3038" s="64" t="s">
        <v>236</v>
      </c>
      <c r="N3038" s="64" t="s">
        <v>254</v>
      </c>
      <c r="O3038" s="64" t="s">
        <v>568</v>
      </c>
    </row>
    <row r="3039" spans="2:15" x14ac:dyDescent="0.3">
      <c r="B3039" t="s">
        <v>1536</v>
      </c>
      <c r="C3039" t="s">
        <v>14742</v>
      </c>
      <c r="D3039" t="s">
        <v>1419</v>
      </c>
      <c r="E3039" s="64">
        <v>0</v>
      </c>
      <c r="F3039" s="64">
        <v>0</v>
      </c>
      <c r="G3039" s="47">
        <v>42172</v>
      </c>
      <c r="H3039" s="71">
        <v>7.666666666666667</v>
      </c>
      <c r="I3039" s="64">
        <v>-1</v>
      </c>
      <c r="J3039" s="64" t="s">
        <v>1538</v>
      </c>
      <c r="K3039" s="64" t="s">
        <v>2173</v>
      </c>
      <c r="L3039" s="64" t="s">
        <v>12104</v>
      </c>
      <c r="M3039" s="64" t="s">
        <v>236</v>
      </c>
      <c r="N3039" s="64" t="s">
        <v>254</v>
      </c>
      <c r="O3039" s="64" t="s">
        <v>568</v>
      </c>
    </row>
    <row r="3040" spans="2:15" x14ac:dyDescent="0.3">
      <c r="B3040" t="s">
        <v>1536</v>
      </c>
      <c r="C3040" t="s">
        <v>14977</v>
      </c>
      <c r="D3040" t="s">
        <v>1521</v>
      </c>
      <c r="E3040" s="64">
        <v>0</v>
      </c>
      <c r="F3040" s="64">
        <v>0</v>
      </c>
      <c r="G3040" s="47">
        <v>42164</v>
      </c>
      <c r="H3040" s="71">
        <v>7.666666666666667</v>
      </c>
      <c r="I3040" s="64">
        <v>-1</v>
      </c>
      <c r="J3040" s="64" t="s">
        <v>249</v>
      </c>
      <c r="K3040" s="64" t="s">
        <v>2160</v>
      </c>
      <c r="L3040" s="64" t="s">
        <v>2936</v>
      </c>
      <c r="M3040" s="64" t="s">
        <v>236</v>
      </c>
      <c r="N3040" s="64" t="s">
        <v>254</v>
      </c>
      <c r="O3040" s="64" t="s">
        <v>568</v>
      </c>
    </row>
    <row r="3041" spans="2:15" x14ac:dyDescent="0.3">
      <c r="B3041" t="s">
        <v>1536</v>
      </c>
      <c r="C3041" t="s">
        <v>15240</v>
      </c>
      <c r="D3041" t="s">
        <v>1634</v>
      </c>
      <c r="E3041" s="64">
        <v>0</v>
      </c>
      <c r="F3041" s="64">
        <v>0</v>
      </c>
      <c r="G3041" s="47">
        <v>42174</v>
      </c>
      <c r="H3041" s="71">
        <v>7.666666666666667</v>
      </c>
      <c r="I3041" s="64">
        <v>-1</v>
      </c>
      <c r="J3041" s="64" t="s">
        <v>1538</v>
      </c>
      <c r="K3041" s="64" t="s">
        <v>2176</v>
      </c>
      <c r="L3041" s="64" t="s">
        <v>5327</v>
      </c>
      <c r="M3041" s="64" t="s">
        <v>236</v>
      </c>
      <c r="N3041" s="64" t="s">
        <v>254</v>
      </c>
      <c r="O3041" s="64" t="s">
        <v>568</v>
      </c>
    </row>
    <row r="3042" spans="2:15" x14ac:dyDescent="0.3">
      <c r="B3042" t="s">
        <v>1536</v>
      </c>
      <c r="C3042" t="s">
        <v>15394</v>
      </c>
      <c r="D3042" t="s">
        <v>1497</v>
      </c>
      <c r="E3042" s="64">
        <v>0</v>
      </c>
      <c r="F3042" s="64">
        <v>0</v>
      </c>
      <c r="G3042" s="47">
        <v>42171</v>
      </c>
      <c r="H3042" s="71">
        <v>7.666666666666667</v>
      </c>
      <c r="I3042" s="64">
        <v>-1</v>
      </c>
      <c r="J3042" s="64" t="s">
        <v>1538</v>
      </c>
      <c r="K3042" s="64" t="s">
        <v>2160</v>
      </c>
      <c r="L3042" s="64" t="s">
        <v>2925</v>
      </c>
      <c r="M3042" s="64" t="s">
        <v>236</v>
      </c>
      <c r="N3042" s="64" t="s">
        <v>254</v>
      </c>
      <c r="O3042" s="64" t="s">
        <v>568</v>
      </c>
    </row>
    <row r="3043" spans="2:15" x14ac:dyDescent="0.3">
      <c r="B3043" t="s">
        <v>1536</v>
      </c>
      <c r="C3043" t="s">
        <v>15511</v>
      </c>
      <c r="D3043" t="s">
        <v>15512</v>
      </c>
      <c r="E3043" s="64">
        <v>0</v>
      </c>
      <c r="F3043" s="64">
        <v>0</v>
      </c>
      <c r="G3043" s="47">
        <v>42173</v>
      </c>
      <c r="H3043" s="71">
        <v>7.666666666666667</v>
      </c>
      <c r="I3043" s="64">
        <v>-1</v>
      </c>
      <c r="J3043" s="64" t="s">
        <v>249</v>
      </c>
      <c r="K3043" s="64" t="s">
        <v>2160</v>
      </c>
      <c r="L3043" s="64" t="s">
        <v>2925</v>
      </c>
      <c r="M3043" s="64" t="s">
        <v>236</v>
      </c>
      <c r="N3043" s="64" t="s">
        <v>254</v>
      </c>
      <c r="O3043" s="64" t="s">
        <v>568</v>
      </c>
    </row>
    <row r="3044" spans="2:15" x14ac:dyDescent="0.3">
      <c r="B3044" t="s">
        <v>1536</v>
      </c>
      <c r="C3044" t="s">
        <v>15735</v>
      </c>
      <c r="D3044" t="s">
        <v>2024</v>
      </c>
      <c r="E3044" s="64">
        <v>0</v>
      </c>
      <c r="F3044" s="64">
        <v>0</v>
      </c>
      <c r="G3044" s="47">
        <v>42170</v>
      </c>
      <c r="H3044" s="71">
        <v>7.666666666666667</v>
      </c>
      <c r="I3044" s="64">
        <v>-1</v>
      </c>
      <c r="J3044" s="64" t="s">
        <v>249</v>
      </c>
      <c r="K3044" s="64" t="s">
        <v>2160</v>
      </c>
      <c r="L3044" s="64" t="s">
        <v>13951</v>
      </c>
      <c r="M3044" s="64" t="s">
        <v>241</v>
      </c>
      <c r="N3044" s="64" t="s">
        <v>254</v>
      </c>
      <c r="O3044" s="64" t="s">
        <v>568</v>
      </c>
    </row>
    <row r="3045" spans="2:15" x14ac:dyDescent="0.3">
      <c r="B3045" t="s">
        <v>1546</v>
      </c>
      <c r="C3045" t="s">
        <v>15836</v>
      </c>
      <c r="D3045" t="s">
        <v>1390</v>
      </c>
      <c r="E3045" s="64">
        <v>0</v>
      </c>
      <c r="F3045" s="64">
        <v>0</v>
      </c>
      <c r="G3045" s="47">
        <v>42171</v>
      </c>
      <c r="H3045" s="71">
        <v>7.666666666666667</v>
      </c>
      <c r="I3045" s="64">
        <v>-1</v>
      </c>
      <c r="J3045" s="64" t="s">
        <v>1538</v>
      </c>
      <c r="K3045" s="64" t="s">
        <v>2160</v>
      </c>
      <c r="L3045" s="64" t="s">
        <v>4726</v>
      </c>
      <c r="M3045" s="64" t="s">
        <v>242</v>
      </c>
      <c r="N3045" s="64" t="s">
        <v>254</v>
      </c>
      <c r="O3045" s="64" t="s">
        <v>568</v>
      </c>
    </row>
    <row r="3046" spans="2:15" x14ac:dyDescent="0.3">
      <c r="B3046" t="s">
        <v>1536</v>
      </c>
      <c r="C3046" t="s">
        <v>15950</v>
      </c>
      <c r="D3046" t="s">
        <v>1580</v>
      </c>
      <c r="E3046" s="64">
        <v>0</v>
      </c>
      <c r="F3046" s="64">
        <v>0</v>
      </c>
      <c r="G3046" s="47">
        <v>42174</v>
      </c>
      <c r="H3046" s="71">
        <v>7.666666666666667</v>
      </c>
      <c r="I3046" s="64">
        <v>-1</v>
      </c>
      <c r="J3046" s="64" t="s">
        <v>1538</v>
      </c>
      <c r="K3046" s="64" t="s">
        <v>2173</v>
      </c>
      <c r="L3046" s="64" t="s">
        <v>3010</v>
      </c>
      <c r="M3046" s="64" t="s">
        <v>236</v>
      </c>
      <c r="N3046" s="64" t="s">
        <v>254</v>
      </c>
      <c r="O3046" s="64" t="s">
        <v>568</v>
      </c>
    </row>
    <row r="3047" spans="2:15" x14ac:dyDescent="0.3">
      <c r="B3047" t="s">
        <v>1536</v>
      </c>
      <c r="C3047" t="s">
        <v>16244</v>
      </c>
      <c r="D3047" t="s">
        <v>1395</v>
      </c>
      <c r="E3047" s="64">
        <v>0</v>
      </c>
      <c r="F3047" s="64">
        <v>0</v>
      </c>
      <c r="G3047" s="47">
        <v>42163</v>
      </c>
      <c r="H3047" s="71">
        <v>7.666666666666667</v>
      </c>
      <c r="I3047" s="64">
        <v>-1</v>
      </c>
      <c r="J3047" s="64" t="s">
        <v>1538</v>
      </c>
      <c r="K3047" s="64" t="s">
        <v>2173</v>
      </c>
      <c r="L3047" s="64" t="s">
        <v>3070</v>
      </c>
      <c r="M3047" s="64" t="s">
        <v>236</v>
      </c>
      <c r="N3047" s="64" t="s">
        <v>254</v>
      </c>
      <c r="O3047" s="64" t="s">
        <v>568</v>
      </c>
    </row>
    <row r="3048" spans="2:15" x14ac:dyDescent="0.3">
      <c r="B3048" t="s">
        <v>1536</v>
      </c>
      <c r="C3048" t="s">
        <v>16245</v>
      </c>
      <c r="D3048" t="s">
        <v>2308</v>
      </c>
      <c r="E3048" s="64">
        <v>0</v>
      </c>
      <c r="F3048" s="64">
        <v>0</v>
      </c>
      <c r="G3048" s="47">
        <v>42167</v>
      </c>
      <c r="H3048" s="71">
        <v>7.666666666666667</v>
      </c>
      <c r="I3048" s="64">
        <v>-1</v>
      </c>
      <c r="J3048" s="64" t="s">
        <v>249</v>
      </c>
      <c r="K3048" s="64" t="s">
        <v>2160</v>
      </c>
      <c r="L3048" s="64" t="s">
        <v>2936</v>
      </c>
      <c r="M3048" s="64" t="s">
        <v>242</v>
      </c>
      <c r="N3048" s="64" t="s">
        <v>254</v>
      </c>
      <c r="O3048" s="64" t="s">
        <v>568</v>
      </c>
    </row>
    <row r="3049" spans="2:15" x14ac:dyDescent="0.3">
      <c r="B3049" t="s">
        <v>1536</v>
      </c>
      <c r="C3049" t="s">
        <v>16327</v>
      </c>
      <c r="D3049" t="s">
        <v>1498</v>
      </c>
      <c r="E3049" s="64">
        <v>0</v>
      </c>
      <c r="F3049" s="64">
        <v>0</v>
      </c>
      <c r="G3049" s="47">
        <v>42180</v>
      </c>
      <c r="H3049" s="71">
        <v>7.666666666666667</v>
      </c>
      <c r="I3049" s="64">
        <v>-1</v>
      </c>
      <c r="J3049" s="64" t="s">
        <v>249</v>
      </c>
      <c r="K3049" s="64" t="s">
        <v>2160</v>
      </c>
      <c r="L3049" s="64" t="s">
        <v>2925</v>
      </c>
      <c r="M3049" s="64" t="s">
        <v>242</v>
      </c>
      <c r="N3049" s="64" t="s">
        <v>254</v>
      </c>
      <c r="O3049" s="64" t="s">
        <v>568</v>
      </c>
    </row>
    <row r="3050" spans="2:15" x14ac:dyDescent="0.3">
      <c r="B3050" t="s">
        <v>1546</v>
      </c>
      <c r="C3050" t="s">
        <v>16397</v>
      </c>
      <c r="D3050" t="s">
        <v>1530</v>
      </c>
      <c r="E3050" s="64">
        <v>0</v>
      </c>
      <c r="F3050" s="64">
        <v>0</v>
      </c>
      <c r="G3050" s="47">
        <v>42185</v>
      </c>
      <c r="H3050" s="71">
        <v>7.666666666666667</v>
      </c>
      <c r="I3050" s="64">
        <v>-1</v>
      </c>
      <c r="J3050" s="64" t="s">
        <v>1538</v>
      </c>
      <c r="K3050" s="64" t="s">
        <v>2173</v>
      </c>
      <c r="L3050" s="64" t="s">
        <v>2470</v>
      </c>
      <c r="M3050" s="64" t="s">
        <v>236</v>
      </c>
      <c r="N3050" s="64" t="s">
        <v>254</v>
      </c>
      <c r="O3050" s="64" t="s">
        <v>568</v>
      </c>
    </row>
    <row r="3051" spans="2:15" x14ac:dyDescent="0.3">
      <c r="B3051" t="s">
        <v>1536</v>
      </c>
      <c r="C3051" t="s">
        <v>16462</v>
      </c>
      <c r="D3051" t="s">
        <v>401</v>
      </c>
      <c r="E3051" s="64">
        <v>0</v>
      </c>
      <c r="F3051" s="64">
        <v>0</v>
      </c>
      <c r="G3051" s="47">
        <v>42179</v>
      </c>
      <c r="H3051" s="71">
        <v>7.666666666666667</v>
      </c>
      <c r="I3051" s="64">
        <v>-1</v>
      </c>
      <c r="J3051" s="64" t="s">
        <v>1538</v>
      </c>
      <c r="K3051" s="64" t="s">
        <v>2173</v>
      </c>
      <c r="L3051" s="64" t="s">
        <v>16463</v>
      </c>
      <c r="M3051" s="64" t="s">
        <v>242</v>
      </c>
      <c r="N3051" s="64" t="s">
        <v>254</v>
      </c>
      <c r="O3051" s="64" t="s">
        <v>568</v>
      </c>
    </row>
    <row r="3052" spans="2:15" x14ac:dyDescent="0.3">
      <c r="B3052" t="s">
        <v>1536</v>
      </c>
      <c r="C3052" t="s">
        <v>16491</v>
      </c>
      <c r="D3052" t="s">
        <v>2175</v>
      </c>
      <c r="E3052" s="64">
        <v>0</v>
      </c>
      <c r="F3052" s="64">
        <v>0</v>
      </c>
      <c r="G3052" s="47">
        <v>42172</v>
      </c>
      <c r="H3052" s="71">
        <v>7.666666666666667</v>
      </c>
      <c r="I3052" s="64">
        <v>-1</v>
      </c>
      <c r="J3052" s="64" t="s">
        <v>1538</v>
      </c>
      <c r="K3052" s="64" t="s">
        <v>2160</v>
      </c>
      <c r="L3052" s="64" t="s">
        <v>9732</v>
      </c>
      <c r="M3052" s="64" t="s">
        <v>246</v>
      </c>
      <c r="N3052" s="64" t="s">
        <v>254</v>
      </c>
      <c r="O3052" s="64" t="s">
        <v>568</v>
      </c>
    </row>
    <row r="3053" spans="2:15" x14ac:dyDescent="0.3">
      <c r="B3053" t="s">
        <v>1536</v>
      </c>
      <c r="C3053" t="s">
        <v>16658</v>
      </c>
      <c r="D3053" t="s">
        <v>14517</v>
      </c>
      <c r="E3053" s="64">
        <v>0</v>
      </c>
      <c r="F3053" s="64">
        <v>0</v>
      </c>
      <c r="G3053" s="47">
        <v>42184</v>
      </c>
      <c r="H3053" s="71">
        <v>7.666666666666667</v>
      </c>
      <c r="I3053" s="64">
        <v>-1</v>
      </c>
      <c r="J3053" s="64" t="s">
        <v>1538</v>
      </c>
      <c r="K3053" s="64" t="s">
        <v>2160</v>
      </c>
      <c r="L3053" s="64" t="s">
        <v>2936</v>
      </c>
      <c r="M3053" s="64" t="s">
        <v>236</v>
      </c>
      <c r="N3053" s="64" t="s">
        <v>254</v>
      </c>
      <c r="O3053" s="64" t="s">
        <v>568</v>
      </c>
    </row>
    <row r="3054" spans="2:15" x14ac:dyDescent="0.3">
      <c r="B3054" t="s">
        <v>1536</v>
      </c>
      <c r="C3054" t="s">
        <v>16694</v>
      </c>
      <c r="D3054" t="s">
        <v>2343</v>
      </c>
      <c r="E3054" s="64">
        <v>0</v>
      </c>
      <c r="F3054" s="64">
        <v>0</v>
      </c>
      <c r="G3054" s="47">
        <v>42181</v>
      </c>
      <c r="H3054" s="71">
        <v>7.666666666666667</v>
      </c>
      <c r="I3054" s="64">
        <v>34164</v>
      </c>
      <c r="J3054" s="64" t="s">
        <v>249</v>
      </c>
      <c r="K3054" s="64" t="s">
        <v>2160</v>
      </c>
      <c r="L3054" s="64" t="s">
        <v>3939</v>
      </c>
      <c r="M3054" s="64" t="s">
        <v>236</v>
      </c>
      <c r="N3054" s="64" t="s">
        <v>254</v>
      </c>
      <c r="O3054" s="64" t="s">
        <v>568</v>
      </c>
    </row>
    <row r="3055" spans="2:15" x14ac:dyDescent="0.3">
      <c r="B3055" t="s">
        <v>1536</v>
      </c>
      <c r="C3055" t="s">
        <v>16806</v>
      </c>
      <c r="D3055" t="s">
        <v>308</v>
      </c>
      <c r="E3055" s="64">
        <v>0</v>
      </c>
      <c r="F3055" s="64">
        <v>0</v>
      </c>
      <c r="G3055" s="47">
        <v>42172</v>
      </c>
      <c r="H3055" s="71">
        <v>7.666666666666667</v>
      </c>
      <c r="I3055" s="64">
        <v>-1</v>
      </c>
      <c r="J3055" s="64" t="s">
        <v>1538</v>
      </c>
      <c r="K3055" s="64" t="s">
        <v>1535</v>
      </c>
      <c r="L3055" s="64" t="s">
        <v>1535</v>
      </c>
      <c r="M3055" s="64" t="s">
        <v>236</v>
      </c>
      <c r="N3055" s="64" t="s">
        <v>254</v>
      </c>
      <c r="O3055" s="64" t="s">
        <v>568</v>
      </c>
    </row>
    <row r="3056" spans="2:15" x14ac:dyDescent="0.3">
      <c r="B3056" t="s">
        <v>1536</v>
      </c>
      <c r="C3056" t="s">
        <v>16851</v>
      </c>
      <c r="D3056" t="s">
        <v>2736</v>
      </c>
      <c r="E3056" s="64">
        <v>0</v>
      </c>
      <c r="F3056" s="64">
        <v>0</v>
      </c>
      <c r="G3056" s="47">
        <v>42184</v>
      </c>
      <c r="H3056" s="71">
        <v>7.666666666666667</v>
      </c>
      <c r="I3056" s="64">
        <v>-1</v>
      </c>
      <c r="J3056" s="64" t="s">
        <v>1538</v>
      </c>
      <c r="K3056" s="64" t="s">
        <v>1535</v>
      </c>
      <c r="L3056" s="64" t="s">
        <v>1535</v>
      </c>
      <c r="M3056" s="64" t="s">
        <v>236</v>
      </c>
      <c r="N3056" s="64" t="s">
        <v>254</v>
      </c>
      <c r="O3056" s="64" t="s">
        <v>568</v>
      </c>
    </row>
    <row r="3057" spans="2:15" x14ac:dyDescent="0.3">
      <c r="B3057" t="s">
        <v>1536</v>
      </c>
      <c r="C3057" t="s">
        <v>16909</v>
      </c>
      <c r="D3057" t="s">
        <v>384</v>
      </c>
      <c r="E3057" s="64">
        <v>0</v>
      </c>
      <c r="F3057" s="64">
        <v>0</v>
      </c>
      <c r="G3057" s="47">
        <v>42165</v>
      </c>
      <c r="H3057" s="71">
        <v>7.666666666666667</v>
      </c>
      <c r="I3057" s="64">
        <v>-1</v>
      </c>
      <c r="J3057" s="64" t="s">
        <v>249</v>
      </c>
      <c r="K3057" s="64" t="s">
        <v>1535</v>
      </c>
      <c r="L3057" s="64" t="s">
        <v>1535</v>
      </c>
      <c r="M3057" s="64" t="s">
        <v>236</v>
      </c>
      <c r="N3057" s="64" t="s">
        <v>254</v>
      </c>
      <c r="O3057" s="64" t="s">
        <v>568</v>
      </c>
    </row>
    <row r="3058" spans="2:15" x14ac:dyDescent="0.3">
      <c r="B3058" t="s">
        <v>1536</v>
      </c>
      <c r="C3058" t="s">
        <v>17179</v>
      </c>
      <c r="D3058" t="s">
        <v>2393</v>
      </c>
      <c r="E3058" s="64">
        <v>0</v>
      </c>
      <c r="F3058" s="64">
        <v>0</v>
      </c>
      <c r="G3058" s="47">
        <v>42174</v>
      </c>
      <c r="H3058" s="71">
        <v>7.666666666666667</v>
      </c>
      <c r="I3058" s="64">
        <v>-1</v>
      </c>
      <c r="J3058" s="64" t="s">
        <v>1538</v>
      </c>
      <c r="K3058" s="64" t="s">
        <v>1535</v>
      </c>
      <c r="L3058" s="64" t="s">
        <v>1535</v>
      </c>
      <c r="M3058" s="64" t="s">
        <v>246</v>
      </c>
      <c r="N3058" s="64" t="s">
        <v>254</v>
      </c>
      <c r="O3058" s="64" t="s">
        <v>568</v>
      </c>
    </row>
    <row r="3059" spans="2:15" x14ac:dyDescent="0.3">
      <c r="B3059" t="s">
        <v>1536</v>
      </c>
      <c r="C3059" t="s">
        <v>17439</v>
      </c>
      <c r="D3059" t="s">
        <v>2738</v>
      </c>
      <c r="E3059" s="64">
        <v>2</v>
      </c>
      <c r="F3059" s="64">
        <v>1920.18</v>
      </c>
      <c r="G3059" s="47">
        <v>42168</v>
      </c>
      <c r="H3059" s="71">
        <v>7.666666666666667</v>
      </c>
      <c r="I3059" s="64">
        <v>-1</v>
      </c>
      <c r="J3059" s="64" t="s">
        <v>249</v>
      </c>
      <c r="K3059" s="64" t="s">
        <v>1535</v>
      </c>
      <c r="L3059" s="64" t="s">
        <v>1535</v>
      </c>
      <c r="M3059" s="64" t="s">
        <v>246</v>
      </c>
      <c r="N3059" s="64" t="s">
        <v>254</v>
      </c>
      <c r="O3059" s="64" t="s">
        <v>568</v>
      </c>
    </row>
    <row r="3060" spans="2:15" x14ac:dyDescent="0.3">
      <c r="B3060" t="s">
        <v>1536</v>
      </c>
      <c r="C3060" t="s">
        <v>12638</v>
      </c>
      <c r="D3060" t="s">
        <v>458</v>
      </c>
      <c r="E3060" s="64">
        <v>0</v>
      </c>
      <c r="F3060" s="64">
        <v>0</v>
      </c>
      <c r="G3060" s="47">
        <v>42153</v>
      </c>
      <c r="H3060" s="71">
        <v>7.75</v>
      </c>
      <c r="I3060" s="64">
        <v>-1</v>
      </c>
      <c r="J3060" s="64" t="s">
        <v>249</v>
      </c>
      <c r="K3060" s="64" t="s">
        <v>1535</v>
      </c>
      <c r="L3060" s="64" t="s">
        <v>1535</v>
      </c>
      <c r="M3060" s="64" t="s">
        <v>242</v>
      </c>
      <c r="N3060" s="64" t="s">
        <v>254</v>
      </c>
      <c r="O3060" s="64" t="s">
        <v>568</v>
      </c>
    </row>
    <row r="3061" spans="2:15" x14ac:dyDescent="0.3">
      <c r="B3061" t="s">
        <v>1536</v>
      </c>
      <c r="C3061" t="s">
        <v>13027</v>
      </c>
      <c r="D3061" t="s">
        <v>1445</v>
      </c>
      <c r="E3061" s="64">
        <v>0</v>
      </c>
      <c r="F3061" s="64">
        <v>0</v>
      </c>
      <c r="G3061" s="47">
        <v>42151</v>
      </c>
      <c r="H3061" s="71">
        <v>7.75</v>
      </c>
      <c r="I3061" s="64">
        <v>133899</v>
      </c>
      <c r="J3061" s="64" t="s">
        <v>249</v>
      </c>
      <c r="K3061" s="64" t="s">
        <v>2160</v>
      </c>
      <c r="L3061" s="64" t="s">
        <v>2936</v>
      </c>
      <c r="M3061" s="64" t="s">
        <v>236</v>
      </c>
      <c r="N3061" s="64" t="s">
        <v>254</v>
      </c>
      <c r="O3061" s="64" t="s">
        <v>568</v>
      </c>
    </row>
    <row r="3062" spans="2:15" x14ac:dyDescent="0.3">
      <c r="B3062" t="s">
        <v>1546</v>
      </c>
      <c r="C3062" t="s">
        <v>12225</v>
      </c>
      <c r="D3062" t="s">
        <v>2283</v>
      </c>
      <c r="E3062" s="64">
        <v>0</v>
      </c>
      <c r="F3062" s="64">
        <v>0</v>
      </c>
      <c r="G3062" s="47">
        <v>42152</v>
      </c>
      <c r="H3062" s="71">
        <v>7.75</v>
      </c>
      <c r="I3062" s="64">
        <v>134258</v>
      </c>
      <c r="J3062" s="64" t="s">
        <v>249</v>
      </c>
      <c r="K3062" s="64" t="s">
        <v>2160</v>
      </c>
      <c r="L3062" s="64" t="s">
        <v>12226</v>
      </c>
      <c r="M3062" s="64" t="s">
        <v>236</v>
      </c>
      <c r="N3062" s="64" t="s">
        <v>254</v>
      </c>
      <c r="O3062" s="64" t="s">
        <v>568</v>
      </c>
    </row>
    <row r="3063" spans="2:15" x14ac:dyDescent="0.3">
      <c r="B3063" t="s">
        <v>1536</v>
      </c>
      <c r="C3063" t="s">
        <v>13454</v>
      </c>
      <c r="D3063" t="s">
        <v>13455</v>
      </c>
      <c r="E3063" s="64">
        <v>0</v>
      </c>
      <c r="F3063" s="64">
        <v>0</v>
      </c>
      <c r="G3063" s="47">
        <v>42152</v>
      </c>
      <c r="H3063" s="71">
        <v>7.75</v>
      </c>
      <c r="I3063" s="64">
        <v>-1</v>
      </c>
      <c r="J3063" s="64" t="s">
        <v>1538</v>
      </c>
      <c r="K3063" s="64" t="s">
        <v>2160</v>
      </c>
      <c r="L3063" s="64" t="s">
        <v>3939</v>
      </c>
      <c r="M3063" s="64" t="s">
        <v>246</v>
      </c>
      <c r="N3063" s="64" t="s">
        <v>254</v>
      </c>
      <c r="O3063" s="64" t="s">
        <v>568</v>
      </c>
    </row>
    <row r="3064" spans="2:15" x14ac:dyDescent="0.3">
      <c r="B3064" t="s">
        <v>1536</v>
      </c>
      <c r="C3064" t="s">
        <v>13739</v>
      </c>
      <c r="D3064" t="s">
        <v>365</v>
      </c>
      <c r="E3064" s="64">
        <v>0</v>
      </c>
      <c r="F3064" s="64">
        <v>0</v>
      </c>
      <c r="G3064" s="47">
        <v>42142</v>
      </c>
      <c r="H3064" s="71">
        <v>7.75</v>
      </c>
      <c r="I3064" s="64">
        <v>-1</v>
      </c>
      <c r="J3064" s="64" t="s">
        <v>249</v>
      </c>
      <c r="K3064" s="64" t="s">
        <v>2176</v>
      </c>
      <c r="L3064" s="64" t="s">
        <v>11288</v>
      </c>
      <c r="M3064" s="64" t="s">
        <v>241</v>
      </c>
      <c r="N3064" s="64" t="s">
        <v>254</v>
      </c>
      <c r="O3064" s="64" t="s">
        <v>568</v>
      </c>
    </row>
    <row r="3065" spans="2:15" x14ac:dyDescent="0.3">
      <c r="B3065" t="s">
        <v>1536</v>
      </c>
      <c r="C3065" t="s">
        <v>13785</v>
      </c>
      <c r="D3065" t="s">
        <v>2382</v>
      </c>
      <c r="E3065" s="64">
        <v>0</v>
      </c>
      <c r="F3065" s="64">
        <v>0</v>
      </c>
      <c r="G3065" s="47">
        <v>42137</v>
      </c>
      <c r="H3065" s="71">
        <v>7.75</v>
      </c>
      <c r="I3065" s="64">
        <v>-1</v>
      </c>
      <c r="J3065" s="64" t="s">
        <v>1538</v>
      </c>
      <c r="K3065" s="64" t="s">
        <v>2160</v>
      </c>
      <c r="L3065" s="64" t="s">
        <v>7837</v>
      </c>
      <c r="M3065" s="64" t="s">
        <v>239</v>
      </c>
      <c r="N3065" s="64" t="s">
        <v>254</v>
      </c>
      <c r="O3065" s="64" t="s">
        <v>568</v>
      </c>
    </row>
    <row r="3066" spans="2:15" x14ac:dyDescent="0.3">
      <c r="B3066" t="s">
        <v>1536</v>
      </c>
      <c r="C3066" t="s">
        <v>13827</v>
      </c>
      <c r="D3066" t="s">
        <v>1543</v>
      </c>
      <c r="E3066" s="64">
        <v>0</v>
      </c>
      <c r="F3066" s="64">
        <v>0</v>
      </c>
      <c r="G3066" s="47">
        <v>42145</v>
      </c>
      <c r="H3066" s="71">
        <v>7.75</v>
      </c>
      <c r="I3066" s="64">
        <v>-1</v>
      </c>
      <c r="J3066" s="64" t="s">
        <v>249</v>
      </c>
      <c r="K3066" s="64" t="s">
        <v>2160</v>
      </c>
      <c r="L3066" s="64" t="s">
        <v>13828</v>
      </c>
      <c r="M3066" s="64" t="s">
        <v>236</v>
      </c>
      <c r="N3066" s="64" t="s">
        <v>254</v>
      </c>
      <c r="O3066" s="64" t="s">
        <v>568</v>
      </c>
    </row>
    <row r="3067" spans="2:15" x14ac:dyDescent="0.3">
      <c r="B3067" t="s">
        <v>1536</v>
      </c>
      <c r="C3067" t="s">
        <v>14458</v>
      </c>
      <c r="D3067" t="s">
        <v>2084</v>
      </c>
      <c r="E3067" s="64">
        <v>0</v>
      </c>
      <c r="F3067" s="64">
        <v>0</v>
      </c>
      <c r="G3067" s="47">
        <v>42151</v>
      </c>
      <c r="H3067" s="71">
        <v>7.75</v>
      </c>
      <c r="I3067" s="64">
        <v>-1</v>
      </c>
      <c r="J3067" s="64" t="s">
        <v>249</v>
      </c>
      <c r="K3067" s="64" t="s">
        <v>2176</v>
      </c>
      <c r="L3067" s="64" t="s">
        <v>14459</v>
      </c>
      <c r="M3067" s="64" t="s">
        <v>242</v>
      </c>
      <c r="N3067" s="64" t="s">
        <v>254</v>
      </c>
      <c r="O3067" s="64" t="s">
        <v>568</v>
      </c>
    </row>
    <row r="3068" spans="2:15" x14ac:dyDescent="0.3">
      <c r="B3068" t="s">
        <v>1536</v>
      </c>
      <c r="C3068" t="s">
        <v>14514</v>
      </c>
      <c r="D3068" t="s">
        <v>2007</v>
      </c>
      <c r="E3068" s="64">
        <v>0</v>
      </c>
      <c r="F3068" s="64">
        <v>0</v>
      </c>
      <c r="G3068" s="47">
        <v>42144</v>
      </c>
      <c r="H3068" s="71">
        <v>7.75</v>
      </c>
      <c r="I3068" s="64">
        <v>-1</v>
      </c>
      <c r="J3068" s="64" t="s">
        <v>1538</v>
      </c>
      <c r="K3068" s="64" t="s">
        <v>2160</v>
      </c>
      <c r="L3068" s="64" t="s">
        <v>2925</v>
      </c>
      <c r="M3068" s="64" t="s">
        <v>239</v>
      </c>
      <c r="N3068" s="64" t="s">
        <v>254</v>
      </c>
      <c r="O3068" s="64" t="s">
        <v>568</v>
      </c>
    </row>
    <row r="3069" spans="2:15" x14ac:dyDescent="0.3">
      <c r="B3069" t="s">
        <v>1536</v>
      </c>
      <c r="C3069" t="s">
        <v>14838</v>
      </c>
      <c r="D3069" t="s">
        <v>1600</v>
      </c>
      <c r="E3069" s="64">
        <v>0</v>
      </c>
      <c r="F3069" s="64">
        <v>0</v>
      </c>
      <c r="G3069" s="47">
        <v>42132</v>
      </c>
      <c r="H3069" s="71">
        <v>7.75</v>
      </c>
      <c r="I3069" s="64">
        <v>-1</v>
      </c>
      <c r="J3069" s="64" t="s">
        <v>1538</v>
      </c>
      <c r="K3069" s="64" t="s">
        <v>2160</v>
      </c>
      <c r="L3069" s="64" t="s">
        <v>3939</v>
      </c>
      <c r="M3069" s="64" t="s">
        <v>241</v>
      </c>
      <c r="N3069" s="64" t="s">
        <v>254</v>
      </c>
      <c r="O3069" s="64" t="s">
        <v>568</v>
      </c>
    </row>
    <row r="3070" spans="2:15" x14ac:dyDescent="0.3">
      <c r="B3070" t="s">
        <v>1536</v>
      </c>
      <c r="C3070" t="s">
        <v>15130</v>
      </c>
      <c r="D3070" t="s">
        <v>403</v>
      </c>
      <c r="E3070" s="64">
        <v>0</v>
      </c>
      <c r="F3070" s="64">
        <v>0</v>
      </c>
      <c r="G3070" s="47">
        <v>42146</v>
      </c>
      <c r="H3070" s="71">
        <v>7.75</v>
      </c>
      <c r="I3070" s="64">
        <v>-1</v>
      </c>
      <c r="J3070" s="64" t="s">
        <v>249</v>
      </c>
      <c r="K3070" s="64" t="s">
        <v>2176</v>
      </c>
      <c r="L3070" s="64" t="s">
        <v>11288</v>
      </c>
      <c r="M3070" s="64" t="s">
        <v>246</v>
      </c>
      <c r="N3070" s="64" t="s">
        <v>254</v>
      </c>
      <c r="O3070" s="64" t="s">
        <v>568</v>
      </c>
    </row>
    <row r="3071" spans="2:15" x14ac:dyDescent="0.3">
      <c r="B3071" t="s">
        <v>1536</v>
      </c>
      <c r="C3071" t="s">
        <v>15239</v>
      </c>
      <c r="D3071" t="s">
        <v>248</v>
      </c>
      <c r="E3071" s="64">
        <v>0</v>
      </c>
      <c r="F3071" s="64">
        <v>0</v>
      </c>
      <c r="G3071" s="47">
        <v>42153</v>
      </c>
      <c r="H3071" s="71">
        <v>7.75</v>
      </c>
      <c r="I3071" s="64">
        <v>-1</v>
      </c>
      <c r="J3071" s="64" t="s">
        <v>1538</v>
      </c>
      <c r="K3071" s="64" t="s">
        <v>2176</v>
      </c>
      <c r="L3071" s="64" t="s">
        <v>11288</v>
      </c>
      <c r="M3071" s="64" t="s">
        <v>236</v>
      </c>
      <c r="N3071" s="64" t="s">
        <v>254</v>
      </c>
      <c r="O3071" s="64" t="s">
        <v>568</v>
      </c>
    </row>
    <row r="3072" spans="2:15" x14ac:dyDescent="0.3">
      <c r="B3072" t="s">
        <v>1536</v>
      </c>
      <c r="C3072" t="s">
        <v>15401</v>
      </c>
      <c r="D3072" t="s">
        <v>1749</v>
      </c>
      <c r="E3072" s="64">
        <v>1</v>
      </c>
      <c r="F3072" s="64">
        <v>6367.51</v>
      </c>
      <c r="G3072" s="47">
        <v>42142</v>
      </c>
      <c r="H3072" s="71">
        <v>7.75</v>
      </c>
      <c r="I3072" s="64">
        <v>-1</v>
      </c>
      <c r="J3072" s="64" t="s">
        <v>249</v>
      </c>
      <c r="K3072" s="64" t="s">
        <v>2160</v>
      </c>
      <c r="L3072" s="64" t="s">
        <v>4235</v>
      </c>
      <c r="M3072" s="64" t="s">
        <v>236</v>
      </c>
      <c r="N3072" s="64" t="s">
        <v>254</v>
      </c>
      <c r="O3072" s="64" t="s">
        <v>568</v>
      </c>
    </row>
    <row r="3073" spans="2:15" x14ac:dyDescent="0.3">
      <c r="B3073" t="s">
        <v>1536</v>
      </c>
      <c r="C3073" t="s">
        <v>15635</v>
      </c>
      <c r="D3073" t="s">
        <v>1859</v>
      </c>
      <c r="E3073" s="64">
        <v>0</v>
      </c>
      <c r="F3073" s="64">
        <v>0</v>
      </c>
      <c r="G3073" s="47">
        <v>42135</v>
      </c>
      <c r="H3073" s="71">
        <v>7.75</v>
      </c>
      <c r="I3073" s="64">
        <v>-1</v>
      </c>
      <c r="J3073" s="64" t="s">
        <v>249</v>
      </c>
      <c r="K3073" s="64" t="s">
        <v>2160</v>
      </c>
      <c r="L3073" s="64" t="s">
        <v>13448</v>
      </c>
      <c r="M3073" s="64" t="s">
        <v>236</v>
      </c>
      <c r="N3073" s="64" t="s">
        <v>254</v>
      </c>
      <c r="O3073" s="64" t="s">
        <v>568</v>
      </c>
    </row>
    <row r="3074" spans="2:15" x14ac:dyDescent="0.3">
      <c r="B3074" t="s">
        <v>1536</v>
      </c>
      <c r="C3074" t="s">
        <v>15788</v>
      </c>
      <c r="D3074" t="s">
        <v>321</v>
      </c>
      <c r="E3074" s="64">
        <v>0</v>
      </c>
      <c r="F3074" s="64">
        <v>0</v>
      </c>
      <c r="G3074" s="47">
        <v>42143</v>
      </c>
      <c r="H3074" s="71">
        <v>7.75</v>
      </c>
      <c r="I3074" s="64">
        <v>-1</v>
      </c>
      <c r="J3074" s="64" t="s">
        <v>1538</v>
      </c>
      <c r="K3074" s="64" t="s">
        <v>2160</v>
      </c>
      <c r="L3074" s="64" t="s">
        <v>2936</v>
      </c>
      <c r="M3074" s="64" t="s">
        <v>236</v>
      </c>
      <c r="N3074" s="64" t="s">
        <v>254</v>
      </c>
      <c r="O3074" s="64" t="s">
        <v>568</v>
      </c>
    </row>
    <row r="3075" spans="2:15" x14ac:dyDescent="0.3">
      <c r="B3075" t="s">
        <v>1536</v>
      </c>
      <c r="C3075" t="s">
        <v>16092</v>
      </c>
      <c r="D3075" t="s">
        <v>13475</v>
      </c>
      <c r="E3075" s="64">
        <v>0</v>
      </c>
      <c r="F3075" s="64">
        <v>0</v>
      </c>
      <c r="G3075" s="47">
        <v>42152</v>
      </c>
      <c r="H3075" s="71">
        <v>7.75</v>
      </c>
      <c r="I3075" s="64">
        <v>-1</v>
      </c>
      <c r="J3075" s="64" t="s">
        <v>249</v>
      </c>
      <c r="K3075" s="64" t="s">
        <v>2176</v>
      </c>
      <c r="L3075" s="64" t="s">
        <v>11288</v>
      </c>
      <c r="M3075" s="64" t="s">
        <v>246</v>
      </c>
      <c r="N3075" s="64" t="s">
        <v>254</v>
      </c>
      <c r="O3075" s="64" t="s">
        <v>568</v>
      </c>
    </row>
    <row r="3076" spans="2:15" x14ac:dyDescent="0.3">
      <c r="B3076" t="s">
        <v>1536</v>
      </c>
      <c r="C3076" t="s">
        <v>16139</v>
      </c>
      <c r="D3076" t="s">
        <v>1859</v>
      </c>
      <c r="E3076" s="64">
        <v>0</v>
      </c>
      <c r="F3076" s="64">
        <v>0</v>
      </c>
      <c r="G3076" s="47">
        <v>42144</v>
      </c>
      <c r="H3076" s="71">
        <v>7.75</v>
      </c>
      <c r="I3076" s="64">
        <v>-1</v>
      </c>
      <c r="J3076" s="64" t="s">
        <v>1538</v>
      </c>
      <c r="K3076" s="64" t="s">
        <v>2176</v>
      </c>
      <c r="L3076" s="64" t="s">
        <v>5327</v>
      </c>
      <c r="M3076" s="64" t="s">
        <v>236</v>
      </c>
      <c r="N3076" s="64" t="s">
        <v>254</v>
      </c>
      <c r="O3076" s="64" t="s">
        <v>568</v>
      </c>
    </row>
    <row r="3077" spans="2:15" x14ac:dyDescent="0.3">
      <c r="B3077" t="s">
        <v>1536</v>
      </c>
      <c r="C3077" t="s">
        <v>16326</v>
      </c>
      <c r="D3077" t="s">
        <v>1661</v>
      </c>
      <c r="E3077" s="64">
        <v>0</v>
      </c>
      <c r="F3077" s="64">
        <v>0</v>
      </c>
      <c r="G3077" s="47">
        <v>42144</v>
      </c>
      <c r="H3077" s="71">
        <v>7.75</v>
      </c>
      <c r="I3077" s="64">
        <v>-1</v>
      </c>
      <c r="J3077" s="64" t="s">
        <v>1538</v>
      </c>
      <c r="K3077" s="64" t="s">
        <v>2176</v>
      </c>
      <c r="L3077" s="64" t="s">
        <v>5327</v>
      </c>
      <c r="M3077" s="64" t="s">
        <v>246</v>
      </c>
      <c r="N3077" s="64" t="s">
        <v>254</v>
      </c>
      <c r="O3077" s="64" t="s">
        <v>568</v>
      </c>
    </row>
    <row r="3078" spans="2:15" x14ac:dyDescent="0.3">
      <c r="B3078" t="s">
        <v>1536</v>
      </c>
      <c r="C3078" t="s">
        <v>16805</v>
      </c>
      <c r="D3078" t="s">
        <v>339</v>
      </c>
      <c r="E3078" s="64">
        <v>0</v>
      </c>
      <c r="F3078" s="64">
        <v>0</v>
      </c>
      <c r="G3078" s="47">
        <v>42142</v>
      </c>
      <c r="H3078" s="71">
        <v>7.75</v>
      </c>
      <c r="I3078" s="64">
        <v>-1</v>
      </c>
      <c r="J3078" s="64" t="s">
        <v>249</v>
      </c>
      <c r="K3078" s="64" t="s">
        <v>1535</v>
      </c>
      <c r="L3078" s="64" t="s">
        <v>1535</v>
      </c>
      <c r="M3078" s="64" t="s">
        <v>242</v>
      </c>
      <c r="N3078" s="64" t="s">
        <v>254</v>
      </c>
      <c r="O3078" s="64" t="s">
        <v>568</v>
      </c>
    </row>
    <row r="3079" spans="2:15" x14ac:dyDescent="0.3">
      <c r="B3079" t="s">
        <v>1536</v>
      </c>
      <c r="C3079" t="s">
        <v>16862</v>
      </c>
      <c r="D3079" t="s">
        <v>487</v>
      </c>
      <c r="E3079" s="64">
        <v>0</v>
      </c>
      <c r="F3079" s="64">
        <v>0</v>
      </c>
      <c r="G3079" s="47">
        <v>42143</v>
      </c>
      <c r="H3079" s="71">
        <v>7.75</v>
      </c>
      <c r="I3079" s="64">
        <v>-1</v>
      </c>
      <c r="J3079" s="64" t="s">
        <v>1538</v>
      </c>
      <c r="K3079" s="64" t="s">
        <v>1535</v>
      </c>
      <c r="L3079" s="64" t="s">
        <v>1535</v>
      </c>
      <c r="M3079" s="64" t="s">
        <v>241</v>
      </c>
      <c r="N3079" s="64" t="s">
        <v>254</v>
      </c>
      <c r="O3079" s="64" t="s">
        <v>568</v>
      </c>
    </row>
    <row r="3080" spans="2:15" x14ac:dyDescent="0.3">
      <c r="B3080" t="s">
        <v>1536</v>
      </c>
      <c r="C3080" t="s">
        <v>17032</v>
      </c>
      <c r="D3080" t="s">
        <v>1721</v>
      </c>
      <c r="E3080" s="64">
        <v>0</v>
      </c>
      <c r="F3080" s="64">
        <v>0</v>
      </c>
      <c r="G3080" s="47">
        <v>42151</v>
      </c>
      <c r="H3080" s="71">
        <v>7.75</v>
      </c>
      <c r="I3080" s="64">
        <v>-1</v>
      </c>
      <c r="J3080" s="64" t="s">
        <v>1538</v>
      </c>
      <c r="K3080" s="64" t="s">
        <v>1535</v>
      </c>
      <c r="L3080" s="64" t="s">
        <v>1535</v>
      </c>
      <c r="M3080" s="64" t="s">
        <v>242</v>
      </c>
      <c r="N3080" s="64" t="s">
        <v>254</v>
      </c>
      <c r="O3080" s="64" t="s">
        <v>568</v>
      </c>
    </row>
    <row r="3081" spans="2:15" x14ac:dyDescent="0.3">
      <c r="B3081" t="s">
        <v>1536</v>
      </c>
      <c r="C3081" t="s">
        <v>17610</v>
      </c>
      <c r="D3081" t="s">
        <v>2393</v>
      </c>
      <c r="E3081" s="64">
        <v>0</v>
      </c>
      <c r="F3081" s="64">
        <v>0</v>
      </c>
      <c r="G3081" s="47">
        <v>42144</v>
      </c>
      <c r="H3081" s="71">
        <v>7.75</v>
      </c>
      <c r="I3081" s="64">
        <v>-1</v>
      </c>
      <c r="J3081" s="64" t="s">
        <v>1538</v>
      </c>
      <c r="K3081" s="64" t="s">
        <v>1535</v>
      </c>
      <c r="L3081" s="64" t="s">
        <v>1535</v>
      </c>
      <c r="M3081" s="64" t="s">
        <v>246</v>
      </c>
      <c r="N3081" s="64" t="s">
        <v>254</v>
      </c>
      <c r="O3081" s="64" t="s">
        <v>568</v>
      </c>
    </row>
    <row r="3082" spans="2:15" x14ac:dyDescent="0.3">
      <c r="B3082" t="s">
        <v>1536</v>
      </c>
      <c r="C3082" t="s">
        <v>12912</v>
      </c>
      <c r="D3082" t="s">
        <v>270</v>
      </c>
      <c r="E3082" s="64">
        <v>0</v>
      </c>
      <c r="F3082" s="64">
        <v>0</v>
      </c>
      <c r="G3082" s="47">
        <v>42123</v>
      </c>
      <c r="H3082" s="71">
        <v>7.833333333333333</v>
      </c>
      <c r="I3082" s="64">
        <v>-1</v>
      </c>
      <c r="J3082" s="64" t="s">
        <v>1538</v>
      </c>
      <c r="K3082" s="64" t="s">
        <v>2160</v>
      </c>
      <c r="L3082" s="64" t="s">
        <v>5722</v>
      </c>
      <c r="M3082" s="64" t="s">
        <v>242</v>
      </c>
      <c r="N3082" s="64" t="s">
        <v>254</v>
      </c>
      <c r="O3082" s="64" t="s">
        <v>568</v>
      </c>
    </row>
    <row r="3083" spans="2:15" x14ac:dyDescent="0.3">
      <c r="B3083" t="s">
        <v>1536</v>
      </c>
      <c r="C3083" t="s">
        <v>13359</v>
      </c>
      <c r="D3083" t="s">
        <v>2751</v>
      </c>
      <c r="E3083" s="64">
        <v>0</v>
      </c>
      <c r="F3083" s="64">
        <v>0</v>
      </c>
      <c r="G3083" s="47">
        <v>42110</v>
      </c>
      <c r="H3083" s="71">
        <v>7.833333333333333</v>
      </c>
      <c r="I3083" s="64">
        <v>-1</v>
      </c>
      <c r="J3083" s="64" t="s">
        <v>1538</v>
      </c>
      <c r="K3083" s="64" t="s">
        <v>2160</v>
      </c>
      <c r="L3083" s="64" t="s">
        <v>2925</v>
      </c>
      <c r="M3083" s="64" t="s">
        <v>242</v>
      </c>
      <c r="N3083" s="64" t="s">
        <v>254</v>
      </c>
      <c r="O3083" s="64" t="s">
        <v>568</v>
      </c>
    </row>
    <row r="3084" spans="2:15" x14ac:dyDescent="0.3">
      <c r="B3084" t="s">
        <v>1536</v>
      </c>
      <c r="C3084" t="s">
        <v>11546</v>
      </c>
      <c r="D3084" t="s">
        <v>2244</v>
      </c>
      <c r="E3084" s="64">
        <v>0</v>
      </c>
      <c r="F3084" s="64">
        <v>0</v>
      </c>
      <c r="G3084" s="47">
        <v>42101</v>
      </c>
      <c r="H3084" s="71">
        <v>7.833333333333333</v>
      </c>
      <c r="I3084" s="64">
        <v>109843</v>
      </c>
      <c r="J3084" s="64" t="s">
        <v>249</v>
      </c>
      <c r="K3084" s="64" t="s">
        <v>2176</v>
      </c>
      <c r="L3084" s="64" t="s">
        <v>11547</v>
      </c>
      <c r="M3084" s="64" t="s">
        <v>236</v>
      </c>
      <c r="N3084" s="64" t="s">
        <v>254</v>
      </c>
      <c r="O3084" s="64" t="s">
        <v>568</v>
      </c>
    </row>
    <row r="3085" spans="2:15" x14ac:dyDescent="0.3">
      <c r="B3085" t="s">
        <v>1536</v>
      </c>
      <c r="C3085" t="s">
        <v>14151</v>
      </c>
      <c r="D3085" t="s">
        <v>14152</v>
      </c>
      <c r="E3085" s="64">
        <v>0</v>
      </c>
      <c r="F3085" s="64">
        <v>0</v>
      </c>
      <c r="G3085" s="47">
        <v>42101</v>
      </c>
      <c r="H3085" s="71">
        <v>7.833333333333333</v>
      </c>
      <c r="I3085" s="64">
        <v>-1</v>
      </c>
      <c r="J3085" s="64" t="s">
        <v>249</v>
      </c>
      <c r="K3085" s="64" t="s">
        <v>2160</v>
      </c>
      <c r="L3085" s="64" t="s">
        <v>13195</v>
      </c>
      <c r="M3085" s="64" t="s">
        <v>236</v>
      </c>
      <c r="N3085" s="64" t="s">
        <v>254</v>
      </c>
      <c r="O3085" s="64" t="s">
        <v>568</v>
      </c>
    </row>
    <row r="3086" spans="2:15" x14ac:dyDescent="0.3">
      <c r="B3086" t="s">
        <v>1536</v>
      </c>
      <c r="C3086" t="s">
        <v>14261</v>
      </c>
      <c r="D3086" t="s">
        <v>2050</v>
      </c>
      <c r="E3086" s="64">
        <v>0</v>
      </c>
      <c r="F3086" s="64">
        <v>0</v>
      </c>
      <c r="G3086" s="47">
        <v>42124</v>
      </c>
      <c r="H3086" s="71">
        <v>7.833333333333333</v>
      </c>
      <c r="I3086" s="64">
        <v>-1</v>
      </c>
      <c r="J3086" s="64" t="s">
        <v>1538</v>
      </c>
      <c r="K3086" s="64" t="s">
        <v>2160</v>
      </c>
      <c r="L3086" s="64" t="s">
        <v>14262</v>
      </c>
      <c r="M3086" s="64" t="s">
        <v>242</v>
      </c>
      <c r="N3086" s="64" t="s">
        <v>254</v>
      </c>
      <c r="O3086" s="64" t="s">
        <v>568</v>
      </c>
    </row>
    <row r="3087" spans="2:15" x14ac:dyDescent="0.3">
      <c r="B3087" t="s">
        <v>1536</v>
      </c>
      <c r="C3087" t="s">
        <v>14775</v>
      </c>
      <c r="D3087" t="s">
        <v>361</v>
      </c>
      <c r="E3087" s="64">
        <v>0</v>
      </c>
      <c r="F3087" s="64">
        <v>0</v>
      </c>
      <c r="G3087" s="47">
        <v>42111</v>
      </c>
      <c r="H3087" s="71">
        <v>7.833333333333333</v>
      </c>
      <c r="I3087" s="64">
        <v>-1</v>
      </c>
      <c r="J3087" s="64" t="s">
        <v>1538</v>
      </c>
      <c r="K3087" s="64" t="s">
        <v>2160</v>
      </c>
      <c r="L3087" s="64" t="s">
        <v>4726</v>
      </c>
      <c r="M3087" s="64" t="s">
        <v>246</v>
      </c>
      <c r="N3087" s="64" t="s">
        <v>254</v>
      </c>
      <c r="O3087" s="64" t="s">
        <v>568</v>
      </c>
    </row>
    <row r="3088" spans="2:15" x14ac:dyDescent="0.3">
      <c r="B3088" t="s">
        <v>1536</v>
      </c>
      <c r="C3088" t="s">
        <v>15031</v>
      </c>
      <c r="D3088" t="s">
        <v>14666</v>
      </c>
      <c r="E3088" s="64">
        <v>0</v>
      </c>
      <c r="F3088" s="64">
        <v>0</v>
      </c>
      <c r="G3088" s="47">
        <v>42112</v>
      </c>
      <c r="H3088" s="71">
        <v>7.833333333333333</v>
      </c>
      <c r="I3088" s="64">
        <v>-1</v>
      </c>
      <c r="J3088" s="64" t="s">
        <v>1538</v>
      </c>
      <c r="K3088" s="64" t="s">
        <v>2160</v>
      </c>
      <c r="L3088" s="64" t="s">
        <v>2925</v>
      </c>
      <c r="M3088" s="64" t="s">
        <v>236</v>
      </c>
      <c r="N3088" s="64" t="s">
        <v>254</v>
      </c>
      <c r="O3088" s="64" t="s">
        <v>568</v>
      </c>
    </row>
    <row r="3089" spans="2:15" x14ac:dyDescent="0.3">
      <c r="B3089" t="s">
        <v>1536</v>
      </c>
      <c r="C3089" t="s">
        <v>15258</v>
      </c>
      <c r="D3089" t="s">
        <v>2387</v>
      </c>
      <c r="E3089" s="64">
        <v>0</v>
      </c>
      <c r="F3089" s="64">
        <v>0</v>
      </c>
      <c r="G3089" s="47">
        <v>42111</v>
      </c>
      <c r="H3089" s="71">
        <v>7.833333333333333</v>
      </c>
      <c r="I3089" s="64">
        <v>-1</v>
      </c>
      <c r="J3089" s="64" t="s">
        <v>1538</v>
      </c>
      <c r="K3089" s="64" t="s">
        <v>2160</v>
      </c>
      <c r="L3089" s="64" t="s">
        <v>2936</v>
      </c>
      <c r="M3089" s="64" t="s">
        <v>241</v>
      </c>
      <c r="N3089" s="64" t="s">
        <v>254</v>
      </c>
      <c r="O3089" s="64" t="s">
        <v>568</v>
      </c>
    </row>
    <row r="3090" spans="2:15" x14ac:dyDescent="0.3">
      <c r="B3090" t="s">
        <v>1536</v>
      </c>
      <c r="C3090" t="s">
        <v>15528</v>
      </c>
      <c r="D3090" t="s">
        <v>14974</v>
      </c>
      <c r="E3090" s="64">
        <v>0</v>
      </c>
      <c r="F3090" s="64">
        <v>0</v>
      </c>
      <c r="G3090" s="47">
        <v>42122</v>
      </c>
      <c r="H3090" s="71">
        <v>7.833333333333333</v>
      </c>
      <c r="I3090" s="64">
        <v>-1</v>
      </c>
      <c r="J3090" s="64" t="s">
        <v>249</v>
      </c>
      <c r="K3090" s="64" t="s">
        <v>2160</v>
      </c>
      <c r="L3090" s="64" t="s">
        <v>2936</v>
      </c>
      <c r="M3090" s="64" t="s">
        <v>236</v>
      </c>
      <c r="N3090" s="64" t="s">
        <v>254</v>
      </c>
      <c r="O3090" s="64" t="s">
        <v>568</v>
      </c>
    </row>
    <row r="3091" spans="2:15" x14ac:dyDescent="0.3">
      <c r="B3091" t="s">
        <v>1536</v>
      </c>
      <c r="C3091" t="s">
        <v>11458</v>
      </c>
      <c r="D3091" t="s">
        <v>2514</v>
      </c>
      <c r="E3091" s="64">
        <v>0</v>
      </c>
      <c r="F3091" s="64">
        <v>0</v>
      </c>
      <c r="G3091" s="47">
        <v>42124</v>
      </c>
      <c r="H3091" s="71">
        <v>7.833333333333333</v>
      </c>
      <c r="I3091" s="64">
        <v>32700</v>
      </c>
      <c r="J3091" s="64" t="s">
        <v>1538</v>
      </c>
      <c r="K3091" s="64" t="s">
        <v>2160</v>
      </c>
      <c r="L3091" s="64" t="s">
        <v>2992</v>
      </c>
      <c r="M3091" s="64" t="s">
        <v>241</v>
      </c>
      <c r="N3091" s="64" t="s">
        <v>254</v>
      </c>
      <c r="O3091" s="64" t="s">
        <v>568</v>
      </c>
    </row>
    <row r="3092" spans="2:15" x14ac:dyDescent="0.3">
      <c r="B3092" t="s">
        <v>1536</v>
      </c>
      <c r="C3092" t="s">
        <v>15774</v>
      </c>
      <c r="D3092" t="s">
        <v>1751</v>
      </c>
      <c r="E3092" s="64">
        <v>0</v>
      </c>
      <c r="F3092" s="64">
        <v>0</v>
      </c>
      <c r="G3092" s="47">
        <v>42109</v>
      </c>
      <c r="H3092" s="71">
        <v>7.833333333333333</v>
      </c>
      <c r="I3092" s="64">
        <v>-1</v>
      </c>
      <c r="J3092" s="64" t="s">
        <v>1538</v>
      </c>
      <c r="K3092" s="64" t="s">
        <v>2160</v>
      </c>
      <c r="L3092" s="64" t="s">
        <v>12861</v>
      </c>
      <c r="M3092" s="64" t="s">
        <v>246</v>
      </c>
      <c r="N3092" s="64" t="s">
        <v>254</v>
      </c>
      <c r="O3092" s="64" t="s">
        <v>568</v>
      </c>
    </row>
    <row r="3093" spans="2:15" x14ac:dyDescent="0.3">
      <c r="B3093" t="s">
        <v>1536</v>
      </c>
      <c r="C3093" t="s">
        <v>11987</v>
      </c>
      <c r="D3093" t="s">
        <v>2261</v>
      </c>
      <c r="E3093" s="64">
        <v>0</v>
      </c>
      <c r="F3093" s="64">
        <v>0</v>
      </c>
      <c r="G3093" s="47">
        <v>42100</v>
      </c>
      <c r="H3093" s="71">
        <v>7.833333333333333</v>
      </c>
      <c r="I3093" s="64">
        <v>195519</v>
      </c>
      <c r="J3093" s="64" t="s">
        <v>1538</v>
      </c>
      <c r="K3093" s="64" t="s">
        <v>2176</v>
      </c>
      <c r="L3093" s="64" t="s">
        <v>11988</v>
      </c>
      <c r="M3093" s="64" t="s">
        <v>241</v>
      </c>
      <c r="N3093" s="64" t="s">
        <v>254</v>
      </c>
      <c r="O3093" s="64" t="s">
        <v>568</v>
      </c>
    </row>
    <row r="3094" spans="2:15" x14ac:dyDescent="0.3">
      <c r="B3094" t="s">
        <v>1536</v>
      </c>
      <c r="C3094" t="s">
        <v>16169</v>
      </c>
      <c r="D3094" t="s">
        <v>1679</v>
      </c>
      <c r="E3094" s="64">
        <v>1</v>
      </c>
      <c r="F3094" s="64">
        <v>6367.51</v>
      </c>
      <c r="G3094" s="47">
        <v>42118</v>
      </c>
      <c r="H3094" s="71">
        <v>7.833333333333333</v>
      </c>
      <c r="I3094" s="64">
        <v>-1</v>
      </c>
      <c r="J3094" s="64" t="s">
        <v>249</v>
      </c>
      <c r="K3094" s="64" t="s">
        <v>2173</v>
      </c>
      <c r="L3094" s="64" t="s">
        <v>16170</v>
      </c>
      <c r="M3094" s="64" t="s">
        <v>236</v>
      </c>
      <c r="N3094" s="64" t="s">
        <v>254</v>
      </c>
      <c r="O3094" s="64" t="s">
        <v>568</v>
      </c>
    </row>
    <row r="3095" spans="2:15" x14ac:dyDescent="0.3">
      <c r="B3095" t="s">
        <v>1536</v>
      </c>
      <c r="C3095" t="s">
        <v>16246</v>
      </c>
      <c r="D3095" t="s">
        <v>1612</v>
      </c>
      <c r="E3095" s="64">
        <v>1</v>
      </c>
      <c r="F3095" s="64">
        <v>1363.76</v>
      </c>
      <c r="G3095" s="47">
        <v>42110</v>
      </c>
      <c r="H3095" s="71">
        <v>7.833333333333333</v>
      </c>
      <c r="I3095" s="64">
        <v>-1</v>
      </c>
      <c r="J3095" s="64" t="s">
        <v>249</v>
      </c>
      <c r="K3095" s="64" t="s">
        <v>2176</v>
      </c>
      <c r="L3095" s="64" t="s">
        <v>11288</v>
      </c>
      <c r="M3095" s="64" t="s">
        <v>236</v>
      </c>
      <c r="N3095" s="64" t="s">
        <v>254</v>
      </c>
      <c r="O3095" s="64" t="s">
        <v>568</v>
      </c>
    </row>
    <row r="3096" spans="2:15" x14ac:dyDescent="0.3">
      <c r="B3096" t="s">
        <v>1536</v>
      </c>
      <c r="C3096" t="s">
        <v>16323</v>
      </c>
      <c r="D3096" t="s">
        <v>1996</v>
      </c>
      <c r="E3096" s="64">
        <v>0</v>
      </c>
      <c r="F3096" s="64">
        <v>0</v>
      </c>
      <c r="G3096" s="47">
        <v>42109</v>
      </c>
      <c r="H3096" s="71">
        <v>7.833333333333333</v>
      </c>
      <c r="I3096" s="64">
        <v>-1</v>
      </c>
      <c r="J3096" s="64" t="s">
        <v>1538</v>
      </c>
      <c r="K3096" s="64" t="s">
        <v>2160</v>
      </c>
      <c r="L3096" s="64" t="s">
        <v>2941</v>
      </c>
      <c r="M3096" s="64" t="s">
        <v>241</v>
      </c>
      <c r="N3096" s="64" t="s">
        <v>254</v>
      </c>
      <c r="O3096" s="64" t="s">
        <v>568</v>
      </c>
    </row>
    <row r="3097" spans="2:15" x14ac:dyDescent="0.3">
      <c r="B3097" t="s">
        <v>1536</v>
      </c>
      <c r="C3097" t="s">
        <v>16388</v>
      </c>
      <c r="D3097" t="s">
        <v>247</v>
      </c>
      <c r="E3097" s="64">
        <v>1</v>
      </c>
      <c r="F3097" s="64">
        <v>1363.76</v>
      </c>
      <c r="G3097" s="47">
        <v>42124</v>
      </c>
      <c r="H3097" s="71">
        <v>7.833333333333333</v>
      </c>
      <c r="I3097" s="64">
        <v>-1</v>
      </c>
      <c r="J3097" s="64" t="s">
        <v>249</v>
      </c>
      <c r="K3097" s="64" t="s">
        <v>2160</v>
      </c>
      <c r="L3097" s="64" t="s">
        <v>4235</v>
      </c>
      <c r="M3097" s="64" t="s">
        <v>236</v>
      </c>
      <c r="N3097" s="64" t="s">
        <v>254</v>
      </c>
      <c r="O3097" s="64" t="s">
        <v>568</v>
      </c>
    </row>
    <row r="3098" spans="2:15" x14ac:dyDescent="0.3">
      <c r="B3098" t="s">
        <v>1536</v>
      </c>
      <c r="C3098" t="s">
        <v>16467</v>
      </c>
      <c r="D3098" t="s">
        <v>551</v>
      </c>
      <c r="E3098" s="64">
        <v>0</v>
      </c>
      <c r="F3098" s="64">
        <v>0</v>
      </c>
      <c r="G3098" s="47">
        <v>42123</v>
      </c>
      <c r="H3098" s="71">
        <v>7.833333333333333</v>
      </c>
      <c r="I3098" s="64">
        <v>-1</v>
      </c>
      <c r="J3098" s="64" t="s">
        <v>249</v>
      </c>
      <c r="K3098" s="64" t="s">
        <v>2160</v>
      </c>
      <c r="L3098" s="64" t="s">
        <v>2936</v>
      </c>
      <c r="M3098" s="64" t="s">
        <v>242</v>
      </c>
      <c r="N3098" s="64" t="s">
        <v>254</v>
      </c>
      <c r="O3098" s="64" t="s">
        <v>568</v>
      </c>
    </row>
    <row r="3099" spans="2:15" x14ac:dyDescent="0.3">
      <c r="B3099" t="s">
        <v>1536</v>
      </c>
      <c r="C3099" t="s">
        <v>16698</v>
      </c>
      <c r="D3099" t="s">
        <v>322</v>
      </c>
      <c r="E3099" s="64">
        <v>0</v>
      </c>
      <c r="F3099" s="64">
        <v>0</v>
      </c>
      <c r="G3099" s="47">
        <v>42124</v>
      </c>
      <c r="H3099" s="71">
        <v>7.833333333333333</v>
      </c>
      <c r="I3099" s="64">
        <v>-1</v>
      </c>
      <c r="J3099" s="64" t="s">
        <v>249</v>
      </c>
      <c r="K3099" s="64" t="s">
        <v>2176</v>
      </c>
      <c r="L3099" s="64" t="s">
        <v>13069</v>
      </c>
      <c r="M3099" s="64" t="s">
        <v>246</v>
      </c>
      <c r="N3099" s="64" t="s">
        <v>254</v>
      </c>
      <c r="O3099" s="64" t="s">
        <v>568</v>
      </c>
    </row>
    <row r="3100" spans="2:15" x14ac:dyDescent="0.3">
      <c r="B3100" t="s">
        <v>1536</v>
      </c>
      <c r="C3100" t="s">
        <v>17342</v>
      </c>
      <c r="D3100" t="s">
        <v>1763</v>
      </c>
      <c r="E3100" s="64">
        <v>1</v>
      </c>
      <c r="F3100" s="64">
        <v>4304.3900000000003</v>
      </c>
      <c r="G3100" s="47">
        <v>42124</v>
      </c>
      <c r="H3100" s="71">
        <v>7.833333333333333</v>
      </c>
      <c r="I3100" s="64">
        <v>-1</v>
      </c>
      <c r="J3100" s="64" t="s">
        <v>249</v>
      </c>
      <c r="K3100" s="64" t="s">
        <v>1535</v>
      </c>
      <c r="L3100" s="64" t="s">
        <v>1535</v>
      </c>
      <c r="M3100" s="64" t="s">
        <v>236</v>
      </c>
      <c r="N3100" s="64" t="s">
        <v>254</v>
      </c>
      <c r="O3100" s="64" t="s">
        <v>568</v>
      </c>
    </row>
    <row r="3101" spans="2:15" x14ac:dyDescent="0.3">
      <c r="B3101" t="s">
        <v>1536</v>
      </c>
      <c r="C3101" t="s">
        <v>17430</v>
      </c>
      <c r="D3101" t="s">
        <v>454</v>
      </c>
      <c r="E3101" s="64">
        <v>0</v>
      </c>
      <c r="F3101" s="64">
        <v>0</v>
      </c>
      <c r="G3101" s="47">
        <v>42121</v>
      </c>
      <c r="H3101" s="71">
        <v>7.833333333333333</v>
      </c>
      <c r="I3101" s="64">
        <v>-1</v>
      </c>
      <c r="J3101" s="64" t="s">
        <v>1538</v>
      </c>
      <c r="K3101" s="64" t="s">
        <v>1535</v>
      </c>
      <c r="L3101" s="64" t="s">
        <v>1535</v>
      </c>
      <c r="M3101" s="64" t="s">
        <v>236</v>
      </c>
      <c r="N3101" s="64" t="s">
        <v>254</v>
      </c>
      <c r="O3101" s="64" t="s">
        <v>568</v>
      </c>
    </row>
    <row r="3102" spans="2:15" x14ac:dyDescent="0.3">
      <c r="B3102" t="s">
        <v>1536</v>
      </c>
      <c r="C3102" t="s">
        <v>17445</v>
      </c>
      <c r="D3102" t="s">
        <v>13245</v>
      </c>
      <c r="E3102" s="64">
        <v>0</v>
      </c>
      <c r="F3102" s="64">
        <v>0</v>
      </c>
      <c r="G3102" s="47">
        <v>42123</v>
      </c>
      <c r="H3102" s="71">
        <v>7.833333333333333</v>
      </c>
      <c r="I3102" s="64">
        <v>-1</v>
      </c>
      <c r="J3102" s="64" t="s">
        <v>1538</v>
      </c>
      <c r="K3102" s="64" t="s">
        <v>1535</v>
      </c>
      <c r="L3102" s="64" t="s">
        <v>1535</v>
      </c>
      <c r="M3102" s="64" t="s">
        <v>236</v>
      </c>
      <c r="N3102" s="64" t="s">
        <v>254</v>
      </c>
      <c r="O3102" s="64" t="s">
        <v>568</v>
      </c>
    </row>
    <row r="3103" spans="2:15" x14ac:dyDescent="0.3">
      <c r="B3103" t="s">
        <v>1536</v>
      </c>
      <c r="C3103" t="s">
        <v>12700</v>
      </c>
      <c r="D3103" t="s">
        <v>1711</v>
      </c>
      <c r="E3103" s="64">
        <v>0</v>
      </c>
      <c r="F3103" s="64">
        <v>0</v>
      </c>
      <c r="G3103" s="47">
        <v>42094</v>
      </c>
      <c r="H3103" s="71">
        <v>7.916666666666667</v>
      </c>
      <c r="I3103" s="64">
        <v>-1</v>
      </c>
      <c r="J3103" s="64" t="s">
        <v>249</v>
      </c>
      <c r="K3103" s="64" t="s">
        <v>1535</v>
      </c>
      <c r="L3103" s="64" t="s">
        <v>1535</v>
      </c>
      <c r="M3103" s="64" t="s">
        <v>236</v>
      </c>
      <c r="N3103" s="64" t="s">
        <v>254</v>
      </c>
      <c r="O3103" s="64" t="s">
        <v>568</v>
      </c>
    </row>
    <row r="3104" spans="2:15" x14ac:dyDescent="0.3">
      <c r="B3104" t="s">
        <v>1536</v>
      </c>
      <c r="C3104" t="s">
        <v>13024</v>
      </c>
      <c r="D3104" t="s">
        <v>2118</v>
      </c>
      <c r="E3104" s="64">
        <v>0</v>
      </c>
      <c r="F3104" s="64">
        <v>0</v>
      </c>
      <c r="G3104" s="47">
        <v>42077</v>
      </c>
      <c r="H3104" s="71">
        <v>7.916666666666667</v>
      </c>
      <c r="I3104" s="64">
        <v>-1</v>
      </c>
      <c r="J3104" s="64" t="s">
        <v>249</v>
      </c>
      <c r="K3104" s="64" t="s">
        <v>2173</v>
      </c>
      <c r="L3104" s="64" t="s">
        <v>13025</v>
      </c>
      <c r="M3104" s="64" t="s">
        <v>241</v>
      </c>
      <c r="N3104" s="64" t="s">
        <v>254</v>
      </c>
      <c r="O3104" s="64" t="s">
        <v>568</v>
      </c>
    </row>
    <row r="3105" spans="2:15" x14ac:dyDescent="0.3">
      <c r="B3105" t="s">
        <v>1536</v>
      </c>
      <c r="C3105" t="s">
        <v>13412</v>
      </c>
      <c r="D3105" t="s">
        <v>340</v>
      </c>
      <c r="E3105" s="64">
        <v>0</v>
      </c>
      <c r="F3105" s="64">
        <v>0</v>
      </c>
      <c r="G3105" s="47">
        <v>42094</v>
      </c>
      <c r="H3105" s="71">
        <v>7.916666666666667</v>
      </c>
      <c r="I3105" s="64">
        <v>-1</v>
      </c>
      <c r="J3105" s="64" t="s">
        <v>249</v>
      </c>
      <c r="K3105" s="64" t="s">
        <v>2160</v>
      </c>
      <c r="L3105" s="64" t="s">
        <v>4235</v>
      </c>
      <c r="M3105" s="64" t="s">
        <v>241</v>
      </c>
      <c r="N3105" s="64" t="s">
        <v>254</v>
      </c>
      <c r="O3105" s="64" t="s">
        <v>568</v>
      </c>
    </row>
    <row r="3106" spans="2:15" x14ac:dyDescent="0.3">
      <c r="B3106" t="s">
        <v>1536</v>
      </c>
      <c r="C3106" t="s">
        <v>13786</v>
      </c>
      <c r="D3106" t="s">
        <v>2034</v>
      </c>
      <c r="E3106" s="64">
        <v>0</v>
      </c>
      <c r="F3106" s="64">
        <v>0</v>
      </c>
      <c r="G3106" s="47">
        <v>42089</v>
      </c>
      <c r="H3106" s="71">
        <v>7.916666666666667</v>
      </c>
      <c r="I3106" s="64">
        <v>-1</v>
      </c>
      <c r="J3106" s="64" t="s">
        <v>1538</v>
      </c>
      <c r="K3106" s="64" t="s">
        <v>2160</v>
      </c>
      <c r="L3106" s="64" t="s">
        <v>2936</v>
      </c>
      <c r="M3106" s="64" t="s">
        <v>236</v>
      </c>
      <c r="N3106" s="64" t="s">
        <v>254</v>
      </c>
      <c r="O3106" s="64" t="s">
        <v>568</v>
      </c>
    </row>
    <row r="3107" spans="2:15" x14ac:dyDescent="0.3">
      <c r="B3107" t="s">
        <v>1536</v>
      </c>
      <c r="C3107" t="s">
        <v>13825</v>
      </c>
      <c r="D3107" t="s">
        <v>315</v>
      </c>
      <c r="E3107" s="64">
        <v>0</v>
      </c>
      <c r="F3107" s="64">
        <v>0</v>
      </c>
      <c r="G3107" s="47">
        <v>42090</v>
      </c>
      <c r="H3107" s="71">
        <v>7.916666666666667</v>
      </c>
      <c r="I3107" s="64">
        <v>-1</v>
      </c>
      <c r="J3107" s="64" t="s">
        <v>1538</v>
      </c>
      <c r="K3107" s="64" t="s">
        <v>2176</v>
      </c>
      <c r="L3107" s="64" t="s">
        <v>13826</v>
      </c>
      <c r="M3107" s="64" t="s">
        <v>236</v>
      </c>
      <c r="N3107" s="64" t="s">
        <v>254</v>
      </c>
      <c r="O3107" s="64" t="s">
        <v>568</v>
      </c>
    </row>
    <row r="3108" spans="2:15" x14ac:dyDescent="0.3">
      <c r="B3108" t="s">
        <v>1536</v>
      </c>
      <c r="C3108" t="s">
        <v>13838</v>
      </c>
      <c r="D3108" t="s">
        <v>2040</v>
      </c>
      <c r="E3108" s="64">
        <v>0</v>
      </c>
      <c r="F3108" s="64">
        <v>0</v>
      </c>
      <c r="G3108" s="47">
        <v>42094</v>
      </c>
      <c r="H3108" s="71">
        <v>7.916666666666667</v>
      </c>
      <c r="I3108" s="64">
        <v>-1</v>
      </c>
      <c r="J3108" s="64" t="s">
        <v>1538</v>
      </c>
      <c r="K3108" s="64" t="s">
        <v>2176</v>
      </c>
      <c r="L3108" s="64" t="s">
        <v>5495</v>
      </c>
      <c r="M3108" s="64" t="s">
        <v>236</v>
      </c>
      <c r="N3108" s="64" t="s">
        <v>254</v>
      </c>
      <c r="O3108" s="64" t="s">
        <v>568</v>
      </c>
    </row>
    <row r="3109" spans="2:15" x14ac:dyDescent="0.3">
      <c r="B3109" t="s">
        <v>1546</v>
      </c>
      <c r="C3109" t="s">
        <v>13903</v>
      </c>
      <c r="D3109" t="s">
        <v>2729</v>
      </c>
      <c r="E3109" s="64">
        <v>0</v>
      </c>
      <c r="F3109" s="64">
        <v>0</v>
      </c>
      <c r="G3109" s="47">
        <v>42065</v>
      </c>
      <c r="H3109" s="71">
        <v>7.916666666666667</v>
      </c>
      <c r="I3109" s="64">
        <v>-1</v>
      </c>
      <c r="J3109" s="64" t="s">
        <v>1538</v>
      </c>
      <c r="K3109" s="64" t="s">
        <v>2173</v>
      </c>
      <c r="L3109" s="64" t="s">
        <v>4235</v>
      </c>
      <c r="M3109" s="64" t="s">
        <v>239</v>
      </c>
      <c r="N3109" s="64" t="s">
        <v>254</v>
      </c>
      <c r="O3109" s="64" t="s">
        <v>568</v>
      </c>
    </row>
    <row r="3110" spans="2:15" x14ac:dyDescent="0.3">
      <c r="B3110" t="s">
        <v>1536</v>
      </c>
      <c r="C3110" t="s">
        <v>13923</v>
      </c>
      <c r="D3110" t="s">
        <v>1985</v>
      </c>
      <c r="E3110" s="64">
        <v>0</v>
      </c>
      <c r="F3110" s="64">
        <v>0</v>
      </c>
      <c r="G3110" s="47">
        <v>42065</v>
      </c>
      <c r="H3110" s="71">
        <v>7.916666666666667</v>
      </c>
      <c r="I3110" s="64">
        <v>-1</v>
      </c>
      <c r="J3110" s="64" t="s">
        <v>1538</v>
      </c>
      <c r="K3110" s="64" t="s">
        <v>2160</v>
      </c>
      <c r="L3110" s="64" t="s">
        <v>5368</v>
      </c>
      <c r="M3110" s="64" t="s">
        <v>241</v>
      </c>
      <c r="N3110" s="64" t="s">
        <v>254</v>
      </c>
      <c r="O3110" s="64" t="s">
        <v>568</v>
      </c>
    </row>
    <row r="3111" spans="2:15" x14ac:dyDescent="0.3">
      <c r="B3111" t="s">
        <v>1536</v>
      </c>
      <c r="C3111" t="s">
        <v>13924</v>
      </c>
      <c r="D3111" t="s">
        <v>1657</v>
      </c>
      <c r="E3111" s="64">
        <v>0</v>
      </c>
      <c r="F3111" s="64">
        <v>0</v>
      </c>
      <c r="G3111" s="47">
        <v>42082</v>
      </c>
      <c r="H3111" s="71">
        <v>7.916666666666667</v>
      </c>
      <c r="I3111" s="64">
        <v>-1</v>
      </c>
      <c r="J3111" s="64" t="s">
        <v>1538</v>
      </c>
      <c r="K3111" s="64" t="s">
        <v>2160</v>
      </c>
      <c r="L3111" s="64" t="s">
        <v>13925</v>
      </c>
      <c r="M3111" s="64" t="s">
        <v>236</v>
      </c>
      <c r="N3111" s="64" t="s">
        <v>254</v>
      </c>
      <c r="O3111" s="64" t="s">
        <v>568</v>
      </c>
    </row>
    <row r="3112" spans="2:15" x14ac:dyDescent="0.3">
      <c r="B3112" t="s">
        <v>1536</v>
      </c>
      <c r="C3112" t="s">
        <v>14040</v>
      </c>
      <c r="D3112" t="s">
        <v>265</v>
      </c>
      <c r="E3112" s="64">
        <v>0</v>
      </c>
      <c r="F3112" s="64">
        <v>0</v>
      </c>
      <c r="G3112" s="47">
        <v>42082</v>
      </c>
      <c r="H3112" s="71">
        <v>7.916666666666667</v>
      </c>
      <c r="I3112" s="64">
        <v>-1</v>
      </c>
      <c r="J3112" s="64" t="s">
        <v>1538</v>
      </c>
      <c r="K3112" s="64" t="s">
        <v>2173</v>
      </c>
      <c r="L3112" s="64" t="s">
        <v>12104</v>
      </c>
      <c r="M3112" s="64" t="s">
        <v>236</v>
      </c>
      <c r="N3112" s="64" t="s">
        <v>254</v>
      </c>
      <c r="O3112" s="64" t="s">
        <v>568</v>
      </c>
    </row>
    <row r="3113" spans="2:15" x14ac:dyDescent="0.3">
      <c r="B3113" t="s">
        <v>1536</v>
      </c>
      <c r="C3113" t="s">
        <v>14172</v>
      </c>
      <c r="D3113" t="s">
        <v>1519</v>
      </c>
      <c r="E3113" s="64">
        <v>0</v>
      </c>
      <c r="F3113" s="64">
        <v>0</v>
      </c>
      <c r="G3113" s="47">
        <v>42094</v>
      </c>
      <c r="H3113" s="71">
        <v>7.916666666666667</v>
      </c>
      <c r="I3113" s="64">
        <v>-1</v>
      </c>
      <c r="J3113" s="64" t="s">
        <v>1538</v>
      </c>
      <c r="K3113" s="64" t="s">
        <v>2160</v>
      </c>
      <c r="L3113" s="64" t="s">
        <v>7837</v>
      </c>
      <c r="M3113" s="64" t="s">
        <v>246</v>
      </c>
      <c r="N3113" s="64" t="s">
        <v>254</v>
      </c>
      <c r="O3113" s="64" t="s">
        <v>568</v>
      </c>
    </row>
    <row r="3114" spans="2:15" x14ac:dyDescent="0.3">
      <c r="B3114" t="s">
        <v>1536</v>
      </c>
      <c r="C3114" t="s">
        <v>14186</v>
      </c>
      <c r="D3114" t="s">
        <v>14187</v>
      </c>
      <c r="E3114" s="64">
        <v>0</v>
      </c>
      <c r="F3114" s="64">
        <v>0</v>
      </c>
      <c r="G3114" s="47">
        <v>42065</v>
      </c>
      <c r="H3114" s="71">
        <v>7.916666666666667</v>
      </c>
      <c r="I3114" s="64">
        <v>-1</v>
      </c>
      <c r="J3114" s="64" t="s">
        <v>1538</v>
      </c>
      <c r="K3114" s="64" t="s">
        <v>2160</v>
      </c>
      <c r="L3114" s="64" t="s">
        <v>4235</v>
      </c>
      <c r="M3114" s="64" t="s">
        <v>246</v>
      </c>
      <c r="N3114" s="64" t="s">
        <v>254</v>
      </c>
      <c r="O3114" s="64" t="s">
        <v>568</v>
      </c>
    </row>
    <row r="3115" spans="2:15" x14ac:dyDescent="0.3">
      <c r="B3115" t="s">
        <v>1536</v>
      </c>
      <c r="C3115" t="s">
        <v>14412</v>
      </c>
      <c r="D3115" t="s">
        <v>14413</v>
      </c>
      <c r="E3115" s="64">
        <v>0</v>
      </c>
      <c r="F3115" s="64">
        <v>0</v>
      </c>
      <c r="G3115" s="47">
        <v>42089</v>
      </c>
      <c r="H3115" s="71">
        <v>7.916666666666667</v>
      </c>
      <c r="I3115" s="64">
        <v>-1</v>
      </c>
      <c r="J3115" s="64" t="s">
        <v>249</v>
      </c>
      <c r="K3115" s="64" t="s">
        <v>2160</v>
      </c>
      <c r="L3115" s="64" t="s">
        <v>3939</v>
      </c>
      <c r="M3115" s="64" t="s">
        <v>236</v>
      </c>
      <c r="N3115" s="64" t="s">
        <v>254</v>
      </c>
      <c r="O3115" s="64" t="s">
        <v>568</v>
      </c>
    </row>
    <row r="3116" spans="2:15" x14ac:dyDescent="0.3">
      <c r="B3116" t="s">
        <v>1536</v>
      </c>
      <c r="C3116" t="s">
        <v>14440</v>
      </c>
      <c r="D3116" t="s">
        <v>1591</v>
      </c>
      <c r="E3116" s="64">
        <v>0</v>
      </c>
      <c r="F3116" s="64">
        <v>0</v>
      </c>
      <c r="G3116" s="47">
        <v>42068</v>
      </c>
      <c r="H3116" s="71">
        <v>7.916666666666667</v>
      </c>
      <c r="I3116" s="64">
        <v>-1</v>
      </c>
      <c r="J3116" s="64" t="s">
        <v>1538</v>
      </c>
      <c r="K3116" s="64" t="s">
        <v>2160</v>
      </c>
      <c r="L3116" s="64" t="s">
        <v>2936</v>
      </c>
      <c r="M3116" s="64" t="s">
        <v>239</v>
      </c>
      <c r="N3116" s="64" t="s">
        <v>254</v>
      </c>
      <c r="O3116" s="64" t="s">
        <v>568</v>
      </c>
    </row>
    <row r="3117" spans="2:15" x14ac:dyDescent="0.3">
      <c r="B3117" t="s">
        <v>1536</v>
      </c>
      <c r="C3117" t="s">
        <v>14534</v>
      </c>
      <c r="D3117" t="s">
        <v>1715</v>
      </c>
      <c r="E3117" s="64">
        <v>0</v>
      </c>
      <c r="F3117" s="64">
        <v>0</v>
      </c>
      <c r="G3117" s="47">
        <v>42080</v>
      </c>
      <c r="H3117" s="71">
        <v>7.916666666666667</v>
      </c>
      <c r="I3117" s="64">
        <v>-1</v>
      </c>
      <c r="J3117" s="64" t="s">
        <v>1538</v>
      </c>
      <c r="K3117" s="64" t="s">
        <v>2160</v>
      </c>
      <c r="L3117" s="64" t="s">
        <v>3939</v>
      </c>
      <c r="M3117" s="64" t="s">
        <v>242</v>
      </c>
      <c r="N3117" s="64" t="s">
        <v>254</v>
      </c>
      <c r="O3117" s="64" t="s">
        <v>568</v>
      </c>
    </row>
    <row r="3118" spans="2:15" x14ac:dyDescent="0.3">
      <c r="B3118" t="s">
        <v>1536</v>
      </c>
      <c r="C3118" t="s">
        <v>14762</v>
      </c>
      <c r="D3118" t="s">
        <v>13250</v>
      </c>
      <c r="E3118" s="64">
        <v>0</v>
      </c>
      <c r="F3118" s="64">
        <v>0</v>
      </c>
      <c r="G3118" s="47">
        <v>42090</v>
      </c>
      <c r="H3118" s="71">
        <v>7.916666666666667</v>
      </c>
      <c r="I3118" s="64">
        <v>-1</v>
      </c>
      <c r="J3118" s="64" t="s">
        <v>1538</v>
      </c>
      <c r="K3118" s="64" t="s">
        <v>2160</v>
      </c>
      <c r="L3118" s="64" t="s">
        <v>2936</v>
      </c>
      <c r="M3118" s="64" t="s">
        <v>236</v>
      </c>
      <c r="N3118" s="64" t="s">
        <v>254</v>
      </c>
      <c r="O3118" s="64" t="s">
        <v>568</v>
      </c>
    </row>
    <row r="3119" spans="2:15" x14ac:dyDescent="0.3">
      <c r="B3119" t="s">
        <v>1536</v>
      </c>
      <c r="C3119" t="s">
        <v>15155</v>
      </c>
      <c r="D3119" t="s">
        <v>13972</v>
      </c>
      <c r="E3119" s="64">
        <v>0</v>
      </c>
      <c r="F3119" s="64">
        <v>0</v>
      </c>
      <c r="G3119" s="47">
        <v>42083</v>
      </c>
      <c r="H3119" s="71">
        <v>7.916666666666667</v>
      </c>
      <c r="I3119" s="64">
        <v>-1</v>
      </c>
      <c r="J3119" s="64" t="s">
        <v>1538</v>
      </c>
      <c r="K3119" s="64" t="s">
        <v>2160</v>
      </c>
      <c r="L3119" s="64" t="s">
        <v>15156</v>
      </c>
      <c r="M3119" s="64" t="s">
        <v>236</v>
      </c>
      <c r="N3119" s="64" t="s">
        <v>254</v>
      </c>
      <c r="O3119" s="64" t="s">
        <v>568</v>
      </c>
    </row>
    <row r="3120" spans="2:15" x14ac:dyDescent="0.3">
      <c r="B3120" t="s">
        <v>1536</v>
      </c>
      <c r="C3120" t="s">
        <v>15182</v>
      </c>
      <c r="D3120" t="s">
        <v>1517</v>
      </c>
      <c r="E3120" s="64">
        <v>0</v>
      </c>
      <c r="F3120" s="64">
        <v>0</v>
      </c>
      <c r="G3120" s="47">
        <v>42094</v>
      </c>
      <c r="H3120" s="71">
        <v>7.916666666666667</v>
      </c>
      <c r="I3120" s="64">
        <v>-1</v>
      </c>
      <c r="J3120" s="64" t="s">
        <v>1538</v>
      </c>
      <c r="K3120" s="64" t="s">
        <v>2176</v>
      </c>
      <c r="L3120" s="64" t="s">
        <v>15183</v>
      </c>
      <c r="M3120" s="64" t="s">
        <v>246</v>
      </c>
      <c r="N3120" s="64" t="s">
        <v>254</v>
      </c>
      <c r="O3120" s="64" t="s">
        <v>568</v>
      </c>
    </row>
    <row r="3121" spans="2:15" x14ac:dyDescent="0.3">
      <c r="B3121" t="s">
        <v>1536</v>
      </c>
      <c r="C3121" t="s">
        <v>15222</v>
      </c>
      <c r="D3121" t="s">
        <v>2086</v>
      </c>
      <c r="E3121" s="64">
        <v>0</v>
      </c>
      <c r="F3121" s="64">
        <v>0</v>
      </c>
      <c r="G3121" s="47">
        <v>42094</v>
      </c>
      <c r="H3121" s="71">
        <v>7.916666666666667</v>
      </c>
      <c r="I3121" s="64">
        <v>-1</v>
      </c>
      <c r="J3121" s="64" t="s">
        <v>1538</v>
      </c>
      <c r="K3121" s="64" t="s">
        <v>2173</v>
      </c>
      <c r="L3121" s="64" t="s">
        <v>15133</v>
      </c>
      <c r="M3121" s="64" t="s">
        <v>236</v>
      </c>
      <c r="N3121" s="64" t="s">
        <v>254</v>
      </c>
      <c r="O3121" s="64" t="s">
        <v>568</v>
      </c>
    </row>
    <row r="3122" spans="2:15" x14ac:dyDescent="0.3">
      <c r="B3122" t="s">
        <v>1536</v>
      </c>
      <c r="C3122" t="s">
        <v>15363</v>
      </c>
      <c r="D3122" t="s">
        <v>364</v>
      </c>
      <c r="E3122" s="64">
        <v>0</v>
      </c>
      <c r="F3122" s="64">
        <v>0</v>
      </c>
      <c r="G3122" s="47">
        <v>42065</v>
      </c>
      <c r="H3122" s="71">
        <v>7.916666666666667</v>
      </c>
      <c r="I3122" s="64">
        <v>-1</v>
      </c>
      <c r="J3122" s="64" t="s">
        <v>1538</v>
      </c>
      <c r="K3122" s="64" t="s">
        <v>2160</v>
      </c>
      <c r="L3122" s="64" t="s">
        <v>12940</v>
      </c>
      <c r="M3122" s="64" t="s">
        <v>241</v>
      </c>
      <c r="N3122" s="64" t="s">
        <v>254</v>
      </c>
      <c r="O3122" s="64" t="s">
        <v>568</v>
      </c>
    </row>
    <row r="3123" spans="2:15" x14ac:dyDescent="0.3">
      <c r="B3123" t="s">
        <v>1536</v>
      </c>
      <c r="C3123" t="s">
        <v>15365</v>
      </c>
      <c r="D3123" t="s">
        <v>514</v>
      </c>
      <c r="E3123" s="64">
        <v>0</v>
      </c>
      <c r="F3123" s="64">
        <v>0</v>
      </c>
      <c r="G3123" s="47">
        <v>42094</v>
      </c>
      <c r="H3123" s="71">
        <v>7.916666666666667</v>
      </c>
      <c r="I3123" s="64">
        <v>-1</v>
      </c>
      <c r="J3123" s="64" t="s">
        <v>1538</v>
      </c>
      <c r="K3123" s="64" t="s">
        <v>2160</v>
      </c>
      <c r="L3123" s="64" t="s">
        <v>2936</v>
      </c>
      <c r="M3123" s="64" t="s">
        <v>239</v>
      </c>
      <c r="N3123" s="64" t="s">
        <v>254</v>
      </c>
      <c r="O3123" s="64" t="s">
        <v>568</v>
      </c>
    </row>
    <row r="3124" spans="2:15" x14ac:dyDescent="0.3">
      <c r="B3124" t="s">
        <v>1536</v>
      </c>
      <c r="C3124" t="s">
        <v>15622</v>
      </c>
      <c r="D3124" t="s">
        <v>407</v>
      </c>
      <c r="E3124" s="64">
        <v>0</v>
      </c>
      <c r="F3124" s="64">
        <v>0</v>
      </c>
      <c r="G3124" s="47">
        <v>42088</v>
      </c>
      <c r="H3124" s="71">
        <v>7.916666666666667</v>
      </c>
      <c r="I3124" s="64">
        <v>-1</v>
      </c>
      <c r="J3124" s="64" t="s">
        <v>1538</v>
      </c>
      <c r="K3124" s="64" t="s">
        <v>2173</v>
      </c>
      <c r="L3124" s="64" t="s">
        <v>13513</v>
      </c>
      <c r="M3124" s="64" t="s">
        <v>236</v>
      </c>
      <c r="N3124" s="64" t="s">
        <v>254</v>
      </c>
      <c r="O3124" s="64" t="s">
        <v>568</v>
      </c>
    </row>
    <row r="3125" spans="2:15" x14ac:dyDescent="0.3">
      <c r="B3125" t="s">
        <v>1546</v>
      </c>
      <c r="C3125" t="s">
        <v>15659</v>
      </c>
      <c r="D3125" t="s">
        <v>1491</v>
      </c>
      <c r="E3125" s="64">
        <v>0</v>
      </c>
      <c r="F3125" s="64">
        <v>0</v>
      </c>
      <c r="G3125" s="47">
        <v>42090</v>
      </c>
      <c r="H3125" s="71">
        <v>7.916666666666667</v>
      </c>
      <c r="I3125" s="64">
        <v>-1</v>
      </c>
      <c r="J3125" s="64" t="s">
        <v>1538</v>
      </c>
      <c r="K3125" s="64" t="s">
        <v>2160</v>
      </c>
      <c r="L3125" s="64" t="s">
        <v>4726</v>
      </c>
      <c r="M3125" s="64" t="s">
        <v>236</v>
      </c>
      <c r="N3125" s="64" t="s">
        <v>254</v>
      </c>
      <c r="O3125" s="64" t="s">
        <v>568</v>
      </c>
    </row>
    <row r="3126" spans="2:15" x14ac:dyDescent="0.3">
      <c r="B3126" t="s">
        <v>1546</v>
      </c>
      <c r="C3126" t="s">
        <v>11361</v>
      </c>
      <c r="D3126" t="s">
        <v>2512</v>
      </c>
      <c r="E3126" s="64">
        <v>0</v>
      </c>
      <c r="F3126" s="64">
        <v>0</v>
      </c>
      <c r="G3126" s="47">
        <v>42065</v>
      </c>
      <c r="H3126" s="71">
        <v>7.916666666666667</v>
      </c>
      <c r="I3126" s="64">
        <v>143061</v>
      </c>
      <c r="J3126" s="64" t="s">
        <v>1538</v>
      </c>
      <c r="K3126" s="64" t="s">
        <v>2176</v>
      </c>
      <c r="L3126" s="64" t="s">
        <v>11362</v>
      </c>
      <c r="M3126" s="64" t="s">
        <v>236</v>
      </c>
      <c r="N3126" s="64" t="s">
        <v>254</v>
      </c>
      <c r="O3126" s="64" t="s">
        <v>568</v>
      </c>
    </row>
    <row r="3127" spans="2:15" x14ac:dyDescent="0.3">
      <c r="B3127" t="s">
        <v>1536</v>
      </c>
      <c r="C3127" t="s">
        <v>15932</v>
      </c>
      <c r="D3127" t="s">
        <v>2278</v>
      </c>
      <c r="E3127" s="64">
        <v>0</v>
      </c>
      <c r="F3127" s="64">
        <v>0</v>
      </c>
      <c r="G3127" s="47">
        <v>42090</v>
      </c>
      <c r="H3127" s="71">
        <v>7.916666666666667</v>
      </c>
      <c r="I3127" s="64">
        <v>268529</v>
      </c>
      <c r="J3127" s="64" t="s">
        <v>1538</v>
      </c>
      <c r="K3127" s="64" t="s">
        <v>2176</v>
      </c>
      <c r="L3127" s="64" t="s">
        <v>11288</v>
      </c>
      <c r="M3127" s="64" t="s">
        <v>242</v>
      </c>
      <c r="N3127" s="64" t="s">
        <v>254</v>
      </c>
      <c r="O3127" s="64" t="s">
        <v>568</v>
      </c>
    </row>
    <row r="3128" spans="2:15" x14ac:dyDescent="0.3">
      <c r="B3128" t="s">
        <v>1536</v>
      </c>
      <c r="C3128" t="s">
        <v>15971</v>
      </c>
      <c r="D3128" t="s">
        <v>1687</v>
      </c>
      <c r="E3128" s="64">
        <v>1</v>
      </c>
      <c r="F3128" s="64">
        <v>4304.3900000000003</v>
      </c>
      <c r="G3128" s="47">
        <v>42093</v>
      </c>
      <c r="H3128" s="71">
        <v>7.916666666666667</v>
      </c>
      <c r="I3128" s="64">
        <v>-1</v>
      </c>
      <c r="J3128" s="64" t="s">
        <v>249</v>
      </c>
      <c r="K3128" s="64" t="s">
        <v>2176</v>
      </c>
      <c r="L3128" s="64" t="s">
        <v>11288</v>
      </c>
      <c r="M3128" s="64" t="s">
        <v>246</v>
      </c>
      <c r="N3128" s="64" t="s">
        <v>254</v>
      </c>
      <c r="O3128" s="64" t="s">
        <v>568</v>
      </c>
    </row>
    <row r="3129" spans="2:15" x14ac:dyDescent="0.3">
      <c r="B3129" t="s">
        <v>1536</v>
      </c>
      <c r="C3129" t="s">
        <v>12163</v>
      </c>
      <c r="D3129" t="s">
        <v>2301</v>
      </c>
      <c r="E3129" s="64">
        <v>0</v>
      </c>
      <c r="F3129" s="64">
        <v>0</v>
      </c>
      <c r="G3129" s="47">
        <v>42082</v>
      </c>
      <c r="H3129" s="71">
        <v>7.916666666666667</v>
      </c>
      <c r="I3129" s="64">
        <v>228323</v>
      </c>
      <c r="J3129" s="64" t="s">
        <v>249</v>
      </c>
      <c r="K3129" s="64" t="s">
        <v>2160</v>
      </c>
      <c r="L3129" s="64" t="s">
        <v>3939</v>
      </c>
      <c r="M3129" s="64" t="s">
        <v>242</v>
      </c>
      <c r="N3129" s="64" t="s">
        <v>254</v>
      </c>
      <c r="O3129" s="64" t="s">
        <v>568</v>
      </c>
    </row>
    <row r="3130" spans="2:15" x14ac:dyDescent="0.3">
      <c r="B3130" t="s">
        <v>1536</v>
      </c>
      <c r="C3130" t="s">
        <v>12132</v>
      </c>
      <c r="D3130" t="s">
        <v>2314</v>
      </c>
      <c r="E3130" s="64">
        <v>0</v>
      </c>
      <c r="F3130" s="64">
        <v>0</v>
      </c>
      <c r="G3130" s="47">
        <v>42074</v>
      </c>
      <c r="H3130" s="71">
        <v>7.916666666666667</v>
      </c>
      <c r="I3130" s="64">
        <v>164992</v>
      </c>
      <c r="J3130" s="64" t="s">
        <v>1538</v>
      </c>
      <c r="K3130" s="64" t="s">
        <v>2160</v>
      </c>
      <c r="L3130" s="64" t="s">
        <v>4726</v>
      </c>
      <c r="M3130" s="64" t="s">
        <v>246</v>
      </c>
      <c r="N3130" s="64" t="s">
        <v>254</v>
      </c>
      <c r="O3130" s="64" t="s">
        <v>568</v>
      </c>
    </row>
    <row r="3131" spans="2:15" x14ac:dyDescent="0.3">
      <c r="B3131" t="s">
        <v>1536</v>
      </c>
      <c r="C3131" t="s">
        <v>16394</v>
      </c>
      <c r="D3131" t="s">
        <v>1465</v>
      </c>
      <c r="E3131" s="64">
        <v>0</v>
      </c>
      <c r="F3131" s="64">
        <v>0</v>
      </c>
      <c r="G3131" s="47">
        <v>42065</v>
      </c>
      <c r="H3131" s="71">
        <v>7.916666666666667</v>
      </c>
      <c r="I3131" s="64">
        <v>-1</v>
      </c>
      <c r="J3131" s="64" t="s">
        <v>1538</v>
      </c>
      <c r="K3131" s="64" t="s">
        <v>2173</v>
      </c>
      <c r="L3131" s="64" t="s">
        <v>11775</v>
      </c>
      <c r="M3131" s="64" t="s">
        <v>241</v>
      </c>
      <c r="N3131" s="64" t="s">
        <v>254</v>
      </c>
      <c r="O3131" s="64" t="s">
        <v>568</v>
      </c>
    </row>
    <row r="3132" spans="2:15" x14ac:dyDescent="0.3">
      <c r="B3132" t="s">
        <v>1536</v>
      </c>
      <c r="C3132" t="s">
        <v>16400</v>
      </c>
      <c r="D3132" t="s">
        <v>1524</v>
      </c>
      <c r="E3132" s="64">
        <v>0</v>
      </c>
      <c r="F3132" s="64">
        <v>0</v>
      </c>
      <c r="G3132" s="47">
        <v>42065</v>
      </c>
      <c r="H3132" s="71">
        <v>7.916666666666667</v>
      </c>
      <c r="I3132" s="64">
        <v>-1</v>
      </c>
      <c r="J3132" s="64" t="s">
        <v>1538</v>
      </c>
      <c r="K3132" s="64" t="s">
        <v>2160</v>
      </c>
      <c r="L3132" s="64" t="s">
        <v>4235</v>
      </c>
      <c r="M3132" s="64" t="s">
        <v>246</v>
      </c>
      <c r="N3132" s="64" t="s">
        <v>254</v>
      </c>
      <c r="O3132" s="64" t="s">
        <v>568</v>
      </c>
    </row>
    <row r="3133" spans="2:15" x14ac:dyDescent="0.3">
      <c r="B3133" t="s">
        <v>1536</v>
      </c>
      <c r="C3133" t="s">
        <v>11662</v>
      </c>
      <c r="D3133" t="s">
        <v>2304</v>
      </c>
      <c r="E3133" s="64">
        <v>0</v>
      </c>
      <c r="F3133" s="64">
        <v>0</v>
      </c>
      <c r="G3133" s="47">
        <v>42094</v>
      </c>
      <c r="H3133" s="71">
        <v>7.916666666666667</v>
      </c>
      <c r="I3133" s="64">
        <v>23181</v>
      </c>
      <c r="J3133" s="64" t="s">
        <v>1538</v>
      </c>
      <c r="K3133" s="64" t="s">
        <v>2160</v>
      </c>
      <c r="L3133" s="64" t="s">
        <v>11535</v>
      </c>
      <c r="M3133" s="64" t="s">
        <v>246</v>
      </c>
      <c r="N3133" s="64" t="s">
        <v>254</v>
      </c>
      <c r="O3133" s="64" t="s">
        <v>568</v>
      </c>
    </row>
    <row r="3134" spans="2:15" x14ac:dyDescent="0.3">
      <c r="B3134" t="s">
        <v>1536</v>
      </c>
      <c r="C3134" t="s">
        <v>16971</v>
      </c>
      <c r="D3134" t="s">
        <v>457</v>
      </c>
      <c r="E3134" s="64">
        <v>1</v>
      </c>
      <c r="F3134" s="64">
        <v>1363.76</v>
      </c>
      <c r="G3134" s="47">
        <v>42090</v>
      </c>
      <c r="H3134" s="71">
        <v>7.916666666666667</v>
      </c>
      <c r="I3134" s="64">
        <v>-1</v>
      </c>
      <c r="J3134" s="64" t="s">
        <v>249</v>
      </c>
      <c r="K3134" s="64" t="s">
        <v>1535</v>
      </c>
      <c r="L3134" s="64" t="s">
        <v>1535</v>
      </c>
      <c r="M3134" s="64" t="s">
        <v>236</v>
      </c>
      <c r="N3134" s="64" t="s">
        <v>254</v>
      </c>
      <c r="O3134" s="64" t="s">
        <v>568</v>
      </c>
    </row>
    <row r="3135" spans="2:15" x14ac:dyDescent="0.3">
      <c r="B3135" t="s">
        <v>1536</v>
      </c>
      <c r="C3135" t="s">
        <v>17144</v>
      </c>
      <c r="D3135" t="s">
        <v>2732</v>
      </c>
      <c r="E3135" s="64">
        <v>2</v>
      </c>
      <c r="F3135" s="64">
        <v>1475.05</v>
      </c>
      <c r="G3135" s="47">
        <v>42083</v>
      </c>
      <c r="H3135" s="71">
        <v>7.916666666666667</v>
      </c>
      <c r="I3135" s="64">
        <v>-1</v>
      </c>
      <c r="J3135" s="64" t="s">
        <v>1538</v>
      </c>
      <c r="K3135" s="64" t="s">
        <v>1535</v>
      </c>
      <c r="L3135" s="64" t="s">
        <v>1535</v>
      </c>
      <c r="M3135" s="64" t="s">
        <v>236</v>
      </c>
      <c r="N3135" s="64" t="s">
        <v>254</v>
      </c>
      <c r="O3135" s="64" t="s">
        <v>568</v>
      </c>
    </row>
    <row r="3136" spans="2:15" x14ac:dyDescent="0.3">
      <c r="B3136" t="s">
        <v>1536</v>
      </c>
      <c r="C3136" t="s">
        <v>17177</v>
      </c>
      <c r="D3136" t="s">
        <v>1735</v>
      </c>
      <c r="E3136" s="64">
        <v>0</v>
      </c>
      <c r="F3136" s="64">
        <v>0</v>
      </c>
      <c r="G3136" s="47">
        <v>42076</v>
      </c>
      <c r="H3136" s="71">
        <v>7.916666666666667</v>
      </c>
      <c r="I3136" s="64">
        <v>-1</v>
      </c>
      <c r="J3136" s="64" t="s">
        <v>249</v>
      </c>
      <c r="K3136" s="64" t="s">
        <v>1535</v>
      </c>
      <c r="L3136" s="64" t="s">
        <v>1535</v>
      </c>
      <c r="M3136" s="64" t="s">
        <v>242</v>
      </c>
      <c r="N3136" s="64" t="s">
        <v>254</v>
      </c>
      <c r="O3136" s="64" t="s">
        <v>568</v>
      </c>
    </row>
    <row r="3137" spans="2:15" x14ac:dyDescent="0.3">
      <c r="B3137" t="s">
        <v>1536</v>
      </c>
      <c r="C3137" t="s">
        <v>17195</v>
      </c>
      <c r="D3137" t="s">
        <v>511</v>
      </c>
      <c r="E3137" s="64">
        <v>0</v>
      </c>
      <c r="F3137" s="64">
        <v>0</v>
      </c>
      <c r="G3137" s="47">
        <v>42082</v>
      </c>
      <c r="H3137" s="71">
        <v>7.916666666666667</v>
      </c>
      <c r="I3137" s="64">
        <v>-1</v>
      </c>
      <c r="J3137" s="64" t="s">
        <v>1538</v>
      </c>
      <c r="K3137" s="64" t="s">
        <v>1535</v>
      </c>
      <c r="L3137" s="64" t="s">
        <v>1535</v>
      </c>
      <c r="M3137" s="64" t="s">
        <v>236</v>
      </c>
      <c r="N3137" s="64" t="s">
        <v>254</v>
      </c>
      <c r="O3137" s="64" t="s">
        <v>568</v>
      </c>
    </row>
    <row r="3138" spans="2:15" x14ac:dyDescent="0.3">
      <c r="B3138" t="s">
        <v>1536</v>
      </c>
      <c r="C3138" t="s">
        <v>17292</v>
      </c>
      <c r="D3138" t="s">
        <v>1742</v>
      </c>
      <c r="E3138" s="64">
        <v>0</v>
      </c>
      <c r="F3138" s="64">
        <v>0</v>
      </c>
      <c r="G3138" s="47">
        <v>42090</v>
      </c>
      <c r="H3138" s="71">
        <v>7.916666666666667</v>
      </c>
      <c r="I3138" s="64">
        <v>-1</v>
      </c>
      <c r="J3138" s="64" t="s">
        <v>249</v>
      </c>
      <c r="K3138" s="64" t="s">
        <v>1535</v>
      </c>
      <c r="L3138" s="64" t="s">
        <v>1535</v>
      </c>
      <c r="M3138" s="64" t="s">
        <v>236</v>
      </c>
      <c r="N3138" s="64" t="s">
        <v>254</v>
      </c>
      <c r="O3138" s="64" t="s">
        <v>568</v>
      </c>
    </row>
    <row r="3139" spans="2:15" x14ac:dyDescent="0.3">
      <c r="B3139" t="s">
        <v>1536</v>
      </c>
      <c r="C3139" t="s">
        <v>17340</v>
      </c>
      <c r="D3139" t="s">
        <v>384</v>
      </c>
      <c r="E3139" s="64">
        <v>0</v>
      </c>
      <c r="F3139" s="64">
        <v>0</v>
      </c>
      <c r="G3139" s="47">
        <v>42065</v>
      </c>
      <c r="H3139" s="71">
        <v>7.916666666666667</v>
      </c>
      <c r="I3139" s="64">
        <v>-1</v>
      </c>
      <c r="J3139" s="64" t="s">
        <v>1538</v>
      </c>
      <c r="K3139" s="64" t="s">
        <v>1535</v>
      </c>
      <c r="L3139" s="64" t="s">
        <v>1535</v>
      </c>
      <c r="M3139" s="64" t="s">
        <v>242</v>
      </c>
      <c r="N3139" s="64" t="s">
        <v>254</v>
      </c>
      <c r="O3139" s="64" t="s">
        <v>568</v>
      </c>
    </row>
    <row r="3140" spans="2:15" x14ac:dyDescent="0.3">
      <c r="B3140" t="s">
        <v>1536</v>
      </c>
      <c r="C3140" t="s">
        <v>17408</v>
      </c>
      <c r="D3140" t="s">
        <v>2737</v>
      </c>
      <c r="E3140" s="64">
        <v>0</v>
      </c>
      <c r="F3140" s="64">
        <v>0</v>
      </c>
      <c r="G3140" s="47">
        <v>42090</v>
      </c>
      <c r="H3140" s="71">
        <v>7.916666666666667</v>
      </c>
      <c r="I3140" s="64">
        <v>-1</v>
      </c>
      <c r="J3140" s="64" t="s">
        <v>1538</v>
      </c>
      <c r="K3140" s="64" t="s">
        <v>1535</v>
      </c>
      <c r="L3140" s="64" t="s">
        <v>1535</v>
      </c>
      <c r="M3140" s="64" t="s">
        <v>246</v>
      </c>
      <c r="N3140" s="64" t="s">
        <v>254</v>
      </c>
      <c r="O3140" s="64" t="s">
        <v>568</v>
      </c>
    </row>
    <row r="3141" spans="2:15" x14ac:dyDescent="0.3">
      <c r="B3141" t="s">
        <v>1536</v>
      </c>
      <c r="C3141" t="s">
        <v>17542</v>
      </c>
      <c r="D3141" t="s">
        <v>431</v>
      </c>
      <c r="E3141" s="64">
        <v>0</v>
      </c>
      <c r="F3141" s="64">
        <v>0</v>
      </c>
      <c r="G3141" s="47">
        <v>42089</v>
      </c>
      <c r="H3141" s="71">
        <v>7.916666666666667</v>
      </c>
      <c r="I3141" s="64">
        <v>-1</v>
      </c>
      <c r="J3141" s="64" t="s">
        <v>249</v>
      </c>
      <c r="K3141" s="64" t="s">
        <v>1535</v>
      </c>
      <c r="L3141" s="64" t="s">
        <v>1535</v>
      </c>
      <c r="M3141" s="64" t="s">
        <v>242</v>
      </c>
      <c r="N3141" s="64" t="s">
        <v>254</v>
      </c>
      <c r="O3141" s="64" t="s">
        <v>568</v>
      </c>
    </row>
    <row r="3142" spans="2:15" x14ac:dyDescent="0.3">
      <c r="B3142" t="s">
        <v>1536</v>
      </c>
      <c r="C3142" t="s">
        <v>12592</v>
      </c>
      <c r="D3142" t="s">
        <v>12593</v>
      </c>
      <c r="E3142" s="64">
        <v>0</v>
      </c>
      <c r="F3142" s="64">
        <v>0</v>
      </c>
      <c r="G3142" s="47">
        <v>42061</v>
      </c>
      <c r="H3142" s="71">
        <v>8</v>
      </c>
      <c r="I3142" s="64">
        <v>-1</v>
      </c>
      <c r="J3142" s="64" t="s">
        <v>1538</v>
      </c>
      <c r="K3142" s="64" t="s">
        <v>1535</v>
      </c>
      <c r="L3142" s="64" t="s">
        <v>1535</v>
      </c>
      <c r="M3142" s="64" t="s">
        <v>241</v>
      </c>
      <c r="N3142" s="64" t="s">
        <v>254</v>
      </c>
      <c r="O3142" s="64" t="s">
        <v>568</v>
      </c>
    </row>
    <row r="3143" spans="2:15" x14ac:dyDescent="0.3">
      <c r="B3143" t="s">
        <v>1536</v>
      </c>
      <c r="C3143" t="s">
        <v>12637</v>
      </c>
      <c r="D3143" t="s">
        <v>458</v>
      </c>
      <c r="E3143" s="64">
        <v>0</v>
      </c>
      <c r="F3143" s="64">
        <v>0</v>
      </c>
      <c r="G3143" s="47">
        <v>42063</v>
      </c>
      <c r="H3143" s="71">
        <v>8</v>
      </c>
      <c r="I3143" s="64">
        <v>-1</v>
      </c>
      <c r="J3143" s="64" t="s">
        <v>1538</v>
      </c>
      <c r="K3143" s="64" t="s">
        <v>1535</v>
      </c>
      <c r="L3143" s="64" t="s">
        <v>1535</v>
      </c>
      <c r="M3143" s="64" t="s">
        <v>236</v>
      </c>
      <c r="N3143" s="64" t="s">
        <v>254</v>
      </c>
      <c r="O3143" s="64" t="s">
        <v>568</v>
      </c>
    </row>
    <row r="3144" spans="2:15" x14ac:dyDescent="0.3">
      <c r="B3144" t="s">
        <v>1536</v>
      </c>
      <c r="C3144" t="s">
        <v>12651</v>
      </c>
      <c r="D3144" t="s">
        <v>1541</v>
      </c>
      <c r="E3144" s="64">
        <v>1</v>
      </c>
      <c r="F3144" s="64">
        <v>4304.3900000000003</v>
      </c>
      <c r="G3144" s="47">
        <v>42054</v>
      </c>
      <c r="H3144" s="71">
        <v>8</v>
      </c>
      <c r="I3144" s="64">
        <v>-1</v>
      </c>
      <c r="J3144" s="64" t="s">
        <v>249</v>
      </c>
      <c r="K3144" s="64" t="s">
        <v>1535</v>
      </c>
      <c r="L3144" s="64" t="s">
        <v>1535</v>
      </c>
      <c r="M3144" s="64" t="s">
        <v>242</v>
      </c>
      <c r="N3144" s="64" t="s">
        <v>254</v>
      </c>
      <c r="O3144" s="64" t="s">
        <v>568</v>
      </c>
    </row>
    <row r="3145" spans="2:15" x14ac:dyDescent="0.3">
      <c r="B3145" t="s">
        <v>1536</v>
      </c>
      <c r="C3145" t="s">
        <v>13281</v>
      </c>
      <c r="D3145" t="s">
        <v>1396</v>
      </c>
      <c r="E3145" s="64">
        <v>0</v>
      </c>
      <c r="F3145" s="64">
        <v>0</v>
      </c>
      <c r="G3145" s="47">
        <v>42040</v>
      </c>
      <c r="H3145" s="71">
        <v>8</v>
      </c>
      <c r="I3145" s="64">
        <v>-1</v>
      </c>
      <c r="J3145" s="64" t="s">
        <v>1538</v>
      </c>
      <c r="K3145" s="64" t="s">
        <v>2173</v>
      </c>
      <c r="L3145" s="64" t="s">
        <v>13282</v>
      </c>
      <c r="M3145" s="64" t="s">
        <v>236</v>
      </c>
      <c r="N3145" s="64" t="s">
        <v>254</v>
      </c>
      <c r="O3145" s="64" t="s">
        <v>568</v>
      </c>
    </row>
    <row r="3146" spans="2:15" x14ac:dyDescent="0.3">
      <c r="B3146" t="s">
        <v>1536</v>
      </c>
      <c r="C3146" t="s">
        <v>13339</v>
      </c>
      <c r="D3146" t="s">
        <v>13340</v>
      </c>
      <c r="E3146" s="64">
        <v>0</v>
      </c>
      <c r="F3146" s="64">
        <v>0</v>
      </c>
      <c r="G3146" s="47">
        <v>42053</v>
      </c>
      <c r="H3146" s="71">
        <v>8</v>
      </c>
      <c r="I3146" s="64">
        <v>-1</v>
      </c>
      <c r="J3146" s="64" t="s">
        <v>1538</v>
      </c>
      <c r="K3146" s="64" t="s">
        <v>2176</v>
      </c>
      <c r="L3146" s="64" t="s">
        <v>13341</v>
      </c>
      <c r="M3146" s="64" t="s">
        <v>236</v>
      </c>
      <c r="N3146" s="64" t="s">
        <v>254</v>
      </c>
      <c r="O3146" s="64" t="s">
        <v>568</v>
      </c>
    </row>
    <row r="3147" spans="2:15" x14ac:dyDescent="0.3">
      <c r="B3147" t="s">
        <v>1536</v>
      </c>
      <c r="C3147" t="s">
        <v>13344</v>
      </c>
      <c r="D3147" t="s">
        <v>13345</v>
      </c>
      <c r="E3147" s="64">
        <v>0</v>
      </c>
      <c r="F3147" s="64">
        <v>0</v>
      </c>
      <c r="G3147" s="47">
        <v>42051</v>
      </c>
      <c r="H3147" s="71">
        <v>8</v>
      </c>
      <c r="I3147" s="64">
        <v>-1</v>
      </c>
      <c r="J3147" s="64" t="s">
        <v>1538</v>
      </c>
      <c r="K3147" s="64" t="s">
        <v>2160</v>
      </c>
      <c r="L3147" s="64" t="s">
        <v>2936</v>
      </c>
      <c r="M3147" s="64" t="s">
        <v>246</v>
      </c>
      <c r="N3147" s="64" t="s">
        <v>254</v>
      </c>
      <c r="O3147" s="64" t="s">
        <v>568</v>
      </c>
    </row>
    <row r="3148" spans="2:15" x14ac:dyDescent="0.3">
      <c r="B3148" t="s">
        <v>1536</v>
      </c>
      <c r="C3148" t="s">
        <v>13743</v>
      </c>
      <c r="D3148" t="s">
        <v>1960</v>
      </c>
      <c r="E3148" s="64">
        <v>0</v>
      </c>
      <c r="F3148" s="64">
        <v>0</v>
      </c>
      <c r="G3148" s="47">
        <v>42051</v>
      </c>
      <c r="H3148" s="71">
        <v>8</v>
      </c>
      <c r="I3148" s="64">
        <v>-1</v>
      </c>
      <c r="J3148" s="64" t="s">
        <v>1538</v>
      </c>
      <c r="K3148" s="64" t="s">
        <v>2176</v>
      </c>
      <c r="L3148" s="64" t="s">
        <v>12873</v>
      </c>
      <c r="M3148" s="64" t="s">
        <v>242</v>
      </c>
      <c r="N3148" s="64" t="s">
        <v>254</v>
      </c>
      <c r="O3148" s="64" t="s">
        <v>568</v>
      </c>
    </row>
    <row r="3149" spans="2:15" x14ac:dyDescent="0.3">
      <c r="B3149" t="s">
        <v>1536</v>
      </c>
      <c r="C3149" t="s">
        <v>14041</v>
      </c>
      <c r="D3149" t="s">
        <v>2027</v>
      </c>
      <c r="E3149" s="64">
        <v>0</v>
      </c>
      <c r="F3149" s="64">
        <v>0</v>
      </c>
      <c r="G3149" s="47">
        <v>42038</v>
      </c>
      <c r="H3149" s="71">
        <v>8</v>
      </c>
      <c r="I3149" s="64">
        <v>-1</v>
      </c>
      <c r="J3149" s="64" t="s">
        <v>249</v>
      </c>
      <c r="K3149" s="64" t="s">
        <v>2176</v>
      </c>
      <c r="L3149" s="64" t="s">
        <v>14042</v>
      </c>
      <c r="M3149" s="64" t="s">
        <v>236</v>
      </c>
      <c r="N3149" s="64" t="s">
        <v>254</v>
      </c>
      <c r="O3149" s="64" t="s">
        <v>568</v>
      </c>
    </row>
    <row r="3150" spans="2:15" x14ac:dyDescent="0.3">
      <c r="B3150" t="s">
        <v>1536</v>
      </c>
      <c r="C3150" t="s">
        <v>14108</v>
      </c>
      <c r="D3150" t="s">
        <v>1572</v>
      </c>
      <c r="E3150" s="64">
        <v>0</v>
      </c>
      <c r="F3150" s="64">
        <v>0</v>
      </c>
      <c r="G3150" s="47">
        <v>42051</v>
      </c>
      <c r="H3150" s="71">
        <v>8</v>
      </c>
      <c r="I3150" s="64">
        <v>-1</v>
      </c>
      <c r="J3150" s="64" t="s">
        <v>1538</v>
      </c>
      <c r="K3150" s="64" t="s">
        <v>2173</v>
      </c>
      <c r="L3150" s="64" t="s">
        <v>14109</v>
      </c>
      <c r="M3150" s="64" t="s">
        <v>241</v>
      </c>
      <c r="N3150" s="64" t="s">
        <v>254</v>
      </c>
      <c r="O3150" s="64" t="s">
        <v>568</v>
      </c>
    </row>
    <row r="3151" spans="2:15" x14ac:dyDescent="0.3">
      <c r="B3151" t="s">
        <v>1536</v>
      </c>
      <c r="C3151" t="s">
        <v>14326</v>
      </c>
      <c r="D3151" t="s">
        <v>1681</v>
      </c>
      <c r="E3151" s="64">
        <v>0</v>
      </c>
      <c r="F3151" s="64">
        <v>0</v>
      </c>
      <c r="G3151" s="47">
        <v>42063</v>
      </c>
      <c r="H3151" s="71">
        <v>8</v>
      </c>
      <c r="I3151" s="64">
        <v>-1</v>
      </c>
      <c r="J3151" s="64" t="s">
        <v>1538</v>
      </c>
      <c r="K3151" s="64" t="s">
        <v>2173</v>
      </c>
      <c r="L3151" s="64" t="s">
        <v>14327</v>
      </c>
      <c r="M3151" s="64" t="s">
        <v>236</v>
      </c>
      <c r="N3151" s="64" t="s">
        <v>254</v>
      </c>
      <c r="O3151" s="64" t="s">
        <v>568</v>
      </c>
    </row>
    <row r="3152" spans="2:15" x14ac:dyDescent="0.3">
      <c r="B3152" t="s">
        <v>1536</v>
      </c>
      <c r="C3152" t="s">
        <v>14567</v>
      </c>
      <c r="D3152" t="s">
        <v>266</v>
      </c>
      <c r="E3152" s="64">
        <v>0</v>
      </c>
      <c r="F3152" s="64">
        <v>0</v>
      </c>
      <c r="G3152" s="47">
        <v>42061</v>
      </c>
      <c r="H3152" s="71">
        <v>8</v>
      </c>
      <c r="I3152" s="64">
        <v>-1</v>
      </c>
      <c r="J3152" s="64" t="s">
        <v>249</v>
      </c>
      <c r="K3152" s="64" t="s">
        <v>2160</v>
      </c>
      <c r="L3152" s="64" t="s">
        <v>2925</v>
      </c>
      <c r="M3152" s="64" t="s">
        <v>242</v>
      </c>
      <c r="N3152" s="64" t="s">
        <v>254</v>
      </c>
      <c r="O3152" s="64" t="s">
        <v>568</v>
      </c>
    </row>
    <row r="3153" spans="2:15" x14ac:dyDescent="0.3">
      <c r="B3153" t="s">
        <v>1536</v>
      </c>
      <c r="C3153" t="s">
        <v>14729</v>
      </c>
      <c r="D3153" t="s">
        <v>1479</v>
      </c>
      <c r="E3153" s="64">
        <v>0</v>
      </c>
      <c r="F3153" s="64">
        <v>0</v>
      </c>
      <c r="G3153" s="47">
        <v>42060</v>
      </c>
      <c r="H3153" s="71">
        <v>8</v>
      </c>
      <c r="I3153" s="64">
        <v>-1</v>
      </c>
      <c r="J3153" s="64" t="s">
        <v>249</v>
      </c>
      <c r="K3153" s="64" t="s">
        <v>2176</v>
      </c>
      <c r="L3153" s="64" t="s">
        <v>11288</v>
      </c>
      <c r="M3153" s="64" t="s">
        <v>242</v>
      </c>
      <c r="N3153" s="64" t="s">
        <v>254</v>
      </c>
      <c r="O3153" s="64" t="s">
        <v>568</v>
      </c>
    </row>
    <row r="3154" spans="2:15" x14ac:dyDescent="0.3">
      <c r="B3154" t="s">
        <v>1536</v>
      </c>
      <c r="C3154" t="s">
        <v>11947</v>
      </c>
      <c r="D3154" t="s">
        <v>2255</v>
      </c>
      <c r="E3154" s="64">
        <v>0</v>
      </c>
      <c r="F3154" s="64">
        <v>0</v>
      </c>
      <c r="G3154" s="47">
        <v>42062</v>
      </c>
      <c r="H3154" s="71">
        <v>8</v>
      </c>
      <c r="I3154" s="64">
        <v>101174</v>
      </c>
      <c r="J3154" s="64" t="s">
        <v>249</v>
      </c>
      <c r="K3154" s="64" t="s">
        <v>2160</v>
      </c>
      <c r="L3154" s="64" t="s">
        <v>11948</v>
      </c>
      <c r="M3154" s="64" t="s">
        <v>236</v>
      </c>
      <c r="N3154" s="64" t="s">
        <v>254</v>
      </c>
      <c r="O3154" s="64" t="s">
        <v>568</v>
      </c>
    </row>
    <row r="3155" spans="2:15" x14ac:dyDescent="0.3">
      <c r="B3155" t="s">
        <v>1536</v>
      </c>
      <c r="C3155" t="s">
        <v>15001</v>
      </c>
      <c r="D3155" t="s">
        <v>335</v>
      </c>
      <c r="E3155" s="64">
        <v>0</v>
      </c>
      <c r="F3155" s="64">
        <v>0</v>
      </c>
      <c r="G3155" s="47">
        <v>42062</v>
      </c>
      <c r="H3155" s="71">
        <v>8</v>
      </c>
      <c r="I3155" s="64">
        <v>-1</v>
      </c>
      <c r="J3155" s="64" t="s">
        <v>1538</v>
      </c>
      <c r="K3155" s="64" t="s">
        <v>2160</v>
      </c>
      <c r="L3155" s="64" t="s">
        <v>5722</v>
      </c>
      <c r="M3155" s="64" t="s">
        <v>241</v>
      </c>
      <c r="N3155" s="64" t="s">
        <v>254</v>
      </c>
      <c r="O3155" s="64" t="s">
        <v>568</v>
      </c>
    </row>
    <row r="3156" spans="2:15" x14ac:dyDescent="0.3">
      <c r="B3156" t="s">
        <v>1536</v>
      </c>
      <c r="C3156" t="s">
        <v>15185</v>
      </c>
      <c r="D3156" t="s">
        <v>1522</v>
      </c>
      <c r="E3156" s="64">
        <v>0</v>
      </c>
      <c r="F3156" s="64">
        <v>0</v>
      </c>
      <c r="G3156" s="47">
        <v>42055</v>
      </c>
      <c r="H3156" s="71">
        <v>8</v>
      </c>
      <c r="I3156" s="64">
        <v>-1</v>
      </c>
      <c r="J3156" s="64" t="s">
        <v>1538</v>
      </c>
      <c r="K3156" s="64" t="s">
        <v>2176</v>
      </c>
      <c r="L3156" s="64" t="s">
        <v>12969</v>
      </c>
      <c r="M3156" s="64" t="s">
        <v>242</v>
      </c>
      <c r="N3156" s="64" t="s">
        <v>254</v>
      </c>
      <c r="O3156" s="64" t="s">
        <v>568</v>
      </c>
    </row>
    <row r="3157" spans="2:15" x14ac:dyDescent="0.3">
      <c r="B3157" t="s">
        <v>1536</v>
      </c>
      <c r="C3157" t="s">
        <v>15382</v>
      </c>
      <c r="D3157" t="s">
        <v>1911</v>
      </c>
      <c r="E3157" s="64">
        <v>0</v>
      </c>
      <c r="F3157" s="64">
        <v>0</v>
      </c>
      <c r="G3157" s="47">
        <v>42042</v>
      </c>
      <c r="H3157" s="71">
        <v>8</v>
      </c>
      <c r="I3157" s="64">
        <v>-1</v>
      </c>
      <c r="J3157" s="64" t="s">
        <v>249</v>
      </c>
      <c r="K3157" s="64" t="s">
        <v>2160</v>
      </c>
      <c r="L3157" s="64" t="s">
        <v>3939</v>
      </c>
      <c r="M3157" s="64" t="s">
        <v>236</v>
      </c>
      <c r="N3157" s="64" t="s">
        <v>254</v>
      </c>
      <c r="O3157" s="64" t="s">
        <v>568</v>
      </c>
    </row>
    <row r="3158" spans="2:15" x14ac:dyDescent="0.3">
      <c r="B3158" t="s">
        <v>1536</v>
      </c>
      <c r="C3158" t="s">
        <v>15466</v>
      </c>
      <c r="D3158" t="s">
        <v>2367</v>
      </c>
      <c r="E3158" s="64">
        <v>0</v>
      </c>
      <c r="F3158" s="64">
        <v>0</v>
      </c>
      <c r="G3158" s="47">
        <v>42051</v>
      </c>
      <c r="H3158" s="71">
        <v>8</v>
      </c>
      <c r="I3158" s="64">
        <v>69506</v>
      </c>
      <c r="J3158" s="64" t="s">
        <v>1538</v>
      </c>
      <c r="K3158" s="64" t="s">
        <v>2176</v>
      </c>
      <c r="L3158" s="64" t="s">
        <v>15467</v>
      </c>
      <c r="M3158" s="64" t="s">
        <v>241</v>
      </c>
      <c r="N3158" s="64" t="s">
        <v>254</v>
      </c>
      <c r="O3158" s="64" t="s">
        <v>568</v>
      </c>
    </row>
    <row r="3159" spans="2:15" x14ac:dyDescent="0.3">
      <c r="B3159" t="s">
        <v>1536</v>
      </c>
      <c r="C3159" t="s">
        <v>15753</v>
      </c>
      <c r="D3159" t="s">
        <v>1408</v>
      </c>
      <c r="E3159" s="64">
        <v>0</v>
      </c>
      <c r="F3159" s="64">
        <v>0</v>
      </c>
      <c r="G3159" s="47">
        <v>42053</v>
      </c>
      <c r="H3159" s="71">
        <v>8</v>
      </c>
      <c r="I3159" s="64">
        <v>-1</v>
      </c>
      <c r="J3159" s="64" t="s">
        <v>249</v>
      </c>
      <c r="K3159" s="64" t="s">
        <v>2176</v>
      </c>
      <c r="L3159" s="64" t="s">
        <v>15754</v>
      </c>
      <c r="M3159" s="64" t="s">
        <v>246</v>
      </c>
      <c r="N3159" s="64" t="s">
        <v>254</v>
      </c>
      <c r="O3159" s="64" t="s">
        <v>568</v>
      </c>
    </row>
    <row r="3160" spans="2:15" x14ac:dyDescent="0.3">
      <c r="B3160" t="s">
        <v>1536</v>
      </c>
      <c r="C3160" t="s">
        <v>15944</v>
      </c>
      <c r="D3160" t="s">
        <v>14313</v>
      </c>
      <c r="E3160" s="64">
        <v>0</v>
      </c>
      <c r="F3160" s="64">
        <v>0</v>
      </c>
      <c r="G3160" s="47">
        <v>42045</v>
      </c>
      <c r="H3160" s="71">
        <v>8</v>
      </c>
      <c r="I3160" s="64">
        <v>-1</v>
      </c>
      <c r="J3160" s="64" t="s">
        <v>1538</v>
      </c>
      <c r="K3160" s="64" t="s">
        <v>2176</v>
      </c>
      <c r="L3160" s="64" t="s">
        <v>15945</v>
      </c>
      <c r="M3160" s="64" t="s">
        <v>242</v>
      </c>
      <c r="N3160" s="64" t="s">
        <v>254</v>
      </c>
      <c r="O3160" s="64" t="s">
        <v>568</v>
      </c>
    </row>
    <row r="3161" spans="2:15" x14ac:dyDescent="0.3">
      <c r="B3161" t="s">
        <v>1546</v>
      </c>
      <c r="C3161" t="s">
        <v>15984</v>
      </c>
      <c r="D3161" t="s">
        <v>1429</v>
      </c>
      <c r="E3161" s="64">
        <v>0</v>
      </c>
      <c r="F3161" s="64">
        <v>0</v>
      </c>
      <c r="G3161" s="47">
        <v>42055</v>
      </c>
      <c r="H3161" s="71">
        <v>8</v>
      </c>
      <c r="I3161" s="64">
        <v>-1</v>
      </c>
      <c r="J3161" s="64" t="s">
        <v>1538</v>
      </c>
      <c r="K3161" s="64" t="s">
        <v>2160</v>
      </c>
      <c r="L3161" s="64" t="s">
        <v>6338</v>
      </c>
      <c r="M3161" s="64" t="s">
        <v>242</v>
      </c>
      <c r="N3161" s="64" t="s">
        <v>254</v>
      </c>
      <c r="O3161" s="64" t="s">
        <v>568</v>
      </c>
    </row>
    <row r="3162" spans="2:15" x14ac:dyDescent="0.3">
      <c r="B3162" t="s">
        <v>1536</v>
      </c>
      <c r="C3162" t="s">
        <v>16035</v>
      </c>
      <c r="D3162" t="s">
        <v>1501</v>
      </c>
      <c r="E3162" s="64">
        <v>0</v>
      </c>
      <c r="F3162" s="64">
        <v>0</v>
      </c>
      <c r="G3162" s="47">
        <v>42053</v>
      </c>
      <c r="H3162" s="71">
        <v>8</v>
      </c>
      <c r="I3162" s="64">
        <v>-1</v>
      </c>
      <c r="J3162" s="64" t="s">
        <v>1538</v>
      </c>
      <c r="K3162" s="64" t="s">
        <v>2160</v>
      </c>
      <c r="L3162" s="64" t="s">
        <v>12967</v>
      </c>
      <c r="M3162" s="64" t="s">
        <v>242</v>
      </c>
      <c r="N3162" s="64" t="s">
        <v>254</v>
      </c>
      <c r="O3162" s="64" t="s">
        <v>568</v>
      </c>
    </row>
    <row r="3163" spans="2:15" x14ac:dyDescent="0.3">
      <c r="B3163" t="s">
        <v>1536</v>
      </c>
      <c r="C3163" t="s">
        <v>16168</v>
      </c>
      <c r="D3163" t="s">
        <v>2200</v>
      </c>
      <c r="E3163" s="64">
        <v>0</v>
      </c>
      <c r="F3163" s="64">
        <v>0</v>
      </c>
      <c r="G3163" s="47">
        <v>42053</v>
      </c>
      <c r="H3163" s="71">
        <v>8</v>
      </c>
      <c r="I3163" s="64">
        <v>117394</v>
      </c>
      <c r="J3163" s="64" t="s">
        <v>1538</v>
      </c>
      <c r="K3163" s="64" t="s">
        <v>2160</v>
      </c>
      <c r="L3163" s="64" t="s">
        <v>14701</v>
      </c>
      <c r="M3163" s="64" t="s">
        <v>246</v>
      </c>
      <c r="N3163" s="64" t="s">
        <v>254</v>
      </c>
      <c r="O3163" s="64" t="s">
        <v>568</v>
      </c>
    </row>
    <row r="3164" spans="2:15" x14ac:dyDescent="0.3">
      <c r="B3164" t="s">
        <v>1536</v>
      </c>
      <c r="C3164" t="s">
        <v>16353</v>
      </c>
      <c r="D3164" t="s">
        <v>1452</v>
      </c>
      <c r="E3164" s="64">
        <v>0</v>
      </c>
      <c r="F3164" s="64">
        <v>0</v>
      </c>
      <c r="G3164" s="47">
        <v>42046</v>
      </c>
      <c r="H3164" s="71">
        <v>8</v>
      </c>
      <c r="I3164" s="64">
        <v>-1</v>
      </c>
      <c r="J3164" s="64" t="s">
        <v>1538</v>
      </c>
      <c r="K3164" s="64" t="s">
        <v>2160</v>
      </c>
      <c r="L3164" s="64" t="s">
        <v>2936</v>
      </c>
      <c r="M3164" s="64" t="s">
        <v>242</v>
      </c>
      <c r="N3164" s="64" t="s">
        <v>254</v>
      </c>
      <c r="O3164" s="64" t="s">
        <v>568</v>
      </c>
    </row>
    <row r="3165" spans="2:15" x14ac:dyDescent="0.3">
      <c r="B3165" t="s">
        <v>1536</v>
      </c>
      <c r="C3165" t="s">
        <v>16758</v>
      </c>
      <c r="D3165" t="s">
        <v>528</v>
      </c>
      <c r="E3165" s="64">
        <v>0</v>
      </c>
      <c r="F3165" s="64">
        <v>0</v>
      </c>
      <c r="G3165" s="47">
        <v>42039</v>
      </c>
      <c r="H3165" s="71">
        <v>8</v>
      </c>
      <c r="I3165" s="64">
        <v>-1</v>
      </c>
      <c r="J3165" s="64" t="s">
        <v>249</v>
      </c>
      <c r="K3165" s="64" t="s">
        <v>1535</v>
      </c>
      <c r="L3165" s="64" t="s">
        <v>1535</v>
      </c>
      <c r="M3165" s="64" t="s">
        <v>242</v>
      </c>
      <c r="N3165" s="64" t="s">
        <v>254</v>
      </c>
      <c r="O3165" s="64" t="s">
        <v>568</v>
      </c>
    </row>
    <row r="3166" spans="2:15" x14ac:dyDescent="0.3">
      <c r="B3166" t="s">
        <v>1536</v>
      </c>
      <c r="C3166" t="s">
        <v>16855</v>
      </c>
      <c r="D3166" t="s">
        <v>2752</v>
      </c>
      <c r="E3166" s="64">
        <v>0</v>
      </c>
      <c r="F3166" s="64">
        <v>0</v>
      </c>
      <c r="G3166" s="47">
        <v>42062</v>
      </c>
      <c r="H3166" s="71">
        <v>8</v>
      </c>
      <c r="I3166" s="64">
        <v>-1</v>
      </c>
      <c r="J3166" s="64" t="s">
        <v>1538</v>
      </c>
      <c r="K3166" s="64" t="s">
        <v>1535</v>
      </c>
      <c r="L3166" s="64" t="s">
        <v>1535</v>
      </c>
      <c r="M3166" s="64" t="s">
        <v>236</v>
      </c>
      <c r="N3166" s="64" t="s">
        <v>254</v>
      </c>
      <c r="O3166" s="64" t="s">
        <v>568</v>
      </c>
    </row>
    <row r="3167" spans="2:15" x14ac:dyDescent="0.3">
      <c r="B3167" t="s">
        <v>1536</v>
      </c>
      <c r="C3167" t="s">
        <v>17087</v>
      </c>
      <c r="D3167" t="s">
        <v>401</v>
      </c>
      <c r="E3167" s="64">
        <v>1</v>
      </c>
      <c r="F3167" s="64">
        <v>1363.76</v>
      </c>
      <c r="G3167" s="47">
        <v>42063</v>
      </c>
      <c r="H3167" s="71">
        <v>8</v>
      </c>
      <c r="I3167" s="64">
        <v>-1</v>
      </c>
      <c r="J3167" s="64" t="s">
        <v>1538</v>
      </c>
      <c r="K3167" s="64" t="s">
        <v>1535</v>
      </c>
      <c r="L3167" s="64" t="s">
        <v>1535</v>
      </c>
      <c r="M3167" s="64" t="s">
        <v>236</v>
      </c>
      <c r="N3167" s="64" t="s">
        <v>254</v>
      </c>
      <c r="O3167" s="64" t="s">
        <v>568</v>
      </c>
    </row>
    <row r="3168" spans="2:15" x14ac:dyDescent="0.3">
      <c r="B3168" t="s">
        <v>1536</v>
      </c>
      <c r="C3168" t="s">
        <v>17120</v>
      </c>
      <c r="D3168" t="s">
        <v>397</v>
      </c>
      <c r="E3168" s="64">
        <v>0</v>
      </c>
      <c r="F3168" s="64">
        <v>0</v>
      </c>
      <c r="G3168" s="47">
        <v>42041</v>
      </c>
      <c r="H3168" s="71">
        <v>8</v>
      </c>
      <c r="I3168" s="64">
        <v>-1</v>
      </c>
      <c r="J3168" s="64" t="s">
        <v>1538</v>
      </c>
      <c r="K3168" s="64" t="s">
        <v>1535</v>
      </c>
      <c r="L3168" s="64" t="s">
        <v>1535</v>
      </c>
      <c r="M3168" s="64" t="s">
        <v>236</v>
      </c>
      <c r="N3168" s="64" t="s">
        <v>254</v>
      </c>
      <c r="O3168" s="64" t="s">
        <v>568</v>
      </c>
    </row>
    <row r="3169" spans="2:15" x14ac:dyDescent="0.3">
      <c r="B3169" t="s">
        <v>1536</v>
      </c>
      <c r="C3169" t="s">
        <v>17133</v>
      </c>
      <c r="D3169" t="s">
        <v>523</v>
      </c>
      <c r="E3169" s="64">
        <v>0</v>
      </c>
      <c r="F3169" s="64">
        <v>0</v>
      </c>
      <c r="G3169" s="47">
        <v>42063</v>
      </c>
      <c r="H3169" s="71">
        <v>8</v>
      </c>
      <c r="I3169" s="64">
        <v>-1</v>
      </c>
      <c r="J3169" s="64" t="s">
        <v>1538</v>
      </c>
      <c r="K3169" s="64" t="s">
        <v>1535</v>
      </c>
      <c r="L3169" s="64" t="s">
        <v>1535</v>
      </c>
      <c r="M3169" s="64" t="s">
        <v>236</v>
      </c>
      <c r="N3169" s="64" t="s">
        <v>254</v>
      </c>
      <c r="O3169" s="64" t="s">
        <v>568</v>
      </c>
    </row>
    <row r="3170" spans="2:15" x14ac:dyDescent="0.3">
      <c r="B3170" t="s">
        <v>1536</v>
      </c>
      <c r="C3170" t="s">
        <v>17458</v>
      </c>
      <c r="D3170" t="s">
        <v>478</v>
      </c>
      <c r="E3170" s="64">
        <v>0</v>
      </c>
      <c r="F3170" s="64">
        <v>0</v>
      </c>
      <c r="G3170" s="47">
        <v>42041</v>
      </c>
      <c r="H3170" s="71">
        <v>8</v>
      </c>
      <c r="I3170" s="64">
        <v>-1</v>
      </c>
      <c r="J3170" s="64" t="s">
        <v>1538</v>
      </c>
      <c r="K3170" s="64" t="s">
        <v>1535</v>
      </c>
      <c r="L3170" s="64" t="s">
        <v>1535</v>
      </c>
      <c r="M3170" s="64" t="s">
        <v>236</v>
      </c>
      <c r="N3170" s="64" t="s">
        <v>254</v>
      </c>
      <c r="O3170" s="64" t="s">
        <v>568</v>
      </c>
    </row>
    <row r="3171" spans="2:15" x14ac:dyDescent="0.3">
      <c r="B3171" t="s">
        <v>1536</v>
      </c>
      <c r="C3171" t="s">
        <v>17551</v>
      </c>
      <c r="D3171" t="s">
        <v>543</v>
      </c>
      <c r="E3171" s="64">
        <v>0</v>
      </c>
      <c r="F3171" s="64">
        <v>0</v>
      </c>
      <c r="G3171" s="47">
        <v>42053</v>
      </c>
      <c r="H3171" s="71">
        <v>8</v>
      </c>
      <c r="I3171" s="64">
        <v>-1</v>
      </c>
      <c r="J3171" s="64" t="s">
        <v>1538</v>
      </c>
      <c r="K3171" s="64" t="s">
        <v>1535</v>
      </c>
      <c r="L3171" s="64" t="s">
        <v>1535</v>
      </c>
      <c r="M3171" s="64" t="s">
        <v>246</v>
      </c>
      <c r="N3171" s="64" t="s">
        <v>254</v>
      </c>
      <c r="O3171" s="64" t="s">
        <v>568</v>
      </c>
    </row>
    <row r="3172" spans="2:15" x14ac:dyDescent="0.3">
      <c r="B3172" t="s">
        <v>1536</v>
      </c>
      <c r="C3172" t="s">
        <v>12404</v>
      </c>
      <c r="D3172" t="s">
        <v>1557</v>
      </c>
      <c r="E3172" s="64">
        <v>0</v>
      </c>
      <c r="F3172" s="64">
        <v>0</v>
      </c>
      <c r="G3172" s="47">
        <v>42034</v>
      </c>
      <c r="H3172" s="71">
        <v>8.0833333333333339</v>
      </c>
      <c r="I3172" s="64">
        <v>-1</v>
      </c>
      <c r="J3172" s="64" t="s">
        <v>1538</v>
      </c>
      <c r="K3172" s="64" t="s">
        <v>1535</v>
      </c>
      <c r="L3172" s="64" t="s">
        <v>1535</v>
      </c>
      <c r="M3172" s="64" t="s">
        <v>246</v>
      </c>
      <c r="N3172" s="64" t="s">
        <v>254</v>
      </c>
      <c r="O3172" s="64" t="s">
        <v>568</v>
      </c>
    </row>
    <row r="3173" spans="2:15" x14ac:dyDescent="0.3">
      <c r="B3173" t="s">
        <v>1536</v>
      </c>
      <c r="C3173" t="s">
        <v>12506</v>
      </c>
      <c r="D3173" t="s">
        <v>477</v>
      </c>
      <c r="E3173" s="64">
        <v>0</v>
      </c>
      <c r="F3173" s="64">
        <v>0</v>
      </c>
      <c r="G3173" s="47">
        <v>42033</v>
      </c>
      <c r="H3173" s="71">
        <v>8.0833333333333339</v>
      </c>
      <c r="I3173" s="64">
        <v>-1</v>
      </c>
      <c r="J3173" s="64" t="s">
        <v>1538</v>
      </c>
      <c r="K3173" s="64" t="s">
        <v>1535</v>
      </c>
      <c r="L3173" s="64" t="s">
        <v>1535</v>
      </c>
      <c r="M3173" s="64" t="s">
        <v>242</v>
      </c>
      <c r="N3173" s="64" t="s">
        <v>254</v>
      </c>
      <c r="O3173" s="64" t="s">
        <v>568</v>
      </c>
    </row>
    <row r="3174" spans="2:15" x14ac:dyDescent="0.3">
      <c r="B3174" t="s">
        <v>1536</v>
      </c>
      <c r="C3174" t="s">
        <v>12649</v>
      </c>
      <c r="D3174" t="s">
        <v>446</v>
      </c>
      <c r="E3174" s="64">
        <v>0</v>
      </c>
      <c r="F3174" s="64">
        <v>0</v>
      </c>
      <c r="G3174" s="47">
        <v>42034</v>
      </c>
      <c r="H3174" s="71">
        <v>8.0833333333333339</v>
      </c>
      <c r="I3174" s="64">
        <v>-1</v>
      </c>
      <c r="J3174" s="64" t="s">
        <v>1538</v>
      </c>
      <c r="K3174" s="64" t="s">
        <v>1535</v>
      </c>
      <c r="L3174" s="64" t="s">
        <v>1535</v>
      </c>
      <c r="M3174" s="64" t="s">
        <v>236</v>
      </c>
      <c r="N3174" s="64" t="s">
        <v>254</v>
      </c>
      <c r="O3174" s="64" t="s">
        <v>568</v>
      </c>
    </row>
    <row r="3175" spans="2:15" x14ac:dyDescent="0.3">
      <c r="B3175" t="s">
        <v>1536</v>
      </c>
      <c r="C3175" t="s">
        <v>12855</v>
      </c>
      <c r="D3175" t="s">
        <v>1874</v>
      </c>
      <c r="E3175" s="64">
        <v>0</v>
      </c>
      <c r="F3175" s="64">
        <v>0</v>
      </c>
      <c r="G3175" s="47">
        <v>42025</v>
      </c>
      <c r="H3175" s="71">
        <v>8.0833333333333339</v>
      </c>
      <c r="I3175" s="64">
        <v>-1</v>
      </c>
      <c r="J3175" s="64" t="s">
        <v>249</v>
      </c>
      <c r="K3175" s="64" t="s">
        <v>2173</v>
      </c>
      <c r="L3175" s="64" t="s">
        <v>12856</v>
      </c>
      <c r="M3175" s="64" t="s">
        <v>236</v>
      </c>
      <c r="N3175" s="64" t="s">
        <v>254</v>
      </c>
      <c r="O3175" s="64" t="s">
        <v>568</v>
      </c>
    </row>
    <row r="3176" spans="2:15" x14ac:dyDescent="0.3">
      <c r="B3176" t="s">
        <v>1536</v>
      </c>
      <c r="C3176" t="s">
        <v>13109</v>
      </c>
      <c r="D3176" t="s">
        <v>1768</v>
      </c>
      <c r="E3176" s="64">
        <v>0</v>
      </c>
      <c r="F3176" s="64">
        <v>0</v>
      </c>
      <c r="G3176" s="47">
        <v>42025</v>
      </c>
      <c r="H3176" s="71">
        <v>8.0833333333333339</v>
      </c>
      <c r="I3176" s="64">
        <v>-1</v>
      </c>
      <c r="J3176" s="64" t="s">
        <v>249</v>
      </c>
      <c r="K3176" s="64" t="s">
        <v>2173</v>
      </c>
      <c r="L3176" s="64" t="s">
        <v>12157</v>
      </c>
      <c r="M3176" s="64" t="s">
        <v>236</v>
      </c>
      <c r="N3176" s="64" t="s">
        <v>254</v>
      </c>
      <c r="O3176" s="64" t="s">
        <v>568</v>
      </c>
    </row>
    <row r="3177" spans="2:15" x14ac:dyDescent="0.3">
      <c r="B3177" t="s">
        <v>1536</v>
      </c>
      <c r="C3177" t="s">
        <v>13187</v>
      </c>
      <c r="D3177" t="s">
        <v>261</v>
      </c>
      <c r="E3177" s="64">
        <v>0</v>
      </c>
      <c r="F3177" s="64">
        <v>0</v>
      </c>
      <c r="G3177" s="47">
        <v>42018</v>
      </c>
      <c r="H3177" s="71">
        <v>8.0833333333333339</v>
      </c>
      <c r="I3177" s="64">
        <v>-1</v>
      </c>
      <c r="J3177" s="64" t="s">
        <v>1538</v>
      </c>
      <c r="K3177" s="64" t="s">
        <v>2160</v>
      </c>
      <c r="L3177" s="64" t="s">
        <v>2936</v>
      </c>
      <c r="M3177" s="64" t="s">
        <v>242</v>
      </c>
      <c r="N3177" s="64" t="s">
        <v>254</v>
      </c>
      <c r="O3177" s="64" t="s">
        <v>568</v>
      </c>
    </row>
    <row r="3178" spans="2:15" x14ac:dyDescent="0.3">
      <c r="B3178" t="s">
        <v>1536</v>
      </c>
      <c r="C3178" t="s">
        <v>12110</v>
      </c>
      <c r="D3178" t="s">
        <v>2301</v>
      </c>
      <c r="E3178" s="64">
        <v>0</v>
      </c>
      <c r="F3178" s="64">
        <v>0</v>
      </c>
      <c r="G3178" s="47">
        <v>42016</v>
      </c>
      <c r="H3178" s="71">
        <v>8.0833333333333339</v>
      </c>
      <c r="I3178" s="64">
        <v>-1</v>
      </c>
      <c r="J3178" s="64" t="s">
        <v>1538</v>
      </c>
      <c r="K3178" s="64" t="s">
        <v>2160</v>
      </c>
      <c r="L3178" s="64" t="s">
        <v>2992</v>
      </c>
      <c r="M3178" s="64" t="s">
        <v>236</v>
      </c>
      <c r="N3178" s="64" t="s">
        <v>254</v>
      </c>
      <c r="O3178" s="64" t="s">
        <v>568</v>
      </c>
    </row>
    <row r="3179" spans="2:15" x14ac:dyDescent="0.3">
      <c r="B3179" t="s">
        <v>1536</v>
      </c>
      <c r="C3179" t="s">
        <v>14045</v>
      </c>
      <c r="D3179" t="s">
        <v>1774</v>
      </c>
      <c r="E3179" s="64">
        <v>1</v>
      </c>
      <c r="F3179" s="64">
        <v>9449.85</v>
      </c>
      <c r="G3179" s="47">
        <v>42033</v>
      </c>
      <c r="H3179" s="71">
        <v>8.0833333333333339</v>
      </c>
      <c r="I3179" s="64">
        <v>-1</v>
      </c>
      <c r="J3179" s="64" t="s">
        <v>249</v>
      </c>
      <c r="K3179" s="64" t="s">
        <v>2176</v>
      </c>
      <c r="L3179" s="64" t="s">
        <v>11288</v>
      </c>
      <c r="M3179" s="64" t="s">
        <v>242</v>
      </c>
      <c r="N3179" s="64" t="s">
        <v>254</v>
      </c>
      <c r="O3179" s="64" t="s">
        <v>568</v>
      </c>
    </row>
    <row r="3180" spans="2:15" x14ac:dyDescent="0.3">
      <c r="B3180" t="s">
        <v>1536</v>
      </c>
      <c r="C3180" t="s">
        <v>14243</v>
      </c>
      <c r="D3180" t="s">
        <v>379</v>
      </c>
      <c r="E3180" s="64">
        <v>0</v>
      </c>
      <c r="F3180" s="64">
        <v>0</v>
      </c>
      <c r="G3180" s="47">
        <v>42017</v>
      </c>
      <c r="H3180" s="71">
        <v>8.0833333333333339</v>
      </c>
      <c r="I3180" s="64">
        <v>-1</v>
      </c>
      <c r="J3180" s="64" t="s">
        <v>249</v>
      </c>
      <c r="K3180" s="64" t="s">
        <v>2160</v>
      </c>
      <c r="L3180" s="64" t="s">
        <v>1535</v>
      </c>
      <c r="M3180" s="64" t="s">
        <v>236</v>
      </c>
      <c r="N3180" s="64" t="s">
        <v>254</v>
      </c>
      <c r="O3180" s="64" t="s">
        <v>568</v>
      </c>
    </row>
    <row r="3181" spans="2:15" x14ac:dyDescent="0.3">
      <c r="B3181" t="s">
        <v>1546</v>
      </c>
      <c r="C3181" t="s">
        <v>14259</v>
      </c>
      <c r="D3181" t="s">
        <v>1979</v>
      </c>
      <c r="E3181" s="64">
        <v>0</v>
      </c>
      <c r="F3181" s="64">
        <v>0</v>
      </c>
      <c r="G3181" s="47">
        <v>42006</v>
      </c>
      <c r="H3181" s="71">
        <v>8.0833333333333339</v>
      </c>
      <c r="I3181" s="64">
        <v>-1</v>
      </c>
      <c r="J3181" s="64" t="s">
        <v>1538</v>
      </c>
      <c r="K3181" s="64" t="s">
        <v>2176</v>
      </c>
      <c r="L3181" s="64" t="s">
        <v>5495</v>
      </c>
      <c r="M3181" s="64" t="s">
        <v>236</v>
      </c>
      <c r="N3181" s="64" t="s">
        <v>254</v>
      </c>
      <c r="O3181" s="64" t="s">
        <v>568</v>
      </c>
    </row>
    <row r="3182" spans="2:15" x14ac:dyDescent="0.3">
      <c r="B3182" t="s">
        <v>1536</v>
      </c>
      <c r="C3182" t="s">
        <v>14315</v>
      </c>
      <c r="D3182" t="s">
        <v>1534</v>
      </c>
      <c r="E3182" s="64">
        <v>0</v>
      </c>
      <c r="F3182" s="64">
        <v>0</v>
      </c>
      <c r="G3182" s="47">
        <v>42018</v>
      </c>
      <c r="H3182" s="71">
        <v>8.0833333333333339</v>
      </c>
      <c r="I3182" s="64">
        <v>-1</v>
      </c>
      <c r="J3182" s="64" t="s">
        <v>249</v>
      </c>
      <c r="K3182" s="64" t="s">
        <v>2160</v>
      </c>
      <c r="L3182" s="64" t="s">
        <v>4726</v>
      </c>
      <c r="M3182" s="64" t="s">
        <v>236</v>
      </c>
      <c r="N3182" s="64" t="s">
        <v>254</v>
      </c>
      <c r="O3182" s="64" t="s">
        <v>568</v>
      </c>
    </row>
    <row r="3183" spans="2:15" x14ac:dyDescent="0.3">
      <c r="B3183" t="s">
        <v>1536</v>
      </c>
      <c r="C3183" t="s">
        <v>14535</v>
      </c>
      <c r="D3183" t="s">
        <v>1629</v>
      </c>
      <c r="E3183" s="64">
        <v>0</v>
      </c>
      <c r="F3183" s="64">
        <v>0</v>
      </c>
      <c r="G3183" s="47">
        <v>42034</v>
      </c>
      <c r="H3183" s="71">
        <v>8.0833333333333339</v>
      </c>
      <c r="I3183" s="64">
        <v>-1</v>
      </c>
      <c r="J3183" s="64" t="s">
        <v>1538</v>
      </c>
      <c r="K3183" s="64" t="s">
        <v>2176</v>
      </c>
      <c r="L3183" s="64" t="s">
        <v>14160</v>
      </c>
      <c r="M3183" s="64" t="s">
        <v>241</v>
      </c>
      <c r="N3183" s="64" t="s">
        <v>254</v>
      </c>
      <c r="O3183" s="64" t="s">
        <v>568</v>
      </c>
    </row>
    <row r="3184" spans="2:15" x14ac:dyDescent="0.3">
      <c r="B3184" t="s">
        <v>1536</v>
      </c>
      <c r="C3184" t="s">
        <v>14824</v>
      </c>
      <c r="D3184" t="s">
        <v>1968</v>
      </c>
      <c r="E3184" s="64">
        <v>0</v>
      </c>
      <c r="F3184" s="64">
        <v>0</v>
      </c>
      <c r="G3184" s="47">
        <v>42034</v>
      </c>
      <c r="H3184" s="71">
        <v>8.0833333333333339</v>
      </c>
      <c r="I3184" s="64">
        <v>-1</v>
      </c>
      <c r="J3184" s="64" t="s">
        <v>1538</v>
      </c>
      <c r="K3184" s="64" t="s">
        <v>2176</v>
      </c>
      <c r="L3184" s="64" t="s">
        <v>5327</v>
      </c>
      <c r="M3184" s="64" t="s">
        <v>236</v>
      </c>
      <c r="N3184" s="64" t="s">
        <v>254</v>
      </c>
      <c r="O3184" s="64" t="s">
        <v>568</v>
      </c>
    </row>
    <row r="3185" spans="2:15" x14ac:dyDescent="0.3">
      <c r="B3185" t="s">
        <v>1546</v>
      </c>
      <c r="C3185" t="s">
        <v>14842</v>
      </c>
      <c r="D3185" t="s">
        <v>2729</v>
      </c>
      <c r="E3185" s="64">
        <v>0</v>
      </c>
      <c r="F3185" s="64">
        <v>0</v>
      </c>
      <c r="G3185" s="47">
        <v>42024</v>
      </c>
      <c r="H3185" s="71">
        <v>8.0833333333333339</v>
      </c>
      <c r="I3185" s="64">
        <v>-1</v>
      </c>
      <c r="J3185" s="64" t="s">
        <v>249</v>
      </c>
      <c r="K3185" s="64" t="s">
        <v>2160</v>
      </c>
      <c r="L3185" s="64" t="s">
        <v>2925</v>
      </c>
      <c r="M3185" s="64" t="s">
        <v>242</v>
      </c>
      <c r="N3185" s="64" t="s">
        <v>254</v>
      </c>
      <c r="O3185" s="64" t="s">
        <v>568</v>
      </c>
    </row>
    <row r="3186" spans="2:15" x14ac:dyDescent="0.3">
      <c r="B3186" t="s">
        <v>1536</v>
      </c>
      <c r="C3186" t="s">
        <v>12122</v>
      </c>
      <c r="D3186" t="s">
        <v>2259</v>
      </c>
      <c r="E3186" s="64">
        <v>0</v>
      </c>
      <c r="F3186" s="64">
        <v>0</v>
      </c>
      <c r="G3186" s="47">
        <v>42006</v>
      </c>
      <c r="H3186" s="71">
        <v>8.0833333333333339</v>
      </c>
      <c r="I3186" s="64">
        <v>78642</v>
      </c>
      <c r="J3186" s="64" t="s">
        <v>1538</v>
      </c>
      <c r="K3186" s="64" t="s">
        <v>2160</v>
      </c>
      <c r="L3186" s="64" t="s">
        <v>4726</v>
      </c>
      <c r="M3186" s="64" t="s">
        <v>236</v>
      </c>
      <c r="N3186" s="64" t="s">
        <v>254</v>
      </c>
      <c r="O3186" s="64" t="s">
        <v>568</v>
      </c>
    </row>
    <row r="3187" spans="2:15" x14ac:dyDescent="0.3">
      <c r="B3187" t="s">
        <v>1536</v>
      </c>
      <c r="C3187" t="s">
        <v>14988</v>
      </c>
      <c r="D3187" t="s">
        <v>1403</v>
      </c>
      <c r="E3187" s="64">
        <v>0</v>
      </c>
      <c r="F3187" s="64">
        <v>0</v>
      </c>
      <c r="G3187" s="47">
        <v>42021</v>
      </c>
      <c r="H3187" s="71">
        <v>8.0833333333333339</v>
      </c>
      <c r="I3187" s="64">
        <v>-1</v>
      </c>
      <c r="J3187" s="64" t="s">
        <v>1538</v>
      </c>
      <c r="K3187" s="64" t="s">
        <v>2173</v>
      </c>
      <c r="L3187" s="64" t="s">
        <v>3010</v>
      </c>
      <c r="M3187" s="64" t="s">
        <v>242</v>
      </c>
      <c r="N3187" s="64" t="s">
        <v>254</v>
      </c>
      <c r="O3187" s="64" t="s">
        <v>568</v>
      </c>
    </row>
    <row r="3188" spans="2:15" x14ac:dyDescent="0.3">
      <c r="B3188" t="s">
        <v>1536</v>
      </c>
      <c r="C3188" t="s">
        <v>15080</v>
      </c>
      <c r="D3188" t="s">
        <v>1731</v>
      </c>
      <c r="E3188" s="64">
        <v>0</v>
      </c>
      <c r="F3188" s="64">
        <v>0</v>
      </c>
      <c r="G3188" s="47">
        <v>42034</v>
      </c>
      <c r="H3188" s="71">
        <v>8.0833333333333339</v>
      </c>
      <c r="I3188" s="64">
        <v>-1</v>
      </c>
      <c r="J3188" s="64" t="s">
        <v>1538</v>
      </c>
      <c r="K3188" s="64" t="s">
        <v>2160</v>
      </c>
      <c r="L3188" s="64" t="s">
        <v>4235</v>
      </c>
      <c r="M3188" s="64" t="s">
        <v>236</v>
      </c>
      <c r="N3188" s="64" t="s">
        <v>254</v>
      </c>
      <c r="O3188" s="64" t="s">
        <v>568</v>
      </c>
    </row>
    <row r="3189" spans="2:15" x14ac:dyDescent="0.3">
      <c r="B3189" t="s">
        <v>1536</v>
      </c>
      <c r="C3189" t="s">
        <v>12287</v>
      </c>
      <c r="D3189" t="s">
        <v>2285</v>
      </c>
      <c r="E3189" s="64">
        <v>0</v>
      </c>
      <c r="F3189" s="64">
        <v>0</v>
      </c>
      <c r="G3189" s="47">
        <v>42024</v>
      </c>
      <c r="H3189" s="71">
        <v>8.0833333333333339</v>
      </c>
      <c r="I3189" s="64">
        <v>140904</v>
      </c>
      <c r="J3189" s="64" t="s">
        <v>1538</v>
      </c>
      <c r="K3189" s="64" t="s">
        <v>2173</v>
      </c>
      <c r="L3189" s="64" t="s">
        <v>11455</v>
      </c>
      <c r="M3189" s="64" t="s">
        <v>242</v>
      </c>
      <c r="N3189" s="64" t="s">
        <v>254</v>
      </c>
      <c r="O3189" s="64" t="s">
        <v>568</v>
      </c>
    </row>
    <row r="3190" spans="2:15" x14ac:dyDescent="0.3">
      <c r="B3190" t="s">
        <v>1536</v>
      </c>
      <c r="C3190" t="s">
        <v>15429</v>
      </c>
      <c r="D3190" t="s">
        <v>13812</v>
      </c>
      <c r="E3190" s="64">
        <v>0</v>
      </c>
      <c r="F3190" s="64">
        <v>0</v>
      </c>
      <c r="G3190" s="47">
        <v>42021</v>
      </c>
      <c r="H3190" s="71">
        <v>8.0833333333333339</v>
      </c>
      <c r="I3190" s="64">
        <v>-1</v>
      </c>
      <c r="J3190" s="64" t="s">
        <v>1538</v>
      </c>
      <c r="K3190" s="64" t="s">
        <v>2160</v>
      </c>
      <c r="L3190" s="64" t="s">
        <v>2936</v>
      </c>
      <c r="M3190" s="64" t="s">
        <v>239</v>
      </c>
      <c r="N3190" s="64" t="s">
        <v>254</v>
      </c>
      <c r="O3190" s="64" t="s">
        <v>568</v>
      </c>
    </row>
    <row r="3191" spans="2:15" x14ac:dyDescent="0.3">
      <c r="B3191" t="s">
        <v>1536</v>
      </c>
      <c r="C3191" t="s">
        <v>15500</v>
      </c>
      <c r="D3191" t="s">
        <v>333</v>
      </c>
      <c r="E3191" s="64">
        <v>0</v>
      </c>
      <c r="F3191" s="64">
        <v>0</v>
      </c>
      <c r="G3191" s="47">
        <v>42025</v>
      </c>
      <c r="H3191" s="71">
        <v>8.0833333333333339</v>
      </c>
      <c r="I3191" s="64">
        <v>-1</v>
      </c>
      <c r="J3191" s="64" t="s">
        <v>249</v>
      </c>
      <c r="K3191" s="64" t="s">
        <v>2160</v>
      </c>
      <c r="L3191" s="64" t="s">
        <v>12940</v>
      </c>
      <c r="M3191" s="64" t="s">
        <v>236</v>
      </c>
      <c r="N3191" s="64" t="s">
        <v>254</v>
      </c>
      <c r="O3191" s="64" t="s">
        <v>568</v>
      </c>
    </row>
    <row r="3192" spans="2:15" x14ac:dyDescent="0.3">
      <c r="B3192" t="s">
        <v>1536</v>
      </c>
      <c r="C3192" t="s">
        <v>15595</v>
      </c>
      <c r="D3192" t="s">
        <v>1723</v>
      </c>
      <c r="E3192" s="64">
        <v>0</v>
      </c>
      <c r="F3192" s="64">
        <v>0</v>
      </c>
      <c r="G3192" s="47">
        <v>42006</v>
      </c>
      <c r="H3192" s="71">
        <v>8.0833333333333339</v>
      </c>
      <c r="I3192" s="64">
        <v>-1</v>
      </c>
      <c r="J3192" s="64" t="s">
        <v>1538</v>
      </c>
      <c r="K3192" s="64" t="s">
        <v>2176</v>
      </c>
      <c r="L3192" s="64" t="s">
        <v>12873</v>
      </c>
      <c r="M3192" s="64" t="s">
        <v>236</v>
      </c>
      <c r="N3192" s="64" t="s">
        <v>254</v>
      </c>
      <c r="O3192" s="64" t="s">
        <v>568</v>
      </c>
    </row>
    <row r="3193" spans="2:15" x14ac:dyDescent="0.3">
      <c r="B3193" t="s">
        <v>1536</v>
      </c>
      <c r="C3193" t="s">
        <v>15808</v>
      </c>
      <c r="D3193" t="s">
        <v>14985</v>
      </c>
      <c r="E3193" s="64">
        <v>0</v>
      </c>
      <c r="F3193" s="64">
        <v>0</v>
      </c>
      <c r="G3193" s="47">
        <v>42023</v>
      </c>
      <c r="H3193" s="71">
        <v>8.0833333333333339</v>
      </c>
      <c r="I3193" s="64">
        <v>-1</v>
      </c>
      <c r="J3193" s="64" t="s">
        <v>1538</v>
      </c>
      <c r="K3193" s="64" t="s">
        <v>2160</v>
      </c>
      <c r="L3193" s="64" t="s">
        <v>13235</v>
      </c>
      <c r="M3193" s="64" t="s">
        <v>242</v>
      </c>
      <c r="N3193" s="64" t="s">
        <v>254</v>
      </c>
      <c r="O3193" s="64" t="s">
        <v>568</v>
      </c>
    </row>
    <row r="3194" spans="2:15" x14ac:dyDescent="0.3">
      <c r="B3194" t="s">
        <v>1536</v>
      </c>
      <c r="C3194" t="s">
        <v>15832</v>
      </c>
      <c r="D3194" t="s">
        <v>338</v>
      </c>
      <c r="E3194" s="64">
        <v>0</v>
      </c>
      <c r="F3194" s="64">
        <v>0</v>
      </c>
      <c r="G3194" s="47">
        <v>42035</v>
      </c>
      <c r="H3194" s="71">
        <v>8.0833333333333339</v>
      </c>
      <c r="I3194" s="64">
        <v>-1</v>
      </c>
      <c r="J3194" s="64" t="s">
        <v>1538</v>
      </c>
      <c r="K3194" s="64" t="s">
        <v>2176</v>
      </c>
      <c r="L3194" s="64" t="s">
        <v>12322</v>
      </c>
      <c r="M3194" s="64" t="s">
        <v>236</v>
      </c>
      <c r="N3194" s="64" t="s">
        <v>254</v>
      </c>
      <c r="O3194" s="64" t="s">
        <v>568</v>
      </c>
    </row>
    <row r="3195" spans="2:15" x14ac:dyDescent="0.3">
      <c r="B3195" t="s">
        <v>1536</v>
      </c>
      <c r="C3195" t="s">
        <v>11848</v>
      </c>
      <c r="D3195" t="s">
        <v>2325</v>
      </c>
      <c r="E3195" s="64">
        <v>0</v>
      </c>
      <c r="F3195" s="64">
        <v>0</v>
      </c>
      <c r="G3195" s="47">
        <v>42018</v>
      </c>
      <c r="H3195" s="71">
        <v>8.0833333333333339</v>
      </c>
      <c r="I3195" s="64">
        <v>196026</v>
      </c>
      <c r="J3195" s="64" t="s">
        <v>249</v>
      </c>
      <c r="K3195" s="64" t="s">
        <v>2160</v>
      </c>
      <c r="L3195" s="64" t="s">
        <v>2992</v>
      </c>
      <c r="M3195" s="64" t="s">
        <v>236</v>
      </c>
      <c r="N3195" s="64" t="s">
        <v>254</v>
      </c>
      <c r="O3195" s="64" t="s">
        <v>568</v>
      </c>
    </row>
    <row r="3196" spans="2:15" x14ac:dyDescent="0.3">
      <c r="B3196" t="s">
        <v>1536</v>
      </c>
      <c r="C3196" t="s">
        <v>11410</v>
      </c>
      <c r="D3196" t="s">
        <v>2508</v>
      </c>
      <c r="E3196" s="64">
        <v>0</v>
      </c>
      <c r="F3196" s="64">
        <v>0</v>
      </c>
      <c r="G3196" s="47">
        <v>42006</v>
      </c>
      <c r="H3196" s="71">
        <v>8.0833333333333339</v>
      </c>
      <c r="I3196" s="64">
        <v>73100</v>
      </c>
      <c r="J3196" s="64" t="s">
        <v>1538</v>
      </c>
      <c r="K3196" s="64" t="s">
        <v>2160</v>
      </c>
      <c r="L3196" s="64" t="s">
        <v>11411</v>
      </c>
      <c r="M3196" s="64" t="s">
        <v>241</v>
      </c>
      <c r="N3196" s="64" t="s">
        <v>254</v>
      </c>
      <c r="O3196" s="64" t="s">
        <v>568</v>
      </c>
    </row>
    <row r="3197" spans="2:15" x14ac:dyDescent="0.3">
      <c r="B3197" t="s">
        <v>1536</v>
      </c>
      <c r="C3197" t="s">
        <v>16061</v>
      </c>
      <c r="D3197" t="s">
        <v>14938</v>
      </c>
      <c r="E3197" s="64">
        <v>0</v>
      </c>
      <c r="F3197" s="64">
        <v>0</v>
      </c>
      <c r="G3197" s="47">
        <v>42006</v>
      </c>
      <c r="H3197" s="71">
        <v>8.0833333333333339</v>
      </c>
      <c r="I3197" s="64">
        <v>-1</v>
      </c>
      <c r="J3197" s="64" t="s">
        <v>1538</v>
      </c>
      <c r="K3197" s="64" t="s">
        <v>2160</v>
      </c>
      <c r="L3197" s="64" t="s">
        <v>12940</v>
      </c>
      <c r="M3197" s="64" t="s">
        <v>246</v>
      </c>
      <c r="N3197" s="64" t="s">
        <v>254</v>
      </c>
      <c r="O3197" s="64" t="s">
        <v>568</v>
      </c>
    </row>
    <row r="3198" spans="2:15" x14ac:dyDescent="0.3">
      <c r="B3198" t="s">
        <v>1536</v>
      </c>
      <c r="C3198" t="s">
        <v>11453</v>
      </c>
      <c r="D3198" t="s">
        <v>2467</v>
      </c>
      <c r="E3198" s="64">
        <v>0</v>
      </c>
      <c r="F3198" s="64">
        <v>0</v>
      </c>
      <c r="G3198" s="47">
        <v>42006</v>
      </c>
      <c r="H3198" s="71">
        <v>8.0833333333333339</v>
      </c>
      <c r="I3198" s="64">
        <v>115388</v>
      </c>
      <c r="J3198" s="64" t="s">
        <v>1538</v>
      </c>
      <c r="K3198" s="64" t="s">
        <v>2160</v>
      </c>
      <c r="L3198" s="64" t="s">
        <v>2992</v>
      </c>
      <c r="M3198" s="64" t="s">
        <v>241</v>
      </c>
      <c r="N3198" s="64" t="s">
        <v>254</v>
      </c>
      <c r="O3198" s="64" t="s">
        <v>568</v>
      </c>
    </row>
    <row r="3199" spans="2:15" x14ac:dyDescent="0.3">
      <c r="B3199" t="s">
        <v>1536</v>
      </c>
      <c r="C3199" t="s">
        <v>16219</v>
      </c>
      <c r="D3199" t="s">
        <v>1465</v>
      </c>
      <c r="E3199" s="64">
        <v>1</v>
      </c>
      <c r="F3199" s="64">
        <v>1363.76</v>
      </c>
      <c r="G3199" s="47">
        <v>42034</v>
      </c>
      <c r="H3199" s="71">
        <v>8.0833333333333339</v>
      </c>
      <c r="I3199" s="64">
        <v>-1</v>
      </c>
      <c r="J3199" s="64" t="s">
        <v>1538</v>
      </c>
      <c r="K3199" s="64" t="s">
        <v>2176</v>
      </c>
      <c r="L3199" s="64" t="s">
        <v>2507</v>
      </c>
      <c r="M3199" s="64" t="s">
        <v>242</v>
      </c>
      <c r="N3199" s="64" t="s">
        <v>254</v>
      </c>
      <c r="O3199" s="64" t="s">
        <v>568</v>
      </c>
    </row>
    <row r="3200" spans="2:15" x14ac:dyDescent="0.3">
      <c r="B3200" t="s">
        <v>1536</v>
      </c>
      <c r="C3200" t="s">
        <v>16320</v>
      </c>
      <c r="D3200" t="s">
        <v>1412</v>
      </c>
      <c r="E3200" s="64">
        <v>0</v>
      </c>
      <c r="F3200" s="64">
        <v>0</v>
      </c>
      <c r="G3200" s="47">
        <v>42023</v>
      </c>
      <c r="H3200" s="71">
        <v>8.0833333333333339</v>
      </c>
      <c r="I3200" s="64">
        <v>-1</v>
      </c>
      <c r="J3200" s="64" t="s">
        <v>1538</v>
      </c>
      <c r="K3200" s="64" t="s">
        <v>2176</v>
      </c>
      <c r="L3200" s="64" t="s">
        <v>11592</v>
      </c>
      <c r="M3200" s="64" t="s">
        <v>241</v>
      </c>
      <c r="N3200" s="64" t="s">
        <v>254</v>
      </c>
      <c r="O3200" s="64" t="s">
        <v>568</v>
      </c>
    </row>
    <row r="3201" spans="2:15" x14ac:dyDescent="0.3">
      <c r="B3201" t="s">
        <v>1536</v>
      </c>
      <c r="C3201" t="s">
        <v>16519</v>
      </c>
      <c r="D3201" t="s">
        <v>381</v>
      </c>
      <c r="E3201" s="64">
        <v>0</v>
      </c>
      <c r="F3201" s="64">
        <v>0</v>
      </c>
      <c r="G3201" s="47">
        <v>42035</v>
      </c>
      <c r="H3201" s="71">
        <v>8.0833333333333339</v>
      </c>
      <c r="I3201" s="64">
        <v>-1</v>
      </c>
      <c r="J3201" s="64" t="s">
        <v>1538</v>
      </c>
      <c r="K3201" s="64" t="s">
        <v>2173</v>
      </c>
      <c r="L3201" s="64" t="s">
        <v>12965</v>
      </c>
      <c r="M3201" s="64" t="s">
        <v>242</v>
      </c>
      <c r="N3201" s="64" t="s">
        <v>254</v>
      </c>
      <c r="O3201" s="64" t="s">
        <v>568</v>
      </c>
    </row>
    <row r="3202" spans="2:15" x14ac:dyDescent="0.3">
      <c r="B3202" t="s">
        <v>1536</v>
      </c>
      <c r="C3202" t="s">
        <v>16556</v>
      </c>
      <c r="D3202" t="s">
        <v>15756</v>
      </c>
      <c r="E3202" s="64">
        <v>0</v>
      </c>
      <c r="F3202" s="64">
        <v>0</v>
      </c>
      <c r="G3202" s="47">
        <v>42024</v>
      </c>
      <c r="H3202" s="71">
        <v>8.0833333333333339</v>
      </c>
      <c r="I3202" s="64">
        <v>-1</v>
      </c>
      <c r="J3202" s="64" t="s">
        <v>1538</v>
      </c>
      <c r="K3202" s="64" t="s">
        <v>2160</v>
      </c>
      <c r="L3202" s="64" t="s">
        <v>2936</v>
      </c>
      <c r="M3202" s="64" t="s">
        <v>242</v>
      </c>
      <c r="N3202" s="64" t="s">
        <v>254</v>
      </c>
      <c r="O3202" s="64" t="s">
        <v>568</v>
      </c>
    </row>
    <row r="3203" spans="2:15" x14ac:dyDescent="0.3">
      <c r="B3203" t="s">
        <v>1536</v>
      </c>
      <c r="C3203" t="s">
        <v>17185</v>
      </c>
      <c r="D3203" t="s">
        <v>545</v>
      </c>
      <c r="E3203" s="64">
        <v>0</v>
      </c>
      <c r="F3203" s="64">
        <v>0</v>
      </c>
      <c r="G3203" s="47">
        <v>42034</v>
      </c>
      <c r="H3203" s="71">
        <v>8.0833333333333339</v>
      </c>
      <c r="I3203" s="64">
        <v>-1</v>
      </c>
      <c r="J3203" s="64" t="s">
        <v>249</v>
      </c>
      <c r="K3203" s="64" t="s">
        <v>1535</v>
      </c>
      <c r="L3203" s="64" t="s">
        <v>1535</v>
      </c>
      <c r="M3203" s="64" t="s">
        <v>236</v>
      </c>
      <c r="N3203" s="64" t="s">
        <v>254</v>
      </c>
      <c r="O3203" s="64" t="s">
        <v>568</v>
      </c>
    </row>
    <row r="3204" spans="2:15" x14ac:dyDescent="0.3">
      <c r="B3204" t="s">
        <v>1536</v>
      </c>
      <c r="C3204" t="s">
        <v>17234</v>
      </c>
      <c r="D3204" t="s">
        <v>1550</v>
      </c>
      <c r="E3204" s="64">
        <v>0</v>
      </c>
      <c r="F3204" s="64">
        <v>0</v>
      </c>
      <c r="G3204" s="47">
        <v>42032</v>
      </c>
      <c r="H3204" s="71">
        <v>8.0833333333333339</v>
      </c>
      <c r="I3204" s="64">
        <v>-1</v>
      </c>
      <c r="J3204" s="64" t="s">
        <v>249</v>
      </c>
      <c r="K3204" s="64" t="s">
        <v>1535</v>
      </c>
      <c r="L3204" s="64" t="s">
        <v>1535</v>
      </c>
      <c r="M3204" s="64" t="s">
        <v>236</v>
      </c>
      <c r="N3204" s="64" t="s">
        <v>254</v>
      </c>
      <c r="O3204" s="64" t="s">
        <v>568</v>
      </c>
    </row>
    <row r="3205" spans="2:15" x14ac:dyDescent="0.3">
      <c r="B3205" t="s">
        <v>1536</v>
      </c>
      <c r="C3205" t="s">
        <v>17267</v>
      </c>
      <c r="D3205" t="s">
        <v>1728</v>
      </c>
      <c r="E3205" s="64">
        <v>0</v>
      </c>
      <c r="F3205" s="64">
        <v>0</v>
      </c>
      <c r="G3205" s="47">
        <v>42006</v>
      </c>
      <c r="H3205" s="71">
        <v>8.0833333333333339</v>
      </c>
      <c r="I3205" s="64">
        <v>-1</v>
      </c>
      <c r="J3205" s="64" t="s">
        <v>1538</v>
      </c>
      <c r="K3205" s="64" t="s">
        <v>1535</v>
      </c>
      <c r="L3205" s="64" t="s">
        <v>1535</v>
      </c>
      <c r="M3205" s="64" t="s">
        <v>236</v>
      </c>
      <c r="N3205" s="64" t="s">
        <v>254</v>
      </c>
      <c r="O3205" s="64" t="s">
        <v>568</v>
      </c>
    </row>
    <row r="3206" spans="2:15" x14ac:dyDescent="0.3">
      <c r="B3206" t="s">
        <v>1536</v>
      </c>
      <c r="C3206" t="s">
        <v>17268</v>
      </c>
      <c r="D3206" t="s">
        <v>16850</v>
      </c>
      <c r="E3206" s="64">
        <v>1</v>
      </c>
      <c r="F3206" s="64">
        <v>3525.62</v>
      </c>
      <c r="G3206" s="47">
        <v>42034</v>
      </c>
      <c r="H3206" s="71">
        <v>8.0833333333333339</v>
      </c>
      <c r="I3206" s="64">
        <v>-1</v>
      </c>
      <c r="J3206" s="64" t="s">
        <v>1538</v>
      </c>
      <c r="K3206" s="64" t="s">
        <v>1535</v>
      </c>
      <c r="L3206" s="64" t="s">
        <v>1535</v>
      </c>
      <c r="M3206" s="64" t="s">
        <v>246</v>
      </c>
      <c r="N3206" s="64" t="s">
        <v>254</v>
      </c>
      <c r="O3206" s="64" t="s">
        <v>568</v>
      </c>
    </row>
    <row r="3207" spans="2:15" x14ac:dyDescent="0.3">
      <c r="B3207" t="s">
        <v>1536</v>
      </c>
      <c r="C3207" t="s">
        <v>17585</v>
      </c>
      <c r="D3207" t="s">
        <v>1767</v>
      </c>
      <c r="E3207" s="64">
        <v>0</v>
      </c>
      <c r="F3207" s="64">
        <v>0</v>
      </c>
      <c r="G3207" s="47">
        <v>42033</v>
      </c>
      <c r="H3207" s="71">
        <v>8.0833333333333339</v>
      </c>
      <c r="I3207" s="64">
        <v>-1</v>
      </c>
      <c r="J3207" s="64" t="s">
        <v>249</v>
      </c>
      <c r="K3207" s="64" t="s">
        <v>1535</v>
      </c>
      <c r="L3207" s="64" t="s">
        <v>1535</v>
      </c>
      <c r="M3207" s="64" t="s">
        <v>236</v>
      </c>
      <c r="N3207" s="64" t="s">
        <v>254</v>
      </c>
      <c r="O3207" s="64" t="s">
        <v>568</v>
      </c>
    </row>
    <row r="3208" spans="2:15" x14ac:dyDescent="0.3">
      <c r="B3208" t="s">
        <v>1536</v>
      </c>
      <c r="C3208" t="s">
        <v>17655</v>
      </c>
      <c r="D3208" t="s">
        <v>518</v>
      </c>
      <c r="E3208" s="64">
        <v>1</v>
      </c>
      <c r="F3208" s="64">
        <v>4304.3900000000003</v>
      </c>
      <c r="G3208" s="47">
        <v>42020</v>
      </c>
      <c r="H3208" s="71">
        <v>8.0833333333333339</v>
      </c>
      <c r="I3208" s="64">
        <v>-1</v>
      </c>
      <c r="J3208" s="64" t="s">
        <v>249</v>
      </c>
      <c r="K3208" s="64" t="s">
        <v>1535</v>
      </c>
      <c r="L3208" s="64" t="s">
        <v>1535</v>
      </c>
      <c r="M3208" s="64" t="s">
        <v>236</v>
      </c>
      <c r="N3208" s="64" t="s">
        <v>254</v>
      </c>
      <c r="O3208" s="64" t="s">
        <v>568</v>
      </c>
    </row>
    <row r="3209" spans="2:15" x14ac:dyDescent="0.3">
      <c r="B3209" t="s">
        <v>1536</v>
      </c>
      <c r="C3209" t="s">
        <v>12724</v>
      </c>
      <c r="D3209" t="s">
        <v>521</v>
      </c>
      <c r="E3209" s="64">
        <v>0</v>
      </c>
      <c r="F3209" s="64">
        <v>0</v>
      </c>
      <c r="G3209" s="47">
        <v>41977</v>
      </c>
      <c r="H3209" s="71">
        <v>8.1666666666666661</v>
      </c>
      <c r="I3209" s="64">
        <v>-1</v>
      </c>
      <c r="J3209" s="64" t="s">
        <v>249</v>
      </c>
      <c r="K3209" s="64" t="s">
        <v>1535</v>
      </c>
      <c r="L3209" s="64" t="s">
        <v>1535</v>
      </c>
      <c r="M3209" s="64" t="s">
        <v>242</v>
      </c>
      <c r="N3209" s="64" t="s">
        <v>254</v>
      </c>
      <c r="O3209" s="64" t="s">
        <v>568</v>
      </c>
    </row>
    <row r="3210" spans="2:15" x14ac:dyDescent="0.3">
      <c r="B3210" t="s">
        <v>1536</v>
      </c>
      <c r="C3210" t="s">
        <v>12751</v>
      </c>
      <c r="D3210" t="s">
        <v>284</v>
      </c>
      <c r="E3210" s="64">
        <v>0</v>
      </c>
      <c r="F3210" s="64">
        <v>0</v>
      </c>
      <c r="G3210" s="47">
        <v>42003</v>
      </c>
      <c r="H3210" s="71">
        <v>8.1666666666666661</v>
      </c>
      <c r="I3210" s="64">
        <v>-1</v>
      </c>
      <c r="J3210" s="64" t="s">
        <v>249</v>
      </c>
      <c r="K3210" s="64" t="s">
        <v>1535</v>
      </c>
      <c r="L3210" s="64" t="s">
        <v>1535</v>
      </c>
      <c r="M3210" s="64" t="s">
        <v>236</v>
      </c>
      <c r="N3210" s="64" t="s">
        <v>254</v>
      </c>
      <c r="O3210" s="64" t="s">
        <v>568</v>
      </c>
    </row>
    <row r="3211" spans="2:15" x14ac:dyDescent="0.3">
      <c r="B3211" t="s">
        <v>1536</v>
      </c>
      <c r="C3211" t="s">
        <v>12870</v>
      </c>
      <c r="D3211" t="s">
        <v>1860</v>
      </c>
      <c r="E3211" s="64">
        <v>0</v>
      </c>
      <c r="F3211" s="64">
        <v>0</v>
      </c>
      <c r="G3211" s="47">
        <v>41999</v>
      </c>
      <c r="H3211" s="71">
        <v>8.1666666666666661</v>
      </c>
      <c r="I3211" s="64">
        <v>-1</v>
      </c>
      <c r="J3211" s="64" t="s">
        <v>249</v>
      </c>
      <c r="K3211" s="64" t="s">
        <v>2173</v>
      </c>
      <c r="L3211" s="64" t="s">
        <v>12871</v>
      </c>
      <c r="M3211" s="64" t="s">
        <v>242</v>
      </c>
      <c r="N3211" s="64" t="s">
        <v>254</v>
      </c>
      <c r="O3211" s="64" t="s">
        <v>568</v>
      </c>
    </row>
    <row r="3212" spans="2:15" x14ac:dyDescent="0.3">
      <c r="B3212" t="s">
        <v>1536</v>
      </c>
      <c r="C3212" t="s">
        <v>13023</v>
      </c>
      <c r="D3212" t="s">
        <v>1511</v>
      </c>
      <c r="E3212" s="64">
        <v>0</v>
      </c>
      <c r="F3212" s="64">
        <v>0</v>
      </c>
      <c r="G3212" s="47">
        <v>41984</v>
      </c>
      <c r="H3212" s="71">
        <v>8.1666666666666661</v>
      </c>
      <c r="I3212" s="64">
        <v>-1</v>
      </c>
      <c r="J3212" s="64" t="s">
        <v>1538</v>
      </c>
      <c r="K3212" s="64" t="s">
        <v>2160</v>
      </c>
      <c r="L3212" s="64" t="s">
        <v>2971</v>
      </c>
      <c r="M3212" s="64" t="s">
        <v>236</v>
      </c>
      <c r="N3212" s="64" t="s">
        <v>254</v>
      </c>
      <c r="O3212" s="64" t="s">
        <v>568</v>
      </c>
    </row>
    <row r="3213" spans="2:15" x14ac:dyDescent="0.3">
      <c r="B3213" t="s">
        <v>1536</v>
      </c>
      <c r="C3213" t="s">
        <v>13177</v>
      </c>
      <c r="D3213" t="s">
        <v>1876</v>
      </c>
      <c r="E3213" s="64">
        <v>0</v>
      </c>
      <c r="F3213" s="64">
        <v>0</v>
      </c>
      <c r="G3213" s="47">
        <v>41999</v>
      </c>
      <c r="H3213" s="71">
        <v>8.1666666666666661</v>
      </c>
      <c r="I3213" s="64">
        <v>-1</v>
      </c>
      <c r="J3213" s="64" t="s">
        <v>1538</v>
      </c>
      <c r="K3213" s="64" t="s">
        <v>2160</v>
      </c>
      <c r="L3213" s="64" t="s">
        <v>2936</v>
      </c>
      <c r="M3213" s="64" t="s">
        <v>236</v>
      </c>
      <c r="N3213" s="64" t="s">
        <v>254</v>
      </c>
      <c r="O3213" s="64" t="s">
        <v>568</v>
      </c>
    </row>
    <row r="3214" spans="2:15" x14ac:dyDescent="0.3">
      <c r="B3214" t="s">
        <v>1536</v>
      </c>
      <c r="C3214" t="s">
        <v>13259</v>
      </c>
      <c r="D3214" t="s">
        <v>13260</v>
      </c>
      <c r="E3214" s="64">
        <v>0</v>
      </c>
      <c r="F3214" s="64">
        <v>0</v>
      </c>
      <c r="G3214" s="47">
        <v>42004</v>
      </c>
      <c r="H3214" s="71">
        <v>8.1666666666666661</v>
      </c>
      <c r="I3214" s="64">
        <v>-1</v>
      </c>
      <c r="J3214" s="64" t="s">
        <v>1538</v>
      </c>
      <c r="K3214" s="64" t="s">
        <v>2176</v>
      </c>
      <c r="L3214" s="64" t="s">
        <v>9475</v>
      </c>
      <c r="M3214" s="64" t="s">
        <v>242</v>
      </c>
      <c r="N3214" s="64" t="s">
        <v>254</v>
      </c>
      <c r="O3214" s="64" t="s">
        <v>568</v>
      </c>
    </row>
    <row r="3215" spans="2:15" x14ac:dyDescent="0.3">
      <c r="B3215" t="s">
        <v>1536</v>
      </c>
      <c r="C3215" t="s">
        <v>13265</v>
      </c>
      <c r="D3215" t="s">
        <v>2056</v>
      </c>
      <c r="E3215" s="64">
        <v>0</v>
      </c>
      <c r="F3215" s="64">
        <v>0</v>
      </c>
      <c r="G3215" s="47">
        <v>42004</v>
      </c>
      <c r="H3215" s="71">
        <v>8.1666666666666661</v>
      </c>
      <c r="I3215" s="64">
        <v>-1</v>
      </c>
      <c r="J3215" s="64" t="s">
        <v>1538</v>
      </c>
      <c r="K3215" s="64" t="s">
        <v>2160</v>
      </c>
      <c r="L3215" s="64" t="s">
        <v>2936</v>
      </c>
      <c r="M3215" s="64" t="s">
        <v>239</v>
      </c>
      <c r="N3215" s="64" t="s">
        <v>254</v>
      </c>
      <c r="O3215" s="64" t="s">
        <v>568</v>
      </c>
    </row>
    <row r="3216" spans="2:15" x14ac:dyDescent="0.3">
      <c r="B3216" t="s">
        <v>1536</v>
      </c>
      <c r="C3216" t="s">
        <v>13382</v>
      </c>
      <c r="D3216" t="s">
        <v>2101</v>
      </c>
      <c r="E3216" s="64">
        <v>0</v>
      </c>
      <c r="F3216" s="64">
        <v>0</v>
      </c>
      <c r="G3216" s="47">
        <v>41999</v>
      </c>
      <c r="H3216" s="71">
        <v>8.1666666666666661</v>
      </c>
      <c r="I3216" s="64">
        <v>-1</v>
      </c>
      <c r="J3216" s="64" t="s">
        <v>1538</v>
      </c>
      <c r="K3216" s="64" t="s">
        <v>2160</v>
      </c>
      <c r="L3216" s="64" t="s">
        <v>3847</v>
      </c>
      <c r="M3216" s="64" t="s">
        <v>242</v>
      </c>
      <c r="N3216" s="64" t="s">
        <v>254</v>
      </c>
      <c r="O3216" s="64" t="s">
        <v>568</v>
      </c>
    </row>
    <row r="3217" spans="2:15" x14ac:dyDescent="0.3">
      <c r="B3217" t="s">
        <v>1536</v>
      </c>
      <c r="C3217" t="s">
        <v>13638</v>
      </c>
      <c r="D3217" t="s">
        <v>1532</v>
      </c>
      <c r="E3217" s="64">
        <v>0</v>
      </c>
      <c r="F3217" s="64">
        <v>0</v>
      </c>
      <c r="G3217" s="47">
        <v>41974</v>
      </c>
      <c r="H3217" s="71">
        <v>8.1666666666666661</v>
      </c>
      <c r="I3217" s="64">
        <v>-1</v>
      </c>
      <c r="J3217" s="64" t="s">
        <v>1538</v>
      </c>
      <c r="K3217" s="64" t="s">
        <v>2160</v>
      </c>
      <c r="L3217" s="64" t="s">
        <v>4726</v>
      </c>
      <c r="M3217" s="64" t="s">
        <v>236</v>
      </c>
      <c r="N3217" s="64" t="s">
        <v>254</v>
      </c>
      <c r="O3217" s="64" t="s">
        <v>568</v>
      </c>
    </row>
    <row r="3218" spans="2:15" x14ac:dyDescent="0.3">
      <c r="B3218" t="s">
        <v>1536</v>
      </c>
      <c r="C3218" t="s">
        <v>13963</v>
      </c>
      <c r="D3218" t="s">
        <v>1986</v>
      </c>
      <c r="E3218" s="64">
        <v>0</v>
      </c>
      <c r="F3218" s="64">
        <v>0</v>
      </c>
      <c r="G3218" s="47">
        <v>42003</v>
      </c>
      <c r="H3218" s="71">
        <v>8.1666666666666661</v>
      </c>
      <c r="I3218" s="64">
        <v>-1</v>
      </c>
      <c r="J3218" s="64" t="s">
        <v>1538</v>
      </c>
      <c r="K3218" s="64" t="s">
        <v>2160</v>
      </c>
      <c r="L3218" s="64" t="s">
        <v>2936</v>
      </c>
      <c r="M3218" s="64" t="s">
        <v>242</v>
      </c>
      <c r="N3218" s="64" t="s">
        <v>254</v>
      </c>
      <c r="O3218" s="64" t="s">
        <v>568</v>
      </c>
    </row>
    <row r="3219" spans="2:15" x14ac:dyDescent="0.3">
      <c r="B3219" t="s">
        <v>1536</v>
      </c>
      <c r="C3219" t="s">
        <v>11330</v>
      </c>
      <c r="D3219" t="s">
        <v>2505</v>
      </c>
      <c r="E3219" s="64">
        <v>0</v>
      </c>
      <c r="F3219" s="64">
        <v>0</v>
      </c>
      <c r="G3219" s="47">
        <v>41982</v>
      </c>
      <c r="H3219" s="71">
        <v>8.1666666666666661</v>
      </c>
      <c r="I3219" s="64">
        <v>126411</v>
      </c>
      <c r="J3219" s="64" t="s">
        <v>249</v>
      </c>
      <c r="K3219" s="64" t="s">
        <v>2160</v>
      </c>
      <c r="L3219" s="64" t="s">
        <v>11331</v>
      </c>
      <c r="M3219" s="64" t="s">
        <v>236</v>
      </c>
      <c r="N3219" s="64" t="s">
        <v>254</v>
      </c>
      <c r="O3219" s="64" t="s">
        <v>568</v>
      </c>
    </row>
    <row r="3220" spans="2:15" x14ac:dyDescent="0.3">
      <c r="B3220" t="s">
        <v>1536</v>
      </c>
      <c r="C3220" t="s">
        <v>14300</v>
      </c>
      <c r="D3220" t="s">
        <v>1552</v>
      </c>
      <c r="E3220" s="64">
        <v>0</v>
      </c>
      <c r="F3220" s="64">
        <v>0</v>
      </c>
      <c r="G3220" s="47">
        <v>41993</v>
      </c>
      <c r="H3220" s="71">
        <v>8.1666666666666661</v>
      </c>
      <c r="I3220" s="64">
        <v>-1</v>
      </c>
      <c r="J3220" s="64" t="s">
        <v>249</v>
      </c>
      <c r="K3220" s="64" t="s">
        <v>2160</v>
      </c>
      <c r="L3220" s="64" t="s">
        <v>12861</v>
      </c>
      <c r="M3220" s="64" t="s">
        <v>246</v>
      </c>
      <c r="N3220" s="64" t="s">
        <v>254</v>
      </c>
      <c r="O3220" s="64" t="s">
        <v>568</v>
      </c>
    </row>
    <row r="3221" spans="2:15" x14ac:dyDescent="0.3">
      <c r="B3221" t="s">
        <v>1536</v>
      </c>
      <c r="C3221" t="s">
        <v>14462</v>
      </c>
      <c r="D3221" t="s">
        <v>317</v>
      </c>
      <c r="E3221" s="64">
        <v>0</v>
      </c>
      <c r="F3221" s="64">
        <v>0</v>
      </c>
      <c r="G3221" s="47">
        <v>42004</v>
      </c>
      <c r="H3221" s="71">
        <v>8.1666666666666661</v>
      </c>
      <c r="I3221" s="64">
        <v>-1</v>
      </c>
      <c r="J3221" s="64" t="s">
        <v>1538</v>
      </c>
      <c r="K3221" s="64" t="s">
        <v>2173</v>
      </c>
      <c r="L3221" s="64" t="s">
        <v>12965</v>
      </c>
      <c r="M3221" s="64" t="s">
        <v>241</v>
      </c>
      <c r="N3221" s="64" t="s">
        <v>254</v>
      </c>
      <c r="O3221" s="64" t="s">
        <v>568</v>
      </c>
    </row>
    <row r="3222" spans="2:15" x14ac:dyDescent="0.3">
      <c r="B3222" t="s">
        <v>1536</v>
      </c>
      <c r="C3222" t="s">
        <v>14549</v>
      </c>
      <c r="D3222" t="s">
        <v>244</v>
      </c>
      <c r="E3222" s="64">
        <v>0</v>
      </c>
      <c r="F3222" s="64">
        <v>0</v>
      </c>
      <c r="G3222" s="47">
        <v>42004</v>
      </c>
      <c r="H3222" s="71">
        <v>8.1666666666666661</v>
      </c>
      <c r="I3222" s="64">
        <v>-1</v>
      </c>
      <c r="J3222" s="64" t="s">
        <v>1538</v>
      </c>
      <c r="K3222" s="64" t="s">
        <v>2160</v>
      </c>
      <c r="L3222" s="64" t="s">
        <v>5722</v>
      </c>
      <c r="M3222" s="64" t="s">
        <v>246</v>
      </c>
      <c r="N3222" s="64" t="s">
        <v>254</v>
      </c>
      <c r="O3222" s="64" t="s">
        <v>568</v>
      </c>
    </row>
    <row r="3223" spans="2:15" x14ac:dyDescent="0.3">
      <c r="B3223" t="s">
        <v>1536</v>
      </c>
      <c r="C3223" t="s">
        <v>14685</v>
      </c>
      <c r="D3223" t="s">
        <v>286</v>
      </c>
      <c r="E3223" s="64">
        <v>0</v>
      </c>
      <c r="F3223" s="64">
        <v>0</v>
      </c>
      <c r="G3223" s="47">
        <v>41974</v>
      </c>
      <c r="H3223" s="71">
        <v>8.1666666666666661</v>
      </c>
      <c r="I3223" s="64">
        <v>-1</v>
      </c>
      <c r="J3223" s="64" t="s">
        <v>1538</v>
      </c>
      <c r="K3223" s="64" t="s">
        <v>2160</v>
      </c>
      <c r="L3223" s="64" t="s">
        <v>2936</v>
      </c>
      <c r="M3223" s="64" t="s">
        <v>236</v>
      </c>
      <c r="N3223" s="64" t="s">
        <v>254</v>
      </c>
      <c r="O3223" s="64" t="s">
        <v>568</v>
      </c>
    </row>
    <row r="3224" spans="2:15" x14ac:dyDescent="0.3">
      <c r="B3224" t="s">
        <v>1536</v>
      </c>
      <c r="C3224" t="s">
        <v>14921</v>
      </c>
      <c r="D3224" t="s">
        <v>14922</v>
      </c>
      <c r="E3224" s="64">
        <v>0</v>
      </c>
      <c r="F3224" s="64">
        <v>0</v>
      </c>
      <c r="G3224" s="47">
        <v>42004</v>
      </c>
      <c r="H3224" s="71">
        <v>8.1666666666666661</v>
      </c>
      <c r="I3224" s="64">
        <v>-1</v>
      </c>
      <c r="J3224" s="64" t="s">
        <v>249</v>
      </c>
      <c r="K3224" s="64" t="s">
        <v>2160</v>
      </c>
      <c r="L3224" s="64" t="s">
        <v>2936</v>
      </c>
      <c r="M3224" s="64" t="s">
        <v>236</v>
      </c>
      <c r="N3224" s="64" t="s">
        <v>254</v>
      </c>
      <c r="O3224" s="64" t="s">
        <v>568</v>
      </c>
    </row>
    <row r="3225" spans="2:15" x14ac:dyDescent="0.3">
      <c r="B3225" t="s">
        <v>1536</v>
      </c>
      <c r="C3225" t="s">
        <v>15154</v>
      </c>
      <c r="D3225" t="s">
        <v>1446</v>
      </c>
      <c r="E3225" s="64">
        <v>0</v>
      </c>
      <c r="F3225" s="64">
        <v>0</v>
      </c>
      <c r="G3225" s="47">
        <v>41990</v>
      </c>
      <c r="H3225" s="71">
        <v>8.1666666666666661</v>
      </c>
      <c r="I3225" s="64">
        <v>-1</v>
      </c>
      <c r="J3225" s="64" t="s">
        <v>1538</v>
      </c>
      <c r="K3225" s="64" t="s">
        <v>2160</v>
      </c>
      <c r="L3225" s="64" t="s">
        <v>4235</v>
      </c>
      <c r="M3225" s="64" t="s">
        <v>246</v>
      </c>
      <c r="N3225" s="64" t="s">
        <v>254</v>
      </c>
      <c r="O3225" s="64" t="s">
        <v>568</v>
      </c>
    </row>
    <row r="3226" spans="2:15" x14ac:dyDescent="0.3">
      <c r="B3226" t="s">
        <v>1536</v>
      </c>
      <c r="C3226" t="s">
        <v>15317</v>
      </c>
      <c r="D3226" t="s">
        <v>14413</v>
      </c>
      <c r="E3226" s="64">
        <v>1</v>
      </c>
      <c r="F3226" s="64">
        <v>3525.62</v>
      </c>
      <c r="G3226" s="47">
        <v>42002</v>
      </c>
      <c r="H3226" s="71">
        <v>8.1666666666666661</v>
      </c>
      <c r="I3226" s="64">
        <v>-1</v>
      </c>
      <c r="J3226" s="64" t="s">
        <v>1538</v>
      </c>
      <c r="K3226" s="64" t="s">
        <v>2160</v>
      </c>
      <c r="L3226" s="64" t="s">
        <v>14598</v>
      </c>
      <c r="M3226" s="64" t="s">
        <v>241</v>
      </c>
      <c r="N3226" s="64" t="s">
        <v>254</v>
      </c>
      <c r="O3226" s="64" t="s">
        <v>568</v>
      </c>
    </row>
    <row r="3227" spans="2:15" x14ac:dyDescent="0.3">
      <c r="B3227" t="s">
        <v>1536</v>
      </c>
      <c r="C3227" t="s">
        <v>15465</v>
      </c>
      <c r="D3227" t="s">
        <v>1459</v>
      </c>
      <c r="E3227" s="64">
        <v>0</v>
      </c>
      <c r="F3227" s="64">
        <v>0</v>
      </c>
      <c r="G3227" s="47">
        <v>41992</v>
      </c>
      <c r="H3227" s="71">
        <v>8.1666666666666661</v>
      </c>
      <c r="I3227" s="64">
        <v>-1</v>
      </c>
      <c r="J3227" s="64" t="s">
        <v>1538</v>
      </c>
      <c r="K3227" s="64" t="s">
        <v>2173</v>
      </c>
      <c r="L3227" s="64" t="s">
        <v>13351</v>
      </c>
      <c r="M3227" s="64" t="s">
        <v>246</v>
      </c>
      <c r="N3227" s="64" t="s">
        <v>254</v>
      </c>
      <c r="O3227" s="64" t="s">
        <v>568</v>
      </c>
    </row>
    <row r="3228" spans="2:15" x14ac:dyDescent="0.3">
      <c r="B3228" t="s">
        <v>1546</v>
      </c>
      <c r="C3228" t="s">
        <v>12141</v>
      </c>
      <c r="D3228" t="s">
        <v>2204</v>
      </c>
      <c r="E3228" s="64">
        <v>0</v>
      </c>
      <c r="F3228" s="64">
        <v>0</v>
      </c>
      <c r="G3228" s="47">
        <v>41974</v>
      </c>
      <c r="H3228" s="71">
        <v>8.1666666666666661</v>
      </c>
      <c r="I3228" s="64">
        <v>129414</v>
      </c>
      <c r="J3228" s="64" t="s">
        <v>249</v>
      </c>
      <c r="K3228" s="64" t="s">
        <v>2160</v>
      </c>
      <c r="L3228" s="64" t="s">
        <v>2992</v>
      </c>
      <c r="M3228" s="64" t="s">
        <v>239</v>
      </c>
      <c r="N3228" s="64" t="s">
        <v>254</v>
      </c>
      <c r="O3228" s="64" t="s">
        <v>568</v>
      </c>
    </row>
    <row r="3229" spans="2:15" x14ac:dyDescent="0.3">
      <c r="B3229" t="s">
        <v>1536</v>
      </c>
      <c r="C3229" t="s">
        <v>15546</v>
      </c>
      <c r="D3229" t="s">
        <v>1747</v>
      </c>
      <c r="E3229" s="64">
        <v>0</v>
      </c>
      <c r="F3229" s="64">
        <v>0</v>
      </c>
      <c r="G3229" s="47">
        <v>41986</v>
      </c>
      <c r="H3229" s="71">
        <v>8.1666666666666661</v>
      </c>
      <c r="I3229" s="64">
        <v>-1</v>
      </c>
      <c r="J3229" s="64" t="s">
        <v>1538</v>
      </c>
      <c r="K3229" s="64" t="s">
        <v>2173</v>
      </c>
      <c r="L3229" s="64" t="s">
        <v>14075</v>
      </c>
      <c r="M3229" s="64" t="s">
        <v>241</v>
      </c>
      <c r="N3229" s="64" t="s">
        <v>254</v>
      </c>
      <c r="O3229" s="64" t="s">
        <v>568</v>
      </c>
    </row>
    <row r="3230" spans="2:15" x14ac:dyDescent="0.3">
      <c r="B3230" t="s">
        <v>1536</v>
      </c>
      <c r="C3230" t="s">
        <v>15560</v>
      </c>
      <c r="D3230" t="s">
        <v>1539</v>
      </c>
      <c r="E3230" s="64">
        <v>0</v>
      </c>
      <c r="F3230" s="64">
        <v>0</v>
      </c>
      <c r="G3230" s="47">
        <v>41999</v>
      </c>
      <c r="H3230" s="71">
        <v>8.1666666666666661</v>
      </c>
      <c r="I3230" s="64">
        <v>-1</v>
      </c>
      <c r="J3230" s="64" t="s">
        <v>249</v>
      </c>
      <c r="K3230" s="64" t="s">
        <v>2160</v>
      </c>
      <c r="L3230" s="64" t="s">
        <v>2992</v>
      </c>
      <c r="M3230" s="64" t="s">
        <v>242</v>
      </c>
      <c r="N3230" s="64" t="s">
        <v>254</v>
      </c>
      <c r="O3230" s="64" t="s">
        <v>568</v>
      </c>
    </row>
    <row r="3231" spans="2:15" x14ac:dyDescent="0.3">
      <c r="B3231" t="s">
        <v>1536</v>
      </c>
      <c r="C3231" t="s">
        <v>15781</v>
      </c>
      <c r="D3231" t="s">
        <v>390</v>
      </c>
      <c r="E3231" s="64">
        <v>0</v>
      </c>
      <c r="F3231" s="64">
        <v>0</v>
      </c>
      <c r="G3231" s="47">
        <v>41993</v>
      </c>
      <c r="H3231" s="71">
        <v>8.1666666666666661</v>
      </c>
      <c r="I3231" s="64">
        <v>-1</v>
      </c>
      <c r="J3231" s="64" t="s">
        <v>1538</v>
      </c>
      <c r="K3231" s="64" t="s">
        <v>2160</v>
      </c>
      <c r="L3231" s="64" t="s">
        <v>5722</v>
      </c>
      <c r="M3231" s="64" t="s">
        <v>236</v>
      </c>
      <c r="N3231" s="64" t="s">
        <v>254</v>
      </c>
      <c r="O3231" s="64" t="s">
        <v>568</v>
      </c>
    </row>
    <row r="3232" spans="2:15" x14ac:dyDescent="0.3">
      <c r="B3232" t="s">
        <v>1536</v>
      </c>
      <c r="C3232" t="s">
        <v>15837</v>
      </c>
      <c r="D3232" t="s">
        <v>2069</v>
      </c>
      <c r="E3232" s="64">
        <v>0</v>
      </c>
      <c r="F3232" s="64">
        <v>0</v>
      </c>
      <c r="G3232" s="47">
        <v>41986</v>
      </c>
      <c r="H3232" s="71">
        <v>8.1666666666666661</v>
      </c>
      <c r="I3232" s="64">
        <v>-1</v>
      </c>
      <c r="J3232" s="64" t="s">
        <v>1538</v>
      </c>
      <c r="K3232" s="64" t="s">
        <v>2160</v>
      </c>
      <c r="L3232" s="64" t="s">
        <v>2936</v>
      </c>
      <c r="M3232" s="64" t="s">
        <v>242</v>
      </c>
      <c r="N3232" s="64" t="s">
        <v>254</v>
      </c>
      <c r="O3232" s="64" t="s">
        <v>568</v>
      </c>
    </row>
    <row r="3233" spans="2:15" x14ac:dyDescent="0.3">
      <c r="B3233" t="s">
        <v>1536</v>
      </c>
      <c r="C3233" t="s">
        <v>15914</v>
      </c>
      <c r="D3233" t="s">
        <v>1980</v>
      </c>
      <c r="E3233" s="64">
        <v>0</v>
      </c>
      <c r="F3233" s="64">
        <v>0</v>
      </c>
      <c r="G3233" s="47">
        <v>41992</v>
      </c>
      <c r="H3233" s="71">
        <v>8.1666666666666661</v>
      </c>
      <c r="I3233" s="64">
        <v>-1</v>
      </c>
      <c r="J3233" s="64" t="s">
        <v>1538</v>
      </c>
      <c r="K3233" s="64" t="s">
        <v>2160</v>
      </c>
      <c r="L3233" s="64" t="s">
        <v>15915</v>
      </c>
      <c r="M3233" s="64" t="s">
        <v>236</v>
      </c>
      <c r="N3233" s="64" t="s">
        <v>254</v>
      </c>
      <c r="O3233" s="64" t="s">
        <v>568</v>
      </c>
    </row>
    <row r="3234" spans="2:15" x14ac:dyDescent="0.3">
      <c r="B3234" t="s">
        <v>1546</v>
      </c>
      <c r="C3234" t="s">
        <v>15989</v>
      </c>
      <c r="D3234" t="s">
        <v>2339</v>
      </c>
      <c r="E3234" s="64">
        <v>0</v>
      </c>
      <c r="F3234" s="64">
        <v>0</v>
      </c>
      <c r="G3234" s="47">
        <v>41982</v>
      </c>
      <c r="H3234" s="71">
        <v>8.1666666666666661</v>
      </c>
      <c r="I3234" s="64">
        <v>101473</v>
      </c>
      <c r="J3234" s="64" t="s">
        <v>249</v>
      </c>
      <c r="K3234" s="64" t="s">
        <v>2160</v>
      </c>
      <c r="L3234" s="64" t="s">
        <v>15990</v>
      </c>
      <c r="M3234" s="64" t="s">
        <v>242</v>
      </c>
      <c r="N3234" s="64" t="s">
        <v>254</v>
      </c>
      <c r="O3234" s="64" t="s">
        <v>568</v>
      </c>
    </row>
    <row r="3235" spans="2:15" x14ac:dyDescent="0.3">
      <c r="B3235" t="s">
        <v>1536</v>
      </c>
      <c r="C3235" t="s">
        <v>16041</v>
      </c>
      <c r="D3235" t="s">
        <v>2064</v>
      </c>
      <c r="E3235" s="64">
        <v>0</v>
      </c>
      <c r="F3235" s="64">
        <v>0</v>
      </c>
      <c r="G3235" s="47">
        <v>41996</v>
      </c>
      <c r="H3235" s="71">
        <v>8.1666666666666661</v>
      </c>
      <c r="I3235" s="64">
        <v>-1</v>
      </c>
      <c r="J3235" s="64" t="s">
        <v>249</v>
      </c>
      <c r="K3235" s="64" t="s">
        <v>2160</v>
      </c>
      <c r="L3235" s="64" t="s">
        <v>3939</v>
      </c>
      <c r="M3235" s="64" t="s">
        <v>236</v>
      </c>
      <c r="N3235" s="64" t="s">
        <v>254</v>
      </c>
      <c r="O3235" s="64" t="s">
        <v>568</v>
      </c>
    </row>
    <row r="3236" spans="2:15" x14ac:dyDescent="0.3">
      <c r="B3236" t="s">
        <v>1536</v>
      </c>
      <c r="C3236" t="s">
        <v>11827</v>
      </c>
      <c r="D3236" t="s">
        <v>2168</v>
      </c>
      <c r="E3236" s="64">
        <v>0</v>
      </c>
      <c r="F3236" s="64">
        <v>0</v>
      </c>
      <c r="G3236" s="47">
        <v>42003</v>
      </c>
      <c r="H3236" s="71">
        <v>8.1666666666666661</v>
      </c>
      <c r="I3236" s="64">
        <v>38911</v>
      </c>
      <c r="J3236" s="64" t="s">
        <v>1538</v>
      </c>
      <c r="K3236" s="64" t="s">
        <v>2160</v>
      </c>
      <c r="L3236" s="64" t="s">
        <v>11709</v>
      </c>
      <c r="M3236" s="64" t="s">
        <v>246</v>
      </c>
      <c r="N3236" s="64" t="s">
        <v>254</v>
      </c>
      <c r="O3236" s="64" t="s">
        <v>568</v>
      </c>
    </row>
    <row r="3237" spans="2:15" x14ac:dyDescent="0.3">
      <c r="B3237" t="s">
        <v>1536</v>
      </c>
      <c r="C3237" t="s">
        <v>16372</v>
      </c>
      <c r="D3237" t="s">
        <v>1673</v>
      </c>
      <c r="E3237" s="64">
        <v>0</v>
      </c>
      <c r="F3237" s="64">
        <v>0</v>
      </c>
      <c r="G3237" s="47">
        <v>41974</v>
      </c>
      <c r="H3237" s="71">
        <v>8.1666666666666661</v>
      </c>
      <c r="I3237" s="64">
        <v>-1</v>
      </c>
      <c r="J3237" s="64" t="s">
        <v>1538</v>
      </c>
      <c r="K3237" s="64" t="s">
        <v>2173</v>
      </c>
      <c r="L3237" s="64" t="s">
        <v>15269</v>
      </c>
      <c r="M3237" s="64" t="s">
        <v>239</v>
      </c>
      <c r="N3237" s="64" t="s">
        <v>254</v>
      </c>
      <c r="O3237" s="64" t="s">
        <v>568</v>
      </c>
    </row>
    <row r="3238" spans="2:15" x14ac:dyDescent="0.3">
      <c r="B3238" t="s">
        <v>1536</v>
      </c>
      <c r="C3238" t="s">
        <v>12336</v>
      </c>
      <c r="D3238" t="s">
        <v>2326</v>
      </c>
      <c r="E3238" s="64">
        <v>0</v>
      </c>
      <c r="F3238" s="64">
        <v>0</v>
      </c>
      <c r="G3238" s="47">
        <v>41974</v>
      </c>
      <c r="H3238" s="71">
        <v>8.1666666666666661</v>
      </c>
      <c r="I3238" s="64">
        <v>121149</v>
      </c>
      <c r="J3238" s="64" t="s">
        <v>1538</v>
      </c>
      <c r="K3238" s="64" t="s">
        <v>2160</v>
      </c>
      <c r="L3238" s="64" t="s">
        <v>12337</v>
      </c>
      <c r="M3238" s="64" t="s">
        <v>246</v>
      </c>
      <c r="N3238" s="64" t="s">
        <v>254</v>
      </c>
      <c r="O3238" s="64" t="s">
        <v>568</v>
      </c>
    </row>
    <row r="3239" spans="2:15" x14ac:dyDescent="0.3">
      <c r="B3239" t="s">
        <v>1536</v>
      </c>
      <c r="C3239" t="s">
        <v>12340</v>
      </c>
      <c r="D3239" t="s">
        <v>2284</v>
      </c>
      <c r="E3239" s="64">
        <v>0</v>
      </c>
      <c r="F3239" s="64">
        <v>0</v>
      </c>
      <c r="G3239" s="47">
        <v>41989</v>
      </c>
      <c r="H3239" s="71">
        <v>8.1666666666666661</v>
      </c>
      <c r="I3239" s="64">
        <v>25703</v>
      </c>
      <c r="J3239" s="64" t="s">
        <v>1538</v>
      </c>
      <c r="K3239" s="64" t="s">
        <v>2160</v>
      </c>
      <c r="L3239" s="64" t="s">
        <v>12341</v>
      </c>
      <c r="M3239" s="64" t="s">
        <v>236</v>
      </c>
      <c r="N3239" s="64" t="s">
        <v>254</v>
      </c>
      <c r="O3239" s="64" t="s">
        <v>568</v>
      </c>
    </row>
    <row r="3240" spans="2:15" x14ac:dyDescent="0.3">
      <c r="B3240" t="s">
        <v>1536</v>
      </c>
      <c r="C3240" t="s">
        <v>16794</v>
      </c>
      <c r="D3240" t="s">
        <v>477</v>
      </c>
      <c r="E3240" s="64">
        <v>0</v>
      </c>
      <c r="F3240" s="64">
        <v>0</v>
      </c>
      <c r="G3240" s="47">
        <v>41992</v>
      </c>
      <c r="H3240" s="71">
        <v>8.1666666666666661</v>
      </c>
      <c r="I3240" s="64">
        <v>-1</v>
      </c>
      <c r="J3240" s="64" t="s">
        <v>1538</v>
      </c>
      <c r="K3240" s="64" t="s">
        <v>1535</v>
      </c>
      <c r="L3240" s="64" t="s">
        <v>1535</v>
      </c>
      <c r="M3240" s="64" t="s">
        <v>242</v>
      </c>
      <c r="N3240" s="64" t="s">
        <v>254</v>
      </c>
      <c r="O3240" s="64" t="s">
        <v>568</v>
      </c>
    </row>
    <row r="3241" spans="2:15" x14ac:dyDescent="0.3">
      <c r="B3241" t="s">
        <v>1536</v>
      </c>
      <c r="C3241" t="s">
        <v>16919</v>
      </c>
      <c r="D3241" t="s">
        <v>426</v>
      </c>
      <c r="E3241" s="64">
        <v>0</v>
      </c>
      <c r="F3241" s="64">
        <v>0</v>
      </c>
      <c r="G3241" s="47">
        <v>41983</v>
      </c>
      <c r="H3241" s="71">
        <v>8.1666666666666661</v>
      </c>
      <c r="I3241" s="64">
        <v>-1</v>
      </c>
      <c r="J3241" s="64" t="s">
        <v>1538</v>
      </c>
      <c r="K3241" s="64" t="s">
        <v>1535</v>
      </c>
      <c r="L3241" s="64" t="s">
        <v>1535</v>
      </c>
      <c r="M3241" s="64" t="s">
        <v>242</v>
      </c>
      <c r="N3241" s="64" t="s">
        <v>254</v>
      </c>
      <c r="O3241" s="64" t="s">
        <v>568</v>
      </c>
    </row>
    <row r="3242" spans="2:15" x14ac:dyDescent="0.3">
      <c r="B3242" t="s">
        <v>1536</v>
      </c>
      <c r="C3242" t="s">
        <v>17084</v>
      </c>
      <c r="D3242" t="s">
        <v>2754</v>
      </c>
      <c r="E3242" s="64">
        <v>0</v>
      </c>
      <c r="F3242" s="64">
        <v>0</v>
      </c>
      <c r="G3242" s="47">
        <v>41993</v>
      </c>
      <c r="H3242" s="71">
        <v>8.1666666666666661</v>
      </c>
      <c r="I3242" s="64">
        <v>-1</v>
      </c>
      <c r="J3242" s="64" t="s">
        <v>1538</v>
      </c>
      <c r="K3242" s="64" t="s">
        <v>1535</v>
      </c>
      <c r="L3242" s="64" t="s">
        <v>1535</v>
      </c>
      <c r="M3242" s="64" t="s">
        <v>241</v>
      </c>
      <c r="N3242" s="64" t="s">
        <v>254</v>
      </c>
      <c r="O3242" s="64" t="s">
        <v>568</v>
      </c>
    </row>
    <row r="3243" spans="2:15" x14ac:dyDescent="0.3">
      <c r="B3243" t="s">
        <v>1536</v>
      </c>
      <c r="C3243" t="s">
        <v>17160</v>
      </c>
      <c r="D3243" t="s">
        <v>1573</v>
      </c>
      <c r="E3243" s="64">
        <v>0</v>
      </c>
      <c r="F3243" s="64">
        <v>0</v>
      </c>
      <c r="G3243" s="47">
        <v>42003</v>
      </c>
      <c r="H3243" s="71">
        <v>8.1666666666666661</v>
      </c>
      <c r="I3243" s="64">
        <v>-1</v>
      </c>
      <c r="J3243" s="64" t="s">
        <v>1538</v>
      </c>
      <c r="K3243" s="64" t="s">
        <v>1535</v>
      </c>
      <c r="L3243" s="64" t="s">
        <v>1535</v>
      </c>
      <c r="M3243" s="64" t="s">
        <v>242</v>
      </c>
      <c r="N3243" s="64" t="s">
        <v>254</v>
      </c>
      <c r="O3243" s="64" t="s">
        <v>568</v>
      </c>
    </row>
    <row r="3244" spans="2:15" x14ac:dyDescent="0.3">
      <c r="B3244" t="s">
        <v>1536</v>
      </c>
      <c r="C3244" t="s">
        <v>17392</v>
      </c>
      <c r="D3244" t="s">
        <v>479</v>
      </c>
      <c r="E3244" s="64">
        <v>0</v>
      </c>
      <c r="F3244" s="64">
        <v>0</v>
      </c>
      <c r="G3244" s="47">
        <v>42000</v>
      </c>
      <c r="H3244" s="71">
        <v>8.1666666666666661</v>
      </c>
      <c r="I3244" s="64">
        <v>-1</v>
      </c>
      <c r="J3244" s="64" t="s">
        <v>1538</v>
      </c>
      <c r="K3244" s="64" t="s">
        <v>1535</v>
      </c>
      <c r="L3244" s="64" t="s">
        <v>1535</v>
      </c>
      <c r="M3244" s="64" t="s">
        <v>242</v>
      </c>
      <c r="N3244" s="64" t="s">
        <v>254</v>
      </c>
      <c r="O3244" s="64" t="s">
        <v>568</v>
      </c>
    </row>
    <row r="3245" spans="2:15" x14ac:dyDescent="0.3">
      <c r="B3245" t="s">
        <v>1536</v>
      </c>
      <c r="C3245" t="s">
        <v>17613</v>
      </c>
      <c r="D3245" t="s">
        <v>1721</v>
      </c>
      <c r="E3245" s="64">
        <v>0</v>
      </c>
      <c r="F3245" s="64">
        <v>0</v>
      </c>
      <c r="G3245" s="47">
        <v>41993</v>
      </c>
      <c r="H3245" s="71">
        <v>8.1666666666666661</v>
      </c>
      <c r="I3245" s="64">
        <v>-1</v>
      </c>
      <c r="J3245" s="64" t="s">
        <v>1538</v>
      </c>
      <c r="K3245" s="64" t="s">
        <v>1535</v>
      </c>
      <c r="L3245" s="64" t="s">
        <v>1535</v>
      </c>
      <c r="M3245" s="64" t="s">
        <v>242</v>
      </c>
      <c r="N3245" s="64" t="s">
        <v>254</v>
      </c>
      <c r="O3245" s="64" t="s">
        <v>568</v>
      </c>
    </row>
    <row r="3246" spans="2:15" x14ac:dyDescent="0.3">
      <c r="B3246" t="s">
        <v>1536</v>
      </c>
      <c r="C3246" t="s">
        <v>17680</v>
      </c>
      <c r="D3246" t="s">
        <v>1627</v>
      </c>
      <c r="E3246" s="64">
        <v>0</v>
      </c>
      <c r="F3246" s="64">
        <v>0</v>
      </c>
      <c r="G3246" s="47">
        <v>41999</v>
      </c>
      <c r="H3246" s="71">
        <v>8.1666666666666661</v>
      </c>
      <c r="I3246" s="64">
        <v>-1</v>
      </c>
      <c r="J3246" s="64" t="s">
        <v>1538</v>
      </c>
      <c r="K3246" s="64" t="s">
        <v>1535</v>
      </c>
      <c r="L3246" s="64" t="s">
        <v>1535</v>
      </c>
      <c r="M3246" s="64" t="s">
        <v>242</v>
      </c>
      <c r="N3246" s="64" t="s">
        <v>254</v>
      </c>
      <c r="O3246" s="64" t="s">
        <v>568</v>
      </c>
    </row>
    <row r="3247" spans="2:15" x14ac:dyDescent="0.3">
      <c r="B3247" t="s">
        <v>1536</v>
      </c>
      <c r="C3247" t="s">
        <v>12376</v>
      </c>
      <c r="D3247" t="s">
        <v>538</v>
      </c>
      <c r="E3247" s="64">
        <v>0</v>
      </c>
      <c r="F3247" s="64">
        <v>0</v>
      </c>
      <c r="G3247" s="47">
        <v>41963</v>
      </c>
      <c r="H3247" s="71">
        <v>8.25</v>
      </c>
      <c r="I3247" s="64">
        <v>-1</v>
      </c>
      <c r="J3247" s="64" t="s">
        <v>249</v>
      </c>
      <c r="K3247" s="64" t="s">
        <v>1535</v>
      </c>
      <c r="L3247" s="64" t="s">
        <v>1535</v>
      </c>
      <c r="M3247" s="64" t="s">
        <v>239</v>
      </c>
      <c r="N3247" s="64" t="s">
        <v>254</v>
      </c>
      <c r="O3247" s="64" t="s">
        <v>568</v>
      </c>
    </row>
    <row r="3248" spans="2:15" x14ac:dyDescent="0.3">
      <c r="B3248" t="s">
        <v>1536</v>
      </c>
      <c r="C3248" t="s">
        <v>12411</v>
      </c>
      <c r="D3248" t="s">
        <v>503</v>
      </c>
      <c r="E3248" s="64">
        <v>0</v>
      </c>
      <c r="F3248" s="64">
        <v>0</v>
      </c>
      <c r="G3248" s="47">
        <v>41969</v>
      </c>
      <c r="H3248" s="71">
        <v>8.25</v>
      </c>
      <c r="I3248" s="64">
        <v>-1</v>
      </c>
      <c r="J3248" s="64" t="s">
        <v>249</v>
      </c>
      <c r="K3248" s="64" t="s">
        <v>1535</v>
      </c>
      <c r="L3248" s="64" t="s">
        <v>1535</v>
      </c>
      <c r="M3248" s="64" t="s">
        <v>242</v>
      </c>
      <c r="N3248" s="64" t="s">
        <v>254</v>
      </c>
      <c r="O3248" s="64" t="s">
        <v>568</v>
      </c>
    </row>
    <row r="3249" spans="2:15" x14ac:dyDescent="0.3">
      <c r="B3249" t="s">
        <v>1536</v>
      </c>
      <c r="C3249" t="s">
        <v>12576</v>
      </c>
      <c r="D3249" t="s">
        <v>275</v>
      </c>
      <c r="E3249" s="64">
        <v>0</v>
      </c>
      <c r="F3249" s="64">
        <v>0</v>
      </c>
      <c r="G3249" s="47">
        <v>41968</v>
      </c>
      <c r="H3249" s="71">
        <v>8.25</v>
      </c>
      <c r="I3249" s="64">
        <v>-1</v>
      </c>
      <c r="J3249" s="64" t="s">
        <v>1538</v>
      </c>
      <c r="K3249" s="64" t="s">
        <v>1535</v>
      </c>
      <c r="L3249" s="64" t="s">
        <v>1535</v>
      </c>
      <c r="M3249" s="64" t="s">
        <v>242</v>
      </c>
      <c r="N3249" s="64" t="s">
        <v>254</v>
      </c>
      <c r="O3249" s="64" t="s">
        <v>568</v>
      </c>
    </row>
    <row r="3250" spans="2:15" x14ac:dyDescent="0.3">
      <c r="B3250" t="s">
        <v>1536</v>
      </c>
      <c r="C3250" t="s">
        <v>12628</v>
      </c>
      <c r="D3250" t="s">
        <v>439</v>
      </c>
      <c r="E3250" s="64">
        <v>0</v>
      </c>
      <c r="F3250" s="64">
        <v>0</v>
      </c>
      <c r="G3250" s="47">
        <v>41969</v>
      </c>
      <c r="H3250" s="71">
        <v>8.25</v>
      </c>
      <c r="I3250" s="64">
        <v>-1</v>
      </c>
      <c r="J3250" s="64" t="s">
        <v>249</v>
      </c>
      <c r="K3250" s="64" t="s">
        <v>1535</v>
      </c>
      <c r="L3250" s="64" t="s">
        <v>1535</v>
      </c>
      <c r="M3250" s="64" t="s">
        <v>242</v>
      </c>
      <c r="N3250" s="64" t="s">
        <v>254</v>
      </c>
      <c r="O3250" s="64" t="s">
        <v>568</v>
      </c>
    </row>
    <row r="3251" spans="2:15" x14ac:dyDescent="0.3">
      <c r="B3251" t="s">
        <v>1536</v>
      </c>
      <c r="C3251" t="s">
        <v>12846</v>
      </c>
      <c r="D3251" t="s">
        <v>280</v>
      </c>
      <c r="E3251" s="64">
        <v>0</v>
      </c>
      <c r="F3251" s="64">
        <v>0</v>
      </c>
      <c r="G3251" s="47">
        <v>41968</v>
      </c>
      <c r="H3251" s="71">
        <v>8.25</v>
      </c>
      <c r="I3251" s="64">
        <v>-1</v>
      </c>
      <c r="J3251" s="64" t="s">
        <v>1538</v>
      </c>
      <c r="K3251" s="64" t="s">
        <v>1535</v>
      </c>
      <c r="L3251" s="64" t="s">
        <v>1535</v>
      </c>
      <c r="M3251" s="64" t="s">
        <v>241</v>
      </c>
      <c r="N3251" s="64" t="s">
        <v>254</v>
      </c>
      <c r="O3251" s="64" t="s">
        <v>568</v>
      </c>
    </row>
    <row r="3252" spans="2:15" x14ac:dyDescent="0.3">
      <c r="B3252" t="s">
        <v>1536</v>
      </c>
      <c r="C3252" t="s">
        <v>13221</v>
      </c>
      <c r="D3252" t="s">
        <v>1873</v>
      </c>
      <c r="E3252" s="64">
        <v>0</v>
      </c>
      <c r="F3252" s="64">
        <v>0</v>
      </c>
      <c r="G3252" s="47">
        <v>41967</v>
      </c>
      <c r="H3252" s="71">
        <v>8.25</v>
      </c>
      <c r="I3252" s="64">
        <v>-1</v>
      </c>
      <c r="J3252" s="64" t="s">
        <v>249</v>
      </c>
      <c r="K3252" s="64" t="s">
        <v>2176</v>
      </c>
      <c r="L3252" s="64" t="s">
        <v>13222</v>
      </c>
      <c r="M3252" s="64" t="s">
        <v>242</v>
      </c>
      <c r="N3252" s="64" t="s">
        <v>254</v>
      </c>
      <c r="O3252" s="64" t="s">
        <v>568</v>
      </c>
    </row>
    <row r="3253" spans="2:15" x14ac:dyDescent="0.3">
      <c r="B3253" t="s">
        <v>1536</v>
      </c>
      <c r="C3253" t="s">
        <v>13302</v>
      </c>
      <c r="D3253" t="s">
        <v>1990</v>
      </c>
      <c r="E3253" s="64">
        <v>0</v>
      </c>
      <c r="F3253" s="64">
        <v>0</v>
      </c>
      <c r="G3253" s="47">
        <v>41963</v>
      </c>
      <c r="H3253" s="71">
        <v>8.25</v>
      </c>
      <c r="I3253" s="64">
        <v>-1</v>
      </c>
      <c r="J3253" s="64" t="s">
        <v>1538</v>
      </c>
      <c r="K3253" s="64" t="s">
        <v>2176</v>
      </c>
      <c r="L3253" s="64" t="s">
        <v>12908</v>
      </c>
      <c r="M3253" s="64" t="s">
        <v>242</v>
      </c>
      <c r="N3253" s="64" t="s">
        <v>254</v>
      </c>
      <c r="O3253" s="64" t="s">
        <v>568</v>
      </c>
    </row>
    <row r="3254" spans="2:15" x14ac:dyDescent="0.3">
      <c r="B3254" t="s">
        <v>1536</v>
      </c>
      <c r="C3254" t="s">
        <v>13307</v>
      </c>
      <c r="D3254" t="s">
        <v>13308</v>
      </c>
      <c r="E3254" s="64">
        <v>0</v>
      </c>
      <c r="F3254" s="64">
        <v>0</v>
      </c>
      <c r="G3254" s="47">
        <v>41968</v>
      </c>
      <c r="H3254" s="71">
        <v>8.25</v>
      </c>
      <c r="I3254" s="64">
        <v>-1</v>
      </c>
      <c r="J3254" s="64" t="s">
        <v>1538</v>
      </c>
      <c r="K3254" s="64" t="s">
        <v>2160</v>
      </c>
      <c r="L3254" s="64" t="s">
        <v>4726</v>
      </c>
      <c r="M3254" s="64" t="s">
        <v>236</v>
      </c>
      <c r="N3254" s="64" t="s">
        <v>254</v>
      </c>
      <c r="O3254" s="64" t="s">
        <v>568</v>
      </c>
    </row>
    <row r="3255" spans="2:15" x14ac:dyDescent="0.3">
      <c r="B3255" t="s">
        <v>1536</v>
      </c>
      <c r="C3255" t="s">
        <v>13480</v>
      </c>
      <c r="D3255" t="s">
        <v>320</v>
      </c>
      <c r="E3255" s="64">
        <v>0</v>
      </c>
      <c r="F3255" s="64">
        <v>0</v>
      </c>
      <c r="G3255" s="47">
        <v>41971</v>
      </c>
      <c r="H3255" s="71">
        <v>8.25</v>
      </c>
      <c r="I3255" s="64">
        <v>-1</v>
      </c>
      <c r="J3255" s="64" t="s">
        <v>249</v>
      </c>
      <c r="K3255" s="64" t="s">
        <v>2160</v>
      </c>
      <c r="L3255" s="64" t="s">
        <v>4235</v>
      </c>
      <c r="M3255" s="64" t="s">
        <v>246</v>
      </c>
      <c r="N3255" s="64" t="s">
        <v>254</v>
      </c>
      <c r="O3255" s="64" t="s">
        <v>568</v>
      </c>
    </row>
    <row r="3256" spans="2:15" x14ac:dyDescent="0.3">
      <c r="B3256" t="s">
        <v>1536</v>
      </c>
      <c r="C3256" t="s">
        <v>13712</v>
      </c>
      <c r="D3256" t="s">
        <v>13713</v>
      </c>
      <c r="E3256" s="64">
        <v>0</v>
      </c>
      <c r="F3256" s="64">
        <v>0</v>
      </c>
      <c r="G3256" s="47">
        <v>41963</v>
      </c>
      <c r="H3256" s="71">
        <v>8.25</v>
      </c>
      <c r="I3256" s="64">
        <v>-1</v>
      </c>
      <c r="J3256" s="64" t="s">
        <v>249</v>
      </c>
      <c r="K3256" s="64" t="s">
        <v>2173</v>
      </c>
      <c r="L3256" s="64" t="s">
        <v>13714</v>
      </c>
      <c r="M3256" s="64" t="s">
        <v>236</v>
      </c>
      <c r="N3256" s="64" t="s">
        <v>254</v>
      </c>
      <c r="O3256" s="64" t="s">
        <v>568</v>
      </c>
    </row>
    <row r="3257" spans="2:15" x14ac:dyDescent="0.3">
      <c r="B3257" t="s">
        <v>1536</v>
      </c>
      <c r="C3257" t="s">
        <v>11810</v>
      </c>
      <c r="D3257" t="s">
        <v>2306</v>
      </c>
      <c r="E3257" s="64">
        <v>0</v>
      </c>
      <c r="F3257" s="64">
        <v>0</v>
      </c>
      <c r="G3257" s="47">
        <v>41967</v>
      </c>
      <c r="H3257" s="71">
        <v>8.25</v>
      </c>
      <c r="I3257" s="64">
        <v>50081</v>
      </c>
      <c r="J3257" s="64" t="s">
        <v>1538</v>
      </c>
      <c r="K3257" s="64" t="s">
        <v>2160</v>
      </c>
      <c r="L3257" s="64" t="s">
        <v>11709</v>
      </c>
      <c r="M3257" s="64" t="s">
        <v>241</v>
      </c>
      <c r="N3257" s="64" t="s">
        <v>254</v>
      </c>
      <c r="O3257" s="64" t="s">
        <v>568</v>
      </c>
    </row>
    <row r="3258" spans="2:15" x14ac:dyDescent="0.3">
      <c r="B3258" t="s">
        <v>1536</v>
      </c>
      <c r="C3258" t="s">
        <v>13914</v>
      </c>
      <c r="D3258" t="s">
        <v>1977</v>
      </c>
      <c r="E3258" s="64">
        <v>0</v>
      </c>
      <c r="F3258" s="64">
        <v>0</v>
      </c>
      <c r="G3258" s="47">
        <v>41971</v>
      </c>
      <c r="H3258" s="71">
        <v>8.25</v>
      </c>
      <c r="I3258" s="64">
        <v>-1</v>
      </c>
      <c r="J3258" s="64" t="s">
        <v>1538</v>
      </c>
      <c r="K3258" s="64" t="s">
        <v>2160</v>
      </c>
      <c r="L3258" s="64" t="s">
        <v>5368</v>
      </c>
      <c r="M3258" s="64" t="s">
        <v>236</v>
      </c>
      <c r="N3258" s="64" t="s">
        <v>254</v>
      </c>
      <c r="O3258" s="64" t="s">
        <v>568</v>
      </c>
    </row>
    <row r="3259" spans="2:15" x14ac:dyDescent="0.3">
      <c r="B3259" t="s">
        <v>1536</v>
      </c>
      <c r="C3259" t="s">
        <v>13916</v>
      </c>
      <c r="D3259" t="s">
        <v>1506</v>
      </c>
      <c r="E3259" s="64">
        <v>0</v>
      </c>
      <c r="F3259" s="64">
        <v>0</v>
      </c>
      <c r="G3259" s="47">
        <v>41972</v>
      </c>
      <c r="H3259" s="71">
        <v>8.25</v>
      </c>
      <c r="I3259" s="64">
        <v>-1</v>
      </c>
      <c r="J3259" s="64" t="s">
        <v>249</v>
      </c>
      <c r="K3259" s="64" t="s">
        <v>2176</v>
      </c>
      <c r="L3259" s="64" t="s">
        <v>7439</v>
      </c>
      <c r="M3259" s="64" t="s">
        <v>241</v>
      </c>
      <c r="N3259" s="64" t="s">
        <v>254</v>
      </c>
      <c r="O3259" s="64" t="s">
        <v>568</v>
      </c>
    </row>
    <row r="3260" spans="2:15" x14ac:dyDescent="0.3">
      <c r="B3260" t="s">
        <v>1536</v>
      </c>
      <c r="C3260" t="s">
        <v>14146</v>
      </c>
      <c r="D3260" t="s">
        <v>1464</v>
      </c>
      <c r="E3260" s="64">
        <v>0</v>
      </c>
      <c r="F3260" s="64">
        <v>0</v>
      </c>
      <c r="G3260" s="47">
        <v>41965</v>
      </c>
      <c r="H3260" s="71">
        <v>8.25</v>
      </c>
      <c r="I3260" s="64">
        <v>-1</v>
      </c>
      <c r="J3260" s="64" t="s">
        <v>249</v>
      </c>
      <c r="K3260" s="64" t="s">
        <v>2160</v>
      </c>
      <c r="L3260" s="64" t="s">
        <v>4726</v>
      </c>
      <c r="M3260" s="64" t="s">
        <v>242</v>
      </c>
      <c r="N3260" s="64" t="s">
        <v>254</v>
      </c>
      <c r="O3260" s="64" t="s">
        <v>568</v>
      </c>
    </row>
    <row r="3261" spans="2:15" x14ac:dyDescent="0.3">
      <c r="B3261" t="s">
        <v>1536</v>
      </c>
      <c r="C3261" t="s">
        <v>14936</v>
      </c>
      <c r="D3261" t="s">
        <v>380</v>
      </c>
      <c r="E3261" s="64">
        <v>0</v>
      </c>
      <c r="F3261" s="64">
        <v>0</v>
      </c>
      <c r="G3261" s="47">
        <v>41955</v>
      </c>
      <c r="H3261" s="71">
        <v>8.25</v>
      </c>
      <c r="I3261" s="64">
        <v>-1</v>
      </c>
      <c r="J3261" s="64" t="s">
        <v>1538</v>
      </c>
      <c r="K3261" s="64" t="s">
        <v>2160</v>
      </c>
      <c r="L3261" s="64" t="s">
        <v>4726</v>
      </c>
      <c r="M3261" s="64" t="s">
        <v>246</v>
      </c>
      <c r="N3261" s="64" t="s">
        <v>254</v>
      </c>
      <c r="O3261" s="64" t="s">
        <v>568</v>
      </c>
    </row>
    <row r="3262" spans="2:15" x14ac:dyDescent="0.3">
      <c r="B3262" t="s">
        <v>1536</v>
      </c>
      <c r="C3262" t="s">
        <v>15098</v>
      </c>
      <c r="D3262" t="s">
        <v>380</v>
      </c>
      <c r="E3262" s="64">
        <v>0</v>
      </c>
      <c r="F3262" s="64">
        <v>0</v>
      </c>
      <c r="G3262" s="47">
        <v>41969</v>
      </c>
      <c r="H3262" s="71">
        <v>8.25</v>
      </c>
      <c r="I3262" s="64">
        <v>-1</v>
      </c>
      <c r="J3262" s="64" t="s">
        <v>1538</v>
      </c>
      <c r="K3262" s="64" t="s">
        <v>2173</v>
      </c>
      <c r="L3262" s="64" t="s">
        <v>15099</v>
      </c>
      <c r="M3262" s="64" t="s">
        <v>236</v>
      </c>
      <c r="N3262" s="64" t="s">
        <v>254</v>
      </c>
      <c r="O3262" s="64" t="s">
        <v>568</v>
      </c>
    </row>
    <row r="3263" spans="2:15" x14ac:dyDescent="0.3">
      <c r="B3263" t="s">
        <v>1536</v>
      </c>
      <c r="C3263" t="s">
        <v>15300</v>
      </c>
      <c r="D3263" t="s">
        <v>1567</v>
      </c>
      <c r="E3263" s="64">
        <v>0</v>
      </c>
      <c r="F3263" s="64">
        <v>0</v>
      </c>
      <c r="G3263" s="47">
        <v>41956</v>
      </c>
      <c r="H3263" s="71">
        <v>8.25</v>
      </c>
      <c r="I3263" s="64">
        <v>-1</v>
      </c>
      <c r="J3263" s="64" t="s">
        <v>249</v>
      </c>
      <c r="K3263" s="64" t="s">
        <v>2176</v>
      </c>
      <c r="L3263" s="64" t="s">
        <v>14972</v>
      </c>
      <c r="M3263" s="64" t="s">
        <v>236</v>
      </c>
      <c r="N3263" s="64" t="s">
        <v>254</v>
      </c>
      <c r="O3263" s="64" t="s">
        <v>568</v>
      </c>
    </row>
    <row r="3264" spans="2:15" x14ac:dyDescent="0.3">
      <c r="B3264" t="s">
        <v>1536</v>
      </c>
      <c r="C3264" t="s">
        <v>15654</v>
      </c>
      <c r="D3264" t="s">
        <v>1771</v>
      </c>
      <c r="E3264" s="64">
        <v>1</v>
      </c>
      <c r="F3264" s="64">
        <v>1363.76</v>
      </c>
      <c r="G3264" s="47">
        <v>41967</v>
      </c>
      <c r="H3264" s="71">
        <v>8.25</v>
      </c>
      <c r="I3264" s="64">
        <v>-1</v>
      </c>
      <c r="J3264" s="64" t="s">
        <v>249</v>
      </c>
      <c r="K3264" s="64" t="s">
        <v>2176</v>
      </c>
      <c r="L3264" s="64" t="s">
        <v>15655</v>
      </c>
      <c r="M3264" s="64" t="s">
        <v>242</v>
      </c>
      <c r="N3264" s="64" t="s">
        <v>254</v>
      </c>
      <c r="O3264" s="64" t="s">
        <v>568</v>
      </c>
    </row>
    <row r="3265" spans="2:15" x14ac:dyDescent="0.3">
      <c r="B3265" t="s">
        <v>1536</v>
      </c>
      <c r="C3265" t="s">
        <v>16118</v>
      </c>
      <c r="D3265" t="s">
        <v>1698</v>
      </c>
      <c r="E3265" s="64">
        <v>0</v>
      </c>
      <c r="F3265" s="64">
        <v>0</v>
      </c>
      <c r="G3265" s="47">
        <v>41968</v>
      </c>
      <c r="H3265" s="71">
        <v>8.25</v>
      </c>
      <c r="I3265" s="64">
        <v>-1</v>
      </c>
      <c r="J3265" s="64" t="s">
        <v>1538</v>
      </c>
      <c r="K3265" s="64" t="s">
        <v>2160</v>
      </c>
      <c r="L3265" s="64" t="s">
        <v>4235</v>
      </c>
      <c r="M3265" s="64" t="s">
        <v>242</v>
      </c>
      <c r="N3265" s="64" t="s">
        <v>254</v>
      </c>
      <c r="O3265" s="64" t="s">
        <v>568</v>
      </c>
    </row>
    <row r="3266" spans="2:15" x14ac:dyDescent="0.3">
      <c r="B3266" t="s">
        <v>1536</v>
      </c>
      <c r="C3266" t="s">
        <v>16290</v>
      </c>
      <c r="D3266" t="s">
        <v>1743</v>
      </c>
      <c r="E3266" s="64">
        <v>0</v>
      </c>
      <c r="F3266" s="64">
        <v>0</v>
      </c>
      <c r="G3266" s="47">
        <v>41968</v>
      </c>
      <c r="H3266" s="71">
        <v>8.25</v>
      </c>
      <c r="I3266" s="64">
        <v>-1</v>
      </c>
      <c r="J3266" s="64" t="s">
        <v>1538</v>
      </c>
      <c r="K3266" s="64" t="s">
        <v>2160</v>
      </c>
      <c r="L3266" s="64" t="s">
        <v>16291</v>
      </c>
      <c r="M3266" s="64" t="s">
        <v>236</v>
      </c>
      <c r="N3266" s="64" t="s">
        <v>254</v>
      </c>
      <c r="O3266" s="64" t="s">
        <v>568</v>
      </c>
    </row>
    <row r="3267" spans="2:15" x14ac:dyDescent="0.3">
      <c r="B3267" t="s">
        <v>1536</v>
      </c>
      <c r="C3267" t="s">
        <v>12300</v>
      </c>
      <c r="D3267" t="s">
        <v>2213</v>
      </c>
      <c r="E3267" s="64">
        <v>0</v>
      </c>
      <c r="F3267" s="64">
        <v>0</v>
      </c>
      <c r="G3267" s="47">
        <v>41957</v>
      </c>
      <c r="H3267" s="71">
        <v>8.25</v>
      </c>
      <c r="I3267" s="64">
        <v>50123</v>
      </c>
      <c r="J3267" s="64" t="s">
        <v>1538</v>
      </c>
      <c r="K3267" s="64" t="s">
        <v>2173</v>
      </c>
      <c r="L3267" s="64" t="s">
        <v>11455</v>
      </c>
      <c r="M3267" s="64" t="s">
        <v>242</v>
      </c>
      <c r="N3267" s="64" t="s">
        <v>254</v>
      </c>
      <c r="O3267" s="64" t="s">
        <v>568</v>
      </c>
    </row>
    <row r="3268" spans="2:15" x14ac:dyDescent="0.3">
      <c r="B3268" t="s">
        <v>1536</v>
      </c>
      <c r="C3268" t="s">
        <v>16566</v>
      </c>
      <c r="D3268" t="s">
        <v>367</v>
      </c>
      <c r="E3268" s="64">
        <v>0</v>
      </c>
      <c r="F3268" s="64">
        <v>0</v>
      </c>
      <c r="G3268" s="47">
        <v>41963</v>
      </c>
      <c r="H3268" s="71">
        <v>8.25</v>
      </c>
      <c r="I3268" s="64">
        <v>-1</v>
      </c>
      <c r="J3268" s="64" t="s">
        <v>1538</v>
      </c>
      <c r="K3268" s="64" t="s">
        <v>2160</v>
      </c>
      <c r="L3268" s="64" t="s">
        <v>2925</v>
      </c>
      <c r="M3268" s="64" t="s">
        <v>236</v>
      </c>
      <c r="N3268" s="64" t="s">
        <v>254</v>
      </c>
      <c r="O3268" s="64" t="s">
        <v>568</v>
      </c>
    </row>
    <row r="3269" spans="2:15" x14ac:dyDescent="0.3">
      <c r="B3269" t="s">
        <v>1536</v>
      </c>
      <c r="C3269" t="s">
        <v>16630</v>
      </c>
      <c r="D3269" t="s">
        <v>321</v>
      </c>
      <c r="E3269" s="64">
        <v>1</v>
      </c>
      <c r="F3269" s="64">
        <v>389.49</v>
      </c>
      <c r="G3269" s="47">
        <v>41961</v>
      </c>
      <c r="H3269" s="71">
        <v>8.25</v>
      </c>
      <c r="I3269" s="64">
        <v>-1</v>
      </c>
      <c r="J3269" s="64" t="s">
        <v>1538</v>
      </c>
      <c r="K3269" s="64" t="s">
        <v>2160</v>
      </c>
      <c r="L3269" s="64" t="s">
        <v>4726</v>
      </c>
      <c r="M3269" s="64" t="s">
        <v>236</v>
      </c>
      <c r="N3269" s="64" t="s">
        <v>254</v>
      </c>
      <c r="O3269" s="64" t="s">
        <v>568</v>
      </c>
    </row>
    <row r="3270" spans="2:15" x14ac:dyDescent="0.3">
      <c r="B3270" t="s">
        <v>1536</v>
      </c>
      <c r="C3270" t="s">
        <v>17077</v>
      </c>
      <c r="D3270" t="s">
        <v>1669</v>
      </c>
      <c r="E3270" s="64">
        <v>1</v>
      </c>
      <c r="F3270" s="64">
        <v>1363.76</v>
      </c>
      <c r="G3270" s="47">
        <v>41957</v>
      </c>
      <c r="H3270" s="71">
        <v>8.25</v>
      </c>
      <c r="I3270" s="64">
        <v>-1</v>
      </c>
      <c r="J3270" s="64" t="s">
        <v>1538</v>
      </c>
      <c r="K3270" s="64" t="s">
        <v>1535</v>
      </c>
      <c r="L3270" s="64" t="s">
        <v>1535</v>
      </c>
      <c r="M3270" s="64" t="s">
        <v>246</v>
      </c>
      <c r="N3270" s="64" t="s">
        <v>254</v>
      </c>
      <c r="O3270" s="64" t="s">
        <v>568</v>
      </c>
    </row>
    <row r="3271" spans="2:15" x14ac:dyDescent="0.3">
      <c r="B3271" t="s">
        <v>1536</v>
      </c>
      <c r="C3271" t="s">
        <v>17097</v>
      </c>
      <c r="D3271" t="s">
        <v>466</v>
      </c>
      <c r="E3271" s="64">
        <v>0</v>
      </c>
      <c r="F3271" s="64">
        <v>0</v>
      </c>
      <c r="G3271" s="47">
        <v>41957</v>
      </c>
      <c r="H3271" s="71">
        <v>8.25</v>
      </c>
      <c r="I3271" s="64">
        <v>-1</v>
      </c>
      <c r="J3271" s="64" t="s">
        <v>249</v>
      </c>
      <c r="K3271" s="64" t="s">
        <v>1535</v>
      </c>
      <c r="L3271" s="64" t="s">
        <v>1535</v>
      </c>
      <c r="M3271" s="64" t="s">
        <v>236</v>
      </c>
      <c r="N3271" s="64" t="s">
        <v>254</v>
      </c>
      <c r="O3271" s="64" t="s">
        <v>568</v>
      </c>
    </row>
    <row r="3272" spans="2:15" x14ac:dyDescent="0.3">
      <c r="B3272" t="s">
        <v>1536</v>
      </c>
      <c r="C3272" t="s">
        <v>17250</v>
      </c>
      <c r="D3272" t="s">
        <v>556</v>
      </c>
      <c r="E3272" s="64">
        <v>0</v>
      </c>
      <c r="F3272" s="64">
        <v>0</v>
      </c>
      <c r="G3272" s="47">
        <v>41953</v>
      </c>
      <c r="H3272" s="71">
        <v>8.25</v>
      </c>
      <c r="I3272" s="64">
        <v>-1</v>
      </c>
      <c r="J3272" s="64" t="s">
        <v>249</v>
      </c>
      <c r="K3272" s="64" t="s">
        <v>1535</v>
      </c>
      <c r="L3272" s="64" t="s">
        <v>1535</v>
      </c>
      <c r="M3272" s="64" t="s">
        <v>236</v>
      </c>
      <c r="N3272" s="64" t="s">
        <v>254</v>
      </c>
      <c r="O3272" s="64" t="s">
        <v>568</v>
      </c>
    </row>
    <row r="3273" spans="2:15" x14ac:dyDescent="0.3">
      <c r="B3273" t="s">
        <v>1536</v>
      </c>
      <c r="C3273" t="s">
        <v>17336</v>
      </c>
      <c r="D3273" t="s">
        <v>428</v>
      </c>
      <c r="E3273" s="64">
        <v>0</v>
      </c>
      <c r="F3273" s="64">
        <v>0</v>
      </c>
      <c r="G3273" s="47">
        <v>41971</v>
      </c>
      <c r="H3273" s="71">
        <v>8.25</v>
      </c>
      <c r="I3273" s="64">
        <v>-1</v>
      </c>
      <c r="J3273" s="64" t="s">
        <v>249</v>
      </c>
      <c r="K3273" s="64" t="s">
        <v>1535</v>
      </c>
      <c r="L3273" s="64" t="s">
        <v>1535</v>
      </c>
      <c r="M3273" s="64" t="s">
        <v>236</v>
      </c>
      <c r="N3273" s="64" t="s">
        <v>254</v>
      </c>
      <c r="O3273" s="64" t="s">
        <v>568</v>
      </c>
    </row>
    <row r="3274" spans="2:15" x14ac:dyDescent="0.3">
      <c r="B3274" t="s">
        <v>1536</v>
      </c>
      <c r="C3274" t="s">
        <v>17565</v>
      </c>
      <c r="D3274" t="s">
        <v>2393</v>
      </c>
      <c r="E3274" s="64">
        <v>0</v>
      </c>
      <c r="F3274" s="64">
        <v>0</v>
      </c>
      <c r="G3274" s="47">
        <v>41971</v>
      </c>
      <c r="H3274" s="71">
        <v>8.25</v>
      </c>
      <c r="I3274" s="64">
        <v>-1</v>
      </c>
      <c r="J3274" s="64" t="s">
        <v>1538</v>
      </c>
      <c r="K3274" s="64" t="s">
        <v>1535</v>
      </c>
      <c r="L3274" s="64" t="s">
        <v>1535</v>
      </c>
      <c r="M3274" s="64" t="s">
        <v>236</v>
      </c>
      <c r="N3274" s="64" t="s">
        <v>254</v>
      </c>
      <c r="O3274" s="64" t="s">
        <v>568</v>
      </c>
    </row>
    <row r="3275" spans="2:15" x14ac:dyDescent="0.3">
      <c r="B3275" t="s">
        <v>1536</v>
      </c>
      <c r="C3275" t="s">
        <v>12544</v>
      </c>
      <c r="D3275" t="s">
        <v>522</v>
      </c>
      <c r="E3275" s="64">
        <v>0</v>
      </c>
      <c r="F3275" s="64">
        <v>0</v>
      </c>
      <c r="G3275" s="47">
        <v>41943</v>
      </c>
      <c r="H3275" s="71">
        <v>8.3333333333333339</v>
      </c>
      <c r="I3275" s="64">
        <v>-1</v>
      </c>
      <c r="J3275" s="64" t="s">
        <v>1538</v>
      </c>
      <c r="K3275" s="64" t="s">
        <v>1535</v>
      </c>
      <c r="L3275" s="64" t="s">
        <v>1535</v>
      </c>
      <c r="M3275" s="64" t="s">
        <v>246</v>
      </c>
      <c r="N3275" s="64" t="s">
        <v>254</v>
      </c>
      <c r="O3275" s="64" t="s">
        <v>568</v>
      </c>
    </row>
    <row r="3276" spans="2:15" x14ac:dyDescent="0.3">
      <c r="B3276" t="s">
        <v>1546</v>
      </c>
      <c r="C3276" t="s">
        <v>12716</v>
      </c>
      <c r="D3276" t="s">
        <v>540</v>
      </c>
      <c r="E3276" s="64">
        <v>0</v>
      </c>
      <c r="F3276" s="64">
        <v>0</v>
      </c>
      <c r="G3276" s="47">
        <v>41941</v>
      </c>
      <c r="H3276" s="71">
        <v>8.3333333333333339</v>
      </c>
      <c r="I3276" s="64">
        <v>-1</v>
      </c>
      <c r="J3276" s="64" t="s">
        <v>1538</v>
      </c>
      <c r="K3276" s="64" t="s">
        <v>1535</v>
      </c>
      <c r="L3276" s="64" t="s">
        <v>1535</v>
      </c>
      <c r="M3276" s="64" t="s">
        <v>242</v>
      </c>
      <c r="N3276" s="64" t="s">
        <v>254</v>
      </c>
      <c r="O3276" s="64" t="s">
        <v>568</v>
      </c>
    </row>
    <row r="3277" spans="2:15" x14ac:dyDescent="0.3">
      <c r="B3277" t="s">
        <v>1546</v>
      </c>
      <c r="C3277" t="s">
        <v>13172</v>
      </c>
      <c r="D3277" t="s">
        <v>2295</v>
      </c>
      <c r="E3277" s="64">
        <v>0</v>
      </c>
      <c r="F3277" s="64">
        <v>0</v>
      </c>
      <c r="G3277" s="47">
        <v>41920</v>
      </c>
      <c r="H3277" s="71">
        <v>8.3333333333333339</v>
      </c>
      <c r="I3277" s="64">
        <v>120339</v>
      </c>
      <c r="J3277" s="64" t="s">
        <v>1538</v>
      </c>
      <c r="K3277" s="64" t="s">
        <v>2176</v>
      </c>
      <c r="L3277" s="64" t="s">
        <v>13173</v>
      </c>
      <c r="M3277" s="64" t="s">
        <v>236</v>
      </c>
      <c r="N3277" s="64" t="s">
        <v>254</v>
      </c>
      <c r="O3277" s="64" t="s">
        <v>568</v>
      </c>
    </row>
    <row r="3278" spans="2:15" x14ac:dyDescent="0.3">
      <c r="B3278" t="s">
        <v>1536</v>
      </c>
      <c r="C3278" t="s">
        <v>13223</v>
      </c>
      <c r="D3278" t="s">
        <v>2092</v>
      </c>
      <c r="E3278" s="64">
        <v>0</v>
      </c>
      <c r="F3278" s="64">
        <v>0</v>
      </c>
      <c r="G3278" s="47">
        <v>41942</v>
      </c>
      <c r="H3278" s="71">
        <v>8.3333333333333339</v>
      </c>
      <c r="I3278" s="64">
        <v>-1</v>
      </c>
      <c r="J3278" s="64" t="s">
        <v>249</v>
      </c>
      <c r="K3278" s="64" t="s">
        <v>2176</v>
      </c>
      <c r="L3278" s="64" t="s">
        <v>13224</v>
      </c>
      <c r="M3278" s="64" t="s">
        <v>239</v>
      </c>
      <c r="N3278" s="64" t="s">
        <v>254</v>
      </c>
      <c r="O3278" s="64" t="s">
        <v>568</v>
      </c>
    </row>
    <row r="3279" spans="2:15" x14ac:dyDescent="0.3">
      <c r="B3279" t="s">
        <v>1536</v>
      </c>
      <c r="C3279" t="s">
        <v>13518</v>
      </c>
      <c r="D3279" t="s">
        <v>13250</v>
      </c>
      <c r="E3279" s="64">
        <v>0</v>
      </c>
      <c r="F3279" s="64">
        <v>0</v>
      </c>
      <c r="G3279" s="47">
        <v>41934</v>
      </c>
      <c r="H3279" s="71">
        <v>8.3333333333333339</v>
      </c>
      <c r="I3279" s="64">
        <v>-1</v>
      </c>
      <c r="J3279" s="64" t="s">
        <v>1538</v>
      </c>
      <c r="K3279" s="64" t="s">
        <v>2160</v>
      </c>
      <c r="L3279" s="64" t="s">
        <v>6338</v>
      </c>
      <c r="M3279" s="64" t="s">
        <v>246</v>
      </c>
      <c r="N3279" s="64" t="s">
        <v>254</v>
      </c>
      <c r="O3279" s="64" t="s">
        <v>568</v>
      </c>
    </row>
    <row r="3280" spans="2:15" x14ac:dyDescent="0.3">
      <c r="B3280" t="s">
        <v>1536</v>
      </c>
      <c r="C3280" t="s">
        <v>13601</v>
      </c>
      <c r="D3280" t="s">
        <v>2355</v>
      </c>
      <c r="E3280" s="64">
        <v>0</v>
      </c>
      <c r="F3280" s="64">
        <v>0</v>
      </c>
      <c r="G3280" s="47">
        <v>41942</v>
      </c>
      <c r="H3280" s="71">
        <v>8.3333333333333339</v>
      </c>
      <c r="I3280" s="64">
        <v>194846</v>
      </c>
      <c r="J3280" s="64" t="s">
        <v>1538</v>
      </c>
      <c r="K3280" s="64" t="s">
        <v>2160</v>
      </c>
      <c r="L3280" s="64" t="s">
        <v>13602</v>
      </c>
      <c r="M3280" s="64" t="s">
        <v>236</v>
      </c>
      <c r="N3280" s="64" t="s">
        <v>254</v>
      </c>
      <c r="O3280" s="64" t="s">
        <v>568</v>
      </c>
    </row>
    <row r="3281" spans="2:15" x14ac:dyDescent="0.3">
      <c r="B3281" t="s">
        <v>1536</v>
      </c>
      <c r="C3281" t="s">
        <v>13737</v>
      </c>
      <c r="D3281" t="s">
        <v>279</v>
      </c>
      <c r="E3281" s="64">
        <v>0</v>
      </c>
      <c r="F3281" s="64">
        <v>0</v>
      </c>
      <c r="G3281" s="47">
        <v>41932</v>
      </c>
      <c r="H3281" s="71">
        <v>8.3333333333333339</v>
      </c>
      <c r="I3281" s="64">
        <v>-1</v>
      </c>
      <c r="J3281" s="64" t="s">
        <v>249</v>
      </c>
      <c r="K3281" s="64" t="s">
        <v>2160</v>
      </c>
      <c r="L3281" s="64" t="s">
        <v>2936</v>
      </c>
      <c r="M3281" s="64" t="s">
        <v>242</v>
      </c>
      <c r="N3281" s="64" t="s">
        <v>254</v>
      </c>
      <c r="O3281" s="64" t="s">
        <v>568</v>
      </c>
    </row>
    <row r="3282" spans="2:15" x14ac:dyDescent="0.3">
      <c r="B3282" t="s">
        <v>1536</v>
      </c>
      <c r="C3282" t="s">
        <v>14208</v>
      </c>
      <c r="D3282" t="s">
        <v>2010</v>
      </c>
      <c r="E3282" s="64">
        <v>1</v>
      </c>
      <c r="F3282" s="64">
        <v>1363.76</v>
      </c>
      <c r="G3282" s="47">
        <v>41941</v>
      </c>
      <c r="H3282" s="71">
        <v>8.3333333333333339</v>
      </c>
      <c r="I3282" s="64">
        <v>-1</v>
      </c>
      <c r="J3282" s="64" t="s">
        <v>249</v>
      </c>
      <c r="K3282" s="64" t="s">
        <v>2176</v>
      </c>
      <c r="L3282" s="64" t="s">
        <v>14209</v>
      </c>
      <c r="M3282" s="64" t="s">
        <v>239</v>
      </c>
      <c r="N3282" s="64" t="s">
        <v>254</v>
      </c>
      <c r="O3282" s="64" t="s">
        <v>568</v>
      </c>
    </row>
    <row r="3283" spans="2:15" x14ac:dyDescent="0.3">
      <c r="B3283" t="s">
        <v>1536</v>
      </c>
      <c r="C3283" t="s">
        <v>14661</v>
      </c>
      <c r="D3283" t="s">
        <v>1858</v>
      </c>
      <c r="E3283" s="64">
        <v>0</v>
      </c>
      <c r="F3283" s="64">
        <v>0</v>
      </c>
      <c r="G3283" s="47">
        <v>41926</v>
      </c>
      <c r="H3283" s="71">
        <v>8.3333333333333339</v>
      </c>
      <c r="I3283" s="64">
        <v>-1</v>
      </c>
      <c r="J3283" s="64" t="s">
        <v>1538</v>
      </c>
      <c r="K3283" s="64" t="s">
        <v>2160</v>
      </c>
      <c r="L3283" s="64" t="s">
        <v>14662</v>
      </c>
      <c r="M3283" s="64" t="s">
        <v>246</v>
      </c>
      <c r="N3283" s="64" t="s">
        <v>254</v>
      </c>
      <c r="O3283" s="64" t="s">
        <v>568</v>
      </c>
    </row>
    <row r="3284" spans="2:15" x14ac:dyDescent="0.3">
      <c r="B3284" t="s">
        <v>1536</v>
      </c>
      <c r="C3284" t="s">
        <v>14679</v>
      </c>
      <c r="D3284" t="s">
        <v>1914</v>
      </c>
      <c r="E3284" s="64">
        <v>0</v>
      </c>
      <c r="F3284" s="64">
        <v>0</v>
      </c>
      <c r="G3284" s="47">
        <v>41940</v>
      </c>
      <c r="H3284" s="71">
        <v>8.3333333333333339</v>
      </c>
      <c r="I3284" s="64">
        <v>-1</v>
      </c>
      <c r="J3284" s="64" t="s">
        <v>1538</v>
      </c>
      <c r="K3284" s="64" t="s">
        <v>2160</v>
      </c>
      <c r="L3284" s="64" t="s">
        <v>8133</v>
      </c>
      <c r="M3284" s="64" t="s">
        <v>236</v>
      </c>
      <c r="N3284" s="64" t="s">
        <v>254</v>
      </c>
      <c r="O3284" s="64" t="s">
        <v>568</v>
      </c>
    </row>
    <row r="3285" spans="2:15" x14ac:dyDescent="0.3">
      <c r="B3285" t="s">
        <v>1536</v>
      </c>
      <c r="C3285" t="s">
        <v>14812</v>
      </c>
      <c r="D3285" t="s">
        <v>13434</v>
      </c>
      <c r="E3285" s="64">
        <v>1</v>
      </c>
      <c r="F3285" s="64">
        <v>1363.76</v>
      </c>
      <c r="G3285" s="47">
        <v>41942</v>
      </c>
      <c r="H3285" s="71">
        <v>8.3333333333333339</v>
      </c>
      <c r="I3285" s="64">
        <v>-1</v>
      </c>
      <c r="J3285" s="64" t="s">
        <v>249</v>
      </c>
      <c r="K3285" s="64" t="s">
        <v>2160</v>
      </c>
      <c r="L3285" s="64" t="s">
        <v>4235</v>
      </c>
      <c r="M3285" s="64" t="s">
        <v>236</v>
      </c>
      <c r="N3285" s="64" t="s">
        <v>254</v>
      </c>
      <c r="O3285" s="64" t="s">
        <v>568</v>
      </c>
    </row>
    <row r="3286" spans="2:15" x14ac:dyDescent="0.3">
      <c r="B3286" t="s">
        <v>1536</v>
      </c>
      <c r="C3286" t="s">
        <v>15047</v>
      </c>
      <c r="D3286" t="s">
        <v>1566</v>
      </c>
      <c r="E3286" s="64">
        <v>0</v>
      </c>
      <c r="F3286" s="64">
        <v>0</v>
      </c>
      <c r="G3286" s="47">
        <v>41940</v>
      </c>
      <c r="H3286" s="71">
        <v>8.3333333333333339</v>
      </c>
      <c r="I3286" s="64">
        <v>-1</v>
      </c>
      <c r="J3286" s="64" t="s">
        <v>1538</v>
      </c>
      <c r="K3286" s="64" t="s">
        <v>2160</v>
      </c>
      <c r="L3286" s="64" t="s">
        <v>2936</v>
      </c>
      <c r="M3286" s="64" t="s">
        <v>236</v>
      </c>
      <c r="N3286" s="64" t="s">
        <v>254</v>
      </c>
      <c r="O3286" s="64" t="s">
        <v>568</v>
      </c>
    </row>
    <row r="3287" spans="2:15" x14ac:dyDescent="0.3">
      <c r="B3287" t="s">
        <v>1536</v>
      </c>
      <c r="C3287" t="s">
        <v>15093</v>
      </c>
      <c r="D3287" t="s">
        <v>14859</v>
      </c>
      <c r="E3287" s="64">
        <v>0</v>
      </c>
      <c r="F3287" s="64">
        <v>0</v>
      </c>
      <c r="G3287" s="47">
        <v>41935</v>
      </c>
      <c r="H3287" s="71">
        <v>8.3333333333333339</v>
      </c>
      <c r="I3287" s="64">
        <v>-1</v>
      </c>
      <c r="J3287" s="64" t="s">
        <v>1538</v>
      </c>
      <c r="K3287" s="64" t="s">
        <v>2160</v>
      </c>
      <c r="L3287" s="64" t="s">
        <v>2936</v>
      </c>
      <c r="M3287" s="64" t="s">
        <v>242</v>
      </c>
      <c r="N3287" s="64" t="s">
        <v>254</v>
      </c>
      <c r="O3287" s="64" t="s">
        <v>568</v>
      </c>
    </row>
    <row r="3288" spans="2:15" x14ac:dyDescent="0.3">
      <c r="B3288" t="s">
        <v>1536</v>
      </c>
      <c r="C3288" t="s">
        <v>15237</v>
      </c>
      <c r="D3288" t="s">
        <v>13583</v>
      </c>
      <c r="E3288" s="64">
        <v>0</v>
      </c>
      <c r="F3288" s="64">
        <v>0</v>
      </c>
      <c r="G3288" s="47">
        <v>41942</v>
      </c>
      <c r="H3288" s="71">
        <v>8.3333333333333339</v>
      </c>
      <c r="I3288" s="64">
        <v>82833</v>
      </c>
      <c r="J3288" s="64" t="s">
        <v>1538</v>
      </c>
      <c r="K3288" s="64" t="s">
        <v>2173</v>
      </c>
      <c r="L3288" s="64" t="s">
        <v>15238</v>
      </c>
      <c r="M3288" s="64" t="s">
        <v>236</v>
      </c>
      <c r="N3288" s="64" t="s">
        <v>254</v>
      </c>
      <c r="O3288" s="64" t="s">
        <v>568</v>
      </c>
    </row>
    <row r="3289" spans="2:15" x14ac:dyDescent="0.3">
      <c r="B3289" t="s">
        <v>1536</v>
      </c>
      <c r="C3289" t="s">
        <v>15733</v>
      </c>
      <c r="D3289" t="s">
        <v>1698</v>
      </c>
      <c r="E3289" s="64">
        <v>0</v>
      </c>
      <c r="F3289" s="64">
        <v>0</v>
      </c>
      <c r="G3289" s="47">
        <v>41943</v>
      </c>
      <c r="H3289" s="71">
        <v>8.3333333333333339</v>
      </c>
      <c r="I3289" s="64">
        <v>-1</v>
      </c>
      <c r="J3289" s="64" t="s">
        <v>249</v>
      </c>
      <c r="K3289" s="64" t="s">
        <v>2173</v>
      </c>
      <c r="L3289" s="64" t="s">
        <v>569</v>
      </c>
      <c r="M3289" s="64" t="s">
        <v>236</v>
      </c>
      <c r="N3289" s="64" t="s">
        <v>254</v>
      </c>
      <c r="O3289" s="64" t="s">
        <v>568</v>
      </c>
    </row>
    <row r="3290" spans="2:15" x14ac:dyDescent="0.3">
      <c r="B3290" t="s">
        <v>1536</v>
      </c>
      <c r="C3290" t="s">
        <v>12127</v>
      </c>
      <c r="D3290" t="s">
        <v>2259</v>
      </c>
      <c r="E3290" s="64">
        <v>0</v>
      </c>
      <c r="F3290" s="64">
        <v>0</v>
      </c>
      <c r="G3290" s="47">
        <v>41940</v>
      </c>
      <c r="H3290" s="71">
        <v>8.3333333333333339</v>
      </c>
      <c r="I3290" s="64">
        <v>66431</v>
      </c>
      <c r="J3290" s="64" t="s">
        <v>1538</v>
      </c>
      <c r="K3290" s="64" t="s">
        <v>2160</v>
      </c>
      <c r="L3290" s="64" t="s">
        <v>3939</v>
      </c>
      <c r="M3290" s="64" t="s">
        <v>246</v>
      </c>
      <c r="N3290" s="64" t="s">
        <v>254</v>
      </c>
      <c r="O3290" s="64" t="s">
        <v>568</v>
      </c>
    </row>
    <row r="3291" spans="2:15" x14ac:dyDescent="0.3">
      <c r="B3291" t="s">
        <v>1536</v>
      </c>
      <c r="C3291" t="s">
        <v>16263</v>
      </c>
      <c r="D3291" t="s">
        <v>2057</v>
      </c>
      <c r="E3291" s="64">
        <v>0</v>
      </c>
      <c r="F3291" s="64">
        <v>0</v>
      </c>
      <c r="G3291" s="47">
        <v>41926</v>
      </c>
      <c r="H3291" s="71">
        <v>8.3333333333333339</v>
      </c>
      <c r="I3291" s="64">
        <v>-1</v>
      </c>
      <c r="J3291" s="64" t="s">
        <v>1538</v>
      </c>
      <c r="K3291" s="64" t="s">
        <v>2160</v>
      </c>
      <c r="L3291" s="64" t="s">
        <v>6338</v>
      </c>
      <c r="M3291" s="64" t="s">
        <v>236</v>
      </c>
      <c r="N3291" s="64" t="s">
        <v>254</v>
      </c>
      <c r="O3291" s="64" t="s">
        <v>568</v>
      </c>
    </row>
    <row r="3292" spans="2:15" x14ac:dyDescent="0.3">
      <c r="B3292" t="s">
        <v>1536</v>
      </c>
      <c r="C3292" t="s">
        <v>11644</v>
      </c>
      <c r="D3292" t="s">
        <v>2166</v>
      </c>
      <c r="E3292" s="64">
        <v>0</v>
      </c>
      <c r="F3292" s="64">
        <v>0</v>
      </c>
      <c r="G3292" s="47">
        <v>41940</v>
      </c>
      <c r="H3292" s="71">
        <v>8.3333333333333339</v>
      </c>
      <c r="I3292" s="64">
        <v>218588</v>
      </c>
      <c r="J3292" s="64" t="s">
        <v>1538</v>
      </c>
      <c r="K3292" s="64" t="s">
        <v>2160</v>
      </c>
      <c r="L3292" s="64" t="s">
        <v>4381</v>
      </c>
      <c r="M3292" s="64" t="s">
        <v>236</v>
      </c>
      <c r="N3292" s="64" t="s">
        <v>254</v>
      </c>
      <c r="O3292" s="64" t="s">
        <v>568</v>
      </c>
    </row>
    <row r="3293" spans="2:15" x14ac:dyDescent="0.3">
      <c r="B3293" t="s">
        <v>1536</v>
      </c>
      <c r="C3293" t="s">
        <v>16833</v>
      </c>
      <c r="D3293" t="s">
        <v>1643</v>
      </c>
      <c r="E3293" s="64">
        <v>0</v>
      </c>
      <c r="F3293" s="64">
        <v>0</v>
      </c>
      <c r="G3293" s="47">
        <v>41922</v>
      </c>
      <c r="H3293" s="71">
        <v>8.3333333333333339</v>
      </c>
      <c r="I3293" s="64">
        <v>-1</v>
      </c>
      <c r="J3293" s="64" t="s">
        <v>249</v>
      </c>
      <c r="K3293" s="64" t="s">
        <v>1535</v>
      </c>
      <c r="L3293" s="64" t="s">
        <v>1535</v>
      </c>
      <c r="M3293" s="64" t="s">
        <v>246</v>
      </c>
      <c r="N3293" s="64" t="s">
        <v>254</v>
      </c>
      <c r="O3293" s="64" t="s">
        <v>568</v>
      </c>
    </row>
    <row r="3294" spans="2:15" x14ac:dyDescent="0.3">
      <c r="B3294" t="s">
        <v>1536</v>
      </c>
      <c r="C3294" t="s">
        <v>17086</v>
      </c>
      <c r="D3294" t="s">
        <v>1548</v>
      </c>
      <c r="E3294" s="64">
        <v>0</v>
      </c>
      <c r="F3294" s="64">
        <v>0</v>
      </c>
      <c r="G3294" s="47">
        <v>41942</v>
      </c>
      <c r="H3294" s="71">
        <v>8.3333333333333339</v>
      </c>
      <c r="I3294" s="64">
        <v>-1</v>
      </c>
      <c r="J3294" s="64" t="s">
        <v>249</v>
      </c>
      <c r="K3294" s="64" t="s">
        <v>1535</v>
      </c>
      <c r="L3294" s="64" t="s">
        <v>1535</v>
      </c>
      <c r="M3294" s="64" t="s">
        <v>236</v>
      </c>
      <c r="N3294" s="64" t="s">
        <v>254</v>
      </c>
      <c r="O3294" s="64" t="s">
        <v>568</v>
      </c>
    </row>
    <row r="3295" spans="2:15" x14ac:dyDescent="0.3">
      <c r="B3295" t="s">
        <v>1536</v>
      </c>
      <c r="C3295" t="s">
        <v>17109</v>
      </c>
      <c r="D3295" t="s">
        <v>553</v>
      </c>
      <c r="E3295" s="64">
        <v>0</v>
      </c>
      <c r="F3295" s="64">
        <v>0</v>
      </c>
      <c r="G3295" s="47">
        <v>41935</v>
      </c>
      <c r="H3295" s="71">
        <v>8.3333333333333339</v>
      </c>
      <c r="I3295" s="64">
        <v>-1</v>
      </c>
      <c r="J3295" s="64" t="s">
        <v>249</v>
      </c>
      <c r="K3295" s="64" t="s">
        <v>1535</v>
      </c>
      <c r="L3295" s="64" t="s">
        <v>1535</v>
      </c>
      <c r="M3295" s="64" t="s">
        <v>236</v>
      </c>
      <c r="N3295" s="64" t="s">
        <v>254</v>
      </c>
      <c r="O3295" s="64" t="s">
        <v>568</v>
      </c>
    </row>
    <row r="3296" spans="2:15" x14ac:dyDescent="0.3">
      <c r="B3296" t="s">
        <v>1536</v>
      </c>
      <c r="C3296" t="s">
        <v>17129</v>
      </c>
      <c r="D3296" t="s">
        <v>457</v>
      </c>
      <c r="E3296" s="64">
        <v>0</v>
      </c>
      <c r="F3296" s="64">
        <v>0</v>
      </c>
      <c r="G3296" s="47">
        <v>41918</v>
      </c>
      <c r="H3296" s="71">
        <v>8.3333333333333339</v>
      </c>
      <c r="I3296" s="64">
        <v>-1</v>
      </c>
      <c r="J3296" s="64" t="s">
        <v>249</v>
      </c>
      <c r="K3296" s="64" t="s">
        <v>1535</v>
      </c>
      <c r="L3296" s="64" t="s">
        <v>1535</v>
      </c>
      <c r="M3296" s="64" t="s">
        <v>239</v>
      </c>
      <c r="N3296" s="64" t="s">
        <v>254</v>
      </c>
      <c r="O3296" s="64" t="s">
        <v>568</v>
      </c>
    </row>
    <row r="3297" spans="2:15" x14ac:dyDescent="0.3">
      <c r="B3297" t="s">
        <v>1536</v>
      </c>
      <c r="C3297" t="s">
        <v>12488</v>
      </c>
      <c r="D3297" t="s">
        <v>514</v>
      </c>
      <c r="E3297" s="64">
        <v>2</v>
      </c>
      <c r="F3297" s="64">
        <v>1920.18</v>
      </c>
      <c r="G3297" s="47">
        <v>41907</v>
      </c>
      <c r="H3297" s="71">
        <v>8.4166666666666661</v>
      </c>
      <c r="I3297" s="64">
        <v>-1</v>
      </c>
      <c r="J3297" s="64" t="s">
        <v>249</v>
      </c>
      <c r="K3297" s="64" t="s">
        <v>1535</v>
      </c>
      <c r="L3297" s="64" t="s">
        <v>1535</v>
      </c>
      <c r="M3297" s="64" t="s">
        <v>246</v>
      </c>
      <c r="N3297" s="64" t="s">
        <v>254</v>
      </c>
      <c r="O3297" s="64" t="s">
        <v>568</v>
      </c>
    </row>
    <row r="3298" spans="2:15" x14ac:dyDescent="0.3">
      <c r="B3298" t="s">
        <v>1536</v>
      </c>
      <c r="C3298" t="s">
        <v>12862</v>
      </c>
      <c r="D3298" t="s">
        <v>12863</v>
      </c>
      <c r="E3298" s="64">
        <v>1</v>
      </c>
      <c r="F3298" s="64">
        <v>1363.76</v>
      </c>
      <c r="G3298" s="47">
        <v>41883</v>
      </c>
      <c r="H3298" s="71">
        <v>8.4166666666666661</v>
      </c>
      <c r="I3298" s="64">
        <v>-1</v>
      </c>
      <c r="J3298" s="64" t="s">
        <v>249</v>
      </c>
      <c r="K3298" s="64" t="s">
        <v>2176</v>
      </c>
      <c r="L3298" s="64" t="s">
        <v>12864</v>
      </c>
      <c r="M3298" s="64" t="s">
        <v>236</v>
      </c>
      <c r="N3298" s="64" t="s">
        <v>254</v>
      </c>
      <c r="O3298" s="64" t="s">
        <v>568</v>
      </c>
    </row>
    <row r="3299" spans="2:15" x14ac:dyDescent="0.3">
      <c r="B3299" t="s">
        <v>1536</v>
      </c>
      <c r="C3299" t="s">
        <v>12882</v>
      </c>
      <c r="D3299" t="s">
        <v>530</v>
      </c>
      <c r="E3299" s="64">
        <v>0</v>
      </c>
      <c r="F3299" s="64">
        <v>0</v>
      </c>
      <c r="G3299" s="47">
        <v>41907</v>
      </c>
      <c r="H3299" s="71">
        <v>8.4166666666666661</v>
      </c>
      <c r="I3299" s="64">
        <v>-1</v>
      </c>
      <c r="J3299" s="64" t="s">
        <v>1538</v>
      </c>
      <c r="K3299" s="64" t="s">
        <v>1535</v>
      </c>
      <c r="L3299" s="64" t="s">
        <v>1535</v>
      </c>
      <c r="M3299" s="64" t="s">
        <v>242</v>
      </c>
      <c r="N3299" s="64" t="s">
        <v>254</v>
      </c>
      <c r="O3299" s="64" t="s">
        <v>568</v>
      </c>
    </row>
    <row r="3300" spans="2:15" x14ac:dyDescent="0.3">
      <c r="B3300" t="s">
        <v>1536</v>
      </c>
      <c r="C3300" t="s">
        <v>12897</v>
      </c>
      <c r="D3300" t="s">
        <v>1750</v>
      </c>
      <c r="E3300" s="64">
        <v>0</v>
      </c>
      <c r="F3300" s="64">
        <v>0</v>
      </c>
      <c r="G3300" s="47">
        <v>41907</v>
      </c>
      <c r="H3300" s="71">
        <v>8.4166666666666661</v>
      </c>
      <c r="I3300" s="64">
        <v>-1</v>
      </c>
      <c r="J3300" s="64" t="s">
        <v>1538</v>
      </c>
      <c r="K3300" s="64" t="s">
        <v>1535</v>
      </c>
      <c r="L3300" s="64" t="s">
        <v>1535</v>
      </c>
      <c r="M3300" s="64" t="s">
        <v>236</v>
      </c>
      <c r="N3300" s="64" t="s">
        <v>254</v>
      </c>
      <c r="O3300" s="64" t="s">
        <v>568</v>
      </c>
    </row>
    <row r="3301" spans="2:15" x14ac:dyDescent="0.3">
      <c r="B3301" t="s">
        <v>1536</v>
      </c>
      <c r="C3301" t="s">
        <v>12993</v>
      </c>
      <c r="D3301" t="s">
        <v>1916</v>
      </c>
      <c r="E3301" s="64">
        <v>0</v>
      </c>
      <c r="F3301" s="64">
        <v>0</v>
      </c>
      <c r="G3301" s="47">
        <v>41893</v>
      </c>
      <c r="H3301" s="71">
        <v>8.4166666666666661</v>
      </c>
      <c r="I3301" s="64">
        <v>-1</v>
      </c>
      <c r="J3301" s="64" t="s">
        <v>1538</v>
      </c>
      <c r="K3301" s="64" t="s">
        <v>2160</v>
      </c>
      <c r="L3301" s="64" t="s">
        <v>3939</v>
      </c>
      <c r="M3301" s="64" t="s">
        <v>242</v>
      </c>
      <c r="N3301" s="64" t="s">
        <v>254</v>
      </c>
      <c r="O3301" s="64" t="s">
        <v>568</v>
      </c>
    </row>
    <row r="3302" spans="2:15" x14ac:dyDescent="0.3">
      <c r="B3302" t="s">
        <v>1536</v>
      </c>
      <c r="C3302" t="s">
        <v>13484</v>
      </c>
      <c r="D3302" t="s">
        <v>1956</v>
      </c>
      <c r="E3302" s="64">
        <v>0</v>
      </c>
      <c r="F3302" s="64">
        <v>0</v>
      </c>
      <c r="G3302" s="47">
        <v>41897</v>
      </c>
      <c r="H3302" s="71">
        <v>8.4166666666666661</v>
      </c>
      <c r="I3302" s="64">
        <v>-1</v>
      </c>
      <c r="J3302" s="64" t="s">
        <v>1538</v>
      </c>
      <c r="K3302" s="64" t="s">
        <v>2173</v>
      </c>
      <c r="L3302" s="64" t="s">
        <v>13485</v>
      </c>
      <c r="M3302" s="64" t="s">
        <v>241</v>
      </c>
      <c r="N3302" s="64" t="s">
        <v>254</v>
      </c>
      <c r="O3302" s="64" t="s">
        <v>568</v>
      </c>
    </row>
    <row r="3303" spans="2:15" x14ac:dyDescent="0.3">
      <c r="B3303" t="s">
        <v>1536</v>
      </c>
      <c r="C3303" t="s">
        <v>14270</v>
      </c>
      <c r="D3303" t="s">
        <v>282</v>
      </c>
      <c r="E3303" s="64">
        <v>0</v>
      </c>
      <c r="F3303" s="64">
        <v>0</v>
      </c>
      <c r="G3303" s="47">
        <v>41905</v>
      </c>
      <c r="H3303" s="71">
        <v>8.4166666666666661</v>
      </c>
      <c r="I3303" s="64">
        <v>-1</v>
      </c>
      <c r="J3303" s="64" t="s">
        <v>249</v>
      </c>
      <c r="K3303" s="64" t="s">
        <v>2160</v>
      </c>
      <c r="L3303" s="64" t="s">
        <v>2936</v>
      </c>
      <c r="M3303" s="64" t="s">
        <v>246</v>
      </c>
      <c r="N3303" s="64" t="s">
        <v>254</v>
      </c>
      <c r="O3303" s="64" t="s">
        <v>568</v>
      </c>
    </row>
    <row r="3304" spans="2:15" x14ac:dyDescent="0.3">
      <c r="B3304" t="s">
        <v>1536</v>
      </c>
      <c r="C3304" t="s">
        <v>12083</v>
      </c>
      <c r="D3304" t="s">
        <v>2215</v>
      </c>
      <c r="E3304" s="64">
        <v>0</v>
      </c>
      <c r="F3304" s="64">
        <v>0</v>
      </c>
      <c r="G3304" s="47">
        <v>41900</v>
      </c>
      <c r="H3304" s="71">
        <v>8.4166666666666661</v>
      </c>
      <c r="I3304" s="64">
        <v>221630</v>
      </c>
      <c r="J3304" s="64" t="s">
        <v>249</v>
      </c>
      <c r="K3304" s="64" t="s">
        <v>2160</v>
      </c>
      <c r="L3304" s="64" t="s">
        <v>2992</v>
      </c>
      <c r="M3304" s="64" t="s">
        <v>242</v>
      </c>
      <c r="N3304" s="64" t="s">
        <v>254</v>
      </c>
      <c r="O3304" s="64" t="s">
        <v>568</v>
      </c>
    </row>
    <row r="3305" spans="2:15" x14ac:dyDescent="0.3">
      <c r="B3305" t="s">
        <v>1536</v>
      </c>
      <c r="C3305" t="s">
        <v>14540</v>
      </c>
      <c r="D3305" t="s">
        <v>13018</v>
      </c>
      <c r="E3305" s="64">
        <v>0</v>
      </c>
      <c r="F3305" s="64">
        <v>0</v>
      </c>
      <c r="G3305" s="47">
        <v>41912</v>
      </c>
      <c r="H3305" s="71">
        <v>8.4166666666666661</v>
      </c>
      <c r="I3305" s="64">
        <v>-1</v>
      </c>
      <c r="J3305" s="64" t="s">
        <v>1538</v>
      </c>
      <c r="K3305" s="64" t="s">
        <v>2173</v>
      </c>
      <c r="L3305" s="64" t="s">
        <v>14541</v>
      </c>
      <c r="M3305" s="64" t="s">
        <v>246</v>
      </c>
      <c r="N3305" s="64" t="s">
        <v>254</v>
      </c>
      <c r="O3305" s="64" t="s">
        <v>568</v>
      </c>
    </row>
    <row r="3306" spans="2:15" x14ac:dyDescent="0.3">
      <c r="B3306" t="s">
        <v>1536</v>
      </c>
      <c r="C3306" t="s">
        <v>11357</v>
      </c>
      <c r="D3306" t="s">
        <v>2520</v>
      </c>
      <c r="E3306" s="64">
        <v>0</v>
      </c>
      <c r="F3306" s="64">
        <v>0</v>
      </c>
      <c r="G3306" s="47">
        <v>41884</v>
      </c>
      <c r="H3306" s="71">
        <v>8.4166666666666661</v>
      </c>
      <c r="I3306" s="64">
        <v>359390</v>
      </c>
      <c r="J3306" s="64" t="s">
        <v>1538</v>
      </c>
      <c r="K3306" s="64" t="s">
        <v>2186</v>
      </c>
      <c r="L3306" s="64" t="s">
        <v>11358</v>
      </c>
      <c r="M3306" s="64" t="s">
        <v>241</v>
      </c>
      <c r="N3306" s="64" t="s">
        <v>254</v>
      </c>
      <c r="O3306" s="64" t="s">
        <v>568</v>
      </c>
    </row>
    <row r="3307" spans="2:15" x14ac:dyDescent="0.3">
      <c r="B3307" t="s">
        <v>1536</v>
      </c>
      <c r="C3307" t="s">
        <v>14741</v>
      </c>
      <c r="D3307" t="s">
        <v>1741</v>
      </c>
      <c r="E3307" s="64">
        <v>1</v>
      </c>
      <c r="F3307" s="64">
        <v>389.49</v>
      </c>
      <c r="G3307" s="47">
        <v>41899</v>
      </c>
      <c r="H3307" s="71">
        <v>8.4166666666666661</v>
      </c>
      <c r="I3307" s="64">
        <v>-1</v>
      </c>
      <c r="J3307" s="64" t="s">
        <v>1538</v>
      </c>
      <c r="K3307" s="64" t="s">
        <v>2173</v>
      </c>
      <c r="L3307" s="64" t="s">
        <v>2936</v>
      </c>
      <c r="M3307" s="64" t="s">
        <v>236</v>
      </c>
      <c r="N3307" s="64" t="s">
        <v>254</v>
      </c>
      <c r="O3307" s="64" t="s">
        <v>568</v>
      </c>
    </row>
    <row r="3308" spans="2:15" x14ac:dyDescent="0.3">
      <c r="B3308" t="s">
        <v>1536</v>
      </c>
      <c r="C3308" t="s">
        <v>12002</v>
      </c>
      <c r="D3308" t="s">
        <v>2206</v>
      </c>
      <c r="E3308" s="64">
        <v>0</v>
      </c>
      <c r="F3308" s="64">
        <v>0</v>
      </c>
      <c r="G3308" s="47">
        <v>41890</v>
      </c>
      <c r="H3308" s="71">
        <v>8.4166666666666661</v>
      </c>
      <c r="I3308" s="64">
        <v>53324</v>
      </c>
      <c r="J3308" s="64" t="s">
        <v>249</v>
      </c>
      <c r="K3308" s="64" t="s">
        <v>2160</v>
      </c>
      <c r="L3308" s="64" t="s">
        <v>12003</v>
      </c>
      <c r="M3308" s="64" t="s">
        <v>246</v>
      </c>
      <c r="N3308" s="64" t="s">
        <v>254</v>
      </c>
      <c r="O3308" s="64" t="s">
        <v>568</v>
      </c>
    </row>
    <row r="3309" spans="2:15" x14ac:dyDescent="0.3">
      <c r="B3309" t="s">
        <v>1536</v>
      </c>
      <c r="C3309" t="s">
        <v>14886</v>
      </c>
      <c r="D3309" t="s">
        <v>1666</v>
      </c>
      <c r="E3309" s="64">
        <v>0</v>
      </c>
      <c r="F3309" s="64">
        <v>0</v>
      </c>
      <c r="G3309" s="47">
        <v>41911</v>
      </c>
      <c r="H3309" s="71">
        <v>8.4166666666666661</v>
      </c>
      <c r="I3309" s="64">
        <v>-1</v>
      </c>
      <c r="J3309" s="64" t="s">
        <v>249</v>
      </c>
      <c r="K3309" s="64" t="s">
        <v>2160</v>
      </c>
      <c r="L3309" s="64" t="s">
        <v>2936</v>
      </c>
      <c r="M3309" s="64" t="s">
        <v>242</v>
      </c>
      <c r="N3309" s="64" t="s">
        <v>254</v>
      </c>
      <c r="O3309" s="64" t="s">
        <v>568</v>
      </c>
    </row>
    <row r="3310" spans="2:15" x14ac:dyDescent="0.3">
      <c r="B3310" t="s">
        <v>1536</v>
      </c>
      <c r="C3310" t="s">
        <v>14966</v>
      </c>
      <c r="D3310" t="s">
        <v>2378</v>
      </c>
      <c r="E3310" s="64">
        <v>0</v>
      </c>
      <c r="F3310" s="64">
        <v>0</v>
      </c>
      <c r="G3310" s="47">
        <v>41912</v>
      </c>
      <c r="H3310" s="71">
        <v>8.4166666666666661</v>
      </c>
      <c r="I3310" s="64">
        <v>-1</v>
      </c>
      <c r="J3310" s="64" t="s">
        <v>1538</v>
      </c>
      <c r="K3310" s="64" t="s">
        <v>2173</v>
      </c>
      <c r="L3310" s="64" t="s">
        <v>14967</v>
      </c>
      <c r="M3310" s="64" t="s">
        <v>236</v>
      </c>
      <c r="N3310" s="64" t="s">
        <v>254</v>
      </c>
      <c r="O3310" s="64" t="s">
        <v>568</v>
      </c>
    </row>
    <row r="3311" spans="2:15" x14ac:dyDescent="0.3">
      <c r="B3311" t="s">
        <v>1536</v>
      </c>
      <c r="C3311" t="s">
        <v>14973</v>
      </c>
      <c r="D3311" t="s">
        <v>14974</v>
      </c>
      <c r="E3311" s="64">
        <v>1</v>
      </c>
      <c r="F3311" s="64">
        <v>1363.76</v>
      </c>
      <c r="G3311" s="47">
        <v>41912</v>
      </c>
      <c r="H3311" s="71">
        <v>8.4166666666666661</v>
      </c>
      <c r="I3311" s="64">
        <v>-1</v>
      </c>
      <c r="J3311" s="64" t="s">
        <v>249</v>
      </c>
      <c r="K3311" s="64" t="s">
        <v>2160</v>
      </c>
      <c r="L3311" s="64" t="s">
        <v>7837</v>
      </c>
      <c r="M3311" s="64" t="s">
        <v>241</v>
      </c>
      <c r="N3311" s="64" t="s">
        <v>254</v>
      </c>
      <c r="O3311" s="64" t="s">
        <v>568</v>
      </c>
    </row>
    <row r="3312" spans="2:15" x14ac:dyDescent="0.3">
      <c r="B3312" t="s">
        <v>1536</v>
      </c>
      <c r="C3312" t="s">
        <v>14981</v>
      </c>
      <c r="D3312" t="s">
        <v>13090</v>
      </c>
      <c r="E3312" s="64">
        <v>0</v>
      </c>
      <c r="F3312" s="64">
        <v>0</v>
      </c>
      <c r="G3312" s="47">
        <v>41911</v>
      </c>
      <c r="H3312" s="71">
        <v>8.4166666666666661</v>
      </c>
      <c r="I3312" s="64">
        <v>-1</v>
      </c>
      <c r="J3312" s="64" t="s">
        <v>249</v>
      </c>
      <c r="K3312" s="64" t="s">
        <v>2160</v>
      </c>
      <c r="L3312" s="64" t="s">
        <v>2936</v>
      </c>
      <c r="M3312" s="64" t="s">
        <v>236</v>
      </c>
      <c r="N3312" s="64" t="s">
        <v>254</v>
      </c>
      <c r="O3312" s="64" t="s">
        <v>568</v>
      </c>
    </row>
    <row r="3313" spans="2:15" x14ac:dyDescent="0.3">
      <c r="B3313" t="s">
        <v>1536</v>
      </c>
      <c r="C3313" t="s">
        <v>14986</v>
      </c>
      <c r="D3313" t="s">
        <v>1719</v>
      </c>
      <c r="E3313" s="64">
        <v>0</v>
      </c>
      <c r="F3313" s="64">
        <v>0</v>
      </c>
      <c r="G3313" s="47">
        <v>41883</v>
      </c>
      <c r="H3313" s="71">
        <v>8.4166666666666661</v>
      </c>
      <c r="I3313" s="64">
        <v>-1</v>
      </c>
      <c r="J3313" s="64" t="s">
        <v>249</v>
      </c>
      <c r="K3313" s="64" t="s">
        <v>2160</v>
      </c>
      <c r="L3313" s="64" t="s">
        <v>4235</v>
      </c>
      <c r="M3313" s="64" t="s">
        <v>242</v>
      </c>
      <c r="N3313" s="64" t="s">
        <v>254</v>
      </c>
      <c r="O3313" s="64" t="s">
        <v>568</v>
      </c>
    </row>
    <row r="3314" spans="2:15" x14ac:dyDescent="0.3">
      <c r="B3314" t="s">
        <v>1536</v>
      </c>
      <c r="C3314" t="s">
        <v>15058</v>
      </c>
      <c r="D3314" t="s">
        <v>356</v>
      </c>
      <c r="E3314" s="64">
        <v>0</v>
      </c>
      <c r="F3314" s="64">
        <v>0</v>
      </c>
      <c r="G3314" s="47">
        <v>41883</v>
      </c>
      <c r="H3314" s="71">
        <v>8.4166666666666661</v>
      </c>
      <c r="I3314" s="64">
        <v>-1</v>
      </c>
      <c r="J3314" s="64" t="s">
        <v>249</v>
      </c>
      <c r="K3314" s="64" t="s">
        <v>2160</v>
      </c>
      <c r="L3314" s="64" t="s">
        <v>2936</v>
      </c>
      <c r="M3314" s="64" t="s">
        <v>242</v>
      </c>
      <c r="N3314" s="64" t="s">
        <v>254</v>
      </c>
      <c r="O3314" s="64" t="s">
        <v>568</v>
      </c>
    </row>
    <row r="3315" spans="2:15" x14ac:dyDescent="0.3">
      <c r="B3315" t="s">
        <v>1536</v>
      </c>
      <c r="C3315" t="s">
        <v>12166</v>
      </c>
      <c r="D3315" t="s">
        <v>2331</v>
      </c>
      <c r="E3315" s="64">
        <v>0</v>
      </c>
      <c r="F3315" s="64">
        <v>0</v>
      </c>
      <c r="G3315" s="47">
        <v>41891</v>
      </c>
      <c r="H3315" s="71">
        <v>8.4166666666666661</v>
      </c>
      <c r="I3315" s="64">
        <v>139229</v>
      </c>
      <c r="J3315" s="64" t="s">
        <v>249</v>
      </c>
      <c r="K3315" s="64" t="s">
        <v>2160</v>
      </c>
      <c r="L3315" s="64" t="s">
        <v>4726</v>
      </c>
      <c r="M3315" s="64" t="s">
        <v>242</v>
      </c>
      <c r="N3315" s="64" t="s">
        <v>254</v>
      </c>
      <c r="O3315" s="64" t="s">
        <v>568</v>
      </c>
    </row>
    <row r="3316" spans="2:15" x14ac:dyDescent="0.3">
      <c r="B3316" t="s">
        <v>1536</v>
      </c>
      <c r="C3316" t="s">
        <v>15311</v>
      </c>
      <c r="D3316" t="s">
        <v>350</v>
      </c>
      <c r="E3316" s="64">
        <v>0</v>
      </c>
      <c r="F3316" s="64">
        <v>0</v>
      </c>
      <c r="G3316" s="47">
        <v>41905</v>
      </c>
      <c r="H3316" s="71">
        <v>8.4166666666666661</v>
      </c>
      <c r="I3316" s="64">
        <v>-1</v>
      </c>
      <c r="J3316" s="64" t="s">
        <v>249</v>
      </c>
      <c r="K3316" s="64" t="s">
        <v>2173</v>
      </c>
      <c r="L3316" s="64" t="s">
        <v>12932</v>
      </c>
      <c r="M3316" s="64" t="s">
        <v>236</v>
      </c>
      <c r="N3316" s="64" t="s">
        <v>254</v>
      </c>
      <c r="O3316" s="64" t="s">
        <v>568</v>
      </c>
    </row>
    <row r="3317" spans="2:15" x14ac:dyDescent="0.3">
      <c r="B3317" t="s">
        <v>1536</v>
      </c>
      <c r="C3317" t="s">
        <v>15430</v>
      </c>
      <c r="D3317" t="s">
        <v>1386</v>
      </c>
      <c r="E3317" s="64">
        <v>1</v>
      </c>
      <c r="F3317" s="64">
        <v>1363.76</v>
      </c>
      <c r="G3317" s="47">
        <v>41912</v>
      </c>
      <c r="H3317" s="71">
        <v>8.4166666666666661</v>
      </c>
      <c r="I3317" s="64">
        <v>-1</v>
      </c>
      <c r="J3317" s="64" t="s">
        <v>1538</v>
      </c>
      <c r="K3317" s="64" t="s">
        <v>2160</v>
      </c>
      <c r="L3317" s="64" t="s">
        <v>12859</v>
      </c>
      <c r="M3317" s="64" t="s">
        <v>242</v>
      </c>
      <c r="N3317" s="64" t="s">
        <v>254</v>
      </c>
      <c r="O3317" s="64" t="s">
        <v>568</v>
      </c>
    </row>
    <row r="3318" spans="2:15" x14ac:dyDescent="0.3">
      <c r="B3318" t="s">
        <v>1536</v>
      </c>
      <c r="C3318" t="s">
        <v>15557</v>
      </c>
      <c r="D3318" t="s">
        <v>2109</v>
      </c>
      <c r="E3318" s="64">
        <v>0</v>
      </c>
      <c r="F3318" s="64">
        <v>0</v>
      </c>
      <c r="G3318" s="47">
        <v>41908</v>
      </c>
      <c r="H3318" s="71">
        <v>8.4166666666666661</v>
      </c>
      <c r="I3318" s="64">
        <v>-1</v>
      </c>
      <c r="J3318" s="64" t="s">
        <v>249</v>
      </c>
      <c r="K3318" s="64" t="s">
        <v>2160</v>
      </c>
      <c r="L3318" s="64" t="s">
        <v>2925</v>
      </c>
      <c r="M3318" s="64" t="s">
        <v>242</v>
      </c>
      <c r="N3318" s="64" t="s">
        <v>254</v>
      </c>
      <c r="O3318" s="64" t="s">
        <v>568</v>
      </c>
    </row>
    <row r="3319" spans="2:15" x14ac:dyDescent="0.3">
      <c r="B3319" t="s">
        <v>1536</v>
      </c>
      <c r="C3319" t="s">
        <v>11627</v>
      </c>
      <c r="D3319" t="s">
        <v>2332</v>
      </c>
      <c r="E3319" s="64">
        <v>0</v>
      </c>
      <c r="F3319" s="64">
        <v>0</v>
      </c>
      <c r="G3319" s="47">
        <v>41912</v>
      </c>
      <c r="H3319" s="71">
        <v>8.4166666666666661</v>
      </c>
      <c r="I3319" s="64">
        <v>55087</v>
      </c>
      <c r="J3319" s="64" t="s">
        <v>249</v>
      </c>
      <c r="K3319" s="64" t="s">
        <v>2160</v>
      </c>
      <c r="L3319" s="64" t="s">
        <v>4394</v>
      </c>
      <c r="M3319" s="64" t="s">
        <v>246</v>
      </c>
      <c r="N3319" s="64" t="s">
        <v>254</v>
      </c>
      <c r="O3319" s="64" t="s">
        <v>568</v>
      </c>
    </row>
    <row r="3320" spans="2:15" x14ac:dyDescent="0.3">
      <c r="B3320" t="s">
        <v>1536</v>
      </c>
      <c r="C3320" t="s">
        <v>11811</v>
      </c>
      <c r="D3320" t="s">
        <v>2191</v>
      </c>
      <c r="E3320" s="64">
        <v>0</v>
      </c>
      <c r="F3320" s="64">
        <v>0</v>
      </c>
      <c r="G3320" s="47">
        <v>41884</v>
      </c>
      <c r="H3320" s="71">
        <v>8.4166666666666661</v>
      </c>
      <c r="I3320" s="64">
        <v>125622</v>
      </c>
      <c r="J3320" s="64" t="s">
        <v>249</v>
      </c>
      <c r="K3320" s="64" t="s">
        <v>2160</v>
      </c>
      <c r="L3320" s="64" t="s">
        <v>3939</v>
      </c>
      <c r="M3320" s="64" t="s">
        <v>236</v>
      </c>
      <c r="N3320" s="64" t="s">
        <v>254</v>
      </c>
      <c r="O3320" s="64" t="s">
        <v>568</v>
      </c>
    </row>
    <row r="3321" spans="2:15" x14ac:dyDescent="0.3">
      <c r="B3321" t="s">
        <v>1536</v>
      </c>
      <c r="C3321" t="s">
        <v>16081</v>
      </c>
      <c r="D3321" t="s">
        <v>2027</v>
      </c>
      <c r="E3321" s="64">
        <v>0</v>
      </c>
      <c r="F3321" s="64">
        <v>0</v>
      </c>
      <c r="G3321" s="47">
        <v>41897</v>
      </c>
      <c r="H3321" s="71">
        <v>8.4166666666666661</v>
      </c>
      <c r="I3321" s="64">
        <v>-1</v>
      </c>
      <c r="J3321" s="64" t="s">
        <v>1538</v>
      </c>
      <c r="K3321" s="64" t="s">
        <v>2160</v>
      </c>
      <c r="L3321" s="64" t="s">
        <v>6338</v>
      </c>
      <c r="M3321" s="64" t="s">
        <v>241</v>
      </c>
      <c r="N3321" s="64" t="s">
        <v>254</v>
      </c>
      <c r="O3321" s="64" t="s">
        <v>568</v>
      </c>
    </row>
    <row r="3322" spans="2:15" x14ac:dyDescent="0.3">
      <c r="B3322" t="s">
        <v>1536</v>
      </c>
      <c r="C3322" t="s">
        <v>12293</v>
      </c>
      <c r="D3322" t="s">
        <v>2155</v>
      </c>
      <c r="E3322" s="64">
        <v>0</v>
      </c>
      <c r="F3322" s="64">
        <v>0</v>
      </c>
      <c r="G3322" s="47">
        <v>41904</v>
      </c>
      <c r="H3322" s="71">
        <v>8.4166666666666661</v>
      </c>
      <c r="I3322" s="64">
        <v>45269</v>
      </c>
      <c r="J3322" s="64" t="s">
        <v>1538</v>
      </c>
      <c r="K3322" s="64" t="s">
        <v>2173</v>
      </c>
      <c r="L3322" s="64" t="s">
        <v>11455</v>
      </c>
      <c r="M3322" s="64" t="s">
        <v>236</v>
      </c>
      <c r="N3322" s="64" t="s">
        <v>254</v>
      </c>
      <c r="O3322" s="64" t="s">
        <v>568</v>
      </c>
    </row>
    <row r="3323" spans="2:15" x14ac:dyDescent="0.3">
      <c r="B3323" t="s">
        <v>1536</v>
      </c>
      <c r="C3323" t="s">
        <v>16151</v>
      </c>
      <c r="D3323" t="s">
        <v>2321</v>
      </c>
      <c r="E3323" s="64">
        <v>0</v>
      </c>
      <c r="F3323" s="64">
        <v>0</v>
      </c>
      <c r="G3323" s="47">
        <v>41902</v>
      </c>
      <c r="H3323" s="71">
        <v>8.4166666666666661</v>
      </c>
      <c r="I3323" s="64">
        <v>102832</v>
      </c>
      <c r="J3323" s="64" t="s">
        <v>1538</v>
      </c>
      <c r="K3323" s="64" t="s">
        <v>2160</v>
      </c>
      <c r="L3323" s="64" t="s">
        <v>13049</v>
      </c>
      <c r="M3323" s="64" t="s">
        <v>246</v>
      </c>
      <c r="N3323" s="64" t="s">
        <v>254</v>
      </c>
      <c r="O3323" s="64" t="s">
        <v>568</v>
      </c>
    </row>
    <row r="3324" spans="2:15" x14ac:dyDescent="0.3">
      <c r="B3324" t="s">
        <v>1536</v>
      </c>
      <c r="C3324" t="s">
        <v>16180</v>
      </c>
      <c r="D3324" t="s">
        <v>1429</v>
      </c>
      <c r="E3324" s="64">
        <v>0</v>
      </c>
      <c r="F3324" s="64">
        <v>0</v>
      </c>
      <c r="G3324" s="47">
        <v>41899</v>
      </c>
      <c r="H3324" s="71">
        <v>8.4166666666666661</v>
      </c>
      <c r="I3324" s="64">
        <v>-1</v>
      </c>
      <c r="J3324" s="64" t="s">
        <v>1538</v>
      </c>
      <c r="K3324" s="64" t="s">
        <v>2160</v>
      </c>
      <c r="L3324" s="64" t="s">
        <v>4235</v>
      </c>
      <c r="M3324" s="64" t="s">
        <v>236</v>
      </c>
      <c r="N3324" s="64" t="s">
        <v>254</v>
      </c>
      <c r="O3324" s="64" t="s">
        <v>568</v>
      </c>
    </row>
    <row r="3325" spans="2:15" x14ac:dyDescent="0.3">
      <c r="B3325" t="s">
        <v>1536</v>
      </c>
      <c r="C3325" t="s">
        <v>16191</v>
      </c>
      <c r="D3325" t="s">
        <v>320</v>
      </c>
      <c r="E3325" s="64">
        <v>0</v>
      </c>
      <c r="F3325" s="64">
        <v>0</v>
      </c>
      <c r="G3325" s="47">
        <v>41912</v>
      </c>
      <c r="H3325" s="71">
        <v>8.4166666666666661</v>
      </c>
      <c r="I3325" s="64">
        <v>-1</v>
      </c>
      <c r="J3325" s="64" t="s">
        <v>249</v>
      </c>
      <c r="K3325" s="64" t="s">
        <v>2160</v>
      </c>
      <c r="L3325" s="64" t="s">
        <v>4726</v>
      </c>
      <c r="M3325" s="64" t="s">
        <v>242</v>
      </c>
      <c r="N3325" s="64" t="s">
        <v>254</v>
      </c>
      <c r="O3325" s="64" t="s">
        <v>568</v>
      </c>
    </row>
    <row r="3326" spans="2:15" x14ac:dyDescent="0.3">
      <c r="B3326" t="s">
        <v>1536</v>
      </c>
      <c r="C3326" t="s">
        <v>11605</v>
      </c>
      <c r="D3326" t="s">
        <v>2332</v>
      </c>
      <c r="E3326" s="64">
        <v>0</v>
      </c>
      <c r="F3326" s="64">
        <v>0</v>
      </c>
      <c r="G3326" s="47">
        <v>41912</v>
      </c>
      <c r="H3326" s="71">
        <v>8.4166666666666661</v>
      </c>
      <c r="I3326" s="64">
        <v>79465</v>
      </c>
      <c r="J3326" s="64" t="s">
        <v>1538</v>
      </c>
      <c r="K3326" s="64" t="s">
        <v>2160</v>
      </c>
      <c r="L3326" s="64" t="s">
        <v>2992</v>
      </c>
      <c r="M3326" s="64" t="s">
        <v>236</v>
      </c>
      <c r="N3326" s="64" t="s">
        <v>254</v>
      </c>
      <c r="O3326" s="64" t="s">
        <v>568</v>
      </c>
    </row>
    <row r="3327" spans="2:15" x14ac:dyDescent="0.3">
      <c r="B3327" t="s">
        <v>1536</v>
      </c>
      <c r="C3327" t="s">
        <v>16471</v>
      </c>
      <c r="D3327" t="s">
        <v>1450</v>
      </c>
      <c r="E3327" s="64">
        <v>0</v>
      </c>
      <c r="F3327" s="64">
        <v>0</v>
      </c>
      <c r="G3327" s="47">
        <v>41912</v>
      </c>
      <c r="H3327" s="71">
        <v>8.4166666666666661</v>
      </c>
      <c r="I3327" s="64">
        <v>-1</v>
      </c>
      <c r="J3327" s="64" t="s">
        <v>249</v>
      </c>
      <c r="K3327" s="64" t="s">
        <v>2160</v>
      </c>
      <c r="L3327" s="64" t="s">
        <v>4726</v>
      </c>
      <c r="M3327" s="64" t="s">
        <v>242</v>
      </c>
      <c r="N3327" s="64" t="s">
        <v>254</v>
      </c>
      <c r="O3327" s="64" t="s">
        <v>568</v>
      </c>
    </row>
    <row r="3328" spans="2:15" x14ac:dyDescent="0.3">
      <c r="B3328" t="s">
        <v>1536</v>
      </c>
      <c r="C3328" t="s">
        <v>16532</v>
      </c>
      <c r="D3328" t="s">
        <v>15387</v>
      </c>
      <c r="E3328" s="64">
        <v>0</v>
      </c>
      <c r="F3328" s="64">
        <v>0</v>
      </c>
      <c r="G3328" s="47">
        <v>41912</v>
      </c>
      <c r="H3328" s="71">
        <v>8.4166666666666661</v>
      </c>
      <c r="I3328" s="64">
        <v>-1</v>
      </c>
      <c r="J3328" s="64" t="s">
        <v>1538</v>
      </c>
      <c r="K3328" s="64" t="s">
        <v>2160</v>
      </c>
      <c r="L3328" s="64" t="s">
        <v>2971</v>
      </c>
      <c r="M3328" s="64" t="s">
        <v>236</v>
      </c>
      <c r="N3328" s="64" t="s">
        <v>254</v>
      </c>
      <c r="O3328" s="64" t="s">
        <v>568</v>
      </c>
    </row>
    <row r="3329" spans="2:15" x14ac:dyDescent="0.3">
      <c r="B3329" t="s">
        <v>1536</v>
      </c>
      <c r="C3329" t="s">
        <v>16644</v>
      </c>
      <c r="D3329" t="s">
        <v>1863</v>
      </c>
      <c r="E3329" s="64">
        <v>0</v>
      </c>
      <c r="F3329" s="64">
        <v>0</v>
      </c>
      <c r="G3329" s="47">
        <v>41912</v>
      </c>
      <c r="H3329" s="71">
        <v>8.4166666666666661</v>
      </c>
      <c r="I3329" s="64">
        <v>-1</v>
      </c>
      <c r="J3329" s="64" t="s">
        <v>249</v>
      </c>
      <c r="K3329" s="64" t="s">
        <v>2176</v>
      </c>
      <c r="L3329" s="64" t="s">
        <v>9475</v>
      </c>
      <c r="M3329" s="64" t="s">
        <v>236</v>
      </c>
      <c r="N3329" s="64" t="s">
        <v>254</v>
      </c>
      <c r="O3329" s="64" t="s">
        <v>568</v>
      </c>
    </row>
    <row r="3330" spans="2:15" x14ac:dyDescent="0.3">
      <c r="B3330" t="s">
        <v>1536</v>
      </c>
      <c r="C3330" t="s">
        <v>16814</v>
      </c>
      <c r="D3330" t="s">
        <v>12892</v>
      </c>
      <c r="E3330" s="64">
        <v>1</v>
      </c>
      <c r="F3330" s="64">
        <v>1363.76</v>
      </c>
      <c r="G3330" s="47">
        <v>41884</v>
      </c>
      <c r="H3330" s="71">
        <v>8.4166666666666661</v>
      </c>
      <c r="I3330" s="64">
        <v>-1</v>
      </c>
      <c r="J3330" s="64" t="s">
        <v>1538</v>
      </c>
      <c r="K3330" s="64" t="s">
        <v>1535</v>
      </c>
      <c r="L3330" s="64" t="s">
        <v>1535</v>
      </c>
      <c r="M3330" s="64" t="s">
        <v>241</v>
      </c>
      <c r="N3330" s="64" t="s">
        <v>254</v>
      </c>
      <c r="O3330" s="64" t="s">
        <v>568</v>
      </c>
    </row>
    <row r="3331" spans="2:15" x14ac:dyDescent="0.3">
      <c r="B3331" t="s">
        <v>1536</v>
      </c>
      <c r="C3331" t="s">
        <v>16873</v>
      </c>
      <c r="D3331" t="s">
        <v>516</v>
      </c>
      <c r="E3331" s="64">
        <v>0</v>
      </c>
      <c r="F3331" s="64">
        <v>0</v>
      </c>
      <c r="G3331" s="47">
        <v>41883</v>
      </c>
      <c r="H3331" s="71">
        <v>8.4166666666666661</v>
      </c>
      <c r="I3331" s="64">
        <v>-1</v>
      </c>
      <c r="J3331" s="64" t="s">
        <v>1538</v>
      </c>
      <c r="K3331" s="64" t="s">
        <v>1535</v>
      </c>
      <c r="L3331" s="64" t="s">
        <v>1535</v>
      </c>
      <c r="M3331" s="64" t="s">
        <v>241</v>
      </c>
      <c r="N3331" s="64" t="s">
        <v>254</v>
      </c>
      <c r="O3331" s="64" t="s">
        <v>568</v>
      </c>
    </row>
    <row r="3332" spans="2:15" x14ac:dyDescent="0.3">
      <c r="B3332" t="s">
        <v>1536</v>
      </c>
      <c r="C3332" t="s">
        <v>17012</v>
      </c>
      <c r="D3332" t="s">
        <v>16850</v>
      </c>
      <c r="E3332" s="64">
        <v>0</v>
      </c>
      <c r="F3332" s="64">
        <v>0</v>
      </c>
      <c r="G3332" s="47">
        <v>41901</v>
      </c>
      <c r="H3332" s="71">
        <v>8.4166666666666661</v>
      </c>
      <c r="I3332" s="64">
        <v>-1</v>
      </c>
      <c r="J3332" s="64" t="s">
        <v>1538</v>
      </c>
      <c r="K3332" s="64" t="s">
        <v>1535</v>
      </c>
      <c r="L3332" s="64" t="s">
        <v>1535</v>
      </c>
      <c r="M3332" s="64" t="s">
        <v>236</v>
      </c>
      <c r="N3332" s="64" t="s">
        <v>254</v>
      </c>
      <c r="O3332" s="64" t="s">
        <v>568</v>
      </c>
    </row>
    <row r="3333" spans="2:15" x14ac:dyDescent="0.3">
      <c r="B3333" t="s">
        <v>1536</v>
      </c>
      <c r="C3333" t="s">
        <v>17219</v>
      </c>
      <c r="D3333" t="s">
        <v>240</v>
      </c>
      <c r="E3333" s="64">
        <v>0</v>
      </c>
      <c r="F3333" s="64">
        <v>0</v>
      </c>
      <c r="G3333" s="47">
        <v>41883</v>
      </c>
      <c r="H3333" s="71">
        <v>8.4166666666666661</v>
      </c>
      <c r="I3333" s="64">
        <v>-1</v>
      </c>
      <c r="J3333" s="64" t="s">
        <v>1538</v>
      </c>
      <c r="K3333" s="64" t="s">
        <v>1535</v>
      </c>
      <c r="L3333" s="64" t="s">
        <v>1535</v>
      </c>
      <c r="M3333" s="64" t="s">
        <v>242</v>
      </c>
      <c r="N3333" s="64" t="s">
        <v>254</v>
      </c>
      <c r="O3333" s="64" t="s">
        <v>568</v>
      </c>
    </row>
    <row r="3334" spans="2:15" x14ac:dyDescent="0.3">
      <c r="B3334" t="s">
        <v>1536</v>
      </c>
      <c r="C3334" t="s">
        <v>17302</v>
      </c>
      <c r="D3334" t="s">
        <v>558</v>
      </c>
      <c r="E3334" s="64">
        <v>0</v>
      </c>
      <c r="F3334" s="64">
        <v>0</v>
      </c>
      <c r="G3334" s="47">
        <v>41912</v>
      </c>
      <c r="H3334" s="71">
        <v>8.4166666666666661</v>
      </c>
      <c r="I3334" s="64">
        <v>-1</v>
      </c>
      <c r="J3334" s="64" t="s">
        <v>249</v>
      </c>
      <c r="K3334" s="64" t="s">
        <v>1535</v>
      </c>
      <c r="L3334" s="64" t="s">
        <v>1535</v>
      </c>
      <c r="M3334" s="64" t="s">
        <v>236</v>
      </c>
      <c r="N3334" s="64" t="s">
        <v>254</v>
      </c>
      <c r="O3334" s="64" t="s">
        <v>568</v>
      </c>
    </row>
    <row r="3335" spans="2:15" x14ac:dyDescent="0.3">
      <c r="B3335" t="s">
        <v>1536</v>
      </c>
      <c r="C3335" t="s">
        <v>17373</v>
      </c>
      <c r="D3335" t="s">
        <v>1550</v>
      </c>
      <c r="E3335" s="64">
        <v>0</v>
      </c>
      <c r="F3335" s="64">
        <v>0</v>
      </c>
      <c r="G3335" s="47">
        <v>41897</v>
      </c>
      <c r="H3335" s="71">
        <v>8.4166666666666661</v>
      </c>
      <c r="I3335" s="64">
        <v>-1</v>
      </c>
      <c r="J3335" s="64" t="s">
        <v>1538</v>
      </c>
      <c r="K3335" s="64" t="s">
        <v>1535</v>
      </c>
      <c r="L3335" s="64" t="s">
        <v>1535</v>
      </c>
      <c r="M3335" s="64" t="s">
        <v>236</v>
      </c>
      <c r="N3335" s="64" t="s">
        <v>254</v>
      </c>
      <c r="O3335" s="64" t="s">
        <v>568</v>
      </c>
    </row>
    <row r="3336" spans="2:15" x14ac:dyDescent="0.3">
      <c r="B3336" t="s">
        <v>1536</v>
      </c>
      <c r="C3336" t="s">
        <v>17687</v>
      </c>
      <c r="D3336" t="s">
        <v>273</v>
      </c>
      <c r="E3336" s="64">
        <v>0</v>
      </c>
      <c r="F3336" s="64">
        <v>0</v>
      </c>
      <c r="G3336" s="47">
        <v>41906</v>
      </c>
      <c r="H3336" s="71">
        <v>8.4166666666666661</v>
      </c>
      <c r="I3336" s="64">
        <v>-1</v>
      </c>
      <c r="J3336" s="64" t="s">
        <v>249</v>
      </c>
      <c r="K3336" s="64" t="s">
        <v>1535</v>
      </c>
      <c r="L3336" s="64" t="s">
        <v>1535</v>
      </c>
      <c r="M3336" s="64" t="s">
        <v>236</v>
      </c>
      <c r="N3336" s="64" t="s">
        <v>254</v>
      </c>
      <c r="O3336" s="64" t="s">
        <v>568</v>
      </c>
    </row>
    <row r="3337" spans="2:15" x14ac:dyDescent="0.3">
      <c r="B3337" t="s">
        <v>1536</v>
      </c>
      <c r="C3337" t="s">
        <v>12369</v>
      </c>
      <c r="D3337" t="s">
        <v>285</v>
      </c>
      <c r="E3337" s="64">
        <v>0</v>
      </c>
      <c r="F3337" s="64">
        <v>0</v>
      </c>
      <c r="G3337" s="47">
        <v>41878</v>
      </c>
      <c r="H3337" s="71">
        <v>8.5</v>
      </c>
      <c r="I3337" s="64">
        <v>-1</v>
      </c>
      <c r="J3337" s="64" t="s">
        <v>1538</v>
      </c>
      <c r="K3337" s="64" t="s">
        <v>1535</v>
      </c>
      <c r="L3337" s="64" t="s">
        <v>1535</v>
      </c>
      <c r="M3337" s="64" t="s">
        <v>242</v>
      </c>
      <c r="N3337" s="64" t="s">
        <v>254</v>
      </c>
      <c r="O3337" s="64" t="s">
        <v>568</v>
      </c>
    </row>
    <row r="3338" spans="2:15" x14ac:dyDescent="0.3">
      <c r="B3338" t="s">
        <v>1536</v>
      </c>
      <c r="C3338" t="s">
        <v>13254</v>
      </c>
      <c r="D3338" t="s">
        <v>1873</v>
      </c>
      <c r="E3338" s="64">
        <v>0</v>
      </c>
      <c r="F3338" s="64">
        <v>0</v>
      </c>
      <c r="G3338" s="47">
        <v>41881</v>
      </c>
      <c r="H3338" s="71">
        <v>8.5</v>
      </c>
      <c r="I3338" s="64">
        <v>-1</v>
      </c>
      <c r="J3338" s="64" t="s">
        <v>1538</v>
      </c>
      <c r="K3338" s="64" t="s">
        <v>2160</v>
      </c>
      <c r="L3338" s="64" t="s">
        <v>3939</v>
      </c>
      <c r="M3338" s="64" t="s">
        <v>236</v>
      </c>
      <c r="N3338" s="64" t="s">
        <v>254</v>
      </c>
      <c r="O3338" s="64" t="s">
        <v>568</v>
      </c>
    </row>
    <row r="3339" spans="2:15" x14ac:dyDescent="0.3">
      <c r="B3339" t="s">
        <v>1536</v>
      </c>
      <c r="C3339" t="s">
        <v>13557</v>
      </c>
      <c r="D3339" t="s">
        <v>1957</v>
      </c>
      <c r="E3339" s="64">
        <v>0</v>
      </c>
      <c r="F3339" s="64">
        <v>0</v>
      </c>
      <c r="G3339" s="47">
        <v>41866</v>
      </c>
      <c r="H3339" s="71">
        <v>8.5</v>
      </c>
      <c r="I3339" s="64">
        <v>-1</v>
      </c>
      <c r="J3339" s="64" t="s">
        <v>249</v>
      </c>
      <c r="K3339" s="64" t="s">
        <v>2160</v>
      </c>
      <c r="L3339" s="64" t="s">
        <v>13558</v>
      </c>
      <c r="M3339" s="64" t="s">
        <v>236</v>
      </c>
      <c r="N3339" s="64" t="s">
        <v>254</v>
      </c>
      <c r="O3339" s="64" t="s">
        <v>568</v>
      </c>
    </row>
    <row r="3340" spans="2:15" x14ac:dyDescent="0.3">
      <c r="B3340" t="s">
        <v>1536</v>
      </c>
      <c r="C3340" t="s">
        <v>12220</v>
      </c>
      <c r="D3340" t="s">
        <v>2283</v>
      </c>
      <c r="E3340" s="64">
        <v>0</v>
      </c>
      <c r="F3340" s="64">
        <v>0</v>
      </c>
      <c r="G3340" s="47">
        <v>41865</v>
      </c>
      <c r="H3340" s="71">
        <v>8.5</v>
      </c>
      <c r="I3340" s="64">
        <v>50857</v>
      </c>
      <c r="J3340" s="64" t="s">
        <v>1538</v>
      </c>
      <c r="K3340" s="64" t="s">
        <v>2176</v>
      </c>
      <c r="L3340" s="64" t="s">
        <v>12221</v>
      </c>
      <c r="M3340" s="64" t="s">
        <v>246</v>
      </c>
      <c r="N3340" s="64" t="s">
        <v>254</v>
      </c>
      <c r="O3340" s="64" t="s">
        <v>568</v>
      </c>
    </row>
    <row r="3341" spans="2:15" x14ac:dyDescent="0.3">
      <c r="B3341" t="s">
        <v>1536</v>
      </c>
      <c r="C3341" t="s">
        <v>13997</v>
      </c>
      <c r="D3341" t="s">
        <v>1981</v>
      </c>
      <c r="E3341" s="64">
        <v>0</v>
      </c>
      <c r="F3341" s="64">
        <v>0</v>
      </c>
      <c r="G3341" s="47">
        <v>41869</v>
      </c>
      <c r="H3341" s="71">
        <v>8.5</v>
      </c>
      <c r="I3341" s="64">
        <v>-1</v>
      </c>
      <c r="J3341" s="64" t="s">
        <v>249</v>
      </c>
      <c r="K3341" s="64" t="s">
        <v>2160</v>
      </c>
      <c r="L3341" s="64" t="s">
        <v>5368</v>
      </c>
      <c r="M3341" s="64" t="s">
        <v>236</v>
      </c>
      <c r="N3341" s="64" t="s">
        <v>254</v>
      </c>
      <c r="O3341" s="64" t="s">
        <v>568</v>
      </c>
    </row>
    <row r="3342" spans="2:15" x14ac:dyDescent="0.3">
      <c r="B3342" t="s">
        <v>1536</v>
      </c>
      <c r="C3342" t="s">
        <v>12255</v>
      </c>
      <c r="D3342" t="s">
        <v>2263</v>
      </c>
      <c r="E3342" s="64">
        <v>0</v>
      </c>
      <c r="F3342" s="64">
        <v>0</v>
      </c>
      <c r="G3342" s="47">
        <v>41878</v>
      </c>
      <c r="H3342" s="71">
        <v>8.5</v>
      </c>
      <c r="I3342" s="64">
        <v>27829</v>
      </c>
      <c r="J3342" s="64" t="s">
        <v>1538</v>
      </c>
      <c r="K3342" s="64" t="s">
        <v>2160</v>
      </c>
      <c r="L3342" s="64" t="s">
        <v>12256</v>
      </c>
      <c r="M3342" s="64" t="s">
        <v>246</v>
      </c>
      <c r="N3342" s="64" t="s">
        <v>254</v>
      </c>
      <c r="O3342" s="64" t="s">
        <v>568</v>
      </c>
    </row>
    <row r="3343" spans="2:15" x14ac:dyDescent="0.3">
      <c r="B3343" t="s">
        <v>1536</v>
      </c>
      <c r="C3343" t="s">
        <v>14807</v>
      </c>
      <c r="D3343" t="s">
        <v>1434</v>
      </c>
      <c r="E3343" s="64">
        <v>1</v>
      </c>
      <c r="F3343" s="64">
        <v>1363.76</v>
      </c>
      <c r="G3343" s="47">
        <v>41879</v>
      </c>
      <c r="H3343" s="71">
        <v>8.5</v>
      </c>
      <c r="I3343" s="64">
        <v>-1</v>
      </c>
      <c r="J3343" s="64" t="s">
        <v>1538</v>
      </c>
      <c r="K3343" s="64" t="s">
        <v>2160</v>
      </c>
      <c r="L3343" s="64" t="s">
        <v>3939</v>
      </c>
      <c r="M3343" s="64" t="s">
        <v>236</v>
      </c>
      <c r="N3343" s="64" t="s">
        <v>254</v>
      </c>
      <c r="O3343" s="64" t="s">
        <v>568</v>
      </c>
    </row>
    <row r="3344" spans="2:15" x14ac:dyDescent="0.3">
      <c r="B3344" t="s">
        <v>1536</v>
      </c>
      <c r="C3344" t="s">
        <v>14871</v>
      </c>
      <c r="D3344" t="s">
        <v>1896</v>
      </c>
      <c r="E3344" s="64">
        <v>0</v>
      </c>
      <c r="F3344" s="64">
        <v>0</v>
      </c>
      <c r="G3344" s="47">
        <v>41874</v>
      </c>
      <c r="H3344" s="71">
        <v>8.5</v>
      </c>
      <c r="I3344" s="64">
        <v>-1</v>
      </c>
      <c r="J3344" s="64" t="s">
        <v>1538</v>
      </c>
      <c r="K3344" s="64" t="s">
        <v>2173</v>
      </c>
      <c r="L3344" s="64" t="s">
        <v>14224</v>
      </c>
      <c r="M3344" s="64" t="s">
        <v>246</v>
      </c>
      <c r="N3344" s="64" t="s">
        <v>254</v>
      </c>
      <c r="O3344" s="64" t="s">
        <v>568</v>
      </c>
    </row>
    <row r="3345" spans="2:15" x14ac:dyDescent="0.3">
      <c r="B3345" t="s">
        <v>1536</v>
      </c>
      <c r="C3345" t="s">
        <v>14998</v>
      </c>
      <c r="D3345" t="s">
        <v>1672</v>
      </c>
      <c r="E3345" s="64">
        <v>1</v>
      </c>
      <c r="F3345" s="64">
        <v>1363.76</v>
      </c>
      <c r="G3345" s="47">
        <v>41856</v>
      </c>
      <c r="H3345" s="71">
        <v>8.5</v>
      </c>
      <c r="I3345" s="64">
        <v>-1</v>
      </c>
      <c r="J3345" s="64" t="s">
        <v>249</v>
      </c>
      <c r="K3345" s="64" t="s">
        <v>2160</v>
      </c>
      <c r="L3345" s="64" t="s">
        <v>4235</v>
      </c>
      <c r="M3345" s="64" t="s">
        <v>246</v>
      </c>
      <c r="N3345" s="64" t="s">
        <v>254</v>
      </c>
      <c r="O3345" s="64" t="s">
        <v>568</v>
      </c>
    </row>
    <row r="3346" spans="2:15" x14ac:dyDescent="0.3">
      <c r="B3346" t="s">
        <v>1536</v>
      </c>
      <c r="C3346" t="s">
        <v>15053</v>
      </c>
      <c r="D3346" t="s">
        <v>1764</v>
      </c>
      <c r="E3346" s="64">
        <v>0</v>
      </c>
      <c r="F3346" s="64">
        <v>0</v>
      </c>
      <c r="G3346" s="47">
        <v>41863</v>
      </c>
      <c r="H3346" s="71">
        <v>8.5</v>
      </c>
      <c r="I3346" s="64">
        <v>-1</v>
      </c>
      <c r="J3346" s="64" t="s">
        <v>249</v>
      </c>
      <c r="K3346" s="64" t="s">
        <v>2173</v>
      </c>
      <c r="L3346" s="64" t="s">
        <v>3070</v>
      </c>
      <c r="M3346" s="64" t="s">
        <v>246</v>
      </c>
      <c r="N3346" s="64" t="s">
        <v>254</v>
      </c>
      <c r="O3346" s="64" t="s">
        <v>568</v>
      </c>
    </row>
    <row r="3347" spans="2:15" x14ac:dyDescent="0.3">
      <c r="B3347" t="s">
        <v>1536</v>
      </c>
      <c r="C3347" t="s">
        <v>12289</v>
      </c>
      <c r="D3347" t="s">
        <v>2210</v>
      </c>
      <c r="E3347" s="64">
        <v>0</v>
      </c>
      <c r="F3347" s="64">
        <v>0</v>
      </c>
      <c r="G3347" s="47">
        <v>41865</v>
      </c>
      <c r="H3347" s="71">
        <v>8.5</v>
      </c>
      <c r="I3347" s="64">
        <v>93576</v>
      </c>
      <c r="J3347" s="64" t="s">
        <v>1538</v>
      </c>
      <c r="K3347" s="64" t="s">
        <v>2173</v>
      </c>
      <c r="L3347" s="64" t="s">
        <v>12290</v>
      </c>
      <c r="M3347" s="64" t="s">
        <v>242</v>
      </c>
      <c r="N3347" s="64" t="s">
        <v>254</v>
      </c>
      <c r="O3347" s="64" t="s">
        <v>568</v>
      </c>
    </row>
    <row r="3348" spans="2:15" x14ac:dyDescent="0.3">
      <c r="B3348" t="s">
        <v>1536</v>
      </c>
      <c r="C3348" t="s">
        <v>15193</v>
      </c>
      <c r="D3348" t="s">
        <v>13015</v>
      </c>
      <c r="E3348" s="64">
        <v>0</v>
      </c>
      <c r="F3348" s="64">
        <v>0</v>
      </c>
      <c r="G3348" s="47">
        <v>41864</v>
      </c>
      <c r="H3348" s="71">
        <v>8.5</v>
      </c>
      <c r="I3348" s="64">
        <v>239918</v>
      </c>
      <c r="J3348" s="64" t="s">
        <v>249</v>
      </c>
      <c r="K3348" s="64" t="s">
        <v>2160</v>
      </c>
      <c r="L3348" s="64" t="s">
        <v>2925</v>
      </c>
      <c r="M3348" s="64" t="s">
        <v>236</v>
      </c>
      <c r="N3348" s="64" t="s">
        <v>254</v>
      </c>
      <c r="O3348" s="64" t="s">
        <v>568</v>
      </c>
    </row>
    <row r="3349" spans="2:15" x14ac:dyDescent="0.3">
      <c r="B3349" t="s">
        <v>1536</v>
      </c>
      <c r="C3349" t="s">
        <v>15286</v>
      </c>
      <c r="D3349" t="s">
        <v>1499</v>
      </c>
      <c r="E3349" s="64">
        <v>0</v>
      </c>
      <c r="F3349" s="64">
        <v>0</v>
      </c>
      <c r="G3349" s="47">
        <v>41865</v>
      </c>
      <c r="H3349" s="71">
        <v>8.5</v>
      </c>
      <c r="I3349" s="64">
        <v>-1</v>
      </c>
      <c r="J3349" s="64" t="s">
        <v>1538</v>
      </c>
      <c r="K3349" s="64" t="s">
        <v>2160</v>
      </c>
      <c r="L3349" s="64" t="s">
        <v>3939</v>
      </c>
      <c r="M3349" s="64" t="s">
        <v>242</v>
      </c>
      <c r="N3349" s="64" t="s">
        <v>254</v>
      </c>
      <c r="O3349" s="64" t="s">
        <v>568</v>
      </c>
    </row>
    <row r="3350" spans="2:15" x14ac:dyDescent="0.3">
      <c r="B3350" t="s">
        <v>1536</v>
      </c>
      <c r="C3350" t="s">
        <v>15555</v>
      </c>
      <c r="D3350" t="s">
        <v>2099</v>
      </c>
      <c r="E3350" s="64">
        <v>0</v>
      </c>
      <c r="F3350" s="64">
        <v>0</v>
      </c>
      <c r="G3350" s="47">
        <v>41867</v>
      </c>
      <c r="H3350" s="71">
        <v>8.5</v>
      </c>
      <c r="I3350" s="64">
        <v>-1</v>
      </c>
      <c r="J3350" s="64" t="s">
        <v>249</v>
      </c>
      <c r="K3350" s="64" t="s">
        <v>2160</v>
      </c>
      <c r="L3350" s="64" t="s">
        <v>3939</v>
      </c>
      <c r="M3350" s="64" t="s">
        <v>239</v>
      </c>
      <c r="N3350" s="64" t="s">
        <v>254</v>
      </c>
      <c r="O3350" s="64" t="s">
        <v>568</v>
      </c>
    </row>
    <row r="3351" spans="2:15" x14ac:dyDescent="0.3">
      <c r="B3351" t="s">
        <v>1536</v>
      </c>
      <c r="C3351" t="s">
        <v>15751</v>
      </c>
      <c r="D3351" t="s">
        <v>279</v>
      </c>
      <c r="E3351" s="64">
        <v>0</v>
      </c>
      <c r="F3351" s="64">
        <v>0</v>
      </c>
      <c r="G3351" s="47">
        <v>41881</v>
      </c>
      <c r="H3351" s="71">
        <v>8.5</v>
      </c>
      <c r="I3351" s="64">
        <v>-1</v>
      </c>
      <c r="J3351" s="64" t="s">
        <v>1538</v>
      </c>
      <c r="K3351" s="64" t="s">
        <v>2173</v>
      </c>
      <c r="L3351" s="64" t="s">
        <v>12965</v>
      </c>
      <c r="M3351" s="64" t="s">
        <v>241</v>
      </c>
      <c r="N3351" s="64" t="s">
        <v>254</v>
      </c>
      <c r="O3351" s="64" t="s">
        <v>568</v>
      </c>
    </row>
    <row r="3352" spans="2:15" x14ac:dyDescent="0.3">
      <c r="B3352" t="s">
        <v>1536</v>
      </c>
      <c r="C3352" t="s">
        <v>15986</v>
      </c>
      <c r="D3352" t="s">
        <v>1500</v>
      </c>
      <c r="E3352" s="64">
        <v>0</v>
      </c>
      <c r="F3352" s="64">
        <v>0</v>
      </c>
      <c r="G3352" s="47">
        <v>41865</v>
      </c>
      <c r="H3352" s="71">
        <v>8.5</v>
      </c>
      <c r="I3352" s="64">
        <v>-1</v>
      </c>
      <c r="J3352" s="64" t="s">
        <v>1538</v>
      </c>
      <c r="K3352" s="64" t="s">
        <v>2160</v>
      </c>
      <c r="L3352" s="64" t="s">
        <v>2936</v>
      </c>
      <c r="M3352" s="64" t="s">
        <v>236</v>
      </c>
      <c r="N3352" s="64" t="s">
        <v>254</v>
      </c>
      <c r="O3352" s="64" t="s">
        <v>568</v>
      </c>
    </row>
    <row r="3353" spans="2:15" x14ac:dyDescent="0.3">
      <c r="B3353" t="s">
        <v>1536</v>
      </c>
      <c r="C3353" t="s">
        <v>11399</v>
      </c>
      <c r="D3353" t="s">
        <v>2512</v>
      </c>
      <c r="E3353" s="64">
        <v>0</v>
      </c>
      <c r="F3353" s="64">
        <v>0</v>
      </c>
      <c r="G3353" s="47">
        <v>41870</v>
      </c>
      <c r="H3353" s="71">
        <v>8.5</v>
      </c>
      <c r="I3353" s="64">
        <v>149970</v>
      </c>
      <c r="J3353" s="64" t="s">
        <v>1538</v>
      </c>
      <c r="K3353" s="64" t="s">
        <v>2160</v>
      </c>
      <c r="L3353" s="64" t="s">
        <v>2597</v>
      </c>
      <c r="M3353" s="64" t="s">
        <v>236</v>
      </c>
      <c r="N3353" s="64" t="s">
        <v>254</v>
      </c>
      <c r="O3353" s="64" t="s">
        <v>568</v>
      </c>
    </row>
    <row r="3354" spans="2:15" x14ac:dyDescent="0.3">
      <c r="B3354" t="s">
        <v>1536</v>
      </c>
      <c r="C3354" t="s">
        <v>16234</v>
      </c>
      <c r="D3354" t="s">
        <v>1777</v>
      </c>
      <c r="E3354" s="64">
        <v>1</v>
      </c>
      <c r="F3354" s="64">
        <v>4304.3900000000003</v>
      </c>
      <c r="G3354" s="47">
        <v>41870</v>
      </c>
      <c r="H3354" s="71">
        <v>8.5</v>
      </c>
      <c r="I3354" s="64">
        <v>-1</v>
      </c>
      <c r="J3354" s="64" t="s">
        <v>1538</v>
      </c>
      <c r="K3354" s="64" t="s">
        <v>2160</v>
      </c>
      <c r="L3354" s="64" t="s">
        <v>4235</v>
      </c>
      <c r="M3354" s="64" t="s">
        <v>246</v>
      </c>
      <c r="N3354" s="64" t="s">
        <v>254</v>
      </c>
      <c r="O3354" s="64" t="s">
        <v>568</v>
      </c>
    </row>
    <row r="3355" spans="2:15" x14ac:dyDescent="0.3">
      <c r="B3355" t="s">
        <v>1536</v>
      </c>
      <c r="C3355" t="s">
        <v>11456</v>
      </c>
      <c r="D3355" t="s">
        <v>2512</v>
      </c>
      <c r="E3355" s="64">
        <v>0</v>
      </c>
      <c r="F3355" s="64">
        <v>0</v>
      </c>
      <c r="G3355" s="47">
        <v>41865</v>
      </c>
      <c r="H3355" s="71">
        <v>8.5</v>
      </c>
      <c r="I3355" s="64">
        <v>97185</v>
      </c>
      <c r="J3355" s="64" t="s">
        <v>1538</v>
      </c>
      <c r="K3355" s="64" t="s">
        <v>2176</v>
      </c>
      <c r="L3355" s="64" t="s">
        <v>11457</v>
      </c>
      <c r="M3355" s="64" t="s">
        <v>241</v>
      </c>
      <c r="N3355" s="64" t="s">
        <v>254</v>
      </c>
      <c r="O3355" s="64" t="s">
        <v>568</v>
      </c>
    </row>
    <row r="3356" spans="2:15" x14ac:dyDescent="0.3">
      <c r="B3356" t="s">
        <v>1536</v>
      </c>
      <c r="C3356" t="s">
        <v>16636</v>
      </c>
      <c r="D3356" t="s">
        <v>1636</v>
      </c>
      <c r="E3356" s="64">
        <v>1</v>
      </c>
      <c r="F3356" s="64">
        <v>1363.76</v>
      </c>
      <c r="G3356" s="47">
        <v>41856</v>
      </c>
      <c r="H3356" s="71">
        <v>8.5</v>
      </c>
      <c r="I3356" s="64">
        <v>-1</v>
      </c>
      <c r="J3356" s="64" t="s">
        <v>1538</v>
      </c>
      <c r="K3356" s="64" t="s">
        <v>2160</v>
      </c>
      <c r="L3356" s="64" t="s">
        <v>2992</v>
      </c>
      <c r="M3356" s="64" t="s">
        <v>246</v>
      </c>
      <c r="N3356" s="64" t="s">
        <v>254</v>
      </c>
      <c r="O3356" s="64" t="s">
        <v>568</v>
      </c>
    </row>
    <row r="3357" spans="2:15" x14ac:dyDescent="0.3">
      <c r="B3357" t="s">
        <v>1536</v>
      </c>
      <c r="C3357" t="s">
        <v>16686</v>
      </c>
      <c r="D3357" t="s">
        <v>1399</v>
      </c>
      <c r="E3357" s="64">
        <v>0</v>
      </c>
      <c r="F3357" s="64">
        <v>0</v>
      </c>
      <c r="G3357" s="47">
        <v>41880</v>
      </c>
      <c r="H3357" s="71">
        <v>8.5</v>
      </c>
      <c r="I3357" s="64">
        <v>-1</v>
      </c>
      <c r="J3357" s="64" t="s">
        <v>249</v>
      </c>
      <c r="K3357" s="64" t="s">
        <v>2160</v>
      </c>
      <c r="L3357" s="64" t="s">
        <v>6338</v>
      </c>
      <c r="M3357" s="64" t="s">
        <v>241</v>
      </c>
      <c r="N3357" s="64" t="s">
        <v>254</v>
      </c>
      <c r="O3357" s="64" t="s">
        <v>568</v>
      </c>
    </row>
    <row r="3358" spans="2:15" x14ac:dyDescent="0.3">
      <c r="B3358" t="s">
        <v>1536</v>
      </c>
      <c r="C3358" t="s">
        <v>16881</v>
      </c>
      <c r="D3358" t="s">
        <v>402</v>
      </c>
      <c r="E3358" s="64">
        <v>0</v>
      </c>
      <c r="F3358" s="64">
        <v>0</v>
      </c>
      <c r="G3358" s="47">
        <v>41878</v>
      </c>
      <c r="H3358" s="71">
        <v>8.5</v>
      </c>
      <c r="I3358" s="64">
        <v>-1</v>
      </c>
      <c r="J3358" s="64" t="s">
        <v>1538</v>
      </c>
      <c r="K3358" s="64" t="s">
        <v>1535</v>
      </c>
      <c r="L3358" s="64" t="s">
        <v>1535</v>
      </c>
      <c r="M3358" s="64" t="s">
        <v>239</v>
      </c>
      <c r="N3358" s="64" t="s">
        <v>254</v>
      </c>
      <c r="O3358" s="64" t="s">
        <v>568</v>
      </c>
    </row>
    <row r="3359" spans="2:15" x14ac:dyDescent="0.3">
      <c r="B3359" t="s">
        <v>1536</v>
      </c>
      <c r="C3359" t="s">
        <v>2810</v>
      </c>
      <c r="D3359" t="s">
        <v>1626</v>
      </c>
      <c r="E3359" s="64">
        <v>1</v>
      </c>
      <c r="F3359" s="64">
        <v>1363.76</v>
      </c>
      <c r="G3359" s="47">
        <v>41881</v>
      </c>
      <c r="H3359" s="71">
        <v>8.5</v>
      </c>
      <c r="I3359" s="64">
        <v>-1</v>
      </c>
      <c r="J3359" s="64" t="s">
        <v>1538</v>
      </c>
      <c r="K3359" s="64" t="s">
        <v>1535</v>
      </c>
      <c r="L3359" s="64" t="s">
        <v>1535</v>
      </c>
      <c r="M3359" s="64" t="s">
        <v>246</v>
      </c>
      <c r="N3359" s="64" t="s">
        <v>254</v>
      </c>
      <c r="O3359" s="64" t="s">
        <v>568</v>
      </c>
    </row>
    <row r="3360" spans="2:15" x14ac:dyDescent="0.3">
      <c r="B3360" t="s">
        <v>1536</v>
      </c>
      <c r="C3360" t="s">
        <v>17024</v>
      </c>
      <c r="D3360" t="s">
        <v>1697</v>
      </c>
      <c r="E3360" s="64">
        <v>1</v>
      </c>
      <c r="F3360" s="64">
        <v>1363.76</v>
      </c>
      <c r="G3360" s="47">
        <v>41870</v>
      </c>
      <c r="H3360" s="71">
        <v>8.5</v>
      </c>
      <c r="I3360" s="64">
        <v>-1</v>
      </c>
      <c r="J3360" s="64" t="s">
        <v>1538</v>
      </c>
      <c r="K3360" s="64" t="s">
        <v>1535</v>
      </c>
      <c r="L3360" s="64" t="s">
        <v>1535</v>
      </c>
      <c r="M3360" s="64" t="s">
        <v>241</v>
      </c>
      <c r="N3360" s="64" t="s">
        <v>254</v>
      </c>
      <c r="O3360" s="64" t="s">
        <v>568</v>
      </c>
    </row>
    <row r="3361" spans="2:15" x14ac:dyDescent="0.3">
      <c r="B3361" t="s">
        <v>1536</v>
      </c>
      <c r="C3361" t="s">
        <v>17596</v>
      </c>
      <c r="D3361" t="s">
        <v>370</v>
      </c>
      <c r="E3361" s="64">
        <v>0</v>
      </c>
      <c r="F3361" s="64">
        <v>0</v>
      </c>
      <c r="G3361" s="47">
        <v>41873</v>
      </c>
      <c r="H3361" s="71">
        <v>8.5</v>
      </c>
      <c r="I3361" s="64">
        <v>-1</v>
      </c>
      <c r="J3361" s="64" t="s">
        <v>249</v>
      </c>
      <c r="K3361" s="64" t="s">
        <v>1535</v>
      </c>
      <c r="L3361" s="64" t="s">
        <v>1535</v>
      </c>
      <c r="M3361" s="64" t="s">
        <v>242</v>
      </c>
      <c r="N3361" s="64" t="s">
        <v>254</v>
      </c>
      <c r="O3361" s="64" t="s">
        <v>568</v>
      </c>
    </row>
    <row r="3362" spans="2:15" x14ac:dyDescent="0.3">
      <c r="B3362" t="s">
        <v>1536</v>
      </c>
      <c r="C3362" t="s">
        <v>12435</v>
      </c>
      <c r="D3362" t="s">
        <v>12436</v>
      </c>
      <c r="E3362" s="64">
        <v>0</v>
      </c>
      <c r="F3362" s="64">
        <v>0</v>
      </c>
      <c r="G3362" s="47">
        <v>41830</v>
      </c>
      <c r="H3362" s="71">
        <v>8.5833333333333339</v>
      </c>
      <c r="I3362" s="64">
        <v>-1</v>
      </c>
      <c r="J3362" s="64" t="s">
        <v>249</v>
      </c>
      <c r="K3362" s="64" t="s">
        <v>1535</v>
      </c>
      <c r="L3362" s="64" t="s">
        <v>1535</v>
      </c>
      <c r="M3362" s="64" t="s">
        <v>242</v>
      </c>
      <c r="N3362" s="64" t="s">
        <v>254</v>
      </c>
      <c r="O3362" s="64" t="s">
        <v>568</v>
      </c>
    </row>
    <row r="3363" spans="2:15" x14ac:dyDescent="0.3">
      <c r="B3363" t="s">
        <v>1536</v>
      </c>
      <c r="C3363" t="s">
        <v>12723</v>
      </c>
      <c r="D3363" t="s">
        <v>1683</v>
      </c>
      <c r="E3363" s="64">
        <v>0</v>
      </c>
      <c r="F3363" s="64">
        <v>0</v>
      </c>
      <c r="G3363" s="47">
        <v>41851</v>
      </c>
      <c r="H3363" s="71">
        <v>8.5833333333333339</v>
      </c>
      <c r="I3363" s="64">
        <v>-1</v>
      </c>
      <c r="J3363" s="64" t="s">
        <v>1538</v>
      </c>
      <c r="K3363" s="64" t="s">
        <v>1535</v>
      </c>
      <c r="L3363" s="64" t="s">
        <v>1535</v>
      </c>
      <c r="M3363" s="64" t="s">
        <v>246</v>
      </c>
      <c r="N3363" s="64" t="s">
        <v>254</v>
      </c>
      <c r="O3363" s="64" t="s">
        <v>568</v>
      </c>
    </row>
    <row r="3364" spans="2:15" x14ac:dyDescent="0.3">
      <c r="B3364" t="s">
        <v>1536</v>
      </c>
      <c r="C3364" t="s">
        <v>12986</v>
      </c>
      <c r="D3364" t="s">
        <v>2389</v>
      </c>
      <c r="E3364" s="64">
        <v>0</v>
      </c>
      <c r="F3364" s="64">
        <v>0</v>
      </c>
      <c r="G3364" s="47">
        <v>41842</v>
      </c>
      <c r="H3364" s="71">
        <v>8.5833333333333339</v>
      </c>
      <c r="I3364" s="64">
        <v>-1</v>
      </c>
      <c r="J3364" s="64" t="s">
        <v>1538</v>
      </c>
      <c r="K3364" s="64" t="s">
        <v>1535</v>
      </c>
      <c r="L3364" s="64" t="s">
        <v>1535</v>
      </c>
      <c r="M3364" s="64" t="s">
        <v>236</v>
      </c>
      <c r="N3364" s="64" t="s">
        <v>254</v>
      </c>
      <c r="O3364" s="64" t="s">
        <v>568</v>
      </c>
    </row>
    <row r="3365" spans="2:15" x14ac:dyDescent="0.3">
      <c r="B3365" t="s">
        <v>1536</v>
      </c>
      <c r="C3365" t="s">
        <v>13215</v>
      </c>
      <c r="D3365" t="s">
        <v>2041</v>
      </c>
      <c r="E3365" s="64">
        <v>0</v>
      </c>
      <c r="F3365" s="64">
        <v>0</v>
      </c>
      <c r="G3365" s="47">
        <v>41841</v>
      </c>
      <c r="H3365" s="71">
        <v>8.5833333333333339</v>
      </c>
      <c r="I3365" s="64">
        <v>-1</v>
      </c>
      <c r="J3365" s="64" t="s">
        <v>1538</v>
      </c>
      <c r="K3365" s="64" t="s">
        <v>2160</v>
      </c>
      <c r="L3365" s="64" t="s">
        <v>13216</v>
      </c>
      <c r="M3365" s="64" t="s">
        <v>246</v>
      </c>
      <c r="N3365" s="64" t="s">
        <v>254</v>
      </c>
      <c r="O3365" s="64" t="s">
        <v>568</v>
      </c>
    </row>
    <row r="3366" spans="2:15" x14ac:dyDescent="0.3">
      <c r="B3366" t="s">
        <v>1536</v>
      </c>
      <c r="C3366" t="s">
        <v>11707</v>
      </c>
      <c r="D3366" t="s">
        <v>2359</v>
      </c>
      <c r="E3366" s="64">
        <v>0</v>
      </c>
      <c r="F3366" s="64">
        <v>0</v>
      </c>
      <c r="G3366" s="47">
        <v>41830</v>
      </c>
      <c r="H3366" s="71">
        <v>8.5833333333333339</v>
      </c>
      <c r="I3366" s="64">
        <v>99144</v>
      </c>
      <c r="J3366" s="64" t="s">
        <v>249</v>
      </c>
      <c r="K3366" s="64" t="s">
        <v>2160</v>
      </c>
      <c r="L3366" s="64" t="s">
        <v>3939</v>
      </c>
      <c r="M3366" s="64" t="s">
        <v>246</v>
      </c>
      <c r="N3366" s="64" t="s">
        <v>254</v>
      </c>
      <c r="O3366" s="64" t="s">
        <v>568</v>
      </c>
    </row>
    <row r="3367" spans="2:15" x14ac:dyDescent="0.3">
      <c r="B3367" t="s">
        <v>1536</v>
      </c>
      <c r="C3367" t="s">
        <v>13978</v>
      </c>
      <c r="D3367" t="s">
        <v>2723</v>
      </c>
      <c r="E3367" s="64">
        <v>0</v>
      </c>
      <c r="F3367" s="64">
        <v>0</v>
      </c>
      <c r="G3367" s="47">
        <v>41830</v>
      </c>
      <c r="H3367" s="71">
        <v>8.5833333333333339</v>
      </c>
      <c r="I3367" s="64">
        <v>-1</v>
      </c>
      <c r="J3367" s="64" t="s">
        <v>1538</v>
      </c>
      <c r="K3367" s="64" t="s">
        <v>2160</v>
      </c>
      <c r="L3367" s="64" t="s">
        <v>2936</v>
      </c>
      <c r="M3367" s="64" t="s">
        <v>242</v>
      </c>
      <c r="N3367" s="64" t="s">
        <v>254</v>
      </c>
      <c r="O3367" s="64" t="s">
        <v>568</v>
      </c>
    </row>
    <row r="3368" spans="2:15" x14ac:dyDescent="0.3">
      <c r="B3368" t="s">
        <v>1536</v>
      </c>
      <c r="C3368" t="s">
        <v>14009</v>
      </c>
      <c r="D3368" t="s">
        <v>2039</v>
      </c>
      <c r="E3368" s="64">
        <v>0</v>
      </c>
      <c r="F3368" s="64">
        <v>0</v>
      </c>
      <c r="G3368" s="47">
        <v>41838</v>
      </c>
      <c r="H3368" s="71">
        <v>8.5833333333333339</v>
      </c>
      <c r="I3368" s="64">
        <v>-1</v>
      </c>
      <c r="J3368" s="64" t="s">
        <v>249</v>
      </c>
      <c r="K3368" s="64" t="s">
        <v>2160</v>
      </c>
      <c r="L3368" s="64" t="s">
        <v>2936</v>
      </c>
      <c r="M3368" s="64" t="s">
        <v>236</v>
      </c>
      <c r="N3368" s="64" t="s">
        <v>254</v>
      </c>
      <c r="O3368" s="64" t="s">
        <v>568</v>
      </c>
    </row>
    <row r="3369" spans="2:15" x14ac:dyDescent="0.3">
      <c r="B3369" t="s">
        <v>1536</v>
      </c>
      <c r="C3369" t="s">
        <v>14378</v>
      </c>
      <c r="D3369" t="s">
        <v>1433</v>
      </c>
      <c r="E3369" s="64">
        <v>0</v>
      </c>
      <c r="F3369" s="64">
        <v>0</v>
      </c>
      <c r="G3369" s="47">
        <v>41846</v>
      </c>
      <c r="H3369" s="71">
        <v>8.5833333333333339</v>
      </c>
      <c r="I3369" s="64">
        <v>-1</v>
      </c>
      <c r="J3369" s="64" t="s">
        <v>1538</v>
      </c>
      <c r="K3369" s="64" t="s">
        <v>2160</v>
      </c>
      <c r="L3369" s="64" t="s">
        <v>2936</v>
      </c>
      <c r="M3369" s="64" t="s">
        <v>239</v>
      </c>
      <c r="N3369" s="64" t="s">
        <v>254</v>
      </c>
      <c r="O3369" s="64" t="s">
        <v>568</v>
      </c>
    </row>
    <row r="3370" spans="2:15" x14ac:dyDescent="0.3">
      <c r="B3370" t="s">
        <v>1536</v>
      </c>
      <c r="C3370" t="s">
        <v>14405</v>
      </c>
      <c r="D3370" t="s">
        <v>1686</v>
      </c>
      <c r="E3370" s="64">
        <v>0</v>
      </c>
      <c r="F3370" s="64">
        <v>0</v>
      </c>
      <c r="G3370" s="47">
        <v>41851</v>
      </c>
      <c r="H3370" s="71">
        <v>8.5833333333333339</v>
      </c>
      <c r="I3370" s="64">
        <v>-1</v>
      </c>
      <c r="J3370" s="64" t="s">
        <v>249</v>
      </c>
      <c r="K3370" s="64" t="s">
        <v>2160</v>
      </c>
      <c r="L3370" s="64" t="s">
        <v>13235</v>
      </c>
      <c r="M3370" s="64" t="s">
        <v>246</v>
      </c>
      <c r="N3370" s="64" t="s">
        <v>254</v>
      </c>
      <c r="O3370" s="64" t="s">
        <v>568</v>
      </c>
    </row>
    <row r="3371" spans="2:15" x14ac:dyDescent="0.3">
      <c r="B3371" t="s">
        <v>1536</v>
      </c>
      <c r="C3371" t="s">
        <v>14424</v>
      </c>
      <c r="D3371" t="s">
        <v>380</v>
      </c>
      <c r="E3371" s="64">
        <v>0</v>
      </c>
      <c r="F3371" s="64">
        <v>0</v>
      </c>
      <c r="G3371" s="47">
        <v>41850</v>
      </c>
      <c r="H3371" s="71">
        <v>8.5833333333333339</v>
      </c>
      <c r="I3371" s="64">
        <v>-1</v>
      </c>
      <c r="J3371" s="64" t="s">
        <v>1538</v>
      </c>
      <c r="K3371" s="64" t="s">
        <v>2173</v>
      </c>
      <c r="L3371" s="64" t="s">
        <v>13127</v>
      </c>
      <c r="M3371" s="64" t="s">
        <v>246</v>
      </c>
      <c r="N3371" s="64" t="s">
        <v>254</v>
      </c>
      <c r="O3371" s="64" t="s">
        <v>568</v>
      </c>
    </row>
    <row r="3372" spans="2:15" x14ac:dyDescent="0.3">
      <c r="B3372" t="s">
        <v>1546</v>
      </c>
      <c r="C3372" t="s">
        <v>14495</v>
      </c>
      <c r="D3372" t="s">
        <v>2212</v>
      </c>
      <c r="E3372" s="64">
        <v>0</v>
      </c>
      <c r="F3372" s="64">
        <v>0</v>
      </c>
      <c r="G3372" s="47">
        <v>41850</v>
      </c>
      <c r="H3372" s="71">
        <v>8.5833333333333339</v>
      </c>
      <c r="I3372" s="64">
        <v>166653</v>
      </c>
      <c r="J3372" s="64" t="s">
        <v>249</v>
      </c>
      <c r="K3372" s="64" t="s">
        <v>2160</v>
      </c>
      <c r="L3372" s="64" t="s">
        <v>14496</v>
      </c>
      <c r="M3372" s="64" t="s">
        <v>241</v>
      </c>
      <c r="N3372" s="64" t="s">
        <v>254</v>
      </c>
      <c r="O3372" s="64" t="s">
        <v>568</v>
      </c>
    </row>
    <row r="3373" spans="2:15" x14ac:dyDescent="0.3">
      <c r="B3373" t="s">
        <v>1536</v>
      </c>
      <c r="C3373" t="s">
        <v>15215</v>
      </c>
      <c r="D3373" t="s">
        <v>2044</v>
      </c>
      <c r="E3373" s="64">
        <v>0</v>
      </c>
      <c r="F3373" s="64">
        <v>0</v>
      </c>
      <c r="G3373" s="47">
        <v>41850</v>
      </c>
      <c r="H3373" s="71">
        <v>8.5833333333333339</v>
      </c>
      <c r="I3373" s="64">
        <v>-1</v>
      </c>
      <c r="J3373" s="64" t="s">
        <v>1538</v>
      </c>
      <c r="K3373" s="64" t="s">
        <v>2176</v>
      </c>
      <c r="L3373" s="64" t="s">
        <v>5327</v>
      </c>
      <c r="M3373" s="64" t="s">
        <v>241</v>
      </c>
      <c r="N3373" s="64" t="s">
        <v>254</v>
      </c>
      <c r="O3373" s="64" t="s">
        <v>568</v>
      </c>
    </row>
    <row r="3374" spans="2:15" x14ac:dyDescent="0.3">
      <c r="B3374" t="s">
        <v>1536</v>
      </c>
      <c r="C3374" t="s">
        <v>15287</v>
      </c>
      <c r="D3374" t="s">
        <v>13670</v>
      </c>
      <c r="E3374" s="64">
        <v>0</v>
      </c>
      <c r="F3374" s="64">
        <v>0</v>
      </c>
      <c r="G3374" s="47">
        <v>41851</v>
      </c>
      <c r="H3374" s="71">
        <v>8.5833333333333339</v>
      </c>
      <c r="I3374" s="64">
        <v>-1</v>
      </c>
      <c r="J3374" s="64" t="s">
        <v>1538</v>
      </c>
      <c r="K3374" s="64" t="s">
        <v>2176</v>
      </c>
      <c r="L3374" s="64" t="s">
        <v>7181</v>
      </c>
      <c r="M3374" s="64" t="s">
        <v>241</v>
      </c>
      <c r="N3374" s="64" t="s">
        <v>254</v>
      </c>
      <c r="O3374" s="64" t="s">
        <v>568</v>
      </c>
    </row>
    <row r="3375" spans="2:15" x14ac:dyDescent="0.3">
      <c r="B3375" t="s">
        <v>1536</v>
      </c>
      <c r="C3375" t="s">
        <v>16199</v>
      </c>
      <c r="D3375" t="s">
        <v>1772</v>
      </c>
      <c r="E3375" s="64">
        <v>0</v>
      </c>
      <c r="F3375" s="64">
        <v>0</v>
      </c>
      <c r="G3375" s="47">
        <v>41845</v>
      </c>
      <c r="H3375" s="71">
        <v>8.5833333333333339</v>
      </c>
      <c r="I3375" s="64">
        <v>-1</v>
      </c>
      <c r="J3375" s="64" t="s">
        <v>249</v>
      </c>
      <c r="K3375" s="64" t="s">
        <v>2176</v>
      </c>
      <c r="L3375" s="64" t="s">
        <v>16200</v>
      </c>
      <c r="M3375" s="64" t="s">
        <v>242</v>
      </c>
      <c r="N3375" s="64" t="s">
        <v>254</v>
      </c>
      <c r="O3375" s="64" t="s">
        <v>568</v>
      </c>
    </row>
    <row r="3376" spans="2:15" x14ac:dyDescent="0.3">
      <c r="B3376" t="s">
        <v>1536</v>
      </c>
      <c r="C3376" t="s">
        <v>12038</v>
      </c>
      <c r="D3376" t="s">
        <v>2174</v>
      </c>
      <c r="E3376" s="64">
        <v>0</v>
      </c>
      <c r="F3376" s="64">
        <v>0</v>
      </c>
      <c r="G3376" s="47">
        <v>41836</v>
      </c>
      <c r="H3376" s="71">
        <v>8.5833333333333339</v>
      </c>
      <c r="I3376" s="64">
        <v>125085</v>
      </c>
      <c r="J3376" s="64" t="s">
        <v>249</v>
      </c>
      <c r="K3376" s="64" t="s">
        <v>2176</v>
      </c>
      <c r="L3376" s="64" t="s">
        <v>12039</v>
      </c>
      <c r="M3376" s="64" t="s">
        <v>236</v>
      </c>
      <c r="N3376" s="64" t="s">
        <v>254</v>
      </c>
      <c r="O3376" s="64" t="s">
        <v>568</v>
      </c>
    </row>
    <row r="3377" spans="2:15" x14ac:dyDescent="0.3">
      <c r="B3377" t="s">
        <v>1536</v>
      </c>
      <c r="C3377" t="s">
        <v>16339</v>
      </c>
      <c r="D3377" t="s">
        <v>14574</v>
      </c>
      <c r="E3377" s="64">
        <v>0</v>
      </c>
      <c r="F3377" s="64">
        <v>0</v>
      </c>
      <c r="G3377" s="47">
        <v>41846</v>
      </c>
      <c r="H3377" s="71">
        <v>8.5833333333333339</v>
      </c>
      <c r="I3377" s="64">
        <v>-1</v>
      </c>
      <c r="J3377" s="64" t="s">
        <v>1538</v>
      </c>
      <c r="K3377" s="64" t="s">
        <v>2160</v>
      </c>
      <c r="L3377" s="64" t="s">
        <v>2936</v>
      </c>
      <c r="M3377" s="64" t="s">
        <v>236</v>
      </c>
      <c r="N3377" s="64" t="s">
        <v>254</v>
      </c>
      <c r="O3377" s="64" t="s">
        <v>568</v>
      </c>
    </row>
    <row r="3378" spans="2:15" x14ac:dyDescent="0.3">
      <c r="B3378" t="s">
        <v>1536</v>
      </c>
      <c r="C3378" t="s">
        <v>16350</v>
      </c>
      <c r="D3378" t="s">
        <v>340</v>
      </c>
      <c r="E3378" s="64">
        <v>0</v>
      </c>
      <c r="F3378" s="64">
        <v>0</v>
      </c>
      <c r="G3378" s="47">
        <v>41851</v>
      </c>
      <c r="H3378" s="71">
        <v>8.5833333333333339</v>
      </c>
      <c r="I3378" s="64">
        <v>-1</v>
      </c>
      <c r="J3378" s="64" t="s">
        <v>1538</v>
      </c>
      <c r="K3378" s="64" t="s">
        <v>2160</v>
      </c>
      <c r="L3378" s="64" t="s">
        <v>12859</v>
      </c>
      <c r="M3378" s="64" t="s">
        <v>236</v>
      </c>
      <c r="N3378" s="64" t="s">
        <v>254</v>
      </c>
      <c r="O3378" s="64" t="s">
        <v>568</v>
      </c>
    </row>
    <row r="3379" spans="2:15" x14ac:dyDescent="0.3">
      <c r="B3379" t="s">
        <v>1546</v>
      </c>
      <c r="C3379" t="s">
        <v>16482</v>
      </c>
      <c r="D3379" t="s">
        <v>1451</v>
      </c>
      <c r="E3379" s="64">
        <v>1</v>
      </c>
      <c r="F3379" s="64">
        <v>1363.76</v>
      </c>
      <c r="G3379" s="47">
        <v>41851</v>
      </c>
      <c r="H3379" s="71">
        <v>8.5833333333333339</v>
      </c>
      <c r="I3379" s="64">
        <v>-1</v>
      </c>
      <c r="J3379" s="64" t="s">
        <v>249</v>
      </c>
      <c r="K3379" s="64" t="s">
        <v>2160</v>
      </c>
      <c r="L3379" s="64" t="s">
        <v>2936</v>
      </c>
      <c r="M3379" s="64" t="s">
        <v>242</v>
      </c>
      <c r="N3379" s="64" t="s">
        <v>254</v>
      </c>
      <c r="O3379" s="64" t="s">
        <v>568</v>
      </c>
    </row>
    <row r="3380" spans="2:15" x14ac:dyDescent="0.3">
      <c r="B3380" t="s">
        <v>1536</v>
      </c>
      <c r="C3380" t="s">
        <v>16497</v>
      </c>
      <c r="D3380" t="s">
        <v>1959</v>
      </c>
      <c r="E3380" s="64">
        <v>0</v>
      </c>
      <c r="F3380" s="64">
        <v>0</v>
      </c>
      <c r="G3380" s="47">
        <v>41848</v>
      </c>
      <c r="H3380" s="71">
        <v>8.5833333333333339</v>
      </c>
      <c r="I3380" s="64">
        <v>-1</v>
      </c>
      <c r="J3380" s="64" t="s">
        <v>1538</v>
      </c>
      <c r="K3380" s="64" t="s">
        <v>2176</v>
      </c>
      <c r="L3380" s="64" t="s">
        <v>5327</v>
      </c>
      <c r="M3380" s="64" t="s">
        <v>236</v>
      </c>
      <c r="N3380" s="64" t="s">
        <v>254</v>
      </c>
      <c r="O3380" s="64" t="s">
        <v>568</v>
      </c>
    </row>
    <row r="3381" spans="2:15" x14ac:dyDescent="0.3">
      <c r="B3381" t="s">
        <v>1536</v>
      </c>
      <c r="C3381" t="s">
        <v>16607</v>
      </c>
      <c r="D3381" t="s">
        <v>13658</v>
      </c>
      <c r="E3381" s="64">
        <v>1</v>
      </c>
      <c r="F3381" s="64">
        <v>1363.76</v>
      </c>
      <c r="G3381" s="47">
        <v>41844</v>
      </c>
      <c r="H3381" s="71">
        <v>8.5833333333333339</v>
      </c>
      <c r="I3381" s="64">
        <v>-1</v>
      </c>
      <c r="J3381" s="64" t="s">
        <v>249</v>
      </c>
      <c r="K3381" s="64" t="s">
        <v>2160</v>
      </c>
      <c r="L3381" s="64" t="s">
        <v>16608</v>
      </c>
      <c r="M3381" s="64" t="s">
        <v>242</v>
      </c>
      <c r="N3381" s="64" t="s">
        <v>254</v>
      </c>
      <c r="O3381" s="64" t="s">
        <v>568</v>
      </c>
    </row>
    <row r="3382" spans="2:15" x14ac:dyDescent="0.3">
      <c r="B3382" t="s">
        <v>1536</v>
      </c>
      <c r="C3382" t="s">
        <v>16811</v>
      </c>
      <c r="D3382" t="s">
        <v>442</v>
      </c>
      <c r="E3382" s="64">
        <v>0</v>
      </c>
      <c r="F3382" s="64">
        <v>0</v>
      </c>
      <c r="G3382" s="47">
        <v>41835</v>
      </c>
      <c r="H3382" s="71">
        <v>8.5833333333333339</v>
      </c>
      <c r="I3382" s="64">
        <v>-1</v>
      </c>
      <c r="J3382" s="64" t="s">
        <v>249</v>
      </c>
      <c r="K3382" s="64" t="s">
        <v>1535</v>
      </c>
      <c r="L3382" s="64" t="s">
        <v>1535</v>
      </c>
      <c r="M3382" s="64" t="s">
        <v>236</v>
      </c>
      <c r="N3382" s="64" t="s">
        <v>254</v>
      </c>
      <c r="O3382" s="64" t="s">
        <v>568</v>
      </c>
    </row>
    <row r="3383" spans="2:15" x14ac:dyDescent="0.3">
      <c r="B3383" t="s">
        <v>1536</v>
      </c>
      <c r="C3383" t="s">
        <v>16987</v>
      </c>
      <c r="D3383" t="s">
        <v>471</v>
      </c>
      <c r="E3383" s="64">
        <v>0</v>
      </c>
      <c r="F3383" s="64">
        <v>0</v>
      </c>
      <c r="G3383" s="47">
        <v>41844</v>
      </c>
      <c r="H3383" s="71">
        <v>8.5833333333333339</v>
      </c>
      <c r="I3383" s="64">
        <v>-1</v>
      </c>
      <c r="J3383" s="64" t="s">
        <v>249</v>
      </c>
      <c r="K3383" s="64" t="s">
        <v>1535</v>
      </c>
      <c r="L3383" s="64" t="s">
        <v>1535</v>
      </c>
      <c r="M3383" s="64" t="s">
        <v>242</v>
      </c>
      <c r="N3383" s="64" t="s">
        <v>254</v>
      </c>
      <c r="O3383" s="64" t="s">
        <v>568</v>
      </c>
    </row>
    <row r="3384" spans="2:15" x14ac:dyDescent="0.3">
      <c r="B3384" t="s">
        <v>1546</v>
      </c>
      <c r="C3384" t="s">
        <v>12599</v>
      </c>
      <c r="D3384" t="s">
        <v>565</v>
      </c>
      <c r="E3384" s="64">
        <v>0</v>
      </c>
      <c r="F3384" s="64">
        <v>0</v>
      </c>
      <c r="G3384" s="47">
        <v>41817</v>
      </c>
      <c r="H3384" s="71">
        <v>8.6666666666666661</v>
      </c>
      <c r="I3384" s="64">
        <v>-1</v>
      </c>
      <c r="J3384" s="64" t="s">
        <v>249</v>
      </c>
      <c r="K3384" s="64" t="s">
        <v>1535</v>
      </c>
      <c r="L3384" s="64" t="s">
        <v>1535</v>
      </c>
      <c r="M3384" s="64" t="s">
        <v>242</v>
      </c>
      <c r="N3384" s="64" t="s">
        <v>254</v>
      </c>
      <c r="O3384" s="64" t="s">
        <v>568</v>
      </c>
    </row>
    <row r="3385" spans="2:15" x14ac:dyDescent="0.3">
      <c r="B3385" t="s">
        <v>1536</v>
      </c>
      <c r="C3385" t="s">
        <v>13318</v>
      </c>
      <c r="D3385" t="s">
        <v>1893</v>
      </c>
      <c r="E3385" s="64">
        <v>0</v>
      </c>
      <c r="F3385" s="64">
        <v>0</v>
      </c>
      <c r="G3385" s="47">
        <v>41792</v>
      </c>
      <c r="H3385" s="71">
        <v>8.6666666666666661</v>
      </c>
      <c r="I3385" s="64">
        <v>121775</v>
      </c>
      <c r="J3385" s="64" t="s">
        <v>249</v>
      </c>
      <c r="K3385" s="64" t="s">
        <v>2160</v>
      </c>
      <c r="L3385" s="64" t="s">
        <v>2925</v>
      </c>
      <c r="M3385" s="64" t="s">
        <v>246</v>
      </c>
      <c r="N3385" s="64" t="s">
        <v>254</v>
      </c>
      <c r="O3385" s="64" t="s">
        <v>568</v>
      </c>
    </row>
    <row r="3386" spans="2:15" x14ac:dyDescent="0.3">
      <c r="B3386" t="s">
        <v>1536</v>
      </c>
      <c r="C3386" t="s">
        <v>13496</v>
      </c>
      <c r="D3386" t="s">
        <v>13497</v>
      </c>
      <c r="E3386" s="64">
        <v>0</v>
      </c>
      <c r="F3386" s="64">
        <v>0</v>
      </c>
      <c r="G3386" s="47">
        <v>41817</v>
      </c>
      <c r="H3386" s="71">
        <v>8.6666666666666661</v>
      </c>
      <c r="I3386" s="64">
        <v>-1</v>
      </c>
      <c r="J3386" s="64" t="s">
        <v>249</v>
      </c>
      <c r="K3386" s="64" t="s">
        <v>2160</v>
      </c>
      <c r="L3386" s="64" t="s">
        <v>2925</v>
      </c>
      <c r="M3386" s="64" t="s">
        <v>236</v>
      </c>
      <c r="N3386" s="64" t="s">
        <v>254</v>
      </c>
      <c r="O3386" s="64" t="s">
        <v>568</v>
      </c>
    </row>
    <row r="3387" spans="2:15" x14ac:dyDescent="0.3">
      <c r="B3387" t="s">
        <v>1536</v>
      </c>
      <c r="C3387" t="s">
        <v>13819</v>
      </c>
      <c r="D3387" t="s">
        <v>2201</v>
      </c>
      <c r="E3387" s="64">
        <v>0</v>
      </c>
      <c r="F3387" s="64">
        <v>0</v>
      </c>
      <c r="G3387" s="47">
        <v>41820</v>
      </c>
      <c r="H3387" s="71">
        <v>8.6666666666666661</v>
      </c>
      <c r="I3387" s="64">
        <v>-1</v>
      </c>
      <c r="J3387" s="64" t="s">
        <v>1538</v>
      </c>
      <c r="K3387" s="64" t="s">
        <v>2160</v>
      </c>
      <c r="L3387" s="64" t="s">
        <v>4235</v>
      </c>
      <c r="M3387" s="64" t="s">
        <v>236</v>
      </c>
      <c r="N3387" s="64" t="s">
        <v>254</v>
      </c>
      <c r="O3387" s="64" t="s">
        <v>568</v>
      </c>
    </row>
    <row r="3388" spans="2:15" x14ac:dyDescent="0.3">
      <c r="B3388" t="s">
        <v>1536</v>
      </c>
      <c r="C3388" t="s">
        <v>13831</v>
      </c>
      <c r="D3388" t="s">
        <v>13832</v>
      </c>
      <c r="E3388" s="64">
        <v>0</v>
      </c>
      <c r="F3388" s="64">
        <v>0</v>
      </c>
      <c r="G3388" s="47">
        <v>41817</v>
      </c>
      <c r="H3388" s="71">
        <v>8.6666666666666661</v>
      </c>
      <c r="I3388" s="64">
        <v>-1</v>
      </c>
      <c r="J3388" s="64" t="s">
        <v>1538</v>
      </c>
      <c r="K3388" s="64" t="s">
        <v>2160</v>
      </c>
      <c r="L3388" s="64" t="s">
        <v>13195</v>
      </c>
      <c r="M3388" s="64" t="s">
        <v>242</v>
      </c>
      <c r="N3388" s="64" t="s">
        <v>254</v>
      </c>
      <c r="O3388" s="64" t="s">
        <v>568</v>
      </c>
    </row>
    <row r="3389" spans="2:15" x14ac:dyDescent="0.3">
      <c r="B3389" t="s">
        <v>1536</v>
      </c>
      <c r="C3389" t="s">
        <v>14185</v>
      </c>
      <c r="D3389" t="s">
        <v>375</v>
      </c>
      <c r="E3389" s="64">
        <v>0</v>
      </c>
      <c r="F3389" s="64">
        <v>0</v>
      </c>
      <c r="G3389" s="47">
        <v>41800</v>
      </c>
      <c r="H3389" s="71">
        <v>8.6666666666666661</v>
      </c>
      <c r="I3389" s="64">
        <v>-1</v>
      </c>
      <c r="J3389" s="64" t="s">
        <v>1538</v>
      </c>
      <c r="K3389" s="64" t="s">
        <v>2160</v>
      </c>
      <c r="L3389" s="64" t="s">
        <v>2936</v>
      </c>
      <c r="M3389" s="64" t="s">
        <v>242</v>
      </c>
      <c r="N3389" s="64" t="s">
        <v>254</v>
      </c>
      <c r="O3389" s="64" t="s">
        <v>568</v>
      </c>
    </row>
    <row r="3390" spans="2:15" x14ac:dyDescent="0.3">
      <c r="B3390" t="s">
        <v>1536</v>
      </c>
      <c r="C3390" t="s">
        <v>14349</v>
      </c>
      <c r="D3390" t="s">
        <v>1657</v>
      </c>
      <c r="E3390" s="64">
        <v>0</v>
      </c>
      <c r="F3390" s="64">
        <v>0</v>
      </c>
      <c r="G3390" s="47">
        <v>41820</v>
      </c>
      <c r="H3390" s="71">
        <v>8.6666666666666661</v>
      </c>
      <c r="I3390" s="64">
        <v>-1</v>
      </c>
      <c r="J3390" s="64" t="s">
        <v>1538</v>
      </c>
      <c r="K3390" s="64" t="s">
        <v>2160</v>
      </c>
      <c r="L3390" s="64" t="s">
        <v>4235</v>
      </c>
      <c r="M3390" s="64" t="s">
        <v>242</v>
      </c>
      <c r="N3390" s="64" t="s">
        <v>254</v>
      </c>
      <c r="O3390" s="64" t="s">
        <v>568</v>
      </c>
    </row>
    <row r="3391" spans="2:15" x14ac:dyDescent="0.3">
      <c r="B3391" t="s">
        <v>1536</v>
      </c>
      <c r="C3391" t="s">
        <v>14906</v>
      </c>
      <c r="D3391" t="s">
        <v>1583</v>
      </c>
      <c r="E3391" s="64">
        <v>0</v>
      </c>
      <c r="F3391" s="64">
        <v>0</v>
      </c>
      <c r="G3391" s="47">
        <v>41820</v>
      </c>
      <c r="H3391" s="71">
        <v>8.6666666666666661</v>
      </c>
      <c r="I3391" s="64">
        <v>-1</v>
      </c>
      <c r="J3391" s="64" t="s">
        <v>249</v>
      </c>
      <c r="K3391" s="64" t="s">
        <v>2160</v>
      </c>
      <c r="L3391" s="64" t="s">
        <v>4235</v>
      </c>
      <c r="M3391" s="64" t="s">
        <v>242</v>
      </c>
      <c r="N3391" s="64" t="s">
        <v>254</v>
      </c>
      <c r="O3391" s="64" t="s">
        <v>568</v>
      </c>
    </row>
    <row r="3392" spans="2:15" x14ac:dyDescent="0.3">
      <c r="B3392" t="s">
        <v>1536</v>
      </c>
      <c r="C3392" t="s">
        <v>14942</v>
      </c>
      <c r="D3392" t="s">
        <v>1883</v>
      </c>
      <c r="E3392" s="64">
        <v>0</v>
      </c>
      <c r="F3392" s="64">
        <v>0</v>
      </c>
      <c r="G3392" s="47">
        <v>41792</v>
      </c>
      <c r="H3392" s="71">
        <v>8.6666666666666661</v>
      </c>
      <c r="I3392" s="64">
        <v>-1</v>
      </c>
      <c r="J3392" s="64" t="s">
        <v>1538</v>
      </c>
      <c r="K3392" s="64" t="s">
        <v>2176</v>
      </c>
      <c r="L3392" s="64" t="s">
        <v>14943</v>
      </c>
      <c r="M3392" s="64" t="s">
        <v>241</v>
      </c>
      <c r="N3392" s="64" t="s">
        <v>254</v>
      </c>
      <c r="O3392" s="64" t="s">
        <v>568</v>
      </c>
    </row>
    <row r="3393" spans="2:15" x14ac:dyDescent="0.3">
      <c r="B3393" t="s">
        <v>1536</v>
      </c>
      <c r="C3393" t="s">
        <v>15007</v>
      </c>
      <c r="D3393" t="s">
        <v>13583</v>
      </c>
      <c r="E3393" s="64">
        <v>0</v>
      </c>
      <c r="F3393" s="64">
        <v>0</v>
      </c>
      <c r="G3393" s="47">
        <v>41808</v>
      </c>
      <c r="H3393" s="71">
        <v>8.6666666666666661</v>
      </c>
      <c r="I3393" s="64">
        <v>211006</v>
      </c>
      <c r="J3393" s="64" t="s">
        <v>249</v>
      </c>
      <c r="K3393" s="64" t="s">
        <v>2173</v>
      </c>
      <c r="L3393" s="64" t="s">
        <v>13536</v>
      </c>
      <c r="M3393" s="64" t="s">
        <v>242</v>
      </c>
      <c r="N3393" s="64" t="s">
        <v>254</v>
      </c>
      <c r="O3393" s="64" t="s">
        <v>568</v>
      </c>
    </row>
    <row r="3394" spans="2:15" x14ac:dyDescent="0.3">
      <c r="B3394" t="s">
        <v>1536</v>
      </c>
      <c r="C3394" t="s">
        <v>15046</v>
      </c>
      <c r="D3394" t="s">
        <v>422</v>
      </c>
      <c r="E3394" s="64">
        <v>0</v>
      </c>
      <c r="F3394" s="64">
        <v>0</v>
      </c>
      <c r="G3394" s="47">
        <v>41820</v>
      </c>
      <c r="H3394" s="71">
        <v>8.6666666666666661</v>
      </c>
      <c r="I3394" s="64">
        <v>-1</v>
      </c>
      <c r="J3394" s="64" t="s">
        <v>249</v>
      </c>
      <c r="K3394" s="64" t="s">
        <v>2160</v>
      </c>
      <c r="L3394" s="64" t="s">
        <v>2936</v>
      </c>
      <c r="M3394" s="64" t="s">
        <v>242</v>
      </c>
      <c r="N3394" s="64" t="s">
        <v>254</v>
      </c>
      <c r="O3394" s="64" t="s">
        <v>568</v>
      </c>
    </row>
    <row r="3395" spans="2:15" x14ac:dyDescent="0.3">
      <c r="B3395" t="s">
        <v>1536</v>
      </c>
      <c r="C3395" t="s">
        <v>15301</v>
      </c>
      <c r="D3395" t="s">
        <v>1504</v>
      </c>
      <c r="E3395" s="64">
        <v>0</v>
      </c>
      <c r="F3395" s="64">
        <v>0</v>
      </c>
      <c r="G3395" s="47">
        <v>41792</v>
      </c>
      <c r="H3395" s="71">
        <v>8.6666666666666661</v>
      </c>
      <c r="I3395" s="64">
        <v>-1</v>
      </c>
      <c r="J3395" s="64" t="s">
        <v>1538</v>
      </c>
      <c r="K3395" s="64" t="s">
        <v>2160</v>
      </c>
      <c r="L3395" s="64" t="s">
        <v>4235</v>
      </c>
      <c r="M3395" s="64" t="s">
        <v>239</v>
      </c>
      <c r="N3395" s="64" t="s">
        <v>254</v>
      </c>
      <c r="O3395" s="64" t="s">
        <v>568</v>
      </c>
    </row>
    <row r="3396" spans="2:15" x14ac:dyDescent="0.3">
      <c r="B3396" t="s">
        <v>1536</v>
      </c>
      <c r="C3396" t="s">
        <v>15328</v>
      </c>
      <c r="D3396" t="s">
        <v>1623</v>
      </c>
      <c r="E3396" s="64">
        <v>0</v>
      </c>
      <c r="F3396" s="64">
        <v>0</v>
      </c>
      <c r="G3396" s="47">
        <v>41795</v>
      </c>
      <c r="H3396" s="71">
        <v>8.6666666666666661</v>
      </c>
      <c r="I3396" s="64">
        <v>-1</v>
      </c>
      <c r="J3396" s="64" t="s">
        <v>249</v>
      </c>
      <c r="K3396" s="64" t="s">
        <v>2160</v>
      </c>
      <c r="L3396" s="64" t="s">
        <v>2936</v>
      </c>
      <c r="M3396" s="64" t="s">
        <v>246</v>
      </c>
      <c r="N3396" s="64" t="s">
        <v>254</v>
      </c>
      <c r="O3396" s="64" t="s">
        <v>568</v>
      </c>
    </row>
    <row r="3397" spans="2:15" x14ac:dyDescent="0.3">
      <c r="B3397" t="s">
        <v>1536</v>
      </c>
      <c r="C3397" t="s">
        <v>15349</v>
      </c>
      <c r="D3397" t="s">
        <v>1479</v>
      </c>
      <c r="E3397" s="64">
        <v>0</v>
      </c>
      <c r="F3397" s="64">
        <v>0</v>
      </c>
      <c r="G3397" s="47">
        <v>41820</v>
      </c>
      <c r="H3397" s="71">
        <v>8.6666666666666661</v>
      </c>
      <c r="I3397" s="64">
        <v>-1</v>
      </c>
      <c r="J3397" s="64" t="s">
        <v>249</v>
      </c>
      <c r="K3397" s="64" t="s">
        <v>2173</v>
      </c>
      <c r="L3397" s="64" t="s">
        <v>13351</v>
      </c>
      <c r="M3397" s="64" t="s">
        <v>236</v>
      </c>
      <c r="N3397" s="64" t="s">
        <v>254</v>
      </c>
      <c r="O3397" s="64" t="s">
        <v>568</v>
      </c>
    </row>
    <row r="3398" spans="2:15" x14ac:dyDescent="0.3">
      <c r="B3398" t="s">
        <v>1536</v>
      </c>
      <c r="C3398" t="s">
        <v>15553</v>
      </c>
      <c r="D3398" t="s">
        <v>2248</v>
      </c>
      <c r="E3398" s="64">
        <v>0</v>
      </c>
      <c r="F3398" s="64">
        <v>0</v>
      </c>
      <c r="G3398" s="47">
        <v>41792</v>
      </c>
      <c r="H3398" s="71">
        <v>8.6666666666666661</v>
      </c>
      <c r="I3398" s="64">
        <v>220456</v>
      </c>
      <c r="J3398" s="64" t="s">
        <v>1538</v>
      </c>
      <c r="K3398" s="64" t="s">
        <v>2176</v>
      </c>
      <c r="L3398" s="64" t="s">
        <v>15554</v>
      </c>
      <c r="M3398" s="64" t="s">
        <v>236</v>
      </c>
      <c r="N3398" s="64" t="s">
        <v>254</v>
      </c>
      <c r="O3398" s="64" t="s">
        <v>568</v>
      </c>
    </row>
    <row r="3399" spans="2:15" x14ac:dyDescent="0.3">
      <c r="B3399" t="s">
        <v>1536</v>
      </c>
      <c r="C3399" t="s">
        <v>15564</v>
      </c>
      <c r="D3399" t="s">
        <v>281</v>
      </c>
      <c r="E3399" s="64">
        <v>0</v>
      </c>
      <c r="F3399" s="64">
        <v>0</v>
      </c>
      <c r="G3399" s="47">
        <v>41814</v>
      </c>
      <c r="H3399" s="71">
        <v>8.6666666666666661</v>
      </c>
      <c r="I3399" s="64">
        <v>-1</v>
      </c>
      <c r="J3399" s="64" t="s">
        <v>1538</v>
      </c>
      <c r="K3399" s="64" t="s">
        <v>2160</v>
      </c>
      <c r="L3399" s="64" t="s">
        <v>2936</v>
      </c>
      <c r="M3399" s="64" t="s">
        <v>246</v>
      </c>
      <c r="N3399" s="64" t="s">
        <v>254</v>
      </c>
      <c r="O3399" s="64" t="s">
        <v>568</v>
      </c>
    </row>
    <row r="3400" spans="2:15" x14ac:dyDescent="0.3">
      <c r="B3400" t="s">
        <v>1536</v>
      </c>
      <c r="C3400" t="s">
        <v>15927</v>
      </c>
      <c r="D3400" t="s">
        <v>391</v>
      </c>
      <c r="E3400" s="64">
        <v>1</v>
      </c>
      <c r="F3400" s="64">
        <v>55.64</v>
      </c>
      <c r="G3400" s="47">
        <v>41820</v>
      </c>
      <c r="H3400" s="71">
        <v>8.6666666666666661</v>
      </c>
      <c r="I3400" s="64">
        <v>-1</v>
      </c>
      <c r="J3400" s="64" t="s">
        <v>249</v>
      </c>
      <c r="K3400" s="64" t="s">
        <v>2173</v>
      </c>
      <c r="L3400" s="64" t="s">
        <v>4253</v>
      </c>
      <c r="M3400" s="64" t="s">
        <v>236</v>
      </c>
      <c r="N3400" s="64" t="s">
        <v>254</v>
      </c>
      <c r="O3400" s="64" t="s">
        <v>568</v>
      </c>
    </row>
    <row r="3401" spans="2:15" x14ac:dyDescent="0.3">
      <c r="B3401" t="s">
        <v>1536</v>
      </c>
      <c r="C3401" t="s">
        <v>16173</v>
      </c>
      <c r="D3401" t="s">
        <v>290</v>
      </c>
      <c r="E3401" s="64">
        <v>1</v>
      </c>
      <c r="F3401" s="64">
        <v>1363.76</v>
      </c>
      <c r="G3401" s="47">
        <v>41820</v>
      </c>
      <c r="H3401" s="71">
        <v>8.6666666666666661</v>
      </c>
      <c r="I3401" s="64">
        <v>-1</v>
      </c>
      <c r="J3401" s="64" t="s">
        <v>1538</v>
      </c>
      <c r="K3401" s="64" t="s">
        <v>2173</v>
      </c>
      <c r="L3401" s="64" t="s">
        <v>16174</v>
      </c>
      <c r="M3401" s="64" t="s">
        <v>246</v>
      </c>
      <c r="N3401" s="64" t="s">
        <v>254</v>
      </c>
      <c r="O3401" s="64" t="s">
        <v>568</v>
      </c>
    </row>
    <row r="3402" spans="2:15" x14ac:dyDescent="0.3">
      <c r="B3402" t="s">
        <v>1536</v>
      </c>
      <c r="C3402" t="s">
        <v>11637</v>
      </c>
      <c r="D3402" t="s">
        <v>2227</v>
      </c>
      <c r="E3402" s="64">
        <v>0</v>
      </c>
      <c r="F3402" s="64">
        <v>0</v>
      </c>
      <c r="G3402" s="47">
        <v>41804</v>
      </c>
      <c r="H3402" s="71">
        <v>8.6666666666666661</v>
      </c>
      <c r="I3402" s="64">
        <v>107717</v>
      </c>
      <c r="J3402" s="64" t="s">
        <v>249</v>
      </c>
      <c r="K3402" s="64" t="s">
        <v>2160</v>
      </c>
      <c r="L3402" s="64" t="s">
        <v>11552</v>
      </c>
      <c r="M3402" s="64" t="s">
        <v>236</v>
      </c>
      <c r="N3402" s="64" t="s">
        <v>254</v>
      </c>
      <c r="O3402" s="64" t="s">
        <v>568</v>
      </c>
    </row>
    <row r="3403" spans="2:15" x14ac:dyDescent="0.3">
      <c r="B3403" t="s">
        <v>1536</v>
      </c>
      <c r="C3403" t="s">
        <v>11427</v>
      </c>
      <c r="D3403" t="s">
        <v>2508</v>
      </c>
      <c r="E3403" s="64">
        <v>0</v>
      </c>
      <c r="F3403" s="64">
        <v>0</v>
      </c>
      <c r="G3403" s="47">
        <v>41820</v>
      </c>
      <c r="H3403" s="71">
        <v>8.6666666666666661</v>
      </c>
      <c r="I3403" s="64">
        <v>175211</v>
      </c>
      <c r="J3403" s="64" t="s">
        <v>249</v>
      </c>
      <c r="K3403" s="64" t="s">
        <v>2160</v>
      </c>
      <c r="L3403" s="64" t="s">
        <v>11428</v>
      </c>
      <c r="M3403" s="64" t="s">
        <v>246</v>
      </c>
      <c r="N3403" s="64" t="s">
        <v>254</v>
      </c>
      <c r="O3403" s="64" t="s">
        <v>568</v>
      </c>
    </row>
    <row r="3404" spans="2:15" x14ac:dyDescent="0.3">
      <c r="B3404" t="s">
        <v>1536</v>
      </c>
      <c r="C3404" t="s">
        <v>16480</v>
      </c>
      <c r="D3404" t="s">
        <v>1757</v>
      </c>
      <c r="E3404" s="64">
        <v>0</v>
      </c>
      <c r="F3404" s="64">
        <v>0</v>
      </c>
      <c r="G3404" s="47">
        <v>41817</v>
      </c>
      <c r="H3404" s="71">
        <v>8.6666666666666661</v>
      </c>
      <c r="I3404" s="64">
        <v>-1</v>
      </c>
      <c r="J3404" s="64" t="s">
        <v>1538</v>
      </c>
      <c r="K3404" s="64" t="s">
        <v>2160</v>
      </c>
      <c r="L3404" s="64" t="s">
        <v>2936</v>
      </c>
      <c r="M3404" s="64" t="s">
        <v>236</v>
      </c>
      <c r="N3404" s="64" t="s">
        <v>254</v>
      </c>
      <c r="O3404" s="64" t="s">
        <v>568</v>
      </c>
    </row>
    <row r="3405" spans="2:15" x14ac:dyDescent="0.3">
      <c r="B3405" t="s">
        <v>1536</v>
      </c>
      <c r="C3405" t="s">
        <v>16565</v>
      </c>
      <c r="D3405" t="s">
        <v>345</v>
      </c>
      <c r="E3405" s="64">
        <v>0</v>
      </c>
      <c r="F3405" s="64">
        <v>0</v>
      </c>
      <c r="G3405" s="47">
        <v>41820</v>
      </c>
      <c r="H3405" s="71">
        <v>8.6666666666666661</v>
      </c>
      <c r="I3405" s="64">
        <v>-1</v>
      </c>
      <c r="J3405" s="64" t="s">
        <v>1538</v>
      </c>
      <c r="K3405" s="64" t="s">
        <v>2160</v>
      </c>
      <c r="L3405" s="64" t="s">
        <v>2936</v>
      </c>
      <c r="M3405" s="64" t="s">
        <v>236</v>
      </c>
      <c r="N3405" s="64" t="s">
        <v>254</v>
      </c>
      <c r="O3405" s="64" t="s">
        <v>568</v>
      </c>
    </row>
    <row r="3406" spans="2:15" x14ac:dyDescent="0.3">
      <c r="B3406" t="s">
        <v>1536</v>
      </c>
      <c r="C3406" t="s">
        <v>11390</v>
      </c>
      <c r="D3406" t="s">
        <v>2497</v>
      </c>
      <c r="E3406" s="64">
        <v>0</v>
      </c>
      <c r="F3406" s="64">
        <v>0</v>
      </c>
      <c r="G3406" s="47">
        <v>41802</v>
      </c>
      <c r="H3406" s="71">
        <v>8.6666666666666661</v>
      </c>
      <c r="I3406" s="64">
        <v>115009</v>
      </c>
      <c r="J3406" s="64" t="s">
        <v>249</v>
      </c>
      <c r="K3406" s="64" t="s">
        <v>2176</v>
      </c>
      <c r="L3406" s="64" t="s">
        <v>11391</v>
      </c>
      <c r="M3406" s="64" t="s">
        <v>236</v>
      </c>
      <c r="N3406" s="64" t="s">
        <v>254</v>
      </c>
      <c r="O3406" s="64" t="s">
        <v>568</v>
      </c>
    </row>
    <row r="3407" spans="2:15" x14ac:dyDescent="0.3">
      <c r="B3407" t="s">
        <v>1536</v>
      </c>
      <c r="C3407" t="s">
        <v>11846</v>
      </c>
      <c r="D3407" t="s">
        <v>2305</v>
      </c>
      <c r="E3407" s="64">
        <v>0</v>
      </c>
      <c r="F3407" s="64">
        <v>0</v>
      </c>
      <c r="G3407" s="47">
        <v>41807</v>
      </c>
      <c r="H3407" s="71">
        <v>8.6666666666666661</v>
      </c>
      <c r="I3407" s="64">
        <v>113818</v>
      </c>
      <c r="J3407" s="64" t="s">
        <v>1538</v>
      </c>
      <c r="K3407" s="64" t="s">
        <v>2160</v>
      </c>
      <c r="L3407" s="64" t="s">
        <v>11709</v>
      </c>
      <c r="M3407" s="64" t="s">
        <v>241</v>
      </c>
      <c r="N3407" s="64" t="s">
        <v>254</v>
      </c>
      <c r="O3407" s="64" t="s">
        <v>568</v>
      </c>
    </row>
    <row r="3408" spans="2:15" x14ac:dyDescent="0.3">
      <c r="B3408" t="s">
        <v>1536</v>
      </c>
      <c r="C3408" t="s">
        <v>16754</v>
      </c>
      <c r="D3408" t="s">
        <v>359</v>
      </c>
      <c r="E3408" s="64">
        <v>0</v>
      </c>
      <c r="F3408" s="64">
        <v>0</v>
      </c>
      <c r="G3408" s="47">
        <v>41820</v>
      </c>
      <c r="H3408" s="71">
        <v>8.6666666666666661</v>
      </c>
      <c r="I3408" s="64">
        <v>-1</v>
      </c>
      <c r="J3408" s="64" t="s">
        <v>249</v>
      </c>
      <c r="K3408" s="64" t="s">
        <v>1535</v>
      </c>
      <c r="L3408" s="64" t="s">
        <v>1535</v>
      </c>
      <c r="M3408" s="64" t="s">
        <v>236</v>
      </c>
      <c r="N3408" s="64" t="s">
        <v>254</v>
      </c>
      <c r="O3408" s="64" t="s">
        <v>568</v>
      </c>
    </row>
    <row r="3409" spans="2:15" x14ac:dyDescent="0.3">
      <c r="B3409" t="s">
        <v>1536</v>
      </c>
      <c r="C3409" t="s">
        <v>16783</v>
      </c>
      <c r="D3409" t="s">
        <v>379</v>
      </c>
      <c r="E3409" s="64">
        <v>0</v>
      </c>
      <c r="F3409" s="64">
        <v>0</v>
      </c>
      <c r="G3409" s="47">
        <v>41792</v>
      </c>
      <c r="H3409" s="71">
        <v>8.6666666666666661</v>
      </c>
      <c r="I3409" s="64">
        <v>-1</v>
      </c>
      <c r="J3409" s="64" t="s">
        <v>1538</v>
      </c>
      <c r="K3409" s="64" t="s">
        <v>2173</v>
      </c>
      <c r="L3409" s="64" t="s">
        <v>2604</v>
      </c>
      <c r="M3409" s="64" t="s">
        <v>239</v>
      </c>
      <c r="N3409" s="64" t="s">
        <v>254</v>
      </c>
      <c r="O3409" s="64" t="s">
        <v>568</v>
      </c>
    </row>
    <row r="3410" spans="2:15" x14ac:dyDescent="0.3">
      <c r="B3410" t="s">
        <v>1536</v>
      </c>
      <c r="C3410" t="s">
        <v>17002</v>
      </c>
      <c r="D3410" t="s">
        <v>1649</v>
      </c>
      <c r="E3410" s="64">
        <v>0</v>
      </c>
      <c r="F3410" s="64">
        <v>0</v>
      </c>
      <c r="G3410" s="47">
        <v>41792</v>
      </c>
      <c r="H3410" s="71">
        <v>8.6666666666666661</v>
      </c>
      <c r="I3410" s="64">
        <v>-1</v>
      </c>
      <c r="J3410" s="64" t="s">
        <v>1538</v>
      </c>
      <c r="K3410" s="64" t="s">
        <v>1535</v>
      </c>
      <c r="L3410" s="64" t="s">
        <v>1535</v>
      </c>
      <c r="M3410" s="64" t="s">
        <v>242</v>
      </c>
      <c r="N3410" s="64" t="s">
        <v>254</v>
      </c>
      <c r="O3410" s="64" t="s">
        <v>568</v>
      </c>
    </row>
    <row r="3411" spans="2:15" x14ac:dyDescent="0.3">
      <c r="B3411" t="s">
        <v>1536</v>
      </c>
      <c r="C3411" t="s">
        <v>17033</v>
      </c>
      <c r="D3411" t="s">
        <v>519</v>
      </c>
      <c r="E3411" s="64">
        <v>1</v>
      </c>
      <c r="F3411" s="64">
        <v>1363.76</v>
      </c>
      <c r="G3411" s="47">
        <v>41801</v>
      </c>
      <c r="H3411" s="71">
        <v>8.6666666666666661</v>
      </c>
      <c r="I3411" s="64">
        <v>-1</v>
      </c>
      <c r="J3411" s="64" t="s">
        <v>249</v>
      </c>
      <c r="K3411" s="64" t="s">
        <v>1535</v>
      </c>
      <c r="L3411" s="64" t="s">
        <v>1535</v>
      </c>
      <c r="M3411" s="64" t="s">
        <v>236</v>
      </c>
      <c r="N3411" s="64" t="s">
        <v>254</v>
      </c>
      <c r="O3411" s="64" t="s">
        <v>568</v>
      </c>
    </row>
    <row r="3412" spans="2:15" x14ac:dyDescent="0.3">
      <c r="B3412" t="s">
        <v>1536</v>
      </c>
      <c r="C3412" t="s">
        <v>17460</v>
      </c>
      <c r="D3412" t="s">
        <v>541</v>
      </c>
      <c r="E3412" s="64">
        <v>0</v>
      </c>
      <c r="F3412" s="64">
        <v>0</v>
      </c>
      <c r="G3412" s="47">
        <v>41820</v>
      </c>
      <c r="H3412" s="71">
        <v>8.6666666666666661</v>
      </c>
      <c r="I3412" s="64">
        <v>-1</v>
      </c>
      <c r="J3412" s="64" t="s">
        <v>1538</v>
      </c>
      <c r="K3412" s="64" t="s">
        <v>1535</v>
      </c>
      <c r="L3412" s="64" t="s">
        <v>1535</v>
      </c>
      <c r="M3412" s="64" t="s">
        <v>242</v>
      </c>
      <c r="N3412" s="64" t="s">
        <v>254</v>
      </c>
      <c r="O3412" s="64" t="s">
        <v>568</v>
      </c>
    </row>
    <row r="3413" spans="2:15" x14ac:dyDescent="0.3">
      <c r="B3413" t="s">
        <v>1536</v>
      </c>
      <c r="C3413" t="s">
        <v>17462</v>
      </c>
      <c r="D3413" t="s">
        <v>1767</v>
      </c>
      <c r="E3413" s="64">
        <v>0</v>
      </c>
      <c r="F3413" s="64">
        <v>0</v>
      </c>
      <c r="G3413" s="47">
        <v>41817</v>
      </c>
      <c r="H3413" s="71">
        <v>8.6666666666666661</v>
      </c>
      <c r="I3413" s="64">
        <v>-1</v>
      </c>
      <c r="J3413" s="64" t="s">
        <v>249</v>
      </c>
      <c r="K3413" s="64" t="s">
        <v>1535</v>
      </c>
      <c r="L3413" s="64" t="s">
        <v>1535</v>
      </c>
      <c r="M3413" s="64" t="s">
        <v>241</v>
      </c>
      <c r="N3413" s="64" t="s">
        <v>254</v>
      </c>
      <c r="O3413" s="64" t="s">
        <v>568</v>
      </c>
    </row>
    <row r="3414" spans="2:15" x14ac:dyDescent="0.3">
      <c r="B3414" t="s">
        <v>1536</v>
      </c>
      <c r="C3414" t="s">
        <v>17689</v>
      </c>
      <c r="D3414" t="s">
        <v>529</v>
      </c>
      <c r="E3414" s="64">
        <v>1</v>
      </c>
      <c r="F3414" s="64">
        <v>1363.76</v>
      </c>
      <c r="G3414" s="47">
        <v>41800</v>
      </c>
      <c r="H3414" s="71">
        <v>8.6666666666666661</v>
      </c>
      <c r="I3414" s="64">
        <v>-1</v>
      </c>
      <c r="J3414" s="64" t="s">
        <v>1538</v>
      </c>
      <c r="K3414" s="64" t="s">
        <v>1535</v>
      </c>
      <c r="L3414" s="64" t="s">
        <v>1535</v>
      </c>
      <c r="M3414" s="64" t="s">
        <v>242</v>
      </c>
      <c r="N3414" s="64" t="s">
        <v>254</v>
      </c>
      <c r="O3414" s="64" t="s">
        <v>568</v>
      </c>
    </row>
    <row r="3415" spans="2:15" x14ac:dyDescent="0.3">
      <c r="B3415" t="s">
        <v>1536</v>
      </c>
      <c r="C3415" t="s">
        <v>12692</v>
      </c>
      <c r="D3415" t="s">
        <v>1607</v>
      </c>
      <c r="E3415" s="64">
        <v>0</v>
      </c>
      <c r="F3415" s="64">
        <v>0</v>
      </c>
      <c r="G3415" s="47">
        <v>41773</v>
      </c>
      <c r="H3415" s="71">
        <v>8.75</v>
      </c>
      <c r="I3415" s="64">
        <v>-1</v>
      </c>
      <c r="J3415" s="64" t="s">
        <v>249</v>
      </c>
      <c r="K3415" s="64" t="s">
        <v>1535</v>
      </c>
      <c r="L3415" s="64" t="s">
        <v>1535</v>
      </c>
      <c r="M3415" s="64" t="s">
        <v>246</v>
      </c>
      <c r="N3415" s="64" t="s">
        <v>254</v>
      </c>
      <c r="O3415" s="64" t="s">
        <v>568</v>
      </c>
    </row>
    <row r="3416" spans="2:15" x14ac:dyDescent="0.3">
      <c r="B3416" t="s">
        <v>1536</v>
      </c>
      <c r="C3416" t="s">
        <v>12917</v>
      </c>
      <c r="D3416" t="s">
        <v>12918</v>
      </c>
      <c r="E3416" s="64">
        <v>0</v>
      </c>
      <c r="F3416" s="64">
        <v>0</v>
      </c>
      <c r="G3416" s="47">
        <v>41787</v>
      </c>
      <c r="H3416" s="71">
        <v>8.75</v>
      </c>
      <c r="I3416" s="64">
        <v>-1</v>
      </c>
      <c r="J3416" s="64" t="s">
        <v>249</v>
      </c>
      <c r="K3416" s="64" t="s">
        <v>2160</v>
      </c>
      <c r="L3416" s="64" t="s">
        <v>2936</v>
      </c>
      <c r="M3416" s="64" t="s">
        <v>239</v>
      </c>
      <c r="N3416" s="64" t="s">
        <v>254</v>
      </c>
      <c r="O3416" s="64" t="s">
        <v>568</v>
      </c>
    </row>
    <row r="3417" spans="2:15" x14ac:dyDescent="0.3">
      <c r="B3417" t="s">
        <v>1536</v>
      </c>
      <c r="C3417" t="s">
        <v>12974</v>
      </c>
      <c r="D3417" t="s">
        <v>500</v>
      </c>
      <c r="E3417" s="64">
        <v>0</v>
      </c>
      <c r="F3417" s="64">
        <v>0</v>
      </c>
      <c r="G3417" s="47">
        <v>41788</v>
      </c>
      <c r="H3417" s="71">
        <v>8.75</v>
      </c>
      <c r="I3417" s="64">
        <v>-1</v>
      </c>
      <c r="J3417" s="64" t="s">
        <v>249</v>
      </c>
      <c r="K3417" s="64" t="s">
        <v>1535</v>
      </c>
      <c r="L3417" s="64" t="s">
        <v>1535</v>
      </c>
      <c r="M3417" s="64" t="s">
        <v>236</v>
      </c>
      <c r="N3417" s="64" t="s">
        <v>254</v>
      </c>
      <c r="O3417" s="64" t="s">
        <v>568</v>
      </c>
    </row>
    <row r="3418" spans="2:15" x14ac:dyDescent="0.3">
      <c r="B3418" t="s">
        <v>1536</v>
      </c>
      <c r="C3418" t="s">
        <v>13119</v>
      </c>
      <c r="D3418" t="s">
        <v>13120</v>
      </c>
      <c r="E3418" s="64">
        <v>0</v>
      </c>
      <c r="F3418" s="64">
        <v>0</v>
      </c>
      <c r="G3418" s="47">
        <v>41773</v>
      </c>
      <c r="H3418" s="71">
        <v>8.75</v>
      </c>
      <c r="I3418" s="64">
        <v>-1</v>
      </c>
      <c r="J3418" s="64" t="s">
        <v>1538</v>
      </c>
      <c r="K3418" s="64" t="s">
        <v>2173</v>
      </c>
      <c r="L3418" s="64" t="s">
        <v>10431</v>
      </c>
      <c r="M3418" s="64" t="s">
        <v>241</v>
      </c>
      <c r="N3418" s="64" t="s">
        <v>254</v>
      </c>
      <c r="O3418" s="64" t="s">
        <v>568</v>
      </c>
    </row>
    <row r="3419" spans="2:15" x14ac:dyDescent="0.3">
      <c r="B3419" t="s">
        <v>1536</v>
      </c>
      <c r="C3419" t="s">
        <v>13580</v>
      </c>
      <c r="D3419" t="s">
        <v>1640</v>
      </c>
      <c r="E3419" s="64">
        <v>1</v>
      </c>
      <c r="F3419" s="64">
        <v>1363.76</v>
      </c>
      <c r="G3419" s="47">
        <v>41786</v>
      </c>
      <c r="H3419" s="71">
        <v>8.75</v>
      </c>
      <c r="I3419" s="64">
        <v>-1</v>
      </c>
      <c r="J3419" s="64" t="s">
        <v>1538</v>
      </c>
      <c r="K3419" s="64" t="s">
        <v>2173</v>
      </c>
      <c r="L3419" s="64" t="s">
        <v>3070</v>
      </c>
      <c r="M3419" s="64" t="s">
        <v>236</v>
      </c>
      <c r="N3419" s="64" t="s">
        <v>254</v>
      </c>
      <c r="O3419" s="64" t="s">
        <v>568</v>
      </c>
    </row>
    <row r="3420" spans="2:15" x14ac:dyDescent="0.3">
      <c r="B3420" t="s">
        <v>1536</v>
      </c>
      <c r="C3420" t="s">
        <v>13989</v>
      </c>
      <c r="D3420" t="s">
        <v>253</v>
      </c>
      <c r="E3420" s="64">
        <v>0</v>
      </c>
      <c r="F3420" s="64">
        <v>0</v>
      </c>
      <c r="G3420" s="47">
        <v>41787</v>
      </c>
      <c r="H3420" s="71">
        <v>8.75</v>
      </c>
      <c r="I3420" s="64">
        <v>-1</v>
      </c>
      <c r="J3420" s="64" t="s">
        <v>249</v>
      </c>
      <c r="K3420" s="64" t="s">
        <v>2173</v>
      </c>
      <c r="L3420" s="64" t="s">
        <v>13513</v>
      </c>
      <c r="M3420" s="64" t="s">
        <v>236</v>
      </c>
      <c r="N3420" s="64" t="s">
        <v>254</v>
      </c>
      <c r="O3420" s="64" t="s">
        <v>568</v>
      </c>
    </row>
    <row r="3421" spans="2:15" x14ac:dyDescent="0.3">
      <c r="B3421" t="s">
        <v>1536</v>
      </c>
      <c r="C3421" t="s">
        <v>14320</v>
      </c>
      <c r="D3421" t="s">
        <v>2051</v>
      </c>
      <c r="E3421" s="64">
        <v>0</v>
      </c>
      <c r="F3421" s="64">
        <v>0</v>
      </c>
      <c r="G3421" s="47">
        <v>41774</v>
      </c>
      <c r="H3421" s="71">
        <v>8.75</v>
      </c>
      <c r="I3421" s="64">
        <v>-1</v>
      </c>
      <c r="J3421" s="64" t="s">
        <v>249</v>
      </c>
      <c r="K3421" s="64" t="s">
        <v>2160</v>
      </c>
      <c r="L3421" s="64" t="s">
        <v>3939</v>
      </c>
      <c r="M3421" s="64" t="s">
        <v>236</v>
      </c>
      <c r="N3421" s="64" t="s">
        <v>254</v>
      </c>
      <c r="O3421" s="64" t="s">
        <v>568</v>
      </c>
    </row>
    <row r="3422" spans="2:15" x14ac:dyDescent="0.3">
      <c r="B3422" t="s">
        <v>1536</v>
      </c>
      <c r="C3422" t="s">
        <v>14604</v>
      </c>
      <c r="D3422" t="s">
        <v>2224</v>
      </c>
      <c r="E3422" s="64">
        <v>0</v>
      </c>
      <c r="F3422" s="64">
        <v>0</v>
      </c>
      <c r="G3422" s="47">
        <v>41786</v>
      </c>
      <c r="H3422" s="71">
        <v>8.75</v>
      </c>
      <c r="I3422" s="64">
        <v>101272</v>
      </c>
      <c r="J3422" s="64" t="s">
        <v>1538</v>
      </c>
      <c r="K3422" s="64" t="s">
        <v>2160</v>
      </c>
      <c r="L3422" s="64" t="s">
        <v>14338</v>
      </c>
      <c r="M3422" s="64" t="s">
        <v>241</v>
      </c>
      <c r="N3422" s="64" t="s">
        <v>254</v>
      </c>
      <c r="O3422" s="64" t="s">
        <v>568</v>
      </c>
    </row>
    <row r="3423" spans="2:15" x14ac:dyDescent="0.3">
      <c r="B3423" t="s">
        <v>1536</v>
      </c>
      <c r="C3423" t="s">
        <v>15149</v>
      </c>
      <c r="D3423" t="s">
        <v>1440</v>
      </c>
      <c r="E3423" s="64">
        <v>0</v>
      </c>
      <c r="F3423" s="64">
        <v>0</v>
      </c>
      <c r="G3423" s="47">
        <v>41761</v>
      </c>
      <c r="H3423" s="71">
        <v>8.75</v>
      </c>
      <c r="I3423" s="64">
        <v>-1</v>
      </c>
      <c r="J3423" s="64" t="s">
        <v>249</v>
      </c>
      <c r="K3423" s="64" t="s">
        <v>2160</v>
      </c>
      <c r="L3423" s="64" t="s">
        <v>3939</v>
      </c>
      <c r="M3423" s="64" t="s">
        <v>236</v>
      </c>
      <c r="N3423" s="64" t="s">
        <v>254</v>
      </c>
      <c r="O3423" s="64" t="s">
        <v>568</v>
      </c>
    </row>
    <row r="3424" spans="2:15" x14ac:dyDescent="0.3">
      <c r="B3424" t="s">
        <v>1536</v>
      </c>
      <c r="C3424" t="s">
        <v>15677</v>
      </c>
      <c r="D3424" t="s">
        <v>1915</v>
      </c>
      <c r="E3424" s="64">
        <v>0</v>
      </c>
      <c r="F3424" s="64">
        <v>0</v>
      </c>
      <c r="G3424" s="47">
        <v>41786</v>
      </c>
      <c r="H3424" s="71">
        <v>8.75</v>
      </c>
      <c r="I3424" s="64">
        <v>-1</v>
      </c>
      <c r="J3424" s="64" t="s">
        <v>1538</v>
      </c>
      <c r="K3424" s="64" t="s">
        <v>2160</v>
      </c>
      <c r="L3424" s="64" t="s">
        <v>8133</v>
      </c>
      <c r="M3424" s="64" t="s">
        <v>246</v>
      </c>
      <c r="N3424" s="64" t="s">
        <v>254</v>
      </c>
      <c r="O3424" s="64" t="s">
        <v>568</v>
      </c>
    </row>
    <row r="3425" spans="2:15" x14ac:dyDescent="0.3">
      <c r="B3425" t="s">
        <v>1536</v>
      </c>
      <c r="C3425" t="s">
        <v>15890</v>
      </c>
      <c r="D3425" t="s">
        <v>304</v>
      </c>
      <c r="E3425" s="64">
        <v>1</v>
      </c>
      <c r="F3425" s="64">
        <v>1363.76</v>
      </c>
      <c r="G3425" s="47">
        <v>41768</v>
      </c>
      <c r="H3425" s="71">
        <v>8.75</v>
      </c>
      <c r="I3425" s="64">
        <v>-1</v>
      </c>
      <c r="J3425" s="64" t="s">
        <v>1538</v>
      </c>
      <c r="K3425" s="64" t="s">
        <v>2160</v>
      </c>
      <c r="L3425" s="64" t="s">
        <v>4235</v>
      </c>
      <c r="M3425" s="64" t="s">
        <v>239</v>
      </c>
      <c r="N3425" s="64" t="s">
        <v>254</v>
      </c>
      <c r="O3425" s="64" t="s">
        <v>568</v>
      </c>
    </row>
    <row r="3426" spans="2:15" x14ac:dyDescent="0.3">
      <c r="B3426" t="s">
        <v>1536</v>
      </c>
      <c r="C3426" t="s">
        <v>16027</v>
      </c>
      <c r="D3426" t="s">
        <v>2299</v>
      </c>
      <c r="E3426" s="64">
        <v>0</v>
      </c>
      <c r="F3426" s="64">
        <v>0</v>
      </c>
      <c r="G3426" s="47">
        <v>41773</v>
      </c>
      <c r="H3426" s="71">
        <v>8.75</v>
      </c>
      <c r="I3426" s="64">
        <v>85465</v>
      </c>
      <c r="J3426" s="64" t="s">
        <v>1538</v>
      </c>
      <c r="K3426" s="64" t="s">
        <v>2160</v>
      </c>
      <c r="L3426" s="64" t="s">
        <v>16028</v>
      </c>
      <c r="M3426" s="64" t="s">
        <v>241</v>
      </c>
      <c r="N3426" s="64" t="s">
        <v>254</v>
      </c>
      <c r="O3426" s="64" t="s">
        <v>568</v>
      </c>
    </row>
    <row r="3427" spans="2:15" x14ac:dyDescent="0.3">
      <c r="B3427" t="s">
        <v>1536</v>
      </c>
      <c r="C3427" t="s">
        <v>16143</v>
      </c>
      <c r="D3427" t="s">
        <v>1757</v>
      </c>
      <c r="E3427" s="64">
        <v>0</v>
      </c>
      <c r="F3427" s="64">
        <v>0</v>
      </c>
      <c r="G3427" s="47">
        <v>41790</v>
      </c>
      <c r="H3427" s="71">
        <v>8.75</v>
      </c>
      <c r="I3427" s="64">
        <v>-1</v>
      </c>
      <c r="J3427" s="64" t="s">
        <v>1538</v>
      </c>
      <c r="K3427" s="64" t="s">
        <v>2160</v>
      </c>
      <c r="L3427" s="64" t="s">
        <v>3939</v>
      </c>
      <c r="M3427" s="64" t="s">
        <v>236</v>
      </c>
      <c r="N3427" s="64" t="s">
        <v>254</v>
      </c>
      <c r="O3427" s="64" t="s">
        <v>568</v>
      </c>
    </row>
    <row r="3428" spans="2:15" x14ac:dyDescent="0.3">
      <c r="B3428" t="s">
        <v>1536</v>
      </c>
      <c r="C3428" t="s">
        <v>11425</v>
      </c>
      <c r="D3428" t="s">
        <v>2519</v>
      </c>
      <c r="E3428" s="64">
        <v>0</v>
      </c>
      <c r="F3428" s="64">
        <v>0</v>
      </c>
      <c r="G3428" s="47">
        <v>41786</v>
      </c>
      <c r="H3428" s="71">
        <v>8.75</v>
      </c>
      <c r="I3428" s="64">
        <v>139791</v>
      </c>
      <c r="J3428" s="64" t="s">
        <v>1538</v>
      </c>
      <c r="K3428" s="64" t="s">
        <v>2173</v>
      </c>
      <c r="L3428" s="64" t="s">
        <v>11426</v>
      </c>
      <c r="M3428" s="64" t="s">
        <v>246</v>
      </c>
      <c r="N3428" s="64" t="s">
        <v>254</v>
      </c>
      <c r="O3428" s="64" t="s">
        <v>568</v>
      </c>
    </row>
    <row r="3429" spans="2:15" x14ac:dyDescent="0.3">
      <c r="B3429" t="s">
        <v>1536</v>
      </c>
      <c r="C3429" t="s">
        <v>16330</v>
      </c>
      <c r="D3429" t="s">
        <v>2099</v>
      </c>
      <c r="E3429" s="64">
        <v>0</v>
      </c>
      <c r="F3429" s="64">
        <v>0</v>
      </c>
      <c r="G3429" s="47">
        <v>41778</v>
      </c>
      <c r="H3429" s="71">
        <v>8.75</v>
      </c>
      <c r="I3429" s="64">
        <v>-1</v>
      </c>
      <c r="J3429" s="64" t="s">
        <v>249</v>
      </c>
      <c r="K3429" s="64" t="s">
        <v>2173</v>
      </c>
      <c r="L3429" s="64" t="s">
        <v>16331</v>
      </c>
      <c r="M3429" s="64" t="s">
        <v>236</v>
      </c>
      <c r="N3429" s="64" t="s">
        <v>254</v>
      </c>
      <c r="O3429" s="64" t="s">
        <v>568</v>
      </c>
    </row>
    <row r="3430" spans="2:15" x14ac:dyDescent="0.3">
      <c r="B3430" t="s">
        <v>1536</v>
      </c>
      <c r="C3430" t="s">
        <v>16831</v>
      </c>
      <c r="D3430" t="s">
        <v>13674</v>
      </c>
      <c r="E3430" s="64">
        <v>0</v>
      </c>
      <c r="F3430" s="64">
        <v>0</v>
      </c>
      <c r="G3430" s="47">
        <v>41789</v>
      </c>
      <c r="H3430" s="71">
        <v>8.75</v>
      </c>
      <c r="I3430" s="64">
        <v>-1</v>
      </c>
      <c r="J3430" s="64" t="s">
        <v>1538</v>
      </c>
      <c r="K3430" s="64" t="s">
        <v>2160</v>
      </c>
      <c r="L3430" s="64" t="s">
        <v>4726</v>
      </c>
      <c r="M3430" s="64" t="s">
        <v>236</v>
      </c>
      <c r="N3430" s="64" t="s">
        <v>254</v>
      </c>
      <c r="O3430" s="64" t="s">
        <v>568</v>
      </c>
    </row>
    <row r="3431" spans="2:15" x14ac:dyDescent="0.3">
      <c r="B3431" t="s">
        <v>1536</v>
      </c>
      <c r="C3431" t="s">
        <v>16893</v>
      </c>
      <c r="D3431" t="s">
        <v>351</v>
      </c>
      <c r="E3431" s="64">
        <v>0</v>
      </c>
      <c r="F3431" s="64">
        <v>0</v>
      </c>
      <c r="G3431" s="47">
        <v>41790</v>
      </c>
      <c r="H3431" s="71">
        <v>8.75</v>
      </c>
      <c r="I3431" s="64">
        <v>-1</v>
      </c>
      <c r="J3431" s="64" t="s">
        <v>1538</v>
      </c>
      <c r="K3431" s="64" t="s">
        <v>1535</v>
      </c>
      <c r="L3431" s="64" t="s">
        <v>1535</v>
      </c>
      <c r="M3431" s="64" t="s">
        <v>246</v>
      </c>
      <c r="N3431" s="64" t="s">
        <v>254</v>
      </c>
      <c r="O3431" s="64" t="s">
        <v>568</v>
      </c>
    </row>
    <row r="3432" spans="2:15" x14ac:dyDescent="0.3">
      <c r="B3432" t="s">
        <v>1536</v>
      </c>
      <c r="C3432" t="s">
        <v>16913</v>
      </c>
      <c r="D3432" t="s">
        <v>517</v>
      </c>
      <c r="E3432" s="64">
        <v>1</v>
      </c>
      <c r="F3432" s="64">
        <v>3134.46</v>
      </c>
      <c r="G3432" s="47">
        <v>41782</v>
      </c>
      <c r="H3432" s="71">
        <v>8.75</v>
      </c>
      <c r="I3432" s="64">
        <v>-1</v>
      </c>
      <c r="J3432" s="64" t="s">
        <v>1538</v>
      </c>
      <c r="K3432" s="64" t="s">
        <v>1535</v>
      </c>
      <c r="L3432" s="64" t="s">
        <v>1535</v>
      </c>
      <c r="M3432" s="64" t="s">
        <v>241</v>
      </c>
      <c r="N3432" s="64" t="s">
        <v>254</v>
      </c>
      <c r="O3432" s="64" t="s">
        <v>568</v>
      </c>
    </row>
    <row r="3433" spans="2:15" x14ac:dyDescent="0.3">
      <c r="B3433" t="s">
        <v>1536</v>
      </c>
      <c r="C3433" t="s">
        <v>17153</v>
      </c>
      <c r="D3433" t="s">
        <v>440</v>
      </c>
      <c r="E3433" s="64">
        <v>0</v>
      </c>
      <c r="F3433" s="64">
        <v>0</v>
      </c>
      <c r="G3433" s="47">
        <v>41774</v>
      </c>
      <c r="H3433" s="71">
        <v>8.75</v>
      </c>
      <c r="I3433" s="64">
        <v>-1</v>
      </c>
      <c r="J3433" s="64" t="s">
        <v>1538</v>
      </c>
      <c r="K3433" s="64" t="s">
        <v>1535</v>
      </c>
      <c r="L3433" s="64" t="s">
        <v>1535</v>
      </c>
      <c r="M3433" s="64" t="s">
        <v>242</v>
      </c>
      <c r="N3433" s="64" t="s">
        <v>254</v>
      </c>
      <c r="O3433" s="64" t="s">
        <v>568</v>
      </c>
    </row>
    <row r="3434" spans="2:15" x14ac:dyDescent="0.3">
      <c r="B3434" t="s">
        <v>1536</v>
      </c>
      <c r="C3434" t="s">
        <v>17183</v>
      </c>
      <c r="D3434" t="s">
        <v>447</v>
      </c>
      <c r="E3434" s="64">
        <v>0</v>
      </c>
      <c r="F3434" s="64">
        <v>0</v>
      </c>
      <c r="G3434" s="47">
        <v>41788</v>
      </c>
      <c r="H3434" s="71">
        <v>8.75</v>
      </c>
      <c r="I3434" s="64">
        <v>-1</v>
      </c>
      <c r="J3434" s="64" t="s">
        <v>249</v>
      </c>
      <c r="K3434" s="64" t="s">
        <v>1535</v>
      </c>
      <c r="L3434" s="64" t="s">
        <v>1535</v>
      </c>
      <c r="M3434" s="64" t="s">
        <v>236</v>
      </c>
      <c r="N3434" s="64" t="s">
        <v>254</v>
      </c>
      <c r="O3434" s="64" t="s">
        <v>568</v>
      </c>
    </row>
    <row r="3435" spans="2:15" x14ac:dyDescent="0.3">
      <c r="B3435" t="s">
        <v>1536</v>
      </c>
      <c r="C3435" t="s">
        <v>17363</v>
      </c>
      <c r="D3435" t="s">
        <v>508</v>
      </c>
      <c r="E3435" s="64">
        <v>0</v>
      </c>
      <c r="F3435" s="64">
        <v>0</v>
      </c>
      <c r="G3435" s="47">
        <v>41790</v>
      </c>
      <c r="H3435" s="71">
        <v>8.75</v>
      </c>
      <c r="I3435" s="64">
        <v>-1</v>
      </c>
      <c r="J3435" s="64" t="s">
        <v>249</v>
      </c>
      <c r="K3435" s="64" t="s">
        <v>1535</v>
      </c>
      <c r="L3435" s="64" t="s">
        <v>1535</v>
      </c>
      <c r="M3435" s="64" t="s">
        <v>236</v>
      </c>
      <c r="N3435" s="64" t="s">
        <v>254</v>
      </c>
      <c r="O3435" s="64" t="s">
        <v>568</v>
      </c>
    </row>
    <row r="3436" spans="2:15" x14ac:dyDescent="0.3">
      <c r="B3436" t="s">
        <v>1536</v>
      </c>
      <c r="C3436" t="s">
        <v>17559</v>
      </c>
      <c r="D3436" t="s">
        <v>404</v>
      </c>
      <c r="E3436" s="64">
        <v>0</v>
      </c>
      <c r="F3436" s="64">
        <v>0</v>
      </c>
      <c r="G3436" s="47">
        <v>41768</v>
      </c>
      <c r="H3436" s="71">
        <v>8.75</v>
      </c>
      <c r="I3436" s="64">
        <v>-1</v>
      </c>
      <c r="J3436" s="64" t="s">
        <v>1538</v>
      </c>
      <c r="K3436" s="64" t="s">
        <v>1535</v>
      </c>
      <c r="L3436" s="64" t="s">
        <v>1535</v>
      </c>
      <c r="M3436" s="64" t="s">
        <v>241</v>
      </c>
      <c r="N3436" s="64" t="s">
        <v>254</v>
      </c>
      <c r="O3436" s="64" t="s">
        <v>568</v>
      </c>
    </row>
    <row r="3437" spans="2:15" x14ac:dyDescent="0.3">
      <c r="B3437" t="s">
        <v>1536</v>
      </c>
      <c r="C3437" t="s">
        <v>17604</v>
      </c>
      <c r="D3437" t="s">
        <v>406</v>
      </c>
      <c r="E3437" s="64">
        <v>0</v>
      </c>
      <c r="F3437" s="64">
        <v>0</v>
      </c>
      <c r="G3437" s="47">
        <v>41785</v>
      </c>
      <c r="H3437" s="71">
        <v>8.75</v>
      </c>
      <c r="I3437" s="64">
        <v>-1</v>
      </c>
      <c r="J3437" s="64" t="s">
        <v>1538</v>
      </c>
      <c r="K3437" s="64" t="s">
        <v>1535</v>
      </c>
      <c r="L3437" s="64" t="s">
        <v>1535</v>
      </c>
      <c r="M3437" s="64" t="s">
        <v>242</v>
      </c>
      <c r="N3437" s="64" t="s">
        <v>254</v>
      </c>
      <c r="O3437" s="64" t="s">
        <v>568</v>
      </c>
    </row>
    <row r="3438" spans="2:15" x14ac:dyDescent="0.3">
      <c r="B3438" t="s">
        <v>1536</v>
      </c>
      <c r="C3438" t="s">
        <v>17662</v>
      </c>
      <c r="D3438" t="s">
        <v>465</v>
      </c>
      <c r="E3438" s="64">
        <v>0</v>
      </c>
      <c r="F3438" s="64">
        <v>0</v>
      </c>
      <c r="G3438" s="47">
        <v>41782</v>
      </c>
      <c r="H3438" s="71">
        <v>8.75</v>
      </c>
      <c r="I3438" s="64">
        <v>-1</v>
      </c>
      <c r="J3438" s="64" t="s">
        <v>249</v>
      </c>
      <c r="K3438" s="64" t="s">
        <v>1535</v>
      </c>
      <c r="L3438" s="64" t="s">
        <v>1535</v>
      </c>
      <c r="M3438" s="64" t="s">
        <v>236</v>
      </c>
      <c r="N3438" s="64" t="s">
        <v>254</v>
      </c>
      <c r="O3438" s="64" t="s">
        <v>568</v>
      </c>
    </row>
    <row r="3439" spans="2:15" x14ac:dyDescent="0.3">
      <c r="B3439" t="s">
        <v>1536</v>
      </c>
      <c r="C3439" t="s">
        <v>12442</v>
      </c>
      <c r="D3439" t="s">
        <v>1733</v>
      </c>
      <c r="E3439" s="64">
        <v>1</v>
      </c>
      <c r="F3439" s="64">
        <v>1363.76</v>
      </c>
      <c r="G3439" s="47">
        <v>41739</v>
      </c>
      <c r="H3439" s="71">
        <v>8.8333333333333339</v>
      </c>
      <c r="I3439" s="64">
        <v>-1</v>
      </c>
      <c r="J3439" s="64" t="s">
        <v>1538</v>
      </c>
      <c r="K3439" s="64" t="s">
        <v>1535</v>
      </c>
      <c r="L3439" s="64" t="s">
        <v>1535</v>
      </c>
      <c r="M3439" s="64" t="s">
        <v>242</v>
      </c>
      <c r="N3439" s="64" t="s">
        <v>254</v>
      </c>
      <c r="O3439" s="64" t="s">
        <v>568</v>
      </c>
    </row>
    <row r="3440" spans="2:15" x14ac:dyDescent="0.3">
      <c r="B3440" t="s">
        <v>1536</v>
      </c>
      <c r="C3440" t="s">
        <v>12479</v>
      </c>
      <c r="D3440" t="s">
        <v>1655</v>
      </c>
      <c r="E3440" s="64">
        <v>0</v>
      </c>
      <c r="F3440" s="64">
        <v>0</v>
      </c>
      <c r="G3440" s="47">
        <v>41754</v>
      </c>
      <c r="H3440" s="71">
        <v>8.8333333333333339</v>
      </c>
      <c r="I3440" s="64">
        <v>-1</v>
      </c>
      <c r="J3440" s="64" t="s">
        <v>1538</v>
      </c>
      <c r="K3440" s="64" t="s">
        <v>1535</v>
      </c>
      <c r="L3440" s="64" t="s">
        <v>1535</v>
      </c>
      <c r="M3440" s="64" t="s">
        <v>241</v>
      </c>
      <c r="N3440" s="64" t="s">
        <v>254</v>
      </c>
      <c r="O3440" s="64" t="s">
        <v>568</v>
      </c>
    </row>
    <row r="3441" spans="2:15" x14ac:dyDescent="0.3">
      <c r="B3441" t="s">
        <v>1536</v>
      </c>
      <c r="C3441" t="s">
        <v>12552</v>
      </c>
      <c r="D3441" t="s">
        <v>1755</v>
      </c>
      <c r="E3441" s="64">
        <v>0</v>
      </c>
      <c r="F3441" s="64">
        <v>0</v>
      </c>
      <c r="G3441" s="47">
        <v>41758</v>
      </c>
      <c r="H3441" s="71">
        <v>8.8333333333333339</v>
      </c>
      <c r="I3441" s="64">
        <v>-1</v>
      </c>
      <c r="J3441" s="64" t="s">
        <v>1538</v>
      </c>
      <c r="K3441" s="64" t="s">
        <v>1535</v>
      </c>
      <c r="L3441" s="64" t="s">
        <v>1535</v>
      </c>
      <c r="M3441" s="64" t="s">
        <v>236</v>
      </c>
      <c r="N3441" s="64" t="s">
        <v>254</v>
      </c>
      <c r="O3441" s="64" t="s">
        <v>568</v>
      </c>
    </row>
    <row r="3442" spans="2:15" x14ac:dyDescent="0.3">
      <c r="B3442" t="s">
        <v>1536</v>
      </c>
      <c r="C3442" t="s">
        <v>13057</v>
      </c>
      <c r="D3442" t="s">
        <v>527</v>
      </c>
      <c r="E3442" s="64">
        <v>0</v>
      </c>
      <c r="F3442" s="64">
        <v>0</v>
      </c>
      <c r="G3442" s="47">
        <v>41759</v>
      </c>
      <c r="H3442" s="71">
        <v>8.8333333333333339</v>
      </c>
      <c r="I3442" s="64">
        <v>-1</v>
      </c>
      <c r="J3442" s="64" t="s">
        <v>1538</v>
      </c>
      <c r="K3442" s="64" t="s">
        <v>1535</v>
      </c>
      <c r="L3442" s="64" t="s">
        <v>1535</v>
      </c>
      <c r="M3442" s="64" t="s">
        <v>246</v>
      </c>
      <c r="N3442" s="64" t="s">
        <v>254</v>
      </c>
      <c r="O3442" s="64" t="s">
        <v>568</v>
      </c>
    </row>
    <row r="3443" spans="2:15" x14ac:dyDescent="0.3">
      <c r="B3443" t="s">
        <v>1536</v>
      </c>
      <c r="C3443" t="s">
        <v>13407</v>
      </c>
      <c r="D3443" t="s">
        <v>2083</v>
      </c>
      <c r="E3443" s="64">
        <v>0</v>
      </c>
      <c r="F3443" s="64">
        <v>0</v>
      </c>
      <c r="G3443" s="47">
        <v>41739</v>
      </c>
      <c r="H3443" s="71">
        <v>8.8333333333333339</v>
      </c>
      <c r="I3443" s="64">
        <v>-1</v>
      </c>
      <c r="J3443" s="64" t="s">
        <v>249</v>
      </c>
      <c r="K3443" s="64" t="s">
        <v>2160</v>
      </c>
      <c r="L3443" s="64" t="s">
        <v>5368</v>
      </c>
      <c r="M3443" s="64" t="s">
        <v>236</v>
      </c>
      <c r="N3443" s="64" t="s">
        <v>254</v>
      </c>
      <c r="O3443" s="64" t="s">
        <v>568</v>
      </c>
    </row>
    <row r="3444" spans="2:15" x14ac:dyDescent="0.3">
      <c r="B3444" t="s">
        <v>1536</v>
      </c>
      <c r="C3444" t="s">
        <v>13421</v>
      </c>
      <c r="D3444" t="s">
        <v>13422</v>
      </c>
      <c r="E3444" s="64">
        <v>1</v>
      </c>
      <c r="F3444" s="64">
        <v>389.49</v>
      </c>
      <c r="G3444" s="47">
        <v>41759</v>
      </c>
      <c r="H3444" s="71">
        <v>8.8333333333333339</v>
      </c>
      <c r="I3444" s="64">
        <v>-1</v>
      </c>
      <c r="J3444" s="64" t="s">
        <v>1538</v>
      </c>
      <c r="K3444" s="64" t="s">
        <v>2160</v>
      </c>
      <c r="L3444" s="64" t="s">
        <v>2936</v>
      </c>
      <c r="M3444" s="64" t="s">
        <v>236</v>
      </c>
      <c r="N3444" s="64" t="s">
        <v>254</v>
      </c>
      <c r="O3444" s="64" t="s">
        <v>568</v>
      </c>
    </row>
    <row r="3445" spans="2:15" x14ac:dyDescent="0.3">
      <c r="B3445" t="s">
        <v>1536</v>
      </c>
      <c r="C3445" t="s">
        <v>13524</v>
      </c>
      <c r="D3445" t="s">
        <v>1728</v>
      </c>
      <c r="E3445" s="64">
        <v>2</v>
      </c>
      <c r="F3445" s="64">
        <v>9501.9699999999993</v>
      </c>
      <c r="G3445" s="47">
        <v>41758</v>
      </c>
      <c r="H3445" s="71">
        <v>8.8333333333333339</v>
      </c>
      <c r="I3445" s="64">
        <v>-1</v>
      </c>
      <c r="J3445" s="64" t="s">
        <v>1538</v>
      </c>
      <c r="K3445" s="64" t="s">
        <v>2176</v>
      </c>
      <c r="L3445" s="64" t="s">
        <v>13279</v>
      </c>
      <c r="M3445" s="64" t="s">
        <v>236</v>
      </c>
      <c r="N3445" s="64" t="s">
        <v>254</v>
      </c>
      <c r="O3445" s="64" t="s">
        <v>568</v>
      </c>
    </row>
    <row r="3446" spans="2:15" x14ac:dyDescent="0.3">
      <c r="B3446" t="s">
        <v>1536</v>
      </c>
      <c r="C3446" t="s">
        <v>14136</v>
      </c>
      <c r="D3446" t="s">
        <v>1775</v>
      </c>
      <c r="E3446" s="64">
        <v>1</v>
      </c>
      <c r="F3446" s="64">
        <v>1363.76</v>
      </c>
      <c r="G3446" s="47">
        <v>41753</v>
      </c>
      <c r="H3446" s="71">
        <v>8.8333333333333339</v>
      </c>
      <c r="I3446" s="64">
        <v>-1</v>
      </c>
      <c r="J3446" s="64" t="s">
        <v>1538</v>
      </c>
      <c r="K3446" s="64" t="s">
        <v>2176</v>
      </c>
      <c r="L3446" s="64" t="s">
        <v>14137</v>
      </c>
      <c r="M3446" s="64" t="s">
        <v>236</v>
      </c>
      <c r="N3446" s="64" t="s">
        <v>254</v>
      </c>
      <c r="O3446" s="64" t="s">
        <v>568</v>
      </c>
    </row>
    <row r="3447" spans="2:15" x14ac:dyDescent="0.3">
      <c r="B3447" t="s">
        <v>1536</v>
      </c>
      <c r="C3447" t="s">
        <v>14415</v>
      </c>
      <c r="D3447" t="s">
        <v>1691</v>
      </c>
      <c r="E3447" s="64">
        <v>1</v>
      </c>
      <c r="F3447" s="64">
        <v>4304.3900000000003</v>
      </c>
      <c r="G3447" s="47">
        <v>41752</v>
      </c>
      <c r="H3447" s="71">
        <v>8.8333333333333339</v>
      </c>
      <c r="I3447" s="64">
        <v>-1</v>
      </c>
      <c r="J3447" s="64" t="s">
        <v>1538</v>
      </c>
      <c r="K3447" s="64" t="s">
        <v>2160</v>
      </c>
      <c r="L3447" s="64" t="s">
        <v>2936</v>
      </c>
      <c r="M3447" s="64" t="s">
        <v>242</v>
      </c>
      <c r="N3447" s="64" t="s">
        <v>254</v>
      </c>
      <c r="O3447" s="64" t="s">
        <v>568</v>
      </c>
    </row>
    <row r="3448" spans="2:15" x14ac:dyDescent="0.3">
      <c r="B3448" t="s">
        <v>1536</v>
      </c>
      <c r="C3448" t="s">
        <v>14583</v>
      </c>
      <c r="D3448" t="s">
        <v>1446</v>
      </c>
      <c r="E3448" s="64">
        <v>1</v>
      </c>
      <c r="F3448" s="64">
        <v>4304.3900000000003</v>
      </c>
      <c r="G3448" s="47">
        <v>41758</v>
      </c>
      <c r="H3448" s="71">
        <v>8.8333333333333339</v>
      </c>
      <c r="I3448" s="64">
        <v>-1</v>
      </c>
      <c r="J3448" s="64" t="s">
        <v>1538</v>
      </c>
      <c r="K3448" s="64" t="s">
        <v>2173</v>
      </c>
      <c r="L3448" s="64" t="s">
        <v>3070</v>
      </c>
      <c r="M3448" s="64" t="s">
        <v>246</v>
      </c>
      <c r="N3448" s="64" t="s">
        <v>254</v>
      </c>
      <c r="O3448" s="64" t="s">
        <v>568</v>
      </c>
    </row>
    <row r="3449" spans="2:15" x14ac:dyDescent="0.3">
      <c r="B3449" t="s">
        <v>1536</v>
      </c>
      <c r="C3449" t="s">
        <v>14615</v>
      </c>
      <c r="D3449" t="s">
        <v>14616</v>
      </c>
      <c r="E3449" s="64">
        <v>0</v>
      </c>
      <c r="F3449" s="64">
        <v>0</v>
      </c>
      <c r="G3449" s="47">
        <v>41737</v>
      </c>
      <c r="H3449" s="71">
        <v>8.8333333333333339</v>
      </c>
      <c r="I3449" s="64">
        <v>-1</v>
      </c>
      <c r="J3449" s="64" t="s">
        <v>1538</v>
      </c>
      <c r="K3449" s="64" t="s">
        <v>2176</v>
      </c>
      <c r="L3449" s="64" t="s">
        <v>13012</v>
      </c>
      <c r="M3449" s="64" t="s">
        <v>246</v>
      </c>
      <c r="N3449" s="64" t="s">
        <v>254</v>
      </c>
      <c r="O3449" s="64" t="s">
        <v>568</v>
      </c>
    </row>
    <row r="3450" spans="2:15" x14ac:dyDescent="0.3">
      <c r="B3450" t="s">
        <v>1536</v>
      </c>
      <c r="C3450" t="s">
        <v>14819</v>
      </c>
      <c r="D3450" t="s">
        <v>1443</v>
      </c>
      <c r="E3450" s="64">
        <v>0</v>
      </c>
      <c r="F3450" s="64">
        <v>0</v>
      </c>
      <c r="G3450" s="47">
        <v>41753</v>
      </c>
      <c r="H3450" s="71">
        <v>8.8333333333333339</v>
      </c>
      <c r="I3450" s="64">
        <v>-1</v>
      </c>
      <c r="J3450" s="64" t="s">
        <v>1538</v>
      </c>
      <c r="K3450" s="64" t="s">
        <v>2160</v>
      </c>
      <c r="L3450" s="64" t="s">
        <v>12967</v>
      </c>
      <c r="M3450" s="64" t="s">
        <v>242</v>
      </c>
      <c r="N3450" s="64" t="s">
        <v>254</v>
      </c>
      <c r="O3450" s="64" t="s">
        <v>568</v>
      </c>
    </row>
    <row r="3451" spans="2:15" x14ac:dyDescent="0.3">
      <c r="B3451" t="s">
        <v>1536</v>
      </c>
      <c r="C3451" t="s">
        <v>15244</v>
      </c>
      <c r="D3451" t="s">
        <v>13455</v>
      </c>
      <c r="E3451" s="64">
        <v>0</v>
      </c>
      <c r="F3451" s="64">
        <v>0</v>
      </c>
      <c r="G3451" s="47">
        <v>41758</v>
      </c>
      <c r="H3451" s="71">
        <v>8.8333333333333339</v>
      </c>
      <c r="I3451" s="64">
        <v>-1</v>
      </c>
      <c r="J3451" s="64" t="s">
        <v>249</v>
      </c>
      <c r="K3451" s="64" t="s">
        <v>2160</v>
      </c>
      <c r="L3451" s="64" t="s">
        <v>7837</v>
      </c>
      <c r="M3451" s="64" t="s">
        <v>246</v>
      </c>
      <c r="N3451" s="64" t="s">
        <v>254</v>
      </c>
      <c r="O3451" s="64" t="s">
        <v>568</v>
      </c>
    </row>
    <row r="3452" spans="2:15" x14ac:dyDescent="0.3">
      <c r="B3452" t="s">
        <v>1536</v>
      </c>
      <c r="C3452" t="s">
        <v>15266</v>
      </c>
      <c r="D3452" t="s">
        <v>1657</v>
      </c>
      <c r="E3452" s="64">
        <v>0</v>
      </c>
      <c r="F3452" s="64">
        <v>0</v>
      </c>
      <c r="G3452" s="47">
        <v>41753</v>
      </c>
      <c r="H3452" s="71">
        <v>8.8333333333333339</v>
      </c>
      <c r="I3452" s="64">
        <v>-1</v>
      </c>
      <c r="J3452" s="64" t="s">
        <v>249</v>
      </c>
      <c r="K3452" s="64" t="s">
        <v>2160</v>
      </c>
      <c r="L3452" s="64" t="s">
        <v>2936</v>
      </c>
      <c r="M3452" s="64" t="s">
        <v>242</v>
      </c>
      <c r="N3452" s="64" t="s">
        <v>254</v>
      </c>
      <c r="O3452" s="64" t="s">
        <v>568</v>
      </c>
    </row>
    <row r="3453" spans="2:15" x14ac:dyDescent="0.3">
      <c r="B3453" t="s">
        <v>1536</v>
      </c>
      <c r="C3453" t="s">
        <v>15302</v>
      </c>
      <c r="D3453" t="s">
        <v>1924</v>
      </c>
      <c r="E3453" s="64">
        <v>0</v>
      </c>
      <c r="F3453" s="64">
        <v>0</v>
      </c>
      <c r="G3453" s="47">
        <v>41754</v>
      </c>
      <c r="H3453" s="71">
        <v>8.8333333333333339</v>
      </c>
      <c r="I3453" s="64">
        <v>-1</v>
      </c>
      <c r="J3453" s="64" t="s">
        <v>249</v>
      </c>
      <c r="K3453" s="64" t="s">
        <v>2160</v>
      </c>
      <c r="L3453" s="64" t="s">
        <v>2925</v>
      </c>
      <c r="M3453" s="64" t="s">
        <v>241</v>
      </c>
      <c r="N3453" s="64" t="s">
        <v>254</v>
      </c>
      <c r="O3453" s="64" t="s">
        <v>568</v>
      </c>
    </row>
    <row r="3454" spans="2:15" x14ac:dyDescent="0.3">
      <c r="B3454" t="s">
        <v>1536</v>
      </c>
      <c r="C3454" t="s">
        <v>15392</v>
      </c>
      <c r="D3454" t="s">
        <v>1584</v>
      </c>
      <c r="E3454" s="64">
        <v>1</v>
      </c>
      <c r="F3454" s="64">
        <v>1363.76</v>
      </c>
      <c r="G3454" s="47">
        <v>41752</v>
      </c>
      <c r="H3454" s="71">
        <v>8.8333333333333339</v>
      </c>
      <c r="I3454" s="64">
        <v>-1</v>
      </c>
      <c r="J3454" s="64" t="s">
        <v>1538</v>
      </c>
      <c r="K3454" s="64" t="s">
        <v>2176</v>
      </c>
      <c r="L3454" s="64" t="s">
        <v>12873</v>
      </c>
      <c r="M3454" s="64" t="s">
        <v>246</v>
      </c>
      <c r="N3454" s="64" t="s">
        <v>254</v>
      </c>
      <c r="O3454" s="64" t="s">
        <v>568</v>
      </c>
    </row>
    <row r="3455" spans="2:15" x14ac:dyDescent="0.3">
      <c r="B3455" t="s">
        <v>1536</v>
      </c>
      <c r="C3455" t="s">
        <v>15502</v>
      </c>
      <c r="D3455" t="s">
        <v>1958</v>
      </c>
      <c r="E3455" s="64">
        <v>0</v>
      </c>
      <c r="F3455" s="64">
        <v>0</v>
      </c>
      <c r="G3455" s="47">
        <v>41759</v>
      </c>
      <c r="H3455" s="71">
        <v>8.8333333333333339</v>
      </c>
      <c r="I3455" s="64">
        <v>-1</v>
      </c>
      <c r="J3455" s="64" t="s">
        <v>249</v>
      </c>
      <c r="K3455" s="64" t="s">
        <v>2176</v>
      </c>
      <c r="L3455" s="64" t="s">
        <v>13279</v>
      </c>
      <c r="M3455" s="64" t="s">
        <v>236</v>
      </c>
      <c r="N3455" s="64" t="s">
        <v>254</v>
      </c>
      <c r="O3455" s="64" t="s">
        <v>568</v>
      </c>
    </row>
    <row r="3456" spans="2:15" x14ac:dyDescent="0.3">
      <c r="B3456" t="s">
        <v>1536</v>
      </c>
      <c r="C3456" t="s">
        <v>15687</v>
      </c>
      <c r="D3456" t="s">
        <v>1384</v>
      </c>
      <c r="E3456" s="64">
        <v>0</v>
      </c>
      <c r="F3456" s="64">
        <v>0</v>
      </c>
      <c r="G3456" s="47">
        <v>41750</v>
      </c>
      <c r="H3456" s="71">
        <v>8.8333333333333339</v>
      </c>
      <c r="I3456" s="64">
        <v>-1</v>
      </c>
      <c r="J3456" s="64" t="s">
        <v>1538</v>
      </c>
      <c r="K3456" s="64" t="s">
        <v>2160</v>
      </c>
      <c r="L3456" s="64" t="s">
        <v>2936</v>
      </c>
      <c r="M3456" s="64" t="s">
        <v>241</v>
      </c>
      <c r="N3456" s="64" t="s">
        <v>254</v>
      </c>
      <c r="O3456" s="64" t="s">
        <v>568</v>
      </c>
    </row>
    <row r="3457" spans="2:15" x14ac:dyDescent="0.3">
      <c r="B3457" t="s">
        <v>1536</v>
      </c>
      <c r="C3457" t="s">
        <v>15898</v>
      </c>
      <c r="D3457" t="s">
        <v>15158</v>
      </c>
      <c r="E3457" s="64">
        <v>0</v>
      </c>
      <c r="F3457" s="64">
        <v>0</v>
      </c>
      <c r="G3457" s="47">
        <v>41746</v>
      </c>
      <c r="H3457" s="71">
        <v>8.8333333333333339</v>
      </c>
      <c r="I3457" s="64">
        <v>-1</v>
      </c>
      <c r="J3457" s="64" t="s">
        <v>249</v>
      </c>
      <c r="K3457" s="64" t="s">
        <v>2173</v>
      </c>
      <c r="L3457" s="64" t="s">
        <v>2604</v>
      </c>
      <c r="M3457" s="64" t="s">
        <v>236</v>
      </c>
      <c r="N3457" s="64" t="s">
        <v>254</v>
      </c>
      <c r="O3457" s="64" t="s">
        <v>568</v>
      </c>
    </row>
    <row r="3458" spans="2:15" x14ac:dyDescent="0.3">
      <c r="B3458" t="s">
        <v>1536</v>
      </c>
      <c r="C3458" t="s">
        <v>16104</v>
      </c>
      <c r="D3458" t="s">
        <v>1613</v>
      </c>
      <c r="E3458" s="64">
        <v>0</v>
      </c>
      <c r="F3458" s="64">
        <v>0</v>
      </c>
      <c r="G3458" s="47">
        <v>41759</v>
      </c>
      <c r="H3458" s="71">
        <v>8.8333333333333339</v>
      </c>
      <c r="I3458" s="64">
        <v>-1</v>
      </c>
      <c r="J3458" s="64" t="s">
        <v>1538</v>
      </c>
      <c r="K3458" s="64" t="s">
        <v>2173</v>
      </c>
      <c r="L3458" s="64" t="s">
        <v>14109</v>
      </c>
      <c r="M3458" s="64" t="s">
        <v>236</v>
      </c>
      <c r="N3458" s="64" t="s">
        <v>254</v>
      </c>
      <c r="O3458" s="64" t="s">
        <v>568</v>
      </c>
    </row>
    <row r="3459" spans="2:15" x14ac:dyDescent="0.3">
      <c r="B3459" t="s">
        <v>1536</v>
      </c>
      <c r="C3459" t="s">
        <v>11852</v>
      </c>
      <c r="D3459" t="s">
        <v>2228</v>
      </c>
      <c r="E3459" s="64">
        <v>0</v>
      </c>
      <c r="F3459" s="64">
        <v>0</v>
      </c>
      <c r="G3459" s="47">
        <v>41751</v>
      </c>
      <c r="H3459" s="71">
        <v>8.8333333333333339</v>
      </c>
      <c r="I3459" s="64">
        <v>104472</v>
      </c>
      <c r="J3459" s="64" t="s">
        <v>1538</v>
      </c>
      <c r="K3459" s="64" t="s">
        <v>2173</v>
      </c>
      <c r="L3459" s="64" t="s">
        <v>3739</v>
      </c>
      <c r="M3459" s="64" t="s">
        <v>242</v>
      </c>
      <c r="N3459" s="64" t="s">
        <v>254</v>
      </c>
      <c r="O3459" s="64" t="s">
        <v>568</v>
      </c>
    </row>
    <row r="3460" spans="2:15" x14ac:dyDescent="0.3">
      <c r="B3460" t="s">
        <v>1536</v>
      </c>
      <c r="C3460" t="s">
        <v>17352</v>
      </c>
      <c r="D3460" t="s">
        <v>12468</v>
      </c>
      <c r="E3460" s="64">
        <v>0</v>
      </c>
      <c r="F3460" s="64">
        <v>0</v>
      </c>
      <c r="G3460" s="47">
        <v>41746</v>
      </c>
      <c r="H3460" s="71">
        <v>8.8333333333333339</v>
      </c>
      <c r="I3460" s="64">
        <v>-1</v>
      </c>
      <c r="J3460" s="64" t="s">
        <v>249</v>
      </c>
      <c r="K3460" s="64" t="s">
        <v>1535</v>
      </c>
      <c r="L3460" s="64" t="s">
        <v>1535</v>
      </c>
      <c r="M3460" s="64" t="s">
        <v>246</v>
      </c>
      <c r="N3460" s="64" t="s">
        <v>254</v>
      </c>
      <c r="O3460" s="64" t="s">
        <v>568</v>
      </c>
    </row>
    <row r="3461" spans="2:15" x14ac:dyDescent="0.3">
      <c r="B3461" t="s">
        <v>1536</v>
      </c>
      <c r="C3461" t="s">
        <v>12625</v>
      </c>
      <c r="D3461" t="s">
        <v>1638</v>
      </c>
      <c r="E3461" s="64">
        <v>1</v>
      </c>
      <c r="F3461" s="64">
        <v>1363.76</v>
      </c>
      <c r="G3461" s="47">
        <v>41729</v>
      </c>
      <c r="H3461" s="71">
        <v>8.9166666666666661</v>
      </c>
      <c r="I3461" s="64">
        <v>-1</v>
      </c>
      <c r="J3461" s="64" t="s">
        <v>1538</v>
      </c>
      <c r="K3461" s="64" t="s">
        <v>1535</v>
      </c>
      <c r="L3461" s="64" t="s">
        <v>1535</v>
      </c>
      <c r="M3461" s="64" t="s">
        <v>236</v>
      </c>
      <c r="N3461" s="64" t="s">
        <v>254</v>
      </c>
      <c r="O3461" s="64" t="s">
        <v>568</v>
      </c>
    </row>
    <row r="3462" spans="2:15" x14ac:dyDescent="0.3">
      <c r="B3462" t="s">
        <v>1536</v>
      </c>
      <c r="C3462" t="s">
        <v>12696</v>
      </c>
      <c r="D3462" t="s">
        <v>549</v>
      </c>
      <c r="E3462" s="64">
        <v>1</v>
      </c>
      <c r="F3462" s="64">
        <v>1363.76</v>
      </c>
      <c r="G3462" s="47">
        <v>41722</v>
      </c>
      <c r="H3462" s="71">
        <v>8.9166666666666661</v>
      </c>
      <c r="I3462" s="64">
        <v>-1</v>
      </c>
      <c r="J3462" s="64" t="s">
        <v>1538</v>
      </c>
      <c r="K3462" s="64" t="s">
        <v>1535</v>
      </c>
      <c r="L3462" s="64" t="s">
        <v>1535</v>
      </c>
      <c r="M3462" s="64" t="s">
        <v>246</v>
      </c>
      <c r="N3462" s="64" t="s">
        <v>254</v>
      </c>
      <c r="O3462" s="64" t="s">
        <v>568</v>
      </c>
    </row>
    <row r="3463" spans="2:15" x14ac:dyDescent="0.3">
      <c r="B3463" t="s">
        <v>1536</v>
      </c>
      <c r="C3463" t="s">
        <v>13689</v>
      </c>
      <c r="D3463" t="s">
        <v>294</v>
      </c>
      <c r="E3463" s="64">
        <v>0</v>
      </c>
      <c r="F3463" s="64">
        <v>0</v>
      </c>
      <c r="G3463" s="47">
        <v>41704</v>
      </c>
      <c r="H3463" s="71">
        <v>8.9166666666666661</v>
      </c>
      <c r="I3463" s="64">
        <v>-1</v>
      </c>
      <c r="J3463" s="64" t="s">
        <v>249</v>
      </c>
      <c r="K3463" s="64" t="s">
        <v>2160</v>
      </c>
      <c r="L3463" s="64" t="s">
        <v>2936</v>
      </c>
      <c r="M3463" s="64" t="s">
        <v>246</v>
      </c>
      <c r="N3463" s="64" t="s">
        <v>254</v>
      </c>
      <c r="O3463" s="64" t="s">
        <v>568</v>
      </c>
    </row>
    <row r="3464" spans="2:15" x14ac:dyDescent="0.3">
      <c r="B3464" t="s">
        <v>1536</v>
      </c>
      <c r="C3464" t="s">
        <v>13917</v>
      </c>
      <c r="D3464" t="s">
        <v>1668</v>
      </c>
      <c r="E3464" s="64">
        <v>1</v>
      </c>
      <c r="F3464" s="64">
        <v>1363.76</v>
      </c>
      <c r="G3464" s="47">
        <v>41725</v>
      </c>
      <c r="H3464" s="71">
        <v>8.9166666666666661</v>
      </c>
      <c r="I3464" s="64">
        <v>-1</v>
      </c>
      <c r="J3464" s="64" t="s">
        <v>249</v>
      </c>
      <c r="K3464" s="64" t="s">
        <v>2160</v>
      </c>
      <c r="L3464" s="64" t="s">
        <v>12861</v>
      </c>
      <c r="M3464" s="64" t="s">
        <v>242</v>
      </c>
      <c r="N3464" s="64" t="s">
        <v>254</v>
      </c>
      <c r="O3464" s="64" t="s">
        <v>568</v>
      </c>
    </row>
    <row r="3465" spans="2:15" x14ac:dyDescent="0.3">
      <c r="B3465" t="s">
        <v>1536</v>
      </c>
      <c r="C3465" t="s">
        <v>14210</v>
      </c>
      <c r="D3465" t="s">
        <v>388</v>
      </c>
      <c r="E3465" s="64">
        <v>0</v>
      </c>
      <c r="F3465" s="64">
        <v>0</v>
      </c>
      <c r="G3465" s="47">
        <v>41725</v>
      </c>
      <c r="H3465" s="71">
        <v>8.9166666666666661</v>
      </c>
      <c r="I3465" s="64">
        <v>-1</v>
      </c>
      <c r="J3465" s="64" t="s">
        <v>249</v>
      </c>
      <c r="K3465" s="64" t="s">
        <v>2160</v>
      </c>
      <c r="L3465" s="64" t="s">
        <v>2936</v>
      </c>
      <c r="M3465" s="64" t="s">
        <v>236</v>
      </c>
      <c r="N3465" s="64" t="s">
        <v>254</v>
      </c>
      <c r="O3465" s="64" t="s">
        <v>568</v>
      </c>
    </row>
    <row r="3466" spans="2:15" x14ac:dyDescent="0.3">
      <c r="B3466" t="s">
        <v>1536</v>
      </c>
      <c r="C3466" t="s">
        <v>14506</v>
      </c>
      <c r="D3466" t="s">
        <v>1488</v>
      </c>
      <c r="E3466" s="64">
        <v>0</v>
      </c>
      <c r="F3466" s="64">
        <v>0</v>
      </c>
      <c r="G3466" s="47">
        <v>41712</v>
      </c>
      <c r="H3466" s="71">
        <v>8.9166666666666661</v>
      </c>
      <c r="I3466" s="64">
        <v>-1</v>
      </c>
      <c r="J3466" s="64" t="s">
        <v>1538</v>
      </c>
      <c r="K3466" s="64" t="s">
        <v>2160</v>
      </c>
      <c r="L3466" s="64" t="s">
        <v>4235</v>
      </c>
      <c r="M3466" s="64" t="s">
        <v>236</v>
      </c>
      <c r="N3466" s="64" t="s">
        <v>254</v>
      </c>
      <c r="O3466" s="64" t="s">
        <v>568</v>
      </c>
    </row>
    <row r="3467" spans="2:15" x14ac:dyDescent="0.3">
      <c r="B3467" t="s">
        <v>1536</v>
      </c>
      <c r="C3467" t="s">
        <v>14557</v>
      </c>
      <c r="D3467" t="s">
        <v>1555</v>
      </c>
      <c r="E3467" s="64">
        <v>0</v>
      </c>
      <c r="F3467" s="64">
        <v>0</v>
      </c>
      <c r="G3467" s="47">
        <v>41729</v>
      </c>
      <c r="H3467" s="71">
        <v>8.9166666666666661</v>
      </c>
      <c r="I3467" s="64">
        <v>-1</v>
      </c>
      <c r="J3467" s="64" t="s">
        <v>1538</v>
      </c>
      <c r="K3467" s="64" t="s">
        <v>2173</v>
      </c>
      <c r="L3467" s="64" t="s">
        <v>14075</v>
      </c>
      <c r="M3467" s="64" t="s">
        <v>242</v>
      </c>
      <c r="N3467" s="64" t="s">
        <v>254</v>
      </c>
      <c r="O3467" s="64" t="s">
        <v>568</v>
      </c>
    </row>
    <row r="3468" spans="2:15" x14ac:dyDescent="0.3">
      <c r="B3468" t="s">
        <v>1536</v>
      </c>
      <c r="C3468" t="s">
        <v>14658</v>
      </c>
      <c r="D3468" t="s">
        <v>13492</v>
      </c>
      <c r="E3468" s="64">
        <v>0</v>
      </c>
      <c r="F3468" s="64">
        <v>0</v>
      </c>
      <c r="G3468" s="47">
        <v>41719</v>
      </c>
      <c r="H3468" s="71">
        <v>8.9166666666666661</v>
      </c>
      <c r="I3468" s="64">
        <v>-1</v>
      </c>
      <c r="J3468" s="64" t="s">
        <v>249</v>
      </c>
      <c r="K3468" s="64" t="s">
        <v>2160</v>
      </c>
      <c r="L3468" s="64" t="s">
        <v>4235</v>
      </c>
      <c r="M3468" s="64" t="s">
        <v>236</v>
      </c>
      <c r="N3468" s="64" t="s">
        <v>254</v>
      </c>
      <c r="O3468" s="64" t="s">
        <v>568</v>
      </c>
    </row>
    <row r="3469" spans="2:15" x14ac:dyDescent="0.3">
      <c r="B3469" t="s">
        <v>1536</v>
      </c>
      <c r="C3469" t="s">
        <v>14954</v>
      </c>
      <c r="D3469" t="s">
        <v>1762</v>
      </c>
      <c r="E3469" s="64">
        <v>0</v>
      </c>
      <c r="F3469" s="64">
        <v>0</v>
      </c>
      <c r="G3469" s="47">
        <v>41726</v>
      </c>
      <c r="H3469" s="71">
        <v>8.9166666666666661</v>
      </c>
      <c r="I3469" s="64">
        <v>-1</v>
      </c>
      <c r="J3469" s="64" t="s">
        <v>1538</v>
      </c>
      <c r="K3469" s="64" t="s">
        <v>2160</v>
      </c>
      <c r="L3469" s="64" t="s">
        <v>12861</v>
      </c>
      <c r="M3469" s="64" t="s">
        <v>246</v>
      </c>
      <c r="N3469" s="64" t="s">
        <v>254</v>
      </c>
      <c r="O3469" s="64" t="s">
        <v>568</v>
      </c>
    </row>
    <row r="3470" spans="2:15" x14ac:dyDescent="0.3">
      <c r="B3470" t="s">
        <v>1536</v>
      </c>
      <c r="C3470" t="s">
        <v>15334</v>
      </c>
      <c r="D3470" t="s">
        <v>2027</v>
      </c>
      <c r="E3470" s="64">
        <v>0</v>
      </c>
      <c r="F3470" s="64">
        <v>0</v>
      </c>
      <c r="G3470" s="47">
        <v>41705</v>
      </c>
      <c r="H3470" s="71">
        <v>8.9166666666666661</v>
      </c>
      <c r="I3470" s="64">
        <v>-1</v>
      </c>
      <c r="J3470" s="64" t="s">
        <v>249</v>
      </c>
      <c r="K3470" s="64" t="s">
        <v>2160</v>
      </c>
      <c r="L3470" s="64" t="s">
        <v>3939</v>
      </c>
      <c r="M3470" s="64" t="s">
        <v>242</v>
      </c>
      <c r="N3470" s="64" t="s">
        <v>254</v>
      </c>
      <c r="O3470" s="64" t="s">
        <v>568</v>
      </c>
    </row>
    <row r="3471" spans="2:15" x14ac:dyDescent="0.3">
      <c r="B3471" t="s">
        <v>1536</v>
      </c>
      <c r="C3471" t="s">
        <v>15368</v>
      </c>
      <c r="D3471" t="s">
        <v>1393</v>
      </c>
      <c r="E3471" s="64">
        <v>1</v>
      </c>
      <c r="F3471" s="64">
        <v>1363.76</v>
      </c>
      <c r="G3471" s="47">
        <v>41719</v>
      </c>
      <c r="H3471" s="71">
        <v>8.9166666666666661</v>
      </c>
      <c r="I3471" s="64">
        <v>-1</v>
      </c>
      <c r="J3471" s="64" t="s">
        <v>1538</v>
      </c>
      <c r="K3471" s="64" t="s">
        <v>2173</v>
      </c>
      <c r="L3471" s="64" t="s">
        <v>13351</v>
      </c>
      <c r="M3471" s="64" t="s">
        <v>241</v>
      </c>
      <c r="N3471" s="64" t="s">
        <v>254</v>
      </c>
      <c r="O3471" s="64" t="s">
        <v>568</v>
      </c>
    </row>
    <row r="3472" spans="2:15" x14ac:dyDescent="0.3">
      <c r="B3472" t="s">
        <v>1536</v>
      </c>
      <c r="C3472" t="s">
        <v>15501</v>
      </c>
      <c r="D3472" t="s">
        <v>12863</v>
      </c>
      <c r="E3472" s="64">
        <v>0</v>
      </c>
      <c r="F3472" s="64">
        <v>0</v>
      </c>
      <c r="G3472" s="47">
        <v>41723</v>
      </c>
      <c r="H3472" s="71">
        <v>8.9166666666666661</v>
      </c>
      <c r="I3472" s="64">
        <v>-1</v>
      </c>
      <c r="J3472" s="64" t="s">
        <v>1538</v>
      </c>
      <c r="K3472" s="64" t="s">
        <v>2160</v>
      </c>
      <c r="L3472" s="64" t="s">
        <v>4235</v>
      </c>
      <c r="M3472" s="64" t="s">
        <v>242</v>
      </c>
      <c r="N3472" s="64" t="s">
        <v>254</v>
      </c>
      <c r="O3472" s="64" t="s">
        <v>568</v>
      </c>
    </row>
    <row r="3473" spans="2:15" x14ac:dyDescent="0.3">
      <c r="B3473" t="s">
        <v>1536</v>
      </c>
      <c r="C3473" t="s">
        <v>11998</v>
      </c>
      <c r="D3473" t="s">
        <v>2341</v>
      </c>
      <c r="E3473" s="64">
        <v>0</v>
      </c>
      <c r="F3473" s="64">
        <v>0</v>
      </c>
      <c r="G3473" s="47">
        <v>41729</v>
      </c>
      <c r="H3473" s="71">
        <v>8.9166666666666661</v>
      </c>
      <c r="I3473" s="64">
        <v>240195</v>
      </c>
      <c r="J3473" s="64" t="s">
        <v>1538</v>
      </c>
      <c r="K3473" s="64" t="s">
        <v>2173</v>
      </c>
      <c r="L3473" s="64" t="s">
        <v>11999</v>
      </c>
      <c r="M3473" s="64" t="s">
        <v>242</v>
      </c>
      <c r="N3473" s="64" t="s">
        <v>254</v>
      </c>
      <c r="O3473" s="64" t="s">
        <v>568</v>
      </c>
    </row>
    <row r="3474" spans="2:15" x14ac:dyDescent="0.3">
      <c r="B3474" t="s">
        <v>1536</v>
      </c>
      <c r="C3474" t="s">
        <v>15961</v>
      </c>
      <c r="D3474" t="s">
        <v>2376</v>
      </c>
      <c r="E3474" s="64">
        <v>0</v>
      </c>
      <c r="F3474" s="64">
        <v>0</v>
      </c>
      <c r="G3474" s="47">
        <v>41729</v>
      </c>
      <c r="H3474" s="71">
        <v>8.9166666666666661</v>
      </c>
      <c r="I3474" s="64">
        <v>-1</v>
      </c>
      <c r="J3474" s="64" t="s">
        <v>1538</v>
      </c>
      <c r="K3474" s="64" t="s">
        <v>2160</v>
      </c>
      <c r="L3474" s="64" t="s">
        <v>4726</v>
      </c>
      <c r="M3474" s="64" t="s">
        <v>242</v>
      </c>
      <c r="N3474" s="64" t="s">
        <v>254</v>
      </c>
      <c r="O3474" s="64" t="s">
        <v>568</v>
      </c>
    </row>
    <row r="3475" spans="2:15" x14ac:dyDescent="0.3">
      <c r="B3475" t="s">
        <v>1536</v>
      </c>
      <c r="C3475" t="s">
        <v>11989</v>
      </c>
      <c r="D3475" t="s">
        <v>2242</v>
      </c>
      <c r="E3475" s="64">
        <v>0</v>
      </c>
      <c r="F3475" s="64">
        <v>0</v>
      </c>
      <c r="G3475" s="47">
        <v>41726</v>
      </c>
      <c r="H3475" s="71">
        <v>8.9166666666666661</v>
      </c>
      <c r="I3475" s="64">
        <v>239943</v>
      </c>
      <c r="J3475" s="64" t="s">
        <v>1538</v>
      </c>
      <c r="K3475" s="64" t="s">
        <v>2160</v>
      </c>
      <c r="L3475" s="64" t="s">
        <v>11990</v>
      </c>
      <c r="M3475" s="64" t="s">
        <v>241</v>
      </c>
      <c r="N3475" s="64" t="s">
        <v>254</v>
      </c>
      <c r="O3475" s="64" t="s">
        <v>568</v>
      </c>
    </row>
    <row r="3476" spans="2:15" x14ac:dyDescent="0.3">
      <c r="B3476" t="s">
        <v>1536</v>
      </c>
      <c r="C3476" t="s">
        <v>12131</v>
      </c>
      <c r="D3476" t="s">
        <v>2300</v>
      </c>
      <c r="E3476" s="64">
        <v>0</v>
      </c>
      <c r="F3476" s="64">
        <v>0</v>
      </c>
      <c r="G3476" s="47">
        <v>41729</v>
      </c>
      <c r="H3476" s="71">
        <v>8.9166666666666661</v>
      </c>
      <c r="I3476" s="64">
        <v>91856</v>
      </c>
      <c r="J3476" s="64" t="s">
        <v>249</v>
      </c>
      <c r="K3476" s="64" t="s">
        <v>2160</v>
      </c>
      <c r="L3476" s="64" t="s">
        <v>2992</v>
      </c>
      <c r="M3476" s="64" t="s">
        <v>236</v>
      </c>
      <c r="N3476" s="64" t="s">
        <v>254</v>
      </c>
      <c r="O3476" s="64" t="s">
        <v>568</v>
      </c>
    </row>
    <row r="3477" spans="2:15" x14ac:dyDescent="0.3">
      <c r="B3477" t="s">
        <v>1536</v>
      </c>
      <c r="C3477" t="s">
        <v>17059</v>
      </c>
      <c r="D3477" t="s">
        <v>1482</v>
      </c>
      <c r="E3477" s="64">
        <v>0</v>
      </c>
      <c r="F3477" s="64">
        <v>0</v>
      </c>
      <c r="G3477" s="47">
        <v>41716</v>
      </c>
      <c r="H3477" s="71">
        <v>8.9166666666666661</v>
      </c>
      <c r="I3477" s="64">
        <v>-1</v>
      </c>
      <c r="J3477" s="64" t="s">
        <v>249</v>
      </c>
      <c r="K3477" s="64" t="s">
        <v>2173</v>
      </c>
      <c r="L3477" s="64" t="s">
        <v>3010</v>
      </c>
      <c r="M3477" s="64" t="s">
        <v>242</v>
      </c>
      <c r="N3477" s="64" t="s">
        <v>254</v>
      </c>
      <c r="O3477" s="64" t="s">
        <v>568</v>
      </c>
    </row>
    <row r="3478" spans="2:15" x14ac:dyDescent="0.3">
      <c r="B3478" t="s">
        <v>1536</v>
      </c>
      <c r="C3478" t="s">
        <v>17187</v>
      </c>
      <c r="D3478" t="s">
        <v>1654</v>
      </c>
      <c r="E3478" s="64">
        <v>0</v>
      </c>
      <c r="F3478" s="64">
        <v>0</v>
      </c>
      <c r="G3478" s="47">
        <v>41725</v>
      </c>
      <c r="H3478" s="71">
        <v>8.9166666666666661</v>
      </c>
      <c r="I3478" s="64">
        <v>-1</v>
      </c>
      <c r="J3478" s="64" t="s">
        <v>1538</v>
      </c>
      <c r="K3478" s="64" t="s">
        <v>1535</v>
      </c>
      <c r="L3478" s="64" t="s">
        <v>1535</v>
      </c>
      <c r="M3478" s="64" t="s">
        <v>236</v>
      </c>
      <c r="N3478" s="64" t="s">
        <v>254</v>
      </c>
      <c r="O3478" s="64" t="s">
        <v>568</v>
      </c>
    </row>
    <row r="3479" spans="2:15" x14ac:dyDescent="0.3">
      <c r="B3479" t="s">
        <v>1536</v>
      </c>
      <c r="C3479" t="s">
        <v>17293</v>
      </c>
      <c r="D3479" t="s">
        <v>1607</v>
      </c>
      <c r="E3479" s="64">
        <v>1</v>
      </c>
      <c r="F3479" s="64">
        <v>1363.76</v>
      </c>
      <c r="G3479" s="47">
        <v>41718</v>
      </c>
      <c r="H3479" s="71">
        <v>8.9166666666666661</v>
      </c>
      <c r="I3479" s="64">
        <v>-1</v>
      </c>
      <c r="J3479" s="64" t="s">
        <v>249</v>
      </c>
      <c r="K3479" s="64" t="s">
        <v>1535</v>
      </c>
      <c r="L3479" s="64" t="s">
        <v>1535</v>
      </c>
      <c r="M3479" s="64" t="s">
        <v>236</v>
      </c>
      <c r="N3479" s="64" t="s">
        <v>254</v>
      </c>
      <c r="O3479" s="64" t="s">
        <v>568</v>
      </c>
    </row>
    <row r="3480" spans="2:15" x14ac:dyDescent="0.3">
      <c r="B3480" t="s">
        <v>1536</v>
      </c>
      <c r="C3480" t="s">
        <v>17380</v>
      </c>
      <c r="D3480" t="s">
        <v>548</v>
      </c>
      <c r="E3480" s="64">
        <v>0</v>
      </c>
      <c r="F3480" s="64">
        <v>0</v>
      </c>
      <c r="G3480" s="47">
        <v>41729</v>
      </c>
      <c r="H3480" s="71">
        <v>8.9166666666666661</v>
      </c>
      <c r="I3480" s="64">
        <v>-1</v>
      </c>
      <c r="J3480" s="64" t="s">
        <v>1538</v>
      </c>
      <c r="K3480" s="64" t="s">
        <v>1535</v>
      </c>
      <c r="L3480" s="64" t="s">
        <v>1535</v>
      </c>
      <c r="M3480" s="64" t="s">
        <v>242</v>
      </c>
      <c r="N3480" s="64" t="s">
        <v>254</v>
      </c>
      <c r="O3480" s="64" t="s">
        <v>568</v>
      </c>
    </row>
    <row r="3481" spans="2:15" x14ac:dyDescent="0.3">
      <c r="B3481" t="s">
        <v>1536</v>
      </c>
      <c r="C3481" t="s">
        <v>17454</v>
      </c>
      <c r="D3481" t="s">
        <v>1690</v>
      </c>
      <c r="E3481" s="64">
        <v>0</v>
      </c>
      <c r="F3481" s="64">
        <v>0</v>
      </c>
      <c r="G3481" s="47">
        <v>41709</v>
      </c>
      <c r="H3481" s="71">
        <v>8.9166666666666661</v>
      </c>
      <c r="I3481" s="64">
        <v>-1</v>
      </c>
      <c r="J3481" s="64" t="s">
        <v>249</v>
      </c>
      <c r="K3481" s="64" t="s">
        <v>1535</v>
      </c>
      <c r="L3481" s="64" t="s">
        <v>1535</v>
      </c>
      <c r="M3481" s="64" t="s">
        <v>242</v>
      </c>
      <c r="N3481" s="64" t="s">
        <v>254</v>
      </c>
      <c r="O3481" s="64" t="s">
        <v>568</v>
      </c>
    </row>
    <row r="3482" spans="2:15" x14ac:dyDescent="0.3">
      <c r="B3482" t="s">
        <v>1536</v>
      </c>
      <c r="C3482" t="s">
        <v>17479</v>
      </c>
      <c r="D3482" t="s">
        <v>434</v>
      </c>
      <c r="E3482" s="64">
        <v>0</v>
      </c>
      <c r="F3482" s="64">
        <v>0</v>
      </c>
      <c r="G3482" s="47">
        <v>41729</v>
      </c>
      <c r="H3482" s="71">
        <v>8.9166666666666661</v>
      </c>
      <c r="I3482" s="64">
        <v>-1</v>
      </c>
      <c r="J3482" s="64" t="s">
        <v>1538</v>
      </c>
      <c r="K3482" s="64" t="s">
        <v>1535</v>
      </c>
      <c r="L3482" s="64" t="s">
        <v>1535</v>
      </c>
      <c r="M3482" s="64" t="s">
        <v>239</v>
      </c>
      <c r="N3482" s="64" t="s">
        <v>254</v>
      </c>
      <c r="O3482" s="64" t="s">
        <v>568</v>
      </c>
    </row>
    <row r="3483" spans="2:15" x14ac:dyDescent="0.3">
      <c r="B3483" t="s">
        <v>1536</v>
      </c>
      <c r="C3483" t="s">
        <v>12690</v>
      </c>
      <c r="D3483" t="s">
        <v>466</v>
      </c>
      <c r="E3483" s="64">
        <v>0</v>
      </c>
      <c r="F3483" s="64">
        <v>0</v>
      </c>
      <c r="G3483" s="47">
        <v>41695</v>
      </c>
      <c r="H3483" s="71">
        <v>9</v>
      </c>
      <c r="I3483" s="64">
        <v>-1</v>
      </c>
      <c r="J3483" s="64" t="s">
        <v>1538</v>
      </c>
      <c r="K3483" s="64" t="s">
        <v>1535</v>
      </c>
      <c r="L3483" s="64" t="s">
        <v>1535</v>
      </c>
      <c r="M3483" s="64" t="s">
        <v>242</v>
      </c>
      <c r="N3483" s="64" t="s">
        <v>254</v>
      </c>
      <c r="O3483" s="64" t="s">
        <v>568</v>
      </c>
    </row>
    <row r="3484" spans="2:15" x14ac:dyDescent="0.3">
      <c r="B3484" t="s">
        <v>1536</v>
      </c>
      <c r="C3484" t="s">
        <v>13201</v>
      </c>
      <c r="D3484" t="s">
        <v>1392</v>
      </c>
      <c r="E3484" s="64">
        <v>0</v>
      </c>
      <c r="F3484" s="64">
        <v>0</v>
      </c>
      <c r="G3484" s="47">
        <v>41698</v>
      </c>
      <c r="H3484" s="71">
        <v>9</v>
      </c>
      <c r="I3484" s="64">
        <v>-1</v>
      </c>
      <c r="J3484" s="64" t="s">
        <v>1538</v>
      </c>
      <c r="K3484" s="64" t="s">
        <v>2160</v>
      </c>
      <c r="L3484" s="64" t="s">
        <v>12859</v>
      </c>
      <c r="M3484" s="64" t="s">
        <v>246</v>
      </c>
      <c r="N3484" s="64" t="s">
        <v>254</v>
      </c>
      <c r="O3484" s="64" t="s">
        <v>568</v>
      </c>
    </row>
    <row r="3485" spans="2:15" x14ac:dyDescent="0.3">
      <c r="B3485" t="s">
        <v>1536</v>
      </c>
      <c r="C3485" t="s">
        <v>13272</v>
      </c>
      <c r="D3485" t="s">
        <v>2036</v>
      </c>
      <c r="E3485" s="64">
        <v>0</v>
      </c>
      <c r="F3485" s="64">
        <v>0</v>
      </c>
      <c r="G3485" s="47">
        <v>41690</v>
      </c>
      <c r="H3485" s="71">
        <v>9</v>
      </c>
      <c r="I3485" s="64">
        <v>-1</v>
      </c>
      <c r="J3485" s="64" t="s">
        <v>1538</v>
      </c>
      <c r="K3485" s="64" t="s">
        <v>2160</v>
      </c>
      <c r="L3485" s="64" t="s">
        <v>13096</v>
      </c>
      <c r="M3485" s="64" t="s">
        <v>236</v>
      </c>
      <c r="N3485" s="64" t="s">
        <v>254</v>
      </c>
      <c r="O3485" s="64" t="s">
        <v>568</v>
      </c>
    </row>
    <row r="3486" spans="2:15" x14ac:dyDescent="0.3">
      <c r="B3486" t="s">
        <v>1536</v>
      </c>
      <c r="C3486" t="s">
        <v>13581</v>
      </c>
      <c r="D3486" t="s">
        <v>362</v>
      </c>
      <c r="E3486" s="64">
        <v>0</v>
      </c>
      <c r="F3486" s="64">
        <v>0</v>
      </c>
      <c r="G3486" s="47">
        <v>41687</v>
      </c>
      <c r="H3486" s="71">
        <v>9</v>
      </c>
      <c r="I3486" s="64">
        <v>-1</v>
      </c>
      <c r="J3486" s="64" t="s">
        <v>249</v>
      </c>
      <c r="K3486" s="64" t="s">
        <v>2173</v>
      </c>
      <c r="L3486" s="64" t="s">
        <v>3070</v>
      </c>
      <c r="M3486" s="64" t="s">
        <v>236</v>
      </c>
      <c r="N3486" s="64" t="s">
        <v>254</v>
      </c>
      <c r="O3486" s="64" t="s">
        <v>568</v>
      </c>
    </row>
    <row r="3487" spans="2:15" x14ac:dyDescent="0.3">
      <c r="B3487" t="s">
        <v>1536</v>
      </c>
      <c r="C3487" t="s">
        <v>13797</v>
      </c>
      <c r="D3487" t="s">
        <v>2095</v>
      </c>
      <c r="E3487" s="64">
        <v>1</v>
      </c>
      <c r="F3487" s="64">
        <v>0</v>
      </c>
      <c r="G3487" s="47">
        <v>41698</v>
      </c>
      <c r="H3487" s="71">
        <v>9</v>
      </c>
      <c r="I3487" s="64">
        <v>-1</v>
      </c>
      <c r="J3487" s="64" t="s">
        <v>1538</v>
      </c>
      <c r="K3487" s="64" t="s">
        <v>2176</v>
      </c>
      <c r="L3487" s="64" t="s">
        <v>5495</v>
      </c>
      <c r="M3487" s="64" t="s">
        <v>236</v>
      </c>
      <c r="N3487" s="64" t="s">
        <v>254</v>
      </c>
      <c r="O3487" s="64" t="s">
        <v>568</v>
      </c>
    </row>
    <row r="3488" spans="2:15" x14ac:dyDescent="0.3">
      <c r="B3488" t="s">
        <v>1536</v>
      </c>
      <c r="C3488" t="s">
        <v>14055</v>
      </c>
      <c r="D3488" t="s">
        <v>1520</v>
      </c>
      <c r="E3488" s="64">
        <v>0</v>
      </c>
      <c r="F3488" s="64">
        <v>0</v>
      </c>
      <c r="G3488" s="47">
        <v>41698</v>
      </c>
      <c r="H3488" s="71">
        <v>9</v>
      </c>
      <c r="I3488" s="64">
        <v>-1</v>
      </c>
      <c r="J3488" s="64" t="s">
        <v>1538</v>
      </c>
      <c r="K3488" s="64" t="s">
        <v>2160</v>
      </c>
      <c r="L3488" s="64" t="s">
        <v>12859</v>
      </c>
      <c r="M3488" s="64" t="s">
        <v>236</v>
      </c>
      <c r="N3488" s="64" t="s">
        <v>254</v>
      </c>
      <c r="O3488" s="64" t="s">
        <v>568</v>
      </c>
    </row>
    <row r="3489" spans="2:15" x14ac:dyDescent="0.3">
      <c r="B3489" t="s">
        <v>1536</v>
      </c>
      <c r="C3489" t="s">
        <v>14610</v>
      </c>
      <c r="D3489" t="s">
        <v>1594</v>
      </c>
      <c r="E3489" s="64">
        <v>0</v>
      </c>
      <c r="F3489" s="64">
        <v>0</v>
      </c>
      <c r="G3489" s="47">
        <v>41696</v>
      </c>
      <c r="H3489" s="71">
        <v>9</v>
      </c>
      <c r="I3489" s="64">
        <v>-1</v>
      </c>
      <c r="J3489" s="64" t="s">
        <v>1538</v>
      </c>
      <c r="K3489" s="64" t="s">
        <v>2176</v>
      </c>
      <c r="L3489" s="64" t="s">
        <v>13279</v>
      </c>
      <c r="M3489" s="64" t="s">
        <v>242</v>
      </c>
      <c r="N3489" s="64" t="s">
        <v>254</v>
      </c>
      <c r="O3489" s="64" t="s">
        <v>568</v>
      </c>
    </row>
    <row r="3490" spans="2:15" x14ac:dyDescent="0.3">
      <c r="B3490" t="s">
        <v>1536</v>
      </c>
      <c r="C3490" t="s">
        <v>11779</v>
      </c>
      <c r="D3490" t="s">
        <v>2184</v>
      </c>
      <c r="E3490" s="64">
        <v>0</v>
      </c>
      <c r="F3490" s="64">
        <v>0</v>
      </c>
      <c r="G3490" s="47">
        <v>41682</v>
      </c>
      <c r="H3490" s="71">
        <v>9</v>
      </c>
      <c r="I3490" s="64">
        <v>83034</v>
      </c>
      <c r="J3490" s="64" t="s">
        <v>249</v>
      </c>
      <c r="K3490" s="64" t="s">
        <v>2176</v>
      </c>
      <c r="L3490" s="64" t="s">
        <v>11780</v>
      </c>
      <c r="M3490" s="64" t="s">
        <v>241</v>
      </c>
      <c r="N3490" s="64" t="s">
        <v>254</v>
      </c>
      <c r="O3490" s="64" t="s">
        <v>568</v>
      </c>
    </row>
    <row r="3491" spans="2:15" x14ac:dyDescent="0.3">
      <c r="B3491" t="s">
        <v>1536</v>
      </c>
      <c r="C3491" t="s">
        <v>14773</v>
      </c>
      <c r="D3491" t="s">
        <v>1537</v>
      </c>
      <c r="E3491" s="64">
        <v>0</v>
      </c>
      <c r="F3491" s="64">
        <v>0</v>
      </c>
      <c r="G3491" s="47">
        <v>41697</v>
      </c>
      <c r="H3491" s="71">
        <v>9</v>
      </c>
      <c r="I3491" s="64">
        <v>-1</v>
      </c>
      <c r="J3491" s="64" t="s">
        <v>1538</v>
      </c>
      <c r="K3491" s="64" t="s">
        <v>2160</v>
      </c>
      <c r="L3491" s="64" t="s">
        <v>2936</v>
      </c>
      <c r="M3491" s="64" t="s">
        <v>239</v>
      </c>
      <c r="N3491" s="64" t="s">
        <v>254</v>
      </c>
      <c r="O3491" s="64" t="s">
        <v>568</v>
      </c>
    </row>
    <row r="3492" spans="2:15" x14ac:dyDescent="0.3">
      <c r="B3492" t="s">
        <v>1536</v>
      </c>
      <c r="C3492" t="s">
        <v>14853</v>
      </c>
      <c r="D3492" t="s">
        <v>1581</v>
      </c>
      <c r="E3492" s="64">
        <v>0</v>
      </c>
      <c r="F3492" s="64">
        <v>0</v>
      </c>
      <c r="G3492" s="47">
        <v>41695</v>
      </c>
      <c r="H3492" s="71">
        <v>9</v>
      </c>
      <c r="I3492" s="64">
        <v>-1</v>
      </c>
      <c r="J3492" s="64" t="s">
        <v>249</v>
      </c>
      <c r="K3492" s="64" t="s">
        <v>2160</v>
      </c>
      <c r="L3492" s="64" t="s">
        <v>12861</v>
      </c>
      <c r="M3492" s="64" t="s">
        <v>246</v>
      </c>
      <c r="N3492" s="64" t="s">
        <v>254</v>
      </c>
      <c r="O3492" s="64" t="s">
        <v>568</v>
      </c>
    </row>
    <row r="3493" spans="2:15" x14ac:dyDescent="0.3">
      <c r="B3493" t="s">
        <v>1536</v>
      </c>
      <c r="C3493" t="s">
        <v>15033</v>
      </c>
      <c r="D3493" t="s">
        <v>1738</v>
      </c>
      <c r="E3493" s="64">
        <v>0</v>
      </c>
      <c r="F3493" s="64">
        <v>0</v>
      </c>
      <c r="G3493" s="47">
        <v>41698</v>
      </c>
      <c r="H3493" s="71">
        <v>9</v>
      </c>
      <c r="I3493" s="64">
        <v>-1</v>
      </c>
      <c r="J3493" s="64" t="s">
        <v>1538</v>
      </c>
      <c r="K3493" s="64" t="s">
        <v>2176</v>
      </c>
      <c r="L3493" s="64" t="s">
        <v>12969</v>
      </c>
      <c r="M3493" s="64" t="s">
        <v>242</v>
      </c>
      <c r="N3493" s="64" t="s">
        <v>254</v>
      </c>
      <c r="O3493" s="64" t="s">
        <v>568</v>
      </c>
    </row>
    <row r="3494" spans="2:15" x14ac:dyDescent="0.3">
      <c r="B3494" t="s">
        <v>1536</v>
      </c>
      <c r="C3494" t="s">
        <v>15342</v>
      </c>
      <c r="D3494" t="s">
        <v>14070</v>
      </c>
      <c r="E3494" s="64">
        <v>0</v>
      </c>
      <c r="F3494" s="64">
        <v>0</v>
      </c>
      <c r="G3494" s="47">
        <v>41696</v>
      </c>
      <c r="H3494" s="71">
        <v>9</v>
      </c>
      <c r="I3494" s="64">
        <v>-1</v>
      </c>
      <c r="J3494" s="64" t="s">
        <v>1538</v>
      </c>
      <c r="K3494" s="64" t="s">
        <v>2176</v>
      </c>
      <c r="L3494" s="64" t="s">
        <v>11288</v>
      </c>
      <c r="M3494" s="64" t="s">
        <v>242</v>
      </c>
      <c r="N3494" s="64" t="s">
        <v>254</v>
      </c>
      <c r="O3494" s="64" t="s">
        <v>568</v>
      </c>
    </row>
    <row r="3495" spans="2:15" x14ac:dyDescent="0.3">
      <c r="B3495" t="s">
        <v>1536</v>
      </c>
      <c r="C3495" t="s">
        <v>15696</v>
      </c>
      <c r="D3495" t="s">
        <v>1773</v>
      </c>
      <c r="E3495" s="64">
        <v>0</v>
      </c>
      <c r="F3495" s="64">
        <v>0</v>
      </c>
      <c r="G3495" s="47">
        <v>41681</v>
      </c>
      <c r="H3495" s="71">
        <v>9</v>
      </c>
      <c r="I3495" s="64">
        <v>-1</v>
      </c>
      <c r="J3495" s="64" t="s">
        <v>249</v>
      </c>
      <c r="K3495" s="64" t="s">
        <v>2176</v>
      </c>
      <c r="L3495" s="64" t="s">
        <v>11288</v>
      </c>
      <c r="M3495" s="64" t="s">
        <v>241</v>
      </c>
      <c r="N3495" s="64" t="s">
        <v>254</v>
      </c>
      <c r="O3495" s="64" t="s">
        <v>568</v>
      </c>
    </row>
    <row r="3496" spans="2:15" x14ac:dyDescent="0.3">
      <c r="B3496" t="s">
        <v>1536</v>
      </c>
      <c r="C3496" t="s">
        <v>15752</v>
      </c>
      <c r="D3496" t="s">
        <v>1452</v>
      </c>
      <c r="E3496" s="64">
        <v>0</v>
      </c>
      <c r="F3496" s="64">
        <v>0</v>
      </c>
      <c r="G3496" s="47">
        <v>41698</v>
      </c>
      <c r="H3496" s="71">
        <v>9</v>
      </c>
      <c r="I3496" s="64">
        <v>-1</v>
      </c>
      <c r="J3496" s="64" t="s">
        <v>1538</v>
      </c>
      <c r="K3496" s="64" t="s">
        <v>2160</v>
      </c>
      <c r="L3496" s="64" t="s">
        <v>4235</v>
      </c>
      <c r="M3496" s="64" t="s">
        <v>236</v>
      </c>
      <c r="N3496" s="64" t="s">
        <v>254</v>
      </c>
      <c r="O3496" s="64" t="s">
        <v>568</v>
      </c>
    </row>
    <row r="3497" spans="2:15" x14ac:dyDescent="0.3">
      <c r="B3497" t="s">
        <v>1536</v>
      </c>
      <c r="C3497" t="s">
        <v>15800</v>
      </c>
      <c r="D3497" t="s">
        <v>264</v>
      </c>
      <c r="E3497" s="64">
        <v>0</v>
      </c>
      <c r="F3497" s="64">
        <v>0</v>
      </c>
      <c r="G3497" s="47">
        <v>41683</v>
      </c>
      <c r="H3497" s="71">
        <v>9</v>
      </c>
      <c r="I3497" s="64">
        <v>-1</v>
      </c>
      <c r="J3497" s="64" t="s">
        <v>1538</v>
      </c>
      <c r="K3497" s="64" t="s">
        <v>2160</v>
      </c>
      <c r="L3497" s="64" t="s">
        <v>2936</v>
      </c>
      <c r="M3497" s="64" t="s">
        <v>236</v>
      </c>
      <c r="N3497" s="64" t="s">
        <v>254</v>
      </c>
      <c r="O3497" s="64" t="s">
        <v>568</v>
      </c>
    </row>
    <row r="3498" spans="2:15" x14ac:dyDescent="0.3">
      <c r="B3498" t="s">
        <v>1536</v>
      </c>
      <c r="C3498" t="s">
        <v>15888</v>
      </c>
      <c r="D3498" t="s">
        <v>1429</v>
      </c>
      <c r="E3498" s="64">
        <v>0</v>
      </c>
      <c r="F3498" s="64">
        <v>0</v>
      </c>
      <c r="G3498" s="47">
        <v>41681</v>
      </c>
      <c r="H3498" s="71">
        <v>9</v>
      </c>
      <c r="I3498" s="64">
        <v>-1</v>
      </c>
      <c r="J3498" s="64" t="s">
        <v>249</v>
      </c>
      <c r="K3498" s="64" t="s">
        <v>2160</v>
      </c>
      <c r="L3498" s="64" t="s">
        <v>3939</v>
      </c>
      <c r="M3498" s="64" t="s">
        <v>236</v>
      </c>
      <c r="N3498" s="64" t="s">
        <v>254</v>
      </c>
      <c r="O3498" s="64" t="s">
        <v>568</v>
      </c>
    </row>
    <row r="3499" spans="2:15" x14ac:dyDescent="0.3">
      <c r="B3499" t="s">
        <v>1536</v>
      </c>
      <c r="C3499" t="s">
        <v>11641</v>
      </c>
      <c r="D3499" t="s">
        <v>2227</v>
      </c>
      <c r="E3499" s="64">
        <v>0</v>
      </c>
      <c r="F3499" s="64">
        <v>0</v>
      </c>
      <c r="G3499" s="47">
        <v>41688</v>
      </c>
      <c r="H3499" s="71">
        <v>9</v>
      </c>
      <c r="I3499" s="64">
        <v>117898</v>
      </c>
      <c r="J3499" s="64" t="s">
        <v>249</v>
      </c>
      <c r="K3499" s="64" t="s">
        <v>2160</v>
      </c>
      <c r="L3499" s="64" t="s">
        <v>11522</v>
      </c>
      <c r="M3499" s="64" t="s">
        <v>236</v>
      </c>
      <c r="N3499" s="64" t="s">
        <v>254</v>
      </c>
      <c r="O3499" s="64" t="s">
        <v>568</v>
      </c>
    </row>
    <row r="3500" spans="2:15" x14ac:dyDescent="0.3">
      <c r="B3500" t="s">
        <v>1536</v>
      </c>
      <c r="C3500" t="s">
        <v>15963</v>
      </c>
      <c r="D3500" t="s">
        <v>1406</v>
      </c>
      <c r="E3500" s="64">
        <v>0</v>
      </c>
      <c r="F3500" s="64">
        <v>0</v>
      </c>
      <c r="G3500" s="47">
        <v>41684</v>
      </c>
      <c r="H3500" s="71">
        <v>9</v>
      </c>
      <c r="I3500" s="64">
        <v>-1</v>
      </c>
      <c r="J3500" s="64" t="s">
        <v>249</v>
      </c>
      <c r="K3500" s="64" t="s">
        <v>2160</v>
      </c>
      <c r="L3500" s="64" t="s">
        <v>2971</v>
      </c>
      <c r="M3500" s="64" t="s">
        <v>236</v>
      </c>
      <c r="N3500" s="64" t="s">
        <v>254</v>
      </c>
      <c r="O3500" s="64" t="s">
        <v>568</v>
      </c>
    </row>
    <row r="3501" spans="2:15" x14ac:dyDescent="0.3">
      <c r="B3501" t="s">
        <v>1536</v>
      </c>
      <c r="C3501" t="s">
        <v>12160</v>
      </c>
      <c r="D3501" t="s">
        <v>2268</v>
      </c>
      <c r="E3501" s="64">
        <v>0</v>
      </c>
      <c r="F3501" s="64">
        <v>0</v>
      </c>
      <c r="G3501" s="47">
        <v>41690</v>
      </c>
      <c r="H3501" s="71">
        <v>9</v>
      </c>
      <c r="I3501" s="64">
        <v>35418</v>
      </c>
      <c r="J3501" s="64" t="s">
        <v>1538</v>
      </c>
      <c r="K3501" s="64" t="s">
        <v>2160</v>
      </c>
      <c r="L3501" s="64" t="s">
        <v>4726</v>
      </c>
      <c r="M3501" s="64" t="s">
        <v>236</v>
      </c>
      <c r="N3501" s="64" t="s">
        <v>254</v>
      </c>
      <c r="O3501" s="64" t="s">
        <v>568</v>
      </c>
    </row>
    <row r="3502" spans="2:15" x14ac:dyDescent="0.3">
      <c r="B3502" t="s">
        <v>1536</v>
      </c>
      <c r="C3502" t="s">
        <v>16232</v>
      </c>
      <c r="D3502" t="s">
        <v>13935</v>
      </c>
      <c r="E3502" s="64">
        <v>0</v>
      </c>
      <c r="F3502" s="64">
        <v>0</v>
      </c>
      <c r="G3502" s="47">
        <v>41681</v>
      </c>
      <c r="H3502" s="71">
        <v>9</v>
      </c>
      <c r="I3502" s="64">
        <v>-1</v>
      </c>
      <c r="J3502" s="64" t="s">
        <v>1538</v>
      </c>
      <c r="K3502" s="64" t="s">
        <v>2160</v>
      </c>
      <c r="L3502" s="64" t="s">
        <v>2936</v>
      </c>
      <c r="M3502" s="64" t="s">
        <v>236</v>
      </c>
      <c r="N3502" s="64" t="s">
        <v>254</v>
      </c>
      <c r="O3502" s="64" t="s">
        <v>568</v>
      </c>
    </row>
    <row r="3503" spans="2:15" x14ac:dyDescent="0.3">
      <c r="B3503" t="s">
        <v>1536</v>
      </c>
      <c r="C3503" t="s">
        <v>16357</v>
      </c>
      <c r="D3503" t="s">
        <v>1450</v>
      </c>
      <c r="E3503" s="64">
        <v>2</v>
      </c>
      <c r="F3503" s="64">
        <v>9501.9699999999993</v>
      </c>
      <c r="G3503" s="47">
        <v>41698</v>
      </c>
      <c r="H3503" s="71">
        <v>9</v>
      </c>
      <c r="I3503" s="64">
        <v>-1</v>
      </c>
      <c r="J3503" s="64" t="s">
        <v>249</v>
      </c>
      <c r="K3503" s="64" t="s">
        <v>2160</v>
      </c>
      <c r="L3503" s="64" t="s">
        <v>2936</v>
      </c>
      <c r="M3503" s="64" t="s">
        <v>236</v>
      </c>
      <c r="N3503" s="64" t="s">
        <v>254</v>
      </c>
      <c r="O3503" s="64" t="s">
        <v>568</v>
      </c>
    </row>
    <row r="3504" spans="2:15" x14ac:dyDescent="0.3">
      <c r="B3504" t="s">
        <v>1536</v>
      </c>
      <c r="C3504" t="s">
        <v>16476</v>
      </c>
      <c r="D3504" t="s">
        <v>1442</v>
      </c>
      <c r="E3504" s="64">
        <v>1</v>
      </c>
      <c r="F3504" s="64">
        <v>1363.76</v>
      </c>
      <c r="G3504" s="47">
        <v>41695</v>
      </c>
      <c r="H3504" s="71">
        <v>9</v>
      </c>
      <c r="I3504" s="64">
        <v>-1</v>
      </c>
      <c r="J3504" s="64" t="s">
        <v>249</v>
      </c>
      <c r="K3504" s="64" t="s">
        <v>2160</v>
      </c>
      <c r="L3504" s="64" t="s">
        <v>4634</v>
      </c>
      <c r="M3504" s="64" t="s">
        <v>236</v>
      </c>
      <c r="N3504" s="64" t="s">
        <v>254</v>
      </c>
      <c r="O3504" s="64" t="s">
        <v>568</v>
      </c>
    </row>
    <row r="3505" spans="2:15" x14ac:dyDescent="0.3">
      <c r="B3505" t="s">
        <v>1536</v>
      </c>
      <c r="C3505" t="s">
        <v>17163</v>
      </c>
      <c r="D3505" t="s">
        <v>510</v>
      </c>
      <c r="E3505" s="64">
        <v>1</v>
      </c>
      <c r="F3505" s="64">
        <v>1363.76</v>
      </c>
      <c r="G3505" s="47">
        <v>41698</v>
      </c>
      <c r="H3505" s="71">
        <v>9</v>
      </c>
      <c r="I3505" s="64">
        <v>-1</v>
      </c>
      <c r="J3505" s="64" t="s">
        <v>1538</v>
      </c>
      <c r="K3505" s="64" t="s">
        <v>1535</v>
      </c>
      <c r="L3505" s="64" t="s">
        <v>1535</v>
      </c>
      <c r="M3505" s="64" t="s">
        <v>246</v>
      </c>
      <c r="N3505" s="64" t="s">
        <v>254</v>
      </c>
      <c r="O3505" s="64" t="s">
        <v>568</v>
      </c>
    </row>
    <row r="3506" spans="2:15" x14ac:dyDescent="0.3">
      <c r="B3506" t="s">
        <v>1536</v>
      </c>
      <c r="C3506" t="s">
        <v>17172</v>
      </c>
      <c r="D3506" t="s">
        <v>1595</v>
      </c>
      <c r="E3506" s="64">
        <v>0</v>
      </c>
      <c r="F3506" s="64">
        <v>0</v>
      </c>
      <c r="G3506" s="47">
        <v>41681</v>
      </c>
      <c r="H3506" s="71">
        <v>9</v>
      </c>
      <c r="I3506" s="64">
        <v>-1</v>
      </c>
      <c r="J3506" s="64" t="s">
        <v>249</v>
      </c>
      <c r="K3506" s="64" t="s">
        <v>1535</v>
      </c>
      <c r="L3506" s="64" t="s">
        <v>1535</v>
      </c>
      <c r="M3506" s="64" t="s">
        <v>246</v>
      </c>
      <c r="N3506" s="64" t="s">
        <v>254</v>
      </c>
      <c r="O3506" s="64" t="s">
        <v>568</v>
      </c>
    </row>
    <row r="3507" spans="2:15" x14ac:dyDescent="0.3">
      <c r="B3507" t="s">
        <v>1536</v>
      </c>
      <c r="C3507" t="s">
        <v>17577</v>
      </c>
      <c r="D3507" t="s">
        <v>555</v>
      </c>
      <c r="E3507" s="64">
        <v>0</v>
      </c>
      <c r="F3507" s="64">
        <v>0</v>
      </c>
      <c r="G3507" s="47">
        <v>41677</v>
      </c>
      <c r="H3507" s="71">
        <v>9</v>
      </c>
      <c r="I3507" s="64">
        <v>-1</v>
      </c>
      <c r="J3507" s="64" t="s">
        <v>249</v>
      </c>
      <c r="K3507" s="64" t="s">
        <v>1535</v>
      </c>
      <c r="L3507" s="64" t="s">
        <v>1535</v>
      </c>
      <c r="M3507" s="64" t="s">
        <v>246</v>
      </c>
      <c r="N3507" s="64" t="s">
        <v>254</v>
      </c>
      <c r="O3507" s="64" t="s">
        <v>568</v>
      </c>
    </row>
    <row r="3508" spans="2:15" x14ac:dyDescent="0.3">
      <c r="B3508" t="s">
        <v>1536</v>
      </c>
      <c r="C3508" t="s">
        <v>12356</v>
      </c>
      <c r="D3508" t="s">
        <v>557</v>
      </c>
      <c r="E3508" s="64">
        <v>0</v>
      </c>
      <c r="F3508" s="64">
        <v>0</v>
      </c>
      <c r="G3508" s="47">
        <v>41660</v>
      </c>
      <c r="H3508" s="71">
        <v>9.0833333333333339</v>
      </c>
      <c r="I3508" s="64">
        <v>-1</v>
      </c>
      <c r="J3508" s="64" t="s">
        <v>1538</v>
      </c>
      <c r="K3508" s="64" t="s">
        <v>1535</v>
      </c>
      <c r="L3508" s="64" t="s">
        <v>1535</v>
      </c>
      <c r="M3508" s="64" t="s">
        <v>236</v>
      </c>
      <c r="N3508" s="64" t="s">
        <v>254</v>
      </c>
      <c r="O3508" s="64" t="s">
        <v>568</v>
      </c>
    </row>
    <row r="3509" spans="2:15" x14ac:dyDescent="0.3">
      <c r="B3509" t="s">
        <v>1536</v>
      </c>
      <c r="C3509" t="s">
        <v>12776</v>
      </c>
      <c r="D3509" t="s">
        <v>1710</v>
      </c>
      <c r="E3509" s="64">
        <v>0</v>
      </c>
      <c r="F3509" s="64">
        <v>0</v>
      </c>
      <c r="G3509" s="47">
        <v>41670</v>
      </c>
      <c r="H3509" s="71">
        <v>9.0833333333333339</v>
      </c>
      <c r="I3509" s="64">
        <v>-1</v>
      </c>
      <c r="J3509" s="64" t="s">
        <v>1538</v>
      </c>
      <c r="K3509" s="64" t="s">
        <v>1535</v>
      </c>
      <c r="L3509" s="64" t="s">
        <v>1535</v>
      </c>
      <c r="M3509" s="64" t="s">
        <v>236</v>
      </c>
      <c r="N3509" s="64" t="s">
        <v>254</v>
      </c>
      <c r="O3509" s="64" t="s">
        <v>568</v>
      </c>
    </row>
    <row r="3510" spans="2:15" x14ac:dyDescent="0.3">
      <c r="B3510" t="s">
        <v>1536</v>
      </c>
      <c r="C3510" t="s">
        <v>12847</v>
      </c>
      <c r="D3510" t="s">
        <v>510</v>
      </c>
      <c r="E3510" s="64">
        <v>0</v>
      </c>
      <c r="F3510" s="64">
        <v>0</v>
      </c>
      <c r="G3510" s="47">
        <v>41668</v>
      </c>
      <c r="H3510" s="71">
        <v>9.0833333333333339</v>
      </c>
      <c r="I3510" s="64">
        <v>-1</v>
      </c>
      <c r="J3510" s="64" t="s">
        <v>249</v>
      </c>
      <c r="K3510" s="64" t="s">
        <v>1535</v>
      </c>
      <c r="L3510" s="64" t="s">
        <v>1535</v>
      </c>
      <c r="M3510" s="64" t="s">
        <v>236</v>
      </c>
      <c r="N3510" s="64" t="s">
        <v>254</v>
      </c>
      <c r="O3510" s="64" t="s">
        <v>568</v>
      </c>
    </row>
    <row r="3511" spans="2:15" x14ac:dyDescent="0.3">
      <c r="B3511" t="s">
        <v>1536</v>
      </c>
      <c r="C3511" t="s">
        <v>12888</v>
      </c>
      <c r="D3511" t="s">
        <v>417</v>
      </c>
      <c r="E3511" s="64">
        <v>0</v>
      </c>
      <c r="F3511" s="64">
        <v>0</v>
      </c>
      <c r="G3511" s="47">
        <v>41670</v>
      </c>
      <c r="H3511" s="71">
        <v>9.0833333333333339</v>
      </c>
      <c r="I3511" s="64">
        <v>-1</v>
      </c>
      <c r="J3511" s="64" t="s">
        <v>249</v>
      </c>
      <c r="K3511" s="64" t="s">
        <v>1535</v>
      </c>
      <c r="L3511" s="64" t="s">
        <v>1535</v>
      </c>
      <c r="M3511" s="64" t="s">
        <v>236</v>
      </c>
      <c r="N3511" s="64" t="s">
        <v>254</v>
      </c>
      <c r="O3511" s="64" t="s">
        <v>568</v>
      </c>
    </row>
    <row r="3512" spans="2:15" x14ac:dyDescent="0.3">
      <c r="B3512" t="s">
        <v>1536</v>
      </c>
      <c r="C3512" t="s">
        <v>11565</v>
      </c>
      <c r="D3512" t="s">
        <v>2332</v>
      </c>
      <c r="E3512" s="64">
        <v>0</v>
      </c>
      <c r="F3512" s="64">
        <v>0</v>
      </c>
      <c r="G3512" s="47">
        <v>41670</v>
      </c>
      <c r="H3512" s="71">
        <v>9.0833333333333339</v>
      </c>
      <c r="I3512" s="64">
        <v>87820</v>
      </c>
      <c r="J3512" s="64" t="s">
        <v>1538</v>
      </c>
      <c r="K3512" s="64" t="s">
        <v>2176</v>
      </c>
      <c r="L3512" s="64" t="s">
        <v>11566</v>
      </c>
      <c r="M3512" s="64" t="s">
        <v>242</v>
      </c>
      <c r="N3512" s="64" t="s">
        <v>254</v>
      </c>
      <c r="O3512" s="64" t="s">
        <v>568</v>
      </c>
    </row>
    <row r="3513" spans="2:15" x14ac:dyDescent="0.3">
      <c r="B3513" t="s">
        <v>1536</v>
      </c>
      <c r="C3513" t="s">
        <v>13135</v>
      </c>
      <c r="D3513" t="s">
        <v>13136</v>
      </c>
      <c r="E3513" s="64">
        <v>1</v>
      </c>
      <c r="F3513" s="64">
        <v>1363.76</v>
      </c>
      <c r="G3513" s="47">
        <v>41670</v>
      </c>
      <c r="H3513" s="71">
        <v>9.0833333333333339</v>
      </c>
      <c r="I3513" s="64">
        <v>-1</v>
      </c>
      <c r="J3513" s="64" t="s">
        <v>1538</v>
      </c>
      <c r="K3513" s="64" t="s">
        <v>2160</v>
      </c>
      <c r="L3513" s="64" t="s">
        <v>4235</v>
      </c>
      <c r="M3513" s="64" t="s">
        <v>236</v>
      </c>
      <c r="N3513" s="64" t="s">
        <v>254</v>
      </c>
      <c r="O3513" s="64" t="s">
        <v>568</v>
      </c>
    </row>
    <row r="3514" spans="2:15" x14ac:dyDescent="0.3">
      <c r="B3514" t="s">
        <v>1546</v>
      </c>
      <c r="C3514" t="s">
        <v>13349</v>
      </c>
      <c r="D3514" t="s">
        <v>1685</v>
      </c>
      <c r="E3514" s="64">
        <v>0</v>
      </c>
      <c r="F3514" s="64">
        <v>0</v>
      </c>
      <c r="G3514" s="47">
        <v>41641</v>
      </c>
      <c r="H3514" s="71">
        <v>9.0833333333333339</v>
      </c>
      <c r="I3514" s="64">
        <v>-1</v>
      </c>
      <c r="J3514" s="64" t="s">
        <v>1538</v>
      </c>
      <c r="K3514" s="64" t="s">
        <v>2160</v>
      </c>
      <c r="L3514" s="64" t="s">
        <v>2992</v>
      </c>
      <c r="M3514" s="64" t="s">
        <v>242</v>
      </c>
      <c r="N3514" s="64" t="s">
        <v>254</v>
      </c>
      <c r="O3514" s="64" t="s">
        <v>568</v>
      </c>
    </row>
    <row r="3515" spans="2:15" x14ac:dyDescent="0.3">
      <c r="B3515" t="s">
        <v>1536</v>
      </c>
      <c r="C3515" t="s">
        <v>13582</v>
      </c>
      <c r="D3515" t="s">
        <v>13583</v>
      </c>
      <c r="E3515" s="64">
        <v>0</v>
      </c>
      <c r="F3515" s="64">
        <v>0</v>
      </c>
      <c r="G3515" s="47">
        <v>41653</v>
      </c>
      <c r="H3515" s="71">
        <v>9.0833333333333339</v>
      </c>
      <c r="I3515" s="64">
        <v>-1</v>
      </c>
      <c r="J3515" s="64" t="s">
        <v>249</v>
      </c>
      <c r="K3515" s="64" t="s">
        <v>2173</v>
      </c>
      <c r="L3515" s="64" t="s">
        <v>4391</v>
      </c>
      <c r="M3515" s="64" t="s">
        <v>246</v>
      </c>
      <c r="N3515" s="64" t="s">
        <v>254</v>
      </c>
      <c r="O3515" s="64" t="s">
        <v>568</v>
      </c>
    </row>
    <row r="3516" spans="2:15" x14ac:dyDescent="0.3">
      <c r="B3516" t="s">
        <v>1536</v>
      </c>
      <c r="C3516" t="s">
        <v>13585</v>
      </c>
      <c r="D3516" t="s">
        <v>2014</v>
      </c>
      <c r="E3516" s="64">
        <v>0</v>
      </c>
      <c r="F3516" s="64">
        <v>0</v>
      </c>
      <c r="G3516" s="47">
        <v>41670</v>
      </c>
      <c r="H3516" s="71">
        <v>9.0833333333333339</v>
      </c>
      <c r="I3516" s="64">
        <v>-1</v>
      </c>
      <c r="J3516" s="64" t="s">
        <v>1538</v>
      </c>
      <c r="K3516" s="64" t="s">
        <v>2176</v>
      </c>
      <c r="L3516" s="64" t="s">
        <v>5495</v>
      </c>
      <c r="M3516" s="64" t="s">
        <v>236</v>
      </c>
      <c r="N3516" s="64" t="s">
        <v>254</v>
      </c>
      <c r="O3516" s="64" t="s">
        <v>568</v>
      </c>
    </row>
    <row r="3517" spans="2:15" x14ac:dyDescent="0.3">
      <c r="B3517" t="s">
        <v>1536</v>
      </c>
      <c r="C3517" t="s">
        <v>13701</v>
      </c>
      <c r="D3517" t="s">
        <v>1660</v>
      </c>
      <c r="E3517" s="64">
        <v>0</v>
      </c>
      <c r="F3517" s="64">
        <v>0</v>
      </c>
      <c r="G3517" s="47">
        <v>41670</v>
      </c>
      <c r="H3517" s="71">
        <v>9.0833333333333339</v>
      </c>
      <c r="I3517" s="64">
        <v>-1</v>
      </c>
      <c r="J3517" s="64" t="s">
        <v>1538</v>
      </c>
      <c r="K3517" s="64" t="s">
        <v>2176</v>
      </c>
      <c r="L3517" s="64" t="s">
        <v>13702</v>
      </c>
      <c r="M3517" s="64" t="s">
        <v>241</v>
      </c>
      <c r="N3517" s="64" t="s">
        <v>254</v>
      </c>
      <c r="O3517" s="64" t="s">
        <v>568</v>
      </c>
    </row>
    <row r="3518" spans="2:15" x14ac:dyDescent="0.3">
      <c r="B3518" t="s">
        <v>1536</v>
      </c>
      <c r="C3518" t="s">
        <v>11961</v>
      </c>
      <c r="D3518" t="s">
        <v>2221</v>
      </c>
      <c r="E3518" s="64">
        <v>0</v>
      </c>
      <c r="F3518" s="64">
        <v>0</v>
      </c>
      <c r="G3518" s="47">
        <v>41653</v>
      </c>
      <c r="H3518" s="71">
        <v>9.0833333333333339</v>
      </c>
      <c r="I3518" s="64">
        <v>194303</v>
      </c>
      <c r="J3518" s="64" t="s">
        <v>1538</v>
      </c>
      <c r="K3518" s="64" t="s">
        <v>2160</v>
      </c>
      <c r="L3518" s="64" t="s">
        <v>11962</v>
      </c>
      <c r="M3518" s="64" t="s">
        <v>236</v>
      </c>
      <c r="N3518" s="64" t="s">
        <v>254</v>
      </c>
      <c r="O3518" s="64" t="s">
        <v>568</v>
      </c>
    </row>
    <row r="3519" spans="2:15" x14ac:dyDescent="0.3">
      <c r="B3519" t="s">
        <v>1536</v>
      </c>
      <c r="C3519" t="s">
        <v>14254</v>
      </c>
      <c r="D3519" t="s">
        <v>1432</v>
      </c>
      <c r="E3519" s="64">
        <v>1</v>
      </c>
      <c r="F3519" s="64">
        <v>1363.76</v>
      </c>
      <c r="G3519" s="47">
        <v>41657</v>
      </c>
      <c r="H3519" s="71">
        <v>9.0833333333333339</v>
      </c>
      <c r="I3519" s="64">
        <v>-1</v>
      </c>
      <c r="J3519" s="64" t="s">
        <v>249</v>
      </c>
      <c r="K3519" s="64" t="s">
        <v>2160</v>
      </c>
      <c r="L3519" s="64" t="s">
        <v>2936</v>
      </c>
      <c r="M3519" s="64" t="s">
        <v>236</v>
      </c>
      <c r="N3519" s="64" t="s">
        <v>254</v>
      </c>
      <c r="O3519" s="64" t="s">
        <v>568</v>
      </c>
    </row>
    <row r="3520" spans="2:15" x14ac:dyDescent="0.3">
      <c r="B3520" t="s">
        <v>1536</v>
      </c>
      <c r="C3520" t="s">
        <v>14469</v>
      </c>
      <c r="D3520" t="s">
        <v>1591</v>
      </c>
      <c r="E3520" s="64">
        <v>0</v>
      </c>
      <c r="F3520" s="64">
        <v>0</v>
      </c>
      <c r="G3520" s="47">
        <v>41660</v>
      </c>
      <c r="H3520" s="71">
        <v>9.0833333333333339</v>
      </c>
      <c r="I3520" s="64">
        <v>-1</v>
      </c>
      <c r="J3520" s="64" t="s">
        <v>1538</v>
      </c>
      <c r="K3520" s="64" t="s">
        <v>2160</v>
      </c>
      <c r="L3520" s="64" t="s">
        <v>12861</v>
      </c>
      <c r="M3520" s="64" t="s">
        <v>239</v>
      </c>
      <c r="N3520" s="64" t="s">
        <v>254</v>
      </c>
      <c r="O3520" s="64" t="s">
        <v>568</v>
      </c>
    </row>
    <row r="3521" spans="2:15" x14ac:dyDescent="0.3">
      <c r="B3521" t="s">
        <v>1536</v>
      </c>
      <c r="C3521" t="s">
        <v>14553</v>
      </c>
      <c r="D3521" t="s">
        <v>312</v>
      </c>
      <c r="E3521" s="64">
        <v>0</v>
      </c>
      <c r="F3521" s="64">
        <v>0</v>
      </c>
      <c r="G3521" s="47">
        <v>41659</v>
      </c>
      <c r="H3521" s="71">
        <v>9.0833333333333339</v>
      </c>
      <c r="I3521" s="64">
        <v>-1</v>
      </c>
      <c r="J3521" s="64" t="s">
        <v>249</v>
      </c>
      <c r="K3521" s="64" t="s">
        <v>2173</v>
      </c>
      <c r="L3521" s="64" t="s">
        <v>4235</v>
      </c>
      <c r="M3521" s="64" t="s">
        <v>242</v>
      </c>
      <c r="N3521" s="64" t="s">
        <v>254</v>
      </c>
      <c r="O3521" s="64" t="s">
        <v>568</v>
      </c>
    </row>
    <row r="3522" spans="2:15" x14ac:dyDescent="0.3">
      <c r="B3522" t="s">
        <v>1536</v>
      </c>
      <c r="C3522" t="s">
        <v>14587</v>
      </c>
      <c r="D3522" t="s">
        <v>2364</v>
      </c>
      <c r="E3522" s="64">
        <v>0</v>
      </c>
      <c r="F3522" s="64">
        <v>0</v>
      </c>
      <c r="G3522" s="47">
        <v>41652</v>
      </c>
      <c r="H3522" s="71">
        <v>9.0833333333333339</v>
      </c>
      <c r="I3522" s="64">
        <v>-1</v>
      </c>
      <c r="J3522" s="64" t="s">
        <v>1538</v>
      </c>
      <c r="K3522" s="64" t="s">
        <v>2160</v>
      </c>
      <c r="L3522" s="64" t="s">
        <v>2936</v>
      </c>
      <c r="M3522" s="64" t="s">
        <v>236</v>
      </c>
      <c r="N3522" s="64" t="s">
        <v>254</v>
      </c>
      <c r="O3522" s="64" t="s">
        <v>568</v>
      </c>
    </row>
    <row r="3523" spans="2:15" x14ac:dyDescent="0.3">
      <c r="B3523" t="s">
        <v>1536</v>
      </c>
      <c r="C3523" t="s">
        <v>14789</v>
      </c>
      <c r="D3523" t="s">
        <v>357</v>
      </c>
      <c r="E3523" s="64">
        <v>0</v>
      </c>
      <c r="F3523" s="64">
        <v>0</v>
      </c>
      <c r="G3523" s="47">
        <v>41641</v>
      </c>
      <c r="H3523" s="71">
        <v>9.0833333333333339</v>
      </c>
      <c r="I3523" s="64">
        <v>-1</v>
      </c>
      <c r="J3523" s="64" t="s">
        <v>249</v>
      </c>
      <c r="K3523" s="64" t="s">
        <v>2160</v>
      </c>
      <c r="L3523" s="64" t="s">
        <v>4235</v>
      </c>
      <c r="M3523" s="64" t="s">
        <v>236</v>
      </c>
      <c r="N3523" s="64" t="s">
        <v>254</v>
      </c>
      <c r="O3523" s="64" t="s">
        <v>568</v>
      </c>
    </row>
    <row r="3524" spans="2:15" x14ac:dyDescent="0.3">
      <c r="B3524" t="s">
        <v>1536</v>
      </c>
      <c r="C3524" t="s">
        <v>14872</v>
      </c>
      <c r="D3524" t="s">
        <v>2254</v>
      </c>
      <c r="E3524" s="64">
        <v>0</v>
      </c>
      <c r="F3524" s="64">
        <v>0</v>
      </c>
      <c r="G3524" s="47">
        <v>41641</v>
      </c>
      <c r="H3524" s="71">
        <v>9.0833333333333339</v>
      </c>
      <c r="I3524" s="64">
        <v>61226</v>
      </c>
      <c r="J3524" s="64" t="s">
        <v>249</v>
      </c>
      <c r="K3524" s="64" t="s">
        <v>2176</v>
      </c>
      <c r="L3524" s="64" t="s">
        <v>14873</v>
      </c>
      <c r="M3524" s="64" t="s">
        <v>236</v>
      </c>
      <c r="N3524" s="64" t="s">
        <v>254</v>
      </c>
      <c r="O3524" s="64" t="s">
        <v>568</v>
      </c>
    </row>
    <row r="3525" spans="2:15" x14ac:dyDescent="0.3">
      <c r="B3525" t="s">
        <v>1536</v>
      </c>
      <c r="C3525" t="s">
        <v>15352</v>
      </c>
      <c r="D3525" t="s">
        <v>2372</v>
      </c>
      <c r="E3525" s="64">
        <v>0</v>
      </c>
      <c r="F3525" s="64">
        <v>0</v>
      </c>
      <c r="G3525" s="47">
        <v>41640</v>
      </c>
      <c r="H3525" s="71">
        <v>9.0833333333333339</v>
      </c>
      <c r="I3525" s="64">
        <v>-1</v>
      </c>
      <c r="J3525" s="64" t="s">
        <v>249</v>
      </c>
      <c r="K3525" s="64" t="s">
        <v>2160</v>
      </c>
      <c r="L3525" s="64" t="s">
        <v>2936</v>
      </c>
      <c r="M3525" s="64" t="s">
        <v>236</v>
      </c>
      <c r="N3525" s="64" t="s">
        <v>254</v>
      </c>
      <c r="O3525" s="64" t="s">
        <v>568</v>
      </c>
    </row>
    <row r="3526" spans="2:15" x14ac:dyDescent="0.3">
      <c r="B3526" t="s">
        <v>1536</v>
      </c>
      <c r="C3526" t="s">
        <v>15440</v>
      </c>
      <c r="D3526" t="s">
        <v>1893</v>
      </c>
      <c r="E3526" s="64">
        <v>0</v>
      </c>
      <c r="F3526" s="64">
        <v>0</v>
      </c>
      <c r="G3526" s="47">
        <v>41641</v>
      </c>
      <c r="H3526" s="71">
        <v>9.0833333333333339</v>
      </c>
      <c r="I3526" s="64">
        <v>123298</v>
      </c>
      <c r="J3526" s="64" t="s">
        <v>1538</v>
      </c>
      <c r="K3526" s="64" t="s">
        <v>2176</v>
      </c>
      <c r="L3526" s="64" t="s">
        <v>13279</v>
      </c>
      <c r="M3526" s="64" t="s">
        <v>242</v>
      </c>
      <c r="N3526" s="64" t="s">
        <v>254</v>
      </c>
      <c r="O3526" s="64" t="s">
        <v>568</v>
      </c>
    </row>
    <row r="3527" spans="2:15" x14ac:dyDescent="0.3">
      <c r="B3527" t="s">
        <v>1536</v>
      </c>
      <c r="C3527" t="s">
        <v>16178</v>
      </c>
      <c r="D3527" t="s">
        <v>1441</v>
      </c>
      <c r="E3527" s="64">
        <v>0</v>
      </c>
      <c r="F3527" s="64">
        <v>0</v>
      </c>
      <c r="G3527" s="47">
        <v>41653</v>
      </c>
      <c r="H3527" s="71">
        <v>9.0833333333333339</v>
      </c>
      <c r="I3527" s="64">
        <v>-1</v>
      </c>
      <c r="J3527" s="64" t="s">
        <v>1538</v>
      </c>
      <c r="K3527" s="64" t="s">
        <v>2176</v>
      </c>
      <c r="L3527" s="64" t="s">
        <v>16179</v>
      </c>
      <c r="M3527" s="64" t="s">
        <v>236</v>
      </c>
      <c r="N3527" s="64" t="s">
        <v>254</v>
      </c>
      <c r="O3527" s="64" t="s">
        <v>568</v>
      </c>
    </row>
    <row r="3528" spans="2:15" x14ac:dyDescent="0.3">
      <c r="B3528" t="s">
        <v>1536</v>
      </c>
      <c r="C3528" t="s">
        <v>16306</v>
      </c>
      <c r="D3528" t="s">
        <v>1766</v>
      </c>
      <c r="E3528" s="64">
        <v>0</v>
      </c>
      <c r="F3528" s="64">
        <v>0</v>
      </c>
      <c r="G3528" s="47">
        <v>41641</v>
      </c>
      <c r="H3528" s="71">
        <v>9.0833333333333339</v>
      </c>
      <c r="I3528" s="64">
        <v>-1</v>
      </c>
      <c r="J3528" s="64" t="s">
        <v>1538</v>
      </c>
      <c r="K3528" s="64" t="s">
        <v>2160</v>
      </c>
      <c r="L3528" s="64" t="s">
        <v>4235</v>
      </c>
      <c r="M3528" s="64" t="s">
        <v>242</v>
      </c>
      <c r="N3528" s="64" t="s">
        <v>254</v>
      </c>
      <c r="O3528" s="64" t="s">
        <v>568</v>
      </c>
    </row>
    <row r="3529" spans="2:15" x14ac:dyDescent="0.3">
      <c r="B3529" t="s">
        <v>1536</v>
      </c>
      <c r="C3529" t="s">
        <v>16484</v>
      </c>
      <c r="D3529" t="s">
        <v>1675</v>
      </c>
      <c r="E3529" s="64">
        <v>0</v>
      </c>
      <c r="F3529" s="64">
        <v>0</v>
      </c>
      <c r="G3529" s="47">
        <v>41641</v>
      </c>
      <c r="H3529" s="71">
        <v>9.0833333333333339</v>
      </c>
      <c r="I3529" s="64">
        <v>-1</v>
      </c>
      <c r="J3529" s="64" t="s">
        <v>1538</v>
      </c>
      <c r="K3529" s="64" t="s">
        <v>2176</v>
      </c>
      <c r="L3529" s="64" t="s">
        <v>7845</v>
      </c>
      <c r="M3529" s="64" t="s">
        <v>246</v>
      </c>
      <c r="N3529" s="64" t="s">
        <v>254</v>
      </c>
      <c r="O3529" s="64" t="s">
        <v>568</v>
      </c>
    </row>
    <row r="3530" spans="2:15" x14ac:dyDescent="0.3">
      <c r="B3530" t="s">
        <v>1536</v>
      </c>
      <c r="C3530" t="s">
        <v>16846</v>
      </c>
      <c r="D3530" t="s">
        <v>489</v>
      </c>
      <c r="E3530" s="64">
        <v>0</v>
      </c>
      <c r="F3530" s="64">
        <v>0</v>
      </c>
      <c r="G3530" s="47">
        <v>41641</v>
      </c>
      <c r="H3530" s="71">
        <v>9.0833333333333339</v>
      </c>
      <c r="I3530" s="64">
        <v>-1</v>
      </c>
      <c r="J3530" s="64" t="s">
        <v>1538</v>
      </c>
      <c r="K3530" s="64" t="s">
        <v>1535</v>
      </c>
      <c r="L3530" s="64" t="s">
        <v>1535</v>
      </c>
      <c r="M3530" s="64" t="s">
        <v>236</v>
      </c>
      <c r="N3530" s="64" t="s">
        <v>254</v>
      </c>
      <c r="O3530" s="64" t="s">
        <v>568</v>
      </c>
    </row>
    <row r="3531" spans="2:15" x14ac:dyDescent="0.3">
      <c r="B3531" t="s">
        <v>1536</v>
      </c>
      <c r="C3531" t="s">
        <v>17028</v>
      </c>
      <c r="D3531" t="s">
        <v>2389</v>
      </c>
      <c r="E3531" s="64">
        <v>1</v>
      </c>
      <c r="F3531" s="64">
        <v>1363.76</v>
      </c>
      <c r="G3531" s="47">
        <v>41641</v>
      </c>
      <c r="H3531" s="71">
        <v>9.0833333333333339</v>
      </c>
      <c r="I3531" s="64">
        <v>-1</v>
      </c>
      <c r="J3531" s="64" t="s">
        <v>1538</v>
      </c>
      <c r="K3531" s="64" t="s">
        <v>1535</v>
      </c>
      <c r="L3531" s="64" t="s">
        <v>1535</v>
      </c>
      <c r="M3531" s="64" t="s">
        <v>242</v>
      </c>
      <c r="N3531" s="64" t="s">
        <v>254</v>
      </c>
      <c r="O3531" s="64" t="s">
        <v>568</v>
      </c>
    </row>
    <row r="3532" spans="2:15" x14ac:dyDescent="0.3">
      <c r="B3532" t="s">
        <v>1536</v>
      </c>
      <c r="C3532" t="s">
        <v>17140</v>
      </c>
      <c r="D3532" t="s">
        <v>517</v>
      </c>
      <c r="E3532" s="64">
        <v>0</v>
      </c>
      <c r="F3532" s="64">
        <v>0</v>
      </c>
      <c r="G3532" s="47">
        <v>41669</v>
      </c>
      <c r="H3532" s="71">
        <v>9.0833333333333339</v>
      </c>
      <c r="I3532" s="64">
        <v>-1</v>
      </c>
      <c r="J3532" s="64" t="s">
        <v>249</v>
      </c>
      <c r="K3532" s="64" t="s">
        <v>1535</v>
      </c>
      <c r="L3532" s="64" t="s">
        <v>1535</v>
      </c>
      <c r="M3532" s="64" t="s">
        <v>236</v>
      </c>
      <c r="N3532" s="64" t="s">
        <v>254</v>
      </c>
      <c r="O3532" s="64" t="s">
        <v>568</v>
      </c>
    </row>
    <row r="3533" spans="2:15" x14ac:dyDescent="0.3">
      <c r="B3533" t="s">
        <v>1536</v>
      </c>
      <c r="C3533" t="s">
        <v>17166</v>
      </c>
      <c r="D3533" t="s">
        <v>414</v>
      </c>
      <c r="E3533" s="64">
        <v>0</v>
      </c>
      <c r="F3533" s="64">
        <v>0</v>
      </c>
      <c r="G3533" s="47">
        <v>41668</v>
      </c>
      <c r="H3533" s="71">
        <v>9.0833333333333339</v>
      </c>
      <c r="I3533" s="64">
        <v>-1</v>
      </c>
      <c r="J3533" s="64" t="s">
        <v>249</v>
      </c>
      <c r="K3533" s="64" t="s">
        <v>1535</v>
      </c>
      <c r="L3533" s="64" t="s">
        <v>1535</v>
      </c>
      <c r="M3533" s="64" t="s">
        <v>236</v>
      </c>
      <c r="N3533" s="64" t="s">
        <v>254</v>
      </c>
      <c r="O3533" s="64" t="s">
        <v>568</v>
      </c>
    </row>
    <row r="3534" spans="2:15" x14ac:dyDescent="0.3">
      <c r="B3534" t="s">
        <v>1536</v>
      </c>
      <c r="C3534" t="s">
        <v>17280</v>
      </c>
      <c r="D3534" t="s">
        <v>1699</v>
      </c>
      <c r="E3534" s="64">
        <v>1</v>
      </c>
      <c r="F3534" s="64">
        <v>1363.76</v>
      </c>
      <c r="G3534" s="47">
        <v>41670</v>
      </c>
      <c r="H3534" s="71">
        <v>9.0833333333333339</v>
      </c>
      <c r="I3534" s="64">
        <v>-1</v>
      </c>
      <c r="J3534" s="64" t="s">
        <v>249</v>
      </c>
      <c r="K3534" s="64" t="s">
        <v>1535</v>
      </c>
      <c r="L3534" s="64" t="s">
        <v>1535</v>
      </c>
      <c r="M3534" s="64" t="s">
        <v>236</v>
      </c>
      <c r="N3534" s="64" t="s">
        <v>254</v>
      </c>
      <c r="O3534" s="64" t="s">
        <v>568</v>
      </c>
    </row>
    <row r="3535" spans="2:15" x14ac:dyDescent="0.3">
      <c r="B3535" t="s">
        <v>1536</v>
      </c>
      <c r="C3535" t="s">
        <v>17357</v>
      </c>
      <c r="D3535" t="s">
        <v>536</v>
      </c>
      <c r="E3535" s="64">
        <v>0</v>
      </c>
      <c r="F3535" s="64">
        <v>0</v>
      </c>
      <c r="G3535" s="47">
        <v>41669</v>
      </c>
      <c r="H3535" s="71">
        <v>9.0833333333333339</v>
      </c>
      <c r="I3535" s="64">
        <v>-1</v>
      </c>
      <c r="J3535" s="64" t="s">
        <v>1538</v>
      </c>
      <c r="K3535" s="64" t="s">
        <v>1535</v>
      </c>
      <c r="L3535" s="64" t="s">
        <v>1535</v>
      </c>
      <c r="M3535" s="64" t="s">
        <v>239</v>
      </c>
      <c r="N3535" s="64" t="s">
        <v>254</v>
      </c>
      <c r="O3535" s="64" t="s">
        <v>568</v>
      </c>
    </row>
    <row r="3536" spans="2:15" x14ac:dyDescent="0.3">
      <c r="B3536" t="s">
        <v>1536</v>
      </c>
      <c r="C3536" t="s">
        <v>17379</v>
      </c>
      <c r="D3536" t="s">
        <v>508</v>
      </c>
      <c r="E3536" s="64">
        <v>1</v>
      </c>
      <c r="F3536" s="64">
        <v>1363.76</v>
      </c>
      <c r="G3536" s="47">
        <v>41662</v>
      </c>
      <c r="H3536" s="71">
        <v>9.0833333333333339</v>
      </c>
      <c r="I3536" s="64">
        <v>-1</v>
      </c>
      <c r="J3536" s="64" t="s">
        <v>1538</v>
      </c>
      <c r="K3536" s="64" t="s">
        <v>1535</v>
      </c>
      <c r="L3536" s="64" t="s">
        <v>1535</v>
      </c>
      <c r="M3536" s="64" t="s">
        <v>236</v>
      </c>
      <c r="N3536" s="64" t="s">
        <v>254</v>
      </c>
      <c r="O3536" s="64" t="s">
        <v>568</v>
      </c>
    </row>
    <row r="3537" spans="2:15" x14ac:dyDescent="0.3">
      <c r="B3537" t="s">
        <v>1536</v>
      </c>
      <c r="C3537" t="s">
        <v>17502</v>
      </c>
      <c r="D3537" t="s">
        <v>373</v>
      </c>
      <c r="E3537" s="64">
        <v>0</v>
      </c>
      <c r="F3537" s="64">
        <v>0</v>
      </c>
      <c r="G3537" s="47">
        <v>41657</v>
      </c>
      <c r="H3537" s="71">
        <v>9.0833333333333339</v>
      </c>
      <c r="I3537" s="64">
        <v>-1</v>
      </c>
      <c r="J3537" s="64" t="s">
        <v>249</v>
      </c>
      <c r="K3537" s="64" t="s">
        <v>1535</v>
      </c>
      <c r="L3537" s="64" t="s">
        <v>1535</v>
      </c>
      <c r="M3537" s="64" t="s">
        <v>236</v>
      </c>
      <c r="N3537" s="64" t="s">
        <v>254</v>
      </c>
      <c r="O3537" s="64" t="s">
        <v>568</v>
      </c>
    </row>
    <row r="3538" spans="2:15" x14ac:dyDescent="0.3">
      <c r="B3538" t="s">
        <v>1536</v>
      </c>
      <c r="C3538" t="s">
        <v>12353</v>
      </c>
      <c r="D3538" t="s">
        <v>444</v>
      </c>
      <c r="E3538" s="64">
        <v>0</v>
      </c>
      <c r="F3538" s="64">
        <v>0</v>
      </c>
      <c r="G3538" s="47">
        <v>41610</v>
      </c>
      <c r="H3538" s="71">
        <v>9.1666666666666661</v>
      </c>
      <c r="I3538" s="64">
        <v>-1</v>
      </c>
      <c r="J3538" s="64" t="s">
        <v>1538</v>
      </c>
      <c r="K3538" s="64" t="s">
        <v>1535</v>
      </c>
      <c r="L3538" s="64" t="s">
        <v>1535</v>
      </c>
      <c r="M3538" s="64" t="s">
        <v>246</v>
      </c>
      <c r="N3538" s="64" t="s">
        <v>254</v>
      </c>
      <c r="O3538" s="64" t="s">
        <v>568</v>
      </c>
    </row>
    <row r="3539" spans="2:15" x14ac:dyDescent="0.3">
      <c r="B3539" t="s">
        <v>1536</v>
      </c>
      <c r="C3539" t="s">
        <v>12510</v>
      </c>
      <c r="D3539" t="s">
        <v>488</v>
      </c>
      <c r="E3539" s="64">
        <v>0</v>
      </c>
      <c r="F3539" s="64">
        <v>0</v>
      </c>
      <c r="G3539" s="47">
        <v>41621</v>
      </c>
      <c r="H3539" s="71">
        <v>9.1666666666666661</v>
      </c>
      <c r="I3539" s="64">
        <v>-1</v>
      </c>
      <c r="J3539" s="64" t="s">
        <v>1538</v>
      </c>
      <c r="K3539" s="64" t="s">
        <v>1535</v>
      </c>
      <c r="L3539" s="64" t="s">
        <v>1535</v>
      </c>
      <c r="M3539" s="64" t="s">
        <v>236</v>
      </c>
      <c r="N3539" s="64" t="s">
        <v>254</v>
      </c>
      <c r="O3539" s="64" t="s">
        <v>568</v>
      </c>
    </row>
    <row r="3540" spans="2:15" x14ac:dyDescent="0.3">
      <c r="B3540" t="s">
        <v>1536</v>
      </c>
      <c r="C3540" t="s">
        <v>12733</v>
      </c>
      <c r="D3540" t="s">
        <v>2724</v>
      </c>
      <c r="E3540" s="64">
        <v>0</v>
      </c>
      <c r="F3540" s="64">
        <v>0</v>
      </c>
      <c r="G3540" s="47">
        <v>41624</v>
      </c>
      <c r="H3540" s="71">
        <v>9.1666666666666661</v>
      </c>
      <c r="I3540" s="64">
        <v>-1</v>
      </c>
      <c r="J3540" s="64" t="s">
        <v>1538</v>
      </c>
      <c r="K3540" s="64" t="s">
        <v>1535</v>
      </c>
      <c r="L3540" s="64" t="s">
        <v>1535</v>
      </c>
      <c r="M3540" s="64" t="s">
        <v>236</v>
      </c>
      <c r="N3540" s="64" t="s">
        <v>254</v>
      </c>
      <c r="O3540" s="64" t="s">
        <v>568</v>
      </c>
    </row>
    <row r="3541" spans="2:15" x14ac:dyDescent="0.3">
      <c r="B3541" t="s">
        <v>1536</v>
      </c>
      <c r="C3541" t="s">
        <v>13088</v>
      </c>
      <c r="D3541" t="s">
        <v>336</v>
      </c>
      <c r="E3541" s="64">
        <v>0</v>
      </c>
      <c r="F3541" s="64">
        <v>0</v>
      </c>
      <c r="G3541" s="47">
        <v>41618</v>
      </c>
      <c r="H3541" s="71">
        <v>9.1666666666666661</v>
      </c>
      <c r="I3541" s="64">
        <v>-1</v>
      </c>
      <c r="J3541" s="64" t="s">
        <v>1538</v>
      </c>
      <c r="K3541" s="64" t="s">
        <v>2173</v>
      </c>
      <c r="L3541" s="64" t="s">
        <v>4235</v>
      </c>
      <c r="M3541" s="64" t="s">
        <v>242</v>
      </c>
      <c r="N3541" s="64" t="s">
        <v>254</v>
      </c>
      <c r="O3541" s="64" t="s">
        <v>568</v>
      </c>
    </row>
    <row r="3542" spans="2:15" x14ac:dyDescent="0.3">
      <c r="B3542" t="s">
        <v>1536</v>
      </c>
      <c r="C3542" t="s">
        <v>13143</v>
      </c>
      <c r="D3542" t="s">
        <v>1632</v>
      </c>
      <c r="E3542" s="64">
        <v>0</v>
      </c>
      <c r="F3542" s="64">
        <v>0</v>
      </c>
      <c r="G3542" s="47">
        <v>41636</v>
      </c>
      <c r="H3542" s="71">
        <v>9.1666666666666661</v>
      </c>
      <c r="I3542" s="64">
        <v>-1</v>
      </c>
      <c r="J3542" s="64" t="s">
        <v>1538</v>
      </c>
      <c r="K3542" s="64" t="s">
        <v>2176</v>
      </c>
      <c r="L3542" s="64" t="s">
        <v>11495</v>
      </c>
      <c r="M3542" s="64" t="s">
        <v>246</v>
      </c>
      <c r="N3542" s="64" t="s">
        <v>254</v>
      </c>
      <c r="O3542" s="64" t="s">
        <v>568</v>
      </c>
    </row>
    <row r="3543" spans="2:15" x14ac:dyDescent="0.3">
      <c r="B3543" t="s">
        <v>1536</v>
      </c>
      <c r="C3543" t="s">
        <v>13170</v>
      </c>
      <c r="D3543" t="s">
        <v>1974</v>
      </c>
      <c r="E3543" s="64">
        <v>0</v>
      </c>
      <c r="F3543" s="64">
        <v>0</v>
      </c>
      <c r="G3543" s="47">
        <v>41635</v>
      </c>
      <c r="H3543" s="71">
        <v>9.1666666666666661</v>
      </c>
      <c r="I3543" s="64">
        <v>-1</v>
      </c>
      <c r="J3543" s="64" t="s">
        <v>1538</v>
      </c>
      <c r="K3543" s="64" t="s">
        <v>2176</v>
      </c>
      <c r="L3543" s="64" t="s">
        <v>13171</v>
      </c>
      <c r="M3543" s="64" t="s">
        <v>236</v>
      </c>
      <c r="N3543" s="64" t="s">
        <v>254</v>
      </c>
      <c r="O3543" s="64" t="s">
        <v>568</v>
      </c>
    </row>
    <row r="3544" spans="2:15" x14ac:dyDescent="0.3">
      <c r="B3544" t="s">
        <v>1546</v>
      </c>
      <c r="C3544" t="s">
        <v>13211</v>
      </c>
      <c r="D3544" t="s">
        <v>2030</v>
      </c>
      <c r="E3544" s="64">
        <v>0</v>
      </c>
      <c r="F3544" s="64">
        <v>0</v>
      </c>
      <c r="G3544" s="47">
        <v>41634</v>
      </c>
      <c r="H3544" s="71">
        <v>9.1666666666666661</v>
      </c>
      <c r="I3544" s="64">
        <v>-1</v>
      </c>
      <c r="J3544" s="64" t="s">
        <v>249</v>
      </c>
      <c r="K3544" s="64" t="s">
        <v>2160</v>
      </c>
      <c r="L3544" s="64" t="s">
        <v>13212</v>
      </c>
      <c r="M3544" s="64" t="s">
        <v>242</v>
      </c>
      <c r="N3544" s="64" t="s">
        <v>254</v>
      </c>
      <c r="O3544" s="64" t="s">
        <v>568</v>
      </c>
    </row>
    <row r="3545" spans="2:15" x14ac:dyDescent="0.3">
      <c r="B3545" t="s">
        <v>1536</v>
      </c>
      <c r="C3545" t="s">
        <v>13347</v>
      </c>
      <c r="D3545" t="s">
        <v>2012</v>
      </c>
      <c r="E3545" s="64">
        <v>0</v>
      </c>
      <c r="F3545" s="64">
        <v>0</v>
      </c>
      <c r="G3545" s="47">
        <v>41638</v>
      </c>
      <c r="H3545" s="71">
        <v>9.1666666666666661</v>
      </c>
      <c r="I3545" s="64">
        <v>-1</v>
      </c>
      <c r="J3545" s="64" t="s">
        <v>1538</v>
      </c>
      <c r="K3545" s="64" t="s">
        <v>2160</v>
      </c>
      <c r="L3545" s="64" t="s">
        <v>13348</v>
      </c>
      <c r="M3545" s="64" t="s">
        <v>236</v>
      </c>
      <c r="N3545" s="64" t="s">
        <v>254</v>
      </c>
      <c r="O3545" s="64" t="s">
        <v>568</v>
      </c>
    </row>
    <row r="3546" spans="2:15" x14ac:dyDescent="0.3">
      <c r="B3546" t="s">
        <v>1536</v>
      </c>
      <c r="C3546" t="s">
        <v>13528</v>
      </c>
      <c r="D3546" t="s">
        <v>2107</v>
      </c>
      <c r="E3546" s="64">
        <v>0</v>
      </c>
      <c r="F3546" s="64">
        <v>0</v>
      </c>
      <c r="G3546" s="47">
        <v>41639</v>
      </c>
      <c r="H3546" s="71">
        <v>9.1666666666666661</v>
      </c>
      <c r="I3546" s="64">
        <v>-1</v>
      </c>
      <c r="J3546" s="64" t="s">
        <v>249</v>
      </c>
      <c r="K3546" s="64" t="s">
        <v>2173</v>
      </c>
      <c r="L3546" s="64" t="s">
        <v>3847</v>
      </c>
      <c r="M3546" s="64" t="s">
        <v>236</v>
      </c>
      <c r="N3546" s="64" t="s">
        <v>254</v>
      </c>
      <c r="O3546" s="64" t="s">
        <v>568</v>
      </c>
    </row>
    <row r="3547" spans="2:15" x14ac:dyDescent="0.3">
      <c r="B3547" t="s">
        <v>1536</v>
      </c>
      <c r="C3547" t="s">
        <v>13700</v>
      </c>
      <c r="D3547" t="s">
        <v>396</v>
      </c>
      <c r="E3547" s="64">
        <v>0</v>
      </c>
      <c r="F3547" s="64">
        <v>0</v>
      </c>
      <c r="G3547" s="47">
        <v>41615</v>
      </c>
      <c r="H3547" s="71">
        <v>9.1666666666666661</v>
      </c>
      <c r="I3547" s="64">
        <v>-1</v>
      </c>
      <c r="J3547" s="64" t="s">
        <v>1538</v>
      </c>
      <c r="K3547" s="64" t="s">
        <v>2160</v>
      </c>
      <c r="L3547" s="64" t="s">
        <v>4235</v>
      </c>
      <c r="M3547" s="64" t="s">
        <v>246</v>
      </c>
      <c r="N3547" s="64" t="s">
        <v>254</v>
      </c>
      <c r="O3547" s="64" t="s">
        <v>568</v>
      </c>
    </row>
    <row r="3548" spans="2:15" x14ac:dyDescent="0.3">
      <c r="B3548" t="s">
        <v>1546</v>
      </c>
      <c r="C3548" t="s">
        <v>13965</v>
      </c>
      <c r="D3548" t="s">
        <v>245</v>
      </c>
      <c r="E3548" s="64">
        <v>0</v>
      </c>
      <c r="F3548" s="64">
        <v>0</v>
      </c>
      <c r="G3548" s="47">
        <v>41624</v>
      </c>
      <c r="H3548" s="71">
        <v>9.1666666666666661</v>
      </c>
      <c r="I3548" s="64">
        <v>-1</v>
      </c>
      <c r="J3548" s="64" t="s">
        <v>1538</v>
      </c>
      <c r="K3548" s="64" t="s">
        <v>2176</v>
      </c>
      <c r="L3548" s="64" t="s">
        <v>13966</v>
      </c>
      <c r="M3548" s="64" t="s">
        <v>241</v>
      </c>
      <c r="N3548" s="64" t="s">
        <v>254</v>
      </c>
      <c r="O3548" s="64" t="s">
        <v>568</v>
      </c>
    </row>
    <row r="3549" spans="2:15" x14ac:dyDescent="0.3">
      <c r="B3549" t="s">
        <v>1536</v>
      </c>
      <c r="C3549" t="s">
        <v>14594</v>
      </c>
      <c r="D3549" t="s">
        <v>292</v>
      </c>
      <c r="E3549" s="64">
        <v>0</v>
      </c>
      <c r="F3549" s="64">
        <v>0</v>
      </c>
      <c r="G3549" s="47">
        <v>41610</v>
      </c>
      <c r="H3549" s="71">
        <v>9.1666666666666661</v>
      </c>
      <c r="I3549" s="64">
        <v>-1</v>
      </c>
      <c r="J3549" s="64" t="s">
        <v>1538</v>
      </c>
      <c r="K3549" s="64" t="s">
        <v>2173</v>
      </c>
      <c r="L3549" s="64" t="s">
        <v>4235</v>
      </c>
      <c r="M3549" s="64" t="s">
        <v>246</v>
      </c>
      <c r="N3549" s="64" t="s">
        <v>254</v>
      </c>
      <c r="O3549" s="64" t="s">
        <v>568</v>
      </c>
    </row>
    <row r="3550" spans="2:15" x14ac:dyDescent="0.3">
      <c r="B3550" t="s">
        <v>1536</v>
      </c>
      <c r="C3550" t="s">
        <v>14639</v>
      </c>
      <c r="D3550" t="s">
        <v>1563</v>
      </c>
      <c r="E3550" s="64">
        <v>0</v>
      </c>
      <c r="F3550" s="64">
        <v>0</v>
      </c>
      <c r="G3550" s="47">
        <v>41610</v>
      </c>
      <c r="H3550" s="71">
        <v>9.1666666666666661</v>
      </c>
      <c r="I3550" s="64">
        <v>-1</v>
      </c>
      <c r="J3550" s="64" t="s">
        <v>1538</v>
      </c>
      <c r="K3550" s="64" t="s">
        <v>2160</v>
      </c>
      <c r="L3550" s="64" t="s">
        <v>2936</v>
      </c>
      <c r="M3550" s="64" t="s">
        <v>241</v>
      </c>
      <c r="N3550" s="64" t="s">
        <v>254</v>
      </c>
      <c r="O3550" s="64" t="s">
        <v>568</v>
      </c>
    </row>
    <row r="3551" spans="2:15" x14ac:dyDescent="0.3">
      <c r="B3551" t="s">
        <v>1536</v>
      </c>
      <c r="C3551" t="s">
        <v>14793</v>
      </c>
      <c r="D3551" t="s">
        <v>1884</v>
      </c>
      <c r="E3551" s="64">
        <v>0</v>
      </c>
      <c r="F3551" s="64">
        <v>0</v>
      </c>
      <c r="G3551" s="47">
        <v>41610</v>
      </c>
      <c r="H3551" s="71">
        <v>9.1666666666666661</v>
      </c>
      <c r="I3551" s="64">
        <v>-1</v>
      </c>
      <c r="J3551" s="64" t="s">
        <v>1538</v>
      </c>
      <c r="K3551" s="64" t="s">
        <v>2176</v>
      </c>
      <c r="L3551" s="64" t="s">
        <v>14104</v>
      </c>
      <c r="M3551" s="64" t="s">
        <v>242</v>
      </c>
      <c r="N3551" s="64" t="s">
        <v>254</v>
      </c>
      <c r="O3551" s="64" t="s">
        <v>568</v>
      </c>
    </row>
    <row r="3552" spans="2:15" x14ac:dyDescent="0.3">
      <c r="B3552" t="s">
        <v>1536</v>
      </c>
      <c r="C3552" t="s">
        <v>14852</v>
      </c>
      <c r="D3552" t="s">
        <v>1878</v>
      </c>
      <c r="E3552" s="64">
        <v>0</v>
      </c>
      <c r="F3552" s="64">
        <v>0</v>
      </c>
      <c r="G3552" s="47">
        <v>41627</v>
      </c>
      <c r="H3552" s="71">
        <v>9.1666666666666661</v>
      </c>
      <c r="I3552" s="64">
        <v>-1</v>
      </c>
      <c r="J3552" s="64" t="s">
        <v>1538</v>
      </c>
      <c r="K3552" s="64" t="s">
        <v>2176</v>
      </c>
      <c r="L3552" s="64" t="s">
        <v>2176</v>
      </c>
      <c r="M3552" s="64" t="s">
        <v>236</v>
      </c>
      <c r="N3552" s="64" t="s">
        <v>254</v>
      </c>
      <c r="O3552" s="64" t="s">
        <v>568</v>
      </c>
    </row>
    <row r="3553" spans="2:15" x14ac:dyDescent="0.3">
      <c r="B3553" t="s">
        <v>1536</v>
      </c>
      <c r="C3553" t="s">
        <v>14946</v>
      </c>
      <c r="D3553" t="s">
        <v>2069</v>
      </c>
      <c r="E3553" s="64">
        <v>0</v>
      </c>
      <c r="F3553" s="64">
        <v>0</v>
      </c>
      <c r="G3553" s="47">
        <v>41613</v>
      </c>
      <c r="H3553" s="71">
        <v>9.1666666666666661</v>
      </c>
      <c r="I3553" s="64">
        <v>-1</v>
      </c>
      <c r="J3553" s="64" t="s">
        <v>249</v>
      </c>
      <c r="K3553" s="64" t="s">
        <v>2160</v>
      </c>
      <c r="L3553" s="64" t="s">
        <v>2925</v>
      </c>
      <c r="M3553" s="64" t="s">
        <v>242</v>
      </c>
      <c r="N3553" s="64" t="s">
        <v>254</v>
      </c>
      <c r="O3553" s="64" t="s">
        <v>568</v>
      </c>
    </row>
    <row r="3554" spans="2:15" x14ac:dyDescent="0.3">
      <c r="B3554" t="s">
        <v>1536</v>
      </c>
      <c r="C3554" t="s">
        <v>11996</v>
      </c>
      <c r="D3554" t="s">
        <v>2222</v>
      </c>
      <c r="E3554" s="64">
        <v>0</v>
      </c>
      <c r="F3554" s="64">
        <v>0</v>
      </c>
      <c r="G3554" s="47">
        <v>41638</v>
      </c>
      <c r="H3554" s="71">
        <v>9.1666666666666661</v>
      </c>
      <c r="I3554" s="64">
        <v>111217</v>
      </c>
      <c r="J3554" s="64" t="s">
        <v>249</v>
      </c>
      <c r="K3554" s="64" t="s">
        <v>2160</v>
      </c>
      <c r="L3554" s="64" t="s">
        <v>11535</v>
      </c>
      <c r="M3554" s="64" t="s">
        <v>241</v>
      </c>
      <c r="N3554" s="64" t="s">
        <v>254</v>
      </c>
      <c r="O3554" s="64" t="s">
        <v>568</v>
      </c>
    </row>
    <row r="3555" spans="2:15" x14ac:dyDescent="0.3">
      <c r="B3555" t="s">
        <v>1536</v>
      </c>
      <c r="C3555" t="s">
        <v>15448</v>
      </c>
      <c r="D3555" t="s">
        <v>1983</v>
      </c>
      <c r="E3555" s="64">
        <v>0</v>
      </c>
      <c r="F3555" s="64">
        <v>0</v>
      </c>
      <c r="G3555" s="47">
        <v>41631</v>
      </c>
      <c r="H3555" s="71">
        <v>9.1666666666666661</v>
      </c>
      <c r="I3555" s="64">
        <v>-1</v>
      </c>
      <c r="J3555" s="64" t="s">
        <v>1538</v>
      </c>
      <c r="K3555" s="64" t="s">
        <v>2173</v>
      </c>
      <c r="L3555" s="64" t="s">
        <v>13203</v>
      </c>
      <c r="M3555" s="64" t="s">
        <v>239</v>
      </c>
      <c r="N3555" s="64" t="s">
        <v>254</v>
      </c>
      <c r="O3555" s="64" t="s">
        <v>568</v>
      </c>
    </row>
    <row r="3556" spans="2:15" x14ac:dyDescent="0.3">
      <c r="B3556" t="s">
        <v>1536</v>
      </c>
      <c r="C3556" t="s">
        <v>15513</v>
      </c>
      <c r="D3556" t="s">
        <v>1491</v>
      </c>
      <c r="E3556" s="64">
        <v>0</v>
      </c>
      <c r="F3556" s="64">
        <v>0</v>
      </c>
      <c r="G3556" s="47">
        <v>41622</v>
      </c>
      <c r="H3556" s="71">
        <v>9.1666666666666661</v>
      </c>
      <c r="I3556" s="64">
        <v>-1</v>
      </c>
      <c r="J3556" s="64" t="s">
        <v>249</v>
      </c>
      <c r="K3556" s="64" t="s">
        <v>2160</v>
      </c>
      <c r="L3556" s="64" t="s">
        <v>2971</v>
      </c>
      <c r="M3556" s="64" t="s">
        <v>236</v>
      </c>
      <c r="N3556" s="64" t="s">
        <v>254</v>
      </c>
      <c r="O3556" s="64" t="s">
        <v>568</v>
      </c>
    </row>
    <row r="3557" spans="2:15" x14ac:dyDescent="0.3">
      <c r="B3557" t="s">
        <v>1536</v>
      </c>
      <c r="C3557" t="s">
        <v>12007</v>
      </c>
      <c r="D3557" t="s">
        <v>2255</v>
      </c>
      <c r="E3557" s="64">
        <v>0</v>
      </c>
      <c r="F3557" s="64">
        <v>0</v>
      </c>
      <c r="G3557" s="47">
        <v>41610</v>
      </c>
      <c r="H3557" s="71">
        <v>9.1666666666666661</v>
      </c>
      <c r="I3557" s="64">
        <v>79934</v>
      </c>
      <c r="J3557" s="64" t="s">
        <v>249</v>
      </c>
      <c r="K3557" s="64" t="s">
        <v>2173</v>
      </c>
      <c r="L3557" s="64" t="s">
        <v>11926</v>
      </c>
      <c r="M3557" s="64" t="s">
        <v>236</v>
      </c>
      <c r="N3557" s="64" t="s">
        <v>254</v>
      </c>
      <c r="O3557" s="64" t="s">
        <v>568</v>
      </c>
    </row>
    <row r="3558" spans="2:15" x14ac:dyDescent="0.3">
      <c r="B3558" t="s">
        <v>1536</v>
      </c>
      <c r="C3558" t="s">
        <v>16181</v>
      </c>
      <c r="D3558" t="s">
        <v>1471</v>
      </c>
      <c r="E3558" s="64">
        <v>0</v>
      </c>
      <c r="F3558" s="64">
        <v>0</v>
      </c>
      <c r="G3558" s="47">
        <v>41631</v>
      </c>
      <c r="H3558" s="71">
        <v>9.1666666666666661</v>
      </c>
      <c r="I3558" s="64">
        <v>123423</v>
      </c>
      <c r="J3558" s="64" t="s">
        <v>1538</v>
      </c>
      <c r="K3558" s="64" t="s">
        <v>2173</v>
      </c>
      <c r="L3558" s="64" t="s">
        <v>4391</v>
      </c>
      <c r="M3558" s="64" t="s">
        <v>242</v>
      </c>
      <c r="N3558" s="64" t="s">
        <v>254</v>
      </c>
      <c r="O3558" s="64" t="s">
        <v>568</v>
      </c>
    </row>
    <row r="3559" spans="2:15" x14ac:dyDescent="0.3">
      <c r="B3559" t="s">
        <v>1536</v>
      </c>
      <c r="C3559" t="s">
        <v>11607</v>
      </c>
      <c r="D3559" t="s">
        <v>2265</v>
      </c>
      <c r="E3559" s="64">
        <v>0</v>
      </c>
      <c r="F3559" s="64">
        <v>0</v>
      </c>
      <c r="G3559" s="47">
        <v>41631</v>
      </c>
      <c r="H3559" s="71">
        <v>9.1666666666666661</v>
      </c>
      <c r="I3559" s="64">
        <v>104668</v>
      </c>
      <c r="J3559" s="64" t="s">
        <v>1538</v>
      </c>
      <c r="K3559" s="64" t="s">
        <v>2160</v>
      </c>
      <c r="L3559" s="64" t="s">
        <v>4634</v>
      </c>
      <c r="M3559" s="64" t="s">
        <v>246</v>
      </c>
      <c r="N3559" s="64" t="s">
        <v>254</v>
      </c>
      <c r="O3559" s="64" t="s">
        <v>568</v>
      </c>
    </row>
    <row r="3560" spans="2:15" x14ac:dyDescent="0.3">
      <c r="B3560" t="s">
        <v>1536</v>
      </c>
      <c r="C3560" t="s">
        <v>16439</v>
      </c>
      <c r="D3560" t="s">
        <v>2240</v>
      </c>
      <c r="E3560" s="64">
        <v>0</v>
      </c>
      <c r="F3560" s="64">
        <v>0</v>
      </c>
      <c r="G3560" s="47">
        <v>41610</v>
      </c>
      <c r="H3560" s="71">
        <v>9.1666666666666661</v>
      </c>
      <c r="I3560" s="64">
        <v>135533</v>
      </c>
      <c r="J3560" s="64" t="s">
        <v>1538</v>
      </c>
      <c r="K3560" s="64" t="s">
        <v>2160</v>
      </c>
      <c r="L3560" s="64" t="s">
        <v>13049</v>
      </c>
      <c r="M3560" s="64" t="s">
        <v>236</v>
      </c>
      <c r="N3560" s="64" t="s">
        <v>254</v>
      </c>
      <c r="O3560" s="64" t="s">
        <v>568</v>
      </c>
    </row>
    <row r="3561" spans="2:15" x14ac:dyDescent="0.3">
      <c r="B3561" t="s">
        <v>1536</v>
      </c>
      <c r="C3561" t="s">
        <v>16531</v>
      </c>
      <c r="D3561" t="s">
        <v>1494</v>
      </c>
      <c r="E3561" s="64">
        <v>0</v>
      </c>
      <c r="F3561" s="64">
        <v>0</v>
      </c>
      <c r="G3561" s="47">
        <v>41618</v>
      </c>
      <c r="H3561" s="71">
        <v>9.1666666666666661</v>
      </c>
      <c r="I3561" s="64">
        <v>-1</v>
      </c>
      <c r="J3561" s="64" t="s">
        <v>1538</v>
      </c>
      <c r="K3561" s="64" t="s">
        <v>2173</v>
      </c>
      <c r="L3561" s="64" t="s">
        <v>13771</v>
      </c>
      <c r="M3561" s="64" t="s">
        <v>236</v>
      </c>
      <c r="N3561" s="64" t="s">
        <v>254</v>
      </c>
      <c r="O3561" s="64" t="s">
        <v>568</v>
      </c>
    </row>
    <row r="3562" spans="2:15" x14ac:dyDescent="0.3">
      <c r="B3562" t="s">
        <v>1536</v>
      </c>
      <c r="C3562" t="s">
        <v>16647</v>
      </c>
      <c r="D3562" t="s">
        <v>1765</v>
      </c>
      <c r="E3562" s="64">
        <v>0</v>
      </c>
      <c r="F3562" s="64">
        <v>0</v>
      </c>
      <c r="G3562" s="47">
        <v>41629</v>
      </c>
      <c r="H3562" s="71">
        <v>9.1666666666666661</v>
      </c>
      <c r="I3562" s="64">
        <v>-1</v>
      </c>
      <c r="J3562" s="64" t="s">
        <v>1538</v>
      </c>
      <c r="K3562" s="64" t="s">
        <v>2176</v>
      </c>
      <c r="L3562" s="64" t="s">
        <v>11315</v>
      </c>
      <c r="M3562" s="64" t="s">
        <v>241</v>
      </c>
      <c r="N3562" s="64" t="s">
        <v>254</v>
      </c>
      <c r="O3562" s="64" t="s">
        <v>568</v>
      </c>
    </row>
    <row r="3563" spans="2:15" x14ac:dyDescent="0.3">
      <c r="B3563" t="s">
        <v>1536</v>
      </c>
      <c r="C3563" t="s">
        <v>16695</v>
      </c>
      <c r="D3563" t="s">
        <v>353</v>
      </c>
      <c r="E3563" s="64">
        <v>0</v>
      </c>
      <c r="F3563" s="64">
        <v>0</v>
      </c>
      <c r="G3563" s="47">
        <v>41636</v>
      </c>
      <c r="H3563" s="71">
        <v>9.1666666666666661</v>
      </c>
      <c r="I3563" s="64">
        <v>-1</v>
      </c>
      <c r="J3563" s="64" t="s">
        <v>1538</v>
      </c>
      <c r="K3563" s="64" t="s">
        <v>2160</v>
      </c>
      <c r="L3563" s="64" t="s">
        <v>16696</v>
      </c>
      <c r="M3563" s="64" t="s">
        <v>241</v>
      </c>
      <c r="N3563" s="64" t="s">
        <v>254</v>
      </c>
      <c r="O3563" s="64" t="s">
        <v>568</v>
      </c>
    </row>
    <row r="3564" spans="2:15" x14ac:dyDescent="0.3">
      <c r="B3564" t="s">
        <v>1536</v>
      </c>
      <c r="C3564" t="s">
        <v>17008</v>
      </c>
      <c r="D3564" t="s">
        <v>399</v>
      </c>
      <c r="E3564" s="64">
        <v>0</v>
      </c>
      <c r="F3564" s="64">
        <v>0</v>
      </c>
      <c r="G3564" s="47">
        <v>41627</v>
      </c>
      <c r="H3564" s="71">
        <v>9.1666666666666661</v>
      </c>
      <c r="I3564" s="64">
        <v>-1</v>
      </c>
      <c r="J3564" s="64" t="s">
        <v>1538</v>
      </c>
      <c r="K3564" s="64" t="s">
        <v>1535</v>
      </c>
      <c r="L3564" s="64" t="s">
        <v>1535</v>
      </c>
      <c r="M3564" s="64" t="s">
        <v>236</v>
      </c>
      <c r="N3564" s="64" t="s">
        <v>254</v>
      </c>
      <c r="O3564" s="64" t="s">
        <v>568</v>
      </c>
    </row>
    <row r="3565" spans="2:15" x14ac:dyDescent="0.3">
      <c r="B3565" t="s">
        <v>1536</v>
      </c>
      <c r="C3565" t="s">
        <v>17201</v>
      </c>
      <c r="D3565" t="s">
        <v>2392</v>
      </c>
      <c r="E3565" s="64">
        <v>0</v>
      </c>
      <c r="F3565" s="64">
        <v>0</v>
      </c>
      <c r="G3565" s="47">
        <v>41636</v>
      </c>
      <c r="H3565" s="71">
        <v>9.1666666666666661</v>
      </c>
      <c r="I3565" s="64">
        <v>-1</v>
      </c>
      <c r="J3565" s="64" t="s">
        <v>1538</v>
      </c>
      <c r="K3565" s="64" t="s">
        <v>1535</v>
      </c>
      <c r="L3565" s="64" t="s">
        <v>1535</v>
      </c>
      <c r="M3565" s="64" t="s">
        <v>236</v>
      </c>
      <c r="N3565" s="64" t="s">
        <v>254</v>
      </c>
      <c r="O3565" s="64" t="s">
        <v>568</v>
      </c>
    </row>
    <row r="3566" spans="2:15" x14ac:dyDescent="0.3">
      <c r="B3566" t="s">
        <v>1536</v>
      </c>
      <c r="C3566" t="s">
        <v>17461</v>
      </c>
      <c r="D3566" t="s">
        <v>515</v>
      </c>
      <c r="E3566" s="64">
        <v>0</v>
      </c>
      <c r="F3566" s="64">
        <v>0</v>
      </c>
      <c r="G3566" s="47">
        <v>41610</v>
      </c>
      <c r="H3566" s="71">
        <v>9.1666666666666661</v>
      </c>
      <c r="I3566" s="64">
        <v>-1</v>
      </c>
      <c r="J3566" s="64" t="s">
        <v>1538</v>
      </c>
      <c r="K3566" s="64" t="s">
        <v>1535</v>
      </c>
      <c r="L3566" s="64" t="s">
        <v>1535</v>
      </c>
      <c r="M3566" s="64" t="s">
        <v>246</v>
      </c>
      <c r="N3566" s="64" t="s">
        <v>254</v>
      </c>
      <c r="O3566" s="64" t="s">
        <v>568</v>
      </c>
    </row>
    <row r="3567" spans="2:15" x14ac:dyDescent="0.3">
      <c r="B3567" t="s">
        <v>1536</v>
      </c>
      <c r="C3567" t="s">
        <v>17496</v>
      </c>
      <c r="D3567" t="s">
        <v>537</v>
      </c>
      <c r="E3567" s="64">
        <v>0</v>
      </c>
      <c r="F3567" s="64">
        <v>0</v>
      </c>
      <c r="G3567" s="47">
        <v>41610</v>
      </c>
      <c r="H3567" s="71">
        <v>9.1666666666666661</v>
      </c>
      <c r="I3567" s="64">
        <v>-1</v>
      </c>
      <c r="J3567" s="64" t="s">
        <v>1538</v>
      </c>
      <c r="K3567" s="64" t="s">
        <v>1535</v>
      </c>
      <c r="L3567" s="64" t="s">
        <v>1535</v>
      </c>
      <c r="M3567" s="64" t="s">
        <v>242</v>
      </c>
      <c r="N3567" s="64" t="s">
        <v>254</v>
      </c>
      <c r="O3567" s="64" t="s">
        <v>568</v>
      </c>
    </row>
    <row r="3568" spans="2:15" x14ac:dyDescent="0.3">
      <c r="B3568" t="s">
        <v>1536</v>
      </c>
      <c r="C3568" t="s">
        <v>17536</v>
      </c>
      <c r="D3568" t="s">
        <v>393</v>
      </c>
      <c r="E3568" s="64">
        <v>0</v>
      </c>
      <c r="F3568" s="64">
        <v>0</v>
      </c>
      <c r="G3568" s="47">
        <v>41620</v>
      </c>
      <c r="H3568" s="71">
        <v>9.1666666666666661</v>
      </c>
      <c r="I3568" s="64">
        <v>-1</v>
      </c>
      <c r="J3568" s="64" t="s">
        <v>1538</v>
      </c>
      <c r="K3568" s="64" t="s">
        <v>1535</v>
      </c>
      <c r="L3568" s="64" t="s">
        <v>1535</v>
      </c>
      <c r="M3568" s="64" t="s">
        <v>242</v>
      </c>
      <c r="N3568" s="64" t="s">
        <v>254</v>
      </c>
      <c r="O3568" s="64" t="s">
        <v>568</v>
      </c>
    </row>
    <row r="3569" spans="2:15" x14ac:dyDescent="0.3">
      <c r="B3569" t="s">
        <v>1536</v>
      </c>
      <c r="C3569" t="s">
        <v>17650</v>
      </c>
      <c r="D3569" t="s">
        <v>1626</v>
      </c>
      <c r="E3569" s="64">
        <v>0</v>
      </c>
      <c r="F3569" s="64">
        <v>0</v>
      </c>
      <c r="G3569" s="47">
        <v>41627</v>
      </c>
      <c r="H3569" s="71">
        <v>9.1666666666666661</v>
      </c>
      <c r="I3569" s="64">
        <v>-1</v>
      </c>
      <c r="J3569" s="64" t="s">
        <v>249</v>
      </c>
      <c r="K3569" s="64" t="s">
        <v>1535</v>
      </c>
      <c r="L3569" s="64" t="s">
        <v>1535</v>
      </c>
      <c r="M3569" s="64" t="s">
        <v>236</v>
      </c>
      <c r="N3569" s="64" t="s">
        <v>254</v>
      </c>
      <c r="O3569" s="64" t="s">
        <v>568</v>
      </c>
    </row>
    <row r="3570" spans="2:15" x14ac:dyDescent="0.3">
      <c r="B3570" t="s">
        <v>1536</v>
      </c>
      <c r="C3570" t="s">
        <v>12759</v>
      </c>
      <c r="D3570" t="s">
        <v>565</v>
      </c>
      <c r="E3570" s="64">
        <v>0</v>
      </c>
      <c r="F3570" s="64">
        <v>0</v>
      </c>
      <c r="G3570" s="47">
        <v>41605</v>
      </c>
      <c r="H3570" s="71">
        <v>9.25</v>
      </c>
      <c r="I3570" s="64">
        <v>-1</v>
      </c>
      <c r="J3570" s="64" t="s">
        <v>1538</v>
      </c>
      <c r="K3570" s="64" t="s">
        <v>1535</v>
      </c>
      <c r="L3570" s="64" t="s">
        <v>1535</v>
      </c>
      <c r="M3570" s="64" t="s">
        <v>236</v>
      </c>
      <c r="N3570" s="64" t="s">
        <v>254</v>
      </c>
      <c r="O3570" s="64" t="s">
        <v>568</v>
      </c>
    </row>
    <row r="3571" spans="2:15" x14ac:dyDescent="0.3">
      <c r="B3571" t="s">
        <v>1536</v>
      </c>
      <c r="C3571" t="s">
        <v>12797</v>
      </c>
      <c r="D3571" t="s">
        <v>467</v>
      </c>
      <c r="E3571" s="64">
        <v>0</v>
      </c>
      <c r="F3571" s="64">
        <v>0</v>
      </c>
      <c r="G3571" s="47">
        <v>41598</v>
      </c>
      <c r="H3571" s="71">
        <v>9.25</v>
      </c>
      <c r="I3571" s="64">
        <v>-1</v>
      </c>
      <c r="J3571" s="64" t="s">
        <v>1538</v>
      </c>
      <c r="K3571" s="64" t="s">
        <v>1535</v>
      </c>
      <c r="L3571" s="64" t="s">
        <v>1535</v>
      </c>
      <c r="M3571" s="64" t="s">
        <v>246</v>
      </c>
      <c r="N3571" s="64" t="s">
        <v>254</v>
      </c>
      <c r="O3571" s="64" t="s">
        <v>568</v>
      </c>
    </row>
    <row r="3572" spans="2:15" x14ac:dyDescent="0.3">
      <c r="B3572" t="s">
        <v>1536</v>
      </c>
      <c r="C3572" t="s">
        <v>12916</v>
      </c>
      <c r="D3572" t="s">
        <v>263</v>
      </c>
      <c r="E3572" s="64">
        <v>0</v>
      </c>
      <c r="F3572" s="64">
        <v>0</v>
      </c>
      <c r="G3572" s="47">
        <v>41603</v>
      </c>
      <c r="H3572" s="71">
        <v>9.25</v>
      </c>
      <c r="I3572" s="64">
        <v>-1</v>
      </c>
      <c r="J3572" s="64" t="s">
        <v>1538</v>
      </c>
      <c r="K3572" s="64" t="s">
        <v>2160</v>
      </c>
      <c r="L3572" s="64" t="s">
        <v>5722</v>
      </c>
      <c r="M3572" s="64" t="s">
        <v>236</v>
      </c>
      <c r="N3572" s="64" t="s">
        <v>254</v>
      </c>
      <c r="O3572" s="64" t="s">
        <v>568</v>
      </c>
    </row>
    <row r="3573" spans="2:15" x14ac:dyDescent="0.3">
      <c r="B3573" t="s">
        <v>1536</v>
      </c>
      <c r="C3573" t="s">
        <v>12998</v>
      </c>
      <c r="D3573" t="s">
        <v>244</v>
      </c>
      <c r="E3573" s="64">
        <v>0</v>
      </c>
      <c r="F3573" s="64">
        <v>0</v>
      </c>
      <c r="G3573" s="47">
        <v>41605</v>
      </c>
      <c r="H3573" s="71">
        <v>9.25</v>
      </c>
      <c r="I3573" s="64">
        <v>-1</v>
      </c>
      <c r="J3573" s="64" t="s">
        <v>249</v>
      </c>
      <c r="K3573" s="64" t="s">
        <v>2160</v>
      </c>
      <c r="L3573" s="64" t="s">
        <v>4235</v>
      </c>
      <c r="M3573" s="64" t="s">
        <v>246</v>
      </c>
      <c r="N3573" s="64" t="s">
        <v>254</v>
      </c>
      <c r="O3573" s="64" t="s">
        <v>568</v>
      </c>
    </row>
    <row r="3574" spans="2:15" x14ac:dyDescent="0.3">
      <c r="B3574" t="s">
        <v>1536</v>
      </c>
      <c r="C3574" t="s">
        <v>13386</v>
      </c>
      <c r="D3574" t="s">
        <v>1439</v>
      </c>
      <c r="E3574" s="64">
        <v>0</v>
      </c>
      <c r="F3574" s="64">
        <v>0</v>
      </c>
      <c r="G3574" s="47">
        <v>41582</v>
      </c>
      <c r="H3574" s="71">
        <v>9.25</v>
      </c>
      <c r="I3574" s="64">
        <v>-1</v>
      </c>
      <c r="J3574" s="64" t="s">
        <v>1538</v>
      </c>
      <c r="K3574" s="64" t="s">
        <v>2160</v>
      </c>
      <c r="L3574" s="64" t="s">
        <v>2936</v>
      </c>
      <c r="M3574" s="64" t="s">
        <v>242</v>
      </c>
      <c r="N3574" s="64" t="s">
        <v>254</v>
      </c>
      <c r="O3574" s="64" t="s">
        <v>568</v>
      </c>
    </row>
    <row r="3575" spans="2:15" x14ac:dyDescent="0.3">
      <c r="B3575" t="s">
        <v>1536</v>
      </c>
      <c r="C3575" t="s">
        <v>13419</v>
      </c>
      <c r="D3575" t="s">
        <v>1577</v>
      </c>
      <c r="E3575" s="64">
        <v>0</v>
      </c>
      <c r="F3575" s="64">
        <v>0</v>
      </c>
      <c r="G3575" s="47">
        <v>41590</v>
      </c>
      <c r="H3575" s="71">
        <v>9.25</v>
      </c>
      <c r="I3575" s="64">
        <v>-1</v>
      </c>
      <c r="J3575" s="64" t="s">
        <v>249</v>
      </c>
      <c r="K3575" s="64" t="s">
        <v>2176</v>
      </c>
      <c r="L3575" s="64" t="s">
        <v>13420</v>
      </c>
      <c r="M3575" s="64" t="s">
        <v>242</v>
      </c>
      <c r="N3575" s="64" t="s">
        <v>254</v>
      </c>
      <c r="O3575" s="64" t="s">
        <v>568</v>
      </c>
    </row>
    <row r="3576" spans="2:15" x14ac:dyDescent="0.3">
      <c r="B3576" t="s">
        <v>1536</v>
      </c>
      <c r="C3576" t="s">
        <v>13486</v>
      </c>
      <c r="D3576" t="s">
        <v>1431</v>
      </c>
      <c r="E3576" s="64">
        <v>1</v>
      </c>
      <c r="F3576" s="64">
        <v>1363.76</v>
      </c>
      <c r="G3576" s="47">
        <v>41604</v>
      </c>
      <c r="H3576" s="71">
        <v>9.25</v>
      </c>
      <c r="I3576" s="64">
        <v>-1</v>
      </c>
      <c r="J3576" s="64" t="s">
        <v>249</v>
      </c>
      <c r="K3576" s="64" t="s">
        <v>2176</v>
      </c>
      <c r="L3576" s="64" t="s">
        <v>13487</v>
      </c>
      <c r="M3576" s="64" t="s">
        <v>236</v>
      </c>
      <c r="N3576" s="64" t="s">
        <v>254</v>
      </c>
      <c r="O3576" s="64" t="s">
        <v>568</v>
      </c>
    </row>
    <row r="3577" spans="2:15" x14ac:dyDescent="0.3">
      <c r="B3577" t="s">
        <v>1536</v>
      </c>
      <c r="C3577" t="s">
        <v>13503</v>
      </c>
      <c r="D3577" t="s">
        <v>2112</v>
      </c>
      <c r="E3577" s="64">
        <v>0</v>
      </c>
      <c r="F3577" s="64">
        <v>0</v>
      </c>
      <c r="G3577" s="47">
        <v>41599</v>
      </c>
      <c r="H3577" s="71">
        <v>9.25</v>
      </c>
      <c r="I3577" s="64">
        <v>-1</v>
      </c>
      <c r="J3577" s="64" t="s">
        <v>1538</v>
      </c>
      <c r="K3577" s="64" t="s">
        <v>2176</v>
      </c>
      <c r="L3577" s="64" t="s">
        <v>13504</v>
      </c>
      <c r="M3577" s="64" t="s">
        <v>241</v>
      </c>
      <c r="N3577" s="64" t="s">
        <v>254</v>
      </c>
      <c r="O3577" s="64" t="s">
        <v>568</v>
      </c>
    </row>
    <row r="3578" spans="2:15" x14ac:dyDescent="0.3">
      <c r="B3578" t="s">
        <v>1536</v>
      </c>
      <c r="C3578" t="s">
        <v>11382</v>
      </c>
      <c r="D3578" t="s">
        <v>2514</v>
      </c>
      <c r="E3578" s="64">
        <v>0</v>
      </c>
      <c r="F3578" s="64">
        <v>0</v>
      </c>
      <c r="G3578" s="47">
        <v>41607</v>
      </c>
      <c r="H3578" s="71">
        <v>9.25</v>
      </c>
      <c r="I3578" s="64">
        <v>102338</v>
      </c>
      <c r="J3578" s="64" t="s">
        <v>1538</v>
      </c>
      <c r="K3578" s="64" t="s">
        <v>2173</v>
      </c>
      <c r="L3578" s="64" t="s">
        <v>11383</v>
      </c>
      <c r="M3578" s="64" t="s">
        <v>246</v>
      </c>
      <c r="N3578" s="64" t="s">
        <v>254</v>
      </c>
      <c r="O3578" s="64" t="s">
        <v>568</v>
      </c>
    </row>
    <row r="3579" spans="2:15" x14ac:dyDescent="0.3">
      <c r="B3579" t="s">
        <v>1536</v>
      </c>
      <c r="C3579" t="s">
        <v>13576</v>
      </c>
      <c r="D3579" t="s">
        <v>13577</v>
      </c>
      <c r="E3579" s="64">
        <v>0</v>
      </c>
      <c r="F3579" s="64">
        <v>0</v>
      </c>
      <c r="G3579" s="47">
        <v>41598</v>
      </c>
      <c r="H3579" s="71">
        <v>9.25</v>
      </c>
      <c r="I3579" s="64">
        <v>-1</v>
      </c>
      <c r="J3579" s="64" t="s">
        <v>1538</v>
      </c>
      <c r="K3579" s="64" t="s">
        <v>2173</v>
      </c>
      <c r="L3579" s="64" t="s">
        <v>10431</v>
      </c>
      <c r="M3579" s="64" t="s">
        <v>236</v>
      </c>
      <c r="N3579" s="64" t="s">
        <v>254</v>
      </c>
      <c r="O3579" s="64" t="s">
        <v>568</v>
      </c>
    </row>
    <row r="3580" spans="2:15" x14ac:dyDescent="0.3">
      <c r="B3580" t="s">
        <v>1536</v>
      </c>
      <c r="C3580" t="s">
        <v>13627</v>
      </c>
      <c r="D3580" t="s">
        <v>1971</v>
      </c>
      <c r="E3580" s="64">
        <v>0</v>
      </c>
      <c r="F3580" s="64">
        <v>0</v>
      </c>
      <c r="G3580" s="47">
        <v>41592</v>
      </c>
      <c r="H3580" s="71">
        <v>9.25</v>
      </c>
      <c r="I3580" s="64">
        <v>-1</v>
      </c>
      <c r="J3580" s="64" t="s">
        <v>1538</v>
      </c>
      <c r="K3580" s="64" t="s">
        <v>2160</v>
      </c>
      <c r="L3580" s="64" t="s">
        <v>3070</v>
      </c>
      <c r="M3580" s="64" t="s">
        <v>236</v>
      </c>
      <c r="N3580" s="64" t="s">
        <v>254</v>
      </c>
      <c r="O3580" s="64" t="s">
        <v>568</v>
      </c>
    </row>
    <row r="3581" spans="2:15" x14ac:dyDescent="0.3">
      <c r="B3581" t="s">
        <v>1536</v>
      </c>
      <c r="C3581" t="s">
        <v>13798</v>
      </c>
      <c r="D3581" t="s">
        <v>2234</v>
      </c>
      <c r="E3581" s="64">
        <v>0</v>
      </c>
      <c r="F3581" s="64">
        <v>0</v>
      </c>
      <c r="G3581" s="47">
        <v>41585</v>
      </c>
      <c r="H3581" s="71">
        <v>9.25</v>
      </c>
      <c r="I3581" s="64">
        <v>60282</v>
      </c>
      <c r="J3581" s="64" t="s">
        <v>249</v>
      </c>
      <c r="K3581" s="64" t="s">
        <v>2160</v>
      </c>
      <c r="L3581" s="64" t="s">
        <v>2936</v>
      </c>
      <c r="M3581" s="64" t="s">
        <v>242</v>
      </c>
      <c r="N3581" s="64" t="s">
        <v>254</v>
      </c>
      <c r="O3581" s="64" t="s">
        <v>568</v>
      </c>
    </row>
    <row r="3582" spans="2:15" x14ac:dyDescent="0.3">
      <c r="B3582" t="s">
        <v>1536</v>
      </c>
      <c r="C3582" t="s">
        <v>14022</v>
      </c>
      <c r="D3582" t="s">
        <v>13768</v>
      </c>
      <c r="E3582" s="64">
        <v>0</v>
      </c>
      <c r="F3582" s="64">
        <v>0</v>
      </c>
      <c r="G3582" s="47">
        <v>41600</v>
      </c>
      <c r="H3582" s="71">
        <v>9.25</v>
      </c>
      <c r="I3582" s="64">
        <v>-1</v>
      </c>
      <c r="J3582" s="64" t="s">
        <v>1538</v>
      </c>
      <c r="K3582" s="64" t="s">
        <v>2160</v>
      </c>
      <c r="L3582" s="64" t="s">
        <v>4235</v>
      </c>
      <c r="M3582" s="64" t="s">
        <v>241</v>
      </c>
      <c r="N3582" s="64" t="s">
        <v>254</v>
      </c>
      <c r="O3582" s="64" t="s">
        <v>568</v>
      </c>
    </row>
    <row r="3583" spans="2:15" x14ac:dyDescent="0.3">
      <c r="B3583" t="s">
        <v>1536</v>
      </c>
      <c r="C3583" t="s">
        <v>14105</v>
      </c>
      <c r="D3583" t="s">
        <v>13090</v>
      </c>
      <c r="E3583" s="64">
        <v>0</v>
      </c>
      <c r="F3583" s="64">
        <v>0</v>
      </c>
      <c r="G3583" s="47">
        <v>41599</v>
      </c>
      <c r="H3583" s="71">
        <v>9.25</v>
      </c>
      <c r="I3583" s="64">
        <v>-1</v>
      </c>
      <c r="J3583" s="64" t="s">
        <v>249</v>
      </c>
      <c r="K3583" s="64" t="s">
        <v>2160</v>
      </c>
      <c r="L3583" s="64" t="s">
        <v>5722</v>
      </c>
      <c r="M3583" s="64" t="s">
        <v>236</v>
      </c>
      <c r="N3583" s="64" t="s">
        <v>254</v>
      </c>
      <c r="O3583" s="64" t="s">
        <v>568</v>
      </c>
    </row>
    <row r="3584" spans="2:15" x14ac:dyDescent="0.3">
      <c r="B3584" t="s">
        <v>1536</v>
      </c>
      <c r="C3584" t="s">
        <v>14584</v>
      </c>
      <c r="D3584" t="s">
        <v>1976</v>
      </c>
      <c r="E3584" s="64">
        <v>0</v>
      </c>
      <c r="F3584" s="64">
        <v>0</v>
      </c>
      <c r="G3584" s="47">
        <v>41605</v>
      </c>
      <c r="H3584" s="71">
        <v>9.25</v>
      </c>
      <c r="I3584" s="64">
        <v>-1</v>
      </c>
      <c r="J3584" s="64" t="s">
        <v>1538</v>
      </c>
      <c r="K3584" s="64" t="s">
        <v>2160</v>
      </c>
      <c r="L3584" s="64" t="s">
        <v>2925</v>
      </c>
      <c r="M3584" s="64" t="s">
        <v>241</v>
      </c>
      <c r="N3584" s="64" t="s">
        <v>254</v>
      </c>
      <c r="O3584" s="64" t="s">
        <v>568</v>
      </c>
    </row>
    <row r="3585" spans="2:15" x14ac:dyDescent="0.3">
      <c r="B3585" t="s">
        <v>1536</v>
      </c>
      <c r="C3585" t="s">
        <v>14756</v>
      </c>
      <c r="D3585" t="s">
        <v>2090</v>
      </c>
      <c r="E3585" s="64">
        <v>0</v>
      </c>
      <c r="F3585" s="64">
        <v>0</v>
      </c>
      <c r="G3585" s="47">
        <v>41594</v>
      </c>
      <c r="H3585" s="71">
        <v>9.25</v>
      </c>
      <c r="I3585" s="64">
        <v>-1</v>
      </c>
      <c r="J3585" s="64" t="s">
        <v>1538</v>
      </c>
      <c r="K3585" s="64" t="s">
        <v>2160</v>
      </c>
      <c r="L3585" s="64" t="s">
        <v>14757</v>
      </c>
      <c r="M3585" s="64" t="s">
        <v>241</v>
      </c>
      <c r="N3585" s="64" t="s">
        <v>254</v>
      </c>
      <c r="O3585" s="64" t="s">
        <v>568</v>
      </c>
    </row>
    <row r="3586" spans="2:15" x14ac:dyDescent="0.3">
      <c r="B3586" t="s">
        <v>1536</v>
      </c>
      <c r="C3586" t="s">
        <v>14811</v>
      </c>
      <c r="D3586" t="s">
        <v>2036</v>
      </c>
      <c r="E3586" s="64">
        <v>0</v>
      </c>
      <c r="F3586" s="64">
        <v>0</v>
      </c>
      <c r="G3586" s="47">
        <v>41605</v>
      </c>
      <c r="H3586" s="71">
        <v>9.25</v>
      </c>
      <c r="I3586" s="64">
        <v>-1</v>
      </c>
      <c r="J3586" s="64" t="s">
        <v>249</v>
      </c>
      <c r="K3586" s="64" t="s">
        <v>2160</v>
      </c>
      <c r="L3586" s="64" t="s">
        <v>3010</v>
      </c>
      <c r="M3586" s="64" t="s">
        <v>236</v>
      </c>
      <c r="N3586" s="64" t="s">
        <v>254</v>
      </c>
      <c r="O3586" s="64" t="s">
        <v>568</v>
      </c>
    </row>
    <row r="3587" spans="2:15" x14ac:dyDescent="0.3">
      <c r="B3587" t="s">
        <v>1536</v>
      </c>
      <c r="C3587" t="s">
        <v>14983</v>
      </c>
      <c r="D3587" t="s">
        <v>1708</v>
      </c>
      <c r="E3587" s="64">
        <v>0</v>
      </c>
      <c r="F3587" s="64">
        <v>0</v>
      </c>
      <c r="G3587" s="47">
        <v>41598</v>
      </c>
      <c r="H3587" s="71">
        <v>9.25</v>
      </c>
      <c r="I3587" s="64">
        <v>-1</v>
      </c>
      <c r="J3587" s="64" t="s">
        <v>249</v>
      </c>
      <c r="K3587" s="64" t="s">
        <v>2176</v>
      </c>
      <c r="L3587" s="64" t="s">
        <v>11288</v>
      </c>
      <c r="M3587" s="64" t="s">
        <v>236</v>
      </c>
      <c r="N3587" s="64" t="s">
        <v>254</v>
      </c>
      <c r="O3587" s="64" t="s">
        <v>568</v>
      </c>
    </row>
    <row r="3588" spans="2:15" x14ac:dyDescent="0.3">
      <c r="B3588" t="s">
        <v>1536</v>
      </c>
      <c r="C3588" t="s">
        <v>14992</v>
      </c>
      <c r="D3588" t="s">
        <v>304</v>
      </c>
      <c r="E3588" s="64">
        <v>0</v>
      </c>
      <c r="F3588" s="64">
        <v>0</v>
      </c>
      <c r="G3588" s="47">
        <v>41592</v>
      </c>
      <c r="H3588" s="71">
        <v>9.25</v>
      </c>
      <c r="I3588" s="64">
        <v>-1</v>
      </c>
      <c r="J3588" s="64" t="s">
        <v>1538</v>
      </c>
      <c r="K3588" s="64" t="s">
        <v>2160</v>
      </c>
      <c r="L3588" s="64" t="s">
        <v>12859</v>
      </c>
      <c r="M3588" s="64" t="s">
        <v>241</v>
      </c>
      <c r="N3588" s="64" t="s">
        <v>254</v>
      </c>
      <c r="O3588" s="64" t="s">
        <v>568</v>
      </c>
    </row>
    <row r="3589" spans="2:15" x14ac:dyDescent="0.3">
      <c r="B3589" t="s">
        <v>1536</v>
      </c>
      <c r="C3589" t="s">
        <v>15019</v>
      </c>
      <c r="D3589" t="s">
        <v>2375</v>
      </c>
      <c r="E3589" s="64">
        <v>0</v>
      </c>
      <c r="F3589" s="64">
        <v>0</v>
      </c>
      <c r="G3589" s="47">
        <v>41607</v>
      </c>
      <c r="H3589" s="71">
        <v>9.25</v>
      </c>
      <c r="I3589" s="64">
        <v>-1</v>
      </c>
      <c r="J3589" s="64" t="s">
        <v>249</v>
      </c>
      <c r="K3589" s="64" t="s">
        <v>2176</v>
      </c>
      <c r="L3589" s="64" t="s">
        <v>15020</v>
      </c>
      <c r="M3589" s="64" t="s">
        <v>236</v>
      </c>
      <c r="N3589" s="64" t="s">
        <v>254</v>
      </c>
      <c r="O3589" s="64" t="s">
        <v>568</v>
      </c>
    </row>
    <row r="3590" spans="2:15" x14ac:dyDescent="0.3">
      <c r="B3590" t="s">
        <v>1536</v>
      </c>
      <c r="C3590" t="s">
        <v>15224</v>
      </c>
      <c r="D3590" t="s">
        <v>2159</v>
      </c>
      <c r="E3590" s="64">
        <v>0</v>
      </c>
      <c r="F3590" s="64">
        <v>0</v>
      </c>
      <c r="G3590" s="47">
        <v>41605</v>
      </c>
      <c r="H3590" s="71">
        <v>9.25</v>
      </c>
      <c r="I3590" s="64">
        <v>60302</v>
      </c>
      <c r="J3590" s="64" t="s">
        <v>1538</v>
      </c>
      <c r="K3590" s="64" t="s">
        <v>2173</v>
      </c>
      <c r="L3590" s="64" t="s">
        <v>15225</v>
      </c>
      <c r="M3590" s="64" t="s">
        <v>236</v>
      </c>
      <c r="N3590" s="64" t="s">
        <v>254</v>
      </c>
      <c r="O3590" s="64" t="s">
        <v>568</v>
      </c>
    </row>
    <row r="3591" spans="2:15" x14ac:dyDescent="0.3">
      <c r="B3591" t="s">
        <v>1536</v>
      </c>
      <c r="C3591" t="s">
        <v>15280</v>
      </c>
      <c r="D3591" t="s">
        <v>1434</v>
      </c>
      <c r="E3591" s="64">
        <v>1</v>
      </c>
      <c r="F3591" s="64">
        <v>1363.76</v>
      </c>
      <c r="G3591" s="47">
        <v>41594</v>
      </c>
      <c r="H3591" s="71">
        <v>9.25</v>
      </c>
      <c r="I3591" s="64">
        <v>-1</v>
      </c>
      <c r="J3591" s="64" t="s">
        <v>249</v>
      </c>
      <c r="K3591" s="64" t="s">
        <v>2176</v>
      </c>
      <c r="L3591" s="64" t="s">
        <v>15281</v>
      </c>
      <c r="M3591" s="64" t="s">
        <v>236</v>
      </c>
      <c r="N3591" s="64" t="s">
        <v>254</v>
      </c>
      <c r="O3591" s="64" t="s">
        <v>568</v>
      </c>
    </row>
    <row r="3592" spans="2:15" x14ac:dyDescent="0.3">
      <c r="B3592" t="s">
        <v>1536</v>
      </c>
      <c r="C3592" t="s">
        <v>15780</v>
      </c>
      <c r="D3592" t="s">
        <v>1684</v>
      </c>
      <c r="E3592" s="64">
        <v>1</v>
      </c>
      <c r="F3592" s="64">
        <v>1363.76</v>
      </c>
      <c r="G3592" s="47">
        <v>41594</v>
      </c>
      <c r="H3592" s="71">
        <v>9.25</v>
      </c>
      <c r="I3592" s="64">
        <v>-1</v>
      </c>
      <c r="J3592" s="64" t="s">
        <v>1538</v>
      </c>
      <c r="K3592" s="64" t="s">
        <v>2176</v>
      </c>
      <c r="L3592" s="64" t="s">
        <v>15655</v>
      </c>
      <c r="M3592" s="64" t="s">
        <v>242</v>
      </c>
      <c r="N3592" s="64" t="s">
        <v>254</v>
      </c>
      <c r="O3592" s="64" t="s">
        <v>568</v>
      </c>
    </row>
    <row r="3593" spans="2:15" x14ac:dyDescent="0.3">
      <c r="B3593" t="s">
        <v>1536</v>
      </c>
      <c r="C3593" t="s">
        <v>15850</v>
      </c>
      <c r="D3593" t="s">
        <v>2384</v>
      </c>
      <c r="E3593" s="64">
        <v>0</v>
      </c>
      <c r="F3593" s="64">
        <v>0</v>
      </c>
      <c r="G3593" s="47">
        <v>41605</v>
      </c>
      <c r="H3593" s="71">
        <v>9.25</v>
      </c>
      <c r="I3593" s="64">
        <v>-1</v>
      </c>
      <c r="J3593" s="64" t="s">
        <v>249</v>
      </c>
      <c r="K3593" s="64" t="s">
        <v>2176</v>
      </c>
      <c r="L3593" s="64" t="s">
        <v>5327</v>
      </c>
      <c r="M3593" s="64" t="s">
        <v>236</v>
      </c>
      <c r="N3593" s="64" t="s">
        <v>254</v>
      </c>
      <c r="O3593" s="64" t="s">
        <v>568</v>
      </c>
    </row>
    <row r="3594" spans="2:15" x14ac:dyDescent="0.3">
      <c r="B3594" t="s">
        <v>1536</v>
      </c>
      <c r="C3594" t="s">
        <v>16481</v>
      </c>
      <c r="D3594" t="s">
        <v>260</v>
      </c>
      <c r="E3594" s="64">
        <v>0</v>
      </c>
      <c r="F3594" s="64">
        <v>0</v>
      </c>
      <c r="G3594" s="47">
        <v>41607</v>
      </c>
      <c r="H3594" s="71">
        <v>9.25</v>
      </c>
      <c r="I3594" s="64">
        <v>-1</v>
      </c>
      <c r="J3594" s="64" t="s">
        <v>1538</v>
      </c>
      <c r="K3594" s="64" t="s">
        <v>2160</v>
      </c>
      <c r="L3594" s="64" t="s">
        <v>6646</v>
      </c>
      <c r="M3594" s="64" t="s">
        <v>246</v>
      </c>
      <c r="N3594" s="64" t="s">
        <v>254</v>
      </c>
      <c r="O3594" s="64" t="s">
        <v>568</v>
      </c>
    </row>
    <row r="3595" spans="2:15" x14ac:dyDescent="0.3">
      <c r="B3595" t="s">
        <v>1536</v>
      </c>
      <c r="C3595" t="s">
        <v>16766</v>
      </c>
      <c r="D3595" t="s">
        <v>499</v>
      </c>
      <c r="E3595" s="64">
        <v>0</v>
      </c>
      <c r="F3595" s="64">
        <v>0</v>
      </c>
      <c r="G3595" s="47">
        <v>41605</v>
      </c>
      <c r="H3595" s="71">
        <v>9.25</v>
      </c>
      <c r="I3595" s="64">
        <v>-1</v>
      </c>
      <c r="J3595" s="64" t="s">
        <v>1538</v>
      </c>
      <c r="K3595" s="64" t="s">
        <v>1535</v>
      </c>
      <c r="L3595" s="64" t="s">
        <v>1535</v>
      </c>
      <c r="M3595" s="64" t="s">
        <v>236</v>
      </c>
      <c r="N3595" s="64" t="s">
        <v>254</v>
      </c>
      <c r="O3595" s="64" t="s">
        <v>568</v>
      </c>
    </row>
    <row r="3596" spans="2:15" x14ac:dyDescent="0.3">
      <c r="B3596" t="s">
        <v>1536</v>
      </c>
      <c r="C3596" t="s">
        <v>17315</v>
      </c>
      <c r="D3596" t="s">
        <v>344</v>
      </c>
      <c r="E3596" s="64">
        <v>0</v>
      </c>
      <c r="F3596" s="64">
        <v>0</v>
      </c>
      <c r="G3596" s="47">
        <v>41593</v>
      </c>
      <c r="H3596" s="71">
        <v>9.25</v>
      </c>
      <c r="I3596" s="64">
        <v>-1</v>
      </c>
      <c r="J3596" s="64" t="s">
        <v>1538</v>
      </c>
      <c r="K3596" s="64" t="s">
        <v>1535</v>
      </c>
      <c r="L3596" s="64" t="s">
        <v>1535</v>
      </c>
      <c r="M3596" s="64" t="s">
        <v>236</v>
      </c>
      <c r="N3596" s="64" t="s">
        <v>254</v>
      </c>
      <c r="O3596" s="64" t="s">
        <v>568</v>
      </c>
    </row>
    <row r="3597" spans="2:15" x14ac:dyDescent="0.3">
      <c r="B3597" t="s">
        <v>1536</v>
      </c>
      <c r="C3597" t="s">
        <v>17401</v>
      </c>
      <c r="D3597" t="s">
        <v>15886</v>
      </c>
      <c r="E3597" s="64">
        <v>0</v>
      </c>
      <c r="F3597" s="64">
        <v>0</v>
      </c>
      <c r="G3597" s="47">
        <v>41591</v>
      </c>
      <c r="H3597" s="71">
        <v>9.25</v>
      </c>
      <c r="I3597" s="64">
        <v>-1</v>
      </c>
      <c r="J3597" s="64" t="s">
        <v>249</v>
      </c>
      <c r="K3597" s="64" t="s">
        <v>1535</v>
      </c>
      <c r="L3597" s="64" t="s">
        <v>1535</v>
      </c>
      <c r="M3597" s="64" t="s">
        <v>236</v>
      </c>
      <c r="N3597" s="64" t="s">
        <v>254</v>
      </c>
      <c r="O3597" s="64" t="s">
        <v>568</v>
      </c>
    </row>
    <row r="3598" spans="2:15" x14ac:dyDescent="0.3">
      <c r="B3598" t="s">
        <v>1536</v>
      </c>
      <c r="C3598" t="s">
        <v>12501</v>
      </c>
      <c r="D3598" t="s">
        <v>342</v>
      </c>
      <c r="E3598" s="64">
        <v>0</v>
      </c>
      <c r="F3598" s="64">
        <v>0</v>
      </c>
      <c r="G3598" s="47">
        <v>41578</v>
      </c>
      <c r="H3598" s="71">
        <v>9.3333333333333339</v>
      </c>
      <c r="I3598" s="64">
        <v>-1</v>
      </c>
      <c r="J3598" s="64" t="s">
        <v>249</v>
      </c>
      <c r="K3598" s="64" t="s">
        <v>1535</v>
      </c>
      <c r="L3598" s="64" t="s">
        <v>1535</v>
      </c>
      <c r="M3598" s="64" t="s">
        <v>242</v>
      </c>
      <c r="N3598" s="64" t="s">
        <v>254</v>
      </c>
      <c r="O3598" s="64" t="s">
        <v>568</v>
      </c>
    </row>
    <row r="3599" spans="2:15" x14ac:dyDescent="0.3">
      <c r="B3599" t="s">
        <v>1536</v>
      </c>
      <c r="C3599" t="s">
        <v>13252</v>
      </c>
      <c r="D3599" t="s">
        <v>1997</v>
      </c>
      <c r="E3599" s="64">
        <v>0</v>
      </c>
      <c r="F3599" s="64">
        <v>0</v>
      </c>
      <c r="G3599" s="47">
        <v>41571</v>
      </c>
      <c r="H3599" s="71">
        <v>9.3333333333333339</v>
      </c>
      <c r="I3599" s="64">
        <v>-1</v>
      </c>
      <c r="J3599" s="64" t="s">
        <v>1538</v>
      </c>
      <c r="K3599" s="64" t="s">
        <v>2160</v>
      </c>
      <c r="L3599" s="64" t="s">
        <v>13253</v>
      </c>
      <c r="M3599" s="64" t="s">
        <v>239</v>
      </c>
      <c r="N3599" s="64" t="s">
        <v>254</v>
      </c>
      <c r="O3599" s="64" t="s">
        <v>568</v>
      </c>
    </row>
    <row r="3600" spans="2:15" x14ac:dyDescent="0.3">
      <c r="B3600" t="s">
        <v>1536</v>
      </c>
      <c r="C3600" t="s">
        <v>13717</v>
      </c>
      <c r="D3600" t="s">
        <v>292</v>
      </c>
      <c r="E3600" s="64">
        <v>0</v>
      </c>
      <c r="F3600" s="64">
        <v>0</v>
      </c>
      <c r="G3600" s="47">
        <v>41564</v>
      </c>
      <c r="H3600" s="71">
        <v>9.3333333333333339</v>
      </c>
      <c r="I3600" s="64">
        <v>-1</v>
      </c>
      <c r="J3600" s="64" t="s">
        <v>1538</v>
      </c>
      <c r="K3600" s="64" t="s">
        <v>2160</v>
      </c>
      <c r="L3600" s="64" t="s">
        <v>2925</v>
      </c>
      <c r="M3600" s="64" t="s">
        <v>242</v>
      </c>
      <c r="N3600" s="64" t="s">
        <v>254</v>
      </c>
      <c r="O3600" s="64" t="s">
        <v>568</v>
      </c>
    </row>
    <row r="3601" spans="2:15" x14ac:dyDescent="0.3">
      <c r="B3601" t="s">
        <v>1536</v>
      </c>
      <c r="C3601" t="s">
        <v>13789</v>
      </c>
      <c r="D3601" t="s">
        <v>1898</v>
      </c>
      <c r="E3601" s="64">
        <v>0</v>
      </c>
      <c r="F3601" s="64">
        <v>0</v>
      </c>
      <c r="G3601" s="47">
        <v>41556</v>
      </c>
      <c r="H3601" s="71">
        <v>9.3333333333333339</v>
      </c>
      <c r="I3601" s="64">
        <v>-1</v>
      </c>
      <c r="J3601" s="64" t="s">
        <v>1538</v>
      </c>
      <c r="K3601" s="64" t="s">
        <v>2173</v>
      </c>
      <c r="L3601" s="64" t="s">
        <v>13693</v>
      </c>
      <c r="M3601" s="64" t="s">
        <v>242</v>
      </c>
      <c r="N3601" s="64" t="s">
        <v>254</v>
      </c>
      <c r="O3601" s="64" t="s">
        <v>568</v>
      </c>
    </row>
    <row r="3602" spans="2:15" x14ac:dyDescent="0.3">
      <c r="B3602" t="s">
        <v>1536</v>
      </c>
      <c r="C3602" t="s">
        <v>13919</v>
      </c>
      <c r="D3602" t="s">
        <v>1981</v>
      </c>
      <c r="E3602" s="64">
        <v>0</v>
      </c>
      <c r="F3602" s="64">
        <v>0</v>
      </c>
      <c r="G3602" s="47">
        <v>41578</v>
      </c>
      <c r="H3602" s="71">
        <v>9.3333333333333339</v>
      </c>
      <c r="I3602" s="64">
        <v>-1</v>
      </c>
      <c r="J3602" s="64" t="s">
        <v>1538</v>
      </c>
      <c r="K3602" s="64" t="s">
        <v>2160</v>
      </c>
      <c r="L3602" s="64" t="s">
        <v>2925</v>
      </c>
      <c r="M3602" s="64" t="s">
        <v>236</v>
      </c>
      <c r="N3602" s="64" t="s">
        <v>254</v>
      </c>
      <c r="O3602" s="64" t="s">
        <v>568</v>
      </c>
    </row>
    <row r="3603" spans="2:15" x14ac:dyDescent="0.3">
      <c r="B3603" t="s">
        <v>1536</v>
      </c>
      <c r="C3603" t="s">
        <v>13958</v>
      </c>
      <c r="D3603" t="s">
        <v>13959</v>
      </c>
      <c r="E3603" s="64">
        <v>1</v>
      </c>
      <c r="F3603" s="64">
        <v>1363.76</v>
      </c>
      <c r="G3603" s="47">
        <v>41558</v>
      </c>
      <c r="H3603" s="71">
        <v>9.3333333333333339</v>
      </c>
      <c r="I3603" s="64">
        <v>-1</v>
      </c>
      <c r="J3603" s="64" t="s">
        <v>249</v>
      </c>
      <c r="K3603" s="64" t="s">
        <v>2160</v>
      </c>
      <c r="L3603" s="64" t="s">
        <v>4235</v>
      </c>
      <c r="M3603" s="64" t="s">
        <v>241</v>
      </c>
      <c r="N3603" s="64" t="s">
        <v>254</v>
      </c>
      <c r="O3603" s="64" t="s">
        <v>568</v>
      </c>
    </row>
    <row r="3604" spans="2:15" x14ac:dyDescent="0.3">
      <c r="B3604" t="s">
        <v>1536</v>
      </c>
      <c r="C3604" t="s">
        <v>14019</v>
      </c>
      <c r="D3604" t="s">
        <v>1464</v>
      </c>
      <c r="E3604" s="64">
        <v>0</v>
      </c>
      <c r="F3604" s="64">
        <v>0</v>
      </c>
      <c r="G3604" s="47">
        <v>41576</v>
      </c>
      <c r="H3604" s="71">
        <v>9.3333333333333339</v>
      </c>
      <c r="I3604" s="64">
        <v>-1</v>
      </c>
      <c r="J3604" s="64" t="s">
        <v>249</v>
      </c>
      <c r="K3604" s="64" t="s">
        <v>2176</v>
      </c>
      <c r="L3604" s="64" t="s">
        <v>5327</v>
      </c>
      <c r="M3604" s="64" t="s">
        <v>236</v>
      </c>
      <c r="N3604" s="64" t="s">
        <v>254</v>
      </c>
      <c r="O3604" s="64" t="s">
        <v>568</v>
      </c>
    </row>
    <row r="3605" spans="2:15" x14ac:dyDescent="0.3">
      <c r="B3605" t="s">
        <v>1536</v>
      </c>
      <c r="C3605" t="s">
        <v>14487</v>
      </c>
      <c r="D3605" t="s">
        <v>1560</v>
      </c>
      <c r="E3605" s="64">
        <v>0</v>
      </c>
      <c r="F3605" s="64">
        <v>0</v>
      </c>
      <c r="G3605" s="47">
        <v>41569</v>
      </c>
      <c r="H3605" s="71">
        <v>9.3333333333333339</v>
      </c>
      <c r="I3605" s="64">
        <v>-1</v>
      </c>
      <c r="J3605" s="64" t="s">
        <v>1538</v>
      </c>
      <c r="K3605" s="64" t="s">
        <v>2160</v>
      </c>
      <c r="L3605" s="64" t="s">
        <v>3939</v>
      </c>
      <c r="M3605" s="64" t="s">
        <v>236</v>
      </c>
      <c r="N3605" s="64" t="s">
        <v>254</v>
      </c>
      <c r="O3605" s="64" t="s">
        <v>568</v>
      </c>
    </row>
    <row r="3606" spans="2:15" x14ac:dyDescent="0.3">
      <c r="B3606" t="s">
        <v>1536</v>
      </c>
      <c r="C3606" t="s">
        <v>15226</v>
      </c>
      <c r="D3606" t="s">
        <v>1462</v>
      </c>
      <c r="E3606" s="64">
        <v>0</v>
      </c>
      <c r="F3606" s="64">
        <v>0</v>
      </c>
      <c r="G3606" s="47">
        <v>41578</v>
      </c>
      <c r="H3606" s="71">
        <v>9.3333333333333339</v>
      </c>
      <c r="I3606" s="64">
        <v>-1</v>
      </c>
      <c r="J3606" s="64" t="s">
        <v>1538</v>
      </c>
      <c r="K3606" s="64" t="s">
        <v>2160</v>
      </c>
      <c r="L3606" s="64" t="s">
        <v>3939</v>
      </c>
      <c r="M3606" s="64" t="s">
        <v>239</v>
      </c>
      <c r="N3606" s="64" t="s">
        <v>254</v>
      </c>
      <c r="O3606" s="64" t="s">
        <v>568</v>
      </c>
    </row>
    <row r="3607" spans="2:15" x14ac:dyDescent="0.3">
      <c r="B3607" t="s">
        <v>1536</v>
      </c>
      <c r="C3607" t="s">
        <v>15580</v>
      </c>
      <c r="D3607" t="s">
        <v>1427</v>
      </c>
      <c r="E3607" s="64">
        <v>0</v>
      </c>
      <c r="F3607" s="64">
        <v>0</v>
      </c>
      <c r="G3607" s="47">
        <v>41566</v>
      </c>
      <c r="H3607" s="71">
        <v>9.3333333333333339</v>
      </c>
      <c r="I3607" s="64">
        <v>-1</v>
      </c>
      <c r="J3607" s="64" t="s">
        <v>1538</v>
      </c>
      <c r="K3607" s="64" t="s">
        <v>2160</v>
      </c>
      <c r="L3607" s="64" t="s">
        <v>15581</v>
      </c>
      <c r="M3607" s="64" t="s">
        <v>236</v>
      </c>
      <c r="N3607" s="64" t="s">
        <v>254</v>
      </c>
      <c r="O3607" s="64" t="s">
        <v>568</v>
      </c>
    </row>
    <row r="3608" spans="2:15" x14ac:dyDescent="0.3">
      <c r="B3608" t="s">
        <v>1536</v>
      </c>
      <c r="C3608" t="s">
        <v>15843</v>
      </c>
      <c r="D3608" t="s">
        <v>1558</v>
      </c>
      <c r="E3608" s="64">
        <v>0</v>
      </c>
      <c r="F3608" s="64">
        <v>0</v>
      </c>
      <c r="G3608" s="47">
        <v>41566</v>
      </c>
      <c r="H3608" s="71">
        <v>9.3333333333333339</v>
      </c>
      <c r="I3608" s="64">
        <v>-1</v>
      </c>
      <c r="J3608" s="64" t="s">
        <v>1538</v>
      </c>
      <c r="K3608" s="64" t="s">
        <v>2160</v>
      </c>
      <c r="L3608" s="64" t="s">
        <v>2936</v>
      </c>
      <c r="M3608" s="64" t="s">
        <v>242</v>
      </c>
      <c r="N3608" s="64" t="s">
        <v>254</v>
      </c>
      <c r="O3608" s="64" t="s">
        <v>568</v>
      </c>
    </row>
    <row r="3609" spans="2:15" x14ac:dyDescent="0.3">
      <c r="B3609" t="s">
        <v>1536</v>
      </c>
      <c r="C3609" t="s">
        <v>16025</v>
      </c>
      <c r="D3609" t="s">
        <v>1661</v>
      </c>
      <c r="E3609" s="64">
        <v>0</v>
      </c>
      <c r="F3609" s="64">
        <v>0</v>
      </c>
      <c r="G3609" s="47">
        <v>41571</v>
      </c>
      <c r="H3609" s="71">
        <v>9.3333333333333339</v>
      </c>
      <c r="I3609" s="64">
        <v>-1</v>
      </c>
      <c r="J3609" s="64" t="s">
        <v>249</v>
      </c>
      <c r="K3609" s="64" t="s">
        <v>2173</v>
      </c>
      <c r="L3609" s="64" t="s">
        <v>3070</v>
      </c>
      <c r="M3609" s="64" t="s">
        <v>236</v>
      </c>
      <c r="N3609" s="64" t="s">
        <v>254</v>
      </c>
      <c r="O3609" s="64" t="s">
        <v>568</v>
      </c>
    </row>
    <row r="3610" spans="2:15" x14ac:dyDescent="0.3">
      <c r="B3610" t="s">
        <v>1536</v>
      </c>
      <c r="C3610" t="s">
        <v>16153</v>
      </c>
      <c r="D3610" t="s">
        <v>1747</v>
      </c>
      <c r="E3610" s="64">
        <v>0</v>
      </c>
      <c r="F3610" s="64">
        <v>0</v>
      </c>
      <c r="G3610" s="47">
        <v>41566</v>
      </c>
      <c r="H3610" s="71">
        <v>9.3333333333333339</v>
      </c>
      <c r="I3610" s="64">
        <v>-1</v>
      </c>
      <c r="J3610" s="64" t="s">
        <v>249</v>
      </c>
      <c r="K3610" s="64" t="s">
        <v>2160</v>
      </c>
      <c r="L3610" s="64" t="s">
        <v>4235</v>
      </c>
      <c r="M3610" s="64" t="s">
        <v>242</v>
      </c>
      <c r="N3610" s="64" t="s">
        <v>254</v>
      </c>
      <c r="O3610" s="64" t="s">
        <v>568</v>
      </c>
    </row>
    <row r="3611" spans="2:15" x14ac:dyDescent="0.3">
      <c r="B3611" t="s">
        <v>1536</v>
      </c>
      <c r="C3611" t="s">
        <v>12320</v>
      </c>
      <c r="D3611" t="s">
        <v>2285</v>
      </c>
      <c r="E3611" s="64">
        <v>0</v>
      </c>
      <c r="F3611" s="64">
        <v>0</v>
      </c>
      <c r="G3611" s="47">
        <v>41572</v>
      </c>
      <c r="H3611" s="71">
        <v>9.3333333333333339</v>
      </c>
      <c r="I3611" s="64">
        <v>80961</v>
      </c>
      <c r="J3611" s="64" t="s">
        <v>249</v>
      </c>
      <c r="K3611" s="64" t="s">
        <v>2160</v>
      </c>
      <c r="L3611" s="64" t="s">
        <v>12244</v>
      </c>
      <c r="M3611" s="64" t="s">
        <v>242</v>
      </c>
      <c r="N3611" s="64" t="s">
        <v>254</v>
      </c>
      <c r="O3611" s="64" t="s">
        <v>568</v>
      </c>
    </row>
    <row r="3612" spans="2:15" x14ac:dyDescent="0.3">
      <c r="B3612" t="s">
        <v>1536</v>
      </c>
      <c r="C3612" t="s">
        <v>11978</v>
      </c>
      <c r="D3612" t="s">
        <v>2221</v>
      </c>
      <c r="E3612" s="64">
        <v>0</v>
      </c>
      <c r="F3612" s="64">
        <v>0</v>
      </c>
      <c r="G3612" s="47">
        <v>41578</v>
      </c>
      <c r="H3612" s="71">
        <v>9.3333333333333339</v>
      </c>
      <c r="I3612" s="64">
        <v>91022</v>
      </c>
      <c r="J3612" s="64" t="s">
        <v>1538</v>
      </c>
      <c r="K3612" s="64" t="s">
        <v>2160</v>
      </c>
      <c r="L3612" s="64" t="s">
        <v>11979</v>
      </c>
      <c r="M3612" s="64" t="s">
        <v>246</v>
      </c>
      <c r="N3612" s="64" t="s">
        <v>254</v>
      </c>
      <c r="O3612" s="64" t="s">
        <v>568</v>
      </c>
    </row>
    <row r="3613" spans="2:15" x14ac:dyDescent="0.3">
      <c r="B3613" t="s">
        <v>1536</v>
      </c>
      <c r="C3613" t="s">
        <v>16753</v>
      </c>
      <c r="D3613" t="s">
        <v>14051</v>
      </c>
      <c r="E3613" s="64">
        <v>0</v>
      </c>
      <c r="F3613" s="64">
        <v>0</v>
      </c>
      <c r="G3613" s="47">
        <v>41556</v>
      </c>
      <c r="H3613" s="71">
        <v>9.3333333333333339</v>
      </c>
      <c r="I3613" s="64">
        <v>-1</v>
      </c>
      <c r="J3613" s="64" t="s">
        <v>249</v>
      </c>
      <c r="K3613" s="64" t="s">
        <v>1535</v>
      </c>
      <c r="L3613" s="64" t="s">
        <v>1535</v>
      </c>
      <c r="M3613" s="64" t="s">
        <v>241</v>
      </c>
      <c r="N3613" s="64" t="s">
        <v>254</v>
      </c>
      <c r="O3613" s="64" t="s">
        <v>568</v>
      </c>
    </row>
    <row r="3614" spans="2:15" x14ac:dyDescent="0.3">
      <c r="B3614" t="s">
        <v>1536</v>
      </c>
      <c r="C3614" t="s">
        <v>16972</v>
      </c>
      <c r="D3614" t="s">
        <v>2757</v>
      </c>
      <c r="E3614" s="64">
        <v>0</v>
      </c>
      <c r="F3614" s="64">
        <v>0</v>
      </c>
      <c r="G3614" s="47">
        <v>41561</v>
      </c>
      <c r="H3614" s="71">
        <v>9.3333333333333339</v>
      </c>
      <c r="I3614" s="64">
        <v>-1</v>
      </c>
      <c r="J3614" s="64" t="s">
        <v>249</v>
      </c>
      <c r="K3614" s="64" t="s">
        <v>1535</v>
      </c>
      <c r="L3614" s="64" t="s">
        <v>1535</v>
      </c>
      <c r="M3614" s="64" t="s">
        <v>236</v>
      </c>
      <c r="N3614" s="64" t="s">
        <v>254</v>
      </c>
      <c r="O3614" s="64" t="s">
        <v>568</v>
      </c>
    </row>
    <row r="3615" spans="2:15" x14ac:dyDescent="0.3">
      <c r="B3615" t="s">
        <v>1536</v>
      </c>
      <c r="C3615" t="s">
        <v>17288</v>
      </c>
      <c r="D3615" t="s">
        <v>436</v>
      </c>
      <c r="E3615" s="64">
        <v>0</v>
      </c>
      <c r="F3615" s="64">
        <v>0</v>
      </c>
      <c r="G3615" s="47">
        <v>41578</v>
      </c>
      <c r="H3615" s="71">
        <v>9.3333333333333339</v>
      </c>
      <c r="I3615" s="64">
        <v>-1</v>
      </c>
      <c r="J3615" s="64" t="s">
        <v>249</v>
      </c>
      <c r="K3615" s="64" t="s">
        <v>1535</v>
      </c>
      <c r="L3615" s="64" t="s">
        <v>1535</v>
      </c>
      <c r="M3615" s="64" t="s">
        <v>236</v>
      </c>
      <c r="N3615" s="64" t="s">
        <v>254</v>
      </c>
      <c r="O3615" s="64" t="s">
        <v>568</v>
      </c>
    </row>
    <row r="3616" spans="2:15" x14ac:dyDescent="0.3">
      <c r="B3616" t="s">
        <v>1536</v>
      </c>
      <c r="C3616" t="s">
        <v>12971</v>
      </c>
      <c r="D3616" t="s">
        <v>333</v>
      </c>
      <c r="E3616" s="64">
        <v>0</v>
      </c>
      <c r="F3616" s="64">
        <v>0</v>
      </c>
      <c r="G3616" s="47">
        <v>41547</v>
      </c>
      <c r="H3616" s="71">
        <v>9.4166666666666661</v>
      </c>
      <c r="I3616" s="64">
        <v>-1</v>
      </c>
      <c r="J3616" s="64" t="s">
        <v>1538</v>
      </c>
      <c r="K3616" s="64" t="s">
        <v>2160</v>
      </c>
      <c r="L3616" s="64" t="s">
        <v>2936</v>
      </c>
      <c r="M3616" s="64" t="s">
        <v>241</v>
      </c>
      <c r="N3616" s="64" t="s">
        <v>254</v>
      </c>
      <c r="O3616" s="64" t="s">
        <v>568</v>
      </c>
    </row>
    <row r="3617" spans="2:15" x14ac:dyDescent="0.3">
      <c r="B3617" t="s">
        <v>1536</v>
      </c>
      <c r="C3617" t="s">
        <v>13034</v>
      </c>
      <c r="D3617" t="s">
        <v>13035</v>
      </c>
      <c r="E3617" s="64">
        <v>0</v>
      </c>
      <c r="F3617" s="64">
        <v>0</v>
      </c>
      <c r="G3617" s="47">
        <v>41547</v>
      </c>
      <c r="H3617" s="71">
        <v>9.4166666666666661</v>
      </c>
      <c r="I3617" s="64">
        <v>-1</v>
      </c>
      <c r="J3617" s="64" t="s">
        <v>1538</v>
      </c>
      <c r="K3617" s="64" t="s">
        <v>2160</v>
      </c>
      <c r="L3617" s="64" t="s">
        <v>13036</v>
      </c>
      <c r="M3617" s="64" t="s">
        <v>242</v>
      </c>
      <c r="N3617" s="64" t="s">
        <v>254</v>
      </c>
      <c r="O3617" s="64" t="s">
        <v>568</v>
      </c>
    </row>
    <row r="3618" spans="2:15" x14ac:dyDescent="0.3">
      <c r="B3618" t="s">
        <v>1536</v>
      </c>
      <c r="C3618" t="s">
        <v>13533</v>
      </c>
      <c r="D3618" t="s">
        <v>1492</v>
      </c>
      <c r="E3618" s="64">
        <v>0</v>
      </c>
      <c r="F3618" s="64">
        <v>0</v>
      </c>
      <c r="G3618" s="47">
        <v>41544</v>
      </c>
      <c r="H3618" s="71">
        <v>9.4166666666666661</v>
      </c>
      <c r="I3618" s="64">
        <v>-1</v>
      </c>
      <c r="J3618" s="64" t="s">
        <v>1538</v>
      </c>
      <c r="K3618" s="64" t="s">
        <v>2173</v>
      </c>
      <c r="L3618" s="64" t="s">
        <v>13534</v>
      </c>
      <c r="M3618" s="64" t="s">
        <v>236</v>
      </c>
      <c r="N3618" s="64" t="s">
        <v>254</v>
      </c>
      <c r="O3618" s="64" t="s">
        <v>568</v>
      </c>
    </row>
    <row r="3619" spans="2:15" x14ac:dyDescent="0.3">
      <c r="B3619" t="s">
        <v>1536</v>
      </c>
      <c r="C3619" t="s">
        <v>13568</v>
      </c>
      <c r="D3619" t="s">
        <v>2066</v>
      </c>
      <c r="E3619" s="64">
        <v>0</v>
      </c>
      <c r="F3619" s="64">
        <v>0</v>
      </c>
      <c r="G3619" s="47">
        <v>41531</v>
      </c>
      <c r="H3619" s="71">
        <v>9.4166666666666661</v>
      </c>
      <c r="I3619" s="64">
        <v>-1</v>
      </c>
      <c r="J3619" s="64" t="s">
        <v>1538</v>
      </c>
      <c r="K3619" s="64" t="s">
        <v>2160</v>
      </c>
      <c r="L3619" s="64" t="s">
        <v>13380</v>
      </c>
      <c r="M3619" s="64" t="s">
        <v>241</v>
      </c>
      <c r="N3619" s="64" t="s">
        <v>254</v>
      </c>
      <c r="O3619" s="64" t="s">
        <v>568</v>
      </c>
    </row>
    <row r="3620" spans="2:15" x14ac:dyDescent="0.3">
      <c r="B3620" t="s">
        <v>1536</v>
      </c>
      <c r="C3620" t="s">
        <v>13609</v>
      </c>
      <c r="D3620" t="s">
        <v>1881</v>
      </c>
      <c r="E3620" s="64">
        <v>0</v>
      </c>
      <c r="F3620" s="64">
        <v>0</v>
      </c>
      <c r="G3620" s="47">
        <v>41529</v>
      </c>
      <c r="H3620" s="71">
        <v>9.4166666666666661</v>
      </c>
      <c r="I3620" s="64">
        <v>-1</v>
      </c>
      <c r="J3620" s="64" t="s">
        <v>1538</v>
      </c>
      <c r="K3620" s="64" t="s">
        <v>2173</v>
      </c>
      <c r="L3620" s="64" t="s">
        <v>3010</v>
      </c>
      <c r="M3620" s="64" t="s">
        <v>242</v>
      </c>
      <c r="N3620" s="64" t="s">
        <v>254</v>
      </c>
      <c r="O3620" s="64" t="s">
        <v>568</v>
      </c>
    </row>
    <row r="3621" spans="2:15" x14ac:dyDescent="0.3">
      <c r="B3621" t="s">
        <v>1536</v>
      </c>
      <c r="C3621" t="s">
        <v>11580</v>
      </c>
      <c r="D3621" t="s">
        <v>2177</v>
      </c>
      <c r="E3621" s="64">
        <v>0</v>
      </c>
      <c r="F3621" s="64">
        <v>0</v>
      </c>
      <c r="G3621" s="47">
        <v>41531</v>
      </c>
      <c r="H3621" s="71">
        <v>9.4166666666666661</v>
      </c>
      <c r="I3621" s="64">
        <v>118840</v>
      </c>
      <c r="J3621" s="64" t="s">
        <v>1538</v>
      </c>
      <c r="K3621" s="64" t="s">
        <v>2160</v>
      </c>
      <c r="L3621" s="64" t="s">
        <v>11522</v>
      </c>
      <c r="M3621" s="64" t="s">
        <v>236</v>
      </c>
      <c r="N3621" s="64" t="s">
        <v>254</v>
      </c>
      <c r="O3621" s="64" t="s">
        <v>568</v>
      </c>
    </row>
    <row r="3622" spans="2:15" x14ac:dyDescent="0.3">
      <c r="B3622" t="s">
        <v>1536</v>
      </c>
      <c r="C3622" t="s">
        <v>14025</v>
      </c>
      <c r="D3622" t="s">
        <v>356</v>
      </c>
      <c r="E3622" s="64">
        <v>0</v>
      </c>
      <c r="F3622" s="64">
        <v>0</v>
      </c>
      <c r="G3622" s="47">
        <v>41520</v>
      </c>
      <c r="H3622" s="71">
        <v>9.4166666666666661</v>
      </c>
      <c r="I3622" s="64">
        <v>-1</v>
      </c>
      <c r="J3622" s="64" t="s">
        <v>249</v>
      </c>
      <c r="K3622" s="64" t="s">
        <v>2160</v>
      </c>
      <c r="L3622" s="64" t="s">
        <v>2936</v>
      </c>
      <c r="M3622" s="64" t="s">
        <v>241</v>
      </c>
      <c r="N3622" s="64" t="s">
        <v>254</v>
      </c>
      <c r="O3622" s="64" t="s">
        <v>568</v>
      </c>
    </row>
    <row r="3623" spans="2:15" x14ac:dyDescent="0.3">
      <c r="B3623" t="s">
        <v>1536</v>
      </c>
      <c r="C3623" t="s">
        <v>14573</v>
      </c>
      <c r="D3623" t="s">
        <v>14574</v>
      </c>
      <c r="E3623" s="64">
        <v>0</v>
      </c>
      <c r="F3623" s="64">
        <v>0</v>
      </c>
      <c r="G3623" s="47">
        <v>41547</v>
      </c>
      <c r="H3623" s="71">
        <v>9.4166666666666661</v>
      </c>
      <c r="I3623" s="64">
        <v>-1</v>
      </c>
      <c r="J3623" s="64" t="s">
        <v>1538</v>
      </c>
      <c r="K3623" s="64" t="s">
        <v>2160</v>
      </c>
      <c r="L3623" s="64" t="s">
        <v>5722</v>
      </c>
      <c r="M3623" s="64" t="s">
        <v>241</v>
      </c>
      <c r="N3623" s="64" t="s">
        <v>254</v>
      </c>
      <c r="O3623" s="64" t="s">
        <v>568</v>
      </c>
    </row>
    <row r="3624" spans="2:15" x14ac:dyDescent="0.3">
      <c r="B3624" t="s">
        <v>1546</v>
      </c>
      <c r="C3624" t="s">
        <v>14673</v>
      </c>
      <c r="D3624" t="s">
        <v>1569</v>
      </c>
      <c r="E3624" s="64">
        <v>0</v>
      </c>
      <c r="F3624" s="64">
        <v>0</v>
      </c>
      <c r="G3624" s="47">
        <v>41531</v>
      </c>
      <c r="H3624" s="71">
        <v>9.4166666666666661</v>
      </c>
      <c r="I3624" s="64">
        <v>-1</v>
      </c>
      <c r="J3624" s="64" t="s">
        <v>1538</v>
      </c>
      <c r="K3624" s="64" t="s">
        <v>2176</v>
      </c>
      <c r="L3624" s="64" t="s">
        <v>11288</v>
      </c>
      <c r="M3624" s="64" t="s">
        <v>242</v>
      </c>
      <c r="N3624" s="64" t="s">
        <v>254</v>
      </c>
      <c r="O3624" s="64" t="s">
        <v>568</v>
      </c>
    </row>
    <row r="3625" spans="2:15" x14ac:dyDescent="0.3">
      <c r="B3625" t="s">
        <v>1536</v>
      </c>
      <c r="C3625" t="s">
        <v>14797</v>
      </c>
      <c r="D3625" t="s">
        <v>2756</v>
      </c>
      <c r="E3625" s="64">
        <v>0</v>
      </c>
      <c r="F3625" s="64">
        <v>0</v>
      </c>
      <c r="G3625" s="47">
        <v>41537</v>
      </c>
      <c r="H3625" s="71">
        <v>9.4166666666666661</v>
      </c>
      <c r="I3625" s="64">
        <v>-1</v>
      </c>
      <c r="J3625" s="64" t="s">
        <v>249</v>
      </c>
      <c r="K3625" s="64" t="s">
        <v>2160</v>
      </c>
      <c r="L3625" s="64" t="s">
        <v>2925</v>
      </c>
      <c r="M3625" s="64" t="s">
        <v>242</v>
      </c>
      <c r="N3625" s="64" t="s">
        <v>254</v>
      </c>
      <c r="O3625" s="64" t="s">
        <v>568</v>
      </c>
    </row>
    <row r="3626" spans="2:15" x14ac:dyDescent="0.3">
      <c r="B3626" t="s">
        <v>1536</v>
      </c>
      <c r="C3626" t="s">
        <v>14947</v>
      </c>
      <c r="D3626" t="s">
        <v>1751</v>
      </c>
      <c r="E3626" s="64">
        <v>0</v>
      </c>
      <c r="F3626" s="64">
        <v>0</v>
      </c>
      <c r="G3626" s="47">
        <v>41529</v>
      </c>
      <c r="H3626" s="71">
        <v>9.4166666666666661</v>
      </c>
      <c r="I3626" s="64">
        <v>-1</v>
      </c>
      <c r="J3626" s="64" t="s">
        <v>249</v>
      </c>
      <c r="K3626" s="64" t="s">
        <v>2160</v>
      </c>
      <c r="L3626" s="64" t="s">
        <v>4235</v>
      </c>
      <c r="M3626" s="64" t="s">
        <v>236</v>
      </c>
      <c r="N3626" s="64" t="s">
        <v>254</v>
      </c>
      <c r="O3626" s="64" t="s">
        <v>568</v>
      </c>
    </row>
    <row r="3627" spans="2:15" x14ac:dyDescent="0.3">
      <c r="B3627" t="s">
        <v>1536</v>
      </c>
      <c r="C3627" t="s">
        <v>15076</v>
      </c>
      <c r="D3627" t="s">
        <v>2004</v>
      </c>
      <c r="E3627" s="64">
        <v>0</v>
      </c>
      <c r="F3627" s="64">
        <v>0</v>
      </c>
      <c r="G3627" s="47">
        <v>41542</v>
      </c>
      <c r="H3627" s="71">
        <v>9.4166666666666661</v>
      </c>
      <c r="I3627" s="64">
        <v>-1</v>
      </c>
      <c r="J3627" s="64" t="s">
        <v>1538</v>
      </c>
      <c r="K3627" s="64" t="s">
        <v>2160</v>
      </c>
      <c r="L3627" s="64" t="s">
        <v>14512</v>
      </c>
      <c r="M3627" s="64" t="s">
        <v>246</v>
      </c>
      <c r="N3627" s="64" t="s">
        <v>254</v>
      </c>
      <c r="O3627" s="64" t="s">
        <v>568</v>
      </c>
    </row>
    <row r="3628" spans="2:15" x14ac:dyDescent="0.3">
      <c r="B3628" t="s">
        <v>1536</v>
      </c>
      <c r="C3628" t="s">
        <v>15168</v>
      </c>
      <c r="D3628" t="s">
        <v>1679</v>
      </c>
      <c r="E3628" s="64">
        <v>0</v>
      </c>
      <c r="F3628" s="64">
        <v>0</v>
      </c>
      <c r="G3628" s="47">
        <v>41543</v>
      </c>
      <c r="H3628" s="71">
        <v>9.4166666666666661</v>
      </c>
      <c r="I3628" s="64">
        <v>-1</v>
      </c>
      <c r="J3628" s="64" t="s">
        <v>249</v>
      </c>
      <c r="K3628" s="64" t="s">
        <v>2160</v>
      </c>
      <c r="L3628" s="64" t="s">
        <v>2936</v>
      </c>
      <c r="M3628" s="64" t="s">
        <v>246</v>
      </c>
      <c r="N3628" s="64" t="s">
        <v>254</v>
      </c>
      <c r="O3628" s="64" t="s">
        <v>568</v>
      </c>
    </row>
    <row r="3629" spans="2:15" x14ac:dyDescent="0.3">
      <c r="B3629" t="s">
        <v>1536</v>
      </c>
      <c r="C3629" t="s">
        <v>15207</v>
      </c>
      <c r="D3629" t="s">
        <v>1400</v>
      </c>
      <c r="E3629" s="64">
        <v>0</v>
      </c>
      <c r="F3629" s="64">
        <v>0</v>
      </c>
      <c r="G3629" s="47">
        <v>41544</v>
      </c>
      <c r="H3629" s="71">
        <v>9.4166666666666661</v>
      </c>
      <c r="I3629" s="64">
        <v>-1</v>
      </c>
      <c r="J3629" s="64" t="s">
        <v>249</v>
      </c>
      <c r="K3629" s="64" t="s">
        <v>2160</v>
      </c>
      <c r="L3629" s="64" t="s">
        <v>15208</v>
      </c>
      <c r="M3629" s="64" t="s">
        <v>236</v>
      </c>
      <c r="N3629" s="64" t="s">
        <v>254</v>
      </c>
      <c r="O3629" s="64" t="s">
        <v>568</v>
      </c>
    </row>
    <row r="3630" spans="2:15" x14ac:dyDescent="0.3">
      <c r="B3630" t="s">
        <v>1536</v>
      </c>
      <c r="C3630" t="s">
        <v>15276</v>
      </c>
      <c r="D3630" t="s">
        <v>1745</v>
      </c>
      <c r="E3630" s="64">
        <v>0</v>
      </c>
      <c r="F3630" s="64">
        <v>0</v>
      </c>
      <c r="G3630" s="47">
        <v>41544</v>
      </c>
      <c r="H3630" s="71">
        <v>9.4166666666666661</v>
      </c>
      <c r="I3630" s="64">
        <v>-1</v>
      </c>
      <c r="J3630" s="64" t="s">
        <v>249</v>
      </c>
      <c r="K3630" s="64" t="s">
        <v>2160</v>
      </c>
      <c r="L3630" s="64" t="s">
        <v>4235</v>
      </c>
      <c r="M3630" s="64" t="s">
        <v>242</v>
      </c>
      <c r="N3630" s="64" t="s">
        <v>254</v>
      </c>
      <c r="O3630" s="64" t="s">
        <v>568</v>
      </c>
    </row>
    <row r="3631" spans="2:15" x14ac:dyDescent="0.3">
      <c r="B3631" t="s">
        <v>1536</v>
      </c>
      <c r="C3631" t="s">
        <v>15586</v>
      </c>
      <c r="D3631" t="s">
        <v>1752</v>
      </c>
      <c r="E3631" s="64">
        <v>0</v>
      </c>
      <c r="F3631" s="64">
        <v>0</v>
      </c>
      <c r="G3631" s="47">
        <v>41526</v>
      </c>
      <c r="H3631" s="71">
        <v>9.4166666666666661</v>
      </c>
      <c r="I3631" s="64">
        <v>-1</v>
      </c>
      <c r="J3631" s="64" t="s">
        <v>1538</v>
      </c>
      <c r="K3631" s="64" t="s">
        <v>2173</v>
      </c>
      <c r="L3631" s="64" t="s">
        <v>14177</v>
      </c>
      <c r="M3631" s="64" t="s">
        <v>242</v>
      </c>
      <c r="N3631" s="64" t="s">
        <v>254</v>
      </c>
      <c r="O3631" s="64" t="s">
        <v>568</v>
      </c>
    </row>
    <row r="3632" spans="2:15" x14ac:dyDescent="0.3">
      <c r="B3632" t="s">
        <v>1536</v>
      </c>
      <c r="C3632" t="s">
        <v>15607</v>
      </c>
      <c r="D3632" t="s">
        <v>15038</v>
      </c>
      <c r="E3632" s="64">
        <v>0</v>
      </c>
      <c r="F3632" s="64">
        <v>0</v>
      </c>
      <c r="G3632" s="47">
        <v>41544</v>
      </c>
      <c r="H3632" s="71">
        <v>9.4166666666666661</v>
      </c>
      <c r="I3632" s="64">
        <v>-1</v>
      </c>
      <c r="J3632" s="64" t="s">
        <v>249</v>
      </c>
      <c r="K3632" s="64" t="s">
        <v>2160</v>
      </c>
      <c r="L3632" s="64" t="s">
        <v>2936</v>
      </c>
      <c r="M3632" s="64" t="s">
        <v>242</v>
      </c>
      <c r="N3632" s="64" t="s">
        <v>254</v>
      </c>
      <c r="O3632" s="64" t="s">
        <v>568</v>
      </c>
    </row>
    <row r="3633" spans="2:15" x14ac:dyDescent="0.3">
      <c r="B3633" t="s">
        <v>1536</v>
      </c>
      <c r="C3633" t="s">
        <v>11620</v>
      </c>
      <c r="D3633" t="s">
        <v>2180</v>
      </c>
      <c r="E3633" s="64">
        <v>0</v>
      </c>
      <c r="F3633" s="64">
        <v>0</v>
      </c>
      <c r="G3633" s="47">
        <v>41544</v>
      </c>
      <c r="H3633" s="71">
        <v>9.4166666666666661</v>
      </c>
      <c r="I3633" s="64">
        <v>257657</v>
      </c>
      <c r="J3633" s="64" t="s">
        <v>1538</v>
      </c>
      <c r="K3633" s="64" t="s">
        <v>2160</v>
      </c>
      <c r="L3633" s="64" t="s">
        <v>11535</v>
      </c>
      <c r="M3633" s="64" t="s">
        <v>242</v>
      </c>
      <c r="N3633" s="64" t="s">
        <v>254</v>
      </c>
      <c r="O3633" s="64" t="s">
        <v>568</v>
      </c>
    </row>
    <row r="3634" spans="2:15" x14ac:dyDescent="0.3">
      <c r="B3634" t="s">
        <v>1536</v>
      </c>
      <c r="C3634" t="s">
        <v>15872</v>
      </c>
      <c r="D3634" t="s">
        <v>2183</v>
      </c>
      <c r="E3634" s="64">
        <v>0</v>
      </c>
      <c r="F3634" s="64">
        <v>0</v>
      </c>
      <c r="G3634" s="47">
        <v>41542</v>
      </c>
      <c r="H3634" s="71">
        <v>9.4166666666666661</v>
      </c>
      <c r="I3634" s="64">
        <v>234045</v>
      </c>
      <c r="J3634" s="64" t="s">
        <v>1538</v>
      </c>
      <c r="K3634" s="64" t="s">
        <v>2160</v>
      </c>
      <c r="L3634" s="64" t="s">
        <v>2936</v>
      </c>
      <c r="M3634" s="64" t="s">
        <v>236</v>
      </c>
      <c r="N3634" s="64" t="s">
        <v>254</v>
      </c>
      <c r="O3634" s="64" t="s">
        <v>568</v>
      </c>
    </row>
    <row r="3635" spans="2:15" x14ac:dyDescent="0.3">
      <c r="B3635" t="s">
        <v>1536</v>
      </c>
      <c r="C3635" t="s">
        <v>16087</v>
      </c>
      <c r="D3635" t="s">
        <v>1471</v>
      </c>
      <c r="E3635" s="64">
        <v>0</v>
      </c>
      <c r="F3635" s="64">
        <v>0</v>
      </c>
      <c r="G3635" s="47">
        <v>41547</v>
      </c>
      <c r="H3635" s="71">
        <v>9.4166666666666661</v>
      </c>
      <c r="I3635" s="64">
        <v>122266</v>
      </c>
      <c r="J3635" s="64" t="s">
        <v>1538</v>
      </c>
      <c r="K3635" s="64" t="s">
        <v>2160</v>
      </c>
      <c r="L3635" s="64" t="s">
        <v>4726</v>
      </c>
      <c r="M3635" s="64" t="s">
        <v>242</v>
      </c>
      <c r="N3635" s="64" t="s">
        <v>254</v>
      </c>
      <c r="O3635" s="64" t="s">
        <v>568</v>
      </c>
    </row>
    <row r="3636" spans="2:15" x14ac:dyDescent="0.3">
      <c r="B3636" t="s">
        <v>1536</v>
      </c>
      <c r="C3636" t="s">
        <v>11638</v>
      </c>
      <c r="D3636" t="s">
        <v>2304</v>
      </c>
      <c r="E3636" s="64">
        <v>0</v>
      </c>
      <c r="F3636" s="64">
        <v>0</v>
      </c>
      <c r="G3636" s="47">
        <v>41547</v>
      </c>
      <c r="H3636" s="71">
        <v>9.4166666666666661</v>
      </c>
      <c r="I3636" s="64">
        <v>88224</v>
      </c>
      <c r="J3636" s="64" t="s">
        <v>1538</v>
      </c>
      <c r="K3636" s="64" t="s">
        <v>2160</v>
      </c>
      <c r="L3636" s="64" t="s">
        <v>11522</v>
      </c>
      <c r="M3636" s="64" t="s">
        <v>241</v>
      </c>
      <c r="N3636" s="64" t="s">
        <v>254</v>
      </c>
      <c r="O3636" s="64" t="s">
        <v>568</v>
      </c>
    </row>
    <row r="3637" spans="2:15" x14ac:dyDescent="0.3">
      <c r="B3637" t="s">
        <v>1536</v>
      </c>
      <c r="C3637" t="s">
        <v>12135</v>
      </c>
      <c r="D3637" t="s">
        <v>2259</v>
      </c>
      <c r="E3637" s="64">
        <v>0</v>
      </c>
      <c r="F3637" s="64">
        <v>0</v>
      </c>
      <c r="G3637" s="47">
        <v>41547</v>
      </c>
      <c r="H3637" s="71">
        <v>9.4166666666666661</v>
      </c>
      <c r="I3637" s="64">
        <v>114682</v>
      </c>
      <c r="J3637" s="64" t="s">
        <v>1538</v>
      </c>
      <c r="K3637" s="64" t="s">
        <v>2160</v>
      </c>
      <c r="L3637" s="64" t="s">
        <v>2992</v>
      </c>
      <c r="M3637" s="64" t="s">
        <v>236</v>
      </c>
      <c r="N3637" s="64" t="s">
        <v>254</v>
      </c>
      <c r="O3637" s="64" t="s">
        <v>568</v>
      </c>
    </row>
    <row r="3638" spans="2:15" x14ac:dyDescent="0.3">
      <c r="B3638" t="s">
        <v>1536</v>
      </c>
      <c r="C3638" t="s">
        <v>16597</v>
      </c>
      <c r="D3638" t="s">
        <v>1678</v>
      </c>
      <c r="E3638" s="64">
        <v>0</v>
      </c>
      <c r="F3638" s="64">
        <v>0</v>
      </c>
      <c r="G3638" s="47">
        <v>41547</v>
      </c>
      <c r="H3638" s="71">
        <v>9.4166666666666661</v>
      </c>
      <c r="I3638" s="64">
        <v>-1</v>
      </c>
      <c r="J3638" s="64" t="s">
        <v>1538</v>
      </c>
      <c r="K3638" s="64" t="s">
        <v>2160</v>
      </c>
      <c r="L3638" s="64" t="s">
        <v>4235</v>
      </c>
      <c r="M3638" s="64" t="s">
        <v>246</v>
      </c>
      <c r="N3638" s="64" t="s">
        <v>254</v>
      </c>
      <c r="O3638" s="64" t="s">
        <v>568</v>
      </c>
    </row>
    <row r="3639" spans="2:15" x14ac:dyDescent="0.3">
      <c r="B3639" t="s">
        <v>1536</v>
      </c>
      <c r="C3639" t="s">
        <v>16609</v>
      </c>
      <c r="D3639" t="s">
        <v>1555</v>
      </c>
      <c r="E3639" s="64">
        <v>0</v>
      </c>
      <c r="F3639" s="64">
        <v>0</v>
      </c>
      <c r="G3639" s="47">
        <v>41543</v>
      </c>
      <c r="H3639" s="71">
        <v>9.4166666666666661</v>
      </c>
      <c r="I3639" s="64">
        <v>-1</v>
      </c>
      <c r="J3639" s="64" t="s">
        <v>1538</v>
      </c>
      <c r="K3639" s="64" t="s">
        <v>2160</v>
      </c>
      <c r="L3639" s="64" t="s">
        <v>4235</v>
      </c>
      <c r="M3639" s="64" t="s">
        <v>242</v>
      </c>
      <c r="N3639" s="64" t="s">
        <v>254</v>
      </c>
      <c r="O3639" s="64" t="s">
        <v>568</v>
      </c>
    </row>
    <row r="3640" spans="2:15" x14ac:dyDescent="0.3">
      <c r="B3640" t="s">
        <v>1536</v>
      </c>
      <c r="C3640" t="s">
        <v>16797</v>
      </c>
      <c r="D3640" t="s">
        <v>524</v>
      </c>
      <c r="E3640" s="64">
        <v>0</v>
      </c>
      <c r="F3640" s="64">
        <v>0</v>
      </c>
      <c r="G3640" s="47">
        <v>41541</v>
      </c>
      <c r="H3640" s="71">
        <v>9.4166666666666661</v>
      </c>
      <c r="I3640" s="64">
        <v>-1</v>
      </c>
      <c r="J3640" s="64" t="s">
        <v>1538</v>
      </c>
      <c r="K3640" s="64" t="s">
        <v>1535</v>
      </c>
      <c r="L3640" s="64" t="s">
        <v>1535</v>
      </c>
      <c r="M3640" s="64" t="s">
        <v>236</v>
      </c>
      <c r="N3640" s="64" t="s">
        <v>254</v>
      </c>
      <c r="O3640" s="64" t="s">
        <v>568</v>
      </c>
    </row>
    <row r="3641" spans="2:15" x14ac:dyDescent="0.3">
      <c r="B3641" t="s">
        <v>1536</v>
      </c>
      <c r="C3641" t="s">
        <v>16924</v>
      </c>
      <c r="D3641" t="s">
        <v>12457</v>
      </c>
      <c r="E3641" s="64">
        <v>0</v>
      </c>
      <c r="F3641" s="64">
        <v>0</v>
      </c>
      <c r="G3641" s="47">
        <v>41520</v>
      </c>
      <c r="H3641" s="71">
        <v>9.4166666666666661</v>
      </c>
      <c r="I3641" s="64">
        <v>-1</v>
      </c>
      <c r="J3641" s="64" t="s">
        <v>249</v>
      </c>
      <c r="K3641" s="64" t="s">
        <v>1535</v>
      </c>
      <c r="L3641" s="64" t="s">
        <v>1535</v>
      </c>
      <c r="M3641" s="64" t="s">
        <v>236</v>
      </c>
      <c r="N3641" s="64" t="s">
        <v>254</v>
      </c>
      <c r="O3641" s="64" t="s">
        <v>568</v>
      </c>
    </row>
    <row r="3642" spans="2:15" x14ac:dyDescent="0.3">
      <c r="B3642" t="s">
        <v>1536</v>
      </c>
      <c r="C3642" t="s">
        <v>17455</v>
      </c>
      <c r="D3642" t="s">
        <v>536</v>
      </c>
      <c r="E3642" s="64">
        <v>0</v>
      </c>
      <c r="F3642" s="64">
        <v>0</v>
      </c>
      <c r="G3642" s="47">
        <v>41544</v>
      </c>
      <c r="H3642" s="71">
        <v>9.4166666666666661</v>
      </c>
      <c r="I3642" s="64">
        <v>-1</v>
      </c>
      <c r="J3642" s="64" t="s">
        <v>249</v>
      </c>
      <c r="K3642" s="64" t="s">
        <v>1535</v>
      </c>
      <c r="L3642" s="64" t="s">
        <v>1535</v>
      </c>
      <c r="M3642" s="64" t="s">
        <v>236</v>
      </c>
      <c r="N3642" s="64" t="s">
        <v>254</v>
      </c>
      <c r="O3642" s="64" t="s">
        <v>568</v>
      </c>
    </row>
    <row r="3643" spans="2:15" x14ac:dyDescent="0.3">
      <c r="B3643" t="s">
        <v>1536</v>
      </c>
      <c r="C3643" t="s">
        <v>17456</v>
      </c>
      <c r="D3643" t="s">
        <v>2732</v>
      </c>
      <c r="E3643" s="64">
        <v>0</v>
      </c>
      <c r="F3643" s="64">
        <v>0</v>
      </c>
      <c r="G3643" s="47">
        <v>41520</v>
      </c>
      <c r="H3643" s="71">
        <v>9.4166666666666661</v>
      </c>
      <c r="I3643" s="64">
        <v>-1</v>
      </c>
      <c r="J3643" s="64" t="s">
        <v>1538</v>
      </c>
      <c r="K3643" s="64" t="s">
        <v>1535</v>
      </c>
      <c r="L3643" s="64" t="s">
        <v>1535</v>
      </c>
      <c r="M3643" s="64" t="s">
        <v>236</v>
      </c>
      <c r="N3643" s="64" t="s">
        <v>254</v>
      </c>
      <c r="O3643" s="64" t="s">
        <v>568</v>
      </c>
    </row>
    <row r="3644" spans="2:15" x14ac:dyDescent="0.3">
      <c r="B3644" t="s">
        <v>1536</v>
      </c>
      <c r="C3644" t="s">
        <v>17584</v>
      </c>
      <c r="D3644" t="s">
        <v>432</v>
      </c>
      <c r="E3644" s="64">
        <v>1</v>
      </c>
      <c r="F3644" s="64">
        <v>4304.3900000000003</v>
      </c>
      <c r="G3644" s="47">
        <v>41542</v>
      </c>
      <c r="H3644" s="71">
        <v>9.4166666666666661</v>
      </c>
      <c r="I3644" s="64">
        <v>-1</v>
      </c>
      <c r="J3644" s="64" t="s">
        <v>249</v>
      </c>
      <c r="K3644" s="64" t="s">
        <v>1535</v>
      </c>
      <c r="L3644" s="64" t="s">
        <v>1535</v>
      </c>
      <c r="M3644" s="64" t="s">
        <v>236</v>
      </c>
      <c r="N3644" s="64" t="s">
        <v>254</v>
      </c>
      <c r="O3644" s="64" t="s">
        <v>568</v>
      </c>
    </row>
    <row r="3645" spans="2:15" x14ac:dyDescent="0.3">
      <c r="B3645" t="s">
        <v>1536</v>
      </c>
      <c r="C3645" t="s">
        <v>17686</v>
      </c>
      <c r="D3645" t="s">
        <v>1683</v>
      </c>
      <c r="E3645" s="64">
        <v>0</v>
      </c>
      <c r="F3645" s="64">
        <v>0</v>
      </c>
      <c r="G3645" s="47">
        <v>41520</v>
      </c>
      <c r="H3645" s="71">
        <v>9.4166666666666661</v>
      </c>
      <c r="I3645" s="64">
        <v>-1</v>
      </c>
      <c r="J3645" s="64" t="s">
        <v>1538</v>
      </c>
      <c r="K3645" s="64" t="s">
        <v>1535</v>
      </c>
      <c r="L3645" s="64" t="s">
        <v>1535</v>
      </c>
      <c r="M3645" s="64" t="s">
        <v>241</v>
      </c>
      <c r="N3645" s="64" t="s">
        <v>254</v>
      </c>
      <c r="O3645" s="64" t="s">
        <v>568</v>
      </c>
    </row>
    <row r="3646" spans="2:15" x14ac:dyDescent="0.3">
      <c r="B3646" t="s">
        <v>1536</v>
      </c>
      <c r="C3646" t="s">
        <v>12434</v>
      </c>
      <c r="D3646" t="s">
        <v>556</v>
      </c>
      <c r="E3646" s="64">
        <v>0</v>
      </c>
      <c r="F3646" s="64">
        <v>0</v>
      </c>
      <c r="G3646" s="47">
        <v>41493</v>
      </c>
      <c r="H3646" s="71">
        <v>9.5</v>
      </c>
      <c r="I3646" s="64">
        <v>-1</v>
      </c>
      <c r="J3646" s="64" t="s">
        <v>249</v>
      </c>
      <c r="K3646" s="64" t="s">
        <v>1535</v>
      </c>
      <c r="L3646" s="64" t="s">
        <v>1535</v>
      </c>
      <c r="M3646" s="64" t="s">
        <v>236</v>
      </c>
      <c r="N3646" s="64" t="s">
        <v>254</v>
      </c>
      <c r="O3646" s="64" t="s">
        <v>568</v>
      </c>
    </row>
    <row r="3647" spans="2:15" x14ac:dyDescent="0.3">
      <c r="B3647" t="s">
        <v>1536</v>
      </c>
      <c r="C3647" t="s">
        <v>12527</v>
      </c>
      <c r="D3647" t="s">
        <v>460</v>
      </c>
      <c r="E3647" s="64">
        <v>0</v>
      </c>
      <c r="F3647" s="64">
        <v>0</v>
      </c>
      <c r="G3647" s="47">
        <v>41503</v>
      </c>
      <c r="H3647" s="71">
        <v>9.5</v>
      </c>
      <c r="I3647" s="64">
        <v>-1</v>
      </c>
      <c r="J3647" s="64" t="s">
        <v>1538</v>
      </c>
      <c r="K3647" s="64" t="s">
        <v>1535</v>
      </c>
      <c r="L3647" s="64" t="s">
        <v>1535</v>
      </c>
      <c r="M3647" s="64" t="s">
        <v>246</v>
      </c>
      <c r="N3647" s="64" t="s">
        <v>254</v>
      </c>
      <c r="O3647" s="64" t="s">
        <v>568</v>
      </c>
    </row>
    <row r="3648" spans="2:15" x14ac:dyDescent="0.3">
      <c r="B3648" t="s">
        <v>1536</v>
      </c>
      <c r="C3648" t="s">
        <v>12926</v>
      </c>
      <c r="D3648" t="s">
        <v>336</v>
      </c>
      <c r="E3648" s="64">
        <v>0</v>
      </c>
      <c r="F3648" s="64">
        <v>0</v>
      </c>
      <c r="G3648" s="47">
        <v>41505</v>
      </c>
      <c r="H3648" s="71">
        <v>9.5</v>
      </c>
      <c r="I3648" s="64">
        <v>-1</v>
      </c>
      <c r="J3648" s="64" t="s">
        <v>1538</v>
      </c>
      <c r="K3648" s="64" t="s">
        <v>2176</v>
      </c>
      <c r="L3648" s="64" t="s">
        <v>12927</v>
      </c>
      <c r="M3648" s="64" t="s">
        <v>236</v>
      </c>
      <c r="N3648" s="64" t="s">
        <v>254</v>
      </c>
      <c r="O3648" s="64" t="s">
        <v>568</v>
      </c>
    </row>
    <row r="3649" spans="2:15" x14ac:dyDescent="0.3">
      <c r="B3649" t="s">
        <v>1536</v>
      </c>
      <c r="C3649" t="s">
        <v>12966</v>
      </c>
      <c r="D3649" t="s">
        <v>1428</v>
      </c>
      <c r="E3649" s="64">
        <v>0</v>
      </c>
      <c r="F3649" s="64">
        <v>0</v>
      </c>
      <c r="G3649" s="47">
        <v>41499</v>
      </c>
      <c r="H3649" s="71">
        <v>9.5</v>
      </c>
      <c r="I3649" s="64">
        <v>-1</v>
      </c>
      <c r="J3649" s="64" t="s">
        <v>249</v>
      </c>
      <c r="K3649" s="64" t="s">
        <v>2173</v>
      </c>
      <c r="L3649" s="64" t="s">
        <v>12967</v>
      </c>
      <c r="M3649" s="64" t="s">
        <v>241</v>
      </c>
      <c r="N3649" s="64" t="s">
        <v>254</v>
      </c>
      <c r="O3649" s="64" t="s">
        <v>568</v>
      </c>
    </row>
    <row r="3650" spans="2:15" x14ac:dyDescent="0.3">
      <c r="B3650" t="s">
        <v>1536</v>
      </c>
      <c r="C3650" t="s">
        <v>13043</v>
      </c>
      <c r="D3650" t="s">
        <v>13044</v>
      </c>
      <c r="E3650" s="64">
        <v>0</v>
      </c>
      <c r="F3650" s="64">
        <v>0</v>
      </c>
      <c r="G3650" s="47">
        <v>41513</v>
      </c>
      <c r="H3650" s="71">
        <v>9.5</v>
      </c>
      <c r="I3650" s="64">
        <v>-1</v>
      </c>
      <c r="J3650" s="64" t="s">
        <v>1538</v>
      </c>
      <c r="K3650" s="64" t="s">
        <v>2160</v>
      </c>
      <c r="L3650" s="64" t="s">
        <v>2936</v>
      </c>
      <c r="M3650" s="64" t="s">
        <v>236</v>
      </c>
      <c r="N3650" s="64" t="s">
        <v>254</v>
      </c>
      <c r="O3650" s="64" t="s">
        <v>568</v>
      </c>
    </row>
    <row r="3651" spans="2:15" x14ac:dyDescent="0.3">
      <c r="B3651" t="s">
        <v>1536</v>
      </c>
      <c r="C3651" t="s">
        <v>14174</v>
      </c>
      <c r="D3651" t="s">
        <v>1741</v>
      </c>
      <c r="E3651" s="64">
        <v>0</v>
      </c>
      <c r="F3651" s="64">
        <v>0</v>
      </c>
      <c r="G3651" s="47">
        <v>41512</v>
      </c>
      <c r="H3651" s="71">
        <v>9.5</v>
      </c>
      <c r="I3651" s="64">
        <v>-1</v>
      </c>
      <c r="J3651" s="64" t="s">
        <v>249</v>
      </c>
      <c r="K3651" s="64" t="s">
        <v>2176</v>
      </c>
      <c r="L3651" s="64" t="s">
        <v>14175</v>
      </c>
      <c r="M3651" s="64" t="s">
        <v>236</v>
      </c>
      <c r="N3651" s="64" t="s">
        <v>254</v>
      </c>
      <c r="O3651" s="64" t="s">
        <v>568</v>
      </c>
    </row>
    <row r="3652" spans="2:15" x14ac:dyDescent="0.3">
      <c r="B3652" t="s">
        <v>1536</v>
      </c>
      <c r="C3652" t="s">
        <v>14181</v>
      </c>
      <c r="D3652" t="s">
        <v>1401</v>
      </c>
      <c r="E3652" s="64">
        <v>0</v>
      </c>
      <c r="F3652" s="64">
        <v>0</v>
      </c>
      <c r="G3652" s="47">
        <v>41514</v>
      </c>
      <c r="H3652" s="71">
        <v>9.5</v>
      </c>
      <c r="I3652" s="64">
        <v>-1</v>
      </c>
      <c r="J3652" s="64" t="s">
        <v>1538</v>
      </c>
      <c r="K3652" s="64" t="s">
        <v>2160</v>
      </c>
      <c r="L3652" s="64" t="s">
        <v>2936</v>
      </c>
      <c r="M3652" s="64" t="s">
        <v>236</v>
      </c>
      <c r="N3652" s="64" t="s">
        <v>254</v>
      </c>
      <c r="O3652" s="64" t="s">
        <v>568</v>
      </c>
    </row>
    <row r="3653" spans="2:15" x14ac:dyDescent="0.3">
      <c r="B3653" t="s">
        <v>1536</v>
      </c>
      <c r="C3653" t="s">
        <v>12082</v>
      </c>
      <c r="D3653" t="s">
        <v>2370</v>
      </c>
      <c r="E3653" s="64">
        <v>0</v>
      </c>
      <c r="F3653" s="64">
        <v>0</v>
      </c>
      <c r="G3653" s="47">
        <v>41507</v>
      </c>
      <c r="H3653" s="71">
        <v>9.5</v>
      </c>
      <c r="I3653" s="64">
        <v>87578</v>
      </c>
      <c r="J3653" s="64" t="s">
        <v>249</v>
      </c>
      <c r="K3653" s="64" t="s">
        <v>2160</v>
      </c>
      <c r="L3653" s="64" t="s">
        <v>4726</v>
      </c>
      <c r="M3653" s="64" t="s">
        <v>236</v>
      </c>
      <c r="N3653" s="64" t="s">
        <v>254</v>
      </c>
      <c r="O3653" s="64" t="s">
        <v>568</v>
      </c>
    </row>
    <row r="3654" spans="2:15" x14ac:dyDescent="0.3">
      <c r="B3654" t="s">
        <v>1536</v>
      </c>
      <c r="C3654" t="s">
        <v>14463</v>
      </c>
      <c r="D3654" t="s">
        <v>1511</v>
      </c>
      <c r="E3654" s="64">
        <v>0</v>
      </c>
      <c r="F3654" s="64">
        <v>0</v>
      </c>
      <c r="G3654" s="47">
        <v>41500</v>
      </c>
      <c r="H3654" s="71">
        <v>9.5</v>
      </c>
      <c r="I3654" s="64">
        <v>-1</v>
      </c>
      <c r="J3654" s="64" t="s">
        <v>1538</v>
      </c>
      <c r="K3654" s="64" t="s">
        <v>2160</v>
      </c>
      <c r="L3654" s="64" t="s">
        <v>6338</v>
      </c>
      <c r="M3654" s="64" t="s">
        <v>236</v>
      </c>
      <c r="N3654" s="64" t="s">
        <v>254</v>
      </c>
      <c r="O3654" s="64" t="s">
        <v>568</v>
      </c>
    </row>
    <row r="3655" spans="2:15" x14ac:dyDescent="0.3">
      <c r="B3655" t="s">
        <v>1536</v>
      </c>
      <c r="C3655" t="s">
        <v>15256</v>
      </c>
      <c r="D3655" t="s">
        <v>251</v>
      </c>
      <c r="E3655" s="64">
        <v>0</v>
      </c>
      <c r="F3655" s="64">
        <v>0</v>
      </c>
      <c r="G3655" s="47">
        <v>41503</v>
      </c>
      <c r="H3655" s="71">
        <v>9.5</v>
      </c>
      <c r="I3655" s="64">
        <v>-1</v>
      </c>
      <c r="J3655" s="64" t="s">
        <v>1538</v>
      </c>
      <c r="K3655" s="64" t="s">
        <v>2160</v>
      </c>
      <c r="L3655" s="64" t="s">
        <v>5722</v>
      </c>
      <c r="M3655" s="64" t="s">
        <v>242</v>
      </c>
      <c r="N3655" s="64" t="s">
        <v>254</v>
      </c>
      <c r="O3655" s="64" t="s">
        <v>568</v>
      </c>
    </row>
    <row r="3656" spans="2:15" x14ac:dyDescent="0.3">
      <c r="B3656" t="s">
        <v>1536</v>
      </c>
      <c r="C3656" t="s">
        <v>15370</v>
      </c>
      <c r="D3656" t="s">
        <v>2164</v>
      </c>
      <c r="E3656" s="64">
        <v>0</v>
      </c>
      <c r="F3656" s="64">
        <v>0</v>
      </c>
      <c r="G3656" s="47">
        <v>41501</v>
      </c>
      <c r="H3656" s="71">
        <v>9.5</v>
      </c>
      <c r="I3656" s="64">
        <v>-1</v>
      </c>
      <c r="J3656" s="64" t="s">
        <v>249</v>
      </c>
      <c r="K3656" s="64" t="s">
        <v>2173</v>
      </c>
      <c r="L3656" s="64" t="s">
        <v>13021</v>
      </c>
      <c r="M3656" s="64" t="s">
        <v>242</v>
      </c>
      <c r="N3656" s="64" t="s">
        <v>254</v>
      </c>
      <c r="O3656" s="64" t="s">
        <v>568</v>
      </c>
    </row>
    <row r="3657" spans="2:15" x14ac:dyDescent="0.3">
      <c r="B3657" t="s">
        <v>1536</v>
      </c>
      <c r="C3657" t="s">
        <v>15371</v>
      </c>
      <c r="D3657" t="s">
        <v>406</v>
      </c>
      <c r="E3657" s="64">
        <v>0</v>
      </c>
      <c r="F3657" s="64">
        <v>0</v>
      </c>
      <c r="G3657" s="47">
        <v>41508</v>
      </c>
      <c r="H3657" s="71">
        <v>9.5</v>
      </c>
      <c r="I3657" s="64">
        <v>-1</v>
      </c>
      <c r="J3657" s="64" t="s">
        <v>1538</v>
      </c>
      <c r="K3657" s="64" t="s">
        <v>2160</v>
      </c>
      <c r="L3657" s="64" t="s">
        <v>15372</v>
      </c>
      <c r="M3657" s="64" t="s">
        <v>241</v>
      </c>
      <c r="N3657" s="64" t="s">
        <v>254</v>
      </c>
      <c r="O3657" s="64" t="s">
        <v>568</v>
      </c>
    </row>
    <row r="3658" spans="2:15" x14ac:dyDescent="0.3">
      <c r="B3658" t="s">
        <v>1536</v>
      </c>
      <c r="C3658" t="s">
        <v>15540</v>
      </c>
      <c r="D3658" t="s">
        <v>470</v>
      </c>
      <c r="E3658" s="64">
        <v>0</v>
      </c>
      <c r="F3658" s="64">
        <v>0</v>
      </c>
      <c r="G3658" s="47">
        <v>41495</v>
      </c>
      <c r="H3658" s="71">
        <v>9.5</v>
      </c>
      <c r="I3658" s="64">
        <v>-1</v>
      </c>
      <c r="J3658" s="64" t="s">
        <v>249</v>
      </c>
      <c r="K3658" s="64" t="s">
        <v>2160</v>
      </c>
      <c r="L3658" s="64" t="s">
        <v>2936</v>
      </c>
      <c r="M3658" s="64" t="s">
        <v>236</v>
      </c>
      <c r="N3658" s="64" t="s">
        <v>254</v>
      </c>
      <c r="O3658" s="64" t="s">
        <v>568</v>
      </c>
    </row>
    <row r="3659" spans="2:15" x14ac:dyDescent="0.3">
      <c r="B3659" t="s">
        <v>1536</v>
      </c>
      <c r="C3659" t="s">
        <v>15755</v>
      </c>
      <c r="D3659" t="s">
        <v>15756</v>
      </c>
      <c r="E3659" s="64">
        <v>0</v>
      </c>
      <c r="F3659" s="64">
        <v>0</v>
      </c>
      <c r="G3659" s="47">
        <v>41514</v>
      </c>
      <c r="H3659" s="71">
        <v>9.5</v>
      </c>
      <c r="I3659" s="64">
        <v>-1</v>
      </c>
      <c r="J3659" s="64" t="s">
        <v>1538</v>
      </c>
      <c r="K3659" s="64" t="s">
        <v>2160</v>
      </c>
      <c r="L3659" s="64" t="s">
        <v>2936</v>
      </c>
      <c r="M3659" s="64" t="s">
        <v>241</v>
      </c>
      <c r="N3659" s="64" t="s">
        <v>254</v>
      </c>
      <c r="O3659" s="64" t="s">
        <v>568</v>
      </c>
    </row>
    <row r="3660" spans="2:15" x14ac:dyDescent="0.3">
      <c r="B3660" t="s">
        <v>1536</v>
      </c>
      <c r="C3660" t="s">
        <v>16441</v>
      </c>
      <c r="D3660" t="s">
        <v>1422</v>
      </c>
      <c r="E3660" s="64">
        <v>1</v>
      </c>
      <c r="F3660" s="64">
        <v>1363.76</v>
      </c>
      <c r="G3660" s="47">
        <v>41491</v>
      </c>
      <c r="H3660" s="71">
        <v>9.5</v>
      </c>
      <c r="I3660" s="64">
        <v>-1</v>
      </c>
      <c r="J3660" s="64" t="s">
        <v>1538</v>
      </c>
      <c r="K3660" s="64" t="s">
        <v>2160</v>
      </c>
      <c r="L3660" s="64" t="s">
        <v>3939</v>
      </c>
      <c r="M3660" s="64" t="s">
        <v>236</v>
      </c>
      <c r="N3660" s="64" t="s">
        <v>254</v>
      </c>
      <c r="O3660" s="64" t="s">
        <v>568</v>
      </c>
    </row>
    <row r="3661" spans="2:15" x14ac:dyDescent="0.3">
      <c r="B3661" t="s">
        <v>1536</v>
      </c>
      <c r="C3661" t="s">
        <v>17123</v>
      </c>
      <c r="D3661" t="s">
        <v>488</v>
      </c>
      <c r="E3661" s="64">
        <v>0</v>
      </c>
      <c r="F3661" s="64">
        <v>0</v>
      </c>
      <c r="G3661" s="47">
        <v>41493</v>
      </c>
      <c r="H3661" s="71">
        <v>9.5</v>
      </c>
      <c r="I3661" s="64">
        <v>-1</v>
      </c>
      <c r="J3661" s="64" t="s">
        <v>249</v>
      </c>
      <c r="K3661" s="64" t="s">
        <v>1535</v>
      </c>
      <c r="L3661" s="64" t="s">
        <v>1535</v>
      </c>
      <c r="M3661" s="64" t="s">
        <v>236</v>
      </c>
      <c r="N3661" s="64" t="s">
        <v>254</v>
      </c>
      <c r="O3661" s="64" t="s">
        <v>568</v>
      </c>
    </row>
    <row r="3662" spans="2:15" x14ac:dyDescent="0.3">
      <c r="B3662" t="s">
        <v>1536</v>
      </c>
      <c r="C3662" t="s">
        <v>17135</v>
      </c>
      <c r="D3662" t="s">
        <v>1593</v>
      </c>
      <c r="E3662" s="64">
        <v>1</v>
      </c>
      <c r="F3662" s="64">
        <v>55.64</v>
      </c>
      <c r="G3662" s="47">
        <v>41508</v>
      </c>
      <c r="H3662" s="71">
        <v>9.5</v>
      </c>
      <c r="I3662" s="64">
        <v>-1</v>
      </c>
      <c r="J3662" s="64" t="s">
        <v>249</v>
      </c>
      <c r="K3662" s="64" t="s">
        <v>1535</v>
      </c>
      <c r="L3662" s="64" t="s">
        <v>1535</v>
      </c>
      <c r="M3662" s="64" t="s">
        <v>236</v>
      </c>
      <c r="N3662" s="64" t="s">
        <v>254</v>
      </c>
      <c r="O3662" s="64" t="s">
        <v>568</v>
      </c>
    </row>
    <row r="3663" spans="2:15" x14ac:dyDescent="0.3">
      <c r="B3663" t="s">
        <v>1536</v>
      </c>
      <c r="C3663" t="s">
        <v>17210</v>
      </c>
      <c r="D3663" t="s">
        <v>2737</v>
      </c>
      <c r="E3663" s="64">
        <v>0</v>
      </c>
      <c r="F3663" s="64">
        <v>0</v>
      </c>
      <c r="G3663" s="47">
        <v>41502</v>
      </c>
      <c r="H3663" s="71">
        <v>9.5</v>
      </c>
      <c r="I3663" s="64">
        <v>-1</v>
      </c>
      <c r="J3663" s="64" t="s">
        <v>1538</v>
      </c>
      <c r="K3663" s="64" t="s">
        <v>1535</v>
      </c>
      <c r="L3663" s="64" t="s">
        <v>1535</v>
      </c>
      <c r="M3663" s="64" t="s">
        <v>246</v>
      </c>
      <c r="N3663" s="64" t="s">
        <v>254</v>
      </c>
      <c r="O3663" s="64" t="s">
        <v>568</v>
      </c>
    </row>
    <row r="3664" spans="2:15" x14ac:dyDescent="0.3">
      <c r="B3664" t="s">
        <v>1536</v>
      </c>
      <c r="C3664" t="s">
        <v>12391</v>
      </c>
      <c r="D3664" t="s">
        <v>2393</v>
      </c>
      <c r="E3664" s="64">
        <v>0</v>
      </c>
      <c r="F3664" s="64">
        <v>0</v>
      </c>
      <c r="G3664" s="47">
        <v>41480</v>
      </c>
      <c r="H3664" s="71">
        <v>9.5833333333333339</v>
      </c>
      <c r="I3664" s="64">
        <v>-1</v>
      </c>
      <c r="J3664" s="64" t="s">
        <v>249</v>
      </c>
      <c r="K3664" s="64" t="s">
        <v>1535</v>
      </c>
      <c r="L3664" s="64" t="s">
        <v>1535</v>
      </c>
      <c r="M3664" s="64" t="s">
        <v>236</v>
      </c>
      <c r="N3664" s="64" t="s">
        <v>254</v>
      </c>
      <c r="O3664" s="64" t="s">
        <v>568</v>
      </c>
    </row>
    <row r="3665" spans="2:15" x14ac:dyDescent="0.3">
      <c r="B3665" t="s">
        <v>1536</v>
      </c>
      <c r="C3665" t="s">
        <v>12466</v>
      </c>
      <c r="D3665" t="s">
        <v>1742</v>
      </c>
      <c r="E3665" s="64">
        <v>0</v>
      </c>
      <c r="F3665" s="64">
        <v>0</v>
      </c>
      <c r="G3665" s="47">
        <v>41485</v>
      </c>
      <c r="H3665" s="71">
        <v>9.5833333333333339</v>
      </c>
      <c r="I3665" s="64">
        <v>-1</v>
      </c>
      <c r="J3665" s="64" t="s">
        <v>1538</v>
      </c>
      <c r="K3665" s="64" t="s">
        <v>1535</v>
      </c>
      <c r="L3665" s="64" t="s">
        <v>1535</v>
      </c>
      <c r="M3665" s="64" t="s">
        <v>236</v>
      </c>
      <c r="N3665" s="64" t="s">
        <v>254</v>
      </c>
      <c r="O3665" s="64" t="s">
        <v>568</v>
      </c>
    </row>
    <row r="3666" spans="2:15" x14ac:dyDescent="0.3">
      <c r="B3666" t="s">
        <v>1536</v>
      </c>
      <c r="C3666" t="s">
        <v>12872</v>
      </c>
      <c r="D3666" t="s">
        <v>1641</v>
      </c>
      <c r="E3666" s="64">
        <v>0</v>
      </c>
      <c r="F3666" s="64">
        <v>0</v>
      </c>
      <c r="G3666" s="47">
        <v>41460</v>
      </c>
      <c r="H3666" s="71">
        <v>9.5833333333333339</v>
      </c>
      <c r="I3666" s="64">
        <v>-1</v>
      </c>
      <c r="J3666" s="64" t="s">
        <v>1538</v>
      </c>
      <c r="K3666" s="64" t="s">
        <v>2176</v>
      </c>
      <c r="L3666" s="64" t="s">
        <v>12873</v>
      </c>
      <c r="M3666" s="64" t="s">
        <v>236</v>
      </c>
      <c r="N3666" s="64" t="s">
        <v>254</v>
      </c>
      <c r="O3666" s="64" t="s">
        <v>568</v>
      </c>
    </row>
    <row r="3667" spans="2:15" x14ac:dyDescent="0.3">
      <c r="B3667" t="s">
        <v>1536</v>
      </c>
      <c r="C3667" t="s">
        <v>12985</v>
      </c>
      <c r="D3667" t="s">
        <v>484</v>
      </c>
      <c r="E3667" s="64">
        <v>0</v>
      </c>
      <c r="F3667" s="64">
        <v>0</v>
      </c>
      <c r="G3667" s="47">
        <v>41486</v>
      </c>
      <c r="H3667" s="71">
        <v>9.5833333333333339</v>
      </c>
      <c r="I3667" s="64">
        <v>-1</v>
      </c>
      <c r="J3667" s="64" t="s">
        <v>1538</v>
      </c>
      <c r="K3667" s="64" t="s">
        <v>1535</v>
      </c>
      <c r="L3667" s="64" t="s">
        <v>1535</v>
      </c>
      <c r="M3667" s="64" t="s">
        <v>246</v>
      </c>
      <c r="N3667" s="64" t="s">
        <v>254</v>
      </c>
      <c r="O3667" s="64" t="s">
        <v>568</v>
      </c>
    </row>
    <row r="3668" spans="2:15" x14ac:dyDescent="0.3">
      <c r="B3668" t="s">
        <v>1536</v>
      </c>
      <c r="C3668" t="s">
        <v>13017</v>
      </c>
      <c r="D3668" t="s">
        <v>13018</v>
      </c>
      <c r="E3668" s="64">
        <v>0</v>
      </c>
      <c r="F3668" s="64">
        <v>0</v>
      </c>
      <c r="G3668" s="47">
        <v>41465</v>
      </c>
      <c r="H3668" s="71">
        <v>9.5833333333333339</v>
      </c>
      <c r="I3668" s="64">
        <v>-1</v>
      </c>
      <c r="J3668" s="64" t="s">
        <v>249</v>
      </c>
      <c r="K3668" s="64" t="s">
        <v>2160</v>
      </c>
      <c r="L3668" s="64" t="s">
        <v>3939</v>
      </c>
      <c r="M3668" s="64" t="s">
        <v>242</v>
      </c>
      <c r="N3668" s="64" t="s">
        <v>254</v>
      </c>
      <c r="O3668" s="64" t="s">
        <v>568</v>
      </c>
    </row>
    <row r="3669" spans="2:15" x14ac:dyDescent="0.3">
      <c r="B3669" t="s">
        <v>1536</v>
      </c>
      <c r="C3669" t="s">
        <v>13052</v>
      </c>
      <c r="D3669" t="s">
        <v>13053</v>
      </c>
      <c r="E3669" s="64">
        <v>0</v>
      </c>
      <c r="F3669" s="64">
        <v>0</v>
      </c>
      <c r="G3669" s="47">
        <v>41485</v>
      </c>
      <c r="H3669" s="71">
        <v>9.5833333333333339</v>
      </c>
      <c r="I3669" s="64">
        <v>-1</v>
      </c>
      <c r="J3669" s="64" t="s">
        <v>1538</v>
      </c>
      <c r="K3669" s="64" t="s">
        <v>2160</v>
      </c>
      <c r="L3669" s="64" t="s">
        <v>4235</v>
      </c>
      <c r="M3669" s="64" t="s">
        <v>241</v>
      </c>
      <c r="N3669" s="64" t="s">
        <v>254</v>
      </c>
      <c r="O3669" s="64" t="s">
        <v>568</v>
      </c>
    </row>
    <row r="3670" spans="2:15" x14ac:dyDescent="0.3">
      <c r="B3670" t="s">
        <v>1546</v>
      </c>
      <c r="C3670" t="s">
        <v>13639</v>
      </c>
      <c r="D3670" t="s">
        <v>2339</v>
      </c>
      <c r="E3670" s="64">
        <v>0</v>
      </c>
      <c r="F3670" s="64">
        <v>0</v>
      </c>
      <c r="G3670" s="47">
        <v>41456</v>
      </c>
      <c r="H3670" s="71">
        <v>9.5833333333333339</v>
      </c>
      <c r="I3670" s="64">
        <v>119358</v>
      </c>
      <c r="J3670" s="64" t="s">
        <v>1538</v>
      </c>
      <c r="K3670" s="64" t="s">
        <v>2160</v>
      </c>
      <c r="L3670" s="64" t="s">
        <v>13640</v>
      </c>
      <c r="M3670" s="64" t="s">
        <v>246</v>
      </c>
      <c r="N3670" s="64" t="s">
        <v>254</v>
      </c>
      <c r="O3670" s="64" t="s">
        <v>568</v>
      </c>
    </row>
    <row r="3671" spans="2:15" x14ac:dyDescent="0.3">
      <c r="B3671" t="s">
        <v>1536</v>
      </c>
      <c r="C3671" t="s">
        <v>13653</v>
      </c>
      <c r="D3671" t="s">
        <v>2723</v>
      </c>
      <c r="E3671" s="64">
        <v>0</v>
      </c>
      <c r="F3671" s="64">
        <v>0</v>
      </c>
      <c r="G3671" s="47">
        <v>41485</v>
      </c>
      <c r="H3671" s="71">
        <v>9.5833333333333339</v>
      </c>
      <c r="I3671" s="64">
        <v>-1</v>
      </c>
      <c r="J3671" s="64" t="s">
        <v>1538</v>
      </c>
      <c r="K3671" s="64" t="s">
        <v>2160</v>
      </c>
      <c r="L3671" s="64" t="s">
        <v>8716</v>
      </c>
      <c r="M3671" s="64" t="s">
        <v>236</v>
      </c>
      <c r="N3671" s="64" t="s">
        <v>254</v>
      </c>
      <c r="O3671" s="64" t="s">
        <v>568</v>
      </c>
    </row>
    <row r="3672" spans="2:15" x14ac:dyDescent="0.3">
      <c r="B3672" t="s">
        <v>1536</v>
      </c>
      <c r="C3672" t="s">
        <v>13757</v>
      </c>
      <c r="D3672" t="s">
        <v>1730</v>
      </c>
      <c r="E3672" s="64">
        <v>0</v>
      </c>
      <c r="F3672" s="64">
        <v>0</v>
      </c>
      <c r="G3672" s="47">
        <v>41456</v>
      </c>
      <c r="H3672" s="71">
        <v>9.5833333333333339</v>
      </c>
      <c r="I3672" s="64">
        <v>-1</v>
      </c>
      <c r="J3672" s="64" t="s">
        <v>1538</v>
      </c>
      <c r="K3672" s="64" t="s">
        <v>2160</v>
      </c>
      <c r="L3672" s="64" t="s">
        <v>4235</v>
      </c>
      <c r="M3672" s="64" t="s">
        <v>236</v>
      </c>
      <c r="N3672" s="64" t="s">
        <v>254</v>
      </c>
      <c r="O3672" s="64" t="s">
        <v>568</v>
      </c>
    </row>
    <row r="3673" spans="2:15" x14ac:dyDescent="0.3">
      <c r="B3673" t="s">
        <v>1536</v>
      </c>
      <c r="C3673" t="s">
        <v>14048</v>
      </c>
      <c r="D3673" t="s">
        <v>14049</v>
      </c>
      <c r="E3673" s="64">
        <v>0</v>
      </c>
      <c r="F3673" s="64">
        <v>0</v>
      </c>
      <c r="G3673" s="47">
        <v>41464</v>
      </c>
      <c r="H3673" s="71">
        <v>9.5833333333333339</v>
      </c>
      <c r="I3673" s="64">
        <v>-1</v>
      </c>
      <c r="J3673" s="64" t="s">
        <v>249</v>
      </c>
      <c r="K3673" s="64" t="s">
        <v>2160</v>
      </c>
      <c r="L3673" s="64" t="s">
        <v>2925</v>
      </c>
      <c r="M3673" s="64" t="s">
        <v>242</v>
      </c>
      <c r="N3673" s="64" t="s">
        <v>254</v>
      </c>
      <c r="O3673" s="64" t="s">
        <v>568</v>
      </c>
    </row>
    <row r="3674" spans="2:15" x14ac:dyDescent="0.3">
      <c r="B3674" t="s">
        <v>1536</v>
      </c>
      <c r="C3674" t="s">
        <v>11920</v>
      </c>
      <c r="D3674" t="s">
        <v>2272</v>
      </c>
      <c r="E3674" s="64">
        <v>0</v>
      </c>
      <c r="F3674" s="64">
        <v>0</v>
      </c>
      <c r="G3674" s="47">
        <v>41467</v>
      </c>
      <c r="H3674" s="71">
        <v>9.5833333333333339</v>
      </c>
      <c r="I3674" s="64">
        <v>70308</v>
      </c>
      <c r="J3674" s="64" t="s">
        <v>1538</v>
      </c>
      <c r="K3674" s="64" t="s">
        <v>2160</v>
      </c>
      <c r="L3674" s="64" t="s">
        <v>11921</v>
      </c>
      <c r="M3674" s="64" t="s">
        <v>242</v>
      </c>
      <c r="N3674" s="64" t="s">
        <v>254</v>
      </c>
      <c r="O3674" s="64" t="s">
        <v>568</v>
      </c>
    </row>
    <row r="3675" spans="2:15" x14ac:dyDescent="0.3">
      <c r="B3675" t="s">
        <v>1536</v>
      </c>
      <c r="C3675" t="s">
        <v>14433</v>
      </c>
      <c r="D3675" t="s">
        <v>14434</v>
      </c>
      <c r="E3675" s="64">
        <v>0</v>
      </c>
      <c r="F3675" s="64">
        <v>0</v>
      </c>
      <c r="G3675" s="47">
        <v>41464</v>
      </c>
      <c r="H3675" s="71">
        <v>9.5833333333333339</v>
      </c>
      <c r="I3675" s="64">
        <v>-1</v>
      </c>
      <c r="J3675" s="64" t="s">
        <v>249</v>
      </c>
      <c r="K3675" s="64" t="s">
        <v>2160</v>
      </c>
      <c r="L3675" s="64" t="s">
        <v>4726</v>
      </c>
      <c r="M3675" s="64" t="s">
        <v>242</v>
      </c>
      <c r="N3675" s="64" t="s">
        <v>254</v>
      </c>
      <c r="O3675" s="64" t="s">
        <v>568</v>
      </c>
    </row>
    <row r="3676" spans="2:15" x14ac:dyDescent="0.3">
      <c r="B3676" t="s">
        <v>1536</v>
      </c>
      <c r="C3676" t="s">
        <v>14498</v>
      </c>
      <c r="D3676" t="s">
        <v>1730</v>
      </c>
      <c r="E3676" s="64">
        <v>1</v>
      </c>
      <c r="F3676" s="64">
        <v>1363.76</v>
      </c>
      <c r="G3676" s="47">
        <v>41464</v>
      </c>
      <c r="H3676" s="71">
        <v>9.5833333333333339</v>
      </c>
      <c r="I3676" s="64">
        <v>-1</v>
      </c>
      <c r="J3676" s="64" t="s">
        <v>249</v>
      </c>
      <c r="K3676" s="64" t="s">
        <v>2160</v>
      </c>
      <c r="L3676" s="64" t="s">
        <v>12861</v>
      </c>
      <c r="M3676" s="64" t="s">
        <v>236</v>
      </c>
      <c r="N3676" s="64" t="s">
        <v>254</v>
      </c>
      <c r="O3676" s="64" t="s">
        <v>568</v>
      </c>
    </row>
    <row r="3677" spans="2:15" x14ac:dyDescent="0.3">
      <c r="B3677" t="s">
        <v>1536</v>
      </c>
      <c r="C3677" t="s">
        <v>14593</v>
      </c>
      <c r="D3677" t="s">
        <v>1726</v>
      </c>
      <c r="E3677" s="64">
        <v>0</v>
      </c>
      <c r="F3677" s="64">
        <v>0</v>
      </c>
      <c r="G3677" s="47">
        <v>41472</v>
      </c>
      <c r="H3677" s="71">
        <v>9.5833333333333339</v>
      </c>
      <c r="I3677" s="64">
        <v>-1</v>
      </c>
      <c r="J3677" s="64" t="s">
        <v>1538</v>
      </c>
      <c r="K3677" s="64" t="s">
        <v>2160</v>
      </c>
      <c r="L3677" s="64" t="s">
        <v>4235</v>
      </c>
      <c r="M3677" s="64" t="s">
        <v>236</v>
      </c>
      <c r="N3677" s="64" t="s">
        <v>254</v>
      </c>
      <c r="O3677" s="64" t="s">
        <v>568</v>
      </c>
    </row>
    <row r="3678" spans="2:15" x14ac:dyDescent="0.3">
      <c r="B3678" t="s">
        <v>1536</v>
      </c>
      <c r="C3678" t="s">
        <v>14743</v>
      </c>
      <c r="D3678" t="s">
        <v>13494</v>
      </c>
      <c r="E3678" s="64">
        <v>0</v>
      </c>
      <c r="F3678" s="64">
        <v>0</v>
      </c>
      <c r="G3678" s="47">
        <v>41479</v>
      </c>
      <c r="H3678" s="71">
        <v>9.5833333333333339</v>
      </c>
      <c r="I3678" s="64">
        <v>-1</v>
      </c>
      <c r="J3678" s="64" t="s">
        <v>1538</v>
      </c>
      <c r="K3678" s="64" t="s">
        <v>2173</v>
      </c>
      <c r="L3678" s="64" t="s">
        <v>13203</v>
      </c>
      <c r="M3678" s="64" t="s">
        <v>241</v>
      </c>
      <c r="N3678" s="64" t="s">
        <v>254</v>
      </c>
      <c r="O3678" s="64" t="s">
        <v>568</v>
      </c>
    </row>
    <row r="3679" spans="2:15" x14ac:dyDescent="0.3">
      <c r="B3679" t="s">
        <v>1536</v>
      </c>
      <c r="C3679" t="s">
        <v>15289</v>
      </c>
      <c r="D3679" t="s">
        <v>2035</v>
      </c>
      <c r="E3679" s="64">
        <v>0</v>
      </c>
      <c r="F3679" s="64">
        <v>0</v>
      </c>
      <c r="G3679" s="47">
        <v>41472</v>
      </c>
      <c r="H3679" s="71">
        <v>9.5833333333333339</v>
      </c>
      <c r="I3679" s="64">
        <v>-1</v>
      </c>
      <c r="J3679" s="64" t="s">
        <v>1538</v>
      </c>
      <c r="K3679" s="64" t="s">
        <v>2160</v>
      </c>
      <c r="L3679" s="64" t="s">
        <v>8716</v>
      </c>
      <c r="M3679" s="64" t="s">
        <v>236</v>
      </c>
      <c r="N3679" s="64" t="s">
        <v>254</v>
      </c>
      <c r="O3679" s="64" t="s">
        <v>568</v>
      </c>
    </row>
    <row r="3680" spans="2:15" x14ac:dyDescent="0.3">
      <c r="B3680" t="s">
        <v>1536</v>
      </c>
      <c r="C3680" t="s">
        <v>16111</v>
      </c>
      <c r="D3680" t="s">
        <v>1436</v>
      </c>
      <c r="E3680" s="64">
        <v>0</v>
      </c>
      <c r="F3680" s="64">
        <v>0</v>
      </c>
      <c r="G3680" s="47">
        <v>41485</v>
      </c>
      <c r="H3680" s="71">
        <v>9.5833333333333339</v>
      </c>
      <c r="I3680" s="64">
        <v>-1</v>
      </c>
      <c r="J3680" s="64" t="s">
        <v>1538</v>
      </c>
      <c r="K3680" s="64" t="s">
        <v>2160</v>
      </c>
      <c r="L3680" s="64" t="s">
        <v>4726</v>
      </c>
      <c r="M3680" s="64" t="s">
        <v>241</v>
      </c>
      <c r="N3680" s="64" t="s">
        <v>254</v>
      </c>
      <c r="O3680" s="64" t="s">
        <v>568</v>
      </c>
    </row>
    <row r="3681" spans="2:15" x14ac:dyDescent="0.3">
      <c r="B3681" t="s">
        <v>1536</v>
      </c>
      <c r="C3681" t="s">
        <v>16128</v>
      </c>
      <c r="D3681" t="s">
        <v>1407</v>
      </c>
      <c r="E3681" s="64">
        <v>0</v>
      </c>
      <c r="F3681" s="64">
        <v>0</v>
      </c>
      <c r="G3681" s="47">
        <v>41467</v>
      </c>
      <c r="H3681" s="71">
        <v>9.5833333333333339</v>
      </c>
      <c r="I3681" s="64">
        <v>-1</v>
      </c>
      <c r="J3681" s="64" t="s">
        <v>249</v>
      </c>
      <c r="K3681" s="64" t="s">
        <v>2160</v>
      </c>
      <c r="L3681" s="64" t="s">
        <v>2936</v>
      </c>
      <c r="M3681" s="64" t="s">
        <v>242</v>
      </c>
      <c r="N3681" s="64" t="s">
        <v>254</v>
      </c>
      <c r="O3681" s="64" t="s">
        <v>568</v>
      </c>
    </row>
    <row r="3682" spans="2:15" x14ac:dyDescent="0.3">
      <c r="B3682" t="s">
        <v>1536</v>
      </c>
      <c r="C3682" t="s">
        <v>16207</v>
      </c>
      <c r="D3682" t="s">
        <v>2740</v>
      </c>
      <c r="E3682" s="64">
        <v>0</v>
      </c>
      <c r="F3682" s="64">
        <v>0</v>
      </c>
      <c r="G3682" s="47">
        <v>41484</v>
      </c>
      <c r="H3682" s="71">
        <v>9.5833333333333339</v>
      </c>
      <c r="I3682" s="64">
        <v>-1</v>
      </c>
      <c r="J3682" s="64" t="s">
        <v>1538</v>
      </c>
      <c r="K3682" s="64" t="s">
        <v>2160</v>
      </c>
      <c r="L3682" s="64" t="s">
        <v>6338</v>
      </c>
      <c r="M3682" s="64" t="s">
        <v>242</v>
      </c>
      <c r="N3682" s="64" t="s">
        <v>254</v>
      </c>
      <c r="O3682" s="64" t="s">
        <v>568</v>
      </c>
    </row>
    <row r="3683" spans="2:15" x14ac:dyDescent="0.3">
      <c r="B3683" t="s">
        <v>1536</v>
      </c>
      <c r="C3683" t="s">
        <v>16319</v>
      </c>
      <c r="D3683" t="s">
        <v>1495</v>
      </c>
      <c r="E3683" s="64">
        <v>0</v>
      </c>
      <c r="F3683" s="64">
        <v>0</v>
      </c>
      <c r="G3683" s="47">
        <v>41473</v>
      </c>
      <c r="H3683" s="71">
        <v>9.5833333333333339</v>
      </c>
      <c r="I3683" s="64">
        <v>-1</v>
      </c>
      <c r="J3683" s="64" t="s">
        <v>1538</v>
      </c>
      <c r="K3683" s="64" t="s">
        <v>2160</v>
      </c>
      <c r="L3683" s="64" t="s">
        <v>12859</v>
      </c>
      <c r="M3683" s="64" t="s">
        <v>246</v>
      </c>
      <c r="N3683" s="64" t="s">
        <v>254</v>
      </c>
      <c r="O3683" s="64" t="s">
        <v>568</v>
      </c>
    </row>
    <row r="3684" spans="2:15" x14ac:dyDescent="0.3">
      <c r="B3684" t="s">
        <v>1536</v>
      </c>
      <c r="C3684" t="s">
        <v>16708</v>
      </c>
      <c r="D3684" t="s">
        <v>1627</v>
      </c>
      <c r="E3684" s="64">
        <v>0</v>
      </c>
      <c r="F3684" s="64">
        <v>0</v>
      </c>
      <c r="G3684" s="47">
        <v>41485</v>
      </c>
      <c r="H3684" s="71">
        <v>9.5833333333333339</v>
      </c>
      <c r="I3684" s="64">
        <v>-1</v>
      </c>
      <c r="J3684" s="64" t="s">
        <v>249</v>
      </c>
      <c r="K3684" s="64" t="s">
        <v>1535</v>
      </c>
      <c r="L3684" s="64" t="s">
        <v>1535</v>
      </c>
      <c r="M3684" s="64" t="s">
        <v>236</v>
      </c>
      <c r="N3684" s="64" t="s">
        <v>254</v>
      </c>
      <c r="O3684" s="64" t="s">
        <v>568</v>
      </c>
    </row>
    <row r="3685" spans="2:15" x14ac:dyDescent="0.3">
      <c r="B3685" t="s">
        <v>1536</v>
      </c>
      <c r="C3685" t="s">
        <v>17062</v>
      </c>
      <c r="D3685" t="s">
        <v>440</v>
      </c>
      <c r="E3685" s="64">
        <v>0</v>
      </c>
      <c r="F3685" s="64">
        <v>0</v>
      </c>
      <c r="G3685" s="47">
        <v>41473</v>
      </c>
      <c r="H3685" s="71">
        <v>9.5833333333333339</v>
      </c>
      <c r="I3685" s="64">
        <v>-1</v>
      </c>
      <c r="J3685" s="64" t="s">
        <v>1538</v>
      </c>
      <c r="K3685" s="64" t="s">
        <v>1535</v>
      </c>
      <c r="L3685" s="64" t="s">
        <v>1535</v>
      </c>
      <c r="M3685" s="64" t="s">
        <v>236</v>
      </c>
      <c r="N3685" s="64" t="s">
        <v>254</v>
      </c>
      <c r="O3685" s="64" t="s">
        <v>568</v>
      </c>
    </row>
    <row r="3686" spans="2:15" x14ac:dyDescent="0.3">
      <c r="B3686" t="s">
        <v>1536</v>
      </c>
      <c r="C3686" t="s">
        <v>17100</v>
      </c>
      <c r="D3686" t="s">
        <v>446</v>
      </c>
      <c r="E3686" s="64">
        <v>0</v>
      </c>
      <c r="F3686" s="64">
        <v>0</v>
      </c>
      <c r="G3686" s="47">
        <v>41485</v>
      </c>
      <c r="H3686" s="71">
        <v>9.5833333333333339</v>
      </c>
      <c r="I3686" s="64">
        <v>-1</v>
      </c>
      <c r="J3686" s="64" t="s">
        <v>1538</v>
      </c>
      <c r="K3686" s="64" t="s">
        <v>1535</v>
      </c>
      <c r="L3686" s="64" t="s">
        <v>1535</v>
      </c>
      <c r="M3686" s="64" t="s">
        <v>236</v>
      </c>
      <c r="N3686" s="64" t="s">
        <v>254</v>
      </c>
      <c r="O3686" s="64" t="s">
        <v>568</v>
      </c>
    </row>
    <row r="3687" spans="2:15" x14ac:dyDescent="0.3">
      <c r="B3687" t="s">
        <v>1536</v>
      </c>
      <c r="C3687" t="s">
        <v>17399</v>
      </c>
      <c r="D3687" t="s">
        <v>1699</v>
      </c>
      <c r="E3687" s="64">
        <v>0</v>
      </c>
      <c r="F3687" s="64">
        <v>0</v>
      </c>
      <c r="G3687" s="47">
        <v>41479</v>
      </c>
      <c r="H3687" s="71">
        <v>9.5833333333333339</v>
      </c>
      <c r="I3687" s="64">
        <v>-1</v>
      </c>
      <c r="J3687" s="64" t="s">
        <v>1538</v>
      </c>
      <c r="K3687" s="64" t="s">
        <v>1535</v>
      </c>
      <c r="L3687" s="64" t="s">
        <v>1535</v>
      </c>
      <c r="M3687" s="64" t="s">
        <v>241</v>
      </c>
      <c r="N3687" s="64" t="s">
        <v>254</v>
      </c>
      <c r="O3687" s="64" t="s">
        <v>568</v>
      </c>
    </row>
    <row r="3688" spans="2:15" x14ac:dyDescent="0.3">
      <c r="B3688" t="s">
        <v>1536</v>
      </c>
      <c r="C3688" t="s">
        <v>17411</v>
      </c>
      <c r="D3688" t="s">
        <v>494</v>
      </c>
      <c r="E3688" s="64">
        <v>0</v>
      </c>
      <c r="F3688" s="64">
        <v>0</v>
      </c>
      <c r="G3688" s="47">
        <v>41467</v>
      </c>
      <c r="H3688" s="71">
        <v>9.5833333333333339</v>
      </c>
      <c r="I3688" s="64">
        <v>-1</v>
      </c>
      <c r="J3688" s="64" t="s">
        <v>1538</v>
      </c>
      <c r="K3688" s="64" t="s">
        <v>1535</v>
      </c>
      <c r="L3688" s="64" t="s">
        <v>1535</v>
      </c>
      <c r="M3688" s="64" t="s">
        <v>246</v>
      </c>
      <c r="N3688" s="64" t="s">
        <v>254</v>
      </c>
      <c r="O3688" s="64" t="s">
        <v>568</v>
      </c>
    </row>
    <row r="3689" spans="2:15" x14ac:dyDescent="0.3">
      <c r="B3689" t="s">
        <v>1536</v>
      </c>
      <c r="C3689" t="s">
        <v>17556</v>
      </c>
      <c r="D3689" t="s">
        <v>1605</v>
      </c>
      <c r="E3689" s="64">
        <v>1</v>
      </c>
      <c r="F3689" s="64">
        <v>1363.76</v>
      </c>
      <c r="G3689" s="47">
        <v>41486</v>
      </c>
      <c r="H3689" s="71">
        <v>9.5833333333333339</v>
      </c>
      <c r="I3689" s="64">
        <v>-1</v>
      </c>
      <c r="J3689" s="64" t="s">
        <v>1538</v>
      </c>
      <c r="K3689" s="64" t="s">
        <v>1535</v>
      </c>
      <c r="L3689" s="64" t="s">
        <v>1535</v>
      </c>
      <c r="M3689" s="64" t="s">
        <v>236</v>
      </c>
      <c r="N3689" s="64" t="s">
        <v>254</v>
      </c>
      <c r="O3689" s="64" t="s">
        <v>568</v>
      </c>
    </row>
    <row r="3690" spans="2:15" x14ac:dyDescent="0.3">
      <c r="B3690" t="s">
        <v>1536</v>
      </c>
      <c r="C3690" t="s">
        <v>17607</v>
      </c>
      <c r="D3690" t="s">
        <v>1729</v>
      </c>
      <c r="E3690" s="64">
        <v>0</v>
      </c>
      <c r="F3690" s="64">
        <v>0</v>
      </c>
      <c r="G3690" s="47">
        <v>41456</v>
      </c>
      <c r="H3690" s="71">
        <v>9.5833333333333339</v>
      </c>
      <c r="I3690" s="64">
        <v>-1</v>
      </c>
      <c r="J3690" s="64" t="s">
        <v>1538</v>
      </c>
      <c r="K3690" s="64" t="s">
        <v>1535</v>
      </c>
      <c r="L3690" s="64" t="s">
        <v>1535</v>
      </c>
      <c r="M3690" s="64" t="s">
        <v>239</v>
      </c>
      <c r="N3690" s="64" t="s">
        <v>254</v>
      </c>
      <c r="O3690" s="64" t="s">
        <v>568</v>
      </c>
    </row>
    <row r="3691" spans="2:15" x14ac:dyDescent="0.3">
      <c r="B3691" t="s">
        <v>1536</v>
      </c>
      <c r="C3691" t="s">
        <v>12416</v>
      </c>
      <c r="D3691" t="s">
        <v>466</v>
      </c>
      <c r="E3691" s="64">
        <v>0</v>
      </c>
      <c r="F3691" s="64">
        <v>0</v>
      </c>
      <c r="G3691" s="47">
        <v>41445</v>
      </c>
      <c r="H3691" s="71">
        <v>9.6666666666666661</v>
      </c>
      <c r="I3691" s="64">
        <v>-1</v>
      </c>
      <c r="J3691" s="64" t="s">
        <v>1538</v>
      </c>
      <c r="K3691" s="64" t="s">
        <v>1535</v>
      </c>
      <c r="L3691" s="64" t="s">
        <v>1535</v>
      </c>
      <c r="M3691" s="64" t="s">
        <v>236</v>
      </c>
      <c r="N3691" s="64" t="s">
        <v>254</v>
      </c>
      <c r="O3691" s="64" t="s">
        <v>568</v>
      </c>
    </row>
    <row r="3692" spans="2:15" x14ac:dyDescent="0.3">
      <c r="B3692" t="s">
        <v>1536</v>
      </c>
      <c r="C3692" t="s">
        <v>12247</v>
      </c>
      <c r="D3692" t="s">
        <v>2313</v>
      </c>
      <c r="E3692" s="64">
        <v>0</v>
      </c>
      <c r="F3692" s="64">
        <v>0</v>
      </c>
      <c r="G3692" s="47">
        <v>41442</v>
      </c>
      <c r="H3692" s="71">
        <v>9.6666666666666661</v>
      </c>
      <c r="I3692" s="64">
        <v>145707</v>
      </c>
      <c r="J3692" s="64" t="s">
        <v>1538</v>
      </c>
      <c r="K3692" s="64" t="s">
        <v>2160</v>
      </c>
      <c r="L3692" s="64" t="s">
        <v>9091</v>
      </c>
      <c r="M3692" s="64" t="s">
        <v>236</v>
      </c>
      <c r="N3692" s="64" t="s">
        <v>254</v>
      </c>
      <c r="O3692" s="64" t="s">
        <v>568</v>
      </c>
    </row>
    <row r="3693" spans="2:15" x14ac:dyDescent="0.3">
      <c r="B3693" t="s">
        <v>1536</v>
      </c>
      <c r="C3693" t="s">
        <v>13332</v>
      </c>
      <c r="D3693" t="s">
        <v>1650</v>
      </c>
      <c r="E3693" s="64">
        <v>0</v>
      </c>
      <c r="F3693" s="64">
        <v>0</v>
      </c>
      <c r="G3693" s="47">
        <v>41437</v>
      </c>
      <c r="H3693" s="71">
        <v>9.6666666666666661</v>
      </c>
      <c r="I3693" s="64">
        <v>-1</v>
      </c>
      <c r="J3693" s="64" t="s">
        <v>1538</v>
      </c>
      <c r="K3693" s="64" t="s">
        <v>2160</v>
      </c>
      <c r="L3693" s="64" t="s">
        <v>12861</v>
      </c>
      <c r="M3693" s="64" t="s">
        <v>236</v>
      </c>
      <c r="N3693" s="64" t="s">
        <v>254</v>
      </c>
      <c r="O3693" s="64" t="s">
        <v>568</v>
      </c>
    </row>
    <row r="3694" spans="2:15" x14ac:dyDescent="0.3">
      <c r="B3694" t="s">
        <v>1536</v>
      </c>
      <c r="C3694" t="s">
        <v>11751</v>
      </c>
      <c r="D3694" t="s">
        <v>2305</v>
      </c>
      <c r="E3694" s="64">
        <v>0</v>
      </c>
      <c r="F3694" s="64">
        <v>0</v>
      </c>
      <c r="G3694" s="47">
        <v>41443</v>
      </c>
      <c r="H3694" s="71">
        <v>9.6666666666666661</v>
      </c>
      <c r="I3694" s="64">
        <v>161500</v>
      </c>
      <c r="J3694" s="64" t="s">
        <v>1538</v>
      </c>
      <c r="K3694" s="64" t="s">
        <v>2160</v>
      </c>
      <c r="L3694" s="64" t="s">
        <v>5981</v>
      </c>
      <c r="M3694" s="64" t="s">
        <v>246</v>
      </c>
      <c r="N3694" s="64" t="s">
        <v>254</v>
      </c>
      <c r="O3694" s="64" t="s">
        <v>568</v>
      </c>
    </row>
    <row r="3695" spans="2:15" x14ac:dyDescent="0.3">
      <c r="B3695" t="s">
        <v>1536</v>
      </c>
      <c r="C3695" t="s">
        <v>13977</v>
      </c>
      <c r="D3695" t="s">
        <v>1533</v>
      </c>
      <c r="E3695" s="64">
        <v>0</v>
      </c>
      <c r="F3695" s="64">
        <v>0</v>
      </c>
      <c r="G3695" s="47">
        <v>41454</v>
      </c>
      <c r="H3695" s="71">
        <v>9.6666666666666661</v>
      </c>
      <c r="I3695" s="64">
        <v>-1</v>
      </c>
      <c r="J3695" s="64" t="s">
        <v>1538</v>
      </c>
      <c r="K3695" s="64" t="s">
        <v>2160</v>
      </c>
      <c r="L3695" s="64" t="s">
        <v>2936</v>
      </c>
      <c r="M3695" s="64" t="s">
        <v>246</v>
      </c>
      <c r="N3695" s="64" t="s">
        <v>254</v>
      </c>
      <c r="O3695" s="64" t="s">
        <v>568</v>
      </c>
    </row>
    <row r="3696" spans="2:15" x14ac:dyDescent="0.3">
      <c r="B3696" t="s">
        <v>1536</v>
      </c>
      <c r="C3696" t="s">
        <v>14131</v>
      </c>
      <c r="D3696" t="s">
        <v>300</v>
      </c>
      <c r="E3696" s="64">
        <v>0</v>
      </c>
      <c r="F3696" s="64">
        <v>0</v>
      </c>
      <c r="G3696" s="47">
        <v>41429</v>
      </c>
      <c r="H3696" s="71">
        <v>9.6666666666666661</v>
      </c>
      <c r="I3696" s="64">
        <v>-1</v>
      </c>
      <c r="J3696" s="64" t="s">
        <v>249</v>
      </c>
      <c r="K3696" s="64" t="s">
        <v>2160</v>
      </c>
      <c r="L3696" s="64" t="s">
        <v>12940</v>
      </c>
      <c r="M3696" s="64" t="s">
        <v>241</v>
      </c>
      <c r="N3696" s="64" t="s">
        <v>254</v>
      </c>
      <c r="O3696" s="64" t="s">
        <v>568</v>
      </c>
    </row>
    <row r="3697" spans="2:15" x14ac:dyDescent="0.3">
      <c r="B3697" t="s">
        <v>1536</v>
      </c>
      <c r="C3697" t="s">
        <v>14693</v>
      </c>
      <c r="D3697" t="s">
        <v>1608</v>
      </c>
      <c r="E3697" s="64">
        <v>0</v>
      </c>
      <c r="F3697" s="64">
        <v>0</v>
      </c>
      <c r="G3697" s="47">
        <v>41437</v>
      </c>
      <c r="H3697" s="71">
        <v>9.6666666666666661</v>
      </c>
      <c r="I3697" s="64">
        <v>-1</v>
      </c>
      <c r="J3697" s="64" t="s">
        <v>249</v>
      </c>
      <c r="K3697" s="64" t="s">
        <v>2160</v>
      </c>
      <c r="L3697" s="64" t="s">
        <v>4235</v>
      </c>
      <c r="M3697" s="64" t="s">
        <v>242</v>
      </c>
      <c r="N3697" s="64" t="s">
        <v>254</v>
      </c>
      <c r="O3697" s="64" t="s">
        <v>568</v>
      </c>
    </row>
    <row r="3698" spans="2:15" x14ac:dyDescent="0.3">
      <c r="B3698" t="s">
        <v>1536</v>
      </c>
      <c r="C3698" t="s">
        <v>14703</v>
      </c>
      <c r="D3698" t="s">
        <v>1418</v>
      </c>
      <c r="E3698" s="64">
        <v>0</v>
      </c>
      <c r="F3698" s="64">
        <v>0</v>
      </c>
      <c r="G3698" s="47">
        <v>41439</v>
      </c>
      <c r="H3698" s="71">
        <v>9.6666666666666661</v>
      </c>
      <c r="I3698" s="64">
        <v>-1</v>
      </c>
      <c r="J3698" s="64" t="s">
        <v>1538</v>
      </c>
      <c r="K3698" s="64" t="s">
        <v>2160</v>
      </c>
      <c r="L3698" s="64" t="s">
        <v>2936</v>
      </c>
      <c r="M3698" s="64" t="s">
        <v>236</v>
      </c>
      <c r="N3698" s="64" t="s">
        <v>254</v>
      </c>
      <c r="O3698" s="64" t="s">
        <v>568</v>
      </c>
    </row>
    <row r="3699" spans="2:15" x14ac:dyDescent="0.3">
      <c r="B3699" t="s">
        <v>1536</v>
      </c>
      <c r="C3699" t="s">
        <v>15608</v>
      </c>
      <c r="D3699" t="s">
        <v>1771</v>
      </c>
      <c r="E3699" s="64">
        <v>0</v>
      </c>
      <c r="F3699" s="64">
        <v>0</v>
      </c>
      <c r="G3699" s="47">
        <v>41452</v>
      </c>
      <c r="H3699" s="71">
        <v>9.6666666666666661</v>
      </c>
      <c r="I3699" s="64">
        <v>-1</v>
      </c>
      <c r="J3699" s="64" t="s">
        <v>1538</v>
      </c>
      <c r="K3699" s="64" t="s">
        <v>2160</v>
      </c>
      <c r="L3699" s="64" t="s">
        <v>12861</v>
      </c>
      <c r="M3699" s="64" t="s">
        <v>236</v>
      </c>
      <c r="N3699" s="64" t="s">
        <v>254</v>
      </c>
      <c r="O3699" s="64" t="s">
        <v>568</v>
      </c>
    </row>
    <row r="3700" spans="2:15" x14ac:dyDescent="0.3">
      <c r="B3700" t="s">
        <v>1536</v>
      </c>
      <c r="C3700" t="s">
        <v>15619</v>
      </c>
      <c r="D3700" t="s">
        <v>1590</v>
      </c>
      <c r="E3700" s="64">
        <v>0</v>
      </c>
      <c r="F3700" s="64">
        <v>0</v>
      </c>
      <c r="G3700" s="47">
        <v>41443</v>
      </c>
      <c r="H3700" s="71">
        <v>9.6666666666666661</v>
      </c>
      <c r="I3700" s="64">
        <v>-1</v>
      </c>
      <c r="J3700" s="64" t="s">
        <v>1538</v>
      </c>
      <c r="K3700" s="64" t="s">
        <v>2176</v>
      </c>
      <c r="L3700" s="64" t="s">
        <v>15620</v>
      </c>
      <c r="M3700" s="64" t="s">
        <v>246</v>
      </c>
      <c r="N3700" s="64" t="s">
        <v>254</v>
      </c>
      <c r="O3700" s="64" t="s">
        <v>568</v>
      </c>
    </row>
    <row r="3701" spans="2:15" x14ac:dyDescent="0.3">
      <c r="B3701" t="s">
        <v>1536</v>
      </c>
      <c r="C3701" t="s">
        <v>16120</v>
      </c>
      <c r="D3701" t="s">
        <v>15719</v>
      </c>
      <c r="E3701" s="64">
        <v>0</v>
      </c>
      <c r="F3701" s="64">
        <v>0</v>
      </c>
      <c r="G3701" s="47">
        <v>41452</v>
      </c>
      <c r="H3701" s="71">
        <v>9.6666666666666661</v>
      </c>
      <c r="I3701" s="64">
        <v>-1</v>
      </c>
      <c r="J3701" s="64" t="s">
        <v>249</v>
      </c>
      <c r="K3701" s="64" t="s">
        <v>2160</v>
      </c>
      <c r="L3701" s="64" t="s">
        <v>16121</v>
      </c>
      <c r="M3701" s="64" t="s">
        <v>242</v>
      </c>
      <c r="N3701" s="64" t="s">
        <v>254</v>
      </c>
      <c r="O3701" s="64" t="s">
        <v>568</v>
      </c>
    </row>
    <row r="3702" spans="2:15" x14ac:dyDescent="0.3">
      <c r="B3702" t="s">
        <v>1536</v>
      </c>
      <c r="C3702" t="s">
        <v>16198</v>
      </c>
      <c r="D3702" t="s">
        <v>1411</v>
      </c>
      <c r="E3702" s="64">
        <v>0</v>
      </c>
      <c r="F3702" s="64">
        <v>0</v>
      </c>
      <c r="G3702" s="47">
        <v>41454</v>
      </c>
      <c r="H3702" s="71">
        <v>9.6666666666666661</v>
      </c>
      <c r="I3702" s="64">
        <v>-1</v>
      </c>
      <c r="J3702" s="64" t="s">
        <v>249</v>
      </c>
      <c r="K3702" s="64" t="s">
        <v>2160</v>
      </c>
      <c r="L3702" s="64" t="s">
        <v>4354</v>
      </c>
      <c r="M3702" s="64" t="s">
        <v>241</v>
      </c>
      <c r="N3702" s="64" t="s">
        <v>254</v>
      </c>
      <c r="O3702" s="64" t="s">
        <v>568</v>
      </c>
    </row>
    <row r="3703" spans="2:15" x14ac:dyDescent="0.3">
      <c r="B3703" t="s">
        <v>1536</v>
      </c>
      <c r="C3703" t="s">
        <v>16206</v>
      </c>
      <c r="D3703" t="s">
        <v>1447</v>
      </c>
      <c r="E3703" s="64">
        <v>0</v>
      </c>
      <c r="F3703" s="64">
        <v>0</v>
      </c>
      <c r="G3703" s="47">
        <v>41436</v>
      </c>
      <c r="H3703" s="71">
        <v>9.6666666666666661</v>
      </c>
      <c r="I3703" s="64">
        <v>-1</v>
      </c>
      <c r="J3703" s="64" t="s">
        <v>1538</v>
      </c>
      <c r="K3703" s="64" t="s">
        <v>2173</v>
      </c>
      <c r="L3703" s="64" t="s">
        <v>14360</v>
      </c>
      <c r="M3703" s="64" t="s">
        <v>246</v>
      </c>
      <c r="N3703" s="64" t="s">
        <v>254</v>
      </c>
      <c r="O3703" s="64" t="s">
        <v>568</v>
      </c>
    </row>
    <row r="3704" spans="2:15" x14ac:dyDescent="0.3">
      <c r="B3704" t="s">
        <v>1536</v>
      </c>
      <c r="C3704" t="s">
        <v>16214</v>
      </c>
      <c r="D3704" t="s">
        <v>1392</v>
      </c>
      <c r="E3704" s="64">
        <v>0</v>
      </c>
      <c r="F3704" s="64">
        <v>0</v>
      </c>
      <c r="G3704" s="47">
        <v>41446</v>
      </c>
      <c r="H3704" s="71">
        <v>9.6666666666666661</v>
      </c>
      <c r="I3704" s="64">
        <v>-1</v>
      </c>
      <c r="J3704" s="64" t="s">
        <v>1538</v>
      </c>
      <c r="K3704" s="64" t="s">
        <v>2176</v>
      </c>
      <c r="L3704" s="64" t="s">
        <v>11288</v>
      </c>
      <c r="M3704" s="64" t="s">
        <v>242</v>
      </c>
      <c r="N3704" s="64" t="s">
        <v>254</v>
      </c>
      <c r="O3704" s="64" t="s">
        <v>568</v>
      </c>
    </row>
    <row r="3705" spans="2:15" x14ac:dyDescent="0.3">
      <c r="B3705" t="s">
        <v>1536</v>
      </c>
      <c r="C3705" t="s">
        <v>16273</v>
      </c>
      <c r="D3705" t="s">
        <v>1774</v>
      </c>
      <c r="E3705" s="64">
        <v>0</v>
      </c>
      <c r="F3705" s="64">
        <v>0</v>
      </c>
      <c r="G3705" s="47">
        <v>41452</v>
      </c>
      <c r="H3705" s="71">
        <v>9.6666666666666661</v>
      </c>
      <c r="I3705" s="64">
        <v>-1</v>
      </c>
      <c r="J3705" s="64" t="s">
        <v>1538</v>
      </c>
      <c r="K3705" s="64" t="s">
        <v>2173</v>
      </c>
      <c r="L3705" s="64" t="s">
        <v>13184</v>
      </c>
      <c r="M3705" s="64" t="s">
        <v>242</v>
      </c>
      <c r="N3705" s="64" t="s">
        <v>254</v>
      </c>
      <c r="O3705" s="64" t="s">
        <v>568</v>
      </c>
    </row>
    <row r="3706" spans="2:15" x14ac:dyDescent="0.3">
      <c r="B3706" t="s">
        <v>1536</v>
      </c>
      <c r="C3706" t="s">
        <v>11397</v>
      </c>
      <c r="D3706" t="s">
        <v>2476</v>
      </c>
      <c r="E3706" s="64">
        <v>0</v>
      </c>
      <c r="F3706" s="64">
        <v>0</v>
      </c>
      <c r="G3706" s="47">
        <v>41439</v>
      </c>
      <c r="H3706" s="71">
        <v>9.6666666666666661</v>
      </c>
      <c r="I3706" s="64">
        <v>172330</v>
      </c>
      <c r="J3706" s="64" t="s">
        <v>249</v>
      </c>
      <c r="K3706" s="64" t="s">
        <v>2160</v>
      </c>
      <c r="L3706" s="64" t="s">
        <v>2992</v>
      </c>
      <c r="M3706" s="64" t="s">
        <v>236</v>
      </c>
      <c r="N3706" s="64" t="s">
        <v>254</v>
      </c>
      <c r="O3706" s="64" t="s">
        <v>568</v>
      </c>
    </row>
    <row r="3707" spans="2:15" x14ac:dyDescent="0.3">
      <c r="B3707" t="s">
        <v>1536</v>
      </c>
      <c r="C3707" t="s">
        <v>11840</v>
      </c>
      <c r="D3707" t="s">
        <v>2194</v>
      </c>
      <c r="E3707" s="64">
        <v>0</v>
      </c>
      <c r="F3707" s="64">
        <v>0</v>
      </c>
      <c r="G3707" s="47">
        <v>41452</v>
      </c>
      <c r="H3707" s="71">
        <v>9.6666666666666661</v>
      </c>
      <c r="I3707" s="64">
        <v>74975</v>
      </c>
      <c r="J3707" s="64" t="s">
        <v>1538</v>
      </c>
      <c r="K3707" s="64" t="s">
        <v>2160</v>
      </c>
      <c r="L3707" s="64" t="s">
        <v>5981</v>
      </c>
      <c r="M3707" s="64" t="s">
        <v>246</v>
      </c>
      <c r="N3707" s="64" t="s">
        <v>254</v>
      </c>
      <c r="O3707" s="64" t="s">
        <v>568</v>
      </c>
    </row>
    <row r="3708" spans="2:15" x14ac:dyDescent="0.3">
      <c r="B3708" t="s">
        <v>1536</v>
      </c>
      <c r="C3708" t="s">
        <v>17225</v>
      </c>
      <c r="D3708" t="s">
        <v>565</v>
      </c>
      <c r="E3708" s="64">
        <v>0</v>
      </c>
      <c r="F3708" s="64">
        <v>0</v>
      </c>
      <c r="G3708" s="47">
        <v>41440</v>
      </c>
      <c r="H3708" s="71">
        <v>9.6666666666666661</v>
      </c>
      <c r="I3708" s="64">
        <v>-1</v>
      </c>
      <c r="J3708" s="64" t="s">
        <v>249</v>
      </c>
      <c r="K3708" s="64" t="s">
        <v>1535</v>
      </c>
      <c r="L3708" s="64" t="s">
        <v>1535</v>
      </c>
      <c r="M3708" s="64" t="s">
        <v>242</v>
      </c>
      <c r="N3708" s="64" t="s">
        <v>254</v>
      </c>
      <c r="O3708" s="64" t="s">
        <v>568</v>
      </c>
    </row>
    <row r="3709" spans="2:15" x14ac:dyDescent="0.3">
      <c r="B3709" t="s">
        <v>1536</v>
      </c>
      <c r="C3709" t="s">
        <v>17391</v>
      </c>
      <c r="D3709" t="s">
        <v>1759</v>
      </c>
      <c r="E3709" s="64">
        <v>0</v>
      </c>
      <c r="F3709" s="64">
        <v>0</v>
      </c>
      <c r="G3709" s="47">
        <v>41437</v>
      </c>
      <c r="H3709" s="71">
        <v>9.6666666666666661</v>
      </c>
      <c r="I3709" s="64">
        <v>-1</v>
      </c>
      <c r="J3709" s="64" t="s">
        <v>249</v>
      </c>
      <c r="K3709" s="64" t="s">
        <v>1535</v>
      </c>
      <c r="L3709" s="64" t="s">
        <v>1535</v>
      </c>
      <c r="M3709" s="64" t="s">
        <v>236</v>
      </c>
      <c r="N3709" s="64" t="s">
        <v>254</v>
      </c>
      <c r="O3709" s="64" t="s">
        <v>568</v>
      </c>
    </row>
    <row r="3710" spans="2:15" x14ac:dyDescent="0.3">
      <c r="B3710" t="s">
        <v>1536</v>
      </c>
      <c r="C3710" t="s">
        <v>12390</v>
      </c>
      <c r="D3710" t="s">
        <v>397</v>
      </c>
      <c r="E3710" s="64">
        <v>0</v>
      </c>
      <c r="F3710" s="64">
        <v>0</v>
      </c>
      <c r="G3710" s="47">
        <v>41425</v>
      </c>
      <c r="H3710" s="71">
        <v>9.75</v>
      </c>
      <c r="I3710" s="64">
        <v>-1</v>
      </c>
      <c r="J3710" s="64" t="s">
        <v>1538</v>
      </c>
      <c r="K3710" s="64" t="s">
        <v>1535</v>
      </c>
      <c r="L3710" s="64" t="s">
        <v>1535</v>
      </c>
      <c r="M3710" s="64" t="s">
        <v>236</v>
      </c>
      <c r="N3710" s="64" t="s">
        <v>254</v>
      </c>
      <c r="O3710" s="64" t="s">
        <v>568</v>
      </c>
    </row>
    <row r="3711" spans="2:15" x14ac:dyDescent="0.3">
      <c r="B3711" t="s">
        <v>1536</v>
      </c>
      <c r="C3711" t="s">
        <v>12512</v>
      </c>
      <c r="D3711" t="s">
        <v>397</v>
      </c>
      <c r="E3711" s="64">
        <v>1</v>
      </c>
      <c r="F3711" s="64">
        <v>1363.76</v>
      </c>
      <c r="G3711" s="47">
        <v>41425</v>
      </c>
      <c r="H3711" s="71">
        <v>9.75</v>
      </c>
      <c r="I3711" s="64">
        <v>-1</v>
      </c>
      <c r="J3711" s="64" t="s">
        <v>249</v>
      </c>
      <c r="K3711" s="64" t="s">
        <v>1535</v>
      </c>
      <c r="L3711" s="64" t="s">
        <v>1535</v>
      </c>
      <c r="M3711" s="64" t="s">
        <v>236</v>
      </c>
      <c r="N3711" s="64" t="s">
        <v>254</v>
      </c>
      <c r="O3711" s="64" t="s">
        <v>568</v>
      </c>
    </row>
    <row r="3712" spans="2:15" x14ac:dyDescent="0.3">
      <c r="B3712" t="s">
        <v>1536</v>
      </c>
      <c r="C3712" t="s">
        <v>12596</v>
      </c>
      <c r="D3712" t="s">
        <v>347</v>
      </c>
      <c r="E3712" s="64">
        <v>1</v>
      </c>
      <c r="F3712" s="64">
        <v>1363.76</v>
      </c>
      <c r="G3712" s="47">
        <v>41425</v>
      </c>
      <c r="H3712" s="71">
        <v>9.75</v>
      </c>
      <c r="I3712" s="64">
        <v>-1</v>
      </c>
      <c r="J3712" s="64" t="s">
        <v>1538</v>
      </c>
      <c r="K3712" s="64" t="s">
        <v>1535</v>
      </c>
      <c r="L3712" s="64" t="s">
        <v>1535</v>
      </c>
      <c r="M3712" s="64" t="s">
        <v>236</v>
      </c>
      <c r="N3712" s="64" t="s">
        <v>254</v>
      </c>
      <c r="O3712" s="64" t="s">
        <v>568</v>
      </c>
    </row>
    <row r="3713" spans="2:15" x14ac:dyDescent="0.3">
      <c r="B3713" t="s">
        <v>1536</v>
      </c>
      <c r="C3713" t="s">
        <v>12801</v>
      </c>
      <c r="D3713" t="s">
        <v>542</v>
      </c>
      <c r="E3713" s="64">
        <v>0</v>
      </c>
      <c r="F3713" s="64">
        <v>0</v>
      </c>
      <c r="G3713" s="47">
        <v>41424</v>
      </c>
      <c r="H3713" s="71">
        <v>9.75</v>
      </c>
      <c r="I3713" s="64">
        <v>-1</v>
      </c>
      <c r="J3713" s="64" t="s">
        <v>1538</v>
      </c>
      <c r="K3713" s="64" t="s">
        <v>1535</v>
      </c>
      <c r="L3713" s="64" t="s">
        <v>1535</v>
      </c>
      <c r="M3713" s="64" t="s">
        <v>236</v>
      </c>
      <c r="N3713" s="64" t="s">
        <v>254</v>
      </c>
      <c r="O3713" s="64" t="s">
        <v>568</v>
      </c>
    </row>
    <row r="3714" spans="2:15" x14ac:dyDescent="0.3">
      <c r="B3714" t="s">
        <v>1536</v>
      </c>
      <c r="C3714" t="s">
        <v>13246</v>
      </c>
      <c r="D3714" t="s">
        <v>1659</v>
      </c>
      <c r="E3714" s="64">
        <v>0</v>
      </c>
      <c r="F3714" s="64">
        <v>0</v>
      </c>
      <c r="G3714" s="47">
        <v>41425</v>
      </c>
      <c r="H3714" s="71">
        <v>9.75</v>
      </c>
      <c r="I3714" s="64">
        <v>-1</v>
      </c>
      <c r="J3714" s="64" t="s">
        <v>249</v>
      </c>
      <c r="K3714" s="64" t="s">
        <v>2160</v>
      </c>
      <c r="L3714" s="64" t="s">
        <v>13195</v>
      </c>
      <c r="M3714" s="64" t="s">
        <v>241</v>
      </c>
      <c r="N3714" s="64" t="s">
        <v>254</v>
      </c>
      <c r="O3714" s="64" t="s">
        <v>568</v>
      </c>
    </row>
    <row r="3715" spans="2:15" x14ac:dyDescent="0.3">
      <c r="B3715" t="s">
        <v>1536</v>
      </c>
      <c r="C3715" t="s">
        <v>13249</v>
      </c>
      <c r="D3715" t="s">
        <v>13250</v>
      </c>
      <c r="E3715" s="64">
        <v>0</v>
      </c>
      <c r="F3715" s="64">
        <v>0</v>
      </c>
      <c r="G3715" s="47">
        <v>41403</v>
      </c>
      <c r="H3715" s="71">
        <v>9.75</v>
      </c>
      <c r="I3715" s="64">
        <v>-1</v>
      </c>
      <c r="J3715" s="64" t="s">
        <v>1538</v>
      </c>
      <c r="K3715" s="64" t="s">
        <v>2173</v>
      </c>
      <c r="L3715" s="64" t="s">
        <v>2733</v>
      </c>
      <c r="M3715" s="64" t="s">
        <v>236</v>
      </c>
      <c r="N3715" s="64" t="s">
        <v>254</v>
      </c>
      <c r="O3715" s="64" t="s">
        <v>568</v>
      </c>
    </row>
    <row r="3716" spans="2:15" x14ac:dyDescent="0.3">
      <c r="B3716" t="s">
        <v>1536</v>
      </c>
      <c r="C3716" t="s">
        <v>13551</v>
      </c>
      <c r="D3716" t="s">
        <v>13450</v>
      </c>
      <c r="E3716" s="64">
        <v>0</v>
      </c>
      <c r="F3716" s="64">
        <v>0</v>
      </c>
      <c r="G3716" s="47">
        <v>41414</v>
      </c>
      <c r="H3716" s="71">
        <v>9.75</v>
      </c>
      <c r="I3716" s="64">
        <v>-1</v>
      </c>
      <c r="J3716" s="64" t="s">
        <v>249</v>
      </c>
      <c r="K3716" s="64" t="s">
        <v>2160</v>
      </c>
      <c r="L3716" s="64" t="s">
        <v>4235</v>
      </c>
      <c r="M3716" s="64" t="s">
        <v>242</v>
      </c>
      <c r="N3716" s="64" t="s">
        <v>254</v>
      </c>
      <c r="O3716" s="64" t="s">
        <v>568</v>
      </c>
    </row>
    <row r="3717" spans="2:15" x14ac:dyDescent="0.3">
      <c r="B3717" t="s">
        <v>1546</v>
      </c>
      <c r="C3717" t="s">
        <v>13687</v>
      </c>
      <c r="D3717" t="s">
        <v>2025</v>
      </c>
      <c r="E3717" s="64">
        <v>0</v>
      </c>
      <c r="F3717" s="64">
        <v>0</v>
      </c>
      <c r="G3717" s="47">
        <v>41424</v>
      </c>
      <c r="H3717" s="71">
        <v>9.75</v>
      </c>
      <c r="I3717" s="64">
        <v>-1</v>
      </c>
      <c r="J3717" s="64" t="s">
        <v>249</v>
      </c>
      <c r="K3717" s="64" t="s">
        <v>2160</v>
      </c>
      <c r="L3717" s="64" t="s">
        <v>2925</v>
      </c>
      <c r="M3717" s="64" t="s">
        <v>242</v>
      </c>
      <c r="N3717" s="64" t="s">
        <v>254</v>
      </c>
      <c r="O3717" s="64" t="s">
        <v>568</v>
      </c>
    </row>
    <row r="3718" spans="2:15" x14ac:dyDescent="0.3">
      <c r="B3718" t="s">
        <v>1536</v>
      </c>
      <c r="C3718" t="s">
        <v>14148</v>
      </c>
      <c r="D3718" t="s">
        <v>1765</v>
      </c>
      <c r="E3718" s="64">
        <v>0</v>
      </c>
      <c r="F3718" s="64">
        <v>0</v>
      </c>
      <c r="G3718" s="47">
        <v>41424</v>
      </c>
      <c r="H3718" s="71">
        <v>9.75</v>
      </c>
      <c r="I3718" s="64">
        <v>-1</v>
      </c>
      <c r="J3718" s="64" t="s">
        <v>249</v>
      </c>
      <c r="K3718" s="64" t="s">
        <v>2176</v>
      </c>
      <c r="L3718" s="64" t="s">
        <v>14149</v>
      </c>
      <c r="M3718" s="64" t="s">
        <v>236</v>
      </c>
      <c r="N3718" s="64" t="s">
        <v>254</v>
      </c>
      <c r="O3718" s="64" t="s">
        <v>568</v>
      </c>
    </row>
    <row r="3719" spans="2:15" x14ac:dyDescent="0.3">
      <c r="B3719" t="s">
        <v>1536</v>
      </c>
      <c r="C3719" t="s">
        <v>11706</v>
      </c>
      <c r="D3719" t="s">
        <v>2191</v>
      </c>
      <c r="E3719" s="64">
        <v>0</v>
      </c>
      <c r="F3719" s="64">
        <v>0</v>
      </c>
      <c r="G3719" s="47">
        <v>41424</v>
      </c>
      <c r="H3719" s="71">
        <v>9.75</v>
      </c>
      <c r="I3719" s="64">
        <v>302163</v>
      </c>
      <c r="J3719" s="64" t="s">
        <v>1538</v>
      </c>
      <c r="K3719" s="64" t="s">
        <v>2160</v>
      </c>
      <c r="L3719" s="64" t="s">
        <v>3939</v>
      </c>
      <c r="M3719" s="64" t="s">
        <v>242</v>
      </c>
      <c r="N3719" s="64" t="s">
        <v>254</v>
      </c>
      <c r="O3719" s="64" t="s">
        <v>568</v>
      </c>
    </row>
    <row r="3720" spans="2:15" x14ac:dyDescent="0.3">
      <c r="B3720" t="s">
        <v>1546</v>
      </c>
      <c r="C3720" t="s">
        <v>12087</v>
      </c>
      <c r="D3720" t="s">
        <v>2274</v>
      </c>
      <c r="E3720" s="64">
        <v>0</v>
      </c>
      <c r="F3720" s="64">
        <v>0</v>
      </c>
      <c r="G3720" s="47">
        <v>41424</v>
      </c>
      <c r="H3720" s="71">
        <v>9.75</v>
      </c>
      <c r="I3720" s="64">
        <v>150390</v>
      </c>
      <c r="J3720" s="64" t="s">
        <v>249</v>
      </c>
      <c r="K3720" s="64" t="s">
        <v>2160</v>
      </c>
      <c r="L3720" s="64" t="s">
        <v>3939</v>
      </c>
      <c r="M3720" s="64" t="s">
        <v>236</v>
      </c>
      <c r="N3720" s="64" t="s">
        <v>254</v>
      </c>
      <c r="O3720" s="64" t="s">
        <v>568</v>
      </c>
    </row>
    <row r="3721" spans="2:15" x14ac:dyDescent="0.3">
      <c r="B3721" t="s">
        <v>1536</v>
      </c>
      <c r="C3721" t="s">
        <v>14828</v>
      </c>
      <c r="D3721" t="s">
        <v>2368</v>
      </c>
      <c r="E3721" s="64">
        <v>0</v>
      </c>
      <c r="F3721" s="64">
        <v>0</v>
      </c>
      <c r="G3721" s="47">
        <v>41423</v>
      </c>
      <c r="H3721" s="71">
        <v>9.75</v>
      </c>
      <c r="I3721" s="64">
        <v>-1</v>
      </c>
      <c r="J3721" s="64" t="s">
        <v>1538</v>
      </c>
      <c r="K3721" s="64" t="s">
        <v>2173</v>
      </c>
      <c r="L3721" s="64" t="s">
        <v>14829</v>
      </c>
      <c r="M3721" s="64" t="s">
        <v>236</v>
      </c>
      <c r="N3721" s="64" t="s">
        <v>254</v>
      </c>
      <c r="O3721" s="64" t="s">
        <v>568</v>
      </c>
    </row>
    <row r="3722" spans="2:15" x14ac:dyDescent="0.3">
      <c r="B3722" t="s">
        <v>1536</v>
      </c>
      <c r="C3722" t="s">
        <v>11560</v>
      </c>
      <c r="D3722" t="s">
        <v>2293</v>
      </c>
      <c r="E3722" s="64">
        <v>0</v>
      </c>
      <c r="F3722" s="64">
        <v>0</v>
      </c>
      <c r="G3722" s="47">
        <v>41403</v>
      </c>
      <c r="H3722" s="71">
        <v>9.75</v>
      </c>
      <c r="I3722" s="64">
        <v>89087</v>
      </c>
      <c r="J3722" s="64" t="s">
        <v>1538</v>
      </c>
      <c r="K3722" s="64" t="s">
        <v>2160</v>
      </c>
      <c r="L3722" s="64" t="s">
        <v>11535</v>
      </c>
      <c r="M3722" s="64" t="s">
        <v>246</v>
      </c>
      <c r="N3722" s="64" t="s">
        <v>254</v>
      </c>
      <c r="O3722" s="64" t="s">
        <v>568</v>
      </c>
    </row>
    <row r="3723" spans="2:15" x14ac:dyDescent="0.3">
      <c r="B3723" t="s">
        <v>1536</v>
      </c>
      <c r="C3723" t="s">
        <v>15024</v>
      </c>
      <c r="D3723" t="s">
        <v>2084</v>
      </c>
      <c r="E3723" s="64">
        <v>0</v>
      </c>
      <c r="F3723" s="64">
        <v>0</v>
      </c>
      <c r="G3723" s="47">
        <v>41404</v>
      </c>
      <c r="H3723" s="71">
        <v>9.75</v>
      </c>
      <c r="I3723" s="64">
        <v>-1</v>
      </c>
      <c r="J3723" s="64" t="s">
        <v>249</v>
      </c>
      <c r="K3723" s="64" t="s">
        <v>2160</v>
      </c>
      <c r="L3723" s="64" t="s">
        <v>13417</v>
      </c>
      <c r="M3723" s="64" t="s">
        <v>236</v>
      </c>
      <c r="N3723" s="64" t="s">
        <v>254</v>
      </c>
      <c r="O3723" s="64" t="s">
        <v>568</v>
      </c>
    </row>
    <row r="3724" spans="2:15" x14ac:dyDescent="0.3">
      <c r="B3724" t="s">
        <v>1536</v>
      </c>
      <c r="C3724" t="s">
        <v>15956</v>
      </c>
      <c r="D3724" t="s">
        <v>2385</v>
      </c>
      <c r="E3724" s="64">
        <v>0</v>
      </c>
      <c r="F3724" s="64">
        <v>0</v>
      </c>
      <c r="G3724" s="47">
        <v>41407</v>
      </c>
      <c r="H3724" s="71">
        <v>9.75</v>
      </c>
      <c r="I3724" s="64">
        <v>-1</v>
      </c>
      <c r="J3724" s="64" t="s">
        <v>1538</v>
      </c>
      <c r="K3724" s="64" t="s">
        <v>2160</v>
      </c>
      <c r="L3724" s="64" t="s">
        <v>2936</v>
      </c>
      <c r="M3724" s="64" t="s">
        <v>242</v>
      </c>
      <c r="N3724" s="64" t="s">
        <v>254</v>
      </c>
      <c r="O3724" s="64" t="s">
        <v>568</v>
      </c>
    </row>
    <row r="3725" spans="2:15" x14ac:dyDescent="0.3">
      <c r="B3725" t="s">
        <v>1536</v>
      </c>
      <c r="C3725" t="s">
        <v>16250</v>
      </c>
      <c r="D3725" t="s">
        <v>1457</v>
      </c>
      <c r="E3725" s="64">
        <v>0</v>
      </c>
      <c r="F3725" s="64">
        <v>0</v>
      </c>
      <c r="G3725" s="47">
        <v>41425</v>
      </c>
      <c r="H3725" s="71">
        <v>9.75</v>
      </c>
      <c r="I3725" s="64">
        <v>87598</v>
      </c>
      <c r="J3725" s="64" t="s">
        <v>1538</v>
      </c>
      <c r="K3725" s="64" t="s">
        <v>2160</v>
      </c>
      <c r="L3725" s="64" t="s">
        <v>8716</v>
      </c>
      <c r="M3725" s="64" t="s">
        <v>242</v>
      </c>
      <c r="N3725" s="64" t="s">
        <v>254</v>
      </c>
      <c r="O3725" s="64" t="s">
        <v>568</v>
      </c>
    </row>
    <row r="3726" spans="2:15" x14ac:dyDescent="0.3">
      <c r="B3726" t="s">
        <v>1536</v>
      </c>
      <c r="C3726" t="s">
        <v>16650</v>
      </c>
      <c r="D3726" t="s">
        <v>2240</v>
      </c>
      <c r="E3726" s="64">
        <v>0</v>
      </c>
      <c r="F3726" s="64">
        <v>0</v>
      </c>
      <c r="G3726" s="47">
        <v>41423</v>
      </c>
      <c r="H3726" s="71">
        <v>9.75</v>
      </c>
      <c r="I3726" s="64">
        <v>74565</v>
      </c>
      <c r="J3726" s="64" t="s">
        <v>249</v>
      </c>
      <c r="K3726" s="64" t="s">
        <v>2160</v>
      </c>
      <c r="L3726" s="64" t="s">
        <v>16651</v>
      </c>
      <c r="M3726" s="64" t="s">
        <v>241</v>
      </c>
      <c r="N3726" s="64" t="s">
        <v>254</v>
      </c>
      <c r="O3726" s="64" t="s">
        <v>568</v>
      </c>
    </row>
    <row r="3727" spans="2:15" x14ac:dyDescent="0.3">
      <c r="B3727" t="s">
        <v>1536</v>
      </c>
      <c r="C3727" t="s">
        <v>16742</v>
      </c>
      <c r="D3727" t="s">
        <v>462</v>
      </c>
      <c r="E3727" s="64">
        <v>1</v>
      </c>
      <c r="F3727" s="64">
        <v>1363.76</v>
      </c>
      <c r="G3727" s="47">
        <v>41397</v>
      </c>
      <c r="H3727" s="71">
        <v>9.75</v>
      </c>
      <c r="I3727" s="64">
        <v>-1</v>
      </c>
      <c r="J3727" s="64" t="s">
        <v>1538</v>
      </c>
      <c r="K3727" s="64" t="s">
        <v>1535</v>
      </c>
      <c r="L3727" s="64" t="s">
        <v>1535</v>
      </c>
      <c r="M3727" s="64" t="s">
        <v>236</v>
      </c>
      <c r="N3727" s="64" t="s">
        <v>254</v>
      </c>
      <c r="O3727" s="64" t="s">
        <v>568</v>
      </c>
    </row>
    <row r="3728" spans="2:15" x14ac:dyDescent="0.3">
      <c r="B3728" t="s">
        <v>1536</v>
      </c>
      <c r="C3728" t="s">
        <v>16780</v>
      </c>
      <c r="D3728" t="s">
        <v>544</v>
      </c>
      <c r="E3728" s="64">
        <v>1</v>
      </c>
      <c r="F3728" s="64">
        <v>1363.76</v>
      </c>
      <c r="G3728" s="47">
        <v>41425</v>
      </c>
      <c r="H3728" s="71">
        <v>9.75</v>
      </c>
      <c r="I3728" s="64">
        <v>-1</v>
      </c>
      <c r="J3728" s="64" t="s">
        <v>1538</v>
      </c>
      <c r="K3728" s="64" t="s">
        <v>1535</v>
      </c>
      <c r="L3728" s="64" t="s">
        <v>1535</v>
      </c>
      <c r="M3728" s="64" t="s">
        <v>242</v>
      </c>
      <c r="N3728" s="64" t="s">
        <v>254</v>
      </c>
      <c r="O3728" s="64" t="s">
        <v>568</v>
      </c>
    </row>
    <row r="3729" spans="2:15" x14ac:dyDescent="0.3">
      <c r="B3729" t="s">
        <v>1536</v>
      </c>
      <c r="C3729" t="s">
        <v>12139</v>
      </c>
      <c r="D3729" t="s">
        <v>2217</v>
      </c>
      <c r="E3729" s="64">
        <v>0</v>
      </c>
      <c r="F3729" s="64">
        <v>0</v>
      </c>
      <c r="G3729" s="47">
        <v>41419</v>
      </c>
      <c r="H3729" s="71">
        <v>9.75</v>
      </c>
      <c r="I3729" s="64">
        <v>147616</v>
      </c>
      <c r="J3729" s="64" t="s">
        <v>249</v>
      </c>
      <c r="K3729" s="64" t="s">
        <v>2160</v>
      </c>
      <c r="L3729" s="64" t="s">
        <v>4726</v>
      </c>
      <c r="M3729" s="64" t="s">
        <v>242</v>
      </c>
      <c r="N3729" s="64" t="s">
        <v>254</v>
      </c>
      <c r="O3729" s="64" t="s">
        <v>568</v>
      </c>
    </row>
    <row r="3730" spans="2:15" x14ac:dyDescent="0.3">
      <c r="B3730" t="s">
        <v>1536</v>
      </c>
      <c r="C3730" t="s">
        <v>17048</v>
      </c>
      <c r="D3730" t="s">
        <v>410</v>
      </c>
      <c r="E3730" s="64">
        <v>1</v>
      </c>
      <c r="F3730" s="64">
        <v>1363.76</v>
      </c>
      <c r="G3730" s="47">
        <v>41422</v>
      </c>
      <c r="H3730" s="71">
        <v>9.75</v>
      </c>
      <c r="I3730" s="64">
        <v>-1</v>
      </c>
      <c r="J3730" s="64" t="s">
        <v>1538</v>
      </c>
      <c r="K3730" s="64" t="s">
        <v>2173</v>
      </c>
      <c r="L3730" s="64" t="s">
        <v>2604</v>
      </c>
      <c r="M3730" s="64" t="s">
        <v>242</v>
      </c>
      <c r="N3730" s="64" t="s">
        <v>254</v>
      </c>
      <c r="O3730" s="64" t="s">
        <v>568</v>
      </c>
    </row>
    <row r="3731" spans="2:15" x14ac:dyDescent="0.3">
      <c r="B3731" t="s">
        <v>1536</v>
      </c>
      <c r="C3731" t="s">
        <v>17063</v>
      </c>
      <c r="D3731" t="s">
        <v>495</v>
      </c>
      <c r="E3731" s="64">
        <v>0</v>
      </c>
      <c r="F3731" s="64">
        <v>0</v>
      </c>
      <c r="G3731" s="47">
        <v>41425</v>
      </c>
      <c r="H3731" s="71">
        <v>9.75</v>
      </c>
      <c r="I3731" s="64">
        <v>-1</v>
      </c>
      <c r="J3731" s="64" t="s">
        <v>1538</v>
      </c>
      <c r="K3731" s="64" t="s">
        <v>1535</v>
      </c>
      <c r="L3731" s="64" t="s">
        <v>1535</v>
      </c>
      <c r="M3731" s="64" t="s">
        <v>236</v>
      </c>
      <c r="N3731" s="64" t="s">
        <v>254</v>
      </c>
      <c r="O3731" s="64" t="s">
        <v>568</v>
      </c>
    </row>
    <row r="3732" spans="2:15" x14ac:dyDescent="0.3">
      <c r="B3732" t="s">
        <v>1536</v>
      </c>
      <c r="C3732" t="s">
        <v>17197</v>
      </c>
      <c r="D3732" t="s">
        <v>1609</v>
      </c>
      <c r="E3732" s="64">
        <v>0</v>
      </c>
      <c r="F3732" s="64">
        <v>0</v>
      </c>
      <c r="G3732" s="47">
        <v>41425</v>
      </c>
      <c r="H3732" s="71">
        <v>9.75</v>
      </c>
      <c r="I3732" s="64">
        <v>-1</v>
      </c>
      <c r="J3732" s="64" t="s">
        <v>249</v>
      </c>
      <c r="K3732" s="64" t="s">
        <v>1535</v>
      </c>
      <c r="L3732" s="64" t="s">
        <v>1535</v>
      </c>
      <c r="M3732" s="64" t="s">
        <v>241</v>
      </c>
      <c r="N3732" s="64" t="s">
        <v>254</v>
      </c>
      <c r="O3732" s="64" t="s">
        <v>568</v>
      </c>
    </row>
    <row r="3733" spans="2:15" x14ac:dyDescent="0.3">
      <c r="B3733" t="s">
        <v>1536</v>
      </c>
      <c r="C3733" t="s">
        <v>17442</v>
      </c>
      <c r="D3733" t="s">
        <v>518</v>
      </c>
      <c r="E3733" s="64">
        <v>0</v>
      </c>
      <c r="F3733" s="64">
        <v>0</v>
      </c>
      <c r="G3733" s="47">
        <v>41424</v>
      </c>
      <c r="H3733" s="71">
        <v>9.75</v>
      </c>
      <c r="I3733" s="64">
        <v>-1</v>
      </c>
      <c r="J3733" s="64" t="s">
        <v>249</v>
      </c>
      <c r="K3733" s="64" t="s">
        <v>1535</v>
      </c>
      <c r="L3733" s="64" t="s">
        <v>1535</v>
      </c>
      <c r="M3733" s="64" t="s">
        <v>236</v>
      </c>
      <c r="N3733" s="64" t="s">
        <v>254</v>
      </c>
      <c r="O3733" s="64" t="s">
        <v>568</v>
      </c>
    </row>
    <row r="3734" spans="2:15" x14ac:dyDescent="0.3">
      <c r="B3734" t="s">
        <v>1536</v>
      </c>
      <c r="C3734" t="s">
        <v>12397</v>
      </c>
      <c r="D3734" t="s">
        <v>559</v>
      </c>
      <c r="E3734" s="64">
        <v>0</v>
      </c>
      <c r="F3734" s="64">
        <v>0</v>
      </c>
      <c r="G3734" s="47">
        <v>41372</v>
      </c>
      <c r="H3734" s="71">
        <v>9.8333333333333339</v>
      </c>
      <c r="I3734" s="64">
        <v>-1</v>
      </c>
      <c r="J3734" s="64" t="s">
        <v>1538</v>
      </c>
      <c r="K3734" s="64" t="s">
        <v>1535</v>
      </c>
      <c r="L3734" s="64" t="s">
        <v>1535</v>
      </c>
      <c r="M3734" s="64" t="s">
        <v>246</v>
      </c>
      <c r="N3734" s="64" t="s">
        <v>254</v>
      </c>
      <c r="O3734" s="64" t="s">
        <v>568</v>
      </c>
    </row>
    <row r="3735" spans="2:15" x14ac:dyDescent="0.3">
      <c r="B3735" t="s">
        <v>1536</v>
      </c>
      <c r="C3735" t="s">
        <v>12543</v>
      </c>
      <c r="D3735" t="s">
        <v>540</v>
      </c>
      <c r="E3735" s="64">
        <v>1</v>
      </c>
      <c r="F3735" s="64">
        <v>1363.76</v>
      </c>
      <c r="G3735" s="47">
        <v>41383</v>
      </c>
      <c r="H3735" s="71">
        <v>9.8333333333333339</v>
      </c>
      <c r="I3735" s="64">
        <v>-1</v>
      </c>
      <c r="J3735" s="64" t="s">
        <v>1538</v>
      </c>
      <c r="K3735" s="64" t="s">
        <v>1535</v>
      </c>
      <c r="L3735" s="64" t="s">
        <v>1535</v>
      </c>
      <c r="M3735" s="64" t="s">
        <v>246</v>
      </c>
      <c r="N3735" s="64" t="s">
        <v>254</v>
      </c>
      <c r="O3735" s="64" t="s">
        <v>568</v>
      </c>
    </row>
    <row r="3736" spans="2:15" x14ac:dyDescent="0.3">
      <c r="B3736" t="s">
        <v>1536</v>
      </c>
      <c r="C3736" t="s">
        <v>12557</v>
      </c>
      <c r="D3736" t="s">
        <v>487</v>
      </c>
      <c r="E3736" s="64">
        <v>0</v>
      </c>
      <c r="F3736" s="64">
        <v>0</v>
      </c>
      <c r="G3736" s="47">
        <v>41373</v>
      </c>
      <c r="H3736" s="71">
        <v>9.8333333333333339</v>
      </c>
      <c r="I3736" s="64">
        <v>-1</v>
      </c>
      <c r="J3736" s="64" t="s">
        <v>1538</v>
      </c>
      <c r="K3736" s="64" t="s">
        <v>1535</v>
      </c>
      <c r="L3736" s="64" t="s">
        <v>1535</v>
      </c>
      <c r="M3736" s="64" t="s">
        <v>236</v>
      </c>
      <c r="N3736" s="64" t="s">
        <v>254</v>
      </c>
      <c r="O3736" s="64" t="s">
        <v>568</v>
      </c>
    </row>
    <row r="3737" spans="2:15" x14ac:dyDescent="0.3">
      <c r="B3737" t="s">
        <v>1536</v>
      </c>
      <c r="C3737" t="s">
        <v>12618</v>
      </c>
      <c r="D3737" t="s">
        <v>1550</v>
      </c>
      <c r="E3737" s="64">
        <v>0</v>
      </c>
      <c r="F3737" s="64">
        <v>0</v>
      </c>
      <c r="G3737" s="47">
        <v>41368</v>
      </c>
      <c r="H3737" s="71">
        <v>9.8333333333333339</v>
      </c>
      <c r="I3737" s="64">
        <v>-1</v>
      </c>
      <c r="J3737" s="64" t="s">
        <v>249</v>
      </c>
      <c r="K3737" s="64" t="s">
        <v>1535</v>
      </c>
      <c r="L3737" s="64" t="s">
        <v>1535</v>
      </c>
      <c r="M3737" s="64" t="s">
        <v>246</v>
      </c>
      <c r="N3737" s="64" t="s">
        <v>254</v>
      </c>
      <c r="O3737" s="64" t="s">
        <v>568</v>
      </c>
    </row>
    <row r="3738" spans="2:15" x14ac:dyDescent="0.3">
      <c r="B3738" t="s">
        <v>1546</v>
      </c>
      <c r="C3738" t="s">
        <v>12088</v>
      </c>
      <c r="D3738" t="s">
        <v>2204</v>
      </c>
      <c r="E3738" s="64">
        <v>0</v>
      </c>
      <c r="F3738" s="64">
        <v>0</v>
      </c>
      <c r="G3738" s="47">
        <v>41380</v>
      </c>
      <c r="H3738" s="71">
        <v>9.8333333333333339</v>
      </c>
      <c r="I3738" s="64">
        <v>237680</v>
      </c>
      <c r="J3738" s="64" t="s">
        <v>249</v>
      </c>
      <c r="K3738" s="64" t="s">
        <v>2160</v>
      </c>
      <c r="L3738" s="64" t="s">
        <v>12089</v>
      </c>
      <c r="M3738" s="64" t="s">
        <v>236</v>
      </c>
      <c r="N3738" s="64" t="s">
        <v>254</v>
      </c>
      <c r="O3738" s="64" t="s">
        <v>568</v>
      </c>
    </row>
    <row r="3739" spans="2:15" x14ac:dyDescent="0.3">
      <c r="B3739" t="s">
        <v>1536</v>
      </c>
      <c r="C3739" t="s">
        <v>12914</v>
      </c>
      <c r="D3739" t="s">
        <v>2193</v>
      </c>
      <c r="E3739" s="64">
        <v>0</v>
      </c>
      <c r="F3739" s="64">
        <v>0</v>
      </c>
      <c r="G3739" s="47">
        <v>41382</v>
      </c>
      <c r="H3739" s="71">
        <v>9.8333333333333339</v>
      </c>
      <c r="I3739" s="64">
        <v>111655</v>
      </c>
      <c r="J3739" s="64" t="s">
        <v>1538</v>
      </c>
      <c r="K3739" s="64" t="s">
        <v>2160</v>
      </c>
      <c r="L3739" s="64" t="s">
        <v>3939</v>
      </c>
      <c r="M3739" s="64" t="s">
        <v>236</v>
      </c>
      <c r="N3739" s="64" t="s">
        <v>254</v>
      </c>
      <c r="O3739" s="64" t="s">
        <v>568</v>
      </c>
    </row>
    <row r="3740" spans="2:15" x14ac:dyDescent="0.3">
      <c r="B3740" t="s">
        <v>1536</v>
      </c>
      <c r="C3740" t="s">
        <v>13070</v>
      </c>
      <c r="D3740" t="s">
        <v>2750</v>
      </c>
      <c r="E3740" s="64">
        <v>0</v>
      </c>
      <c r="F3740" s="64">
        <v>0</v>
      </c>
      <c r="G3740" s="47">
        <v>41389</v>
      </c>
      <c r="H3740" s="71">
        <v>9.8333333333333339</v>
      </c>
      <c r="I3740" s="64">
        <v>-1</v>
      </c>
      <c r="J3740" s="64" t="s">
        <v>249</v>
      </c>
      <c r="K3740" s="64" t="s">
        <v>2173</v>
      </c>
      <c r="L3740" s="64" t="s">
        <v>13071</v>
      </c>
      <c r="M3740" s="64" t="s">
        <v>236</v>
      </c>
      <c r="N3740" s="64" t="s">
        <v>254</v>
      </c>
      <c r="O3740" s="64" t="s">
        <v>568</v>
      </c>
    </row>
    <row r="3741" spans="2:15" x14ac:dyDescent="0.3">
      <c r="B3741" t="s">
        <v>1536</v>
      </c>
      <c r="C3741" t="s">
        <v>13162</v>
      </c>
      <c r="D3741" t="s">
        <v>2056</v>
      </c>
      <c r="E3741" s="64">
        <v>0</v>
      </c>
      <c r="F3741" s="64">
        <v>0</v>
      </c>
      <c r="G3741" s="47">
        <v>41394</v>
      </c>
      <c r="H3741" s="71">
        <v>9.8333333333333339</v>
      </c>
      <c r="I3741" s="64">
        <v>-1</v>
      </c>
      <c r="J3741" s="64" t="s">
        <v>249</v>
      </c>
      <c r="K3741" s="64" t="s">
        <v>2173</v>
      </c>
      <c r="L3741" s="64" t="s">
        <v>13163</v>
      </c>
      <c r="M3741" s="64" t="s">
        <v>241</v>
      </c>
      <c r="N3741" s="64" t="s">
        <v>254</v>
      </c>
      <c r="O3741" s="64" t="s">
        <v>568</v>
      </c>
    </row>
    <row r="3742" spans="2:15" x14ac:dyDescent="0.3">
      <c r="B3742" t="s">
        <v>1536</v>
      </c>
      <c r="C3742" t="s">
        <v>13408</v>
      </c>
      <c r="D3742" t="s">
        <v>1930</v>
      </c>
      <c r="E3742" s="64">
        <v>1</v>
      </c>
      <c r="F3742" s="64">
        <v>1363.76</v>
      </c>
      <c r="G3742" s="47">
        <v>41394</v>
      </c>
      <c r="H3742" s="71">
        <v>9.8333333333333339</v>
      </c>
      <c r="I3742" s="64">
        <v>-1</v>
      </c>
      <c r="J3742" s="64" t="s">
        <v>1538</v>
      </c>
      <c r="K3742" s="64" t="s">
        <v>2173</v>
      </c>
      <c r="L3742" s="64" t="s">
        <v>13409</v>
      </c>
      <c r="M3742" s="64" t="s">
        <v>242</v>
      </c>
      <c r="N3742" s="64" t="s">
        <v>254</v>
      </c>
      <c r="O3742" s="64" t="s">
        <v>568</v>
      </c>
    </row>
    <row r="3743" spans="2:15" x14ac:dyDescent="0.3">
      <c r="B3743" t="s">
        <v>1536</v>
      </c>
      <c r="C3743" t="s">
        <v>13667</v>
      </c>
      <c r="D3743" t="s">
        <v>1768</v>
      </c>
      <c r="E3743" s="64">
        <v>2</v>
      </c>
      <c r="F3743" s="64">
        <v>5668.15</v>
      </c>
      <c r="G3743" s="47">
        <v>41394</v>
      </c>
      <c r="H3743" s="71">
        <v>9.8333333333333339</v>
      </c>
      <c r="I3743" s="64">
        <v>-1</v>
      </c>
      <c r="J3743" s="64" t="s">
        <v>1538</v>
      </c>
      <c r="K3743" s="64" t="s">
        <v>2160</v>
      </c>
      <c r="L3743" s="64" t="s">
        <v>13668</v>
      </c>
      <c r="M3743" s="64" t="s">
        <v>236</v>
      </c>
      <c r="N3743" s="64" t="s">
        <v>254</v>
      </c>
      <c r="O3743" s="64" t="s">
        <v>568</v>
      </c>
    </row>
    <row r="3744" spans="2:15" x14ac:dyDescent="0.3">
      <c r="B3744" t="s">
        <v>1536</v>
      </c>
      <c r="C3744" t="s">
        <v>13979</v>
      </c>
      <c r="D3744" t="s">
        <v>2278</v>
      </c>
      <c r="E3744" s="64">
        <v>0</v>
      </c>
      <c r="F3744" s="64">
        <v>0</v>
      </c>
      <c r="G3744" s="47">
        <v>41393</v>
      </c>
      <c r="H3744" s="71">
        <v>9.8333333333333339</v>
      </c>
      <c r="I3744" s="64">
        <v>204186</v>
      </c>
      <c r="J3744" s="64" t="s">
        <v>249</v>
      </c>
      <c r="K3744" s="64" t="s">
        <v>2160</v>
      </c>
      <c r="L3744" s="64" t="s">
        <v>13980</v>
      </c>
      <c r="M3744" s="64" t="s">
        <v>236</v>
      </c>
      <c r="N3744" s="64" t="s">
        <v>254</v>
      </c>
      <c r="O3744" s="64" t="s">
        <v>568</v>
      </c>
    </row>
    <row r="3745" spans="2:15" x14ac:dyDescent="0.3">
      <c r="B3745" t="s">
        <v>1536</v>
      </c>
      <c r="C3745" t="s">
        <v>14073</v>
      </c>
      <c r="D3745" t="s">
        <v>14074</v>
      </c>
      <c r="E3745" s="64">
        <v>0</v>
      </c>
      <c r="F3745" s="64">
        <v>0</v>
      </c>
      <c r="G3745" s="47">
        <v>41388</v>
      </c>
      <c r="H3745" s="71">
        <v>9.8333333333333339</v>
      </c>
      <c r="I3745" s="64">
        <v>-1</v>
      </c>
      <c r="J3745" s="64" t="s">
        <v>1538</v>
      </c>
      <c r="K3745" s="64" t="s">
        <v>2173</v>
      </c>
      <c r="L3745" s="64" t="s">
        <v>14075</v>
      </c>
      <c r="M3745" s="64" t="s">
        <v>236</v>
      </c>
      <c r="N3745" s="64" t="s">
        <v>254</v>
      </c>
      <c r="O3745" s="64" t="s">
        <v>568</v>
      </c>
    </row>
    <row r="3746" spans="2:15" x14ac:dyDescent="0.3">
      <c r="B3746" t="s">
        <v>1536</v>
      </c>
      <c r="C3746" t="s">
        <v>14354</v>
      </c>
      <c r="D3746" t="s">
        <v>12918</v>
      </c>
      <c r="E3746" s="64">
        <v>0</v>
      </c>
      <c r="F3746" s="64">
        <v>0</v>
      </c>
      <c r="G3746" s="47">
        <v>41387</v>
      </c>
      <c r="H3746" s="71">
        <v>9.8333333333333339</v>
      </c>
      <c r="I3746" s="64">
        <v>-1</v>
      </c>
      <c r="J3746" s="64" t="s">
        <v>249</v>
      </c>
      <c r="K3746" s="64" t="s">
        <v>2160</v>
      </c>
      <c r="L3746" s="64" t="s">
        <v>5722</v>
      </c>
      <c r="M3746" s="64" t="s">
        <v>239</v>
      </c>
      <c r="N3746" s="64" t="s">
        <v>254</v>
      </c>
      <c r="O3746" s="64" t="s">
        <v>568</v>
      </c>
    </row>
    <row r="3747" spans="2:15" x14ac:dyDescent="0.3">
      <c r="B3747" t="s">
        <v>1536</v>
      </c>
      <c r="C3747" t="s">
        <v>14529</v>
      </c>
      <c r="D3747" t="s">
        <v>335</v>
      </c>
      <c r="E3747" s="64">
        <v>0</v>
      </c>
      <c r="F3747" s="64">
        <v>0</v>
      </c>
      <c r="G3747" s="47">
        <v>41390</v>
      </c>
      <c r="H3747" s="71">
        <v>9.8333333333333339</v>
      </c>
      <c r="I3747" s="64">
        <v>-1</v>
      </c>
      <c r="J3747" s="64" t="s">
        <v>1538</v>
      </c>
      <c r="K3747" s="64" t="s">
        <v>2173</v>
      </c>
      <c r="L3747" s="64" t="s">
        <v>4235</v>
      </c>
      <c r="M3747" s="64" t="s">
        <v>241</v>
      </c>
      <c r="N3747" s="64" t="s">
        <v>254</v>
      </c>
      <c r="O3747" s="64" t="s">
        <v>568</v>
      </c>
    </row>
    <row r="3748" spans="2:15" x14ac:dyDescent="0.3">
      <c r="B3748" t="s">
        <v>1536</v>
      </c>
      <c r="C3748" t="s">
        <v>14704</v>
      </c>
      <c r="D3748" t="s">
        <v>1443</v>
      </c>
      <c r="E3748" s="64">
        <v>0</v>
      </c>
      <c r="F3748" s="64">
        <v>0</v>
      </c>
      <c r="G3748" s="47">
        <v>41370</v>
      </c>
      <c r="H3748" s="71">
        <v>9.8333333333333339</v>
      </c>
      <c r="I3748" s="64">
        <v>-1</v>
      </c>
      <c r="J3748" s="64" t="s">
        <v>1538</v>
      </c>
      <c r="K3748" s="64" t="s">
        <v>2176</v>
      </c>
      <c r="L3748" s="64" t="s">
        <v>14705</v>
      </c>
      <c r="M3748" s="64" t="s">
        <v>246</v>
      </c>
      <c r="N3748" s="64" t="s">
        <v>254</v>
      </c>
      <c r="O3748" s="64" t="s">
        <v>568</v>
      </c>
    </row>
    <row r="3749" spans="2:15" x14ac:dyDescent="0.3">
      <c r="B3749" t="s">
        <v>1536</v>
      </c>
      <c r="C3749" t="s">
        <v>14728</v>
      </c>
      <c r="D3749" t="s">
        <v>1955</v>
      </c>
      <c r="E3749" s="64">
        <v>0</v>
      </c>
      <c r="F3749" s="64">
        <v>0</v>
      </c>
      <c r="G3749" s="47">
        <v>41373</v>
      </c>
      <c r="H3749" s="71">
        <v>9.8333333333333339</v>
      </c>
      <c r="I3749" s="64">
        <v>-1</v>
      </c>
      <c r="J3749" s="64" t="s">
        <v>1538</v>
      </c>
      <c r="K3749" s="64" t="s">
        <v>2160</v>
      </c>
      <c r="L3749" s="64" t="s">
        <v>2925</v>
      </c>
      <c r="M3749" s="64" t="s">
        <v>236</v>
      </c>
      <c r="N3749" s="64" t="s">
        <v>254</v>
      </c>
      <c r="O3749" s="64" t="s">
        <v>568</v>
      </c>
    </row>
    <row r="3750" spans="2:15" x14ac:dyDescent="0.3">
      <c r="B3750" t="s">
        <v>1536</v>
      </c>
      <c r="C3750" t="s">
        <v>14772</v>
      </c>
      <c r="D3750" t="s">
        <v>2008</v>
      </c>
      <c r="E3750" s="64">
        <v>0</v>
      </c>
      <c r="F3750" s="64">
        <v>0</v>
      </c>
      <c r="G3750" s="47">
        <v>41367</v>
      </c>
      <c r="H3750" s="71">
        <v>9.8333333333333339</v>
      </c>
      <c r="I3750" s="64">
        <v>-1</v>
      </c>
      <c r="J3750" s="64" t="s">
        <v>1538</v>
      </c>
      <c r="K3750" s="64" t="s">
        <v>2160</v>
      </c>
      <c r="L3750" s="64" t="s">
        <v>6338</v>
      </c>
      <c r="M3750" s="64" t="s">
        <v>236</v>
      </c>
      <c r="N3750" s="64" t="s">
        <v>254</v>
      </c>
      <c r="O3750" s="64" t="s">
        <v>568</v>
      </c>
    </row>
    <row r="3751" spans="2:15" x14ac:dyDescent="0.3">
      <c r="B3751" t="s">
        <v>1536</v>
      </c>
      <c r="C3751" t="s">
        <v>14790</v>
      </c>
      <c r="D3751" t="s">
        <v>1525</v>
      </c>
      <c r="E3751" s="64">
        <v>0</v>
      </c>
      <c r="F3751" s="64">
        <v>0</v>
      </c>
      <c r="G3751" s="47">
        <v>41365</v>
      </c>
      <c r="H3751" s="71">
        <v>9.8333333333333339</v>
      </c>
      <c r="I3751" s="64">
        <v>99444</v>
      </c>
      <c r="J3751" s="64" t="s">
        <v>249</v>
      </c>
      <c r="K3751" s="64" t="s">
        <v>2160</v>
      </c>
      <c r="L3751" s="64" t="s">
        <v>4726</v>
      </c>
      <c r="M3751" s="64" t="s">
        <v>236</v>
      </c>
      <c r="N3751" s="64" t="s">
        <v>254</v>
      </c>
      <c r="O3751" s="64" t="s">
        <v>568</v>
      </c>
    </row>
    <row r="3752" spans="2:15" x14ac:dyDescent="0.3">
      <c r="B3752" t="s">
        <v>1536</v>
      </c>
      <c r="C3752" t="s">
        <v>14882</v>
      </c>
      <c r="D3752" t="s">
        <v>2099</v>
      </c>
      <c r="E3752" s="64">
        <v>0</v>
      </c>
      <c r="F3752" s="64">
        <v>0</v>
      </c>
      <c r="G3752" s="47">
        <v>41394</v>
      </c>
      <c r="H3752" s="71">
        <v>9.8333333333333339</v>
      </c>
      <c r="I3752" s="64">
        <v>-1</v>
      </c>
      <c r="J3752" s="64" t="s">
        <v>249</v>
      </c>
      <c r="K3752" s="64" t="s">
        <v>2160</v>
      </c>
      <c r="L3752" s="64" t="s">
        <v>5368</v>
      </c>
      <c r="M3752" s="64" t="s">
        <v>236</v>
      </c>
      <c r="N3752" s="64" t="s">
        <v>254</v>
      </c>
      <c r="O3752" s="64" t="s">
        <v>568</v>
      </c>
    </row>
    <row r="3753" spans="2:15" x14ac:dyDescent="0.3">
      <c r="B3753" t="s">
        <v>1536</v>
      </c>
      <c r="C3753" t="s">
        <v>14953</v>
      </c>
      <c r="D3753" t="s">
        <v>1761</v>
      </c>
      <c r="E3753" s="64">
        <v>0</v>
      </c>
      <c r="F3753" s="64">
        <v>0</v>
      </c>
      <c r="G3753" s="47">
        <v>41367</v>
      </c>
      <c r="H3753" s="71">
        <v>9.8333333333333339</v>
      </c>
      <c r="I3753" s="64">
        <v>-1</v>
      </c>
      <c r="J3753" s="64" t="s">
        <v>249</v>
      </c>
      <c r="K3753" s="64" t="s">
        <v>2160</v>
      </c>
      <c r="L3753" s="64" t="s">
        <v>12861</v>
      </c>
      <c r="M3753" s="64" t="s">
        <v>236</v>
      </c>
      <c r="N3753" s="64" t="s">
        <v>254</v>
      </c>
      <c r="O3753" s="64" t="s">
        <v>568</v>
      </c>
    </row>
    <row r="3754" spans="2:15" x14ac:dyDescent="0.3">
      <c r="B3754" t="s">
        <v>1536</v>
      </c>
      <c r="C3754" t="s">
        <v>15434</v>
      </c>
      <c r="D3754" t="s">
        <v>1963</v>
      </c>
      <c r="E3754" s="64">
        <v>0</v>
      </c>
      <c r="F3754" s="64">
        <v>0</v>
      </c>
      <c r="G3754" s="47">
        <v>41383</v>
      </c>
      <c r="H3754" s="71">
        <v>9.8333333333333339</v>
      </c>
      <c r="I3754" s="64">
        <v>-1</v>
      </c>
      <c r="J3754" s="64" t="s">
        <v>1538</v>
      </c>
      <c r="K3754" s="64" t="s">
        <v>2160</v>
      </c>
      <c r="L3754" s="64" t="s">
        <v>8133</v>
      </c>
      <c r="M3754" s="64" t="s">
        <v>236</v>
      </c>
      <c r="N3754" s="64" t="s">
        <v>254</v>
      </c>
      <c r="O3754" s="64" t="s">
        <v>568</v>
      </c>
    </row>
    <row r="3755" spans="2:15" x14ac:dyDescent="0.3">
      <c r="B3755" t="s">
        <v>1536</v>
      </c>
      <c r="C3755" t="s">
        <v>15706</v>
      </c>
      <c r="D3755" t="s">
        <v>1768</v>
      </c>
      <c r="E3755" s="64">
        <v>2</v>
      </c>
      <c r="F3755" s="64">
        <v>5668.15</v>
      </c>
      <c r="G3755" s="47">
        <v>41394</v>
      </c>
      <c r="H3755" s="71">
        <v>9.8333333333333339</v>
      </c>
      <c r="I3755" s="64">
        <v>-1</v>
      </c>
      <c r="J3755" s="64" t="s">
        <v>1538</v>
      </c>
      <c r="K3755" s="64" t="s">
        <v>2176</v>
      </c>
      <c r="L3755" s="64" t="s">
        <v>15707</v>
      </c>
      <c r="M3755" s="64" t="s">
        <v>236</v>
      </c>
      <c r="N3755" s="64" t="s">
        <v>254</v>
      </c>
      <c r="O3755" s="64" t="s">
        <v>568</v>
      </c>
    </row>
    <row r="3756" spans="2:15" x14ac:dyDescent="0.3">
      <c r="B3756" t="s">
        <v>1536</v>
      </c>
      <c r="C3756" t="s">
        <v>16377</v>
      </c>
      <c r="D3756" t="s">
        <v>2388</v>
      </c>
      <c r="E3756" s="64">
        <v>1</v>
      </c>
      <c r="F3756" s="64">
        <v>4304.3900000000003</v>
      </c>
      <c r="G3756" s="47">
        <v>41390</v>
      </c>
      <c r="H3756" s="71">
        <v>9.8333333333333339</v>
      </c>
      <c r="I3756" s="64">
        <v>-1</v>
      </c>
      <c r="J3756" s="64" t="s">
        <v>249</v>
      </c>
      <c r="K3756" s="64" t="s">
        <v>2173</v>
      </c>
      <c r="L3756" s="64" t="s">
        <v>2604</v>
      </c>
      <c r="M3756" s="64" t="s">
        <v>236</v>
      </c>
      <c r="N3756" s="64" t="s">
        <v>254</v>
      </c>
      <c r="O3756" s="64" t="s">
        <v>568</v>
      </c>
    </row>
    <row r="3757" spans="2:15" x14ac:dyDescent="0.3">
      <c r="B3757" t="s">
        <v>1536</v>
      </c>
      <c r="C3757" t="s">
        <v>16734</v>
      </c>
      <c r="D3757" t="s">
        <v>1636</v>
      </c>
      <c r="E3757" s="64">
        <v>2</v>
      </c>
      <c r="F3757" s="64">
        <v>5668.15</v>
      </c>
      <c r="G3757" s="47">
        <v>41387</v>
      </c>
      <c r="H3757" s="71">
        <v>9.8333333333333339</v>
      </c>
      <c r="I3757" s="64">
        <v>-1</v>
      </c>
      <c r="J3757" s="64" t="s">
        <v>249</v>
      </c>
      <c r="K3757" s="64" t="s">
        <v>2160</v>
      </c>
      <c r="L3757" s="64" t="s">
        <v>4235</v>
      </c>
      <c r="M3757" s="64" t="s">
        <v>242</v>
      </c>
      <c r="N3757" s="64" t="s">
        <v>254</v>
      </c>
      <c r="O3757" s="64" t="s">
        <v>568</v>
      </c>
    </row>
    <row r="3758" spans="2:15" x14ac:dyDescent="0.3">
      <c r="B3758" t="s">
        <v>1536</v>
      </c>
      <c r="C3758" t="s">
        <v>16992</v>
      </c>
      <c r="D3758" t="s">
        <v>2749</v>
      </c>
      <c r="E3758" s="64">
        <v>1</v>
      </c>
      <c r="F3758" s="64">
        <v>4304.3900000000003</v>
      </c>
      <c r="G3758" s="47">
        <v>41376</v>
      </c>
      <c r="H3758" s="71">
        <v>9.8333333333333339</v>
      </c>
      <c r="I3758" s="64">
        <v>-1</v>
      </c>
      <c r="J3758" s="64" t="s">
        <v>249</v>
      </c>
      <c r="K3758" s="64" t="s">
        <v>1535</v>
      </c>
      <c r="L3758" s="64" t="s">
        <v>1535</v>
      </c>
      <c r="M3758" s="64" t="s">
        <v>241</v>
      </c>
      <c r="N3758" s="64" t="s">
        <v>254</v>
      </c>
      <c r="O3758" s="64" t="s">
        <v>568</v>
      </c>
    </row>
    <row r="3759" spans="2:15" x14ac:dyDescent="0.3">
      <c r="B3759" t="s">
        <v>1536</v>
      </c>
      <c r="C3759" t="s">
        <v>17106</v>
      </c>
      <c r="D3759" t="s">
        <v>518</v>
      </c>
      <c r="E3759" s="64">
        <v>0</v>
      </c>
      <c r="F3759" s="64">
        <v>0</v>
      </c>
      <c r="G3759" s="47">
        <v>41394</v>
      </c>
      <c r="H3759" s="71">
        <v>9.8333333333333339</v>
      </c>
      <c r="I3759" s="64">
        <v>-1</v>
      </c>
      <c r="J3759" s="64" t="s">
        <v>1538</v>
      </c>
      <c r="K3759" s="64" t="s">
        <v>1535</v>
      </c>
      <c r="L3759" s="64" t="s">
        <v>1535</v>
      </c>
      <c r="M3759" s="64" t="s">
        <v>236</v>
      </c>
      <c r="N3759" s="64" t="s">
        <v>254</v>
      </c>
      <c r="O3759" s="64" t="s">
        <v>568</v>
      </c>
    </row>
    <row r="3760" spans="2:15" x14ac:dyDescent="0.3">
      <c r="B3760" t="s">
        <v>1536</v>
      </c>
      <c r="C3760" t="s">
        <v>17152</v>
      </c>
      <c r="D3760" t="s">
        <v>1649</v>
      </c>
      <c r="E3760" s="64">
        <v>0</v>
      </c>
      <c r="F3760" s="64">
        <v>0</v>
      </c>
      <c r="G3760" s="47">
        <v>41381</v>
      </c>
      <c r="H3760" s="71">
        <v>9.8333333333333339</v>
      </c>
      <c r="I3760" s="64">
        <v>-1</v>
      </c>
      <c r="J3760" s="64" t="s">
        <v>1538</v>
      </c>
      <c r="K3760" s="64" t="s">
        <v>1535</v>
      </c>
      <c r="L3760" s="64" t="s">
        <v>1535</v>
      </c>
      <c r="M3760" s="64" t="s">
        <v>246</v>
      </c>
      <c r="N3760" s="64" t="s">
        <v>254</v>
      </c>
      <c r="O3760" s="64" t="s">
        <v>568</v>
      </c>
    </row>
    <row r="3761" spans="2:15" x14ac:dyDescent="0.3">
      <c r="B3761" t="s">
        <v>1536</v>
      </c>
      <c r="C3761" t="s">
        <v>13298</v>
      </c>
      <c r="D3761" t="s">
        <v>322</v>
      </c>
      <c r="E3761" s="64">
        <v>0</v>
      </c>
      <c r="F3761" s="64">
        <v>0</v>
      </c>
      <c r="G3761" s="47">
        <v>41342</v>
      </c>
      <c r="H3761" s="71">
        <v>9.9166666666666661</v>
      </c>
      <c r="I3761" s="64">
        <v>-1</v>
      </c>
      <c r="J3761" s="64" t="s">
        <v>1538</v>
      </c>
      <c r="K3761" s="64" t="s">
        <v>2160</v>
      </c>
      <c r="L3761" s="64" t="s">
        <v>2936</v>
      </c>
      <c r="M3761" s="64" t="s">
        <v>236</v>
      </c>
      <c r="N3761" s="64" t="s">
        <v>254</v>
      </c>
      <c r="O3761" s="64" t="s">
        <v>568</v>
      </c>
    </row>
    <row r="3762" spans="2:15" x14ac:dyDescent="0.3">
      <c r="B3762" t="s">
        <v>1546</v>
      </c>
      <c r="C3762" t="s">
        <v>13508</v>
      </c>
      <c r="D3762" t="s">
        <v>1965</v>
      </c>
      <c r="E3762" s="64">
        <v>0</v>
      </c>
      <c r="F3762" s="64">
        <v>0</v>
      </c>
      <c r="G3762" s="47">
        <v>41342</v>
      </c>
      <c r="H3762" s="71">
        <v>9.9166666666666661</v>
      </c>
      <c r="I3762" s="64">
        <v>-1</v>
      </c>
      <c r="J3762" s="64" t="s">
        <v>1538</v>
      </c>
      <c r="K3762" s="64" t="s">
        <v>2160</v>
      </c>
      <c r="L3762" s="64" t="s">
        <v>13509</v>
      </c>
      <c r="M3762" s="64" t="s">
        <v>239</v>
      </c>
      <c r="N3762" s="64" t="s">
        <v>254</v>
      </c>
      <c r="O3762" s="64" t="s">
        <v>568</v>
      </c>
    </row>
    <row r="3763" spans="2:15" x14ac:dyDescent="0.3">
      <c r="B3763" t="s">
        <v>1536</v>
      </c>
      <c r="C3763" t="s">
        <v>13510</v>
      </c>
      <c r="D3763" t="s">
        <v>310</v>
      </c>
      <c r="E3763" s="64">
        <v>0</v>
      </c>
      <c r="F3763" s="64">
        <v>0</v>
      </c>
      <c r="G3763" s="47">
        <v>41349</v>
      </c>
      <c r="H3763" s="71">
        <v>9.9166666666666661</v>
      </c>
      <c r="I3763" s="64">
        <v>-1</v>
      </c>
      <c r="J3763" s="64" t="s">
        <v>1538</v>
      </c>
      <c r="K3763" s="64" t="s">
        <v>2160</v>
      </c>
      <c r="L3763" s="64" t="s">
        <v>4235</v>
      </c>
      <c r="M3763" s="64" t="s">
        <v>236</v>
      </c>
      <c r="N3763" s="64" t="s">
        <v>254</v>
      </c>
      <c r="O3763" s="64" t="s">
        <v>568</v>
      </c>
    </row>
    <row r="3764" spans="2:15" x14ac:dyDescent="0.3">
      <c r="B3764" t="s">
        <v>1536</v>
      </c>
      <c r="C3764" t="s">
        <v>13727</v>
      </c>
      <c r="D3764" t="s">
        <v>340</v>
      </c>
      <c r="E3764" s="64">
        <v>0</v>
      </c>
      <c r="F3764" s="64">
        <v>0</v>
      </c>
      <c r="G3764" s="47">
        <v>41338</v>
      </c>
      <c r="H3764" s="71">
        <v>9.9166666666666661</v>
      </c>
      <c r="I3764" s="64">
        <v>-1</v>
      </c>
      <c r="J3764" s="64" t="s">
        <v>1538</v>
      </c>
      <c r="K3764" s="64" t="s">
        <v>2160</v>
      </c>
      <c r="L3764" s="64" t="s">
        <v>2936</v>
      </c>
      <c r="M3764" s="64" t="s">
        <v>246</v>
      </c>
      <c r="N3764" s="64" t="s">
        <v>254</v>
      </c>
      <c r="O3764" s="64" t="s">
        <v>568</v>
      </c>
    </row>
    <row r="3765" spans="2:15" x14ac:dyDescent="0.3">
      <c r="B3765" t="s">
        <v>1536</v>
      </c>
      <c r="C3765" t="s">
        <v>13906</v>
      </c>
      <c r="D3765" t="s">
        <v>1911</v>
      </c>
      <c r="E3765" s="64">
        <v>0</v>
      </c>
      <c r="F3765" s="64">
        <v>0</v>
      </c>
      <c r="G3765" s="47">
        <v>41360</v>
      </c>
      <c r="H3765" s="71">
        <v>9.9166666666666661</v>
      </c>
      <c r="I3765" s="64">
        <v>-1</v>
      </c>
      <c r="J3765" s="64" t="s">
        <v>1538</v>
      </c>
      <c r="K3765" s="64" t="s">
        <v>2160</v>
      </c>
      <c r="L3765" s="64" t="s">
        <v>2936</v>
      </c>
      <c r="M3765" s="64" t="s">
        <v>242</v>
      </c>
      <c r="N3765" s="64" t="s">
        <v>254</v>
      </c>
      <c r="O3765" s="64" t="s">
        <v>568</v>
      </c>
    </row>
    <row r="3766" spans="2:15" x14ac:dyDescent="0.3">
      <c r="B3766" t="s">
        <v>1536</v>
      </c>
      <c r="C3766" t="s">
        <v>14769</v>
      </c>
      <c r="D3766" t="s">
        <v>1663</v>
      </c>
      <c r="E3766" s="64">
        <v>0</v>
      </c>
      <c r="F3766" s="64">
        <v>0</v>
      </c>
      <c r="G3766" s="47">
        <v>41342</v>
      </c>
      <c r="H3766" s="71">
        <v>9.9166666666666661</v>
      </c>
      <c r="I3766" s="64">
        <v>-1</v>
      </c>
      <c r="J3766" s="64" t="s">
        <v>1538</v>
      </c>
      <c r="K3766" s="64" t="s">
        <v>2160</v>
      </c>
      <c r="L3766" s="64" t="s">
        <v>14770</v>
      </c>
      <c r="M3766" s="64" t="s">
        <v>246</v>
      </c>
      <c r="N3766" s="64" t="s">
        <v>254</v>
      </c>
      <c r="O3766" s="64" t="s">
        <v>568</v>
      </c>
    </row>
    <row r="3767" spans="2:15" x14ac:dyDescent="0.3">
      <c r="B3767" t="s">
        <v>1536</v>
      </c>
      <c r="C3767" t="s">
        <v>14950</v>
      </c>
      <c r="D3767" t="s">
        <v>1738</v>
      </c>
      <c r="E3767" s="64">
        <v>0</v>
      </c>
      <c r="F3767" s="64">
        <v>0</v>
      </c>
      <c r="G3767" s="47">
        <v>41360</v>
      </c>
      <c r="H3767" s="71">
        <v>9.9166666666666661</v>
      </c>
      <c r="I3767" s="64">
        <v>-1</v>
      </c>
      <c r="J3767" s="64" t="s">
        <v>1538</v>
      </c>
      <c r="K3767" s="64" t="s">
        <v>2160</v>
      </c>
      <c r="L3767" s="64" t="s">
        <v>2992</v>
      </c>
      <c r="M3767" s="64" t="s">
        <v>242</v>
      </c>
      <c r="N3767" s="64" t="s">
        <v>254</v>
      </c>
      <c r="O3767" s="64" t="s">
        <v>568</v>
      </c>
    </row>
    <row r="3768" spans="2:15" x14ac:dyDescent="0.3">
      <c r="B3768" t="s">
        <v>1536</v>
      </c>
      <c r="C3768" t="s">
        <v>15468</v>
      </c>
      <c r="D3768" t="s">
        <v>1604</v>
      </c>
      <c r="E3768" s="64">
        <v>0</v>
      </c>
      <c r="F3768" s="64">
        <v>0</v>
      </c>
      <c r="G3768" s="47">
        <v>41356</v>
      </c>
      <c r="H3768" s="71">
        <v>9.9166666666666661</v>
      </c>
      <c r="I3768" s="64">
        <v>-1</v>
      </c>
      <c r="J3768" s="64" t="s">
        <v>1538</v>
      </c>
      <c r="K3768" s="64" t="s">
        <v>2176</v>
      </c>
      <c r="L3768" s="64" t="s">
        <v>15469</v>
      </c>
      <c r="M3768" s="64" t="s">
        <v>241</v>
      </c>
      <c r="N3768" s="64" t="s">
        <v>254</v>
      </c>
      <c r="O3768" s="64" t="s">
        <v>568</v>
      </c>
    </row>
    <row r="3769" spans="2:15" x14ac:dyDescent="0.3">
      <c r="B3769" t="s">
        <v>1536</v>
      </c>
      <c r="C3769" t="s">
        <v>16007</v>
      </c>
      <c r="D3769" t="s">
        <v>1391</v>
      </c>
      <c r="E3769" s="64">
        <v>0</v>
      </c>
      <c r="F3769" s="64">
        <v>0</v>
      </c>
      <c r="G3769" s="47">
        <v>41344</v>
      </c>
      <c r="H3769" s="71">
        <v>9.9166666666666661</v>
      </c>
      <c r="I3769" s="64">
        <v>-1</v>
      </c>
      <c r="J3769" s="64" t="s">
        <v>249</v>
      </c>
      <c r="K3769" s="64" t="s">
        <v>2160</v>
      </c>
      <c r="L3769" s="64" t="s">
        <v>4235</v>
      </c>
      <c r="M3769" s="64" t="s">
        <v>242</v>
      </c>
      <c r="N3769" s="64" t="s">
        <v>254</v>
      </c>
      <c r="O3769" s="64" t="s">
        <v>568</v>
      </c>
    </row>
    <row r="3770" spans="2:15" x14ac:dyDescent="0.3">
      <c r="B3770" t="s">
        <v>1536</v>
      </c>
      <c r="C3770" t="s">
        <v>16013</v>
      </c>
      <c r="D3770" t="s">
        <v>1399</v>
      </c>
      <c r="E3770" s="64">
        <v>0</v>
      </c>
      <c r="F3770" s="64">
        <v>0</v>
      </c>
      <c r="G3770" s="47">
        <v>41348</v>
      </c>
      <c r="H3770" s="71">
        <v>9.9166666666666661</v>
      </c>
      <c r="I3770" s="64">
        <v>-1</v>
      </c>
      <c r="J3770" s="64" t="s">
        <v>1538</v>
      </c>
      <c r="K3770" s="64" t="s">
        <v>2160</v>
      </c>
      <c r="L3770" s="64" t="s">
        <v>4235</v>
      </c>
      <c r="M3770" s="64" t="s">
        <v>242</v>
      </c>
      <c r="N3770" s="64" t="s">
        <v>254</v>
      </c>
      <c r="O3770" s="64" t="s">
        <v>568</v>
      </c>
    </row>
    <row r="3771" spans="2:15" x14ac:dyDescent="0.3">
      <c r="B3771" t="s">
        <v>1536</v>
      </c>
      <c r="C3771" t="s">
        <v>16233</v>
      </c>
      <c r="D3771" t="s">
        <v>1418</v>
      </c>
      <c r="E3771" s="64">
        <v>1</v>
      </c>
      <c r="F3771" s="64">
        <v>1363.76</v>
      </c>
      <c r="G3771" s="47">
        <v>41363</v>
      </c>
      <c r="H3771" s="71">
        <v>9.9166666666666661</v>
      </c>
      <c r="I3771" s="64">
        <v>-1</v>
      </c>
      <c r="J3771" s="64" t="s">
        <v>249</v>
      </c>
      <c r="K3771" s="64" t="s">
        <v>2160</v>
      </c>
      <c r="L3771" s="64" t="s">
        <v>2971</v>
      </c>
      <c r="M3771" s="64" t="s">
        <v>236</v>
      </c>
      <c r="N3771" s="64" t="s">
        <v>254</v>
      </c>
      <c r="O3771" s="64" t="s">
        <v>568</v>
      </c>
    </row>
    <row r="3772" spans="2:15" x14ac:dyDescent="0.3">
      <c r="B3772" t="s">
        <v>1536</v>
      </c>
      <c r="C3772" t="s">
        <v>12315</v>
      </c>
      <c r="D3772" t="s">
        <v>2283</v>
      </c>
      <c r="E3772" s="64">
        <v>0</v>
      </c>
      <c r="F3772" s="64">
        <v>0</v>
      </c>
      <c r="G3772" s="47">
        <v>41356</v>
      </c>
      <c r="H3772" s="71">
        <v>9.9166666666666661</v>
      </c>
      <c r="I3772" s="64">
        <v>93703</v>
      </c>
      <c r="J3772" s="64" t="s">
        <v>1538</v>
      </c>
      <c r="K3772" s="64" t="s">
        <v>2160</v>
      </c>
      <c r="L3772" s="64" t="s">
        <v>4332</v>
      </c>
      <c r="M3772" s="64" t="s">
        <v>241</v>
      </c>
      <c r="N3772" s="64" t="s">
        <v>254</v>
      </c>
      <c r="O3772" s="64" t="s">
        <v>568</v>
      </c>
    </row>
    <row r="3773" spans="2:15" x14ac:dyDescent="0.3">
      <c r="B3773" t="s">
        <v>1536</v>
      </c>
      <c r="C3773" t="s">
        <v>16325</v>
      </c>
      <c r="D3773" t="s">
        <v>294</v>
      </c>
      <c r="E3773" s="64">
        <v>1</v>
      </c>
      <c r="F3773" s="64">
        <v>1363.76</v>
      </c>
      <c r="G3773" s="47">
        <v>41341</v>
      </c>
      <c r="H3773" s="71">
        <v>9.9166666666666661</v>
      </c>
      <c r="I3773" s="64">
        <v>-1</v>
      </c>
      <c r="J3773" s="64" t="s">
        <v>249</v>
      </c>
      <c r="K3773" s="64" t="s">
        <v>2173</v>
      </c>
      <c r="L3773" s="64" t="s">
        <v>3070</v>
      </c>
      <c r="M3773" s="64" t="s">
        <v>236</v>
      </c>
      <c r="N3773" s="64" t="s">
        <v>254</v>
      </c>
      <c r="O3773" s="64" t="s">
        <v>568</v>
      </c>
    </row>
    <row r="3774" spans="2:15" x14ac:dyDescent="0.3">
      <c r="B3774" t="s">
        <v>1536</v>
      </c>
      <c r="C3774" t="s">
        <v>17240</v>
      </c>
      <c r="D3774" t="s">
        <v>515</v>
      </c>
      <c r="E3774" s="64">
        <v>0</v>
      </c>
      <c r="F3774" s="64">
        <v>0</v>
      </c>
      <c r="G3774" s="47">
        <v>41349</v>
      </c>
      <c r="H3774" s="71">
        <v>9.9166666666666661</v>
      </c>
      <c r="I3774" s="64">
        <v>-1</v>
      </c>
      <c r="J3774" s="64" t="s">
        <v>1538</v>
      </c>
      <c r="K3774" s="64" t="s">
        <v>1535</v>
      </c>
      <c r="L3774" s="64" t="s">
        <v>1535</v>
      </c>
      <c r="M3774" s="64" t="s">
        <v>242</v>
      </c>
      <c r="N3774" s="64" t="s">
        <v>254</v>
      </c>
      <c r="O3774" s="64" t="s">
        <v>568</v>
      </c>
    </row>
    <row r="3775" spans="2:15" x14ac:dyDescent="0.3">
      <c r="B3775" t="s">
        <v>1536</v>
      </c>
      <c r="C3775" t="s">
        <v>17256</v>
      </c>
      <c r="D3775" t="s">
        <v>278</v>
      </c>
      <c r="E3775" s="64">
        <v>0</v>
      </c>
      <c r="F3775" s="64">
        <v>0</v>
      </c>
      <c r="G3775" s="47">
        <v>41342</v>
      </c>
      <c r="H3775" s="71">
        <v>9.9166666666666661</v>
      </c>
      <c r="I3775" s="64">
        <v>-1</v>
      </c>
      <c r="J3775" s="64" t="s">
        <v>1538</v>
      </c>
      <c r="K3775" s="64" t="s">
        <v>1535</v>
      </c>
      <c r="L3775" s="64" t="s">
        <v>1535</v>
      </c>
      <c r="M3775" s="64" t="s">
        <v>236</v>
      </c>
      <c r="N3775" s="64" t="s">
        <v>254</v>
      </c>
      <c r="O3775" s="64" t="s">
        <v>568</v>
      </c>
    </row>
    <row r="3776" spans="2:15" x14ac:dyDescent="0.3">
      <c r="B3776" t="s">
        <v>1536</v>
      </c>
      <c r="C3776" t="s">
        <v>17318</v>
      </c>
      <c r="D3776" t="s">
        <v>17319</v>
      </c>
      <c r="E3776" s="64">
        <v>0</v>
      </c>
      <c r="F3776" s="64">
        <v>0</v>
      </c>
      <c r="G3776" s="47">
        <v>41353</v>
      </c>
      <c r="H3776" s="71">
        <v>9.9166666666666661</v>
      </c>
      <c r="I3776" s="64">
        <v>-1</v>
      </c>
      <c r="J3776" s="64" t="s">
        <v>1538</v>
      </c>
      <c r="K3776" s="64" t="s">
        <v>1535</v>
      </c>
      <c r="L3776" s="64" t="s">
        <v>1535</v>
      </c>
      <c r="M3776" s="64" t="s">
        <v>242</v>
      </c>
      <c r="N3776" s="64" t="s">
        <v>254</v>
      </c>
      <c r="O3776" s="64" t="s">
        <v>568</v>
      </c>
    </row>
    <row r="3777" spans="2:15" x14ac:dyDescent="0.3">
      <c r="B3777" t="s">
        <v>1536</v>
      </c>
      <c r="C3777" t="s">
        <v>12779</v>
      </c>
      <c r="D3777" t="s">
        <v>1735</v>
      </c>
      <c r="E3777" s="64">
        <v>0</v>
      </c>
      <c r="F3777" s="64">
        <v>0</v>
      </c>
      <c r="G3777" s="47">
        <v>41323</v>
      </c>
      <c r="H3777" s="71">
        <v>10</v>
      </c>
      <c r="I3777" s="64">
        <v>-1</v>
      </c>
      <c r="J3777" s="64" t="s">
        <v>1538</v>
      </c>
      <c r="K3777" s="64" t="s">
        <v>1535</v>
      </c>
      <c r="L3777" s="64" t="s">
        <v>1535</v>
      </c>
      <c r="M3777" s="64" t="s">
        <v>236</v>
      </c>
      <c r="N3777" s="64" t="s">
        <v>254</v>
      </c>
      <c r="O3777" s="64" t="s">
        <v>568</v>
      </c>
    </row>
    <row r="3778" spans="2:15" x14ac:dyDescent="0.3">
      <c r="B3778" t="s">
        <v>1536</v>
      </c>
      <c r="C3778" t="s">
        <v>12977</v>
      </c>
      <c r="D3778" t="s">
        <v>563</v>
      </c>
      <c r="E3778" s="64">
        <v>0</v>
      </c>
      <c r="F3778" s="64">
        <v>0</v>
      </c>
      <c r="G3778" s="47">
        <v>41306</v>
      </c>
      <c r="H3778" s="71">
        <v>10</v>
      </c>
      <c r="I3778" s="64">
        <v>-1</v>
      </c>
      <c r="J3778" s="64" t="s">
        <v>1538</v>
      </c>
      <c r="K3778" s="64" t="s">
        <v>1535</v>
      </c>
      <c r="L3778" s="64" t="s">
        <v>1535</v>
      </c>
      <c r="M3778" s="64" t="s">
        <v>242</v>
      </c>
      <c r="N3778" s="64" t="s">
        <v>254</v>
      </c>
      <c r="O3778" s="64" t="s">
        <v>568</v>
      </c>
    </row>
    <row r="3779" spans="2:15" x14ac:dyDescent="0.3">
      <c r="B3779" t="s">
        <v>1536</v>
      </c>
      <c r="C3779" t="s">
        <v>13001</v>
      </c>
      <c r="D3779" t="s">
        <v>1503</v>
      </c>
      <c r="E3779" s="64">
        <v>0</v>
      </c>
      <c r="F3779" s="64">
        <v>0</v>
      </c>
      <c r="G3779" s="47">
        <v>41306</v>
      </c>
      <c r="H3779" s="71">
        <v>10</v>
      </c>
      <c r="I3779" s="64">
        <v>-1</v>
      </c>
      <c r="J3779" s="64" t="s">
        <v>1538</v>
      </c>
      <c r="K3779" s="64" t="s">
        <v>2160</v>
      </c>
      <c r="L3779" s="64" t="s">
        <v>4726</v>
      </c>
      <c r="M3779" s="64" t="s">
        <v>246</v>
      </c>
      <c r="N3779" s="64" t="s">
        <v>254</v>
      </c>
      <c r="O3779" s="64" t="s">
        <v>568</v>
      </c>
    </row>
    <row r="3780" spans="2:15" x14ac:dyDescent="0.3">
      <c r="B3780" t="s">
        <v>1536</v>
      </c>
      <c r="C3780" t="s">
        <v>11723</v>
      </c>
      <c r="D3780" t="s">
        <v>2251</v>
      </c>
      <c r="E3780" s="64">
        <v>0</v>
      </c>
      <c r="F3780" s="64">
        <v>0</v>
      </c>
      <c r="G3780" s="47">
        <v>41320</v>
      </c>
      <c r="H3780" s="71">
        <v>10</v>
      </c>
      <c r="I3780" s="64">
        <v>220300</v>
      </c>
      <c r="J3780" s="64" t="s">
        <v>1538</v>
      </c>
      <c r="K3780" s="64" t="s">
        <v>2160</v>
      </c>
      <c r="L3780" s="64" t="s">
        <v>11709</v>
      </c>
      <c r="M3780" s="64" t="s">
        <v>246</v>
      </c>
      <c r="N3780" s="64" t="s">
        <v>254</v>
      </c>
      <c r="O3780" s="64" t="s">
        <v>568</v>
      </c>
    </row>
    <row r="3781" spans="2:15" x14ac:dyDescent="0.3">
      <c r="B3781" t="s">
        <v>1536</v>
      </c>
      <c r="C3781" t="s">
        <v>13902</v>
      </c>
      <c r="D3781" t="s">
        <v>1452</v>
      </c>
      <c r="E3781" s="64">
        <v>0</v>
      </c>
      <c r="F3781" s="64">
        <v>0</v>
      </c>
      <c r="G3781" s="47">
        <v>41333</v>
      </c>
      <c r="H3781" s="71">
        <v>10</v>
      </c>
      <c r="I3781" s="64">
        <v>-1</v>
      </c>
      <c r="J3781" s="64" t="s">
        <v>249</v>
      </c>
      <c r="K3781" s="64" t="s">
        <v>2160</v>
      </c>
      <c r="L3781" s="64" t="s">
        <v>3939</v>
      </c>
      <c r="M3781" s="64" t="s">
        <v>242</v>
      </c>
      <c r="N3781" s="64" t="s">
        <v>254</v>
      </c>
      <c r="O3781" s="64" t="s">
        <v>568</v>
      </c>
    </row>
    <row r="3782" spans="2:15" x14ac:dyDescent="0.3">
      <c r="B3782" t="s">
        <v>1536</v>
      </c>
      <c r="C3782" t="s">
        <v>14113</v>
      </c>
      <c r="D3782" t="s">
        <v>2000</v>
      </c>
      <c r="E3782" s="64">
        <v>0</v>
      </c>
      <c r="F3782" s="64">
        <v>0</v>
      </c>
      <c r="G3782" s="47">
        <v>41306</v>
      </c>
      <c r="H3782" s="71">
        <v>10</v>
      </c>
      <c r="I3782" s="64">
        <v>-1</v>
      </c>
      <c r="J3782" s="64" t="s">
        <v>1538</v>
      </c>
      <c r="K3782" s="64" t="s">
        <v>2160</v>
      </c>
      <c r="L3782" s="64" t="s">
        <v>3847</v>
      </c>
      <c r="M3782" s="64" t="s">
        <v>246</v>
      </c>
      <c r="N3782" s="64" t="s">
        <v>254</v>
      </c>
      <c r="O3782" s="64" t="s">
        <v>568</v>
      </c>
    </row>
    <row r="3783" spans="2:15" x14ac:dyDescent="0.3">
      <c r="B3783" t="s">
        <v>1536</v>
      </c>
      <c r="C3783" t="s">
        <v>14467</v>
      </c>
      <c r="D3783" t="s">
        <v>2027</v>
      </c>
      <c r="E3783" s="64">
        <v>0</v>
      </c>
      <c r="F3783" s="64">
        <v>0</v>
      </c>
      <c r="G3783" s="47">
        <v>41332</v>
      </c>
      <c r="H3783" s="71">
        <v>10</v>
      </c>
      <c r="I3783" s="64">
        <v>-1</v>
      </c>
      <c r="J3783" s="64" t="s">
        <v>249</v>
      </c>
      <c r="K3783" s="64" t="s">
        <v>2160</v>
      </c>
      <c r="L3783" s="64" t="s">
        <v>2936</v>
      </c>
      <c r="M3783" s="64" t="s">
        <v>242</v>
      </c>
      <c r="N3783" s="64" t="s">
        <v>254</v>
      </c>
      <c r="O3783" s="64" t="s">
        <v>568</v>
      </c>
    </row>
    <row r="3784" spans="2:15" x14ac:dyDescent="0.3">
      <c r="B3784" t="s">
        <v>1536</v>
      </c>
      <c r="C3784" t="s">
        <v>14609</v>
      </c>
      <c r="D3784" t="s">
        <v>2372</v>
      </c>
      <c r="E3784" s="64">
        <v>0</v>
      </c>
      <c r="F3784" s="64">
        <v>0</v>
      </c>
      <c r="G3784" s="47">
        <v>41320</v>
      </c>
      <c r="H3784" s="71">
        <v>10</v>
      </c>
      <c r="I3784" s="64">
        <v>-1</v>
      </c>
      <c r="J3784" s="64" t="s">
        <v>1538</v>
      </c>
      <c r="K3784" s="64" t="s">
        <v>2160</v>
      </c>
      <c r="L3784" s="64" t="s">
        <v>4235</v>
      </c>
      <c r="M3784" s="64" t="s">
        <v>246</v>
      </c>
      <c r="N3784" s="64" t="s">
        <v>254</v>
      </c>
      <c r="O3784" s="64" t="s">
        <v>568</v>
      </c>
    </row>
    <row r="3785" spans="2:15" x14ac:dyDescent="0.3">
      <c r="B3785" t="s">
        <v>1546</v>
      </c>
      <c r="C3785" t="s">
        <v>12076</v>
      </c>
      <c r="D3785" t="s">
        <v>2268</v>
      </c>
      <c r="E3785" s="64">
        <v>0</v>
      </c>
      <c r="F3785" s="64">
        <v>0</v>
      </c>
      <c r="G3785" s="47">
        <v>41319</v>
      </c>
      <c r="H3785" s="71">
        <v>10</v>
      </c>
      <c r="I3785" s="64">
        <v>220844</v>
      </c>
      <c r="J3785" s="64" t="s">
        <v>1538</v>
      </c>
      <c r="K3785" s="64" t="s">
        <v>2176</v>
      </c>
      <c r="L3785" s="64" t="s">
        <v>12077</v>
      </c>
      <c r="M3785" s="64" t="s">
        <v>242</v>
      </c>
      <c r="N3785" s="64" t="s">
        <v>254</v>
      </c>
      <c r="O3785" s="64" t="s">
        <v>568</v>
      </c>
    </row>
    <row r="3786" spans="2:15" x14ac:dyDescent="0.3">
      <c r="B3786" t="s">
        <v>1536</v>
      </c>
      <c r="C3786" t="s">
        <v>15464</v>
      </c>
      <c r="D3786" t="s">
        <v>13801</v>
      </c>
      <c r="E3786" s="64">
        <v>0</v>
      </c>
      <c r="F3786" s="64">
        <v>0</v>
      </c>
      <c r="G3786" s="47">
        <v>41328</v>
      </c>
      <c r="H3786" s="71">
        <v>10</v>
      </c>
      <c r="I3786" s="64">
        <v>-1</v>
      </c>
      <c r="J3786" s="64" t="s">
        <v>249</v>
      </c>
      <c r="K3786" s="64" t="s">
        <v>2176</v>
      </c>
      <c r="L3786" s="64" t="s">
        <v>11288</v>
      </c>
      <c r="M3786" s="64" t="s">
        <v>236</v>
      </c>
      <c r="N3786" s="64" t="s">
        <v>254</v>
      </c>
      <c r="O3786" s="64" t="s">
        <v>568</v>
      </c>
    </row>
    <row r="3787" spans="2:15" x14ac:dyDescent="0.3">
      <c r="B3787" t="s">
        <v>1536</v>
      </c>
      <c r="C3787" t="s">
        <v>16612</v>
      </c>
      <c r="D3787" t="s">
        <v>2383</v>
      </c>
      <c r="E3787" s="64">
        <v>0</v>
      </c>
      <c r="F3787" s="64">
        <v>0</v>
      </c>
      <c r="G3787" s="47">
        <v>41318</v>
      </c>
      <c r="H3787" s="71">
        <v>10</v>
      </c>
      <c r="I3787" s="64">
        <v>-1</v>
      </c>
      <c r="J3787" s="64" t="s">
        <v>249</v>
      </c>
      <c r="K3787" s="64" t="s">
        <v>2160</v>
      </c>
      <c r="L3787" s="64" t="s">
        <v>2936</v>
      </c>
      <c r="M3787" s="64" t="s">
        <v>246</v>
      </c>
      <c r="N3787" s="64" t="s">
        <v>254</v>
      </c>
      <c r="O3787" s="64" t="s">
        <v>568</v>
      </c>
    </row>
    <row r="3788" spans="2:15" x14ac:dyDescent="0.3">
      <c r="B3788" t="s">
        <v>1536</v>
      </c>
      <c r="C3788" t="s">
        <v>16889</v>
      </c>
      <c r="D3788" t="s">
        <v>516</v>
      </c>
      <c r="E3788" s="64">
        <v>0</v>
      </c>
      <c r="F3788" s="64">
        <v>0</v>
      </c>
      <c r="G3788" s="47">
        <v>41310</v>
      </c>
      <c r="H3788" s="71">
        <v>10</v>
      </c>
      <c r="I3788" s="64">
        <v>-1</v>
      </c>
      <c r="J3788" s="64" t="s">
        <v>1538</v>
      </c>
      <c r="K3788" s="64" t="s">
        <v>1535</v>
      </c>
      <c r="L3788" s="64" t="s">
        <v>1535</v>
      </c>
      <c r="M3788" s="64" t="s">
        <v>246</v>
      </c>
      <c r="N3788" s="64" t="s">
        <v>254</v>
      </c>
      <c r="O3788" s="64" t="s">
        <v>568</v>
      </c>
    </row>
    <row r="3789" spans="2:15" x14ac:dyDescent="0.3">
      <c r="B3789" t="s">
        <v>1536</v>
      </c>
      <c r="C3789" t="s">
        <v>17049</v>
      </c>
      <c r="D3789" t="s">
        <v>1513</v>
      </c>
      <c r="E3789" s="64">
        <v>0</v>
      </c>
      <c r="F3789" s="64">
        <v>0</v>
      </c>
      <c r="G3789" s="47">
        <v>41330</v>
      </c>
      <c r="H3789" s="71">
        <v>10</v>
      </c>
      <c r="I3789" s="64">
        <v>-1</v>
      </c>
      <c r="J3789" s="64" t="s">
        <v>249</v>
      </c>
      <c r="K3789" s="64" t="s">
        <v>2176</v>
      </c>
      <c r="L3789" s="64" t="s">
        <v>17050</v>
      </c>
      <c r="M3789" s="64" t="s">
        <v>236</v>
      </c>
      <c r="N3789" s="64" t="s">
        <v>254</v>
      </c>
      <c r="O3789" s="64" t="s">
        <v>568</v>
      </c>
    </row>
    <row r="3790" spans="2:15" x14ac:dyDescent="0.3">
      <c r="B3790" t="s">
        <v>1536</v>
      </c>
      <c r="C3790" t="s">
        <v>12687</v>
      </c>
      <c r="D3790" t="s">
        <v>308</v>
      </c>
      <c r="E3790" s="64">
        <v>0</v>
      </c>
      <c r="F3790" s="64">
        <v>0</v>
      </c>
      <c r="G3790" s="47">
        <v>41276</v>
      </c>
      <c r="H3790" s="71">
        <v>10.083333333333334</v>
      </c>
      <c r="I3790" s="64">
        <v>-1</v>
      </c>
      <c r="J3790" s="64" t="s">
        <v>249</v>
      </c>
      <c r="K3790" s="64" t="s">
        <v>1535</v>
      </c>
      <c r="L3790" s="64" t="s">
        <v>1535</v>
      </c>
      <c r="M3790" s="64" t="s">
        <v>236</v>
      </c>
      <c r="N3790" s="64" t="s">
        <v>254</v>
      </c>
      <c r="O3790" s="64" t="s">
        <v>568</v>
      </c>
    </row>
    <row r="3791" spans="2:15" x14ac:dyDescent="0.3">
      <c r="B3791" t="s">
        <v>1536</v>
      </c>
      <c r="C3791" t="s">
        <v>12718</v>
      </c>
      <c r="D3791" t="s">
        <v>438</v>
      </c>
      <c r="E3791" s="64">
        <v>0</v>
      </c>
      <c r="F3791" s="64">
        <v>0</v>
      </c>
      <c r="G3791" s="47">
        <v>41276</v>
      </c>
      <c r="H3791" s="71">
        <v>10.083333333333334</v>
      </c>
      <c r="I3791" s="64">
        <v>-1</v>
      </c>
      <c r="J3791" s="64" t="s">
        <v>1538</v>
      </c>
      <c r="K3791" s="64" t="s">
        <v>1535</v>
      </c>
      <c r="L3791" s="64" t="s">
        <v>1535</v>
      </c>
      <c r="M3791" s="64" t="s">
        <v>246</v>
      </c>
      <c r="N3791" s="64" t="s">
        <v>254</v>
      </c>
      <c r="O3791" s="64" t="s">
        <v>568</v>
      </c>
    </row>
    <row r="3792" spans="2:15" x14ac:dyDescent="0.3">
      <c r="B3792" t="s">
        <v>1536</v>
      </c>
      <c r="C3792" t="s">
        <v>13360</v>
      </c>
      <c r="D3792" t="s">
        <v>1869</v>
      </c>
      <c r="E3792" s="64">
        <v>0</v>
      </c>
      <c r="F3792" s="64">
        <v>0</v>
      </c>
      <c r="G3792" s="47">
        <v>41282</v>
      </c>
      <c r="H3792" s="71">
        <v>10.083333333333334</v>
      </c>
      <c r="I3792" s="64">
        <v>-1</v>
      </c>
      <c r="J3792" s="64" t="s">
        <v>1538</v>
      </c>
      <c r="K3792" s="64" t="s">
        <v>2160</v>
      </c>
      <c r="L3792" s="64" t="s">
        <v>2925</v>
      </c>
      <c r="M3792" s="64" t="s">
        <v>241</v>
      </c>
      <c r="N3792" s="64" t="s">
        <v>254</v>
      </c>
      <c r="O3792" s="64" t="s">
        <v>568</v>
      </c>
    </row>
    <row r="3793" spans="2:15" x14ac:dyDescent="0.3">
      <c r="B3793" t="s">
        <v>1536</v>
      </c>
      <c r="C3793" t="s">
        <v>13589</v>
      </c>
      <c r="D3793" t="s">
        <v>1555</v>
      </c>
      <c r="E3793" s="64">
        <v>0</v>
      </c>
      <c r="F3793" s="64">
        <v>0</v>
      </c>
      <c r="G3793" s="47">
        <v>41299</v>
      </c>
      <c r="H3793" s="71">
        <v>10.083333333333334</v>
      </c>
      <c r="I3793" s="64">
        <v>-1</v>
      </c>
      <c r="J3793" s="64" t="s">
        <v>1538</v>
      </c>
      <c r="K3793" s="64" t="s">
        <v>2160</v>
      </c>
      <c r="L3793" s="64" t="s">
        <v>2936</v>
      </c>
      <c r="M3793" s="64" t="s">
        <v>246</v>
      </c>
      <c r="N3793" s="64" t="s">
        <v>254</v>
      </c>
      <c r="O3793" s="64" t="s">
        <v>568</v>
      </c>
    </row>
    <row r="3794" spans="2:15" x14ac:dyDescent="0.3">
      <c r="B3794" t="s">
        <v>1536</v>
      </c>
      <c r="C3794" t="s">
        <v>11540</v>
      </c>
      <c r="D3794" t="s">
        <v>2303</v>
      </c>
      <c r="E3794" s="64">
        <v>0</v>
      </c>
      <c r="F3794" s="64">
        <v>0</v>
      </c>
      <c r="G3794" s="47">
        <v>41305</v>
      </c>
      <c r="H3794" s="71">
        <v>10.083333333333334</v>
      </c>
      <c r="I3794" s="64">
        <v>42753</v>
      </c>
      <c r="J3794" s="64" t="s">
        <v>249</v>
      </c>
      <c r="K3794" s="64" t="s">
        <v>2160</v>
      </c>
      <c r="L3794" s="64" t="s">
        <v>4535</v>
      </c>
      <c r="M3794" s="64" t="s">
        <v>236</v>
      </c>
      <c r="N3794" s="64" t="s">
        <v>254</v>
      </c>
      <c r="O3794" s="64" t="s">
        <v>568</v>
      </c>
    </row>
    <row r="3795" spans="2:15" x14ac:dyDescent="0.3">
      <c r="B3795" t="s">
        <v>1536</v>
      </c>
      <c r="C3795" t="s">
        <v>13764</v>
      </c>
      <c r="D3795" t="s">
        <v>1913</v>
      </c>
      <c r="E3795" s="64">
        <v>0</v>
      </c>
      <c r="F3795" s="64">
        <v>0</v>
      </c>
      <c r="G3795" s="47">
        <v>41279</v>
      </c>
      <c r="H3795" s="71">
        <v>10.083333333333334</v>
      </c>
      <c r="I3795" s="64">
        <v>-1</v>
      </c>
      <c r="J3795" s="64" t="s">
        <v>249</v>
      </c>
      <c r="K3795" s="64" t="s">
        <v>2160</v>
      </c>
      <c r="L3795" s="64" t="s">
        <v>8133</v>
      </c>
      <c r="M3795" s="64" t="s">
        <v>246</v>
      </c>
      <c r="N3795" s="64" t="s">
        <v>254</v>
      </c>
      <c r="O3795" s="64" t="s">
        <v>568</v>
      </c>
    </row>
    <row r="3796" spans="2:15" x14ac:dyDescent="0.3">
      <c r="B3796" t="s">
        <v>1536</v>
      </c>
      <c r="C3796" t="s">
        <v>14159</v>
      </c>
      <c r="D3796" t="s">
        <v>250</v>
      </c>
      <c r="E3796" s="64">
        <v>1</v>
      </c>
      <c r="F3796" s="64">
        <v>1363.76</v>
      </c>
      <c r="G3796" s="47">
        <v>41282</v>
      </c>
      <c r="H3796" s="71">
        <v>10.083333333333334</v>
      </c>
      <c r="I3796" s="64">
        <v>-1</v>
      </c>
      <c r="J3796" s="64" t="s">
        <v>1538</v>
      </c>
      <c r="K3796" s="64" t="s">
        <v>2160</v>
      </c>
      <c r="L3796" s="64" t="s">
        <v>14160</v>
      </c>
      <c r="M3796" s="64" t="s">
        <v>246</v>
      </c>
      <c r="N3796" s="64" t="s">
        <v>254</v>
      </c>
      <c r="O3796" s="64" t="s">
        <v>568</v>
      </c>
    </row>
    <row r="3797" spans="2:15" x14ac:dyDescent="0.3">
      <c r="B3797" t="s">
        <v>1536</v>
      </c>
      <c r="C3797" t="s">
        <v>14883</v>
      </c>
      <c r="D3797" t="s">
        <v>1718</v>
      </c>
      <c r="E3797" s="64">
        <v>0</v>
      </c>
      <c r="F3797" s="64">
        <v>0</v>
      </c>
      <c r="G3797" s="47">
        <v>41276</v>
      </c>
      <c r="H3797" s="71">
        <v>10.083333333333334</v>
      </c>
      <c r="I3797" s="64">
        <v>-1</v>
      </c>
      <c r="J3797" s="64" t="s">
        <v>249</v>
      </c>
      <c r="K3797" s="64" t="s">
        <v>2160</v>
      </c>
      <c r="L3797" s="64" t="s">
        <v>4235</v>
      </c>
      <c r="M3797" s="64" t="s">
        <v>236</v>
      </c>
      <c r="N3797" s="64" t="s">
        <v>254</v>
      </c>
      <c r="O3797" s="64" t="s">
        <v>568</v>
      </c>
    </row>
    <row r="3798" spans="2:15" x14ac:dyDescent="0.3">
      <c r="B3798" t="s">
        <v>1536</v>
      </c>
      <c r="C3798" t="s">
        <v>12121</v>
      </c>
      <c r="D3798" t="s">
        <v>2270</v>
      </c>
      <c r="E3798" s="64">
        <v>0</v>
      </c>
      <c r="F3798" s="64">
        <v>0</v>
      </c>
      <c r="G3798" s="47">
        <v>41299</v>
      </c>
      <c r="H3798" s="71">
        <v>10.083333333333334</v>
      </c>
      <c r="I3798" s="64">
        <v>124026</v>
      </c>
      <c r="J3798" s="64" t="s">
        <v>1538</v>
      </c>
      <c r="K3798" s="64" t="s">
        <v>2160</v>
      </c>
      <c r="L3798" s="64" t="s">
        <v>4726</v>
      </c>
      <c r="M3798" s="64" t="s">
        <v>241</v>
      </c>
      <c r="N3798" s="64" t="s">
        <v>254</v>
      </c>
      <c r="O3798" s="64" t="s">
        <v>568</v>
      </c>
    </row>
    <row r="3799" spans="2:15" x14ac:dyDescent="0.3">
      <c r="B3799" t="s">
        <v>1536</v>
      </c>
      <c r="C3799" t="s">
        <v>15131</v>
      </c>
      <c r="D3799" t="s">
        <v>13801</v>
      </c>
      <c r="E3799" s="64">
        <v>0</v>
      </c>
      <c r="F3799" s="64">
        <v>0</v>
      </c>
      <c r="G3799" s="47">
        <v>41297</v>
      </c>
      <c r="H3799" s="71">
        <v>10.083333333333334</v>
      </c>
      <c r="I3799" s="64">
        <v>-1</v>
      </c>
      <c r="J3799" s="64" t="s">
        <v>1538</v>
      </c>
      <c r="K3799" s="64" t="s">
        <v>2160</v>
      </c>
      <c r="L3799" s="64" t="s">
        <v>2936</v>
      </c>
      <c r="M3799" s="64" t="s">
        <v>236</v>
      </c>
      <c r="N3799" s="64" t="s">
        <v>254</v>
      </c>
      <c r="O3799" s="64" t="s">
        <v>568</v>
      </c>
    </row>
    <row r="3800" spans="2:15" x14ac:dyDescent="0.3">
      <c r="B3800" t="s">
        <v>1536</v>
      </c>
      <c r="C3800" t="s">
        <v>15506</v>
      </c>
      <c r="D3800" t="s">
        <v>1666</v>
      </c>
      <c r="E3800" s="64">
        <v>0</v>
      </c>
      <c r="F3800" s="64">
        <v>0</v>
      </c>
      <c r="G3800" s="47">
        <v>41291</v>
      </c>
      <c r="H3800" s="71">
        <v>10.083333333333334</v>
      </c>
      <c r="I3800" s="64">
        <v>-1</v>
      </c>
      <c r="J3800" s="64" t="s">
        <v>1538</v>
      </c>
      <c r="K3800" s="64" t="s">
        <v>2160</v>
      </c>
      <c r="L3800" s="64" t="s">
        <v>3939</v>
      </c>
      <c r="M3800" s="64" t="s">
        <v>236</v>
      </c>
      <c r="N3800" s="64" t="s">
        <v>254</v>
      </c>
      <c r="O3800" s="64" t="s">
        <v>568</v>
      </c>
    </row>
    <row r="3801" spans="2:15" x14ac:dyDescent="0.3">
      <c r="B3801" t="s">
        <v>1536</v>
      </c>
      <c r="C3801" t="s">
        <v>11402</v>
      </c>
      <c r="D3801" t="s">
        <v>2488</v>
      </c>
      <c r="E3801" s="64">
        <v>0</v>
      </c>
      <c r="F3801" s="64">
        <v>0</v>
      </c>
      <c r="G3801" s="47">
        <v>41276</v>
      </c>
      <c r="H3801" s="71">
        <v>10.083333333333334</v>
      </c>
      <c r="I3801" s="64">
        <v>174510</v>
      </c>
      <c r="J3801" s="64" t="s">
        <v>1538</v>
      </c>
      <c r="K3801" s="64" t="s">
        <v>2160</v>
      </c>
      <c r="L3801" s="64" t="s">
        <v>11403</v>
      </c>
      <c r="M3801" s="64" t="s">
        <v>241</v>
      </c>
      <c r="N3801" s="64" t="s">
        <v>254</v>
      </c>
      <c r="O3801" s="64" t="s">
        <v>568</v>
      </c>
    </row>
    <row r="3802" spans="2:15" x14ac:dyDescent="0.3">
      <c r="B3802" t="s">
        <v>1536</v>
      </c>
      <c r="C3802" t="s">
        <v>15858</v>
      </c>
      <c r="D3802" t="s">
        <v>1427</v>
      </c>
      <c r="E3802" s="64">
        <v>0</v>
      </c>
      <c r="F3802" s="64">
        <v>0</v>
      </c>
      <c r="G3802" s="47">
        <v>41276</v>
      </c>
      <c r="H3802" s="71">
        <v>10.083333333333334</v>
      </c>
      <c r="I3802" s="64">
        <v>-1</v>
      </c>
      <c r="J3802" s="64" t="s">
        <v>249</v>
      </c>
      <c r="K3802" s="64" t="s">
        <v>2160</v>
      </c>
      <c r="L3802" s="64" t="s">
        <v>6338</v>
      </c>
      <c r="M3802" s="64" t="s">
        <v>241</v>
      </c>
      <c r="N3802" s="64" t="s">
        <v>254</v>
      </c>
      <c r="O3802" s="64" t="s">
        <v>568</v>
      </c>
    </row>
    <row r="3803" spans="2:15" x14ac:dyDescent="0.3">
      <c r="B3803" t="s">
        <v>1536</v>
      </c>
      <c r="C3803" t="s">
        <v>15933</v>
      </c>
      <c r="D3803" t="s">
        <v>1744</v>
      </c>
      <c r="E3803" s="64">
        <v>1</v>
      </c>
      <c r="F3803" s="64">
        <v>6367.51</v>
      </c>
      <c r="G3803" s="47">
        <v>41283</v>
      </c>
      <c r="H3803" s="71">
        <v>10.083333333333334</v>
      </c>
      <c r="I3803" s="64">
        <v>-1</v>
      </c>
      <c r="J3803" s="64" t="s">
        <v>249</v>
      </c>
      <c r="K3803" s="64" t="s">
        <v>2160</v>
      </c>
      <c r="L3803" s="64" t="s">
        <v>2936</v>
      </c>
      <c r="M3803" s="64" t="s">
        <v>242</v>
      </c>
      <c r="N3803" s="64" t="s">
        <v>254</v>
      </c>
      <c r="O3803" s="64" t="s">
        <v>568</v>
      </c>
    </row>
    <row r="3804" spans="2:15" x14ac:dyDescent="0.3">
      <c r="B3804" t="s">
        <v>1536</v>
      </c>
      <c r="C3804" t="s">
        <v>12014</v>
      </c>
      <c r="D3804" t="s">
        <v>2174</v>
      </c>
      <c r="E3804" s="64">
        <v>0</v>
      </c>
      <c r="F3804" s="64">
        <v>0</v>
      </c>
      <c r="G3804" s="47">
        <v>41281</v>
      </c>
      <c r="H3804" s="71">
        <v>10.083333333333334</v>
      </c>
      <c r="I3804" s="64">
        <v>120451</v>
      </c>
      <c r="J3804" s="64" t="s">
        <v>1538</v>
      </c>
      <c r="K3804" s="64" t="s">
        <v>2160</v>
      </c>
      <c r="L3804" s="64" t="s">
        <v>12015</v>
      </c>
      <c r="M3804" s="64" t="s">
        <v>246</v>
      </c>
      <c r="N3804" s="64" t="s">
        <v>254</v>
      </c>
      <c r="O3804" s="64" t="s">
        <v>568</v>
      </c>
    </row>
    <row r="3805" spans="2:15" x14ac:dyDescent="0.3">
      <c r="B3805" t="s">
        <v>1536</v>
      </c>
      <c r="C3805" t="s">
        <v>11829</v>
      </c>
      <c r="D3805" t="s">
        <v>2194</v>
      </c>
      <c r="E3805" s="64">
        <v>1</v>
      </c>
      <c r="F3805" s="64">
        <v>1363.76</v>
      </c>
      <c r="G3805" s="47">
        <v>41291</v>
      </c>
      <c r="H3805" s="71">
        <v>10.083333333333334</v>
      </c>
      <c r="I3805" s="64">
        <v>69152</v>
      </c>
      <c r="J3805" s="64" t="s">
        <v>249</v>
      </c>
      <c r="K3805" s="64" t="s">
        <v>2160</v>
      </c>
      <c r="L3805" s="64" t="s">
        <v>5981</v>
      </c>
      <c r="M3805" s="64" t="s">
        <v>239</v>
      </c>
      <c r="N3805" s="64" t="s">
        <v>254</v>
      </c>
      <c r="O3805" s="64" t="s">
        <v>568</v>
      </c>
    </row>
    <row r="3806" spans="2:15" x14ac:dyDescent="0.3">
      <c r="B3806" t="s">
        <v>1536</v>
      </c>
      <c r="C3806" t="s">
        <v>16504</v>
      </c>
      <c r="D3806" t="s">
        <v>1917</v>
      </c>
      <c r="E3806" s="64">
        <v>0</v>
      </c>
      <c r="F3806" s="64">
        <v>0</v>
      </c>
      <c r="G3806" s="47">
        <v>41290</v>
      </c>
      <c r="H3806" s="71">
        <v>10.083333333333334</v>
      </c>
      <c r="I3806" s="64">
        <v>-1</v>
      </c>
      <c r="J3806" s="64" t="s">
        <v>249</v>
      </c>
      <c r="K3806" s="64" t="s">
        <v>2160</v>
      </c>
      <c r="L3806" s="64" t="s">
        <v>16505</v>
      </c>
      <c r="M3806" s="64" t="s">
        <v>236</v>
      </c>
      <c r="N3806" s="64" t="s">
        <v>254</v>
      </c>
      <c r="O3806" s="64" t="s">
        <v>568</v>
      </c>
    </row>
    <row r="3807" spans="2:15" x14ac:dyDescent="0.3">
      <c r="B3807" t="s">
        <v>1536</v>
      </c>
      <c r="C3807" t="s">
        <v>16724</v>
      </c>
      <c r="D3807" t="s">
        <v>2319</v>
      </c>
      <c r="E3807" s="64">
        <v>0</v>
      </c>
      <c r="F3807" s="64">
        <v>0</v>
      </c>
      <c r="G3807" s="47">
        <v>41288</v>
      </c>
      <c r="H3807" s="71">
        <v>10.083333333333334</v>
      </c>
      <c r="I3807" s="64">
        <v>-1</v>
      </c>
      <c r="J3807" s="64" t="s">
        <v>249</v>
      </c>
      <c r="K3807" s="64" t="s">
        <v>2160</v>
      </c>
      <c r="L3807" s="64" t="s">
        <v>16725</v>
      </c>
      <c r="M3807" s="64" t="s">
        <v>236</v>
      </c>
      <c r="N3807" s="64" t="s">
        <v>254</v>
      </c>
      <c r="O3807" s="64" t="s">
        <v>568</v>
      </c>
    </row>
    <row r="3808" spans="2:15" x14ac:dyDescent="0.3">
      <c r="B3808" t="s">
        <v>1536</v>
      </c>
      <c r="C3808" t="s">
        <v>16819</v>
      </c>
      <c r="D3808" t="s">
        <v>552</v>
      </c>
      <c r="E3808" s="64">
        <v>0</v>
      </c>
      <c r="F3808" s="64">
        <v>0</v>
      </c>
      <c r="G3808" s="47">
        <v>41276</v>
      </c>
      <c r="H3808" s="71">
        <v>10.083333333333334</v>
      </c>
      <c r="I3808" s="64">
        <v>-1</v>
      </c>
      <c r="J3808" s="64" t="s">
        <v>1538</v>
      </c>
      <c r="K3808" s="64" t="s">
        <v>1535</v>
      </c>
      <c r="L3808" s="64" t="s">
        <v>1535</v>
      </c>
      <c r="M3808" s="64" t="s">
        <v>236</v>
      </c>
      <c r="N3808" s="64" t="s">
        <v>254</v>
      </c>
      <c r="O3808" s="64" t="s">
        <v>568</v>
      </c>
    </row>
    <row r="3809" spans="2:15" x14ac:dyDescent="0.3">
      <c r="B3809" t="s">
        <v>1536</v>
      </c>
      <c r="C3809" t="s">
        <v>17113</v>
      </c>
      <c r="D3809" t="s">
        <v>2751</v>
      </c>
      <c r="E3809" s="64">
        <v>0</v>
      </c>
      <c r="F3809" s="64">
        <v>0</v>
      </c>
      <c r="G3809" s="47">
        <v>41300</v>
      </c>
      <c r="H3809" s="71">
        <v>10.083333333333334</v>
      </c>
      <c r="I3809" s="64">
        <v>-1</v>
      </c>
      <c r="J3809" s="64" t="s">
        <v>1538</v>
      </c>
      <c r="K3809" s="64" t="s">
        <v>1535</v>
      </c>
      <c r="L3809" s="64" t="s">
        <v>1535</v>
      </c>
      <c r="M3809" s="64" t="s">
        <v>236</v>
      </c>
      <c r="N3809" s="64" t="s">
        <v>254</v>
      </c>
      <c r="O3809" s="64" t="s">
        <v>568</v>
      </c>
    </row>
    <row r="3810" spans="2:15" x14ac:dyDescent="0.3">
      <c r="B3810" t="s">
        <v>1536</v>
      </c>
      <c r="C3810" t="s">
        <v>17150</v>
      </c>
      <c r="D3810" t="s">
        <v>1710</v>
      </c>
      <c r="E3810" s="64">
        <v>0</v>
      </c>
      <c r="F3810" s="64">
        <v>0</v>
      </c>
      <c r="G3810" s="47">
        <v>41298</v>
      </c>
      <c r="H3810" s="71">
        <v>10.083333333333334</v>
      </c>
      <c r="I3810" s="64">
        <v>-1</v>
      </c>
      <c r="J3810" s="64" t="s">
        <v>1538</v>
      </c>
      <c r="K3810" s="64" t="s">
        <v>1535</v>
      </c>
      <c r="L3810" s="64" t="s">
        <v>1535</v>
      </c>
      <c r="M3810" s="64" t="s">
        <v>242</v>
      </c>
      <c r="N3810" s="64" t="s">
        <v>254</v>
      </c>
      <c r="O3810" s="64" t="s">
        <v>568</v>
      </c>
    </row>
    <row r="3811" spans="2:15" x14ac:dyDescent="0.3">
      <c r="B3811" t="s">
        <v>1536</v>
      </c>
      <c r="C3811" t="s">
        <v>17161</v>
      </c>
      <c r="D3811" t="s">
        <v>486</v>
      </c>
      <c r="E3811" s="64">
        <v>0</v>
      </c>
      <c r="F3811" s="64">
        <v>0</v>
      </c>
      <c r="G3811" s="47">
        <v>41305</v>
      </c>
      <c r="H3811" s="71">
        <v>10.083333333333334</v>
      </c>
      <c r="I3811" s="64">
        <v>-1</v>
      </c>
      <c r="J3811" s="64" t="s">
        <v>249</v>
      </c>
      <c r="K3811" s="64" t="s">
        <v>1535</v>
      </c>
      <c r="L3811" s="64" t="s">
        <v>1535</v>
      </c>
      <c r="M3811" s="64" t="s">
        <v>241</v>
      </c>
      <c r="N3811" s="64" t="s">
        <v>254</v>
      </c>
      <c r="O3811" s="64" t="s">
        <v>568</v>
      </c>
    </row>
    <row r="3812" spans="2:15" x14ac:dyDescent="0.3">
      <c r="B3812" t="s">
        <v>1536</v>
      </c>
      <c r="C3812" t="s">
        <v>17310</v>
      </c>
      <c r="D3812" t="s">
        <v>412</v>
      </c>
      <c r="E3812" s="64">
        <v>1</v>
      </c>
      <c r="F3812" s="64">
        <v>1363.76</v>
      </c>
      <c r="G3812" s="47">
        <v>41292</v>
      </c>
      <c r="H3812" s="71">
        <v>10.083333333333334</v>
      </c>
      <c r="I3812" s="64">
        <v>-1</v>
      </c>
      <c r="J3812" s="64" t="s">
        <v>1538</v>
      </c>
      <c r="K3812" s="64" t="s">
        <v>1535</v>
      </c>
      <c r="L3812" s="64" t="s">
        <v>1535</v>
      </c>
      <c r="M3812" s="64" t="s">
        <v>236</v>
      </c>
      <c r="N3812" s="64" t="s">
        <v>254</v>
      </c>
      <c r="O3812" s="64" t="s">
        <v>568</v>
      </c>
    </row>
    <row r="3813" spans="2:15" x14ac:dyDescent="0.3">
      <c r="B3813" t="s">
        <v>1536</v>
      </c>
      <c r="C3813" t="s">
        <v>17426</v>
      </c>
      <c r="D3813" t="s">
        <v>2730</v>
      </c>
      <c r="E3813" s="64">
        <v>0</v>
      </c>
      <c r="F3813" s="64">
        <v>0</v>
      </c>
      <c r="G3813" s="47">
        <v>41276</v>
      </c>
      <c r="H3813" s="71">
        <v>10.083333333333334</v>
      </c>
      <c r="I3813" s="64">
        <v>-1</v>
      </c>
      <c r="J3813" s="64" t="s">
        <v>1538</v>
      </c>
      <c r="K3813" s="64" t="s">
        <v>1535</v>
      </c>
      <c r="L3813" s="64" t="s">
        <v>1535</v>
      </c>
      <c r="M3813" s="64" t="s">
        <v>242</v>
      </c>
      <c r="N3813" s="64" t="s">
        <v>254</v>
      </c>
      <c r="O3813" s="64" t="s">
        <v>568</v>
      </c>
    </row>
    <row r="3814" spans="2:15" x14ac:dyDescent="0.3">
      <c r="B3814" t="s">
        <v>1536</v>
      </c>
      <c r="C3814" t="s">
        <v>17554</v>
      </c>
      <c r="D3814" t="s">
        <v>2743</v>
      </c>
      <c r="E3814" s="64">
        <v>0</v>
      </c>
      <c r="F3814" s="64">
        <v>0</v>
      </c>
      <c r="G3814" s="47">
        <v>41284</v>
      </c>
      <c r="H3814" s="71">
        <v>10.083333333333334</v>
      </c>
      <c r="I3814" s="64">
        <v>-1</v>
      </c>
      <c r="J3814" s="64" t="s">
        <v>1538</v>
      </c>
      <c r="K3814" s="64" t="s">
        <v>1535</v>
      </c>
      <c r="L3814" s="64" t="s">
        <v>1535</v>
      </c>
      <c r="M3814" s="64" t="s">
        <v>242</v>
      </c>
      <c r="N3814" s="64" t="s">
        <v>254</v>
      </c>
      <c r="O3814" s="64" t="s">
        <v>568</v>
      </c>
    </row>
    <row r="3815" spans="2:15" x14ac:dyDescent="0.3">
      <c r="B3815" t="s">
        <v>1536</v>
      </c>
      <c r="C3815" t="s">
        <v>12470</v>
      </c>
      <c r="D3815" t="s">
        <v>558</v>
      </c>
      <c r="E3815" s="64">
        <v>0</v>
      </c>
      <c r="F3815" s="64">
        <v>0</v>
      </c>
      <c r="G3815" s="47">
        <v>41263</v>
      </c>
      <c r="H3815" s="71">
        <v>10.166666666666666</v>
      </c>
      <c r="I3815" s="64">
        <v>-1</v>
      </c>
      <c r="J3815" s="64" t="s">
        <v>1538</v>
      </c>
      <c r="K3815" s="64" t="s">
        <v>1535</v>
      </c>
      <c r="L3815" s="64" t="s">
        <v>1535</v>
      </c>
      <c r="M3815" s="64" t="s">
        <v>242</v>
      </c>
      <c r="N3815" s="64" t="s">
        <v>254</v>
      </c>
      <c r="O3815" s="64" t="s">
        <v>568</v>
      </c>
    </row>
    <row r="3816" spans="2:15" x14ac:dyDescent="0.3">
      <c r="B3816" t="s">
        <v>1536</v>
      </c>
      <c r="C3816" t="s">
        <v>12558</v>
      </c>
      <c r="D3816" t="s">
        <v>1724</v>
      </c>
      <c r="E3816" s="64">
        <v>0</v>
      </c>
      <c r="F3816" s="64">
        <v>0</v>
      </c>
      <c r="G3816" s="47">
        <v>41260</v>
      </c>
      <c r="H3816" s="71">
        <v>10.166666666666666</v>
      </c>
      <c r="I3816" s="64">
        <v>-1</v>
      </c>
      <c r="J3816" s="64" t="s">
        <v>1538</v>
      </c>
      <c r="K3816" s="64" t="s">
        <v>1535</v>
      </c>
      <c r="L3816" s="64" t="s">
        <v>1535</v>
      </c>
      <c r="M3816" s="64" t="s">
        <v>242</v>
      </c>
      <c r="N3816" s="64" t="s">
        <v>254</v>
      </c>
      <c r="O3816" s="64" t="s">
        <v>568</v>
      </c>
    </row>
    <row r="3817" spans="2:15" x14ac:dyDescent="0.3">
      <c r="B3817" t="s">
        <v>1536</v>
      </c>
      <c r="C3817" t="s">
        <v>12769</v>
      </c>
      <c r="D3817" t="s">
        <v>1614</v>
      </c>
      <c r="E3817" s="64">
        <v>1</v>
      </c>
      <c r="F3817" s="64">
        <v>4897.24</v>
      </c>
      <c r="G3817" s="47">
        <v>41271</v>
      </c>
      <c r="H3817" s="71">
        <v>10.166666666666666</v>
      </c>
      <c r="I3817" s="64">
        <v>-1</v>
      </c>
      <c r="J3817" s="64" t="s">
        <v>1538</v>
      </c>
      <c r="K3817" s="64" t="s">
        <v>1535</v>
      </c>
      <c r="L3817" s="64" t="s">
        <v>1535</v>
      </c>
      <c r="M3817" s="64" t="s">
        <v>236</v>
      </c>
      <c r="N3817" s="64" t="s">
        <v>254</v>
      </c>
      <c r="O3817" s="64" t="s">
        <v>568</v>
      </c>
    </row>
    <row r="3818" spans="2:15" x14ac:dyDescent="0.3">
      <c r="B3818" t="s">
        <v>1536</v>
      </c>
      <c r="C3818" t="s">
        <v>12876</v>
      </c>
      <c r="D3818" t="s">
        <v>1619</v>
      </c>
      <c r="E3818" s="64">
        <v>0</v>
      </c>
      <c r="F3818" s="64">
        <v>0</v>
      </c>
      <c r="G3818" s="47">
        <v>41262</v>
      </c>
      <c r="H3818" s="71">
        <v>10.166666666666666</v>
      </c>
      <c r="I3818" s="64">
        <v>-1</v>
      </c>
      <c r="J3818" s="64" t="s">
        <v>1538</v>
      </c>
      <c r="K3818" s="64" t="s">
        <v>2176</v>
      </c>
      <c r="L3818" s="64" t="s">
        <v>5327</v>
      </c>
      <c r="M3818" s="64" t="s">
        <v>246</v>
      </c>
      <c r="N3818" s="64" t="s">
        <v>254</v>
      </c>
      <c r="O3818" s="64" t="s">
        <v>568</v>
      </c>
    </row>
    <row r="3819" spans="2:15" x14ac:dyDescent="0.3">
      <c r="B3819" t="s">
        <v>1546</v>
      </c>
      <c r="C3819" t="s">
        <v>12078</v>
      </c>
      <c r="D3819" t="s">
        <v>2202</v>
      </c>
      <c r="E3819" s="64">
        <v>0</v>
      </c>
      <c r="F3819" s="64">
        <v>0</v>
      </c>
      <c r="G3819" s="47">
        <v>41263</v>
      </c>
      <c r="H3819" s="71">
        <v>10.166666666666666</v>
      </c>
      <c r="I3819" s="64">
        <v>121465</v>
      </c>
      <c r="J3819" s="64" t="s">
        <v>249</v>
      </c>
      <c r="K3819" s="64" t="s">
        <v>2173</v>
      </c>
      <c r="L3819" s="64" t="s">
        <v>12079</v>
      </c>
      <c r="M3819" s="64" t="s">
        <v>239</v>
      </c>
      <c r="N3819" s="64" t="s">
        <v>254</v>
      </c>
      <c r="O3819" s="64" t="s">
        <v>568</v>
      </c>
    </row>
    <row r="3820" spans="2:15" x14ac:dyDescent="0.3">
      <c r="B3820" t="s">
        <v>1536</v>
      </c>
      <c r="C3820" t="s">
        <v>13251</v>
      </c>
      <c r="D3820" t="s">
        <v>263</v>
      </c>
      <c r="E3820" s="64">
        <v>0</v>
      </c>
      <c r="F3820" s="64">
        <v>0</v>
      </c>
      <c r="G3820" s="47">
        <v>41272</v>
      </c>
      <c r="H3820" s="71">
        <v>10.166666666666666</v>
      </c>
      <c r="I3820" s="64">
        <v>-1</v>
      </c>
      <c r="J3820" s="64" t="s">
        <v>249</v>
      </c>
      <c r="K3820" s="64" t="s">
        <v>2160</v>
      </c>
      <c r="L3820" s="64" t="s">
        <v>4235</v>
      </c>
      <c r="M3820" s="64" t="s">
        <v>236</v>
      </c>
      <c r="N3820" s="64" t="s">
        <v>254</v>
      </c>
      <c r="O3820" s="64" t="s">
        <v>568</v>
      </c>
    </row>
    <row r="3821" spans="2:15" x14ac:dyDescent="0.3">
      <c r="B3821" t="s">
        <v>1536</v>
      </c>
      <c r="C3821" t="s">
        <v>13436</v>
      </c>
      <c r="D3821" t="s">
        <v>2275</v>
      </c>
      <c r="E3821" s="64">
        <v>0</v>
      </c>
      <c r="F3821" s="64">
        <v>0</v>
      </c>
      <c r="G3821" s="47">
        <v>41249</v>
      </c>
      <c r="H3821" s="71">
        <v>10.166666666666666</v>
      </c>
      <c r="I3821" s="64">
        <v>-1</v>
      </c>
      <c r="J3821" s="64" t="s">
        <v>249</v>
      </c>
      <c r="K3821" s="64" t="s">
        <v>2176</v>
      </c>
      <c r="L3821" s="64" t="s">
        <v>13279</v>
      </c>
      <c r="M3821" s="64" t="s">
        <v>242</v>
      </c>
      <c r="N3821" s="64" t="s">
        <v>254</v>
      </c>
      <c r="O3821" s="64" t="s">
        <v>568</v>
      </c>
    </row>
    <row r="3822" spans="2:15" x14ac:dyDescent="0.3">
      <c r="B3822" t="s">
        <v>1536</v>
      </c>
      <c r="C3822" t="s">
        <v>13937</v>
      </c>
      <c r="D3822" t="s">
        <v>1698</v>
      </c>
      <c r="E3822" s="64">
        <v>0</v>
      </c>
      <c r="F3822" s="64">
        <v>0</v>
      </c>
      <c r="G3822" s="47">
        <v>41271</v>
      </c>
      <c r="H3822" s="71">
        <v>10.166666666666666</v>
      </c>
      <c r="I3822" s="64">
        <v>-1</v>
      </c>
      <c r="J3822" s="64" t="s">
        <v>1538</v>
      </c>
      <c r="K3822" s="64" t="s">
        <v>2176</v>
      </c>
      <c r="L3822" s="64" t="s">
        <v>13938</v>
      </c>
      <c r="M3822" s="64" t="s">
        <v>236</v>
      </c>
      <c r="N3822" s="64" t="s">
        <v>254</v>
      </c>
      <c r="O3822" s="64" t="s">
        <v>568</v>
      </c>
    </row>
    <row r="3823" spans="2:15" x14ac:dyDescent="0.3">
      <c r="B3823" t="s">
        <v>1536</v>
      </c>
      <c r="C3823" t="s">
        <v>14043</v>
      </c>
      <c r="D3823" t="s">
        <v>1701</v>
      </c>
      <c r="E3823" s="64">
        <v>0</v>
      </c>
      <c r="F3823" s="64">
        <v>0</v>
      </c>
      <c r="G3823" s="47">
        <v>41262</v>
      </c>
      <c r="H3823" s="71">
        <v>10.166666666666666</v>
      </c>
      <c r="I3823" s="64">
        <v>-1</v>
      </c>
      <c r="J3823" s="64" t="s">
        <v>1538</v>
      </c>
      <c r="K3823" s="64" t="s">
        <v>2160</v>
      </c>
      <c r="L3823" s="64" t="s">
        <v>12861</v>
      </c>
      <c r="M3823" s="64" t="s">
        <v>241</v>
      </c>
      <c r="N3823" s="64" t="s">
        <v>254</v>
      </c>
      <c r="O3823" s="64" t="s">
        <v>568</v>
      </c>
    </row>
    <row r="3824" spans="2:15" x14ac:dyDescent="0.3">
      <c r="B3824" t="s">
        <v>1536</v>
      </c>
      <c r="C3824" t="s">
        <v>14903</v>
      </c>
      <c r="D3824" t="s">
        <v>1588</v>
      </c>
      <c r="E3824" s="64">
        <v>0</v>
      </c>
      <c r="F3824" s="64">
        <v>0</v>
      </c>
      <c r="G3824" s="47">
        <v>41263</v>
      </c>
      <c r="H3824" s="71">
        <v>10.166666666666666</v>
      </c>
      <c r="I3824" s="64">
        <v>-1</v>
      </c>
      <c r="J3824" s="64" t="s">
        <v>249</v>
      </c>
      <c r="K3824" s="64" t="s">
        <v>2160</v>
      </c>
      <c r="L3824" s="64" t="s">
        <v>14904</v>
      </c>
      <c r="M3824" s="64" t="s">
        <v>241</v>
      </c>
      <c r="N3824" s="64" t="s">
        <v>254</v>
      </c>
      <c r="O3824" s="64" t="s">
        <v>568</v>
      </c>
    </row>
    <row r="3825" spans="2:15" x14ac:dyDescent="0.3">
      <c r="B3825" t="s">
        <v>1536</v>
      </c>
      <c r="C3825" t="s">
        <v>15772</v>
      </c>
      <c r="D3825" t="s">
        <v>1637</v>
      </c>
      <c r="E3825" s="64">
        <v>0</v>
      </c>
      <c r="F3825" s="64">
        <v>0</v>
      </c>
      <c r="G3825" s="47">
        <v>41261</v>
      </c>
      <c r="H3825" s="71">
        <v>10.166666666666666</v>
      </c>
      <c r="I3825" s="64">
        <v>-1</v>
      </c>
      <c r="J3825" s="64" t="s">
        <v>249</v>
      </c>
      <c r="K3825" s="64" t="s">
        <v>2173</v>
      </c>
      <c r="L3825" s="64" t="s">
        <v>15773</v>
      </c>
      <c r="M3825" s="64" t="s">
        <v>236</v>
      </c>
      <c r="N3825" s="64" t="s">
        <v>254</v>
      </c>
      <c r="O3825" s="64" t="s">
        <v>568</v>
      </c>
    </row>
    <row r="3826" spans="2:15" x14ac:dyDescent="0.3">
      <c r="B3826" t="s">
        <v>1536</v>
      </c>
      <c r="C3826" t="s">
        <v>15931</v>
      </c>
      <c r="D3826" t="s">
        <v>1691</v>
      </c>
      <c r="E3826" s="64">
        <v>0</v>
      </c>
      <c r="F3826" s="64">
        <v>0</v>
      </c>
      <c r="G3826" s="47">
        <v>41267</v>
      </c>
      <c r="H3826" s="71">
        <v>10.166666666666666</v>
      </c>
      <c r="I3826" s="64">
        <v>-1</v>
      </c>
      <c r="J3826" s="64" t="s">
        <v>249</v>
      </c>
      <c r="K3826" s="64" t="s">
        <v>2176</v>
      </c>
      <c r="L3826" s="64" t="s">
        <v>12322</v>
      </c>
      <c r="M3826" s="64" t="s">
        <v>236</v>
      </c>
      <c r="N3826" s="64" t="s">
        <v>254</v>
      </c>
      <c r="O3826" s="64" t="s">
        <v>568</v>
      </c>
    </row>
    <row r="3827" spans="2:15" x14ac:dyDescent="0.3">
      <c r="B3827" t="s">
        <v>1536</v>
      </c>
      <c r="C3827" t="s">
        <v>15962</v>
      </c>
      <c r="D3827" t="s">
        <v>2254</v>
      </c>
      <c r="E3827" s="64">
        <v>0</v>
      </c>
      <c r="F3827" s="64">
        <v>0</v>
      </c>
      <c r="G3827" s="47">
        <v>41257</v>
      </c>
      <c r="H3827" s="71">
        <v>10.166666666666666</v>
      </c>
      <c r="I3827" s="64">
        <v>155921</v>
      </c>
      <c r="J3827" s="64" t="s">
        <v>249</v>
      </c>
      <c r="K3827" s="64" t="s">
        <v>2160</v>
      </c>
      <c r="L3827" s="64" t="s">
        <v>14238</v>
      </c>
      <c r="M3827" s="64" t="s">
        <v>246</v>
      </c>
      <c r="N3827" s="64" t="s">
        <v>254</v>
      </c>
      <c r="O3827" s="64" t="s">
        <v>568</v>
      </c>
    </row>
    <row r="3828" spans="2:15" x14ac:dyDescent="0.3">
      <c r="B3828" t="s">
        <v>1536</v>
      </c>
      <c r="C3828" t="s">
        <v>16155</v>
      </c>
      <c r="D3828" t="s">
        <v>1492</v>
      </c>
      <c r="E3828" s="64">
        <v>1</v>
      </c>
      <c r="F3828" s="64">
        <v>1363.76</v>
      </c>
      <c r="G3828" s="47">
        <v>41257</v>
      </c>
      <c r="H3828" s="71">
        <v>10.166666666666666</v>
      </c>
      <c r="I3828" s="64">
        <v>-1</v>
      </c>
      <c r="J3828" s="64" t="s">
        <v>249</v>
      </c>
      <c r="K3828" s="64" t="s">
        <v>2160</v>
      </c>
      <c r="L3828" s="64" t="s">
        <v>2936</v>
      </c>
      <c r="M3828" s="64" t="s">
        <v>236</v>
      </c>
      <c r="N3828" s="64" t="s">
        <v>254</v>
      </c>
      <c r="O3828" s="64" t="s">
        <v>568</v>
      </c>
    </row>
    <row r="3829" spans="2:15" x14ac:dyDescent="0.3">
      <c r="B3829" t="s">
        <v>1536</v>
      </c>
      <c r="C3829" t="s">
        <v>16411</v>
      </c>
      <c r="D3829" t="s">
        <v>2200</v>
      </c>
      <c r="E3829" s="64">
        <v>0</v>
      </c>
      <c r="F3829" s="64">
        <v>0</v>
      </c>
      <c r="G3829" s="47">
        <v>41261</v>
      </c>
      <c r="H3829" s="71">
        <v>10.166666666666666</v>
      </c>
      <c r="I3829" s="64">
        <v>120213</v>
      </c>
      <c r="J3829" s="64" t="s">
        <v>249</v>
      </c>
      <c r="K3829" s="64" t="s">
        <v>2176</v>
      </c>
      <c r="L3829" s="64" t="s">
        <v>11288</v>
      </c>
      <c r="M3829" s="64" t="s">
        <v>246</v>
      </c>
      <c r="N3829" s="64" t="s">
        <v>254</v>
      </c>
      <c r="O3829" s="64" t="s">
        <v>568</v>
      </c>
    </row>
    <row r="3830" spans="2:15" x14ac:dyDescent="0.3">
      <c r="B3830" t="s">
        <v>1536</v>
      </c>
      <c r="C3830" t="s">
        <v>16577</v>
      </c>
      <c r="D3830" t="s">
        <v>1746</v>
      </c>
      <c r="E3830" s="64">
        <v>2</v>
      </c>
      <c r="F3830" s="64">
        <v>10671.9</v>
      </c>
      <c r="G3830" s="47">
        <v>41272</v>
      </c>
      <c r="H3830" s="71">
        <v>10.166666666666666</v>
      </c>
      <c r="I3830" s="64">
        <v>-1</v>
      </c>
      <c r="J3830" s="64" t="s">
        <v>249</v>
      </c>
      <c r="K3830" s="64" t="s">
        <v>2176</v>
      </c>
      <c r="L3830" s="64" t="s">
        <v>12322</v>
      </c>
      <c r="M3830" s="64" t="s">
        <v>246</v>
      </c>
      <c r="N3830" s="64" t="s">
        <v>254</v>
      </c>
      <c r="O3830" s="64" t="s">
        <v>568</v>
      </c>
    </row>
    <row r="3831" spans="2:15" x14ac:dyDescent="0.3">
      <c r="B3831" t="s">
        <v>1536</v>
      </c>
      <c r="C3831" t="s">
        <v>17000</v>
      </c>
      <c r="D3831" t="s">
        <v>523</v>
      </c>
      <c r="E3831" s="64">
        <v>1</v>
      </c>
      <c r="F3831" s="64">
        <v>1363.76</v>
      </c>
      <c r="G3831" s="47">
        <v>41265</v>
      </c>
      <c r="H3831" s="71">
        <v>10.166666666666666</v>
      </c>
      <c r="I3831" s="64">
        <v>-1</v>
      </c>
      <c r="J3831" s="64" t="s">
        <v>1538</v>
      </c>
      <c r="K3831" s="64" t="s">
        <v>1535</v>
      </c>
      <c r="L3831" s="64" t="s">
        <v>1535</v>
      </c>
      <c r="M3831" s="64" t="s">
        <v>246</v>
      </c>
      <c r="N3831" s="64" t="s">
        <v>254</v>
      </c>
      <c r="O3831" s="64" t="s">
        <v>568</v>
      </c>
    </row>
    <row r="3832" spans="2:15" x14ac:dyDescent="0.3">
      <c r="B3832" t="s">
        <v>1536</v>
      </c>
      <c r="C3832" t="s">
        <v>17001</v>
      </c>
      <c r="D3832" t="s">
        <v>520</v>
      </c>
      <c r="E3832" s="64">
        <v>0</v>
      </c>
      <c r="F3832" s="64">
        <v>0</v>
      </c>
      <c r="G3832" s="47">
        <v>41269</v>
      </c>
      <c r="H3832" s="71">
        <v>10.166666666666666</v>
      </c>
      <c r="I3832" s="64">
        <v>-1</v>
      </c>
      <c r="J3832" s="64" t="s">
        <v>1538</v>
      </c>
      <c r="K3832" s="64" t="s">
        <v>1535</v>
      </c>
      <c r="L3832" s="64" t="s">
        <v>1535</v>
      </c>
      <c r="M3832" s="64" t="s">
        <v>242</v>
      </c>
      <c r="N3832" s="64" t="s">
        <v>254</v>
      </c>
      <c r="O3832" s="64" t="s">
        <v>568</v>
      </c>
    </row>
    <row r="3833" spans="2:15" x14ac:dyDescent="0.3">
      <c r="B3833" t="s">
        <v>1536</v>
      </c>
      <c r="C3833" t="s">
        <v>17019</v>
      </c>
      <c r="D3833" t="s">
        <v>534</v>
      </c>
      <c r="E3833" s="64">
        <v>0</v>
      </c>
      <c r="F3833" s="64">
        <v>0</v>
      </c>
      <c r="G3833" s="47">
        <v>41258</v>
      </c>
      <c r="H3833" s="71">
        <v>10.166666666666666</v>
      </c>
      <c r="I3833" s="64">
        <v>-1</v>
      </c>
      <c r="J3833" s="64" t="s">
        <v>1538</v>
      </c>
      <c r="K3833" s="64" t="s">
        <v>1535</v>
      </c>
      <c r="L3833" s="64" t="s">
        <v>1535</v>
      </c>
      <c r="M3833" s="64" t="s">
        <v>242</v>
      </c>
      <c r="N3833" s="64" t="s">
        <v>254</v>
      </c>
      <c r="O3833" s="64" t="s">
        <v>568</v>
      </c>
    </row>
    <row r="3834" spans="2:15" x14ac:dyDescent="0.3">
      <c r="B3834" t="s">
        <v>1536</v>
      </c>
      <c r="C3834" t="s">
        <v>17044</v>
      </c>
      <c r="D3834" t="s">
        <v>14859</v>
      </c>
      <c r="E3834" s="64">
        <v>0</v>
      </c>
      <c r="F3834" s="64">
        <v>0</v>
      </c>
      <c r="G3834" s="47">
        <v>41271</v>
      </c>
      <c r="H3834" s="71">
        <v>10.166666666666666</v>
      </c>
      <c r="I3834" s="64">
        <v>-1</v>
      </c>
      <c r="J3834" s="64" t="s">
        <v>1538</v>
      </c>
      <c r="K3834" s="64" t="s">
        <v>2160</v>
      </c>
      <c r="L3834" s="64" t="s">
        <v>4726</v>
      </c>
      <c r="M3834" s="64" t="s">
        <v>236</v>
      </c>
      <c r="N3834" s="64" t="s">
        <v>254</v>
      </c>
      <c r="O3834" s="64" t="s">
        <v>568</v>
      </c>
    </row>
    <row r="3835" spans="2:15" x14ac:dyDescent="0.3">
      <c r="B3835" t="s">
        <v>1536</v>
      </c>
      <c r="C3835" t="s">
        <v>17338</v>
      </c>
      <c r="D3835" t="s">
        <v>438</v>
      </c>
      <c r="E3835" s="64">
        <v>0</v>
      </c>
      <c r="F3835" s="64">
        <v>0</v>
      </c>
      <c r="G3835" s="47">
        <v>41264</v>
      </c>
      <c r="H3835" s="71">
        <v>10.166666666666666</v>
      </c>
      <c r="I3835" s="64">
        <v>-1</v>
      </c>
      <c r="J3835" s="64" t="s">
        <v>249</v>
      </c>
      <c r="K3835" s="64" t="s">
        <v>1535</v>
      </c>
      <c r="L3835" s="64" t="s">
        <v>1535</v>
      </c>
      <c r="M3835" s="64" t="s">
        <v>241</v>
      </c>
      <c r="N3835" s="64" t="s">
        <v>254</v>
      </c>
      <c r="O3835" s="64" t="s">
        <v>568</v>
      </c>
    </row>
    <row r="3836" spans="2:15" x14ac:dyDescent="0.3">
      <c r="B3836" t="s">
        <v>1536</v>
      </c>
      <c r="C3836" t="s">
        <v>12379</v>
      </c>
      <c r="D3836" t="s">
        <v>486</v>
      </c>
      <c r="E3836" s="64">
        <v>0</v>
      </c>
      <c r="F3836" s="64">
        <v>0</v>
      </c>
      <c r="G3836" s="47">
        <v>41243</v>
      </c>
      <c r="H3836" s="71">
        <v>10.25</v>
      </c>
      <c r="I3836" s="64">
        <v>-1</v>
      </c>
      <c r="J3836" s="64" t="s">
        <v>1538</v>
      </c>
      <c r="K3836" s="64" t="s">
        <v>1535</v>
      </c>
      <c r="L3836" s="64" t="s">
        <v>1535</v>
      </c>
      <c r="M3836" s="64" t="s">
        <v>242</v>
      </c>
      <c r="N3836" s="64" t="s">
        <v>254</v>
      </c>
      <c r="O3836" s="64" t="s">
        <v>568</v>
      </c>
    </row>
    <row r="3837" spans="2:15" x14ac:dyDescent="0.3">
      <c r="B3837" t="s">
        <v>1536</v>
      </c>
      <c r="C3837" t="s">
        <v>12420</v>
      </c>
      <c r="D3837" t="s">
        <v>494</v>
      </c>
      <c r="E3837" s="64">
        <v>0</v>
      </c>
      <c r="F3837" s="64">
        <v>0</v>
      </c>
      <c r="G3837" s="47">
        <v>41243</v>
      </c>
      <c r="H3837" s="71">
        <v>10.25</v>
      </c>
      <c r="I3837" s="64">
        <v>-1</v>
      </c>
      <c r="J3837" s="64" t="s">
        <v>249</v>
      </c>
      <c r="K3837" s="64" t="s">
        <v>1535</v>
      </c>
      <c r="L3837" s="64" t="s">
        <v>1535</v>
      </c>
      <c r="M3837" s="64" t="s">
        <v>241</v>
      </c>
      <c r="N3837" s="64" t="s">
        <v>254</v>
      </c>
      <c r="O3837" s="64" t="s">
        <v>568</v>
      </c>
    </row>
    <row r="3838" spans="2:15" x14ac:dyDescent="0.3">
      <c r="B3838" t="s">
        <v>1536</v>
      </c>
      <c r="C3838" t="s">
        <v>12482</v>
      </c>
      <c r="D3838" t="s">
        <v>1697</v>
      </c>
      <c r="E3838" s="64">
        <v>1</v>
      </c>
      <c r="F3838" s="64">
        <v>4304.3900000000003</v>
      </c>
      <c r="G3838" s="47">
        <v>41234</v>
      </c>
      <c r="H3838" s="71">
        <v>10.25</v>
      </c>
      <c r="I3838" s="64">
        <v>-1</v>
      </c>
      <c r="J3838" s="64" t="s">
        <v>1538</v>
      </c>
      <c r="K3838" s="64" t="s">
        <v>1535</v>
      </c>
      <c r="L3838" s="64" t="s">
        <v>1535</v>
      </c>
      <c r="M3838" s="64" t="s">
        <v>236</v>
      </c>
      <c r="N3838" s="64" t="s">
        <v>254</v>
      </c>
      <c r="O3838" s="64" t="s">
        <v>568</v>
      </c>
    </row>
    <row r="3839" spans="2:15" x14ac:dyDescent="0.3">
      <c r="B3839" t="s">
        <v>1536</v>
      </c>
      <c r="C3839" t="s">
        <v>12811</v>
      </c>
      <c r="D3839" t="s">
        <v>466</v>
      </c>
      <c r="E3839" s="64">
        <v>0</v>
      </c>
      <c r="F3839" s="64">
        <v>0</v>
      </c>
      <c r="G3839" s="47">
        <v>41229</v>
      </c>
      <c r="H3839" s="71">
        <v>10.25</v>
      </c>
      <c r="I3839" s="64">
        <v>-1</v>
      </c>
      <c r="J3839" s="64" t="s">
        <v>249</v>
      </c>
      <c r="K3839" s="64" t="s">
        <v>1535</v>
      </c>
      <c r="L3839" s="64" t="s">
        <v>1535</v>
      </c>
      <c r="M3839" s="64" t="s">
        <v>242</v>
      </c>
      <c r="N3839" s="64" t="s">
        <v>254</v>
      </c>
      <c r="O3839" s="64" t="s">
        <v>568</v>
      </c>
    </row>
    <row r="3840" spans="2:15" x14ac:dyDescent="0.3">
      <c r="B3840" t="s">
        <v>1536</v>
      </c>
      <c r="C3840" t="s">
        <v>11524</v>
      </c>
      <c r="D3840" t="s">
        <v>2292</v>
      </c>
      <c r="E3840" s="64">
        <v>0</v>
      </c>
      <c r="F3840" s="64">
        <v>0</v>
      </c>
      <c r="G3840" s="47">
        <v>41243</v>
      </c>
      <c r="H3840" s="71">
        <v>10.25</v>
      </c>
      <c r="I3840" s="64">
        <v>146863</v>
      </c>
      <c r="J3840" s="64" t="s">
        <v>249</v>
      </c>
      <c r="K3840" s="64" t="s">
        <v>2173</v>
      </c>
      <c r="L3840" s="64" t="s">
        <v>4414</v>
      </c>
      <c r="M3840" s="64" t="s">
        <v>242</v>
      </c>
      <c r="N3840" s="64" t="s">
        <v>254</v>
      </c>
      <c r="O3840" s="64" t="s">
        <v>568</v>
      </c>
    </row>
    <row r="3841" spans="2:15" x14ac:dyDescent="0.3">
      <c r="B3841" t="s">
        <v>1536</v>
      </c>
      <c r="C3841" t="s">
        <v>13077</v>
      </c>
      <c r="D3841" t="s">
        <v>287</v>
      </c>
      <c r="E3841" s="64">
        <v>0</v>
      </c>
      <c r="F3841" s="64">
        <v>0</v>
      </c>
      <c r="G3841" s="47">
        <v>41243</v>
      </c>
      <c r="H3841" s="71">
        <v>10.25</v>
      </c>
      <c r="I3841" s="64">
        <v>-1</v>
      </c>
      <c r="J3841" s="64" t="s">
        <v>1538</v>
      </c>
      <c r="K3841" s="64" t="s">
        <v>2173</v>
      </c>
      <c r="L3841" s="64" t="s">
        <v>3070</v>
      </c>
      <c r="M3841" s="64" t="s">
        <v>246</v>
      </c>
      <c r="N3841" s="64" t="s">
        <v>254</v>
      </c>
      <c r="O3841" s="64" t="s">
        <v>568</v>
      </c>
    </row>
    <row r="3842" spans="2:15" x14ac:dyDescent="0.3">
      <c r="B3842" t="s">
        <v>1546</v>
      </c>
      <c r="C3842" t="s">
        <v>13113</v>
      </c>
      <c r="D3842" t="s">
        <v>1587</v>
      </c>
      <c r="E3842" s="64">
        <v>2</v>
      </c>
      <c r="F3842" s="64">
        <v>5231.1000000000004</v>
      </c>
      <c r="G3842" s="47">
        <v>41242</v>
      </c>
      <c r="H3842" s="71">
        <v>10.25</v>
      </c>
      <c r="I3842" s="64">
        <v>-1</v>
      </c>
      <c r="J3842" s="64" t="s">
        <v>249</v>
      </c>
      <c r="K3842" s="64" t="s">
        <v>2160</v>
      </c>
      <c r="L3842" s="64" t="s">
        <v>2936</v>
      </c>
      <c r="M3842" s="64" t="s">
        <v>242</v>
      </c>
      <c r="N3842" s="64" t="s">
        <v>254</v>
      </c>
      <c r="O3842" s="64" t="s">
        <v>568</v>
      </c>
    </row>
    <row r="3843" spans="2:15" x14ac:dyDescent="0.3">
      <c r="B3843" t="s">
        <v>1536</v>
      </c>
      <c r="C3843" t="s">
        <v>13276</v>
      </c>
      <c r="D3843" t="s">
        <v>1496</v>
      </c>
      <c r="E3843" s="64">
        <v>0</v>
      </c>
      <c r="F3843" s="64">
        <v>0</v>
      </c>
      <c r="G3843" s="47">
        <v>41229</v>
      </c>
      <c r="H3843" s="71">
        <v>10.25</v>
      </c>
      <c r="I3843" s="64">
        <v>-1</v>
      </c>
      <c r="J3843" s="64" t="s">
        <v>1538</v>
      </c>
      <c r="K3843" s="64" t="s">
        <v>2160</v>
      </c>
      <c r="L3843" s="64" t="s">
        <v>13277</v>
      </c>
      <c r="M3843" s="64" t="s">
        <v>236</v>
      </c>
      <c r="N3843" s="64" t="s">
        <v>254</v>
      </c>
      <c r="O3843" s="64" t="s">
        <v>568</v>
      </c>
    </row>
    <row r="3844" spans="2:15" x14ac:dyDescent="0.3">
      <c r="B3844" t="s">
        <v>1536</v>
      </c>
      <c r="C3844" t="s">
        <v>13516</v>
      </c>
      <c r="D3844" t="s">
        <v>1653</v>
      </c>
      <c r="E3844" s="64">
        <v>0</v>
      </c>
      <c r="F3844" s="64">
        <v>0</v>
      </c>
      <c r="G3844" s="47">
        <v>41243</v>
      </c>
      <c r="H3844" s="71">
        <v>10.25</v>
      </c>
      <c r="I3844" s="64">
        <v>-1</v>
      </c>
      <c r="J3844" s="64" t="s">
        <v>1538</v>
      </c>
      <c r="K3844" s="64" t="s">
        <v>2160</v>
      </c>
      <c r="L3844" s="64" t="s">
        <v>13195</v>
      </c>
      <c r="M3844" s="64" t="s">
        <v>236</v>
      </c>
      <c r="N3844" s="64" t="s">
        <v>254</v>
      </c>
      <c r="O3844" s="64" t="s">
        <v>568</v>
      </c>
    </row>
    <row r="3845" spans="2:15" x14ac:dyDescent="0.3">
      <c r="B3845" t="s">
        <v>1536</v>
      </c>
      <c r="C3845" t="s">
        <v>13554</v>
      </c>
      <c r="D3845" t="s">
        <v>2154</v>
      </c>
      <c r="E3845" s="64">
        <v>0</v>
      </c>
      <c r="F3845" s="64">
        <v>0</v>
      </c>
      <c r="G3845" s="47">
        <v>41222</v>
      </c>
      <c r="H3845" s="71">
        <v>10.25</v>
      </c>
      <c r="I3845" s="64">
        <v>-1</v>
      </c>
      <c r="J3845" s="64" t="s">
        <v>1538</v>
      </c>
      <c r="K3845" s="64" t="s">
        <v>2160</v>
      </c>
      <c r="L3845" s="64" t="s">
        <v>4235</v>
      </c>
      <c r="M3845" s="64" t="s">
        <v>236</v>
      </c>
      <c r="N3845" s="64" t="s">
        <v>254</v>
      </c>
      <c r="O3845" s="64" t="s">
        <v>568</v>
      </c>
    </row>
    <row r="3846" spans="2:15" x14ac:dyDescent="0.3">
      <c r="B3846" t="s">
        <v>1536</v>
      </c>
      <c r="C3846" t="s">
        <v>13597</v>
      </c>
      <c r="D3846" t="s">
        <v>2026</v>
      </c>
      <c r="E3846" s="64">
        <v>0</v>
      </c>
      <c r="F3846" s="64">
        <v>0</v>
      </c>
      <c r="G3846" s="47">
        <v>41221</v>
      </c>
      <c r="H3846" s="71">
        <v>10.25</v>
      </c>
      <c r="I3846" s="64">
        <v>-1</v>
      </c>
      <c r="J3846" s="64" t="s">
        <v>1538</v>
      </c>
      <c r="K3846" s="64" t="s">
        <v>2160</v>
      </c>
      <c r="L3846" s="64" t="s">
        <v>13598</v>
      </c>
      <c r="M3846" s="64" t="s">
        <v>246</v>
      </c>
      <c r="N3846" s="64" t="s">
        <v>254</v>
      </c>
      <c r="O3846" s="64" t="s">
        <v>568</v>
      </c>
    </row>
    <row r="3847" spans="2:15" x14ac:dyDescent="0.3">
      <c r="B3847" t="s">
        <v>1536</v>
      </c>
      <c r="C3847" t="s">
        <v>13685</v>
      </c>
      <c r="D3847" t="s">
        <v>1640</v>
      </c>
      <c r="E3847" s="64">
        <v>0</v>
      </c>
      <c r="F3847" s="64">
        <v>0</v>
      </c>
      <c r="G3847" s="47">
        <v>41235</v>
      </c>
      <c r="H3847" s="71">
        <v>10.25</v>
      </c>
      <c r="I3847" s="64">
        <v>-1</v>
      </c>
      <c r="J3847" s="64" t="s">
        <v>1538</v>
      </c>
      <c r="K3847" s="64" t="s">
        <v>2160</v>
      </c>
      <c r="L3847" s="64" t="s">
        <v>13686</v>
      </c>
      <c r="M3847" s="64" t="s">
        <v>236</v>
      </c>
      <c r="N3847" s="64" t="s">
        <v>254</v>
      </c>
      <c r="O3847" s="64" t="s">
        <v>568</v>
      </c>
    </row>
    <row r="3848" spans="2:15" x14ac:dyDescent="0.3">
      <c r="B3848" t="s">
        <v>1536</v>
      </c>
      <c r="C3848" t="s">
        <v>14218</v>
      </c>
      <c r="D3848" t="s">
        <v>252</v>
      </c>
      <c r="E3848" s="64">
        <v>0</v>
      </c>
      <c r="F3848" s="64">
        <v>0</v>
      </c>
      <c r="G3848" s="47">
        <v>41233</v>
      </c>
      <c r="H3848" s="71">
        <v>10.25</v>
      </c>
      <c r="I3848" s="64">
        <v>-1</v>
      </c>
      <c r="J3848" s="64" t="s">
        <v>249</v>
      </c>
      <c r="K3848" s="64" t="s">
        <v>2176</v>
      </c>
      <c r="L3848" s="64" t="s">
        <v>14219</v>
      </c>
      <c r="M3848" s="64" t="s">
        <v>242</v>
      </c>
      <c r="N3848" s="64" t="s">
        <v>254</v>
      </c>
      <c r="O3848" s="64" t="s">
        <v>568</v>
      </c>
    </row>
    <row r="3849" spans="2:15" x14ac:dyDescent="0.3">
      <c r="B3849" t="s">
        <v>1536</v>
      </c>
      <c r="C3849" t="s">
        <v>14470</v>
      </c>
      <c r="D3849" t="s">
        <v>14179</v>
      </c>
      <c r="E3849" s="64">
        <v>0</v>
      </c>
      <c r="F3849" s="64">
        <v>0</v>
      </c>
      <c r="G3849" s="47">
        <v>41243</v>
      </c>
      <c r="H3849" s="71">
        <v>10.25</v>
      </c>
      <c r="I3849" s="64">
        <v>-1</v>
      </c>
      <c r="J3849" s="64" t="s">
        <v>1538</v>
      </c>
      <c r="K3849" s="64" t="s">
        <v>2160</v>
      </c>
      <c r="L3849" s="64" t="s">
        <v>6338</v>
      </c>
      <c r="M3849" s="64" t="s">
        <v>242</v>
      </c>
      <c r="N3849" s="64" t="s">
        <v>254</v>
      </c>
      <c r="O3849" s="64" t="s">
        <v>568</v>
      </c>
    </row>
    <row r="3850" spans="2:15" x14ac:dyDescent="0.3">
      <c r="B3850" t="s">
        <v>1536</v>
      </c>
      <c r="C3850" t="s">
        <v>14869</v>
      </c>
      <c r="D3850" t="s">
        <v>1955</v>
      </c>
      <c r="E3850" s="64">
        <v>0</v>
      </c>
      <c r="F3850" s="64">
        <v>0</v>
      </c>
      <c r="G3850" s="47">
        <v>41236</v>
      </c>
      <c r="H3850" s="71">
        <v>10.25</v>
      </c>
      <c r="I3850" s="64">
        <v>-1</v>
      </c>
      <c r="J3850" s="64" t="s">
        <v>249</v>
      </c>
      <c r="K3850" s="64" t="s">
        <v>2160</v>
      </c>
      <c r="L3850" s="64" t="s">
        <v>14870</v>
      </c>
      <c r="M3850" s="64" t="s">
        <v>236</v>
      </c>
      <c r="N3850" s="64" t="s">
        <v>254</v>
      </c>
      <c r="O3850" s="64" t="s">
        <v>568</v>
      </c>
    </row>
    <row r="3851" spans="2:15" x14ac:dyDescent="0.3">
      <c r="B3851" t="s">
        <v>1536</v>
      </c>
      <c r="C3851" t="s">
        <v>14996</v>
      </c>
      <c r="D3851" t="s">
        <v>1514</v>
      </c>
      <c r="E3851" s="64">
        <v>1</v>
      </c>
      <c r="F3851" s="64">
        <v>1363.76</v>
      </c>
      <c r="G3851" s="47">
        <v>41228</v>
      </c>
      <c r="H3851" s="71">
        <v>10.25</v>
      </c>
      <c r="I3851" s="64">
        <v>-1</v>
      </c>
      <c r="J3851" s="64" t="s">
        <v>1538</v>
      </c>
      <c r="K3851" s="64" t="s">
        <v>2160</v>
      </c>
      <c r="L3851" s="64" t="s">
        <v>2936</v>
      </c>
      <c r="M3851" s="64" t="s">
        <v>242</v>
      </c>
      <c r="N3851" s="64" t="s">
        <v>254</v>
      </c>
      <c r="O3851" s="64" t="s">
        <v>568</v>
      </c>
    </row>
    <row r="3852" spans="2:15" x14ac:dyDescent="0.3">
      <c r="B3852" t="s">
        <v>1536</v>
      </c>
      <c r="C3852" t="s">
        <v>15013</v>
      </c>
      <c r="D3852" t="s">
        <v>1503</v>
      </c>
      <c r="E3852" s="64">
        <v>0</v>
      </c>
      <c r="F3852" s="64">
        <v>0</v>
      </c>
      <c r="G3852" s="47">
        <v>41237</v>
      </c>
      <c r="H3852" s="71">
        <v>10.25</v>
      </c>
      <c r="I3852" s="64">
        <v>-1</v>
      </c>
      <c r="J3852" s="64" t="s">
        <v>1538</v>
      </c>
      <c r="K3852" s="64" t="s">
        <v>2160</v>
      </c>
      <c r="L3852" s="64" t="s">
        <v>2936</v>
      </c>
      <c r="M3852" s="64" t="s">
        <v>242</v>
      </c>
      <c r="N3852" s="64" t="s">
        <v>254</v>
      </c>
      <c r="O3852" s="64" t="s">
        <v>568</v>
      </c>
    </row>
    <row r="3853" spans="2:15" x14ac:dyDescent="0.3">
      <c r="B3853" t="s">
        <v>1536</v>
      </c>
      <c r="C3853" t="s">
        <v>15118</v>
      </c>
      <c r="D3853" t="s">
        <v>2308</v>
      </c>
      <c r="E3853" s="64">
        <v>0</v>
      </c>
      <c r="F3853" s="64">
        <v>0</v>
      </c>
      <c r="G3853" s="47">
        <v>41240</v>
      </c>
      <c r="H3853" s="71">
        <v>10.25</v>
      </c>
      <c r="I3853" s="64">
        <v>-1</v>
      </c>
      <c r="J3853" s="64" t="s">
        <v>1538</v>
      </c>
      <c r="K3853" s="64" t="s">
        <v>2160</v>
      </c>
      <c r="L3853" s="64" t="s">
        <v>2936</v>
      </c>
      <c r="M3853" s="64" t="s">
        <v>246</v>
      </c>
      <c r="N3853" s="64" t="s">
        <v>254</v>
      </c>
      <c r="O3853" s="64" t="s">
        <v>568</v>
      </c>
    </row>
    <row r="3854" spans="2:15" x14ac:dyDescent="0.3">
      <c r="B3854" t="s">
        <v>1536</v>
      </c>
      <c r="C3854" t="s">
        <v>15138</v>
      </c>
      <c r="D3854" t="s">
        <v>1954</v>
      </c>
      <c r="E3854" s="64">
        <v>0</v>
      </c>
      <c r="F3854" s="64">
        <v>0</v>
      </c>
      <c r="G3854" s="47">
        <v>41220</v>
      </c>
      <c r="H3854" s="71">
        <v>10.25</v>
      </c>
      <c r="I3854" s="64">
        <v>-1</v>
      </c>
      <c r="J3854" s="64" t="s">
        <v>249</v>
      </c>
      <c r="K3854" s="64" t="s">
        <v>2160</v>
      </c>
      <c r="L3854" s="64" t="s">
        <v>15139</v>
      </c>
      <c r="M3854" s="64" t="s">
        <v>236</v>
      </c>
      <c r="N3854" s="64" t="s">
        <v>254</v>
      </c>
      <c r="O3854" s="64" t="s">
        <v>568</v>
      </c>
    </row>
    <row r="3855" spans="2:15" x14ac:dyDescent="0.3">
      <c r="B3855" t="s">
        <v>1536</v>
      </c>
      <c r="C3855" t="s">
        <v>15212</v>
      </c>
      <c r="D3855" t="s">
        <v>1680</v>
      </c>
      <c r="E3855" s="64">
        <v>0</v>
      </c>
      <c r="F3855" s="64">
        <v>0</v>
      </c>
      <c r="G3855" s="47">
        <v>41240</v>
      </c>
      <c r="H3855" s="71">
        <v>10.25</v>
      </c>
      <c r="I3855" s="64">
        <v>-1</v>
      </c>
      <c r="J3855" s="64" t="s">
        <v>1538</v>
      </c>
      <c r="K3855" s="64" t="s">
        <v>2160</v>
      </c>
      <c r="L3855" s="64" t="s">
        <v>2936</v>
      </c>
      <c r="M3855" s="64" t="s">
        <v>242</v>
      </c>
      <c r="N3855" s="64" t="s">
        <v>254</v>
      </c>
      <c r="O3855" s="64" t="s">
        <v>568</v>
      </c>
    </row>
    <row r="3856" spans="2:15" x14ac:dyDescent="0.3">
      <c r="B3856" t="s">
        <v>1536</v>
      </c>
      <c r="C3856" t="s">
        <v>15298</v>
      </c>
      <c r="D3856" t="s">
        <v>336</v>
      </c>
      <c r="E3856" s="64">
        <v>0</v>
      </c>
      <c r="F3856" s="64">
        <v>0</v>
      </c>
      <c r="G3856" s="47">
        <v>41235</v>
      </c>
      <c r="H3856" s="71">
        <v>10.25</v>
      </c>
      <c r="I3856" s="64">
        <v>-1</v>
      </c>
      <c r="J3856" s="64" t="s">
        <v>1538</v>
      </c>
      <c r="K3856" s="64" t="s">
        <v>2160</v>
      </c>
      <c r="L3856" s="64" t="s">
        <v>15299</v>
      </c>
      <c r="M3856" s="64" t="s">
        <v>242</v>
      </c>
      <c r="N3856" s="64" t="s">
        <v>254</v>
      </c>
      <c r="O3856" s="64" t="s">
        <v>568</v>
      </c>
    </row>
    <row r="3857" spans="2:15" x14ac:dyDescent="0.3">
      <c r="B3857" t="s">
        <v>1536</v>
      </c>
      <c r="C3857" t="s">
        <v>15344</v>
      </c>
      <c r="D3857" t="s">
        <v>1973</v>
      </c>
      <c r="E3857" s="64">
        <v>0</v>
      </c>
      <c r="F3857" s="64">
        <v>0</v>
      </c>
      <c r="G3857" s="47">
        <v>41234</v>
      </c>
      <c r="H3857" s="71">
        <v>10.25</v>
      </c>
      <c r="I3857" s="64">
        <v>-1</v>
      </c>
      <c r="J3857" s="64" t="s">
        <v>249</v>
      </c>
      <c r="K3857" s="64" t="s">
        <v>2160</v>
      </c>
      <c r="L3857" s="64" t="s">
        <v>3505</v>
      </c>
      <c r="M3857" s="64" t="s">
        <v>246</v>
      </c>
      <c r="N3857" s="64" t="s">
        <v>254</v>
      </c>
      <c r="O3857" s="64" t="s">
        <v>568</v>
      </c>
    </row>
    <row r="3858" spans="2:15" x14ac:dyDescent="0.3">
      <c r="B3858" t="s">
        <v>1536</v>
      </c>
      <c r="C3858" t="s">
        <v>15588</v>
      </c>
      <c r="D3858" t="s">
        <v>1754</v>
      </c>
      <c r="E3858" s="64">
        <v>0</v>
      </c>
      <c r="F3858" s="64">
        <v>0</v>
      </c>
      <c r="G3858" s="47">
        <v>41242</v>
      </c>
      <c r="H3858" s="71">
        <v>10.25</v>
      </c>
      <c r="I3858" s="64">
        <v>-1</v>
      </c>
      <c r="J3858" s="64" t="s">
        <v>1538</v>
      </c>
      <c r="K3858" s="64" t="s">
        <v>2173</v>
      </c>
      <c r="L3858" s="64" t="s">
        <v>15589</v>
      </c>
      <c r="M3858" s="64" t="s">
        <v>242</v>
      </c>
      <c r="N3858" s="64" t="s">
        <v>254</v>
      </c>
      <c r="O3858" s="64" t="s">
        <v>568</v>
      </c>
    </row>
    <row r="3859" spans="2:15" x14ac:dyDescent="0.3">
      <c r="B3859" t="s">
        <v>1536</v>
      </c>
      <c r="C3859" t="s">
        <v>15639</v>
      </c>
      <c r="D3859" t="s">
        <v>1560</v>
      </c>
      <c r="E3859" s="64">
        <v>0</v>
      </c>
      <c r="F3859" s="64">
        <v>0</v>
      </c>
      <c r="G3859" s="47">
        <v>41222</v>
      </c>
      <c r="H3859" s="71">
        <v>10.25</v>
      </c>
      <c r="I3859" s="64">
        <v>-1</v>
      </c>
      <c r="J3859" s="64" t="s">
        <v>1538</v>
      </c>
      <c r="K3859" s="64" t="s">
        <v>2160</v>
      </c>
      <c r="L3859" s="64" t="s">
        <v>15640</v>
      </c>
      <c r="M3859" s="64" t="s">
        <v>242</v>
      </c>
      <c r="N3859" s="64" t="s">
        <v>254</v>
      </c>
      <c r="O3859" s="64" t="s">
        <v>568</v>
      </c>
    </row>
    <row r="3860" spans="2:15" x14ac:dyDescent="0.3">
      <c r="B3860" t="s">
        <v>1536</v>
      </c>
      <c r="C3860" t="s">
        <v>16315</v>
      </c>
      <c r="D3860" t="s">
        <v>1761</v>
      </c>
      <c r="E3860" s="64">
        <v>0</v>
      </c>
      <c r="F3860" s="64">
        <v>0</v>
      </c>
      <c r="G3860" s="47">
        <v>41243</v>
      </c>
      <c r="H3860" s="71">
        <v>10.25</v>
      </c>
      <c r="I3860" s="64">
        <v>-1</v>
      </c>
      <c r="J3860" s="64" t="s">
        <v>1538</v>
      </c>
      <c r="K3860" s="64" t="s">
        <v>2160</v>
      </c>
      <c r="L3860" s="64" t="s">
        <v>4235</v>
      </c>
      <c r="M3860" s="64" t="s">
        <v>241</v>
      </c>
      <c r="N3860" s="64" t="s">
        <v>254</v>
      </c>
      <c r="O3860" s="64" t="s">
        <v>568</v>
      </c>
    </row>
    <row r="3861" spans="2:15" x14ac:dyDescent="0.3">
      <c r="B3861" t="s">
        <v>1536</v>
      </c>
      <c r="C3861" t="s">
        <v>16322</v>
      </c>
      <c r="D3861" t="s">
        <v>1703</v>
      </c>
      <c r="E3861" s="64">
        <v>0</v>
      </c>
      <c r="F3861" s="64">
        <v>0</v>
      </c>
      <c r="G3861" s="47">
        <v>41236</v>
      </c>
      <c r="H3861" s="71">
        <v>10.25</v>
      </c>
      <c r="I3861" s="64">
        <v>-1</v>
      </c>
      <c r="J3861" s="64" t="s">
        <v>1538</v>
      </c>
      <c r="K3861" s="64" t="s">
        <v>2160</v>
      </c>
      <c r="L3861" s="64" t="s">
        <v>2936</v>
      </c>
      <c r="M3861" s="64" t="s">
        <v>236</v>
      </c>
      <c r="N3861" s="64" t="s">
        <v>254</v>
      </c>
      <c r="O3861" s="64" t="s">
        <v>568</v>
      </c>
    </row>
    <row r="3862" spans="2:15" x14ac:dyDescent="0.3">
      <c r="B3862" t="s">
        <v>1536</v>
      </c>
      <c r="C3862" t="s">
        <v>16380</v>
      </c>
      <c r="D3862" t="s">
        <v>1517</v>
      </c>
      <c r="E3862" s="64">
        <v>0</v>
      </c>
      <c r="F3862" s="64">
        <v>0</v>
      </c>
      <c r="G3862" s="47">
        <v>41243</v>
      </c>
      <c r="H3862" s="71">
        <v>10.25</v>
      </c>
      <c r="I3862" s="64">
        <v>-1</v>
      </c>
      <c r="J3862" s="64" t="s">
        <v>249</v>
      </c>
      <c r="K3862" s="64" t="s">
        <v>2160</v>
      </c>
      <c r="L3862" s="64" t="s">
        <v>4726</v>
      </c>
      <c r="M3862" s="64" t="s">
        <v>242</v>
      </c>
      <c r="N3862" s="64" t="s">
        <v>254</v>
      </c>
      <c r="O3862" s="64" t="s">
        <v>568</v>
      </c>
    </row>
    <row r="3863" spans="2:15" x14ac:dyDescent="0.3">
      <c r="B3863" t="s">
        <v>1536</v>
      </c>
      <c r="C3863" t="s">
        <v>11600</v>
      </c>
      <c r="D3863" t="s">
        <v>11525</v>
      </c>
      <c r="E3863" s="64">
        <v>0</v>
      </c>
      <c r="F3863" s="64">
        <v>0</v>
      </c>
      <c r="G3863" s="47">
        <v>41237</v>
      </c>
      <c r="H3863" s="71">
        <v>10.25</v>
      </c>
      <c r="I3863" s="64">
        <v>32218</v>
      </c>
      <c r="J3863" s="64" t="s">
        <v>1538</v>
      </c>
      <c r="K3863" s="64" t="s">
        <v>2160</v>
      </c>
      <c r="L3863" s="64" t="s">
        <v>2992</v>
      </c>
      <c r="M3863" s="64" t="s">
        <v>242</v>
      </c>
      <c r="N3863" s="64" t="s">
        <v>254</v>
      </c>
      <c r="O3863" s="64" t="s">
        <v>568</v>
      </c>
    </row>
    <row r="3864" spans="2:15" x14ac:dyDescent="0.3">
      <c r="B3864" t="s">
        <v>1536</v>
      </c>
      <c r="C3864" t="s">
        <v>16561</v>
      </c>
      <c r="D3864" t="s">
        <v>1560</v>
      </c>
      <c r="E3864" s="64">
        <v>0</v>
      </c>
      <c r="F3864" s="64">
        <v>0</v>
      </c>
      <c r="G3864" s="47">
        <v>41243</v>
      </c>
      <c r="H3864" s="71">
        <v>10.25</v>
      </c>
      <c r="I3864" s="64">
        <v>-1</v>
      </c>
      <c r="J3864" s="64" t="s">
        <v>1538</v>
      </c>
      <c r="K3864" s="64" t="s">
        <v>2176</v>
      </c>
      <c r="L3864" s="64" t="s">
        <v>13074</v>
      </c>
      <c r="M3864" s="64" t="s">
        <v>236</v>
      </c>
      <c r="N3864" s="64" t="s">
        <v>254</v>
      </c>
      <c r="O3864" s="64" t="s">
        <v>568</v>
      </c>
    </row>
    <row r="3865" spans="2:15" x14ac:dyDescent="0.3">
      <c r="B3865" t="s">
        <v>1546</v>
      </c>
      <c r="C3865" t="s">
        <v>16646</v>
      </c>
      <c r="D3865" t="s">
        <v>1671</v>
      </c>
      <c r="E3865" s="64">
        <v>0</v>
      </c>
      <c r="F3865" s="64">
        <v>0</v>
      </c>
      <c r="G3865" s="47">
        <v>41216</v>
      </c>
      <c r="H3865" s="71">
        <v>10.25</v>
      </c>
      <c r="I3865" s="64">
        <v>-1</v>
      </c>
      <c r="J3865" s="64" t="s">
        <v>249</v>
      </c>
      <c r="K3865" s="64" t="s">
        <v>2160</v>
      </c>
      <c r="L3865" s="64" t="s">
        <v>2992</v>
      </c>
      <c r="M3865" s="64" t="s">
        <v>236</v>
      </c>
      <c r="N3865" s="64" t="s">
        <v>254</v>
      </c>
      <c r="O3865" s="64" t="s">
        <v>568</v>
      </c>
    </row>
    <row r="3866" spans="2:15" x14ac:dyDescent="0.3">
      <c r="B3866" t="s">
        <v>1536</v>
      </c>
      <c r="C3866" t="s">
        <v>16656</v>
      </c>
      <c r="D3866" t="s">
        <v>2201</v>
      </c>
      <c r="E3866" s="64">
        <v>0</v>
      </c>
      <c r="F3866" s="64">
        <v>0</v>
      </c>
      <c r="G3866" s="47">
        <v>41243</v>
      </c>
      <c r="H3866" s="71">
        <v>10.25</v>
      </c>
      <c r="I3866" s="64">
        <v>147627</v>
      </c>
      <c r="J3866" s="64" t="s">
        <v>249</v>
      </c>
      <c r="K3866" s="64" t="s">
        <v>2160</v>
      </c>
      <c r="L3866" s="64" t="s">
        <v>3939</v>
      </c>
      <c r="M3866" s="64" t="s">
        <v>246</v>
      </c>
      <c r="N3866" s="64" t="s">
        <v>254</v>
      </c>
      <c r="O3866" s="64" t="s">
        <v>568</v>
      </c>
    </row>
    <row r="3867" spans="2:15" x14ac:dyDescent="0.3">
      <c r="B3867" t="s">
        <v>1536</v>
      </c>
      <c r="C3867" t="s">
        <v>16667</v>
      </c>
      <c r="D3867" t="s">
        <v>1920</v>
      </c>
      <c r="E3867" s="64">
        <v>0</v>
      </c>
      <c r="F3867" s="64">
        <v>0</v>
      </c>
      <c r="G3867" s="47">
        <v>41243</v>
      </c>
      <c r="H3867" s="71">
        <v>10.25</v>
      </c>
      <c r="I3867" s="64">
        <v>87585</v>
      </c>
      <c r="J3867" s="64" t="s">
        <v>249</v>
      </c>
      <c r="K3867" s="64" t="s">
        <v>2160</v>
      </c>
      <c r="L3867" s="64" t="s">
        <v>8133</v>
      </c>
      <c r="M3867" s="64" t="s">
        <v>242</v>
      </c>
      <c r="N3867" s="64" t="s">
        <v>254</v>
      </c>
      <c r="O3867" s="64" t="s">
        <v>568</v>
      </c>
    </row>
    <row r="3868" spans="2:15" x14ac:dyDescent="0.3">
      <c r="B3868" t="s">
        <v>1536</v>
      </c>
      <c r="C3868" t="s">
        <v>16836</v>
      </c>
      <c r="D3868" t="s">
        <v>427</v>
      </c>
      <c r="E3868" s="64">
        <v>0</v>
      </c>
      <c r="F3868" s="64">
        <v>0</v>
      </c>
      <c r="G3868" s="47">
        <v>41243</v>
      </c>
      <c r="H3868" s="71">
        <v>10.25</v>
      </c>
      <c r="I3868" s="64">
        <v>-1</v>
      </c>
      <c r="J3868" s="64" t="s">
        <v>249</v>
      </c>
      <c r="K3868" s="64" t="s">
        <v>1535</v>
      </c>
      <c r="L3868" s="64" t="s">
        <v>1535</v>
      </c>
      <c r="M3868" s="64" t="s">
        <v>242</v>
      </c>
      <c r="N3868" s="64" t="s">
        <v>254</v>
      </c>
      <c r="O3868" s="64" t="s">
        <v>568</v>
      </c>
    </row>
    <row r="3869" spans="2:15" x14ac:dyDescent="0.3">
      <c r="B3869" t="s">
        <v>1536</v>
      </c>
      <c r="C3869" t="s">
        <v>16870</v>
      </c>
      <c r="D3869" t="s">
        <v>415</v>
      </c>
      <c r="E3869" s="64">
        <v>0</v>
      </c>
      <c r="F3869" s="64">
        <v>0</v>
      </c>
      <c r="G3869" s="47">
        <v>41242</v>
      </c>
      <c r="H3869" s="71">
        <v>10.25</v>
      </c>
      <c r="I3869" s="64">
        <v>-1</v>
      </c>
      <c r="J3869" s="64" t="s">
        <v>1538</v>
      </c>
      <c r="K3869" s="64" t="s">
        <v>1535</v>
      </c>
      <c r="L3869" s="64" t="s">
        <v>1535</v>
      </c>
      <c r="M3869" s="64" t="s">
        <v>246</v>
      </c>
      <c r="N3869" s="64" t="s">
        <v>254</v>
      </c>
      <c r="O3869" s="64" t="s">
        <v>568</v>
      </c>
    </row>
    <row r="3870" spans="2:15" x14ac:dyDescent="0.3">
      <c r="B3870" t="s">
        <v>1536</v>
      </c>
      <c r="C3870" t="s">
        <v>17075</v>
      </c>
      <c r="D3870" t="s">
        <v>412</v>
      </c>
      <c r="E3870" s="64">
        <v>0</v>
      </c>
      <c r="F3870" s="64">
        <v>0</v>
      </c>
      <c r="G3870" s="47">
        <v>41225</v>
      </c>
      <c r="H3870" s="71">
        <v>10.25</v>
      </c>
      <c r="I3870" s="64">
        <v>-1</v>
      </c>
      <c r="J3870" s="64" t="s">
        <v>249</v>
      </c>
      <c r="K3870" s="64" t="s">
        <v>1535</v>
      </c>
      <c r="L3870" s="64" t="s">
        <v>1535</v>
      </c>
      <c r="M3870" s="64" t="s">
        <v>242</v>
      </c>
      <c r="N3870" s="64" t="s">
        <v>254</v>
      </c>
      <c r="O3870" s="64" t="s">
        <v>568</v>
      </c>
    </row>
    <row r="3871" spans="2:15" x14ac:dyDescent="0.3">
      <c r="B3871" t="s">
        <v>1536</v>
      </c>
      <c r="C3871" t="s">
        <v>17142</v>
      </c>
      <c r="D3871" t="s">
        <v>474</v>
      </c>
      <c r="E3871" s="64">
        <v>0</v>
      </c>
      <c r="F3871" s="64">
        <v>0</v>
      </c>
      <c r="G3871" s="47">
        <v>41243</v>
      </c>
      <c r="H3871" s="71">
        <v>10.25</v>
      </c>
      <c r="I3871" s="64">
        <v>-1</v>
      </c>
      <c r="J3871" s="64" t="s">
        <v>249</v>
      </c>
      <c r="K3871" s="64" t="s">
        <v>1535</v>
      </c>
      <c r="L3871" s="64" t="s">
        <v>1535</v>
      </c>
      <c r="M3871" s="64" t="s">
        <v>241</v>
      </c>
      <c r="N3871" s="64" t="s">
        <v>254</v>
      </c>
      <c r="O3871" s="64" t="s">
        <v>568</v>
      </c>
    </row>
    <row r="3872" spans="2:15" x14ac:dyDescent="0.3">
      <c r="B3872" t="s">
        <v>1536</v>
      </c>
      <c r="C3872" t="s">
        <v>17409</v>
      </c>
      <c r="D3872" t="s">
        <v>1589</v>
      </c>
      <c r="E3872" s="64">
        <v>0</v>
      </c>
      <c r="F3872" s="64">
        <v>0</v>
      </c>
      <c r="G3872" s="47">
        <v>41241</v>
      </c>
      <c r="H3872" s="71">
        <v>10.25</v>
      </c>
      <c r="I3872" s="64">
        <v>-1</v>
      </c>
      <c r="J3872" s="64" t="s">
        <v>249</v>
      </c>
      <c r="K3872" s="64" t="s">
        <v>1535</v>
      </c>
      <c r="L3872" s="64" t="s">
        <v>1535</v>
      </c>
      <c r="M3872" s="64" t="s">
        <v>236</v>
      </c>
      <c r="N3872" s="64" t="s">
        <v>254</v>
      </c>
      <c r="O3872" s="64" t="s">
        <v>568</v>
      </c>
    </row>
    <row r="3873" spans="2:15" x14ac:dyDescent="0.3">
      <c r="B3873" t="s">
        <v>1536</v>
      </c>
      <c r="C3873" t="s">
        <v>17494</v>
      </c>
      <c r="D3873" t="s">
        <v>1601</v>
      </c>
      <c r="E3873" s="64">
        <v>0</v>
      </c>
      <c r="F3873" s="64">
        <v>0</v>
      </c>
      <c r="G3873" s="47">
        <v>41239</v>
      </c>
      <c r="H3873" s="71">
        <v>10.25</v>
      </c>
      <c r="I3873" s="64">
        <v>-1</v>
      </c>
      <c r="J3873" s="64" t="s">
        <v>249</v>
      </c>
      <c r="K3873" s="64" t="s">
        <v>1535</v>
      </c>
      <c r="L3873" s="64" t="s">
        <v>1535</v>
      </c>
      <c r="M3873" s="64" t="s">
        <v>236</v>
      </c>
      <c r="N3873" s="64" t="s">
        <v>254</v>
      </c>
      <c r="O3873" s="64" t="s">
        <v>568</v>
      </c>
    </row>
    <row r="3874" spans="2:15" x14ac:dyDescent="0.3">
      <c r="B3874" t="s">
        <v>1536</v>
      </c>
      <c r="C3874" t="s">
        <v>11564</v>
      </c>
      <c r="D3874" t="s">
        <v>11531</v>
      </c>
      <c r="E3874" s="64">
        <v>0</v>
      </c>
      <c r="F3874" s="64">
        <v>0</v>
      </c>
      <c r="G3874" s="47">
        <v>41201</v>
      </c>
      <c r="H3874" s="71">
        <v>10.333333333333334</v>
      </c>
      <c r="I3874" s="64">
        <v>258218</v>
      </c>
      <c r="J3874" s="64" t="s">
        <v>1538</v>
      </c>
      <c r="K3874" s="64" t="s">
        <v>2160</v>
      </c>
      <c r="L3874" s="64" t="s">
        <v>4394</v>
      </c>
      <c r="M3874" s="64" t="s">
        <v>236</v>
      </c>
      <c r="N3874" s="64" t="s">
        <v>254</v>
      </c>
      <c r="O3874" s="64" t="s">
        <v>568</v>
      </c>
    </row>
    <row r="3875" spans="2:15" x14ac:dyDescent="0.3">
      <c r="B3875" t="s">
        <v>1536</v>
      </c>
      <c r="C3875" t="s">
        <v>13030</v>
      </c>
      <c r="D3875" t="s">
        <v>2282</v>
      </c>
      <c r="E3875" s="64">
        <v>0</v>
      </c>
      <c r="F3875" s="64">
        <v>0</v>
      </c>
      <c r="G3875" s="47">
        <v>41213</v>
      </c>
      <c r="H3875" s="71">
        <v>10.333333333333334</v>
      </c>
      <c r="I3875" s="64">
        <v>146387</v>
      </c>
      <c r="J3875" s="64" t="s">
        <v>249</v>
      </c>
      <c r="K3875" s="64" t="s">
        <v>2160</v>
      </c>
      <c r="L3875" s="64" t="s">
        <v>2941</v>
      </c>
      <c r="M3875" s="64" t="s">
        <v>246</v>
      </c>
      <c r="N3875" s="64" t="s">
        <v>254</v>
      </c>
      <c r="O3875" s="64" t="s">
        <v>568</v>
      </c>
    </row>
    <row r="3876" spans="2:15" x14ac:dyDescent="0.3">
      <c r="B3876" t="s">
        <v>1536</v>
      </c>
      <c r="C3876" t="s">
        <v>13261</v>
      </c>
      <c r="D3876" t="s">
        <v>1675</v>
      </c>
      <c r="E3876" s="64">
        <v>1</v>
      </c>
      <c r="F3876" s="64">
        <v>4304.3900000000003</v>
      </c>
      <c r="G3876" s="47">
        <v>41199</v>
      </c>
      <c r="H3876" s="71">
        <v>10.333333333333334</v>
      </c>
      <c r="I3876" s="64">
        <v>-1</v>
      </c>
      <c r="J3876" s="64" t="s">
        <v>1538</v>
      </c>
      <c r="K3876" s="64" t="s">
        <v>2160</v>
      </c>
      <c r="L3876" s="64" t="s">
        <v>2925</v>
      </c>
      <c r="M3876" s="64" t="s">
        <v>242</v>
      </c>
      <c r="N3876" s="64" t="s">
        <v>254</v>
      </c>
      <c r="O3876" s="64" t="s">
        <v>568</v>
      </c>
    </row>
    <row r="3877" spans="2:15" x14ac:dyDescent="0.3">
      <c r="B3877" t="s">
        <v>1536</v>
      </c>
      <c r="C3877" t="s">
        <v>13563</v>
      </c>
      <c r="D3877" t="s">
        <v>1774</v>
      </c>
      <c r="E3877" s="64">
        <v>0</v>
      </c>
      <c r="F3877" s="64">
        <v>0</v>
      </c>
      <c r="G3877" s="47">
        <v>41212</v>
      </c>
      <c r="H3877" s="71">
        <v>10.333333333333334</v>
      </c>
      <c r="I3877" s="64">
        <v>-1</v>
      </c>
      <c r="J3877" s="64" t="s">
        <v>1538</v>
      </c>
      <c r="K3877" s="64" t="s">
        <v>2160</v>
      </c>
      <c r="L3877" s="64" t="s">
        <v>2936</v>
      </c>
      <c r="M3877" s="64" t="s">
        <v>239</v>
      </c>
      <c r="N3877" s="64" t="s">
        <v>254</v>
      </c>
      <c r="O3877" s="64" t="s">
        <v>568</v>
      </c>
    </row>
    <row r="3878" spans="2:15" x14ac:dyDescent="0.3">
      <c r="B3878" t="s">
        <v>1536</v>
      </c>
      <c r="C3878" t="s">
        <v>13970</v>
      </c>
      <c r="D3878" t="s">
        <v>13345</v>
      </c>
      <c r="E3878" s="64">
        <v>0</v>
      </c>
      <c r="F3878" s="64">
        <v>0</v>
      </c>
      <c r="G3878" s="47">
        <v>41186</v>
      </c>
      <c r="H3878" s="71">
        <v>10.333333333333334</v>
      </c>
      <c r="I3878" s="64">
        <v>-1</v>
      </c>
      <c r="J3878" s="64" t="s">
        <v>249</v>
      </c>
      <c r="K3878" s="64" t="s">
        <v>2173</v>
      </c>
      <c r="L3878" s="64" t="s">
        <v>4235</v>
      </c>
      <c r="M3878" s="64" t="s">
        <v>241</v>
      </c>
      <c r="N3878" s="64" t="s">
        <v>254</v>
      </c>
      <c r="O3878" s="64" t="s">
        <v>568</v>
      </c>
    </row>
    <row r="3879" spans="2:15" x14ac:dyDescent="0.3">
      <c r="B3879" t="s">
        <v>1536</v>
      </c>
      <c r="C3879" t="s">
        <v>14192</v>
      </c>
      <c r="D3879" t="s">
        <v>13991</v>
      </c>
      <c r="E3879" s="64">
        <v>0</v>
      </c>
      <c r="F3879" s="64">
        <v>0</v>
      </c>
      <c r="G3879" s="47">
        <v>41200</v>
      </c>
      <c r="H3879" s="71">
        <v>10.333333333333334</v>
      </c>
      <c r="I3879" s="64">
        <v>-1</v>
      </c>
      <c r="J3879" s="64" t="s">
        <v>249</v>
      </c>
      <c r="K3879" s="64" t="s">
        <v>2160</v>
      </c>
      <c r="L3879" s="64" t="s">
        <v>4235</v>
      </c>
      <c r="M3879" s="64" t="s">
        <v>236</v>
      </c>
      <c r="N3879" s="64" t="s">
        <v>254</v>
      </c>
      <c r="O3879" s="64" t="s">
        <v>568</v>
      </c>
    </row>
    <row r="3880" spans="2:15" x14ac:dyDescent="0.3">
      <c r="B3880" t="s">
        <v>1536</v>
      </c>
      <c r="C3880" t="s">
        <v>14664</v>
      </c>
      <c r="D3880" t="s">
        <v>13768</v>
      </c>
      <c r="E3880" s="64">
        <v>0</v>
      </c>
      <c r="F3880" s="64">
        <v>0</v>
      </c>
      <c r="G3880" s="47">
        <v>41183</v>
      </c>
      <c r="H3880" s="71">
        <v>10.333333333333334</v>
      </c>
      <c r="I3880" s="64">
        <v>-1</v>
      </c>
      <c r="J3880" s="64" t="s">
        <v>249</v>
      </c>
      <c r="K3880" s="64" t="s">
        <v>2160</v>
      </c>
      <c r="L3880" s="64" t="s">
        <v>2936</v>
      </c>
      <c r="M3880" s="64" t="s">
        <v>241</v>
      </c>
      <c r="N3880" s="64" t="s">
        <v>254</v>
      </c>
      <c r="O3880" s="64" t="s">
        <v>568</v>
      </c>
    </row>
    <row r="3881" spans="2:15" x14ac:dyDescent="0.3">
      <c r="B3881" t="s">
        <v>1536</v>
      </c>
      <c r="C3881" t="s">
        <v>14709</v>
      </c>
      <c r="D3881" t="s">
        <v>1932</v>
      </c>
      <c r="E3881" s="64">
        <v>0</v>
      </c>
      <c r="F3881" s="64">
        <v>0</v>
      </c>
      <c r="G3881" s="47">
        <v>41206</v>
      </c>
      <c r="H3881" s="71">
        <v>10.333333333333334</v>
      </c>
      <c r="I3881" s="64">
        <v>120614</v>
      </c>
      <c r="J3881" s="64" t="s">
        <v>249</v>
      </c>
      <c r="K3881" s="64" t="s">
        <v>2160</v>
      </c>
      <c r="L3881" s="64" t="s">
        <v>2925</v>
      </c>
      <c r="M3881" s="64" t="s">
        <v>242</v>
      </c>
      <c r="N3881" s="64" t="s">
        <v>254</v>
      </c>
      <c r="O3881" s="64" t="s">
        <v>568</v>
      </c>
    </row>
    <row r="3882" spans="2:15" x14ac:dyDescent="0.3">
      <c r="B3882" t="s">
        <v>1536</v>
      </c>
      <c r="C3882" t="s">
        <v>14759</v>
      </c>
      <c r="D3882" t="s">
        <v>2245</v>
      </c>
      <c r="E3882" s="64">
        <v>0</v>
      </c>
      <c r="F3882" s="64">
        <v>0</v>
      </c>
      <c r="G3882" s="47">
        <v>41183</v>
      </c>
      <c r="H3882" s="71">
        <v>10.333333333333334</v>
      </c>
      <c r="I3882" s="64">
        <v>43389</v>
      </c>
      <c r="J3882" s="64" t="s">
        <v>1538</v>
      </c>
      <c r="K3882" s="64" t="s">
        <v>2160</v>
      </c>
      <c r="L3882" s="64" t="s">
        <v>14760</v>
      </c>
      <c r="M3882" s="64" t="s">
        <v>236</v>
      </c>
      <c r="N3882" s="64" t="s">
        <v>254</v>
      </c>
      <c r="O3882" s="64" t="s">
        <v>568</v>
      </c>
    </row>
    <row r="3883" spans="2:15" x14ac:dyDescent="0.3">
      <c r="B3883" t="s">
        <v>1536</v>
      </c>
      <c r="C3883" t="s">
        <v>15015</v>
      </c>
      <c r="D3883" t="s">
        <v>411</v>
      </c>
      <c r="E3883" s="64">
        <v>0</v>
      </c>
      <c r="F3883" s="64">
        <v>0</v>
      </c>
      <c r="G3883" s="47">
        <v>41211</v>
      </c>
      <c r="H3883" s="71">
        <v>10.333333333333334</v>
      </c>
      <c r="I3883" s="64">
        <v>-1</v>
      </c>
      <c r="J3883" s="64" t="s">
        <v>249</v>
      </c>
      <c r="K3883" s="64" t="s">
        <v>2160</v>
      </c>
      <c r="L3883" s="64" t="s">
        <v>15016</v>
      </c>
      <c r="M3883" s="64" t="s">
        <v>236</v>
      </c>
      <c r="N3883" s="64" t="s">
        <v>254</v>
      </c>
      <c r="O3883" s="64" t="s">
        <v>568</v>
      </c>
    </row>
    <row r="3884" spans="2:15" x14ac:dyDescent="0.3">
      <c r="B3884" t="s">
        <v>1536</v>
      </c>
      <c r="C3884" t="s">
        <v>15209</v>
      </c>
      <c r="D3884" t="s">
        <v>13345</v>
      </c>
      <c r="E3884" s="64">
        <v>0</v>
      </c>
      <c r="F3884" s="64">
        <v>0</v>
      </c>
      <c r="G3884" s="47">
        <v>41213</v>
      </c>
      <c r="H3884" s="71">
        <v>10.333333333333334</v>
      </c>
      <c r="I3884" s="64">
        <v>-1</v>
      </c>
      <c r="J3884" s="64" t="s">
        <v>249</v>
      </c>
      <c r="K3884" s="64" t="s">
        <v>2160</v>
      </c>
      <c r="L3884" s="64" t="s">
        <v>5722</v>
      </c>
      <c r="M3884" s="64" t="s">
        <v>236</v>
      </c>
      <c r="N3884" s="64" t="s">
        <v>254</v>
      </c>
      <c r="O3884" s="64" t="s">
        <v>568</v>
      </c>
    </row>
    <row r="3885" spans="2:15" x14ac:dyDescent="0.3">
      <c r="B3885" t="s">
        <v>1536</v>
      </c>
      <c r="C3885" t="s">
        <v>15791</v>
      </c>
      <c r="D3885" t="s">
        <v>1421</v>
      </c>
      <c r="E3885" s="64">
        <v>0</v>
      </c>
      <c r="F3885" s="64">
        <v>0</v>
      </c>
      <c r="G3885" s="47">
        <v>41212</v>
      </c>
      <c r="H3885" s="71">
        <v>10.333333333333334</v>
      </c>
      <c r="I3885" s="64">
        <v>-1</v>
      </c>
      <c r="J3885" s="64" t="s">
        <v>1538</v>
      </c>
      <c r="K3885" s="64" t="s">
        <v>2160</v>
      </c>
      <c r="L3885" s="64" t="s">
        <v>7837</v>
      </c>
      <c r="M3885" s="64" t="s">
        <v>242</v>
      </c>
      <c r="N3885" s="64" t="s">
        <v>254</v>
      </c>
      <c r="O3885" s="64" t="s">
        <v>568</v>
      </c>
    </row>
    <row r="3886" spans="2:15" x14ac:dyDescent="0.3">
      <c r="B3886" t="s">
        <v>1536</v>
      </c>
      <c r="C3886" t="s">
        <v>15977</v>
      </c>
      <c r="D3886" t="s">
        <v>1666</v>
      </c>
      <c r="E3886" s="64">
        <v>0</v>
      </c>
      <c r="F3886" s="64">
        <v>0</v>
      </c>
      <c r="G3886" s="47">
        <v>41183</v>
      </c>
      <c r="H3886" s="71">
        <v>10.333333333333334</v>
      </c>
      <c r="I3886" s="64">
        <v>-1</v>
      </c>
      <c r="J3886" s="64" t="s">
        <v>249</v>
      </c>
      <c r="K3886" s="64" t="s">
        <v>2160</v>
      </c>
      <c r="L3886" s="64" t="s">
        <v>2992</v>
      </c>
      <c r="M3886" s="64" t="s">
        <v>241</v>
      </c>
      <c r="N3886" s="64" t="s">
        <v>254</v>
      </c>
      <c r="O3886" s="64" t="s">
        <v>568</v>
      </c>
    </row>
    <row r="3887" spans="2:15" x14ac:dyDescent="0.3">
      <c r="B3887" t="s">
        <v>1536</v>
      </c>
      <c r="C3887" t="s">
        <v>16342</v>
      </c>
      <c r="D3887" t="s">
        <v>2330</v>
      </c>
      <c r="E3887" s="64">
        <v>0</v>
      </c>
      <c r="F3887" s="64">
        <v>0</v>
      </c>
      <c r="G3887" s="47">
        <v>41213</v>
      </c>
      <c r="H3887" s="71">
        <v>10.333333333333334</v>
      </c>
      <c r="I3887" s="64">
        <v>104036</v>
      </c>
      <c r="J3887" s="64" t="s">
        <v>1538</v>
      </c>
      <c r="K3887" s="64" t="s">
        <v>2160</v>
      </c>
      <c r="L3887" s="64" t="s">
        <v>2992</v>
      </c>
      <c r="M3887" s="64" t="s">
        <v>246</v>
      </c>
      <c r="N3887" s="64" t="s">
        <v>254</v>
      </c>
      <c r="O3887" s="64" t="s">
        <v>568</v>
      </c>
    </row>
    <row r="3888" spans="2:15" x14ac:dyDescent="0.3">
      <c r="B3888" t="s">
        <v>1536</v>
      </c>
      <c r="C3888" t="s">
        <v>16503</v>
      </c>
      <c r="D3888" t="s">
        <v>270</v>
      </c>
      <c r="E3888" s="64">
        <v>0</v>
      </c>
      <c r="F3888" s="64">
        <v>0</v>
      </c>
      <c r="G3888" s="47">
        <v>41198</v>
      </c>
      <c r="H3888" s="71">
        <v>10.333333333333334</v>
      </c>
      <c r="I3888" s="64">
        <v>-1</v>
      </c>
      <c r="J3888" s="64" t="s">
        <v>1538</v>
      </c>
      <c r="K3888" s="64" t="s">
        <v>2173</v>
      </c>
      <c r="L3888" s="64" t="s">
        <v>4235</v>
      </c>
      <c r="M3888" s="64" t="s">
        <v>241</v>
      </c>
      <c r="N3888" s="64" t="s">
        <v>254</v>
      </c>
      <c r="O3888" s="64" t="s">
        <v>568</v>
      </c>
    </row>
    <row r="3889" spans="2:15" x14ac:dyDescent="0.3">
      <c r="B3889" t="s">
        <v>1536</v>
      </c>
      <c r="C3889" t="s">
        <v>17071</v>
      </c>
      <c r="D3889" t="s">
        <v>471</v>
      </c>
      <c r="E3889" s="64">
        <v>0</v>
      </c>
      <c r="F3889" s="64">
        <v>0</v>
      </c>
      <c r="G3889" s="47">
        <v>41183</v>
      </c>
      <c r="H3889" s="71">
        <v>10.333333333333334</v>
      </c>
      <c r="I3889" s="64">
        <v>-1</v>
      </c>
      <c r="J3889" s="64" t="s">
        <v>1538</v>
      </c>
      <c r="K3889" s="64" t="s">
        <v>1535</v>
      </c>
      <c r="L3889" s="64" t="s">
        <v>1535</v>
      </c>
      <c r="M3889" s="64" t="s">
        <v>242</v>
      </c>
      <c r="N3889" s="64" t="s">
        <v>254</v>
      </c>
      <c r="O3889" s="64" t="s">
        <v>568</v>
      </c>
    </row>
    <row r="3890" spans="2:15" x14ac:dyDescent="0.3">
      <c r="B3890" t="s">
        <v>1536</v>
      </c>
      <c r="C3890" t="s">
        <v>17202</v>
      </c>
      <c r="D3890" t="s">
        <v>1714</v>
      </c>
      <c r="E3890" s="64">
        <v>0</v>
      </c>
      <c r="F3890" s="64">
        <v>0</v>
      </c>
      <c r="G3890" s="47">
        <v>41183</v>
      </c>
      <c r="H3890" s="71">
        <v>10.333333333333334</v>
      </c>
      <c r="I3890" s="64">
        <v>-1</v>
      </c>
      <c r="J3890" s="64" t="s">
        <v>249</v>
      </c>
      <c r="K3890" s="64" t="s">
        <v>1535</v>
      </c>
      <c r="L3890" s="64" t="s">
        <v>1535</v>
      </c>
      <c r="M3890" s="64" t="s">
        <v>241</v>
      </c>
      <c r="N3890" s="64" t="s">
        <v>254</v>
      </c>
      <c r="O3890" s="64" t="s">
        <v>568</v>
      </c>
    </row>
    <row r="3891" spans="2:15" x14ac:dyDescent="0.3">
      <c r="B3891" t="s">
        <v>1536</v>
      </c>
      <c r="C3891" t="s">
        <v>17581</v>
      </c>
      <c r="D3891" t="s">
        <v>2732</v>
      </c>
      <c r="E3891" s="64">
        <v>0</v>
      </c>
      <c r="F3891" s="64">
        <v>0</v>
      </c>
      <c r="G3891" s="47">
        <v>41213</v>
      </c>
      <c r="H3891" s="71">
        <v>10.333333333333334</v>
      </c>
      <c r="I3891" s="64">
        <v>-1</v>
      </c>
      <c r="J3891" s="64" t="s">
        <v>249</v>
      </c>
      <c r="K3891" s="64" t="s">
        <v>1535</v>
      </c>
      <c r="L3891" s="64" t="s">
        <v>1535</v>
      </c>
      <c r="M3891" s="64" t="s">
        <v>236</v>
      </c>
      <c r="N3891" s="64" t="s">
        <v>254</v>
      </c>
      <c r="O3891" s="64" t="s">
        <v>568</v>
      </c>
    </row>
    <row r="3892" spans="2:15" x14ac:dyDescent="0.3">
      <c r="B3892" t="s">
        <v>1536</v>
      </c>
      <c r="C3892" t="s">
        <v>17688</v>
      </c>
      <c r="D3892" t="s">
        <v>494</v>
      </c>
      <c r="E3892" s="64">
        <v>0</v>
      </c>
      <c r="F3892" s="64">
        <v>0</v>
      </c>
      <c r="G3892" s="47">
        <v>41183</v>
      </c>
      <c r="H3892" s="71">
        <v>10.333333333333334</v>
      </c>
      <c r="I3892" s="64">
        <v>-1</v>
      </c>
      <c r="J3892" s="64" t="s">
        <v>249</v>
      </c>
      <c r="K3892" s="64" t="s">
        <v>1535</v>
      </c>
      <c r="L3892" s="64" t="s">
        <v>1535</v>
      </c>
      <c r="M3892" s="64" t="s">
        <v>236</v>
      </c>
      <c r="N3892" s="64" t="s">
        <v>254</v>
      </c>
      <c r="O3892" s="64" t="s">
        <v>568</v>
      </c>
    </row>
    <row r="3893" spans="2:15" x14ac:dyDescent="0.3">
      <c r="B3893" t="s">
        <v>1536</v>
      </c>
      <c r="C3893" t="s">
        <v>12357</v>
      </c>
      <c r="D3893" t="s">
        <v>437</v>
      </c>
      <c r="E3893" s="64">
        <v>0</v>
      </c>
      <c r="F3893" s="64">
        <v>0</v>
      </c>
      <c r="G3893" s="47">
        <v>41157</v>
      </c>
      <c r="H3893" s="71">
        <v>10.416666666666666</v>
      </c>
      <c r="I3893" s="64">
        <v>-1</v>
      </c>
      <c r="J3893" s="64" t="s">
        <v>1538</v>
      </c>
      <c r="K3893" s="64" t="s">
        <v>1535</v>
      </c>
      <c r="L3893" s="64" t="s">
        <v>1535</v>
      </c>
      <c r="M3893" s="64" t="s">
        <v>242</v>
      </c>
      <c r="N3893" s="64" t="s">
        <v>254</v>
      </c>
      <c r="O3893" s="64" t="s">
        <v>568</v>
      </c>
    </row>
    <row r="3894" spans="2:15" x14ac:dyDescent="0.3">
      <c r="B3894" t="s">
        <v>1536</v>
      </c>
      <c r="C3894" t="s">
        <v>12619</v>
      </c>
      <c r="D3894" t="s">
        <v>523</v>
      </c>
      <c r="E3894" s="64">
        <v>0</v>
      </c>
      <c r="F3894" s="64">
        <v>0</v>
      </c>
      <c r="G3894" s="47">
        <v>41174</v>
      </c>
      <c r="H3894" s="71">
        <v>10.416666666666666</v>
      </c>
      <c r="I3894" s="64">
        <v>-1</v>
      </c>
      <c r="J3894" s="64" t="s">
        <v>1538</v>
      </c>
      <c r="K3894" s="64" t="s">
        <v>1535</v>
      </c>
      <c r="L3894" s="64" t="s">
        <v>1535</v>
      </c>
      <c r="M3894" s="64" t="s">
        <v>242</v>
      </c>
      <c r="N3894" s="64" t="s">
        <v>254</v>
      </c>
      <c r="O3894" s="64" t="s">
        <v>568</v>
      </c>
    </row>
    <row r="3895" spans="2:15" x14ac:dyDescent="0.3">
      <c r="B3895" t="s">
        <v>1536</v>
      </c>
      <c r="C3895" t="s">
        <v>12850</v>
      </c>
      <c r="D3895" t="s">
        <v>255</v>
      </c>
      <c r="E3895" s="64">
        <v>0</v>
      </c>
      <c r="F3895" s="64">
        <v>0</v>
      </c>
      <c r="G3895" s="47">
        <v>41166</v>
      </c>
      <c r="H3895" s="71">
        <v>10.416666666666666</v>
      </c>
      <c r="I3895" s="64">
        <v>-1</v>
      </c>
      <c r="J3895" s="64" t="s">
        <v>1538</v>
      </c>
      <c r="K3895" s="64" t="s">
        <v>1535</v>
      </c>
      <c r="L3895" s="64" t="s">
        <v>1535</v>
      </c>
      <c r="M3895" s="64" t="s">
        <v>242</v>
      </c>
      <c r="N3895" s="64" t="s">
        <v>254</v>
      </c>
      <c r="O3895" s="64" t="s">
        <v>568</v>
      </c>
    </row>
    <row r="3896" spans="2:15" x14ac:dyDescent="0.3">
      <c r="B3896" t="s">
        <v>1536</v>
      </c>
      <c r="C3896" t="s">
        <v>13156</v>
      </c>
      <c r="D3896" t="s">
        <v>2097</v>
      </c>
      <c r="E3896" s="64">
        <v>0</v>
      </c>
      <c r="F3896" s="64">
        <v>0</v>
      </c>
      <c r="G3896" s="47">
        <v>41181</v>
      </c>
      <c r="H3896" s="71">
        <v>10.416666666666666</v>
      </c>
      <c r="I3896" s="64">
        <v>-1</v>
      </c>
      <c r="J3896" s="64" t="s">
        <v>249</v>
      </c>
      <c r="K3896" s="64" t="s">
        <v>2160</v>
      </c>
      <c r="L3896" s="64" t="s">
        <v>13157</v>
      </c>
      <c r="M3896" s="64" t="s">
        <v>236</v>
      </c>
      <c r="N3896" s="64" t="s">
        <v>254</v>
      </c>
      <c r="O3896" s="64" t="s">
        <v>568</v>
      </c>
    </row>
    <row r="3897" spans="2:15" x14ac:dyDescent="0.3">
      <c r="B3897" t="s">
        <v>1536</v>
      </c>
      <c r="C3897" t="s">
        <v>13603</v>
      </c>
      <c r="D3897" t="s">
        <v>2365</v>
      </c>
      <c r="E3897" s="64">
        <v>0</v>
      </c>
      <c r="F3897" s="64">
        <v>0</v>
      </c>
      <c r="G3897" s="47">
        <v>41169</v>
      </c>
      <c r="H3897" s="71">
        <v>10.416666666666666</v>
      </c>
      <c r="I3897" s="64">
        <v>65748</v>
      </c>
      <c r="J3897" s="64" t="s">
        <v>1538</v>
      </c>
      <c r="K3897" s="64" t="s">
        <v>2160</v>
      </c>
      <c r="L3897" s="64" t="s">
        <v>3939</v>
      </c>
      <c r="M3897" s="64" t="s">
        <v>246</v>
      </c>
      <c r="N3897" s="64" t="s">
        <v>254</v>
      </c>
      <c r="O3897" s="64" t="s">
        <v>568</v>
      </c>
    </row>
    <row r="3898" spans="2:15" x14ac:dyDescent="0.3">
      <c r="B3898" t="s">
        <v>1536</v>
      </c>
      <c r="C3898" t="s">
        <v>14066</v>
      </c>
      <c r="D3898" t="s">
        <v>1976</v>
      </c>
      <c r="E3898" s="64">
        <v>0</v>
      </c>
      <c r="F3898" s="64">
        <v>0</v>
      </c>
      <c r="G3898" s="47">
        <v>41176</v>
      </c>
      <c r="H3898" s="71">
        <v>10.416666666666666</v>
      </c>
      <c r="I3898" s="64">
        <v>-1</v>
      </c>
      <c r="J3898" s="64" t="s">
        <v>249</v>
      </c>
      <c r="K3898" s="64" t="s">
        <v>2160</v>
      </c>
      <c r="L3898" s="64" t="s">
        <v>2971</v>
      </c>
      <c r="M3898" s="64" t="s">
        <v>246</v>
      </c>
      <c r="N3898" s="64" t="s">
        <v>254</v>
      </c>
      <c r="O3898" s="64" t="s">
        <v>568</v>
      </c>
    </row>
    <row r="3899" spans="2:15" x14ac:dyDescent="0.3">
      <c r="B3899" t="s">
        <v>1536</v>
      </c>
      <c r="C3899" t="s">
        <v>14357</v>
      </c>
      <c r="D3899" t="s">
        <v>1416</v>
      </c>
      <c r="E3899" s="64">
        <v>0</v>
      </c>
      <c r="F3899" s="64">
        <v>0</v>
      </c>
      <c r="G3899" s="47">
        <v>41171</v>
      </c>
      <c r="H3899" s="71">
        <v>10.416666666666666</v>
      </c>
      <c r="I3899" s="64">
        <v>-1</v>
      </c>
      <c r="J3899" s="64" t="s">
        <v>249</v>
      </c>
      <c r="K3899" s="64" t="s">
        <v>2160</v>
      </c>
      <c r="L3899" s="64" t="s">
        <v>3939</v>
      </c>
      <c r="M3899" s="64" t="s">
        <v>236</v>
      </c>
      <c r="N3899" s="64" t="s">
        <v>254</v>
      </c>
      <c r="O3899" s="64" t="s">
        <v>568</v>
      </c>
    </row>
    <row r="3900" spans="2:15" x14ac:dyDescent="0.3">
      <c r="B3900" t="s">
        <v>1536</v>
      </c>
      <c r="C3900" t="s">
        <v>15644</v>
      </c>
      <c r="D3900" t="s">
        <v>2276</v>
      </c>
      <c r="E3900" s="64">
        <v>0</v>
      </c>
      <c r="F3900" s="64">
        <v>0</v>
      </c>
      <c r="G3900" s="47">
        <v>41180</v>
      </c>
      <c r="H3900" s="71">
        <v>10.416666666666666</v>
      </c>
      <c r="I3900" s="64">
        <v>96972</v>
      </c>
      <c r="J3900" s="64" t="s">
        <v>249</v>
      </c>
      <c r="K3900" s="64" t="s">
        <v>2160</v>
      </c>
      <c r="L3900" s="64" t="s">
        <v>4235</v>
      </c>
      <c r="M3900" s="64" t="s">
        <v>236</v>
      </c>
      <c r="N3900" s="64" t="s">
        <v>254</v>
      </c>
      <c r="O3900" s="64" t="s">
        <v>568</v>
      </c>
    </row>
    <row r="3901" spans="2:15" x14ac:dyDescent="0.3">
      <c r="B3901" t="s">
        <v>1536</v>
      </c>
      <c r="C3901" t="s">
        <v>16358</v>
      </c>
      <c r="D3901" t="s">
        <v>1765</v>
      </c>
      <c r="E3901" s="64">
        <v>0</v>
      </c>
      <c r="F3901" s="64">
        <v>0</v>
      </c>
      <c r="G3901" s="47">
        <v>41170</v>
      </c>
      <c r="H3901" s="71">
        <v>10.416666666666666</v>
      </c>
      <c r="I3901" s="64">
        <v>-1</v>
      </c>
      <c r="J3901" s="64" t="s">
        <v>1538</v>
      </c>
      <c r="K3901" s="64" t="s">
        <v>2160</v>
      </c>
      <c r="L3901" s="64" t="s">
        <v>16359</v>
      </c>
      <c r="M3901" s="64" t="s">
        <v>236</v>
      </c>
      <c r="N3901" s="64" t="s">
        <v>254</v>
      </c>
      <c r="O3901" s="64" t="s">
        <v>568</v>
      </c>
    </row>
    <row r="3902" spans="2:15" x14ac:dyDescent="0.3">
      <c r="B3902" t="s">
        <v>1536</v>
      </c>
      <c r="C3902" t="s">
        <v>16493</v>
      </c>
      <c r="D3902" t="s">
        <v>1585</v>
      </c>
      <c r="E3902" s="64">
        <v>0</v>
      </c>
      <c r="F3902" s="64">
        <v>0</v>
      </c>
      <c r="G3902" s="47">
        <v>41180</v>
      </c>
      <c r="H3902" s="71">
        <v>10.416666666666666</v>
      </c>
      <c r="I3902" s="64">
        <v>-1</v>
      </c>
      <c r="J3902" s="64" t="s">
        <v>1538</v>
      </c>
      <c r="K3902" s="64" t="s">
        <v>2160</v>
      </c>
      <c r="L3902" s="64" t="s">
        <v>13195</v>
      </c>
      <c r="M3902" s="64" t="s">
        <v>236</v>
      </c>
      <c r="N3902" s="64" t="s">
        <v>254</v>
      </c>
      <c r="O3902" s="64" t="s">
        <v>568</v>
      </c>
    </row>
    <row r="3903" spans="2:15" x14ac:dyDescent="0.3">
      <c r="B3903" t="s">
        <v>1536</v>
      </c>
      <c r="C3903" t="s">
        <v>16664</v>
      </c>
      <c r="D3903" t="s">
        <v>1666</v>
      </c>
      <c r="E3903" s="64">
        <v>0</v>
      </c>
      <c r="F3903" s="64">
        <v>0</v>
      </c>
      <c r="G3903" s="47">
        <v>41176</v>
      </c>
      <c r="H3903" s="71">
        <v>10.416666666666666</v>
      </c>
      <c r="I3903" s="64">
        <v>-1</v>
      </c>
      <c r="J3903" s="64" t="s">
        <v>1538</v>
      </c>
      <c r="K3903" s="64" t="s">
        <v>2160</v>
      </c>
      <c r="L3903" s="64" t="s">
        <v>2925</v>
      </c>
      <c r="M3903" s="64" t="s">
        <v>241</v>
      </c>
      <c r="N3903" s="64" t="s">
        <v>254</v>
      </c>
      <c r="O3903" s="64" t="s">
        <v>568</v>
      </c>
    </row>
    <row r="3904" spans="2:15" x14ac:dyDescent="0.3">
      <c r="B3904" t="s">
        <v>1536</v>
      </c>
      <c r="C3904" t="s">
        <v>17544</v>
      </c>
      <c r="D3904" t="s">
        <v>487</v>
      </c>
      <c r="E3904" s="64">
        <v>0</v>
      </c>
      <c r="F3904" s="64">
        <v>0</v>
      </c>
      <c r="G3904" s="47">
        <v>41162</v>
      </c>
      <c r="H3904" s="71">
        <v>10.416666666666666</v>
      </c>
      <c r="I3904" s="64">
        <v>-1</v>
      </c>
      <c r="J3904" s="64" t="s">
        <v>1538</v>
      </c>
      <c r="K3904" s="64" t="s">
        <v>1535</v>
      </c>
      <c r="L3904" s="64" t="s">
        <v>1535</v>
      </c>
      <c r="M3904" s="64" t="s">
        <v>241</v>
      </c>
      <c r="N3904" s="64" t="s">
        <v>254</v>
      </c>
      <c r="O3904" s="64" t="s">
        <v>568</v>
      </c>
    </row>
    <row r="3905" spans="2:15" x14ac:dyDescent="0.3">
      <c r="B3905" t="s">
        <v>1536</v>
      </c>
      <c r="C3905" t="s">
        <v>17606</v>
      </c>
      <c r="D3905" t="s">
        <v>12892</v>
      </c>
      <c r="E3905" s="64">
        <v>0</v>
      </c>
      <c r="F3905" s="64">
        <v>0</v>
      </c>
      <c r="G3905" s="47">
        <v>41180</v>
      </c>
      <c r="H3905" s="71">
        <v>10.416666666666666</v>
      </c>
      <c r="I3905" s="64">
        <v>-1</v>
      </c>
      <c r="J3905" s="64" t="s">
        <v>249</v>
      </c>
      <c r="K3905" s="64" t="s">
        <v>1535</v>
      </c>
      <c r="L3905" s="64" t="s">
        <v>1535</v>
      </c>
      <c r="M3905" s="64" t="s">
        <v>236</v>
      </c>
      <c r="N3905" s="64" t="s">
        <v>254</v>
      </c>
      <c r="O3905" s="64" t="s">
        <v>568</v>
      </c>
    </row>
    <row r="3906" spans="2:15" x14ac:dyDescent="0.3">
      <c r="B3906" t="s">
        <v>1536</v>
      </c>
      <c r="C3906" t="s">
        <v>12401</v>
      </c>
      <c r="D3906" t="s">
        <v>420</v>
      </c>
      <c r="E3906" s="64">
        <v>0</v>
      </c>
      <c r="F3906" s="64">
        <v>0</v>
      </c>
      <c r="G3906" s="47">
        <v>41152</v>
      </c>
      <c r="H3906" s="71">
        <v>10.5</v>
      </c>
      <c r="I3906" s="64">
        <v>-1</v>
      </c>
      <c r="J3906" s="64" t="s">
        <v>249</v>
      </c>
      <c r="K3906" s="64" t="s">
        <v>1535</v>
      </c>
      <c r="L3906" s="64" t="s">
        <v>1535</v>
      </c>
      <c r="M3906" s="64" t="s">
        <v>242</v>
      </c>
      <c r="N3906" s="64" t="s">
        <v>254</v>
      </c>
      <c r="O3906" s="64" t="s">
        <v>568</v>
      </c>
    </row>
    <row r="3907" spans="2:15" x14ac:dyDescent="0.3">
      <c r="B3907" t="s">
        <v>1536</v>
      </c>
      <c r="C3907" t="s">
        <v>13087</v>
      </c>
      <c r="D3907" t="s">
        <v>1920</v>
      </c>
      <c r="E3907" s="64">
        <v>0</v>
      </c>
      <c r="F3907" s="64">
        <v>0</v>
      </c>
      <c r="G3907" s="47">
        <v>41142</v>
      </c>
      <c r="H3907" s="71">
        <v>10.5</v>
      </c>
      <c r="I3907" s="64">
        <v>-1</v>
      </c>
      <c r="J3907" s="64" t="s">
        <v>1538</v>
      </c>
      <c r="K3907" s="64" t="s">
        <v>2160</v>
      </c>
      <c r="L3907" s="64" t="s">
        <v>12925</v>
      </c>
      <c r="M3907" s="64" t="s">
        <v>242</v>
      </c>
      <c r="N3907" s="64" t="s">
        <v>254</v>
      </c>
      <c r="O3907" s="64" t="s">
        <v>568</v>
      </c>
    </row>
    <row r="3908" spans="2:15" x14ac:dyDescent="0.3">
      <c r="B3908" t="s">
        <v>1536</v>
      </c>
      <c r="C3908" t="s">
        <v>14090</v>
      </c>
      <c r="D3908" t="s">
        <v>2333</v>
      </c>
      <c r="E3908" s="64">
        <v>0</v>
      </c>
      <c r="F3908" s="64">
        <v>0</v>
      </c>
      <c r="G3908" s="47">
        <v>41136</v>
      </c>
      <c r="H3908" s="71">
        <v>10.5</v>
      </c>
      <c r="I3908" s="64">
        <v>230194</v>
      </c>
      <c r="J3908" s="64" t="s">
        <v>249</v>
      </c>
      <c r="K3908" s="64" t="s">
        <v>2160</v>
      </c>
      <c r="L3908" s="64" t="s">
        <v>2936</v>
      </c>
      <c r="M3908" s="64" t="s">
        <v>246</v>
      </c>
      <c r="N3908" s="64" t="s">
        <v>254</v>
      </c>
      <c r="O3908" s="64" t="s">
        <v>568</v>
      </c>
    </row>
    <row r="3909" spans="2:15" x14ac:dyDescent="0.3">
      <c r="B3909" t="s">
        <v>1536</v>
      </c>
      <c r="C3909" t="s">
        <v>14346</v>
      </c>
      <c r="D3909" t="s">
        <v>14347</v>
      </c>
      <c r="E3909" s="64">
        <v>0</v>
      </c>
      <c r="F3909" s="64">
        <v>0</v>
      </c>
      <c r="G3909" s="47">
        <v>41131</v>
      </c>
      <c r="H3909" s="71">
        <v>10.5</v>
      </c>
      <c r="I3909" s="64">
        <v>-1</v>
      </c>
      <c r="J3909" s="64" t="s">
        <v>1538</v>
      </c>
      <c r="K3909" s="64" t="s">
        <v>2160</v>
      </c>
      <c r="L3909" s="64" t="s">
        <v>14348</v>
      </c>
      <c r="M3909" s="64" t="s">
        <v>236</v>
      </c>
      <c r="N3909" s="64" t="s">
        <v>254</v>
      </c>
      <c r="O3909" s="64" t="s">
        <v>568</v>
      </c>
    </row>
    <row r="3910" spans="2:15" x14ac:dyDescent="0.3">
      <c r="B3910" t="s">
        <v>1536</v>
      </c>
      <c r="C3910" t="s">
        <v>14805</v>
      </c>
      <c r="D3910" t="s">
        <v>305</v>
      </c>
      <c r="E3910" s="64">
        <v>0</v>
      </c>
      <c r="F3910" s="64">
        <v>0</v>
      </c>
      <c r="G3910" s="47">
        <v>41152</v>
      </c>
      <c r="H3910" s="71">
        <v>10.5</v>
      </c>
      <c r="I3910" s="64">
        <v>-1</v>
      </c>
      <c r="J3910" s="64" t="s">
        <v>249</v>
      </c>
      <c r="K3910" s="64" t="s">
        <v>2173</v>
      </c>
      <c r="L3910" s="64" t="s">
        <v>14581</v>
      </c>
      <c r="M3910" s="64" t="s">
        <v>246</v>
      </c>
      <c r="N3910" s="64" t="s">
        <v>254</v>
      </c>
      <c r="O3910" s="64" t="s">
        <v>568</v>
      </c>
    </row>
    <row r="3911" spans="2:15" x14ac:dyDescent="0.3">
      <c r="B3911" t="s">
        <v>1536</v>
      </c>
      <c r="C3911" t="s">
        <v>11746</v>
      </c>
      <c r="D3911" t="s">
        <v>2196</v>
      </c>
      <c r="E3911" s="64">
        <v>0</v>
      </c>
      <c r="F3911" s="64">
        <v>0</v>
      </c>
      <c r="G3911" s="47">
        <v>41145</v>
      </c>
      <c r="H3911" s="71">
        <v>10.5</v>
      </c>
      <c r="I3911" s="64">
        <v>200651</v>
      </c>
      <c r="J3911" s="64" t="s">
        <v>249</v>
      </c>
      <c r="K3911" s="64" t="s">
        <v>2160</v>
      </c>
      <c r="L3911" s="64" t="s">
        <v>5981</v>
      </c>
      <c r="M3911" s="64" t="s">
        <v>239</v>
      </c>
      <c r="N3911" s="64" t="s">
        <v>254</v>
      </c>
      <c r="O3911" s="64" t="s">
        <v>568</v>
      </c>
    </row>
    <row r="3912" spans="2:15" x14ac:dyDescent="0.3">
      <c r="B3912" t="s">
        <v>1536</v>
      </c>
      <c r="C3912" t="s">
        <v>15426</v>
      </c>
      <c r="D3912" t="s">
        <v>15427</v>
      </c>
      <c r="E3912" s="64">
        <v>0</v>
      </c>
      <c r="F3912" s="64">
        <v>0</v>
      </c>
      <c r="G3912" s="47">
        <v>41135</v>
      </c>
      <c r="H3912" s="71">
        <v>10.5</v>
      </c>
      <c r="I3912" s="64">
        <v>-1</v>
      </c>
      <c r="J3912" s="64" t="s">
        <v>1538</v>
      </c>
      <c r="K3912" s="64" t="s">
        <v>2160</v>
      </c>
      <c r="L3912" s="64" t="s">
        <v>3939</v>
      </c>
      <c r="M3912" s="64" t="s">
        <v>236</v>
      </c>
      <c r="N3912" s="64" t="s">
        <v>254</v>
      </c>
      <c r="O3912" s="64" t="s">
        <v>568</v>
      </c>
    </row>
    <row r="3913" spans="2:15" x14ac:dyDescent="0.3">
      <c r="B3913" t="s">
        <v>1536</v>
      </c>
      <c r="C3913" t="s">
        <v>15613</v>
      </c>
      <c r="D3913" t="s">
        <v>1864</v>
      </c>
      <c r="E3913" s="64">
        <v>0</v>
      </c>
      <c r="F3913" s="64">
        <v>0</v>
      </c>
      <c r="G3913" s="47">
        <v>41150</v>
      </c>
      <c r="H3913" s="71">
        <v>10.5</v>
      </c>
      <c r="I3913" s="64">
        <v>-1</v>
      </c>
      <c r="J3913" s="64" t="s">
        <v>1538</v>
      </c>
      <c r="K3913" s="64" t="s">
        <v>2160</v>
      </c>
      <c r="L3913" s="64" t="s">
        <v>8133</v>
      </c>
      <c r="M3913" s="64" t="s">
        <v>242</v>
      </c>
      <c r="N3913" s="64" t="s">
        <v>254</v>
      </c>
      <c r="O3913" s="64" t="s">
        <v>568</v>
      </c>
    </row>
    <row r="3914" spans="2:15" x14ac:dyDescent="0.3">
      <c r="B3914" t="s">
        <v>1536</v>
      </c>
      <c r="C3914" t="s">
        <v>15695</v>
      </c>
      <c r="D3914" t="s">
        <v>1657</v>
      </c>
      <c r="E3914" s="64">
        <v>2</v>
      </c>
      <c r="F3914" s="64">
        <v>4116.49</v>
      </c>
      <c r="G3914" s="47">
        <v>41139</v>
      </c>
      <c r="H3914" s="71">
        <v>10.5</v>
      </c>
      <c r="I3914" s="64">
        <v>-1</v>
      </c>
      <c r="J3914" s="64" t="s">
        <v>1538</v>
      </c>
      <c r="K3914" s="64" t="s">
        <v>2160</v>
      </c>
      <c r="L3914" s="64" t="s">
        <v>12861</v>
      </c>
      <c r="M3914" s="64" t="s">
        <v>246</v>
      </c>
      <c r="N3914" s="64" t="s">
        <v>254</v>
      </c>
      <c r="O3914" s="64" t="s">
        <v>568</v>
      </c>
    </row>
    <row r="3915" spans="2:15" x14ac:dyDescent="0.3">
      <c r="B3915" t="s">
        <v>1536</v>
      </c>
      <c r="C3915" t="s">
        <v>12113</v>
      </c>
      <c r="D3915" t="s">
        <v>2208</v>
      </c>
      <c r="E3915" s="64">
        <v>0</v>
      </c>
      <c r="F3915" s="64">
        <v>0</v>
      </c>
      <c r="G3915" s="47">
        <v>41135</v>
      </c>
      <c r="H3915" s="71">
        <v>10.5</v>
      </c>
      <c r="I3915" s="64">
        <v>205621</v>
      </c>
      <c r="J3915" s="64" t="s">
        <v>249</v>
      </c>
      <c r="K3915" s="64" t="s">
        <v>2160</v>
      </c>
      <c r="L3915" s="64" t="s">
        <v>2992</v>
      </c>
      <c r="M3915" s="64" t="s">
        <v>236</v>
      </c>
      <c r="N3915" s="64" t="s">
        <v>254</v>
      </c>
      <c r="O3915" s="64" t="s">
        <v>568</v>
      </c>
    </row>
    <row r="3916" spans="2:15" x14ac:dyDescent="0.3">
      <c r="B3916" t="s">
        <v>1536</v>
      </c>
      <c r="C3916" t="s">
        <v>16065</v>
      </c>
      <c r="D3916" t="s">
        <v>1487</v>
      </c>
      <c r="E3916" s="64">
        <v>0</v>
      </c>
      <c r="F3916" s="64">
        <v>0</v>
      </c>
      <c r="G3916" s="47">
        <v>41128</v>
      </c>
      <c r="H3916" s="71">
        <v>10.5</v>
      </c>
      <c r="I3916" s="64">
        <v>-1</v>
      </c>
      <c r="J3916" s="64" t="s">
        <v>249</v>
      </c>
      <c r="K3916" s="64" t="s">
        <v>2160</v>
      </c>
      <c r="L3916" s="64" t="s">
        <v>12967</v>
      </c>
      <c r="M3916" s="64" t="s">
        <v>242</v>
      </c>
      <c r="N3916" s="64" t="s">
        <v>254</v>
      </c>
      <c r="O3916" s="64" t="s">
        <v>568</v>
      </c>
    </row>
    <row r="3917" spans="2:15" x14ac:dyDescent="0.3">
      <c r="B3917" t="s">
        <v>1536</v>
      </c>
      <c r="C3917" t="s">
        <v>16383</v>
      </c>
      <c r="D3917" t="s">
        <v>310</v>
      </c>
      <c r="E3917" s="64">
        <v>0</v>
      </c>
      <c r="F3917" s="64">
        <v>0</v>
      </c>
      <c r="G3917" s="47">
        <v>41152</v>
      </c>
      <c r="H3917" s="71">
        <v>10.5</v>
      </c>
      <c r="I3917" s="64">
        <v>-1</v>
      </c>
      <c r="J3917" s="64" t="s">
        <v>1538</v>
      </c>
      <c r="K3917" s="64" t="s">
        <v>2160</v>
      </c>
      <c r="L3917" s="64" t="s">
        <v>4726</v>
      </c>
      <c r="M3917" s="64" t="s">
        <v>246</v>
      </c>
      <c r="N3917" s="64" t="s">
        <v>254</v>
      </c>
      <c r="O3917" s="64" t="s">
        <v>568</v>
      </c>
    </row>
    <row r="3918" spans="2:15" x14ac:dyDescent="0.3">
      <c r="B3918" t="s">
        <v>1536</v>
      </c>
      <c r="C3918" t="s">
        <v>16985</v>
      </c>
      <c r="D3918" t="s">
        <v>271</v>
      </c>
      <c r="E3918" s="64">
        <v>0</v>
      </c>
      <c r="F3918" s="64">
        <v>0</v>
      </c>
      <c r="G3918" s="47">
        <v>41139</v>
      </c>
      <c r="H3918" s="71">
        <v>10.5</v>
      </c>
      <c r="I3918" s="64">
        <v>-1</v>
      </c>
      <c r="J3918" s="64" t="s">
        <v>249</v>
      </c>
      <c r="K3918" s="64" t="s">
        <v>1535</v>
      </c>
      <c r="L3918" s="64" t="s">
        <v>1535</v>
      </c>
      <c r="M3918" s="64" t="s">
        <v>236</v>
      </c>
      <c r="N3918" s="64" t="s">
        <v>254</v>
      </c>
      <c r="O3918" s="64" t="s">
        <v>568</v>
      </c>
    </row>
    <row r="3919" spans="2:15" x14ac:dyDescent="0.3">
      <c r="B3919" t="s">
        <v>1536</v>
      </c>
      <c r="C3919" t="s">
        <v>17341</v>
      </c>
      <c r="D3919" t="s">
        <v>495</v>
      </c>
      <c r="E3919" s="64">
        <v>1</v>
      </c>
      <c r="F3919" s="64">
        <v>1363.76</v>
      </c>
      <c r="G3919" s="47">
        <v>41137</v>
      </c>
      <c r="H3919" s="71">
        <v>10.5</v>
      </c>
      <c r="I3919" s="64">
        <v>-1</v>
      </c>
      <c r="J3919" s="64" t="s">
        <v>1538</v>
      </c>
      <c r="K3919" s="64" t="s">
        <v>1535</v>
      </c>
      <c r="L3919" s="64" t="s">
        <v>1535</v>
      </c>
      <c r="M3919" s="64" t="s">
        <v>236</v>
      </c>
      <c r="N3919" s="64" t="s">
        <v>254</v>
      </c>
      <c r="O3919" s="64" t="s">
        <v>568</v>
      </c>
    </row>
    <row r="3920" spans="2:15" x14ac:dyDescent="0.3">
      <c r="B3920" t="s">
        <v>1536</v>
      </c>
      <c r="C3920" t="s">
        <v>17643</v>
      </c>
      <c r="D3920" t="s">
        <v>1643</v>
      </c>
      <c r="E3920" s="64">
        <v>0</v>
      </c>
      <c r="F3920" s="64">
        <v>0</v>
      </c>
      <c r="G3920" s="47">
        <v>41141</v>
      </c>
      <c r="H3920" s="71">
        <v>10.5</v>
      </c>
      <c r="I3920" s="64">
        <v>-1</v>
      </c>
      <c r="J3920" s="64" t="s">
        <v>249</v>
      </c>
      <c r="K3920" s="64" t="s">
        <v>1535</v>
      </c>
      <c r="L3920" s="64" t="s">
        <v>1535</v>
      </c>
      <c r="M3920" s="64" t="s">
        <v>242</v>
      </c>
      <c r="N3920" s="64" t="s">
        <v>254</v>
      </c>
      <c r="O3920" s="64" t="s">
        <v>568</v>
      </c>
    </row>
    <row r="3921" spans="2:15" x14ac:dyDescent="0.3">
      <c r="B3921" t="s">
        <v>1536</v>
      </c>
      <c r="C3921" t="s">
        <v>17653</v>
      </c>
      <c r="D3921" t="s">
        <v>351</v>
      </c>
      <c r="E3921" s="64">
        <v>0</v>
      </c>
      <c r="F3921" s="64">
        <v>0</v>
      </c>
      <c r="G3921" s="47">
        <v>41138</v>
      </c>
      <c r="H3921" s="71">
        <v>10.5</v>
      </c>
      <c r="I3921" s="64">
        <v>-1</v>
      </c>
      <c r="J3921" s="64" t="s">
        <v>1538</v>
      </c>
      <c r="K3921" s="64" t="s">
        <v>1535</v>
      </c>
      <c r="L3921" s="64" t="s">
        <v>1535</v>
      </c>
      <c r="M3921" s="64" t="s">
        <v>246</v>
      </c>
      <c r="N3921" s="64" t="s">
        <v>254</v>
      </c>
      <c r="O3921" s="64" t="s">
        <v>568</v>
      </c>
    </row>
    <row r="3922" spans="2:15" x14ac:dyDescent="0.3">
      <c r="B3922" t="s">
        <v>1536</v>
      </c>
      <c r="C3922" t="s">
        <v>12343</v>
      </c>
      <c r="D3922" t="s">
        <v>1556</v>
      </c>
      <c r="E3922" s="64">
        <v>0</v>
      </c>
      <c r="F3922" s="64">
        <v>0</v>
      </c>
      <c r="G3922" s="47">
        <v>41121</v>
      </c>
      <c r="H3922" s="71">
        <v>10.583333333333334</v>
      </c>
      <c r="I3922" s="64">
        <v>-1</v>
      </c>
      <c r="J3922" s="64" t="s">
        <v>249</v>
      </c>
      <c r="K3922" s="64" t="s">
        <v>1535</v>
      </c>
      <c r="L3922" s="64" t="s">
        <v>1535</v>
      </c>
      <c r="M3922" s="64" t="s">
        <v>241</v>
      </c>
      <c r="N3922" s="64" t="s">
        <v>254</v>
      </c>
      <c r="O3922" s="64" t="s">
        <v>568</v>
      </c>
    </row>
    <row r="3923" spans="2:15" x14ac:dyDescent="0.3">
      <c r="B3923" t="s">
        <v>1536</v>
      </c>
      <c r="C3923" t="s">
        <v>12490</v>
      </c>
      <c r="D3923" t="s">
        <v>547</v>
      </c>
      <c r="E3923" s="64">
        <v>0</v>
      </c>
      <c r="F3923" s="64">
        <v>0</v>
      </c>
      <c r="G3923" s="47">
        <v>41114</v>
      </c>
      <c r="H3923" s="71">
        <v>10.583333333333334</v>
      </c>
      <c r="I3923" s="64">
        <v>-1</v>
      </c>
      <c r="J3923" s="64" t="s">
        <v>249</v>
      </c>
      <c r="K3923" s="64" t="s">
        <v>1535</v>
      </c>
      <c r="L3923" s="64" t="s">
        <v>1535</v>
      </c>
      <c r="M3923" s="64" t="s">
        <v>242</v>
      </c>
      <c r="N3923" s="64" t="s">
        <v>254</v>
      </c>
      <c r="O3923" s="64" t="s">
        <v>568</v>
      </c>
    </row>
    <row r="3924" spans="2:15" x14ac:dyDescent="0.3">
      <c r="B3924" t="s">
        <v>1536</v>
      </c>
      <c r="C3924" t="s">
        <v>12537</v>
      </c>
      <c r="D3924" t="s">
        <v>405</v>
      </c>
      <c r="E3924" s="64">
        <v>0</v>
      </c>
      <c r="F3924" s="64">
        <v>0</v>
      </c>
      <c r="G3924" s="47">
        <v>41094</v>
      </c>
      <c r="H3924" s="71">
        <v>10.583333333333334</v>
      </c>
      <c r="I3924" s="64">
        <v>-1</v>
      </c>
      <c r="J3924" s="64" t="s">
        <v>1538</v>
      </c>
      <c r="K3924" s="64" t="s">
        <v>1535</v>
      </c>
      <c r="L3924" s="64" t="s">
        <v>1535</v>
      </c>
      <c r="M3924" s="64" t="s">
        <v>246</v>
      </c>
      <c r="N3924" s="64" t="s">
        <v>254</v>
      </c>
      <c r="O3924" s="64" t="s">
        <v>568</v>
      </c>
    </row>
    <row r="3925" spans="2:15" x14ac:dyDescent="0.3">
      <c r="B3925" t="s">
        <v>1536</v>
      </c>
      <c r="C3925" t="s">
        <v>12989</v>
      </c>
      <c r="D3925" t="s">
        <v>567</v>
      </c>
      <c r="E3925" s="64">
        <v>0</v>
      </c>
      <c r="F3925" s="64">
        <v>0</v>
      </c>
      <c r="G3925" s="47">
        <v>41113</v>
      </c>
      <c r="H3925" s="71">
        <v>10.583333333333334</v>
      </c>
      <c r="I3925" s="64">
        <v>-1</v>
      </c>
      <c r="J3925" s="64" t="s">
        <v>249</v>
      </c>
      <c r="K3925" s="64" t="s">
        <v>1535</v>
      </c>
      <c r="L3925" s="64" t="s">
        <v>1535</v>
      </c>
      <c r="M3925" s="64" t="s">
        <v>241</v>
      </c>
      <c r="N3925" s="64" t="s">
        <v>254</v>
      </c>
      <c r="O3925" s="64" t="s">
        <v>568</v>
      </c>
    </row>
    <row r="3926" spans="2:15" x14ac:dyDescent="0.3">
      <c r="B3926" t="s">
        <v>1536</v>
      </c>
      <c r="C3926" t="s">
        <v>13210</v>
      </c>
      <c r="D3926" t="s">
        <v>1916</v>
      </c>
      <c r="E3926" s="64">
        <v>0</v>
      </c>
      <c r="F3926" s="64">
        <v>0</v>
      </c>
      <c r="G3926" s="47">
        <v>41109</v>
      </c>
      <c r="H3926" s="71">
        <v>10.583333333333334</v>
      </c>
      <c r="I3926" s="64">
        <v>-1</v>
      </c>
      <c r="J3926" s="64" t="s">
        <v>1538</v>
      </c>
      <c r="K3926" s="64" t="s">
        <v>2160</v>
      </c>
      <c r="L3926" s="64" t="s">
        <v>2936</v>
      </c>
      <c r="M3926" s="64" t="s">
        <v>241</v>
      </c>
      <c r="N3926" s="64" t="s">
        <v>254</v>
      </c>
      <c r="O3926" s="64" t="s">
        <v>568</v>
      </c>
    </row>
    <row r="3927" spans="2:15" x14ac:dyDescent="0.3">
      <c r="B3927" t="s">
        <v>1536</v>
      </c>
      <c r="C3927" t="s">
        <v>13433</v>
      </c>
      <c r="D3927" t="s">
        <v>13434</v>
      </c>
      <c r="E3927" s="64">
        <v>0</v>
      </c>
      <c r="F3927" s="64">
        <v>0</v>
      </c>
      <c r="G3927" s="47">
        <v>41104</v>
      </c>
      <c r="H3927" s="71">
        <v>10.583333333333334</v>
      </c>
      <c r="I3927" s="64">
        <v>-1</v>
      </c>
      <c r="J3927" s="64" t="s">
        <v>249</v>
      </c>
      <c r="K3927" s="64" t="s">
        <v>2173</v>
      </c>
      <c r="L3927" s="64" t="s">
        <v>3070</v>
      </c>
      <c r="M3927" s="64" t="s">
        <v>242</v>
      </c>
      <c r="N3927" s="64" t="s">
        <v>254</v>
      </c>
      <c r="O3927" s="64" t="s">
        <v>568</v>
      </c>
    </row>
    <row r="3928" spans="2:15" x14ac:dyDescent="0.3">
      <c r="B3928" t="s">
        <v>1536</v>
      </c>
      <c r="C3928" t="s">
        <v>13808</v>
      </c>
      <c r="D3928" t="s">
        <v>2110</v>
      </c>
      <c r="E3928" s="64">
        <v>0</v>
      </c>
      <c r="F3928" s="64">
        <v>0</v>
      </c>
      <c r="G3928" s="47">
        <v>41113</v>
      </c>
      <c r="H3928" s="71">
        <v>10.583333333333334</v>
      </c>
      <c r="I3928" s="64">
        <v>-1</v>
      </c>
      <c r="J3928" s="64" t="s">
        <v>249</v>
      </c>
      <c r="K3928" s="64" t="s">
        <v>2160</v>
      </c>
      <c r="L3928" s="64" t="s">
        <v>13809</v>
      </c>
      <c r="M3928" s="64" t="s">
        <v>246</v>
      </c>
      <c r="N3928" s="64" t="s">
        <v>254</v>
      </c>
      <c r="O3928" s="64" t="s">
        <v>568</v>
      </c>
    </row>
    <row r="3929" spans="2:15" x14ac:dyDescent="0.3">
      <c r="B3929" t="s">
        <v>1536</v>
      </c>
      <c r="C3929" t="s">
        <v>13990</v>
      </c>
      <c r="D3929" t="s">
        <v>13991</v>
      </c>
      <c r="E3929" s="64">
        <v>0</v>
      </c>
      <c r="F3929" s="64">
        <v>0</v>
      </c>
      <c r="G3929" s="47">
        <v>41116</v>
      </c>
      <c r="H3929" s="71">
        <v>10.583333333333334</v>
      </c>
      <c r="I3929" s="64">
        <v>-1</v>
      </c>
      <c r="J3929" s="64" t="s">
        <v>249</v>
      </c>
      <c r="K3929" s="64" t="s">
        <v>2176</v>
      </c>
      <c r="L3929" s="64" t="s">
        <v>11592</v>
      </c>
      <c r="M3929" s="64" t="s">
        <v>239</v>
      </c>
      <c r="N3929" s="64" t="s">
        <v>254</v>
      </c>
      <c r="O3929" s="64" t="s">
        <v>568</v>
      </c>
    </row>
    <row r="3930" spans="2:15" x14ac:dyDescent="0.3">
      <c r="B3930" t="s">
        <v>1536</v>
      </c>
      <c r="C3930" t="s">
        <v>14133</v>
      </c>
      <c r="D3930" t="s">
        <v>2093</v>
      </c>
      <c r="E3930" s="64">
        <v>0</v>
      </c>
      <c r="F3930" s="64">
        <v>0</v>
      </c>
      <c r="G3930" s="47">
        <v>41117</v>
      </c>
      <c r="H3930" s="71">
        <v>10.583333333333334</v>
      </c>
      <c r="I3930" s="64">
        <v>-1</v>
      </c>
      <c r="J3930" s="64" t="s">
        <v>1538</v>
      </c>
      <c r="K3930" s="64" t="s">
        <v>2176</v>
      </c>
      <c r="L3930" s="64" t="s">
        <v>5495</v>
      </c>
      <c r="M3930" s="64" t="s">
        <v>236</v>
      </c>
      <c r="N3930" s="64" t="s">
        <v>254</v>
      </c>
      <c r="O3930" s="64" t="s">
        <v>568</v>
      </c>
    </row>
    <row r="3931" spans="2:15" x14ac:dyDescent="0.3">
      <c r="B3931" t="s">
        <v>1536</v>
      </c>
      <c r="C3931" t="s">
        <v>14523</v>
      </c>
      <c r="D3931" t="s">
        <v>1456</v>
      </c>
      <c r="E3931" s="64">
        <v>0</v>
      </c>
      <c r="F3931" s="64">
        <v>0</v>
      </c>
      <c r="G3931" s="47">
        <v>41095</v>
      </c>
      <c r="H3931" s="71">
        <v>10.583333333333334</v>
      </c>
      <c r="I3931" s="64">
        <v>-1</v>
      </c>
      <c r="J3931" s="64" t="s">
        <v>1538</v>
      </c>
      <c r="K3931" s="64" t="s">
        <v>2160</v>
      </c>
      <c r="L3931" s="64" t="s">
        <v>3939</v>
      </c>
      <c r="M3931" s="64" t="s">
        <v>241</v>
      </c>
      <c r="N3931" s="64" t="s">
        <v>254</v>
      </c>
      <c r="O3931" s="64" t="s">
        <v>568</v>
      </c>
    </row>
    <row r="3932" spans="2:15" x14ac:dyDescent="0.3">
      <c r="B3932" t="s">
        <v>1536</v>
      </c>
      <c r="C3932" t="s">
        <v>14893</v>
      </c>
      <c r="D3932" t="s">
        <v>1743</v>
      </c>
      <c r="E3932" s="64">
        <v>1</v>
      </c>
      <c r="F3932" s="64">
        <v>1363.76</v>
      </c>
      <c r="G3932" s="47">
        <v>41101</v>
      </c>
      <c r="H3932" s="71">
        <v>10.583333333333334</v>
      </c>
      <c r="I3932" s="64">
        <v>-1</v>
      </c>
      <c r="J3932" s="64" t="s">
        <v>1538</v>
      </c>
      <c r="K3932" s="64" t="s">
        <v>2176</v>
      </c>
      <c r="L3932" s="64" t="s">
        <v>11711</v>
      </c>
      <c r="M3932" s="64" t="s">
        <v>241</v>
      </c>
      <c r="N3932" s="64" t="s">
        <v>254</v>
      </c>
      <c r="O3932" s="64" t="s">
        <v>568</v>
      </c>
    </row>
    <row r="3933" spans="2:15" x14ac:dyDescent="0.3">
      <c r="B3933" t="s">
        <v>1536</v>
      </c>
      <c r="C3933" t="s">
        <v>15042</v>
      </c>
      <c r="D3933" t="s">
        <v>14736</v>
      </c>
      <c r="E3933" s="64">
        <v>0</v>
      </c>
      <c r="F3933" s="64">
        <v>0</v>
      </c>
      <c r="G3933" s="47">
        <v>41097</v>
      </c>
      <c r="H3933" s="71">
        <v>10.583333333333334</v>
      </c>
      <c r="I3933" s="64">
        <v>27888</v>
      </c>
      <c r="J3933" s="64" t="s">
        <v>1538</v>
      </c>
      <c r="K3933" s="64" t="s">
        <v>2160</v>
      </c>
      <c r="L3933" s="64" t="s">
        <v>3939</v>
      </c>
      <c r="M3933" s="64" t="s">
        <v>242</v>
      </c>
      <c r="N3933" s="64" t="s">
        <v>254</v>
      </c>
      <c r="O3933" s="64" t="s">
        <v>568</v>
      </c>
    </row>
    <row r="3934" spans="2:15" x14ac:dyDescent="0.3">
      <c r="B3934" t="s">
        <v>1536</v>
      </c>
      <c r="C3934" t="s">
        <v>15088</v>
      </c>
      <c r="D3934" t="s">
        <v>14532</v>
      </c>
      <c r="E3934" s="64">
        <v>0</v>
      </c>
      <c r="F3934" s="64">
        <v>0</v>
      </c>
      <c r="G3934" s="47">
        <v>41110</v>
      </c>
      <c r="H3934" s="71">
        <v>10.583333333333334</v>
      </c>
      <c r="I3934" s="64">
        <v>98143</v>
      </c>
      <c r="J3934" s="64" t="s">
        <v>1538</v>
      </c>
      <c r="K3934" s="64" t="s">
        <v>2160</v>
      </c>
      <c r="L3934" s="64" t="s">
        <v>2925</v>
      </c>
      <c r="M3934" s="64" t="s">
        <v>241</v>
      </c>
      <c r="N3934" s="64" t="s">
        <v>254</v>
      </c>
      <c r="O3934" s="64" t="s">
        <v>568</v>
      </c>
    </row>
    <row r="3935" spans="2:15" x14ac:dyDescent="0.3">
      <c r="B3935" t="s">
        <v>1536</v>
      </c>
      <c r="C3935" t="s">
        <v>15445</v>
      </c>
      <c r="D3935" t="s">
        <v>1542</v>
      </c>
      <c r="E3935" s="64">
        <v>0</v>
      </c>
      <c r="F3935" s="64">
        <v>0</v>
      </c>
      <c r="G3935" s="47">
        <v>41109</v>
      </c>
      <c r="H3935" s="71">
        <v>10.583333333333334</v>
      </c>
      <c r="I3935" s="64">
        <v>-1</v>
      </c>
      <c r="J3935" s="64" t="s">
        <v>1538</v>
      </c>
      <c r="K3935" s="64" t="s">
        <v>2160</v>
      </c>
      <c r="L3935" s="64" t="s">
        <v>4235</v>
      </c>
      <c r="M3935" s="64" t="s">
        <v>242</v>
      </c>
      <c r="N3935" s="64" t="s">
        <v>254</v>
      </c>
      <c r="O3935" s="64" t="s">
        <v>568</v>
      </c>
    </row>
    <row r="3936" spans="2:15" x14ac:dyDescent="0.3">
      <c r="B3936" t="s">
        <v>1536</v>
      </c>
      <c r="C3936" t="s">
        <v>15783</v>
      </c>
      <c r="D3936" t="s">
        <v>2059</v>
      </c>
      <c r="E3936" s="64">
        <v>0</v>
      </c>
      <c r="F3936" s="64">
        <v>0</v>
      </c>
      <c r="G3936" s="47">
        <v>41121</v>
      </c>
      <c r="H3936" s="71">
        <v>10.583333333333334</v>
      </c>
      <c r="I3936" s="64">
        <v>-1</v>
      </c>
      <c r="J3936" s="64" t="s">
        <v>1538</v>
      </c>
      <c r="K3936" s="64" t="s">
        <v>2160</v>
      </c>
      <c r="L3936" s="64" t="s">
        <v>2925</v>
      </c>
      <c r="M3936" s="64" t="s">
        <v>246</v>
      </c>
      <c r="N3936" s="64" t="s">
        <v>254</v>
      </c>
      <c r="O3936" s="64" t="s">
        <v>568</v>
      </c>
    </row>
    <row r="3937" spans="2:15" x14ac:dyDescent="0.3">
      <c r="B3937" t="s">
        <v>1536</v>
      </c>
      <c r="C3937" t="s">
        <v>16029</v>
      </c>
      <c r="D3937" t="s">
        <v>15102</v>
      </c>
      <c r="E3937" s="64">
        <v>0</v>
      </c>
      <c r="F3937" s="64">
        <v>0</v>
      </c>
      <c r="G3937" s="47">
        <v>41121</v>
      </c>
      <c r="H3937" s="71">
        <v>10.583333333333334</v>
      </c>
      <c r="I3937" s="64">
        <v>-1</v>
      </c>
      <c r="J3937" s="64" t="s">
        <v>249</v>
      </c>
      <c r="K3937" s="64" t="s">
        <v>2160</v>
      </c>
      <c r="L3937" s="64" t="s">
        <v>2936</v>
      </c>
      <c r="M3937" s="64" t="s">
        <v>236</v>
      </c>
      <c r="N3937" s="64" t="s">
        <v>254</v>
      </c>
      <c r="O3937" s="64" t="s">
        <v>568</v>
      </c>
    </row>
    <row r="3938" spans="2:15" x14ac:dyDescent="0.3">
      <c r="B3938" t="s">
        <v>1536</v>
      </c>
      <c r="C3938" t="s">
        <v>16135</v>
      </c>
      <c r="D3938" t="s">
        <v>1963</v>
      </c>
      <c r="E3938" s="64">
        <v>0</v>
      </c>
      <c r="F3938" s="64">
        <v>0</v>
      </c>
      <c r="G3938" s="47">
        <v>41110</v>
      </c>
      <c r="H3938" s="71">
        <v>10.583333333333334</v>
      </c>
      <c r="I3938" s="64">
        <v>-1</v>
      </c>
      <c r="J3938" s="64" t="s">
        <v>1538</v>
      </c>
      <c r="K3938" s="64" t="s">
        <v>2160</v>
      </c>
      <c r="L3938" s="64" t="s">
        <v>2925</v>
      </c>
      <c r="M3938" s="64" t="s">
        <v>236</v>
      </c>
      <c r="N3938" s="64" t="s">
        <v>254</v>
      </c>
      <c r="O3938" s="64" t="s">
        <v>568</v>
      </c>
    </row>
    <row r="3939" spans="2:15" x14ac:dyDescent="0.3">
      <c r="B3939" t="s">
        <v>1536</v>
      </c>
      <c r="C3939" t="s">
        <v>16176</v>
      </c>
      <c r="D3939" t="s">
        <v>1919</v>
      </c>
      <c r="E3939" s="64">
        <v>0</v>
      </c>
      <c r="F3939" s="64">
        <v>0</v>
      </c>
      <c r="G3939" s="47">
        <v>41096</v>
      </c>
      <c r="H3939" s="71">
        <v>10.583333333333334</v>
      </c>
      <c r="I3939" s="64">
        <v>120516</v>
      </c>
      <c r="J3939" s="64" t="s">
        <v>249</v>
      </c>
      <c r="K3939" s="64" t="s">
        <v>2160</v>
      </c>
      <c r="L3939" s="64" t="s">
        <v>2925</v>
      </c>
      <c r="M3939" s="64" t="s">
        <v>242</v>
      </c>
      <c r="N3939" s="64" t="s">
        <v>254</v>
      </c>
      <c r="O3939" s="64" t="s">
        <v>568</v>
      </c>
    </row>
    <row r="3940" spans="2:15" x14ac:dyDescent="0.3">
      <c r="B3940" t="s">
        <v>1536</v>
      </c>
      <c r="C3940" t="s">
        <v>11859</v>
      </c>
      <c r="D3940" t="s">
        <v>2191</v>
      </c>
      <c r="E3940" s="64">
        <v>0</v>
      </c>
      <c r="F3940" s="64">
        <v>0</v>
      </c>
      <c r="G3940" s="47">
        <v>41092</v>
      </c>
      <c r="H3940" s="71">
        <v>10.583333333333334</v>
      </c>
      <c r="I3940" s="64">
        <v>132275</v>
      </c>
      <c r="J3940" s="64" t="s">
        <v>1538</v>
      </c>
      <c r="K3940" s="64" t="s">
        <v>2160</v>
      </c>
      <c r="L3940" s="64" t="s">
        <v>5981</v>
      </c>
      <c r="M3940" s="64" t="s">
        <v>241</v>
      </c>
      <c r="N3940" s="64" t="s">
        <v>254</v>
      </c>
      <c r="O3940" s="64" t="s">
        <v>568</v>
      </c>
    </row>
    <row r="3941" spans="2:15" x14ac:dyDescent="0.3">
      <c r="B3941" t="s">
        <v>1536</v>
      </c>
      <c r="C3941" t="s">
        <v>16254</v>
      </c>
      <c r="D3941" t="s">
        <v>2200</v>
      </c>
      <c r="E3941" s="64">
        <v>0</v>
      </c>
      <c r="F3941" s="64">
        <v>0</v>
      </c>
      <c r="G3941" s="47">
        <v>41115</v>
      </c>
      <c r="H3941" s="71">
        <v>10.583333333333334</v>
      </c>
      <c r="I3941" s="64">
        <v>167153</v>
      </c>
      <c r="J3941" s="64" t="s">
        <v>1538</v>
      </c>
      <c r="K3941" s="64" t="s">
        <v>2176</v>
      </c>
      <c r="L3941" s="64" t="s">
        <v>16255</v>
      </c>
      <c r="M3941" s="64" t="s">
        <v>236</v>
      </c>
      <c r="N3941" s="64" t="s">
        <v>254</v>
      </c>
      <c r="O3941" s="64" t="s">
        <v>568</v>
      </c>
    </row>
    <row r="3942" spans="2:15" x14ac:dyDescent="0.3">
      <c r="B3942" t="s">
        <v>1536</v>
      </c>
      <c r="C3942" t="s">
        <v>16355</v>
      </c>
      <c r="D3942" t="s">
        <v>2248</v>
      </c>
      <c r="E3942" s="64">
        <v>0</v>
      </c>
      <c r="F3942" s="64">
        <v>0</v>
      </c>
      <c r="G3942" s="47">
        <v>41117</v>
      </c>
      <c r="H3942" s="71">
        <v>10.583333333333334</v>
      </c>
      <c r="I3942" s="64">
        <v>149771</v>
      </c>
      <c r="J3942" s="64" t="s">
        <v>249</v>
      </c>
      <c r="K3942" s="64" t="s">
        <v>2160</v>
      </c>
      <c r="L3942" s="64" t="s">
        <v>16356</v>
      </c>
      <c r="M3942" s="64" t="s">
        <v>246</v>
      </c>
      <c r="N3942" s="64" t="s">
        <v>254</v>
      </c>
      <c r="O3942" s="64" t="s">
        <v>568</v>
      </c>
    </row>
    <row r="3943" spans="2:15" x14ac:dyDescent="0.3">
      <c r="B3943" t="s">
        <v>1536</v>
      </c>
      <c r="C3943" t="s">
        <v>16555</v>
      </c>
      <c r="D3943" t="s">
        <v>1475</v>
      </c>
      <c r="E3943" s="64">
        <v>0</v>
      </c>
      <c r="F3943" s="64">
        <v>0</v>
      </c>
      <c r="G3943" s="47">
        <v>41101</v>
      </c>
      <c r="H3943" s="71">
        <v>10.583333333333334</v>
      </c>
      <c r="I3943" s="64">
        <v>-1</v>
      </c>
      <c r="J3943" s="64" t="s">
        <v>1538</v>
      </c>
      <c r="K3943" s="64" t="s">
        <v>2160</v>
      </c>
      <c r="L3943" s="64" t="s">
        <v>4726</v>
      </c>
      <c r="M3943" s="64" t="s">
        <v>242</v>
      </c>
      <c r="N3943" s="64" t="s">
        <v>254</v>
      </c>
      <c r="O3943" s="64" t="s">
        <v>568</v>
      </c>
    </row>
    <row r="3944" spans="2:15" x14ac:dyDescent="0.3">
      <c r="B3944" t="s">
        <v>1536</v>
      </c>
      <c r="C3944" t="s">
        <v>16712</v>
      </c>
      <c r="D3944" t="s">
        <v>492</v>
      </c>
      <c r="E3944" s="64">
        <v>0</v>
      </c>
      <c r="F3944" s="64">
        <v>0</v>
      </c>
      <c r="G3944" s="47">
        <v>41102</v>
      </c>
      <c r="H3944" s="71">
        <v>10.583333333333334</v>
      </c>
      <c r="I3944" s="64">
        <v>-1</v>
      </c>
      <c r="J3944" s="64" t="s">
        <v>1538</v>
      </c>
      <c r="K3944" s="64" t="s">
        <v>1535</v>
      </c>
      <c r="L3944" s="64" t="s">
        <v>1535</v>
      </c>
      <c r="M3944" s="64" t="s">
        <v>241</v>
      </c>
      <c r="N3944" s="64" t="s">
        <v>254</v>
      </c>
      <c r="O3944" s="64" t="s">
        <v>568</v>
      </c>
    </row>
    <row r="3945" spans="2:15" x14ac:dyDescent="0.3">
      <c r="B3945" t="s">
        <v>1536</v>
      </c>
      <c r="C3945" t="s">
        <v>16735</v>
      </c>
      <c r="D3945" t="s">
        <v>455</v>
      </c>
      <c r="E3945" s="64">
        <v>0</v>
      </c>
      <c r="F3945" s="64">
        <v>0</v>
      </c>
      <c r="G3945" s="47">
        <v>41117</v>
      </c>
      <c r="H3945" s="71">
        <v>10.583333333333334</v>
      </c>
      <c r="I3945" s="64">
        <v>-1</v>
      </c>
      <c r="J3945" s="64" t="s">
        <v>1538</v>
      </c>
      <c r="K3945" s="64" t="s">
        <v>1535</v>
      </c>
      <c r="L3945" s="64" t="s">
        <v>1535</v>
      </c>
      <c r="M3945" s="64" t="s">
        <v>242</v>
      </c>
      <c r="N3945" s="64" t="s">
        <v>254</v>
      </c>
      <c r="O3945" s="64" t="s">
        <v>568</v>
      </c>
    </row>
    <row r="3946" spans="2:15" x14ac:dyDescent="0.3">
      <c r="B3946" t="s">
        <v>1536</v>
      </c>
      <c r="C3946" t="s">
        <v>16962</v>
      </c>
      <c r="D3946" t="s">
        <v>425</v>
      </c>
      <c r="E3946" s="64">
        <v>0</v>
      </c>
      <c r="F3946" s="64">
        <v>0</v>
      </c>
      <c r="G3946" s="47">
        <v>41107</v>
      </c>
      <c r="H3946" s="71">
        <v>10.583333333333334</v>
      </c>
      <c r="I3946" s="64">
        <v>-1</v>
      </c>
      <c r="J3946" s="64" t="s">
        <v>1538</v>
      </c>
      <c r="K3946" s="64" t="s">
        <v>1535</v>
      </c>
      <c r="L3946" s="64" t="s">
        <v>1535</v>
      </c>
      <c r="M3946" s="64" t="s">
        <v>236</v>
      </c>
      <c r="N3946" s="64" t="s">
        <v>254</v>
      </c>
      <c r="O3946" s="64" t="s">
        <v>568</v>
      </c>
    </row>
    <row r="3947" spans="2:15" x14ac:dyDescent="0.3">
      <c r="B3947" t="s">
        <v>1536</v>
      </c>
      <c r="C3947" t="s">
        <v>17356</v>
      </c>
      <c r="D3947" t="s">
        <v>384</v>
      </c>
      <c r="E3947" s="64">
        <v>0</v>
      </c>
      <c r="F3947" s="64">
        <v>0</v>
      </c>
      <c r="G3947" s="47">
        <v>41096</v>
      </c>
      <c r="H3947" s="71">
        <v>10.583333333333334</v>
      </c>
      <c r="I3947" s="64">
        <v>-1</v>
      </c>
      <c r="J3947" s="64" t="s">
        <v>249</v>
      </c>
      <c r="K3947" s="64" t="s">
        <v>1535</v>
      </c>
      <c r="L3947" s="64" t="s">
        <v>1535</v>
      </c>
      <c r="M3947" s="64" t="s">
        <v>241</v>
      </c>
      <c r="N3947" s="64" t="s">
        <v>254</v>
      </c>
      <c r="O3947" s="64" t="s">
        <v>568</v>
      </c>
    </row>
    <row r="3948" spans="2:15" x14ac:dyDescent="0.3">
      <c r="B3948" t="s">
        <v>1536</v>
      </c>
      <c r="C3948" t="s">
        <v>17597</v>
      </c>
      <c r="D3948" t="s">
        <v>540</v>
      </c>
      <c r="E3948" s="64">
        <v>2</v>
      </c>
      <c r="F3948" s="64">
        <v>4116.49</v>
      </c>
      <c r="G3948" s="47">
        <v>41110</v>
      </c>
      <c r="H3948" s="71">
        <v>10.583333333333334</v>
      </c>
      <c r="I3948" s="64">
        <v>-1</v>
      </c>
      <c r="J3948" s="64" t="s">
        <v>249</v>
      </c>
      <c r="K3948" s="64" t="s">
        <v>1535</v>
      </c>
      <c r="L3948" s="64" t="s">
        <v>1535</v>
      </c>
      <c r="M3948" s="64" t="s">
        <v>236</v>
      </c>
      <c r="N3948" s="64" t="s">
        <v>254</v>
      </c>
      <c r="O3948" s="64" t="s">
        <v>568</v>
      </c>
    </row>
    <row r="3949" spans="2:15" x14ac:dyDescent="0.3">
      <c r="B3949" t="s">
        <v>1546</v>
      </c>
      <c r="C3949" t="s">
        <v>13413</v>
      </c>
      <c r="D3949" t="s">
        <v>13120</v>
      </c>
      <c r="E3949" s="64">
        <v>0</v>
      </c>
      <c r="F3949" s="64">
        <v>0</v>
      </c>
      <c r="G3949" s="47">
        <v>41073</v>
      </c>
      <c r="H3949" s="71">
        <v>10.666666666666666</v>
      </c>
      <c r="I3949" s="64">
        <v>-1</v>
      </c>
      <c r="J3949" s="64" t="s">
        <v>1538</v>
      </c>
      <c r="K3949" s="64" t="s">
        <v>2160</v>
      </c>
      <c r="L3949" s="64" t="s">
        <v>2925</v>
      </c>
      <c r="M3949" s="64" t="s">
        <v>242</v>
      </c>
      <c r="N3949" s="64" t="s">
        <v>254</v>
      </c>
      <c r="O3949" s="64" t="s">
        <v>568</v>
      </c>
    </row>
    <row r="3950" spans="2:15" x14ac:dyDescent="0.3">
      <c r="B3950" t="s">
        <v>1536</v>
      </c>
      <c r="C3950" t="s">
        <v>13506</v>
      </c>
      <c r="D3950" t="s">
        <v>2007</v>
      </c>
      <c r="E3950" s="64">
        <v>0</v>
      </c>
      <c r="F3950" s="64">
        <v>0</v>
      </c>
      <c r="G3950" s="47">
        <v>41080</v>
      </c>
      <c r="H3950" s="71">
        <v>10.666666666666666</v>
      </c>
      <c r="I3950" s="64">
        <v>-1</v>
      </c>
      <c r="J3950" s="64" t="s">
        <v>1538</v>
      </c>
      <c r="K3950" s="64" t="s">
        <v>2160</v>
      </c>
      <c r="L3950" s="64" t="s">
        <v>13358</v>
      </c>
      <c r="M3950" s="64" t="s">
        <v>246</v>
      </c>
      <c r="N3950" s="64" t="s">
        <v>254</v>
      </c>
      <c r="O3950" s="64" t="s">
        <v>568</v>
      </c>
    </row>
    <row r="3951" spans="2:15" x14ac:dyDescent="0.3">
      <c r="B3951" t="s">
        <v>1536</v>
      </c>
      <c r="C3951" t="s">
        <v>12250</v>
      </c>
      <c r="D3951" t="s">
        <v>2342</v>
      </c>
      <c r="E3951" s="64">
        <v>0</v>
      </c>
      <c r="F3951" s="64">
        <v>0</v>
      </c>
      <c r="G3951" s="47">
        <v>41068</v>
      </c>
      <c r="H3951" s="71">
        <v>10.666666666666666</v>
      </c>
      <c r="I3951" s="64">
        <v>60214</v>
      </c>
      <c r="J3951" s="64" t="s">
        <v>1538</v>
      </c>
      <c r="K3951" s="64" t="s">
        <v>2160</v>
      </c>
      <c r="L3951" s="64" t="s">
        <v>12244</v>
      </c>
      <c r="M3951" s="64" t="s">
        <v>239</v>
      </c>
      <c r="N3951" s="64" t="s">
        <v>254</v>
      </c>
      <c r="O3951" s="64" t="s">
        <v>568</v>
      </c>
    </row>
    <row r="3952" spans="2:15" x14ac:dyDescent="0.3">
      <c r="B3952" t="s">
        <v>1536</v>
      </c>
      <c r="C3952" t="s">
        <v>12101</v>
      </c>
      <c r="D3952" t="s">
        <v>2225</v>
      </c>
      <c r="E3952" s="64">
        <v>0</v>
      </c>
      <c r="F3952" s="64">
        <v>0</v>
      </c>
      <c r="G3952" s="47">
        <v>41085</v>
      </c>
      <c r="H3952" s="71">
        <v>10.666666666666666</v>
      </c>
      <c r="I3952" s="64">
        <v>85345</v>
      </c>
      <c r="J3952" s="64" t="s">
        <v>249</v>
      </c>
      <c r="K3952" s="64" t="s">
        <v>2160</v>
      </c>
      <c r="L3952" s="64" t="s">
        <v>4726</v>
      </c>
      <c r="M3952" s="64" t="s">
        <v>246</v>
      </c>
      <c r="N3952" s="64" t="s">
        <v>254</v>
      </c>
      <c r="O3952" s="64" t="s">
        <v>568</v>
      </c>
    </row>
    <row r="3953" spans="2:15" x14ac:dyDescent="0.3">
      <c r="B3953" t="s">
        <v>1536</v>
      </c>
      <c r="C3953" t="s">
        <v>15086</v>
      </c>
      <c r="D3953" t="s">
        <v>1725</v>
      </c>
      <c r="E3953" s="64">
        <v>0</v>
      </c>
      <c r="F3953" s="64">
        <v>0</v>
      </c>
      <c r="G3953" s="47">
        <v>41065</v>
      </c>
      <c r="H3953" s="71">
        <v>10.666666666666666</v>
      </c>
      <c r="I3953" s="64">
        <v>-1</v>
      </c>
      <c r="J3953" s="64" t="s">
        <v>1538</v>
      </c>
      <c r="K3953" s="64" t="s">
        <v>2160</v>
      </c>
      <c r="L3953" s="64" t="s">
        <v>2936</v>
      </c>
      <c r="M3953" s="64" t="s">
        <v>242</v>
      </c>
      <c r="N3953" s="64" t="s">
        <v>254</v>
      </c>
      <c r="O3953" s="64" t="s">
        <v>568</v>
      </c>
    </row>
    <row r="3954" spans="2:15" x14ac:dyDescent="0.3">
      <c r="B3954" t="s">
        <v>1536</v>
      </c>
      <c r="C3954" t="s">
        <v>15146</v>
      </c>
      <c r="D3954" t="s">
        <v>2232</v>
      </c>
      <c r="E3954" s="64">
        <v>1</v>
      </c>
      <c r="F3954" s="64">
        <v>1363.76</v>
      </c>
      <c r="G3954" s="47">
        <v>41061</v>
      </c>
      <c r="H3954" s="71">
        <v>10.666666666666666</v>
      </c>
      <c r="I3954" s="64">
        <v>57080</v>
      </c>
      <c r="J3954" s="64" t="s">
        <v>249</v>
      </c>
      <c r="K3954" s="64" t="s">
        <v>2160</v>
      </c>
      <c r="L3954" s="64" t="s">
        <v>15147</v>
      </c>
      <c r="M3954" s="64" t="s">
        <v>242</v>
      </c>
      <c r="N3954" s="64" t="s">
        <v>254</v>
      </c>
      <c r="O3954" s="64" t="s">
        <v>568</v>
      </c>
    </row>
    <row r="3955" spans="2:15" x14ac:dyDescent="0.3">
      <c r="B3955" t="s">
        <v>1536</v>
      </c>
      <c r="C3955" t="s">
        <v>15191</v>
      </c>
      <c r="D3955" t="s">
        <v>1865</v>
      </c>
      <c r="E3955" s="64">
        <v>0</v>
      </c>
      <c r="F3955" s="64">
        <v>0</v>
      </c>
      <c r="G3955" s="47">
        <v>41079</v>
      </c>
      <c r="H3955" s="71">
        <v>10.666666666666666</v>
      </c>
      <c r="I3955" s="64">
        <v>-1</v>
      </c>
      <c r="J3955" s="64" t="s">
        <v>249</v>
      </c>
      <c r="K3955" s="64" t="s">
        <v>2176</v>
      </c>
      <c r="L3955" s="64" t="s">
        <v>15192</v>
      </c>
      <c r="M3955" s="64" t="s">
        <v>236</v>
      </c>
      <c r="N3955" s="64" t="s">
        <v>254</v>
      </c>
      <c r="O3955" s="64" t="s">
        <v>568</v>
      </c>
    </row>
    <row r="3956" spans="2:15" x14ac:dyDescent="0.3">
      <c r="B3956" t="s">
        <v>1536</v>
      </c>
      <c r="C3956" t="s">
        <v>15278</v>
      </c>
      <c r="D3956" t="s">
        <v>1524</v>
      </c>
      <c r="E3956" s="64">
        <v>0</v>
      </c>
      <c r="F3956" s="64">
        <v>0</v>
      </c>
      <c r="G3956" s="47">
        <v>41065</v>
      </c>
      <c r="H3956" s="71">
        <v>10.666666666666666</v>
      </c>
      <c r="I3956" s="64">
        <v>-1</v>
      </c>
      <c r="J3956" s="64" t="s">
        <v>1538</v>
      </c>
      <c r="K3956" s="64" t="s">
        <v>2176</v>
      </c>
      <c r="L3956" s="64" t="s">
        <v>11288</v>
      </c>
      <c r="M3956" s="64" t="s">
        <v>242</v>
      </c>
      <c r="N3956" s="64" t="s">
        <v>254</v>
      </c>
      <c r="O3956" s="64" t="s">
        <v>568</v>
      </c>
    </row>
    <row r="3957" spans="2:15" x14ac:dyDescent="0.3">
      <c r="B3957" t="s">
        <v>1536</v>
      </c>
      <c r="C3957" t="s">
        <v>15478</v>
      </c>
      <c r="D3957" t="s">
        <v>1675</v>
      </c>
      <c r="E3957" s="64">
        <v>0</v>
      </c>
      <c r="F3957" s="64">
        <v>0</v>
      </c>
      <c r="G3957" s="47">
        <v>41062</v>
      </c>
      <c r="H3957" s="71">
        <v>10.666666666666666</v>
      </c>
      <c r="I3957" s="64">
        <v>-1</v>
      </c>
      <c r="J3957" s="64" t="s">
        <v>1538</v>
      </c>
      <c r="K3957" s="64" t="s">
        <v>2173</v>
      </c>
      <c r="L3957" s="64" t="s">
        <v>3010</v>
      </c>
      <c r="M3957" s="64" t="s">
        <v>242</v>
      </c>
      <c r="N3957" s="64" t="s">
        <v>254</v>
      </c>
      <c r="O3957" s="64" t="s">
        <v>568</v>
      </c>
    </row>
    <row r="3958" spans="2:15" x14ac:dyDescent="0.3">
      <c r="B3958" t="s">
        <v>1536</v>
      </c>
      <c r="C3958" t="s">
        <v>15507</v>
      </c>
      <c r="D3958" t="s">
        <v>2200</v>
      </c>
      <c r="E3958" s="64">
        <v>0</v>
      </c>
      <c r="F3958" s="64">
        <v>0</v>
      </c>
      <c r="G3958" s="47">
        <v>41080</v>
      </c>
      <c r="H3958" s="71">
        <v>10.666666666666666</v>
      </c>
      <c r="I3958" s="64">
        <v>-1</v>
      </c>
      <c r="J3958" s="64" t="s">
        <v>1538</v>
      </c>
      <c r="K3958" s="64" t="s">
        <v>2160</v>
      </c>
      <c r="L3958" s="64" t="s">
        <v>14701</v>
      </c>
      <c r="M3958" s="64" t="s">
        <v>236</v>
      </c>
      <c r="N3958" s="64" t="s">
        <v>254</v>
      </c>
      <c r="O3958" s="64" t="s">
        <v>568</v>
      </c>
    </row>
    <row r="3959" spans="2:15" x14ac:dyDescent="0.3">
      <c r="B3959" t="s">
        <v>1536</v>
      </c>
      <c r="C3959" t="s">
        <v>15902</v>
      </c>
      <c r="D3959" t="s">
        <v>1873</v>
      </c>
      <c r="E3959" s="64">
        <v>0</v>
      </c>
      <c r="F3959" s="64">
        <v>0</v>
      </c>
      <c r="G3959" s="47">
        <v>41080</v>
      </c>
      <c r="H3959" s="71">
        <v>10.666666666666666</v>
      </c>
      <c r="I3959" s="64">
        <v>-1</v>
      </c>
      <c r="J3959" s="64" t="s">
        <v>1538</v>
      </c>
      <c r="K3959" s="64" t="s">
        <v>2160</v>
      </c>
      <c r="L3959" s="64" t="s">
        <v>2936</v>
      </c>
      <c r="M3959" s="64" t="s">
        <v>236</v>
      </c>
      <c r="N3959" s="64" t="s">
        <v>254</v>
      </c>
      <c r="O3959" s="64" t="s">
        <v>568</v>
      </c>
    </row>
    <row r="3960" spans="2:15" x14ac:dyDescent="0.3">
      <c r="B3960" t="s">
        <v>1536</v>
      </c>
      <c r="C3960" t="s">
        <v>16049</v>
      </c>
      <c r="D3960" t="s">
        <v>2216</v>
      </c>
      <c r="E3960" s="64">
        <v>0</v>
      </c>
      <c r="F3960" s="64">
        <v>0</v>
      </c>
      <c r="G3960" s="47">
        <v>41090</v>
      </c>
      <c r="H3960" s="71">
        <v>10.666666666666666</v>
      </c>
      <c r="I3960" s="64">
        <v>42859</v>
      </c>
      <c r="J3960" s="64" t="s">
        <v>1538</v>
      </c>
      <c r="K3960" s="64" t="s">
        <v>2160</v>
      </c>
      <c r="L3960" s="64" t="s">
        <v>3939</v>
      </c>
      <c r="M3960" s="64" t="s">
        <v>236</v>
      </c>
      <c r="N3960" s="64" t="s">
        <v>254</v>
      </c>
      <c r="O3960" s="64" t="s">
        <v>568</v>
      </c>
    </row>
    <row r="3961" spans="2:15" x14ac:dyDescent="0.3">
      <c r="B3961" t="s">
        <v>1536</v>
      </c>
      <c r="C3961" t="s">
        <v>12146</v>
      </c>
      <c r="D3961" t="s">
        <v>2202</v>
      </c>
      <c r="E3961" s="64">
        <v>0</v>
      </c>
      <c r="F3961" s="64">
        <v>0</v>
      </c>
      <c r="G3961" s="47">
        <v>41078</v>
      </c>
      <c r="H3961" s="71">
        <v>10.666666666666666</v>
      </c>
      <c r="I3961" s="64">
        <v>139796</v>
      </c>
      <c r="J3961" s="64" t="s">
        <v>1538</v>
      </c>
      <c r="K3961" s="64" t="s">
        <v>2160</v>
      </c>
      <c r="L3961" s="64" t="s">
        <v>3939</v>
      </c>
      <c r="M3961" s="64" t="s">
        <v>246</v>
      </c>
      <c r="N3961" s="64" t="s">
        <v>254</v>
      </c>
      <c r="O3961" s="64" t="s">
        <v>568</v>
      </c>
    </row>
    <row r="3962" spans="2:15" x14ac:dyDescent="0.3">
      <c r="B3962" t="s">
        <v>1536</v>
      </c>
      <c r="C3962" t="s">
        <v>16269</v>
      </c>
      <c r="D3962" t="s">
        <v>2236</v>
      </c>
      <c r="E3962" s="64">
        <v>0</v>
      </c>
      <c r="F3962" s="64">
        <v>0</v>
      </c>
      <c r="G3962" s="47">
        <v>41069</v>
      </c>
      <c r="H3962" s="71">
        <v>10.666666666666666</v>
      </c>
      <c r="I3962" s="64">
        <v>12324</v>
      </c>
      <c r="J3962" s="64" t="s">
        <v>1538</v>
      </c>
      <c r="K3962" s="64" t="s">
        <v>2160</v>
      </c>
      <c r="L3962" s="64" t="s">
        <v>16270</v>
      </c>
      <c r="M3962" s="64" t="s">
        <v>246</v>
      </c>
      <c r="N3962" s="64" t="s">
        <v>254</v>
      </c>
      <c r="O3962" s="64" t="s">
        <v>568</v>
      </c>
    </row>
    <row r="3963" spans="2:15" x14ac:dyDescent="0.3">
      <c r="B3963" t="s">
        <v>1536</v>
      </c>
      <c r="C3963" t="s">
        <v>16579</v>
      </c>
      <c r="D3963" t="s">
        <v>284</v>
      </c>
      <c r="E3963" s="64">
        <v>0</v>
      </c>
      <c r="F3963" s="64">
        <v>0</v>
      </c>
      <c r="G3963" s="47">
        <v>41089</v>
      </c>
      <c r="H3963" s="71">
        <v>10.666666666666666</v>
      </c>
      <c r="I3963" s="64">
        <v>-1</v>
      </c>
      <c r="J3963" s="64" t="s">
        <v>249</v>
      </c>
      <c r="K3963" s="64" t="s">
        <v>1535</v>
      </c>
      <c r="L3963" s="64" t="s">
        <v>1535</v>
      </c>
      <c r="M3963" s="64" t="s">
        <v>236</v>
      </c>
      <c r="N3963" s="64" t="s">
        <v>254</v>
      </c>
      <c r="O3963" s="64" t="s">
        <v>568</v>
      </c>
    </row>
    <row r="3964" spans="2:15" x14ac:dyDescent="0.3">
      <c r="B3964" t="s">
        <v>1536</v>
      </c>
      <c r="C3964" t="s">
        <v>16864</v>
      </c>
      <c r="D3964" t="s">
        <v>331</v>
      </c>
      <c r="E3964" s="64">
        <v>0</v>
      </c>
      <c r="F3964" s="64">
        <v>0</v>
      </c>
      <c r="G3964" s="47">
        <v>41088</v>
      </c>
      <c r="H3964" s="71">
        <v>10.666666666666666</v>
      </c>
      <c r="I3964" s="64">
        <v>-1</v>
      </c>
      <c r="J3964" s="64" t="s">
        <v>249</v>
      </c>
      <c r="K3964" s="64" t="s">
        <v>1535</v>
      </c>
      <c r="L3964" s="64" t="s">
        <v>1535</v>
      </c>
      <c r="M3964" s="64" t="s">
        <v>246</v>
      </c>
      <c r="N3964" s="64" t="s">
        <v>254</v>
      </c>
      <c r="O3964" s="64" t="s">
        <v>568</v>
      </c>
    </row>
    <row r="3965" spans="2:15" x14ac:dyDescent="0.3">
      <c r="B3965" t="s">
        <v>1536</v>
      </c>
      <c r="C3965" t="s">
        <v>12603</v>
      </c>
      <c r="D3965" t="s">
        <v>1770</v>
      </c>
      <c r="E3965" s="64">
        <v>1</v>
      </c>
      <c r="F3965" s="64">
        <v>1363.76</v>
      </c>
      <c r="G3965" s="47">
        <v>41045</v>
      </c>
      <c r="H3965" s="71">
        <v>10.75</v>
      </c>
      <c r="I3965" s="64">
        <v>-1</v>
      </c>
      <c r="J3965" s="64" t="s">
        <v>1538</v>
      </c>
      <c r="K3965" s="64" t="s">
        <v>1535</v>
      </c>
      <c r="L3965" s="64" t="s">
        <v>1535</v>
      </c>
      <c r="M3965" s="64" t="s">
        <v>241</v>
      </c>
      <c r="N3965" s="64" t="s">
        <v>254</v>
      </c>
      <c r="O3965" s="64" t="s">
        <v>568</v>
      </c>
    </row>
    <row r="3966" spans="2:15" x14ac:dyDescent="0.3">
      <c r="B3966" t="s">
        <v>1536</v>
      </c>
      <c r="C3966" t="s">
        <v>12652</v>
      </c>
      <c r="D3966" t="s">
        <v>498</v>
      </c>
      <c r="E3966" s="64">
        <v>2</v>
      </c>
      <c r="F3966" s="64">
        <v>9120.23</v>
      </c>
      <c r="G3966" s="47">
        <v>41037</v>
      </c>
      <c r="H3966" s="71">
        <v>10.75</v>
      </c>
      <c r="I3966" s="64">
        <v>-1</v>
      </c>
      <c r="J3966" s="64" t="s">
        <v>249</v>
      </c>
      <c r="K3966" s="64" t="s">
        <v>1535</v>
      </c>
      <c r="L3966" s="64" t="s">
        <v>1535</v>
      </c>
      <c r="M3966" s="64" t="s">
        <v>239</v>
      </c>
      <c r="N3966" s="64" t="s">
        <v>254</v>
      </c>
      <c r="O3966" s="64" t="s">
        <v>568</v>
      </c>
    </row>
    <row r="3967" spans="2:15" x14ac:dyDescent="0.3">
      <c r="B3967" t="s">
        <v>1536</v>
      </c>
      <c r="C3967" t="s">
        <v>11558</v>
      </c>
      <c r="D3967" t="s">
        <v>2166</v>
      </c>
      <c r="E3967" s="64">
        <v>0</v>
      </c>
      <c r="F3967" s="64">
        <v>0</v>
      </c>
      <c r="G3967" s="47">
        <v>41051</v>
      </c>
      <c r="H3967" s="71">
        <v>10.75</v>
      </c>
      <c r="I3967" s="64">
        <v>162239</v>
      </c>
      <c r="J3967" s="64" t="s">
        <v>1538</v>
      </c>
      <c r="K3967" s="64" t="s">
        <v>2160</v>
      </c>
      <c r="L3967" s="64" t="s">
        <v>11535</v>
      </c>
      <c r="M3967" s="64" t="s">
        <v>236</v>
      </c>
      <c r="N3967" s="64" t="s">
        <v>254</v>
      </c>
      <c r="O3967" s="64" t="s">
        <v>568</v>
      </c>
    </row>
    <row r="3968" spans="2:15" x14ac:dyDescent="0.3">
      <c r="B3968" t="s">
        <v>1536</v>
      </c>
      <c r="C3968" t="s">
        <v>14466</v>
      </c>
      <c r="D3968" t="s">
        <v>1407</v>
      </c>
      <c r="E3968" s="64">
        <v>0</v>
      </c>
      <c r="F3968" s="64">
        <v>0</v>
      </c>
      <c r="G3968" s="47">
        <v>41058</v>
      </c>
      <c r="H3968" s="71">
        <v>10.75</v>
      </c>
      <c r="I3968" s="64">
        <v>-1</v>
      </c>
      <c r="J3968" s="64" t="s">
        <v>1538</v>
      </c>
      <c r="K3968" s="64" t="s">
        <v>2176</v>
      </c>
      <c r="L3968" s="64" t="s">
        <v>5327</v>
      </c>
      <c r="M3968" s="64" t="s">
        <v>236</v>
      </c>
      <c r="N3968" s="64" t="s">
        <v>254</v>
      </c>
      <c r="O3968" s="64" t="s">
        <v>568</v>
      </c>
    </row>
    <row r="3969" spans="2:15" x14ac:dyDescent="0.3">
      <c r="B3969" t="s">
        <v>1536</v>
      </c>
      <c r="C3969" t="s">
        <v>14504</v>
      </c>
      <c r="D3969" t="s">
        <v>1505</v>
      </c>
      <c r="E3969" s="64">
        <v>0</v>
      </c>
      <c r="F3969" s="64">
        <v>0</v>
      </c>
      <c r="G3969" s="47">
        <v>41035</v>
      </c>
      <c r="H3969" s="71">
        <v>10.75</v>
      </c>
      <c r="I3969" s="64">
        <v>-1</v>
      </c>
      <c r="J3969" s="64" t="s">
        <v>1538</v>
      </c>
      <c r="K3969" s="64" t="s">
        <v>2173</v>
      </c>
      <c r="L3969" s="64" t="s">
        <v>14505</v>
      </c>
      <c r="M3969" s="64" t="s">
        <v>242</v>
      </c>
      <c r="N3969" s="64" t="s">
        <v>254</v>
      </c>
      <c r="O3969" s="64" t="s">
        <v>568</v>
      </c>
    </row>
    <row r="3970" spans="2:15" x14ac:dyDescent="0.3">
      <c r="B3970" t="s">
        <v>1536</v>
      </c>
      <c r="C3970" t="s">
        <v>14753</v>
      </c>
      <c r="D3970" t="s">
        <v>1738</v>
      </c>
      <c r="E3970" s="64">
        <v>0</v>
      </c>
      <c r="F3970" s="64">
        <v>0</v>
      </c>
      <c r="G3970" s="47">
        <v>41051</v>
      </c>
      <c r="H3970" s="71">
        <v>10.75</v>
      </c>
      <c r="I3970" s="64">
        <v>-1</v>
      </c>
      <c r="J3970" s="64" t="s">
        <v>249</v>
      </c>
      <c r="K3970" s="64" t="s">
        <v>2173</v>
      </c>
      <c r="L3970" s="64" t="s">
        <v>14754</v>
      </c>
      <c r="M3970" s="64" t="s">
        <v>242</v>
      </c>
      <c r="N3970" s="64" t="s">
        <v>254</v>
      </c>
      <c r="O3970" s="64" t="s">
        <v>568</v>
      </c>
    </row>
    <row r="3971" spans="2:15" x14ac:dyDescent="0.3">
      <c r="B3971" t="s">
        <v>1536</v>
      </c>
      <c r="C3971" t="s">
        <v>15213</v>
      </c>
      <c r="D3971" t="s">
        <v>1781</v>
      </c>
      <c r="E3971" s="64">
        <v>1</v>
      </c>
      <c r="F3971" s="64">
        <v>2752.72</v>
      </c>
      <c r="G3971" s="47">
        <v>41052</v>
      </c>
      <c r="H3971" s="71">
        <v>10.75</v>
      </c>
      <c r="I3971" s="64">
        <v>-1</v>
      </c>
      <c r="J3971" s="64" t="s">
        <v>249</v>
      </c>
      <c r="K3971" s="64" t="s">
        <v>2173</v>
      </c>
      <c r="L3971" s="64" t="s">
        <v>15214</v>
      </c>
      <c r="M3971" s="64" t="s">
        <v>246</v>
      </c>
      <c r="N3971" s="64" t="s">
        <v>254</v>
      </c>
      <c r="O3971" s="64" t="s">
        <v>568</v>
      </c>
    </row>
    <row r="3972" spans="2:15" x14ac:dyDescent="0.3">
      <c r="B3972" t="s">
        <v>1536</v>
      </c>
      <c r="C3972" t="s">
        <v>15399</v>
      </c>
      <c r="D3972" t="s">
        <v>1885</v>
      </c>
      <c r="E3972" s="64">
        <v>0</v>
      </c>
      <c r="F3972" s="64">
        <v>0</v>
      </c>
      <c r="G3972" s="47">
        <v>41058</v>
      </c>
      <c r="H3972" s="71">
        <v>10.75</v>
      </c>
      <c r="I3972" s="64">
        <v>-1</v>
      </c>
      <c r="J3972" s="64" t="s">
        <v>249</v>
      </c>
      <c r="K3972" s="64" t="s">
        <v>2176</v>
      </c>
      <c r="L3972" s="64" t="s">
        <v>15400</v>
      </c>
      <c r="M3972" s="64" t="s">
        <v>242</v>
      </c>
      <c r="N3972" s="64" t="s">
        <v>254</v>
      </c>
      <c r="O3972" s="64" t="s">
        <v>568</v>
      </c>
    </row>
    <row r="3973" spans="2:15" x14ac:dyDescent="0.3">
      <c r="B3973" t="s">
        <v>1536</v>
      </c>
      <c r="C3973" t="s">
        <v>15621</v>
      </c>
      <c r="D3973" t="s">
        <v>14099</v>
      </c>
      <c r="E3973" s="64">
        <v>0</v>
      </c>
      <c r="F3973" s="64">
        <v>0</v>
      </c>
      <c r="G3973" s="47">
        <v>41060</v>
      </c>
      <c r="H3973" s="71">
        <v>10.75</v>
      </c>
      <c r="I3973" s="64">
        <v>158173</v>
      </c>
      <c r="J3973" s="64" t="s">
        <v>249</v>
      </c>
      <c r="K3973" s="64" t="s">
        <v>2160</v>
      </c>
      <c r="L3973" s="64" t="s">
        <v>2925</v>
      </c>
      <c r="M3973" s="64" t="s">
        <v>241</v>
      </c>
      <c r="N3973" s="64" t="s">
        <v>254</v>
      </c>
      <c r="O3973" s="64" t="s">
        <v>568</v>
      </c>
    </row>
    <row r="3974" spans="2:15" x14ac:dyDescent="0.3">
      <c r="B3974" t="s">
        <v>1536</v>
      </c>
      <c r="C3974" t="s">
        <v>15851</v>
      </c>
      <c r="D3974" t="s">
        <v>293</v>
      </c>
      <c r="E3974" s="64">
        <v>0</v>
      </c>
      <c r="F3974" s="64">
        <v>0</v>
      </c>
      <c r="G3974" s="47">
        <v>41038</v>
      </c>
      <c r="H3974" s="71">
        <v>10.75</v>
      </c>
      <c r="I3974" s="64">
        <v>-1</v>
      </c>
      <c r="J3974" s="64" t="s">
        <v>1538</v>
      </c>
      <c r="K3974" s="64" t="s">
        <v>2176</v>
      </c>
      <c r="L3974" s="64" t="s">
        <v>15852</v>
      </c>
      <c r="M3974" s="64" t="s">
        <v>242</v>
      </c>
      <c r="N3974" s="64" t="s">
        <v>254</v>
      </c>
      <c r="O3974" s="64" t="s">
        <v>568</v>
      </c>
    </row>
    <row r="3975" spans="2:15" x14ac:dyDescent="0.3">
      <c r="B3975" t="s">
        <v>1536</v>
      </c>
      <c r="C3975" t="s">
        <v>15893</v>
      </c>
      <c r="D3975" t="s">
        <v>2525</v>
      </c>
      <c r="E3975" s="64">
        <v>1</v>
      </c>
      <c r="F3975" s="64">
        <v>1363.76</v>
      </c>
      <c r="G3975" s="47">
        <v>41060</v>
      </c>
      <c r="H3975" s="71">
        <v>10.75</v>
      </c>
      <c r="I3975" s="64">
        <v>-1</v>
      </c>
      <c r="J3975" s="64" t="s">
        <v>1538</v>
      </c>
      <c r="K3975" s="64" t="s">
        <v>2160</v>
      </c>
      <c r="L3975" s="64" t="s">
        <v>2936</v>
      </c>
      <c r="M3975" s="64" t="s">
        <v>242</v>
      </c>
      <c r="N3975" s="64" t="s">
        <v>254</v>
      </c>
      <c r="O3975" s="64" t="s">
        <v>568</v>
      </c>
    </row>
    <row r="3976" spans="2:15" x14ac:dyDescent="0.3">
      <c r="B3976" t="s">
        <v>1536</v>
      </c>
      <c r="C3976" t="s">
        <v>16012</v>
      </c>
      <c r="D3976" t="s">
        <v>1402</v>
      </c>
      <c r="E3976" s="64">
        <v>0</v>
      </c>
      <c r="F3976" s="64">
        <v>0</v>
      </c>
      <c r="G3976" s="47">
        <v>41034</v>
      </c>
      <c r="H3976" s="71">
        <v>10.75</v>
      </c>
      <c r="I3976" s="64">
        <v>-1</v>
      </c>
      <c r="J3976" s="64" t="s">
        <v>249</v>
      </c>
      <c r="K3976" s="64" t="s">
        <v>2160</v>
      </c>
      <c r="L3976" s="64" t="s">
        <v>2936</v>
      </c>
      <c r="M3976" s="64" t="s">
        <v>242</v>
      </c>
      <c r="N3976" s="64" t="s">
        <v>254</v>
      </c>
      <c r="O3976" s="64" t="s">
        <v>568</v>
      </c>
    </row>
    <row r="3977" spans="2:15" x14ac:dyDescent="0.3">
      <c r="B3977" t="s">
        <v>1536</v>
      </c>
      <c r="C3977" t="s">
        <v>11413</v>
      </c>
      <c r="D3977" t="s">
        <v>2505</v>
      </c>
      <c r="E3977" s="64">
        <v>0</v>
      </c>
      <c r="F3977" s="64">
        <v>0</v>
      </c>
      <c r="G3977" s="47">
        <v>41053</v>
      </c>
      <c r="H3977" s="71">
        <v>10.75</v>
      </c>
      <c r="I3977" s="64">
        <v>40516</v>
      </c>
      <c r="J3977" s="64" t="s">
        <v>249</v>
      </c>
      <c r="K3977" s="64" t="s">
        <v>2176</v>
      </c>
      <c r="L3977" s="64" t="s">
        <v>11414</v>
      </c>
      <c r="M3977" s="64" t="s">
        <v>239</v>
      </c>
      <c r="N3977" s="64" t="s">
        <v>254</v>
      </c>
      <c r="O3977" s="64" t="s">
        <v>568</v>
      </c>
    </row>
    <row r="3978" spans="2:15" x14ac:dyDescent="0.3">
      <c r="B3978" t="s">
        <v>1536</v>
      </c>
      <c r="C3978" t="s">
        <v>16348</v>
      </c>
      <c r="D3978" t="s">
        <v>2355</v>
      </c>
      <c r="E3978" s="64">
        <v>0</v>
      </c>
      <c r="F3978" s="64">
        <v>0</v>
      </c>
      <c r="G3978" s="47">
        <v>41034</v>
      </c>
      <c r="H3978" s="71">
        <v>10.75</v>
      </c>
      <c r="I3978" s="64">
        <v>112834</v>
      </c>
      <c r="J3978" s="64" t="s">
        <v>1538</v>
      </c>
      <c r="K3978" s="64" t="s">
        <v>2160</v>
      </c>
      <c r="L3978" s="64" t="s">
        <v>2936</v>
      </c>
      <c r="M3978" s="64" t="s">
        <v>236</v>
      </c>
      <c r="N3978" s="64" t="s">
        <v>254</v>
      </c>
      <c r="O3978" s="64" t="s">
        <v>568</v>
      </c>
    </row>
    <row r="3979" spans="2:15" x14ac:dyDescent="0.3">
      <c r="B3979" t="s">
        <v>1536</v>
      </c>
      <c r="C3979" t="s">
        <v>12153</v>
      </c>
      <c r="D3979" t="s">
        <v>2314</v>
      </c>
      <c r="E3979" s="64">
        <v>0</v>
      </c>
      <c r="F3979" s="64">
        <v>0</v>
      </c>
      <c r="G3979" s="47">
        <v>41053</v>
      </c>
      <c r="H3979" s="71">
        <v>10.75</v>
      </c>
      <c r="I3979" s="64">
        <v>80544</v>
      </c>
      <c r="J3979" s="64" t="s">
        <v>249</v>
      </c>
      <c r="K3979" s="64" t="s">
        <v>2160</v>
      </c>
      <c r="L3979" s="64" t="s">
        <v>4726</v>
      </c>
      <c r="M3979" s="64" t="s">
        <v>246</v>
      </c>
      <c r="N3979" s="64" t="s">
        <v>254</v>
      </c>
      <c r="O3979" s="64" t="s">
        <v>568</v>
      </c>
    </row>
    <row r="3980" spans="2:15" x14ac:dyDescent="0.3">
      <c r="B3980" t="s">
        <v>1536</v>
      </c>
      <c r="C3980" t="s">
        <v>16584</v>
      </c>
      <c r="D3980" t="s">
        <v>1462</v>
      </c>
      <c r="E3980" s="64">
        <v>0</v>
      </c>
      <c r="F3980" s="64">
        <v>0</v>
      </c>
      <c r="G3980" s="47">
        <v>41038</v>
      </c>
      <c r="H3980" s="71">
        <v>10.75</v>
      </c>
      <c r="I3980" s="64">
        <v>-1</v>
      </c>
      <c r="J3980" s="64" t="s">
        <v>1538</v>
      </c>
      <c r="K3980" s="64" t="s">
        <v>2160</v>
      </c>
      <c r="L3980" s="64" t="s">
        <v>4726</v>
      </c>
      <c r="M3980" s="64" t="s">
        <v>241</v>
      </c>
      <c r="N3980" s="64" t="s">
        <v>254</v>
      </c>
      <c r="O3980" s="64" t="s">
        <v>568</v>
      </c>
    </row>
    <row r="3981" spans="2:15" x14ac:dyDescent="0.3">
      <c r="B3981" t="s">
        <v>1536</v>
      </c>
      <c r="C3981" t="s">
        <v>17298</v>
      </c>
      <c r="D3981" t="s">
        <v>510</v>
      </c>
      <c r="E3981" s="64">
        <v>0</v>
      </c>
      <c r="F3981" s="64">
        <v>0</v>
      </c>
      <c r="G3981" s="47">
        <v>41046</v>
      </c>
      <c r="H3981" s="71">
        <v>10.75</v>
      </c>
      <c r="I3981" s="64">
        <v>-1</v>
      </c>
      <c r="J3981" s="64" t="s">
        <v>249</v>
      </c>
      <c r="K3981" s="64" t="s">
        <v>1535</v>
      </c>
      <c r="L3981" s="64" t="s">
        <v>1535</v>
      </c>
      <c r="M3981" s="64" t="s">
        <v>246</v>
      </c>
      <c r="N3981" s="64" t="s">
        <v>254</v>
      </c>
      <c r="O3981" s="64" t="s">
        <v>568</v>
      </c>
    </row>
    <row r="3982" spans="2:15" x14ac:dyDescent="0.3">
      <c r="B3982" t="s">
        <v>1536</v>
      </c>
      <c r="C3982" t="s">
        <v>13451</v>
      </c>
      <c r="D3982" t="s">
        <v>1641</v>
      </c>
      <c r="E3982" s="64">
        <v>0</v>
      </c>
      <c r="F3982" s="64">
        <v>0</v>
      </c>
      <c r="G3982" s="47">
        <v>41016</v>
      </c>
      <c r="H3982" s="71">
        <v>10.833333333333334</v>
      </c>
      <c r="I3982" s="64">
        <v>-1</v>
      </c>
      <c r="J3982" s="64" t="s">
        <v>249</v>
      </c>
      <c r="K3982" s="64" t="s">
        <v>2173</v>
      </c>
      <c r="L3982" s="64" t="s">
        <v>13452</v>
      </c>
      <c r="M3982" s="64" t="s">
        <v>236</v>
      </c>
      <c r="N3982" s="64" t="s">
        <v>254</v>
      </c>
      <c r="O3982" s="64" t="s">
        <v>568</v>
      </c>
    </row>
    <row r="3983" spans="2:15" x14ac:dyDescent="0.3">
      <c r="B3983" t="s">
        <v>1536</v>
      </c>
      <c r="C3983" t="s">
        <v>13618</v>
      </c>
      <c r="D3983" t="s">
        <v>251</v>
      </c>
      <c r="E3983" s="64">
        <v>0</v>
      </c>
      <c r="F3983" s="64">
        <v>0</v>
      </c>
      <c r="G3983" s="47">
        <v>41029</v>
      </c>
      <c r="H3983" s="71">
        <v>10.833333333333334</v>
      </c>
      <c r="I3983" s="64">
        <v>-1</v>
      </c>
      <c r="J3983" s="64" t="s">
        <v>1538</v>
      </c>
      <c r="K3983" s="64" t="s">
        <v>2173</v>
      </c>
      <c r="L3983" s="64" t="s">
        <v>13619</v>
      </c>
      <c r="M3983" s="64" t="s">
        <v>236</v>
      </c>
      <c r="N3983" s="64" t="s">
        <v>254</v>
      </c>
      <c r="O3983" s="64" t="s">
        <v>568</v>
      </c>
    </row>
    <row r="3984" spans="2:15" x14ac:dyDescent="0.3">
      <c r="B3984" t="s">
        <v>1546</v>
      </c>
      <c r="C3984" t="s">
        <v>11752</v>
      </c>
      <c r="D3984" t="s">
        <v>2359</v>
      </c>
      <c r="E3984" s="64">
        <v>0</v>
      </c>
      <c r="F3984" s="64">
        <v>0</v>
      </c>
      <c r="G3984" s="47">
        <v>41001</v>
      </c>
      <c r="H3984" s="71">
        <v>10.833333333333334</v>
      </c>
      <c r="I3984" s="64">
        <v>156065</v>
      </c>
      <c r="J3984" s="64" t="s">
        <v>249</v>
      </c>
      <c r="K3984" s="64" t="s">
        <v>2160</v>
      </c>
      <c r="L3984" s="64" t="s">
        <v>11709</v>
      </c>
      <c r="M3984" s="64" t="s">
        <v>246</v>
      </c>
      <c r="N3984" s="64" t="s">
        <v>254</v>
      </c>
      <c r="O3984" s="64" t="s">
        <v>568</v>
      </c>
    </row>
    <row r="3985" spans="2:15" x14ac:dyDescent="0.3">
      <c r="B3985" t="s">
        <v>1536</v>
      </c>
      <c r="C3985" t="s">
        <v>14127</v>
      </c>
      <c r="D3985" t="s">
        <v>1862</v>
      </c>
      <c r="E3985" s="64">
        <v>0</v>
      </c>
      <c r="F3985" s="64">
        <v>0</v>
      </c>
      <c r="G3985" s="47">
        <v>41003</v>
      </c>
      <c r="H3985" s="71">
        <v>10.833333333333334</v>
      </c>
      <c r="I3985" s="64">
        <v>-1</v>
      </c>
      <c r="J3985" s="64" t="s">
        <v>249</v>
      </c>
      <c r="K3985" s="64" t="s">
        <v>2160</v>
      </c>
      <c r="L3985" s="64" t="s">
        <v>2925</v>
      </c>
      <c r="M3985" s="64" t="s">
        <v>236</v>
      </c>
      <c r="N3985" s="64" t="s">
        <v>254</v>
      </c>
      <c r="O3985" s="64" t="s">
        <v>568</v>
      </c>
    </row>
    <row r="3986" spans="2:15" x14ac:dyDescent="0.3">
      <c r="B3986" t="s">
        <v>1536</v>
      </c>
      <c r="C3986" t="s">
        <v>14184</v>
      </c>
      <c r="D3986" t="s">
        <v>1929</v>
      </c>
      <c r="E3986" s="64">
        <v>0</v>
      </c>
      <c r="F3986" s="64">
        <v>0</v>
      </c>
      <c r="G3986" s="47">
        <v>41023</v>
      </c>
      <c r="H3986" s="71">
        <v>10.833333333333334</v>
      </c>
      <c r="I3986" s="64">
        <v>-1</v>
      </c>
      <c r="J3986" s="64" t="s">
        <v>1538</v>
      </c>
      <c r="K3986" s="64" t="s">
        <v>2160</v>
      </c>
      <c r="L3986" s="64" t="s">
        <v>3939</v>
      </c>
      <c r="M3986" s="64" t="s">
        <v>246</v>
      </c>
      <c r="N3986" s="64" t="s">
        <v>254</v>
      </c>
      <c r="O3986" s="64" t="s">
        <v>568</v>
      </c>
    </row>
    <row r="3987" spans="2:15" x14ac:dyDescent="0.3">
      <c r="B3987" t="s">
        <v>1536</v>
      </c>
      <c r="C3987" t="s">
        <v>15055</v>
      </c>
      <c r="D3987" t="s">
        <v>1590</v>
      </c>
      <c r="E3987" s="64">
        <v>2</v>
      </c>
      <c r="F3987" s="64">
        <v>4116.49</v>
      </c>
      <c r="G3987" s="47">
        <v>41013</v>
      </c>
      <c r="H3987" s="71">
        <v>10.833333333333334</v>
      </c>
      <c r="I3987" s="64">
        <v>-1</v>
      </c>
      <c r="J3987" s="64" t="s">
        <v>1538</v>
      </c>
      <c r="K3987" s="64" t="s">
        <v>2173</v>
      </c>
      <c r="L3987" s="64" t="s">
        <v>15056</v>
      </c>
      <c r="M3987" s="64" t="s">
        <v>242</v>
      </c>
      <c r="N3987" s="64" t="s">
        <v>254</v>
      </c>
      <c r="O3987" s="64" t="s">
        <v>568</v>
      </c>
    </row>
    <row r="3988" spans="2:15" x14ac:dyDescent="0.3">
      <c r="B3988" t="s">
        <v>1536</v>
      </c>
      <c r="C3988" t="s">
        <v>11818</v>
      </c>
      <c r="D3988" t="s">
        <v>2168</v>
      </c>
      <c r="E3988" s="64">
        <v>0</v>
      </c>
      <c r="F3988" s="64">
        <v>0</v>
      </c>
      <c r="G3988" s="47">
        <v>41011</v>
      </c>
      <c r="H3988" s="71">
        <v>10.833333333333334</v>
      </c>
      <c r="I3988" s="64">
        <v>97253</v>
      </c>
      <c r="J3988" s="64" t="s">
        <v>1538</v>
      </c>
      <c r="K3988" s="64" t="s">
        <v>2160</v>
      </c>
      <c r="L3988" s="64" t="s">
        <v>11709</v>
      </c>
      <c r="M3988" s="64" t="s">
        <v>246</v>
      </c>
      <c r="N3988" s="64" t="s">
        <v>254</v>
      </c>
      <c r="O3988" s="64" t="s">
        <v>568</v>
      </c>
    </row>
    <row r="3989" spans="2:15" x14ac:dyDescent="0.3">
      <c r="B3989" t="s">
        <v>1536</v>
      </c>
      <c r="C3989" t="s">
        <v>15315</v>
      </c>
      <c r="D3989" t="s">
        <v>1402</v>
      </c>
      <c r="E3989" s="64">
        <v>0</v>
      </c>
      <c r="F3989" s="64">
        <v>0</v>
      </c>
      <c r="G3989" s="47">
        <v>41017</v>
      </c>
      <c r="H3989" s="71">
        <v>10.833333333333334</v>
      </c>
      <c r="I3989" s="64">
        <v>-1</v>
      </c>
      <c r="J3989" s="64" t="s">
        <v>1538</v>
      </c>
      <c r="K3989" s="64" t="s">
        <v>2160</v>
      </c>
      <c r="L3989" s="64" t="s">
        <v>8133</v>
      </c>
      <c r="M3989" s="64" t="s">
        <v>236</v>
      </c>
      <c r="N3989" s="64" t="s">
        <v>254</v>
      </c>
      <c r="O3989" s="64" t="s">
        <v>568</v>
      </c>
    </row>
    <row r="3990" spans="2:15" x14ac:dyDescent="0.3">
      <c r="B3990" t="s">
        <v>1536</v>
      </c>
      <c r="C3990" t="s">
        <v>15793</v>
      </c>
      <c r="D3990" t="s">
        <v>1974</v>
      </c>
      <c r="E3990" s="64">
        <v>0</v>
      </c>
      <c r="F3990" s="64">
        <v>0</v>
      </c>
      <c r="G3990" s="47">
        <v>41020</v>
      </c>
      <c r="H3990" s="71">
        <v>10.833333333333334</v>
      </c>
      <c r="I3990" s="64">
        <v>-1</v>
      </c>
      <c r="J3990" s="64" t="s">
        <v>1538</v>
      </c>
      <c r="K3990" s="64" t="s">
        <v>2176</v>
      </c>
      <c r="L3990" s="64" t="s">
        <v>2719</v>
      </c>
      <c r="M3990" s="64" t="s">
        <v>246</v>
      </c>
      <c r="N3990" s="64" t="s">
        <v>254</v>
      </c>
      <c r="O3990" s="64" t="s">
        <v>568</v>
      </c>
    </row>
    <row r="3991" spans="2:15" x14ac:dyDescent="0.3">
      <c r="B3991" t="s">
        <v>1536</v>
      </c>
      <c r="C3991" t="s">
        <v>15860</v>
      </c>
      <c r="D3991" t="s">
        <v>2755</v>
      </c>
      <c r="E3991" s="64">
        <v>0</v>
      </c>
      <c r="F3991" s="64">
        <v>0</v>
      </c>
      <c r="G3991" s="47">
        <v>41029</v>
      </c>
      <c r="H3991" s="71">
        <v>10.833333333333334</v>
      </c>
      <c r="I3991" s="64">
        <v>-1</v>
      </c>
      <c r="J3991" s="64" t="s">
        <v>1538</v>
      </c>
      <c r="K3991" s="64" t="s">
        <v>2160</v>
      </c>
      <c r="L3991" s="64" t="s">
        <v>5722</v>
      </c>
      <c r="M3991" s="64" t="s">
        <v>241</v>
      </c>
      <c r="N3991" s="64" t="s">
        <v>254</v>
      </c>
      <c r="O3991" s="64" t="s">
        <v>568</v>
      </c>
    </row>
    <row r="3992" spans="2:15" x14ac:dyDescent="0.3">
      <c r="B3992" t="s">
        <v>1536</v>
      </c>
      <c r="C3992" t="s">
        <v>11659</v>
      </c>
      <c r="D3992" t="s">
        <v>2279</v>
      </c>
      <c r="E3992" s="64">
        <v>0</v>
      </c>
      <c r="F3992" s="64">
        <v>0</v>
      </c>
      <c r="G3992" s="47">
        <v>41019</v>
      </c>
      <c r="H3992" s="71">
        <v>10.833333333333334</v>
      </c>
      <c r="I3992" s="64">
        <v>79000</v>
      </c>
      <c r="J3992" s="64" t="s">
        <v>1538</v>
      </c>
      <c r="K3992" s="64" t="s">
        <v>2176</v>
      </c>
      <c r="L3992" s="64" t="s">
        <v>11660</v>
      </c>
      <c r="M3992" s="64" t="s">
        <v>241</v>
      </c>
      <c r="N3992" s="64" t="s">
        <v>254</v>
      </c>
      <c r="O3992" s="64" t="s">
        <v>568</v>
      </c>
    </row>
    <row r="3993" spans="2:15" x14ac:dyDescent="0.3">
      <c r="B3993" t="s">
        <v>1536</v>
      </c>
      <c r="C3993" t="s">
        <v>17477</v>
      </c>
      <c r="D3993" t="s">
        <v>493</v>
      </c>
      <c r="E3993" s="64">
        <v>0</v>
      </c>
      <c r="F3993" s="64">
        <v>0</v>
      </c>
      <c r="G3993" s="47">
        <v>41003</v>
      </c>
      <c r="H3993" s="71">
        <v>10.833333333333334</v>
      </c>
      <c r="I3993" s="64">
        <v>-1</v>
      </c>
      <c r="J3993" s="64" t="s">
        <v>1538</v>
      </c>
      <c r="K3993" s="64" t="s">
        <v>1535</v>
      </c>
      <c r="L3993" s="64" t="s">
        <v>1535</v>
      </c>
      <c r="M3993" s="64" t="s">
        <v>236</v>
      </c>
      <c r="N3993" s="64" t="s">
        <v>254</v>
      </c>
      <c r="O3993" s="64" t="s">
        <v>568</v>
      </c>
    </row>
    <row r="3994" spans="2:15" x14ac:dyDescent="0.3">
      <c r="B3994" t="s">
        <v>1536</v>
      </c>
      <c r="C3994" t="s">
        <v>12477</v>
      </c>
      <c r="D3994" t="s">
        <v>545</v>
      </c>
      <c r="E3994" s="64">
        <v>0</v>
      </c>
      <c r="F3994" s="64">
        <v>0</v>
      </c>
      <c r="G3994" s="47">
        <v>40974</v>
      </c>
      <c r="H3994" s="71">
        <v>10.916666666666666</v>
      </c>
      <c r="I3994" s="64">
        <v>-1</v>
      </c>
      <c r="J3994" s="64" t="s">
        <v>249</v>
      </c>
      <c r="K3994" s="64" t="s">
        <v>1535</v>
      </c>
      <c r="L3994" s="64" t="s">
        <v>1535</v>
      </c>
      <c r="M3994" s="64" t="s">
        <v>236</v>
      </c>
      <c r="N3994" s="64" t="s">
        <v>254</v>
      </c>
      <c r="O3994" s="64" t="s">
        <v>568</v>
      </c>
    </row>
    <row r="3995" spans="2:15" x14ac:dyDescent="0.3">
      <c r="B3995" t="s">
        <v>1536</v>
      </c>
      <c r="C3995" t="s">
        <v>12896</v>
      </c>
      <c r="D3995" t="s">
        <v>477</v>
      </c>
      <c r="E3995" s="64">
        <v>0</v>
      </c>
      <c r="F3995" s="64">
        <v>0</v>
      </c>
      <c r="G3995" s="47">
        <v>40980</v>
      </c>
      <c r="H3995" s="71">
        <v>10.916666666666666</v>
      </c>
      <c r="I3995" s="64">
        <v>-1</v>
      </c>
      <c r="J3995" s="64" t="s">
        <v>249</v>
      </c>
      <c r="K3995" s="64" t="s">
        <v>1535</v>
      </c>
      <c r="L3995" s="64" t="s">
        <v>1535</v>
      </c>
      <c r="M3995" s="64" t="s">
        <v>236</v>
      </c>
      <c r="N3995" s="64" t="s">
        <v>254</v>
      </c>
      <c r="O3995" s="64" t="s">
        <v>568</v>
      </c>
    </row>
    <row r="3996" spans="2:15" x14ac:dyDescent="0.3">
      <c r="B3996" t="s">
        <v>1536</v>
      </c>
      <c r="C3996" t="s">
        <v>13095</v>
      </c>
      <c r="D3996" t="s">
        <v>2071</v>
      </c>
      <c r="E3996" s="64">
        <v>0</v>
      </c>
      <c r="F3996" s="64">
        <v>0</v>
      </c>
      <c r="G3996" s="47">
        <v>40970</v>
      </c>
      <c r="H3996" s="71">
        <v>10.916666666666666</v>
      </c>
      <c r="I3996" s="64">
        <v>-1</v>
      </c>
      <c r="J3996" s="64" t="s">
        <v>1538</v>
      </c>
      <c r="K3996" s="64" t="s">
        <v>2160</v>
      </c>
      <c r="L3996" s="64" t="s">
        <v>13096</v>
      </c>
      <c r="M3996" s="64" t="s">
        <v>236</v>
      </c>
      <c r="N3996" s="64" t="s">
        <v>254</v>
      </c>
      <c r="O3996" s="64" t="s">
        <v>568</v>
      </c>
    </row>
    <row r="3997" spans="2:15" x14ac:dyDescent="0.3">
      <c r="B3997" t="s">
        <v>1536</v>
      </c>
      <c r="C3997" t="s">
        <v>13236</v>
      </c>
      <c r="D3997" t="s">
        <v>1622</v>
      </c>
      <c r="E3997" s="64">
        <v>0</v>
      </c>
      <c r="F3997" s="64">
        <v>0</v>
      </c>
      <c r="G3997" s="47">
        <v>40990</v>
      </c>
      <c r="H3997" s="71">
        <v>10.916666666666666</v>
      </c>
      <c r="I3997" s="64">
        <v>-1</v>
      </c>
      <c r="J3997" s="64" t="s">
        <v>1538</v>
      </c>
      <c r="K3997" s="64" t="s">
        <v>1535</v>
      </c>
      <c r="L3997" s="64" t="s">
        <v>1535</v>
      </c>
      <c r="M3997" s="64" t="s">
        <v>241</v>
      </c>
      <c r="N3997" s="64" t="s">
        <v>254</v>
      </c>
      <c r="O3997" s="64" t="s">
        <v>568</v>
      </c>
    </row>
    <row r="3998" spans="2:15" x14ac:dyDescent="0.3">
      <c r="B3998" t="s">
        <v>1536</v>
      </c>
      <c r="C3998" t="s">
        <v>14260</v>
      </c>
      <c r="D3998" t="s">
        <v>13972</v>
      </c>
      <c r="E3998" s="64">
        <v>0</v>
      </c>
      <c r="F3998" s="64">
        <v>0</v>
      </c>
      <c r="G3998" s="47">
        <v>40971</v>
      </c>
      <c r="H3998" s="71">
        <v>10.916666666666666</v>
      </c>
      <c r="I3998" s="64">
        <v>-1</v>
      </c>
      <c r="J3998" s="64" t="s">
        <v>1538</v>
      </c>
      <c r="K3998" s="64" t="s">
        <v>2176</v>
      </c>
      <c r="L3998" s="64" t="s">
        <v>5327</v>
      </c>
      <c r="M3998" s="64" t="s">
        <v>236</v>
      </c>
      <c r="N3998" s="64" t="s">
        <v>254</v>
      </c>
      <c r="O3998" s="64" t="s">
        <v>568</v>
      </c>
    </row>
    <row r="3999" spans="2:15" x14ac:dyDescent="0.3">
      <c r="B3999" t="s">
        <v>1536</v>
      </c>
      <c r="C3999" t="s">
        <v>14328</v>
      </c>
      <c r="D3999" t="s">
        <v>1513</v>
      </c>
      <c r="E3999" s="64">
        <v>1</v>
      </c>
      <c r="F3999" s="64">
        <v>1363.76</v>
      </c>
      <c r="G3999" s="47">
        <v>40996</v>
      </c>
      <c r="H3999" s="71">
        <v>10.916666666666666</v>
      </c>
      <c r="I3999" s="64">
        <v>-1</v>
      </c>
      <c r="J3999" s="64" t="s">
        <v>1538</v>
      </c>
      <c r="K3999" s="64" t="s">
        <v>2160</v>
      </c>
      <c r="L3999" s="64" t="s">
        <v>2936</v>
      </c>
      <c r="M3999" s="64" t="s">
        <v>242</v>
      </c>
      <c r="N3999" s="64" t="s">
        <v>254</v>
      </c>
      <c r="O3999" s="64" t="s">
        <v>568</v>
      </c>
    </row>
    <row r="4000" spans="2:15" x14ac:dyDescent="0.3">
      <c r="B4000" t="s">
        <v>1536</v>
      </c>
      <c r="C4000" t="s">
        <v>14394</v>
      </c>
      <c r="D4000" t="s">
        <v>2028</v>
      </c>
      <c r="E4000" s="64">
        <v>0</v>
      </c>
      <c r="F4000" s="64">
        <v>0</v>
      </c>
      <c r="G4000" s="47">
        <v>40994</v>
      </c>
      <c r="H4000" s="71">
        <v>10.916666666666666</v>
      </c>
      <c r="I4000" s="64">
        <v>-1</v>
      </c>
      <c r="J4000" s="64" t="s">
        <v>249</v>
      </c>
      <c r="K4000" s="64" t="s">
        <v>2176</v>
      </c>
      <c r="L4000" s="64" t="s">
        <v>14395</v>
      </c>
      <c r="M4000" s="64" t="s">
        <v>246</v>
      </c>
      <c r="N4000" s="64" t="s">
        <v>254</v>
      </c>
      <c r="O4000" s="64" t="s">
        <v>568</v>
      </c>
    </row>
    <row r="4001" spans="2:15" x14ac:dyDescent="0.3">
      <c r="B4001" t="s">
        <v>1536</v>
      </c>
      <c r="C4001" t="s">
        <v>11318</v>
      </c>
      <c r="D4001" t="s">
        <v>2511</v>
      </c>
      <c r="E4001" s="64">
        <v>0</v>
      </c>
      <c r="F4001" s="64">
        <v>0</v>
      </c>
      <c r="G4001" s="47">
        <v>40988</v>
      </c>
      <c r="H4001" s="71">
        <v>10.916666666666666</v>
      </c>
      <c r="I4001" s="64">
        <v>141762</v>
      </c>
      <c r="J4001" s="64" t="s">
        <v>249</v>
      </c>
      <c r="K4001" s="64" t="s">
        <v>2160</v>
      </c>
      <c r="L4001" s="64" t="s">
        <v>2992</v>
      </c>
      <c r="M4001" s="64" t="s">
        <v>236</v>
      </c>
      <c r="N4001" s="64" t="s">
        <v>254</v>
      </c>
      <c r="O4001" s="64" t="s">
        <v>568</v>
      </c>
    </row>
    <row r="4002" spans="2:15" x14ac:dyDescent="0.3">
      <c r="B4002" t="s">
        <v>1536</v>
      </c>
      <c r="C4002" t="s">
        <v>14726</v>
      </c>
      <c r="D4002" t="s">
        <v>2741</v>
      </c>
      <c r="E4002" s="64">
        <v>0</v>
      </c>
      <c r="F4002" s="64">
        <v>0</v>
      </c>
      <c r="G4002" s="47">
        <v>40997</v>
      </c>
      <c r="H4002" s="71">
        <v>10.916666666666666</v>
      </c>
      <c r="I4002" s="64">
        <v>-1</v>
      </c>
      <c r="J4002" s="64" t="s">
        <v>1538</v>
      </c>
      <c r="K4002" s="64" t="s">
        <v>2160</v>
      </c>
      <c r="L4002" s="64" t="s">
        <v>12859</v>
      </c>
      <c r="M4002" s="64" t="s">
        <v>236</v>
      </c>
      <c r="N4002" s="64" t="s">
        <v>254</v>
      </c>
      <c r="O4002" s="64" t="s">
        <v>568</v>
      </c>
    </row>
    <row r="4003" spans="2:15" x14ac:dyDescent="0.3">
      <c r="B4003" t="s">
        <v>1536</v>
      </c>
      <c r="C4003" t="s">
        <v>14755</v>
      </c>
      <c r="D4003" t="s">
        <v>1446</v>
      </c>
      <c r="E4003" s="64">
        <v>0</v>
      </c>
      <c r="F4003" s="64">
        <v>0</v>
      </c>
      <c r="G4003" s="47">
        <v>40999</v>
      </c>
      <c r="H4003" s="71">
        <v>10.916666666666666</v>
      </c>
      <c r="I4003" s="64">
        <v>-1</v>
      </c>
      <c r="J4003" s="64" t="s">
        <v>249</v>
      </c>
      <c r="K4003" s="64" t="s">
        <v>2160</v>
      </c>
      <c r="L4003" s="64" t="s">
        <v>7837</v>
      </c>
      <c r="M4003" s="64" t="s">
        <v>236</v>
      </c>
      <c r="N4003" s="64" t="s">
        <v>254</v>
      </c>
      <c r="O4003" s="64" t="s">
        <v>568</v>
      </c>
    </row>
    <row r="4004" spans="2:15" x14ac:dyDescent="0.3">
      <c r="B4004" t="s">
        <v>1536</v>
      </c>
      <c r="C4004" t="s">
        <v>14914</v>
      </c>
      <c r="D4004" t="s">
        <v>422</v>
      </c>
      <c r="E4004" s="64">
        <v>0</v>
      </c>
      <c r="F4004" s="64">
        <v>0</v>
      </c>
      <c r="G4004" s="47">
        <v>40983</v>
      </c>
      <c r="H4004" s="71">
        <v>10.916666666666666</v>
      </c>
      <c r="I4004" s="64">
        <v>-1</v>
      </c>
      <c r="J4004" s="64" t="s">
        <v>249</v>
      </c>
      <c r="K4004" s="64" t="s">
        <v>2160</v>
      </c>
      <c r="L4004" s="64" t="s">
        <v>5722</v>
      </c>
      <c r="M4004" s="64" t="s">
        <v>242</v>
      </c>
      <c r="N4004" s="64" t="s">
        <v>254</v>
      </c>
      <c r="O4004" s="64" t="s">
        <v>568</v>
      </c>
    </row>
    <row r="4005" spans="2:15" x14ac:dyDescent="0.3">
      <c r="B4005" t="s">
        <v>1536</v>
      </c>
      <c r="C4005" t="s">
        <v>15232</v>
      </c>
      <c r="D4005" t="s">
        <v>1634</v>
      </c>
      <c r="E4005" s="64">
        <v>2</v>
      </c>
      <c r="F4005" s="64">
        <v>9120.23</v>
      </c>
      <c r="G4005" s="47">
        <v>40999</v>
      </c>
      <c r="H4005" s="71">
        <v>10.916666666666666</v>
      </c>
      <c r="I4005" s="64">
        <v>-1</v>
      </c>
      <c r="J4005" s="64" t="s">
        <v>1538</v>
      </c>
      <c r="K4005" s="64" t="s">
        <v>2176</v>
      </c>
      <c r="L4005" s="64" t="s">
        <v>15221</v>
      </c>
      <c r="M4005" s="64" t="s">
        <v>246</v>
      </c>
      <c r="N4005" s="64" t="s">
        <v>254</v>
      </c>
      <c r="O4005" s="64" t="s">
        <v>568</v>
      </c>
    </row>
    <row r="4006" spans="2:15" x14ac:dyDescent="0.3">
      <c r="B4006" t="s">
        <v>1536</v>
      </c>
      <c r="C4006" t="s">
        <v>15568</v>
      </c>
      <c r="D4006" t="s">
        <v>15331</v>
      </c>
      <c r="E4006" s="64">
        <v>0</v>
      </c>
      <c r="F4006" s="64">
        <v>0</v>
      </c>
      <c r="G4006" s="47">
        <v>40991</v>
      </c>
      <c r="H4006" s="71">
        <v>10.916666666666666</v>
      </c>
      <c r="I4006" s="64">
        <v>-1</v>
      </c>
      <c r="J4006" s="64" t="s">
        <v>1538</v>
      </c>
      <c r="K4006" s="64" t="s">
        <v>2160</v>
      </c>
      <c r="L4006" s="64" t="s">
        <v>2936</v>
      </c>
      <c r="M4006" s="64" t="s">
        <v>242</v>
      </c>
      <c r="N4006" s="64" t="s">
        <v>254</v>
      </c>
      <c r="O4006" s="64" t="s">
        <v>568</v>
      </c>
    </row>
    <row r="4007" spans="2:15" x14ac:dyDescent="0.3">
      <c r="B4007" t="s">
        <v>1536</v>
      </c>
      <c r="C4007" t="s">
        <v>15686</v>
      </c>
      <c r="D4007" t="s">
        <v>1420</v>
      </c>
      <c r="E4007" s="64">
        <v>0</v>
      </c>
      <c r="F4007" s="64">
        <v>0</v>
      </c>
      <c r="G4007" s="47">
        <v>40989</v>
      </c>
      <c r="H4007" s="71">
        <v>10.916666666666666</v>
      </c>
      <c r="I4007" s="64">
        <v>-1</v>
      </c>
      <c r="J4007" s="64" t="s">
        <v>1538</v>
      </c>
      <c r="K4007" s="64" t="s">
        <v>2160</v>
      </c>
      <c r="L4007" s="64" t="s">
        <v>2936</v>
      </c>
      <c r="M4007" s="64" t="s">
        <v>236</v>
      </c>
      <c r="N4007" s="64" t="s">
        <v>254</v>
      </c>
      <c r="O4007" s="64" t="s">
        <v>568</v>
      </c>
    </row>
    <row r="4008" spans="2:15" x14ac:dyDescent="0.3">
      <c r="B4008" t="s">
        <v>1536</v>
      </c>
      <c r="C4008" t="s">
        <v>11776</v>
      </c>
      <c r="D4008" t="s">
        <v>2305</v>
      </c>
      <c r="E4008" s="64">
        <v>0</v>
      </c>
      <c r="F4008" s="64">
        <v>0</v>
      </c>
      <c r="G4008" s="47">
        <v>40981</v>
      </c>
      <c r="H4008" s="71">
        <v>10.916666666666666</v>
      </c>
      <c r="I4008" s="64">
        <v>45970</v>
      </c>
      <c r="J4008" s="64" t="s">
        <v>1538</v>
      </c>
      <c r="K4008" s="64" t="s">
        <v>2160</v>
      </c>
      <c r="L4008" s="64" t="s">
        <v>5981</v>
      </c>
      <c r="M4008" s="64" t="s">
        <v>246</v>
      </c>
      <c r="N4008" s="64" t="s">
        <v>254</v>
      </c>
      <c r="O4008" s="64" t="s">
        <v>568</v>
      </c>
    </row>
    <row r="4009" spans="2:15" x14ac:dyDescent="0.3">
      <c r="B4009" t="s">
        <v>1536</v>
      </c>
      <c r="C4009" t="s">
        <v>16084</v>
      </c>
      <c r="D4009" t="s">
        <v>2182</v>
      </c>
      <c r="E4009" s="64">
        <v>0</v>
      </c>
      <c r="F4009" s="64">
        <v>0</v>
      </c>
      <c r="G4009" s="47">
        <v>40991</v>
      </c>
      <c r="H4009" s="71">
        <v>10.916666666666666</v>
      </c>
      <c r="I4009" s="64">
        <v>133843</v>
      </c>
      <c r="J4009" s="64" t="s">
        <v>1538</v>
      </c>
      <c r="K4009" s="64" t="s">
        <v>2160</v>
      </c>
      <c r="L4009" s="64" t="s">
        <v>3939</v>
      </c>
      <c r="M4009" s="64" t="s">
        <v>239</v>
      </c>
      <c r="N4009" s="64" t="s">
        <v>254</v>
      </c>
      <c r="O4009" s="64" t="s">
        <v>568</v>
      </c>
    </row>
    <row r="4010" spans="2:15" x14ac:dyDescent="0.3">
      <c r="B4010" t="s">
        <v>1536</v>
      </c>
      <c r="C4010" t="s">
        <v>16202</v>
      </c>
      <c r="D4010" t="s">
        <v>13035</v>
      </c>
      <c r="E4010" s="64">
        <v>0</v>
      </c>
      <c r="F4010" s="64">
        <v>0</v>
      </c>
      <c r="G4010" s="47">
        <v>40989</v>
      </c>
      <c r="H4010" s="71">
        <v>10.916666666666666</v>
      </c>
      <c r="I4010" s="64">
        <v>-1</v>
      </c>
      <c r="J4010" s="64" t="s">
        <v>249</v>
      </c>
      <c r="K4010" s="64" t="s">
        <v>2160</v>
      </c>
      <c r="L4010" s="64" t="s">
        <v>16203</v>
      </c>
      <c r="M4010" s="64" t="s">
        <v>242</v>
      </c>
      <c r="N4010" s="64" t="s">
        <v>254</v>
      </c>
      <c r="O4010" s="64" t="s">
        <v>568</v>
      </c>
    </row>
    <row r="4011" spans="2:15" x14ac:dyDescent="0.3">
      <c r="B4011" t="s">
        <v>1536</v>
      </c>
      <c r="C4011" t="s">
        <v>16442</v>
      </c>
      <c r="D4011" t="s">
        <v>1662</v>
      </c>
      <c r="E4011" s="64">
        <v>2</v>
      </c>
      <c r="F4011" s="64">
        <v>4116.49</v>
      </c>
      <c r="G4011" s="47">
        <v>40977</v>
      </c>
      <c r="H4011" s="71">
        <v>10.916666666666666</v>
      </c>
      <c r="I4011" s="64">
        <v>-1</v>
      </c>
      <c r="J4011" s="64" t="s">
        <v>249</v>
      </c>
      <c r="K4011" s="64" t="s">
        <v>2160</v>
      </c>
      <c r="L4011" s="64" t="s">
        <v>16443</v>
      </c>
      <c r="M4011" s="64" t="s">
        <v>241</v>
      </c>
      <c r="N4011" s="64" t="s">
        <v>254</v>
      </c>
      <c r="O4011" s="64" t="s">
        <v>568</v>
      </c>
    </row>
    <row r="4012" spans="2:15" x14ac:dyDescent="0.3">
      <c r="B4012" t="s">
        <v>1536</v>
      </c>
      <c r="C4012" t="s">
        <v>16603</v>
      </c>
      <c r="D4012" t="s">
        <v>1734</v>
      </c>
      <c r="E4012" s="64">
        <v>2</v>
      </c>
      <c r="F4012" s="64">
        <v>9120.23</v>
      </c>
      <c r="G4012" s="47">
        <v>40994</v>
      </c>
      <c r="H4012" s="71">
        <v>10.916666666666666</v>
      </c>
      <c r="I4012" s="64">
        <v>-1</v>
      </c>
      <c r="J4012" s="64" t="s">
        <v>1538</v>
      </c>
      <c r="K4012" s="64" t="s">
        <v>2173</v>
      </c>
      <c r="L4012" s="64" t="s">
        <v>15591</v>
      </c>
      <c r="M4012" s="64" t="s">
        <v>236</v>
      </c>
      <c r="N4012" s="64" t="s">
        <v>254</v>
      </c>
      <c r="O4012" s="64" t="s">
        <v>568</v>
      </c>
    </row>
    <row r="4013" spans="2:15" x14ac:dyDescent="0.3">
      <c r="B4013" t="s">
        <v>1536</v>
      </c>
      <c r="C4013" t="s">
        <v>16614</v>
      </c>
      <c r="D4013" t="s">
        <v>1386</v>
      </c>
      <c r="E4013" s="64">
        <v>0</v>
      </c>
      <c r="F4013" s="64">
        <v>0</v>
      </c>
      <c r="G4013" s="47">
        <v>40978</v>
      </c>
      <c r="H4013" s="71">
        <v>10.916666666666666</v>
      </c>
      <c r="I4013" s="64">
        <v>-1</v>
      </c>
      <c r="J4013" s="64" t="s">
        <v>1538</v>
      </c>
      <c r="K4013" s="64" t="s">
        <v>2160</v>
      </c>
      <c r="L4013" s="64" t="s">
        <v>2936</v>
      </c>
      <c r="M4013" s="64" t="s">
        <v>236</v>
      </c>
      <c r="N4013" s="64" t="s">
        <v>254</v>
      </c>
      <c r="O4013" s="64" t="s">
        <v>568</v>
      </c>
    </row>
    <row r="4014" spans="2:15" x14ac:dyDescent="0.3">
      <c r="B4014" t="s">
        <v>1536</v>
      </c>
      <c r="C4014" t="s">
        <v>16852</v>
      </c>
      <c r="D4014" t="s">
        <v>1735</v>
      </c>
      <c r="E4014" s="64">
        <v>0</v>
      </c>
      <c r="F4014" s="64">
        <v>0</v>
      </c>
      <c r="G4014" s="47">
        <v>40978</v>
      </c>
      <c r="H4014" s="71">
        <v>10.916666666666666</v>
      </c>
      <c r="I4014" s="64">
        <v>-1</v>
      </c>
      <c r="J4014" s="64" t="s">
        <v>1538</v>
      </c>
      <c r="K4014" s="64" t="s">
        <v>1535</v>
      </c>
      <c r="L4014" s="64" t="s">
        <v>1535</v>
      </c>
      <c r="M4014" s="64" t="s">
        <v>241</v>
      </c>
      <c r="N4014" s="64" t="s">
        <v>254</v>
      </c>
      <c r="O4014" s="64" t="s">
        <v>568</v>
      </c>
    </row>
    <row r="4015" spans="2:15" x14ac:dyDescent="0.3">
      <c r="B4015" t="s">
        <v>1536</v>
      </c>
      <c r="C4015" t="s">
        <v>12500</v>
      </c>
      <c r="D4015" t="s">
        <v>384</v>
      </c>
      <c r="E4015" s="64">
        <v>2</v>
      </c>
      <c r="F4015" s="64">
        <v>9120.23</v>
      </c>
      <c r="G4015" s="47">
        <v>40966</v>
      </c>
      <c r="H4015" s="71">
        <v>11</v>
      </c>
      <c r="I4015" s="64">
        <v>-1</v>
      </c>
      <c r="J4015" s="64" t="s">
        <v>249</v>
      </c>
      <c r="K4015" s="64" t="s">
        <v>1535</v>
      </c>
      <c r="L4015" s="64" t="s">
        <v>1535</v>
      </c>
      <c r="M4015" s="64" t="s">
        <v>239</v>
      </c>
      <c r="N4015" s="64" t="s">
        <v>254</v>
      </c>
      <c r="O4015" s="64" t="s">
        <v>568</v>
      </c>
    </row>
    <row r="4016" spans="2:15" x14ac:dyDescent="0.3">
      <c r="B4016" t="s">
        <v>1536</v>
      </c>
      <c r="C4016" t="s">
        <v>13147</v>
      </c>
      <c r="D4016" t="s">
        <v>13148</v>
      </c>
      <c r="E4016" s="64">
        <v>0</v>
      </c>
      <c r="F4016" s="64">
        <v>0</v>
      </c>
      <c r="G4016" s="47">
        <v>40949</v>
      </c>
      <c r="H4016" s="71">
        <v>11</v>
      </c>
      <c r="I4016" s="64">
        <v>-1</v>
      </c>
      <c r="J4016" s="64" t="s">
        <v>249</v>
      </c>
      <c r="K4016" s="64" t="s">
        <v>2173</v>
      </c>
      <c r="L4016" s="64" t="s">
        <v>13149</v>
      </c>
      <c r="M4016" s="64" t="s">
        <v>236</v>
      </c>
      <c r="N4016" s="64" t="s">
        <v>254</v>
      </c>
      <c r="O4016" s="64" t="s">
        <v>568</v>
      </c>
    </row>
    <row r="4017" spans="2:15" x14ac:dyDescent="0.3">
      <c r="B4017" t="s">
        <v>1536</v>
      </c>
      <c r="C4017" t="s">
        <v>13158</v>
      </c>
      <c r="D4017" t="s">
        <v>1970</v>
      </c>
      <c r="E4017" s="64">
        <v>0</v>
      </c>
      <c r="F4017" s="64">
        <v>0</v>
      </c>
      <c r="G4017" s="47">
        <v>40954</v>
      </c>
      <c r="H4017" s="71">
        <v>11</v>
      </c>
      <c r="I4017" s="64">
        <v>-1</v>
      </c>
      <c r="J4017" s="64" t="s">
        <v>249</v>
      </c>
      <c r="K4017" s="64" t="s">
        <v>2160</v>
      </c>
      <c r="L4017" s="64" t="s">
        <v>13159</v>
      </c>
      <c r="M4017" s="64" t="s">
        <v>242</v>
      </c>
      <c r="N4017" s="64" t="s">
        <v>254</v>
      </c>
      <c r="O4017" s="64" t="s">
        <v>568</v>
      </c>
    </row>
    <row r="4018" spans="2:15" x14ac:dyDescent="0.3">
      <c r="B4018" t="s">
        <v>1536</v>
      </c>
      <c r="C4018" t="s">
        <v>13197</v>
      </c>
      <c r="D4018" t="s">
        <v>12947</v>
      </c>
      <c r="E4018" s="64">
        <v>0</v>
      </c>
      <c r="F4018" s="64">
        <v>0</v>
      </c>
      <c r="G4018" s="47">
        <v>40966</v>
      </c>
      <c r="H4018" s="71">
        <v>11</v>
      </c>
      <c r="I4018" s="64">
        <v>-1</v>
      </c>
      <c r="J4018" s="64" t="s">
        <v>249</v>
      </c>
      <c r="K4018" s="64" t="s">
        <v>2173</v>
      </c>
      <c r="L4018" s="64" t="s">
        <v>4235</v>
      </c>
      <c r="M4018" s="64" t="s">
        <v>239</v>
      </c>
      <c r="N4018" s="64" t="s">
        <v>254</v>
      </c>
      <c r="O4018" s="64" t="s">
        <v>568</v>
      </c>
    </row>
    <row r="4019" spans="2:15" x14ac:dyDescent="0.3">
      <c r="B4019" t="s">
        <v>1536</v>
      </c>
      <c r="C4019" t="s">
        <v>13275</v>
      </c>
      <c r="D4019" t="s">
        <v>248</v>
      </c>
      <c r="E4019" s="64">
        <v>0</v>
      </c>
      <c r="F4019" s="64">
        <v>0</v>
      </c>
      <c r="G4019" s="47">
        <v>40961</v>
      </c>
      <c r="H4019" s="71">
        <v>11</v>
      </c>
      <c r="I4019" s="64">
        <v>-1</v>
      </c>
      <c r="J4019" s="64" t="s">
        <v>1538</v>
      </c>
      <c r="K4019" s="64" t="s">
        <v>2160</v>
      </c>
      <c r="L4019" s="64" t="s">
        <v>4235</v>
      </c>
      <c r="M4019" s="64" t="s">
        <v>242</v>
      </c>
      <c r="N4019" s="64" t="s">
        <v>254</v>
      </c>
      <c r="O4019" s="64" t="s">
        <v>568</v>
      </c>
    </row>
    <row r="4020" spans="2:15" x14ac:dyDescent="0.3">
      <c r="B4020" t="s">
        <v>1536</v>
      </c>
      <c r="C4020" t="s">
        <v>13543</v>
      </c>
      <c r="D4020" t="s">
        <v>1988</v>
      </c>
      <c r="E4020" s="64">
        <v>0</v>
      </c>
      <c r="F4020" s="64">
        <v>0</v>
      </c>
      <c r="G4020" s="47">
        <v>40948</v>
      </c>
      <c r="H4020" s="71">
        <v>11</v>
      </c>
      <c r="I4020" s="64">
        <v>-1</v>
      </c>
      <c r="J4020" s="64" t="s">
        <v>249</v>
      </c>
      <c r="K4020" s="64" t="s">
        <v>2160</v>
      </c>
      <c r="L4020" s="64" t="s">
        <v>13544</v>
      </c>
      <c r="M4020" s="64" t="s">
        <v>246</v>
      </c>
      <c r="N4020" s="64" t="s">
        <v>254</v>
      </c>
      <c r="O4020" s="64" t="s">
        <v>568</v>
      </c>
    </row>
    <row r="4021" spans="2:15" x14ac:dyDescent="0.3">
      <c r="B4021" t="s">
        <v>1536</v>
      </c>
      <c r="C4021" t="s">
        <v>13870</v>
      </c>
      <c r="D4021" t="s">
        <v>1773</v>
      </c>
      <c r="E4021" s="64">
        <v>0</v>
      </c>
      <c r="F4021" s="64">
        <v>0</v>
      </c>
      <c r="G4021" s="47">
        <v>40949</v>
      </c>
      <c r="H4021" s="71">
        <v>11</v>
      </c>
      <c r="I4021" s="64">
        <v>-1</v>
      </c>
      <c r="J4021" s="64" t="s">
        <v>1538</v>
      </c>
      <c r="K4021" s="64" t="s">
        <v>2173</v>
      </c>
      <c r="L4021" s="64" t="s">
        <v>13871</v>
      </c>
      <c r="M4021" s="64" t="s">
        <v>242</v>
      </c>
      <c r="N4021" s="64" t="s">
        <v>254</v>
      </c>
      <c r="O4021" s="64" t="s">
        <v>568</v>
      </c>
    </row>
    <row r="4022" spans="2:15" x14ac:dyDescent="0.3">
      <c r="B4022" t="s">
        <v>1536</v>
      </c>
      <c r="C4022" t="s">
        <v>14592</v>
      </c>
      <c r="D4022" t="s">
        <v>14313</v>
      </c>
      <c r="E4022" s="64">
        <v>0</v>
      </c>
      <c r="F4022" s="64">
        <v>0</v>
      </c>
      <c r="G4022" s="47">
        <v>40964</v>
      </c>
      <c r="H4022" s="71">
        <v>11</v>
      </c>
      <c r="I4022" s="64">
        <v>-1</v>
      </c>
      <c r="J4022" s="64" t="s">
        <v>1538</v>
      </c>
      <c r="K4022" s="64" t="s">
        <v>2160</v>
      </c>
      <c r="L4022" s="64" t="s">
        <v>4726</v>
      </c>
      <c r="M4022" s="64" t="s">
        <v>242</v>
      </c>
      <c r="N4022" s="64" t="s">
        <v>254</v>
      </c>
      <c r="O4022" s="64" t="s">
        <v>568</v>
      </c>
    </row>
    <row r="4023" spans="2:15" x14ac:dyDescent="0.3">
      <c r="B4023" t="s">
        <v>1536</v>
      </c>
      <c r="C4023" t="s">
        <v>14702</v>
      </c>
      <c r="D4023" t="s">
        <v>1884</v>
      </c>
      <c r="E4023" s="64">
        <v>0</v>
      </c>
      <c r="F4023" s="64">
        <v>0</v>
      </c>
      <c r="G4023" s="47">
        <v>40954</v>
      </c>
      <c r="H4023" s="71">
        <v>11</v>
      </c>
      <c r="I4023" s="64">
        <v>-1</v>
      </c>
      <c r="J4023" s="64" t="s">
        <v>1538</v>
      </c>
      <c r="K4023" s="64" t="s">
        <v>2160</v>
      </c>
      <c r="L4023" s="64" t="s">
        <v>2936</v>
      </c>
      <c r="M4023" s="64" t="s">
        <v>241</v>
      </c>
      <c r="N4023" s="64" t="s">
        <v>254</v>
      </c>
      <c r="O4023" s="64" t="s">
        <v>568</v>
      </c>
    </row>
    <row r="4024" spans="2:15" x14ac:dyDescent="0.3">
      <c r="B4024" t="s">
        <v>1536</v>
      </c>
      <c r="C4024" t="s">
        <v>14894</v>
      </c>
      <c r="D4024" t="s">
        <v>2010</v>
      </c>
      <c r="E4024" s="64">
        <v>0</v>
      </c>
      <c r="F4024" s="64">
        <v>0</v>
      </c>
      <c r="G4024" s="47">
        <v>40963</v>
      </c>
      <c r="H4024" s="71">
        <v>11</v>
      </c>
      <c r="I4024" s="64">
        <v>-1</v>
      </c>
      <c r="J4024" s="64" t="s">
        <v>249</v>
      </c>
      <c r="K4024" s="64" t="s">
        <v>2160</v>
      </c>
      <c r="L4024" s="64" t="s">
        <v>2925</v>
      </c>
      <c r="M4024" s="64" t="s">
        <v>242</v>
      </c>
      <c r="N4024" s="64" t="s">
        <v>254</v>
      </c>
      <c r="O4024" s="64" t="s">
        <v>568</v>
      </c>
    </row>
    <row r="4025" spans="2:15" x14ac:dyDescent="0.3">
      <c r="B4025" t="s">
        <v>1536</v>
      </c>
      <c r="C4025" t="s">
        <v>15369</v>
      </c>
      <c r="D4025" t="s">
        <v>1496</v>
      </c>
      <c r="E4025" s="64">
        <v>0</v>
      </c>
      <c r="F4025" s="64">
        <v>0</v>
      </c>
      <c r="G4025" s="47">
        <v>40963</v>
      </c>
      <c r="H4025" s="71">
        <v>11</v>
      </c>
      <c r="I4025" s="64">
        <v>-1</v>
      </c>
      <c r="J4025" s="64" t="s">
        <v>1538</v>
      </c>
      <c r="K4025" s="64" t="s">
        <v>2173</v>
      </c>
      <c r="L4025" s="64" t="s">
        <v>9299</v>
      </c>
      <c r="M4025" s="64" t="s">
        <v>242</v>
      </c>
      <c r="N4025" s="64" t="s">
        <v>254</v>
      </c>
      <c r="O4025" s="64" t="s">
        <v>568</v>
      </c>
    </row>
    <row r="4026" spans="2:15" x14ac:dyDescent="0.3">
      <c r="B4026" t="s">
        <v>1536</v>
      </c>
      <c r="C4026" t="s">
        <v>15601</v>
      </c>
      <c r="D4026" t="s">
        <v>1686</v>
      </c>
      <c r="E4026" s="64">
        <v>2</v>
      </c>
      <c r="F4026" s="64">
        <v>4116.49</v>
      </c>
      <c r="G4026" s="47">
        <v>40959</v>
      </c>
      <c r="H4026" s="71">
        <v>11</v>
      </c>
      <c r="I4026" s="64">
        <v>-1</v>
      </c>
      <c r="J4026" s="64" t="s">
        <v>249</v>
      </c>
      <c r="K4026" s="64" t="s">
        <v>2160</v>
      </c>
      <c r="L4026" s="64" t="s">
        <v>4235</v>
      </c>
      <c r="M4026" s="64" t="s">
        <v>242</v>
      </c>
      <c r="N4026" s="64" t="s">
        <v>254</v>
      </c>
      <c r="O4026" s="64" t="s">
        <v>568</v>
      </c>
    </row>
    <row r="4027" spans="2:15" x14ac:dyDescent="0.3">
      <c r="B4027" t="s">
        <v>1536</v>
      </c>
      <c r="C4027" t="s">
        <v>16102</v>
      </c>
      <c r="D4027" t="s">
        <v>2282</v>
      </c>
      <c r="E4027" s="64">
        <v>0</v>
      </c>
      <c r="F4027" s="64">
        <v>0</v>
      </c>
      <c r="G4027" s="47">
        <v>40961</v>
      </c>
      <c r="H4027" s="71">
        <v>11</v>
      </c>
      <c r="I4027" s="64">
        <v>160069</v>
      </c>
      <c r="J4027" s="64" t="s">
        <v>249</v>
      </c>
      <c r="K4027" s="64" t="s">
        <v>2176</v>
      </c>
      <c r="L4027" s="64" t="s">
        <v>16103</v>
      </c>
      <c r="M4027" s="64" t="s">
        <v>242</v>
      </c>
      <c r="N4027" s="64" t="s">
        <v>254</v>
      </c>
      <c r="O4027" s="64" t="s">
        <v>568</v>
      </c>
    </row>
    <row r="4028" spans="2:15" x14ac:dyDescent="0.3">
      <c r="B4028" t="s">
        <v>1536</v>
      </c>
      <c r="C4028" t="s">
        <v>16144</v>
      </c>
      <c r="D4028" t="s">
        <v>1674</v>
      </c>
      <c r="E4028" s="64">
        <v>1</v>
      </c>
      <c r="F4028" s="64">
        <v>4897.24</v>
      </c>
      <c r="G4028" s="47">
        <v>40962</v>
      </c>
      <c r="H4028" s="71">
        <v>11</v>
      </c>
      <c r="I4028" s="64">
        <v>-1</v>
      </c>
      <c r="J4028" s="64" t="s">
        <v>249</v>
      </c>
      <c r="K4028" s="64" t="s">
        <v>2176</v>
      </c>
      <c r="L4028" s="64" t="s">
        <v>14291</v>
      </c>
      <c r="M4028" s="64" t="s">
        <v>242</v>
      </c>
      <c r="N4028" s="64" t="s">
        <v>254</v>
      </c>
      <c r="O4028" s="64" t="s">
        <v>568</v>
      </c>
    </row>
    <row r="4029" spans="2:15" x14ac:dyDescent="0.3">
      <c r="B4029" t="s">
        <v>1536</v>
      </c>
      <c r="C4029" t="s">
        <v>17406</v>
      </c>
      <c r="D4029" t="s">
        <v>1638</v>
      </c>
      <c r="E4029" s="64">
        <v>0</v>
      </c>
      <c r="F4029" s="64">
        <v>0</v>
      </c>
      <c r="G4029" s="47">
        <v>40966</v>
      </c>
      <c r="H4029" s="71">
        <v>11</v>
      </c>
      <c r="I4029" s="64">
        <v>-1</v>
      </c>
      <c r="J4029" s="64" t="s">
        <v>1538</v>
      </c>
      <c r="K4029" s="64" t="s">
        <v>1535</v>
      </c>
      <c r="L4029" s="64" t="s">
        <v>1535</v>
      </c>
      <c r="M4029" s="64" t="s">
        <v>246</v>
      </c>
      <c r="N4029" s="64" t="s">
        <v>254</v>
      </c>
      <c r="O4029" s="64" t="s">
        <v>568</v>
      </c>
    </row>
    <row r="4030" spans="2:15" x14ac:dyDescent="0.3">
      <c r="B4030" t="s">
        <v>1536</v>
      </c>
      <c r="C4030" t="s">
        <v>12676</v>
      </c>
      <c r="D4030" t="s">
        <v>494</v>
      </c>
      <c r="E4030" s="64">
        <v>1</v>
      </c>
      <c r="F4030" s="64">
        <v>1363.76</v>
      </c>
      <c r="G4030" s="47">
        <v>40939</v>
      </c>
      <c r="H4030" s="71">
        <v>11.083333333333334</v>
      </c>
      <c r="I4030" s="64">
        <v>-1</v>
      </c>
      <c r="J4030" s="64" t="s">
        <v>1538</v>
      </c>
      <c r="K4030" s="64" t="s">
        <v>1535</v>
      </c>
      <c r="L4030" s="64" t="s">
        <v>1535</v>
      </c>
      <c r="M4030" s="64" t="s">
        <v>236</v>
      </c>
      <c r="N4030" s="64" t="s">
        <v>254</v>
      </c>
      <c r="O4030" s="64" t="s">
        <v>568</v>
      </c>
    </row>
    <row r="4031" spans="2:15" x14ac:dyDescent="0.3">
      <c r="B4031" t="s">
        <v>1536</v>
      </c>
      <c r="C4031" t="s">
        <v>12784</v>
      </c>
      <c r="D4031" t="s">
        <v>295</v>
      </c>
      <c r="E4031" s="64">
        <v>1</v>
      </c>
      <c r="F4031" s="64">
        <v>1363.76</v>
      </c>
      <c r="G4031" s="47">
        <v>40939</v>
      </c>
      <c r="H4031" s="71">
        <v>11.083333333333334</v>
      </c>
      <c r="I4031" s="64">
        <v>-1</v>
      </c>
      <c r="J4031" s="64" t="s">
        <v>249</v>
      </c>
      <c r="K4031" s="64" t="s">
        <v>1535</v>
      </c>
      <c r="L4031" s="64" t="s">
        <v>1535</v>
      </c>
      <c r="M4031" s="64" t="s">
        <v>236</v>
      </c>
      <c r="N4031" s="64" t="s">
        <v>254</v>
      </c>
      <c r="O4031" s="64" t="s">
        <v>568</v>
      </c>
    </row>
    <row r="4032" spans="2:15" x14ac:dyDescent="0.3">
      <c r="B4032" t="s">
        <v>1536</v>
      </c>
      <c r="C4032" t="s">
        <v>12991</v>
      </c>
      <c r="D4032" t="s">
        <v>1759</v>
      </c>
      <c r="E4032" s="64">
        <v>2</v>
      </c>
      <c r="F4032" s="64">
        <v>9120.23</v>
      </c>
      <c r="G4032" s="47">
        <v>40917</v>
      </c>
      <c r="H4032" s="71">
        <v>11.083333333333334</v>
      </c>
      <c r="I4032" s="64">
        <v>-1</v>
      </c>
      <c r="J4032" s="64" t="s">
        <v>249</v>
      </c>
      <c r="K4032" s="64" t="s">
        <v>1535</v>
      </c>
      <c r="L4032" s="64" t="s">
        <v>1535</v>
      </c>
      <c r="M4032" s="64" t="s">
        <v>246</v>
      </c>
      <c r="N4032" s="64" t="s">
        <v>254</v>
      </c>
      <c r="O4032" s="64" t="s">
        <v>568</v>
      </c>
    </row>
    <row r="4033" spans="2:15" x14ac:dyDescent="0.3">
      <c r="B4033" t="s">
        <v>1536</v>
      </c>
      <c r="C4033" t="s">
        <v>13137</v>
      </c>
      <c r="D4033" t="s">
        <v>1866</v>
      </c>
      <c r="E4033" s="64">
        <v>0</v>
      </c>
      <c r="F4033" s="64">
        <v>0</v>
      </c>
      <c r="G4033" s="47">
        <v>40911</v>
      </c>
      <c r="H4033" s="71">
        <v>11.083333333333334</v>
      </c>
      <c r="I4033" s="64">
        <v>-1</v>
      </c>
      <c r="J4033" s="64" t="s">
        <v>1538</v>
      </c>
      <c r="K4033" s="64" t="s">
        <v>2160</v>
      </c>
      <c r="L4033" s="64" t="s">
        <v>3070</v>
      </c>
      <c r="M4033" s="64" t="s">
        <v>236</v>
      </c>
      <c r="N4033" s="64" t="s">
        <v>254</v>
      </c>
      <c r="O4033" s="64" t="s">
        <v>568</v>
      </c>
    </row>
    <row r="4034" spans="2:15" x14ac:dyDescent="0.3">
      <c r="B4034" t="s">
        <v>1536</v>
      </c>
      <c r="C4034" t="s">
        <v>13243</v>
      </c>
      <c r="D4034" t="s">
        <v>271</v>
      </c>
      <c r="E4034" s="64">
        <v>0</v>
      </c>
      <c r="F4034" s="64">
        <v>0</v>
      </c>
      <c r="G4034" s="47">
        <v>40910</v>
      </c>
      <c r="H4034" s="71">
        <v>11.083333333333334</v>
      </c>
      <c r="I4034" s="64">
        <v>-1</v>
      </c>
      <c r="J4034" s="64" t="s">
        <v>1538</v>
      </c>
      <c r="K4034" s="64" t="s">
        <v>1535</v>
      </c>
      <c r="L4034" s="64" t="s">
        <v>1535</v>
      </c>
      <c r="M4034" s="64" t="s">
        <v>236</v>
      </c>
      <c r="N4034" s="64" t="s">
        <v>254</v>
      </c>
      <c r="O4034" s="64" t="s">
        <v>568</v>
      </c>
    </row>
    <row r="4035" spans="2:15" x14ac:dyDescent="0.3">
      <c r="B4035" t="s">
        <v>1536</v>
      </c>
      <c r="C4035" t="s">
        <v>14120</v>
      </c>
      <c r="D4035" t="s">
        <v>1431</v>
      </c>
      <c r="E4035" s="64">
        <v>0</v>
      </c>
      <c r="F4035" s="64">
        <v>0</v>
      </c>
      <c r="G4035" s="47">
        <v>40912</v>
      </c>
      <c r="H4035" s="71">
        <v>11.083333333333334</v>
      </c>
      <c r="I4035" s="64">
        <v>-1</v>
      </c>
      <c r="J4035" s="64" t="s">
        <v>1538</v>
      </c>
      <c r="K4035" s="64" t="s">
        <v>2160</v>
      </c>
      <c r="L4035" s="64" t="s">
        <v>8148</v>
      </c>
      <c r="M4035" s="64" t="s">
        <v>246</v>
      </c>
      <c r="N4035" s="64" t="s">
        <v>254</v>
      </c>
      <c r="O4035" s="64" t="s">
        <v>568</v>
      </c>
    </row>
    <row r="4036" spans="2:15" x14ac:dyDescent="0.3">
      <c r="B4036" t="s">
        <v>1536</v>
      </c>
      <c r="C4036" t="s">
        <v>11611</v>
      </c>
      <c r="D4036" t="s">
        <v>2294</v>
      </c>
      <c r="E4036" s="64">
        <v>0</v>
      </c>
      <c r="F4036" s="64">
        <v>0</v>
      </c>
      <c r="G4036" s="47">
        <v>40938</v>
      </c>
      <c r="H4036" s="71">
        <v>11.083333333333334</v>
      </c>
      <c r="I4036" s="64">
        <v>98296</v>
      </c>
      <c r="J4036" s="64" t="s">
        <v>1538</v>
      </c>
      <c r="K4036" s="64" t="s">
        <v>2173</v>
      </c>
      <c r="L4036" s="64" t="s">
        <v>11612</v>
      </c>
      <c r="M4036" s="64" t="s">
        <v>242</v>
      </c>
      <c r="N4036" s="64" t="s">
        <v>254</v>
      </c>
      <c r="O4036" s="64" t="s">
        <v>568</v>
      </c>
    </row>
    <row r="4037" spans="2:15" x14ac:dyDescent="0.3">
      <c r="B4037" t="s">
        <v>1536</v>
      </c>
      <c r="C4037" t="s">
        <v>14917</v>
      </c>
      <c r="D4037" t="s">
        <v>1779</v>
      </c>
      <c r="E4037" s="64">
        <v>0</v>
      </c>
      <c r="F4037" s="64">
        <v>0</v>
      </c>
      <c r="G4037" s="47">
        <v>40910</v>
      </c>
      <c r="H4037" s="71">
        <v>11.083333333333334</v>
      </c>
      <c r="I4037" s="64">
        <v>-1</v>
      </c>
      <c r="J4037" s="64" t="s">
        <v>1538</v>
      </c>
      <c r="K4037" s="64" t="s">
        <v>2176</v>
      </c>
      <c r="L4037" s="64" t="s">
        <v>14918</v>
      </c>
      <c r="M4037" s="64" t="s">
        <v>242</v>
      </c>
      <c r="N4037" s="64" t="s">
        <v>254</v>
      </c>
      <c r="O4037" s="64" t="s">
        <v>568</v>
      </c>
    </row>
    <row r="4038" spans="2:15" x14ac:dyDescent="0.3">
      <c r="B4038" t="s">
        <v>1536</v>
      </c>
      <c r="C4038" t="s">
        <v>15159</v>
      </c>
      <c r="D4038" t="s">
        <v>1881</v>
      </c>
      <c r="E4038" s="64">
        <v>0</v>
      </c>
      <c r="F4038" s="64">
        <v>0</v>
      </c>
      <c r="G4038" s="47">
        <v>40910</v>
      </c>
      <c r="H4038" s="71">
        <v>11.083333333333334</v>
      </c>
      <c r="I4038" s="64">
        <v>-1</v>
      </c>
      <c r="J4038" s="64" t="s">
        <v>1538</v>
      </c>
      <c r="K4038" s="64" t="s">
        <v>2160</v>
      </c>
      <c r="L4038" s="64" t="s">
        <v>13149</v>
      </c>
      <c r="M4038" s="64" t="s">
        <v>236</v>
      </c>
      <c r="N4038" s="64" t="s">
        <v>254</v>
      </c>
      <c r="O4038" s="64" t="s">
        <v>568</v>
      </c>
    </row>
    <row r="4039" spans="2:15" x14ac:dyDescent="0.3">
      <c r="B4039" t="s">
        <v>1536</v>
      </c>
      <c r="C4039" t="s">
        <v>15353</v>
      </c>
      <c r="D4039" t="s">
        <v>1590</v>
      </c>
      <c r="E4039" s="64">
        <v>1</v>
      </c>
      <c r="F4039" s="64">
        <v>4897.24</v>
      </c>
      <c r="G4039" s="47">
        <v>40912</v>
      </c>
      <c r="H4039" s="71">
        <v>11.083333333333334</v>
      </c>
      <c r="I4039" s="64">
        <v>-1</v>
      </c>
      <c r="J4039" s="64" t="s">
        <v>1538</v>
      </c>
      <c r="K4039" s="64" t="s">
        <v>2160</v>
      </c>
      <c r="L4039" s="64" t="s">
        <v>2936</v>
      </c>
      <c r="M4039" s="64" t="s">
        <v>241</v>
      </c>
      <c r="N4039" s="64" t="s">
        <v>254</v>
      </c>
      <c r="O4039" s="64" t="s">
        <v>568</v>
      </c>
    </row>
    <row r="4040" spans="2:15" x14ac:dyDescent="0.3">
      <c r="B4040" t="s">
        <v>1536</v>
      </c>
      <c r="C4040" t="s">
        <v>15457</v>
      </c>
      <c r="D4040" t="s">
        <v>1674</v>
      </c>
      <c r="E4040" s="64">
        <v>0</v>
      </c>
      <c r="F4040" s="64">
        <v>0</v>
      </c>
      <c r="G4040" s="47">
        <v>40912</v>
      </c>
      <c r="H4040" s="71">
        <v>11.083333333333334</v>
      </c>
      <c r="I4040" s="64">
        <v>-1</v>
      </c>
      <c r="J4040" s="64" t="s">
        <v>1538</v>
      </c>
      <c r="K4040" s="64" t="s">
        <v>2160</v>
      </c>
      <c r="L4040" s="64" t="s">
        <v>2936</v>
      </c>
      <c r="M4040" s="64" t="s">
        <v>242</v>
      </c>
      <c r="N4040" s="64" t="s">
        <v>254</v>
      </c>
      <c r="O4040" s="64" t="s">
        <v>568</v>
      </c>
    </row>
    <row r="4041" spans="2:15" x14ac:dyDescent="0.3">
      <c r="B4041" t="s">
        <v>1536</v>
      </c>
      <c r="C4041" t="s">
        <v>15606</v>
      </c>
      <c r="D4041" t="s">
        <v>1459</v>
      </c>
      <c r="E4041" s="64">
        <v>1</v>
      </c>
      <c r="F4041" s="64">
        <v>55.64</v>
      </c>
      <c r="G4041" s="47">
        <v>40934</v>
      </c>
      <c r="H4041" s="71">
        <v>11.083333333333334</v>
      </c>
      <c r="I4041" s="64">
        <v>-1</v>
      </c>
      <c r="J4041" s="64" t="s">
        <v>249</v>
      </c>
      <c r="K4041" s="64" t="s">
        <v>2173</v>
      </c>
      <c r="L4041" s="64" t="s">
        <v>14581</v>
      </c>
      <c r="M4041" s="64" t="s">
        <v>236</v>
      </c>
      <c r="N4041" s="64" t="s">
        <v>254</v>
      </c>
      <c r="O4041" s="64" t="s">
        <v>568</v>
      </c>
    </row>
    <row r="4042" spans="2:15" x14ac:dyDescent="0.3">
      <c r="B4042" t="s">
        <v>1536</v>
      </c>
      <c r="C4042" t="s">
        <v>15717</v>
      </c>
      <c r="D4042" t="s">
        <v>1870</v>
      </c>
      <c r="E4042" s="64">
        <v>0</v>
      </c>
      <c r="F4042" s="64">
        <v>0</v>
      </c>
      <c r="G4042" s="47">
        <v>40911</v>
      </c>
      <c r="H4042" s="71">
        <v>11.083333333333334</v>
      </c>
      <c r="I4042" s="64">
        <v>-1</v>
      </c>
      <c r="J4042" s="64" t="s">
        <v>1538</v>
      </c>
      <c r="K4042" s="64" t="s">
        <v>2160</v>
      </c>
      <c r="L4042" s="64" t="s">
        <v>13195</v>
      </c>
      <c r="M4042" s="64" t="s">
        <v>236</v>
      </c>
      <c r="N4042" s="64" t="s">
        <v>254</v>
      </c>
      <c r="O4042" s="64" t="s">
        <v>568</v>
      </c>
    </row>
    <row r="4043" spans="2:15" x14ac:dyDescent="0.3">
      <c r="B4043" t="s">
        <v>1536</v>
      </c>
      <c r="C4043" t="s">
        <v>15730</v>
      </c>
      <c r="D4043" t="s">
        <v>1564</v>
      </c>
      <c r="E4043" s="64">
        <v>0</v>
      </c>
      <c r="F4043" s="64">
        <v>0</v>
      </c>
      <c r="G4043" s="47">
        <v>40914</v>
      </c>
      <c r="H4043" s="71">
        <v>11.083333333333334</v>
      </c>
      <c r="I4043" s="64">
        <v>-1</v>
      </c>
      <c r="J4043" s="64" t="s">
        <v>1538</v>
      </c>
      <c r="K4043" s="64" t="s">
        <v>2176</v>
      </c>
      <c r="L4043" s="64" t="s">
        <v>15731</v>
      </c>
      <c r="M4043" s="64" t="s">
        <v>242</v>
      </c>
      <c r="N4043" s="64" t="s">
        <v>254</v>
      </c>
      <c r="O4043" s="64" t="s">
        <v>568</v>
      </c>
    </row>
    <row r="4044" spans="2:15" x14ac:dyDescent="0.3">
      <c r="B4044" t="s">
        <v>1536</v>
      </c>
      <c r="C4044" t="s">
        <v>15792</v>
      </c>
      <c r="D4044" t="s">
        <v>1760</v>
      </c>
      <c r="E4044" s="64">
        <v>0</v>
      </c>
      <c r="F4044" s="64">
        <v>0</v>
      </c>
      <c r="G4044" s="47">
        <v>40914</v>
      </c>
      <c r="H4044" s="71">
        <v>11.083333333333334</v>
      </c>
      <c r="I4044" s="64">
        <v>-1</v>
      </c>
      <c r="J4044" s="64" t="s">
        <v>1538</v>
      </c>
      <c r="K4044" s="64" t="s">
        <v>2160</v>
      </c>
      <c r="L4044" s="64" t="s">
        <v>4235</v>
      </c>
      <c r="M4044" s="64" t="s">
        <v>236</v>
      </c>
      <c r="N4044" s="64" t="s">
        <v>254</v>
      </c>
      <c r="O4044" s="64" t="s">
        <v>568</v>
      </c>
    </row>
    <row r="4045" spans="2:15" x14ac:dyDescent="0.3">
      <c r="B4045" t="s">
        <v>1536</v>
      </c>
      <c r="C4045" t="s">
        <v>15907</v>
      </c>
      <c r="D4045" t="s">
        <v>262</v>
      </c>
      <c r="E4045" s="64">
        <v>0</v>
      </c>
      <c r="F4045" s="64">
        <v>0</v>
      </c>
      <c r="G4045" s="47">
        <v>40935</v>
      </c>
      <c r="H4045" s="71">
        <v>11.083333333333334</v>
      </c>
      <c r="I4045" s="64">
        <v>-1</v>
      </c>
      <c r="J4045" s="64" t="s">
        <v>1538</v>
      </c>
      <c r="K4045" s="64" t="s">
        <v>2160</v>
      </c>
      <c r="L4045" s="64" t="s">
        <v>2936</v>
      </c>
      <c r="M4045" s="64" t="s">
        <v>246</v>
      </c>
      <c r="N4045" s="64" t="s">
        <v>254</v>
      </c>
      <c r="O4045" s="64" t="s">
        <v>568</v>
      </c>
    </row>
    <row r="4046" spans="2:15" x14ac:dyDescent="0.3">
      <c r="B4046" t="s">
        <v>1536</v>
      </c>
      <c r="C4046" t="s">
        <v>16071</v>
      </c>
      <c r="D4046" t="s">
        <v>1545</v>
      </c>
      <c r="E4046" s="64">
        <v>0</v>
      </c>
      <c r="F4046" s="64">
        <v>0</v>
      </c>
      <c r="G4046" s="47">
        <v>40928</v>
      </c>
      <c r="H4046" s="71">
        <v>11.083333333333334</v>
      </c>
      <c r="I4046" s="64">
        <v>-1</v>
      </c>
      <c r="J4046" s="64" t="s">
        <v>1538</v>
      </c>
      <c r="K4046" s="64" t="s">
        <v>2173</v>
      </c>
      <c r="L4046" s="64" t="s">
        <v>16072</v>
      </c>
      <c r="M4046" s="64" t="s">
        <v>236</v>
      </c>
      <c r="N4046" s="64" t="s">
        <v>254</v>
      </c>
      <c r="O4046" s="64" t="s">
        <v>568</v>
      </c>
    </row>
    <row r="4047" spans="2:15" x14ac:dyDescent="0.3">
      <c r="B4047" t="s">
        <v>1536</v>
      </c>
      <c r="C4047" t="s">
        <v>16083</v>
      </c>
      <c r="D4047" t="s">
        <v>14859</v>
      </c>
      <c r="E4047" s="64">
        <v>1</v>
      </c>
      <c r="F4047" s="64">
        <v>1363.76</v>
      </c>
      <c r="G4047" s="47">
        <v>40912</v>
      </c>
      <c r="H4047" s="71">
        <v>11.083333333333334</v>
      </c>
      <c r="I4047" s="64">
        <v>-1</v>
      </c>
      <c r="J4047" s="64" t="s">
        <v>1538</v>
      </c>
      <c r="K4047" s="64" t="s">
        <v>2173</v>
      </c>
      <c r="L4047" s="64" t="s">
        <v>11775</v>
      </c>
      <c r="M4047" s="64" t="s">
        <v>236</v>
      </c>
      <c r="N4047" s="64" t="s">
        <v>254</v>
      </c>
      <c r="O4047" s="64" t="s">
        <v>568</v>
      </c>
    </row>
    <row r="4048" spans="2:15" x14ac:dyDescent="0.3">
      <c r="B4048" t="s">
        <v>1536</v>
      </c>
      <c r="C4048" t="s">
        <v>16334</v>
      </c>
      <c r="D4048" t="s">
        <v>1645</v>
      </c>
      <c r="E4048" s="64">
        <v>0</v>
      </c>
      <c r="F4048" s="64">
        <v>0</v>
      </c>
      <c r="G4048" s="47">
        <v>40939</v>
      </c>
      <c r="H4048" s="71">
        <v>11.083333333333334</v>
      </c>
      <c r="I4048" s="64">
        <v>-1</v>
      </c>
      <c r="J4048" s="64" t="s">
        <v>249</v>
      </c>
      <c r="K4048" s="64" t="s">
        <v>2160</v>
      </c>
      <c r="L4048" s="64" t="s">
        <v>2992</v>
      </c>
      <c r="M4048" s="64" t="s">
        <v>242</v>
      </c>
      <c r="N4048" s="64" t="s">
        <v>254</v>
      </c>
      <c r="O4048" s="64" t="s">
        <v>568</v>
      </c>
    </row>
    <row r="4049" spans="2:15" x14ac:dyDescent="0.3">
      <c r="B4049" t="s">
        <v>1536</v>
      </c>
      <c r="C4049" t="s">
        <v>16499</v>
      </c>
      <c r="D4049" t="s">
        <v>1421</v>
      </c>
      <c r="E4049" s="64">
        <v>0</v>
      </c>
      <c r="F4049" s="64">
        <v>0</v>
      </c>
      <c r="G4049" s="47">
        <v>40910</v>
      </c>
      <c r="H4049" s="71">
        <v>11.083333333333334</v>
      </c>
      <c r="I4049" s="64">
        <v>-1</v>
      </c>
      <c r="J4049" s="64" t="s">
        <v>1538</v>
      </c>
      <c r="K4049" s="64" t="s">
        <v>2160</v>
      </c>
      <c r="L4049" s="64" t="s">
        <v>2936</v>
      </c>
      <c r="M4049" s="64" t="s">
        <v>236</v>
      </c>
      <c r="N4049" s="64" t="s">
        <v>254</v>
      </c>
      <c r="O4049" s="64" t="s">
        <v>568</v>
      </c>
    </row>
    <row r="4050" spans="2:15" x14ac:dyDescent="0.3">
      <c r="B4050" t="s">
        <v>1536</v>
      </c>
      <c r="C4050" t="s">
        <v>17096</v>
      </c>
      <c r="D4050" t="s">
        <v>382</v>
      </c>
      <c r="E4050" s="64">
        <v>2</v>
      </c>
      <c r="F4050" s="64">
        <v>4116.49</v>
      </c>
      <c r="G4050" s="47">
        <v>40931</v>
      </c>
      <c r="H4050" s="71">
        <v>11.083333333333334</v>
      </c>
      <c r="I4050" s="64">
        <v>-1</v>
      </c>
      <c r="J4050" s="64" t="s">
        <v>249</v>
      </c>
      <c r="K4050" s="64" t="s">
        <v>1535</v>
      </c>
      <c r="L4050" s="64" t="s">
        <v>1535</v>
      </c>
      <c r="M4050" s="64" t="s">
        <v>236</v>
      </c>
      <c r="N4050" s="64" t="s">
        <v>254</v>
      </c>
      <c r="O4050" s="64" t="s">
        <v>568</v>
      </c>
    </row>
    <row r="4051" spans="2:15" x14ac:dyDescent="0.3">
      <c r="B4051" t="s">
        <v>1536</v>
      </c>
      <c r="C4051" t="s">
        <v>17128</v>
      </c>
      <c r="D4051" t="s">
        <v>348</v>
      </c>
      <c r="E4051" s="64">
        <v>0</v>
      </c>
      <c r="F4051" s="64">
        <v>0</v>
      </c>
      <c r="G4051" s="47">
        <v>40939</v>
      </c>
      <c r="H4051" s="71">
        <v>11.083333333333334</v>
      </c>
      <c r="I4051" s="64">
        <v>-1</v>
      </c>
      <c r="J4051" s="64" t="s">
        <v>1538</v>
      </c>
      <c r="K4051" s="64" t="s">
        <v>1535</v>
      </c>
      <c r="L4051" s="64" t="s">
        <v>1535</v>
      </c>
      <c r="M4051" s="64" t="s">
        <v>246</v>
      </c>
      <c r="N4051" s="64" t="s">
        <v>254</v>
      </c>
      <c r="O4051" s="64" t="s">
        <v>568</v>
      </c>
    </row>
    <row r="4052" spans="2:15" x14ac:dyDescent="0.3">
      <c r="B4052" t="s">
        <v>1536</v>
      </c>
      <c r="C4052" t="s">
        <v>12711</v>
      </c>
      <c r="D4052" t="s">
        <v>1550</v>
      </c>
      <c r="E4052" s="64">
        <v>2</v>
      </c>
      <c r="F4052" s="64">
        <v>5335.62</v>
      </c>
      <c r="G4052" s="47">
        <v>40907</v>
      </c>
      <c r="H4052" s="71">
        <v>11.166666666666666</v>
      </c>
      <c r="I4052" s="64">
        <v>-1</v>
      </c>
      <c r="J4052" s="64" t="s">
        <v>1538</v>
      </c>
      <c r="K4052" s="64" t="s">
        <v>1535</v>
      </c>
      <c r="L4052" s="64" t="s">
        <v>1535</v>
      </c>
      <c r="M4052" s="64" t="s">
        <v>236</v>
      </c>
      <c r="N4052" s="64" t="s">
        <v>254</v>
      </c>
      <c r="O4052" s="64" t="s">
        <v>568</v>
      </c>
    </row>
    <row r="4053" spans="2:15" x14ac:dyDescent="0.3">
      <c r="B4053" t="s">
        <v>1536</v>
      </c>
      <c r="C4053" t="s">
        <v>13016</v>
      </c>
      <c r="D4053" t="s">
        <v>1427</v>
      </c>
      <c r="E4053" s="64">
        <v>0</v>
      </c>
      <c r="F4053" s="64">
        <v>0</v>
      </c>
      <c r="G4053" s="47">
        <v>40896</v>
      </c>
      <c r="H4053" s="71">
        <v>11.166666666666666</v>
      </c>
      <c r="I4053" s="64">
        <v>-1</v>
      </c>
      <c r="J4053" s="64" t="s">
        <v>1538</v>
      </c>
      <c r="K4053" s="64" t="s">
        <v>2160</v>
      </c>
      <c r="L4053" s="64" t="s">
        <v>4235</v>
      </c>
      <c r="M4053" s="64" t="s">
        <v>236</v>
      </c>
      <c r="N4053" s="64" t="s">
        <v>254</v>
      </c>
      <c r="O4053" s="64" t="s">
        <v>568</v>
      </c>
    </row>
    <row r="4054" spans="2:15" x14ac:dyDescent="0.3">
      <c r="B4054" t="s">
        <v>1536</v>
      </c>
      <c r="C4054" t="s">
        <v>13547</v>
      </c>
      <c r="D4054" t="s">
        <v>1420</v>
      </c>
      <c r="E4054" s="64">
        <v>0</v>
      </c>
      <c r="F4054" s="64">
        <v>0</v>
      </c>
      <c r="G4054" s="47">
        <v>40885</v>
      </c>
      <c r="H4054" s="71">
        <v>11.166666666666666</v>
      </c>
      <c r="I4054" s="64">
        <v>-1</v>
      </c>
      <c r="J4054" s="64" t="s">
        <v>1538</v>
      </c>
      <c r="K4054" s="64" t="s">
        <v>2160</v>
      </c>
      <c r="L4054" s="64" t="s">
        <v>8133</v>
      </c>
      <c r="M4054" s="64" t="s">
        <v>246</v>
      </c>
      <c r="N4054" s="64" t="s">
        <v>254</v>
      </c>
      <c r="O4054" s="64" t="s">
        <v>568</v>
      </c>
    </row>
    <row r="4055" spans="2:15" x14ac:dyDescent="0.3">
      <c r="B4055" t="s">
        <v>1536</v>
      </c>
      <c r="C4055" t="s">
        <v>13584</v>
      </c>
      <c r="D4055" t="s">
        <v>1904</v>
      </c>
      <c r="E4055" s="64">
        <v>0</v>
      </c>
      <c r="F4055" s="64">
        <v>0</v>
      </c>
      <c r="G4055" s="47">
        <v>40901</v>
      </c>
      <c r="H4055" s="71">
        <v>11.166666666666666</v>
      </c>
      <c r="I4055" s="64">
        <v>-1</v>
      </c>
      <c r="J4055" s="64" t="s">
        <v>1538</v>
      </c>
      <c r="K4055" s="64" t="s">
        <v>2160</v>
      </c>
      <c r="L4055" s="64" t="s">
        <v>2925</v>
      </c>
      <c r="M4055" s="64" t="s">
        <v>236</v>
      </c>
      <c r="N4055" s="64" t="s">
        <v>254</v>
      </c>
      <c r="O4055" s="64" t="s">
        <v>568</v>
      </c>
    </row>
    <row r="4056" spans="2:15" x14ac:dyDescent="0.3">
      <c r="B4056" t="s">
        <v>1536</v>
      </c>
      <c r="C4056" t="s">
        <v>13612</v>
      </c>
      <c r="D4056" t="s">
        <v>350</v>
      </c>
      <c r="E4056" s="64">
        <v>1</v>
      </c>
      <c r="F4056" s="64">
        <v>1363.76</v>
      </c>
      <c r="G4056" s="47">
        <v>40908</v>
      </c>
      <c r="H4056" s="71">
        <v>11.166666666666666</v>
      </c>
      <c r="I4056" s="64">
        <v>-1</v>
      </c>
      <c r="J4056" s="64" t="s">
        <v>1538</v>
      </c>
      <c r="K4056" s="64" t="s">
        <v>2160</v>
      </c>
      <c r="L4056" s="64" t="s">
        <v>4235</v>
      </c>
      <c r="M4056" s="64" t="s">
        <v>241</v>
      </c>
      <c r="N4056" s="64" t="s">
        <v>254</v>
      </c>
      <c r="O4056" s="64" t="s">
        <v>568</v>
      </c>
    </row>
    <row r="4057" spans="2:15" x14ac:dyDescent="0.3">
      <c r="B4057" t="s">
        <v>1536</v>
      </c>
      <c r="C4057" t="s">
        <v>13716</v>
      </c>
      <c r="D4057" t="s">
        <v>2388</v>
      </c>
      <c r="E4057" s="64">
        <v>0</v>
      </c>
      <c r="F4057" s="64">
        <v>0</v>
      </c>
      <c r="G4057" s="47">
        <v>40898</v>
      </c>
      <c r="H4057" s="71">
        <v>11.166666666666666</v>
      </c>
      <c r="I4057" s="64">
        <v>-1</v>
      </c>
      <c r="J4057" s="64" t="s">
        <v>1538</v>
      </c>
      <c r="K4057" s="64" t="s">
        <v>2160</v>
      </c>
      <c r="L4057" s="64" t="s">
        <v>2936</v>
      </c>
      <c r="M4057" s="64" t="s">
        <v>242</v>
      </c>
      <c r="N4057" s="64" t="s">
        <v>254</v>
      </c>
      <c r="O4057" s="64" t="s">
        <v>568</v>
      </c>
    </row>
    <row r="4058" spans="2:15" x14ac:dyDescent="0.3">
      <c r="B4058" t="s">
        <v>1536</v>
      </c>
      <c r="C4058" t="s">
        <v>13942</v>
      </c>
      <c r="D4058" t="s">
        <v>1989</v>
      </c>
      <c r="E4058" s="64">
        <v>0</v>
      </c>
      <c r="F4058" s="64">
        <v>0</v>
      </c>
      <c r="G4058" s="47">
        <v>40880</v>
      </c>
      <c r="H4058" s="71">
        <v>11.166666666666666</v>
      </c>
      <c r="I4058" s="64">
        <v>-1</v>
      </c>
      <c r="J4058" s="64" t="s">
        <v>1538</v>
      </c>
      <c r="K4058" s="64" t="s">
        <v>2160</v>
      </c>
      <c r="L4058" s="64" t="s">
        <v>13943</v>
      </c>
      <c r="M4058" s="64" t="s">
        <v>241</v>
      </c>
      <c r="N4058" s="64" t="s">
        <v>254</v>
      </c>
      <c r="O4058" s="64" t="s">
        <v>568</v>
      </c>
    </row>
    <row r="4059" spans="2:15" x14ac:dyDescent="0.3">
      <c r="B4059" t="s">
        <v>1536</v>
      </c>
      <c r="C4059" t="s">
        <v>14158</v>
      </c>
      <c r="D4059" t="s">
        <v>1967</v>
      </c>
      <c r="E4059" s="64">
        <v>0</v>
      </c>
      <c r="F4059" s="64">
        <v>0</v>
      </c>
      <c r="G4059" s="47">
        <v>40906</v>
      </c>
      <c r="H4059" s="71">
        <v>11.166666666666666</v>
      </c>
      <c r="I4059" s="64">
        <v>-1</v>
      </c>
      <c r="J4059" s="64" t="s">
        <v>249</v>
      </c>
      <c r="K4059" s="64" t="s">
        <v>2160</v>
      </c>
      <c r="L4059" s="64" t="s">
        <v>2925</v>
      </c>
      <c r="M4059" s="64" t="s">
        <v>236</v>
      </c>
      <c r="N4059" s="64" t="s">
        <v>254</v>
      </c>
      <c r="O4059" s="64" t="s">
        <v>568</v>
      </c>
    </row>
    <row r="4060" spans="2:15" x14ac:dyDescent="0.3">
      <c r="B4060" t="s">
        <v>1536</v>
      </c>
      <c r="C4060" t="s">
        <v>14816</v>
      </c>
      <c r="D4060" t="s">
        <v>13779</v>
      </c>
      <c r="E4060" s="64">
        <v>0</v>
      </c>
      <c r="F4060" s="64">
        <v>0</v>
      </c>
      <c r="G4060" s="47">
        <v>40879</v>
      </c>
      <c r="H4060" s="71">
        <v>11.166666666666666</v>
      </c>
      <c r="I4060" s="64">
        <v>162720</v>
      </c>
      <c r="J4060" s="64" t="s">
        <v>1538</v>
      </c>
      <c r="K4060" s="64" t="s">
        <v>2160</v>
      </c>
      <c r="L4060" s="64" t="s">
        <v>2936</v>
      </c>
      <c r="M4060" s="64" t="s">
        <v>236</v>
      </c>
      <c r="N4060" s="64" t="s">
        <v>254</v>
      </c>
      <c r="O4060" s="64" t="s">
        <v>568</v>
      </c>
    </row>
    <row r="4061" spans="2:15" x14ac:dyDescent="0.3">
      <c r="B4061" t="s">
        <v>1536</v>
      </c>
      <c r="C4061" t="s">
        <v>14897</v>
      </c>
      <c r="D4061" t="s">
        <v>1561</v>
      </c>
      <c r="E4061" s="64">
        <v>1</v>
      </c>
      <c r="F4061" s="64">
        <v>4897.24</v>
      </c>
      <c r="G4061" s="47">
        <v>40907</v>
      </c>
      <c r="H4061" s="71">
        <v>11.166666666666666</v>
      </c>
      <c r="I4061" s="64">
        <v>-1</v>
      </c>
      <c r="J4061" s="64" t="s">
        <v>249</v>
      </c>
      <c r="K4061" s="64" t="s">
        <v>2173</v>
      </c>
      <c r="L4061" s="64" t="s">
        <v>14898</v>
      </c>
      <c r="M4061" s="64" t="s">
        <v>242</v>
      </c>
      <c r="N4061" s="64" t="s">
        <v>254</v>
      </c>
      <c r="O4061" s="64" t="s">
        <v>568</v>
      </c>
    </row>
    <row r="4062" spans="2:15" x14ac:dyDescent="0.3">
      <c r="B4062" t="s">
        <v>1536</v>
      </c>
      <c r="C4062" t="s">
        <v>14963</v>
      </c>
      <c r="D4062" t="s">
        <v>1418</v>
      </c>
      <c r="E4062" s="64">
        <v>0</v>
      </c>
      <c r="F4062" s="64">
        <v>0</v>
      </c>
      <c r="G4062" s="47">
        <v>40906</v>
      </c>
      <c r="H4062" s="71">
        <v>11.166666666666666</v>
      </c>
      <c r="I4062" s="64">
        <v>-1</v>
      </c>
      <c r="J4062" s="64" t="s">
        <v>249</v>
      </c>
      <c r="K4062" s="64" t="s">
        <v>2160</v>
      </c>
      <c r="L4062" s="64" t="s">
        <v>4235</v>
      </c>
      <c r="M4062" s="64" t="s">
        <v>236</v>
      </c>
      <c r="N4062" s="64" t="s">
        <v>254</v>
      </c>
      <c r="O4062" s="64" t="s">
        <v>568</v>
      </c>
    </row>
    <row r="4063" spans="2:15" x14ac:dyDescent="0.3">
      <c r="B4063" t="s">
        <v>1536</v>
      </c>
      <c r="C4063" t="s">
        <v>15125</v>
      </c>
      <c r="D4063" t="s">
        <v>1519</v>
      </c>
      <c r="E4063" s="64">
        <v>0</v>
      </c>
      <c r="F4063" s="64">
        <v>0</v>
      </c>
      <c r="G4063" s="47">
        <v>40907</v>
      </c>
      <c r="H4063" s="71">
        <v>11.166666666666666</v>
      </c>
      <c r="I4063" s="64">
        <v>-1</v>
      </c>
      <c r="J4063" s="64" t="s">
        <v>1538</v>
      </c>
      <c r="K4063" s="64" t="s">
        <v>2160</v>
      </c>
      <c r="L4063" s="64" t="s">
        <v>2936</v>
      </c>
      <c r="M4063" s="64" t="s">
        <v>236</v>
      </c>
      <c r="N4063" s="64" t="s">
        <v>254</v>
      </c>
      <c r="O4063" s="64" t="s">
        <v>568</v>
      </c>
    </row>
    <row r="4064" spans="2:15" x14ac:dyDescent="0.3">
      <c r="B4064" t="s">
        <v>1536</v>
      </c>
      <c r="C4064" t="s">
        <v>15471</v>
      </c>
      <c r="D4064" t="s">
        <v>1446</v>
      </c>
      <c r="E4064" s="64">
        <v>0</v>
      </c>
      <c r="F4064" s="64">
        <v>0</v>
      </c>
      <c r="G4064" s="47">
        <v>40896</v>
      </c>
      <c r="H4064" s="71">
        <v>11.166666666666666</v>
      </c>
      <c r="I4064" s="64">
        <v>-1</v>
      </c>
      <c r="J4064" s="64" t="s">
        <v>1538</v>
      </c>
      <c r="K4064" s="64" t="s">
        <v>2176</v>
      </c>
      <c r="L4064" s="64" t="s">
        <v>12873</v>
      </c>
      <c r="M4064" s="64" t="s">
        <v>236</v>
      </c>
      <c r="N4064" s="64" t="s">
        <v>254</v>
      </c>
      <c r="O4064" s="64" t="s">
        <v>568</v>
      </c>
    </row>
    <row r="4065" spans="2:15" x14ac:dyDescent="0.3">
      <c r="B4065" t="s">
        <v>1536</v>
      </c>
      <c r="C4065" t="s">
        <v>15570</v>
      </c>
      <c r="D4065" t="s">
        <v>1623</v>
      </c>
      <c r="E4065" s="64">
        <v>0</v>
      </c>
      <c r="F4065" s="64">
        <v>0</v>
      </c>
      <c r="G4065" s="47">
        <v>40885</v>
      </c>
      <c r="H4065" s="71">
        <v>11.166666666666666</v>
      </c>
      <c r="I4065" s="64">
        <v>-1</v>
      </c>
      <c r="J4065" s="64" t="s">
        <v>1538</v>
      </c>
      <c r="K4065" s="64" t="s">
        <v>2176</v>
      </c>
      <c r="L4065" s="64" t="s">
        <v>12322</v>
      </c>
      <c r="M4065" s="64" t="s">
        <v>236</v>
      </c>
      <c r="N4065" s="64" t="s">
        <v>254</v>
      </c>
      <c r="O4065" s="64" t="s">
        <v>568</v>
      </c>
    </row>
    <row r="4066" spans="2:15" x14ac:dyDescent="0.3">
      <c r="B4066" t="s">
        <v>1536</v>
      </c>
      <c r="C4066" t="s">
        <v>15723</v>
      </c>
      <c r="D4066" t="s">
        <v>1772</v>
      </c>
      <c r="E4066" s="64">
        <v>0</v>
      </c>
      <c r="F4066" s="64">
        <v>0</v>
      </c>
      <c r="G4066" s="47">
        <v>40907</v>
      </c>
      <c r="H4066" s="71">
        <v>11.166666666666666</v>
      </c>
      <c r="I4066" s="64">
        <v>-1</v>
      </c>
      <c r="J4066" s="64" t="s">
        <v>1538</v>
      </c>
      <c r="K4066" s="64" t="s">
        <v>2160</v>
      </c>
      <c r="L4066" s="64" t="s">
        <v>15724</v>
      </c>
      <c r="M4066" s="64" t="s">
        <v>242</v>
      </c>
      <c r="N4066" s="64" t="s">
        <v>254</v>
      </c>
      <c r="O4066" s="64" t="s">
        <v>568</v>
      </c>
    </row>
    <row r="4067" spans="2:15" x14ac:dyDescent="0.3">
      <c r="B4067" t="s">
        <v>1536</v>
      </c>
      <c r="C4067" t="s">
        <v>15734</v>
      </c>
      <c r="D4067" t="s">
        <v>1758</v>
      </c>
      <c r="E4067" s="64">
        <v>0</v>
      </c>
      <c r="F4067" s="64">
        <v>0</v>
      </c>
      <c r="G4067" s="47">
        <v>40905</v>
      </c>
      <c r="H4067" s="71">
        <v>11.166666666666666</v>
      </c>
      <c r="I4067" s="64">
        <v>-1</v>
      </c>
      <c r="J4067" s="64" t="s">
        <v>1538</v>
      </c>
      <c r="K4067" s="64" t="s">
        <v>2176</v>
      </c>
      <c r="L4067" s="64" t="s">
        <v>11288</v>
      </c>
      <c r="M4067" s="64" t="s">
        <v>242</v>
      </c>
      <c r="N4067" s="64" t="s">
        <v>254</v>
      </c>
      <c r="O4067" s="64" t="s">
        <v>568</v>
      </c>
    </row>
    <row r="4068" spans="2:15" x14ac:dyDescent="0.3">
      <c r="B4068" t="s">
        <v>1536</v>
      </c>
      <c r="C4068" t="s">
        <v>15766</v>
      </c>
      <c r="D4068" t="s">
        <v>1704</v>
      </c>
      <c r="E4068" s="64">
        <v>2</v>
      </c>
      <c r="F4068" s="64">
        <v>4116.49</v>
      </c>
      <c r="G4068" s="47">
        <v>40907</v>
      </c>
      <c r="H4068" s="71">
        <v>11.166666666666666</v>
      </c>
      <c r="I4068" s="64">
        <v>-1</v>
      </c>
      <c r="J4068" s="64" t="s">
        <v>249</v>
      </c>
      <c r="K4068" s="64" t="s">
        <v>2160</v>
      </c>
      <c r="L4068" s="64" t="s">
        <v>4235</v>
      </c>
      <c r="M4068" s="64" t="s">
        <v>246</v>
      </c>
      <c r="N4068" s="64" t="s">
        <v>254</v>
      </c>
      <c r="O4068" s="64" t="s">
        <v>568</v>
      </c>
    </row>
    <row r="4069" spans="2:15" x14ac:dyDescent="0.3">
      <c r="B4069" t="s">
        <v>1536</v>
      </c>
      <c r="C4069" t="s">
        <v>15960</v>
      </c>
      <c r="D4069" t="s">
        <v>13658</v>
      </c>
      <c r="E4069" s="64">
        <v>0</v>
      </c>
      <c r="F4069" s="64">
        <v>0</v>
      </c>
      <c r="G4069" s="47">
        <v>40891</v>
      </c>
      <c r="H4069" s="71">
        <v>11.166666666666666</v>
      </c>
      <c r="I4069" s="64">
        <v>-1</v>
      </c>
      <c r="J4069" s="64" t="s">
        <v>1538</v>
      </c>
      <c r="K4069" s="64" t="s">
        <v>2160</v>
      </c>
      <c r="L4069" s="64" t="s">
        <v>4235</v>
      </c>
      <c r="M4069" s="64" t="s">
        <v>236</v>
      </c>
      <c r="N4069" s="64" t="s">
        <v>254</v>
      </c>
      <c r="O4069" s="64" t="s">
        <v>568</v>
      </c>
    </row>
    <row r="4070" spans="2:15" x14ac:dyDescent="0.3">
      <c r="B4070" t="s">
        <v>1536</v>
      </c>
      <c r="C4070" t="s">
        <v>16105</v>
      </c>
      <c r="D4070" t="s">
        <v>340</v>
      </c>
      <c r="E4070" s="64">
        <v>1</v>
      </c>
      <c r="F4070" s="64">
        <v>1363.76</v>
      </c>
      <c r="G4070" s="47">
        <v>40896</v>
      </c>
      <c r="H4070" s="71">
        <v>11.166666666666666</v>
      </c>
      <c r="I4070" s="64">
        <v>-1</v>
      </c>
      <c r="J4070" s="64" t="s">
        <v>1538</v>
      </c>
      <c r="K4070" s="64" t="s">
        <v>2160</v>
      </c>
      <c r="L4070" s="64" t="s">
        <v>5722</v>
      </c>
      <c r="M4070" s="64" t="s">
        <v>242</v>
      </c>
      <c r="N4070" s="64" t="s">
        <v>254</v>
      </c>
      <c r="O4070" s="64" t="s">
        <v>568</v>
      </c>
    </row>
    <row r="4071" spans="2:15" x14ac:dyDescent="0.3">
      <c r="B4071" t="s">
        <v>1536</v>
      </c>
      <c r="C4071" t="s">
        <v>16218</v>
      </c>
      <c r="D4071" t="s">
        <v>321</v>
      </c>
      <c r="E4071" s="64">
        <v>0</v>
      </c>
      <c r="F4071" s="64">
        <v>0</v>
      </c>
      <c r="G4071" s="47">
        <v>40893</v>
      </c>
      <c r="H4071" s="71">
        <v>11.166666666666666</v>
      </c>
      <c r="I4071" s="64">
        <v>-1</v>
      </c>
      <c r="J4071" s="64" t="s">
        <v>249</v>
      </c>
      <c r="K4071" s="64" t="s">
        <v>2173</v>
      </c>
      <c r="L4071" s="64" t="s">
        <v>2604</v>
      </c>
      <c r="M4071" s="64" t="s">
        <v>236</v>
      </c>
      <c r="N4071" s="64" t="s">
        <v>254</v>
      </c>
      <c r="O4071" s="64" t="s">
        <v>568</v>
      </c>
    </row>
    <row r="4072" spans="2:15" x14ac:dyDescent="0.3">
      <c r="B4072" t="s">
        <v>1536</v>
      </c>
      <c r="C4072" t="s">
        <v>16543</v>
      </c>
      <c r="D4072" t="s">
        <v>13356</v>
      </c>
      <c r="E4072" s="64">
        <v>0</v>
      </c>
      <c r="F4072" s="64">
        <v>0</v>
      </c>
      <c r="G4072" s="47">
        <v>40905</v>
      </c>
      <c r="H4072" s="71">
        <v>11.166666666666666</v>
      </c>
      <c r="I4072" s="64">
        <v>-1</v>
      </c>
      <c r="J4072" s="64" t="s">
        <v>1538</v>
      </c>
      <c r="K4072" s="64" t="s">
        <v>2160</v>
      </c>
      <c r="L4072" s="64" t="s">
        <v>16544</v>
      </c>
      <c r="M4072" s="64" t="s">
        <v>241</v>
      </c>
      <c r="N4072" s="64" t="s">
        <v>254</v>
      </c>
      <c r="O4072" s="64" t="s">
        <v>568</v>
      </c>
    </row>
    <row r="4073" spans="2:15" x14ac:dyDescent="0.3">
      <c r="B4073" t="s">
        <v>1536</v>
      </c>
      <c r="C4073" t="s">
        <v>16642</v>
      </c>
      <c r="D4073" t="s">
        <v>15408</v>
      </c>
      <c r="E4073" s="64">
        <v>0</v>
      </c>
      <c r="F4073" s="64">
        <v>0</v>
      </c>
      <c r="G4073" s="47">
        <v>40882</v>
      </c>
      <c r="H4073" s="71">
        <v>11.166666666666666</v>
      </c>
      <c r="I4073" s="64">
        <v>-1</v>
      </c>
      <c r="J4073" s="64" t="s">
        <v>1538</v>
      </c>
      <c r="K4073" s="64" t="s">
        <v>2176</v>
      </c>
      <c r="L4073" s="64" t="s">
        <v>12908</v>
      </c>
      <c r="M4073" s="64" t="s">
        <v>236</v>
      </c>
      <c r="N4073" s="64" t="s">
        <v>254</v>
      </c>
      <c r="O4073" s="64" t="s">
        <v>568</v>
      </c>
    </row>
    <row r="4074" spans="2:15" x14ac:dyDescent="0.3">
      <c r="B4074" t="s">
        <v>1546</v>
      </c>
      <c r="C4074" t="s">
        <v>11665</v>
      </c>
      <c r="D4074" t="s">
        <v>11531</v>
      </c>
      <c r="E4074" s="64">
        <v>0</v>
      </c>
      <c r="F4074" s="64">
        <v>0</v>
      </c>
      <c r="G4074" s="47">
        <v>40899</v>
      </c>
      <c r="H4074" s="71">
        <v>11.166666666666666</v>
      </c>
      <c r="I4074" s="64">
        <v>100424</v>
      </c>
      <c r="J4074" s="64" t="s">
        <v>1538</v>
      </c>
      <c r="K4074" s="64" t="s">
        <v>2160</v>
      </c>
      <c r="L4074" s="64" t="s">
        <v>11666</v>
      </c>
      <c r="M4074" s="64" t="s">
        <v>241</v>
      </c>
      <c r="N4074" s="64" t="s">
        <v>254</v>
      </c>
      <c r="O4074" s="64" t="s">
        <v>568</v>
      </c>
    </row>
    <row r="4075" spans="2:15" x14ac:dyDescent="0.3">
      <c r="B4075" t="s">
        <v>1536</v>
      </c>
      <c r="C4075" t="s">
        <v>16990</v>
      </c>
      <c r="D4075" t="s">
        <v>1719</v>
      </c>
      <c r="E4075" s="64">
        <v>2</v>
      </c>
      <c r="F4075" s="64">
        <v>4116.49</v>
      </c>
      <c r="G4075" s="47">
        <v>40907</v>
      </c>
      <c r="H4075" s="71">
        <v>11.166666666666666</v>
      </c>
      <c r="I4075" s="64">
        <v>-1</v>
      </c>
      <c r="J4075" s="64" t="s">
        <v>1538</v>
      </c>
      <c r="K4075" s="64" t="s">
        <v>2173</v>
      </c>
      <c r="L4075" s="64" t="s">
        <v>16991</v>
      </c>
      <c r="M4075" s="64" t="s">
        <v>236</v>
      </c>
      <c r="N4075" s="64" t="s">
        <v>254</v>
      </c>
      <c r="O4075" s="64" t="s">
        <v>568</v>
      </c>
    </row>
    <row r="4076" spans="2:15" x14ac:dyDescent="0.3">
      <c r="B4076" t="s">
        <v>1536</v>
      </c>
      <c r="C4076" t="s">
        <v>12799</v>
      </c>
      <c r="D4076" t="s">
        <v>550</v>
      </c>
      <c r="E4076" s="64">
        <v>0</v>
      </c>
      <c r="F4076" s="64">
        <v>0</v>
      </c>
      <c r="G4076" s="47">
        <v>40872</v>
      </c>
      <c r="H4076" s="71">
        <v>11.25</v>
      </c>
      <c r="I4076" s="64">
        <v>-1</v>
      </c>
      <c r="J4076" s="64" t="s">
        <v>1538</v>
      </c>
      <c r="K4076" s="64" t="s">
        <v>1535</v>
      </c>
      <c r="L4076" s="64" t="s">
        <v>1535</v>
      </c>
      <c r="M4076" s="64" t="s">
        <v>236</v>
      </c>
      <c r="N4076" s="64" t="s">
        <v>254</v>
      </c>
      <c r="O4076" s="64" t="s">
        <v>568</v>
      </c>
    </row>
    <row r="4077" spans="2:15" x14ac:dyDescent="0.3">
      <c r="B4077" t="s">
        <v>1536</v>
      </c>
      <c r="C4077" t="s">
        <v>12883</v>
      </c>
      <c r="D4077" t="s">
        <v>1707</v>
      </c>
      <c r="E4077" s="64">
        <v>0</v>
      </c>
      <c r="F4077" s="64">
        <v>0</v>
      </c>
      <c r="G4077" s="47">
        <v>40851</v>
      </c>
      <c r="H4077" s="71">
        <v>11.25</v>
      </c>
      <c r="I4077" s="64">
        <v>-1</v>
      </c>
      <c r="J4077" s="64" t="s">
        <v>249</v>
      </c>
      <c r="K4077" s="64" t="s">
        <v>1535</v>
      </c>
      <c r="L4077" s="64" t="s">
        <v>1535</v>
      </c>
      <c r="M4077" s="64" t="s">
        <v>241</v>
      </c>
      <c r="N4077" s="64" t="s">
        <v>254</v>
      </c>
      <c r="O4077" s="64" t="s">
        <v>568</v>
      </c>
    </row>
    <row r="4078" spans="2:15" x14ac:dyDescent="0.3">
      <c r="B4078" t="s">
        <v>1536</v>
      </c>
      <c r="C4078" t="s">
        <v>13476</v>
      </c>
      <c r="D4078" t="s">
        <v>2526</v>
      </c>
      <c r="E4078" s="64">
        <v>0</v>
      </c>
      <c r="F4078" s="64">
        <v>0</v>
      </c>
      <c r="G4078" s="47">
        <v>40877</v>
      </c>
      <c r="H4078" s="71">
        <v>11.25</v>
      </c>
      <c r="I4078" s="64">
        <v>-1</v>
      </c>
      <c r="J4078" s="64" t="s">
        <v>249</v>
      </c>
      <c r="K4078" s="64" t="s">
        <v>2160</v>
      </c>
      <c r="L4078" s="64" t="s">
        <v>3939</v>
      </c>
      <c r="M4078" s="64" t="s">
        <v>236</v>
      </c>
      <c r="N4078" s="64" t="s">
        <v>254</v>
      </c>
      <c r="O4078" s="64" t="s">
        <v>568</v>
      </c>
    </row>
    <row r="4079" spans="2:15" x14ac:dyDescent="0.3">
      <c r="B4079" t="s">
        <v>1536</v>
      </c>
      <c r="C4079" t="s">
        <v>14215</v>
      </c>
      <c r="D4079" t="s">
        <v>2353</v>
      </c>
      <c r="E4079" s="64">
        <v>0</v>
      </c>
      <c r="F4079" s="64">
        <v>0</v>
      </c>
      <c r="G4079" s="47">
        <v>40864</v>
      </c>
      <c r="H4079" s="71">
        <v>11.25</v>
      </c>
      <c r="I4079" s="64">
        <v>42870</v>
      </c>
      <c r="J4079" s="64" t="s">
        <v>1538</v>
      </c>
      <c r="K4079" s="64" t="s">
        <v>2160</v>
      </c>
      <c r="L4079" s="64" t="s">
        <v>2936</v>
      </c>
      <c r="M4079" s="64" t="s">
        <v>246</v>
      </c>
      <c r="N4079" s="64" t="s">
        <v>254</v>
      </c>
      <c r="O4079" s="64" t="s">
        <v>568</v>
      </c>
    </row>
    <row r="4080" spans="2:15" x14ac:dyDescent="0.3">
      <c r="B4080" t="s">
        <v>1536</v>
      </c>
      <c r="C4080" t="s">
        <v>14305</v>
      </c>
      <c r="D4080" t="s">
        <v>1603</v>
      </c>
      <c r="E4080" s="64">
        <v>0</v>
      </c>
      <c r="F4080" s="64">
        <v>0</v>
      </c>
      <c r="G4080" s="47">
        <v>40869</v>
      </c>
      <c r="H4080" s="71">
        <v>11.25</v>
      </c>
      <c r="I4080" s="64">
        <v>-1</v>
      </c>
      <c r="J4080" s="64" t="s">
        <v>1538</v>
      </c>
      <c r="K4080" s="64" t="s">
        <v>2160</v>
      </c>
      <c r="L4080" s="64" t="s">
        <v>4235</v>
      </c>
      <c r="M4080" s="64" t="s">
        <v>236</v>
      </c>
      <c r="N4080" s="64" t="s">
        <v>254</v>
      </c>
      <c r="O4080" s="64" t="s">
        <v>568</v>
      </c>
    </row>
    <row r="4081" spans="2:15" x14ac:dyDescent="0.3">
      <c r="B4081" t="s">
        <v>1546</v>
      </c>
      <c r="C4081" t="s">
        <v>11912</v>
      </c>
      <c r="D4081" t="s">
        <v>2267</v>
      </c>
      <c r="E4081" s="64">
        <v>0</v>
      </c>
      <c r="F4081" s="64">
        <v>0</v>
      </c>
      <c r="G4081" s="47">
        <v>40863</v>
      </c>
      <c r="H4081" s="71">
        <v>11.25</v>
      </c>
      <c r="I4081" s="64">
        <v>193819</v>
      </c>
      <c r="J4081" s="64" t="s">
        <v>1538</v>
      </c>
      <c r="K4081" s="64" t="s">
        <v>2176</v>
      </c>
      <c r="L4081" s="64" t="s">
        <v>11913</v>
      </c>
      <c r="M4081" s="64" t="s">
        <v>242</v>
      </c>
      <c r="N4081" s="64" t="s">
        <v>254</v>
      </c>
      <c r="O4081" s="64" t="s">
        <v>568</v>
      </c>
    </row>
    <row r="4082" spans="2:15" x14ac:dyDescent="0.3">
      <c r="B4082" t="s">
        <v>1536</v>
      </c>
      <c r="C4082" t="s">
        <v>14568</v>
      </c>
      <c r="D4082" t="s">
        <v>392</v>
      </c>
      <c r="E4082" s="64">
        <v>0</v>
      </c>
      <c r="F4082" s="64">
        <v>0</v>
      </c>
      <c r="G4082" s="47">
        <v>40859</v>
      </c>
      <c r="H4082" s="71">
        <v>11.25</v>
      </c>
      <c r="I4082" s="64">
        <v>-1</v>
      </c>
      <c r="J4082" s="64" t="s">
        <v>1538</v>
      </c>
      <c r="K4082" s="64" t="s">
        <v>2173</v>
      </c>
      <c r="L4082" s="64" t="s">
        <v>2604</v>
      </c>
      <c r="M4082" s="64" t="s">
        <v>239</v>
      </c>
      <c r="N4082" s="64" t="s">
        <v>254</v>
      </c>
      <c r="O4082" s="64" t="s">
        <v>568</v>
      </c>
    </row>
    <row r="4083" spans="2:15" x14ac:dyDescent="0.3">
      <c r="B4083" t="s">
        <v>1536</v>
      </c>
      <c r="C4083" t="s">
        <v>12124</v>
      </c>
      <c r="D4083" t="s">
        <v>2204</v>
      </c>
      <c r="E4083" s="64">
        <v>0</v>
      </c>
      <c r="F4083" s="64">
        <v>0</v>
      </c>
      <c r="G4083" s="47">
        <v>40859</v>
      </c>
      <c r="H4083" s="71">
        <v>11.25</v>
      </c>
      <c r="I4083" s="64">
        <v>131179</v>
      </c>
      <c r="J4083" s="64" t="s">
        <v>249</v>
      </c>
      <c r="K4083" s="64" t="s">
        <v>2160</v>
      </c>
      <c r="L4083" s="64" t="s">
        <v>4726</v>
      </c>
      <c r="M4083" s="64" t="s">
        <v>236</v>
      </c>
      <c r="N4083" s="64" t="s">
        <v>254</v>
      </c>
      <c r="O4083" s="64" t="s">
        <v>568</v>
      </c>
    </row>
    <row r="4084" spans="2:15" x14ac:dyDescent="0.3">
      <c r="B4084" t="s">
        <v>1536</v>
      </c>
      <c r="C4084" t="s">
        <v>14957</v>
      </c>
      <c r="D4084" t="s">
        <v>337</v>
      </c>
      <c r="E4084" s="64">
        <v>1</v>
      </c>
      <c r="F4084" s="64">
        <v>1363.76</v>
      </c>
      <c r="G4084" s="47">
        <v>40850</v>
      </c>
      <c r="H4084" s="71">
        <v>11.25</v>
      </c>
      <c r="I4084" s="64">
        <v>-1</v>
      </c>
      <c r="J4084" s="64" t="s">
        <v>1538</v>
      </c>
      <c r="K4084" s="64" t="s">
        <v>2176</v>
      </c>
      <c r="L4084" s="64" t="s">
        <v>5327</v>
      </c>
      <c r="M4084" s="64" t="s">
        <v>236</v>
      </c>
      <c r="N4084" s="64" t="s">
        <v>254</v>
      </c>
      <c r="O4084" s="64" t="s">
        <v>568</v>
      </c>
    </row>
    <row r="4085" spans="2:15" x14ac:dyDescent="0.3">
      <c r="B4085" t="s">
        <v>1536</v>
      </c>
      <c r="C4085" t="s">
        <v>15087</v>
      </c>
      <c r="D4085" t="s">
        <v>1408</v>
      </c>
      <c r="E4085" s="64">
        <v>1</v>
      </c>
      <c r="F4085" s="64">
        <v>1363.76</v>
      </c>
      <c r="G4085" s="47">
        <v>40869</v>
      </c>
      <c r="H4085" s="71">
        <v>11.25</v>
      </c>
      <c r="I4085" s="64">
        <v>-1</v>
      </c>
      <c r="J4085" s="64" t="s">
        <v>1538</v>
      </c>
      <c r="K4085" s="64" t="s">
        <v>2160</v>
      </c>
      <c r="L4085" s="64" t="s">
        <v>2936</v>
      </c>
      <c r="M4085" s="64" t="s">
        <v>241</v>
      </c>
      <c r="N4085" s="64" t="s">
        <v>254</v>
      </c>
      <c r="O4085" s="64" t="s">
        <v>568</v>
      </c>
    </row>
    <row r="4086" spans="2:15" x14ac:dyDescent="0.3">
      <c r="B4086" t="s">
        <v>1536</v>
      </c>
      <c r="C4086" t="s">
        <v>15449</v>
      </c>
      <c r="D4086" t="s">
        <v>1608</v>
      </c>
      <c r="E4086" s="64">
        <v>0</v>
      </c>
      <c r="F4086" s="64">
        <v>0</v>
      </c>
      <c r="G4086" s="47">
        <v>40854</v>
      </c>
      <c r="H4086" s="71">
        <v>11.25</v>
      </c>
      <c r="I4086" s="64">
        <v>-1</v>
      </c>
      <c r="J4086" s="64" t="s">
        <v>249</v>
      </c>
      <c r="K4086" s="64" t="s">
        <v>2160</v>
      </c>
      <c r="L4086" s="64" t="s">
        <v>2936</v>
      </c>
      <c r="M4086" s="64" t="s">
        <v>246</v>
      </c>
      <c r="N4086" s="64" t="s">
        <v>254</v>
      </c>
      <c r="O4086" s="64" t="s">
        <v>568</v>
      </c>
    </row>
    <row r="4087" spans="2:15" x14ac:dyDescent="0.3">
      <c r="B4087" t="s">
        <v>1536</v>
      </c>
      <c r="C4087" t="s">
        <v>11991</v>
      </c>
      <c r="D4087" t="s">
        <v>2181</v>
      </c>
      <c r="E4087" s="64">
        <v>0</v>
      </c>
      <c r="F4087" s="64">
        <v>0</v>
      </c>
      <c r="G4087" s="47">
        <v>40870</v>
      </c>
      <c r="H4087" s="71">
        <v>11.25</v>
      </c>
      <c r="I4087" s="64">
        <v>131135</v>
      </c>
      <c r="J4087" s="64" t="s">
        <v>1538</v>
      </c>
      <c r="K4087" s="64" t="s">
        <v>2160</v>
      </c>
      <c r="L4087" s="64" t="s">
        <v>11535</v>
      </c>
      <c r="M4087" s="64" t="s">
        <v>241</v>
      </c>
      <c r="N4087" s="64" t="s">
        <v>254</v>
      </c>
      <c r="O4087" s="64" t="s">
        <v>568</v>
      </c>
    </row>
    <row r="4088" spans="2:15" x14ac:dyDescent="0.3">
      <c r="B4088" t="s">
        <v>1536</v>
      </c>
      <c r="C4088" t="s">
        <v>15458</v>
      </c>
      <c r="D4088" t="s">
        <v>283</v>
      </c>
      <c r="E4088" s="64">
        <v>0</v>
      </c>
      <c r="F4088" s="64">
        <v>0</v>
      </c>
      <c r="G4088" s="47">
        <v>40876</v>
      </c>
      <c r="H4088" s="71">
        <v>11.25</v>
      </c>
      <c r="I4088" s="64">
        <v>-1</v>
      </c>
      <c r="J4088" s="64" t="s">
        <v>1538</v>
      </c>
      <c r="K4088" s="64" t="s">
        <v>2173</v>
      </c>
      <c r="L4088" s="64" t="s">
        <v>4235</v>
      </c>
      <c r="M4088" s="64" t="s">
        <v>236</v>
      </c>
      <c r="N4088" s="64" t="s">
        <v>254</v>
      </c>
      <c r="O4088" s="64" t="s">
        <v>568</v>
      </c>
    </row>
    <row r="4089" spans="2:15" x14ac:dyDescent="0.3">
      <c r="B4089" t="s">
        <v>1536</v>
      </c>
      <c r="C4089" t="s">
        <v>15701</v>
      </c>
      <c r="D4089" t="s">
        <v>1565</v>
      </c>
      <c r="E4089" s="64">
        <v>0</v>
      </c>
      <c r="F4089" s="64">
        <v>0</v>
      </c>
      <c r="G4089" s="47">
        <v>40869</v>
      </c>
      <c r="H4089" s="71">
        <v>11.25</v>
      </c>
      <c r="I4089" s="64">
        <v>-1</v>
      </c>
      <c r="J4089" s="64" t="s">
        <v>1538</v>
      </c>
      <c r="K4089" s="64" t="s">
        <v>2160</v>
      </c>
      <c r="L4089" s="64" t="s">
        <v>4235</v>
      </c>
      <c r="M4089" s="64" t="s">
        <v>246</v>
      </c>
      <c r="N4089" s="64" t="s">
        <v>254</v>
      </c>
      <c r="O4089" s="64" t="s">
        <v>568</v>
      </c>
    </row>
    <row r="4090" spans="2:15" x14ac:dyDescent="0.3">
      <c r="B4090" t="s">
        <v>1536</v>
      </c>
      <c r="C4090" t="s">
        <v>15744</v>
      </c>
      <c r="D4090" t="s">
        <v>2028</v>
      </c>
      <c r="E4090" s="64">
        <v>0</v>
      </c>
      <c r="F4090" s="64">
        <v>0</v>
      </c>
      <c r="G4090" s="47">
        <v>40877</v>
      </c>
      <c r="H4090" s="71">
        <v>11.25</v>
      </c>
      <c r="I4090" s="64">
        <v>-1</v>
      </c>
      <c r="J4090" s="64" t="s">
        <v>1538</v>
      </c>
      <c r="K4090" s="64" t="s">
        <v>2160</v>
      </c>
      <c r="L4090" s="64" t="s">
        <v>2925</v>
      </c>
      <c r="M4090" s="64" t="s">
        <v>241</v>
      </c>
      <c r="N4090" s="64" t="s">
        <v>254</v>
      </c>
      <c r="O4090" s="64" t="s">
        <v>568</v>
      </c>
    </row>
    <row r="4091" spans="2:15" x14ac:dyDescent="0.3">
      <c r="B4091" t="s">
        <v>1536</v>
      </c>
      <c r="C4091" t="s">
        <v>15921</v>
      </c>
      <c r="D4091" t="s">
        <v>1563</v>
      </c>
      <c r="E4091" s="64">
        <v>0</v>
      </c>
      <c r="F4091" s="64">
        <v>0</v>
      </c>
      <c r="G4091" s="47">
        <v>40873</v>
      </c>
      <c r="H4091" s="71">
        <v>11.25</v>
      </c>
      <c r="I4091" s="64">
        <v>-1</v>
      </c>
      <c r="J4091" s="64" t="s">
        <v>1538</v>
      </c>
      <c r="K4091" s="64" t="s">
        <v>2160</v>
      </c>
      <c r="L4091" s="64" t="s">
        <v>12861</v>
      </c>
      <c r="M4091" s="64" t="s">
        <v>242</v>
      </c>
      <c r="N4091" s="64" t="s">
        <v>254</v>
      </c>
      <c r="O4091" s="64" t="s">
        <v>568</v>
      </c>
    </row>
    <row r="4092" spans="2:15" x14ac:dyDescent="0.3">
      <c r="B4092" t="s">
        <v>1536</v>
      </c>
      <c r="C4092" t="s">
        <v>16162</v>
      </c>
      <c r="D4092" t="s">
        <v>1899</v>
      </c>
      <c r="E4092" s="64">
        <v>0</v>
      </c>
      <c r="F4092" s="64">
        <v>0</v>
      </c>
      <c r="G4092" s="47">
        <v>40877</v>
      </c>
      <c r="H4092" s="71">
        <v>11.25</v>
      </c>
      <c r="I4092" s="64">
        <v>-1</v>
      </c>
      <c r="J4092" s="64" t="s">
        <v>249</v>
      </c>
      <c r="K4092" s="64" t="s">
        <v>2160</v>
      </c>
      <c r="L4092" s="64" t="s">
        <v>2925</v>
      </c>
      <c r="M4092" s="64" t="s">
        <v>241</v>
      </c>
      <c r="N4092" s="64" t="s">
        <v>254</v>
      </c>
      <c r="O4092" s="64" t="s">
        <v>568</v>
      </c>
    </row>
    <row r="4093" spans="2:15" x14ac:dyDescent="0.3">
      <c r="B4093" t="s">
        <v>1536</v>
      </c>
      <c r="C4093" t="s">
        <v>16249</v>
      </c>
      <c r="D4093" t="s">
        <v>1503</v>
      </c>
      <c r="E4093" s="64">
        <v>0</v>
      </c>
      <c r="F4093" s="64">
        <v>0</v>
      </c>
      <c r="G4093" s="47">
        <v>40854</v>
      </c>
      <c r="H4093" s="71">
        <v>11.25</v>
      </c>
      <c r="I4093" s="64">
        <v>-1</v>
      </c>
      <c r="J4093" s="64" t="s">
        <v>249</v>
      </c>
      <c r="K4093" s="64" t="s">
        <v>2160</v>
      </c>
      <c r="L4093" s="64" t="s">
        <v>3939</v>
      </c>
      <c r="M4093" s="64" t="s">
        <v>246</v>
      </c>
      <c r="N4093" s="64" t="s">
        <v>254</v>
      </c>
      <c r="O4093" s="64" t="s">
        <v>568</v>
      </c>
    </row>
    <row r="4094" spans="2:15" x14ac:dyDescent="0.3">
      <c r="B4094" t="s">
        <v>1536</v>
      </c>
      <c r="C4094" t="s">
        <v>16542</v>
      </c>
      <c r="D4094" t="s">
        <v>2291</v>
      </c>
      <c r="E4094" s="64">
        <v>0</v>
      </c>
      <c r="F4094" s="64">
        <v>0</v>
      </c>
      <c r="G4094" s="47">
        <v>40852</v>
      </c>
      <c r="H4094" s="71">
        <v>11.25</v>
      </c>
      <c r="I4094" s="64">
        <v>175827</v>
      </c>
      <c r="J4094" s="64" t="s">
        <v>1538</v>
      </c>
      <c r="K4094" s="64" t="s">
        <v>2160</v>
      </c>
      <c r="L4094" s="64" t="s">
        <v>2936</v>
      </c>
      <c r="M4094" s="64" t="s">
        <v>246</v>
      </c>
      <c r="N4094" s="64" t="s">
        <v>254</v>
      </c>
      <c r="O4094" s="64" t="s">
        <v>568</v>
      </c>
    </row>
    <row r="4095" spans="2:15" x14ac:dyDescent="0.3">
      <c r="B4095" t="s">
        <v>1536</v>
      </c>
      <c r="C4095" t="s">
        <v>16560</v>
      </c>
      <c r="D4095" t="s">
        <v>14099</v>
      </c>
      <c r="E4095" s="64">
        <v>0</v>
      </c>
      <c r="F4095" s="64">
        <v>0</v>
      </c>
      <c r="G4095" s="47">
        <v>40875</v>
      </c>
      <c r="H4095" s="71">
        <v>11.25</v>
      </c>
      <c r="I4095" s="64">
        <v>138905</v>
      </c>
      <c r="J4095" s="64" t="s">
        <v>249</v>
      </c>
      <c r="K4095" s="64" t="s">
        <v>2160</v>
      </c>
      <c r="L4095" s="64" t="s">
        <v>3939</v>
      </c>
      <c r="M4095" s="64" t="s">
        <v>242</v>
      </c>
      <c r="N4095" s="64" t="s">
        <v>254</v>
      </c>
      <c r="O4095" s="64" t="s">
        <v>568</v>
      </c>
    </row>
    <row r="4096" spans="2:15" x14ac:dyDescent="0.3">
      <c r="B4096" t="s">
        <v>1536</v>
      </c>
      <c r="C4096" t="s">
        <v>17331</v>
      </c>
      <c r="D4096" t="s">
        <v>276</v>
      </c>
      <c r="E4096" s="64">
        <v>0</v>
      </c>
      <c r="F4096" s="64">
        <v>0</v>
      </c>
      <c r="G4096" s="47">
        <v>40877</v>
      </c>
      <c r="H4096" s="71">
        <v>11.25</v>
      </c>
      <c r="I4096" s="64">
        <v>-1</v>
      </c>
      <c r="J4096" s="64" t="s">
        <v>1538</v>
      </c>
      <c r="K4096" s="64" t="s">
        <v>1535</v>
      </c>
      <c r="L4096" s="64" t="s">
        <v>1535</v>
      </c>
      <c r="M4096" s="64" t="s">
        <v>236</v>
      </c>
      <c r="N4096" s="64" t="s">
        <v>254</v>
      </c>
      <c r="O4096" s="64" t="s">
        <v>568</v>
      </c>
    </row>
    <row r="4097" spans="2:15" x14ac:dyDescent="0.3">
      <c r="B4097" t="s">
        <v>1536</v>
      </c>
      <c r="C4097" t="s">
        <v>17628</v>
      </c>
      <c r="D4097" t="s">
        <v>479</v>
      </c>
      <c r="E4097" s="64">
        <v>0</v>
      </c>
      <c r="F4097" s="64">
        <v>0</v>
      </c>
      <c r="G4097" s="47">
        <v>40862</v>
      </c>
      <c r="H4097" s="71">
        <v>11.25</v>
      </c>
      <c r="I4097" s="64">
        <v>-1</v>
      </c>
      <c r="J4097" s="64" t="s">
        <v>249</v>
      </c>
      <c r="K4097" s="64" t="s">
        <v>1535</v>
      </c>
      <c r="L4097" s="64" t="s">
        <v>1535</v>
      </c>
      <c r="M4097" s="64" t="s">
        <v>236</v>
      </c>
      <c r="N4097" s="64" t="s">
        <v>254</v>
      </c>
      <c r="O4097" s="64" t="s">
        <v>568</v>
      </c>
    </row>
    <row r="4098" spans="2:15" x14ac:dyDescent="0.3">
      <c r="B4098" t="s">
        <v>1536</v>
      </c>
      <c r="C4098" t="s">
        <v>12452</v>
      </c>
      <c r="D4098" t="s">
        <v>505</v>
      </c>
      <c r="E4098" s="64">
        <v>0</v>
      </c>
      <c r="F4098" s="64">
        <v>0</v>
      </c>
      <c r="G4098" s="47">
        <v>40847</v>
      </c>
      <c r="H4098" s="71">
        <v>11.333333333333334</v>
      </c>
      <c r="I4098" s="64">
        <v>-1</v>
      </c>
      <c r="J4098" s="64" t="s">
        <v>1538</v>
      </c>
      <c r="K4098" s="64" t="s">
        <v>1535</v>
      </c>
      <c r="L4098" s="64" t="s">
        <v>1535</v>
      </c>
      <c r="M4098" s="64" t="s">
        <v>242</v>
      </c>
      <c r="N4098" s="64" t="s">
        <v>254</v>
      </c>
      <c r="O4098" s="64" t="s">
        <v>568</v>
      </c>
    </row>
    <row r="4099" spans="2:15" x14ac:dyDescent="0.3">
      <c r="B4099" t="s">
        <v>1536</v>
      </c>
      <c r="C4099" t="s">
        <v>12682</v>
      </c>
      <c r="D4099" t="s">
        <v>371</v>
      </c>
      <c r="E4099" s="64">
        <v>0</v>
      </c>
      <c r="F4099" s="64">
        <v>0</v>
      </c>
      <c r="G4099" s="47">
        <v>40835</v>
      </c>
      <c r="H4099" s="71">
        <v>11.333333333333334</v>
      </c>
      <c r="I4099" s="64">
        <v>-1</v>
      </c>
      <c r="J4099" s="64" t="s">
        <v>249</v>
      </c>
      <c r="K4099" s="64" t="s">
        <v>1535</v>
      </c>
      <c r="L4099" s="64" t="s">
        <v>1535</v>
      </c>
      <c r="M4099" s="64" t="s">
        <v>241</v>
      </c>
      <c r="N4099" s="64" t="s">
        <v>254</v>
      </c>
      <c r="O4099" s="64" t="s">
        <v>568</v>
      </c>
    </row>
    <row r="4100" spans="2:15" x14ac:dyDescent="0.3">
      <c r="B4100" t="s">
        <v>1536</v>
      </c>
      <c r="C4100" t="s">
        <v>13054</v>
      </c>
      <c r="D4100" t="s">
        <v>282</v>
      </c>
      <c r="E4100" s="64">
        <v>0</v>
      </c>
      <c r="F4100" s="64">
        <v>0</v>
      </c>
      <c r="G4100" s="47">
        <v>40828</v>
      </c>
      <c r="H4100" s="71">
        <v>11.333333333333334</v>
      </c>
      <c r="I4100" s="64">
        <v>-1</v>
      </c>
      <c r="J4100" s="64" t="s">
        <v>1538</v>
      </c>
      <c r="K4100" s="64" t="s">
        <v>2173</v>
      </c>
      <c r="L4100" s="64" t="s">
        <v>3070</v>
      </c>
      <c r="M4100" s="64" t="s">
        <v>239</v>
      </c>
      <c r="N4100" s="64" t="s">
        <v>254</v>
      </c>
      <c r="O4100" s="64" t="s">
        <v>568</v>
      </c>
    </row>
    <row r="4101" spans="2:15" x14ac:dyDescent="0.3">
      <c r="B4101" t="s">
        <v>1536</v>
      </c>
      <c r="C4101" t="s">
        <v>13190</v>
      </c>
      <c r="D4101" t="s">
        <v>13035</v>
      </c>
      <c r="E4101" s="64">
        <v>0</v>
      </c>
      <c r="F4101" s="64">
        <v>0</v>
      </c>
      <c r="G4101" s="47">
        <v>40842</v>
      </c>
      <c r="H4101" s="71">
        <v>11.333333333333334</v>
      </c>
      <c r="I4101" s="64">
        <v>-1</v>
      </c>
      <c r="J4101" s="64" t="s">
        <v>249</v>
      </c>
      <c r="K4101" s="64" t="s">
        <v>2160</v>
      </c>
      <c r="L4101" s="64" t="s">
        <v>13191</v>
      </c>
      <c r="M4101" s="64" t="s">
        <v>236</v>
      </c>
      <c r="N4101" s="64" t="s">
        <v>254</v>
      </c>
      <c r="O4101" s="64" t="s">
        <v>568</v>
      </c>
    </row>
    <row r="4102" spans="2:15" x14ac:dyDescent="0.3">
      <c r="B4102" t="s">
        <v>1536</v>
      </c>
      <c r="C4102" t="s">
        <v>13458</v>
      </c>
      <c r="D4102" t="s">
        <v>1741</v>
      </c>
      <c r="E4102" s="64">
        <v>0</v>
      </c>
      <c r="F4102" s="64">
        <v>0</v>
      </c>
      <c r="G4102" s="47">
        <v>40835</v>
      </c>
      <c r="H4102" s="71">
        <v>11.333333333333334</v>
      </c>
      <c r="I4102" s="64">
        <v>-1</v>
      </c>
      <c r="J4102" s="64" t="s">
        <v>249</v>
      </c>
      <c r="K4102" s="64" t="s">
        <v>2160</v>
      </c>
      <c r="L4102" s="64" t="s">
        <v>4235</v>
      </c>
      <c r="M4102" s="64" t="s">
        <v>242</v>
      </c>
      <c r="N4102" s="64" t="s">
        <v>254</v>
      </c>
      <c r="O4102" s="64" t="s">
        <v>568</v>
      </c>
    </row>
    <row r="4103" spans="2:15" x14ac:dyDescent="0.3">
      <c r="B4103" t="s">
        <v>1536</v>
      </c>
      <c r="C4103" t="s">
        <v>13531</v>
      </c>
      <c r="D4103" t="s">
        <v>2112</v>
      </c>
      <c r="E4103" s="64">
        <v>0</v>
      </c>
      <c r="F4103" s="64">
        <v>0</v>
      </c>
      <c r="G4103" s="47">
        <v>40823</v>
      </c>
      <c r="H4103" s="71">
        <v>11.333333333333334</v>
      </c>
      <c r="I4103" s="64">
        <v>-1</v>
      </c>
      <c r="J4103" s="64" t="s">
        <v>249</v>
      </c>
      <c r="K4103" s="64" t="s">
        <v>2173</v>
      </c>
      <c r="L4103" s="64" t="s">
        <v>13532</v>
      </c>
      <c r="M4103" s="64" t="s">
        <v>242</v>
      </c>
      <c r="N4103" s="64" t="s">
        <v>254</v>
      </c>
      <c r="O4103" s="64" t="s">
        <v>568</v>
      </c>
    </row>
    <row r="4104" spans="2:15" x14ac:dyDescent="0.3">
      <c r="B4104" t="s">
        <v>1536</v>
      </c>
      <c r="C4104" t="s">
        <v>13545</v>
      </c>
      <c r="D4104" t="s">
        <v>1586</v>
      </c>
      <c r="E4104" s="64">
        <v>2</v>
      </c>
      <c r="F4104" s="64">
        <v>5335.62</v>
      </c>
      <c r="G4104" s="47">
        <v>40843</v>
      </c>
      <c r="H4104" s="71">
        <v>11.333333333333334</v>
      </c>
      <c r="I4104" s="64">
        <v>-1</v>
      </c>
      <c r="J4104" s="64" t="s">
        <v>249</v>
      </c>
      <c r="K4104" s="64" t="s">
        <v>2160</v>
      </c>
      <c r="L4104" s="64" t="s">
        <v>4235</v>
      </c>
      <c r="M4104" s="64" t="s">
        <v>236</v>
      </c>
      <c r="N4104" s="64" t="s">
        <v>254</v>
      </c>
      <c r="O4104" s="64" t="s">
        <v>568</v>
      </c>
    </row>
    <row r="4105" spans="2:15" x14ac:dyDescent="0.3">
      <c r="B4105" t="s">
        <v>1536</v>
      </c>
      <c r="C4105" t="s">
        <v>14406</v>
      </c>
      <c r="D4105" t="s">
        <v>265</v>
      </c>
      <c r="E4105" s="64">
        <v>0</v>
      </c>
      <c r="F4105" s="64">
        <v>0</v>
      </c>
      <c r="G4105" s="47">
        <v>40835</v>
      </c>
      <c r="H4105" s="71">
        <v>11.333333333333334</v>
      </c>
      <c r="I4105" s="64">
        <v>-1</v>
      </c>
      <c r="J4105" s="64" t="s">
        <v>1538</v>
      </c>
      <c r="K4105" s="64" t="s">
        <v>2160</v>
      </c>
      <c r="L4105" s="64" t="s">
        <v>12925</v>
      </c>
      <c r="M4105" s="64" t="s">
        <v>242</v>
      </c>
      <c r="N4105" s="64" t="s">
        <v>254</v>
      </c>
      <c r="O4105" s="64" t="s">
        <v>568</v>
      </c>
    </row>
    <row r="4106" spans="2:15" x14ac:dyDescent="0.3">
      <c r="B4106" t="s">
        <v>1536</v>
      </c>
      <c r="C4106" t="s">
        <v>14891</v>
      </c>
      <c r="D4106" t="s">
        <v>1493</v>
      </c>
      <c r="E4106" s="64">
        <v>0</v>
      </c>
      <c r="F4106" s="64">
        <v>0</v>
      </c>
      <c r="G4106" s="47">
        <v>40845</v>
      </c>
      <c r="H4106" s="71">
        <v>11.333333333333334</v>
      </c>
      <c r="I4106" s="64">
        <v>-1</v>
      </c>
      <c r="J4106" s="64" t="s">
        <v>1538</v>
      </c>
      <c r="K4106" s="64" t="s">
        <v>2160</v>
      </c>
      <c r="L4106" s="64" t="s">
        <v>4726</v>
      </c>
      <c r="M4106" s="64" t="s">
        <v>246</v>
      </c>
      <c r="N4106" s="64" t="s">
        <v>254</v>
      </c>
      <c r="O4106" s="64" t="s">
        <v>568</v>
      </c>
    </row>
    <row r="4107" spans="2:15" x14ac:dyDescent="0.3">
      <c r="B4107" t="s">
        <v>1536</v>
      </c>
      <c r="C4107" t="s">
        <v>12129</v>
      </c>
      <c r="D4107" t="s">
        <v>2331</v>
      </c>
      <c r="E4107" s="64">
        <v>0</v>
      </c>
      <c r="F4107" s="64">
        <v>0</v>
      </c>
      <c r="G4107" s="47">
        <v>40834</v>
      </c>
      <c r="H4107" s="71">
        <v>11.333333333333334</v>
      </c>
      <c r="I4107" s="64">
        <v>136748</v>
      </c>
      <c r="J4107" s="64" t="s">
        <v>1538</v>
      </c>
      <c r="K4107" s="64" t="s">
        <v>2160</v>
      </c>
      <c r="L4107" s="64" t="s">
        <v>2992</v>
      </c>
      <c r="M4107" s="64" t="s">
        <v>241</v>
      </c>
      <c r="N4107" s="64" t="s">
        <v>254</v>
      </c>
      <c r="O4107" s="64" t="s">
        <v>568</v>
      </c>
    </row>
    <row r="4108" spans="2:15" x14ac:dyDescent="0.3">
      <c r="B4108" t="s">
        <v>1536</v>
      </c>
      <c r="C4108" t="s">
        <v>15173</v>
      </c>
      <c r="D4108" t="s">
        <v>1781</v>
      </c>
      <c r="E4108" s="64">
        <v>0</v>
      </c>
      <c r="F4108" s="64">
        <v>0</v>
      </c>
      <c r="G4108" s="47">
        <v>40843</v>
      </c>
      <c r="H4108" s="71">
        <v>11.333333333333334</v>
      </c>
      <c r="I4108" s="64">
        <v>-1</v>
      </c>
      <c r="J4108" s="64" t="s">
        <v>249</v>
      </c>
      <c r="K4108" s="64" t="s">
        <v>2160</v>
      </c>
      <c r="L4108" s="64" t="s">
        <v>2936</v>
      </c>
      <c r="M4108" s="64" t="s">
        <v>236</v>
      </c>
      <c r="N4108" s="64" t="s">
        <v>254</v>
      </c>
      <c r="O4108" s="64" t="s">
        <v>568</v>
      </c>
    </row>
    <row r="4109" spans="2:15" x14ac:dyDescent="0.3">
      <c r="B4109" t="s">
        <v>1536</v>
      </c>
      <c r="C4109" t="s">
        <v>15323</v>
      </c>
      <c r="D4109" t="s">
        <v>1747</v>
      </c>
      <c r="E4109" s="64">
        <v>2</v>
      </c>
      <c r="F4109" s="64">
        <v>9555.7199999999993</v>
      </c>
      <c r="G4109" s="47">
        <v>40830</v>
      </c>
      <c r="H4109" s="71">
        <v>11.333333333333334</v>
      </c>
      <c r="I4109" s="64">
        <v>-1</v>
      </c>
      <c r="J4109" s="64" t="s">
        <v>1538</v>
      </c>
      <c r="K4109" s="64" t="s">
        <v>2160</v>
      </c>
      <c r="L4109" s="64" t="s">
        <v>3643</v>
      </c>
      <c r="M4109" s="64" t="s">
        <v>239</v>
      </c>
      <c r="N4109" s="64" t="s">
        <v>254</v>
      </c>
      <c r="O4109" s="64" t="s">
        <v>568</v>
      </c>
    </row>
    <row r="4110" spans="2:15" x14ac:dyDescent="0.3">
      <c r="B4110" t="s">
        <v>1536</v>
      </c>
      <c r="C4110" t="s">
        <v>15749</v>
      </c>
      <c r="D4110" t="s">
        <v>305</v>
      </c>
      <c r="E4110" s="64">
        <v>0</v>
      </c>
      <c r="F4110" s="64">
        <v>0</v>
      </c>
      <c r="G4110" s="47">
        <v>40845</v>
      </c>
      <c r="H4110" s="71">
        <v>11.333333333333334</v>
      </c>
      <c r="I4110" s="64">
        <v>-1</v>
      </c>
      <c r="J4110" s="64" t="s">
        <v>1538</v>
      </c>
      <c r="K4110" s="64" t="s">
        <v>2160</v>
      </c>
      <c r="L4110" s="64" t="s">
        <v>4726</v>
      </c>
      <c r="M4110" s="64" t="s">
        <v>236</v>
      </c>
      <c r="N4110" s="64" t="s">
        <v>254</v>
      </c>
      <c r="O4110" s="64" t="s">
        <v>568</v>
      </c>
    </row>
    <row r="4111" spans="2:15" x14ac:dyDescent="0.3">
      <c r="B4111" t="s">
        <v>1536</v>
      </c>
      <c r="C4111" t="s">
        <v>15894</v>
      </c>
      <c r="D4111" t="s">
        <v>1873</v>
      </c>
      <c r="E4111" s="64">
        <v>0</v>
      </c>
      <c r="F4111" s="64">
        <v>0</v>
      </c>
      <c r="G4111" s="47">
        <v>40835</v>
      </c>
      <c r="H4111" s="71">
        <v>11.333333333333334</v>
      </c>
      <c r="I4111" s="64">
        <v>-1</v>
      </c>
      <c r="J4111" s="64" t="s">
        <v>1538</v>
      </c>
      <c r="K4111" s="64" t="s">
        <v>2173</v>
      </c>
      <c r="L4111" s="64" t="s">
        <v>15895</v>
      </c>
      <c r="M4111" s="64" t="s">
        <v>246</v>
      </c>
      <c r="N4111" s="64" t="s">
        <v>254</v>
      </c>
      <c r="O4111" s="64" t="s">
        <v>568</v>
      </c>
    </row>
    <row r="4112" spans="2:15" x14ac:dyDescent="0.3">
      <c r="B4112" t="s">
        <v>1536</v>
      </c>
      <c r="C4112" t="s">
        <v>16090</v>
      </c>
      <c r="D4112" t="s">
        <v>2195</v>
      </c>
      <c r="E4112" s="64">
        <v>0</v>
      </c>
      <c r="F4112" s="64">
        <v>0</v>
      </c>
      <c r="G4112" s="47">
        <v>40847</v>
      </c>
      <c r="H4112" s="71">
        <v>11.333333333333334</v>
      </c>
      <c r="I4112" s="64">
        <v>159753</v>
      </c>
      <c r="J4112" s="64" t="s">
        <v>249</v>
      </c>
      <c r="K4112" s="64" t="s">
        <v>2160</v>
      </c>
      <c r="L4112" s="64" t="s">
        <v>16055</v>
      </c>
      <c r="M4112" s="64" t="s">
        <v>236</v>
      </c>
      <c r="N4112" s="64" t="s">
        <v>254</v>
      </c>
      <c r="O4112" s="64" t="s">
        <v>568</v>
      </c>
    </row>
    <row r="4113" spans="2:15" x14ac:dyDescent="0.3">
      <c r="B4113" t="s">
        <v>1536</v>
      </c>
      <c r="C4113" t="s">
        <v>16748</v>
      </c>
      <c r="D4113" t="s">
        <v>1699</v>
      </c>
      <c r="E4113" s="64">
        <v>0</v>
      </c>
      <c r="F4113" s="64">
        <v>0</v>
      </c>
      <c r="G4113" s="47">
        <v>40824</v>
      </c>
      <c r="H4113" s="71">
        <v>11.333333333333334</v>
      </c>
      <c r="I4113" s="64">
        <v>-1</v>
      </c>
      <c r="J4113" s="64" t="s">
        <v>1538</v>
      </c>
      <c r="K4113" s="64" t="s">
        <v>1535</v>
      </c>
      <c r="L4113" s="64" t="s">
        <v>1535</v>
      </c>
      <c r="M4113" s="64" t="s">
        <v>246</v>
      </c>
      <c r="N4113" s="64" t="s">
        <v>254</v>
      </c>
      <c r="O4113" s="64" t="s">
        <v>568</v>
      </c>
    </row>
    <row r="4114" spans="2:15" x14ac:dyDescent="0.3">
      <c r="B4114" t="s">
        <v>1536</v>
      </c>
      <c r="C4114" t="s">
        <v>16769</v>
      </c>
      <c r="D4114" t="s">
        <v>411</v>
      </c>
      <c r="E4114" s="64">
        <v>0</v>
      </c>
      <c r="F4114" s="64">
        <v>0</v>
      </c>
      <c r="G4114" s="47">
        <v>40844</v>
      </c>
      <c r="H4114" s="71">
        <v>11.333333333333334</v>
      </c>
      <c r="I4114" s="64">
        <v>-1</v>
      </c>
      <c r="J4114" s="64" t="s">
        <v>249</v>
      </c>
      <c r="K4114" s="64" t="s">
        <v>1535</v>
      </c>
      <c r="L4114" s="64" t="s">
        <v>1535</v>
      </c>
      <c r="M4114" s="64" t="s">
        <v>236</v>
      </c>
      <c r="N4114" s="64" t="s">
        <v>254</v>
      </c>
      <c r="O4114" s="64" t="s">
        <v>568</v>
      </c>
    </row>
    <row r="4115" spans="2:15" x14ac:dyDescent="0.3">
      <c r="B4115" t="s">
        <v>1536</v>
      </c>
      <c r="C4115" t="s">
        <v>16940</v>
      </c>
      <c r="D4115" t="s">
        <v>2752</v>
      </c>
      <c r="E4115" s="64">
        <v>0</v>
      </c>
      <c r="F4115" s="64">
        <v>0</v>
      </c>
      <c r="G4115" s="47">
        <v>40847</v>
      </c>
      <c r="H4115" s="71">
        <v>11.333333333333334</v>
      </c>
      <c r="I4115" s="64">
        <v>-1</v>
      </c>
      <c r="J4115" s="64" t="s">
        <v>1538</v>
      </c>
      <c r="K4115" s="64" t="s">
        <v>1535</v>
      </c>
      <c r="L4115" s="64" t="s">
        <v>1535</v>
      </c>
      <c r="M4115" s="64" t="s">
        <v>236</v>
      </c>
      <c r="N4115" s="64" t="s">
        <v>254</v>
      </c>
      <c r="O4115" s="64" t="s">
        <v>568</v>
      </c>
    </row>
    <row r="4116" spans="2:15" x14ac:dyDescent="0.3">
      <c r="B4116" t="s">
        <v>1536</v>
      </c>
      <c r="C4116" t="s">
        <v>13750</v>
      </c>
      <c r="D4116" t="s">
        <v>1756</v>
      </c>
      <c r="E4116" s="64">
        <v>0</v>
      </c>
      <c r="F4116" s="64">
        <v>0</v>
      </c>
      <c r="G4116" s="47">
        <v>40799</v>
      </c>
      <c r="H4116" s="71">
        <v>11.416666666666666</v>
      </c>
      <c r="I4116" s="64">
        <v>-1</v>
      </c>
      <c r="J4116" s="64" t="s">
        <v>1538</v>
      </c>
      <c r="K4116" s="64" t="s">
        <v>2160</v>
      </c>
      <c r="L4116" s="64" t="s">
        <v>2936</v>
      </c>
      <c r="M4116" s="64" t="s">
        <v>246</v>
      </c>
      <c r="N4116" s="64" t="s">
        <v>254</v>
      </c>
      <c r="O4116" s="64" t="s">
        <v>568</v>
      </c>
    </row>
    <row r="4117" spans="2:15" x14ac:dyDescent="0.3">
      <c r="B4117" t="s">
        <v>1536</v>
      </c>
      <c r="C4117" t="s">
        <v>15354</v>
      </c>
      <c r="D4117" t="s">
        <v>14380</v>
      </c>
      <c r="E4117" s="64">
        <v>0</v>
      </c>
      <c r="F4117" s="64">
        <v>0</v>
      </c>
      <c r="G4117" s="47">
        <v>40813</v>
      </c>
      <c r="H4117" s="71">
        <v>11.416666666666666</v>
      </c>
      <c r="I4117" s="64">
        <v>-1</v>
      </c>
      <c r="J4117" s="64" t="s">
        <v>249</v>
      </c>
      <c r="K4117" s="64" t="s">
        <v>2173</v>
      </c>
      <c r="L4117" s="64" t="s">
        <v>13184</v>
      </c>
      <c r="M4117" s="64" t="s">
        <v>242</v>
      </c>
      <c r="N4117" s="64" t="s">
        <v>254</v>
      </c>
      <c r="O4117" s="64" t="s">
        <v>568</v>
      </c>
    </row>
    <row r="4118" spans="2:15" x14ac:dyDescent="0.3">
      <c r="B4118" t="s">
        <v>1536</v>
      </c>
      <c r="C4118" t="s">
        <v>15455</v>
      </c>
      <c r="D4118" t="s">
        <v>312</v>
      </c>
      <c r="E4118" s="64">
        <v>0</v>
      </c>
      <c r="F4118" s="64">
        <v>0</v>
      </c>
      <c r="G4118" s="47">
        <v>40809</v>
      </c>
      <c r="H4118" s="71">
        <v>11.416666666666666</v>
      </c>
      <c r="I4118" s="64">
        <v>-1</v>
      </c>
      <c r="J4118" s="64" t="s">
        <v>249</v>
      </c>
      <c r="K4118" s="64" t="s">
        <v>2160</v>
      </c>
      <c r="L4118" s="64" t="s">
        <v>2936</v>
      </c>
      <c r="M4118" s="64" t="s">
        <v>236</v>
      </c>
      <c r="N4118" s="64" t="s">
        <v>254</v>
      </c>
      <c r="O4118" s="64" t="s">
        <v>568</v>
      </c>
    </row>
    <row r="4119" spans="2:15" x14ac:dyDescent="0.3">
      <c r="B4119" t="s">
        <v>1536</v>
      </c>
      <c r="C4119" t="s">
        <v>11553</v>
      </c>
      <c r="D4119" t="s">
        <v>2292</v>
      </c>
      <c r="E4119" s="64">
        <v>0</v>
      </c>
      <c r="F4119" s="64">
        <v>0</v>
      </c>
      <c r="G4119" s="47">
        <v>40816</v>
      </c>
      <c r="H4119" s="71">
        <v>11.416666666666666</v>
      </c>
      <c r="I4119" s="64">
        <v>68110</v>
      </c>
      <c r="J4119" s="64" t="s">
        <v>1538</v>
      </c>
      <c r="K4119" s="64" t="s">
        <v>2160</v>
      </c>
      <c r="L4119" s="64" t="s">
        <v>11554</v>
      </c>
      <c r="M4119" s="64" t="s">
        <v>246</v>
      </c>
      <c r="N4119" s="64" t="s">
        <v>254</v>
      </c>
      <c r="O4119" s="64" t="s">
        <v>568</v>
      </c>
    </row>
    <row r="4120" spans="2:15" x14ac:dyDescent="0.3">
      <c r="B4120" t="s">
        <v>1536</v>
      </c>
      <c r="C4120" t="s">
        <v>15653</v>
      </c>
      <c r="D4120" t="s">
        <v>1429</v>
      </c>
      <c r="E4120" s="64">
        <v>1</v>
      </c>
      <c r="F4120" s="64">
        <v>1363.76</v>
      </c>
      <c r="G4120" s="47">
        <v>40816</v>
      </c>
      <c r="H4120" s="71">
        <v>11.416666666666666</v>
      </c>
      <c r="I4120" s="64">
        <v>-1</v>
      </c>
      <c r="J4120" s="64" t="s">
        <v>1538</v>
      </c>
      <c r="K4120" s="64" t="s">
        <v>2176</v>
      </c>
      <c r="L4120" s="64" t="s">
        <v>12856</v>
      </c>
      <c r="M4120" s="64" t="s">
        <v>239</v>
      </c>
      <c r="N4120" s="64" t="s">
        <v>254</v>
      </c>
      <c r="O4120" s="64" t="s">
        <v>568</v>
      </c>
    </row>
    <row r="4121" spans="2:15" x14ac:dyDescent="0.3">
      <c r="B4121" t="s">
        <v>1536</v>
      </c>
      <c r="C4121" t="s">
        <v>15771</v>
      </c>
      <c r="D4121" t="s">
        <v>14922</v>
      </c>
      <c r="E4121" s="64">
        <v>0</v>
      </c>
      <c r="F4121" s="64">
        <v>0</v>
      </c>
      <c r="G4121" s="47">
        <v>40816</v>
      </c>
      <c r="H4121" s="71">
        <v>11.416666666666666</v>
      </c>
      <c r="I4121" s="64">
        <v>-1</v>
      </c>
      <c r="J4121" s="64" t="s">
        <v>249</v>
      </c>
      <c r="K4121" s="64" t="s">
        <v>2160</v>
      </c>
      <c r="L4121" s="64" t="s">
        <v>2925</v>
      </c>
      <c r="M4121" s="64" t="s">
        <v>246</v>
      </c>
      <c r="N4121" s="64" t="s">
        <v>254</v>
      </c>
      <c r="O4121" s="64" t="s">
        <v>568</v>
      </c>
    </row>
    <row r="4122" spans="2:15" x14ac:dyDescent="0.3">
      <c r="B4122" t="s">
        <v>1536</v>
      </c>
      <c r="C4122" t="s">
        <v>16645</v>
      </c>
      <c r="D4122" t="s">
        <v>13107</v>
      </c>
      <c r="E4122" s="64">
        <v>0</v>
      </c>
      <c r="F4122" s="64">
        <v>0</v>
      </c>
      <c r="G4122" s="47">
        <v>40807</v>
      </c>
      <c r="H4122" s="71">
        <v>11.416666666666666</v>
      </c>
      <c r="I4122" s="64">
        <v>-1</v>
      </c>
      <c r="J4122" s="64" t="s">
        <v>1538</v>
      </c>
      <c r="K4122" s="64" t="s">
        <v>2160</v>
      </c>
      <c r="L4122" s="64" t="s">
        <v>4235</v>
      </c>
      <c r="M4122" s="64" t="s">
        <v>242</v>
      </c>
      <c r="N4122" s="64" t="s">
        <v>254</v>
      </c>
      <c r="O4122" s="64" t="s">
        <v>568</v>
      </c>
    </row>
    <row r="4123" spans="2:15" x14ac:dyDescent="0.3">
      <c r="B4123" t="s">
        <v>1536</v>
      </c>
      <c r="C4123" t="s">
        <v>17586</v>
      </c>
      <c r="D4123" t="s">
        <v>434</v>
      </c>
      <c r="E4123" s="64">
        <v>1</v>
      </c>
      <c r="F4123" s="64">
        <v>1363.76</v>
      </c>
      <c r="G4123" s="47">
        <v>40816</v>
      </c>
      <c r="H4123" s="71">
        <v>11.416666666666666</v>
      </c>
      <c r="I4123" s="64">
        <v>-1</v>
      </c>
      <c r="J4123" s="64" t="s">
        <v>1538</v>
      </c>
      <c r="K4123" s="64" t="s">
        <v>1535</v>
      </c>
      <c r="L4123" s="64" t="s">
        <v>1535</v>
      </c>
      <c r="M4123" s="64" t="s">
        <v>236</v>
      </c>
      <c r="N4123" s="64" t="s">
        <v>254</v>
      </c>
      <c r="O4123" s="64" t="s">
        <v>568</v>
      </c>
    </row>
    <row r="4124" spans="2:15" x14ac:dyDescent="0.3">
      <c r="B4124" t="s">
        <v>1536</v>
      </c>
      <c r="C4124" t="s">
        <v>12402</v>
      </c>
      <c r="D4124" t="s">
        <v>427</v>
      </c>
      <c r="E4124" s="64">
        <v>1</v>
      </c>
      <c r="F4124" s="64">
        <v>1363.76</v>
      </c>
      <c r="G4124" s="47">
        <v>40786</v>
      </c>
      <c r="H4124" s="71">
        <v>11.5</v>
      </c>
      <c r="I4124" s="64">
        <v>-1</v>
      </c>
      <c r="J4124" s="64" t="s">
        <v>249</v>
      </c>
      <c r="K4124" s="64" t="s">
        <v>1535</v>
      </c>
      <c r="L4124" s="64" t="s">
        <v>1535</v>
      </c>
      <c r="M4124" s="64" t="s">
        <v>236</v>
      </c>
      <c r="N4124" s="64" t="s">
        <v>254</v>
      </c>
      <c r="O4124" s="64" t="s">
        <v>568</v>
      </c>
    </row>
    <row r="4125" spans="2:15" x14ac:dyDescent="0.3">
      <c r="B4125" t="s">
        <v>1536</v>
      </c>
      <c r="C4125" t="s">
        <v>12538</v>
      </c>
      <c r="D4125" t="s">
        <v>1557</v>
      </c>
      <c r="E4125" s="64">
        <v>2</v>
      </c>
      <c r="F4125" s="64">
        <v>9555.7199999999993</v>
      </c>
      <c r="G4125" s="47">
        <v>40774</v>
      </c>
      <c r="H4125" s="71">
        <v>11.5</v>
      </c>
      <c r="I4125" s="64">
        <v>-1</v>
      </c>
      <c r="J4125" s="64" t="s">
        <v>249</v>
      </c>
      <c r="K4125" s="64" t="s">
        <v>1535</v>
      </c>
      <c r="L4125" s="64" t="s">
        <v>1535</v>
      </c>
      <c r="M4125" s="64" t="s">
        <v>242</v>
      </c>
      <c r="N4125" s="64" t="s">
        <v>254</v>
      </c>
      <c r="O4125" s="64" t="s">
        <v>568</v>
      </c>
    </row>
    <row r="4126" spans="2:15" x14ac:dyDescent="0.3">
      <c r="B4126" t="s">
        <v>1536</v>
      </c>
      <c r="C4126" t="s">
        <v>11324</v>
      </c>
      <c r="D4126" t="s">
        <v>2492</v>
      </c>
      <c r="E4126" s="64">
        <v>0</v>
      </c>
      <c r="F4126" s="64">
        <v>0</v>
      </c>
      <c r="G4126" s="47">
        <v>40773</v>
      </c>
      <c r="H4126" s="71">
        <v>11.5</v>
      </c>
      <c r="I4126" s="64">
        <v>110098</v>
      </c>
      <c r="J4126" s="64" t="s">
        <v>249</v>
      </c>
      <c r="K4126" s="64" t="s">
        <v>2160</v>
      </c>
      <c r="L4126" s="64" t="s">
        <v>11325</v>
      </c>
      <c r="M4126" s="64" t="s">
        <v>236</v>
      </c>
      <c r="N4126" s="64" t="s">
        <v>254</v>
      </c>
      <c r="O4126" s="64" t="s">
        <v>568</v>
      </c>
    </row>
    <row r="4127" spans="2:15" x14ac:dyDescent="0.3">
      <c r="B4127" t="s">
        <v>1536</v>
      </c>
      <c r="C4127" t="s">
        <v>13721</v>
      </c>
      <c r="D4127" t="s">
        <v>1700</v>
      </c>
      <c r="E4127" s="64">
        <v>0</v>
      </c>
      <c r="F4127" s="64">
        <v>0</v>
      </c>
      <c r="G4127" s="47">
        <v>40767</v>
      </c>
      <c r="H4127" s="71">
        <v>11.5</v>
      </c>
      <c r="I4127" s="64">
        <v>-1</v>
      </c>
      <c r="J4127" s="64" t="s">
        <v>1538</v>
      </c>
      <c r="K4127" s="64" t="s">
        <v>2160</v>
      </c>
      <c r="L4127" s="64" t="s">
        <v>3070</v>
      </c>
      <c r="M4127" s="64" t="s">
        <v>236</v>
      </c>
      <c r="N4127" s="64" t="s">
        <v>254</v>
      </c>
      <c r="O4127" s="64" t="s">
        <v>568</v>
      </c>
    </row>
    <row r="4128" spans="2:15" x14ac:dyDescent="0.3">
      <c r="B4128" t="s">
        <v>1536</v>
      </c>
      <c r="C4128" t="s">
        <v>13912</v>
      </c>
      <c r="D4128" t="s">
        <v>1457</v>
      </c>
      <c r="E4128" s="64">
        <v>0</v>
      </c>
      <c r="F4128" s="64">
        <v>0</v>
      </c>
      <c r="G4128" s="47">
        <v>40764</v>
      </c>
      <c r="H4128" s="71">
        <v>11.5</v>
      </c>
      <c r="I4128" s="64">
        <v>-1</v>
      </c>
      <c r="J4128" s="64" t="s">
        <v>249</v>
      </c>
      <c r="K4128" s="64" t="s">
        <v>2160</v>
      </c>
      <c r="L4128" s="64" t="s">
        <v>4634</v>
      </c>
      <c r="M4128" s="64" t="s">
        <v>236</v>
      </c>
      <c r="N4128" s="64" t="s">
        <v>254</v>
      </c>
      <c r="O4128" s="64" t="s">
        <v>568</v>
      </c>
    </row>
    <row r="4129" spans="2:15" x14ac:dyDescent="0.3">
      <c r="B4129" t="s">
        <v>1536</v>
      </c>
      <c r="C4129" t="s">
        <v>14578</v>
      </c>
      <c r="D4129" t="s">
        <v>1776</v>
      </c>
      <c r="E4129" s="64">
        <v>0</v>
      </c>
      <c r="F4129" s="64">
        <v>0</v>
      </c>
      <c r="G4129" s="47">
        <v>40785</v>
      </c>
      <c r="H4129" s="71">
        <v>11.5</v>
      </c>
      <c r="I4129" s="64">
        <v>-1</v>
      </c>
      <c r="J4129" s="64" t="s">
        <v>1538</v>
      </c>
      <c r="K4129" s="64" t="s">
        <v>2160</v>
      </c>
      <c r="L4129" s="64" t="s">
        <v>4235</v>
      </c>
      <c r="M4129" s="64" t="s">
        <v>236</v>
      </c>
      <c r="N4129" s="64" t="s">
        <v>254</v>
      </c>
      <c r="O4129" s="64" t="s">
        <v>568</v>
      </c>
    </row>
    <row r="4130" spans="2:15" x14ac:dyDescent="0.3">
      <c r="B4130" t="s">
        <v>1536</v>
      </c>
      <c r="C4130" t="s">
        <v>14808</v>
      </c>
      <c r="D4130" t="s">
        <v>325</v>
      </c>
      <c r="E4130" s="64">
        <v>0</v>
      </c>
      <c r="F4130" s="64">
        <v>0</v>
      </c>
      <c r="G4130" s="47">
        <v>40773</v>
      </c>
      <c r="H4130" s="71">
        <v>11.5</v>
      </c>
      <c r="I4130" s="64">
        <v>-1</v>
      </c>
      <c r="J4130" s="64" t="s">
        <v>249</v>
      </c>
      <c r="K4130" s="64" t="s">
        <v>2160</v>
      </c>
      <c r="L4130" s="64" t="s">
        <v>3939</v>
      </c>
      <c r="M4130" s="64" t="s">
        <v>236</v>
      </c>
      <c r="N4130" s="64" t="s">
        <v>254</v>
      </c>
      <c r="O4130" s="64" t="s">
        <v>568</v>
      </c>
    </row>
    <row r="4131" spans="2:15" x14ac:dyDescent="0.3">
      <c r="B4131" t="s">
        <v>1536</v>
      </c>
      <c r="C4131" t="s">
        <v>15017</v>
      </c>
      <c r="D4131" t="s">
        <v>1588</v>
      </c>
      <c r="E4131" s="64">
        <v>0</v>
      </c>
      <c r="F4131" s="64">
        <v>0</v>
      </c>
      <c r="G4131" s="47">
        <v>40786</v>
      </c>
      <c r="H4131" s="71">
        <v>11.5</v>
      </c>
      <c r="I4131" s="64">
        <v>-1</v>
      </c>
      <c r="J4131" s="64" t="s">
        <v>249</v>
      </c>
      <c r="K4131" s="64" t="s">
        <v>2173</v>
      </c>
      <c r="L4131" s="64" t="s">
        <v>14635</v>
      </c>
      <c r="M4131" s="64" t="s">
        <v>236</v>
      </c>
      <c r="N4131" s="64" t="s">
        <v>254</v>
      </c>
      <c r="O4131" s="64" t="s">
        <v>568</v>
      </c>
    </row>
    <row r="4132" spans="2:15" x14ac:dyDescent="0.3">
      <c r="B4132" t="s">
        <v>1536</v>
      </c>
      <c r="C4132" t="s">
        <v>15044</v>
      </c>
      <c r="D4132" t="s">
        <v>1469</v>
      </c>
      <c r="E4132" s="64">
        <v>0</v>
      </c>
      <c r="F4132" s="64">
        <v>0</v>
      </c>
      <c r="G4132" s="47">
        <v>40784</v>
      </c>
      <c r="H4132" s="71">
        <v>11.5</v>
      </c>
      <c r="I4132" s="64">
        <v>-1</v>
      </c>
      <c r="J4132" s="64" t="s">
        <v>249</v>
      </c>
      <c r="K4132" s="64" t="s">
        <v>2160</v>
      </c>
      <c r="L4132" s="64" t="s">
        <v>6646</v>
      </c>
      <c r="M4132" s="64" t="s">
        <v>236</v>
      </c>
      <c r="N4132" s="64" t="s">
        <v>254</v>
      </c>
      <c r="O4132" s="64" t="s">
        <v>568</v>
      </c>
    </row>
    <row r="4133" spans="2:15" x14ac:dyDescent="0.3">
      <c r="B4133" t="s">
        <v>1536</v>
      </c>
      <c r="C4133" t="s">
        <v>11431</v>
      </c>
      <c r="D4133" t="s">
        <v>2489</v>
      </c>
      <c r="E4133" s="64">
        <v>0</v>
      </c>
      <c r="F4133" s="64">
        <v>0</v>
      </c>
      <c r="G4133" s="47">
        <v>40786</v>
      </c>
      <c r="H4133" s="71">
        <v>11.5</v>
      </c>
      <c r="I4133" s="64">
        <v>97444</v>
      </c>
      <c r="J4133" s="64" t="s">
        <v>1538</v>
      </c>
      <c r="K4133" s="64" t="s">
        <v>2173</v>
      </c>
      <c r="L4133" s="64" t="s">
        <v>11370</v>
      </c>
      <c r="M4133" s="64" t="s">
        <v>246</v>
      </c>
      <c r="N4133" s="64" t="s">
        <v>254</v>
      </c>
      <c r="O4133" s="64" t="s">
        <v>568</v>
      </c>
    </row>
    <row r="4134" spans="2:15" x14ac:dyDescent="0.3">
      <c r="B4134" t="s">
        <v>1536</v>
      </c>
      <c r="C4134" t="s">
        <v>16050</v>
      </c>
      <c r="D4134" t="s">
        <v>1484</v>
      </c>
      <c r="E4134" s="64">
        <v>0</v>
      </c>
      <c r="F4134" s="64">
        <v>0</v>
      </c>
      <c r="G4134" s="47">
        <v>40778</v>
      </c>
      <c r="H4134" s="71">
        <v>11.5</v>
      </c>
      <c r="I4134" s="64">
        <v>-1</v>
      </c>
      <c r="J4134" s="64" t="s">
        <v>1538</v>
      </c>
      <c r="K4134" s="64" t="s">
        <v>2160</v>
      </c>
      <c r="L4134" s="64" t="s">
        <v>4726</v>
      </c>
      <c r="M4134" s="64" t="s">
        <v>242</v>
      </c>
      <c r="N4134" s="64" t="s">
        <v>254</v>
      </c>
      <c r="O4134" s="64" t="s">
        <v>568</v>
      </c>
    </row>
    <row r="4135" spans="2:15" x14ac:dyDescent="0.3">
      <c r="B4135" t="s">
        <v>1536</v>
      </c>
      <c r="C4135" t="s">
        <v>16680</v>
      </c>
      <c r="D4135" t="s">
        <v>16681</v>
      </c>
      <c r="E4135" s="64">
        <v>0</v>
      </c>
      <c r="F4135" s="64">
        <v>0</v>
      </c>
      <c r="G4135" s="47">
        <v>40786</v>
      </c>
      <c r="H4135" s="71">
        <v>11.5</v>
      </c>
      <c r="I4135" s="64">
        <v>-1</v>
      </c>
      <c r="J4135" s="64" t="s">
        <v>249</v>
      </c>
      <c r="K4135" s="64" t="s">
        <v>2160</v>
      </c>
      <c r="L4135" s="64" t="s">
        <v>6646</v>
      </c>
      <c r="M4135" s="64" t="s">
        <v>242</v>
      </c>
      <c r="N4135" s="64" t="s">
        <v>254</v>
      </c>
      <c r="O4135" s="64" t="s">
        <v>568</v>
      </c>
    </row>
    <row r="4136" spans="2:15" x14ac:dyDescent="0.3">
      <c r="B4136" t="s">
        <v>1536</v>
      </c>
      <c r="C4136" t="s">
        <v>17003</v>
      </c>
      <c r="D4136" t="s">
        <v>297</v>
      </c>
      <c r="E4136" s="64">
        <v>0</v>
      </c>
      <c r="F4136" s="64">
        <v>0</v>
      </c>
      <c r="G4136" s="47">
        <v>40756</v>
      </c>
      <c r="H4136" s="71">
        <v>11.5</v>
      </c>
      <c r="I4136" s="64">
        <v>-1</v>
      </c>
      <c r="J4136" s="64" t="s">
        <v>249</v>
      </c>
      <c r="K4136" s="64" t="s">
        <v>1535</v>
      </c>
      <c r="L4136" s="64" t="s">
        <v>1535</v>
      </c>
      <c r="M4136" s="64" t="s">
        <v>236</v>
      </c>
      <c r="N4136" s="64" t="s">
        <v>254</v>
      </c>
      <c r="O4136" s="64" t="s">
        <v>568</v>
      </c>
    </row>
    <row r="4137" spans="2:15" x14ac:dyDescent="0.3">
      <c r="B4137" t="s">
        <v>1536</v>
      </c>
      <c r="C4137" t="s">
        <v>17107</v>
      </c>
      <c r="D4137" t="s">
        <v>411</v>
      </c>
      <c r="E4137" s="64">
        <v>0</v>
      </c>
      <c r="F4137" s="64">
        <v>0</v>
      </c>
      <c r="G4137" s="47">
        <v>40784</v>
      </c>
      <c r="H4137" s="71">
        <v>11.5</v>
      </c>
      <c r="I4137" s="64">
        <v>-1</v>
      </c>
      <c r="J4137" s="64" t="s">
        <v>249</v>
      </c>
      <c r="K4137" s="64" t="s">
        <v>1535</v>
      </c>
      <c r="L4137" s="64" t="s">
        <v>1535</v>
      </c>
      <c r="M4137" s="64" t="s">
        <v>236</v>
      </c>
      <c r="N4137" s="64" t="s">
        <v>254</v>
      </c>
      <c r="O4137" s="64" t="s">
        <v>568</v>
      </c>
    </row>
    <row r="4138" spans="2:15" x14ac:dyDescent="0.3">
      <c r="B4138" t="s">
        <v>1536</v>
      </c>
      <c r="C4138" t="s">
        <v>17171</v>
      </c>
      <c r="D4138" t="s">
        <v>1688</v>
      </c>
      <c r="E4138" s="64">
        <v>0</v>
      </c>
      <c r="F4138" s="64">
        <v>0</v>
      </c>
      <c r="G4138" s="47">
        <v>40774</v>
      </c>
      <c r="H4138" s="71">
        <v>11.5</v>
      </c>
      <c r="I4138" s="64">
        <v>-1</v>
      </c>
      <c r="J4138" s="64" t="s">
        <v>249</v>
      </c>
      <c r="K4138" s="64" t="s">
        <v>1535</v>
      </c>
      <c r="L4138" s="64" t="s">
        <v>1535</v>
      </c>
      <c r="M4138" s="64" t="s">
        <v>242</v>
      </c>
      <c r="N4138" s="64" t="s">
        <v>254</v>
      </c>
      <c r="O4138" s="64" t="s">
        <v>568</v>
      </c>
    </row>
    <row r="4139" spans="2:15" x14ac:dyDescent="0.3">
      <c r="B4139" t="s">
        <v>1536</v>
      </c>
      <c r="C4139" t="s">
        <v>12629</v>
      </c>
      <c r="D4139" t="s">
        <v>1688</v>
      </c>
      <c r="E4139" s="64">
        <v>0</v>
      </c>
      <c r="F4139" s="64">
        <v>0</v>
      </c>
      <c r="G4139" s="47">
        <v>40737</v>
      </c>
      <c r="H4139" s="71">
        <v>11.583333333333334</v>
      </c>
      <c r="I4139" s="64">
        <v>-1</v>
      </c>
      <c r="J4139" s="64" t="s">
        <v>1538</v>
      </c>
      <c r="K4139" s="64" t="s">
        <v>1535</v>
      </c>
      <c r="L4139" s="64" t="s">
        <v>1535</v>
      </c>
      <c r="M4139" s="64" t="s">
        <v>236</v>
      </c>
      <c r="N4139" s="64" t="s">
        <v>254</v>
      </c>
      <c r="O4139" s="64" t="s">
        <v>568</v>
      </c>
    </row>
    <row r="4140" spans="2:15" x14ac:dyDescent="0.3">
      <c r="B4140" t="s">
        <v>1536</v>
      </c>
      <c r="C4140" t="s">
        <v>13527</v>
      </c>
      <c r="D4140" t="s">
        <v>340</v>
      </c>
      <c r="E4140" s="64">
        <v>0</v>
      </c>
      <c r="F4140" s="64">
        <v>0</v>
      </c>
      <c r="G4140" s="47">
        <v>40730</v>
      </c>
      <c r="H4140" s="71">
        <v>11.583333333333334</v>
      </c>
      <c r="I4140" s="64">
        <v>-1</v>
      </c>
      <c r="J4140" s="64" t="s">
        <v>1538</v>
      </c>
      <c r="K4140" s="64" t="s">
        <v>2160</v>
      </c>
      <c r="L4140" s="64" t="s">
        <v>2992</v>
      </c>
      <c r="M4140" s="64" t="s">
        <v>241</v>
      </c>
      <c r="N4140" s="64" t="s">
        <v>254</v>
      </c>
      <c r="O4140" s="64" t="s">
        <v>568</v>
      </c>
    </row>
    <row r="4141" spans="2:15" x14ac:dyDescent="0.3">
      <c r="B4141" t="s">
        <v>1536</v>
      </c>
      <c r="C4141" t="s">
        <v>14488</v>
      </c>
      <c r="D4141" t="s">
        <v>350</v>
      </c>
      <c r="E4141" s="64">
        <v>0</v>
      </c>
      <c r="F4141" s="64">
        <v>0</v>
      </c>
      <c r="G4141" s="47">
        <v>40746</v>
      </c>
      <c r="H4141" s="71">
        <v>11.583333333333334</v>
      </c>
      <c r="I4141" s="64">
        <v>-1</v>
      </c>
      <c r="J4141" s="64" t="s">
        <v>1538</v>
      </c>
      <c r="K4141" s="64" t="s">
        <v>2160</v>
      </c>
      <c r="L4141" s="64" t="s">
        <v>2936</v>
      </c>
      <c r="M4141" s="64" t="s">
        <v>236</v>
      </c>
      <c r="N4141" s="64" t="s">
        <v>254</v>
      </c>
      <c r="O4141" s="64" t="s">
        <v>568</v>
      </c>
    </row>
    <row r="4142" spans="2:15" x14ac:dyDescent="0.3">
      <c r="B4142" t="s">
        <v>1536</v>
      </c>
      <c r="C4142" t="s">
        <v>14720</v>
      </c>
      <c r="D4142" t="s">
        <v>1519</v>
      </c>
      <c r="E4142" s="64">
        <v>1</v>
      </c>
      <c r="F4142" s="64">
        <v>1363.76</v>
      </c>
      <c r="G4142" s="47">
        <v>40739</v>
      </c>
      <c r="H4142" s="71">
        <v>11.583333333333334</v>
      </c>
      <c r="I4142" s="64">
        <v>-1</v>
      </c>
      <c r="J4142" s="64" t="s">
        <v>1538</v>
      </c>
      <c r="K4142" s="64" t="s">
        <v>2160</v>
      </c>
      <c r="L4142" s="64" t="s">
        <v>14721</v>
      </c>
      <c r="M4142" s="64" t="s">
        <v>242</v>
      </c>
      <c r="N4142" s="64" t="s">
        <v>254</v>
      </c>
      <c r="O4142" s="64" t="s">
        <v>568</v>
      </c>
    </row>
    <row r="4143" spans="2:15" x14ac:dyDescent="0.3">
      <c r="B4143" t="s">
        <v>1536</v>
      </c>
      <c r="C4143" t="s">
        <v>15145</v>
      </c>
      <c r="D4143" t="s">
        <v>1554</v>
      </c>
      <c r="E4143" s="64">
        <v>0</v>
      </c>
      <c r="F4143" s="64">
        <v>0</v>
      </c>
      <c r="G4143" s="47">
        <v>40737</v>
      </c>
      <c r="H4143" s="71">
        <v>11.583333333333334</v>
      </c>
      <c r="I4143" s="64">
        <v>-1</v>
      </c>
      <c r="J4143" s="64" t="s">
        <v>249</v>
      </c>
      <c r="K4143" s="64" t="s">
        <v>2160</v>
      </c>
      <c r="L4143" s="64" t="s">
        <v>13235</v>
      </c>
      <c r="M4143" s="64" t="s">
        <v>241</v>
      </c>
      <c r="N4143" s="64" t="s">
        <v>254</v>
      </c>
      <c r="O4143" s="64" t="s">
        <v>568</v>
      </c>
    </row>
    <row r="4144" spans="2:15" x14ac:dyDescent="0.3">
      <c r="B4144" t="s">
        <v>1536</v>
      </c>
      <c r="C4144" t="s">
        <v>15558</v>
      </c>
      <c r="D4144" t="s">
        <v>14413</v>
      </c>
      <c r="E4144" s="64">
        <v>1</v>
      </c>
      <c r="F4144" s="64">
        <v>1363.76</v>
      </c>
      <c r="G4144" s="47">
        <v>40742</v>
      </c>
      <c r="H4144" s="71">
        <v>11.583333333333334</v>
      </c>
      <c r="I4144" s="64">
        <v>-1</v>
      </c>
      <c r="J4144" s="64" t="s">
        <v>1538</v>
      </c>
      <c r="K4144" s="64" t="s">
        <v>2160</v>
      </c>
      <c r="L4144" s="64" t="s">
        <v>2936</v>
      </c>
      <c r="M4144" s="64" t="s">
        <v>236</v>
      </c>
      <c r="N4144" s="64" t="s">
        <v>254</v>
      </c>
      <c r="O4144" s="64" t="s">
        <v>568</v>
      </c>
    </row>
    <row r="4145" spans="2:15" x14ac:dyDescent="0.3">
      <c r="B4145" t="s">
        <v>1536</v>
      </c>
      <c r="C4145" t="s">
        <v>11858</v>
      </c>
      <c r="D4145" t="s">
        <v>2194</v>
      </c>
      <c r="E4145" s="64">
        <v>0</v>
      </c>
      <c r="F4145" s="64">
        <v>0</v>
      </c>
      <c r="G4145" s="47">
        <v>40745</v>
      </c>
      <c r="H4145" s="71">
        <v>11.583333333333334</v>
      </c>
      <c r="I4145" s="64">
        <v>116533</v>
      </c>
      <c r="J4145" s="64" t="s">
        <v>1538</v>
      </c>
      <c r="K4145" s="64" t="s">
        <v>2160</v>
      </c>
      <c r="L4145" s="64" t="s">
        <v>5981</v>
      </c>
      <c r="M4145" s="64" t="s">
        <v>236</v>
      </c>
      <c r="N4145" s="64" t="s">
        <v>254</v>
      </c>
      <c r="O4145" s="64" t="s">
        <v>568</v>
      </c>
    </row>
    <row r="4146" spans="2:15" x14ac:dyDescent="0.3">
      <c r="B4146" t="s">
        <v>1536</v>
      </c>
      <c r="C4146" t="s">
        <v>16211</v>
      </c>
      <c r="D4146" t="s">
        <v>2249</v>
      </c>
      <c r="E4146" s="64">
        <v>0</v>
      </c>
      <c r="F4146" s="64">
        <v>0</v>
      </c>
      <c r="G4146" s="47">
        <v>40743</v>
      </c>
      <c r="H4146" s="71">
        <v>11.583333333333334</v>
      </c>
      <c r="I4146" s="64">
        <v>211601</v>
      </c>
      <c r="J4146" s="64" t="s">
        <v>249</v>
      </c>
      <c r="K4146" s="64" t="s">
        <v>2160</v>
      </c>
      <c r="L4146" s="64" t="s">
        <v>14238</v>
      </c>
      <c r="M4146" s="64" t="s">
        <v>246</v>
      </c>
      <c r="N4146" s="64" t="s">
        <v>254</v>
      </c>
      <c r="O4146" s="64" t="s">
        <v>568</v>
      </c>
    </row>
    <row r="4147" spans="2:15" x14ac:dyDescent="0.3">
      <c r="B4147" t="s">
        <v>1536</v>
      </c>
      <c r="C4147" t="s">
        <v>16420</v>
      </c>
      <c r="D4147" t="s">
        <v>2288</v>
      </c>
      <c r="E4147" s="64">
        <v>0</v>
      </c>
      <c r="F4147" s="64">
        <v>0</v>
      </c>
      <c r="G4147" s="47">
        <v>40742</v>
      </c>
      <c r="H4147" s="71">
        <v>11.583333333333334</v>
      </c>
      <c r="I4147" s="64">
        <v>159324</v>
      </c>
      <c r="J4147" s="64" t="s">
        <v>1538</v>
      </c>
      <c r="K4147" s="64" t="s">
        <v>2160</v>
      </c>
      <c r="L4147" s="64" t="s">
        <v>2936</v>
      </c>
      <c r="M4147" s="64" t="s">
        <v>236</v>
      </c>
      <c r="N4147" s="64" t="s">
        <v>254</v>
      </c>
      <c r="O4147" s="64" t="s">
        <v>568</v>
      </c>
    </row>
    <row r="4148" spans="2:15" x14ac:dyDescent="0.3">
      <c r="B4148" t="s">
        <v>1536</v>
      </c>
      <c r="C4148" t="s">
        <v>16829</v>
      </c>
      <c r="D4148" t="s">
        <v>1557</v>
      </c>
      <c r="E4148" s="64">
        <v>0</v>
      </c>
      <c r="F4148" s="64">
        <v>0</v>
      </c>
      <c r="G4148" s="47">
        <v>40730</v>
      </c>
      <c r="H4148" s="71">
        <v>11.583333333333334</v>
      </c>
      <c r="I4148" s="64">
        <v>-1</v>
      </c>
      <c r="J4148" s="64" t="s">
        <v>249</v>
      </c>
      <c r="K4148" s="64" t="s">
        <v>1535</v>
      </c>
      <c r="L4148" s="64" t="s">
        <v>1535</v>
      </c>
      <c r="M4148" s="64" t="s">
        <v>236</v>
      </c>
      <c r="N4148" s="64" t="s">
        <v>254</v>
      </c>
      <c r="O4148" s="64" t="s">
        <v>568</v>
      </c>
    </row>
    <row r="4149" spans="2:15" x14ac:dyDescent="0.3">
      <c r="B4149" t="s">
        <v>1536</v>
      </c>
      <c r="C4149" t="s">
        <v>17537</v>
      </c>
      <c r="D4149" t="s">
        <v>514</v>
      </c>
      <c r="E4149" s="64">
        <v>0</v>
      </c>
      <c r="F4149" s="64">
        <v>0</v>
      </c>
      <c r="G4149" s="47">
        <v>40744</v>
      </c>
      <c r="H4149" s="71">
        <v>11.583333333333334</v>
      </c>
      <c r="I4149" s="64">
        <v>-1</v>
      </c>
      <c r="J4149" s="64" t="s">
        <v>1538</v>
      </c>
      <c r="K4149" s="64" t="s">
        <v>1535</v>
      </c>
      <c r="L4149" s="64" t="s">
        <v>1535</v>
      </c>
      <c r="M4149" s="64" t="s">
        <v>246</v>
      </c>
      <c r="N4149" s="64" t="s">
        <v>254</v>
      </c>
      <c r="O4149" s="64" t="s">
        <v>568</v>
      </c>
    </row>
    <row r="4150" spans="2:15" x14ac:dyDescent="0.3">
      <c r="B4150" t="s">
        <v>1536</v>
      </c>
      <c r="C4150" t="s">
        <v>12368</v>
      </c>
      <c r="D4150" t="s">
        <v>1753</v>
      </c>
      <c r="E4150" s="64">
        <v>0</v>
      </c>
      <c r="F4150" s="64">
        <v>0</v>
      </c>
      <c r="G4150" s="47">
        <v>40708</v>
      </c>
      <c r="H4150" s="71">
        <v>11.666666666666666</v>
      </c>
      <c r="I4150" s="64">
        <v>-1</v>
      </c>
      <c r="J4150" s="64" t="s">
        <v>249</v>
      </c>
      <c r="K4150" s="64" t="s">
        <v>1535</v>
      </c>
      <c r="L4150" s="64" t="s">
        <v>1535</v>
      </c>
      <c r="M4150" s="64" t="s">
        <v>241</v>
      </c>
      <c r="N4150" s="64" t="s">
        <v>254</v>
      </c>
      <c r="O4150" s="64" t="s">
        <v>568</v>
      </c>
    </row>
    <row r="4151" spans="2:15" x14ac:dyDescent="0.3">
      <c r="B4151" t="s">
        <v>1536</v>
      </c>
      <c r="C4151" t="s">
        <v>12523</v>
      </c>
      <c r="D4151" t="s">
        <v>405</v>
      </c>
      <c r="E4151" s="64">
        <v>0</v>
      </c>
      <c r="F4151" s="64">
        <v>0</v>
      </c>
      <c r="G4151" s="47">
        <v>40700</v>
      </c>
      <c r="H4151" s="71">
        <v>11.666666666666666</v>
      </c>
      <c r="I4151" s="64">
        <v>-1</v>
      </c>
      <c r="J4151" s="64" t="s">
        <v>249</v>
      </c>
      <c r="K4151" s="64" t="s">
        <v>1535</v>
      </c>
      <c r="L4151" s="64" t="s">
        <v>1535</v>
      </c>
      <c r="M4151" s="64" t="s">
        <v>236</v>
      </c>
      <c r="N4151" s="64" t="s">
        <v>254</v>
      </c>
      <c r="O4151" s="64" t="s">
        <v>568</v>
      </c>
    </row>
    <row r="4152" spans="2:15" x14ac:dyDescent="0.3">
      <c r="B4152" t="s">
        <v>1536</v>
      </c>
      <c r="C4152" t="s">
        <v>12906</v>
      </c>
      <c r="D4152" t="s">
        <v>1480</v>
      </c>
      <c r="E4152" s="64">
        <v>0</v>
      </c>
      <c r="F4152" s="64">
        <v>0</v>
      </c>
      <c r="G4152" s="47">
        <v>40697</v>
      </c>
      <c r="H4152" s="71">
        <v>11.666666666666666</v>
      </c>
      <c r="I4152" s="64">
        <v>-1</v>
      </c>
      <c r="J4152" s="64" t="s">
        <v>1538</v>
      </c>
      <c r="K4152" s="64" t="s">
        <v>2160</v>
      </c>
      <c r="L4152" s="64" t="s">
        <v>2936</v>
      </c>
      <c r="M4152" s="64" t="s">
        <v>246</v>
      </c>
      <c r="N4152" s="64" t="s">
        <v>254</v>
      </c>
      <c r="O4152" s="64" t="s">
        <v>568</v>
      </c>
    </row>
    <row r="4153" spans="2:15" x14ac:dyDescent="0.3">
      <c r="B4153" t="s">
        <v>1536</v>
      </c>
      <c r="C4153" t="s">
        <v>13342</v>
      </c>
      <c r="D4153" t="s">
        <v>1757</v>
      </c>
      <c r="E4153" s="64">
        <v>0</v>
      </c>
      <c r="F4153" s="64">
        <v>0</v>
      </c>
      <c r="G4153" s="47">
        <v>40714</v>
      </c>
      <c r="H4153" s="71">
        <v>11.666666666666666</v>
      </c>
      <c r="I4153" s="64">
        <v>-1</v>
      </c>
      <c r="J4153" s="64" t="s">
        <v>1538</v>
      </c>
      <c r="K4153" s="64" t="s">
        <v>2160</v>
      </c>
      <c r="L4153" s="64" t="s">
        <v>2992</v>
      </c>
      <c r="M4153" s="64" t="s">
        <v>242</v>
      </c>
      <c r="N4153" s="64" t="s">
        <v>254</v>
      </c>
      <c r="O4153" s="64" t="s">
        <v>568</v>
      </c>
    </row>
    <row r="4154" spans="2:15" x14ac:dyDescent="0.3">
      <c r="B4154" t="s">
        <v>1536</v>
      </c>
      <c r="C4154" t="s">
        <v>13361</v>
      </c>
      <c r="D4154" t="s">
        <v>2745</v>
      </c>
      <c r="E4154" s="64">
        <v>0</v>
      </c>
      <c r="F4154" s="64">
        <v>0</v>
      </c>
      <c r="G4154" s="47">
        <v>40712</v>
      </c>
      <c r="H4154" s="71">
        <v>11.666666666666666</v>
      </c>
      <c r="I4154" s="64">
        <v>-1</v>
      </c>
      <c r="J4154" s="64" t="s">
        <v>249</v>
      </c>
      <c r="K4154" s="64" t="s">
        <v>2176</v>
      </c>
      <c r="L4154" s="64" t="s">
        <v>13362</v>
      </c>
      <c r="M4154" s="64" t="s">
        <v>242</v>
      </c>
      <c r="N4154" s="64" t="s">
        <v>254</v>
      </c>
      <c r="O4154" s="64" t="s">
        <v>568</v>
      </c>
    </row>
    <row r="4155" spans="2:15" x14ac:dyDescent="0.3">
      <c r="B4155" t="s">
        <v>1536</v>
      </c>
      <c r="C4155" t="s">
        <v>14138</v>
      </c>
      <c r="D4155" t="s">
        <v>388</v>
      </c>
      <c r="E4155" s="64">
        <v>0</v>
      </c>
      <c r="F4155" s="64">
        <v>0</v>
      </c>
      <c r="G4155" s="47">
        <v>40715</v>
      </c>
      <c r="H4155" s="71">
        <v>11.666666666666666</v>
      </c>
      <c r="I4155" s="64">
        <v>-1</v>
      </c>
      <c r="J4155" s="64" t="s">
        <v>1538</v>
      </c>
      <c r="K4155" s="64" t="s">
        <v>2160</v>
      </c>
      <c r="L4155" s="64" t="s">
        <v>14139</v>
      </c>
      <c r="M4155" s="64" t="s">
        <v>242</v>
      </c>
      <c r="N4155" s="64" t="s">
        <v>254</v>
      </c>
      <c r="O4155" s="64" t="s">
        <v>568</v>
      </c>
    </row>
    <row r="4156" spans="2:15" x14ac:dyDescent="0.3">
      <c r="B4156" t="s">
        <v>1536</v>
      </c>
      <c r="C4156" t="s">
        <v>14392</v>
      </c>
      <c r="D4156" t="s">
        <v>1705</v>
      </c>
      <c r="E4156" s="64">
        <v>0</v>
      </c>
      <c r="F4156" s="64">
        <v>0</v>
      </c>
      <c r="G4156" s="47">
        <v>40712</v>
      </c>
      <c r="H4156" s="71">
        <v>11.666666666666666</v>
      </c>
      <c r="I4156" s="64">
        <v>-1</v>
      </c>
      <c r="J4156" s="64" t="s">
        <v>249</v>
      </c>
      <c r="K4156" s="64" t="s">
        <v>2173</v>
      </c>
      <c r="L4156" s="64" t="s">
        <v>14393</v>
      </c>
      <c r="M4156" s="64" t="s">
        <v>242</v>
      </c>
      <c r="N4156" s="64" t="s">
        <v>254</v>
      </c>
      <c r="O4156" s="64" t="s">
        <v>568</v>
      </c>
    </row>
    <row r="4157" spans="2:15" x14ac:dyDescent="0.3">
      <c r="B4157" t="s">
        <v>1536</v>
      </c>
      <c r="C4157" t="s">
        <v>14476</v>
      </c>
      <c r="D4157" t="s">
        <v>1864</v>
      </c>
      <c r="E4157" s="64">
        <v>0</v>
      </c>
      <c r="F4157" s="64">
        <v>0</v>
      </c>
      <c r="G4157" s="47">
        <v>40702</v>
      </c>
      <c r="H4157" s="71">
        <v>11.666666666666666</v>
      </c>
      <c r="I4157" s="64">
        <v>175068</v>
      </c>
      <c r="J4157" s="64" t="s">
        <v>1538</v>
      </c>
      <c r="K4157" s="64" t="s">
        <v>2173</v>
      </c>
      <c r="L4157" s="64" t="s">
        <v>14291</v>
      </c>
      <c r="M4157" s="64" t="s">
        <v>241</v>
      </c>
      <c r="N4157" s="64" t="s">
        <v>254</v>
      </c>
      <c r="O4157" s="64" t="s">
        <v>568</v>
      </c>
    </row>
    <row r="4158" spans="2:15" x14ac:dyDescent="0.3">
      <c r="B4158" t="s">
        <v>1536</v>
      </c>
      <c r="C4158" t="s">
        <v>11777</v>
      </c>
      <c r="D4158" t="s">
        <v>2306</v>
      </c>
      <c r="E4158" s="64">
        <v>0</v>
      </c>
      <c r="F4158" s="64">
        <v>0</v>
      </c>
      <c r="G4158" s="47">
        <v>40708</v>
      </c>
      <c r="H4158" s="71">
        <v>11.666666666666666</v>
      </c>
      <c r="I4158" s="64">
        <v>340457</v>
      </c>
      <c r="J4158" s="64" t="s">
        <v>1538</v>
      </c>
      <c r="K4158" s="64" t="s">
        <v>2160</v>
      </c>
      <c r="L4158" s="64" t="s">
        <v>11778</v>
      </c>
      <c r="M4158" s="64" t="s">
        <v>236</v>
      </c>
      <c r="N4158" s="64" t="s">
        <v>254</v>
      </c>
      <c r="O4158" s="64" t="s">
        <v>568</v>
      </c>
    </row>
    <row r="4159" spans="2:15" x14ac:dyDescent="0.3">
      <c r="B4159" t="s">
        <v>1536</v>
      </c>
      <c r="C4159" t="s">
        <v>15561</v>
      </c>
      <c r="D4159" t="s">
        <v>403</v>
      </c>
      <c r="E4159" s="64">
        <v>0</v>
      </c>
      <c r="F4159" s="64">
        <v>0</v>
      </c>
      <c r="G4159" s="47">
        <v>40723</v>
      </c>
      <c r="H4159" s="71">
        <v>11.666666666666666</v>
      </c>
      <c r="I4159" s="64">
        <v>-1</v>
      </c>
      <c r="J4159" s="64" t="s">
        <v>1538</v>
      </c>
      <c r="K4159" s="64" t="s">
        <v>2160</v>
      </c>
      <c r="L4159" s="64" t="s">
        <v>2936</v>
      </c>
      <c r="M4159" s="64" t="s">
        <v>241</v>
      </c>
      <c r="N4159" s="64" t="s">
        <v>254</v>
      </c>
      <c r="O4159" s="64" t="s">
        <v>568</v>
      </c>
    </row>
    <row r="4160" spans="2:15" x14ac:dyDescent="0.3">
      <c r="B4160" t="s">
        <v>1536</v>
      </c>
      <c r="C4160" t="s">
        <v>15663</v>
      </c>
      <c r="D4160" t="s">
        <v>2526</v>
      </c>
      <c r="E4160" s="64">
        <v>0</v>
      </c>
      <c r="F4160" s="64">
        <v>0</v>
      </c>
      <c r="G4160" s="47">
        <v>40697</v>
      </c>
      <c r="H4160" s="71">
        <v>11.666666666666666</v>
      </c>
      <c r="I4160" s="64">
        <v>-1</v>
      </c>
      <c r="J4160" s="64" t="s">
        <v>1538</v>
      </c>
      <c r="K4160" s="64" t="s">
        <v>2160</v>
      </c>
      <c r="L4160" s="64" t="s">
        <v>15664</v>
      </c>
      <c r="M4160" s="64" t="s">
        <v>236</v>
      </c>
      <c r="N4160" s="64" t="s">
        <v>254</v>
      </c>
      <c r="O4160" s="64" t="s">
        <v>568</v>
      </c>
    </row>
    <row r="4161" spans="2:15" x14ac:dyDescent="0.3">
      <c r="B4161" t="s">
        <v>1536</v>
      </c>
      <c r="C4161" t="s">
        <v>16064</v>
      </c>
      <c r="D4161" t="s">
        <v>2019</v>
      </c>
      <c r="E4161" s="64">
        <v>0</v>
      </c>
      <c r="F4161" s="64">
        <v>0</v>
      </c>
      <c r="G4161" s="47">
        <v>40719</v>
      </c>
      <c r="H4161" s="71">
        <v>11.666666666666666</v>
      </c>
      <c r="I4161" s="64">
        <v>-1</v>
      </c>
      <c r="J4161" s="64" t="s">
        <v>249</v>
      </c>
      <c r="K4161" s="64" t="s">
        <v>2160</v>
      </c>
      <c r="L4161" s="64" t="s">
        <v>8148</v>
      </c>
      <c r="M4161" s="64" t="s">
        <v>236</v>
      </c>
      <c r="N4161" s="64" t="s">
        <v>254</v>
      </c>
      <c r="O4161" s="64" t="s">
        <v>568</v>
      </c>
    </row>
    <row r="4162" spans="2:15" x14ac:dyDescent="0.3">
      <c r="B4162" t="s">
        <v>1536</v>
      </c>
      <c r="C4162" t="s">
        <v>16336</v>
      </c>
      <c r="D4162" t="s">
        <v>1392</v>
      </c>
      <c r="E4162" s="64">
        <v>0</v>
      </c>
      <c r="F4162" s="64">
        <v>0</v>
      </c>
      <c r="G4162" s="47">
        <v>40703</v>
      </c>
      <c r="H4162" s="71">
        <v>11.666666666666666</v>
      </c>
      <c r="I4162" s="64">
        <v>-1</v>
      </c>
      <c r="J4162" s="64" t="s">
        <v>249</v>
      </c>
      <c r="K4162" s="64" t="s">
        <v>2160</v>
      </c>
      <c r="L4162" s="64" t="s">
        <v>2936</v>
      </c>
      <c r="M4162" s="64" t="s">
        <v>241</v>
      </c>
      <c r="N4162" s="64" t="s">
        <v>254</v>
      </c>
      <c r="O4162" s="64" t="s">
        <v>568</v>
      </c>
    </row>
    <row r="4163" spans="2:15" x14ac:dyDescent="0.3">
      <c r="B4163" t="s">
        <v>1536</v>
      </c>
      <c r="C4163" t="s">
        <v>11419</v>
      </c>
      <c r="D4163" t="s">
        <v>2508</v>
      </c>
      <c r="E4163" s="64">
        <v>0</v>
      </c>
      <c r="F4163" s="64">
        <v>0</v>
      </c>
      <c r="G4163" s="47">
        <v>40714</v>
      </c>
      <c r="H4163" s="71">
        <v>11.666666666666666</v>
      </c>
      <c r="I4163" s="64">
        <v>124570</v>
      </c>
      <c r="J4163" s="64" t="s">
        <v>249</v>
      </c>
      <c r="K4163" s="64" t="s">
        <v>2160</v>
      </c>
      <c r="L4163" s="64" t="s">
        <v>2992</v>
      </c>
      <c r="M4163" s="64" t="s">
        <v>236</v>
      </c>
      <c r="N4163" s="64" t="s">
        <v>254</v>
      </c>
      <c r="O4163" s="64" t="s">
        <v>568</v>
      </c>
    </row>
    <row r="4164" spans="2:15" x14ac:dyDescent="0.3">
      <c r="B4164" t="s">
        <v>1536</v>
      </c>
      <c r="C4164" t="s">
        <v>16737</v>
      </c>
      <c r="D4164" t="s">
        <v>484</v>
      </c>
      <c r="E4164" s="64">
        <v>0</v>
      </c>
      <c r="F4164" s="64">
        <v>0</v>
      </c>
      <c r="G4164" s="47">
        <v>40711</v>
      </c>
      <c r="H4164" s="71">
        <v>11.666666666666666</v>
      </c>
      <c r="I4164" s="64">
        <v>-1</v>
      </c>
      <c r="J4164" s="64" t="s">
        <v>249</v>
      </c>
      <c r="K4164" s="64" t="s">
        <v>1535</v>
      </c>
      <c r="L4164" s="64" t="s">
        <v>1535</v>
      </c>
      <c r="M4164" s="64" t="s">
        <v>236</v>
      </c>
      <c r="N4164" s="64" t="s">
        <v>254</v>
      </c>
      <c r="O4164" s="64" t="s">
        <v>568</v>
      </c>
    </row>
    <row r="4165" spans="2:15" x14ac:dyDescent="0.3">
      <c r="B4165" t="s">
        <v>1546</v>
      </c>
      <c r="C4165" t="s">
        <v>16927</v>
      </c>
      <c r="D4165" t="s">
        <v>431</v>
      </c>
      <c r="E4165" s="64">
        <v>0</v>
      </c>
      <c r="F4165" s="64">
        <v>0</v>
      </c>
      <c r="G4165" s="47">
        <v>40714</v>
      </c>
      <c r="H4165" s="71">
        <v>11.666666666666666</v>
      </c>
      <c r="I4165" s="64">
        <v>-1</v>
      </c>
      <c r="J4165" s="64" t="s">
        <v>1538</v>
      </c>
      <c r="K4165" s="64" t="s">
        <v>1535</v>
      </c>
      <c r="L4165" s="64" t="s">
        <v>1535</v>
      </c>
      <c r="M4165" s="64" t="s">
        <v>236</v>
      </c>
      <c r="N4165" s="64" t="s">
        <v>254</v>
      </c>
      <c r="O4165" s="64" t="s">
        <v>568</v>
      </c>
    </row>
    <row r="4166" spans="2:15" x14ac:dyDescent="0.3">
      <c r="B4166" t="s">
        <v>1536</v>
      </c>
      <c r="C4166" t="s">
        <v>17287</v>
      </c>
      <c r="D4166" t="s">
        <v>1602</v>
      </c>
      <c r="E4166" s="64">
        <v>2</v>
      </c>
      <c r="F4166" s="64">
        <v>4116.49</v>
      </c>
      <c r="G4166" s="47">
        <v>40721</v>
      </c>
      <c r="H4166" s="71">
        <v>11.666666666666666</v>
      </c>
      <c r="I4166" s="64">
        <v>-1</v>
      </c>
      <c r="J4166" s="64" t="s">
        <v>249</v>
      </c>
      <c r="K4166" s="64" t="s">
        <v>1535</v>
      </c>
      <c r="L4166" s="64" t="s">
        <v>1535</v>
      </c>
      <c r="M4166" s="64" t="s">
        <v>236</v>
      </c>
      <c r="N4166" s="64" t="s">
        <v>254</v>
      </c>
      <c r="O4166" s="64" t="s">
        <v>568</v>
      </c>
    </row>
    <row r="4167" spans="2:15" x14ac:dyDescent="0.3">
      <c r="B4167" t="s">
        <v>1536</v>
      </c>
      <c r="C4167" t="s">
        <v>13059</v>
      </c>
      <c r="D4167" t="s">
        <v>1643</v>
      </c>
      <c r="E4167" s="64">
        <v>1</v>
      </c>
      <c r="F4167" s="64">
        <v>1363.76</v>
      </c>
      <c r="G4167" s="47">
        <v>40691</v>
      </c>
      <c r="H4167" s="71">
        <v>11.75</v>
      </c>
      <c r="I4167" s="64">
        <v>-1</v>
      </c>
      <c r="J4167" s="64" t="s">
        <v>1538</v>
      </c>
      <c r="K4167" s="64" t="s">
        <v>1535</v>
      </c>
      <c r="L4167" s="64" t="s">
        <v>1535</v>
      </c>
      <c r="M4167" s="64" t="s">
        <v>236</v>
      </c>
      <c r="N4167" s="64" t="s">
        <v>254</v>
      </c>
      <c r="O4167" s="64" t="s">
        <v>568</v>
      </c>
    </row>
    <row r="4168" spans="2:15" x14ac:dyDescent="0.3">
      <c r="B4168" t="s">
        <v>1536</v>
      </c>
      <c r="C4168" t="s">
        <v>13199</v>
      </c>
      <c r="D4168" t="s">
        <v>1914</v>
      </c>
      <c r="E4168" s="64">
        <v>0</v>
      </c>
      <c r="F4168" s="64">
        <v>0</v>
      </c>
      <c r="G4168" s="47">
        <v>40674</v>
      </c>
      <c r="H4168" s="71">
        <v>11.75</v>
      </c>
      <c r="I4168" s="64">
        <v>-1</v>
      </c>
      <c r="J4168" s="64" t="s">
        <v>249</v>
      </c>
      <c r="K4168" s="64" t="s">
        <v>2160</v>
      </c>
      <c r="L4168" s="64" t="s">
        <v>2925</v>
      </c>
      <c r="M4168" s="64" t="s">
        <v>246</v>
      </c>
      <c r="N4168" s="64" t="s">
        <v>254</v>
      </c>
      <c r="O4168" s="64" t="s">
        <v>568</v>
      </c>
    </row>
    <row r="4169" spans="2:15" x14ac:dyDescent="0.3">
      <c r="B4169" t="s">
        <v>1536</v>
      </c>
      <c r="C4169" t="s">
        <v>13400</v>
      </c>
      <c r="D4169" t="s">
        <v>1957</v>
      </c>
      <c r="E4169" s="64">
        <v>0</v>
      </c>
      <c r="F4169" s="64">
        <v>0</v>
      </c>
      <c r="G4169" s="47">
        <v>40676</v>
      </c>
      <c r="H4169" s="71">
        <v>11.75</v>
      </c>
      <c r="I4169" s="64">
        <v>-1</v>
      </c>
      <c r="J4169" s="64" t="s">
        <v>249</v>
      </c>
      <c r="K4169" s="64" t="s">
        <v>2160</v>
      </c>
      <c r="L4169" s="64" t="s">
        <v>13401</v>
      </c>
      <c r="M4169" s="64" t="s">
        <v>236</v>
      </c>
      <c r="N4169" s="64" t="s">
        <v>254</v>
      </c>
      <c r="O4169" s="64" t="s">
        <v>568</v>
      </c>
    </row>
    <row r="4170" spans="2:15" x14ac:dyDescent="0.3">
      <c r="B4170" t="s">
        <v>1536</v>
      </c>
      <c r="C4170" t="s">
        <v>13439</v>
      </c>
      <c r="D4170" t="s">
        <v>1539</v>
      </c>
      <c r="E4170" s="64">
        <v>0</v>
      </c>
      <c r="F4170" s="64">
        <v>0</v>
      </c>
      <c r="G4170" s="47">
        <v>40668</v>
      </c>
      <c r="H4170" s="71">
        <v>11.75</v>
      </c>
      <c r="I4170" s="64">
        <v>-1</v>
      </c>
      <c r="J4170" s="64" t="s">
        <v>249</v>
      </c>
      <c r="K4170" s="64" t="s">
        <v>2176</v>
      </c>
      <c r="L4170" s="64" t="s">
        <v>13440</v>
      </c>
      <c r="M4170" s="64" t="s">
        <v>236</v>
      </c>
      <c r="N4170" s="64" t="s">
        <v>254</v>
      </c>
      <c r="O4170" s="64" t="s">
        <v>568</v>
      </c>
    </row>
    <row r="4171" spans="2:15" x14ac:dyDescent="0.3">
      <c r="B4171" t="s">
        <v>1536</v>
      </c>
      <c r="C4171" t="s">
        <v>13790</v>
      </c>
      <c r="D4171" t="s">
        <v>1715</v>
      </c>
      <c r="E4171" s="64">
        <v>0</v>
      </c>
      <c r="F4171" s="64">
        <v>0</v>
      </c>
      <c r="G4171" s="47">
        <v>40674</v>
      </c>
      <c r="H4171" s="71">
        <v>11.75</v>
      </c>
      <c r="I4171" s="64">
        <v>-1</v>
      </c>
      <c r="J4171" s="64" t="s">
        <v>1538</v>
      </c>
      <c r="K4171" s="64" t="s">
        <v>2176</v>
      </c>
      <c r="L4171" s="64" t="s">
        <v>13791</v>
      </c>
      <c r="M4171" s="64" t="s">
        <v>236</v>
      </c>
      <c r="N4171" s="64" t="s">
        <v>254</v>
      </c>
      <c r="O4171" s="64" t="s">
        <v>568</v>
      </c>
    </row>
    <row r="4172" spans="2:15" x14ac:dyDescent="0.3">
      <c r="B4172" t="s">
        <v>1536</v>
      </c>
      <c r="C4172" t="s">
        <v>13945</v>
      </c>
      <c r="D4172" t="s">
        <v>1423</v>
      </c>
      <c r="E4172" s="64">
        <v>0</v>
      </c>
      <c r="F4172" s="64">
        <v>0</v>
      </c>
      <c r="G4172" s="47">
        <v>40694</v>
      </c>
      <c r="H4172" s="71">
        <v>11.75</v>
      </c>
      <c r="I4172" s="64">
        <v>-1</v>
      </c>
      <c r="J4172" s="64" t="s">
        <v>249</v>
      </c>
      <c r="K4172" s="64" t="s">
        <v>2160</v>
      </c>
      <c r="L4172" s="64" t="s">
        <v>3939</v>
      </c>
      <c r="M4172" s="64" t="s">
        <v>236</v>
      </c>
      <c r="N4172" s="64" t="s">
        <v>254</v>
      </c>
      <c r="O4172" s="64" t="s">
        <v>568</v>
      </c>
    </row>
    <row r="4173" spans="2:15" x14ac:dyDescent="0.3">
      <c r="B4173" t="s">
        <v>1536</v>
      </c>
      <c r="C4173" t="s">
        <v>14264</v>
      </c>
      <c r="D4173" t="s">
        <v>1748</v>
      </c>
      <c r="E4173" s="64">
        <v>0</v>
      </c>
      <c r="F4173" s="64">
        <v>0</v>
      </c>
      <c r="G4173" s="47">
        <v>40690</v>
      </c>
      <c r="H4173" s="71">
        <v>11.75</v>
      </c>
      <c r="I4173" s="64">
        <v>-1</v>
      </c>
      <c r="J4173" s="64" t="s">
        <v>1538</v>
      </c>
      <c r="K4173" s="64" t="s">
        <v>2173</v>
      </c>
      <c r="L4173" s="64" t="s">
        <v>13279</v>
      </c>
      <c r="M4173" s="64" t="s">
        <v>239</v>
      </c>
      <c r="N4173" s="64" t="s">
        <v>254</v>
      </c>
      <c r="O4173" s="64" t="s">
        <v>568</v>
      </c>
    </row>
    <row r="4174" spans="2:15" x14ac:dyDescent="0.3">
      <c r="B4174" t="s">
        <v>1536</v>
      </c>
      <c r="C4174" t="s">
        <v>14737</v>
      </c>
      <c r="D4174" t="s">
        <v>2220</v>
      </c>
      <c r="E4174" s="64">
        <v>0</v>
      </c>
      <c r="F4174" s="64">
        <v>0</v>
      </c>
      <c r="G4174" s="47">
        <v>40676</v>
      </c>
      <c r="H4174" s="71">
        <v>11.75</v>
      </c>
      <c r="I4174" s="64">
        <v>139652</v>
      </c>
      <c r="J4174" s="64" t="s">
        <v>1538</v>
      </c>
      <c r="K4174" s="64" t="s">
        <v>2173</v>
      </c>
      <c r="L4174" s="64" t="s">
        <v>14738</v>
      </c>
      <c r="M4174" s="64" t="s">
        <v>236</v>
      </c>
      <c r="N4174" s="64" t="s">
        <v>254</v>
      </c>
      <c r="O4174" s="64" t="s">
        <v>568</v>
      </c>
    </row>
    <row r="4175" spans="2:15" x14ac:dyDescent="0.3">
      <c r="B4175" t="s">
        <v>1536</v>
      </c>
      <c r="C4175" t="s">
        <v>15577</v>
      </c>
      <c r="D4175" t="s">
        <v>13340</v>
      </c>
      <c r="E4175" s="64">
        <v>0</v>
      </c>
      <c r="F4175" s="64">
        <v>0</v>
      </c>
      <c r="G4175" s="47">
        <v>40694</v>
      </c>
      <c r="H4175" s="71">
        <v>11.75</v>
      </c>
      <c r="I4175" s="64">
        <v>-1</v>
      </c>
      <c r="J4175" s="64" t="s">
        <v>249</v>
      </c>
      <c r="K4175" s="64" t="s">
        <v>2160</v>
      </c>
      <c r="L4175" s="64" t="s">
        <v>3939</v>
      </c>
      <c r="M4175" s="64" t="s">
        <v>236</v>
      </c>
      <c r="N4175" s="64" t="s">
        <v>254</v>
      </c>
      <c r="O4175" s="64" t="s">
        <v>568</v>
      </c>
    </row>
    <row r="4176" spans="2:15" x14ac:dyDescent="0.3">
      <c r="B4176" t="s">
        <v>1536</v>
      </c>
      <c r="C4176" t="s">
        <v>15748</v>
      </c>
      <c r="D4176" t="s">
        <v>1427</v>
      </c>
      <c r="E4176" s="64">
        <v>0</v>
      </c>
      <c r="F4176" s="64">
        <v>0</v>
      </c>
      <c r="G4176" s="47">
        <v>40679</v>
      </c>
      <c r="H4176" s="71">
        <v>11.75</v>
      </c>
      <c r="I4176" s="64">
        <v>-1</v>
      </c>
      <c r="J4176" s="64" t="s">
        <v>249</v>
      </c>
      <c r="K4176" s="64" t="s">
        <v>2160</v>
      </c>
      <c r="L4176" s="64" t="s">
        <v>2936</v>
      </c>
      <c r="M4176" s="64" t="s">
        <v>236</v>
      </c>
      <c r="N4176" s="64" t="s">
        <v>254</v>
      </c>
      <c r="O4176" s="64" t="s">
        <v>568</v>
      </c>
    </row>
    <row r="4177" spans="2:15" x14ac:dyDescent="0.3">
      <c r="B4177" t="s">
        <v>1536</v>
      </c>
      <c r="C4177" t="s">
        <v>15953</v>
      </c>
      <c r="D4177" t="s">
        <v>14179</v>
      </c>
      <c r="E4177" s="64">
        <v>0</v>
      </c>
      <c r="F4177" s="64">
        <v>0</v>
      </c>
      <c r="G4177" s="47">
        <v>40694</v>
      </c>
      <c r="H4177" s="71">
        <v>11.75</v>
      </c>
      <c r="I4177" s="64">
        <v>-1</v>
      </c>
      <c r="J4177" s="64" t="s">
        <v>249</v>
      </c>
      <c r="K4177" s="64" t="s">
        <v>2160</v>
      </c>
      <c r="L4177" s="64" t="s">
        <v>4726</v>
      </c>
      <c r="M4177" s="64" t="s">
        <v>236</v>
      </c>
      <c r="N4177" s="64" t="s">
        <v>254</v>
      </c>
      <c r="O4177" s="64" t="s">
        <v>568</v>
      </c>
    </row>
    <row r="4178" spans="2:15" x14ac:dyDescent="0.3">
      <c r="B4178" t="s">
        <v>1536</v>
      </c>
      <c r="C4178" t="s">
        <v>16363</v>
      </c>
      <c r="D4178" t="s">
        <v>12955</v>
      </c>
      <c r="E4178" s="64">
        <v>0</v>
      </c>
      <c r="F4178" s="64">
        <v>0</v>
      </c>
      <c r="G4178" s="47">
        <v>40672</v>
      </c>
      <c r="H4178" s="71">
        <v>11.75</v>
      </c>
      <c r="I4178" s="64">
        <v>-1</v>
      </c>
      <c r="J4178" s="64" t="s">
        <v>1538</v>
      </c>
      <c r="K4178" s="64" t="s">
        <v>2173</v>
      </c>
      <c r="L4178" s="64" t="s">
        <v>16364</v>
      </c>
      <c r="M4178" s="64" t="s">
        <v>246</v>
      </c>
      <c r="N4178" s="64" t="s">
        <v>254</v>
      </c>
      <c r="O4178" s="64" t="s">
        <v>568</v>
      </c>
    </row>
    <row r="4179" spans="2:15" x14ac:dyDescent="0.3">
      <c r="B4179" t="s">
        <v>1536</v>
      </c>
      <c r="C4179" t="s">
        <v>16787</v>
      </c>
      <c r="D4179" t="s">
        <v>1592</v>
      </c>
      <c r="E4179" s="64">
        <v>0</v>
      </c>
      <c r="F4179" s="64">
        <v>0</v>
      </c>
      <c r="G4179" s="47">
        <v>40668</v>
      </c>
      <c r="H4179" s="71">
        <v>11.75</v>
      </c>
      <c r="I4179" s="64">
        <v>-1</v>
      </c>
      <c r="J4179" s="64" t="s">
        <v>249</v>
      </c>
      <c r="K4179" s="64" t="s">
        <v>1535</v>
      </c>
      <c r="L4179" s="64" t="s">
        <v>1535</v>
      </c>
      <c r="M4179" s="64" t="s">
        <v>242</v>
      </c>
      <c r="N4179" s="64" t="s">
        <v>254</v>
      </c>
      <c r="O4179" s="64" t="s">
        <v>568</v>
      </c>
    </row>
    <row r="4180" spans="2:15" x14ac:dyDescent="0.3">
      <c r="B4180" t="s">
        <v>1536</v>
      </c>
      <c r="C4180" t="s">
        <v>17199</v>
      </c>
      <c r="D4180" t="s">
        <v>499</v>
      </c>
      <c r="E4180" s="64">
        <v>0</v>
      </c>
      <c r="F4180" s="64">
        <v>0</v>
      </c>
      <c r="G4180" s="47">
        <v>40694</v>
      </c>
      <c r="H4180" s="71">
        <v>11.75</v>
      </c>
      <c r="I4180" s="64">
        <v>-1</v>
      </c>
      <c r="J4180" s="64" t="s">
        <v>1538</v>
      </c>
      <c r="K4180" s="64" t="s">
        <v>1535</v>
      </c>
      <c r="L4180" s="64" t="s">
        <v>1535</v>
      </c>
      <c r="M4180" s="64" t="s">
        <v>246</v>
      </c>
      <c r="N4180" s="64" t="s">
        <v>254</v>
      </c>
      <c r="O4180" s="64" t="s">
        <v>568</v>
      </c>
    </row>
    <row r="4181" spans="2:15" x14ac:dyDescent="0.3">
      <c r="B4181" t="s">
        <v>1536</v>
      </c>
      <c r="C4181" t="s">
        <v>17490</v>
      </c>
      <c r="D4181" t="s">
        <v>1602</v>
      </c>
      <c r="E4181" s="64">
        <v>0</v>
      </c>
      <c r="F4181" s="64">
        <v>0</v>
      </c>
      <c r="G4181" s="47">
        <v>40666</v>
      </c>
      <c r="H4181" s="71">
        <v>11.75</v>
      </c>
      <c r="I4181" s="64">
        <v>-1</v>
      </c>
      <c r="J4181" s="64" t="s">
        <v>1538</v>
      </c>
      <c r="K4181" s="64" t="s">
        <v>1535</v>
      </c>
      <c r="L4181" s="64" t="s">
        <v>1535</v>
      </c>
      <c r="M4181" s="64" t="s">
        <v>236</v>
      </c>
      <c r="N4181" s="64" t="s">
        <v>254</v>
      </c>
      <c r="O4181" s="64" t="s">
        <v>568</v>
      </c>
    </row>
    <row r="4182" spans="2:15" x14ac:dyDescent="0.3">
      <c r="B4182" t="s">
        <v>1536</v>
      </c>
      <c r="C4182" t="s">
        <v>12394</v>
      </c>
      <c r="D4182" t="s">
        <v>278</v>
      </c>
      <c r="E4182" s="64">
        <v>0</v>
      </c>
      <c r="F4182" s="64">
        <v>0</v>
      </c>
      <c r="G4182" s="47">
        <v>40637</v>
      </c>
      <c r="H4182" s="71">
        <v>11.833333333333334</v>
      </c>
      <c r="I4182" s="64">
        <v>-1</v>
      </c>
      <c r="J4182" s="64" t="s">
        <v>1538</v>
      </c>
      <c r="K4182" s="64" t="s">
        <v>1535</v>
      </c>
      <c r="L4182" s="64" t="s">
        <v>1535</v>
      </c>
      <c r="M4182" s="64" t="s">
        <v>246</v>
      </c>
      <c r="N4182" s="64" t="s">
        <v>254</v>
      </c>
      <c r="O4182" s="64" t="s">
        <v>568</v>
      </c>
    </row>
    <row r="4183" spans="2:15" x14ac:dyDescent="0.3">
      <c r="B4183" t="s">
        <v>1536</v>
      </c>
      <c r="C4183" t="s">
        <v>12617</v>
      </c>
      <c r="D4183" t="s">
        <v>2379</v>
      </c>
      <c r="E4183" s="64">
        <v>0</v>
      </c>
      <c r="F4183" s="64">
        <v>0</v>
      </c>
      <c r="G4183" s="47">
        <v>40640</v>
      </c>
      <c r="H4183" s="71">
        <v>11.833333333333334</v>
      </c>
      <c r="I4183" s="64">
        <v>-1</v>
      </c>
      <c r="J4183" s="64" t="s">
        <v>1538</v>
      </c>
      <c r="K4183" s="64" t="s">
        <v>1535</v>
      </c>
      <c r="L4183" s="64" t="s">
        <v>1535</v>
      </c>
      <c r="M4183" s="64" t="s">
        <v>241</v>
      </c>
      <c r="N4183" s="64" t="s">
        <v>254</v>
      </c>
      <c r="O4183" s="64" t="s">
        <v>568</v>
      </c>
    </row>
    <row r="4184" spans="2:15" x14ac:dyDescent="0.3">
      <c r="B4184" t="s">
        <v>1536</v>
      </c>
      <c r="C4184" t="s">
        <v>13471</v>
      </c>
      <c r="D4184" t="s">
        <v>13472</v>
      </c>
      <c r="E4184" s="64">
        <v>0</v>
      </c>
      <c r="F4184" s="64">
        <v>0</v>
      </c>
      <c r="G4184" s="47">
        <v>40649</v>
      </c>
      <c r="H4184" s="71">
        <v>11.833333333333334</v>
      </c>
      <c r="I4184" s="64">
        <v>-1</v>
      </c>
      <c r="J4184" s="64" t="s">
        <v>249</v>
      </c>
      <c r="K4184" s="64" t="s">
        <v>2160</v>
      </c>
      <c r="L4184" s="64" t="s">
        <v>2936</v>
      </c>
      <c r="M4184" s="64" t="s">
        <v>246</v>
      </c>
      <c r="N4184" s="64" t="s">
        <v>254</v>
      </c>
      <c r="O4184" s="64" t="s">
        <v>568</v>
      </c>
    </row>
    <row r="4185" spans="2:15" x14ac:dyDescent="0.3">
      <c r="B4185" t="s">
        <v>1536</v>
      </c>
      <c r="C4185" t="s">
        <v>13555</v>
      </c>
      <c r="D4185" t="s">
        <v>1904</v>
      </c>
      <c r="E4185" s="64">
        <v>0</v>
      </c>
      <c r="F4185" s="64">
        <v>0</v>
      </c>
      <c r="G4185" s="47">
        <v>40662</v>
      </c>
      <c r="H4185" s="71">
        <v>11.833333333333334</v>
      </c>
      <c r="I4185" s="64">
        <v>-1</v>
      </c>
      <c r="J4185" s="64" t="s">
        <v>249</v>
      </c>
      <c r="K4185" s="64" t="s">
        <v>2176</v>
      </c>
      <c r="L4185" s="64" t="s">
        <v>13556</v>
      </c>
      <c r="M4185" s="64" t="s">
        <v>236</v>
      </c>
      <c r="N4185" s="64" t="s">
        <v>254</v>
      </c>
      <c r="O4185" s="64" t="s">
        <v>568</v>
      </c>
    </row>
    <row r="4186" spans="2:15" x14ac:dyDescent="0.3">
      <c r="B4186" t="s">
        <v>1536</v>
      </c>
      <c r="C4186" t="s">
        <v>14931</v>
      </c>
      <c r="D4186" t="s">
        <v>2024</v>
      </c>
      <c r="E4186" s="64">
        <v>0</v>
      </c>
      <c r="F4186" s="64">
        <v>0</v>
      </c>
      <c r="G4186" s="47">
        <v>40662</v>
      </c>
      <c r="H4186" s="71">
        <v>11.833333333333334</v>
      </c>
      <c r="I4186" s="64">
        <v>-1</v>
      </c>
      <c r="J4186" s="64" t="s">
        <v>249</v>
      </c>
      <c r="K4186" s="64" t="s">
        <v>2173</v>
      </c>
      <c r="L4186" s="64" t="s">
        <v>14224</v>
      </c>
      <c r="M4186" s="64" t="s">
        <v>241</v>
      </c>
      <c r="N4186" s="64" t="s">
        <v>254</v>
      </c>
      <c r="O4186" s="64" t="s">
        <v>568</v>
      </c>
    </row>
    <row r="4187" spans="2:15" x14ac:dyDescent="0.3">
      <c r="B4187" t="s">
        <v>1536</v>
      </c>
      <c r="C4187" t="s">
        <v>15094</v>
      </c>
      <c r="D4187" t="s">
        <v>517</v>
      </c>
      <c r="E4187" s="64">
        <v>0</v>
      </c>
      <c r="F4187" s="64">
        <v>0</v>
      </c>
      <c r="G4187" s="47">
        <v>40662</v>
      </c>
      <c r="H4187" s="71">
        <v>11.833333333333334</v>
      </c>
      <c r="I4187" s="64">
        <v>-1</v>
      </c>
      <c r="J4187" s="64" t="s">
        <v>1538</v>
      </c>
      <c r="K4187" s="64" t="s">
        <v>2176</v>
      </c>
      <c r="L4187" s="64" t="s">
        <v>15095</v>
      </c>
      <c r="M4187" s="64" t="s">
        <v>236</v>
      </c>
      <c r="N4187" s="64" t="s">
        <v>254</v>
      </c>
      <c r="O4187" s="64" t="s">
        <v>568</v>
      </c>
    </row>
    <row r="4188" spans="2:15" x14ac:dyDescent="0.3">
      <c r="B4188" t="s">
        <v>1536</v>
      </c>
      <c r="C4188" t="s">
        <v>15246</v>
      </c>
      <c r="D4188" t="s">
        <v>1717</v>
      </c>
      <c r="E4188" s="64">
        <v>1</v>
      </c>
      <c r="F4188" s="64">
        <v>3188.21</v>
      </c>
      <c r="G4188" s="47">
        <v>40653</v>
      </c>
      <c r="H4188" s="71">
        <v>11.833333333333334</v>
      </c>
      <c r="I4188" s="64">
        <v>-1</v>
      </c>
      <c r="J4188" s="64" t="s">
        <v>249</v>
      </c>
      <c r="K4188" s="64" t="s">
        <v>2160</v>
      </c>
      <c r="L4188" s="64" t="s">
        <v>4235</v>
      </c>
      <c r="M4188" s="64" t="s">
        <v>236</v>
      </c>
      <c r="N4188" s="64" t="s">
        <v>254</v>
      </c>
      <c r="O4188" s="64" t="s">
        <v>568</v>
      </c>
    </row>
    <row r="4189" spans="2:15" x14ac:dyDescent="0.3">
      <c r="B4189" t="s">
        <v>1536</v>
      </c>
      <c r="C4189" t="s">
        <v>15270</v>
      </c>
      <c r="D4189" t="s">
        <v>1670</v>
      </c>
      <c r="E4189" s="64">
        <v>1</v>
      </c>
      <c r="F4189" s="64">
        <v>1363.76</v>
      </c>
      <c r="G4189" s="47">
        <v>40645</v>
      </c>
      <c r="H4189" s="71">
        <v>11.833333333333334</v>
      </c>
      <c r="I4189" s="64">
        <v>-1</v>
      </c>
      <c r="J4189" s="64" t="s">
        <v>1538</v>
      </c>
      <c r="K4189" s="64" t="s">
        <v>2160</v>
      </c>
      <c r="L4189" s="64" t="s">
        <v>3939</v>
      </c>
      <c r="M4189" s="64" t="s">
        <v>246</v>
      </c>
      <c r="N4189" s="64" t="s">
        <v>254</v>
      </c>
      <c r="O4189" s="64" t="s">
        <v>568</v>
      </c>
    </row>
    <row r="4190" spans="2:15" x14ac:dyDescent="0.3">
      <c r="B4190" t="s">
        <v>1536</v>
      </c>
      <c r="C4190" t="s">
        <v>16938</v>
      </c>
      <c r="D4190" t="s">
        <v>566</v>
      </c>
      <c r="E4190" s="64">
        <v>0</v>
      </c>
      <c r="F4190" s="64">
        <v>0</v>
      </c>
      <c r="G4190" s="47">
        <v>40648</v>
      </c>
      <c r="H4190" s="71">
        <v>11.833333333333334</v>
      </c>
      <c r="I4190" s="64">
        <v>-1</v>
      </c>
      <c r="J4190" s="64" t="s">
        <v>249</v>
      </c>
      <c r="K4190" s="64" t="s">
        <v>1535</v>
      </c>
      <c r="L4190" s="64" t="s">
        <v>1535</v>
      </c>
      <c r="M4190" s="64" t="s">
        <v>236</v>
      </c>
      <c r="N4190" s="64" t="s">
        <v>254</v>
      </c>
      <c r="O4190" s="64" t="s">
        <v>568</v>
      </c>
    </row>
    <row r="4191" spans="2:15" x14ac:dyDescent="0.3">
      <c r="B4191" t="s">
        <v>1536</v>
      </c>
      <c r="C4191" t="s">
        <v>17548</v>
      </c>
      <c r="D4191" t="s">
        <v>408</v>
      </c>
      <c r="E4191" s="64">
        <v>0</v>
      </c>
      <c r="F4191" s="64">
        <v>0</v>
      </c>
      <c r="G4191" s="47">
        <v>40658</v>
      </c>
      <c r="H4191" s="71">
        <v>11.833333333333334</v>
      </c>
      <c r="I4191" s="64">
        <v>-1</v>
      </c>
      <c r="J4191" s="64" t="s">
        <v>1538</v>
      </c>
      <c r="K4191" s="64" t="s">
        <v>1535</v>
      </c>
      <c r="L4191" s="64" t="s">
        <v>1535</v>
      </c>
      <c r="M4191" s="64" t="s">
        <v>236</v>
      </c>
      <c r="N4191" s="64" t="s">
        <v>254</v>
      </c>
      <c r="O4191" s="64" t="s">
        <v>568</v>
      </c>
    </row>
    <row r="4192" spans="2:15" x14ac:dyDescent="0.3">
      <c r="B4192" t="s">
        <v>1536</v>
      </c>
      <c r="C4192" t="s">
        <v>12885</v>
      </c>
      <c r="D4192" t="s">
        <v>278</v>
      </c>
      <c r="E4192" s="64">
        <v>0</v>
      </c>
      <c r="F4192" s="64">
        <v>0</v>
      </c>
      <c r="G4192" s="47">
        <v>40625</v>
      </c>
      <c r="H4192" s="71">
        <v>11.916666666666666</v>
      </c>
      <c r="I4192" s="64">
        <v>-1</v>
      </c>
      <c r="J4192" s="64" t="s">
        <v>249</v>
      </c>
      <c r="K4192" s="64" t="s">
        <v>1535</v>
      </c>
      <c r="L4192" s="64" t="s">
        <v>1535</v>
      </c>
      <c r="M4192" s="64" t="s">
        <v>236</v>
      </c>
      <c r="N4192" s="64" t="s">
        <v>254</v>
      </c>
      <c r="O4192" s="64" t="s">
        <v>568</v>
      </c>
    </row>
    <row r="4193" spans="2:15" x14ac:dyDescent="0.3">
      <c r="B4193" t="s">
        <v>1536</v>
      </c>
      <c r="C4193" t="s">
        <v>13065</v>
      </c>
      <c r="D4193" t="s">
        <v>1734</v>
      </c>
      <c r="E4193" s="64">
        <v>2</v>
      </c>
      <c r="F4193" s="64">
        <v>4116.49</v>
      </c>
      <c r="G4193" s="47">
        <v>40614</v>
      </c>
      <c r="H4193" s="71">
        <v>11.916666666666666</v>
      </c>
      <c r="I4193" s="64">
        <v>-1</v>
      </c>
      <c r="J4193" s="64" t="s">
        <v>1538</v>
      </c>
      <c r="K4193" s="64" t="s">
        <v>2173</v>
      </c>
      <c r="L4193" s="64" t="s">
        <v>4253</v>
      </c>
      <c r="M4193" s="64" t="s">
        <v>242</v>
      </c>
      <c r="N4193" s="64" t="s">
        <v>254</v>
      </c>
      <c r="O4193" s="64" t="s">
        <v>568</v>
      </c>
    </row>
    <row r="4194" spans="2:15" x14ac:dyDescent="0.3">
      <c r="B4194" t="s">
        <v>1536</v>
      </c>
      <c r="C4194" t="s">
        <v>14301</v>
      </c>
      <c r="D4194" t="s">
        <v>1686</v>
      </c>
      <c r="E4194" s="64">
        <v>0</v>
      </c>
      <c r="F4194" s="64">
        <v>0</v>
      </c>
      <c r="G4194" s="47">
        <v>40605</v>
      </c>
      <c r="H4194" s="71">
        <v>11.916666666666666</v>
      </c>
      <c r="I4194" s="64">
        <v>-1</v>
      </c>
      <c r="J4194" s="64" t="s">
        <v>249</v>
      </c>
      <c r="K4194" s="64" t="s">
        <v>2160</v>
      </c>
      <c r="L4194" s="64" t="s">
        <v>2936</v>
      </c>
      <c r="M4194" s="64" t="s">
        <v>241</v>
      </c>
      <c r="N4194" s="64" t="s">
        <v>254</v>
      </c>
      <c r="O4194" s="64" t="s">
        <v>568</v>
      </c>
    </row>
    <row r="4195" spans="2:15" x14ac:dyDescent="0.3">
      <c r="B4195" t="s">
        <v>1536</v>
      </c>
      <c r="C4195" t="s">
        <v>12031</v>
      </c>
      <c r="D4195" t="s">
        <v>2221</v>
      </c>
      <c r="E4195" s="64">
        <v>0</v>
      </c>
      <c r="F4195" s="64">
        <v>0</v>
      </c>
      <c r="G4195" s="47">
        <v>40633</v>
      </c>
      <c r="H4195" s="71">
        <v>11.916666666666666</v>
      </c>
      <c r="I4195" s="64">
        <v>126867</v>
      </c>
      <c r="J4195" s="64" t="s">
        <v>1538</v>
      </c>
      <c r="K4195" s="64" t="s">
        <v>2160</v>
      </c>
      <c r="L4195" s="64" t="s">
        <v>12032</v>
      </c>
      <c r="M4195" s="64" t="s">
        <v>236</v>
      </c>
      <c r="N4195" s="64" t="s">
        <v>254</v>
      </c>
      <c r="O4195" s="64" t="s">
        <v>568</v>
      </c>
    </row>
    <row r="4196" spans="2:15" x14ac:dyDescent="0.3">
      <c r="B4196" t="s">
        <v>1536</v>
      </c>
      <c r="C4196" t="s">
        <v>15184</v>
      </c>
      <c r="D4196" t="s">
        <v>358</v>
      </c>
      <c r="E4196" s="64">
        <v>0</v>
      </c>
      <c r="F4196" s="64">
        <v>0</v>
      </c>
      <c r="G4196" s="47">
        <v>40625</v>
      </c>
      <c r="H4196" s="71">
        <v>11.916666666666666</v>
      </c>
      <c r="I4196" s="64">
        <v>-1</v>
      </c>
      <c r="J4196" s="64" t="s">
        <v>1538</v>
      </c>
      <c r="K4196" s="64" t="s">
        <v>2176</v>
      </c>
      <c r="L4196" s="64" t="s">
        <v>11288</v>
      </c>
      <c r="M4196" s="64" t="s">
        <v>236</v>
      </c>
      <c r="N4196" s="64" t="s">
        <v>254</v>
      </c>
      <c r="O4196" s="64" t="s">
        <v>568</v>
      </c>
    </row>
    <row r="4197" spans="2:15" x14ac:dyDescent="0.3">
      <c r="B4197" t="s">
        <v>1536</v>
      </c>
      <c r="C4197" t="s">
        <v>15732</v>
      </c>
      <c r="D4197" t="s">
        <v>1781</v>
      </c>
      <c r="E4197" s="64">
        <v>0</v>
      </c>
      <c r="F4197" s="64">
        <v>0</v>
      </c>
      <c r="G4197" s="47">
        <v>40611</v>
      </c>
      <c r="H4197" s="71">
        <v>11.916666666666666</v>
      </c>
      <c r="I4197" s="64">
        <v>-1</v>
      </c>
      <c r="J4197" s="64" t="s">
        <v>1538</v>
      </c>
      <c r="K4197" s="64" t="s">
        <v>2160</v>
      </c>
      <c r="L4197" s="64" t="s">
        <v>12861</v>
      </c>
      <c r="M4197" s="64" t="s">
        <v>236</v>
      </c>
      <c r="N4197" s="64" t="s">
        <v>254</v>
      </c>
      <c r="O4197" s="64" t="s">
        <v>568</v>
      </c>
    </row>
    <row r="4198" spans="2:15" x14ac:dyDescent="0.3">
      <c r="B4198" t="s">
        <v>1536</v>
      </c>
      <c r="C4198" t="s">
        <v>16567</v>
      </c>
      <c r="D4198" t="s">
        <v>430</v>
      </c>
      <c r="E4198" s="64">
        <v>0</v>
      </c>
      <c r="F4198" s="64">
        <v>0</v>
      </c>
      <c r="G4198" s="47">
        <v>40620</v>
      </c>
      <c r="H4198" s="71">
        <v>11.916666666666666</v>
      </c>
      <c r="I4198" s="64">
        <v>-1</v>
      </c>
      <c r="J4198" s="64" t="s">
        <v>1538</v>
      </c>
      <c r="K4198" s="64" t="s">
        <v>2160</v>
      </c>
      <c r="L4198" s="64" t="s">
        <v>16568</v>
      </c>
      <c r="M4198" s="64" t="s">
        <v>246</v>
      </c>
      <c r="N4198" s="64" t="s">
        <v>254</v>
      </c>
      <c r="O4198" s="64" t="s">
        <v>568</v>
      </c>
    </row>
    <row r="4199" spans="2:15" x14ac:dyDescent="0.3">
      <c r="B4199" t="s">
        <v>1536</v>
      </c>
      <c r="C4199" t="s">
        <v>16832</v>
      </c>
      <c r="D4199" t="s">
        <v>1658</v>
      </c>
      <c r="E4199" s="64">
        <v>2</v>
      </c>
      <c r="F4199" s="64">
        <v>1311.73</v>
      </c>
      <c r="G4199" s="47">
        <v>40611</v>
      </c>
      <c r="H4199" s="71">
        <v>11.916666666666666</v>
      </c>
      <c r="I4199" s="64">
        <v>-1</v>
      </c>
      <c r="J4199" s="64" t="s">
        <v>249</v>
      </c>
      <c r="K4199" s="64" t="s">
        <v>1535</v>
      </c>
      <c r="L4199" s="64" t="s">
        <v>1535</v>
      </c>
      <c r="M4199" s="64" t="s">
        <v>236</v>
      </c>
      <c r="N4199" s="64" t="s">
        <v>254</v>
      </c>
      <c r="O4199" s="64" t="s">
        <v>568</v>
      </c>
    </row>
    <row r="4200" spans="2:15" x14ac:dyDescent="0.3">
      <c r="B4200" t="s">
        <v>1536</v>
      </c>
      <c r="C4200" t="s">
        <v>17136</v>
      </c>
      <c r="D4200" t="s">
        <v>549</v>
      </c>
      <c r="E4200" s="64">
        <v>1</v>
      </c>
      <c r="F4200" s="64">
        <v>4897.24</v>
      </c>
      <c r="G4200" s="47">
        <v>40633</v>
      </c>
      <c r="H4200" s="71">
        <v>11.916666666666666</v>
      </c>
      <c r="I4200" s="64">
        <v>-1</v>
      </c>
      <c r="J4200" s="64" t="s">
        <v>249</v>
      </c>
      <c r="K4200" s="64" t="s">
        <v>1535</v>
      </c>
      <c r="L4200" s="64" t="s">
        <v>1535</v>
      </c>
      <c r="M4200" s="64" t="s">
        <v>242</v>
      </c>
      <c r="N4200" s="64" t="s">
        <v>254</v>
      </c>
      <c r="O4200" s="64" t="s">
        <v>568</v>
      </c>
    </row>
    <row r="4201" spans="2:15" x14ac:dyDescent="0.3">
      <c r="B4201" t="s">
        <v>1536</v>
      </c>
      <c r="C4201" t="s">
        <v>17304</v>
      </c>
      <c r="D4201" t="s">
        <v>1753</v>
      </c>
      <c r="E4201" s="64">
        <v>0</v>
      </c>
      <c r="F4201" s="64">
        <v>0</v>
      </c>
      <c r="G4201" s="47">
        <v>40614</v>
      </c>
      <c r="H4201" s="71">
        <v>11.916666666666666</v>
      </c>
      <c r="I4201" s="64">
        <v>-1</v>
      </c>
      <c r="J4201" s="64" t="s">
        <v>1538</v>
      </c>
      <c r="K4201" s="64" t="s">
        <v>1535</v>
      </c>
      <c r="L4201" s="64" t="s">
        <v>1535</v>
      </c>
      <c r="M4201" s="64" t="s">
        <v>246</v>
      </c>
      <c r="N4201" s="64" t="s">
        <v>254</v>
      </c>
      <c r="O4201" s="64" t="s">
        <v>568</v>
      </c>
    </row>
    <row r="4202" spans="2:15" x14ac:dyDescent="0.3">
      <c r="B4202" t="s">
        <v>1536</v>
      </c>
      <c r="C4202" t="s">
        <v>12981</v>
      </c>
      <c r="D4202" t="s">
        <v>464</v>
      </c>
      <c r="E4202" s="64">
        <v>0</v>
      </c>
      <c r="F4202" s="64">
        <v>0</v>
      </c>
      <c r="G4202" s="47">
        <v>40586</v>
      </c>
      <c r="H4202" s="71">
        <v>12</v>
      </c>
      <c r="I4202" s="64">
        <v>-1</v>
      </c>
      <c r="J4202" s="64" t="s">
        <v>249</v>
      </c>
      <c r="K4202" s="64" t="s">
        <v>1535</v>
      </c>
      <c r="L4202" s="64" t="s">
        <v>1535</v>
      </c>
      <c r="M4202" s="64" t="s">
        <v>236</v>
      </c>
      <c r="N4202" s="64" t="s">
        <v>254</v>
      </c>
      <c r="O4202" s="64" t="s">
        <v>568</v>
      </c>
    </row>
    <row r="4203" spans="2:15" x14ac:dyDescent="0.3">
      <c r="B4203" t="s">
        <v>1536</v>
      </c>
      <c r="C4203" t="s">
        <v>13765</v>
      </c>
      <c r="D4203" t="s">
        <v>2070</v>
      </c>
      <c r="E4203" s="64">
        <v>0</v>
      </c>
      <c r="F4203" s="64">
        <v>0</v>
      </c>
      <c r="G4203" s="47">
        <v>40598</v>
      </c>
      <c r="H4203" s="71">
        <v>12</v>
      </c>
      <c r="I4203" s="64">
        <v>-1</v>
      </c>
      <c r="J4203" s="64" t="s">
        <v>1538</v>
      </c>
      <c r="K4203" s="64" t="s">
        <v>2176</v>
      </c>
      <c r="L4203" s="64" t="s">
        <v>13766</v>
      </c>
      <c r="M4203" s="64" t="s">
        <v>246</v>
      </c>
      <c r="N4203" s="64" t="s">
        <v>254</v>
      </c>
      <c r="O4203" s="64" t="s">
        <v>568</v>
      </c>
    </row>
    <row r="4204" spans="2:15" x14ac:dyDescent="0.3">
      <c r="B4204" t="s">
        <v>1536</v>
      </c>
      <c r="C4204" t="s">
        <v>14648</v>
      </c>
      <c r="D4204" t="s">
        <v>1555</v>
      </c>
      <c r="E4204" s="64">
        <v>1</v>
      </c>
      <c r="F4204" s="64">
        <v>4304.3900000000003</v>
      </c>
      <c r="G4204" s="47">
        <v>40602</v>
      </c>
      <c r="H4204" s="71">
        <v>12</v>
      </c>
      <c r="I4204" s="64">
        <v>-1</v>
      </c>
      <c r="J4204" s="64" t="s">
        <v>249</v>
      </c>
      <c r="K4204" s="64" t="s">
        <v>2160</v>
      </c>
      <c r="L4204" s="64" t="s">
        <v>12861</v>
      </c>
      <c r="M4204" s="64" t="s">
        <v>236</v>
      </c>
      <c r="N4204" s="64" t="s">
        <v>254</v>
      </c>
      <c r="O4204" s="64" t="s">
        <v>568</v>
      </c>
    </row>
    <row r="4205" spans="2:15" x14ac:dyDescent="0.3">
      <c r="B4205" t="s">
        <v>1536</v>
      </c>
      <c r="C4205" t="s">
        <v>14784</v>
      </c>
      <c r="D4205" t="s">
        <v>1647</v>
      </c>
      <c r="E4205" s="64">
        <v>0</v>
      </c>
      <c r="F4205" s="64">
        <v>0</v>
      </c>
      <c r="G4205" s="47">
        <v>40578</v>
      </c>
      <c r="H4205" s="71">
        <v>12</v>
      </c>
      <c r="I4205" s="64">
        <v>-1</v>
      </c>
      <c r="J4205" s="64" t="s">
        <v>249</v>
      </c>
      <c r="K4205" s="64" t="s">
        <v>2160</v>
      </c>
      <c r="L4205" s="64" t="s">
        <v>2992</v>
      </c>
      <c r="M4205" s="64" t="s">
        <v>241</v>
      </c>
      <c r="N4205" s="64" t="s">
        <v>254</v>
      </c>
      <c r="O4205" s="64" t="s">
        <v>568</v>
      </c>
    </row>
    <row r="4206" spans="2:15" x14ac:dyDescent="0.3">
      <c r="B4206" t="s">
        <v>1536</v>
      </c>
      <c r="C4206" t="s">
        <v>15819</v>
      </c>
      <c r="D4206" t="s">
        <v>1504</v>
      </c>
      <c r="E4206" s="64">
        <v>0</v>
      </c>
      <c r="F4206" s="64">
        <v>0</v>
      </c>
      <c r="G4206" s="47">
        <v>40602</v>
      </c>
      <c r="H4206" s="71">
        <v>12</v>
      </c>
      <c r="I4206" s="64">
        <v>-1</v>
      </c>
      <c r="J4206" s="64" t="s">
        <v>1538</v>
      </c>
      <c r="K4206" s="64" t="s">
        <v>2160</v>
      </c>
      <c r="L4206" s="64" t="s">
        <v>15820</v>
      </c>
      <c r="M4206" s="64" t="s">
        <v>242</v>
      </c>
      <c r="N4206" s="64" t="s">
        <v>254</v>
      </c>
      <c r="O4206" s="64" t="s">
        <v>568</v>
      </c>
    </row>
    <row r="4207" spans="2:15" x14ac:dyDescent="0.3">
      <c r="B4207" t="s">
        <v>1536</v>
      </c>
      <c r="C4207" t="s">
        <v>11986</v>
      </c>
      <c r="D4207" t="s">
        <v>2281</v>
      </c>
      <c r="E4207" s="64">
        <v>0</v>
      </c>
      <c r="F4207" s="64">
        <v>0</v>
      </c>
      <c r="G4207" s="47">
        <v>40602</v>
      </c>
      <c r="H4207" s="71">
        <v>12</v>
      </c>
      <c r="I4207" s="64">
        <v>134356</v>
      </c>
      <c r="J4207" s="64" t="s">
        <v>249</v>
      </c>
      <c r="K4207" s="64" t="s">
        <v>2160</v>
      </c>
      <c r="L4207" s="64" t="s">
        <v>11535</v>
      </c>
      <c r="M4207" s="64" t="s">
        <v>246</v>
      </c>
      <c r="N4207" s="64" t="s">
        <v>254</v>
      </c>
      <c r="O4207" s="64" t="s">
        <v>568</v>
      </c>
    </row>
    <row r="4208" spans="2:15" x14ac:dyDescent="0.3">
      <c r="B4208" t="s">
        <v>1536</v>
      </c>
      <c r="C4208" t="s">
        <v>16430</v>
      </c>
      <c r="D4208" t="s">
        <v>1737</v>
      </c>
      <c r="E4208" s="64">
        <v>0</v>
      </c>
      <c r="F4208" s="64">
        <v>0</v>
      </c>
      <c r="G4208" s="47">
        <v>40592</v>
      </c>
      <c r="H4208" s="71">
        <v>12</v>
      </c>
      <c r="I4208" s="64">
        <v>-1</v>
      </c>
      <c r="J4208" s="64" t="s">
        <v>1538</v>
      </c>
      <c r="K4208" s="64" t="s">
        <v>2176</v>
      </c>
      <c r="L4208" s="64" t="s">
        <v>16431</v>
      </c>
      <c r="M4208" s="64" t="s">
        <v>236</v>
      </c>
      <c r="N4208" s="64" t="s">
        <v>254</v>
      </c>
      <c r="O4208" s="64" t="s">
        <v>568</v>
      </c>
    </row>
    <row r="4209" spans="2:15" x14ac:dyDescent="0.3">
      <c r="B4209" t="s">
        <v>1536</v>
      </c>
      <c r="C4209" t="s">
        <v>16496</v>
      </c>
      <c r="D4209" t="s">
        <v>1584</v>
      </c>
      <c r="E4209" s="64">
        <v>2</v>
      </c>
      <c r="F4209" s="64">
        <v>4116.49</v>
      </c>
      <c r="G4209" s="47">
        <v>40582</v>
      </c>
      <c r="H4209" s="71">
        <v>12</v>
      </c>
      <c r="I4209" s="64">
        <v>-1</v>
      </c>
      <c r="J4209" s="64" t="s">
        <v>249</v>
      </c>
      <c r="K4209" s="64" t="s">
        <v>2176</v>
      </c>
      <c r="L4209" s="64" t="s">
        <v>13279</v>
      </c>
      <c r="M4209" s="64" t="s">
        <v>236</v>
      </c>
      <c r="N4209" s="64" t="s">
        <v>254</v>
      </c>
      <c r="O4209" s="64" t="s">
        <v>568</v>
      </c>
    </row>
    <row r="4210" spans="2:15" x14ac:dyDescent="0.3">
      <c r="B4210" t="s">
        <v>1536</v>
      </c>
      <c r="C4210" t="s">
        <v>16726</v>
      </c>
      <c r="D4210" t="s">
        <v>13260</v>
      </c>
      <c r="E4210" s="64">
        <v>0</v>
      </c>
      <c r="F4210" s="64">
        <v>0</v>
      </c>
      <c r="G4210" s="47">
        <v>40597</v>
      </c>
      <c r="H4210" s="71">
        <v>12</v>
      </c>
      <c r="I4210" s="64">
        <v>-1</v>
      </c>
      <c r="J4210" s="64" t="s">
        <v>249</v>
      </c>
      <c r="K4210" s="64" t="s">
        <v>2160</v>
      </c>
      <c r="L4210" s="64" t="s">
        <v>8133</v>
      </c>
      <c r="M4210" s="64" t="s">
        <v>246</v>
      </c>
      <c r="N4210" s="64" t="s">
        <v>254</v>
      </c>
      <c r="O4210" s="64" t="s">
        <v>568</v>
      </c>
    </row>
    <row r="4211" spans="2:15" x14ac:dyDescent="0.3">
      <c r="B4211" t="s">
        <v>1536</v>
      </c>
      <c r="C4211" t="s">
        <v>17603</v>
      </c>
      <c r="D4211" t="s">
        <v>1616</v>
      </c>
      <c r="E4211" s="64">
        <v>0</v>
      </c>
      <c r="F4211" s="64">
        <v>0</v>
      </c>
      <c r="G4211" s="47">
        <v>40579</v>
      </c>
      <c r="H4211" s="71">
        <v>12</v>
      </c>
      <c r="I4211" s="64">
        <v>-1</v>
      </c>
      <c r="J4211" s="64" t="s">
        <v>249</v>
      </c>
      <c r="K4211" s="64" t="s">
        <v>1535</v>
      </c>
      <c r="L4211" s="64" t="s">
        <v>1535</v>
      </c>
      <c r="M4211" s="64" t="s">
        <v>241</v>
      </c>
      <c r="N4211" s="64" t="s">
        <v>254</v>
      </c>
      <c r="O4211" s="64" t="s">
        <v>568</v>
      </c>
    </row>
    <row r="4212" spans="2:15" x14ac:dyDescent="0.3">
      <c r="B4212" t="s">
        <v>1536</v>
      </c>
      <c r="C4212" t="s">
        <v>12349</v>
      </c>
      <c r="D4212" t="s">
        <v>1616</v>
      </c>
      <c r="E4212" s="64">
        <v>0</v>
      </c>
      <c r="F4212" s="64">
        <v>0</v>
      </c>
      <c r="G4212" s="47">
        <v>40546</v>
      </c>
      <c r="H4212" s="71">
        <v>12.083333333333334</v>
      </c>
      <c r="I4212" s="64">
        <v>-1</v>
      </c>
      <c r="J4212" s="64" t="s">
        <v>1538</v>
      </c>
      <c r="K4212" s="64" t="s">
        <v>1535</v>
      </c>
      <c r="L4212" s="64" t="s">
        <v>1535</v>
      </c>
      <c r="M4212" s="64" t="s">
        <v>242</v>
      </c>
      <c r="N4212" s="64" t="s">
        <v>254</v>
      </c>
      <c r="O4212" s="64" t="s">
        <v>568</v>
      </c>
    </row>
    <row r="4213" spans="2:15" x14ac:dyDescent="0.3">
      <c r="B4213" t="s">
        <v>1546</v>
      </c>
      <c r="C4213" t="s">
        <v>13305</v>
      </c>
      <c r="D4213" t="s">
        <v>1894</v>
      </c>
      <c r="E4213" s="64">
        <v>0</v>
      </c>
      <c r="F4213" s="64">
        <v>0</v>
      </c>
      <c r="G4213" s="47">
        <v>40569</v>
      </c>
      <c r="H4213" s="71">
        <v>12.083333333333334</v>
      </c>
      <c r="I4213" s="64">
        <v>-1</v>
      </c>
      <c r="J4213" s="64" t="s">
        <v>1538</v>
      </c>
      <c r="K4213" s="64" t="s">
        <v>2173</v>
      </c>
      <c r="L4213" s="64" t="s">
        <v>13306</v>
      </c>
      <c r="M4213" s="64" t="s">
        <v>246</v>
      </c>
      <c r="N4213" s="64" t="s">
        <v>254</v>
      </c>
      <c r="O4213" s="64" t="s">
        <v>568</v>
      </c>
    </row>
    <row r="4214" spans="2:15" x14ac:dyDescent="0.3">
      <c r="B4214" t="s">
        <v>1536</v>
      </c>
      <c r="C4214" t="s">
        <v>13313</v>
      </c>
      <c r="D4214" t="s">
        <v>13314</v>
      </c>
      <c r="E4214" s="64">
        <v>0</v>
      </c>
      <c r="F4214" s="64">
        <v>0</v>
      </c>
      <c r="G4214" s="47">
        <v>40574</v>
      </c>
      <c r="H4214" s="71">
        <v>12.083333333333334</v>
      </c>
      <c r="I4214" s="64">
        <v>-1</v>
      </c>
      <c r="J4214" s="64" t="s">
        <v>249</v>
      </c>
      <c r="K4214" s="64" t="s">
        <v>2160</v>
      </c>
      <c r="L4214" s="64" t="s">
        <v>5368</v>
      </c>
      <c r="M4214" s="64" t="s">
        <v>236</v>
      </c>
      <c r="N4214" s="64" t="s">
        <v>254</v>
      </c>
      <c r="O4214" s="64" t="s">
        <v>568</v>
      </c>
    </row>
    <row r="4215" spans="2:15" x14ac:dyDescent="0.3">
      <c r="B4215" t="s">
        <v>1536</v>
      </c>
      <c r="C4215" t="s">
        <v>13665</v>
      </c>
      <c r="D4215" t="s">
        <v>1922</v>
      </c>
      <c r="E4215" s="64">
        <v>0</v>
      </c>
      <c r="F4215" s="64">
        <v>0</v>
      </c>
      <c r="G4215" s="47">
        <v>40569</v>
      </c>
      <c r="H4215" s="71">
        <v>12.083333333333334</v>
      </c>
      <c r="I4215" s="64">
        <v>-1</v>
      </c>
      <c r="J4215" s="64" t="s">
        <v>1538</v>
      </c>
      <c r="K4215" s="64" t="s">
        <v>2160</v>
      </c>
      <c r="L4215" s="64" t="s">
        <v>3939</v>
      </c>
      <c r="M4215" s="64" t="s">
        <v>236</v>
      </c>
      <c r="N4215" s="64" t="s">
        <v>254</v>
      </c>
      <c r="O4215" s="64" t="s">
        <v>568</v>
      </c>
    </row>
    <row r="4216" spans="2:15" x14ac:dyDescent="0.3">
      <c r="B4216" t="s">
        <v>1536</v>
      </c>
      <c r="C4216" t="s">
        <v>13675</v>
      </c>
      <c r="D4216" t="s">
        <v>13676</v>
      </c>
      <c r="E4216" s="64">
        <v>0</v>
      </c>
      <c r="F4216" s="64">
        <v>0</v>
      </c>
      <c r="G4216" s="47">
        <v>40547</v>
      </c>
      <c r="H4216" s="71">
        <v>12.083333333333334</v>
      </c>
      <c r="I4216" s="64">
        <v>-1</v>
      </c>
      <c r="J4216" s="64" t="s">
        <v>1538</v>
      </c>
      <c r="K4216" s="64" t="s">
        <v>2173</v>
      </c>
      <c r="L4216" s="64" t="s">
        <v>13677</v>
      </c>
      <c r="M4216" s="64" t="s">
        <v>236</v>
      </c>
      <c r="N4216" s="64" t="s">
        <v>254</v>
      </c>
      <c r="O4216" s="64" t="s">
        <v>568</v>
      </c>
    </row>
    <row r="4217" spans="2:15" x14ac:dyDescent="0.3">
      <c r="B4217" t="s">
        <v>1536</v>
      </c>
      <c r="C4217" t="s">
        <v>14233</v>
      </c>
      <c r="D4217" t="s">
        <v>391</v>
      </c>
      <c r="E4217" s="64">
        <v>0</v>
      </c>
      <c r="F4217" s="64">
        <v>0</v>
      </c>
      <c r="G4217" s="47">
        <v>40556</v>
      </c>
      <c r="H4217" s="71">
        <v>12.083333333333334</v>
      </c>
      <c r="I4217" s="64">
        <v>-1</v>
      </c>
      <c r="J4217" s="64" t="s">
        <v>1538</v>
      </c>
      <c r="K4217" s="64" t="s">
        <v>2160</v>
      </c>
      <c r="L4217" s="64" t="s">
        <v>4726</v>
      </c>
      <c r="M4217" s="64" t="s">
        <v>236</v>
      </c>
      <c r="N4217" s="64" t="s">
        <v>254</v>
      </c>
      <c r="O4217" s="64" t="s">
        <v>568</v>
      </c>
    </row>
    <row r="4218" spans="2:15" x14ac:dyDescent="0.3">
      <c r="B4218" t="s">
        <v>1536</v>
      </c>
      <c r="C4218" t="s">
        <v>14591</v>
      </c>
      <c r="D4218" t="s">
        <v>1586</v>
      </c>
      <c r="E4218" s="64">
        <v>0</v>
      </c>
      <c r="F4218" s="64">
        <v>0</v>
      </c>
      <c r="G4218" s="47">
        <v>40549</v>
      </c>
      <c r="H4218" s="71">
        <v>12.083333333333334</v>
      </c>
      <c r="I4218" s="64">
        <v>-1</v>
      </c>
      <c r="J4218" s="64" t="s">
        <v>1538</v>
      </c>
      <c r="K4218" s="64" t="s">
        <v>2160</v>
      </c>
      <c r="L4218" s="64" t="s">
        <v>2936</v>
      </c>
      <c r="M4218" s="64" t="s">
        <v>236</v>
      </c>
      <c r="N4218" s="64" t="s">
        <v>254</v>
      </c>
      <c r="O4218" s="64" t="s">
        <v>568</v>
      </c>
    </row>
    <row r="4219" spans="2:15" x14ac:dyDescent="0.3">
      <c r="B4219" t="s">
        <v>1536</v>
      </c>
      <c r="C4219" t="s">
        <v>14780</v>
      </c>
      <c r="D4219" t="s">
        <v>1686</v>
      </c>
      <c r="E4219" s="64">
        <v>1</v>
      </c>
      <c r="F4219" s="64">
        <v>1951.46</v>
      </c>
      <c r="G4219" s="47">
        <v>40546</v>
      </c>
      <c r="H4219" s="71">
        <v>12.083333333333334</v>
      </c>
      <c r="I4219" s="64">
        <v>-1</v>
      </c>
      <c r="J4219" s="64" t="s">
        <v>249</v>
      </c>
      <c r="K4219" s="64" t="s">
        <v>2160</v>
      </c>
      <c r="L4219" s="64" t="s">
        <v>13235</v>
      </c>
      <c r="M4219" s="64" t="s">
        <v>242</v>
      </c>
      <c r="N4219" s="64" t="s">
        <v>254</v>
      </c>
      <c r="O4219" s="64" t="s">
        <v>568</v>
      </c>
    </row>
    <row r="4220" spans="2:15" x14ac:dyDescent="0.3">
      <c r="B4220" t="s">
        <v>1536</v>
      </c>
      <c r="C4220" t="s">
        <v>14836</v>
      </c>
      <c r="D4220" t="s">
        <v>1681</v>
      </c>
      <c r="E4220" s="64">
        <v>0</v>
      </c>
      <c r="F4220" s="64">
        <v>0</v>
      </c>
      <c r="G4220" s="47">
        <v>40571</v>
      </c>
      <c r="H4220" s="71">
        <v>12.083333333333334</v>
      </c>
      <c r="I4220" s="64">
        <v>-1</v>
      </c>
      <c r="J4220" s="64" t="s">
        <v>1538</v>
      </c>
      <c r="K4220" s="64" t="s">
        <v>2173</v>
      </c>
      <c r="L4220" s="64" t="s">
        <v>14581</v>
      </c>
      <c r="M4220" s="64" t="s">
        <v>242</v>
      </c>
      <c r="N4220" s="64" t="s">
        <v>254</v>
      </c>
      <c r="O4220" s="64" t="s">
        <v>568</v>
      </c>
    </row>
    <row r="4221" spans="2:15" x14ac:dyDescent="0.3">
      <c r="B4221" t="s">
        <v>1536</v>
      </c>
      <c r="C4221" t="s">
        <v>14905</v>
      </c>
      <c r="D4221" t="s">
        <v>1679</v>
      </c>
      <c r="E4221" s="64">
        <v>0</v>
      </c>
      <c r="F4221" s="64">
        <v>0</v>
      </c>
      <c r="G4221" s="47">
        <v>40546</v>
      </c>
      <c r="H4221" s="71">
        <v>12.083333333333334</v>
      </c>
      <c r="I4221" s="64">
        <v>-1</v>
      </c>
      <c r="J4221" s="64" t="s">
        <v>249</v>
      </c>
      <c r="K4221" s="64" t="s">
        <v>2173</v>
      </c>
      <c r="L4221" s="64" t="s">
        <v>3070</v>
      </c>
      <c r="M4221" s="64" t="s">
        <v>241</v>
      </c>
      <c r="N4221" s="64" t="s">
        <v>254</v>
      </c>
      <c r="O4221" s="64" t="s">
        <v>568</v>
      </c>
    </row>
    <row r="4222" spans="2:15" x14ac:dyDescent="0.3">
      <c r="B4222" t="s">
        <v>1536</v>
      </c>
      <c r="C4222" t="s">
        <v>15081</v>
      </c>
      <c r="D4222" t="s">
        <v>447</v>
      </c>
      <c r="E4222" s="64">
        <v>1</v>
      </c>
      <c r="F4222" s="64">
        <v>438.38</v>
      </c>
      <c r="G4222" s="47">
        <v>40565</v>
      </c>
      <c r="H4222" s="71">
        <v>12.083333333333334</v>
      </c>
      <c r="I4222" s="64">
        <v>-1</v>
      </c>
      <c r="J4222" s="64" t="s">
        <v>249</v>
      </c>
      <c r="K4222" s="64" t="s">
        <v>2173</v>
      </c>
      <c r="L4222" s="64" t="s">
        <v>3070</v>
      </c>
      <c r="M4222" s="64" t="s">
        <v>242</v>
      </c>
      <c r="N4222" s="64" t="s">
        <v>254</v>
      </c>
      <c r="O4222" s="64" t="s">
        <v>568</v>
      </c>
    </row>
    <row r="4223" spans="2:15" x14ac:dyDescent="0.3">
      <c r="B4223" t="s">
        <v>1536</v>
      </c>
      <c r="C4223" t="s">
        <v>15114</v>
      </c>
      <c r="D4223" t="s">
        <v>1708</v>
      </c>
      <c r="E4223" s="64">
        <v>2</v>
      </c>
      <c r="F4223" s="64">
        <v>4116.49</v>
      </c>
      <c r="G4223" s="47">
        <v>40571</v>
      </c>
      <c r="H4223" s="71">
        <v>12.083333333333334</v>
      </c>
      <c r="I4223" s="64">
        <v>-1</v>
      </c>
      <c r="J4223" s="64" t="s">
        <v>249</v>
      </c>
      <c r="K4223" s="64" t="s">
        <v>2173</v>
      </c>
      <c r="L4223" s="64" t="s">
        <v>15115</v>
      </c>
      <c r="M4223" s="64" t="s">
        <v>236</v>
      </c>
      <c r="N4223" s="64" t="s">
        <v>254</v>
      </c>
      <c r="O4223" s="64" t="s">
        <v>568</v>
      </c>
    </row>
    <row r="4224" spans="2:15" x14ac:dyDescent="0.3">
      <c r="B4224" t="s">
        <v>1536</v>
      </c>
      <c r="C4224" t="s">
        <v>15164</v>
      </c>
      <c r="D4224" t="s">
        <v>306</v>
      </c>
      <c r="E4224" s="64">
        <v>0</v>
      </c>
      <c r="F4224" s="64">
        <v>0</v>
      </c>
      <c r="G4224" s="47">
        <v>40572</v>
      </c>
      <c r="H4224" s="71">
        <v>12.083333333333334</v>
      </c>
      <c r="I4224" s="64">
        <v>-1</v>
      </c>
      <c r="J4224" s="64" t="s">
        <v>249</v>
      </c>
      <c r="K4224" s="64" t="s">
        <v>2160</v>
      </c>
      <c r="L4224" s="64" t="s">
        <v>12940</v>
      </c>
      <c r="M4224" s="64" t="s">
        <v>236</v>
      </c>
      <c r="N4224" s="64" t="s">
        <v>254</v>
      </c>
      <c r="O4224" s="64" t="s">
        <v>568</v>
      </c>
    </row>
    <row r="4225" spans="2:15" x14ac:dyDescent="0.3">
      <c r="B4225" t="s">
        <v>1536</v>
      </c>
      <c r="C4225" t="s">
        <v>15307</v>
      </c>
      <c r="D4225" t="s">
        <v>2061</v>
      </c>
      <c r="E4225" s="64">
        <v>0</v>
      </c>
      <c r="F4225" s="64">
        <v>0</v>
      </c>
      <c r="G4225" s="47">
        <v>40546</v>
      </c>
      <c r="H4225" s="71">
        <v>12.083333333333334</v>
      </c>
      <c r="I4225" s="64">
        <v>-1</v>
      </c>
      <c r="J4225" s="64" t="s">
        <v>249</v>
      </c>
      <c r="K4225" s="64" t="s">
        <v>2160</v>
      </c>
      <c r="L4225" s="64" t="s">
        <v>2925</v>
      </c>
      <c r="M4225" s="64" t="s">
        <v>246</v>
      </c>
      <c r="N4225" s="64" t="s">
        <v>254</v>
      </c>
      <c r="O4225" s="64" t="s">
        <v>568</v>
      </c>
    </row>
    <row r="4226" spans="2:15" x14ac:dyDescent="0.3">
      <c r="B4226" t="s">
        <v>1536</v>
      </c>
      <c r="C4226" t="s">
        <v>15413</v>
      </c>
      <c r="D4226" t="s">
        <v>13832</v>
      </c>
      <c r="E4226" s="64">
        <v>1</v>
      </c>
      <c r="F4226" s="64">
        <v>1951.46</v>
      </c>
      <c r="G4226" s="47">
        <v>40548</v>
      </c>
      <c r="H4226" s="71">
        <v>12.083333333333334</v>
      </c>
      <c r="I4226" s="64">
        <v>-1</v>
      </c>
      <c r="J4226" s="64" t="s">
        <v>1538</v>
      </c>
      <c r="K4226" s="64" t="s">
        <v>2160</v>
      </c>
      <c r="L4226" s="64" t="s">
        <v>3070</v>
      </c>
      <c r="M4226" s="64" t="s">
        <v>242</v>
      </c>
      <c r="N4226" s="64" t="s">
        <v>254</v>
      </c>
      <c r="O4226" s="64" t="s">
        <v>568</v>
      </c>
    </row>
    <row r="4227" spans="2:15" x14ac:dyDescent="0.3">
      <c r="B4227" t="s">
        <v>1536</v>
      </c>
      <c r="C4227" t="s">
        <v>11754</v>
      </c>
      <c r="D4227" t="s">
        <v>2184</v>
      </c>
      <c r="E4227" s="64">
        <v>0</v>
      </c>
      <c r="F4227" s="64">
        <v>0</v>
      </c>
      <c r="G4227" s="47">
        <v>40553</v>
      </c>
      <c r="H4227" s="71">
        <v>12.083333333333334</v>
      </c>
      <c r="I4227" s="64">
        <v>135045</v>
      </c>
      <c r="J4227" s="64" t="s">
        <v>249</v>
      </c>
      <c r="K4227" s="64" t="s">
        <v>2160</v>
      </c>
      <c r="L4227" s="64" t="s">
        <v>3939</v>
      </c>
      <c r="M4227" s="64" t="s">
        <v>242</v>
      </c>
      <c r="N4227" s="64" t="s">
        <v>254</v>
      </c>
      <c r="O4227" s="64" t="s">
        <v>568</v>
      </c>
    </row>
    <row r="4228" spans="2:15" x14ac:dyDescent="0.3">
      <c r="B4228" t="s">
        <v>1536</v>
      </c>
      <c r="C4228" t="s">
        <v>15838</v>
      </c>
      <c r="D4228" t="s">
        <v>14070</v>
      </c>
      <c r="E4228" s="64">
        <v>1</v>
      </c>
      <c r="F4228" s="64">
        <v>2752.72</v>
      </c>
      <c r="G4228" s="47">
        <v>40574</v>
      </c>
      <c r="H4228" s="71">
        <v>12.083333333333334</v>
      </c>
      <c r="I4228" s="64">
        <v>-1</v>
      </c>
      <c r="J4228" s="64" t="s">
        <v>249</v>
      </c>
      <c r="K4228" s="64" t="s">
        <v>2160</v>
      </c>
      <c r="L4228" s="64" t="s">
        <v>4235</v>
      </c>
      <c r="M4228" s="64" t="s">
        <v>242</v>
      </c>
      <c r="N4228" s="64" t="s">
        <v>254</v>
      </c>
      <c r="O4228" s="64" t="s">
        <v>568</v>
      </c>
    </row>
    <row r="4229" spans="2:15" x14ac:dyDescent="0.3">
      <c r="B4229" t="s">
        <v>1536</v>
      </c>
      <c r="C4229" t="s">
        <v>15853</v>
      </c>
      <c r="D4229" t="s">
        <v>403</v>
      </c>
      <c r="E4229" s="64">
        <v>0</v>
      </c>
      <c r="F4229" s="64">
        <v>0</v>
      </c>
      <c r="G4229" s="47">
        <v>40560</v>
      </c>
      <c r="H4229" s="71">
        <v>12.083333333333334</v>
      </c>
      <c r="I4229" s="64">
        <v>-1</v>
      </c>
      <c r="J4229" s="64" t="s">
        <v>1538</v>
      </c>
      <c r="K4229" s="64" t="s">
        <v>2160</v>
      </c>
      <c r="L4229" s="64" t="s">
        <v>5722</v>
      </c>
      <c r="M4229" s="64" t="s">
        <v>246</v>
      </c>
      <c r="N4229" s="64" t="s">
        <v>254</v>
      </c>
      <c r="O4229" s="64" t="s">
        <v>568</v>
      </c>
    </row>
    <row r="4230" spans="2:15" x14ac:dyDescent="0.3">
      <c r="B4230" t="s">
        <v>1536</v>
      </c>
      <c r="C4230" t="s">
        <v>15864</v>
      </c>
      <c r="D4230" t="s">
        <v>1563</v>
      </c>
      <c r="E4230" s="64">
        <v>0</v>
      </c>
      <c r="F4230" s="64">
        <v>0</v>
      </c>
      <c r="G4230" s="47">
        <v>40546</v>
      </c>
      <c r="H4230" s="71">
        <v>12.083333333333334</v>
      </c>
      <c r="I4230" s="64">
        <v>-1</v>
      </c>
      <c r="J4230" s="64" t="s">
        <v>1538</v>
      </c>
      <c r="K4230" s="64" t="s">
        <v>2173</v>
      </c>
      <c r="L4230" s="64" t="s">
        <v>15865</v>
      </c>
      <c r="M4230" s="64" t="s">
        <v>236</v>
      </c>
      <c r="N4230" s="64" t="s">
        <v>254</v>
      </c>
      <c r="O4230" s="64" t="s">
        <v>568</v>
      </c>
    </row>
    <row r="4231" spans="2:15" x14ac:dyDescent="0.3">
      <c r="B4231" t="s">
        <v>1536</v>
      </c>
      <c r="C4231" t="s">
        <v>15949</v>
      </c>
      <c r="D4231" t="s">
        <v>243</v>
      </c>
      <c r="E4231" s="64">
        <v>0</v>
      </c>
      <c r="F4231" s="64">
        <v>0</v>
      </c>
      <c r="G4231" s="47">
        <v>40574</v>
      </c>
      <c r="H4231" s="71">
        <v>12.083333333333334</v>
      </c>
      <c r="I4231" s="64">
        <v>-1</v>
      </c>
      <c r="J4231" s="64" t="s">
        <v>249</v>
      </c>
      <c r="K4231" s="64" t="s">
        <v>2173</v>
      </c>
      <c r="L4231" s="64" t="s">
        <v>15078</v>
      </c>
      <c r="M4231" s="64" t="s">
        <v>236</v>
      </c>
      <c r="N4231" s="64" t="s">
        <v>254</v>
      </c>
      <c r="O4231" s="64" t="s">
        <v>568</v>
      </c>
    </row>
    <row r="4232" spans="2:15" x14ac:dyDescent="0.3">
      <c r="B4232" t="s">
        <v>1536</v>
      </c>
      <c r="C4232" t="s">
        <v>16159</v>
      </c>
      <c r="D4232" t="s">
        <v>2070</v>
      </c>
      <c r="E4232" s="64">
        <v>0</v>
      </c>
      <c r="F4232" s="64">
        <v>0</v>
      </c>
      <c r="G4232" s="47">
        <v>40571</v>
      </c>
      <c r="H4232" s="71">
        <v>12.083333333333334</v>
      </c>
      <c r="I4232" s="64">
        <v>-1</v>
      </c>
      <c r="J4232" s="64" t="s">
        <v>249</v>
      </c>
      <c r="K4232" s="64" t="s">
        <v>2173</v>
      </c>
      <c r="L4232" s="64" t="s">
        <v>16160</v>
      </c>
      <c r="M4232" s="64" t="s">
        <v>246</v>
      </c>
      <c r="N4232" s="64" t="s">
        <v>254</v>
      </c>
      <c r="O4232" s="64" t="s">
        <v>568</v>
      </c>
    </row>
    <row r="4233" spans="2:15" x14ac:dyDescent="0.3">
      <c r="B4233" t="s">
        <v>1536</v>
      </c>
      <c r="C4233" t="s">
        <v>16578</v>
      </c>
      <c r="D4233" t="s">
        <v>1625</v>
      </c>
      <c r="E4233" s="64">
        <v>0</v>
      </c>
      <c r="F4233" s="64">
        <v>0</v>
      </c>
      <c r="G4233" s="47">
        <v>40574</v>
      </c>
      <c r="H4233" s="71">
        <v>12.083333333333334</v>
      </c>
      <c r="I4233" s="64">
        <v>-1</v>
      </c>
      <c r="J4233" s="64" t="s">
        <v>249</v>
      </c>
      <c r="K4233" s="64" t="s">
        <v>2160</v>
      </c>
      <c r="L4233" s="64" t="s">
        <v>3939</v>
      </c>
      <c r="M4233" s="64" t="s">
        <v>236</v>
      </c>
      <c r="N4233" s="64" t="s">
        <v>254</v>
      </c>
      <c r="O4233" s="64" t="s">
        <v>568</v>
      </c>
    </row>
    <row r="4234" spans="2:15" x14ac:dyDescent="0.3">
      <c r="B4234" t="s">
        <v>1536</v>
      </c>
      <c r="C4234" t="s">
        <v>16634</v>
      </c>
      <c r="D4234" t="s">
        <v>1449</v>
      </c>
      <c r="E4234" s="64">
        <v>0</v>
      </c>
      <c r="F4234" s="64">
        <v>0</v>
      </c>
      <c r="G4234" s="47">
        <v>40546</v>
      </c>
      <c r="H4234" s="71">
        <v>12.083333333333334</v>
      </c>
      <c r="I4234" s="64">
        <v>-1</v>
      </c>
      <c r="J4234" s="64" t="s">
        <v>249</v>
      </c>
      <c r="K4234" s="64" t="s">
        <v>2160</v>
      </c>
      <c r="L4234" s="64" t="s">
        <v>3939</v>
      </c>
      <c r="M4234" s="64" t="s">
        <v>246</v>
      </c>
      <c r="N4234" s="64" t="s">
        <v>254</v>
      </c>
      <c r="O4234" s="64" t="s">
        <v>568</v>
      </c>
    </row>
    <row r="4235" spans="2:15" x14ac:dyDescent="0.3">
      <c r="B4235" t="s">
        <v>1536</v>
      </c>
      <c r="C4235" t="s">
        <v>16778</v>
      </c>
      <c r="D4235" t="s">
        <v>485</v>
      </c>
      <c r="E4235" s="64">
        <v>0</v>
      </c>
      <c r="F4235" s="64">
        <v>0</v>
      </c>
      <c r="G4235" s="47">
        <v>40546</v>
      </c>
      <c r="H4235" s="71">
        <v>12.083333333333334</v>
      </c>
      <c r="I4235" s="64">
        <v>-1</v>
      </c>
      <c r="J4235" s="64" t="s">
        <v>1538</v>
      </c>
      <c r="K4235" s="64" t="s">
        <v>1535</v>
      </c>
      <c r="L4235" s="64" t="s">
        <v>1535</v>
      </c>
      <c r="M4235" s="64" t="s">
        <v>242</v>
      </c>
      <c r="N4235" s="64" t="s">
        <v>254</v>
      </c>
      <c r="O4235" s="64" t="s">
        <v>568</v>
      </c>
    </row>
    <row r="4236" spans="2:15" x14ac:dyDescent="0.3">
      <c r="B4236" t="s">
        <v>1536</v>
      </c>
      <c r="C4236" t="s">
        <v>17141</v>
      </c>
      <c r="D4236" t="s">
        <v>1616</v>
      </c>
      <c r="E4236" s="64">
        <v>0</v>
      </c>
      <c r="F4236" s="64">
        <v>0</v>
      </c>
      <c r="G4236" s="47">
        <v>40546</v>
      </c>
      <c r="H4236" s="71">
        <v>12.083333333333334</v>
      </c>
      <c r="I4236" s="64">
        <v>-1</v>
      </c>
      <c r="J4236" s="64" t="s">
        <v>1538</v>
      </c>
      <c r="K4236" s="64" t="s">
        <v>1535</v>
      </c>
      <c r="L4236" s="64" t="s">
        <v>1535</v>
      </c>
      <c r="M4236" s="64" t="s">
        <v>236</v>
      </c>
      <c r="N4236" s="64" t="s">
        <v>254</v>
      </c>
      <c r="O4236" s="64" t="s">
        <v>568</v>
      </c>
    </row>
    <row r="4237" spans="2:15" x14ac:dyDescent="0.3">
      <c r="B4237" t="s">
        <v>1536</v>
      </c>
      <c r="C4237" t="s">
        <v>17388</v>
      </c>
      <c r="D4237" t="s">
        <v>12609</v>
      </c>
      <c r="E4237" s="64">
        <v>0</v>
      </c>
      <c r="F4237" s="64">
        <v>0</v>
      </c>
      <c r="G4237" s="47">
        <v>40546</v>
      </c>
      <c r="H4237" s="71">
        <v>12.083333333333334</v>
      </c>
      <c r="I4237" s="64">
        <v>-1</v>
      </c>
      <c r="J4237" s="64" t="s">
        <v>1538</v>
      </c>
      <c r="K4237" s="64" t="s">
        <v>1535</v>
      </c>
      <c r="L4237" s="64" t="s">
        <v>1535</v>
      </c>
      <c r="M4237" s="64" t="s">
        <v>242</v>
      </c>
      <c r="N4237" s="64" t="s">
        <v>254</v>
      </c>
      <c r="O4237" s="64" t="s">
        <v>568</v>
      </c>
    </row>
    <row r="4238" spans="2:15" x14ac:dyDescent="0.3">
      <c r="B4238" t="s">
        <v>1536</v>
      </c>
      <c r="C4238" t="s">
        <v>17580</v>
      </c>
      <c r="D4238" t="s">
        <v>1639</v>
      </c>
      <c r="E4238" s="64">
        <v>0</v>
      </c>
      <c r="F4238" s="64">
        <v>0</v>
      </c>
      <c r="G4238" s="47">
        <v>40556</v>
      </c>
      <c r="H4238" s="71">
        <v>12.083333333333334</v>
      </c>
      <c r="I4238" s="64">
        <v>-1</v>
      </c>
      <c r="J4238" s="64" t="s">
        <v>1538</v>
      </c>
      <c r="K4238" s="64" t="s">
        <v>1535</v>
      </c>
      <c r="L4238" s="64" t="s">
        <v>1535</v>
      </c>
      <c r="M4238" s="64" t="s">
        <v>241</v>
      </c>
      <c r="N4238" s="64" t="s">
        <v>254</v>
      </c>
      <c r="O4238" s="64" t="s">
        <v>568</v>
      </c>
    </row>
    <row r="4239" spans="2:15" x14ac:dyDescent="0.3">
      <c r="B4239" t="s">
        <v>1536</v>
      </c>
      <c r="C4239" t="s">
        <v>12460</v>
      </c>
      <c r="D4239" t="s">
        <v>1716</v>
      </c>
      <c r="E4239" s="64">
        <v>0</v>
      </c>
      <c r="F4239" s="64">
        <v>0</v>
      </c>
      <c r="G4239" s="47">
        <v>40542</v>
      </c>
      <c r="H4239" s="71">
        <v>12.166666666666666</v>
      </c>
      <c r="I4239" s="64">
        <v>-1</v>
      </c>
      <c r="J4239" s="64" t="s">
        <v>1538</v>
      </c>
      <c r="K4239" s="64" t="s">
        <v>1535</v>
      </c>
      <c r="L4239" s="64" t="s">
        <v>1535</v>
      </c>
      <c r="M4239" s="64" t="s">
        <v>236</v>
      </c>
      <c r="N4239" s="64" t="s">
        <v>254</v>
      </c>
      <c r="O4239" s="64" t="s">
        <v>568</v>
      </c>
    </row>
    <row r="4240" spans="2:15" x14ac:dyDescent="0.3">
      <c r="B4240" t="s">
        <v>1536</v>
      </c>
      <c r="C4240" t="s">
        <v>13399</v>
      </c>
      <c r="D4240" t="s">
        <v>2003</v>
      </c>
      <c r="E4240" s="64">
        <v>0</v>
      </c>
      <c r="F4240" s="64">
        <v>0</v>
      </c>
      <c r="G4240" s="47">
        <v>40542</v>
      </c>
      <c r="H4240" s="71">
        <v>12.166666666666666</v>
      </c>
      <c r="I4240" s="64">
        <v>-1</v>
      </c>
      <c r="J4240" s="64" t="s">
        <v>249</v>
      </c>
      <c r="K4240" s="64" t="s">
        <v>2160</v>
      </c>
      <c r="L4240" s="64" t="s">
        <v>2925</v>
      </c>
      <c r="M4240" s="64" t="s">
        <v>236</v>
      </c>
      <c r="N4240" s="64" t="s">
        <v>254</v>
      </c>
      <c r="O4240" s="64" t="s">
        <v>568</v>
      </c>
    </row>
    <row r="4241" spans="2:15" x14ac:dyDescent="0.3">
      <c r="B4241" t="s">
        <v>1536</v>
      </c>
      <c r="C4241" t="s">
        <v>11529</v>
      </c>
      <c r="D4241" t="s">
        <v>2294</v>
      </c>
      <c r="E4241" s="64">
        <v>0</v>
      </c>
      <c r="F4241" s="64">
        <v>0</v>
      </c>
      <c r="G4241" s="47">
        <v>40521</v>
      </c>
      <c r="H4241" s="71">
        <v>12.166666666666666</v>
      </c>
      <c r="I4241" s="64">
        <v>-1</v>
      </c>
      <c r="J4241" s="64" t="s">
        <v>249</v>
      </c>
      <c r="K4241" s="64" t="s">
        <v>2173</v>
      </c>
      <c r="L4241" s="64" t="s">
        <v>2992</v>
      </c>
      <c r="M4241" s="64" t="s">
        <v>242</v>
      </c>
      <c r="N4241" s="64" t="s">
        <v>254</v>
      </c>
      <c r="O4241" s="64" t="s">
        <v>568</v>
      </c>
    </row>
    <row r="4242" spans="2:15" x14ac:dyDescent="0.3">
      <c r="B4242" t="s">
        <v>1536</v>
      </c>
      <c r="C4242" t="s">
        <v>12283</v>
      </c>
      <c r="D4242" t="s">
        <v>2342</v>
      </c>
      <c r="E4242" s="64">
        <v>0</v>
      </c>
      <c r="F4242" s="64">
        <v>0</v>
      </c>
      <c r="G4242" s="47">
        <v>40520</v>
      </c>
      <c r="H4242" s="71">
        <v>12.166666666666666</v>
      </c>
      <c r="I4242" s="64">
        <v>242510</v>
      </c>
      <c r="J4242" s="64" t="s">
        <v>249</v>
      </c>
      <c r="K4242" s="64" t="s">
        <v>2160</v>
      </c>
      <c r="L4242" s="64" t="s">
        <v>12284</v>
      </c>
      <c r="M4242" s="64" t="s">
        <v>236</v>
      </c>
      <c r="N4242" s="64" t="s">
        <v>254</v>
      </c>
      <c r="O4242" s="64" t="s">
        <v>568</v>
      </c>
    </row>
    <row r="4243" spans="2:15" x14ac:dyDescent="0.3">
      <c r="B4243" t="s">
        <v>1536</v>
      </c>
      <c r="C4243" t="s">
        <v>14290</v>
      </c>
      <c r="D4243" t="s">
        <v>566</v>
      </c>
      <c r="E4243" s="64">
        <v>0</v>
      </c>
      <c r="F4243" s="64">
        <v>0</v>
      </c>
      <c r="G4243" s="47">
        <v>40522</v>
      </c>
      <c r="H4243" s="71">
        <v>12.166666666666666</v>
      </c>
      <c r="I4243" s="64">
        <v>-1</v>
      </c>
      <c r="J4243" s="64" t="s">
        <v>249</v>
      </c>
      <c r="K4243" s="64" t="s">
        <v>2176</v>
      </c>
      <c r="L4243" s="64" t="s">
        <v>14291</v>
      </c>
      <c r="M4243" s="64" t="s">
        <v>236</v>
      </c>
      <c r="N4243" s="64" t="s">
        <v>254</v>
      </c>
      <c r="O4243" s="64" t="s">
        <v>568</v>
      </c>
    </row>
    <row r="4244" spans="2:15" x14ac:dyDescent="0.3">
      <c r="B4244" t="s">
        <v>1536</v>
      </c>
      <c r="C4244" t="s">
        <v>14483</v>
      </c>
      <c r="D4244" t="s">
        <v>1740</v>
      </c>
      <c r="E4244" s="64">
        <v>0</v>
      </c>
      <c r="F4244" s="64">
        <v>0</v>
      </c>
      <c r="G4244" s="47">
        <v>40535</v>
      </c>
      <c r="H4244" s="71">
        <v>12.166666666666666</v>
      </c>
      <c r="I4244" s="64">
        <v>-1</v>
      </c>
      <c r="J4244" s="64" t="s">
        <v>249</v>
      </c>
      <c r="K4244" s="64" t="s">
        <v>2160</v>
      </c>
      <c r="L4244" s="64" t="s">
        <v>4235</v>
      </c>
      <c r="M4244" s="64" t="s">
        <v>246</v>
      </c>
      <c r="N4244" s="64" t="s">
        <v>254</v>
      </c>
      <c r="O4244" s="64" t="s">
        <v>568</v>
      </c>
    </row>
    <row r="4245" spans="2:15" x14ac:dyDescent="0.3">
      <c r="B4245" t="s">
        <v>1536</v>
      </c>
      <c r="C4245" t="s">
        <v>15609</v>
      </c>
      <c r="D4245" t="s">
        <v>1412</v>
      </c>
      <c r="E4245" s="64">
        <v>0</v>
      </c>
      <c r="F4245" s="64">
        <v>0</v>
      </c>
      <c r="G4245" s="47">
        <v>40542</v>
      </c>
      <c r="H4245" s="71">
        <v>12.166666666666666</v>
      </c>
      <c r="I4245" s="64">
        <v>-1</v>
      </c>
      <c r="J4245" s="64" t="s">
        <v>249</v>
      </c>
      <c r="K4245" s="64" t="s">
        <v>2160</v>
      </c>
      <c r="L4245" s="64" t="s">
        <v>4726</v>
      </c>
      <c r="M4245" s="64" t="s">
        <v>236</v>
      </c>
      <c r="N4245" s="64" t="s">
        <v>254</v>
      </c>
      <c r="O4245" s="64" t="s">
        <v>568</v>
      </c>
    </row>
    <row r="4246" spans="2:15" x14ac:dyDescent="0.3">
      <c r="B4246" t="s">
        <v>1536</v>
      </c>
      <c r="C4246" t="s">
        <v>15809</v>
      </c>
      <c r="D4246" t="s">
        <v>2052</v>
      </c>
      <c r="E4246" s="64">
        <v>0</v>
      </c>
      <c r="F4246" s="64">
        <v>0</v>
      </c>
      <c r="G4246" s="47">
        <v>40542</v>
      </c>
      <c r="H4246" s="71">
        <v>12.166666666666666</v>
      </c>
      <c r="I4246" s="64">
        <v>-1</v>
      </c>
      <c r="J4246" s="64" t="s">
        <v>1538</v>
      </c>
      <c r="K4246" s="64" t="s">
        <v>2160</v>
      </c>
      <c r="L4246" s="64" t="s">
        <v>2925</v>
      </c>
      <c r="M4246" s="64" t="s">
        <v>242</v>
      </c>
      <c r="N4246" s="64" t="s">
        <v>254</v>
      </c>
      <c r="O4246" s="64" t="s">
        <v>568</v>
      </c>
    </row>
    <row r="4247" spans="2:15" x14ac:dyDescent="0.3">
      <c r="B4247" t="s">
        <v>1536</v>
      </c>
      <c r="C4247" t="s">
        <v>16033</v>
      </c>
      <c r="D4247" t="s">
        <v>1388</v>
      </c>
      <c r="E4247" s="64">
        <v>0</v>
      </c>
      <c r="F4247" s="64">
        <v>0</v>
      </c>
      <c r="G4247" s="47">
        <v>40542</v>
      </c>
      <c r="H4247" s="71">
        <v>12.166666666666666</v>
      </c>
      <c r="I4247" s="64">
        <v>-1</v>
      </c>
      <c r="J4247" s="64" t="s">
        <v>249</v>
      </c>
      <c r="K4247" s="64" t="s">
        <v>2160</v>
      </c>
      <c r="L4247" s="64" t="s">
        <v>6646</v>
      </c>
      <c r="M4247" s="64" t="s">
        <v>236</v>
      </c>
      <c r="N4247" s="64" t="s">
        <v>254</v>
      </c>
      <c r="O4247" s="64" t="s">
        <v>568</v>
      </c>
    </row>
    <row r="4248" spans="2:15" x14ac:dyDescent="0.3">
      <c r="B4248" t="s">
        <v>1536</v>
      </c>
      <c r="C4248" t="s">
        <v>16303</v>
      </c>
      <c r="D4248" t="s">
        <v>1401</v>
      </c>
      <c r="E4248" s="64">
        <v>0</v>
      </c>
      <c r="F4248" s="64">
        <v>0</v>
      </c>
      <c r="G4248" s="47">
        <v>40543</v>
      </c>
      <c r="H4248" s="71">
        <v>12.166666666666666</v>
      </c>
      <c r="I4248" s="64">
        <v>-1</v>
      </c>
      <c r="J4248" s="64" t="s">
        <v>249</v>
      </c>
      <c r="K4248" s="64" t="s">
        <v>2173</v>
      </c>
      <c r="L4248" s="64" t="s">
        <v>16304</v>
      </c>
      <c r="M4248" s="64" t="s">
        <v>236</v>
      </c>
      <c r="N4248" s="64" t="s">
        <v>254</v>
      </c>
      <c r="O4248" s="64" t="s">
        <v>568</v>
      </c>
    </row>
    <row r="4249" spans="2:15" x14ac:dyDescent="0.3">
      <c r="B4249" t="s">
        <v>1536</v>
      </c>
      <c r="C4249" t="s">
        <v>16316</v>
      </c>
      <c r="D4249" t="s">
        <v>1595</v>
      </c>
      <c r="E4249" s="64">
        <v>2</v>
      </c>
      <c r="F4249" s="64">
        <v>9555.7199999999993</v>
      </c>
      <c r="G4249" s="47">
        <v>40528</v>
      </c>
      <c r="H4249" s="71">
        <v>12.166666666666666</v>
      </c>
      <c r="I4249" s="64">
        <v>-1</v>
      </c>
      <c r="J4249" s="64" t="s">
        <v>249</v>
      </c>
      <c r="K4249" s="64" t="s">
        <v>2176</v>
      </c>
      <c r="L4249" s="64" t="s">
        <v>13279</v>
      </c>
      <c r="M4249" s="64" t="s">
        <v>242</v>
      </c>
      <c r="N4249" s="64" t="s">
        <v>254</v>
      </c>
      <c r="O4249" s="64" t="s">
        <v>568</v>
      </c>
    </row>
    <row r="4250" spans="2:15" x14ac:dyDescent="0.3">
      <c r="B4250" t="s">
        <v>1536</v>
      </c>
      <c r="C4250" t="s">
        <v>16417</v>
      </c>
      <c r="D4250" t="s">
        <v>289</v>
      </c>
      <c r="E4250" s="64">
        <v>0</v>
      </c>
      <c r="F4250" s="64">
        <v>0</v>
      </c>
      <c r="G4250" s="47">
        <v>40528</v>
      </c>
      <c r="H4250" s="71">
        <v>12.166666666666666</v>
      </c>
      <c r="I4250" s="64">
        <v>-1</v>
      </c>
      <c r="J4250" s="64" t="s">
        <v>249</v>
      </c>
      <c r="K4250" s="64" t="s">
        <v>2160</v>
      </c>
      <c r="L4250" s="64" t="s">
        <v>2936</v>
      </c>
      <c r="M4250" s="64" t="s">
        <v>236</v>
      </c>
      <c r="N4250" s="64" t="s">
        <v>254</v>
      </c>
      <c r="O4250" s="64" t="s">
        <v>568</v>
      </c>
    </row>
    <row r="4251" spans="2:15" x14ac:dyDescent="0.3">
      <c r="B4251" t="s">
        <v>1536</v>
      </c>
      <c r="C4251" t="s">
        <v>16775</v>
      </c>
      <c r="D4251" t="s">
        <v>1387</v>
      </c>
      <c r="E4251" s="64">
        <v>0</v>
      </c>
      <c r="F4251" s="64">
        <v>0</v>
      </c>
      <c r="G4251" s="47">
        <v>40542</v>
      </c>
      <c r="H4251" s="71">
        <v>12.166666666666666</v>
      </c>
      <c r="I4251" s="64">
        <v>-1</v>
      </c>
      <c r="J4251" s="64" t="s">
        <v>249</v>
      </c>
      <c r="K4251" s="64" t="s">
        <v>2160</v>
      </c>
      <c r="L4251" s="64" t="s">
        <v>12859</v>
      </c>
      <c r="M4251" s="64" t="s">
        <v>242</v>
      </c>
      <c r="N4251" s="64" t="s">
        <v>254</v>
      </c>
      <c r="O4251" s="64" t="s">
        <v>568</v>
      </c>
    </row>
    <row r="4252" spans="2:15" x14ac:dyDescent="0.3">
      <c r="B4252" t="s">
        <v>1536</v>
      </c>
      <c r="C4252" t="s">
        <v>16802</v>
      </c>
      <c r="D4252" t="s">
        <v>393</v>
      </c>
      <c r="E4252" s="64">
        <v>1</v>
      </c>
      <c r="F4252" s="64">
        <v>389.49</v>
      </c>
      <c r="G4252" s="47">
        <v>40525</v>
      </c>
      <c r="H4252" s="71">
        <v>12.166666666666666</v>
      </c>
      <c r="I4252" s="64">
        <v>-1</v>
      </c>
      <c r="J4252" s="64" t="s">
        <v>249</v>
      </c>
      <c r="K4252" s="64" t="s">
        <v>1535</v>
      </c>
      <c r="L4252" s="64" t="s">
        <v>1535</v>
      </c>
      <c r="M4252" s="64" t="s">
        <v>236</v>
      </c>
      <c r="N4252" s="64" t="s">
        <v>254</v>
      </c>
      <c r="O4252" s="64" t="s">
        <v>568</v>
      </c>
    </row>
    <row r="4253" spans="2:15" x14ac:dyDescent="0.3">
      <c r="B4253" t="s">
        <v>1536</v>
      </c>
      <c r="C4253" t="s">
        <v>16916</v>
      </c>
      <c r="D4253" t="s">
        <v>520</v>
      </c>
      <c r="E4253" s="64">
        <v>1</v>
      </c>
      <c r="F4253" s="64">
        <v>1951.46</v>
      </c>
      <c r="G4253" s="47">
        <v>40525</v>
      </c>
      <c r="H4253" s="71">
        <v>12.166666666666666</v>
      </c>
      <c r="I4253" s="64">
        <v>-1</v>
      </c>
      <c r="J4253" s="64" t="s">
        <v>1538</v>
      </c>
      <c r="K4253" s="64" t="s">
        <v>1535</v>
      </c>
      <c r="L4253" s="64" t="s">
        <v>1535</v>
      </c>
      <c r="M4253" s="64" t="s">
        <v>241</v>
      </c>
      <c r="N4253" s="64" t="s">
        <v>254</v>
      </c>
      <c r="O4253" s="64" t="s">
        <v>568</v>
      </c>
    </row>
    <row r="4254" spans="2:15" x14ac:dyDescent="0.3">
      <c r="B4254" t="s">
        <v>1536</v>
      </c>
      <c r="C4254" t="s">
        <v>17070</v>
      </c>
      <c r="D4254" t="s">
        <v>548</v>
      </c>
      <c r="E4254" s="64">
        <v>0</v>
      </c>
      <c r="F4254" s="64">
        <v>0</v>
      </c>
      <c r="G4254" s="47">
        <v>40527</v>
      </c>
      <c r="H4254" s="71">
        <v>12.166666666666666</v>
      </c>
      <c r="I4254" s="64">
        <v>-1</v>
      </c>
      <c r="J4254" s="64" t="s">
        <v>1538</v>
      </c>
      <c r="K4254" s="64" t="s">
        <v>1535</v>
      </c>
      <c r="L4254" s="64" t="s">
        <v>1535</v>
      </c>
      <c r="M4254" s="64" t="s">
        <v>246</v>
      </c>
      <c r="N4254" s="64" t="s">
        <v>254</v>
      </c>
      <c r="O4254" s="64" t="s">
        <v>568</v>
      </c>
    </row>
    <row r="4255" spans="2:15" x14ac:dyDescent="0.3">
      <c r="B4255" t="s">
        <v>1536</v>
      </c>
      <c r="C4255" t="s">
        <v>17266</v>
      </c>
      <c r="D4255" t="s">
        <v>476</v>
      </c>
      <c r="E4255" s="64">
        <v>0</v>
      </c>
      <c r="F4255" s="64">
        <v>0</v>
      </c>
      <c r="G4255" s="47">
        <v>40536</v>
      </c>
      <c r="H4255" s="71">
        <v>12.166666666666666</v>
      </c>
      <c r="I4255" s="64">
        <v>-1</v>
      </c>
      <c r="J4255" s="64" t="s">
        <v>249</v>
      </c>
      <c r="K4255" s="64" t="s">
        <v>1535</v>
      </c>
      <c r="L4255" s="64" t="s">
        <v>1535</v>
      </c>
      <c r="M4255" s="64" t="s">
        <v>236</v>
      </c>
      <c r="N4255" s="64" t="s">
        <v>254</v>
      </c>
      <c r="O4255" s="64" t="s">
        <v>568</v>
      </c>
    </row>
    <row r="4256" spans="2:15" x14ac:dyDescent="0.3">
      <c r="B4256" t="s">
        <v>1536</v>
      </c>
      <c r="C4256" t="s">
        <v>17284</v>
      </c>
      <c r="D4256" t="s">
        <v>508</v>
      </c>
      <c r="E4256" s="64">
        <v>1</v>
      </c>
      <c r="F4256" s="64">
        <v>3188.21</v>
      </c>
      <c r="G4256" s="47">
        <v>40532</v>
      </c>
      <c r="H4256" s="71">
        <v>12.166666666666666</v>
      </c>
      <c r="I4256" s="64">
        <v>-1</v>
      </c>
      <c r="J4256" s="64" t="s">
        <v>249</v>
      </c>
      <c r="K4256" s="64" t="s">
        <v>1535</v>
      </c>
      <c r="L4256" s="64" t="s">
        <v>1535</v>
      </c>
      <c r="M4256" s="64" t="s">
        <v>246</v>
      </c>
      <c r="N4256" s="64" t="s">
        <v>254</v>
      </c>
      <c r="O4256" s="64" t="s">
        <v>568</v>
      </c>
    </row>
    <row r="4257" spans="2:15" x14ac:dyDescent="0.3">
      <c r="B4257" t="s">
        <v>1536</v>
      </c>
      <c r="C4257" t="s">
        <v>12553</v>
      </c>
      <c r="D4257" t="s">
        <v>460</v>
      </c>
      <c r="E4257" s="64">
        <v>0</v>
      </c>
      <c r="F4257" s="64">
        <v>0</v>
      </c>
      <c r="G4257" s="47">
        <v>40491</v>
      </c>
      <c r="H4257" s="71">
        <v>12.25</v>
      </c>
      <c r="I4257" s="64">
        <v>-1</v>
      </c>
      <c r="J4257" s="64" t="s">
        <v>1538</v>
      </c>
      <c r="K4257" s="64" t="s">
        <v>1535</v>
      </c>
      <c r="L4257" s="64" t="s">
        <v>1535</v>
      </c>
      <c r="M4257" s="64" t="s">
        <v>242</v>
      </c>
      <c r="N4257" s="64" t="s">
        <v>254</v>
      </c>
      <c r="O4257" s="64" t="s">
        <v>568</v>
      </c>
    </row>
    <row r="4258" spans="2:15" x14ac:dyDescent="0.3">
      <c r="B4258" t="s">
        <v>1536</v>
      </c>
      <c r="C4258" t="s">
        <v>12608</v>
      </c>
      <c r="D4258" t="s">
        <v>12609</v>
      </c>
      <c r="E4258" s="64">
        <v>0</v>
      </c>
      <c r="F4258" s="64">
        <v>0</v>
      </c>
      <c r="G4258" s="47">
        <v>40501</v>
      </c>
      <c r="H4258" s="71">
        <v>12.25</v>
      </c>
      <c r="I4258" s="64">
        <v>-1</v>
      </c>
      <c r="J4258" s="64" t="s">
        <v>249</v>
      </c>
      <c r="K4258" s="64" t="s">
        <v>1535</v>
      </c>
      <c r="L4258" s="64" t="s">
        <v>1535</v>
      </c>
      <c r="M4258" s="64" t="s">
        <v>236</v>
      </c>
      <c r="N4258" s="64" t="s">
        <v>254</v>
      </c>
      <c r="O4258" s="64" t="s">
        <v>568</v>
      </c>
    </row>
    <row r="4259" spans="2:15" x14ac:dyDescent="0.3">
      <c r="B4259" t="s">
        <v>1536</v>
      </c>
      <c r="C4259" t="s">
        <v>14196</v>
      </c>
      <c r="D4259" t="s">
        <v>1773</v>
      </c>
      <c r="E4259" s="64">
        <v>0</v>
      </c>
      <c r="F4259" s="64">
        <v>0</v>
      </c>
      <c r="G4259" s="47">
        <v>40512</v>
      </c>
      <c r="H4259" s="71">
        <v>12.25</v>
      </c>
      <c r="I4259" s="64">
        <v>-1</v>
      </c>
      <c r="J4259" s="64" t="s">
        <v>1538</v>
      </c>
      <c r="K4259" s="64" t="s">
        <v>2160</v>
      </c>
      <c r="L4259" s="64" t="s">
        <v>4235</v>
      </c>
      <c r="M4259" s="64" t="s">
        <v>236</v>
      </c>
      <c r="N4259" s="64" t="s">
        <v>254</v>
      </c>
      <c r="O4259" s="64" t="s">
        <v>568</v>
      </c>
    </row>
    <row r="4260" spans="2:15" x14ac:dyDescent="0.3">
      <c r="B4260" t="s">
        <v>1536</v>
      </c>
      <c r="C4260" t="s">
        <v>14429</v>
      </c>
      <c r="D4260" t="s">
        <v>2322</v>
      </c>
      <c r="E4260" s="64">
        <v>0</v>
      </c>
      <c r="F4260" s="64">
        <v>0</v>
      </c>
      <c r="G4260" s="47">
        <v>40502</v>
      </c>
      <c r="H4260" s="71">
        <v>12.25</v>
      </c>
      <c r="I4260" s="64">
        <v>321701</v>
      </c>
      <c r="J4260" s="64" t="s">
        <v>1538</v>
      </c>
      <c r="K4260" s="64" t="s">
        <v>2160</v>
      </c>
      <c r="L4260" s="64" t="s">
        <v>14238</v>
      </c>
      <c r="M4260" s="64" t="s">
        <v>242</v>
      </c>
      <c r="N4260" s="64" t="s">
        <v>254</v>
      </c>
      <c r="O4260" s="64" t="s">
        <v>568</v>
      </c>
    </row>
    <row r="4261" spans="2:15" x14ac:dyDescent="0.3">
      <c r="B4261" t="s">
        <v>1536</v>
      </c>
      <c r="C4261" t="s">
        <v>14457</v>
      </c>
      <c r="D4261" t="s">
        <v>2070</v>
      </c>
      <c r="E4261" s="64">
        <v>0</v>
      </c>
      <c r="F4261" s="64">
        <v>0</v>
      </c>
      <c r="G4261" s="47">
        <v>40494</v>
      </c>
      <c r="H4261" s="71">
        <v>12.25</v>
      </c>
      <c r="I4261" s="64">
        <v>-1</v>
      </c>
      <c r="J4261" s="64" t="s">
        <v>1538</v>
      </c>
      <c r="K4261" s="64" t="s">
        <v>2176</v>
      </c>
      <c r="L4261" s="64" t="s">
        <v>14104</v>
      </c>
      <c r="M4261" s="64" t="s">
        <v>236</v>
      </c>
      <c r="N4261" s="64" t="s">
        <v>254</v>
      </c>
      <c r="O4261" s="64" t="s">
        <v>568</v>
      </c>
    </row>
    <row r="4262" spans="2:15" x14ac:dyDescent="0.3">
      <c r="B4262" t="s">
        <v>1536</v>
      </c>
      <c r="C4262" t="s">
        <v>14484</v>
      </c>
      <c r="D4262" t="s">
        <v>1545</v>
      </c>
      <c r="E4262" s="64">
        <v>0</v>
      </c>
      <c r="F4262" s="64">
        <v>0</v>
      </c>
      <c r="G4262" s="47">
        <v>40484</v>
      </c>
      <c r="H4262" s="71">
        <v>12.25</v>
      </c>
      <c r="I4262" s="64">
        <v>-1</v>
      </c>
      <c r="J4262" s="64" t="s">
        <v>1538</v>
      </c>
      <c r="K4262" s="64" t="s">
        <v>2160</v>
      </c>
      <c r="L4262" s="64" t="s">
        <v>2936</v>
      </c>
      <c r="M4262" s="64" t="s">
        <v>236</v>
      </c>
      <c r="N4262" s="64" t="s">
        <v>254</v>
      </c>
      <c r="O4262" s="64" t="s">
        <v>568</v>
      </c>
    </row>
    <row r="4263" spans="2:15" x14ac:dyDescent="0.3">
      <c r="B4263" t="s">
        <v>1536</v>
      </c>
      <c r="C4263" t="s">
        <v>14763</v>
      </c>
      <c r="D4263" t="s">
        <v>2161</v>
      </c>
      <c r="E4263" s="64">
        <v>1</v>
      </c>
      <c r="F4263" s="64">
        <v>2752.72</v>
      </c>
      <c r="G4263" s="47">
        <v>40509</v>
      </c>
      <c r="H4263" s="71">
        <v>12.25</v>
      </c>
      <c r="I4263" s="64">
        <v>217636</v>
      </c>
      <c r="J4263" s="64" t="s">
        <v>1538</v>
      </c>
      <c r="K4263" s="64" t="s">
        <v>2160</v>
      </c>
      <c r="L4263" s="64" t="s">
        <v>3939</v>
      </c>
      <c r="M4263" s="64" t="s">
        <v>242</v>
      </c>
      <c r="N4263" s="64" t="s">
        <v>254</v>
      </c>
      <c r="O4263" s="64" t="s">
        <v>568</v>
      </c>
    </row>
    <row r="4264" spans="2:15" x14ac:dyDescent="0.3">
      <c r="B4264" t="s">
        <v>1536</v>
      </c>
      <c r="C4264" t="s">
        <v>14976</v>
      </c>
      <c r="D4264" t="s">
        <v>1762</v>
      </c>
      <c r="E4264" s="64">
        <v>0</v>
      </c>
      <c r="F4264" s="64">
        <v>0</v>
      </c>
      <c r="G4264" s="47">
        <v>40512</v>
      </c>
      <c r="H4264" s="71">
        <v>12.25</v>
      </c>
      <c r="I4264" s="64">
        <v>-1</v>
      </c>
      <c r="J4264" s="64" t="s">
        <v>1538</v>
      </c>
      <c r="K4264" s="64" t="s">
        <v>2160</v>
      </c>
      <c r="L4264" s="64" t="s">
        <v>4235</v>
      </c>
      <c r="M4264" s="64" t="s">
        <v>239</v>
      </c>
      <c r="N4264" s="64" t="s">
        <v>254</v>
      </c>
      <c r="O4264" s="64" t="s">
        <v>568</v>
      </c>
    </row>
    <row r="4265" spans="2:15" x14ac:dyDescent="0.3">
      <c r="B4265" t="s">
        <v>1536</v>
      </c>
      <c r="C4265" t="s">
        <v>15271</v>
      </c>
      <c r="D4265" t="s">
        <v>1551</v>
      </c>
      <c r="E4265" s="64">
        <v>1</v>
      </c>
      <c r="F4265" s="64">
        <v>4897.24</v>
      </c>
      <c r="G4265" s="47">
        <v>40506</v>
      </c>
      <c r="H4265" s="71">
        <v>12.25</v>
      </c>
      <c r="I4265" s="64">
        <v>-1</v>
      </c>
      <c r="J4265" s="64" t="s">
        <v>249</v>
      </c>
      <c r="K4265" s="64" t="s">
        <v>2176</v>
      </c>
      <c r="L4265" s="64" t="s">
        <v>15272</v>
      </c>
      <c r="M4265" s="64" t="s">
        <v>236</v>
      </c>
      <c r="N4265" s="64" t="s">
        <v>254</v>
      </c>
      <c r="O4265" s="64" t="s">
        <v>568</v>
      </c>
    </row>
    <row r="4266" spans="2:15" x14ac:dyDescent="0.3">
      <c r="B4266" t="s">
        <v>1536</v>
      </c>
      <c r="C4266" t="s">
        <v>15290</v>
      </c>
      <c r="D4266" t="s">
        <v>1483</v>
      </c>
      <c r="E4266" s="64">
        <v>0</v>
      </c>
      <c r="F4266" s="64">
        <v>0</v>
      </c>
      <c r="G4266" s="47">
        <v>40512</v>
      </c>
      <c r="H4266" s="71">
        <v>12.25</v>
      </c>
      <c r="I4266" s="64">
        <v>-1</v>
      </c>
      <c r="J4266" s="64" t="s">
        <v>1538</v>
      </c>
      <c r="K4266" s="64" t="s">
        <v>2160</v>
      </c>
      <c r="L4266" s="64" t="s">
        <v>8133</v>
      </c>
      <c r="M4266" s="64" t="s">
        <v>236</v>
      </c>
      <c r="N4266" s="64" t="s">
        <v>254</v>
      </c>
      <c r="O4266" s="64" t="s">
        <v>568</v>
      </c>
    </row>
    <row r="4267" spans="2:15" x14ac:dyDescent="0.3">
      <c r="B4267" t="s">
        <v>1536</v>
      </c>
      <c r="C4267" t="s">
        <v>15460</v>
      </c>
      <c r="D4267" t="s">
        <v>1464</v>
      </c>
      <c r="E4267" s="64">
        <v>0</v>
      </c>
      <c r="F4267" s="64">
        <v>0</v>
      </c>
      <c r="G4267" s="47">
        <v>40507</v>
      </c>
      <c r="H4267" s="71">
        <v>12.25</v>
      </c>
      <c r="I4267" s="64">
        <v>-1</v>
      </c>
      <c r="J4267" s="64" t="s">
        <v>1538</v>
      </c>
      <c r="K4267" s="64" t="s">
        <v>2173</v>
      </c>
      <c r="L4267" s="64" t="s">
        <v>13154</v>
      </c>
      <c r="M4267" s="64" t="s">
        <v>242</v>
      </c>
      <c r="N4267" s="64" t="s">
        <v>254</v>
      </c>
      <c r="O4267" s="64" t="s">
        <v>568</v>
      </c>
    </row>
    <row r="4268" spans="2:15" x14ac:dyDescent="0.3">
      <c r="B4268" t="s">
        <v>1536</v>
      </c>
      <c r="C4268" t="s">
        <v>15486</v>
      </c>
      <c r="D4268" t="s">
        <v>1712</v>
      </c>
      <c r="E4268" s="64">
        <v>0</v>
      </c>
      <c r="F4268" s="64">
        <v>0</v>
      </c>
      <c r="G4268" s="47">
        <v>40493</v>
      </c>
      <c r="H4268" s="71">
        <v>12.25</v>
      </c>
      <c r="I4268" s="64">
        <v>-1</v>
      </c>
      <c r="J4268" s="64" t="s">
        <v>1538</v>
      </c>
      <c r="K4268" s="64" t="s">
        <v>2160</v>
      </c>
      <c r="L4268" s="64" t="s">
        <v>2936</v>
      </c>
      <c r="M4268" s="64" t="s">
        <v>241</v>
      </c>
      <c r="N4268" s="64" t="s">
        <v>254</v>
      </c>
      <c r="O4268" s="64" t="s">
        <v>568</v>
      </c>
    </row>
    <row r="4269" spans="2:15" x14ac:dyDescent="0.3">
      <c r="B4269" t="s">
        <v>1536</v>
      </c>
      <c r="C4269" t="s">
        <v>15514</v>
      </c>
      <c r="D4269" t="s">
        <v>1471</v>
      </c>
      <c r="E4269" s="64">
        <v>0</v>
      </c>
      <c r="F4269" s="64">
        <v>0</v>
      </c>
      <c r="G4269" s="47">
        <v>40501</v>
      </c>
      <c r="H4269" s="71">
        <v>12.25</v>
      </c>
      <c r="I4269" s="64">
        <v>178127</v>
      </c>
      <c r="J4269" s="64" t="s">
        <v>1538</v>
      </c>
      <c r="K4269" s="64" t="s">
        <v>2160</v>
      </c>
      <c r="L4269" s="64" t="s">
        <v>8716</v>
      </c>
      <c r="M4269" s="64" t="s">
        <v>241</v>
      </c>
      <c r="N4269" s="64" t="s">
        <v>254</v>
      </c>
      <c r="O4269" s="64" t="s">
        <v>568</v>
      </c>
    </row>
    <row r="4270" spans="2:15" x14ac:dyDescent="0.3">
      <c r="B4270" t="s">
        <v>1536</v>
      </c>
      <c r="C4270" t="s">
        <v>15590</v>
      </c>
      <c r="D4270" t="s">
        <v>1580</v>
      </c>
      <c r="E4270" s="64">
        <v>0</v>
      </c>
      <c r="F4270" s="64">
        <v>0</v>
      </c>
      <c r="G4270" s="47">
        <v>40507</v>
      </c>
      <c r="H4270" s="71">
        <v>12.25</v>
      </c>
      <c r="I4270" s="64">
        <v>-1</v>
      </c>
      <c r="J4270" s="64" t="s">
        <v>249</v>
      </c>
      <c r="K4270" s="64" t="s">
        <v>2173</v>
      </c>
      <c r="L4270" s="64" t="s">
        <v>15591</v>
      </c>
      <c r="M4270" s="64" t="s">
        <v>236</v>
      </c>
      <c r="N4270" s="64" t="s">
        <v>254</v>
      </c>
      <c r="O4270" s="64" t="s">
        <v>568</v>
      </c>
    </row>
    <row r="4271" spans="2:15" x14ac:dyDescent="0.3">
      <c r="B4271" t="s">
        <v>1536</v>
      </c>
      <c r="C4271" t="s">
        <v>15599</v>
      </c>
      <c r="D4271" t="s">
        <v>1454</v>
      </c>
      <c r="E4271" s="64">
        <v>0</v>
      </c>
      <c r="F4271" s="64">
        <v>0</v>
      </c>
      <c r="G4271" s="47">
        <v>40504</v>
      </c>
      <c r="H4271" s="71">
        <v>12.25</v>
      </c>
      <c r="I4271" s="64">
        <v>-1</v>
      </c>
      <c r="J4271" s="64" t="s">
        <v>249</v>
      </c>
      <c r="K4271" s="64" t="s">
        <v>2160</v>
      </c>
      <c r="L4271" s="64" t="s">
        <v>4726</v>
      </c>
      <c r="M4271" s="64" t="s">
        <v>241</v>
      </c>
      <c r="N4271" s="64" t="s">
        <v>254</v>
      </c>
      <c r="O4271" s="64" t="s">
        <v>568</v>
      </c>
    </row>
    <row r="4272" spans="2:15" x14ac:dyDescent="0.3">
      <c r="B4272" t="s">
        <v>1536</v>
      </c>
      <c r="C4272" t="s">
        <v>15704</v>
      </c>
      <c r="D4272" t="s">
        <v>15065</v>
      </c>
      <c r="E4272" s="64">
        <v>0</v>
      </c>
      <c r="F4272" s="64">
        <v>0</v>
      </c>
      <c r="G4272" s="47">
        <v>40494</v>
      </c>
      <c r="H4272" s="71">
        <v>12.25</v>
      </c>
      <c r="I4272" s="64">
        <v>252858</v>
      </c>
      <c r="J4272" s="64" t="s">
        <v>249</v>
      </c>
      <c r="K4272" s="64" t="s">
        <v>2160</v>
      </c>
      <c r="L4272" s="64" t="s">
        <v>4726</v>
      </c>
      <c r="M4272" s="64" t="s">
        <v>246</v>
      </c>
      <c r="N4272" s="64" t="s">
        <v>254</v>
      </c>
      <c r="O4272" s="64" t="s">
        <v>568</v>
      </c>
    </row>
    <row r="4273" spans="2:15" x14ac:dyDescent="0.3">
      <c r="B4273" t="s">
        <v>1536</v>
      </c>
      <c r="C4273" t="s">
        <v>15930</v>
      </c>
      <c r="D4273" t="s">
        <v>369</v>
      </c>
      <c r="E4273" s="64">
        <v>0</v>
      </c>
      <c r="F4273" s="64">
        <v>0</v>
      </c>
      <c r="G4273" s="47">
        <v>40483</v>
      </c>
      <c r="H4273" s="71">
        <v>12.25</v>
      </c>
      <c r="I4273" s="64">
        <v>-1</v>
      </c>
      <c r="J4273" s="64" t="s">
        <v>249</v>
      </c>
      <c r="K4273" s="64" t="s">
        <v>2160</v>
      </c>
      <c r="L4273" s="64" t="s">
        <v>2936</v>
      </c>
      <c r="M4273" s="64" t="s">
        <v>242</v>
      </c>
      <c r="N4273" s="64" t="s">
        <v>254</v>
      </c>
      <c r="O4273" s="64" t="s">
        <v>568</v>
      </c>
    </row>
    <row r="4274" spans="2:15" x14ac:dyDescent="0.3">
      <c r="B4274" t="s">
        <v>1536</v>
      </c>
      <c r="C4274" t="s">
        <v>15981</v>
      </c>
      <c r="D4274" t="s">
        <v>2201</v>
      </c>
      <c r="E4274" s="64">
        <v>0</v>
      </c>
      <c r="F4274" s="64">
        <v>0</v>
      </c>
      <c r="G4274" s="47">
        <v>40511</v>
      </c>
      <c r="H4274" s="71">
        <v>12.25</v>
      </c>
      <c r="I4274" s="64">
        <v>-1</v>
      </c>
      <c r="J4274" s="64" t="s">
        <v>249</v>
      </c>
      <c r="K4274" s="64" t="s">
        <v>2160</v>
      </c>
      <c r="L4274" s="64" t="s">
        <v>2936</v>
      </c>
      <c r="M4274" s="64" t="s">
        <v>236</v>
      </c>
      <c r="N4274" s="64" t="s">
        <v>254</v>
      </c>
      <c r="O4274" s="64" t="s">
        <v>568</v>
      </c>
    </row>
    <row r="4275" spans="2:15" x14ac:dyDescent="0.3">
      <c r="B4275" t="s">
        <v>1536</v>
      </c>
      <c r="C4275" t="s">
        <v>16005</v>
      </c>
      <c r="D4275" t="s">
        <v>2307</v>
      </c>
      <c r="E4275" s="64">
        <v>0</v>
      </c>
      <c r="F4275" s="64">
        <v>0</v>
      </c>
      <c r="G4275" s="47">
        <v>40511</v>
      </c>
      <c r="H4275" s="71">
        <v>12.25</v>
      </c>
      <c r="I4275" s="64">
        <v>277417</v>
      </c>
      <c r="J4275" s="64" t="s">
        <v>249</v>
      </c>
      <c r="K4275" s="64" t="s">
        <v>2173</v>
      </c>
      <c r="L4275" s="64" t="s">
        <v>16006</v>
      </c>
      <c r="M4275" s="64" t="s">
        <v>239</v>
      </c>
      <c r="N4275" s="64" t="s">
        <v>254</v>
      </c>
      <c r="O4275" s="64" t="s">
        <v>568</v>
      </c>
    </row>
    <row r="4276" spans="2:15" x14ac:dyDescent="0.3">
      <c r="B4276" t="s">
        <v>1536</v>
      </c>
      <c r="C4276" t="s">
        <v>16036</v>
      </c>
      <c r="D4276" t="s">
        <v>2273</v>
      </c>
      <c r="E4276" s="64">
        <v>0</v>
      </c>
      <c r="F4276" s="64">
        <v>0</v>
      </c>
      <c r="G4276" s="47">
        <v>40512</v>
      </c>
      <c r="H4276" s="71">
        <v>12.25</v>
      </c>
      <c r="I4276" s="64">
        <v>219527</v>
      </c>
      <c r="J4276" s="64" t="s">
        <v>249</v>
      </c>
      <c r="K4276" s="64" t="s">
        <v>2160</v>
      </c>
      <c r="L4276" s="64" t="s">
        <v>13873</v>
      </c>
      <c r="M4276" s="64" t="s">
        <v>236</v>
      </c>
      <c r="N4276" s="64" t="s">
        <v>254</v>
      </c>
      <c r="O4276" s="64" t="s">
        <v>568</v>
      </c>
    </row>
    <row r="4277" spans="2:15" x14ac:dyDescent="0.3">
      <c r="B4277" t="s">
        <v>1536</v>
      </c>
      <c r="C4277" t="s">
        <v>16515</v>
      </c>
      <c r="D4277" t="s">
        <v>14313</v>
      </c>
      <c r="E4277" s="64">
        <v>0</v>
      </c>
      <c r="F4277" s="64">
        <v>0</v>
      </c>
      <c r="G4277" s="47">
        <v>40512</v>
      </c>
      <c r="H4277" s="71">
        <v>12.25</v>
      </c>
      <c r="I4277" s="64">
        <v>-1</v>
      </c>
      <c r="J4277" s="64" t="s">
        <v>1538</v>
      </c>
      <c r="K4277" s="64" t="s">
        <v>2160</v>
      </c>
      <c r="L4277" s="64" t="s">
        <v>12859</v>
      </c>
      <c r="M4277" s="64" t="s">
        <v>246</v>
      </c>
      <c r="N4277" s="64" t="s">
        <v>254</v>
      </c>
      <c r="O4277" s="64" t="s">
        <v>568</v>
      </c>
    </row>
    <row r="4278" spans="2:15" x14ac:dyDescent="0.3">
      <c r="B4278" t="s">
        <v>1536</v>
      </c>
      <c r="C4278" t="s">
        <v>16587</v>
      </c>
      <c r="D4278" t="s">
        <v>250</v>
      </c>
      <c r="E4278" s="64">
        <v>0</v>
      </c>
      <c r="F4278" s="64">
        <v>0</v>
      </c>
      <c r="G4278" s="47">
        <v>40487</v>
      </c>
      <c r="H4278" s="71">
        <v>12.25</v>
      </c>
      <c r="I4278" s="64">
        <v>-1</v>
      </c>
      <c r="J4278" s="64" t="s">
        <v>1538</v>
      </c>
      <c r="K4278" s="64" t="s">
        <v>2173</v>
      </c>
      <c r="L4278" s="64" t="s">
        <v>2604</v>
      </c>
      <c r="M4278" s="64" t="s">
        <v>236</v>
      </c>
      <c r="N4278" s="64" t="s">
        <v>254</v>
      </c>
      <c r="O4278" s="64" t="s">
        <v>568</v>
      </c>
    </row>
    <row r="4279" spans="2:15" x14ac:dyDescent="0.3">
      <c r="B4279" t="s">
        <v>1536</v>
      </c>
      <c r="C4279" t="s">
        <v>17364</v>
      </c>
      <c r="D4279" t="s">
        <v>453</v>
      </c>
      <c r="E4279" s="64">
        <v>0</v>
      </c>
      <c r="F4279" s="64">
        <v>0</v>
      </c>
      <c r="G4279" s="47">
        <v>40492</v>
      </c>
      <c r="H4279" s="71">
        <v>12.25</v>
      </c>
      <c r="I4279" s="64">
        <v>-1</v>
      </c>
      <c r="J4279" s="64" t="s">
        <v>1538</v>
      </c>
      <c r="K4279" s="64" t="s">
        <v>1535</v>
      </c>
      <c r="L4279" s="64" t="s">
        <v>1535</v>
      </c>
      <c r="M4279" s="64" t="s">
        <v>236</v>
      </c>
      <c r="N4279" s="64" t="s">
        <v>254</v>
      </c>
      <c r="O4279" s="64" t="s">
        <v>568</v>
      </c>
    </row>
    <row r="4280" spans="2:15" x14ac:dyDescent="0.3">
      <c r="B4280" t="s">
        <v>1536</v>
      </c>
      <c r="C4280" t="s">
        <v>12805</v>
      </c>
      <c r="D4280" t="s">
        <v>2739</v>
      </c>
      <c r="E4280" s="64">
        <v>0</v>
      </c>
      <c r="F4280" s="64">
        <v>0</v>
      </c>
      <c r="G4280" s="47">
        <v>40480</v>
      </c>
      <c r="H4280" s="71">
        <v>12.333333333333334</v>
      </c>
      <c r="I4280" s="64">
        <v>-1</v>
      </c>
      <c r="J4280" s="64" t="s">
        <v>249</v>
      </c>
      <c r="K4280" s="64" t="s">
        <v>1535</v>
      </c>
      <c r="L4280" s="64" t="s">
        <v>1535</v>
      </c>
      <c r="M4280" s="64" t="s">
        <v>236</v>
      </c>
      <c r="N4280" s="64" t="s">
        <v>254</v>
      </c>
      <c r="O4280" s="64" t="s">
        <v>568</v>
      </c>
    </row>
    <row r="4281" spans="2:15" x14ac:dyDescent="0.3">
      <c r="B4281" t="s">
        <v>1536</v>
      </c>
      <c r="C4281" t="s">
        <v>12829</v>
      </c>
      <c r="D4281" t="s">
        <v>1644</v>
      </c>
      <c r="E4281" s="64">
        <v>0</v>
      </c>
      <c r="F4281" s="64">
        <v>0</v>
      </c>
      <c r="G4281" s="47">
        <v>40470</v>
      </c>
      <c r="H4281" s="71">
        <v>12.333333333333334</v>
      </c>
      <c r="I4281" s="64">
        <v>-1</v>
      </c>
      <c r="J4281" s="64" t="s">
        <v>1538</v>
      </c>
      <c r="K4281" s="64" t="s">
        <v>1535</v>
      </c>
      <c r="L4281" s="64" t="s">
        <v>1535</v>
      </c>
      <c r="M4281" s="64" t="s">
        <v>242</v>
      </c>
      <c r="N4281" s="64" t="s">
        <v>254</v>
      </c>
      <c r="O4281" s="64" t="s">
        <v>568</v>
      </c>
    </row>
    <row r="4282" spans="2:15" x14ac:dyDescent="0.3">
      <c r="B4282" t="s">
        <v>1536</v>
      </c>
      <c r="C4282" t="s">
        <v>14494</v>
      </c>
      <c r="D4282" t="s">
        <v>1597</v>
      </c>
      <c r="E4282" s="64">
        <v>0</v>
      </c>
      <c r="F4282" s="64">
        <v>0</v>
      </c>
      <c r="G4282" s="47">
        <v>40478</v>
      </c>
      <c r="H4282" s="71">
        <v>12.333333333333334</v>
      </c>
      <c r="I4282" s="64">
        <v>-1</v>
      </c>
      <c r="J4282" s="64" t="s">
        <v>249</v>
      </c>
      <c r="K4282" s="64" t="s">
        <v>2176</v>
      </c>
      <c r="L4282" s="64" t="s">
        <v>13279</v>
      </c>
      <c r="M4282" s="64" t="s">
        <v>236</v>
      </c>
      <c r="N4282" s="64" t="s">
        <v>254</v>
      </c>
      <c r="O4282" s="64" t="s">
        <v>568</v>
      </c>
    </row>
    <row r="4283" spans="2:15" x14ac:dyDescent="0.3">
      <c r="B4283" t="s">
        <v>1536</v>
      </c>
      <c r="C4283" t="s">
        <v>14585</v>
      </c>
      <c r="D4283" t="s">
        <v>1884</v>
      </c>
      <c r="E4283" s="64">
        <v>0</v>
      </c>
      <c r="F4283" s="64">
        <v>0</v>
      </c>
      <c r="G4283" s="47">
        <v>40464</v>
      </c>
      <c r="H4283" s="71">
        <v>12.333333333333334</v>
      </c>
      <c r="I4283" s="64">
        <v>-1</v>
      </c>
      <c r="J4283" s="64" t="s">
        <v>1538</v>
      </c>
      <c r="K4283" s="64" t="s">
        <v>2160</v>
      </c>
      <c r="L4283" s="64" t="s">
        <v>2925</v>
      </c>
      <c r="M4283" s="64" t="s">
        <v>246</v>
      </c>
      <c r="N4283" s="64" t="s">
        <v>254</v>
      </c>
      <c r="O4283" s="64" t="s">
        <v>568</v>
      </c>
    </row>
    <row r="4284" spans="2:15" x14ac:dyDescent="0.3">
      <c r="B4284" t="s">
        <v>1536</v>
      </c>
      <c r="C4284" t="s">
        <v>15034</v>
      </c>
      <c r="D4284" t="s">
        <v>1667</v>
      </c>
      <c r="E4284" s="64">
        <v>0</v>
      </c>
      <c r="F4284" s="64">
        <v>0</v>
      </c>
      <c r="G4284" s="47">
        <v>40464</v>
      </c>
      <c r="H4284" s="71">
        <v>12.333333333333334</v>
      </c>
      <c r="I4284" s="64">
        <v>-1</v>
      </c>
      <c r="J4284" s="64" t="s">
        <v>249</v>
      </c>
      <c r="K4284" s="64" t="s">
        <v>2160</v>
      </c>
      <c r="L4284" s="64" t="s">
        <v>2936</v>
      </c>
      <c r="M4284" s="64" t="s">
        <v>241</v>
      </c>
      <c r="N4284" s="64" t="s">
        <v>254</v>
      </c>
      <c r="O4284" s="64" t="s">
        <v>568</v>
      </c>
    </row>
    <row r="4285" spans="2:15" x14ac:dyDescent="0.3">
      <c r="B4285" t="s">
        <v>1536</v>
      </c>
      <c r="C4285" t="s">
        <v>12274</v>
      </c>
      <c r="D4285" t="s">
        <v>2256</v>
      </c>
      <c r="E4285" s="64">
        <v>0</v>
      </c>
      <c r="F4285" s="64">
        <v>0</v>
      </c>
      <c r="G4285" s="47">
        <v>40469</v>
      </c>
      <c r="H4285" s="71">
        <v>12.333333333333334</v>
      </c>
      <c r="I4285" s="64">
        <v>91988</v>
      </c>
      <c r="J4285" s="64" t="s">
        <v>249</v>
      </c>
      <c r="K4285" s="64" t="s">
        <v>2160</v>
      </c>
      <c r="L4285" s="64" t="s">
        <v>12244</v>
      </c>
      <c r="M4285" s="64" t="s">
        <v>236</v>
      </c>
      <c r="N4285" s="64" t="s">
        <v>254</v>
      </c>
      <c r="O4285" s="64" t="s">
        <v>568</v>
      </c>
    </row>
    <row r="4286" spans="2:15" x14ac:dyDescent="0.3">
      <c r="B4286" t="s">
        <v>1536</v>
      </c>
      <c r="C4286" t="s">
        <v>12311</v>
      </c>
      <c r="D4286" t="s">
        <v>2326</v>
      </c>
      <c r="E4286" s="64">
        <v>0</v>
      </c>
      <c r="F4286" s="64">
        <v>0</v>
      </c>
      <c r="G4286" s="47">
        <v>40471</v>
      </c>
      <c r="H4286" s="71">
        <v>12.333333333333334</v>
      </c>
      <c r="I4286" s="64">
        <v>40355</v>
      </c>
      <c r="J4286" s="64" t="s">
        <v>1538</v>
      </c>
      <c r="K4286" s="64" t="s">
        <v>2160</v>
      </c>
      <c r="L4286" s="64" t="s">
        <v>9091</v>
      </c>
      <c r="M4286" s="64" t="s">
        <v>246</v>
      </c>
      <c r="N4286" s="64" t="s">
        <v>254</v>
      </c>
      <c r="O4286" s="64" t="s">
        <v>568</v>
      </c>
    </row>
    <row r="4287" spans="2:15" x14ac:dyDescent="0.3">
      <c r="B4287" t="s">
        <v>1536</v>
      </c>
      <c r="C4287" t="s">
        <v>16217</v>
      </c>
      <c r="D4287" t="s">
        <v>13768</v>
      </c>
      <c r="E4287" s="64">
        <v>0</v>
      </c>
      <c r="F4287" s="64">
        <v>0</v>
      </c>
      <c r="G4287" s="47">
        <v>40458</v>
      </c>
      <c r="H4287" s="71">
        <v>12.333333333333334</v>
      </c>
      <c r="I4287" s="64">
        <v>-1</v>
      </c>
      <c r="J4287" s="64" t="s">
        <v>1538</v>
      </c>
      <c r="K4287" s="64" t="s">
        <v>2160</v>
      </c>
      <c r="L4287" s="64" t="s">
        <v>2992</v>
      </c>
      <c r="M4287" s="64" t="s">
        <v>236</v>
      </c>
      <c r="N4287" s="64" t="s">
        <v>254</v>
      </c>
      <c r="O4287" s="64" t="s">
        <v>568</v>
      </c>
    </row>
    <row r="4288" spans="2:15" x14ac:dyDescent="0.3">
      <c r="B4288" t="s">
        <v>1536</v>
      </c>
      <c r="C4288" t="s">
        <v>16365</v>
      </c>
      <c r="D4288" t="s">
        <v>13670</v>
      </c>
      <c r="E4288" s="64">
        <v>0</v>
      </c>
      <c r="F4288" s="64">
        <v>0</v>
      </c>
      <c r="G4288" s="47">
        <v>40473</v>
      </c>
      <c r="H4288" s="71">
        <v>12.333333333333334</v>
      </c>
      <c r="I4288" s="64">
        <v>-1</v>
      </c>
      <c r="J4288" s="64" t="s">
        <v>1538</v>
      </c>
      <c r="K4288" s="64" t="s">
        <v>2160</v>
      </c>
      <c r="L4288" s="64" t="s">
        <v>5722</v>
      </c>
      <c r="M4288" s="64" t="s">
        <v>241</v>
      </c>
      <c r="N4288" s="64" t="s">
        <v>254</v>
      </c>
      <c r="O4288" s="64" t="s">
        <v>568</v>
      </c>
    </row>
    <row r="4289" spans="2:15" x14ac:dyDescent="0.3">
      <c r="B4289" t="s">
        <v>1536</v>
      </c>
      <c r="C4289" t="s">
        <v>17182</v>
      </c>
      <c r="D4289" t="s">
        <v>466</v>
      </c>
      <c r="E4289" s="64">
        <v>0</v>
      </c>
      <c r="F4289" s="64">
        <v>0</v>
      </c>
      <c r="G4289" s="47">
        <v>40472</v>
      </c>
      <c r="H4289" s="71">
        <v>12.333333333333334</v>
      </c>
      <c r="I4289" s="64">
        <v>-1</v>
      </c>
      <c r="J4289" s="64" t="s">
        <v>249</v>
      </c>
      <c r="K4289" s="64" t="s">
        <v>1535</v>
      </c>
      <c r="L4289" s="64" t="s">
        <v>1535</v>
      </c>
      <c r="M4289" s="64" t="s">
        <v>236</v>
      </c>
      <c r="N4289" s="64" t="s">
        <v>254</v>
      </c>
      <c r="O4289" s="64" t="s">
        <v>568</v>
      </c>
    </row>
    <row r="4290" spans="2:15" x14ac:dyDescent="0.3">
      <c r="B4290" t="s">
        <v>1536</v>
      </c>
      <c r="C4290" t="s">
        <v>14425</v>
      </c>
      <c r="D4290" t="s">
        <v>1710</v>
      </c>
      <c r="E4290" s="64">
        <v>0</v>
      </c>
      <c r="F4290" s="64">
        <v>0</v>
      </c>
      <c r="G4290" s="47">
        <v>40430</v>
      </c>
      <c r="H4290" s="71">
        <v>12.416666666666666</v>
      </c>
      <c r="I4290" s="64">
        <v>-1</v>
      </c>
      <c r="J4290" s="64" t="s">
        <v>249</v>
      </c>
      <c r="K4290" s="64" t="s">
        <v>2160</v>
      </c>
      <c r="L4290" s="64" t="s">
        <v>14426</v>
      </c>
      <c r="M4290" s="64" t="s">
        <v>236</v>
      </c>
      <c r="N4290" s="64" t="s">
        <v>254</v>
      </c>
      <c r="O4290" s="64" t="s">
        <v>568</v>
      </c>
    </row>
    <row r="4291" spans="2:15" x14ac:dyDescent="0.3">
      <c r="B4291" t="s">
        <v>1536</v>
      </c>
      <c r="C4291" t="s">
        <v>15083</v>
      </c>
      <c r="D4291" t="s">
        <v>2346</v>
      </c>
      <c r="E4291" s="64">
        <v>0</v>
      </c>
      <c r="F4291" s="64">
        <v>0</v>
      </c>
      <c r="G4291" s="47">
        <v>40428</v>
      </c>
      <c r="H4291" s="71">
        <v>12.416666666666666</v>
      </c>
      <c r="I4291" s="64">
        <v>153944</v>
      </c>
      <c r="J4291" s="64" t="s">
        <v>1538</v>
      </c>
      <c r="K4291" s="64" t="s">
        <v>2160</v>
      </c>
      <c r="L4291" s="64" t="s">
        <v>15084</v>
      </c>
      <c r="M4291" s="64" t="s">
        <v>246</v>
      </c>
      <c r="N4291" s="64" t="s">
        <v>254</v>
      </c>
      <c r="O4291" s="64" t="s">
        <v>568</v>
      </c>
    </row>
    <row r="4292" spans="2:15" x14ac:dyDescent="0.3">
      <c r="B4292" t="s">
        <v>1536</v>
      </c>
      <c r="C4292" t="s">
        <v>15404</v>
      </c>
      <c r="D4292" t="s">
        <v>1969</v>
      </c>
      <c r="E4292" s="64">
        <v>1</v>
      </c>
      <c r="F4292" s="64">
        <v>0</v>
      </c>
      <c r="G4292" s="47">
        <v>40427</v>
      </c>
      <c r="H4292" s="71">
        <v>12.416666666666666</v>
      </c>
      <c r="I4292" s="64">
        <v>-1</v>
      </c>
      <c r="J4292" s="64" t="s">
        <v>1538</v>
      </c>
      <c r="K4292" s="64" t="s">
        <v>2160</v>
      </c>
      <c r="L4292" s="64" t="s">
        <v>2936</v>
      </c>
      <c r="M4292" s="64" t="s">
        <v>236</v>
      </c>
      <c r="N4292" s="64" t="s">
        <v>254</v>
      </c>
      <c r="O4292" s="64" t="s">
        <v>568</v>
      </c>
    </row>
    <row r="4293" spans="2:15" x14ac:dyDescent="0.3">
      <c r="B4293" t="s">
        <v>1536</v>
      </c>
      <c r="C4293" t="s">
        <v>12119</v>
      </c>
      <c r="D4293" t="s">
        <v>2317</v>
      </c>
      <c r="E4293" s="64">
        <v>0</v>
      </c>
      <c r="F4293" s="64">
        <v>0</v>
      </c>
      <c r="G4293" s="47">
        <v>40448</v>
      </c>
      <c r="H4293" s="71">
        <v>12.416666666666666</v>
      </c>
      <c r="I4293" s="64">
        <v>163601</v>
      </c>
      <c r="J4293" s="64" t="s">
        <v>1538</v>
      </c>
      <c r="K4293" s="64" t="s">
        <v>2173</v>
      </c>
      <c r="L4293" s="64" t="s">
        <v>12120</v>
      </c>
      <c r="M4293" s="64" t="s">
        <v>242</v>
      </c>
      <c r="N4293" s="64" t="s">
        <v>254</v>
      </c>
      <c r="O4293" s="64" t="s">
        <v>568</v>
      </c>
    </row>
    <row r="4294" spans="2:15" x14ac:dyDescent="0.3">
      <c r="B4294" t="s">
        <v>1536</v>
      </c>
      <c r="C4294" t="s">
        <v>16101</v>
      </c>
      <c r="D4294" t="s">
        <v>2068</v>
      </c>
      <c r="E4294" s="64">
        <v>0</v>
      </c>
      <c r="F4294" s="64">
        <v>0</v>
      </c>
      <c r="G4294" s="47">
        <v>40443</v>
      </c>
      <c r="H4294" s="71">
        <v>12.416666666666666</v>
      </c>
      <c r="I4294" s="64">
        <v>-1</v>
      </c>
      <c r="J4294" s="64" t="s">
        <v>1538</v>
      </c>
      <c r="K4294" s="64" t="s">
        <v>2160</v>
      </c>
      <c r="L4294" s="64" t="s">
        <v>8716</v>
      </c>
      <c r="M4294" s="64" t="s">
        <v>246</v>
      </c>
      <c r="N4294" s="64" t="s">
        <v>254</v>
      </c>
      <c r="O4294" s="64" t="s">
        <v>568</v>
      </c>
    </row>
    <row r="4295" spans="2:15" x14ac:dyDescent="0.3">
      <c r="B4295" t="s">
        <v>1536</v>
      </c>
      <c r="C4295" t="s">
        <v>16262</v>
      </c>
      <c r="D4295" t="s">
        <v>2195</v>
      </c>
      <c r="E4295" s="64">
        <v>0</v>
      </c>
      <c r="F4295" s="64">
        <v>0</v>
      </c>
      <c r="G4295" s="47">
        <v>40445</v>
      </c>
      <c r="H4295" s="71">
        <v>12.416666666666666</v>
      </c>
      <c r="I4295" s="64">
        <v>141105</v>
      </c>
      <c r="J4295" s="64" t="s">
        <v>249</v>
      </c>
      <c r="K4295" s="64" t="s">
        <v>2160</v>
      </c>
      <c r="L4295" s="64" t="s">
        <v>16055</v>
      </c>
      <c r="M4295" s="64" t="s">
        <v>246</v>
      </c>
      <c r="N4295" s="64" t="s">
        <v>254</v>
      </c>
      <c r="O4295" s="64" t="s">
        <v>568</v>
      </c>
    </row>
    <row r="4296" spans="2:15" x14ac:dyDescent="0.3">
      <c r="B4296" t="s">
        <v>1536</v>
      </c>
      <c r="C4296" t="s">
        <v>17235</v>
      </c>
      <c r="D4296" t="s">
        <v>2738</v>
      </c>
      <c r="E4296" s="64">
        <v>0</v>
      </c>
      <c r="F4296" s="64">
        <v>0</v>
      </c>
      <c r="G4296" s="47">
        <v>40442</v>
      </c>
      <c r="H4296" s="71">
        <v>12.416666666666666</v>
      </c>
      <c r="I4296" s="64">
        <v>-1</v>
      </c>
      <c r="J4296" s="64" t="s">
        <v>249</v>
      </c>
      <c r="K4296" s="64" t="s">
        <v>1535</v>
      </c>
      <c r="L4296" s="64" t="s">
        <v>1535</v>
      </c>
      <c r="M4296" s="64" t="s">
        <v>246</v>
      </c>
      <c r="N4296" s="64" t="s">
        <v>254</v>
      </c>
      <c r="O4296" s="64" t="s">
        <v>568</v>
      </c>
    </row>
    <row r="4297" spans="2:15" x14ac:dyDescent="0.3">
      <c r="B4297" t="s">
        <v>1536</v>
      </c>
      <c r="C4297" t="s">
        <v>17330</v>
      </c>
      <c r="D4297" t="s">
        <v>417</v>
      </c>
      <c r="E4297" s="64">
        <v>1</v>
      </c>
      <c r="F4297" s="64">
        <v>1951.46</v>
      </c>
      <c r="G4297" s="47">
        <v>40445</v>
      </c>
      <c r="H4297" s="71">
        <v>12.416666666666666</v>
      </c>
      <c r="I4297" s="64">
        <v>-1</v>
      </c>
      <c r="J4297" s="64" t="s">
        <v>249</v>
      </c>
      <c r="K4297" s="64" t="s">
        <v>1535</v>
      </c>
      <c r="L4297" s="64" t="s">
        <v>1535</v>
      </c>
      <c r="M4297" s="64" t="s">
        <v>236</v>
      </c>
      <c r="N4297" s="64" t="s">
        <v>254</v>
      </c>
      <c r="O4297" s="64" t="s">
        <v>568</v>
      </c>
    </row>
    <row r="4298" spans="2:15" x14ac:dyDescent="0.3">
      <c r="B4298" t="s">
        <v>1536</v>
      </c>
      <c r="C4298" t="s">
        <v>12604</v>
      </c>
      <c r="D4298" t="s">
        <v>1767</v>
      </c>
      <c r="E4298" s="64">
        <v>0</v>
      </c>
      <c r="F4298" s="64">
        <v>0</v>
      </c>
      <c r="G4298" s="47">
        <v>40407</v>
      </c>
      <c r="H4298" s="71">
        <v>12.5</v>
      </c>
      <c r="I4298" s="64">
        <v>-1</v>
      </c>
      <c r="J4298" s="64" t="s">
        <v>249</v>
      </c>
      <c r="K4298" s="64" t="s">
        <v>1535</v>
      </c>
      <c r="L4298" s="64" t="s">
        <v>1535</v>
      </c>
      <c r="M4298" s="64" t="s">
        <v>246</v>
      </c>
      <c r="N4298" s="64" t="s">
        <v>254</v>
      </c>
      <c r="O4298" s="64" t="s">
        <v>568</v>
      </c>
    </row>
    <row r="4299" spans="2:15" x14ac:dyDescent="0.3">
      <c r="B4299" t="s">
        <v>1536</v>
      </c>
      <c r="C4299" t="s">
        <v>12720</v>
      </c>
      <c r="D4299" t="s">
        <v>446</v>
      </c>
      <c r="E4299" s="64">
        <v>0</v>
      </c>
      <c r="F4299" s="64">
        <v>0</v>
      </c>
      <c r="G4299" s="47">
        <v>40401</v>
      </c>
      <c r="H4299" s="71">
        <v>12.5</v>
      </c>
      <c r="I4299" s="64">
        <v>-1</v>
      </c>
      <c r="J4299" s="64" t="s">
        <v>1538</v>
      </c>
      <c r="K4299" s="64" t="s">
        <v>1535</v>
      </c>
      <c r="L4299" s="64" t="s">
        <v>1535</v>
      </c>
      <c r="M4299" s="64" t="s">
        <v>236</v>
      </c>
      <c r="N4299" s="64" t="s">
        <v>254</v>
      </c>
      <c r="O4299" s="64" t="s">
        <v>568</v>
      </c>
    </row>
    <row r="4300" spans="2:15" x14ac:dyDescent="0.3">
      <c r="B4300" t="s">
        <v>1536</v>
      </c>
      <c r="C4300" t="s">
        <v>13477</v>
      </c>
      <c r="D4300" t="s">
        <v>1890</v>
      </c>
      <c r="E4300" s="64">
        <v>0</v>
      </c>
      <c r="F4300" s="64">
        <v>0</v>
      </c>
      <c r="G4300" s="47">
        <v>40411</v>
      </c>
      <c r="H4300" s="71">
        <v>12.5</v>
      </c>
      <c r="I4300" s="64">
        <v>-1</v>
      </c>
      <c r="J4300" s="64" t="s">
        <v>249</v>
      </c>
      <c r="K4300" s="64" t="s">
        <v>2160</v>
      </c>
      <c r="L4300" s="64" t="s">
        <v>3939</v>
      </c>
      <c r="M4300" s="64" t="s">
        <v>242</v>
      </c>
      <c r="N4300" s="64" t="s">
        <v>254</v>
      </c>
      <c r="O4300" s="64" t="s">
        <v>568</v>
      </c>
    </row>
    <row r="4301" spans="2:15" x14ac:dyDescent="0.3">
      <c r="B4301" t="s">
        <v>1536</v>
      </c>
      <c r="C4301" t="s">
        <v>13941</v>
      </c>
      <c r="D4301" t="s">
        <v>2100</v>
      </c>
      <c r="E4301" s="64">
        <v>0</v>
      </c>
      <c r="F4301" s="64">
        <v>0</v>
      </c>
      <c r="G4301" s="47">
        <v>40403</v>
      </c>
      <c r="H4301" s="71">
        <v>12.5</v>
      </c>
      <c r="I4301" s="64">
        <v>-1</v>
      </c>
      <c r="J4301" s="64" t="s">
        <v>249</v>
      </c>
      <c r="K4301" s="64" t="s">
        <v>2176</v>
      </c>
      <c r="L4301" s="64" t="s">
        <v>13012</v>
      </c>
      <c r="M4301" s="64" t="s">
        <v>236</v>
      </c>
      <c r="N4301" s="64" t="s">
        <v>254</v>
      </c>
      <c r="O4301" s="64" t="s">
        <v>568</v>
      </c>
    </row>
    <row r="4302" spans="2:15" x14ac:dyDescent="0.3">
      <c r="B4302" t="s">
        <v>1536</v>
      </c>
      <c r="C4302" t="s">
        <v>14267</v>
      </c>
      <c r="D4302" t="s">
        <v>14268</v>
      </c>
      <c r="E4302" s="64">
        <v>1</v>
      </c>
      <c r="F4302" s="64">
        <v>2752.72</v>
      </c>
      <c r="G4302" s="47">
        <v>40418</v>
      </c>
      <c r="H4302" s="71">
        <v>12.5</v>
      </c>
      <c r="I4302" s="64">
        <v>-1</v>
      </c>
      <c r="J4302" s="64" t="s">
        <v>1538</v>
      </c>
      <c r="K4302" s="64" t="s">
        <v>2160</v>
      </c>
      <c r="L4302" s="64" t="s">
        <v>12861</v>
      </c>
      <c r="M4302" s="64" t="s">
        <v>246</v>
      </c>
      <c r="N4302" s="64" t="s">
        <v>254</v>
      </c>
      <c r="O4302" s="64" t="s">
        <v>568</v>
      </c>
    </row>
    <row r="4303" spans="2:15" x14ac:dyDescent="0.3">
      <c r="B4303" t="s">
        <v>1536</v>
      </c>
      <c r="C4303" t="s">
        <v>15346</v>
      </c>
      <c r="D4303" t="s">
        <v>1708</v>
      </c>
      <c r="E4303" s="64">
        <v>0</v>
      </c>
      <c r="F4303" s="64">
        <v>0</v>
      </c>
      <c r="G4303" s="47">
        <v>40420</v>
      </c>
      <c r="H4303" s="71">
        <v>12.5</v>
      </c>
      <c r="I4303" s="64">
        <v>-1</v>
      </c>
      <c r="J4303" s="64" t="s">
        <v>249</v>
      </c>
      <c r="K4303" s="64" t="s">
        <v>2173</v>
      </c>
      <c r="L4303" s="64" t="s">
        <v>15099</v>
      </c>
      <c r="M4303" s="64" t="s">
        <v>242</v>
      </c>
      <c r="N4303" s="64" t="s">
        <v>254</v>
      </c>
      <c r="O4303" s="64" t="s">
        <v>568</v>
      </c>
    </row>
    <row r="4304" spans="2:15" x14ac:dyDescent="0.3">
      <c r="B4304" t="s">
        <v>1536</v>
      </c>
      <c r="C4304" t="s">
        <v>15474</v>
      </c>
      <c r="D4304" t="s">
        <v>1921</v>
      </c>
      <c r="E4304" s="64">
        <v>0</v>
      </c>
      <c r="F4304" s="64">
        <v>0</v>
      </c>
      <c r="G4304" s="47">
        <v>40401</v>
      </c>
      <c r="H4304" s="71">
        <v>12.5</v>
      </c>
      <c r="I4304" s="64">
        <v>-1</v>
      </c>
      <c r="J4304" s="64" t="s">
        <v>249</v>
      </c>
      <c r="K4304" s="64" t="s">
        <v>2176</v>
      </c>
      <c r="L4304" s="64" t="s">
        <v>2719</v>
      </c>
      <c r="M4304" s="64" t="s">
        <v>239</v>
      </c>
      <c r="N4304" s="64" t="s">
        <v>254</v>
      </c>
      <c r="O4304" s="64" t="s">
        <v>568</v>
      </c>
    </row>
    <row r="4305" spans="2:15" x14ac:dyDescent="0.3">
      <c r="B4305" t="s">
        <v>1536</v>
      </c>
      <c r="C4305" t="s">
        <v>11963</v>
      </c>
      <c r="D4305" t="s">
        <v>2174</v>
      </c>
      <c r="E4305" s="64">
        <v>0</v>
      </c>
      <c r="F4305" s="64">
        <v>0</v>
      </c>
      <c r="G4305" s="47">
        <v>40421</v>
      </c>
      <c r="H4305" s="71">
        <v>12.5</v>
      </c>
      <c r="I4305" s="64">
        <v>162526</v>
      </c>
      <c r="J4305" s="64" t="s">
        <v>1538</v>
      </c>
      <c r="K4305" s="64" t="s">
        <v>2160</v>
      </c>
      <c r="L4305" s="64" t="s">
        <v>11964</v>
      </c>
      <c r="M4305" s="64" t="s">
        <v>236</v>
      </c>
      <c r="N4305" s="64" t="s">
        <v>254</v>
      </c>
      <c r="O4305" s="64" t="s">
        <v>568</v>
      </c>
    </row>
    <row r="4306" spans="2:15" x14ac:dyDescent="0.3">
      <c r="B4306" t="s">
        <v>1536</v>
      </c>
      <c r="C4306" t="s">
        <v>16328</v>
      </c>
      <c r="D4306" t="s">
        <v>316</v>
      </c>
      <c r="E4306" s="64">
        <v>0</v>
      </c>
      <c r="F4306" s="64">
        <v>0</v>
      </c>
      <c r="G4306" s="47">
        <v>40392</v>
      </c>
      <c r="H4306" s="71">
        <v>12.5</v>
      </c>
      <c r="I4306" s="64">
        <v>-1</v>
      </c>
      <c r="J4306" s="64" t="s">
        <v>249</v>
      </c>
      <c r="K4306" s="64" t="s">
        <v>2160</v>
      </c>
      <c r="L4306" s="64" t="s">
        <v>2936</v>
      </c>
      <c r="M4306" s="64" t="s">
        <v>236</v>
      </c>
      <c r="N4306" s="64" t="s">
        <v>254</v>
      </c>
      <c r="O4306" s="64" t="s">
        <v>568</v>
      </c>
    </row>
    <row r="4307" spans="2:15" x14ac:dyDescent="0.3">
      <c r="B4307" t="s">
        <v>1536</v>
      </c>
      <c r="C4307" t="s">
        <v>16633</v>
      </c>
      <c r="D4307" t="s">
        <v>1954</v>
      </c>
      <c r="E4307" s="64">
        <v>0</v>
      </c>
      <c r="F4307" s="64">
        <v>0</v>
      </c>
      <c r="G4307" s="47">
        <v>40421</v>
      </c>
      <c r="H4307" s="71">
        <v>12.5</v>
      </c>
      <c r="I4307" s="64">
        <v>-1</v>
      </c>
      <c r="J4307" s="64" t="s">
        <v>249</v>
      </c>
      <c r="K4307" s="64" t="s">
        <v>2160</v>
      </c>
      <c r="L4307" s="64" t="s">
        <v>2936</v>
      </c>
      <c r="M4307" s="64" t="s">
        <v>242</v>
      </c>
      <c r="N4307" s="64" t="s">
        <v>254</v>
      </c>
      <c r="O4307" s="64" t="s">
        <v>568</v>
      </c>
    </row>
    <row r="4308" spans="2:15" x14ac:dyDescent="0.3">
      <c r="B4308" t="s">
        <v>1536</v>
      </c>
      <c r="C4308" t="s">
        <v>17316</v>
      </c>
      <c r="D4308" t="s">
        <v>528</v>
      </c>
      <c r="E4308" s="64">
        <v>1</v>
      </c>
      <c r="F4308" s="64">
        <v>4304.3900000000003</v>
      </c>
      <c r="G4308" s="47">
        <v>40409</v>
      </c>
      <c r="H4308" s="71">
        <v>12.5</v>
      </c>
      <c r="I4308" s="64">
        <v>-1</v>
      </c>
      <c r="J4308" s="64" t="s">
        <v>249</v>
      </c>
      <c r="K4308" s="64" t="s">
        <v>1535</v>
      </c>
      <c r="L4308" s="64" t="s">
        <v>1535</v>
      </c>
      <c r="M4308" s="64" t="s">
        <v>241</v>
      </c>
      <c r="N4308" s="64" t="s">
        <v>254</v>
      </c>
      <c r="O4308" s="64" t="s">
        <v>568</v>
      </c>
    </row>
    <row r="4309" spans="2:15" x14ac:dyDescent="0.3">
      <c r="B4309" t="s">
        <v>1536</v>
      </c>
      <c r="C4309" t="s">
        <v>17675</v>
      </c>
      <c r="D4309" t="s">
        <v>386</v>
      </c>
      <c r="E4309" s="64">
        <v>0</v>
      </c>
      <c r="F4309" s="64">
        <v>0</v>
      </c>
      <c r="G4309" s="47">
        <v>40396</v>
      </c>
      <c r="H4309" s="71">
        <v>12.5</v>
      </c>
      <c r="I4309" s="64">
        <v>-1</v>
      </c>
      <c r="J4309" s="64" t="s">
        <v>1538</v>
      </c>
      <c r="K4309" s="64" t="s">
        <v>1535</v>
      </c>
      <c r="L4309" s="64" t="s">
        <v>1535</v>
      </c>
      <c r="M4309" s="64" t="s">
        <v>236</v>
      </c>
      <c r="N4309" s="64" t="s">
        <v>254</v>
      </c>
      <c r="O4309" s="64" t="s">
        <v>568</v>
      </c>
    </row>
    <row r="4310" spans="2:15" x14ac:dyDescent="0.3">
      <c r="B4310" t="s">
        <v>1536</v>
      </c>
      <c r="C4310" t="s">
        <v>12742</v>
      </c>
      <c r="D4310" t="s">
        <v>472</v>
      </c>
      <c r="E4310" s="64">
        <v>0</v>
      </c>
      <c r="F4310" s="64">
        <v>0</v>
      </c>
      <c r="G4310" s="47">
        <v>40390</v>
      </c>
      <c r="H4310" s="71">
        <v>12.583333333333334</v>
      </c>
      <c r="I4310" s="64">
        <v>-1</v>
      </c>
      <c r="J4310" s="64" t="s">
        <v>1538</v>
      </c>
      <c r="K4310" s="64" t="s">
        <v>1535</v>
      </c>
      <c r="L4310" s="64" t="s">
        <v>1535</v>
      </c>
      <c r="M4310" s="64" t="s">
        <v>236</v>
      </c>
      <c r="N4310" s="64" t="s">
        <v>254</v>
      </c>
      <c r="O4310" s="64" t="s">
        <v>568</v>
      </c>
    </row>
    <row r="4311" spans="2:15" x14ac:dyDescent="0.3">
      <c r="B4311" t="s">
        <v>1536</v>
      </c>
      <c r="C4311" t="s">
        <v>12860</v>
      </c>
      <c r="D4311" t="s">
        <v>1680</v>
      </c>
      <c r="E4311" s="64">
        <v>0</v>
      </c>
      <c r="F4311" s="64">
        <v>0</v>
      </c>
      <c r="G4311" s="47">
        <v>40367</v>
      </c>
      <c r="H4311" s="71">
        <v>12.583333333333334</v>
      </c>
      <c r="I4311" s="64">
        <v>-1</v>
      </c>
      <c r="J4311" s="64" t="s">
        <v>1538</v>
      </c>
      <c r="K4311" s="64" t="s">
        <v>2160</v>
      </c>
      <c r="L4311" s="64" t="s">
        <v>12861</v>
      </c>
      <c r="M4311" s="64" t="s">
        <v>236</v>
      </c>
      <c r="N4311" s="64" t="s">
        <v>254</v>
      </c>
      <c r="O4311" s="64" t="s">
        <v>568</v>
      </c>
    </row>
    <row r="4312" spans="2:15" x14ac:dyDescent="0.3">
      <c r="B4312" t="s">
        <v>1536</v>
      </c>
      <c r="C4312" t="s">
        <v>13048</v>
      </c>
      <c r="D4312" t="s">
        <v>2347</v>
      </c>
      <c r="E4312" s="64">
        <v>0</v>
      </c>
      <c r="F4312" s="64">
        <v>0</v>
      </c>
      <c r="G4312" s="47">
        <v>40379</v>
      </c>
      <c r="H4312" s="71">
        <v>12.583333333333334</v>
      </c>
      <c r="I4312" s="64">
        <v>270256</v>
      </c>
      <c r="J4312" s="64" t="s">
        <v>1538</v>
      </c>
      <c r="K4312" s="64" t="s">
        <v>2160</v>
      </c>
      <c r="L4312" s="64" t="s">
        <v>13049</v>
      </c>
      <c r="M4312" s="64" t="s">
        <v>236</v>
      </c>
      <c r="N4312" s="64" t="s">
        <v>254</v>
      </c>
      <c r="O4312" s="64" t="s">
        <v>568</v>
      </c>
    </row>
    <row r="4313" spans="2:15" x14ac:dyDescent="0.3">
      <c r="B4313" t="s">
        <v>1536</v>
      </c>
      <c r="C4313" t="s">
        <v>13207</v>
      </c>
      <c r="D4313" t="s">
        <v>2385</v>
      </c>
      <c r="E4313" s="64">
        <v>0</v>
      </c>
      <c r="F4313" s="64">
        <v>0</v>
      </c>
      <c r="G4313" s="47">
        <v>40389</v>
      </c>
      <c r="H4313" s="71">
        <v>12.583333333333334</v>
      </c>
      <c r="I4313" s="64">
        <v>-1</v>
      </c>
      <c r="J4313" s="64" t="s">
        <v>249</v>
      </c>
      <c r="K4313" s="64" t="s">
        <v>2160</v>
      </c>
      <c r="L4313" s="64" t="s">
        <v>4235</v>
      </c>
      <c r="M4313" s="64" t="s">
        <v>236</v>
      </c>
      <c r="N4313" s="64" t="s">
        <v>254</v>
      </c>
      <c r="O4313" s="64" t="s">
        <v>568</v>
      </c>
    </row>
    <row r="4314" spans="2:15" x14ac:dyDescent="0.3">
      <c r="B4314" t="s">
        <v>1536</v>
      </c>
      <c r="C4314" t="s">
        <v>13495</v>
      </c>
      <c r="D4314" t="s">
        <v>1916</v>
      </c>
      <c r="E4314" s="64">
        <v>2</v>
      </c>
      <c r="F4314" s="64">
        <v>9197.7999999999993</v>
      </c>
      <c r="G4314" s="47">
        <v>40365</v>
      </c>
      <c r="H4314" s="71">
        <v>12.583333333333334</v>
      </c>
      <c r="I4314" s="64">
        <v>-1</v>
      </c>
      <c r="J4314" s="64" t="s">
        <v>1538</v>
      </c>
      <c r="K4314" s="64" t="s">
        <v>2160</v>
      </c>
      <c r="L4314" s="64" t="s">
        <v>8133</v>
      </c>
      <c r="M4314" s="64" t="s">
        <v>242</v>
      </c>
      <c r="N4314" s="64" t="s">
        <v>254</v>
      </c>
      <c r="O4314" s="64" t="s">
        <v>568</v>
      </c>
    </row>
    <row r="4315" spans="2:15" x14ac:dyDescent="0.3">
      <c r="B4315" t="s">
        <v>1536</v>
      </c>
      <c r="C4315" t="s">
        <v>13610</v>
      </c>
      <c r="D4315" t="s">
        <v>2179</v>
      </c>
      <c r="E4315" s="64">
        <v>1</v>
      </c>
      <c r="F4315" s="64">
        <v>1951.46</v>
      </c>
      <c r="G4315" s="47">
        <v>40380</v>
      </c>
      <c r="H4315" s="71">
        <v>12.583333333333334</v>
      </c>
      <c r="I4315" s="64">
        <v>253386</v>
      </c>
      <c r="J4315" s="64" t="s">
        <v>249</v>
      </c>
      <c r="K4315" s="64" t="s">
        <v>2173</v>
      </c>
      <c r="L4315" s="64" t="s">
        <v>13611</v>
      </c>
      <c r="M4315" s="64" t="s">
        <v>242</v>
      </c>
      <c r="N4315" s="64" t="s">
        <v>254</v>
      </c>
      <c r="O4315" s="64" t="s">
        <v>568</v>
      </c>
    </row>
    <row r="4316" spans="2:15" x14ac:dyDescent="0.3">
      <c r="B4316" t="s">
        <v>1536</v>
      </c>
      <c r="C4316" t="s">
        <v>14367</v>
      </c>
      <c r="D4316" t="s">
        <v>1502</v>
      </c>
      <c r="E4316" s="64">
        <v>0</v>
      </c>
      <c r="F4316" s="64">
        <v>0</v>
      </c>
      <c r="G4316" s="47">
        <v>40372</v>
      </c>
      <c r="H4316" s="71">
        <v>12.583333333333334</v>
      </c>
      <c r="I4316" s="64">
        <v>-1</v>
      </c>
      <c r="J4316" s="64" t="s">
        <v>1538</v>
      </c>
      <c r="K4316" s="64" t="s">
        <v>2176</v>
      </c>
      <c r="L4316" s="64" t="s">
        <v>14368</v>
      </c>
      <c r="M4316" s="64" t="s">
        <v>236</v>
      </c>
      <c r="N4316" s="64" t="s">
        <v>254</v>
      </c>
      <c r="O4316" s="64" t="s">
        <v>568</v>
      </c>
    </row>
    <row r="4317" spans="2:15" x14ac:dyDescent="0.3">
      <c r="B4317" t="s">
        <v>1536</v>
      </c>
      <c r="C4317" t="s">
        <v>14840</v>
      </c>
      <c r="D4317" t="s">
        <v>1403</v>
      </c>
      <c r="E4317" s="64">
        <v>0</v>
      </c>
      <c r="F4317" s="64">
        <v>0</v>
      </c>
      <c r="G4317" s="47">
        <v>40364</v>
      </c>
      <c r="H4317" s="71">
        <v>12.583333333333334</v>
      </c>
      <c r="I4317" s="64">
        <v>-1</v>
      </c>
      <c r="J4317" s="64" t="s">
        <v>249</v>
      </c>
      <c r="K4317" s="64" t="s">
        <v>2160</v>
      </c>
      <c r="L4317" s="64" t="s">
        <v>7837</v>
      </c>
      <c r="M4317" s="64" t="s">
        <v>242</v>
      </c>
      <c r="N4317" s="64" t="s">
        <v>254</v>
      </c>
      <c r="O4317" s="64" t="s">
        <v>568</v>
      </c>
    </row>
    <row r="4318" spans="2:15" x14ac:dyDescent="0.3">
      <c r="B4318" t="s">
        <v>1536</v>
      </c>
      <c r="C4318" t="s">
        <v>14885</v>
      </c>
      <c r="D4318" t="s">
        <v>1686</v>
      </c>
      <c r="E4318" s="64">
        <v>0</v>
      </c>
      <c r="F4318" s="64">
        <v>0</v>
      </c>
      <c r="G4318" s="47">
        <v>40365</v>
      </c>
      <c r="H4318" s="71">
        <v>12.583333333333334</v>
      </c>
      <c r="I4318" s="64">
        <v>-1</v>
      </c>
      <c r="J4318" s="64" t="s">
        <v>249</v>
      </c>
      <c r="K4318" s="64" t="s">
        <v>2160</v>
      </c>
      <c r="L4318" s="64" t="s">
        <v>4235</v>
      </c>
      <c r="M4318" s="64" t="s">
        <v>242</v>
      </c>
      <c r="N4318" s="64" t="s">
        <v>254</v>
      </c>
      <c r="O4318" s="64" t="s">
        <v>568</v>
      </c>
    </row>
    <row r="4319" spans="2:15" x14ac:dyDescent="0.3">
      <c r="B4319" t="s">
        <v>1536</v>
      </c>
      <c r="C4319" t="s">
        <v>15351</v>
      </c>
      <c r="D4319" t="s">
        <v>1673</v>
      </c>
      <c r="E4319" s="64">
        <v>0</v>
      </c>
      <c r="F4319" s="64">
        <v>0</v>
      </c>
      <c r="G4319" s="47">
        <v>40378</v>
      </c>
      <c r="H4319" s="71">
        <v>12.583333333333334</v>
      </c>
      <c r="I4319" s="64">
        <v>-1</v>
      </c>
      <c r="J4319" s="64" t="s">
        <v>1538</v>
      </c>
      <c r="K4319" s="64" t="s">
        <v>2173</v>
      </c>
      <c r="L4319" s="64" t="s">
        <v>4253</v>
      </c>
      <c r="M4319" s="64" t="s">
        <v>242</v>
      </c>
      <c r="N4319" s="64" t="s">
        <v>254</v>
      </c>
      <c r="O4319" s="64" t="s">
        <v>568</v>
      </c>
    </row>
    <row r="4320" spans="2:15" x14ac:dyDescent="0.3">
      <c r="B4320" t="s">
        <v>1536</v>
      </c>
      <c r="C4320" t="s">
        <v>15498</v>
      </c>
      <c r="D4320" t="s">
        <v>2036</v>
      </c>
      <c r="E4320" s="64">
        <v>0</v>
      </c>
      <c r="F4320" s="64">
        <v>0</v>
      </c>
      <c r="G4320" s="47">
        <v>40373</v>
      </c>
      <c r="H4320" s="71">
        <v>12.583333333333334</v>
      </c>
      <c r="I4320" s="64">
        <v>-1</v>
      </c>
      <c r="J4320" s="64" t="s">
        <v>249</v>
      </c>
      <c r="K4320" s="64" t="s">
        <v>2160</v>
      </c>
      <c r="L4320" s="64" t="s">
        <v>2936</v>
      </c>
      <c r="M4320" s="64" t="s">
        <v>246</v>
      </c>
      <c r="N4320" s="64" t="s">
        <v>254</v>
      </c>
      <c r="O4320" s="64" t="s">
        <v>568</v>
      </c>
    </row>
    <row r="4321" spans="2:15" x14ac:dyDescent="0.3">
      <c r="B4321" t="s">
        <v>1536</v>
      </c>
      <c r="C4321" t="s">
        <v>16477</v>
      </c>
      <c r="D4321" t="s">
        <v>368</v>
      </c>
      <c r="E4321" s="64">
        <v>0</v>
      </c>
      <c r="F4321" s="64">
        <v>0</v>
      </c>
      <c r="G4321" s="47">
        <v>40387</v>
      </c>
      <c r="H4321" s="71">
        <v>12.583333333333334</v>
      </c>
      <c r="I4321" s="64">
        <v>-1</v>
      </c>
      <c r="J4321" s="64" t="s">
        <v>1538</v>
      </c>
      <c r="K4321" s="64" t="s">
        <v>2160</v>
      </c>
      <c r="L4321" s="64" t="s">
        <v>6646</v>
      </c>
      <c r="M4321" s="64" t="s">
        <v>242</v>
      </c>
      <c r="N4321" s="64" t="s">
        <v>254</v>
      </c>
      <c r="O4321" s="64" t="s">
        <v>568</v>
      </c>
    </row>
    <row r="4322" spans="2:15" x14ac:dyDescent="0.3">
      <c r="B4322" t="s">
        <v>1536</v>
      </c>
      <c r="C4322" t="s">
        <v>17005</v>
      </c>
      <c r="D4322" t="s">
        <v>378</v>
      </c>
      <c r="E4322" s="64">
        <v>0</v>
      </c>
      <c r="F4322" s="64">
        <v>0</v>
      </c>
      <c r="G4322" s="47">
        <v>40385</v>
      </c>
      <c r="H4322" s="71">
        <v>12.583333333333334</v>
      </c>
      <c r="I4322" s="64">
        <v>-1</v>
      </c>
      <c r="J4322" s="64" t="s">
        <v>1538</v>
      </c>
      <c r="K4322" s="64" t="s">
        <v>1535</v>
      </c>
      <c r="L4322" s="64" t="s">
        <v>1535</v>
      </c>
      <c r="M4322" s="64" t="s">
        <v>242</v>
      </c>
      <c r="N4322" s="64" t="s">
        <v>254</v>
      </c>
      <c r="O4322" s="64" t="s">
        <v>568</v>
      </c>
    </row>
    <row r="4323" spans="2:15" x14ac:dyDescent="0.3">
      <c r="B4323" t="s">
        <v>1536</v>
      </c>
      <c r="C4323" t="s">
        <v>17053</v>
      </c>
      <c r="D4323" t="s">
        <v>445</v>
      </c>
      <c r="E4323" s="64">
        <v>0</v>
      </c>
      <c r="F4323" s="64">
        <v>0</v>
      </c>
      <c r="G4323" s="47">
        <v>40390</v>
      </c>
      <c r="H4323" s="71">
        <v>12.583333333333334</v>
      </c>
      <c r="I4323" s="64">
        <v>-1</v>
      </c>
      <c r="J4323" s="64" t="s">
        <v>1538</v>
      </c>
      <c r="K4323" s="64" t="s">
        <v>2176</v>
      </c>
      <c r="L4323" s="64" t="s">
        <v>14219</v>
      </c>
      <c r="M4323" s="64" t="s">
        <v>242</v>
      </c>
      <c r="N4323" s="64" t="s">
        <v>254</v>
      </c>
      <c r="O4323" s="64" t="s">
        <v>568</v>
      </c>
    </row>
    <row r="4324" spans="2:15" x14ac:dyDescent="0.3">
      <c r="B4324" t="s">
        <v>1536</v>
      </c>
      <c r="C4324" t="s">
        <v>12355</v>
      </c>
      <c r="D4324" t="s">
        <v>2744</v>
      </c>
      <c r="E4324" s="64">
        <v>0</v>
      </c>
      <c r="F4324" s="64">
        <v>0</v>
      </c>
      <c r="G4324" s="47">
        <v>40334</v>
      </c>
      <c r="H4324" s="71">
        <v>12.666666666666666</v>
      </c>
      <c r="I4324" s="64">
        <v>-1</v>
      </c>
      <c r="J4324" s="64" t="s">
        <v>1538</v>
      </c>
      <c r="K4324" s="64" t="s">
        <v>1535</v>
      </c>
      <c r="L4324" s="64" t="s">
        <v>1535</v>
      </c>
      <c r="M4324" s="64" t="s">
        <v>236</v>
      </c>
      <c r="N4324" s="64" t="s">
        <v>254</v>
      </c>
      <c r="O4324" s="64" t="s">
        <v>568</v>
      </c>
    </row>
    <row r="4325" spans="2:15" x14ac:dyDescent="0.3">
      <c r="B4325" t="s">
        <v>1536</v>
      </c>
      <c r="C4325" t="s">
        <v>12635</v>
      </c>
      <c r="D4325" t="s">
        <v>467</v>
      </c>
      <c r="E4325" s="64">
        <v>0</v>
      </c>
      <c r="F4325" s="64">
        <v>0</v>
      </c>
      <c r="G4325" s="47">
        <v>40359</v>
      </c>
      <c r="H4325" s="71">
        <v>12.666666666666666</v>
      </c>
      <c r="I4325" s="64">
        <v>-1</v>
      </c>
      <c r="J4325" s="64" t="s">
        <v>1538</v>
      </c>
      <c r="K4325" s="64" t="s">
        <v>1535</v>
      </c>
      <c r="L4325" s="64" t="s">
        <v>1535</v>
      </c>
      <c r="M4325" s="64" t="s">
        <v>242</v>
      </c>
      <c r="N4325" s="64" t="s">
        <v>254</v>
      </c>
      <c r="O4325" s="64" t="s">
        <v>568</v>
      </c>
    </row>
    <row r="4326" spans="2:15" x14ac:dyDescent="0.3">
      <c r="B4326" t="s">
        <v>1536</v>
      </c>
      <c r="C4326" t="s">
        <v>12935</v>
      </c>
      <c r="D4326" t="s">
        <v>1564</v>
      </c>
      <c r="E4326" s="64">
        <v>0</v>
      </c>
      <c r="F4326" s="64">
        <v>0</v>
      </c>
      <c r="G4326" s="47">
        <v>40358</v>
      </c>
      <c r="H4326" s="71">
        <v>12.666666666666666</v>
      </c>
      <c r="I4326" s="64">
        <v>-1</v>
      </c>
      <c r="J4326" s="64" t="s">
        <v>1538</v>
      </c>
      <c r="K4326" s="64" t="s">
        <v>2176</v>
      </c>
      <c r="L4326" s="64" t="s">
        <v>12936</v>
      </c>
      <c r="M4326" s="64" t="s">
        <v>242</v>
      </c>
      <c r="N4326" s="64" t="s">
        <v>254</v>
      </c>
      <c r="O4326" s="64" t="s">
        <v>568</v>
      </c>
    </row>
    <row r="4327" spans="2:15" x14ac:dyDescent="0.3">
      <c r="B4327" t="s">
        <v>1536</v>
      </c>
      <c r="C4327" t="s">
        <v>13293</v>
      </c>
      <c r="D4327" t="s">
        <v>2066</v>
      </c>
      <c r="E4327" s="64">
        <v>0</v>
      </c>
      <c r="F4327" s="64">
        <v>0</v>
      </c>
      <c r="G4327" s="47">
        <v>40354</v>
      </c>
      <c r="H4327" s="71">
        <v>12.666666666666666</v>
      </c>
      <c r="I4327" s="64">
        <v>-1</v>
      </c>
      <c r="J4327" s="64" t="s">
        <v>1538</v>
      </c>
      <c r="K4327" s="64" t="s">
        <v>2160</v>
      </c>
      <c r="L4327" s="64" t="s">
        <v>13294</v>
      </c>
      <c r="M4327" s="64" t="s">
        <v>236</v>
      </c>
      <c r="N4327" s="64" t="s">
        <v>254</v>
      </c>
      <c r="O4327" s="64" t="s">
        <v>568</v>
      </c>
    </row>
    <row r="4328" spans="2:15" x14ac:dyDescent="0.3">
      <c r="B4328" t="s">
        <v>1536</v>
      </c>
      <c r="C4328" t="s">
        <v>13729</v>
      </c>
      <c r="D4328" t="s">
        <v>256</v>
      </c>
      <c r="E4328" s="64">
        <v>0</v>
      </c>
      <c r="F4328" s="64">
        <v>0</v>
      </c>
      <c r="G4328" s="47">
        <v>40358</v>
      </c>
      <c r="H4328" s="71">
        <v>12.666666666666666</v>
      </c>
      <c r="I4328" s="64">
        <v>-1</v>
      </c>
      <c r="J4328" s="64" t="s">
        <v>1538</v>
      </c>
      <c r="K4328" s="64" t="s">
        <v>2160</v>
      </c>
      <c r="L4328" s="64" t="s">
        <v>2936</v>
      </c>
      <c r="M4328" s="64" t="s">
        <v>236</v>
      </c>
      <c r="N4328" s="64" t="s">
        <v>254</v>
      </c>
      <c r="O4328" s="64" t="s">
        <v>568</v>
      </c>
    </row>
    <row r="4329" spans="2:15" x14ac:dyDescent="0.3">
      <c r="B4329" t="s">
        <v>1536</v>
      </c>
      <c r="C4329" t="s">
        <v>14117</v>
      </c>
      <c r="D4329" t="s">
        <v>13308</v>
      </c>
      <c r="E4329" s="64">
        <v>0</v>
      </c>
      <c r="F4329" s="64">
        <v>0</v>
      </c>
      <c r="G4329" s="47">
        <v>40331</v>
      </c>
      <c r="H4329" s="71">
        <v>12.666666666666666</v>
      </c>
      <c r="I4329" s="64">
        <v>-1</v>
      </c>
      <c r="J4329" s="64" t="s">
        <v>1538</v>
      </c>
      <c r="K4329" s="64" t="s">
        <v>2160</v>
      </c>
      <c r="L4329" s="64" t="s">
        <v>2936</v>
      </c>
      <c r="M4329" s="64" t="s">
        <v>236</v>
      </c>
      <c r="N4329" s="64" t="s">
        <v>254</v>
      </c>
      <c r="O4329" s="64" t="s">
        <v>568</v>
      </c>
    </row>
    <row r="4330" spans="2:15" x14ac:dyDescent="0.3">
      <c r="B4330" t="s">
        <v>1536</v>
      </c>
      <c r="C4330" t="s">
        <v>11412</v>
      </c>
      <c r="D4330" t="s">
        <v>2519</v>
      </c>
      <c r="E4330" s="64">
        <v>0</v>
      </c>
      <c r="F4330" s="64">
        <v>0</v>
      </c>
      <c r="G4330" s="47">
        <v>40341</v>
      </c>
      <c r="H4330" s="71">
        <v>12.666666666666666</v>
      </c>
      <c r="I4330" s="64">
        <v>110457</v>
      </c>
      <c r="J4330" s="64" t="s">
        <v>249</v>
      </c>
      <c r="K4330" s="64" t="s">
        <v>2160</v>
      </c>
      <c r="L4330" s="64" t="s">
        <v>2992</v>
      </c>
      <c r="M4330" s="64" t="s">
        <v>241</v>
      </c>
      <c r="N4330" s="64" t="s">
        <v>254</v>
      </c>
      <c r="O4330" s="64" t="s">
        <v>568</v>
      </c>
    </row>
    <row r="4331" spans="2:15" x14ac:dyDescent="0.3">
      <c r="B4331" t="s">
        <v>1536</v>
      </c>
      <c r="C4331" t="s">
        <v>14624</v>
      </c>
      <c r="D4331" t="s">
        <v>1586</v>
      </c>
      <c r="E4331" s="64">
        <v>2</v>
      </c>
      <c r="F4331" s="64">
        <v>9555.7199999999993</v>
      </c>
      <c r="G4331" s="47">
        <v>40352</v>
      </c>
      <c r="H4331" s="71">
        <v>12.666666666666666</v>
      </c>
      <c r="I4331" s="64">
        <v>-1</v>
      </c>
      <c r="J4331" s="64" t="s">
        <v>1538</v>
      </c>
      <c r="K4331" s="64" t="s">
        <v>2176</v>
      </c>
      <c r="L4331" s="64" t="s">
        <v>12322</v>
      </c>
      <c r="M4331" s="64" t="s">
        <v>236</v>
      </c>
      <c r="N4331" s="64" t="s">
        <v>254</v>
      </c>
      <c r="O4331" s="64" t="s">
        <v>568</v>
      </c>
    </row>
    <row r="4332" spans="2:15" x14ac:dyDescent="0.3">
      <c r="B4332" t="s">
        <v>1536</v>
      </c>
      <c r="C4332" t="s">
        <v>11836</v>
      </c>
      <c r="D4332" t="s">
        <v>2191</v>
      </c>
      <c r="E4332" s="64">
        <v>0</v>
      </c>
      <c r="F4332" s="64">
        <v>0</v>
      </c>
      <c r="G4332" s="47">
        <v>40359</v>
      </c>
      <c r="H4332" s="71">
        <v>12.666666666666666</v>
      </c>
      <c r="I4332" s="64">
        <v>114177</v>
      </c>
      <c r="J4332" s="64" t="s">
        <v>1538</v>
      </c>
      <c r="K4332" s="64" t="s">
        <v>2160</v>
      </c>
      <c r="L4332" s="64" t="s">
        <v>11837</v>
      </c>
      <c r="M4332" s="64" t="s">
        <v>242</v>
      </c>
      <c r="N4332" s="64" t="s">
        <v>254</v>
      </c>
      <c r="O4332" s="64" t="s">
        <v>568</v>
      </c>
    </row>
    <row r="4333" spans="2:15" x14ac:dyDescent="0.3">
      <c r="B4333" t="s">
        <v>1536</v>
      </c>
      <c r="C4333" t="s">
        <v>15106</v>
      </c>
      <c r="D4333" t="s">
        <v>1772</v>
      </c>
      <c r="E4333" s="64">
        <v>0</v>
      </c>
      <c r="F4333" s="64">
        <v>0</v>
      </c>
      <c r="G4333" s="47">
        <v>40330</v>
      </c>
      <c r="H4333" s="71">
        <v>12.666666666666666</v>
      </c>
      <c r="I4333" s="64">
        <v>-1</v>
      </c>
      <c r="J4333" s="64" t="s">
        <v>1538</v>
      </c>
      <c r="K4333" s="64" t="s">
        <v>2160</v>
      </c>
      <c r="L4333" s="64" t="s">
        <v>2992</v>
      </c>
      <c r="M4333" s="64" t="s">
        <v>236</v>
      </c>
      <c r="N4333" s="64" t="s">
        <v>254</v>
      </c>
      <c r="O4333" s="64" t="s">
        <v>568</v>
      </c>
    </row>
    <row r="4334" spans="2:15" x14ac:dyDescent="0.3">
      <c r="B4334" t="s">
        <v>1536</v>
      </c>
      <c r="C4334" t="s">
        <v>15356</v>
      </c>
      <c r="D4334" t="s">
        <v>2320</v>
      </c>
      <c r="E4334" s="64">
        <v>0</v>
      </c>
      <c r="F4334" s="64">
        <v>0</v>
      </c>
      <c r="G4334" s="47">
        <v>40352</v>
      </c>
      <c r="H4334" s="71">
        <v>12.666666666666666</v>
      </c>
      <c r="I4334" s="64">
        <v>152478</v>
      </c>
      <c r="J4334" s="64" t="s">
        <v>1538</v>
      </c>
      <c r="K4334" s="64" t="s">
        <v>2176</v>
      </c>
      <c r="L4334" s="64" t="s">
        <v>13804</v>
      </c>
      <c r="M4334" s="64" t="s">
        <v>236</v>
      </c>
      <c r="N4334" s="64" t="s">
        <v>254</v>
      </c>
      <c r="O4334" s="64" t="s">
        <v>568</v>
      </c>
    </row>
    <row r="4335" spans="2:15" x14ac:dyDescent="0.3">
      <c r="B4335" t="s">
        <v>1536</v>
      </c>
      <c r="C4335" t="s">
        <v>15428</v>
      </c>
      <c r="D4335" t="s">
        <v>1463</v>
      </c>
      <c r="E4335" s="64">
        <v>0</v>
      </c>
      <c r="F4335" s="64">
        <v>0</v>
      </c>
      <c r="G4335" s="47">
        <v>40330</v>
      </c>
      <c r="H4335" s="71">
        <v>12.666666666666666</v>
      </c>
      <c r="I4335" s="64">
        <v>-1</v>
      </c>
      <c r="J4335" s="64" t="s">
        <v>1538</v>
      </c>
      <c r="K4335" s="64" t="s">
        <v>2173</v>
      </c>
      <c r="L4335" s="64" t="s">
        <v>13282</v>
      </c>
      <c r="M4335" s="64" t="s">
        <v>246</v>
      </c>
      <c r="N4335" s="64" t="s">
        <v>254</v>
      </c>
      <c r="O4335" s="64" t="s">
        <v>568</v>
      </c>
    </row>
    <row r="4336" spans="2:15" x14ac:dyDescent="0.3">
      <c r="B4336" t="s">
        <v>1536</v>
      </c>
      <c r="C4336" t="s">
        <v>15615</v>
      </c>
      <c r="D4336" t="s">
        <v>1563</v>
      </c>
      <c r="E4336" s="64">
        <v>1</v>
      </c>
      <c r="F4336" s="64">
        <v>3188.21</v>
      </c>
      <c r="G4336" s="47">
        <v>40359</v>
      </c>
      <c r="H4336" s="71">
        <v>12.666666666666666</v>
      </c>
      <c r="I4336" s="64">
        <v>-1</v>
      </c>
      <c r="J4336" s="64" t="s">
        <v>249</v>
      </c>
      <c r="K4336" s="64" t="s">
        <v>2160</v>
      </c>
      <c r="L4336" s="64" t="s">
        <v>2936</v>
      </c>
      <c r="M4336" s="64" t="s">
        <v>236</v>
      </c>
      <c r="N4336" s="64" t="s">
        <v>254</v>
      </c>
      <c r="O4336" s="64" t="s">
        <v>568</v>
      </c>
    </row>
    <row r="4337" spans="2:15" x14ac:dyDescent="0.3">
      <c r="B4337" t="s">
        <v>1536</v>
      </c>
      <c r="C4337" t="s">
        <v>15646</v>
      </c>
      <c r="D4337" t="s">
        <v>1428</v>
      </c>
      <c r="E4337" s="64">
        <v>0</v>
      </c>
      <c r="F4337" s="64">
        <v>0</v>
      </c>
      <c r="G4337" s="47">
        <v>40352</v>
      </c>
      <c r="H4337" s="71">
        <v>12.666666666666666</v>
      </c>
      <c r="I4337" s="64">
        <v>-1</v>
      </c>
      <c r="J4337" s="64" t="s">
        <v>249</v>
      </c>
      <c r="K4337" s="64" t="s">
        <v>2173</v>
      </c>
      <c r="L4337" s="64" t="s">
        <v>2470</v>
      </c>
      <c r="M4337" s="64" t="s">
        <v>242</v>
      </c>
      <c r="N4337" s="64" t="s">
        <v>254</v>
      </c>
      <c r="O4337" s="64" t="s">
        <v>568</v>
      </c>
    </row>
    <row r="4338" spans="2:15" x14ac:dyDescent="0.3">
      <c r="B4338" t="s">
        <v>1536</v>
      </c>
      <c r="C4338" t="s">
        <v>15778</v>
      </c>
      <c r="D4338" t="s">
        <v>1650</v>
      </c>
      <c r="E4338" s="64">
        <v>1</v>
      </c>
      <c r="F4338" s="64">
        <v>4304.3900000000003</v>
      </c>
      <c r="G4338" s="47">
        <v>40333</v>
      </c>
      <c r="H4338" s="71">
        <v>12.666666666666666</v>
      </c>
      <c r="I4338" s="64">
        <v>-1</v>
      </c>
      <c r="J4338" s="64" t="s">
        <v>249</v>
      </c>
      <c r="K4338" s="64" t="s">
        <v>2173</v>
      </c>
      <c r="L4338" s="64" t="s">
        <v>15779</v>
      </c>
      <c r="M4338" s="64" t="s">
        <v>236</v>
      </c>
      <c r="N4338" s="64" t="s">
        <v>254</v>
      </c>
      <c r="O4338" s="64" t="s">
        <v>568</v>
      </c>
    </row>
    <row r="4339" spans="2:15" x14ac:dyDescent="0.3">
      <c r="B4339" t="s">
        <v>1536</v>
      </c>
      <c r="C4339" t="s">
        <v>16091</v>
      </c>
      <c r="D4339" t="s">
        <v>1754</v>
      </c>
      <c r="E4339" s="64">
        <v>0</v>
      </c>
      <c r="F4339" s="64">
        <v>0</v>
      </c>
      <c r="G4339" s="47">
        <v>40330</v>
      </c>
      <c r="H4339" s="71">
        <v>12.666666666666666</v>
      </c>
      <c r="I4339" s="64">
        <v>-1</v>
      </c>
      <c r="J4339" s="64" t="s">
        <v>1538</v>
      </c>
      <c r="K4339" s="64" t="s">
        <v>2160</v>
      </c>
      <c r="L4339" s="64" t="s">
        <v>2925</v>
      </c>
      <c r="M4339" s="64" t="s">
        <v>242</v>
      </c>
      <c r="N4339" s="64" t="s">
        <v>254</v>
      </c>
      <c r="O4339" s="64" t="s">
        <v>568</v>
      </c>
    </row>
    <row r="4340" spans="2:15" x14ac:dyDescent="0.3">
      <c r="B4340" t="s">
        <v>1536</v>
      </c>
      <c r="C4340" t="s">
        <v>16687</v>
      </c>
      <c r="D4340" t="s">
        <v>1731</v>
      </c>
      <c r="E4340" s="64">
        <v>1</v>
      </c>
      <c r="F4340" s="64">
        <v>1951.46</v>
      </c>
      <c r="G4340" s="47">
        <v>40354</v>
      </c>
      <c r="H4340" s="71">
        <v>12.666666666666666</v>
      </c>
      <c r="I4340" s="64">
        <v>-1</v>
      </c>
      <c r="J4340" s="64" t="s">
        <v>1538</v>
      </c>
      <c r="K4340" s="64" t="s">
        <v>2176</v>
      </c>
      <c r="L4340" s="64" t="s">
        <v>12873</v>
      </c>
      <c r="M4340" s="64" t="s">
        <v>241</v>
      </c>
      <c r="N4340" s="64" t="s">
        <v>254</v>
      </c>
      <c r="O4340" s="64" t="s">
        <v>568</v>
      </c>
    </row>
    <row r="4341" spans="2:15" x14ac:dyDescent="0.3">
      <c r="B4341" t="s">
        <v>1536</v>
      </c>
      <c r="C4341" t="s">
        <v>13493</v>
      </c>
      <c r="D4341" t="s">
        <v>13494</v>
      </c>
      <c r="E4341" s="64">
        <v>0</v>
      </c>
      <c r="F4341" s="64">
        <v>0</v>
      </c>
      <c r="G4341" s="47">
        <v>40313</v>
      </c>
      <c r="H4341" s="71">
        <v>12.75</v>
      </c>
      <c r="I4341" s="64">
        <v>-1</v>
      </c>
      <c r="J4341" s="64" t="s">
        <v>249</v>
      </c>
      <c r="K4341" s="64" t="s">
        <v>2173</v>
      </c>
      <c r="L4341" s="64" t="s">
        <v>2595</v>
      </c>
      <c r="M4341" s="64" t="s">
        <v>236</v>
      </c>
      <c r="N4341" s="64" t="s">
        <v>254</v>
      </c>
      <c r="O4341" s="64" t="s">
        <v>568</v>
      </c>
    </row>
    <row r="4342" spans="2:15" x14ac:dyDescent="0.3">
      <c r="B4342" t="s">
        <v>1536</v>
      </c>
      <c r="C4342" t="s">
        <v>14385</v>
      </c>
      <c r="D4342" t="s">
        <v>1615</v>
      </c>
      <c r="E4342" s="64">
        <v>0</v>
      </c>
      <c r="F4342" s="64">
        <v>0</v>
      </c>
      <c r="G4342" s="47">
        <v>40313</v>
      </c>
      <c r="H4342" s="71">
        <v>12.75</v>
      </c>
      <c r="I4342" s="64">
        <v>-1</v>
      </c>
      <c r="J4342" s="64" t="s">
        <v>249</v>
      </c>
      <c r="K4342" s="64" t="s">
        <v>2176</v>
      </c>
      <c r="L4342" s="64" t="s">
        <v>14386</v>
      </c>
      <c r="M4342" s="64" t="s">
        <v>236</v>
      </c>
      <c r="N4342" s="64" t="s">
        <v>254</v>
      </c>
      <c r="O4342" s="64" t="s">
        <v>568</v>
      </c>
    </row>
    <row r="4343" spans="2:15" x14ac:dyDescent="0.3">
      <c r="B4343" t="s">
        <v>1536</v>
      </c>
      <c r="C4343" t="s">
        <v>15234</v>
      </c>
      <c r="D4343" t="s">
        <v>1625</v>
      </c>
      <c r="E4343" s="64">
        <v>0</v>
      </c>
      <c r="F4343" s="64">
        <v>0</v>
      </c>
      <c r="G4343" s="47">
        <v>40327</v>
      </c>
      <c r="H4343" s="71">
        <v>12.75</v>
      </c>
      <c r="I4343" s="64">
        <v>-1</v>
      </c>
      <c r="J4343" s="64" t="s">
        <v>1538</v>
      </c>
      <c r="K4343" s="64" t="s">
        <v>2176</v>
      </c>
      <c r="L4343" s="64" t="s">
        <v>15235</v>
      </c>
      <c r="M4343" s="64" t="s">
        <v>236</v>
      </c>
      <c r="N4343" s="64" t="s">
        <v>254</v>
      </c>
      <c r="O4343" s="64" t="s">
        <v>568</v>
      </c>
    </row>
    <row r="4344" spans="2:15" x14ac:dyDescent="0.3">
      <c r="B4344" t="s">
        <v>1536</v>
      </c>
      <c r="C4344" t="s">
        <v>15355</v>
      </c>
      <c r="D4344" t="s">
        <v>13492</v>
      </c>
      <c r="E4344" s="64">
        <v>0</v>
      </c>
      <c r="F4344" s="64">
        <v>0</v>
      </c>
      <c r="G4344" s="47">
        <v>40329</v>
      </c>
      <c r="H4344" s="71">
        <v>12.75</v>
      </c>
      <c r="I4344" s="64">
        <v>-1</v>
      </c>
      <c r="J4344" s="64" t="s">
        <v>249</v>
      </c>
      <c r="K4344" s="64" t="s">
        <v>2160</v>
      </c>
      <c r="L4344" s="64" t="s">
        <v>12859</v>
      </c>
      <c r="M4344" s="64" t="s">
        <v>246</v>
      </c>
      <c r="N4344" s="64" t="s">
        <v>254</v>
      </c>
      <c r="O4344" s="64" t="s">
        <v>568</v>
      </c>
    </row>
    <row r="4345" spans="2:15" x14ac:dyDescent="0.3">
      <c r="B4345" t="s">
        <v>1536</v>
      </c>
      <c r="C4345" t="s">
        <v>15824</v>
      </c>
      <c r="D4345" t="s">
        <v>1721</v>
      </c>
      <c r="E4345" s="64">
        <v>0</v>
      </c>
      <c r="F4345" s="64">
        <v>0</v>
      </c>
      <c r="G4345" s="47">
        <v>40325</v>
      </c>
      <c r="H4345" s="71">
        <v>12.75</v>
      </c>
      <c r="I4345" s="64">
        <v>-1</v>
      </c>
      <c r="J4345" s="64" t="s">
        <v>1538</v>
      </c>
      <c r="K4345" s="64" t="s">
        <v>2176</v>
      </c>
      <c r="L4345" s="64" t="s">
        <v>12873</v>
      </c>
      <c r="M4345" s="64" t="s">
        <v>236</v>
      </c>
      <c r="N4345" s="64" t="s">
        <v>254</v>
      </c>
      <c r="O4345" s="64" t="s">
        <v>568</v>
      </c>
    </row>
    <row r="4346" spans="2:15" x14ac:dyDescent="0.3">
      <c r="B4346" t="s">
        <v>1536</v>
      </c>
      <c r="C4346" t="s">
        <v>16526</v>
      </c>
      <c r="D4346" t="s">
        <v>2175</v>
      </c>
      <c r="E4346" s="64">
        <v>0</v>
      </c>
      <c r="F4346" s="64">
        <v>0</v>
      </c>
      <c r="G4346" s="47">
        <v>40323</v>
      </c>
      <c r="H4346" s="71">
        <v>12.75</v>
      </c>
      <c r="I4346" s="64">
        <v>191101</v>
      </c>
      <c r="J4346" s="64" t="s">
        <v>1538</v>
      </c>
      <c r="K4346" s="64" t="s">
        <v>2160</v>
      </c>
      <c r="L4346" s="64" t="s">
        <v>16527</v>
      </c>
      <c r="M4346" s="64" t="s">
        <v>236</v>
      </c>
      <c r="N4346" s="64" t="s">
        <v>254</v>
      </c>
      <c r="O4346" s="64" t="s">
        <v>568</v>
      </c>
    </row>
    <row r="4347" spans="2:15" x14ac:dyDescent="0.3">
      <c r="B4347" t="s">
        <v>1536</v>
      </c>
      <c r="C4347" t="s">
        <v>17213</v>
      </c>
      <c r="D4347" t="s">
        <v>470</v>
      </c>
      <c r="E4347" s="64">
        <v>1</v>
      </c>
      <c r="F4347" s="64">
        <v>14554.12</v>
      </c>
      <c r="G4347" s="47">
        <v>40329</v>
      </c>
      <c r="H4347" s="71">
        <v>12.75</v>
      </c>
      <c r="I4347" s="64">
        <v>-1</v>
      </c>
      <c r="J4347" s="64" t="s">
        <v>249</v>
      </c>
      <c r="K4347" s="64" t="s">
        <v>1535</v>
      </c>
      <c r="L4347" s="64" t="s">
        <v>1535</v>
      </c>
      <c r="M4347" s="64" t="s">
        <v>236</v>
      </c>
      <c r="N4347" s="64" t="s">
        <v>254</v>
      </c>
      <c r="O4347" s="64" t="s">
        <v>568</v>
      </c>
    </row>
    <row r="4348" spans="2:15" x14ac:dyDescent="0.3">
      <c r="B4348" t="s">
        <v>1536</v>
      </c>
      <c r="C4348" t="s">
        <v>17404</v>
      </c>
      <c r="D4348" t="s">
        <v>1649</v>
      </c>
      <c r="E4348" s="64">
        <v>1</v>
      </c>
      <c r="F4348" s="64">
        <v>14554.12</v>
      </c>
      <c r="G4348" s="47">
        <v>40313</v>
      </c>
      <c r="H4348" s="71">
        <v>12.75</v>
      </c>
      <c r="I4348" s="64">
        <v>-1</v>
      </c>
      <c r="J4348" s="64" t="s">
        <v>249</v>
      </c>
      <c r="K4348" s="64" t="s">
        <v>1535</v>
      </c>
      <c r="L4348" s="64" t="s">
        <v>1535</v>
      </c>
      <c r="M4348" s="64" t="s">
        <v>236</v>
      </c>
      <c r="N4348" s="64" t="s">
        <v>254</v>
      </c>
      <c r="O4348" s="64" t="s">
        <v>568</v>
      </c>
    </row>
    <row r="4349" spans="2:15" x14ac:dyDescent="0.3">
      <c r="B4349" t="s">
        <v>1536</v>
      </c>
      <c r="C4349" t="s">
        <v>17578</v>
      </c>
      <c r="D4349" t="s">
        <v>319</v>
      </c>
      <c r="E4349" s="64">
        <v>0</v>
      </c>
      <c r="F4349" s="64">
        <v>0</v>
      </c>
      <c r="G4349" s="47">
        <v>40325</v>
      </c>
      <c r="H4349" s="71">
        <v>12.75</v>
      </c>
      <c r="I4349" s="64">
        <v>-1</v>
      </c>
      <c r="J4349" s="64" t="s">
        <v>1538</v>
      </c>
      <c r="K4349" s="64" t="s">
        <v>1535</v>
      </c>
      <c r="L4349" s="64" t="s">
        <v>1535</v>
      </c>
      <c r="M4349" s="64" t="s">
        <v>241</v>
      </c>
      <c r="N4349" s="64" t="s">
        <v>254</v>
      </c>
      <c r="O4349" s="64" t="s">
        <v>568</v>
      </c>
    </row>
    <row r="4350" spans="2:15" x14ac:dyDescent="0.3">
      <c r="B4350" t="s">
        <v>1536</v>
      </c>
      <c r="C4350" t="s">
        <v>17598</v>
      </c>
      <c r="D4350" t="s">
        <v>1593</v>
      </c>
      <c r="E4350" s="64">
        <v>0</v>
      </c>
      <c r="F4350" s="64">
        <v>0</v>
      </c>
      <c r="G4350" s="47">
        <v>40319</v>
      </c>
      <c r="H4350" s="71">
        <v>12.75</v>
      </c>
      <c r="I4350" s="64">
        <v>-1</v>
      </c>
      <c r="J4350" s="64" t="s">
        <v>249</v>
      </c>
      <c r="K4350" s="64" t="s">
        <v>1535</v>
      </c>
      <c r="L4350" s="64" t="s">
        <v>1535</v>
      </c>
      <c r="M4350" s="64" t="s">
        <v>236</v>
      </c>
      <c r="N4350" s="64" t="s">
        <v>254</v>
      </c>
      <c r="O4350" s="64" t="s">
        <v>568</v>
      </c>
    </row>
    <row r="4351" spans="2:15" x14ac:dyDescent="0.3">
      <c r="B4351" t="s">
        <v>1536</v>
      </c>
      <c r="C4351" t="s">
        <v>17602</v>
      </c>
      <c r="D4351" t="s">
        <v>1573</v>
      </c>
      <c r="E4351" s="64">
        <v>1</v>
      </c>
      <c r="F4351" s="64">
        <v>389.49</v>
      </c>
      <c r="G4351" s="47">
        <v>40329</v>
      </c>
      <c r="H4351" s="71">
        <v>12.75</v>
      </c>
      <c r="I4351" s="64">
        <v>-1</v>
      </c>
      <c r="J4351" s="64" t="s">
        <v>1538</v>
      </c>
      <c r="K4351" s="64" t="s">
        <v>1535</v>
      </c>
      <c r="L4351" s="64" t="s">
        <v>1535</v>
      </c>
      <c r="M4351" s="64" t="s">
        <v>242</v>
      </c>
      <c r="N4351" s="64" t="s">
        <v>254</v>
      </c>
      <c r="O4351" s="64" t="s">
        <v>568</v>
      </c>
    </row>
    <row r="4352" spans="2:15" x14ac:dyDescent="0.3">
      <c r="B4352" t="s">
        <v>1536</v>
      </c>
      <c r="C4352" t="s">
        <v>13167</v>
      </c>
      <c r="D4352" t="s">
        <v>1884</v>
      </c>
      <c r="E4352" s="64">
        <v>0</v>
      </c>
      <c r="F4352" s="64">
        <v>0</v>
      </c>
      <c r="G4352" s="47">
        <v>40294</v>
      </c>
      <c r="H4352" s="71">
        <v>12.833333333333334</v>
      </c>
      <c r="I4352" s="64">
        <v>-1</v>
      </c>
      <c r="J4352" s="64" t="s">
        <v>1538</v>
      </c>
      <c r="K4352" s="64" t="s">
        <v>2160</v>
      </c>
      <c r="L4352" s="64" t="s">
        <v>13168</v>
      </c>
      <c r="M4352" s="64" t="s">
        <v>236</v>
      </c>
      <c r="N4352" s="64" t="s">
        <v>254</v>
      </c>
      <c r="O4352" s="64" t="s">
        <v>568</v>
      </c>
    </row>
    <row r="4353" spans="2:15" x14ac:dyDescent="0.3">
      <c r="B4353" t="s">
        <v>1536</v>
      </c>
      <c r="C4353" t="s">
        <v>13372</v>
      </c>
      <c r="D4353" t="s">
        <v>2120</v>
      </c>
      <c r="E4353" s="64">
        <v>0</v>
      </c>
      <c r="F4353" s="64">
        <v>0</v>
      </c>
      <c r="G4353" s="47">
        <v>40285</v>
      </c>
      <c r="H4353" s="71">
        <v>12.833333333333334</v>
      </c>
      <c r="I4353" s="64">
        <v>-1</v>
      </c>
      <c r="J4353" s="64" t="s">
        <v>1538</v>
      </c>
      <c r="K4353" s="64" t="s">
        <v>2173</v>
      </c>
      <c r="L4353" s="64" t="s">
        <v>13025</v>
      </c>
      <c r="M4353" s="64" t="s">
        <v>236</v>
      </c>
      <c r="N4353" s="64" t="s">
        <v>254</v>
      </c>
      <c r="O4353" s="64" t="s">
        <v>568</v>
      </c>
    </row>
    <row r="4354" spans="2:15" x14ac:dyDescent="0.3">
      <c r="B4354" t="s">
        <v>1536</v>
      </c>
      <c r="C4354" t="s">
        <v>13796</v>
      </c>
      <c r="D4354" t="s">
        <v>269</v>
      </c>
      <c r="E4354" s="64">
        <v>0</v>
      </c>
      <c r="F4354" s="64">
        <v>0</v>
      </c>
      <c r="G4354" s="47">
        <v>40296</v>
      </c>
      <c r="H4354" s="71">
        <v>12.833333333333334</v>
      </c>
      <c r="I4354" s="64">
        <v>-1</v>
      </c>
      <c r="J4354" s="64" t="s">
        <v>1538</v>
      </c>
      <c r="K4354" s="64" t="s">
        <v>2160</v>
      </c>
      <c r="L4354" s="64" t="s">
        <v>3939</v>
      </c>
      <c r="M4354" s="64" t="s">
        <v>236</v>
      </c>
      <c r="N4354" s="64" t="s">
        <v>254</v>
      </c>
      <c r="O4354" s="64" t="s">
        <v>568</v>
      </c>
    </row>
    <row r="4355" spans="2:15" x14ac:dyDescent="0.3">
      <c r="B4355" t="s">
        <v>1536</v>
      </c>
      <c r="C4355" t="s">
        <v>11753</v>
      </c>
      <c r="D4355" t="s">
        <v>2211</v>
      </c>
      <c r="E4355" s="64">
        <v>0</v>
      </c>
      <c r="F4355" s="64">
        <v>0</v>
      </c>
      <c r="G4355" s="47">
        <v>40298</v>
      </c>
      <c r="H4355" s="71">
        <v>12.833333333333334</v>
      </c>
      <c r="I4355" s="64">
        <v>272185</v>
      </c>
      <c r="J4355" s="64" t="s">
        <v>1538</v>
      </c>
      <c r="K4355" s="64" t="s">
        <v>2160</v>
      </c>
      <c r="L4355" s="64" t="s">
        <v>11709</v>
      </c>
      <c r="M4355" s="64" t="s">
        <v>246</v>
      </c>
      <c r="N4355" s="64" t="s">
        <v>254</v>
      </c>
      <c r="O4355" s="64" t="s">
        <v>568</v>
      </c>
    </row>
    <row r="4356" spans="2:15" x14ac:dyDescent="0.3">
      <c r="B4356" t="s">
        <v>1536</v>
      </c>
      <c r="C4356" t="s">
        <v>14436</v>
      </c>
      <c r="D4356" t="s">
        <v>1719</v>
      </c>
      <c r="E4356" s="64">
        <v>0</v>
      </c>
      <c r="F4356" s="64">
        <v>0</v>
      </c>
      <c r="G4356" s="47">
        <v>40290</v>
      </c>
      <c r="H4356" s="71">
        <v>12.833333333333334</v>
      </c>
      <c r="I4356" s="64">
        <v>-1</v>
      </c>
      <c r="J4356" s="64" t="s">
        <v>249</v>
      </c>
      <c r="K4356" s="64" t="s">
        <v>2176</v>
      </c>
      <c r="L4356" s="64" t="s">
        <v>11495</v>
      </c>
      <c r="M4356" s="64" t="s">
        <v>242</v>
      </c>
      <c r="N4356" s="64" t="s">
        <v>254</v>
      </c>
      <c r="O4356" s="64" t="s">
        <v>568</v>
      </c>
    </row>
    <row r="4357" spans="2:15" x14ac:dyDescent="0.3">
      <c r="B4357" t="s">
        <v>1536</v>
      </c>
      <c r="C4357" t="s">
        <v>14565</v>
      </c>
      <c r="D4357" t="s">
        <v>1502</v>
      </c>
      <c r="E4357" s="64">
        <v>0</v>
      </c>
      <c r="F4357" s="64">
        <v>0</v>
      </c>
      <c r="G4357" s="47">
        <v>40289</v>
      </c>
      <c r="H4357" s="71">
        <v>12.833333333333334</v>
      </c>
      <c r="I4357" s="64">
        <v>-1</v>
      </c>
      <c r="J4357" s="64" t="s">
        <v>1538</v>
      </c>
      <c r="K4357" s="64" t="s">
        <v>2160</v>
      </c>
      <c r="L4357" s="64" t="s">
        <v>7837</v>
      </c>
      <c r="M4357" s="64" t="s">
        <v>246</v>
      </c>
      <c r="N4357" s="64" t="s">
        <v>254</v>
      </c>
      <c r="O4357" s="64" t="s">
        <v>568</v>
      </c>
    </row>
    <row r="4358" spans="2:15" x14ac:dyDescent="0.3">
      <c r="B4358" t="s">
        <v>1536</v>
      </c>
      <c r="C4358" t="s">
        <v>12020</v>
      </c>
      <c r="D4358" t="s">
        <v>2222</v>
      </c>
      <c r="E4358" s="64">
        <v>0</v>
      </c>
      <c r="F4358" s="64">
        <v>0</v>
      </c>
      <c r="G4358" s="47">
        <v>40297</v>
      </c>
      <c r="H4358" s="71">
        <v>12.833333333333334</v>
      </c>
      <c r="I4358" s="64">
        <v>153022</v>
      </c>
      <c r="J4358" s="64" t="s">
        <v>1538</v>
      </c>
      <c r="K4358" s="64" t="s">
        <v>2160</v>
      </c>
      <c r="L4358" s="64" t="s">
        <v>11535</v>
      </c>
      <c r="M4358" s="64" t="s">
        <v>236</v>
      </c>
      <c r="N4358" s="64" t="s">
        <v>254</v>
      </c>
      <c r="O4358" s="64" t="s">
        <v>568</v>
      </c>
    </row>
    <row r="4359" spans="2:15" x14ac:dyDescent="0.3">
      <c r="B4359" t="s">
        <v>1536</v>
      </c>
      <c r="C4359" t="s">
        <v>16112</v>
      </c>
      <c r="D4359" t="s">
        <v>1599</v>
      </c>
      <c r="E4359" s="64">
        <v>0</v>
      </c>
      <c r="F4359" s="64">
        <v>0</v>
      </c>
      <c r="G4359" s="47">
        <v>40288</v>
      </c>
      <c r="H4359" s="71">
        <v>12.833333333333334</v>
      </c>
      <c r="I4359" s="64">
        <v>-1</v>
      </c>
      <c r="J4359" s="64" t="s">
        <v>1538</v>
      </c>
      <c r="K4359" s="64" t="s">
        <v>2160</v>
      </c>
      <c r="L4359" s="64" t="s">
        <v>4235</v>
      </c>
      <c r="M4359" s="64" t="s">
        <v>236</v>
      </c>
      <c r="N4359" s="64" t="s">
        <v>254</v>
      </c>
      <c r="O4359" s="64" t="s">
        <v>568</v>
      </c>
    </row>
    <row r="4360" spans="2:15" x14ac:dyDescent="0.3">
      <c r="B4360" t="s">
        <v>1536</v>
      </c>
      <c r="C4360" t="s">
        <v>16184</v>
      </c>
      <c r="D4360" t="s">
        <v>1496</v>
      </c>
      <c r="E4360" s="64">
        <v>0</v>
      </c>
      <c r="F4360" s="64">
        <v>0</v>
      </c>
      <c r="G4360" s="47">
        <v>40297</v>
      </c>
      <c r="H4360" s="71">
        <v>12.833333333333334</v>
      </c>
      <c r="I4360" s="64">
        <v>-1</v>
      </c>
      <c r="J4360" s="64" t="s">
        <v>1538</v>
      </c>
      <c r="K4360" s="64" t="s">
        <v>2160</v>
      </c>
      <c r="L4360" s="64" t="s">
        <v>6646</v>
      </c>
      <c r="M4360" s="64" t="s">
        <v>246</v>
      </c>
      <c r="N4360" s="64" t="s">
        <v>254</v>
      </c>
      <c r="O4360" s="64" t="s">
        <v>568</v>
      </c>
    </row>
    <row r="4361" spans="2:15" x14ac:dyDescent="0.3">
      <c r="B4361" t="s">
        <v>1536</v>
      </c>
      <c r="C4361" t="s">
        <v>16215</v>
      </c>
      <c r="D4361" t="s">
        <v>1660</v>
      </c>
      <c r="E4361" s="64">
        <v>0</v>
      </c>
      <c r="F4361" s="64">
        <v>0</v>
      </c>
      <c r="G4361" s="47">
        <v>40281</v>
      </c>
      <c r="H4361" s="71">
        <v>12.833333333333334</v>
      </c>
      <c r="I4361" s="64">
        <v>-1</v>
      </c>
      <c r="J4361" s="64" t="s">
        <v>1538</v>
      </c>
      <c r="K4361" s="64" t="s">
        <v>2173</v>
      </c>
      <c r="L4361" s="64" t="s">
        <v>16072</v>
      </c>
      <c r="M4361" s="64" t="s">
        <v>236</v>
      </c>
      <c r="N4361" s="64" t="s">
        <v>254</v>
      </c>
      <c r="O4361" s="64" t="s">
        <v>568</v>
      </c>
    </row>
    <row r="4362" spans="2:15" x14ac:dyDescent="0.3">
      <c r="B4362" t="s">
        <v>1536</v>
      </c>
      <c r="C4362" t="s">
        <v>17065</v>
      </c>
      <c r="D4362" t="s">
        <v>386</v>
      </c>
      <c r="E4362" s="64">
        <v>0</v>
      </c>
      <c r="F4362" s="64">
        <v>0</v>
      </c>
      <c r="G4362" s="47">
        <v>40294</v>
      </c>
      <c r="H4362" s="71">
        <v>12.833333333333334</v>
      </c>
      <c r="I4362" s="64">
        <v>-1</v>
      </c>
      <c r="J4362" s="64" t="s">
        <v>249</v>
      </c>
      <c r="K4362" s="64" t="s">
        <v>1535</v>
      </c>
      <c r="L4362" s="64" t="s">
        <v>1535</v>
      </c>
      <c r="M4362" s="64" t="s">
        <v>236</v>
      </c>
      <c r="N4362" s="64" t="s">
        <v>254</v>
      </c>
      <c r="O4362" s="64" t="s">
        <v>568</v>
      </c>
    </row>
    <row r="4363" spans="2:15" x14ac:dyDescent="0.3">
      <c r="B4363" t="s">
        <v>1536</v>
      </c>
      <c r="C4363" t="s">
        <v>17309</v>
      </c>
      <c r="D4363" t="s">
        <v>1729</v>
      </c>
      <c r="E4363" s="64">
        <v>0</v>
      </c>
      <c r="F4363" s="64">
        <v>0</v>
      </c>
      <c r="G4363" s="47">
        <v>40297</v>
      </c>
      <c r="H4363" s="71">
        <v>12.833333333333334</v>
      </c>
      <c r="I4363" s="64">
        <v>-1</v>
      </c>
      <c r="J4363" s="64" t="s">
        <v>1538</v>
      </c>
      <c r="K4363" s="64" t="s">
        <v>1535</v>
      </c>
      <c r="L4363" s="64" t="s">
        <v>1535</v>
      </c>
      <c r="M4363" s="64" t="s">
        <v>241</v>
      </c>
      <c r="N4363" s="64" t="s">
        <v>254</v>
      </c>
      <c r="O4363" s="64" t="s">
        <v>568</v>
      </c>
    </row>
    <row r="4364" spans="2:15" x14ac:dyDescent="0.3">
      <c r="B4364" t="s">
        <v>1536</v>
      </c>
      <c r="C4364" t="s">
        <v>17656</v>
      </c>
      <c r="D4364" t="s">
        <v>536</v>
      </c>
      <c r="E4364" s="64">
        <v>0</v>
      </c>
      <c r="F4364" s="64">
        <v>0</v>
      </c>
      <c r="G4364" s="47">
        <v>40298</v>
      </c>
      <c r="H4364" s="71">
        <v>12.833333333333334</v>
      </c>
      <c r="I4364" s="64">
        <v>-1</v>
      </c>
      <c r="J4364" s="64" t="s">
        <v>1538</v>
      </c>
      <c r="K4364" s="64" t="s">
        <v>1535</v>
      </c>
      <c r="L4364" s="64" t="s">
        <v>1535</v>
      </c>
      <c r="M4364" s="64" t="s">
        <v>236</v>
      </c>
      <c r="N4364" s="64" t="s">
        <v>254</v>
      </c>
      <c r="O4364" s="64" t="s">
        <v>568</v>
      </c>
    </row>
    <row r="4365" spans="2:15" x14ac:dyDescent="0.3">
      <c r="B4365" t="s">
        <v>1536</v>
      </c>
      <c r="C4365" t="s">
        <v>12878</v>
      </c>
      <c r="D4365" t="s">
        <v>340</v>
      </c>
      <c r="E4365" s="64">
        <v>0</v>
      </c>
      <c r="F4365" s="64">
        <v>0</v>
      </c>
      <c r="G4365" s="47">
        <v>40268</v>
      </c>
      <c r="H4365" s="71">
        <v>12.916666666666666</v>
      </c>
      <c r="I4365" s="64">
        <v>-1</v>
      </c>
      <c r="J4365" s="64" t="s">
        <v>249</v>
      </c>
      <c r="K4365" s="64" t="s">
        <v>2160</v>
      </c>
      <c r="L4365" s="64" t="s">
        <v>4235</v>
      </c>
      <c r="M4365" s="64" t="s">
        <v>239</v>
      </c>
      <c r="N4365" s="64" t="s">
        <v>254</v>
      </c>
      <c r="O4365" s="64" t="s">
        <v>568</v>
      </c>
    </row>
    <row r="4366" spans="2:15" x14ac:dyDescent="0.3">
      <c r="B4366" t="s">
        <v>1536</v>
      </c>
      <c r="C4366" t="s">
        <v>13234</v>
      </c>
      <c r="D4366" t="s">
        <v>1656</v>
      </c>
      <c r="E4366" s="64">
        <v>0</v>
      </c>
      <c r="F4366" s="64">
        <v>0</v>
      </c>
      <c r="G4366" s="47">
        <v>40238</v>
      </c>
      <c r="H4366" s="71">
        <v>12.916666666666666</v>
      </c>
      <c r="I4366" s="64">
        <v>-1</v>
      </c>
      <c r="J4366" s="64" t="s">
        <v>249</v>
      </c>
      <c r="K4366" s="64" t="s">
        <v>2160</v>
      </c>
      <c r="L4366" s="64" t="s">
        <v>13235</v>
      </c>
      <c r="M4366" s="64" t="s">
        <v>242</v>
      </c>
      <c r="N4366" s="64" t="s">
        <v>254</v>
      </c>
      <c r="O4366" s="64" t="s">
        <v>568</v>
      </c>
    </row>
    <row r="4367" spans="2:15" x14ac:dyDescent="0.3">
      <c r="B4367" t="s">
        <v>1536</v>
      </c>
      <c r="C4367" t="s">
        <v>13594</v>
      </c>
      <c r="D4367" t="s">
        <v>1686</v>
      </c>
      <c r="E4367" s="64">
        <v>0</v>
      </c>
      <c r="F4367" s="64">
        <v>0</v>
      </c>
      <c r="G4367" s="47">
        <v>40264</v>
      </c>
      <c r="H4367" s="71">
        <v>12.916666666666666</v>
      </c>
      <c r="I4367" s="64">
        <v>-1</v>
      </c>
      <c r="J4367" s="64" t="s">
        <v>249</v>
      </c>
      <c r="K4367" s="64" t="s">
        <v>2160</v>
      </c>
      <c r="L4367" s="64" t="s">
        <v>2936</v>
      </c>
      <c r="M4367" s="64" t="s">
        <v>236</v>
      </c>
      <c r="N4367" s="64" t="s">
        <v>254</v>
      </c>
      <c r="O4367" s="64" t="s">
        <v>568</v>
      </c>
    </row>
    <row r="4368" spans="2:15" x14ac:dyDescent="0.3">
      <c r="B4368" t="s">
        <v>1536</v>
      </c>
      <c r="C4368" t="s">
        <v>14029</v>
      </c>
      <c r="D4368" t="s">
        <v>1442</v>
      </c>
      <c r="E4368" s="64">
        <v>0</v>
      </c>
      <c r="F4368" s="64">
        <v>0</v>
      </c>
      <c r="G4368" s="47">
        <v>40247</v>
      </c>
      <c r="H4368" s="71">
        <v>12.916666666666666</v>
      </c>
      <c r="I4368" s="64">
        <v>-1</v>
      </c>
      <c r="J4368" s="64" t="s">
        <v>249</v>
      </c>
      <c r="K4368" s="64" t="s">
        <v>2160</v>
      </c>
      <c r="L4368" s="64" t="s">
        <v>4235</v>
      </c>
      <c r="M4368" s="64" t="s">
        <v>242</v>
      </c>
      <c r="N4368" s="64" t="s">
        <v>254</v>
      </c>
      <c r="O4368" s="64" t="s">
        <v>568</v>
      </c>
    </row>
    <row r="4369" spans="2:15" x14ac:dyDescent="0.3">
      <c r="B4369" t="s">
        <v>1536</v>
      </c>
      <c r="C4369" t="s">
        <v>14910</v>
      </c>
      <c r="D4369" t="s">
        <v>327</v>
      </c>
      <c r="E4369" s="64">
        <v>0</v>
      </c>
      <c r="F4369" s="64">
        <v>0</v>
      </c>
      <c r="G4369" s="47">
        <v>40256</v>
      </c>
      <c r="H4369" s="71">
        <v>12.916666666666666</v>
      </c>
      <c r="I4369" s="64">
        <v>-1</v>
      </c>
      <c r="J4369" s="64" t="s">
        <v>1538</v>
      </c>
      <c r="K4369" s="64" t="s">
        <v>2160</v>
      </c>
      <c r="L4369" s="64" t="s">
        <v>2936</v>
      </c>
      <c r="M4369" s="64" t="s">
        <v>239</v>
      </c>
      <c r="N4369" s="64" t="s">
        <v>254</v>
      </c>
      <c r="O4369" s="64" t="s">
        <v>568</v>
      </c>
    </row>
    <row r="4370" spans="2:15" x14ac:dyDescent="0.3">
      <c r="B4370" t="s">
        <v>1536</v>
      </c>
      <c r="C4370" t="s">
        <v>15796</v>
      </c>
      <c r="D4370" t="s">
        <v>1518</v>
      </c>
      <c r="E4370" s="64">
        <v>0</v>
      </c>
      <c r="F4370" s="64">
        <v>0</v>
      </c>
      <c r="G4370" s="47">
        <v>40266</v>
      </c>
      <c r="H4370" s="71">
        <v>12.916666666666666</v>
      </c>
      <c r="I4370" s="64">
        <v>-1</v>
      </c>
      <c r="J4370" s="64" t="s">
        <v>1538</v>
      </c>
      <c r="K4370" s="64" t="s">
        <v>2160</v>
      </c>
      <c r="L4370" s="64" t="s">
        <v>2925</v>
      </c>
      <c r="M4370" s="64" t="s">
        <v>242</v>
      </c>
      <c r="N4370" s="64" t="s">
        <v>254</v>
      </c>
      <c r="O4370" s="64" t="s">
        <v>568</v>
      </c>
    </row>
    <row r="4371" spans="2:15" x14ac:dyDescent="0.3">
      <c r="B4371" t="s">
        <v>1536</v>
      </c>
      <c r="C4371" t="s">
        <v>15882</v>
      </c>
      <c r="D4371" t="s">
        <v>15883</v>
      </c>
      <c r="E4371" s="64">
        <v>0</v>
      </c>
      <c r="F4371" s="64">
        <v>0</v>
      </c>
      <c r="G4371" s="47">
        <v>40256</v>
      </c>
      <c r="H4371" s="71">
        <v>12.916666666666666</v>
      </c>
      <c r="I4371" s="64">
        <v>-1</v>
      </c>
      <c r="J4371" s="64" t="s">
        <v>1538</v>
      </c>
      <c r="K4371" s="64" t="s">
        <v>2176</v>
      </c>
      <c r="L4371" s="64" t="s">
        <v>15884</v>
      </c>
      <c r="M4371" s="64" t="s">
        <v>236</v>
      </c>
      <c r="N4371" s="64" t="s">
        <v>254</v>
      </c>
      <c r="O4371" s="64" t="s">
        <v>568</v>
      </c>
    </row>
    <row r="4372" spans="2:15" x14ac:dyDescent="0.3">
      <c r="B4372" t="s">
        <v>1536</v>
      </c>
      <c r="C4372" t="s">
        <v>15957</v>
      </c>
      <c r="D4372" t="s">
        <v>12918</v>
      </c>
      <c r="E4372" s="64">
        <v>0</v>
      </c>
      <c r="F4372" s="64">
        <v>0</v>
      </c>
      <c r="G4372" s="47">
        <v>40268</v>
      </c>
      <c r="H4372" s="71">
        <v>12.916666666666666</v>
      </c>
      <c r="I4372" s="64">
        <v>-1</v>
      </c>
      <c r="J4372" s="64" t="s">
        <v>249</v>
      </c>
      <c r="K4372" s="64" t="s">
        <v>2160</v>
      </c>
      <c r="L4372" s="64" t="s">
        <v>4235</v>
      </c>
      <c r="M4372" s="64" t="s">
        <v>241</v>
      </c>
      <c r="N4372" s="64" t="s">
        <v>254</v>
      </c>
      <c r="O4372" s="64" t="s">
        <v>568</v>
      </c>
    </row>
    <row r="4373" spans="2:15" x14ac:dyDescent="0.3">
      <c r="B4373" t="s">
        <v>1536</v>
      </c>
      <c r="C4373" t="s">
        <v>16389</v>
      </c>
      <c r="D4373" t="s">
        <v>1455</v>
      </c>
      <c r="E4373" s="64">
        <v>0</v>
      </c>
      <c r="F4373" s="64">
        <v>0</v>
      </c>
      <c r="G4373" s="47">
        <v>40262</v>
      </c>
      <c r="H4373" s="71">
        <v>12.916666666666666</v>
      </c>
      <c r="I4373" s="64">
        <v>-1</v>
      </c>
      <c r="J4373" s="64" t="s">
        <v>1538</v>
      </c>
      <c r="K4373" s="64" t="s">
        <v>2160</v>
      </c>
      <c r="L4373" s="64" t="s">
        <v>2936</v>
      </c>
      <c r="M4373" s="64" t="s">
        <v>246</v>
      </c>
      <c r="N4373" s="64" t="s">
        <v>254</v>
      </c>
      <c r="O4373" s="64" t="s">
        <v>568</v>
      </c>
    </row>
    <row r="4374" spans="2:15" x14ac:dyDescent="0.3">
      <c r="B4374" t="s">
        <v>1536</v>
      </c>
      <c r="C4374" t="s">
        <v>11851</v>
      </c>
      <c r="D4374" t="s">
        <v>2228</v>
      </c>
      <c r="E4374" s="64">
        <v>0</v>
      </c>
      <c r="F4374" s="64">
        <v>0</v>
      </c>
      <c r="G4374" s="47">
        <v>40254</v>
      </c>
      <c r="H4374" s="71">
        <v>12.916666666666666</v>
      </c>
      <c r="I4374" s="64">
        <v>116416</v>
      </c>
      <c r="J4374" s="64" t="s">
        <v>1538</v>
      </c>
      <c r="K4374" s="64" t="s">
        <v>2160</v>
      </c>
      <c r="L4374" s="64" t="s">
        <v>11709</v>
      </c>
      <c r="M4374" s="64" t="s">
        <v>246</v>
      </c>
      <c r="N4374" s="64" t="s">
        <v>254</v>
      </c>
      <c r="O4374" s="64" t="s">
        <v>568</v>
      </c>
    </row>
    <row r="4375" spans="2:15" x14ac:dyDescent="0.3">
      <c r="B4375" t="s">
        <v>1536</v>
      </c>
      <c r="C4375" t="s">
        <v>17175</v>
      </c>
      <c r="D4375" t="s">
        <v>2392</v>
      </c>
      <c r="E4375" s="64">
        <v>0</v>
      </c>
      <c r="F4375" s="64">
        <v>0</v>
      </c>
      <c r="G4375" s="47">
        <v>40240</v>
      </c>
      <c r="H4375" s="71">
        <v>12.916666666666666</v>
      </c>
      <c r="I4375" s="64">
        <v>-1</v>
      </c>
      <c r="J4375" s="64" t="s">
        <v>1538</v>
      </c>
      <c r="K4375" s="64" t="s">
        <v>1535</v>
      </c>
      <c r="L4375" s="64" t="s">
        <v>1535</v>
      </c>
      <c r="M4375" s="64" t="s">
        <v>246</v>
      </c>
      <c r="N4375" s="64" t="s">
        <v>254</v>
      </c>
      <c r="O4375" s="64" t="s">
        <v>568</v>
      </c>
    </row>
    <row r="4376" spans="2:15" x14ac:dyDescent="0.3">
      <c r="B4376" t="s">
        <v>1536</v>
      </c>
      <c r="C4376" t="s">
        <v>14795</v>
      </c>
      <c r="D4376" t="s">
        <v>510</v>
      </c>
      <c r="E4376" s="64">
        <v>1</v>
      </c>
      <c r="F4376" s="64">
        <v>4897.24</v>
      </c>
      <c r="G4376" s="47">
        <v>40233</v>
      </c>
      <c r="H4376" s="71">
        <v>13</v>
      </c>
      <c r="I4376" s="64">
        <v>-1</v>
      </c>
      <c r="J4376" s="64" t="s">
        <v>1538</v>
      </c>
      <c r="K4376" s="64" t="s">
        <v>2160</v>
      </c>
      <c r="L4376" s="64" t="s">
        <v>2925</v>
      </c>
      <c r="M4376" s="64" t="s">
        <v>242</v>
      </c>
      <c r="N4376" s="64" t="s">
        <v>254</v>
      </c>
      <c r="O4376" s="64" t="s">
        <v>568</v>
      </c>
    </row>
    <row r="4377" spans="2:15" x14ac:dyDescent="0.3">
      <c r="B4377" t="s">
        <v>1536</v>
      </c>
      <c r="C4377" t="s">
        <v>16019</v>
      </c>
      <c r="D4377" t="s">
        <v>1537</v>
      </c>
      <c r="E4377" s="64">
        <v>1</v>
      </c>
      <c r="F4377" s="64">
        <v>392.45</v>
      </c>
      <c r="G4377" s="47">
        <v>40224</v>
      </c>
      <c r="H4377" s="71">
        <v>13</v>
      </c>
      <c r="I4377" s="64">
        <v>-1</v>
      </c>
      <c r="J4377" s="64" t="s">
        <v>249</v>
      </c>
      <c r="K4377" s="64" t="s">
        <v>2173</v>
      </c>
      <c r="L4377" s="64" t="s">
        <v>13536</v>
      </c>
      <c r="M4377" s="64" t="s">
        <v>242</v>
      </c>
      <c r="N4377" s="64" t="s">
        <v>254</v>
      </c>
      <c r="O4377" s="64" t="s">
        <v>568</v>
      </c>
    </row>
    <row r="4378" spans="2:15" x14ac:dyDescent="0.3">
      <c r="B4378" t="s">
        <v>1536</v>
      </c>
      <c r="C4378" t="s">
        <v>16892</v>
      </c>
      <c r="D4378" t="s">
        <v>1617</v>
      </c>
      <c r="E4378" s="64">
        <v>0</v>
      </c>
      <c r="F4378" s="64">
        <v>0</v>
      </c>
      <c r="G4378" s="47">
        <v>40236</v>
      </c>
      <c r="H4378" s="71">
        <v>13</v>
      </c>
      <c r="I4378" s="64">
        <v>-1</v>
      </c>
      <c r="J4378" s="64" t="s">
        <v>249</v>
      </c>
      <c r="K4378" s="64" t="s">
        <v>1535</v>
      </c>
      <c r="L4378" s="64" t="s">
        <v>1535</v>
      </c>
      <c r="M4378" s="64" t="s">
        <v>236</v>
      </c>
      <c r="N4378" s="64" t="s">
        <v>254</v>
      </c>
      <c r="O4378" s="64" t="s">
        <v>568</v>
      </c>
    </row>
    <row r="4379" spans="2:15" x14ac:dyDescent="0.3">
      <c r="B4379" t="s">
        <v>1536</v>
      </c>
      <c r="C4379" t="s">
        <v>17504</v>
      </c>
      <c r="D4379" t="s">
        <v>445</v>
      </c>
      <c r="E4379" s="64">
        <v>0</v>
      </c>
      <c r="F4379" s="64">
        <v>0</v>
      </c>
      <c r="G4379" s="47">
        <v>40224</v>
      </c>
      <c r="H4379" s="71">
        <v>13</v>
      </c>
      <c r="I4379" s="64">
        <v>-1</v>
      </c>
      <c r="J4379" s="64" t="s">
        <v>249</v>
      </c>
      <c r="K4379" s="64" t="s">
        <v>1535</v>
      </c>
      <c r="L4379" s="64" t="s">
        <v>1535</v>
      </c>
      <c r="M4379" s="64" t="s">
        <v>241</v>
      </c>
      <c r="N4379" s="64" t="s">
        <v>254</v>
      </c>
      <c r="O4379" s="64" t="s">
        <v>568</v>
      </c>
    </row>
    <row r="4380" spans="2:15" x14ac:dyDescent="0.3">
      <c r="B4380" t="s">
        <v>1536</v>
      </c>
      <c r="C4380" t="s">
        <v>11702</v>
      </c>
      <c r="D4380" t="s">
        <v>2243</v>
      </c>
      <c r="E4380" s="64">
        <v>0</v>
      </c>
      <c r="F4380" s="64">
        <v>0</v>
      </c>
      <c r="G4380" s="47">
        <v>40196</v>
      </c>
      <c r="H4380" s="71">
        <v>13.083333333333334</v>
      </c>
      <c r="I4380" s="64">
        <v>180559</v>
      </c>
      <c r="J4380" s="64" t="s">
        <v>1538</v>
      </c>
      <c r="K4380" s="64" t="s">
        <v>2160</v>
      </c>
      <c r="L4380" s="64" t="s">
        <v>11315</v>
      </c>
      <c r="M4380" s="64" t="s">
        <v>236</v>
      </c>
      <c r="N4380" s="64" t="s">
        <v>254</v>
      </c>
      <c r="O4380" s="64" t="s">
        <v>568</v>
      </c>
    </row>
    <row r="4381" spans="2:15" x14ac:dyDescent="0.3">
      <c r="B4381" t="s">
        <v>1536</v>
      </c>
      <c r="C4381" t="s">
        <v>11737</v>
      </c>
      <c r="D4381" t="s">
        <v>2156</v>
      </c>
      <c r="E4381" s="64">
        <v>0</v>
      </c>
      <c r="F4381" s="64">
        <v>0</v>
      </c>
      <c r="G4381" s="47">
        <v>40208</v>
      </c>
      <c r="H4381" s="71">
        <v>13.083333333333334</v>
      </c>
      <c r="I4381" s="64">
        <v>170505</v>
      </c>
      <c r="J4381" s="64" t="s">
        <v>1538</v>
      </c>
      <c r="K4381" s="64" t="s">
        <v>2173</v>
      </c>
      <c r="L4381" s="64" t="s">
        <v>11738</v>
      </c>
      <c r="M4381" s="64" t="s">
        <v>241</v>
      </c>
      <c r="N4381" s="64" t="s">
        <v>254</v>
      </c>
      <c r="O4381" s="64" t="s">
        <v>568</v>
      </c>
    </row>
    <row r="4382" spans="2:15" x14ac:dyDescent="0.3">
      <c r="B4382" t="s">
        <v>1536</v>
      </c>
      <c r="C4382" t="s">
        <v>13814</v>
      </c>
      <c r="D4382" t="s">
        <v>1715</v>
      </c>
      <c r="E4382" s="64">
        <v>0</v>
      </c>
      <c r="F4382" s="64">
        <v>0</v>
      </c>
      <c r="G4382" s="47">
        <v>40192</v>
      </c>
      <c r="H4382" s="71">
        <v>13.083333333333334</v>
      </c>
      <c r="I4382" s="64">
        <v>-1</v>
      </c>
      <c r="J4382" s="64" t="s">
        <v>249</v>
      </c>
      <c r="K4382" s="64" t="s">
        <v>2173</v>
      </c>
      <c r="L4382" s="64" t="s">
        <v>12873</v>
      </c>
      <c r="M4382" s="64" t="s">
        <v>242</v>
      </c>
      <c r="N4382" s="64" t="s">
        <v>254</v>
      </c>
      <c r="O4382" s="64" t="s">
        <v>568</v>
      </c>
    </row>
    <row r="4383" spans="2:15" x14ac:dyDescent="0.3">
      <c r="B4383" t="s">
        <v>1536</v>
      </c>
      <c r="C4383" t="s">
        <v>14228</v>
      </c>
      <c r="D4383" t="s">
        <v>1732</v>
      </c>
      <c r="E4383" s="64">
        <v>2</v>
      </c>
      <c r="F4383" s="64">
        <v>5286.74</v>
      </c>
      <c r="G4383" s="47">
        <v>40199</v>
      </c>
      <c r="H4383" s="71">
        <v>13.083333333333334</v>
      </c>
      <c r="I4383" s="64">
        <v>-1</v>
      </c>
      <c r="J4383" s="64" t="s">
        <v>249</v>
      </c>
      <c r="K4383" s="64" t="s">
        <v>2160</v>
      </c>
      <c r="L4383" s="64" t="s">
        <v>14229</v>
      </c>
      <c r="M4383" s="64" t="s">
        <v>236</v>
      </c>
      <c r="N4383" s="64" t="s">
        <v>254</v>
      </c>
      <c r="O4383" s="64" t="s">
        <v>568</v>
      </c>
    </row>
    <row r="4384" spans="2:15" x14ac:dyDescent="0.3">
      <c r="B4384" t="s">
        <v>1536</v>
      </c>
      <c r="C4384" t="s">
        <v>14447</v>
      </c>
      <c r="D4384" t="s">
        <v>1494</v>
      </c>
      <c r="E4384" s="64">
        <v>0</v>
      </c>
      <c r="F4384" s="64">
        <v>0</v>
      </c>
      <c r="G4384" s="47">
        <v>40208</v>
      </c>
      <c r="H4384" s="71">
        <v>13.083333333333334</v>
      </c>
      <c r="I4384" s="64">
        <v>-1</v>
      </c>
      <c r="J4384" s="64" t="s">
        <v>1538</v>
      </c>
      <c r="K4384" s="64" t="s">
        <v>2160</v>
      </c>
      <c r="L4384" s="64" t="s">
        <v>4726</v>
      </c>
      <c r="M4384" s="64" t="s">
        <v>236</v>
      </c>
      <c r="N4384" s="64" t="s">
        <v>254</v>
      </c>
      <c r="O4384" s="64" t="s">
        <v>568</v>
      </c>
    </row>
    <row r="4385" spans="2:15" x14ac:dyDescent="0.3">
      <c r="B4385" t="s">
        <v>1536</v>
      </c>
      <c r="C4385" t="s">
        <v>14608</v>
      </c>
      <c r="D4385" t="s">
        <v>252</v>
      </c>
      <c r="E4385" s="64">
        <v>0</v>
      </c>
      <c r="F4385" s="64">
        <v>0</v>
      </c>
      <c r="G4385" s="47">
        <v>40200</v>
      </c>
      <c r="H4385" s="71">
        <v>13.083333333333334</v>
      </c>
      <c r="I4385" s="64">
        <v>-1</v>
      </c>
      <c r="J4385" s="64" t="s">
        <v>249</v>
      </c>
      <c r="K4385" s="64" t="s">
        <v>2160</v>
      </c>
      <c r="L4385" s="64" t="s">
        <v>4235</v>
      </c>
      <c r="M4385" s="64" t="s">
        <v>241</v>
      </c>
      <c r="N4385" s="64" t="s">
        <v>254</v>
      </c>
      <c r="O4385" s="64" t="s">
        <v>568</v>
      </c>
    </row>
    <row r="4386" spans="2:15" x14ac:dyDescent="0.3">
      <c r="B4386" t="s">
        <v>1536</v>
      </c>
      <c r="C4386" t="s">
        <v>14850</v>
      </c>
      <c r="D4386" t="s">
        <v>245</v>
      </c>
      <c r="E4386" s="64">
        <v>0</v>
      </c>
      <c r="F4386" s="64">
        <v>0</v>
      </c>
      <c r="G4386" s="47">
        <v>40208</v>
      </c>
      <c r="H4386" s="71">
        <v>13.083333333333334</v>
      </c>
      <c r="I4386" s="64">
        <v>-1</v>
      </c>
      <c r="J4386" s="64" t="s">
        <v>1538</v>
      </c>
      <c r="K4386" s="64" t="s">
        <v>2173</v>
      </c>
      <c r="L4386" s="64" t="s">
        <v>4235</v>
      </c>
      <c r="M4386" s="64" t="s">
        <v>236</v>
      </c>
      <c r="N4386" s="64" t="s">
        <v>254</v>
      </c>
      <c r="O4386" s="64" t="s">
        <v>568</v>
      </c>
    </row>
    <row r="4387" spans="2:15" x14ac:dyDescent="0.3">
      <c r="B4387" t="s">
        <v>1536</v>
      </c>
      <c r="C4387" t="s">
        <v>15574</v>
      </c>
      <c r="D4387" t="s">
        <v>1872</v>
      </c>
      <c r="E4387" s="64">
        <v>0</v>
      </c>
      <c r="F4387" s="64">
        <v>0</v>
      </c>
      <c r="G4387" s="47">
        <v>40200</v>
      </c>
      <c r="H4387" s="71">
        <v>13.083333333333334</v>
      </c>
      <c r="I4387" s="64">
        <v>-1</v>
      </c>
      <c r="J4387" s="64" t="s">
        <v>1538</v>
      </c>
      <c r="K4387" s="64" t="s">
        <v>2160</v>
      </c>
      <c r="L4387" s="64" t="s">
        <v>2936</v>
      </c>
      <c r="M4387" s="64" t="s">
        <v>236</v>
      </c>
      <c r="N4387" s="64" t="s">
        <v>254</v>
      </c>
      <c r="O4387" s="64" t="s">
        <v>568</v>
      </c>
    </row>
    <row r="4388" spans="2:15" x14ac:dyDescent="0.3">
      <c r="B4388" t="s">
        <v>1536</v>
      </c>
      <c r="C4388" t="s">
        <v>16042</v>
      </c>
      <c r="D4388" t="s">
        <v>2193</v>
      </c>
      <c r="E4388" s="64">
        <v>0</v>
      </c>
      <c r="F4388" s="64">
        <v>0</v>
      </c>
      <c r="G4388" s="47">
        <v>40205</v>
      </c>
      <c r="H4388" s="71">
        <v>13.083333333333334</v>
      </c>
      <c r="I4388" s="64">
        <v>-1</v>
      </c>
      <c r="J4388" s="64" t="s">
        <v>249</v>
      </c>
      <c r="K4388" s="64" t="s">
        <v>2160</v>
      </c>
      <c r="L4388" s="64" t="s">
        <v>3939</v>
      </c>
      <c r="M4388" s="64" t="s">
        <v>242</v>
      </c>
      <c r="N4388" s="64" t="s">
        <v>254</v>
      </c>
      <c r="O4388" s="64" t="s">
        <v>568</v>
      </c>
    </row>
    <row r="4389" spans="2:15" x14ac:dyDescent="0.3">
      <c r="B4389" t="s">
        <v>1536</v>
      </c>
      <c r="C4389" t="s">
        <v>11576</v>
      </c>
      <c r="D4389" t="s">
        <v>11531</v>
      </c>
      <c r="E4389" s="64">
        <v>0</v>
      </c>
      <c r="F4389" s="64">
        <v>0</v>
      </c>
      <c r="G4389" s="47">
        <v>40182</v>
      </c>
      <c r="H4389" s="71">
        <v>13.083333333333334</v>
      </c>
      <c r="I4389" s="64">
        <v>151795</v>
      </c>
      <c r="J4389" s="64" t="s">
        <v>1538</v>
      </c>
      <c r="K4389" s="64" t="s">
        <v>2160</v>
      </c>
      <c r="L4389" s="64" t="s">
        <v>11535</v>
      </c>
      <c r="M4389" s="64" t="s">
        <v>236</v>
      </c>
      <c r="N4389" s="64" t="s">
        <v>254</v>
      </c>
      <c r="O4389" s="64" t="s">
        <v>568</v>
      </c>
    </row>
    <row r="4390" spans="2:15" x14ac:dyDescent="0.3">
      <c r="B4390" t="s">
        <v>1536</v>
      </c>
      <c r="C4390" t="s">
        <v>16988</v>
      </c>
      <c r="D4390" t="s">
        <v>1521</v>
      </c>
      <c r="E4390" s="64">
        <v>0</v>
      </c>
      <c r="F4390" s="64">
        <v>0</v>
      </c>
      <c r="G4390" s="47">
        <v>40200</v>
      </c>
      <c r="H4390" s="71">
        <v>13.083333333333334</v>
      </c>
      <c r="I4390" s="64">
        <v>-1</v>
      </c>
      <c r="J4390" s="64" t="s">
        <v>1538</v>
      </c>
      <c r="K4390" s="64" t="s">
        <v>2160</v>
      </c>
      <c r="L4390" s="64" t="s">
        <v>4726</v>
      </c>
      <c r="M4390" s="64" t="s">
        <v>236</v>
      </c>
      <c r="N4390" s="64" t="s">
        <v>254</v>
      </c>
      <c r="O4390" s="64" t="s">
        <v>568</v>
      </c>
    </row>
    <row r="4391" spans="2:15" x14ac:dyDescent="0.3">
      <c r="B4391" t="s">
        <v>1536</v>
      </c>
      <c r="C4391" t="s">
        <v>17372</v>
      </c>
      <c r="D4391" t="s">
        <v>1690</v>
      </c>
      <c r="E4391" s="64">
        <v>0</v>
      </c>
      <c r="F4391" s="64">
        <v>0</v>
      </c>
      <c r="G4391" s="47">
        <v>40180</v>
      </c>
      <c r="H4391" s="71">
        <v>13.083333333333334</v>
      </c>
      <c r="I4391" s="64">
        <v>-1</v>
      </c>
      <c r="J4391" s="64" t="s">
        <v>1538</v>
      </c>
      <c r="K4391" s="64" t="s">
        <v>1535</v>
      </c>
      <c r="L4391" s="64" t="s">
        <v>1535</v>
      </c>
      <c r="M4391" s="64" t="s">
        <v>246</v>
      </c>
      <c r="N4391" s="64" t="s">
        <v>254</v>
      </c>
      <c r="O4391" s="64" t="s">
        <v>568</v>
      </c>
    </row>
    <row r="4392" spans="2:15" x14ac:dyDescent="0.3">
      <c r="B4392" t="s">
        <v>1536</v>
      </c>
      <c r="C4392" t="s">
        <v>12613</v>
      </c>
      <c r="D4392" t="s">
        <v>2748</v>
      </c>
      <c r="E4392" s="64">
        <v>1</v>
      </c>
      <c r="F4392" s="64">
        <v>389.49</v>
      </c>
      <c r="G4392" s="47">
        <v>40169</v>
      </c>
      <c r="H4392" s="71">
        <v>13.166666666666666</v>
      </c>
      <c r="I4392" s="64">
        <v>-1</v>
      </c>
      <c r="J4392" s="64" t="s">
        <v>1538</v>
      </c>
      <c r="K4392" s="64" t="s">
        <v>1535</v>
      </c>
      <c r="L4392" s="64" t="s">
        <v>1535</v>
      </c>
      <c r="M4392" s="64" t="s">
        <v>241</v>
      </c>
      <c r="N4392" s="64" t="s">
        <v>254</v>
      </c>
      <c r="O4392" s="64" t="s">
        <v>568</v>
      </c>
    </row>
    <row r="4393" spans="2:15" x14ac:dyDescent="0.3">
      <c r="B4393" t="s">
        <v>1536</v>
      </c>
      <c r="C4393" t="s">
        <v>12657</v>
      </c>
      <c r="D4393" t="s">
        <v>1759</v>
      </c>
      <c r="E4393" s="64">
        <v>0</v>
      </c>
      <c r="F4393" s="64">
        <v>0</v>
      </c>
      <c r="G4393" s="47">
        <v>40166</v>
      </c>
      <c r="H4393" s="71">
        <v>13.166666666666666</v>
      </c>
      <c r="I4393" s="64">
        <v>-1</v>
      </c>
      <c r="J4393" s="64" t="s">
        <v>249</v>
      </c>
      <c r="K4393" s="64" t="s">
        <v>1535</v>
      </c>
      <c r="L4393" s="64" t="s">
        <v>1535</v>
      </c>
      <c r="M4393" s="64" t="s">
        <v>246</v>
      </c>
      <c r="N4393" s="64" t="s">
        <v>254</v>
      </c>
      <c r="O4393" s="64" t="s">
        <v>568</v>
      </c>
    </row>
    <row r="4394" spans="2:15" x14ac:dyDescent="0.3">
      <c r="B4394" t="s">
        <v>1536</v>
      </c>
      <c r="C4394" t="s">
        <v>13370</v>
      </c>
      <c r="D4394" t="s">
        <v>1585</v>
      </c>
      <c r="E4394" s="64">
        <v>1</v>
      </c>
      <c r="F4394" s="64">
        <v>4304.3900000000003</v>
      </c>
      <c r="G4394" s="47">
        <v>40169</v>
      </c>
      <c r="H4394" s="71">
        <v>13.166666666666666</v>
      </c>
      <c r="I4394" s="64">
        <v>-1</v>
      </c>
      <c r="J4394" s="64" t="s">
        <v>1538</v>
      </c>
      <c r="K4394" s="64" t="s">
        <v>2173</v>
      </c>
      <c r="L4394" s="64" t="s">
        <v>13371</v>
      </c>
      <c r="M4394" s="64" t="s">
        <v>236</v>
      </c>
      <c r="N4394" s="64" t="s">
        <v>254</v>
      </c>
      <c r="O4394" s="64" t="s">
        <v>568</v>
      </c>
    </row>
    <row r="4395" spans="2:15" x14ac:dyDescent="0.3">
      <c r="B4395" t="s">
        <v>1536</v>
      </c>
      <c r="C4395" t="s">
        <v>14580</v>
      </c>
      <c r="D4395" t="s">
        <v>1388</v>
      </c>
      <c r="E4395" s="64">
        <v>0</v>
      </c>
      <c r="F4395" s="64">
        <v>0</v>
      </c>
      <c r="G4395" s="47">
        <v>40171</v>
      </c>
      <c r="H4395" s="71">
        <v>13.166666666666666</v>
      </c>
      <c r="I4395" s="64">
        <v>97014</v>
      </c>
      <c r="J4395" s="64" t="s">
        <v>249</v>
      </c>
      <c r="K4395" s="64" t="s">
        <v>2173</v>
      </c>
      <c r="L4395" s="64" t="s">
        <v>14581</v>
      </c>
      <c r="M4395" s="64" t="s">
        <v>246</v>
      </c>
      <c r="N4395" s="64" t="s">
        <v>254</v>
      </c>
      <c r="O4395" s="64" t="s">
        <v>568</v>
      </c>
    </row>
    <row r="4396" spans="2:15" x14ac:dyDescent="0.3">
      <c r="B4396" t="s">
        <v>1536</v>
      </c>
      <c r="C4396" t="s">
        <v>14636</v>
      </c>
      <c r="D4396" t="s">
        <v>13455</v>
      </c>
      <c r="E4396" s="64">
        <v>0</v>
      </c>
      <c r="F4396" s="64">
        <v>0</v>
      </c>
      <c r="G4396" s="47">
        <v>40159</v>
      </c>
      <c r="H4396" s="71">
        <v>13.166666666666666</v>
      </c>
      <c r="I4396" s="64">
        <v>-1</v>
      </c>
      <c r="J4396" s="64" t="s">
        <v>249</v>
      </c>
      <c r="K4396" s="64" t="s">
        <v>2160</v>
      </c>
      <c r="L4396" s="64" t="s">
        <v>2936</v>
      </c>
      <c r="M4396" s="64" t="s">
        <v>241</v>
      </c>
      <c r="N4396" s="64" t="s">
        <v>254</v>
      </c>
      <c r="O4396" s="64" t="s">
        <v>568</v>
      </c>
    </row>
    <row r="4397" spans="2:15" x14ac:dyDescent="0.3">
      <c r="B4397" t="s">
        <v>1536</v>
      </c>
      <c r="C4397" t="s">
        <v>14865</v>
      </c>
      <c r="D4397" t="s">
        <v>1869</v>
      </c>
      <c r="E4397" s="64">
        <v>0</v>
      </c>
      <c r="F4397" s="64">
        <v>0</v>
      </c>
      <c r="G4397" s="47">
        <v>40169</v>
      </c>
      <c r="H4397" s="71">
        <v>13.166666666666666</v>
      </c>
      <c r="I4397" s="64">
        <v>-1</v>
      </c>
      <c r="J4397" s="64" t="s">
        <v>1538</v>
      </c>
      <c r="K4397" s="64" t="s">
        <v>2176</v>
      </c>
      <c r="L4397" s="64" t="s">
        <v>14866</v>
      </c>
      <c r="M4397" s="64" t="s">
        <v>236</v>
      </c>
      <c r="N4397" s="64" t="s">
        <v>254</v>
      </c>
      <c r="O4397" s="64" t="s">
        <v>568</v>
      </c>
    </row>
    <row r="4398" spans="2:15" x14ac:dyDescent="0.3">
      <c r="B4398" t="s">
        <v>1536</v>
      </c>
      <c r="C4398" t="s">
        <v>15543</v>
      </c>
      <c r="D4398" t="s">
        <v>2105</v>
      </c>
      <c r="E4398" s="64">
        <v>0</v>
      </c>
      <c r="F4398" s="64">
        <v>0</v>
      </c>
      <c r="G4398" s="47">
        <v>40178</v>
      </c>
      <c r="H4398" s="71">
        <v>13.166666666666666</v>
      </c>
      <c r="I4398" s="64">
        <v>-1</v>
      </c>
      <c r="J4398" s="64" t="s">
        <v>249</v>
      </c>
      <c r="K4398" s="64" t="s">
        <v>2176</v>
      </c>
      <c r="L4398" s="64" t="s">
        <v>15544</v>
      </c>
      <c r="M4398" s="64" t="s">
        <v>241</v>
      </c>
      <c r="N4398" s="64" t="s">
        <v>254</v>
      </c>
      <c r="O4398" s="64" t="s">
        <v>568</v>
      </c>
    </row>
    <row r="4399" spans="2:15" x14ac:dyDescent="0.3">
      <c r="B4399" t="s">
        <v>1536</v>
      </c>
      <c r="C4399" t="s">
        <v>15598</v>
      </c>
      <c r="D4399" t="s">
        <v>1657</v>
      </c>
      <c r="E4399" s="64">
        <v>1</v>
      </c>
      <c r="F4399" s="64">
        <v>1374.56</v>
      </c>
      <c r="G4399" s="47">
        <v>40163</v>
      </c>
      <c r="H4399" s="71">
        <v>13.166666666666666</v>
      </c>
      <c r="I4399" s="64">
        <v>-1</v>
      </c>
      <c r="J4399" s="64" t="s">
        <v>249</v>
      </c>
      <c r="K4399" s="64" t="s">
        <v>2173</v>
      </c>
      <c r="L4399" s="64" t="s">
        <v>15591</v>
      </c>
      <c r="M4399" s="64" t="s">
        <v>239</v>
      </c>
      <c r="N4399" s="64" t="s">
        <v>254</v>
      </c>
      <c r="O4399" s="64" t="s">
        <v>568</v>
      </c>
    </row>
    <row r="4400" spans="2:15" x14ac:dyDescent="0.3">
      <c r="B4400" t="s">
        <v>1536</v>
      </c>
      <c r="C4400" t="s">
        <v>15768</v>
      </c>
      <c r="D4400" t="s">
        <v>1698</v>
      </c>
      <c r="E4400" s="64">
        <v>1</v>
      </c>
      <c r="F4400" s="64">
        <v>4897.24</v>
      </c>
      <c r="G4400" s="47">
        <v>40150</v>
      </c>
      <c r="H4400" s="71">
        <v>13.166666666666666</v>
      </c>
      <c r="I4400" s="64">
        <v>-1</v>
      </c>
      <c r="J4400" s="64" t="s">
        <v>249</v>
      </c>
      <c r="K4400" s="64" t="s">
        <v>2173</v>
      </c>
      <c r="L4400" s="64" t="s">
        <v>15769</v>
      </c>
      <c r="M4400" s="64" t="s">
        <v>242</v>
      </c>
      <c r="N4400" s="64" t="s">
        <v>254</v>
      </c>
      <c r="O4400" s="64" t="s">
        <v>568</v>
      </c>
    </row>
    <row r="4401" spans="2:15" x14ac:dyDescent="0.3">
      <c r="B4401" t="s">
        <v>1536</v>
      </c>
      <c r="C4401" t="s">
        <v>11856</v>
      </c>
      <c r="D4401" t="s">
        <v>2359</v>
      </c>
      <c r="E4401" s="64">
        <v>0</v>
      </c>
      <c r="F4401" s="64">
        <v>0</v>
      </c>
      <c r="G4401" s="47">
        <v>40156</v>
      </c>
      <c r="H4401" s="71">
        <v>13.166666666666666</v>
      </c>
      <c r="I4401" s="64">
        <v>282054</v>
      </c>
      <c r="J4401" s="64" t="s">
        <v>1538</v>
      </c>
      <c r="K4401" s="64" t="s">
        <v>2160</v>
      </c>
      <c r="L4401" s="64" t="s">
        <v>11709</v>
      </c>
      <c r="M4401" s="64" t="s">
        <v>242</v>
      </c>
      <c r="N4401" s="64" t="s">
        <v>254</v>
      </c>
      <c r="O4401" s="64" t="s">
        <v>568</v>
      </c>
    </row>
    <row r="4402" spans="2:15" x14ac:dyDescent="0.3">
      <c r="B4402" t="s">
        <v>1536</v>
      </c>
      <c r="C4402" t="s">
        <v>12149</v>
      </c>
      <c r="D4402" t="s">
        <v>2315</v>
      </c>
      <c r="E4402" s="64">
        <v>0</v>
      </c>
      <c r="F4402" s="64">
        <v>0</v>
      </c>
      <c r="G4402" s="47">
        <v>40161</v>
      </c>
      <c r="H4402" s="71">
        <v>13.166666666666666</v>
      </c>
      <c r="I4402" s="64">
        <v>242105</v>
      </c>
      <c r="J4402" s="64" t="s">
        <v>249</v>
      </c>
      <c r="K4402" s="64" t="s">
        <v>2160</v>
      </c>
      <c r="L4402" s="64" t="s">
        <v>4726</v>
      </c>
      <c r="M4402" s="64" t="s">
        <v>236</v>
      </c>
      <c r="N4402" s="64" t="s">
        <v>254</v>
      </c>
      <c r="O4402" s="64" t="s">
        <v>568</v>
      </c>
    </row>
    <row r="4403" spans="2:15" x14ac:dyDescent="0.3">
      <c r="B4403" t="s">
        <v>1536</v>
      </c>
      <c r="C4403" t="s">
        <v>13316</v>
      </c>
      <c r="D4403" t="s">
        <v>1618</v>
      </c>
      <c r="E4403" s="64">
        <v>1</v>
      </c>
      <c r="F4403" s="64">
        <v>4897.24</v>
      </c>
      <c r="G4403" s="47">
        <v>40135</v>
      </c>
      <c r="H4403" s="71">
        <v>13.25</v>
      </c>
      <c r="I4403" s="64">
        <v>-1</v>
      </c>
      <c r="J4403" s="64" t="s">
        <v>249</v>
      </c>
      <c r="K4403" s="64" t="s">
        <v>2160</v>
      </c>
      <c r="L4403" s="64" t="s">
        <v>4235</v>
      </c>
      <c r="M4403" s="64" t="s">
        <v>242</v>
      </c>
      <c r="N4403" s="64" t="s">
        <v>254</v>
      </c>
      <c r="O4403" s="64" t="s">
        <v>568</v>
      </c>
    </row>
    <row r="4404" spans="2:15" x14ac:dyDescent="0.3">
      <c r="B4404" t="s">
        <v>1536</v>
      </c>
      <c r="C4404" t="s">
        <v>13449</v>
      </c>
      <c r="D4404" t="s">
        <v>13450</v>
      </c>
      <c r="E4404" s="64">
        <v>1</v>
      </c>
      <c r="F4404" s="64">
        <v>2752.72</v>
      </c>
      <c r="G4404" s="47">
        <v>40142</v>
      </c>
      <c r="H4404" s="71">
        <v>13.25</v>
      </c>
      <c r="I4404" s="64">
        <v>-1</v>
      </c>
      <c r="J4404" s="64" t="s">
        <v>249</v>
      </c>
      <c r="K4404" s="64" t="s">
        <v>2173</v>
      </c>
      <c r="L4404" s="64" t="s">
        <v>13205</v>
      </c>
      <c r="M4404" s="64" t="s">
        <v>236</v>
      </c>
      <c r="N4404" s="64" t="s">
        <v>254</v>
      </c>
      <c r="O4404" s="64" t="s">
        <v>568</v>
      </c>
    </row>
    <row r="4405" spans="2:15" x14ac:dyDescent="0.3">
      <c r="B4405" t="s">
        <v>1536</v>
      </c>
      <c r="C4405" t="s">
        <v>14033</v>
      </c>
      <c r="D4405" t="s">
        <v>2335</v>
      </c>
      <c r="E4405" s="64">
        <v>0</v>
      </c>
      <c r="F4405" s="64">
        <v>0</v>
      </c>
      <c r="G4405" s="47">
        <v>40138</v>
      </c>
      <c r="H4405" s="71">
        <v>13.25</v>
      </c>
      <c r="I4405" s="64">
        <v>325653</v>
      </c>
      <c r="J4405" s="64" t="s">
        <v>1538</v>
      </c>
      <c r="K4405" s="64" t="s">
        <v>2173</v>
      </c>
      <c r="L4405" s="64" t="s">
        <v>14034</v>
      </c>
      <c r="M4405" s="64" t="s">
        <v>236</v>
      </c>
      <c r="N4405" s="64" t="s">
        <v>254</v>
      </c>
      <c r="O4405" s="64" t="s">
        <v>568</v>
      </c>
    </row>
    <row r="4406" spans="2:15" x14ac:dyDescent="0.3">
      <c r="B4406" t="s">
        <v>1546</v>
      </c>
      <c r="C4406" t="s">
        <v>12095</v>
      </c>
      <c r="D4406" t="s">
        <v>2356</v>
      </c>
      <c r="E4406" s="64">
        <v>0</v>
      </c>
      <c r="F4406" s="64">
        <v>0</v>
      </c>
      <c r="G4406" s="47">
        <v>40144</v>
      </c>
      <c r="H4406" s="71">
        <v>13.25</v>
      </c>
      <c r="I4406" s="64">
        <v>196371</v>
      </c>
      <c r="J4406" s="64" t="s">
        <v>249</v>
      </c>
      <c r="K4406" s="64" t="s">
        <v>2160</v>
      </c>
      <c r="L4406" s="64" t="s">
        <v>12096</v>
      </c>
      <c r="M4406" s="64" t="s">
        <v>236</v>
      </c>
      <c r="N4406" s="64" t="s">
        <v>254</v>
      </c>
      <c r="O4406" s="64" t="s">
        <v>568</v>
      </c>
    </row>
    <row r="4407" spans="2:15" x14ac:dyDescent="0.3">
      <c r="B4407" t="s">
        <v>1536</v>
      </c>
      <c r="C4407" t="s">
        <v>15519</v>
      </c>
      <c r="D4407" t="s">
        <v>1625</v>
      </c>
      <c r="E4407" s="64">
        <v>1</v>
      </c>
      <c r="F4407" s="64">
        <v>1374.56</v>
      </c>
      <c r="G4407" s="47">
        <v>40127</v>
      </c>
      <c r="H4407" s="71">
        <v>13.25</v>
      </c>
      <c r="I4407" s="64">
        <v>-1</v>
      </c>
      <c r="J4407" s="64" t="s">
        <v>1538</v>
      </c>
      <c r="K4407" s="64" t="s">
        <v>2173</v>
      </c>
      <c r="L4407" s="64" t="s">
        <v>15520</v>
      </c>
      <c r="M4407" s="64" t="s">
        <v>236</v>
      </c>
      <c r="N4407" s="64" t="s">
        <v>254</v>
      </c>
      <c r="O4407" s="64" t="s">
        <v>568</v>
      </c>
    </row>
    <row r="4408" spans="2:15" x14ac:dyDescent="0.3">
      <c r="B4408" t="s">
        <v>1536</v>
      </c>
      <c r="C4408" t="s">
        <v>16688</v>
      </c>
      <c r="D4408" t="s">
        <v>467</v>
      </c>
      <c r="E4408" s="64">
        <v>0</v>
      </c>
      <c r="F4408" s="64">
        <v>0</v>
      </c>
      <c r="G4408" s="47">
        <v>40128</v>
      </c>
      <c r="H4408" s="71">
        <v>13.25</v>
      </c>
      <c r="I4408" s="64">
        <v>-1</v>
      </c>
      <c r="J4408" s="64" t="s">
        <v>249</v>
      </c>
      <c r="K4408" s="64" t="s">
        <v>2173</v>
      </c>
      <c r="L4408" s="64" t="s">
        <v>13071</v>
      </c>
      <c r="M4408" s="64" t="s">
        <v>236</v>
      </c>
      <c r="N4408" s="64" t="s">
        <v>254</v>
      </c>
      <c r="O4408" s="64" t="s">
        <v>568</v>
      </c>
    </row>
    <row r="4409" spans="2:15" x14ac:dyDescent="0.3">
      <c r="B4409" t="s">
        <v>1536</v>
      </c>
      <c r="C4409" t="s">
        <v>16779</v>
      </c>
      <c r="D4409" t="s">
        <v>276</v>
      </c>
      <c r="E4409" s="64">
        <v>0</v>
      </c>
      <c r="F4409" s="64">
        <v>0</v>
      </c>
      <c r="G4409" s="47">
        <v>40143</v>
      </c>
      <c r="H4409" s="71">
        <v>13.25</v>
      </c>
      <c r="I4409" s="64">
        <v>-1</v>
      </c>
      <c r="J4409" s="64" t="s">
        <v>249</v>
      </c>
      <c r="K4409" s="64" t="s">
        <v>1535</v>
      </c>
      <c r="L4409" s="64" t="s">
        <v>1535</v>
      </c>
      <c r="M4409" s="64" t="s">
        <v>236</v>
      </c>
      <c r="N4409" s="64" t="s">
        <v>254</v>
      </c>
      <c r="O4409" s="64" t="s">
        <v>568</v>
      </c>
    </row>
    <row r="4410" spans="2:15" x14ac:dyDescent="0.3">
      <c r="B4410" t="s">
        <v>1536</v>
      </c>
      <c r="C4410" t="s">
        <v>16790</v>
      </c>
      <c r="D4410" t="s">
        <v>12609</v>
      </c>
      <c r="E4410" s="64">
        <v>1</v>
      </c>
      <c r="F4410" s="64">
        <v>1951.46</v>
      </c>
      <c r="G4410" s="47">
        <v>40147</v>
      </c>
      <c r="H4410" s="71">
        <v>13.25</v>
      </c>
      <c r="I4410" s="64">
        <v>-1</v>
      </c>
      <c r="J4410" s="64" t="s">
        <v>249</v>
      </c>
      <c r="K4410" s="64" t="s">
        <v>1535</v>
      </c>
      <c r="L4410" s="64" t="s">
        <v>1535</v>
      </c>
      <c r="M4410" s="64" t="s">
        <v>236</v>
      </c>
      <c r="N4410" s="64" t="s">
        <v>254</v>
      </c>
      <c r="O4410" s="64" t="s">
        <v>568</v>
      </c>
    </row>
    <row r="4411" spans="2:15" x14ac:dyDescent="0.3">
      <c r="B4411" t="s">
        <v>1536</v>
      </c>
      <c r="C4411" t="s">
        <v>17026</v>
      </c>
      <c r="D4411" t="s">
        <v>1753</v>
      </c>
      <c r="E4411" s="64">
        <v>0</v>
      </c>
      <c r="F4411" s="64">
        <v>0</v>
      </c>
      <c r="G4411" s="47">
        <v>40138</v>
      </c>
      <c r="H4411" s="71">
        <v>13.25</v>
      </c>
      <c r="I4411" s="64">
        <v>-1</v>
      </c>
      <c r="J4411" s="64" t="s">
        <v>1538</v>
      </c>
      <c r="K4411" s="64" t="s">
        <v>1535</v>
      </c>
      <c r="L4411" s="64" t="s">
        <v>1535</v>
      </c>
      <c r="M4411" s="64" t="s">
        <v>242</v>
      </c>
      <c r="N4411" s="64" t="s">
        <v>254</v>
      </c>
      <c r="O4411" s="64" t="s">
        <v>568</v>
      </c>
    </row>
    <row r="4412" spans="2:15" x14ac:dyDescent="0.3">
      <c r="B4412" t="s">
        <v>1536</v>
      </c>
      <c r="C4412" t="s">
        <v>17347</v>
      </c>
      <c r="D4412" t="s">
        <v>442</v>
      </c>
      <c r="E4412" s="64">
        <v>0</v>
      </c>
      <c r="F4412" s="64">
        <v>0</v>
      </c>
      <c r="G4412" s="47">
        <v>40147</v>
      </c>
      <c r="H4412" s="71">
        <v>13.25</v>
      </c>
      <c r="I4412" s="64">
        <v>-1</v>
      </c>
      <c r="J4412" s="64" t="s">
        <v>1538</v>
      </c>
      <c r="K4412" s="64" t="s">
        <v>1535</v>
      </c>
      <c r="L4412" s="64" t="s">
        <v>1535</v>
      </c>
      <c r="M4412" s="64" t="s">
        <v>246</v>
      </c>
      <c r="N4412" s="64" t="s">
        <v>254</v>
      </c>
      <c r="O4412" s="64" t="s">
        <v>568</v>
      </c>
    </row>
    <row r="4413" spans="2:15" x14ac:dyDescent="0.3">
      <c r="B4413" t="s">
        <v>1536</v>
      </c>
      <c r="C4413" t="s">
        <v>12447</v>
      </c>
      <c r="D4413" t="s">
        <v>1557</v>
      </c>
      <c r="E4413" s="64">
        <v>4</v>
      </c>
      <c r="F4413" s="64">
        <v>10987.73</v>
      </c>
      <c r="G4413" s="47">
        <v>40116</v>
      </c>
      <c r="H4413" s="71">
        <v>13.333333333333334</v>
      </c>
      <c r="I4413" s="64">
        <v>-1</v>
      </c>
      <c r="J4413" s="64" t="s">
        <v>249</v>
      </c>
      <c r="K4413" s="64" t="s">
        <v>1535</v>
      </c>
      <c r="L4413" s="64" t="s">
        <v>1535</v>
      </c>
      <c r="M4413" s="64" t="s">
        <v>236</v>
      </c>
      <c r="N4413" s="64" t="s">
        <v>254</v>
      </c>
      <c r="O4413" s="64" t="s">
        <v>568</v>
      </c>
    </row>
    <row r="4414" spans="2:15" x14ac:dyDescent="0.3">
      <c r="B4414" t="s">
        <v>1536</v>
      </c>
      <c r="C4414" t="s">
        <v>12941</v>
      </c>
      <c r="D4414" t="s">
        <v>269</v>
      </c>
      <c r="E4414" s="64">
        <v>0</v>
      </c>
      <c r="F4414" s="64">
        <v>0</v>
      </c>
      <c r="G4414" s="47">
        <v>40115</v>
      </c>
      <c r="H4414" s="71">
        <v>13.333333333333334</v>
      </c>
      <c r="I4414" s="64">
        <v>-1</v>
      </c>
      <c r="J4414" s="64" t="s">
        <v>249</v>
      </c>
      <c r="K4414" s="64" t="s">
        <v>2173</v>
      </c>
      <c r="L4414" s="64" t="s">
        <v>4235</v>
      </c>
      <c r="M4414" s="64" t="s">
        <v>236</v>
      </c>
      <c r="N4414" s="64" t="s">
        <v>254</v>
      </c>
      <c r="O4414" s="64" t="s">
        <v>568</v>
      </c>
    </row>
    <row r="4415" spans="2:15" x14ac:dyDescent="0.3">
      <c r="B4415" t="s">
        <v>1536</v>
      </c>
      <c r="C4415" t="s">
        <v>13264</v>
      </c>
      <c r="D4415" t="s">
        <v>1751</v>
      </c>
      <c r="E4415" s="64">
        <v>0</v>
      </c>
      <c r="F4415" s="64">
        <v>0</v>
      </c>
      <c r="G4415" s="47">
        <v>40093</v>
      </c>
      <c r="H4415" s="71">
        <v>13.333333333333334</v>
      </c>
      <c r="I4415" s="64">
        <v>-1</v>
      </c>
      <c r="J4415" s="64" t="s">
        <v>1538</v>
      </c>
      <c r="K4415" s="64" t="s">
        <v>2173</v>
      </c>
      <c r="L4415" s="64" t="s">
        <v>2605</v>
      </c>
      <c r="M4415" s="64" t="s">
        <v>242</v>
      </c>
      <c r="N4415" s="64" t="s">
        <v>254</v>
      </c>
      <c r="O4415" s="64" t="s">
        <v>568</v>
      </c>
    </row>
    <row r="4416" spans="2:15" x14ac:dyDescent="0.3">
      <c r="B4416" t="s">
        <v>1536</v>
      </c>
      <c r="C4416" t="s">
        <v>14310</v>
      </c>
      <c r="D4416" t="s">
        <v>1777</v>
      </c>
      <c r="E4416" s="64">
        <v>0</v>
      </c>
      <c r="F4416" s="64">
        <v>0</v>
      </c>
      <c r="G4416" s="47">
        <v>40108</v>
      </c>
      <c r="H4416" s="71">
        <v>13.333333333333334</v>
      </c>
      <c r="I4416" s="64">
        <v>-1</v>
      </c>
      <c r="J4416" s="64" t="s">
        <v>249</v>
      </c>
      <c r="K4416" s="64" t="s">
        <v>2176</v>
      </c>
      <c r="L4416" s="64" t="s">
        <v>14311</v>
      </c>
      <c r="M4416" s="64" t="s">
        <v>236</v>
      </c>
      <c r="N4416" s="64" t="s">
        <v>254</v>
      </c>
      <c r="O4416" s="64" t="s">
        <v>568</v>
      </c>
    </row>
    <row r="4417" spans="2:15" x14ac:dyDescent="0.3">
      <c r="B4417" t="s">
        <v>1536</v>
      </c>
      <c r="C4417" t="s">
        <v>15123</v>
      </c>
      <c r="D4417" t="s">
        <v>1569</v>
      </c>
      <c r="E4417" s="64">
        <v>0</v>
      </c>
      <c r="F4417" s="64">
        <v>0</v>
      </c>
      <c r="G4417" s="47">
        <v>40103</v>
      </c>
      <c r="H4417" s="71">
        <v>13.333333333333334</v>
      </c>
      <c r="I4417" s="64">
        <v>-1</v>
      </c>
      <c r="J4417" s="64" t="s">
        <v>1538</v>
      </c>
      <c r="K4417" s="64" t="s">
        <v>2176</v>
      </c>
      <c r="L4417" s="64" t="s">
        <v>11288</v>
      </c>
      <c r="M4417" s="64" t="s">
        <v>241</v>
      </c>
      <c r="N4417" s="64" t="s">
        <v>254</v>
      </c>
      <c r="O4417" s="64" t="s">
        <v>568</v>
      </c>
    </row>
    <row r="4418" spans="2:15" x14ac:dyDescent="0.3">
      <c r="B4418" t="s">
        <v>1536</v>
      </c>
      <c r="C4418" t="s">
        <v>15508</v>
      </c>
      <c r="D4418" t="s">
        <v>1440</v>
      </c>
      <c r="E4418" s="64">
        <v>0</v>
      </c>
      <c r="F4418" s="64">
        <v>0</v>
      </c>
      <c r="G4418" s="47">
        <v>40101</v>
      </c>
      <c r="H4418" s="71">
        <v>13.333333333333334</v>
      </c>
      <c r="I4418" s="64">
        <v>-1</v>
      </c>
      <c r="J4418" s="64" t="s">
        <v>249</v>
      </c>
      <c r="K4418" s="64" t="s">
        <v>2176</v>
      </c>
      <c r="L4418" s="64" t="s">
        <v>15509</v>
      </c>
      <c r="M4418" s="64" t="s">
        <v>236</v>
      </c>
      <c r="N4418" s="64" t="s">
        <v>254</v>
      </c>
      <c r="O4418" s="64" t="s">
        <v>568</v>
      </c>
    </row>
    <row r="4419" spans="2:15" x14ac:dyDescent="0.3">
      <c r="B4419" t="s">
        <v>1536</v>
      </c>
      <c r="C4419" t="s">
        <v>15786</v>
      </c>
      <c r="D4419" t="s">
        <v>1670</v>
      </c>
      <c r="E4419" s="64">
        <v>0</v>
      </c>
      <c r="F4419" s="64">
        <v>0</v>
      </c>
      <c r="G4419" s="47">
        <v>40117</v>
      </c>
      <c r="H4419" s="71">
        <v>13.333333333333334</v>
      </c>
      <c r="I4419" s="64">
        <v>-1</v>
      </c>
      <c r="J4419" s="64" t="s">
        <v>1538</v>
      </c>
      <c r="K4419" s="64" t="s">
        <v>2160</v>
      </c>
      <c r="L4419" s="64" t="s">
        <v>2992</v>
      </c>
      <c r="M4419" s="64" t="s">
        <v>246</v>
      </c>
      <c r="N4419" s="64" t="s">
        <v>254</v>
      </c>
      <c r="O4419" s="64" t="s">
        <v>568</v>
      </c>
    </row>
    <row r="4420" spans="2:15" x14ac:dyDescent="0.3">
      <c r="B4420" t="s">
        <v>1536</v>
      </c>
      <c r="C4420" t="s">
        <v>16520</v>
      </c>
      <c r="D4420" t="s">
        <v>1475</v>
      </c>
      <c r="E4420" s="64">
        <v>0</v>
      </c>
      <c r="F4420" s="64">
        <v>0</v>
      </c>
      <c r="G4420" s="47">
        <v>40112</v>
      </c>
      <c r="H4420" s="71">
        <v>13.333333333333334</v>
      </c>
      <c r="I4420" s="64">
        <v>-1</v>
      </c>
      <c r="J4420" s="64" t="s">
        <v>1538</v>
      </c>
      <c r="K4420" s="64" t="s">
        <v>2160</v>
      </c>
      <c r="L4420" s="64" t="s">
        <v>2925</v>
      </c>
      <c r="M4420" s="64" t="s">
        <v>242</v>
      </c>
      <c r="N4420" s="64" t="s">
        <v>254</v>
      </c>
      <c r="O4420" s="64" t="s">
        <v>568</v>
      </c>
    </row>
    <row r="4421" spans="2:15" x14ac:dyDescent="0.3">
      <c r="B4421" t="s">
        <v>1536</v>
      </c>
      <c r="C4421" t="s">
        <v>16552</v>
      </c>
      <c r="D4421" t="s">
        <v>1662</v>
      </c>
      <c r="E4421" s="64">
        <v>0</v>
      </c>
      <c r="F4421" s="64">
        <v>0</v>
      </c>
      <c r="G4421" s="47">
        <v>40112</v>
      </c>
      <c r="H4421" s="71">
        <v>13.333333333333334</v>
      </c>
      <c r="I4421" s="64">
        <v>-1</v>
      </c>
      <c r="J4421" s="64" t="s">
        <v>249</v>
      </c>
      <c r="K4421" s="64" t="s">
        <v>2176</v>
      </c>
      <c r="L4421" s="64" t="s">
        <v>16553</v>
      </c>
      <c r="M4421" s="64" t="s">
        <v>236</v>
      </c>
      <c r="N4421" s="64" t="s">
        <v>254</v>
      </c>
      <c r="O4421" s="64" t="s">
        <v>568</v>
      </c>
    </row>
    <row r="4422" spans="2:15" x14ac:dyDescent="0.3">
      <c r="B4422" t="s">
        <v>1536</v>
      </c>
      <c r="C4422" t="s">
        <v>16665</v>
      </c>
      <c r="D4422" t="s">
        <v>450</v>
      </c>
      <c r="E4422" s="64">
        <v>0</v>
      </c>
      <c r="F4422" s="64">
        <v>0</v>
      </c>
      <c r="G4422" s="47">
        <v>40092</v>
      </c>
      <c r="H4422" s="71">
        <v>13.333333333333334</v>
      </c>
      <c r="I4422" s="64">
        <v>-1</v>
      </c>
      <c r="J4422" s="64" t="s">
        <v>1538</v>
      </c>
      <c r="K4422" s="64" t="s">
        <v>1535</v>
      </c>
      <c r="L4422" s="64" t="s">
        <v>1535</v>
      </c>
      <c r="M4422" s="64" t="s">
        <v>242</v>
      </c>
      <c r="N4422" s="64" t="s">
        <v>254</v>
      </c>
      <c r="O4422" s="64" t="s">
        <v>568</v>
      </c>
    </row>
    <row r="4423" spans="2:15" x14ac:dyDescent="0.3">
      <c r="B4423" t="s">
        <v>1536</v>
      </c>
      <c r="C4423" t="s">
        <v>16878</v>
      </c>
      <c r="D4423" t="s">
        <v>475</v>
      </c>
      <c r="E4423" s="64">
        <v>0</v>
      </c>
      <c r="F4423" s="64">
        <v>0</v>
      </c>
      <c r="G4423" s="47">
        <v>40112</v>
      </c>
      <c r="H4423" s="71">
        <v>13.333333333333334</v>
      </c>
      <c r="I4423" s="64">
        <v>-1</v>
      </c>
      <c r="J4423" s="64" t="s">
        <v>1538</v>
      </c>
      <c r="K4423" s="64" t="s">
        <v>1535</v>
      </c>
      <c r="L4423" s="64" t="s">
        <v>1535</v>
      </c>
      <c r="M4423" s="64" t="s">
        <v>242</v>
      </c>
      <c r="N4423" s="64" t="s">
        <v>254</v>
      </c>
      <c r="O4423" s="64" t="s">
        <v>568</v>
      </c>
    </row>
    <row r="4424" spans="2:15" x14ac:dyDescent="0.3">
      <c r="B4424" t="s">
        <v>1536</v>
      </c>
      <c r="C4424" t="s">
        <v>16958</v>
      </c>
      <c r="D4424" t="s">
        <v>2379</v>
      </c>
      <c r="E4424" s="64">
        <v>0</v>
      </c>
      <c r="F4424" s="64">
        <v>0</v>
      </c>
      <c r="G4424" s="47">
        <v>40102</v>
      </c>
      <c r="H4424" s="71">
        <v>13.333333333333334</v>
      </c>
      <c r="I4424" s="64">
        <v>-1</v>
      </c>
      <c r="J4424" s="64" t="s">
        <v>1538</v>
      </c>
      <c r="K4424" s="64" t="s">
        <v>1535</v>
      </c>
      <c r="L4424" s="64" t="s">
        <v>1535</v>
      </c>
      <c r="M4424" s="64" t="s">
        <v>242</v>
      </c>
      <c r="N4424" s="64" t="s">
        <v>254</v>
      </c>
      <c r="O4424" s="64" t="s">
        <v>568</v>
      </c>
    </row>
    <row r="4425" spans="2:15" x14ac:dyDescent="0.3">
      <c r="B4425" t="s">
        <v>1536</v>
      </c>
      <c r="C4425" t="s">
        <v>11462</v>
      </c>
      <c r="D4425" t="s">
        <v>2510</v>
      </c>
      <c r="E4425" s="64">
        <v>0</v>
      </c>
      <c r="F4425" s="64">
        <v>0</v>
      </c>
      <c r="G4425" s="47">
        <v>40117</v>
      </c>
      <c r="H4425" s="71">
        <v>13.333333333333334</v>
      </c>
      <c r="I4425" s="64">
        <v>117084</v>
      </c>
      <c r="J4425" s="64" t="s">
        <v>1538</v>
      </c>
      <c r="K4425" s="64" t="s">
        <v>2160</v>
      </c>
      <c r="L4425" s="64" t="s">
        <v>2992</v>
      </c>
      <c r="M4425" s="64" t="s">
        <v>241</v>
      </c>
      <c r="N4425" s="64" t="s">
        <v>254</v>
      </c>
      <c r="O4425" s="64" t="s">
        <v>568</v>
      </c>
    </row>
    <row r="4426" spans="2:15" x14ac:dyDescent="0.3">
      <c r="B4426" t="s">
        <v>1536</v>
      </c>
      <c r="C4426" t="s">
        <v>17228</v>
      </c>
      <c r="D4426" t="s">
        <v>1471</v>
      </c>
      <c r="E4426" s="64">
        <v>0</v>
      </c>
      <c r="F4426" s="64">
        <v>0</v>
      </c>
      <c r="G4426" s="47">
        <v>40114</v>
      </c>
      <c r="H4426" s="71">
        <v>13.333333333333334</v>
      </c>
      <c r="I4426" s="64">
        <v>193693</v>
      </c>
      <c r="J4426" s="64" t="s">
        <v>1538</v>
      </c>
      <c r="K4426" s="64" t="s">
        <v>2160</v>
      </c>
      <c r="L4426" s="64" t="s">
        <v>2936</v>
      </c>
      <c r="M4426" s="64" t="s">
        <v>246</v>
      </c>
      <c r="N4426" s="64" t="s">
        <v>254</v>
      </c>
      <c r="O4426" s="64" t="s">
        <v>568</v>
      </c>
    </row>
    <row r="4427" spans="2:15" x14ac:dyDescent="0.3">
      <c r="B4427" t="s">
        <v>1536</v>
      </c>
      <c r="C4427" t="s">
        <v>12419</v>
      </c>
      <c r="D4427" t="s">
        <v>1617</v>
      </c>
      <c r="E4427" s="64">
        <v>0</v>
      </c>
      <c r="F4427" s="64">
        <v>0</v>
      </c>
      <c r="G4427" s="47">
        <v>40059</v>
      </c>
      <c r="H4427" s="71">
        <v>13.416666666666666</v>
      </c>
      <c r="I4427" s="64">
        <v>-1</v>
      </c>
      <c r="J4427" s="64" t="s">
        <v>249</v>
      </c>
      <c r="K4427" s="64" t="s">
        <v>1535</v>
      </c>
      <c r="L4427" s="64" t="s">
        <v>1535</v>
      </c>
      <c r="M4427" s="64" t="s">
        <v>246</v>
      </c>
      <c r="N4427" s="64" t="s">
        <v>254</v>
      </c>
      <c r="O4427" s="64" t="s">
        <v>568</v>
      </c>
    </row>
    <row r="4428" spans="2:15" x14ac:dyDescent="0.3">
      <c r="B4428" t="s">
        <v>1536</v>
      </c>
      <c r="C4428" t="s">
        <v>12602</v>
      </c>
      <c r="D4428" t="s">
        <v>563</v>
      </c>
      <c r="E4428" s="64">
        <v>0</v>
      </c>
      <c r="F4428" s="64">
        <v>0</v>
      </c>
      <c r="G4428" s="47">
        <v>40078</v>
      </c>
      <c r="H4428" s="71">
        <v>13.416666666666666</v>
      </c>
      <c r="I4428" s="64">
        <v>-1</v>
      </c>
      <c r="J4428" s="64" t="s">
        <v>249</v>
      </c>
      <c r="K4428" s="64" t="s">
        <v>1535</v>
      </c>
      <c r="L4428" s="64" t="s">
        <v>1535</v>
      </c>
      <c r="M4428" s="64" t="s">
        <v>242</v>
      </c>
      <c r="N4428" s="64" t="s">
        <v>254</v>
      </c>
      <c r="O4428" s="64" t="s">
        <v>568</v>
      </c>
    </row>
    <row r="4429" spans="2:15" x14ac:dyDescent="0.3">
      <c r="B4429" t="s">
        <v>1536</v>
      </c>
      <c r="C4429" t="s">
        <v>13061</v>
      </c>
      <c r="D4429" t="s">
        <v>491</v>
      </c>
      <c r="E4429" s="64">
        <v>0</v>
      </c>
      <c r="F4429" s="64">
        <v>0</v>
      </c>
      <c r="G4429" s="47">
        <v>40085</v>
      </c>
      <c r="H4429" s="71">
        <v>13.416666666666666</v>
      </c>
      <c r="I4429" s="64">
        <v>-1</v>
      </c>
      <c r="J4429" s="64" t="s">
        <v>1538</v>
      </c>
      <c r="K4429" s="64" t="s">
        <v>1535</v>
      </c>
      <c r="L4429" s="64" t="s">
        <v>1535</v>
      </c>
      <c r="M4429" s="64" t="s">
        <v>246</v>
      </c>
      <c r="N4429" s="64" t="s">
        <v>254</v>
      </c>
      <c r="O4429" s="64" t="s">
        <v>568</v>
      </c>
    </row>
    <row r="4430" spans="2:15" x14ac:dyDescent="0.3">
      <c r="B4430" t="s">
        <v>1536</v>
      </c>
      <c r="C4430" t="s">
        <v>13767</v>
      </c>
      <c r="D4430" t="s">
        <v>13768</v>
      </c>
      <c r="E4430" s="64">
        <v>0</v>
      </c>
      <c r="F4430" s="64">
        <v>0</v>
      </c>
      <c r="G4430" s="47">
        <v>40060</v>
      </c>
      <c r="H4430" s="71">
        <v>13.416666666666666</v>
      </c>
      <c r="I4430" s="64">
        <v>-1</v>
      </c>
      <c r="J4430" s="64" t="s">
        <v>1538</v>
      </c>
      <c r="K4430" s="64" t="s">
        <v>2173</v>
      </c>
      <c r="L4430" s="64" t="s">
        <v>13127</v>
      </c>
      <c r="M4430" s="64" t="s">
        <v>236</v>
      </c>
      <c r="N4430" s="64" t="s">
        <v>254</v>
      </c>
      <c r="O4430" s="64" t="s">
        <v>568</v>
      </c>
    </row>
    <row r="4431" spans="2:15" x14ac:dyDescent="0.3">
      <c r="B4431" t="s">
        <v>1536</v>
      </c>
      <c r="C4431" t="s">
        <v>13835</v>
      </c>
      <c r="D4431" t="s">
        <v>2118</v>
      </c>
      <c r="E4431" s="64">
        <v>0</v>
      </c>
      <c r="F4431" s="64">
        <v>0</v>
      </c>
      <c r="G4431" s="47">
        <v>40075</v>
      </c>
      <c r="H4431" s="71">
        <v>13.416666666666666</v>
      </c>
      <c r="I4431" s="64">
        <v>-1</v>
      </c>
      <c r="J4431" s="64" t="s">
        <v>1538</v>
      </c>
      <c r="K4431" s="64" t="s">
        <v>2173</v>
      </c>
      <c r="L4431" s="64" t="s">
        <v>13836</v>
      </c>
      <c r="M4431" s="64" t="s">
        <v>242</v>
      </c>
      <c r="N4431" s="64" t="s">
        <v>254</v>
      </c>
      <c r="O4431" s="64" t="s">
        <v>568</v>
      </c>
    </row>
    <row r="4432" spans="2:15" x14ac:dyDescent="0.3">
      <c r="B4432" t="s">
        <v>1536</v>
      </c>
      <c r="C4432" t="s">
        <v>14595</v>
      </c>
      <c r="D4432" t="s">
        <v>2375</v>
      </c>
      <c r="E4432" s="64">
        <v>0</v>
      </c>
      <c r="F4432" s="64">
        <v>0</v>
      </c>
      <c r="G4432" s="47">
        <v>40082</v>
      </c>
      <c r="H4432" s="71">
        <v>13.416666666666666</v>
      </c>
      <c r="I4432" s="64">
        <v>-1</v>
      </c>
      <c r="J4432" s="64" t="s">
        <v>249</v>
      </c>
      <c r="K4432" s="64" t="s">
        <v>2160</v>
      </c>
      <c r="L4432" s="64" t="s">
        <v>2936</v>
      </c>
      <c r="M4432" s="64" t="s">
        <v>242</v>
      </c>
      <c r="N4432" s="64" t="s">
        <v>254</v>
      </c>
      <c r="O4432" s="64" t="s">
        <v>568</v>
      </c>
    </row>
    <row r="4433" spans="2:15" x14ac:dyDescent="0.3">
      <c r="B4433" t="s">
        <v>1536</v>
      </c>
      <c r="C4433" t="s">
        <v>15973</v>
      </c>
      <c r="D4433" t="s">
        <v>2344</v>
      </c>
      <c r="E4433" s="64">
        <v>0</v>
      </c>
      <c r="F4433" s="64">
        <v>0</v>
      </c>
      <c r="G4433" s="47">
        <v>40086</v>
      </c>
      <c r="H4433" s="71">
        <v>13.416666666666666</v>
      </c>
      <c r="I4433" s="64">
        <v>472316</v>
      </c>
      <c r="J4433" s="64" t="s">
        <v>1538</v>
      </c>
      <c r="K4433" s="64" t="s">
        <v>2160</v>
      </c>
      <c r="L4433" s="64" t="s">
        <v>3939</v>
      </c>
      <c r="M4433" s="64" t="s">
        <v>246</v>
      </c>
      <c r="N4433" s="64" t="s">
        <v>254</v>
      </c>
      <c r="O4433" s="64" t="s">
        <v>568</v>
      </c>
    </row>
    <row r="4434" spans="2:15" x14ac:dyDescent="0.3">
      <c r="B4434" t="s">
        <v>1536</v>
      </c>
      <c r="C4434" t="s">
        <v>16156</v>
      </c>
      <c r="D4434" t="s">
        <v>1994</v>
      </c>
      <c r="E4434" s="64">
        <v>0</v>
      </c>
      <c r="F4434" s="64">
        <v>0</v>
      </c>
      <c r="G4434" s="47">
        <v>40061</v>
      </c>
      <c r="H4434" s="71">
        <v>13.416666666666666</v>
      </c>
      <c r="I4434" s="64">
        <v>-1</v>
      </c>
      <c r="J4434" s="64" t="s">
        <v>249</v>
      </c>
      <c r="K4434" s="64" t="s">
        <v>2160</v>
      </c>
      <c r="L4434" s="64" t="s">
        <v>14512</v>
      </c>
      <c r="M4434" s="64" t="s">
        <v>242</v>
      </c>
      <c r="N4434" s="64" t="s">
        <v>254</v>
      </c>
      <c r="O4434" s="64" t="s">
        <v>568</v>
      </c>
    </row>
    <row r="4435" spans="2:15" x14ac:dyDescent="0.3">
      <c r="B4435" t="s">
        <v>1536</v>
      </c>
      <c r="C4435" t="s">
        <v>16582</v>
      </c>
      <c r="D4435" t="s">
        <v>1623</v>
      </c>
      <c r="E4435" s="64">
        <v>1</v>
      </c>
      <c r="F4435" s="64">
        <v>1951.46</v>
      </c>
      <c r="G4435" s="47">
        <v>40086</v>
      </c>
      <c r="H4435" s="71">
        <v>13.416666666666666</v>
      </c>
      <c r="I4435" s="64">
        <v>-1</v>
      </c>
      <c r="J4435" s="64" t="s">
        <v>249</v>
      </c>
      <c r="K4435" s="64" t="s">
        <v>2160</v>
      </c>
      <c r="L4435" s="64" t="s">
        <v>2992</v>
      </c>
      <c r="M4435" s="64" t="s">
        <v>246</v>
      </c>
      <c r="N4435" s="64" t="s">
        <v>254</v>
      </c>
      <c r="O4435" s="64" t="s">
        <v>568</v>
      </c>
    </row>
    <row r="4436" spans="2:15" x14ac:dyDescent="0.3">
      <c r="B4436" t="s">
        <v>1536</v>
      </c>
      <c r="C4436" t="s">
        <v>13488</v>
      </c>
      <c r="D4436" t="s">
        <v>1930</v>
      </c>
      <c r="E4436" s="64">
        <v>0</v>
      </c>
      <c r="F4436" s="64">
        <v>0</v>
      </c>
      <c r="G4436" s="47">
        <v>40049</v>
      </c>
      <c r="H4436" s="71">
        <v>13.5</v>
      </c>
      <c r="I4436" s="64">
        <v>-1</v>
      </c>
      <c r="J4436" s="64" t="s">
        <v>1538</v>
      </c>
      <c r="K4436" s="64" t="s">
        <v>2160</v>
      </c>
      <c r="L4436" s="64" t="s">
        <v>2925</v>
      </c>
      <c r="M4436" s="64" t="s">
        <v>242</v>
      </c>
      <c r="N4436" s="64" t="s">
        <v>254</v>
      </c>
      <c r="O4436" s="64" t="s">
        <v>568</v>
      </c>
    </row>
    <row r="4437" spans="2:15" x14ac:dyDescent="0.3">
      <c r="B4437" t="s">
        <v>1536</v>
      </c>
      <c r="C4437" t="s">
        <v>13752</v>
      </c>
      <c r="D4437" t="s">
        <v>13753</v>
      </c>
      <c r="E4437" s="64">
        <v>0</v>
      </c>
      <c r="F4437" s="64">
        <v>0</v>
      </c>
      <c r="G4437" s="47">
        <v>40046</v>
      </c>
      <c r="H4437" s="71">
        <v>13.5</v>
      </c>
      <c r="I4437" s="64">
        <v>-1</v>
      </c>
      <c r="J4437" s="64" t="s">
        <v>249</v>
      </c>
      <c r="K4437" s="64" t="s">
        <v>2176</v>
      </c>
      <c r="L4437" s="64" t="s">
        <v>13754</v>
      </c>
      <c r="M4437" s="64" t="s">
        <v>236</v>
      </c>
      <c r="N4437" s="64" t="s">
        <v>254</v>
      </c>
      <c r="O4437" s="64" t="s">
        <v>568</v>
      </c>
    </row>
    <row r="4438" spans="2:15" x14ac:dyDescent="0.3">
      <c r="B4438" t="s">
        <v>1536</v>
      </c>
      <c r="C4438" t="s">
        <v>12286</v>
      </c>
      <c r="D4438" t="s">
        <v>2226</v>
      </c>
      <c r="E4438" s="64">
        <v>0</v>
      </c>
      <c r="F4438" s="64">
        <v>0</v>
      </c>
      <c r="G4438" s="47">
        <v>40044</v>
      </c>
      <c r="H4438" s="71">
        <v>13.5</v>
      </c>
      <c r="I4438" s="64">
        <v>251266</v>
      </c>
      <c r="J4438" s="64" t="s">
        <v>249</v>
      </c>
      <c r="K4438" s="64" t="s">
        <v>2160</v>
      </c>
      <c r="L4438" s="64" t="s">
        <v>12244</v>
      </c>
      <c r="M4438" s="64" t="s">
        <v>246</v>
      </c>
      <c r="N4438" s="64" t="s">
        <v>254</v>
      </c>
      <c r="O4438" s="64" t="s">
        <v>568</v>
      </c>
    </row>
    <row r="4439" spans="2:15" x14ac:dyDescent="0.3">
      <c r="B4439" t="s">
        <v>1536</v>
      </c>
      <c r="C4439" t="s">
        <v>14851</v>
      </c>
      <c r="D4439" t="s">
        <v>293</v>
      </c>
      <c r="E4439" s="64">
        <v>0</v>
      </c>
      <c r="F4439" s="64">
        <v>0</v>
      </c>
      <c r="G4439" s="47">
        <v>40056</v>
      </c>
      <c r="H4439" s="71">
        <v>13.5</v>
      </c>
      <c r="I4439" s="64">
        <v>-1</v>
      </c>
      <c r="J4439" s="64" t="s">
        <v>1538</v>
      </c>
      <c r="K4439" s="64" t="s">
        <v>2173</v>
      </c>
      <c r="L4439" s="64" t="s">
        <v>4235</v>
      </c>
      <c r="M4439" s="64" t="s">
        <v>246</v>
      </c>
      <c r="N4439" s="64" t="s">
        <v>254</v>
      </c>
      <c r="O4439" s="64" t="s">
        <v>568</v>
      </c>
    </row>
    <row r="4440" spans="2:15" x14ac:dyDescent="0.3">
      <c r="B4440" t="s">
        <v>1536</v>
      </c>
      <c r="C4440" t="s">
        <v>15503</v>
      </c>
      <c r="D4440" t="s">
        <v>1461</v>
      </c>
      <c r="E4440" s="64">
        <v>0</v>
      </c>
      <c r="F4440" s="64">
        <v>0</v>
      </c>
      <c r="G4440" s="47">
        <v>40031</v>
      </c>
      <c r="H4440" s="71">
        <v>13.5</v>
      </c>
      <c r="I4440" s="64">
        <v>-1</v>
      </c>
      <c r="J4440" s="64" t="s">
        <v>249</v>
      </c>
      <c r="K4440" s="64" t="s">
        <v>2160</v>
      </c>
      <c r="L4440" s="64" t="s">
        <v>2936</v>
      </c>
      <c r="M4440" s="64" t="s">
        <v>236</v>
      </c>
      <c r="N4440" s="64" t="s">
        <v>254</v>
      </c>
      <c r="O4440" s="64" t="s">
        <v>568</v>
      </c>
    </row>
    <row r="4441" spans="2:15" x14ac:dyDescent="0.3">
      <c r="B4441" t="s">
        <v>1536</v>
      </c>
      <c r="C4441" t="s">
        <v>16051</v>
      </c>
      <c r="D4441" t="s">
        <v>1406</v>
      </c>
      <c r="E4441" s="64">
        <v>1</v>
      </c>
      <c r="F4441" s="64">
        <v>1374.56</v>
      </c>
      <c r="G4441" s="47">
        <v>40040</v>
      </c>
      <c r="H4441" s="71">
        <v>13.5</v>
      </c>
      <c r="I4441" s="64">
        <v>-1</v>
      </c>
      <c r="J4441" s="64" t="s">
        <v>249</v>
      </c>
      <c r="K4441" s="64" t="s">
        <v>2176</v>
      </c>
      <c r="L4441" s="64" t="s">
        <v>13487</v>
      </c>
      <c r="M4441" s="64" t="s">
        <v>236</v>
      </c>
      <c r="N4441" s="64" t="s">
        <v>254</v>
      </c>
      <c r="O4441" s="64" t="s">
        <v>568</v>
      </c>
    </row>
    <row r="4442" spans="2:15" x14ac:dyDescent="0.3">
      <c r="B4442" t="s">
        <v>1536</v>
      </c>
      <c r="C4442" t="s">
        <v>16610</v>
      </c>
      <c r="D4442" t="s">
        <v>13968</v>
      </c>
      <c r="E4442" s="64">
        <v>0</v>
      </c>
      <c r="F4442" s="64">
        <v>0</v>
      </c>
      <c r="G4442" s="47">
        <v>40056</v>
      </c>
      <c r="H4442" s="71">
        <v>13.5</v>
      </c>
      <c r="I4442" s="64">
        <v>-1</v>
      </c>
      <c r="J4442" s="64" t="s">
        <v>249</v>
      </c>
      <c r="K4442" s="64" t="s">
        <v>2160</v>
      </c>
      <c r="L4442" s="64" t="s">
        <v>12861</v>
      </c>
      <c r="M4442" s="64" t="s">
        <v>242</v>
      </c>
      <c r="N4442" s="64" t="s">
        <v>254</v>
      </c>
      <c r="O4442" s="64" t="s">
        <v>568</v>
      </c>
    </row>
    <row r="4443" spans="2:15" x14ac:dyDescent="0.3">
      <c r="B4443" t="s">
        <v>1536</v>
      </c>
      <c r="C4443" t="s">
        <v>17085</v>
      </c>
      <c r="D4443" t="s">
        <v>1714</v>
      </c>
      <c r="E4443" s="64">
        <v>0</v>
      </c>
      <c r="F4443" s="64">
        <v>0</v>
      </c>
      <c r="G4443" s="47">
        <v>40037</v>
      </c>
      <c r="H4443" s="71">
        <v>13.5</v>
      </c>
      <c r="I4443" s="64">
        <v>-1</v>
      </c>
      <c r="J4443" s="64" t="s">
        <v>249</v>
      </c>
      <c r="K4443" s="64" t="s">
        <v>1535</v>
      </c>
      <c r="L4443" s="64" t="s">
        <v>1535</v>
      </c>
      <c r="M4443" s="64" t="s">
        <v>242</v>
      </c>
      <c r="N4443" s="64" t="s">
        <v>254</v>
      </c>
      <c r="O4443" s="64" t="s">
        <v>568</v>
      </c>
    </row>
    <row r="4444" spans="2:15" x14ac:dyDescent="0.3">
      <c r="B4444" t="s">
        <v>1536</v>
      </c>
      <c r="C4444" t="s">
        <v>17571</v>
      </c>
      <c r="D4444" t="s">
        <v>493</v>
      </c>
      <c r="E4444" s="64">
        <v>0</v>
      </c>
      <c r="F4444" s="64">
        <v>0</v>
      </c>
      <c r="G4444" s="47">
        <v>40056</v>
      </c>
      <c r="H4444" s="71">
        <v>13.5</v>
      </c>
      <c r="I4444" s="64">
        <v>-1</v>
      </c>
      <c r="J4444" s="64" t="s">
        <v>1538</v>
      </c>
      <c r="K4444" s="64" t="s">
        <v>1535</v>
      </c>
      <c r="L4444" s="64" t="s">
        <v>1535</v>
      </c>
      <c r="M4444" s="64" t="s">
        <v>246</v>
      </c>
      <c r="N4444" s="64" t="s">
        <v>254</v>
      </c>
      <c r="O4444" s="64" t="s">
        <v>568</v>
      </c>
    </row>
    <row r="4445" spans="2:15" x14ac:dyDescent="0.3">
      <c r="B4445" t="s">
        <v>1546</v>
      </c>
      <c r="C4445" t="s">
        <v>12877</v>
      </c>
      <c r="D4445" t="s">
        <v>1923</v>
      </c>
      <c r="E4445" s="64">
        <v>0</v>
      </c>
      <c r="F4445" s="64">
        <v>0</v>
      </c>
      <c r="G4445" s="47">
        <v>40004</v>
      </c>
      <c r="H4445" s="71">
        <v>13.583333333333334</v>
      </c>
      <c r="I4445" s="64">
        <v>-1</v>
      </c>
      <c r="J4445" s="64" t="s">
        <v>249</v>
      </c>
      <c r="K4445" s="64" t="s">
        <v>2160</v>
      </c>
      <c r="L4445" s="64" t="s">
        <v>8133</v>
      </c>
      <c r="M4445" s="64" t="s">
        <v>242</v>
      </c>
      <c r="N4445" s="64" t="s">
        <v>254</v>
      </c>
      <c r="O4445" s="64" t="s">
        <v>568</v>
      </c>
    </row>
    <row r="4446" spans="2:15" x14ac:dyDescent="0.3">
      <c r="B4446" t="s">
        <v>1536</v>
      </c>
      <c r="C4446" t="s">
        <v>11548</v>
      </c>
      <c r="D4446" t="s">
        <v>2269</v>
      </c>
      <c r="E4446" s="64">
        <v>0</v>
      </c>
      <c r="F4446" s="64">
        <v>0</v>
      </c>
      <c r="G4446" s="47">
        <v>40007</v>
      </c>
      <c r="H4446" s="71">
        <v>13.583333333333334</v>
      </c>
      <c r="I4446" s="64">
        <v>177430</v>
      </c>
      <c r="J4446" s="64" t="s">
        <v>1538</v>
      </c>
      <c r="K4446" s="64" t="s">
        <v>2160</v>
      </c>
      <c r="L4446" s="64" t="s">
        <v>11549</v>
      </c>
      <c r="M4446" s="64" t="s">
        <v>241</v>
      </c>
      <c r="N4446" s="64" t="s">
        <v>254</v>
      </c>
      <c r="O4446" s="64" t="s">
        <v>568</v>
      </c>
    </row>
    <row r="4447" spans="2:15" x14ac:dyDescent="0.3">
      <c r="B4447" t="s">
        <v>1536</v>
      </c>
      <c r="C4447" t="s">
        <v>13860</v>
      </c>
      <c r="D4447" t="s">
        <v>533</v>
      </c>
      <c r="E4447" s="64">
        <v>1</v>
      </c>
      <c r="F4447" s="64">
        <v>4304.3900000000003</v>
      </c>
      <c r="G4447" s="47">
        <v>40024</v>
      </c>
      <c r="H4447" s="71">
        <v>13.583333333333334</v>
      </c>
      <c r="I4447" s="64">
        <v>-1</v>
      </c>
      <c r="J4447" s="64" t="s">
        <v>249</v>
      </c>
      <c r="K4447" s="64" t="s">
        <v>1535</v>
      </c>
      <c r="L4447" s="64" t="s">
        <v>1535</v>
      </c>
      <c r="M4447" s="64" t="s">
        <v>236</v>
      </c>
      <c r="N4447" s="64" t="s">
        <v>254</v>
      </c>
      <c r="O4447" s="64" t="s">
        <v>568</v>
      </c>
    </row>
    <row r="4448" spans="2:15" x14ac:dyDescent="0.3">
      <c r="B4448" t="s">
        <v>1536</v>
      </c>
      <c r="C4448" t="s">
        <v>14823</v>
      </c>
      <c r="D4448" t="s">
        <v>1379</v>
      </c>
      <c r="E4448" s="64">
        <v>0</v>
      </c>
      <c r="F4448" s="64">
        <v>0</v>
      </c>
      <c r="G4448" s="47">
        <v>40023</v>
      </c>
      <c r="H4448" s="71">
        <v>13.583333333333334</v>
      </c>
      <c r="I4448" s="64">
        <v>-1</v>
      </c>
      <c r="J4448" s="64" t="s">
        <v>249</v>
      </c>
      <c r="K4448" s="64" t="s">
        <v>2160</v>
      </c>
      <c r="L4448" s="64" t="s">
        <v>2936</v>
      </c>
      <c r="M4448" s="64" t="s">
        <v>236</v>
      </c>
      <c r="N4448" s="64" t="s">
        <v>254</v>
      </c>
      <c r="O4448" s="64" t="s">
        <v>568</v>
      </c>
    </row>
    <row r="4449" spans="2:15" x14ac:dyDescent="0.3">
      <c r="B4449" t="s">
        <v>1536</v>
      </c>
      <c r="C4449" t="s">
        <v>14995</v>
      </c>
      <c r="D4449" t="s">
        <v>1650</v>
      </c>
      <c r="E4449" s="64">
        <v>2</v>
      </c>
      <c r="F4449" s="64">
        <v>4693.88</v>
      </c>
      <c r="G4449" s="47">
        <v>40012</v>
      </c>
      <c r="H4449" s="71">
        <v>13.583333333333334</v>
      </c>
      <c r="I4449" s="64">
        <v>-1</v>
      </c>
      <c r="J4449" s="64" t="s">
        <v>1538</v>
      </c>
      <c r="K4449" s="64" t="s">
        <v>2176</v>
      </c>
      <c r="L4449" s="64" t="s">
        <v>5327</v>
      </c>
      <c r="M4449" s="64" t="s">
        <v>236</v>
      </c>
      <c r="N4449" s="64" t="s">
        <v>254</v>
      </c>
      <c r="O4449" s="64" t="s">
        <v>568</v>
      </c>
    </row>
    <row r="4450" spans="2:15" x14ac:dyDescent="0.3">
      <c r="B4450" t="s">
        <v>1536</v>
      </c>
      <c r="C4450" t="s">
        <v>16537</v>
      </c>
      <c r="D4450" t="s">
        <v>288</v>
      </c>
      <c r="E4450" s="64">
        <v>0</v>
      </c>
      <c r="F4450" s="64">
        <v>0</v>
      </c>
      <c r="G4450" s="47">
        <v>40014</v>
      </c>
      <c r="H4450" s="71">
        <v>13.583333333333334</v>
      </c>
      <c r="I4450" s="64">
        <v>-1</v>
      </c>
      <c r="J4450" s="64" t="s">
        <v>249</v>
      </c>
      <c r="K4450" s="64" t="s">
        <v>2160</v>
      </c>
      <c r="L4450" s="64" t="s">
        <v>16538</v>
      </c>
      <c r="M4450" s="64" t="s">
        <v>236</v>
      </c>
      <c r="N4450" s="64" t="s">
        <v>254</v>
      </c>
      <c r="O4450" s="64" t="s">
        <v>568</v>
      </c>
    </row>
    <row r="4451" spans="2:15" x14ac:dyDescent="0.3">
      <c r="B4451" t="s">
        <v>1536</v>
      </c>
      <c r="C4451" t="s">
        <v>16961</v>
      </c>
      <c r="D4451" t="s">
        <v>448</v>
      </c>
      <c r="E4451" s="64">
        <v>1</v>
      </c>
      <c r="F4451" s="64">
        <v>389.49</v>
      </c>
      <c r="G4451" s="47">
        <v>40004</v>
      </c>
      <c r="H4451" s="71">
        <v>13.583333333333334</v>
      </c>
      <c r="I4451" s="64">
        <v>-1</v>
      </c>
      <c r="J4451" s="64" t="s">
        <v>249</v>
      </c>
      <c r="K4451" s="64" t="s">
        <v>1535</v>
      </c>
      <c r="L4451" s="64" t="s">
        <v>1535</v>
      </c>
      <c r="M4451" s="64" t="s">
        <v>239</v>
      </c>
      <c r="N4451" s="64" t="s">
        <v>254</v>
      </c>
      <c r="O4451" s="64" t="s">
        <v>568</v>
      </c>
    </row>
    <row r="4452" spans="2:15" x14ac:dyDescent="0.3">
      <c r="B4452" t="s">
        <v>1546</v>
      </c>
      <c r="C4452" t="s">
        <v>17174</v>
      </c>
      <c r="D4452" t="s">
        <v>513</v>
      </c>
      <c r="E4452" s="64">
        <v>0</v>
      </c>
      <c r="F4452" s="64">
        <v>0</v>
      </c>
      <c r="G4452" s="47">
        <v>40009</v>
      </c>
      <c r="H4452" s="71">
        <v>13.583333333333334</v>
      </c>
      <c r="I4452" s="64">
        <v>-1</v>
      </c>
      <c r="J4452" s="64" t="s">
        <v>1538</v>
      </c>
      <c r="K4452" s="64" t="s">
        <v>1535</v>
      </c>
      <c r="L4452" s="64" t="s">
        <v>1535</v>
      </c>
      <c r="M4452" s="64" t="s">
        <v>242</v>
      </c>
      <c r="N4452" s="64" t="s">
        <v>254</v>
      </c>
      <c r="O4452" s="64" t="s">
        <v>568</v>
      </c>
    </row>
    <row r="4453" spans="2:15" x14ac:dyDescent="0.3">
      <c r="B4453" t="s">
        <v>1536</v>
      </c>
      <c r="C4453" t="s">
        <v>12384</v>
      </c>
      <c r="D4453" t="s">
        <v>567</v>
      </c>
      <c r="E4453" s="64">
        <v>0</v>
      </c>
      <c r="F4453" s="64">
        <v>0</v>
      </c>
      <c r="G4453" s="47">
        <v>39969</v>
      </c>
      <c r="H4453" s="71">
        <v>13.666666666666666</v>
      </c>
      <c r="I4453" s="64">
        <v>-1</v>
      </c>
      <c r="J4453" s="64" t="s">
        <v>249</v>
      </c>
      <c r="K4453" s="64" t="s">
        <v>1535</v>
      </c>
      <c r="L4453" s="64" t="s">
        <v>1535</v>
      </c>
      <c r="M4453" s="64" t="s">
        <v>236</v>
      </c>
      <c r="N4453" s="64" t="s">
        <v>254</v>
      </c>
      <c r="O4453" s="64" t="s">
        <v>568</v>
      </c>
    </row>
    <row r="4454" spans="2:15" x14ac:dyDescent="0.3">
      <c r="B4454" t="s">
        <v>1536</v>
      </c>
      <c r="C4454" t="s">
        <v>12840</v>
      </c>
      <c r="D4454" t="s">
        <v>529</v>
      </c>
      <c r="E4454" s="64">
        <v>0</v>
      </c>
      <c r="F4454" s="64">
        <v>0</v>
      </c>
      <c r="G4454" s="47">
        <v>39990</v>
      </c>
      <c r="H4454" s="71">
        <v>13.666666666666666</v>
      </c>
      <c r="I4454" s="64">
        <v>-1</v>
      </c>
      <c r="J4454" s="64" t="s">
        <v>1538</v>
      </c>
      <c r="K4454" s="64" t="s">
        <v>1535</v>
      </c>
      <c r="L4454" s="64" t="s">
        <v>1535</v>
      </c>
      <c r="M4454" s="64" t="s">
        <v>241</v>
      </c>
      <c r="N4454" s="64" t="s">
        <v>254</v>
      </c>
      <c r="O4454" s="64" t="s">
        <v>568</v>
      </c>
    </row>
    <row r="4455" spans="2:15" x14ac:dyDescent="0.3">
      <c r="B4455" t="s">
        <v>1536</v>
      </c>
      <c r="C4455" t="s">
        <v>13321</v>
      </c>
      <c r="D4455" t="s">
        <v>1896</v>
      </c>
      <c r="E4455" s="64">
        <v>0</v>
      </c>
      <c r="F4455" s="64">
        <v>0</v>
      </c>
      <c r="G4455" s="47">
        <v>39965</v>
      </c>
      <c r="H4455" s="71">
        <v>13.666666666666666</v>
      </c>
      <c r="I4455" s="64">
        <v>-1</v>
      </c>
      <c r="J4455" s="64" t="s">
        <v>249</v>
      </c>
      <c r="K4455" s="64" t="s">
        <v>2160</v>
      </c>
      <c r="L4455" s="64" t="s">
        <v>3939</v>
      </c>
      <c r="M4455" s="64" t="s">
        <v>236</v>
      </c>
      <c r="N4455" s="64" t="s">
        <v>254</v>
      </c>
      <c r="O4455" s="64" t="s">
        <v>568</v>
      </c>
    </row>
    <row r="4456" spans="2:15" x14ac:dyDescent="0.3">
      <c r="B4456" t="s">
        <v>1536</v>
      </c>
      <c r="C4456" t="s">
        <v>13844</v>
      </c>
      <c r="D4456" t="s">
        <v>1764</v>
      </c>
      <c r="E4456" s="64">
        <v>1</v>
      </c>
      <c r="F4456" s="64">
        <v>2752.72</v>
      </c>
      <c r="G4456" s="47">
        <v>39968</v>
      </c>
      <c r="H4456" s="71">
        <v>13.666666666666666</v>
      </c>
      <c r="I4456" s="64">
        <v>-1</v>
      </c>
      <c r="J4456" s="64" t="s">
        <v>249</v>
      </c>
      <c r="K4456" s="64" t="s">
        <v>2160</v>
      </c>
      <c r="L4456" s="64" t="s">
        <v>4235</v>
      </c>
      <c r="M4456" s="64" t="s">
        <v>242</v>
      </c>
      <c r="N4456" s="64" t="s">
        <v>254</v>
      </c>
      <c r="O4456" s="64" t="s">
        <v>568</v>
      </c>
    </row>
    <row r="4457" spans="2:15" x14ac:dyDescent="0.3">
      <c r="B4457" t="s">
        <v>1536</v>
      </c>
      <c r="C4457" t="s">
        <v>14308</v>
      </c>
      <c r="D4457" t="s">
        <v>2758</v>
      </c>
      <c r="E4457" s="64">
        <v>0</v>
      </c>
      <c r="F4457" s="64">
        <v>0</v>
      </c>
      <c r="G4457" s="47">
        <v>39965</v>
      </c>
      <c r="H4457" s="71">
        <v>13.666666666666666</v>
      </c>
      <c r="I4457" s="64">
        <v>-1</v>
      </c>
      <c r="J4457" s="64" t="s">
        <v>249</v>
      </c>
      <c r="K4457" s="64" t="s">
        <v>2160</v>
      </c>
      <c r="L4457" s="64" t="s">
        <v>4726</v>
      </c>
      <c r="M4457" s="64" t="s">
        <v>236</v>
      </c>
      <c r="N4457" s="64" t="s">
        <v>254</v>
      </c>
      <c r="O4457" s="64" t="s">
        <v>568</v>
      </c>
    </row>
    <row r="4458" spans="2:15" x14ac:dyDescent="0.3">
      <c r="B4458" t="s">
        <v>1536</v>
      </c>
      <c r="C4458" t="s">
        <v>14960</v>
      </c>
      <c r="D4458" t="s">
        <v>1633</v>
      </c>
      <c r="E4458" s="64">
        <v>0</v>
      </c>
      <c r="F4458" s="64">
        <v>0</v>
      </c>
      <c r="G4458" s="47">
        <v>39966</v>
      </c>
      <c r="H4458" s="71">
        <v>13.666666666666666</v>
      </c>
      <c r="I4458" s="64">
        <v>-1</v>
      </c>
      <c r="J4458" s="64" t="s">
        <v>249</v>
      </c>
      <c r="K4458" s="64" t="s">
        <v>2160</v>
      </c>
      <c r="L4458" s="64" t="s">
        <v>2992</v>
      </c>
      <c r="M4458" s="64" t="s">
        <v>241</v>
      </c>
      <c r="N4458" s="64" t="s">
        <v>254</v>
      </c>
      <c r="O4458" s="64" t="s">
        <v>568</v>
      </c>
    </row>
    <row r="4459" spans="2:15" x14ac:dyDescent="0.3">
      <c r="B4459" t="s">
        <v>1536</v>
      </c>
      <c r="C4459" t="s">
        <v>15150</v>
      </c>
      <c r="D4459" t="s">
        <v>13450</v>
      </c>
      <c r="E4459" s="64">
        <v>0</v>
      </c>
      <c r="F4459" s="64">
        <v>0</v>
      </c>
      <c r="G4459" s="47">
        <v>39965</v>
      </c>
      <c r="H4459" s="71">
        <v>13.666666666666666</v>
      </c>
      <c r="I4459" s="64">
        <v>-1</v>
      </c>
      <c r="J4459" s="64" t="s">
        <v>249</v>
      </c>
      <c r="K4459" s="64" t="s">
        <v>2160</v>
      </c>
      <c r="L4459" s="64" t="s">
        <v>12861</v>
      </c>
      <c r="M4459" s="64" t="s">
        <v>236</v>
      </c>
      <c r="N4459" s="64" t="s">
        <v>254</v>
      </c>
      <c r="O4459" s="64" t="s">
        <v>568</v>
      </c>
    </row>
    <row r="4460" spans="2:15" x14ac:dyDescent="0.3">
      <c r="B4460" t="s">
        <v>1536</v>
      </c>
      <c r="C4460" t="s">
        <v>15683</v>
      </c>
      <c r="D4460" t="s">
        <v>1431</v>
      </c>
      <c r="E4460" s="64">
        <v>0</v>
      </c>
      <c r="F4460" s="64">
        <v>0</v>
      </c>
      <c r="G4460" s="47">
        <v>39993</v>
      </c>
      <c r="H4460" s="71">
        <v>13.666666666666666</v>
      </c>
      <c r="I4460" s="64">
        <v>-1</v>
      </c>
      <c r="J4460" s="64" t="s">
        <v>1538</v>
      </c>
      <c r="K4460" s="64" t="s">
        <v>2160</v>
      </c>
      <c r="L4460" s="64" t="s">
        <v>2971</v>
      </c>
      <c r="M4460" s="64" t="s">
        <v>241</v>
      </c>
      <c r="N4460" s="64" t="s">
        <v>254</v>
      </c>
      <c r="O4460" s="64" t="s">
        <v>568</v>
      </c>
    </row>
    <row r="4461" spans="2:15" x14ac:dyDescent="0.3">
      <c r="B4461" t="s">
        <v>1536</v>
      </c>
      <c r="C4461" t="s">
        <v>11469</v>
      </c>
      <c r="D4461" t="s">
        <v>2508</v>
      </c>
      <c r="E4461" s="64">
        <v>0</v>
      </c>
      <c r="F4461" s="64">
        <v>0</v>
      </c>
      <c r="G4461" s="47">
        <v>39994</v>
      </c>
      <c r="H4461" s="71">
        <v>13.666666666666666</v>
      </c>
      <c r="I4461" s="64">
        <v>221801</v>
      </c>
      <c r="J4461" s="64" t="s">
        <v>1538</v>
      </c>
      <c r="K4461" s="64" t="s">
        <v>2160</v>
      </c>
      <c r="L4461" s="64" t="s">
        <v>2992</v>
      </c>
      <c r="M4461" s="64" t="s">
        <v>241</v>
      </c>
      <c r="N4461" s="64" t="s">
        <v>254</v>
      </c>
      <c r="O4461" s="64" t="s">
        <v>568</v>
      </c>
    </row>
    <row r="4462" spans="2:15" x14ac:dyDescent="0.3">
      <c r="B4462" t="s">
        <v>1536</v>
      </c>
      <c r="C4462" t="s">
        <v>16001</v>
      </c>
      <c r="D4462" t="s">
        <v>15195</v>
      </c>
      <c r="E4462" s="64">
        <v>0</v>
      </c>
      <c r="F4462" s="64">
        <v>0</v>
      </c>
      <c r="G4462" s="47">
        <v>39994</v>
      </c>
      <c r="H4462" s="71">
        <v>13.666666666666666</v>
      </c>
      <c r="I4462" s="64">
        <v>-1</v>
      </c>
      <c r="J4462" s="64" t="s">
        <v>249</v>
      </c>
      <c r="K4462" s="64" t="s">
        <v>2160</v>
      </c>
      <c r="L4462" s="64" t="s">
        <v>3939</v>
      </c>
      <c r="M4462" s="64" t="s">
        <v>236</v>
      </c>
      <c r="N4462" s="64" t="s">
        <v>254</v>
      </c>
      <c r="O4462" s="64" t="s">
        <v>568</v>
      </c>
    </row>
    <row r="4463" spans="2:15" x14ac:dyDescent="0.3">
      <c r="B4463" t="s">
        <v>1536</v>
      </c>
      <c r="C4463" t="s">
        <v>16185</v>
      </c>
      <c r="D4463" t="s">
        <v>1491</v>
      </c>
      <c r="E4463" s="64">
        <v>0</v>
      </c>
      <c r="F4463" s="64">
        <v>0</v>
      </c>
      <c r="G4463" s="47">
        <v>39989</v>
      </c>
      <c r="H4463" s="71">
        <v>13.666666666666666</v>
      </c>
      <c r="I4463" s="64">
        <v>-1</v>
      </c>
      <c r="J4463" s="64" t="s">
        <v>249</v>
      </c>
      <c r="K4463" s="64" t="s">
        <v>2176</v>
      </c>
      <c r="L4463" s="64" t="s">
        <v>2712</v>
      </c>
      <c r="M4463" s="64" t="s">
        <v>236</v>
      </c>
      <c r="N4463" s="64" t="s">
        <v>254</v>
      </c>
      <c r="O4463" s="64" t="s">
        <v>568</v>
      </c>
    </row>
    <row r="4464" spans="2:15" x14ac:dyDescent="0.3">
      <c r="B4464" t="s">
        <v>1536</v>
      </c>
      <c r="C4464" t="s">
        <v>16197</v>
      </c>
      <c r="D4464" t="s">
        <v>1562</v>
      </c>
      <c r="E4464" s="64">
        <v>1</v>
      </c>
      <c r="F4464" s="64">
        <v>2752.72</v>
      </c>
      <c r="G4464" s="47">
        <v>39979</v>
      </c>
      <c r="H4464" s="71">
        <v>13.666666666666666</v>
      </c>
      <c r="I4464" s="64">
        <v>-1</v>
      </c>
      <c r="J4464" s="64" t="s">
        <v>1538</v>
      </c>
      <c r="K4464" s="64" t="s">
        <v>2160</v>
      </c>
      <c r="L4464" s="64" t="s">
        <v>3939</v>
      </c>
      <c r="M4464" s="64" t="s">
        <v>236</v>
      </c>
      <c r="N4464" s="64" t="s">
        <v>254</v>
      </c>
      <c r="O4464" s="64" t="s">
        <v>568</v>
      </c>
    </row>
    <row r="4465" spans="2:15" x14ac:dyDescent="0.3">
      <c r="B4465" t="s">
        <v>1536</v>
      </c>
      <c r="C4465" t="s">
        <v>16628</v>
      </c>
      <c r="D4465" t="s">
        <v>2245</v>
      </c>
      <c r="E4465" s="64">
        <v>0</v>
      </c>
      <c r="F4465" s="64">
        <v>0</v>
      </c>
      <c r="G4465" s="47">
        <v>39987</v>
      </c>
      <c r="H4465" s="71">
        <v>13.666666666666666</v>
      </c>
      <c r="I4465" s="64">
        <v>238657</v>
      </c>
      <c r="J4465" s="64" t="s">
        <v>1538</v>
      </c>
      <c r="K4465" s="64" t="s">
        <v>2160</v>
      </c>
      <c r="L4465" s="64" t="s">
        <v>16629</v>
      </c>
      <c r="M4465" s="64" t="s">
        <v>242</v>
      </c>
      <c r="N4465" s="64" t="s">
        <v>254</v>
      </c>
      <c r="O4465" s="64" t="s">
        <v>568</v>
      </c>
    </row>
    <row r="4466" spans="2:15" x14ac:dyDescent="0.3">
      <c r="B4466" t="s">
        <v>1536</v>
      </c>
      <c r="C4466" t="s">
        <v>16710</v>
      </c>
      <c r="D4466" t="s">
        <v>1602</v>
      </c>
      <c r="E4466" s="64">
        <v>2</v>
      </c>
      <c r="F4466" s="64">
        <v>5286.74</v>
      </c>
      <c r="G4466" s="47">
        <v>39973</v>
      </c>
      <c r="H4466" s="71">
        <v>13.666666666666666</v>
      </c>
      <c r="I4466" s="64">
        <v>-1</v>
      </c>
      <c r="J4466" s="64" t="s">
        <v>249</v>
      </c>
      <c r="K4466" s="64" t="s">
        <v>1535</v>
      </c>
      <c r="L4466" s="64" t="s">
        <v>1535</v>
      </c>
      <c r="M4466" s="64" t="s">
        <v>242</v>
      </c>
      <c r="N4466" s="64" t="s">
        <v>254</v>
      </c>
      <c r="O4466" s="64" t="s">
        <v>568</v>
      </c>
    </row>
    <row r="4467" spans="2:15" x14ac:dyDescent="0.3">
      <c r="B4467" t="s">
        <v>1536</v>
      </c>
      <c r="C4467" t="s">
        <v>16793</v>
      </c>
      <c r="D4467" t="s">
        <v>487</v>
      </c>
      <c r="E4467" s="64">
        <v>0</v>
      </c>
      <c r="F4467" s="64">
        <v>0</v>
      </c>
      <c r="G4467" s="47">
        <v>39994</v>
      </c>
      <c r="H4467" s="71">
        <v>13.666666666666666</v>
      </c>
      <c r="I4467" s="64">
        <v>-1</v>
      </c>
      <c r="J4467" s="64" t="s">
        <v>249</v>
      </c>
      <c r="K4467" s="64" t="s">
        <v>1535</v>
      </c>
      <c r="L4467" s="64" t="s">
        <v>1535</v>
      </c>
      <c r="M4467" s="64" t="s">
        <v>236</v>
      </c>
      <c r="N4467" s="64" t="s">
        <v>254</v>
      </c>
      <c r="O4467" s="64" t="s">
        <v>568</v>
      </c>
    </row>
    <row r="4468" spans="2:15" x14ac:dyDescent="0.3">
      <c r="B4468" t="s">
        <v>1536</v>
      </c>
      <c r="C4468" t="s">
        <v>17350</v>
      </c>
      <c r="D4468" t="s">
        <v>2381</v>
      </c>
      <c r="E4468" s="64">
        <v>0</v>
      </c>
      <c r="F4468" s="64">
        <v>0</v>
      </c>
      <c r="G4468" s="47">
        <v>39984</v>
      </c>
      <c r="H4468" s="71">
        <v>13.666666666666666</v>
      </c>
      <c r="I4468" s="64">
        <v>-1</v>
      </c>
      <c r="J4468" s="64" t="s">
        <v>249</v>
      </c>
      <c r="K4468" s="64" t="s">
        <v>1535</v>
      </c>
      <c r="L4468" s="64" t="s">
        <v>1535</v>
      </c>
      <c r="M4468" s="64" t="s">
        <v>242</v>
      </c>
      <c r="N4468" s="64" t="s">
        <v>254</v>
      </c>
      <c r="O4468" s="64" t="s">
        <v>568</v>
      </c>
    </row>
    <row r="4469" spans="2:15" x14ac:dyDescent="0.3">
      <c r="B4469" t="s">
        <v>1536</v>
      </c>
      <c r="C4469" t="s">
        <v>17434</v>
      </c>
      <c r="D4469" t="s">
        <v>436</v>
      </c>
      <c r="E4469" s="64">
        <v>0</v>
      </c>
      <c r="F4469" s="64">
        <v>0</v>
      </c>
      <c r="G4469" s="47">
        <v>39968</v>
      </c>
      <c r="H4469" s="71">
        <v>13.666666666666666</v>
      </c>
      <c r="I4469" s="64">
        <v>-1</v>
      </c>
      <c r="J4469" s="64" t="s">
        <v>249</v>
      </c>
      <c r="K4469" s="64" t="s">
        <v>1535</v>
      </c>
      <c r="L4469" s="64" t="s">
        <v>1535</v>
      </c>
      <c r="M4469" s="64" t="s">
        <v>236</v>
      </c>
      <c r="N4469" s="64" t="s">
        <v>254</v>
      </c>
      <c r="O4469" s="64" t="s">
        <v>568</v>
      </c>
    </row>
    <row r="4470" spans="2:15" x14ac:dyDescent="0.3">
      <c r="B4470" t="s">
        <v>1536</v>
      </c>
      <c r="C4470" t="s">
        <v>17523</v>
      </c>
      <c r="D4470" t="s">
        <v>346</v>
      </c>
      <c r="E4470" s="64">
        <v>0</v>
      </c>
      <c r="F4470" s="64">
        <v>0</v>
      </c>
      <c r="G4470" s="47">
        <v>39972</v>
      </c>
      <c r="H4470" s="71">
        <v>13.666666666666666</v>
      </c>
      <c r="I4470" s="64">
        <v>-1</v>
      </c>
      <c r="J4470" s="64" t="s">
        <v>1538</v>
      </c>
      <c r="K4470" s="64" t="s">
        <v>1535</v>
      </c>
      <c r="L4470" s="64" t="s">
        <v>1535</v>
      </c>
      <c r="M4470" s="64" t="s">
        <v>246</v>
      </c>
      <c r="N4470" s="64" t="s">
        <v>254</v>
      </c>
      <c r="O4470" s="64" t="s">
        <v>568</v>
      </c>
    </row>
    <row r="4471" spans="2:15" x14ac:dyDescent="0.3">
      <c r="B4471" t="s">
        <v>1536</v>
      </c>
      <c r="C4471" t="s">
        <v>17541</v>
      </c>
      <c r="D4471" t="s">
        <v>2726</v>
      </c>
      <c r="E4471" s="64">
        <v>0</v>
      </c>
      <c r="F4471" s="64">
        <v>0</v>
      </c>
      <c r="G4471" s="47">
        <v>39982</v>
      </c>
      <c r="H4471" s="71">
        <v>13.666666666666666</v>
      </c>
      <c r="I4471" s="64">
        <v>-1</v>
      </c>
      <c r="J4471" s="64" t="s">
        <v>1538</v>
      </c>
      <c r="K4471" s="64" t="s">
        <v>1535</v>
      </c>
      <c r="L4471" s="64" t="s">
        <v>1535</v>
      </c>
      <c r="M4471" s="64" t="s">
        <v>241</v>
      </c>
      <c r="N4471" s="64" t="s">
        <v>254</v>
      </c>
      <c r="O4471" s="64" t="s">
        <v>568</v>
      </c>
    </row>
    <row r="4472" spans="2:15" x14ac:dyDescent="0.3">
      <c r="B4472" t="s">
        <v>1536</v>
      </c>
      <c r="C4472" t="s">
        <v>12627</v>
      </c>
      <c r="D4472" t="s">
        <v>519</v>
      </c>
      <c r="E4472" s="64">
        <v>0</v>
      </c>
      <c r="F4472" s="64">
        <v>0</v>
      </c>
      <c r="G4472" s="47">
        <v>39938</v>
      </c>
      <c r="H4472" s="71">
        <v>13.75</v>
      </c>
      <c r="I4472" s="64">
        <v>-1</v>
      </c>
      <c r="J4472" s="64" t="s">
        <v>249</v>
      </c>
      <c r="K4472" s="64" t="s">
        <v>1535</v>
      </c>
      <c r="L4472" s="64" t="s">
        <v>1535</v>
      </c>
      <c r="M4472" s="64" t="s">
        <v>241</v>
      </c>
      <c r="N4472" s="64" t="s">
        <v>254</v>
      </c>
      <c r="O4472" s="64" t="s">
        <v>568</v>
      </c>
    </row>
    <row r="4473" spans="2:15" x14ac:dyDescent="0.3">
      <c r="B4473" t="s">
        <v>1536</v>
      </c>
      <c r="C4473" t="s">
        <v>12741</v>
      </c>
      <c r="D4473" t="s">
        <v>524</v>
      </c>
      <c r="E4473" s="64">
        <v>0</v>
      </c>
      <c r="F4473" s="64">
        <v>0</v>
      </c>
      <c r="G4473" s="47">
        <v>39961</v>
      </c>
      <c r="H4473" s="71">
        <v>13.75</v>
      </c>
      <c r="I4473" s="64">
        <v>-1</v>
      </c>
      <c r="J4473" s="64" t="s">
        <v>1538</v>
      </c>
      <c r="K4473" s="64" t="s">
        <v>1535</v>
      </c>
      <c r="L4473" s="64" t="s">
        <v>1535</v>
      </c>
      <c r="M4473" s="64" t="s">
        <v>242</v>
      </c>
      <c r="N4473" s="64" t="s">
        <v>254</v>
      </c>
      <c r="O4473" s="64" t="s">
        <v>568</v>
      </c>
    </row>
    <row r="4474" spans="2:15" x14ac:dyDescent="0.3">
      <c r="B4474" t="s">
        <v>1536</v>
      </c>
      <c r="C4474" t="s">
        <v>13075</v>
      </c>
      <c r="D4474" t="s">
        <v>2084</v>
      </c>
      <c r="E4474" s="64">
        <v>0</v>
      </c>
      <c r="F4474" s="64">
        <v>0</v>
      </c>
      <c r="G4474" s="47">
        <v>39953</v>
      </c>
      <c r="H4474" s="71">
        <v>13.75</v>
      </c>
      <c r="I4474" s="64">
        <v>-1</v>
      </c>
      <c r="J4474" s="64" t="s">
        <v>1538</v>
      </c>
      <c r="K4474" s="64" t="s">
        <v>2173</v>
      </c>
      <c r="L4474" s="64" t="s">
        <v>13076</v>
      </c>
      <c r="M4474" s="64" t="s">
        <v>236</v>
      </c>
      <c r="N4474" s="64" t="s">
        <v>254</v>
      </c>
      <c r="O4474" s="64" t="s">
        <v>568</v>
      </c>
    </row>
    <row r="4475" spans="2:15" x14ac:dyDescent="0.3">
      <c r="B4475" t="s">
        <v>1536</v>
      </c>
      <c r="C4475" t="s">
        <v>13138</v>
      </c>
      <c r="D4475" t="s">
        <v>13139</v>
      </c>
      <c r="E4475" s="64">
        <v>0</v>
      </c>
      <c r="F4475" s="64">
        <v>0</v>
      </c>
      <c r="G4475" s="47">
        <v>39963</v>
      </c>
      <c r="H4475" s="71">
        <v>13.75</v>
      </c>
      <c r="I4475" s="64">
        <v>145279</v>
      </c>
      <c r="J4475" s="64" t="s">
        <v>249</v>
      </c>
      <c r="K4475" s="64" t="s">
        <v>2160</v>
      </c>
      <c r="L4475" s="64" t="s">
        <v>3939</v>
      </c>
      <c r="M4475" s="64" t="s">
        <v>241</v>
      </c>
      <c r="N4475" s="64" t="s">
        <v>254</v>
      </c>
      <c r="O4475" s="64" t="s">
        <v>568</v>
      </c>
    </row>
    <row r="4476" spans="2:15" x14ac:dyDescent="0.3">
      <c r="B4476" t="s">
        <v>1536</v>
      </c>
      <c r="C4476" t="s">
        <v>14247</v>
      </c>
      <c r="D4476" t="s">
        <v>395</v>
      </c>
      <c r="E4476" s="64">
        <v>0</v>
      </c>
      <c r="F4476" s="64">
        <v>0</v>
      </c>
      <c r="G4476" s="47">
        <v>39961</v>
      </c>
      <c r="H4476" s="71">
        <v>13.75</v>
      </c>
      <c r="I4476" s="64">
        <v>-1</v>
      </c>
      <c r="J4476" s="64" t="s">
        <v>1538</v>
      </c>
      <c r="K4476" s="64" t="s">
        <v>2176</v>
      </c>
      <c r="L4476" s="64" t="s">
        <v>2608</v>
      </c>
      <c r="M4476" s="64" t="s">
        <v>236</v>
      </c>
      <c r="N4476" s="64" t="s">
        <v>254</v>
      </c>
      <c r="O4476" s="64" t="s">
        <v>568</v>
      </c>
    </row>
    <row r="4477" spans="2:15" x14ac:dyDescent="0.3">
      <c r="B4477" t="s">
        <v>1536</v>
      </c>
      <c r="C4477" t="s">
        <v>15364</v>
      </c>
      <c r="D4477" t="s">
        <v>1739</v>
      </c>
      <c r="E4477" s="64">
        <v>0</v>
      </c>
      <c r="F4477" s="64">
        <v>0</v>
      </c>
      <c r="G4477" s="47">
        <v>39951</v>
      </c>
      <c r="H4477" s="71">
        <v>13.75</v>
      </c>
      <c r="I4477" s="64">
        <v>-1</v>
      </c>
      <c r="J4477" s="64" t="s">
        <v>1538</v>
      </c>
      <c r="K4477" s="64" t="s">
        <v>2176</v>
      </c>
      <c r="L4477" s="64" t="s">
        <v>11288</v>
      </c>
      <c r="M4477" s="64" t="s">
        <v>246</v>
      </c>
      <c r="N4477" s="64" t="s">
        <v>254</v>
      </c>
      <c r="O4477" s="64" t="s">
        <v>568</v>
      </c>
    </row>
    <row r="4478" spans="2:15" x14ac:dyDescent="0.3">
      <c r="B4478" t="s">
        <v>1536</v>
      </c>
      <c r="C4478" t="s">
        <v>16732</v>
      </c>
      <c r="D4478" t="s">
        <v>1415</v>
      </c>
      <c r="E4478" s="64">
        <v>0</v>
      </c>
      <c r="F4478" s="64">
        <v>0</v>
      </c>
      <c r="G4478" s="47">
        <v>39961</v>
      </c>
      <c r="H4478" s="71">
        <v>13.75</v>
      </c>
      <c r="I4478" s="64">
        <v>-1</v>
      </c>
      <c r="J4478" s="64" t="s">
        <v>1538</v>
      </c>
      <c r="K4478" s="64" t="s">
        <v>2160</v>
      </c>
      <c r="L4478" s="64" t="s">
        <v>12967</v>
      </c>
      <c r="M4478" s="64" t="s">
        <v>241</v>
      </c>
      <c r="N4478" s="64" t="s">
        <v>254</v>
      </c>
      <c r="O4478" s="64" t="s">
        <v>568</v>
      </c>
    </row>
    <row r="4479" spans="2:15" x14ac:dyDescent="0.3">
      <c r="B4479" t="s">
        <v>1536</v>
      </c>
      <c r="C4479" t="s">
        <v>17669</v>
      </c>
      <c r="D4479" t="s">
        <v>2393</v>
      </c>
      <c r="E4479" s="64">
        <v>0</v>
      </c>
      <c r="F4479" s="64">
        <v>0</v>
      </c>
      <c r="G4479" s="47">
        <v>39952</v>
      </c>
      <c r="H4479" s="71">
        <v>13.75</v>
      </c>
      <c r="I4479" s="64">
        <v>-1</v>
      </c>
      <c r="J4479" s="64" t="s">
        <v>249</v>
      </c>
      <c r="K4479" s="64" t="s">
        <v>1535</v>
      </c>
      <c r="L4479" s="64" t="s">
        <v>1535</v>
      </c>
      <c r="M4479" s="64" t="s">
        <v>246</v>
      </c>
      <c r="N4479" s="64" t="s">
        <v>254</v>
      </c>
      <c r="O4479" s="64" t="s">
        <v>568</v>
      </c>
    </row>
    <row r="4480" spans="2:15" x14ac:dyDescent="0.3">
      <c r="B4480" t="s">
        <v>1536</v>
      </c>
      <c r="C4480" t="s">
        <v>12656</v>
      </c>
      <c r="D4480" t="s">
        <v>1710</v>
      </c>
      <c r="E4480" s="64">
        <v>0</v>
      </c>
      <c r="F4480" s="64">
        <v>0</v>
      </c>
      <c r="G4480" s="47">
        <v>39933</v>
      </c>
      <c r="H4480" s="71">
        <v>13.833333333333334</v>
      </c>
      <c r="I4480" s="64">
        <v>-1</v>
      </c>
      <c r="J4480" s="64" t="s">
        <v>249</v>
      </c>
      <c r="K4480" s="64" t="s">
        <v>1535</v>
      </c>
      <c r="L4480" s="64" t="s">
        <v>1535</v>
      </c>
      <c r="M4480" s="64" t="s">
        <v>236</v>
      </c>
      <c r="N4480" s="64" t="s">
        <v>254</v>
      </c>
      <c r="O4480" s="64" t="s">
        <v>568</v>
      </c>
    </row>
    <row r="4481" spans="2:15" x14ac:dyDescent="0.3">
      <c r="B4481" t="s">
        <v>1536</v>
      </c>
      <c r="C4481" t="s">
        <v>15082</v>
      </c>
      <c r="D4481" t="s">
        <v>1694</v>
      </c>
      <c r="E4481" s="64">
        <v>1</v>
      </c>
      <c r="F4481" s="64">
        <v>2752.72</v>
      </c>
      <c r="G4481" s="47">
        <v>39933</v>
      </c>
      <c r="H4481" s="71">
        <v>13.833333333333334</v>
      </c>
      <c r="I4481" s="64">
        <v>-1</v>
      </c>
      <c r="J4481" s="64" t="s">
        <v>1538</v>
      </c>
      <c r="K4481" s="64" t="s">
        <v>2176</v>
      </c>
      <c r="L4481" s="64" t="s">
        <v>11391</v>
      </c>
      <c r="M4481" s="64" t="s">
        <v>246</v>
      </c>
      <c r="N4481" s="64" t="s">
        <v>254</v>
      </c>
      <c r="O4481" s="64" t="s">
        <v>568</v>
      </c>
    </row>
    <row r="4482" spans="2:15" x14ac:dyDescent="0.3">
      <c r="B4482" t="s">
        <v>1536</v>
      </c>
      <c r="C4482" t="s">
        <v>15283</v>
      </c>
      <c r="D4482" t="s">
        <v>2266</v>
      </c>
      <c r="E4482" s="64">
        <v>0</v>
      </c>
      <c r="F4482" s="64">
        <v>0</v>
      </c>
      <c r="G4482" s="47">
        <v>39933</v>
      </c>
      <c r="H4482" s="71">
        <v>13.833333333333334</v>
      </c>
      <c r="I4482" s="64">
        <v>231509</v>
      </c>
      <c r="J4482" s="64" t="s">
        <v>1538</v>
      </c>
      <c r="K4482" s="64" t="s">
        <v>2176</v>
      </c>
      <c r="L4482" s="64" t="s">
        <v>15284</v>
      </c>
      <c r="M4482" s="64" t="s">
        <v>246</v>
      </c>
      <c r="N4482" s="64" t="s">
        <v>254</v>
      </c>
      <c r="O4482" s="64" t="s">
        <v>568</v>
      </c>
    </row>
    <row r="4483" spans="2:15" x14ac:dyDescent="0.3">
      <c r="B4483" t="s">
        <v>1536</v>
      </c>
      <c r="C4483" t="s">
        <v>15910</v>
      </c>
      <c r="D4483" t="s">
        <v>1889</v>
      </c>
      <c r="E4483" s="64">
        <v>0</v>
      </c>
      <c r="F4483" s="64">
        <v>0</v>
      </c>
      <c r="G4483" s="47">
        <v>39933</v>
      </c>
      <c r="H4483" s="71">
        <v>13.833333333333334</v>
      </c>
      <c r="I4483" s="64">
        <v>-1</v>
      </c>
      <c r="J4483" s="64" t="s">
        <v>249</v>
      </c>
      <c r="K4483" s="64" t="s">
        <v>2176</v>
      </c>
      <c r="L4483" s="64" t="s">
        <v>15400</v>
      </c>
      <c r="M4483" s="64" t="s">
        <v>236</v>
      </c>
      <c r="N4483" s="64" t="s">
        <v>254</v>
      </c>
      <c r="O4483" s="64" t="s">
        <v>568</v>
      </c>
    </row>
    <row r="4484" spans="2:15" x14ac:dyDescent="0.3">
      <c r="B4484" t="s">
        <v>1536</v>
      </c>
      <c r="C4484" t="s">
        <v>16728</v>
      </c>
      <c r="D4484" t="s">
        <v>1506</v>
      </c>
      <c r="E4484" s="64">
        <v>0</v>
      </c>
      <c r="F4484" s="64">
        <v>0</v>
      </c>
      <c r="G4484" s="47">
        <v>39930</v>
      </c>
      <c r="H4484" s="71">
        <v>13.833333333333334</v>
      </c>
      <c r="I4484" s="64">
        <v>-1</v>
      </c>
      <c r="J4484" s="64" t="s">
        <v>1538</v>
      </c>
      <c r="K4484" s="64" t="s">
        <v>2173</v>
      </c>
      <c r="L4484" s="64" t="s">
        <v>16729</v>
      </c>
      <c r="M4484" s="64" t="s">
        <v>242</v>
      </c>
      <c r="N4484" s="64" t="s">
        <v>254</v>
      </c>
      <c r="O4484" s="64" t="s">
        <v>568</v>
      </c>
    </row>
    <row r="4485" spans="2:15" x14ac:dyDescent="0.3">
      <c r="B4485" t="s">
        <v>1536</v>
      </c>
      <c r="C4485" t="s">
        <v>12382</v>
      </c>
      <c r="D4485" t="s">
        <v>539</v>
      </c>
      <c r="E4485" s="64">
        <v>0</v>
      </c>
      <c r="F4485" s="64">
        <v>0</v>
      </c>
      <c r="G4485" s="47">
        <v>39903</v>
      </c>
      <c r="H4485" s="71">
        <v>13.916666666666666</v>
      </c>
      <c r="I4485" s="64">
        <v>-1</v>
      </c>
      <c r="J4485" s="64" t="s">
        <v>249</v>
      </c>
      <c r="K4485" s="64" t="s">
        <v>1535</v>
      </c>
      <c r="L4485" s="64" t="s">
        <v>1535</v>
      </c>
      <c r="M4485" s="64" t="s">
        <v>246</v>
      </c>
      <c r="N4485" s="64" t="s">
        <v>254</v>
      </c>
      <c r="O4485" s="64" t="s">
        <v>568</v>
      </c>
    </row>
    <row r="4486" spans="2:15" x14ac:dyDescent="0.3">
      <c r="B4486" t="s">
        <v>1536</v>
      </c>
      <c r="C4486" t="s">
        <v>12900</v>
      </c>
      <c r="D4486" t="s">
        <v>1755</v>
      </c>
      <c r="E4486" s="64">
        <v>1</v>
      </c>
      <c r="F4486" s="64">
        <v>2255.5</v>
      </c>
      <c r="G4486" s="47">
        <v>39892</v>
      </c>
      <c r="H4486" s="71">
        <v>13.916666666666666</v>
      </c>
      <c r="I4486" s="64">
        <v>-1</v>
      </c>
      <c r="J4486" s="64" t="s">
        <v>1538</v>
      </c>
      <c r="K4486" s="64" t="s">
        <v>1535</v>
      </c>
      <c r="L4486" s="64" t="s">
        <v>1535</v>
      </c>
      <c r="M4486" s="64" t="s">
        <v>236</v>
      </c>
      <c r="N4486" s="64" t="s">
        <v>254</v>
      </c>
      <c r="O4486" s="64" t="s">
        <v>568</v>
      </c>
    </row>
    <row r="4487" spans="2:15" x14ac:dyDescent="0.3">
      <c r="B4487" t="s">
        <v>1546</v>
      </c>
      <c r="C4487" t="s">
        <v>12980</v>
      </c>
      <c r="D4487" t="s">
        <v>494</v>
      </c>
      <c r="E4487" s="64">
        <v>0</v>
      </c>
      <c r="F4487" s="64">
        <v>0</v>
      </c>
      <c r="G4487" s="47">
        <v>39903</v>
      </c>
      <c r="H4487" s="71">
        <v>13.916666666666666</v>
      </c>
      <c r="I4487" s="64">
        <v>-1</v>
      </c>
      <c r="J4487" s="64" t="s">
        <v>249</v>
      </c>
      <c r="K4487" s="64" t="s">
        <v>1535</v>
      </c>
      <c r="L4487" s="64" t="s">
        <v>1535</v>
      </c>
      <c r="M4487" s="64" t="s">
        <v>236</v>
      </c>
      <c r="N4487" s="64" t="s">
        <v>254</v>
      </c>
      <c r="O4487" s="64" t="s">
        <v>568</v>
      </c>
    </row>
    <row r="4488" spans="2:15" x14ac:dyDescent="0.3">
      <c r="B4488" t="s">
        <v>1536</v>
      </c>
      <c r="C4488" t="s">
        <v>13020</v>
      </c>
      <c r="D4488" t="s">
        <v>2319</v>
      </c>
      <c r="E4488" s="64">
        <v>0</v>
      </c>
      <c r="F4488" s="64">
        <v>0</v>
      </c>
      <c r="G4488" s="47">
        <v>39896</v>
      </c>
      <c r="H4488" s="71">
        <v>13.916666666666666</v>
      </c>
      <c r="I4488" s="64">
        <v>-1</v>
      </c>
      <c r="J4488" s="64" t="s">
        <v>249</v>
      </c>
      <c r="K4488" s="64" t="s">
        <v>2173</v>
      </c>
      <c r="L4488" s="64" t="s">
        <v>13021</v>
      </c>
      <c r="M4488" s="64" t="s">
        <v>236</v>
      </c>
      <c r="N4488" s="64" t="s">
        <v>254</v>
      </c>
      <c r="O4488" s="64" t="s">
        <v>568</v>
      </c>
    </row>
    <row r="4489" spans="2:15" x14ac:dyDescent="0.3">
      <c r="B4489" t="s">
        <v>1536</v>
      </c>
      <c r="C4489" t="s">
        <v>13244</v>
      </c>
      <c r="D4489" t="s">
        <v>13245</v>
      </c>
      <c r="E4489" s="64">
        <v>0</v>
      </c>
      <c r="F4489" s="64">
        <v>0</v>
      </c>
      <c r="G4489" s="47">
        <v>39902</v>
      </c>
      <c r="H4489" s="71">
        <v>13.916666666666666</v>
      </c>
      <c r="I4489" s="64">
        <v>-1</v>
      </c>
      <c r="J4489" s="64" t="s">
        <v>1538</v>
      </c>
      <c r="K4489" s="64" t="s">
        <v>1535</v>
      </c>
      <c r="L4489" s="64" t="s">
        <v>1535</v>
      </c>
      <c r="M4489" s="64" t="s">
        <v>236</v>
      </c>
      <c r="N4489" s="64" t="s">
        <v>254</v>
      </c>
      <c r="O4489" s="64" t="s">
        <v>568</v>
      </c>
    </row>
    <row r="4490" spans="2:15" x14ac:dyDescent="0.3">
      <c r="B4490" t="s">
        <v>1536</v>
      </c>
      <c r="C4490" t="s">
        <v>14764</v>
      </c>
      <c r="D4490" t="s">
        <v>356</v>
      </c>
      <c r="E4490" s="64">
        <v>0</v>
      </c>
      <c r="F4490" s="64">
        <v>0</v>
      </c>
      <c r="G4490" s="47">
        <v>39874</v>
      </c>
      <c r="H4490" s="71">
        <v>13.916666666666666</v>
      </c>
      <c r="I4490" s="64">
        <v>-1</v>
      </c>
      <c r="J4490" s="64" t="s">
        <v>249</v>
      </c>
      <c r="K4490" s="64" t="s">
        <v>2173</v>
      </c>
      <c r="L4490" s="64" t="s">
        <v>14075</v>
      </c>
      <c r="M4490" s="64" t="s">
        <v>236</v>
      </c>
      <c r="N4490" s="64" t="s">
        <v>254</v>
      </c>
      <c r="O4490" s="64" t="s">
        <v>568</v>
      </c>
    </row>
    <row r="4491" spans="2:15" x14ac:dyDescent="0.3">
      <c r="B4491" t="s">
        <v>1536</v>
      </c>
      <c r="C4491" t="s">
        <v>15389</v>
      </c>
      <c r="D4491" t="s">
        <v>1396</v>
      </c>
      <c r="E4491" s="64">
        <v>0</v>
      </c>
      <c r="F4491" s="64">
        <v>0</v>
      </c>
      <c r="G4491" s="47">
        <v>39897</v>
      </c>
      <c r="H4491" s="71">
        <v>13.916666666666666</v>
      </c>
      <c r="I4491" s="64">
        <v>-1</v>
      </c>
      <c r="J4491" s="64" t="s">
        <v>249</v>
      </c>
      <c r="K4491" s="64" t="s">
        <v>2176</v>
      </c>
      <c r="L4491" s="64" t="s">
        <v>12322</v>
      </c>
      <c r="M4491" s="64" t="s">
        <v>236</v>
      </c>
      <c r="N4491" s="64" t="s">
        <v>254</v>
      </c>
      <c r="O4491" s="64" t="s">
        <v>568</v>
      </c>
    </row>
    <row r="4492" spans="2:15" x14ac:dyDescent="0.3">
      <c r="B4492" t="s">
        <v>1536</v>
      </c>
      <c r="C4492" t="s">
        <v>15897</v>
      </c>
      <c r="D4492" t="s">
        <v>14099</v>
      </c>
      <c r="E4492" s="64">
        <v>0</v>
      </c>
      <c r="F4492" s="64">
        <v>0</v>
      </c>
      <c r="G4492" s="47">
        <v>39899</v>
      </c>
      <c r="H4492" s="71">
        <v>13.916666666666666</v>
      </c>
      <c r="I4492" s="64">
        <v>106977</v>
      </c>
      <c r="J4492" s="64" t="s">
        <v>249</v>
      </c>
      <c r="K4492" s="64" t="s">
        <v>2160</v>
      </c>
      <c r="L4492" s="64" t="s">
        <v>2936</v>
      </c>
      <c r="M4492" s="64" t="s">
        <v>246</v>
      </c>
      <c r="N4492" s="64" t="s">
        <v>254</v>
      </c>
      <c r="O4492" s="64" t="s">
        <v>568</v>
      </c>
    </row>
    <row r="4493" spans="2:15" x14ac:dyDescent="0.3">
      <c r="B4493" t="s">
        <v>1536</v>
      </c>
      <c r="C4493" t="s">
        <v>16212</v>
      </c>
      <c r="D4493" t="s">
        <v>2339</v>
      </c>
      <c r="E4493" s="64">
        <v>0</v>
      </c>
      <c r="F4493" s="64">
        <v>0</v>
      </c>
      <c r="G4493" s="47">
        <v>39902</v>
      </c>
      <c r="H4493" s="71">
        <v>13.916666666666666</v>
      </c>
      <c r="I4493" s="64">
        <v>159943</v>
      </c>
      <c r="J4493" s="64" t="s">
        <v>249</v>
      </c>
      <c r="K4493" s="64" t="s">
        <v>2160</v>
      </c>
      <c r="L4493" s="64" t="s">
        <v>3939</v>
      </c>
      <c r="M4493" s="64" t="s">
        <v>242</v>
      </c>
      <c r="N4493" s="64" t="s">
        <v>254</v>
      </c>
      <c r="O4493" s="64" t="s">
        <v>568</v>
      </c>
    </row>
    <row r="4494" spans="2:15" x14ac:dyDescent="0.3">
      <c r="B4494" t="s">
        <v>1536</v>
      </c>
      <c r="C4494" t="s">
        <v>16715</v>
      </c>
      <c r="D4494" t="s">
        <v>483</v>
      </c>
      <c r="E4494" s="64">
        <v>4</v>
      </c>
      <c r="F4494" s="64">
        <v>10025.67</v>
      </c>
      <c r="G4494" s="47">
        <v>39892</v>
      </c>
      <c r="H4494" s="71">
        <v>13.916666666666666</v>
      </c>
      <c r="I4494" s="64">
        <v>-1</v>
      </c>
      <c r="J4494" s="64" t="s">
        <v>249</v>
      </c>
      <c r="K4494" s="64" t="s">
        <v>1535</v>
      </c>
      <c r="L4494" s="64" t="s">
        <v>1535</v>
      </c>
      <c r="M4494" s="64" t="s">
        <v>242</v>
      </c>
      <c r="N4494" s="64" t="s">
        <v>254</v>
      </c>
      <c r="O4494" s="64" t="s">
        <v>568</v>
      </c>
    </row>
    <row r="4495" spans="2:15" x14ac:dyDescent="0.3">
      <c r="B4495" t="s">
        <v>1536</v>
      </c>
      <c r="C4495" t="s">
        <v>17420</v>
      </c>
      <c r="D4495" t="s">
        <v>412</v>
      </c>
      <c r="E4495" s="64">
        <v>0</v>
      </c>
      <c r="F4495" s="64">
        <v>0</v>
      </c>
      <c r="G4495" s="47">
        <v>39896</v>
      </c>
      <c r="H4495" s="71">
        <v>13.916666666666666</v>
      </c>
      <c r="I4495" s="64">
        <v>-1</v>
      </c>
      <c r="J4495" s="64" t="s">
        <v>249</v>
      </c>
      <c r="K4495" s="64" t="s">
        <v>1535</v>
      </c>
      <c r="L4495" s="64" t="s">
        <v>1535</v>
      </c>
      <c r="M4495" s="64" t="s">
        <v>236</v>
      </c>
      <c r="N4495" s="64" t="s">
        <v>254</v>
      </c>
      <c r="O4495" s="64" t="s">
        <v>568</v>
      </c>
    </row>
    <row r="4496" spans="2:15" x14ac:dyDescent="0.3">
      <c r="B4496" t="s">
        <v>1536</v>
      </c>
      <c r="C4496" t="s">
        <v>17466</v>
      </c>
      <c r="D4496" t="s">
        <v>1750</v>
      </c>
      <c r="E4496" s="64">
        <v>3</v>
      </c>
      <c r="F4496" s="64">
        <v>4979.3100000000004</v>
      </c>
      <c r="G4496" s="47">
        <v>39884</v>
      </c>
      <c r="H4496" s="71">
        <v>13.916666666666666</v>
      </c>
      <c r="I4496" s="64">
        <v>-1</v>
      </c>
      <c r="J4496" s="64" t="s">
        <v>249</v>
      </c>
      <c r="K4496" s="64" t="s">
        <v>1535</v>
      </c>
      <c r="L4496" s="64" t="s">
        <v>1535</v>
      </c>
      <c r="M4496" s="64" t="s">
        <v>236</v>
      </c>
      <c r="N4496" s="64" t="s">
        <v>254</v>
      </c>
      <c r="O4496" s="64" t="s">
        <v>568</v>
      </c>
    </row>
    <row r="4497" spans="2:15" x14ac:dyDescent="0.3">
      <c r="B4497" t="s">
        <v>1536</v>
      </c>
      <c r="C4497" t="s">
        <v>12393</v>
      </c>
      <c r="D4497" t="s">
        <v>522</v>
      </c>
      <c r="E4497" s="64">
        <v>0</v>
      </c>
      <c r="F4497" s="64">
        <v>0</v>
      </c>
      <c r="G4497" s="47">
        <v>39861</v>
      </c>
      <c r="H4497" s="71">
        <v>14</v>
      </c>
      <c r="I4497" s="64">
        <v>-1</v>
      </c>
      <c r="J4497" s="64" t="s">
        <v>249</v>
      </c>
      <c r="K4497" s="64" t="s">
        <v>1535</v>
      </c>
      <c r="L4497" s="64" t="s">
        <v>1535</v>
      </c>
      <c r="M4497" s="64" t="s">
        <v>236</v>
      </c>
      <c r="N4497" s="64" t="s">
        <v>254</v>
      </c>
      <c r="O4497" s="64" t="s">
        <v>568</v>
      </c>
    </row>
    <row r="4498" spans="2:15" x14ac:dyDescent="0.3">
      <c r="B4498" t="s">
        <v>1536</v>
      </c>
      <c r="C4498" t="s">
        <v>12562</v>
      </c>
      <c r="D4498" t="s">
        <v>514</v>
      </c>
      <c r="E4498" s="64">
        <v>0</v>
      </c>
      <c r="F4498" s="64">
        <v>0</v>
      </c>
      <c r="G4498" s="47">
        <v>39872</v>
      </c>
      <c r="H4498" s="71">
        <v>14</v>
      </c>
      <c r="I4498" s="64">
        <v>-1</v>
      </c>
      <c r="J4498" s="64" t="s">
        <v>249</v>
      </c>
      <c r="K4498" s="64" t="s">
        <v>1535</v>
      </c>
      <c r="L4498" s="64" t="s">
        <v>1535</v>
      </c>
      <c r="M4498" s="64" t="s">
        <v>236</v>
      </c>
      <c r="N4498" s="64" t="s">
        <v>254</v>
      </c>
      <c r="O4498" s="64" t="s">
        <v>568</v>
      </c>
    </row>
    <row r="4499" spans="2:15" x14ac:dyDescent="0.3">
      <c r="B4499" t="s">
        <v>1536</v>
      </c>
      <c r="C4499" t="s">
        <v>13115</v>
      </c>
      <c r="D4499" t="s">
        <v>13116</v>
      </c>
      <c r="E4499" s="64">
        <v>0</v>
      </c>
      <c r="F4499" s="64">
        <v>0</v>
      </c>
      <c r="G4499" s="47">
        <v>39872</v>
      </c>
      <c r="H4499" s="71">
        <v>14</v>
      </c>
      <c r="I4499" s="64">
        <v>-1</v>
      </c>
      <c r="J4499" s="64" t="s">
        <v>1538</v>
      </c>
      <c r="K4499" s="64" t="s">
        <v>2160</v>
      </c>
      <c r="L4499" s="64" t="s">
        <v>2936</v>
      </c>
      <c r="M4499" s="64" t="s">
        <v>236</v>
      </c>
      <c r="N4499" s="64" t="s">
        <v>254</v>
      </c>
      <c r="O4499" s="64" t="s">
        <v>568</v>
      </c>
    </row>
    <row r="4500" spans="2:15" x14ac:dyDescent="0.3">
      <c r="B4500" t="s">
        <v>1536</v>
      </c>
      <c r="C4500" t="s">
        <v>11322</v>
      </c>
      <c r="D4500" t="s">
        <v>2514</v>
      </c>
      <c r="E4500" s="64">
        <v>0</v>
      </c>
      <c r="F4500" s="64">
        <v>0</v>
      </c>
      <c r="G4500" s="47">
        <v>39860</v>
      </c>
      <c r="H4500" s="71">
        <v>14</v>
      </c>
      <c r="I4500" s="64">
        <v>173253</v>
      </c>
      <c r="J4500" s="64" t="s">
        <v>1538</v>
      </c>
      <c r="K4500" s="64" t="s">
        <v>2176</v>
      </c>
      <c r="L4500" s="64" t="s">
        <v>2597</v>
      </c>
      <c r="M4500" s="64" t="s">
        <v>241</v>
      </c>
      <c r="N4500" s="64" t="s">
        <v>254</v>
      </c>
      <c r="O4500" s="64" t="s">
        <v>568</v>
      </c>
    </row>
    <row r="4501" spans="2:15" x14ac:dyDescent="0.3">
      <c r="B4501" t="s">
        <v>1536</v>
      </c>
      <c r="C4501" t="s">
        <v>13928</v>
      </c>
      <c r="D4501" t="s">
        <v>2162</v>
      </c>
      <c r="E4501" s="64">
        <v>0</v>
      </c>
      <c r="F4501" s="64">
        <v>0</v>
      </c>
      <c r="G4501" s="47">
        <v>39871</v>
      </c>
      <c r="H4501" s="71">
        <v>14</v>
      </c>
      <c r="I4501" s="64">
        <v>186824</v>
      </c>
      <c r="J4501" s="64" t="s">
        <v>249</v>
      </c>
      <c r="K4501" s="64" t="s">
        <v>2160</v>
      </c>
      <c r="L4501" s="64" t="s">
        <v>13929</v>
      </c>
      <c r="M4501" s="64" t="s">
        <v>236</v>
      </c>
      <c r="N4501" s="64" t="s">
        <v>254</v>
      </c>
      <c r="O4501" s="64" t="s">
        <v>568</v>
      </c>
    </row>
    <row r="4502" spans="2:15" x14ac:dyDescent="0.3">
      <c r="B4502" t="s">
        <v>1536</v>
      </c>
      <c r="C4502" t="s">
        <v>15228</v>
      </c>
      <c r="D4502" t="s">
        <v>1890</v>
      </c>
      <c r="E4502" s="64">
        <v>0</v>
      </c>
      <c r="F4502" s="64">
        <v>0</v>
      </c>
      <c r="G4502" s="47">
        <v>39864</v>
      </c>
      <c r="H4502" s="71">
        <v>14</v>
      </c>
      <c r="I4502" s="64">
        <v>-1</v>
      </c>
      <c r="J4502" s="64" t="s">
        <v>249</v>
      </c>
      <c r="K4502" s="64" t="s">
        <v>2160</v>
      </c>
      <c r="L4502" s="64" t="s">
        <v>2936</v>
      </c>
      <c r="M4502" s="64" t="s">
        <v>242</v>
      </c>
      <c r="N4502" s="64" t="s">
        <v>254</v>
      </c>
      <c r="O4502" s="64" t="s">
        <v>568</v>
      </c>
    </row>
    <row r="4503" spans="2:15" x14ac:dyDescent="0.3">
      <c r="B4503" t="s">
        <v>1536</v>
      </c>
      <c r="C4503" t="s">
        <v>16683</v>
      </c>
      <c r="D4503" t="s">
        <v>1719</v>
      </c>
      <c r="E4503" s="64">
        <v>1</v>
      </c>
      <c r="F4503" s="64">
        <v>1951.46</v>
      </c>
      <c r="G4503" s="47">
        <v>39871</v>
      </c>
      <c r="H4503" s="71">
        <v>14</v>
      </c>
      <c r="I4503" s="64">
        <v>-1</v>
      </c>
      <c r="J4503" s="64" t="s">
        <v>249</v>
      </c>
      <c r="K4503" s="64" t="s">
        <v>2176</v>
      </c>
      <c r="L4503" s="64" t="s">
        <v>2710</v>
      </c>
      <c r="M4503" s="64" t="s">
        <v>236</v>
      </c>
      <c r="N4503" s="64" t="s">
        <v>254</v>
      </c>
      <c r="O4503" s="64" t="s">
        <v>568</v>
      </c>
    </row>
    <row r="4504" spans="2:15" x14ac:dyDescent="0.3">
      <c r="B4504" t="s">
        <v>1536</v>
      </c>
      <c r="C4504" t="s">
        <v>16897</v>
      </c>
      <c r="D4504" t="s">
        <v>2379</v>
      </c>
      <c r="E4504" s="64">
        <v>1</v>
      </c>
      <c r="F4504" s="64">
        <v>4897.24</v>
      </c>
      <c r="G4504" s="47">
        <v>39860</v>
      </c>
      <c r="H4504" s="71">
        <v>14</v>
      </c>
      <c r="I4504" s="64">
        <v>-1</v>
      </c>
      <c r="J4504" s="64" t="s">
        <v>1538</v>
      </c>
      <c r="K4504" s="64" t="s">
        <v>1535</v>
      </c>
      <c r="L4504" s="64" t="s">
        <v>1535</v>
      </c>
      <c r="M4504" s="64" t="s">
        <v>236</v>
      </c>
      <c r="N4504" s="64" t="s">
        <v>254</v>
      </c>
      <c r="O4504" s="64" t="s">
        <v>568</v>
      </c>
    </row>
    <row r="4505" spans="2:15" x14ac:dyDescent="0.3">
      <c r="B4505" t="s">
        <v>1536</v>
      </c>
      <c r="C4505" t="s">
        <v>13169</v>
      </c>
      <c r="D4505" t="s">
        <v>1562</v>
      </c>
      <c r="E4505" s="64">
        <v>0</v>
      </c>
      <c r="F4505" s="64">
        <v>0</v>
      </c>
      <c r="G4505" s="47">
        <v>39827</v>
      </c>
      <c r="H4505" s="71">
        <v>14.083333333333334</v>
      </c>
      <c r="I4505" s="64">
        <v>-1</v>
      </c>
      <c r="J4505" s="64" t="s">
        <v>249</v>
      </c>
      <c r="K4505" s="64" t="s">
        <v>2176</v>
      </c>
      <c r="L4505" s="64" t="s">
        <v>2712</v>
      </c>
      <c r="M4505" s="64" t="s">
        <v>236</v>
      </c>
      <c r="N4505" s="64" t="s">
        <v>254</v>
      </c>
      <c r="O4505" s="64" t="s">
        <v>568</v>
      </c>
    </row>
    <row r="4506" spans="2:15" x14ac:dyDescent="0.3">
      <c r="B4506" t="s">
        <v>1536</v>
      </c>
      <c r="C4506" t="s">
        <v>13390</v>
      </c>
      <c r="D4506" t="s">
        <v>1400</v>
      </c>
      <c r="E4506" s="64">
        <v>0</v>
      </c>
      <c r="F4506" s="64">
        <v>0</v>
      </c>
      <c r="G4506" s="47">
        <v>39815</v>
      </c>
      <c r="H4506" s="71">
        <v>14.083333333333334</v>
      </c>
      <c r="I4506" s="64">
        <v>-1</v>
      </c>
      <c r="J4506" s="64" t="s">
        <v>1538</v>
      </c>
      <c r="K4506" s="64" t="s">
        <v>2160</v>
      </c>
      <c r="L4506" s="64" t="s">
        <v>6338</v>
      </c>
      <c r="M4506" s="64" t="s">
        <v>236</v>
      </c>
      <c r="N4506" s="64" t="s">
        <v>254</v>
      </c>
      <c r="O4506" s="64" t="s">
        <v>568</v>
      </c>
    </row>
    <row r="4507" spans="2:15" x14ac:dyDescent="0.3">
      <c r="B4507" t="s">
        <v>1536</v>
      </c>
      <c r="C4507" t="s">
        <v>14718</v>
      </c>
      <c r="D4507" t="s">
        <v>317</v>
      </c>
      <c r="E4507" s="64">
        <v>0</v>
      </c>
      <c r="F4507" s="64">
        <v>0</v>
      </c>
      <c r="G4507" s="47">
        <v>39837</v>
      </c>
      <c r="H4507" s="71">
        <v>14.083333333333334</v>
      </c>
      <c r="I4507" s="64">
        <v>-1</v>
      </c>
      <c r="J4507" s="64" t="s">
        <v>1538</v>
      </c>
      <c r="K4507" s="64" t="s">
        <v>2160</v>
      </c>
      <c r="L4507" s="64" t="s">
        <v>4235</v>
      </c>
      <c r="M4507" s="64" t="s">
        <v>236</v>
      </c>
      <c r="N4507" s="64" t="s">
        <v>254</v>
      </c>
      <c r="O4507" s="64" t="s">
        <v>568</v>
      </c>
    </row>
    <row r="4508" spans="2:15" x14ac:dyDescent="0.3">
      <c r="B4508" t="s">
        <v>1536</v>
      </c>
      <c r="C4508" t="s">
        <v>15903</v>
      </c>
      <c r="D4508" t="s">
        <v>1415</v>
      </c>
      <c r="E4508" s="64">
        <v>0</v>
      </c>
      <c r="F4508" s="64">
        <v>0</v>
      </c>
      <c r="G4508" s="47">
        <v>39829</v>
      </c>
      <c r="H4508" s="71">
        <v>14.083333333333334</v>
      </c>
      <c r="I4508" s="64">
        <v>-1</v>
      </c>
      <c r="J4508" s="64" t="s">
        <v>249</v>
      </c>
      <c r="K4508" s="64" t="s">
        <v>2160</v>
      </c>
      <c r="L4508" s="64" t="s">
        <v>4726</v>
      </c>
      <c r="M4508" s="64" t="s">
        <v>242</v>
      </c>
      <c r="N4508" s="64" t="s">
        <v>254</v>
      </c>
      <c r="O4508" s="64" t="s">
        <v>568</v>
      </c>
    </row>
    <row r="4509" spans="2:15" x14ac:dyDescent="0.3">
      <c r="B4509" t="s">
        <v>1536</v>
      </c>
      <c r="C4509" t="s">
        <v>16307</v>
      </c>
      <c r="D4509" t="s">
        <v>1579</v>
      </c>
      <c r="E4509" s="64">
        <v>1</v>
      </c>
      <c r="F4509" s="64">
        <v>4897.24</v>
      </c>
      <c r="G4509" s="47">
        <v>39815</v>
      </c>
      <c r="H4509" s="71">
        <v>14.083333333333334</v>
      </c>
      <c r="I4509" s="64">
        <v>-1</v>
      </c>
      <c r="J4509" s="64" t="s">
        <v>249</v>
      </c>
      <c r="K4509" s="64" t="s">
        <v>2160</v>
      </c>
      <c r="L4509" s="64" t="s">
        <v>4235</v>
      </c>
      <c r="M4509" s="64" t="s">
        <v>239</v>
      </c>
      <c r="N4509" s="64" t="s">
        <v>254</v>
      </c>
      <c r="O4509" s="64" t="s">
        <v>568</v>
      </c>
    </row>
    <row r="4510" spans="2:15" x14ac:dyDescent="0.3">
      <c r="B4510" t="s">
        <v>1536</v>
      </c>
      <c r="C4510" t="s">
        <v>16719</v>
      </c>
      <c r="D4510" t="s">
        <v>15886</v>
      </c>
      <c r="E4510" s="64">
        <v>0</v>
      </c>
      <c r="F4510" s="64">
        <v>0</v>
      </c>
      <c r="G4510" s="47">
        <v>39842</v>
      </c>
      <c r="H4510" s="71">
        <v>14.083333333333334</v>
      </c>
      <c r="I4510" s="64">
        <v>-1</v>
      </c>
      <c r="J4510" s="64" t="s">
        <v>249</v>
      </c>
      <c r="K4510" s="64" t="s">
        <v>1535</v>
      </c>
      <c r="L4510" s="64" t="s">
        <v>1535</v>
      </c>
      <c r="M4510" s="64" t="s">
        <v>241</v>
      </c>
      <c r="N4510" s="64" t="s">
        <v>254</v>
      </c>
      <c r="O4510" s="64" t="s">
        <v>568</v>
      </c>
    </row>
    <row r="4511" spans="2:15" x14ac:dyDescent="0.3">
      <c r="B4511" t="s">
        <v>1536</v>
      </c>
      <c r="C4511" t="s">
        <v>16854</v>
      </c>
      <c r="D4511" t="s">
        <v>481</v>
      </c>
      <c r="E4511" s="64">
        <v>0</v>
      </c>
      <c r="F4511" s="64">
        <v>0</v>
      </c>
      <c r="G4511" s="47">
        <v>39844</v>
      </c>
      <c r="H4511" s="71">
        <v>14.083333333333334</v>
      </c>
      <c r="I4511" s="64">
        <v>-1</v>
      </c>
      <c r="J4511" s="64" t="s">
        <v>1538</v>
      </c>
      <c r="K4511" s="64" t="s">
        <v>1535</v>
      </c>
      <c r="L4511" s="64" t="s">
        <v>1535</v>
      </c>
      <c r="M4511" s="64" t="s">
        <v>242</v>
      </c>
      <c r="N4511" s="64" t="s">
        <v>254</v>
      </c>
      <c r="O4511" s="64" t="s">
        <v>568</v>
      </c>
    </row>
    <row r="4512" spans="2:15" x14ac:dyDescent="0.3">
      <c r="B4512" t="s">
        <v>1536</v>
      </c>
      <c r="C4512" t="s">
        <v>16920</v>
      </c>
      <c r="D4512" t="s">
        <v>1540</v>
      </c>
      <c r="E4512" s="64">
        <v>0</v>
      </c>
      <c r="F4512" s="64">
        <v>0</v>
      </c>
      <c r="G4512" s="47">
        <v>39844</v>
      </c>
      <c r="H4512" s="71">
        <v>14.083333333333334</v>
      </c>
      <c r="I4512" s="64">
        <v>-1</v>
      </c>
      <c r="J4512" s="64" t="s">
        <v>249</v>
      </c>
      <c r="K4512" s="64" t="s">
        <v>1535</v>
      </c>
      <c r="L4512" s="64" t="s">
        <v>1535</v>
      </c>
      <c r="M4512" s="64" t="s">
        <v>236</v>
      </c>
      <c r="N4512" s="64" t="s">
        <v>254</v>
      </c>
      <c r="O4512" s="64" t="s">
        <v>568</v>
      </c>
    </row>
    <row r="4513" spans="2:15" x14ac:dyDescent="0.3">
      <c r="B4513" t="s">
        <v>1536</v>
      </c>
      <c r="C4513" t="s">
        <v>17226</v>
      </c>
      <c r="D4513" t="s">
        <v>2299</v>
      </c>
      <c r="E4513" s="64">
        <v>0</v>
      </c>
      <c r="F4513" s="64">
        <v>0</v>
      </c>
      <c r="G4513" s="47">
        <v>39839</v>
      </c>
      <c r="H4513" s="71">
        <v>14.083333333333334</v>
      </c>
      <c r="I4513" s="64">
        <v>137369</v>
      </c>
      <c r="J4513" s="64" t="s">
        <v>249</v>
      </c>
      <c r="K4513" s="64" t="s">
        <v>2176</v>
      </c>
      <c r="L4513" s="64" t="s">
        <v>17227</v>
      </c>
      <c r="M4513" s="64" t="s">
        <v>236</v>
      </c>
      <c r="N4513" s="64" t="s">
        <v>254</v>
      </c>
      <c r="O4513" s="64" t="s">
        <v>568</v>
      </c>
    </row>
    <row r="4514" spans="2:15" x14ac:dyDescent="0.3">
      <c r="B4514" t="s">
        <v>1536</v>
      </c>
      <c r="C4514" t="s">
        <v>17631</v>
      </c>
      <c r="D4514" t="s">
        <v>1642</v>
      </c>
      <c r="E4514" s="64">
        <v>0</v>
      </c>
      <c r="F4514" s="64">
        <v>0</v>
      </c>
      <c r="G4514" s="47">
        <v>39836</v>
      </c>
      <c r="H4514" s="71">
        <v>14.083333333333334</v>
      </c>
      <c r="I4514" s="64">
        <v>-1</v>
      </c>
      <c r="J4514" s="64" t="s">
        <v>249</v>
      </c>
      <c r="K4514" s="64" t="s">
        <v>1535</v>
      </c>
      <c r="L4514" s="64" t="s">
        <v>1535</v>
      </c>
      <c r="M4514" s="64" t="s">
        <v>236</v>
      </c>
      <c r="N4514" s="64" t="s">
        <v>254</v>
      </c>
      <c r="O4514" s="64" t="s">
        <v>568</v>
      </c>
    </row>
    <row r="4515" spans="2:15" x14ac:dyDescent="0.3">
      <c r="B4515" t="s">
        <v>1536</v>
      </c>
      <c r="C4515" t="s">
        <v>17666</v>
      </c>
      <c r="D4515" t="s">
        <v>512</v>
      </c>
      <c r="E4515" s="64">
        <v>0</v>
      </c>
      <c r="F4515" s="64">
        <v>0</v>
      </c>
      <c r="G4515" s="47">
        <v>39835</v>
      </c>
      <c r="H4515" s="71">
        <v>14.083333333333334</v>
      </c>
      <c r="I4515" s="64">
        <v>-1</v>
      </c>
      <c r="J4515" s="64" t="s">
        <v>249</v>
      </c>
      <c r="K4515" s="64" t="s">
        <v>1535</v>
      </c>
      <c r="L4515" s="64" t="s">
        <v>1535</v>
      </c>
      <c r="M4515" s="64" t="s">
        <v>242</v>
      </c>
      <c r="N4515" s="64" t="s">
        <v>254</v>
      </c>
      <c r="O4515" s="64" t="s">
        <v>568</v>
      </c>
    </row>
    <row r="4516" spans="2:15" x14ac:dyDescent="0.3">
      <c r="B4516" t="s">
        <v>1536</v>
      </c>
      <c r="C4516" t="s">
        <v>12556</v>
      </c>
      <c r="D4516" t="s">
        <v>548</v>
      </c>
      <c r="E4516" s="64">
        <v>0</v>
      </c>
      <c r="F4516" s="64">
        <v>0</v>
      </c>
      <c r="G4516" s="47">
        <v>39783</v>
      </c>
      <c r="H4516" s="71">
        <v>14.166666666666666</v>
      </c>
      <c r="I4516" s="64">
        <v>-1</v>
      </c>
      <c r="J4516" s="64" t="s">
        <v>249</v>
      </c>
      <c r="K4516" s="64" t="s">
        <v>1535</v>
      </c>
      <c r="L4516" s="64" t="s">
        <v>1535</v>
      </c>
      <c r="M4516" s="64" t="s">
        <v>246</v>
      </c>
      <c r="N4516" s="64" t="s">
        <v>254</v>
      </c>
      <c r="O4516" s="64" t="s">
        <v>568</v>
      </c>
    </row>
    <row r="4517" spans="2:15" x14ac:dyDescent="0.3">
      <c r="B4517" t="s">
        <v>1536</v>
      </c>
      <c r="C4517" t="s">
        <v>13512</v>
      </c>
      <c r="D4517" t="s">
        <v>290</v>
      </c>
      <c r="E4517" s="64">
        <v>0</v>
      </c>
      <c r="F4517" s="64">
        <v>0</v>
      </c>
      <c r="G4517" s="47">
        <v>39783</v>
      </c>
      <c r="H4517" s="71">
        <v>14.166666666666666</v>
      </c>
      <c r="I4517" s="64">
        <v>-1</v>
      </c>
      <c r="J4517" s="64" t="s">
        <v>249</v>
      </c>
      <c r="K4517" s="64" t="s">
        <v>2173</v>
      </c>
      <c r="L4517" s="64" t="s">
        <v>13513</v>
      </c>
      <c r="M4517" s="64" t="s">
        <v>236</v>
      </c>
      <c r="N4517" s="64" t="s">
        <v>254</v>
      </c>
      <c r="O4517" s="64" t="s">
        <v>568</v>
      </c>
    </row>
    <row r="4518" spans="2:15" x14ac:dyDescent="0.3">
      <c r="B4518" t="s">
        <v>1536</v>
      </c>
      <c r="C4518" t="s">
        <v>13571</v>
      </c>
      <c r="D4518" t="s">
        <v>1511</v>
      </c>
      <c r="E4518" s="64">
        <v>0</v>
      </c>
      <c r="F4518" s="64">
        <v>0</v>
      </c>
      <c r="G4518" s="47">
        <v>39801</v>
      </c>
      <c r="H4518" s="71">
        <v>14.166666666666666</v>
      </c>
      <c r="I4518" s="64">
        <v>-1</v>
      </c>
      <c r="J4518" s="64" t="s">
        <v>1538</v>
      </c>
      <c r="K4518" s="64" t="s">
        <v>2160</v>
      </c>
      <c r="L4518" s="64" t="s">
        <v>4726</v>
      </c>
      <c r="M4518" s="64" t="s">
        <v>236</v>
      </c>
      <c r="N4518" s="64" t="s">
        <v>254</v>
      </c>
      <c r="O4518" s="64" t="s">
        <v>568</v>
      </c>
    </row>
    <row r="4519" spans="2:15" x14ac:dyDescent="0.3">
      <c r="B4519" t="s">
        <v>1536</v>
      </c>
      <c r="C4519" t="s">
        <v>14107</v>
      </c>
      <c r="D4519" t="s">
        <v>2021</v>
      </c>
      <c r="E4519" s="64">
        <v>0</v>
      </c>
      <c r="F4519" s="64">
        <v>0</v>
      </c>
      <c r="G4519" s="47">
        <v>39812</v>
      </c>
      <c r="H4519" s="71">
        <v>14.166666666666666</v>
      </c>
      <c r="I4519" s="64">
        <v>-1</v>
      </c>
      <c r="J4519" s="64" t="s">
        <v>249</v>
      </c>
      <c r="K4519" s="64" t="s">
        <v>2176</v>
      </c>
      <c r="L4519" s="64" t="s">
        <v>5495</v>
      </c>
      <c r="M4519" s="64" t="s">
        <v>236</v>
      </c>
      <c r="N4519" s="64" t="s">
        <v>254</v>
      </c>
      <c r="O4519" s="64" t="s">
        <v>568</v>
      </c>
    </row>
    <row r="4520" spans="2:15" x14ac:dyDescent="0.3">
      <c r="B4520" t="s">
        <v>1536</v>
      </c>
      <c r="C4520" t="s">
        <v>14288</v>
      </c>
      <c r="D4520" t="s">
        <v>1405</v>
      </c>
      <c r="E4520" s="64">
        <v>0</v>
      </c>
      <c r="F4520" s="64">
        <v>0</v>
      </c>
      <c r="G4520" s="47">
        <v>39806</v>
      </c>
      <c r="H4520" s="71">
        <v>14.166666666666666</v>
      </c>
      <c r="I4520" s="64">
        <v>-1</v>
      </c>
      <c r="J4520" s="64" t="s">
        <v>1538</v>
      </c>
      <c r="K4520" s="64" t="s">
        <v>2160</v>
      </c>
      <c r="L4520" s="64" t="s">
        <v>14289</v>
      </c>
      <c r="M4520" s="64" t="s">
        <v>236</v>
      </c>
      <c r="N4520" s="64" t="s">
        <v>254</v>
      </c>
      <c r="O4520" s="64" t="s">
        <v>568</v>
      </c>
    </row>
    <row r="4521" spans="2:15" x14ac:dyDescent="0.3">
      <c r="B4521" t="s">
        <v>1536</v>
      </c>
      <c r="C4521" t="s">
        <v>14622</v>
      </c>
      <c r="D4521" t="s">
        <v>2276</v>
      </c>
      <c r="E4521" s="64">
        <v>0</v>
      </c>
      <c r="F4521" s="64">
        <v>0</v>
      </c>
      <c r="G4521" s="47">
        <v>39783</v>
      </c>
      <c r="H4521" s="71">
        <v>14.166666666666666</v>
      </c>
      <c r="I4521" s="64">
        <v>286785</v>
      </c>
      <c r="J4521" s="64" t="s">
        <v>1538</v>
      </c>
      <c r="K4521" s="64" t="s">
        <v>2176</v>
      </c>
      <c r="L4521" s="64" t="s">
        <v>13279</v>
      </c>
      <c r="M4521" s="64" t="s">
        <v>242</v>
      </c>
      <c r="N4521" s="64" t="s">
        <v>254</v>
      </c>
      <c r="O4521" s="64" t="s">
        <v>568</v>
      </c>
    </row>
    <row r="4522" spans="2:15" x14ac:dyDescent="0.3">
      <c r="B4522" t="s">
        <v>1536</v>
      </c>
      <c r="C4522" t="s">
        <v>14944</v>
      </c>
      <c r="D4522" t="s">
        <v>1695</v>
      </c>
      <c r="E4522" s="64">
        <v>0</v>
      </c>
      <c r="F4522" s="64">
        <v>0</v>
      </c>
      <c r="G4522" s="47">
        <v>39783</v>
      </c>
      <c r="H4522" s="71">
        <v>14.166666666666666</v>
      </c>
      <c r="I4522" s="64">
        <v>-1</v>
      </c>
      <c r="J4522" s="64" t="s">
        <v>249</v>
      </c>
      <c r="K4522" s="64" t="s">
        <v>2176</v>
      </c>
      <c r="L4522" s="64" t="s">
        <v>14945</v>
      </c>
      <c r="M4522" s="64" t="s">
        <v>242</v>
      </c>
      <c r="N4522" s="64" t="s">
        <v>254</v>
      </c>
      <c r="O4522" s="64" t="s">
        <v>568</v>
      </c>
    </row>
    <row r="4523" spans="2:15" x14ac:dyDescent="0.3">
      <c r="B4523" t="s">
        <v>1536</v>
      </c>
      <c r="C4523" t="s">
        <v>15064</v>
      </c>
      <c r="D4523" t="s">
        <v>15065</v>
      </c>
      <c r="E4523" s="64">
        <v>0</v>
      </c>
      <c r="F4523" s="64">
        <v>0</v>
      </c>
      <c r="G4523" s="47">
        <v>39798</v>
      </c>
      <c r="H4523" s="71">
        <v>14.166666666666666</v>
      </c>
      <c r="I4523" s="64">
        <v>194535</v>
      </c>
      <c r="J4523" s="64" t="s">
        <v>249</v>
      </c>
      <c r="K4523" s="64" t="s">
        <v>2173</v>
      </c>
      <c r="L4523" s="64" t="s">
        <v>13154</v>
      </c>
      <c r="M4523" s="64" t="s">
        <v>242</v>
      </c>
      <c r="N4523" s="64" t="s">
        <v>254</v>
      </c>
      <c r="O4523" s="64" t="s">
        <v>568</v>
      </c>
    </row>
    <row r="4524" spans="2:15" x14ac:dyDescent="0.3">
      <c r="B4524" t="s">
        <v>1536</v>
      </c>
      <c r="C4524" t="s">
        <v>15279</v>
      </c>
      <c r="D4524" t="s">
        <v>13018</v>
      </c>
      <c r="E4524" s="64">
        <v>1</v>
      </c>
      <c r="F4524" s="64">
        <v>2334.3200000000002</v>
      </c>
      <c r="G4524" s="47">
        <v>39809</v>
      </c>
      <c r="H4524" s="71">
        <v>14.166666666666666</v>
      </c>
      <c r="I4524" s="64">
        <v>-1</v>
      </c>
      <c r="J4524" s="64" t="s">
        <v>249</v>
      </c>
      <c r="K4524" s="64" t="s">
        <v>2160</v>
      </c>
      <c r="L4524" s="64" t="s">
        <v>2925</v>
      </c>
      <c r="M4524" s="64" t="s">
        <v>236</v>
      </c>
      <c r="N4524" s="64" t="s">
        <v>254</v>
      </c>
      <c r="O4524" s="64" t="s">
        <v>568</v>
      </c>
    </row>
    <row r="4525" spans="2:15" x14ac:dyDescent="0.3">
      <c r="B4525" t="s">
        <v>1536</v>
      </c>
      <c r="C4525" t="s">
        <v>12009</v>
      </c>
      <c r="D4525" t="s">
        <v>2281</v>
      </c>
      <c r="E4525" s="64">
        <v>0</v>
      </c>
      <c r="F4525" s="64">
        <v>0</v>
      </c>
      <c r="G4525" s="47">
        <v>39805</v>
      </c>
      <c r="H4525" s="71">
        <v>14.166666666666666</v>
      </c>
      <c r="I4525" s="64">
        <v>94870</v>
      </c>
      <c r="J4525" s="64" t="s">
        <v>1538</v>
      </c>
      <c r="K4525" s="64" t="s">
        <v>2160</v>
      </c>
      <c r="L4525" s="64" t="s">
        <v>11522</v>
      </c>
      <c r="M4525" s="64" t="s">
        <v>241</v>
      </c>
      <c r="N4525" s="64" t="s">
        <v>254</v>
      </c>
      <c r="O4525" s="64" t="s">
        <v>568</v>
      </c>
    </row>
    <row r="4526" spans="2:15" x14ac:dyDescent="0.3">
      <c r="B4526" t="s">
        <v>1536</v>
      </c>
      <c r="C4526" t="s">
        <v>15877</v>
      </c>
      <c r="D4526" t="s">
        <v>1717</v>
      </c>
      <c r="E4526" s="64">
        <v>0</v>
      </c>
      <c r="F4526" s="64">
        <v>0</v>
      </c>
      <c r="G4526" s="47">
        <v>39804</v>
      </c>
      <c r="H4526" s="71">
        <v>14.166666666666666</v>
      </c>
      <c r="I4526" s="64">
        <v>-1</v>
      </c>
      <c r="J4526" s="64" t="s">
        <v>1538</v>
      </c>
      <c r="K4526" s="64" t="s">
        <v>2160</v>
      </c>
      <c r="L4526" s="64" t="s">
        <v>2936</v>
      </c>
      <c r="M4526" s="64" t="s">
        <v>242</v>
      </c>
      <c r="N4526" s="64" t="s">
        <v>254</v>
      </c>
      <c r="O4526" s="64" t="s">
        <v>568</v>
      </c>
    </row>
    <row r="4527" spans="2:15" x14ac:dyDescent="0.3">
      <c r="B4527" t="s">
        <v>1536</v>
      </c>
      <c r="C4527" t="s">
        <v>15881</v>
      </c>
      <c r="D4527" t="s">
        <v>323</v>
      </c>
      <c r="E4527" s="64">
        <v>0</v>
      </c>
      <c r="F4527" s="64">
        <v>0</v>
      </c>
      <c r="G4527" s="47">
        <v>39812</v>
      </c>
      <c r="H4527" s="71">
        <v>14.166666666666666</v>
      </c>
      <c r="I4527" s="64">
        <v>-1</v>
      </c>
      <c r="J4527" s="64" t="s">
        <v>1538</v>
      </c>
      <c r="K4527" s="64" t="s">
        <v>2160</v>
      </c>
      <c r="L4527" s="64" t="s">
        <v>2936</v>
      </c>
      <c r="M4527" s="64" t="s">
        <v>246</v>
      </c>
      <c r="N4527" s="64" t="s">
        <v>254</v>
      </c>
      <c r="O4527" s="64" t="s">
        <v>568</v>
      </c>
    </row>
    <row r="4528" spans="2:15" x14ac:dyDescent="0.3">
      <c r="B4528" t="s">
        <v>1536</v>
      </c>
      <c r="C4528" t="s">
        <v>11861</v>
      </c>
      <c r="D4528" t="s">
        <v>2309</v>
      </c>
      <c r="E4528" s="64">
        <v>0</v>
      </c>
      <c r="F4528" s="64">
        <v>0</v>
      </c>
      <c r="G4528" s="47">
        <v>39813</v>
      </c>
      <c r="H4528" s="71">
        <v>14.166666666666666</v>
      </c>
      <c r="I4528" s="64">
        <v>248118</v>
      </c>
      <c r="J4528" s="64" t="s">
        <v>1538</v>
      </c>
      <c r="K4528" s="64" t="s">
        <v>2160</v>
      </c>
      <c r="L4528" s="64" t="s">
        <v>2992</v>
      </c>
      <c r="M4528" s="64" t="s">
        <v>236</v>
      </c>
      <c r="N4528" s="64" t="s">
        <v>254</v>
      </c>
      <c r="O4528" s="64" t="s">
        <v>568</v>
      </c>
    </row>
    <row r="4529" spans="2:15" x14ac:dyDescent="0.3">
      <c r="B4529" t="s">
        <v>1536</v>
      </c>
      <c r="C4529" t="s">
        <v>15997</v>
      </c>
      <c r="D4529" t="s">
        <v>1571</v>
      </c>
      <c r="E4529" s="64">
        <v>0</v>
      </c>
      <c r="F4529" s="64">
        <v>0</v>
      </c>
      <c r="G4529" s="47">
        <v>39804</v>
      </c>
      <c r="H4529" s="71">
        <v>14.166666666666666</v>
      </c>
      <c r="I4529" s="64">
        <v>-1</v>
      </c>
      <c r="J4529" s="64" t="s">
        <v>1538</v>
      </c>
      <c r="K4529" s="64" t="s">
        <v>2160</v>
      </c>
      <c r="L4529" s="64" t="s">
        <v>13235</v>
      </c>
      <c r="M4529" s="64" t="s">
        <v>242</v>
      </c>
      <c r="N4529" s="64" t="s">
        <v>254</v>
      </c>
      <c r="O4529" s="64" t="s">
        <v>568</v>
      </c>
    </row>
    <row r="4530" spans="2:15" x14ac:dyDescent="0.3">
      <c r="B4530" t="s">
        <v>1536</v>
      </c>
      <c r="C4530" t="s">
        <v>16152</v>
      </c>
      <c r="D4530" t="s">
        <v>2736</v>
      </c>
      <c r="E4530" s="64">
        <v>1</v>
      </c>
      <c r="F4530" s="64">
        <v>11597.16</v>
      </c>
      <c r="G4530" s="47">
        <v>39812</v>
      </c>
      <c r="H4530" s="71">
        <v>14.166666666666666</v>
      </c>
      <c r="I4530" s="64">
        <v>-1</v>
      </c>
      <c r="J4530" s="64" t="s">
        <v>249</v>
      </c>
      <c r="K4530" s="64" t="s">
        <v>2160</v>
      </c>
      <c r="L4530" s="64" t="s">
        <v>2925</v>
      </c>
      <c r="M4530" s="64" t="s">
        <v>242</v>
      </c>
      <c r="N4530" s="64" t="s">
        <v>254</v>
      </c>
      <c r="O4530" s="64" t="s">
        <v>568</v>
      </c>
    </row>
    <row r="4531" spans="2:15" x14ac:dyDescent="0.3">
      <c r="B4531" t="s">
        <v>1536</v>
      </c>
      <c r="C4531" t="s">
        <v>16807</v>
      </c>
      <c r="D4531" t="s">
        <v>548</v>
      </c>
      <c r="E4531" s="64">
        <v>0</v>
      </c>
      <c r="F4531" s="64">
        <v>0</v>
      </c>
      <c r="G4531" s="47">
        <v>39783</v>
      </c>
      <c r="H4531" s="71">
        <v>14.166666666666666</v>
      </c>
      <c r="I4531" s="64">
        <v>-1</v>
      </c>
      <c r="J4531" s="64" t="s">
        <v>249</v>
      </c>
      <c r="K4531" s="64" t="s">
        <v>1535</v>
      </c>
      <c r="L4531" s="64" t="s">
        <v>1535</v>
      </c>
      <c r="M4531" s="64" t="s">
        <v>242</v>
      </c>
      <c r="N4531" s="64" t="s">
        <v>254</v>
      </c>
      <c r="O4531" s="64" t="s">
        <v>568</v>
      </c>
    </row>
    <row r="4532" spans="2:15" x14ac:dyDescent="0.3">
      <c r="B4532" t="s">
        <v>1536</v>
      </c>
      <c r="C4532" t="s">
        <v>17618</v>
      </c>
      <c r="D4532" t="s">
        <v>2737</v>
      </c>
      <c r="E4532" s="64">
        <v>0</v>
      </c>
      <c r="F4532" s="64">
        <v>0</v>
      </c>
      <c r="G4532" s="47">
        <v>39811</v>
      </c>
      <c r="H4532" s="71">
        <v>14.166666666666666</v>
      </c>
      <c r="I4532" s="64">
        <v>-1</v>
      </c>
      <c r="J4532" s="64" t="s">
        <v>249</v>
      </c>
      <c r="K4532" s="64" t="s">
        <v>1535</v>
      </c>
      <c r="L4532" s="64" t="s">
        <v>1535</v>
      </c>
      <c r="M4532" s="64" t="s">
        <v>246</v>
      </c>
      <c r="N4532" s="64" t="s">
        <v>254</v>
      </c>
      <c r="O4532" s="64" t="s">
        <v>568</v>
      </c>
    </row>
    <row r="4533" spans="2:15" x14ac:dyDescent="0.3">
      <c r="B4533" t="s">
        <v>1536</v>
      </c>
      <c r="C4533" t="s">
        <v>12645</v>
      </c>
      <c r="D4533" t="s">
        <v>448</v>
      </c>
      <c r="E4533" s="64">
        <v>0</v>
      </c>
      <c r="F4533" s="64">
        <v>0</v>
      </c>
      <c r="G4533" s="47">
        <v>39753</v>
      </c>
      <c r="H4533" s="71">
        <v>14.25</v>
      </c>
      <c r="I4533" s="64">
        <v>-1</v>
      </c>
      <c r="J4533" s="64" t="s">
        <v>1538</v>
      </c>
      <c r="K4533" s="64" t="s">
        <v>1535</v>
      </c>
      <c r="L4533" s="64" t="s">
        <v>1535</v>
      </c>
      <c r="M4533" s="64" t="s">
        <v>246</v>
      </c>
      <c r="N4533" s="64" t="s">
        <v>254</v>
      </c>
      <c r="O4533" s="64" t="s">
        <v>568</v>
      </c>
    </row>
    <row r="4534" spans="2:15" x14ac:dyDescent="0.3">
      <c r="B4534" t="s">
        <v>1536</v>
      </c>
      <c r="C4534" t="s">
        <v>13566</v>
      </c>
      <c r="D4534" t="s">
        <v>2229</v>
      </c>
      <c r="E4534" s="64">
        <v>0</v>
      </c>
      <c r="F4534" s="64">
        <v>0</v>
      </c>
      <c r="G4534" s="47">
        <v>39777</v>
      </c>
      <c r="H4534" s="71">
        <v>14.25</v>
      </c>
      <c r="I4534" s="64">
        <v>-1</v>
      </c>
      <c r="J4534" s="64" t="s">
        <v>249</v>
      </c>
      <c r="K4534" s="64" t="s">
        <v>2176</v>
      </c>
      <c r="L4534" s="64" t="s">
        <v>13567</v>
      </c>
      <c r="M4534" s="64" t="s">
        <v>242</v>
      </c>
      <c r="N4534" s="64" t="s">
        <v>254</v>
      </c>
      <c r="O4534" s="64" t="s">
        <v>568</v>
      </c>
    </row>
    <row r="4535" spans="2:15" x14ac:dyDescent="0.3">
      <c r="B4535" t="s">
        <v>1536</v>
      </c>
      <c r="C4535" t="s">
        <v>13815</v>
      </c>
      <c r="D4535" t="s">
        <v>2092</v>
      </c>
      <c r="E4535" s="64">
        <v>0</v>
      </c>
      <c r="F4535" s="64">
        <v>0</v>
      </c>
      <c r="G4535" s="47">
        <v>39776</v>
      </c>
      <c r="H4535" s="71">
        <v>14.25</v>
      </c>
      <c r="I4535" s="64">
        <v>-1</v>
      </c>
      <c r="J4535" s="64" t="s">
        <v>1538</v>
      </c>
      <c r="K4535" s="64" t="s">
        <v>2173</v>
      </c>
      <c r="L4535" s="64" t="s">
        <v>13816</v>
      </c>
      <c r="M4535" s="64" t="s">
        <v>246</v>
      </c>
      <c r="N4535" s="64" t="s">
        <v>254</v>
      </c>
      <c r="O4535" s="64" t="s">
        <v>568</v>
      </c>
    </row>
    <row r="4536" spans="2:15" x14ac:dyDescent="0.3">
      <c r="B4536" t="s">
        <v>1536</v>
      </c>
      <c r="C4536" t="s">
        <v>15545</v>
      </c>
      <c r="D4536" t="s">
        <v>1579</v>
      </c>
      <c r="E4536" s="64">
        <v>0</v>
      </c>
      <c r="F4536" s="64">
        <v>0</v>
      </c>
      <c r="G4536" s="47">
        <v>39766</v>
      </c>
      <c r="H4536" s="71">
        <v>14.25</v>
      </c>
      <c r="I4536" s="64">
        <v>-1</v>
      </c>
      <c r="J4536" s="64" t="s">
        <v>249</v>
      </c>
      <c r="K4536" s="64" t="s">
        <v>2160</v>
      </c>
      <c r="L4536" s="64" t="s">
        <v>2936</v>
      </c>
      <c r="M4536" s="64" t="s">
        <v>236</v>
      </c>
      <c r="N4536" s="64" t="s">
        <v>254</v>
      </c>
      <c r="O4536" s="64" t="s">
        <v>568</v>
      </c>
    </row>
    <row r="4537" spans="2:15" x14ac:dyDescent="0.3">
      <c r="B4537" t="s">
        <v>1536</v>
      </c>
      <c r="C4537" t="s">
        <v>16731</v>
      </c>
      <c r="D4537" t="s">
        <v>1701</v>
      </c>
      <c r="E4537" s="64">
        <v>0</v>
      </c>
      <c r="F4537" s="64">
        <v>0</v>
      </c>
      <c r="G4537" s="47">
        <v>39770</v>
      </c>
      <c r="H4537" s="71">
        <v>14.25</v>
      </c>
      <c r="I4537" s="64">
        <v>-1</v>
      </c>
      <c r="J4537" s="64" t="s">
        <v>249</v>
      </c>
      <c r="K4537" s="64" t="s">
        <v>2160</v>
      </c>
      <c r="L4537" s="64" t="s">
        <v>4235</v>
      </c>
      <c r="M4537" s="64" t="s">
        <v>236</v>
      </c>
      <c r="N4537" s="64" t="s">
        <v>254</v>
      </c>
      <c r="O4537" s="64" t="s">
        <v>568</v>
      </c>
    </row>
    <row r="4538" spans="2:15" x14ac:dyDescent="0.3">
      <c r="B4538" t="s">
        <v>1536</v>
      </c>
      <c r="C4538" t="s">
        <v>17010</v>
      </c>
      <c r="D4538" t="s">
        <v>371</v>
      </c>
      <c r="E4538" s="64">
        <v>3</v>
      </c>
      <c r="F4538" s="64">
        <v>5128.43</v>
      </c>
      <c r="G4538" s="47">
        <v>39777</v>
      </c>
      <c r="H4538" s="71">
        <v>14.25</v>
      </c>
      <c r="I4538" s="64">
        <v>-1</v>
      </c>
      <c r="J4538" s="64" t="s">
        <v>249</v>
      </c>
      <c r="K4538" s="64" t="s">
        <v>1535</v>
      </c>
      <c r="L4538" s="64" t="s">
        <v>1535</v>
      </c>
      <c r="M4538" s="64" t="s">
        <v>236</v>
      </c>
      <c r="N4538" s="64" t="s">
        <v>254</v>
      </c>
      <c r="O4538" s="64" t="s">
        <v>568</v>
      </c>
    </row>
    <row r="4539" spans="2:15" x14ac:dyDescent="0.3">
      <c r="B4539" t="s">
        <v>1536</v>
      </c>
      <c r="C4539" t="s">
        <v>17389</v>
      </c>
      <c r="D4539" t="s">
        <v>1630</v>
      </c>
      <c r="E4539" s="64">
        <v>0</v>
      </c>
      <c r="F4539" s="64">
        <v>0</v>
      </c>
      <c r="G4539" s="47">
        <v>39776</v>
      </c>
      <c r="H4539" s="71">
        <v>14.25</v>
      </c>
      <c r="I4539" s="64">
        <v>-1</v>
      </c>
      <c r="J4539" s="64" t="s">
        <v>249</v>
      </c>
      <c r="K4539" s="64" t="s">
        <v>1535</v>
      </c>
      <c r="L4539" s="64" t="s">
        <v>1535</v>
      </c>
      <c r="M4539" s="64" t="s">
        <v>236</v>
      </c>
      <c r="N4539" s="64" t="s">
        <v>254</v>
      </c>
      <c r="O4539" s="64" t="s">
        <v>568</v>
      </c>
    </row>
    <row r="4540" spans="2:15" x14ac:dyDescent="0.3">
      <c r="B4540" t="s">
        <v>1536</v>
      </c>
      <c r="C4540" t="s">
        <v>12632</v>
      </c>
      <c r="D4540" t="s">
        <v>2757</v>
      </c>
      <c r="E4540" s="64">
        <v>0</v>
      </c>
      <c r="F4540" s="64">
        <v>0</v>
      </c>
      <c r="G4540" s="47">
        <v>39748</v>
      </c>
      <c r="H4540" s="71">
        <v>14.333333333333334</v>
      </c>
      <c r="I4540" s="64">
        <v>-1</v>
      </c>
      <c r="J4540" s="64" t="s">
        <v>1538</v>
      </c>
      <c r="K4540" s="64" t="s">
        <v>1535</v>
      </c>
      <c r="L4540" s="64" t="s">
        <v>1535</v>
      </c>
      <c r="M4540" s="64" t="s">
        <v>236</v>
      </c>
      <c r="N4540" s="64" t="s">
        <v>254</v>
      </c>
      <c r="O4540" s="64" t="s">
        <v>568</v>
      </c>
    </row>
    <row r="4541" spans="2:15" x14ac:dyDescent="0.3">
      <c r="B4541" t="s">
        <v>1536</v>
      </c>
      <c r="C4541" t="s">
        <v>12798</v>
      </c>
      <c r="D4541" t="s">
        <v>366</v>
      </c>
      <c r="E4541" s="64">
        <v>0</v>
      </c>
      <c r="F4541" s="64">
        <v>0</v>
      </c>
      <c r="G4541" s="47">
        <v>39734</v>
      </c>
      <c r="H4541" s="71">
        <v>14.333333333333334</v>
      </c>
      <c r="I4541" s="64">
        <v>-1</v>
      </c>
      <c r="J4541" s="64" t="s">
        <v>1538</v>
      </c>
      <c r="K4541" s="64" t="s">
        <v>1535</v>
      </c>
      <c r="L4541" s="64" t="s">
        <v>1535</v>
      </c>
      <c r="M4541" s="64" t="s">
        <v>236</v>
      </c>
      <c r="N4541" s="64" t="s">
        <v>254</v>
      </c>
      <c r="O4541" s="64" t="s">
        <v>568</v>
      </c>
    </row>
    <row r="4542" spans="2:15" x14ac:dyDescent="0.3">
      <c r="B4542" t="s">
        <v>1536</v>
      </c>
      <c r="C4542" t="s">
        <v>12842</v>
      </c>
      <c r="D4542" t="s">
        <v>1553</v>
      </c>
      <c r="E4542" s="64">
        <v>0</v>
      </c>
      <c r="F4542" s="64">
        <v>0</v>
      </c>
      <c r="G4542" s="47">
        <v>39752</v>
      </c>
      <c r="H4542" s="71">
        <v>14.333333333333334</v>
      </c>
      <c r="I4542" s="64">
        <v>-1</v>
      </c>
      <c r="J4542" s="64" t="s">
        <v>249</v>
      </c>
      <c r="K4542" s="64" t="s">
        <v>1535</v>
      </c>
      <c r="L4542" s="64" t="s">
        <v>1535</v>
      </c>
      <c r="M4542" s="64" t="s">
        <v>236</v>
      </c>
      <c r="N4542" s="64" t="s">
        <v>254</v>
      </c>
      <c r="O4542" s="64" t="s">
        <v>568</v>
      </c>
    </row>
    <row r="4543" spans="2:15" x14ac:dyDescent="0.3">
      <c r="B4543" t="s">
        <v>1536</v>
      </c>
      <c r="C4543" t="s">
        <v>12881</v>
      </c>
      <c r="D4543" t="s">
        <v>1665</v>
      </c>
      <c r="E4543" s="64">
        <v>0</v>
      </c>
      <c r="F4543" s="64">
        <v>0</v>
      </c>
      <c r="G4543" s="47">
        <v>39736</v>
      </c>
      <c r="H4543" s="71">
        <v>14.333333333333334</v>
      </c>
      <c r="I4543" s="64">
        <v>-1</v>
      </c>
      <c r="J4543" s="64" t="s">
        <v>249</v>
      </c>
      <c r="K4543" s="64" t="s">
        <v>1535</v>
      </c>
      <c r="L4543" s="64" t="s">
        <v>1535</v>
      </c>
      <c r="M4543" s="64" t="s">
        <v>242</v>
      </c>
      <c r="N4543" s="64" t="s">
        <v>254</v>
      </c>
      <c r="O4543" s="64" t="s">
        <v>568</v>
      </c>
    </row>
    <row r="4544" spans="2:15" x14ac:dyDescent="0.3">
      <c r="B4544" t="s">
        <v>1536</v>
      </c>
      <c r="C4544" t="s">
        <v>13756</v>
      </c>
      <c r="D4544" t="s">
        <v>1406</v>
      </c>
      <c r="E4544" s="64">
        <v>0</v>
      </c>
      <c r="F4544" s="64">
        <v>0</v>
      </c>
      <c r="G4544" s="47">
        <v>39752</v>
      </c>
      <c r="H4544" s="71">
        <v>14.333333333333334</v>
      </c>
      <c r="I4544" s="64">
        <v>-1</v>
      </c>
      <c r="J4544" s="64" t="s">
        <v>249</v>
      </c>
      <c r="K4544" s="64" t="s">
        <v>2160</v>
      </c>
      <c r="L4544" s="64" t="s">
        <v>2925</v>
      </c>
      <c r="M4544" s="64" t="s">
        <v>241</v>
      </c>
      <c r="N4544" s="64" t="s">
        <v>254</v>
      </c>
      <c r="O4544" s="64" t="s">
        <v>568</v>
      </c>
    </row>
    <row r="4545" spans="2:15" x14ac:dyDescent="0.3">
      <c r="B4545" t="s">
        <v>1536</v>
      </c>
      <c r="C4545" t="s">
        <v>14126</v>
      </c>
      <c r="D4545" t="s">
        <v>1407</v>
      </c>
      <c r="E4545" s="64">
        <v>0</v>
      </c>
      <c r="F4545" s="64">
        <v>0</v>
      </c>
      <c r="G4545" s="47">
        <v>39749</v>
      </c>
      <c r="H4545" s="71">
        <v>14.333333333333334</v>
      </c>
      <c r="I4545" s="64">
        <v>-1</v>
      </c>
      <c r="J4545" s="64" t="s">
        <v>249</v>
      </c>
      <c r="K4545" s="64" t="s">
        <v>2160</v>
      </c>
      <c r="L4545" s="64" t="s">
        <v>4726</v>
      </c>
      <c r="M4545" s="64" t="s">
        <v>242</v>
      </c>
      <c r="N4545" s="64" t="s">
        <v>254</v>
      </c>
      <c r="O4545" s="64" t="s">
        <v>568</v>
      </c>
    </row>
    <row r="4546" spans="2:15" x14ac:dyDescent="0.3">
      <c r="B4546" t="s">
        <v>1536</v>
      </c>
      <c r="C4546" t="s">
        <v>14334</v>
      </c>
      <c r="D4546" t="s">
        <v>257</v>
      </c>
      <c r="E4546" s="64">
        <v>0</v>
      </c>
      <c r="F4546" s="64">
        <v>0</v>
      </c>
      <c r="G4546" s="47">
        <v>39729</v>
      </c>
      <c r="H4546" s="71">
        <v>14.333333333333334</v>
      </c>
      <c r="I4546" s="64">
        <v>-1</v>
      </c>
      <c r="J4546" s="64" t="s">
        <v>1538</v>
      </c>
      <c r="K4546" s="64" t="s">
        <v>2160</v>
      </c>
      <c r="L4546" s="64" t="s">
        <v>5722</v>
      </c>
      <c r="M4546" s="64" t="s">
        <v>242</v>
      </c>
      <c r="N4546" s="64" t="s">
        <v>254</v>
      </c>
      <c r="O4546" s="64" t="s">
        <v>568</v>
      </c>
    </row>
    <row r="4547" spans="2:15" x14ac:dyDescent="0.3">
      <c r="B4547" t="s">
        <v>1536</v>
      </c>
      <c r="C4547" t="s">
        <v>14416</v>
      </c>
      <c r="D4547" t="s">
        <v>1636</v>
      </c>
      <c r="E4547" s="64">
        <v>0</v>
      </c>
      <c r="F4547" s="64">
        <v>0</v>
      </c>
      <c r="G4547" s="47">
        <v>39750</v>
      </c>
      <c r="H4547" s="71">
        <v>14.333333333333334</v>
      </c>
      <c r="I4547" s="64">
        <v>-1</v>
      </c>
      <c r="J4547" s="64" t="s">
        <v>249</v>
      </c>
      <c r="K4547" s="64" t="s">
        <v>2160</v>
      </c>
      <c r="L4547" s="64" t="s">
        <v>2936</v>
      </c>
      <c r="M4547" s="64" t="s">
        <v>236</v>
      </c>
      <c r="N4547" s="64" t="s">
        <v>254</v>
      </c>
      <c r="O4547" s="64" t="s">
        <v>568</v>
      </c>
    </row>
    <row r="4548" spans="2:15" x14ac:dyDescent="0.3">
      <c r="B4548" t="s">
        <v>1536</v>
      </c>
      <c r="C4548" t="s">
        <v>15801</v>
      </c>
      <c r="D4548" t="s">
        <v>1672</v>
      </c>
      <c r="E4548" s="64">
        <v>0</v>
      </c>
      <c r="F4548" s="64">
        <v>0</v>
      </c>
      <c r="G4548" s="47">
        <v>39737</v>
      </c>
      <c r="H4548" s="71">
        <v>14.333333333333334</v>
      </c>
      <c r="I4548" s="64">
        <v>-1</v>
      </c>
      <c r="J4548" s="64" t="s">
        <v>249</v>
      </c>
      <c r="K4548" s="64" t="s">
        <v>2176</v>
      </c>
      <c r="L4548" s="64" t="s">
        <v>15802</v>
      </c>
      <c r="M4548" s="64" t="s">
        <v>236</v>
      </c>
      <c r="N4548" s="64" t="s">
        <v>254</v>
      </c>
      <c r="O4548" s="64" t="s">
        <v>568</v>
      </c>
    </row>
    <row r="4549" spans="2:15" x14ac:dyDescent="0.3">
      <c r="B4549" t="s">
        <v>1536</v>
      </c>
      <c r="C4549" t="s">
        <v>16494</v>
      </c>
      <c r="D4549" t="s">
        <v>13801</v>
      </c>
      <c r="E4549" s="64">
        <v>0</v>
      </c>
      <c r="F4549" s="64">
        <v>0</v>
      </c>
      <c r="G4549" s="47">
        <v>39727</v>
      </c>
      <c r="H4549" s="71">
        <v>14.333333333333334</v>
      </c>
      <c r="I4549" s="64">
        <v>-1</v>
      </c>
      <c r="J4549" s="64" t="s">
        <v>1538</v>
      </c>
      <c r="K4549" s="64" t="s">
        <v>2160</v>
      </c>
      <c r="L4549" s="64" t="s">
        <v>8133</v>
      </c>
      <c r="M4549" s="64" t="s">
        <v>241</v>
      </c>
      <c r="N4549" s="64" t="s">
        <v>254</v>
      </c>
      <c r="O4549" s="64" t="s">
        <v>568</v>
      </c>
    </row>
    <row r="4550" spans="2:15" x14ac:dyDescent="0.3">
      <c r="B4550" t="s">
        <v>1536</v>
      </c>
      <c r="C4550" t="s">
        <v>16569</v>
      </c>
      <c r="D4550" t="s">
        <v>2198</v>
      </c>
      <c r="E4550" s="64">
        <v>0</v>
      </c>
      <c r="F4550" s="64">
        <v>0</v>
      </c>
      <c r="G4550" s="47">
        <v>39748</v>
      </c>
      <c r="H4550" s="71">
        <v>14.333333333333334</v>
      </c>
      <c r="I4550" s="64">
        <v>230297</v>
      </c>
      <c r="J4550" s="64" t="s">
        <v>249</v>
      </c>
      <c r="K4550" s="64" t="s">
        <v>2176</v>
      </c>
      <c r="L4550" s="64" t="s">
        <v>16570</v>
      </c>
      <c r="M4550" s="64" t="s">
        <v>246</v>
      </c>
      <c r="N4550" s="64" t="s">
        <v>254</v>
      </c>
      <c r="O4550" s="64" t="s">
        <v>568</v>
      </c>
    </row>
    <row r="4551" spans="2:15" x14ac:dyDescent="0.3">
      <c r="B4551" t="s">
        <v>1536</v>
      </c>
      <c r="C4551" t="s">
        <v>17433</v>
      </c>
      <c r="D4551" t="s">
        <v>1548</v>
      </c>
      <c r="E4551" s="64">
        <v>0</v>
      </c>
      <c r="F4551" s="64">
        <v>0</v>
      </c>
      <c r="G4551" s="47">
        <v>39750</v>
      </c>
      <c r="H4551" s="71">
        <v>14.333333333333334</v>
      </c>
      <c r="I4551" s="64">
        <v>-1</v>
      </c>
      <c r="J4551" s="64" t="s">
        <v>249</v>
      </c>
      <c r="K4551" s="64" t="s">
        <v>1535</v>
      </c>
      <c r="L4551" s="64" t="s">
        <v>1535</v>
      </c>
      <c r="M4551" s="64" t="s">
        <v>246</v>
      </c>
      <c r="N4551" s="64" t="s">
        <v>254</v>
      </c>
      <c r="O4551" s="64" t="s">
        <v>568</v>
      </c>
    </row>
    <row r="4552" spans="2:15" x14ac:dyDescent="0.3">
      <c r="B4552" t="s">
        <v>1536</v>
      </c>
      <c r="C4552" t="s">
        <v>12546</v>
      </c>
      <c r="D4552" t="s">
        <v>355</v>
      </c>
      <c r="E4552" s="64">
        <v>0</v>
      </c>
      <c r="F4552" s="64">
        <v>0</v>
      </c>
      <c r="G4552" s="47">
        <v>39716</v>
      </c>
      <c r="H4552" s="71">
        <v>14.416666666666666</v>
      </c>
      <c r="I4552" s="64">
        <v>-1</v>
      </c>
      <c r="J4552" s="64" t="s">
        <v>1538</v>
      </c>
      <c r="K4552" s="64" t="s">
        <v>1535</v>
      </c>
      <c r="L4552" s="64" t="s">
        <v>1535</v>
      </c>
      <c r="M4552" s="64" t="s">
        <v>246</v>
      </c>
      <c r="N4552" s="64" t="s">
        <v>254</v>
      </c>
      <c r="O4552" s="64" t="s">
        <v>568</v>
      </c>
    </row>
    <row r="4553" spans="2:15" x14ac:dyDescent="0.3">
      <c r="B4553" t="s">
        <v>1536</v>
      </c>
      <c r="C4553" t="s">
        <v>13026</v>
      </c>
      <c r="D4553" t="s">
        <v>1569</v>
      </c>
      <c r="E4553" s="64">
        <v>0</v>
      </c>
      <c r="F4553" s="64">
        <v>0</v>
      </c>
      <c r="G4553" s="47">
        <v>39721</v>
      </c>
      <c r="H4553" s="71">
        <v>14.416666666666666</v>
      </c>
      <c r="I4553" s="64">
        <v>-1</v>
      </c>
      <c r="J4553" s="64" t="s">
        <v>1538</v>
      </c>
      <c r="K4553" s="64" t="s">
        <v>2160</v>
      </c>
      <c r="L4553" s="64" t="s">
        <v>4235</v>
      </c>
      <c r="M4553" s="64" t="s">
        <v>242</v>
      </c>
      <c r="N4553" s="64" t="s">
        <v>254</v>
      </c>
      <c r="O4553" s="64" t="s">
        <v>568</v>
      </c>
    </row>
    <row r="4554" spans="2:15" x14ac:dyDescent="0.3">
      <c r="B4554" t="s">
        <v>1536</v>
      </c>
      <c r="C4554" t="s">
        <v>13150</v>
      </c>
      <c r="D4554" t="s">
        <v>1408</v>
      </c>
      <c r="E4554" s="64">
        <v>0</v>
      </c>
      <c r="F4554" s="64">
        <v>0</v>
      </c>
      <c r="G4554" s="47">
        <v>39711</v>
      </c>
      <c r="H4554" s="71">
        <v>14.416666666666666</v>
      </c>
      <c r="I4554" s="64">
        <v>-1</v>
      </c>
      <c r="J4554" s="64" t="s">
        <v>249</v>
      </c>
      <c r="K4554" s="64" t="s">
        <v>2160</v>
      </c>
      <c r="L4554" s="64" t="s">
        <v>13151</v>
      </c>
      <c r="M4554" s="64" t="s">
        <v>246</v>
      </c>
      <c r="N4554" s="64" t="s">
        <v>254</v>
      </c>
      <c r="O4554" s="64" t="s">
        <v>568</v>
      </c>
    </row>
    <row r="4555" spans="2:15" x14ac:dyDescent="0.3">
      <c r="B4555" t="s">
        <v>1536</v>
      </c>
      <c r="C4555" t="s">
        <v>13649</v>
      </c>
      <c r="D4555" t="s">
        <v>2122</v>
      </c>
      <c r="E4555" s="64">
        <v>0</v>
      </c>
      <c r="F4555" s="64">
        <v>0</v>
      </c>
      <c r="G4555" s="47">
        <v>39717</v>
      </c>
      <c r="H4555" s="71">
        <v>14.416666666666666</v>
      </c>
      <c r="I4555" s="64">
        <v>-1</v>
      </c>
      <c r="J4555" s="64" t="s">
        <v>1538</v>
      </c>
      <c r="K4555" s="64" t="s">
        <v>2160</v>
      </c>
      <c r="L4555" s="64" t="s">
        <v>3505</v>
      </c>
      <c r="M4555" s="64" t="s">
        <v>236</v>
      </c>
      <c r="N4555" s="64" t="s">
        <v>254</v>
      </c>
      <c r="O4555" s="64" t="s">
        <v>568</v>
      </c>
    </row>
    <row r="4556" spans="2:15" x14ac:dyDescent="0.3">
      <c r="B4556" t="s">
        <v>1536</v>
      </c>
      <c r="C4556" t="s">
        <v>14116</v>
      </c>
      <c r="D4556" t="s">
        <v>1558</v>
      </c>
      <c r="E4556" s="64">
        <v>0</v>
      </c>
      <c r="F4556" s="64">
        <v>0</v>
      </c>
      <c r="G4556" s="47">
        <v>39709</v>
      </c>
      <c r="H4556" s="71">
        <v>14.416666666666666</v>
      </c>
      <c r="I4556" s="64">
        <v>-1</v>
      </c>
      <c r="J4556" s="64" t="s">
        <v>249</v>
      </c>
      <c r="K4556" s="64" t="s">
        <v>2160</v>
      </c>
      <c r="L4556" s="64" t="s">
        <v>3939</v>
      </c>
      <c r="M4556" s="64" t="s">
        <v>242</v>
      </c>
      <c r="N4556" s="64" t="s">
        <v>254</v>
      </c>
      <c r="O4556" s="64" t="s">
        <v>568</v>
      </c>
    </row>
    <row r="4557" spans="2:15" x14ac:dyDescent="0.3">
      <c r="B4557" t="s">
        <v>1536</v>
      </c>
      <c r="C4557" t="s">
        <v>14161</v>
      </c>
      <c r="D4557" t="s">
        <v>1860</v>
      </c>
      <c r="E4557" s="64">
        <v>0</v>
      </c>
      <c r="F4557" s="64">
        <v>0</v>
      </c>
      <c r="G4557" s="47">
        <v>39692</v>
      </c>
      <c r="H4557" s="71">
        <v>14.416666666666666</v>
      </c>
      <c r="I4557" s="64">
        <v>-1</v>
      </c>
      <c r="J4557" s="64" t="s">
        <v>249</v>
      </c>
      <c r="K4557" s="64" t="s">
        <v>2160</v>
      </c>
      <c r="L4557" s="64" t="s">
        <v>8133</v>
      </c>
      <c r="M4557" s="64" t="s">
        <v>236</v>
      </c>
      <c r="N4557" s="64" t="s">
        <v>254</v>
      </c>
      <c r="O4557" s="64" t="s">
        <v>568</v>
      </c>
    </row>
    <row r="4558" spans="2:15" x14ac:dyDescent="0.3">
      <c r="B4558" t="s">
        <v>1536</v>
      </c>
      <c r="C4558" t="s">
        <v>14767</v>
      </c>
      <c r="D4558" t="s">
        <v>2100</v>
      </c>
      <c r="E4558" s="64">
        <v>0</v>
      </c>
      <c r="F4558" s="64">
        <v>0</v>
      </c>
      <c r="G4558" s="47">
        <v>39711</v>
      </c>
      <c r="H4558" s="71">
        <v>14.416666666666666</v>
      </c>
      <c r="I4558" s="64">
        <v>-1</v>
      </c>
      <c r="J4558" s="64" t="s">
        <v>1538</v>
      </c>
      <c r="K4558" s="64" t="s">
        <v>2160</v>
      </c>
      <c r="L4558" s="64" t="s">
        <v>13331</v>
      </c>
      <c r="M4558" s="64" t="s">
        <v>246</v>
      </c>
      <c r="N4558" s="64" t="s">
        <v>254</v>
      </c>
      <c r="O4558" s="64" t="s">
        <v>568</v>
      </c>
    </row>
    <row r="4559" spans="2:15" x14ac:dyDescent="0.3">
      <c r="B4559" t="s">
        <v>1536</v>
      </c>
      <c r="C4559" t="s">
        <v>16078</v>
      </c>
      <c r="D4559" t="s">
        <v>1912</v>
      </c>
      <c r="E4559" s="64">
        <v>0</v>
      </c>
      <c r="F4559" s="64">
        <v>0</v>
      </c>
      <c r="G4559" s="47">
        <v>39693</v>
      </c>
      <c r="H4559" s="71">
        <v>14.416666666666666</v>
      </c>
      <c r="I4559" s="64">
        <v>-1</v>
      </c>
      <c r="J4559" s="64" t="s">
        <v>1538</v>
      </c>
      <c r="K4559" s="64" t="s">
        <v>2160</v>
      </c>
      <c r="L4559" s="64" t="s">
        <v>16079</v>
      </c>
      <c r="M4559" s="64" t="s">
        <v>246</v>
      </c>
      <c r="N4559" s="64" t="s">
        <v>254</v>
      </c>
      <c r="O4559" s="64" t="s">
        <v>568</v>
      </c>
    </row>
    <row r="4560" spans="2:15" x14ac:dyDescent="0.3">
      <c r="B4560" t="s">
        <v>1536</v>
      </c>
      <c r="C4560" t="s">
        <v>17178</v>
      </c>
      <c r="D4560" t="s">
        <v>1582</v>
      </c>
      <c r="E4560" s="64">
        <v>0</v>
      </c>
      <c r="F4560" s="64">
        <v>0</v>
      </c>
      <c r="G4560" s="47">
        <v>39693</v>
      </c>
      <c r="H4560" s="71">
        <v>14.416666666666666</v>
      </c>
      <c r="I4560" s="64">
        <v>-1</v>
      </c>
      <c r="J4560" s="64" t="s">
        <v>249</v>
      </c>
      <c r="K4560" s="64" t="s">
        <v>1535</v>
      </c>
      <c r="L4560" s="64" t="s">
        <v>1535</v>
      </c>
      <c r="M4560" s="64" t="s">
        <v>242</v>
      </c>
      <c r="N4560" s="64" t="s">
        <v>254</v>
      </c>
      <c r="O4560" s="64" t="s">
        <v>568</v>
      </c>
    </row>
    <row r="4561" spans="2:15" x14ac:dyDescent="0.3">
      <c r="B4561" t="s">
        <v>1536</v>
      </c>
      <c r="C4561" t="s">
        <v>14110</v>
      </c>
      <c r="D4561" t="s">
        <v>363</v>
      </c>
      <c r="E4561" s="64">
        <v>0</v>
      </c>
      <c r="F4561" s="64">
        <v>0</v>
      </c>
      <c r="G4561" s="47">
        <v>39690</v>
      </c>
      <c r="H4561" s="71">
        <v>14.5</v>
      </c>
      <c r="I4561" s="64">
        <v>-1</v>
      </c>
      <c r="J4561" s="64" t="s">
        <v>249</v>
      </c>
      <c r="K4561" s="64" t="s">
        <v>2160</v>
      </c>
      <c r="L4561" s="64" t="s">
        <v>2936</v>
      </c>
      <c r="M4561" s="64" t="s">
        <v>242</v>
      </c>
      <c r="N4561" s="64" t="s">
        <v>254</v>
      </c>
      <c r="O4561" s="64" t="s">
        <v>568</v>
      </c>
    </row>
    <row r="4562" spans="2:15" x14ac:dyDescent="0.3">
      <c r="B4562" t="s">
        <v>1536</v>
      </c>
      <c r="C4562" t="s">
        <v>14252</v>
      </c>
      <c r="D4562" t="s">
        <v>1555</v>
      </c>
      <c r="E4562" s="64">
        <v>0</v>
      </c>
      <c r="F4562" s="64">
        <v>0</v>
      </c>
      <c r="G4562" s="47">
        <v>39676</v>
      </c>
      <c r="H4562" s="71">
        <v>14.5</v>
      </c>
      <c r="I4562" s="64">
        <v>-1</v>
      </c>
      <c r="J4562" s="64" t="s">
        <v>249</v>
      </c>
      <c r="K4562" s="64" t="s">
        <v>2160</v>
      </c>
      <c r="L4562" s="64" t="s">
        <v>4235</v>
      </c>
      <c r="M4562" s="64" t="s">
        <v>236</v>
      </c>
      <c r="N4562" s="64" t="s">
        <v>254</v>
      </c>
      <c r="O4562" s="64" t="s">
        <v>568</v>
      </c>
    </row>
    <row r="4563" spans="2:15" x14ac:dyDescent="0.3">
      <c r="B4563" t="s">
        <v>1536</v>
      </c>
      <c r="C4563" t="s">
        <v>14402</v>
      </c>
      <c r="D4563" t="s">
        <v>1405</v>
      </c>
      <c r="E4563" s="64">
        <v>0</v>
      </c>
      <c r="F4563" s="64">
        <v>0</v>
      </c>
      <c r="G4563" s="47">
        <v>39690</v>
      </c>
      <c r="H4563" s="71">
        <v>14.5</v>
      </c>
      <c r="I4563" s="64">
        <v>-1</v>
      </c>
      <c r="J4563" s="64" t="s">
        <v>249</v>
      </c>
      <c r="K4563" s="64" t="s">
        <v>2160</v>
      </c>
      <c r="L4563" s="64" t="s">
        <v>2971</v>
      </c>
      <c r="M4563" s="64" t="s">
        <v>236</v>
      </c>
      <c r="N4563" s="64" t="s">
        <v>254</v>
      </c>
      <c r="O4563" s="64" t="s">
        <v>568</v>
      </c>
    </row>
    <row r="4564" spans="2:15" x14ac:dyDescent="0.3">
      <c r="B4564" t="s">
        <v>1536</v>
      </c>
      <c r="C4564" t="s">
        <v>15296</v>
      </c>
      <c r="D4564" t="s">
        <v>13450</v>
      </c>
      <c r="E4564" s="64">
        <v>1</v>
      </c>
      <c r="F4564" s="64">
        <v>2752.72</v>
      </c>
      <c r="G4564" s="47">
        <v>39682</v>
      </c>
      <c r="H4564" s="71">
        <v>14.5</v>
      </c>
      <c r="I4564" s="64">
        <v>-1</v>
      </c>
      <c r="J4564" s="64" t="s">
        <v>249</v>
      </c>
      <c r="K4564" s="64" t="s">
        <v>2160</v>
      </c>
      <c r="L4564" s="64" t="s">
        <v>4235</v>
      </c>
      <c r="M4564" s="64" t="s">
        <v>241</v>
      </c>
      <c r="N4564" s="64" t="s">
        <v>254</v>
      </c>
      <c r="O4564" s="64" t="s">
        <v>568</v>
      </c>
    </row>
    <row r="4565" spans="2:15" x14ac:dyDescent="0.3">
      <c r="B4565" t="s">
        <v>1536</v>
      </c>
      <c r="C4565" t="s">
        <v>16333</v>
      </c>
      <c r="D4565" t="s">
        <v>2324</v>
      </c>
      <c r="E4565" s="64">
        <v>0</v>
      </c>
      <c r="F4565" s="64">
        <v>0</v>
      </c>
      <c r="G4565" s="47">
        <v>39668</v>
      </c>
      <c r="H4565" s="71">
        <v>14.5</v>
      </c>
      <c r="I4565" s="64">
        <v>157910</v>
      </c>
      <c r="J4565" s="64" t="s">
        <v>249</v>
      </c>
      <c r="K4565" s="64" t="s">
        <v>2160</v>
      </c>
      <c r="L4565" s="64" t="s">
        <v>14238</v>
      </c>
      <c r="M4565" s="64" t="s">
        <v>236</v>
      </c>
      <c r="N4565" s="64" t="s">
        <v>254</v>
      </c>
      <c r="O4565" s="64" t="s">
        <v>568</v>
      </c>
    </row>
    <row r="4566" spans="2:15" x14ac:dyDescent="0.3">
      <c r="B4566" t="s">
        <v>1536</v>
      </c>
      <c r="C4566" t="s">
        <v>16478</v>
      </c>
      <c r="D4566" t="s">
        <v>12869</v>
      </c>
      <c r="E4566" s="64">
        <v>0</v>
      </c>
      <c r="F4566" s="64">
        <v>0</v>
      </c>
      <c r="G4566" s="47">
        <v>39681</v>
      </c>
      <c r="H4566" s="71">
        <v>14.5</v>
      </c>
      <c r="I4566" s="64">
        <v>-1</v>
      </c>
      <c r="J4566" s="64" t="s">
        <v>1538</v>
      </c>
      <c r="K4566" s="64" t="s">
        <v>2176</v>
      </c>
      <c r="L4566" s="64" t="s">
        <v>16479</v>
      </c>
      <c r="M4566" s="64" t="s">
        <v>246</v>
      </c>
      <c r="N4566" s="64" t="s">
        <v>254</v>
      </c>
      <c r="O4566" s="64" t="s">
        <v>568</v>
      </c>
    </row>
    <row r="4567" spans="2:15" x14ac:dyDescent="0.3">
      <c r="B4567" t="s">
        <v>1536</v>
      </c>
      <c r="C4567" t="s">
        <v>16638</v>
      </c>
      <c r="D4567" t="s">
        <v>550</v>
      </c>
      <c r="E4567" s="64">
        <v>0</v>
      </c>
      <c r="F4567" s="64">
        <v>0</v>
      </c>
      <c r="G4567" s="47">
        <v>39683</v>
      </c>
      <c r="H4567" s="71">
        <v>14.5</v>
      </c>
      <c r="I4567" s="64">
        <v>-1</v>
      </c>
      <c r="J4567" s="64" t="s">
        <v>249</v>
      </c>
      <c r="K4567" s="64" t="s">
        <v>2176</v>
      </c>
      <c r="L4567" s="64" t="s">
        <v>16639</v>
      </c>
      <c r="M4567" s="64" t="s">
        <v>246</v>
      </c>
      <c r="N4567" s="64" t="s">
        <v>254</v>
      </c>
      <c r="O4567" s="64" t="s">
        <v>568</v>
      </c>
    </row>
    <row r="4568" spans="2:15" x14ac:dyDescent="0.3">
      <c r="B4568" t="s">
        <v>1536</v>
      </c>
      <c r="C4568" t="s">
        <v>12534</v>
      </c>
      <c r="D4568" t="s">
        <v>358</v>
      </c>
      <c r="E4568" s="64">
        <v>0</v>
      </c>
      <c r="F4568" s="64">
        <v>0</v>
      </c>
      <c r="G4568" s="47">
        <v>39660</v>
      </c>
      <c r="H4568" s="71">
        <v>14.583333333333334</v>
      </c>
      <c r="I4568" s="64">
        <v>-1</v>
      </c>
      <c r="J4568" s="64" t="s">
        <v>1538</v>
      </c>
      <c r="K4568" s="64" t="s">
        <v>1535</v>
      </c>
      <c r="L4568" s="64" t="s">
        <v>1535</v>
      </c>
      <c r="M4568" s="64" t="s">
        <v>236</v>
      </c>
      <c r="N4568" s="64" t="s">
        <v>254</v>
      </c>
      <c r="O4568" s="64" t="s">
        <v>568</v>
      </c>
    </row>
    <row r="4569" spans="2:15" x14ac:dyDescent="0.3">
      <c r="B4569" t="s">
        <v>1536</v>
      </c>
      <c r="C4569" t="s">
        <v>12939</v>
      </c>
      <c r="D4569" t="s">
        <v>313</v>
      </c>
      <c r="E4569" s="64">
        <v>0</v>
      </c>
      <c r="F4569" s="64">
        <v>0</v>
      </c>
      <c r="G4569" s="47">
        <v>39655</v>
      </c>
      <c r="H4569" s="71">
        <v>14.583333333333334</v>
      </c>
      <c r="I4569" s="64">
        <v>-1</v>
      </c>
      <c r="J4569" s="64" t="s">
        <v>249</v>
      </c>
      <c r="K4569" s="64" t="s">
        <v>2160</v>
      </c>
      <c r="L4569" s="64" t="s">
        <v>12940</v>
      </c>
      <c r="M4569" s="64" t="s">
        <v>236</v>
      </c>
      <c r="N4569" s="64" t="s">
        <v>254</v>
      </c>
      <c r="O4569" s="64" t="s">
        <v>568</v>
      </c>
    </row>
    <row r="4570" spans="2:15" x14ac:dyDescent="0.3">
      <c r="B4570" t="s">
        <v>1536</v>
      </c>
      <c r="C4570" t="s">
        <v>12975</v>
      </c>
      <c r="D4570" t="s">
        <v>1598</v>
      </c>
      <c r="E4570" s="64">
        <v>0</v>
      </c>
      <c r="F4570" s="64">
        <v>0</v>
      </c>
      <c r="G4570" s="47">
        <v>39654</v>
      </c>
      <c r="H4570" s="71">
        <v>14.583333333333334</v>
      </c>
      <c r="I4570" s="64">
        <v>-1</v>
      </c>
      <c r="J4570" s="64" t="s">
        <v>249</v>
      </c>
      <c r="K4570" s="64" t="s">
        <v>1535</v>
      </c>
      <c r="L4570" s="64" t="s">
        <v>1535</v>
      </c>
      <c r="M4570" s="64" t="s">
        <v>236</v>
      </c>
      <c r="N4570" s="64" t="s">
        <v>254</v>
      </c>
      <c r="O4570" s="64" t="s">
        <v>568</v>
      </c>
    </row>
    <row r="4571" spans="2:15" x14ac:dyDescent="0.3">
      <c r="B4571" t="s">
        <v>1536</v>
      </c>
      <c r="C4571" t="s">
        <v>13572</v>
      </c>
      <c r="D4571" t="s">
        <v>1995</v>
      </c>
      <c r="E4571" s="64">
        <v>0</v>
      </c>
      <c r="F4571" s="64">
        <v>0</v>
      </c>
      <c r="G4571" s="47">
        <v>39660</v>
      </c>
      <c r="H4571" s="71">
        <v>14.583333333333334</v>
      </c>
      <c r="I4571" s="64">
        <v>-1</v>
      </c>
      <c r="J4571" s="64" t="s">
        <v>1538</v>
      </c>
      <c r="K4571" s="64" t="s">
        <v>2173</v>
      </c>
      <c r="L4571" s="64" t="s">
        <v>2595</v>
      </c>
      <c r="M4571" s="64" t="s">
        <v>246</v>
      </c>
      <c r="N4571" s="64" t="s">
        <v>254</v>
      </c>
      <c r="O4571" s="64" t="s">
        <v>568</v>
      </c>
    </row>
    <row r="4572" spans="2:15" x14ac:dyDescent="0.3">
      <c r="B4572" t="s">
        <v>1536</v>
      </c>
      <c r="C4572" t="s">
        <v>13761</v>
      </c>
      <c r="D4572" t="s">
        <v>394</v>
      </c>
      <c r="E4572" s="64">
        <v>0</v>
      </c>
      <c r="F4572" s="64">
        <v>0</v>
      </c>
      <c r="G4572" s="47">
        <v>39660</v>
      </c>
      <c r="H4572" s="71">
        <v>14.583333333333334</v>
      </c>
      <c r="I4572" s="64">
        <v>-1</v>
      </c>
      <c r="J4572" s="64" t="s">
        <v>1538</v>
      </c>
      <c r="K4572" s="64" t="s">
        <v>2173</v>
      </c>
      <c r="L4572" s="64" t="s">
        <v>13127</v>
      </c>
      <c r="M4572" s="64" t="s">
        <v>236</v>
      </c>
      <c r="N4572" s="64" t="s">
        <v>254</v>
      </c>
      <c r="O4572" s="64" t="s">
        <v>568</v>
      </c>
    </row>
    <row r="4573" spans="2:15" x14ac:dyDescent="0.3">
      <c r="B4573" t="s">
        <v>1536</v>
      </c>
      <c r="C4573" t="s">
        <v>13891</v>
      </c>
      <c r="D4573" t="s">
        <v>257</v>
      </c>
      <c r="E4573" s="64">
        <v>0</v>
      </c>
      <c r="F4573" s="64">
        <v>0</v>
      </c>
      <c r="G4573" s="47">
        <v>39660</v>
      </c>
      <c r="H4573" s="71">
        <v>14.583333333333334</v>
      </c>
      <c r="I4573" s="64">
        <v>-1</v>
      </c>
      <c r="J4573" s="64" t="s">
        <v>1538</v>
      </c>
      <c r="K4573" s="64" t="s">
        <v>2160</v>
      </c>
      <c r="L4573" s="64" t="s">
        <v>4235</v>
      </c>
      <c r="M4573" s="64" t="s">
        <v>246</v>
      </c>
      <c r="N4573" s="64" t="s">
        <v>254</v>
      </c>
      <c r="O4573" s="64" t="s">
        <v>568</v>
      </c>
    </row>
    <row r="4574" spans="2:15" x14ac:dyDescent="0.3">
      <c r="B4574" t="s">
        <v>1536</v>
      </c>
      <c r="C4574" t="s">
        <v>13940</v>
      </c>
      <c r="D4574" t="s">
        <v>1445</v>
      </c>
      <c r="E4574" s="64">
        <v>0</v>
      </c>
      <c r="F4574" s="64">
        <v>0</v>
      </c>
      <c r="G4574" s="47">
        <v>39660</v>
      </c>
      <c r="H4574" s="71">
        <v>14.583333333333334</v>
      </c>
      <c r="I4574" s="64">
        <v>110308</v>
      </c>
      <c r="J4574" s="64" t="s">
        <v>1538</v>
      </c>
      <c r="K4574" s="64" t="s">
        <v>2160</v>
      </c>
      <c r="L4574" s="64" t="s">
        <v>8716</v>
      </c>
      <c r="M4574" s="64" t="s">
        <v>236</v>
      </c>
      <c r="N4574" s="64" t="s">
        <v>254</v>
      </c>
      <c r="O4574" s="64" t="s">
        <v>568</v>
      </c>
    </row>
    <row r="4575" spans="2:15" x14ac:dyDescent="0.3">
      <c r="B4575" t="s">
        <v>1536</v>
      </c>
      <c r="C4575" t="s">
        <v>14122</v>
      </c>
      <c r="D4575" t="s">
        <v>2159</v>
      </c>
      <c r="E4575" s="64">
        <v>0</v>
      </c>
      <c r="F4575" s="64">
        <v>0</v>
      </c>
      <c r="G4575" s="47">
        <v>39660</v>
      </c>
      <c r="H4575" s="71">
        <v>14.583333333333334</v>
      </c>
      <c r="I4575" s="64">
        <v>203751</v>
      </c>
      <c r="J4575" s="64" t="s">
        <v>249</v>
      </c>
      <c r="K4575" s="64" t="s">
        <v>2160</v>
      </c>
      <c r="L4575" s="64" t="s">
        <v>14123</v>
      </c>
      <c r="M4575" s="64" t="s">
        <v>236</v>
      </c>
      <c r="N4575" s="64" t="s">
        <v>254</v>
      </c>
      <c r="O4575" s="64" t="s">
        <v>568</v>
      </c>
    </row>
    <row r="4576" spans="2:15" x14ac:dyDescent="0.3">
      <c r="B4576" t="s">
        <v>1536</v>
      </c>
      <c r="C4576" t="s">
        <v>14510</v>
      </c>
      <c r="D4576" t="s">
        <v>1434</v>
      </c>
      <c r="E4576" s="64">
        <v>0</v>
      </c>
      <c r="F4576" s="64">
        <v>0</v>
      </c>
      <c r="G4576" s="47">
        <v>39660</v>
      </c>
      <c r="H4576" s="71">
        <v>14.583333333333334</v>
      </c>
      <c r="I4576" s="64">
        <v>-1</v>
      </c>
      <c r="J4576" s="64" t="s">
        <v>1538</v>
      </c>
      <c r="K4576" s="64" t="s">
        <v>2160</v>
      </c>
      <c r="L4576" s="64" t="s">
        <v>2936</v>
      </c>
      <c r="M4576" s="64" t="s">
        <v>241</v>
      </c>
      <c r="N4576" s="64" t="s">
        <v>254</v>
      </c>
      <c r="O4576" s="64" t="s">
        <v>568</v>
      </c>
    </row>
    <row r="4577" spans="2:15" x14ac:dyDescent="0.3">
      <c r="B4577" t="s">
        <v>1536</v>
      </c>
      <c r="C4577" t="s">
        <v>14576</v>
      </c>
      <c r="D4577" t="s">
        <v>1554</v>
      </c>
      <c r="E4577" s="64">
        <v>0</v>
      </c>
      <c r="F4577" s="64">
        <v>0</v>
      </c>
      <c r="G4577" s="47">
        <v>39660</v>
      </c>
      <c r="H4577" s="71">
        <v>14.583333333333334</v>
      </c>
      <c r="I4577" s="64">
        <v>-1</v>
      </c>
      <c r="J4577" s="64" t="s">
        <v>1538</v>
      </c>
      <c r="K4577" s="64" t="s">
        <v>2160</v>
      </c>
      <c r="L4577" s="64" t="s">
        <v>4235</v>
      </c>
      <c r="M4577" s="64" t="s">
        <v>236</v>
      </c>
      <c r="N4577" s="64" t="s">
        <v>254</v>
      </c>
      <c r="O4577" s="64" t="s">
        <v>568</v>
      </c>
    </row>
    <row r="4578" spans="2:15" x14ac:dyDescent="0.3">
      <c r="B4578" t="s">
        <v>1536</v>
      </c>
      <c r="C4578" t="s">
        <v>15656</v>
      </c>
      <c r="D4578" t="s">
        <v>1439</v>
      </c>
      <c r="E4578" s="64">
        <v>0</v>
      </c>
      <c r="F4578" s="64">
        <v>0</v>
      </c>
      <c r="G4578" s="47">
        <v>39654</v>
      </c>
      <c r="H4578" s="71">
        <v>14.583333333333334</v>
      </c>
      <c r="I4578" s="64">
        <v>-1</v>
      </c>
      <c r="J4578" s="64" t="s">
        <v>249</v>
      </c>
      <c r="K4578" s="64" t="s">
        <v>2160</v>
      </c>
      <c r="L4578" s="64" t="s">
        <v>15657</v>
      </c>
      <c r="M4578" s="64" t="s">
        <v>236</v>
      </c>
      <c r="N4578" s="64" t="s">
        <v>254</v>
      </c>
      <c r="O4578" s="64" t="s">
        <v>568</v>
      </c>
    </row>
    <row r="4579" spans="2:15" x14ac:dyDescent="0.3">
      <c r="B4579" t="s">
        <v>1536</v>
      </c>
      <c r="C4579" t="s">
        <v>15700</v>
      </c>
      <c r="D4579" t="s">
        <v>1646</v>
      </c>
      <c r="E4579" s="64">
        <v>0</v>
      </c>
      <c r="F4579" s="64">
        <v>0</v>
      </c>
      <c r="G4579" s="47">
        <v>39660</v>
      </c>
      <c r="H4579" s="71">
        <v>14.583333333333334</v>
      </c>
      <c r="I4579" s="64">
        <v>-1</v>
      </c>
      <c r="J4579" s="64" t="s">
        <v>1538</v>
      </c>
      <c r="K4579" s="64" t="s">
        <v>2160</v>
      </c>
      <c r="L4579" s="64" t="s">
        <v>2936</v>
      </c>
      <c r="M4579" s="64" t="s">
        <v>236</v>
      </c>
      <c r="N4579" s="64" t="s">
        <v>254</v>
      </c>
      <c r="O4579" s="64" t="s">
        <v>568</v>
      </c>
    </row>
    <row r="4580" spans="2:15" x14ac:dyDescent="0.3">
      <c r="B4580" t="s">
        <v>1536</v>
      </c>
      <c r="C4580" t="s">
        <v>16069</v>
      </c>
      <c r="D4580" t="s">
        <v>2320</v>
      </c>
      <c r="E4580" s="64">
        <v>0</v>
      </c>
      <c r="F4580" s="64">
        <v>0</v>
      </c>
      <c r="G4580" s="47">
        <v>39653</v>
      </c>
      <c r="H4580" s="71">
        <v>14.583333333333334</v>
      </c>
      <c r="I4580" s="64">
        <v>106925</v>
      </c>
      <c r="J4580" s="64" t="s">
        <v>1538</v>
      </c>
      <c r="K4580" s="64" t="s">
        <v>2160</v>
      </c>
      <c r="L4580" s="64" t="s">
        <v>16070</v>
      </c>
      <c r="M4580" s="64" t="s">
        <v>236</v>
      </c>
      <c r="N4580" s="64" t="s">
        <v>254</v>
      </c>
      <c r="O4580" s="64" t="s">
        <v>568</v>
      </c>
    </row>
    <row r="4581" spans="2:15" x14ac:dyDescent="0.3">
      <c r="B4581" t="s">
        <v>1536</v>
      </c>
      <c r="C4581" t="s">
        <v>16354</v>
      </c>
      <c r="D4581" t="s">
        <v>2011</v>
      </c>
      <c r="E4581" s="64">
        <v>1</v>
      </c>
      <c r="F4581" s="64">
        <v>438.38</v>
      </c>
      <c r="G4581" s="47">
        <v>39654</v>
      </c>
      <c r="H4581" s="71">
        <v>14.583333333333334</v>
      </c>
      <c r="I4581" s="64">
        <v>-1</v>
      </c>
      <c r="J4581" s="64" t="s">
        <v>1538</v>
      </c>
      <c r="K4581" s="64" t="s">
        <v>2160</v>
      </c>
      <c r="L4581" s="64" t="s">
        <v>2971</v>
      </c>
      <c r="M4581" s="64" t="s">
        <v>242</v>
      </c>
      <c r="N4581" s="64" t="s">
        <v>254</v>
      </c>
      <c r="O4581" s="64" t="s">
        <v>568</v>
      </c>
    </row>
    <row r="4582" spans="2:15" x14ac:dyDescent="0.3">
      <c r="B4582" t="s">
        <v>1536</v>
      </c>
      <c r="C4582" t="s">
        <v>16375</v>
      </c>
      <c r="D4582" t="s">
        <v>1469</v>
      </c>
      <c r="E4582" s="64">
        <v>0</v>
      </c>
      <c r="F4582" s="64">
        <v>0</v>
      </c>
      <c r="G4582" s="47">
        <v>39645</v>
      </c>
      <c r="H4582" s="71">
        <v>14.583333333333334</v>
      </c>
      <c r="I4582" s="64">
        <v>-1</v>
      </c>
      <c r="J4582" s="64" t="s">
        <v>249</v>
      </c>
      <c r="K4582" s="64" t="s">
        <v>2160</v>
      </c>
      <c r="L4582" s="64" t="s">
        <v>4634</v>
      </c>
      <c r="M4582" s="64" t="s">
        <v>242</v>
      </c>
      <c r="N4582" s="64" t="s">
        <v>254</v>
      </c>
      <c r="O4582" s="64" t="s">
        <v>568</v>
      </c>
    </row>
    <row r="4583" spans="2:15" x14ac:dyDescent="0.3">
      <c r="B4583" t="s">
        <v>1536</v>
      </c>
      <c r="C4583" t="s">
        <v>16510</v>
      </c>
      <c r="D4583" t="s">
        <v>1960</v>
      </c>
      <c r="E4583" s="64">
        <v>1</v>
      </c>
      <c r="F4583" s="64">
        <v>4300.55</v>
      </c>
      <c r="G4583" s="47">
        <v>39651</v>
      </c>
      <c r="H4583" s="71">
        <v>14.583333333333334</v>
      </c>
      <c r="I4583" s="64">
        <v>-1</v>
      </c>
      <c r="J4583" s="64" t="s">
        <v>249</v>
      </c>
      <c r="K4583" s="64" t="s">
        <v>2173</v>
      </c>
      <c r="L4583" s="64" t="s">
        <v>16511</v>
      </c>
      <c r="M4583" s="64" t="s">
        <v>236</v>
      </c>
      <c r="N4583" s="64" t="s">
        <v>254</v>
      </c>
      <c r="O4583" s="64" t="s">
        <v>568</v>
      </c>
    </row>
    <row r="4584" spans="2:15" x14ac:dyDescent="0.3">
      <c r="B4584" t="s">
        <v>1536</v>
      </c>
      <c r="C4584" t="s">
        <v>16856</v>
      </c>
      <c r="D4584" t="s">
        <v>1724</v>
      </c>
      <c r="E4584" s="64">
        <v>0</v>
      </c>
      <c r="F4584" s="64">
        <v>0</v>
      </c>
      <c r="G4584" s="47">
        <v>39652</v>
      </c>
      <c r="H4584" s="71">
        <v>14.583333333333334</v>
      </c>
      <c r="I4584" s="64">
        <v>-1</v>
      </c>
      <c r="J4584" s="64" t="s">
        <v>1538</v>
      </c>
      <c r="K4584" s="64" t="s">
        <v>1535</v>
      </c>
      <c r="L4584" s="64" t="s">
        <v>1535</v>
      </c>
      <c r="M4584" s="64" t="s">
        <v>246</v>
      </c>
      <c r="N4584" s="64" t="s">
        <v>254</v>
      </c>
      <c r="O4584" s="64" t="s">
        <v>568</v>
      </c>
    </row>
    <row r="4585" spans="2:15" x14ac:dyDescent="0.3">
      <c r="B4585" t="s">
        <v>1536</v>
      </c>
      <c r="C4585" t="s">
        <v>17360</v>
      </c>
      <c r="D4585" t="s">
        <v>344</v>
      </c>
      <c r="E4585" s="64">
        <v>0</v>
      </c>
      <c r="F4585" s="64">
        <v>0</v>
      </c>
      <c r="G4585" s="47">
        <v>39660</v>
      </c>
      <c r="H4585" s="71">
        <v>14.583333333333334</v>
      </c>
      <c r="I4585" s="64">
        <v>-1</v>
      </c>
      <c r="J4585" s="64" t="s">
        <v>1538</v>
      </c>
      <c r="K4585" s="64" t="s">
        <v>1535</v>
      </c>
      <c r="L4585" s="64" t="s">
        <v>1535</v>
      </c>
      <c r="M4585" s="64" t="s">
        <v>236</v>
      </c>
      <c r="N4585" s="64" t="s">
        <v>254</v>
      </c>
      <c r="O4585" s="64" t="s">
        <v>568</v>
      </c>
    </row>
    <row r="4586" spans="2:15" x14ac:dyDescent="0.3">
      <c r="B4586" t="s">
        <v>1536</v>
      </c>
      <c r="C4586" t="s">
        <v>13232</v>
      </c>
      <c r="D4586" t="s">
        <v>2014</v>
      </c>
      <c r="E4586" s="64">
        <v>0</v>
      </c>
      <c r="F4586" s="64">
        <v>0</v>
      </c>
      <c r="G4586" s="47">
        <v>39629</v>
      </c>
      <c r="H4586" s="71">
        <v>14.666666666666666</v>
      </c>
      <c r="I4586" s="64">
        <v>-1</v>
      </c>
      <c r="J4586" s="64" t="s">
        <v>249</v>
      </c>
      <c r="K4586" s="64" t="s">
        <v>2173</v>
      </c>
      <c r="L4586" s="64" t="s">
        <v>10431</v>
      </c>
      <c r="M4586" s="64" t="s">
        <v>246</v>
      </c>
      <c r="N4586" s="64" t="s">
        <v>254</v>
      </c>
      <c r="O4586" s="64" t="s">
        <v>568</v>
      </c>
    </row>
    <row r="4587" spans="2:15" x14ac:dyDescent="0.3">
      <c r="B4587" t="s">
        <v>1536</v>
      </c>
      <c r="C4587" t="s">
        <v>13443</v>
      </c>
      <c r="D4587" t="s">
        <v>1657</v>
      </c>
      <c r="E4587" s="64">
        <v>0</v>
      </c>
      <c r="F4587" s="64">
        <v>0</v>
      </c>
      <c r="G4587" s="47">
        <v>39629</v>
      </c>
      <c r="H4587" s="71">
        <v>14.666666666666666</v>
      </c>
      <c r="I4587" s="64">
        <v>-1</v>
      </c>
      <c r="J4587" s="64" t="s">
        <v>1538</v>
      </c>
      <c r="K4587" s="64" t="s">
        <v>2160</v>
      </c>
      <c r="L4587" s="64" t="s">
        <v>2936</v>
      </c>
      <c r="M4587" s="64" t="s">
        <v>236</v>
      </c>
      <c r="N4587" s="64" t="s">
        <v>254</v>
      </c>
      <c r="O4587" s="64" t="s">
        <v>568</v>
      </c>
    </row>
    <row r="4588" spans="2:15" x14ac:dyDescent="0.3">
      <c r="B4588" t="s">
        <v>1536</v>
      </c>
      <c r="C4588" t="s">
        <v>13907</v>
      </c>
      <c r="D4588" t="s">
        <v>13308</v>
      </c>
      <c r="E4588" s="64">
        <v>0</v>
      </c>
      <c r="F4588" s="64">
        <v>0</v>
      </c>
      <c r="G4588" s="47">
        <v>39629</v>
      </c>
      <c r="H4588" s="71">
        <v>14.666666666666666</v>
      </c>
      <c r="I4588" s="64">
        <v>-1</v>
      </c>
      <c r="J4588" s="64" t="s">
        <v>1538</v>
      </c>
      <c r="K4588" s="64" t="s">
        <v>2176</v>
      </c>
      <c r="L4588" s="64" t="s">
        <v>13908</v>
      </c>
      <c r="M4588" s="64" t="s">
        <v>236</v>
      </c>
      <c r="N4588" s="64" t="s">
        <v>254</v>
      </c>
      <c r="O4588" s="64" t="s">
        <v>568</v>
      </c>
    </row>
    <row r="4589" spans="2:15" x14ac:dyDescent="0.3">
      <c r="B4589" t="s">
        <v>1536</v>
      </c>
      <c r="C4589" t="s">
        <v>14293</v>
      </c>
      <c r="D4589" t="s">
        <v>1450</v>
      </c>
      <c r="E4589" s="64">
        <v>0</v>
      </c>
      <c r="F4589" s="64">
        <v>0</v>
      </c>
      <c r="G4589" s="47">
        <v>39601</v>
      </c>
      <c r="H4589" s="71">
        <v>14.666666666666666</v>
      </c>
      <c r="I4589" s="64">
        <v>-1</v>
      </c>
      <c r="J4589" s="64" t="s">
        <v>1538</v>
      </c>
      <c r="K4589" s="64" t="s">
        <v>2176</v>
      </c>
      <c r="L4589" s="64" t="s">
        <v>2608</v>
      </c>
      <c r="M4589" s="64" t="s">
        <v>236</v>
      </c>
      <c r="N4589" s="64" t="s">
        <v>254</v>
      </c>
      <c r="O4589" s="64" t="s">
        <v>568</v>
      </c>
    </row>
    <row r="4590" spans="2:15" x14ac:dyDescent="0.3">
      <c r="B4590" t="s">
        <v>1536</v>
      </c>
      <c r="C4590" t="s">
        <v>14579</v>
      </c>
      <c r="D4590" t="s">
        <v>1692</v>
      </c>
      <c r="E4590" s="64">
        <v>0</v>
      </c>
      <c r="F4590" s="64">
        <v>0</v>
      </c>
      <c r="G4590" s="47">
        <v>39604</v>
      </c>
      <c r="H4590" s="71">
        <v>14.666666666666666</v>
      </c>
      <c r="I4590" s="64">
        <v>-1</v>
      </c>
      <c r="J4590" s="64" t="s">
        <v>249</v>
      </c>
      <c r="K4590" s="64" t="s">
        <v>2160</v>
      </c>
      <c r="L4590" s="64" t="s">
        <v>12861</v>
      </c>
      <c r="M4590" s="64" t="s">
        <v>246</v>
      </c>
      <c r="N4590" s="64" t="s">
        <v>254</v>
      </c>
      <c r="O4590" s="64" t="s">
        <v>568</v>
      </c>
    </row>
    <row r="4591" spans="2:15" x14ac:dyDescent="0.3">
      <c r="B4591" t="s">
        <v>1536</v>
      </c>
      <c r="C4591" t="s">
        <v>15120</v>
      </c>
      <c r="D4591" t="s">
        <v>1929</v>
      </c>
      <c r="E4591" s="64">
        <v>0</v>
      </c>
      <c r="F4591" s="64">
        <v>0</v>
      </c>
      <c r="G4591" s="47">
        <v>39601</v>
      </c>
      <c r="H4591" s="71">
        <v>14.666666666666666</v>
      </c>
      <c r="I4591" s="64">
        <v>-1</v>
      </c>
      <c r="J4591" s="64" t="s">
        <v>1538</v>
      </c>
      <c r="K4591" s="64" t="s">
        <v>2160</v>
      </c>
      <c r="L4591" s="64" t="s">
        <v>2936</v>
      </c>
      <c r="M4591" s="64" t="s">
        <v>242</v>
      </c>
      <c r="N4591" s="64" t="s">
        <v>254</v>
      </c>
      <c r="O4591" s="64" t="s">
        <v>568</v>
      </c>
    </row>
    <row r="4592" spans="2:15" x14ac:dyDescent="0.3">
      <c r="B4592" t="s">
        <v>1536</v>
      </c>
      <c r="C4592" t="s">
        <v>15530</v>
      </c>
      <c r="D4592" t="s">
        <v>1488</v>
      </c>
      <c r="E4592" s="64">
        <v>0</v>
      </c>
      <c r="F4592" s="64">
        <v>0</v>
      </c>
      <c r="G4592" s="47">
        <v>39622</v>
      </c>
      <c r="H4592" s="71">
        <v>14.666666666666666</v>
      </c>
      <c r="I4592" s="64">
        <v>-1</v>
      </c>
      <c r="J4592" s="64" t="s">
        <v>1538</v>
      </c>
      <c r="K4592" s="64" t="s">
        <v>2160</v>
      </c>
      <c r="L4592" s="64" t="s">
        <v>3939</v>
      </c>
      <c r="M4592" s="64" t="s">
        <v>236</v>
      </c>
      <c r="N4592" s="64" t="s">
        <v>254</v>
      </c>
      <c r="O4592" s="64" t="s">
        <v>568</v>
      </c>
    </row>
    <row r="4593" spans="2:15" x14ac:dyDescent="0.3">
      <c r="B4593" t="s">
        <v>1536</v>
      </c>
      <c r="C4593" t="s">
        <v>15592</v>
      </c>
      <c r="D4593" t="s">
        <v>1982</v>
      </c>
      <c r="E4593" s="64">
        <v>0</v>
      </c>
      <c r="F4593" s="64">
        <v>0</v>
      </c>
      <c r="G4593" s="47">
        <v>39626</v>
      </c>
      <c r="H4593" s="71">
        <v>14.666666666666666</v>
      </c>
      <c r="I4593" s="64">
        <v>-1</v>
      </c>
      <c r="J4593" s="64" t="s">
        <v>1538</v>
      </c>
      <c r="K4593" s="64" t="s">
        <v>2160</v>
      </c>
      <c r="L4593" s="64" t="s">
        <v>2971</v>
      </c>
      <c r="M4593" s="64" t="s">
        <v>236</v>
      </c>
      <c r="N4593" s="64" t="s">
        <v>254</v>
      </c>
      <c r="O4593" s="64" t="s">
        <v>568</v>
      </c>
    </row>
    <row r="4594" spans="2:15" x14ac:dyDescent="0.3">
      <c r="B4594" t="s">
        <v>1536</v>
      </c>
      <c r="C4594" t="s">
        <v>15690</v>
      </c>
      <c r="D4594" t="s">
        <v>2051</v>
      </c>
      <c r="E4594" s="64">
        <v>0</v>
      </c>
      <c r="F4594" s="64">
        <v>0</v>
      </c>
      <c r="G4594" s="47">
        <v>39601</v>
      </c>
      <c r="H4594" s="71">
        <v>14.666666666666666</v>
      </c>
      <c r="I4594" s="64">
        <v>-1</v>
      </c>
      <c r="J4594" s="64" t="s">
        <v>249</v>
      </c>
      <c r="K4594" s="64" t="s">
        <v>2176</v>
      </c>
      <c r="L4594" s="64" t="s">
        <v>2719</v>
      </c>
      <c r="M4594" s="64" t="s">
        <v>241</v>
      </c>
      <c r="N4594" s="64" t="s">
        <v>254</v>
      </c>
      <c r="O4594" s="64" t="s">
        <v>568</v>
      </c>
    </row>
    <row r="4595" spans="2:15" x14ac:dyDescent="0.3">
      <c r="B4595" t="s">
        <v>1536</v>
      </c>
      <c r="C4595" t="s">
        <v>16399</v>
      </c>
      <c r="D4595" t="s">
        <v>305</v>
      </c>
      <c r="E4595" s="64">
        <v>0</v>
      </c>
      <c r="F4595" s="64">
        <v>0</v>
      </c>
      <c r="G4595" s="47">
        <v>39622</v>
      </c>
      <c r="H4595" s="71">
        <v>14.666666666666666</v>
      </c>
      <c r="I4595" s="64">
        <v>-1</v>
      </c>
      <c r="J4595" s="64" t="s">
        <v>1538</v>
      </c>
      <c r="K4595" s="64" t="s">
        <v>2173</v>
      </c>
      <c r="L4595" s="64" t="s">
        <v>2604</v>
      </c>
      <c r="M4595" s="64" t="s">
        <v>236</v>
      </c>
      <c r="N4595" s="64" t="s">
        <v>254</v>
      </c>
      <c r="O4595" s="64" t="s">
        <v>568</v>
      </c>
    </row>
    <row r="4596" spans="2:15" x14ac:dyDescent="0.3">
      <c r="B4596" t="s">
        <v>1536</v>
      </c>
      <c r="C4596" t="s">
        <v>17519</v>
      </c>
      <c r="D4596" t="s">
        <v>454</v>
      </c>
      <c r="E4596" s="64">
        <v>1</v>
      </c>
      <c r="F4596" s="64">
        <v>222.57</v>
      </c>
      <c r="G4596" s="47">
        <v>39629</v>
      </c>
      <c r="H4596" s="71">
        <v>14.666666666666666</v>
      </c>
      <c r="I4596" s="64">
        <v>-1</v>
      </c>
      <c r="J4596" s="64" t="s">
        <v>249</v>
      </c>
      <c r="K4596" s="64" t="s">
        <v>1535</v>
      </c>
      <c r="L4596" s="64" t="s">
        <v>1535</v>
      </c>
      <c r="M4596" s="64" t="s">
        <v>236</v>
      </c>
      <c r="N4596" s="64" t="s">
        <v>254</v>
      </c>
      <c r="O4596" s="64" t="s">
        <v>568</v>
      </c>
    </row>
    <row r="4597" spans="2:15" x14ac:dyDescent="0.3">
      <c r="B4597" t="s">
        <v>1536</v>
      </c>
      <c r="C4597" t="s">
        <v>12367</v>
      </c>
      <c r="D4597" t="s">
        <v>366</v>
      </c>
      <c r="E4597" s="64">
        <v>0</v>
      </c>
      <c r="F4597" s="64">
        <v>0</v>
      </c>
      <c r="G4597" s="47">
        <v>39599</v>
      </c>
      <c r="H4597" s="71">
        <v>14.75</v>
      </c>
      <c r="I4597" s="64">
        <v>-1</v>
      </c>
      <c r="J4597" s="64" t="s">
        <v>249</v>
      </c>
      <c r="K4597" s="64" t="s">
        <v>1535</v>
      </c>
      <c r="L4597" s="64" t="s">
        <v>1535</v>
      </c>
      <c r="M4597" s="64" t="s">
        <v>246</v>
      </c>
      <c r="N4597" s="64" t="s">
        <v>254</v>
      </c>
      <c r="O4597" s="64" t="s">
        <v>568</v>
      </c>
    </row>
    <row r="4598" spans="2:15" x14ac:dyDescent="0.3">
      <c r="B4598" t="s">
        <v>1536</v>
      </c>
      <c r="C4598" t="s">
        <v>12377</v>
      </c>
      <c r="D4598" t="s">
        <v>504</v>
      </c>
      <c r="E4598" s="64">
        <v>0</v>
      </c>
      <c r="F4598" s="64">
        <v>0</v>
      </c>
      <c r="G4598" s="47">
        <v>39588</v>
      </c>
      <c r="H4598" s="71">
        <v>14.75</v>
      </c>
      <c r="I4598" s="64">
        <v>-1</v>
      </c>
      <c r="J4598" s="64" t="s">
        <v>249</v>
      </c>
      <c r="K4598" s="64" t="s">
        <v>1535</v>
      </c>
      <c r="L4598" s="64" t="s">
        <v>1535</v>
      </c>
      <c r="M4598" s="64" t="s">
        <v>242</v>
      </c>
      <c r="N4598" s="64" t="s">
        <v>254</v>
      </c>
      <c r="O4598" s="64" t="s">
        <v>568</v>
      </c>
    </row>
    <row r="4599" spans="2:15" x14ac:dyDescent="0.3">
      <c r="B4599" t="s">
        <v>1536</v>
      </c>
      <c r="C4599" t="s">
        <v>12421</v>
      </c>
      <c r="D4599" t="s">
        <v>507</v>
      </c>
      <c r="E4599" s="64">
        <v>1</v>
      </c>
      <c r="F4599" s="64">
        <v>4304.3900000000003</v>
      </c>
      <c r="G4599" s="47">
        <v>39596</v>
      </c>
      <c r="H4599" s="71">
        <v>14.75</v>
      </c>
      <c r="I4599" s="64">
        <v>-1</v>
      </c>
      <c r="J4599" s="64" t="s">
        <v>249</v>
      </c>
      <c r="K4599" s="64" t="s">
        <v>1535</v>
      </c>
      <c r="L4599" s="64" t="s">
        <v>1535</v>
      </c>
      <c r="M4599" s="64" t="s">
        <v>236</v>
      </c>
      <c r="N4599" s="64" t="s">
        <v>254</v>
      </c>
      <c r="O4599" s="64" t="s">
        <v>568</v>
      </c>
    </row>
    <row r="4600" spans="2:15" x14ac:dyDescent="0.3">
      <c r="B4600" t="s">
        <v>1536</v>
      </c>
      <c r="C4600" t="s">
        <v>12600</v>
      </c>
      <c r="D4600" t="s">
        <v>549</v>
      </c>
      <c r="E4600" s="64">
        <v>0</v>
      </c>
      <c r="F4600" s="64">
        <v>0</v>
      </c>
      <c r="G4600" s="47">
        <v>39582</v>
      </c>
      <c r="H4600" s="71">
        <v>14.75</v>
      </c>
      <c r="I4600" s="64">
        <v>-1</v>
      </c>
      <c r="J4600" s="64" t="s">
        <v>249</v>
      </c>
      <c r="K4600" s="64" t="s">
        <v>1535</v>
      </c>
      <c r="L4600" s="64" t="s">
        <v>1535</v>
      </c>
      <c r="M4600" s="64" t="s">
        <v>241</v>
      </c>
      <c r="N4600" s="64" t="s">
        <v>254</v>
      </c>
      <c r="O4600" s="64" t="s">
        <v>568</v>
      </c>
    </row>
    <row r="4601" spans="2:15" x14ac:dyDescent="0.3">
      <c r="B4601" t="s">
        <v>1536</v>
      </c>
      <c r="C4601" t="s">
        <v>12761</v>
      </c>
      <c r="D4601" t="s">
        <v>1548</v>
      </c>
      <c r="E4601" s="64">
        <v>0</v>
      </c>
      <c r="F4601" s="64">
        <v>0</v>
      </c>
      <c r="G4601" s="47">
        <v>39580</v>
      </c>
      <c r="H4601" s="71">
        <v>14.75</v>
      </c>
      <c r="I4601" s="64">
        <v>-1</v>
      </c>
      <c r="J4601" s="64" t="s">
        <v>249</v>
      </c>
      <c r="K4601" s="64" t="s">
        <v>1535</v>
      </c>
      <c r="L4601" s="64" t="s">
        <v>1535</v>
      </c>
      <c r="M4601" s="64" t="s">
        <v>236</v>
      </c>
      <c r="N4601" s="64" t="s">
        <v>254</v>
      </c>
      <c r="O4601" s="64" t="s">
        <v>568</v>
      </c>
    </row>
    <row r="4602" spans="2:15" x14ac:dyDescent="0.3">
      <c r="B4602" t="s">
        <v>1536</v>
      </c>
      <c r="C4602" t="s">
        <v>13022</v>
      </c>
      <c r="D4602" t="s">
        <v>2378</v>
      </c>
      <c r="E4602" s="64">
        <v>1</v>
      </c>
      <c r="F4602" s="64">
        <v>2974.63</v>
      </c>
      <c r="G4602" s="47">
        <v>39598</v>
      </c>
      <c r="H4602" s="71">
        <v>14.75</v>
      </c>
      <c r="I4602" s="64">
        <v>-1</v>
      </c>
      <c r="J4602" s="64" t="s">
        <v>1538</v>
      </c>
      <c r="K4602" s="64" t="s">
        <v>2160</v>
      </c>
      <c r="L4602" s="64" t="s">
        <v>7837</v>
      </c>
      <c r="M4602" s="64" t="s">
        <v>236</v>
      </c>
      <c r="N4602" s="64" t="s">
        <v>254</v>
      </c>
      <c r="O4602" s="64" t="s">
        <v>568</v>
      </c>
    </row>
    <row r="4603" spans="2:15" x14ac:dyDescent="0.3">
      <c r="B4603" t="s">
        <v>1536</v>
      </c>
      <c r="C4603" t="s">
        <v>13185</v>
      </c>
      <c r="D4603" t="s">
        <v>2524</v>
      </c>
      <c r="E4603" s="64">
        <v>0</v>
      </c>
      <c r="F4603" s="64">
        <v>0</v>
      </c>
      <c r="G4603" s="47">
        <v>39583</v>
      </c>
      <c r="H4603" s="71">
        <v>14.75</v>
      </c>
      <c r="I4603" s="64">
        <v>-1</v>
      </c>
      <c r="J4603" s="64" t="s">
        <v>249</v>
      </c>
      <c r="K4603" s="64" t="s">
        <v>2160</v>
      </c>
      <c r="L4603" s="64" t="s">
        <v>8133</v>
      </c>
      <c r="M4603" s="64" t="s">
        <v>246</v>
      </c>
      <c r="N4603" s="64" t="s">
        <v>254</v>
      </c>
      <c r="O4603" s="64" t="s">
        <v>568</v>
      </c>
    </row>
    <row r="4604" spans="2:15" x14ac:dyDescent="0.3">
      <c r="B4604" t="s">
        <v>1536</v>
      </c>
      <c r="C4604" t="s">
        <v>13932</v>
      </c>
      <c r="D4604" t="s">
        <v>1619</v>
      </c>
      <c r="E4604" s="64">
        <v>0</v>
      </c>
      <c r="F4604" s="64">
        <v>0</v>
      </c>
      <c r="G4604" s="47">
        <v>39596</v>
      </c>
      <c r="H4604" s="71">
        <v>14.75</v>
      </c>
      <c r="I4604" s="64">
        <v>-1</v>
      </c>
      <c r="J4604" s="64" t="s">
        <v>249</v>
      </c>
      <c r="K4604" s="64" t="s">
        <v>2173</v>
      </c>
      <c r="L4604" s="64" t="s">
        <v>13933</v>
      </c>
      <c r="M4604" s="64" t="s">
        <v>241</v>
      </c>
      <c r="N4604" s="64" t="s">
        <v>254</v>
      </c>
      <c r="O4604" s="64" t="s">
        <v>568</v>
      </c>
    </row>
    <row r="4605" spans="2:15" x14ac:dyDescent="0.3">
      <c r="B4605" t="s">
        <v>1536</v>
      </c>
      <c r="C4605" t="s">
        <v>14094</v>
      </c>
      <c r="D4605" t="s">
        <v>13139</v>
      </c>
      <c r="E4605" s="64">
        <v>0</v>
      </c>
      <c r="F4605" s="64">
        <v>0</v>
      </c>
      <c r="G4605" s="47">
        <v>39577</v>
      </c>
      <c r="H4605" s="71">
        <v>14.75</v>
      </c>
      <c r="I4605" s="64">
        <v>219966</v>
      </c>
      <c r="J4605" s="64" t="s">
        <v>1538</v>
      </c>
      <c r="K4605" s="64" t="s">
        <v>2160</v>
      </c>
      <c r="L4605" s="64" t="s">
        <v>2936</v>
      </c>
      <c r="M4605" s="64" t="s">
        <v>242</v>
      </c>
      <c r="N4605" s="64" t="s">
        <v>254</v>
      </c>
      <c r="O4605" s="64" t="s">
        <v>568</v>
      </c>
    </row>
    <row r="4606" spans="2:15" x14ac:dyDescent="0.3">
      <c r="B4606" t="s">
        <v>1536</v>
      </c>
      <c r="C4606" t="s">
        <v>14515</v>
      </c>
      <c r="D4606" t="s">
        <v>292</v>
      </c>
      <c r="E4606" s="64">
        <v>0</v>
      </c>
      <c r="F4606" s="64">
        <v>0</v>
      </c>
      <c r="G4606" s="47">
        <v>39590</v>
      </c>
      <c r="H4606" s="71">
        <v>14.75</v>
      </c>
      <c r="I4606" s="64">
        <v>-1</v>
      </c>
      <c r="J4606" s="64" t="s">
        <v>1538</v>
      </c>
      <c r="K4606" s="64" t="s">
        <v>2160</v>
      </c>
      <c r="L4606" s="64" t="s">
        <v>12940</v>
      </c>
      <c r="M4606" s="64" t="s">
        <v>242</v>
      </c>
      <c r="N4606" s="64" t="s">
        <v>254</v>
      </c>
      <c r="O4606" s="64" t="s">
        <v>568</v>
      </c>
    </row>
    <row r="4607" spans="2:15" x14ac:dyDescent="0.3">
      <c r="B4607" t="s">
        <v>1536</v>
      </c>
      <c r="C4607" t="s">
        <v>14758</v>
      </c>
      <c r="D4607" t="s">
        <v>1888</v>
      </c>
      <c r="E4607" s="64">
        <v>1</v>
      </c>
      <c r="F4607" s="64">
        <v>1152.83</v>
      </c>
      <c r="G4607" s="47">
        <v>39581</v>
      </c>
      <c r="H4607" s="71">
        <v>14.75</v>
      </c>
      <c r="I4607" s="64">
        <v>-1</v>
      </c>
      <c r="J4607" s="64" t="s">
        <v>249</v>
      </c>
      <c r="K4607" s="64" t="s">
        <v>2160</v>
      </c>
      <c r="L4607" s="64" t="s">
        <v>2936</v>
      </c>
      <c r="M4607" s="64" t="s">
        <v>236</v>
      </c>
      <c r="N4607" s="64" t="s">
        <v>254</v>
      </c>
      <c r="O4607" s="64" t="s">
        <v>568</v>
      </c>
    </row>
    <row r="4608" spans="2:15" x14ac:dyDescent="0.3">
      <c r="B4608" t="s">
        <v>1536</v>
      </c>
      <c r="C4608" t="s">
        <v>15397</v>
      </c>
      <c r="D4608" t="s">
        <v>1634</v>
      </c>
      <c r="E4608" s="64">
        <v>0</v>
      </c>
      <c r="F4608" s="64">
        <v>0</v>
      </c>
      <c r="G4608" s="47">
        <v>39597</v>
      </c>
      <c r="H4608" s="71">
        <v>14.75</v>
      </c>
      <c r="I4608" s="64">
        <v>-1</v>
      </c>
      <c r="J4608" s="64" t="s">
        <v>249</v>
      </c>
      <c r="K4608" s="64" t="s">
        <v>2160</v>
      </c>
      <c r="L4608" s="64" t="s">
        <v>15398</v>
      </c>
      <c r="M4608" s="64" t="s">
        <v>236</v>
      </c>
      <c r="N4608" s="64" t="s">
        <v>254</v>
      </c>
      <c r="O4608" s="64" t="s">
        <v>568</v>
      </c>
    </row>
    <row r="4609" spans="2:15" x14ac:dyDescent="0.3">
      <c r="B4609" t="s">
        <v>1536</v>
      </c>
      <c r="C4609" t="s">
        <v>16073</v>
      </c>
      <c r="D4609" t="s">
        <v>275</v>
      </c>
      <c r="E4609" s="64">
        <v>0</v>
      </c>
      <c r="F4609" s="64">
        <v>0</v>
      </c>
      <c r="G4609" s="47">
        <v>39596</v>
      </c>
      <c r="H4609" s="71">
        <v>14.75</v>
      </c>
      <c r="I4609" s="64">
        <v>-1</v>
      </c>
      <c r="J4609" s="64" t="s">
        <v>249</v>
      </c>
      <c r="K4609" s="64" t="s">
        <v>2160</v>
      </c>
      <c r="L4609" s="64" t="s">
        <v>12925</v>
      </c>
      <c r="M4609" s="64" t="s">
        <v>242</v>
      </c>
      <c r="N4609" s="64" t="s">
        <v>254</v>
      </c>
      <c r="O4609" s="64" t="s">
        <v>568</v>
      </c>
    </row>
    <row r="4610" spans="2:15" x14ac:dyDescent="0.3">
      <c r="B4610" t="s">
        <v>1536</v>
      </c>
      <c r="C4610" t="s">
        <v>16204</v>
      </c>
      <c r="D4610" t="s">
        <v>13991</v>
      </c>
      <c r="E4610" s="64">
        <v>0</v>
      </c>
      <c r="F4610" s="64">
        <v>0</v>
      </c>
      <c r="G4610" s="47">
        <v>39585</v>
      </c>
      <c r="H4610" s="71">
        <v>14.75</v>
      </c>
      <c r="I4610" s="64">
        <v>-1</v>
      </c>
      <c r="J4610" s="64" t="s">
        <v>249</v>
      </c>
      <c r="K4610" s="64" t="s">
        <v>2160</v>
      </c>
      <c r="L4610" s="64" t="s">
        <v>12861</v>
      </c>
      <c r="M4610" s="64" t="s">
        <v>236</v>
      </c>
      <c r="N4610" s="64" t="s">
        <v>254</v>
      </c>
      <c r="O4610" s="64" t="s">
        <v>568</v>
      </c>
    </row>
    <row r="4611" spans="2:15" x14ac:dyDescent="0.3">
      <c r="B4611" t="s">
        <v>1536</v>
      </c>
      <c r="C4611" t="s">
        <v>16550</v>
      </c>
      <c r="D4611" t="s">
        <v>1919</v>
      </c>
      <c r="E4611" s="64">
        <v>0</v>
      </c>
      <c r="F4611" s="64">
        <v>0</v>
      </c>
      <c r="G4611" s="47">
        <v>39596</v>
      </c>
      <c r="H4611" s="71">
        <v>14.75</v>
      </c>
      <c r="I4611" s="64">
        <v>268733</v>
      </c>
      <c r="J4611" s="64" t="s">
        <v>249</v>
      </c>
      <c r="K4611" s="64" t="s">
        <v>2173</v>
      </c>
      <c r="L4611" s="64" t="s">
        <v>2595</v>
      </c>
      <c r="M4611" s="64" t="s">
        <v>236</v>
      </c>
      <c r="N4611" s="64" t="s">
        <v>254</v>
      </c>
      <c r="O4611" s="64" t="s">
        <v>568</v>
      </c>
    </row>
    <row r="4612" spans="2:15" x14ac:dyDescent="0.3">
      <c r="B4612" t="s">
        <v>1536</v>
      </c>
      <c r="C4612" t="s">
        <v>16676</v>
      </c>
      <c r="D4612" t="s">
        <v>1773</v>
      </c>
      <c r="E4612" s="64">
        <v>2</v>
      </c>
      <c r="F4612" s="64">
        <v>7623.6</v>
      </c>
      <c r="G4612" s="47">
        <v>39597</v>
      </c>
      <c r="H4612" s="71">
        <v>14.75</v>
      </c>
      <c r="I4612" s="64">
        <v>-1</v>
      </c>
      <c r="J4612" s="64" t="s">
        <v>249</v>
      </c>
      <c r="K4612" s="64" t="s">
        <v>2160</v>
      </c>
      <c r="L4612" s="64" t="s">
        <v>2936</v>
      </c>
      <c r="M4612" s="64" t="s">
        <v>236</v>
      </c>
      <c r="N4612" s="64" t="s">
        <v>254</v>
      </c>
      <c r="O4612" s="64" t="s">
        <v>568</v>
      </c>
    </row>
    <row r="4613" spans="2:15" x14ac:dyDescent="0.3">
      <c r="B4613" t="s">
        <v>1536</v>
      </c>
      <c r="C4613" t="s">
        <v>17154</v>
      </c>
      <c r="D4613" t="s">
        <v>1626</v>
      </c>
      <c r="E4613" s="64">
        <v>0</v>
      </c>
      <c r="F4613" s="64">
        <v>0</v>
      </c>
      <c r="G4613" s="47">
        <v>39578</v>
      </c>
      <c r="H4613" s="71">
        <v>14.75</v>
      </c>
      <c r="I4613" s="64">
        <v>-1</v>
      </c>
      <c r="J4613" s="64" t="s">
        <v>1538</v>
      </c>
      <c r="K4613" s="64" t="s">
        <v>1535</v>
      </c>
      <c r="L4613" s="64" t="s">
        <v>1535</v>
      </c>
      <c r="M4613" s="64" t="s">
        <v>236</v>
      </c>
      <c r="N4613" s="64" t="s">
        <v>254</v>
      </c>
      <c r="O4613" s="64" t="s">
        <v>568</v>
      </c>
    </row>
    <row r="4614" spans="2:15" x14ac:dyDescent="0.3">
      <c r="B4614" t="s">
        <v>1536</v>
      </c>
      <c r="C4614" t="s">
        <v>12515</v>
      </c>
      <c r="D4614" t="s">
        <v>2746</v>
      </c>
      <c r="E4614" s="64">
        <v>1</v>
      </c>
      <c r="F4614" s="64">
        <v>3568.29</v>
      </c>
      <c r="G4614" s="47">
        <v>39559</v>
      </c>
      <c r="H4614" s="71">
        <v>14.833333333333334</v>
      </c>
      <c r="I4614" s="64">
        <v>-1</v>
      </c>
      <c r="J4614" s="64" t="s">
        <v>249</v>
      </c>
      <c r="K4614" s="64" t="s">
        <v>1535</v>
      </c>
      <c r="L4614" s="64" t="s">
        <v>1535</v>
      </c>
      <c r="M4614" s="64" t="s">
        <v>236</v>
      </c>
      <c r="N4614" s="64" t="s">
        <v>254</v>
      </c>
      <c r="O4614" s="64" t="s">
        <v>568</v>
      </c>
    </row>
    <row r="4615" spans="2:15" x14ac:dyDescent="0.3">
      <c r="B4615" t="s">
        <v>1536</v>
      </c>
      <c r="C4615" t="s">
        <v>12269</v>
      </c>
      <c r="D4615" t="s">
        <v>2237</v>
      </c>
      <c r="E4615" s="64">
        <v>0</v>
      </c>
      <c r="F4615" s="64">
        <v>0</v>
      </c>
      <c r="G4615" s="47">
        <v>39540</v>
      </c>
      <c r="H4615" s="71">
        <v>14.833333333333334</v>
      </c>
      <c r="I4615" s="64">
        <v>457271</v>
      </c>
      <c r="J4615" s="64" t="s">
        <v>249</v>
      </c>
      <c r="K4615" s="64" t="s">
        <v>2160</v>
      </c>
      <c r="L4615" s="64" t="s">
        <v>12270</v>
      </c>
      <c r="M4615" s="64" t="s">
        <v>242</v>
      </c>
      <c r="N4615" s="64" t="s">
        <v>254</v>
      </c>
      <c r="O4615" s="64" t="s">
        <v>568</v>
      </c>
    </row>
    <row r="4616" spans="2:15" x14ac:dyDescent="0.3">
      <c r="B4616" t="s">
        <v>1536</v>
      </c>
      <c r="C4616" t="s">
        <v>14082</v>
      </c>
      <c r="D4616" t="s">
        <v>1498</v>
      </c>
      <c r="E4616" s="64">
        <v>0</v>
      </c>
      <c r="F4616" s="64">
        <v>0</v>
      </c>
      <c r="G4616" s="47">
        <v>39566</v>
      </c>
      <c r="H4616" s="71">
        <v>14.833333333333334</v>
      </c>
      <c r="I4616" s="64">
        <v>-1</v>
      </c>
      <c r="J4616" s="64" t="s">
        <v>1538</v>
      </c>
      <c r="K4616" s="64" t="s">
        <v>2160</v>
      </c>
      <c r="L4616" s="64" t="s">
        <v>4726</v>
      </c>
      <c r="M4616" s="64" t="s">
        <v>242</v>
      </c>
      <c r="N4616" s="64" t="s">
        <v>254</v>
      </c>
      <c r="O4616" s="64" t="s">
        <v>568</v>
      </c>
    </row>
    <row r="4617" spans="2:15" x14ac:dyDescent="0.3">
      <c r="B4617" t="s">
        <v>1536</v>
      </c>
      <c r="C4617" t="s">
        <v>15111</v>
      </c>
      <c r="D4617" t="s">
        <v>1620</v>
      </c>
      <c r="E4617" s="64">
        <v>0</v>
      </c>
      <c r="F4617" s="64">
        <v>0</v>
      </c>
      <c r="G4617" s="47">
        <v>39563</v>
      </c>
      <c r="H4617" s="71">
        <v>14.833333333333334</v>
      </c>
      <c r="I4617" s="64">
        <v>-1</v>
      </c>
      <c r="J4617" s="64" t="s">
        <v>1538</v>
      </c>
      <c r="K4617" s="64" t="s">
        <v>2173</v>
      </c>
      <c r="L4617" s="64" t="s">
        <v>4391</v>
      </c>
      <c r="M4617" s="64" t="s">
        <v>242</v>
      </c>
      <c r="N4617" s="64" t="s">
        <v>254</v>
      </c>
      <c r="O4617" s="64" t="s">
        <v>568</v>
      </c>
    </row>
    <row r="4618" spans="2:15" x14ac:dyDescent="0.3">
      <c r="B4618" t="s">
        <v>1536</v>
      </c>
      <c r="C4618" t="s">
        <v>15151</v>
      </c>
      <c r="D4618" t="s">
        <v>257</v>
      </c>
      <c r="E4618" s="64">
        <v>1</v>
      </c>
      <c r="F4618" s="64">
        <v>389.49</v>
      </c>
      <c r="G4618" s="47">
        <v>39568</v>
      </c>
      <c r="H4618" s="71">
        <v>14.833333333333334</v>
      </c>
      <c r="I4618" s="64">
        <v>-1</v>
      </c>
      <c r="J4618" s="64" t="s">
        <v>249</v>
      </c>
      <c r="K4618" s="64" t="s">
        <v>2173</v>
      </c>
      <c r="L4618" s="64" t="s">
        <v>15152</v>
      </c>
      <c r="M4618" s="64" t="s">
        <v>241</v>
      </c>
      <c r="N4618" s="64" t="s">
        <v>254</v>
      </c>
      <c r="O4618" s="64" t="s">
        <v>568</v>
      </c>
    </row>
    <row r="4619" spans="2:15" x14ac:dyDescent="0.3">
      <c r="B4619" t="s">
        <v>1536</v>
      </c>
      <c r="C4619" t="s">
        <v>15493</v>
      </c>
      <c r="D4619" t="s">
        <v>1631</v>
      </c>
      <c r="E4619" s="64">
        <v>0</v>
      </c>
      <c r="F4619" s="64">
        <v>0</v>
      </c>
      <c r="G4619" s="47">
        <v>39555</v>
      </c>
      <c r="H4619" s="71">
        <v>14.833333333333334</v>
      </c>
      <c r="I4619" s="64">
        <v>-1</v>
      </c>
      <c r="J4619" s="64" t="s">
        <v>1538</v>
      </c>
      <c r="K4619" s="64" t="s">
        <v>2160</v>
      </c>
      <c r="L4619" s="64" t="s">
        <v>4235</v>
      </c>
      <c r="M4619" s="64" t="s">
        <v>242</v>
      </c>
      <c r="N4619" s="64" t="s">
        <v>254</v>
      </c>
      <c r="O4619" s="64" t="s">
        <v>568</v>
      </c>
    </row>
    <row r="4620" spans="2:15" x14ac:dyDescent="0.3">
      <c r="B4620" t="s">
        <v>1536</v>
      </c>
      <c r="C4620" t="s">
        <v>15760</v>
      </c>
      <c r="D4620" t="s">
        <v>13035</v>
      </c>
      <c r="E4620" s="64">
        <v>1</v>
      </c>
      <c r="F4620" s="64">
        <v>989.11</v>
      </c>
      <c r="G4620" s="47">
        <v>39556</v>
      </c>
      <c r="H4620" s="71">
        <v>14.833333333333334</v>
      </c>
      <c r="I4620" s="64">
        <v>-1</v>
      </c>
      <c r="J4620" s="64" t="s">
        <v>1538</v>
      </c>
      <c r="K4620" s="64" t="s">
        <v>2173</v>
      </c>
      <c r="L4620" s="64" t="s">
        <v>4253</v>
      </c>
      <c r="M4620" s="64" t="s">
        <v>242</v>
      </c>
      <c r="N4620" s="64" t="s">
        <v>254</v>
      </c>
      <c r="O4620" s="64" t="s">
        <v>568</v>
      </c>
    </row>
    <row r="4621" spans="2:15" x14ac:dyDescent="0.3">
      <c r="B4621" t="s">
        <v>1536</v>
      </c>
      <c r="C4621" t="s">
        <v>15789</v>
      </c>
      <c r="D4621" t="s">
        <v>1958</v>
      </c>
      <c r="E4621" s="64">
        <v>0</v>
      </c>
      <c r="F4621" s="64">
        <v>0</v>
      </c>
      <c r="G4621" s="47">
        <v>39568</v>
      </c>
      <c r="H4621" s="71">
        <v>14.833333333333334</v>
      </c>
      <c r="I4621" s="64">
        <v>-1</v>
      </c>
      <c r="J4621" s="64" t="s">
        <v>249</v>
      </c>
      <c r="K4621" s="64" t="s">
        <v>2160</v>
      </c>
      <c r="L4621" s="64" t="s">
        <v>2936</v>
      </c>
      <c r="M4621" s="64" t="s">
        <v>241</v>
      </c>
      <c r="N4621" s="64" t="s">
        <v>254</v>
      </c>
      <c r="O4621" s="64" t="s">
        <v>568</v>
      </c>
    </row>
    <row r="4622" spans="2:15" x14ac:dyDescent="0.3">
      <c r="B4622" t="s">
        <v>1536</v>
      </c>
      <c r="C4622" t="s">
        <v>16329</v>
      </c>
      <c r="D4622" t="s">
        <v>1666</v>
      </c>
      <c r="E4622" s="64">
        <v>0</v>
      </c>
      <c r="F4622" s="64">
        <v>0</v>
      </c>
      <c r="G4622" s="47">
        <v>39564</v>
      </c>
      <c r="H4622" s="71">
        <v>14.833333333333334</v>
      </c>
      <c r="I4622" s="64">
        <v>-1</v>
      </c>
      <c r="J4622" s="64" t="s">
        <v>249</v>
      </c>
      <c r="K4622" s="64" t="s">
        <v>2160</v>
      </c>
      <c r="L4622" s="64" t="s">
        <v>2936</v>
      </c>
      <c r="M4622" s="64" t="s">
        <v>236</v>
      </c>
      <c r="N4622" s="64" t="s">
        <v>254</v>
      </c>
      <c r="O4622" s="64" t="s">
        <v>568</v>
      </c>
    </row>
    <row r="4623" spans="2:15" x14ac:dyDescent="0.3">
      <c r="B4623" t="s">
        <v>1536</v>
      </c>
      <c r="C4623" t="s">
        <v>17042</v>
      </c>
      <c r="D4623" t="s">
        <v>2159</v>
      </c>
      <c r="E4623" s="64">
        <v>0</v>
      </c>
      <c r="F4623" s="64">
        <v>0</v>
      </c>
      <c r="G4623" s="47">
        <v>39556</v>
      </c>
      <c r="H4623" s="71">
        <v>14.833333333333334</v>
      </c>
      <c r="I4623" s="64">
        <v>121770</v>
      </c>
      <c r="J4623" s="64" t="s">
        <v>249</v>
      </c>
      <c r="K4623" s="64" t="s">
        <v>2160</v>
      </c>
      <c r="L4623" s="64" t="s">
        <v>17043</v>
      </c>
      <c r="M4623" s="64" t="s">
        <v>236</v>
      </c>
      <c r="N4623" s="64" t="s">
        <v>254</v>
      </c>
      <c r="O4623" s="64" t="s">
        <v>568</v>
      </c>
    </row>
    <row r="4624" spans="2:15" x14ac:dyDescent="0.3">
      <c r="B4624" t="s">
        <v>1536</v>
      </c>
      <c r="C4624" t="s">
        <v>17054</v>
      </c>
      <c r="D4624" t="s">
        <v>1394</v>
      </c>
      <c r="E4624" s="64">
        <v>0</v>
      </c>
      <c r="F4624" s="64">
        <v>0</v>
      </c>
      <c r="G4624" s="47">
        <v>39562</v>
      </c>
      <c r="H4624" s="71">
        <v>14.833333333333334</v>
      </c>
      <c r="I4624" s="64">
        <v>-1</v>
      </c>
      <c r="J4624" s="64" t="s">
        <v>249</v>
      </c>
      <c r="K4624" s="64" t="s">
        <v>2160</v>
      </c>
      <c r="L4624" s="64" t="s">
        <v>4726</v>
      </c>
      <c r="M4624" s="64" t="s">
        <v>236</v>
      </c>
      <c r="N4624" s="64" t="s">
        <v>254</v>
      </c>
      <c r="O4624" s="64" t="s">
        <v>568</v>
      </c>
    </row>
    <row r="4625" spans="2:15" x14ac:dyDescent="0.3">
      <c r="B4625" t="s">
        <v>1536</v>
      </c>
      <c r="C4625" t="s">
        <v>17371</v>
      </c>
      <c r="D4625" t="s">
        <v>2732</v>
      </c>
      <c r="E4625" s="64">
        <v>0</v>
      </c>
      <c r="F4625" s="64">
        <v>0</v>
      </c>
      <c r="G4625" s="47">
        <v>39563</v>
      </c>
      <c r="H4625" s="71">
        <v>14.833333333333334</v>
      </c>
      <c r="I4625" s="64">
        <v>-1</v>
      </c>
      <c r="J4625" s="64" t="s">
        <v>1538</v>
      </c>
      <c r="K4625" s="64" t="s">
        <v>1535</v>
      </c>
      <c r="L4625" s="64" t="s">
        <v>1535</v>
      </c>
      <c r="M4625" s="64" t="s">
        <v>246</v>
      </c>
      <c r="N4625" s="64" t="s">
        <v>254</v>
      </c>
      <c r="O4625" s="64" t="s">
        <v>568</v>
      </c>
    </row>
    <row r="4626" spans="2:15" x14ac:dyDescent="0.3">
      <c r="B4626" t="s">
        <v>1536</v>
      </c>
      <c r="C4626" t="s">
        <v>12439</v>
      </c>
      <c r="D4626" t="s">
        <v>417</v>
      </c>
      <c r="E4626" s="64">
        <v>0</v>
      </c>
      <c r="F4626" s="64">
        <v>0</v>
      </c>
      <c r="G4626" s="47">
        <v>39538</v>
      </c>
      <c r="H4626" s="71">
        <v>14.916666666666666</v>
      </c>
      <c r="I4626" s="64">
        <v>-1</v>
      </c>
      <c r="J4626" s="64" t="s">
        <v>1538</v>
      </c>
      <c r="K4626" s="64" t="s">
        <v>1535</v>
      </c>
      <c r="L4626" s="64" t="s">
        <v>1535</v>
      </c>
      <c r="M4626" s="64" t="s">
        <v>246</v>
      </c>
      <c r="N4626" s="64" t="s">
        <v>254</v>
      </c>
      <c r="O4626" s="64" t="s">
        <v>568</v>
      </c>
    </row>
    <row r="4627" spans="2:15" x14ac:dyDescent="0.3">
      <c r="B4627" t="s">
        <v>1536</v>
      </c>
      <c r="C4627" t="s">
        <v>14255</v>
      </c>
      <c r="D4627" t="s">
        <v>2288</v>
      </c>
      <c r="E4627" s="64">
        <v>0</v>
      </c>
      <c r="F4627" s="64">
        <v>0</v>
      </c>
      <c r="G4627" s="47">
        <v>39522</v>
      </c>
      <c r="H4627" s="71">
        <v>14.916666666666666</v>
      </c>
      <c r="I4627" s="64">
        <v>232097</v>
      </c>
      <c r="J4627" s="64" t="s">
        <v>1538</v>
      </c>
      <c r="K4627" s="64" t="s">
        <v>2160</v>
      </c>
      <c r="L4627" s="64" t="s">
        <v>13873</v>
      </c>
      <c r="M4627" s="64" t="s">
        <v>246</v>
      </c>
      <c r="N4627" s="64" t="s">
        <v>254</v>
      </c>
      <c r="O4627" s="64" t="s">
        <v>568</v>
      </c>
    </row>
    <row r="4628" spans="2:15" x14ac:dyDescent="0.3">
      <c r="B4628" t="s">
        <v>1546</v>
      </c>
      <c r="C4628" t="s">
        <v>14744</v>
      </c>
      <c r="D4628" t="s">
        <v>2200</v>
      </c>
      <c r="E4628" s="64">
        <v>0</v>
      </c>
      <c r="F4628" s="64">
        <v>0</v>
      </c>
      <c r="G4628" s="47">
        <v>39514</v>
      </c>
      <c r="H4628" s="71">
        <v>14.916666666666666</v>
      </c>
      <c r="I4628" s="64">
        <v>112590</v>
      </c>
      <c r="J4628" s="64" t="s">
        <v>1538</v>
      </c>
      <c r="K4628" s="64" t="s">
        <v>2160</v>
      </c>
      <c r="L4628" s="64" t="s">
        <v>14745</v>
      </c>
      <c r="M4628" s="64" t="s">
        <v>236</v>
      </c>
      <c r="N4628" s="64" t="s">
        <v>254</v>
      </c>
      <c r="O4628" s="64" t="s">
        <v>568</v>
      </c>
    </row>
    <row r="4629" spans="2:15" x14ac:dyDescent="0.3">
      <c r="B4629" t="s">
        <v>1536</v>
      </c>
      <c r="C4629" t="s">
        <v>15955</v>
      </c>
      <c r="D4629" t="s">
        <v>390</v>
      </c>
      <c r="E4629" s="64">
        <v>0</v>
      </c>
      <c r="F4629" s="64">
        <v>0</v>
      </c>
      <c r="G4629" s="47">
        <v>39512</v>
      </c>
      <c r="H4629" s="71">
        <v>14.916666666666666</v>
      </c>
      <c r="I4629" s="64">
        <v>-1</v>
      </c>
      <c r="J4629" s="64" t="s">
        <v>249</v>
      </c>
      <c r="K4629" s="64" t="s">
        <v>2173</v>
      </c>
      <c r="L4629" s="64" t="s">
        <v>4235</v>
      </c>
      <c r="M4629" s="64" t="s">
        <v>242</v>
      </c>
      <c r="N4629" s="64" t="s">
        <v>254</v>
      </c>
      <c r="O4629" s="64" t="s">
        <v>568</v>
      </c>
    </row>
    <row r="4630" spans="2:15" x14ac:dyDescent="0.3">
      <c r="B4630" t="s">
        <v>1536</v>
      </c>
      <c r="C4630" t="s">
        <v>11761</v>
      </c>
      <c r="D4630" t="s">
        <v>2306</v>
      </c>
      <c r="E4630" s="64">
        <v>0</v>
      </c>
      <c r="F4630" s="64">
        <v>0</v>
      </c>
      <c r="G4630" s="47">
        <v>39518</v>
      </c>
      <c r="H4630" s="71">
        <v>14.916666666666666</v>
      </c>
      <c r="I4630" s="64">
        <v>271972</v>
      </c>
      <c r="J4630" s="64" t="s">
        <v>249</v>
      </c>
      <c r="K4630" s="64" t="s">
        <v>2160</v>
      </c>
      <c r="L4630" s="64" t="s">
        <v>5981</v>
      </c>
      <c r="M4630" s="64" t="s">
        <v>236</v>
      </c>
      <c r="N4630" s="64" t="s">
        <v>254</v>
      </c>
      <c r="O4630" s="64" t="s">
        <v>568</v>
      </c>
    </row>
    <row r="4631" spans="2:15" x14ac:dyDescent="0.3">
      <c r="B4631" t="s">
        <v>1536</v>
      </c>
      <c r="C4631" t="s">
        <v>16403</v>
      </c>
      <c r="D4631" t="s">
        <v>1497</v>
      </c>
      <c r="E4631" s="64">
        <v>0</v>
      </c>
      <c r="F4631" s="64">
        <v>0</v>
      </c>
      <c r="G4631" s="47">
        <v>39532</v>
      </c>
      <c r="H4631" s="71">
        <v>14.916666666666666</v>
      </c>
      <c r="I4631" s="64">
        <v>-1</v>
      </c>
      <c r="J4631" s="64" t="s">
        <v>249</v>
      </c>
      <c r="K4631" s="64" t="s">
        <v>2160</v>
      </c>
      <c r="L4631" s="64" t="s">
        <v>4235</v>
      </c>
      <c r="M4631" s="64" t="s">
        <v>236</v>
      </c>
      <c r="N4631" s="64" t="s">
        <v>254</v>
      </c>
      <c r="O4631" s="64" t="s">
        <v>568</v>
      </c>
    </row>
    <row r="4632" spans="2:15" x14ac:dyDescent="0.3">
      <c r="B4632" t="s">
        <v>1536</v>
      </c>
      <c r="C4632" t="s">
        <v>16589</v>
      </c>
      <c r="D4632" t="s">
        <v>1778</v>
      </c>
      <c r="E4632" s="64">
        <v>1</v>
      </c>
      <c r="F4632" s="64">
        <v>4304.3900000000003</v>
      </c>
      <c r="G4632" s="47">
        <v>39525</v>
      </c>
      <c r="H4632" s="71">
        <v>14.916666666666666</v>
      </c>
      <c r="I4632" s="64">
        <v>-1</v>
      </c>
      <c r="J4632" s="64" t="s">
        <v>1538</v>
      </c>
      <c r="K4632" s="64" t="s">
        <v>2176</v>
      </c>
      <c r="L4632" s="64" t="s">
        <v>11288</v>
      </c>
      <c r="M4632" s="64" t="s">
        <v>242</v>
      </c>
      <c r="N4632" s="64" t="s">
        <v>254</v>
      </c>
      <c r="O4632" s="64" t="s">
        <v>568</v>
      </c>
    </row>
    <row r="4633" spans="2:15" x14ac:dyDescent="0.3">
      <c r="B4633" t="s">
        <v>1536</v>
      </c>
      <c r="C4633" t="s">
        <v>17658</v>
      </c>
      <c r="D4633" t="s">
        <v>358</v>
      </c>
      <c r="E4633" s="64">
        <v>0</v>
      </c>
      <c r="F4633" s="64">
        <v>0</v>
      </c>
      <c r="G4633" s="47">
        <v>39529</v>
      </c>
      <c r="H4633" s="71">
        <v>14.916666666666666</v>
      </c>
      <c r="I4633" s="64">
        <v>-1</v>
      </c>
      <c r="J4633" s="64" t="s">
        <v>1538</v>
      </c>
      <c r="K4633" s="64" t="s">
        <v>1535</v>
      </c>
      <c r="L4633" s="64" t="s">
        <v>1535</v>
      </c>
      <c r="M4633" s="64" t="s">
        <v>246</v>
      </c>
      <c r="N4633" s="64" t="s">
        <v>254</v>
      </c>
      <c r="O4633" s="64" t="s">
        <v>568</v>
      </c>
    </row>
    <row r="4634" spans="2:15" x14ac:dyDescent="0.3">
      <c r="B4634" t="s">
        <v>1536</v>
      </c>
      <c r="C4634" t="s">
        <v>17664</v>
      </c>
      <c r="D4634" t="s">
        <v>1550</v>
      </c>
      <c r="E4634" s="64">
        <v>0</v>
      </c>
      <c r="F4634" s="64">
        <v>0</v>
      </c>
      <c r="G4634" s="47">
        <v>39529</v>
      </c>
      <c r="H4634" s="71">
        <v>14.916666666666666</v>
      </c>
      <c r="I4634" s="64">
        <v>-1</v>
      </c>
      <c r="J4634" s="64" t="s">
        <v>1538</v>
      </c>
      <c r="K4634" s="64" t="s">
        <v>1535</v>
      </c>
      <c r="L4634" s="64" t="s">
        <v>1535</v>
      </c>
      <c r="M4634" s="64" t="s">
        <v>246</v>
      </c>
      <c r="N4634" s="64" t="s">
        <v>254</v>
      </c>
      <c r="O4634" s="64" t="s">
        <v>568</v>
      </c>
    </row>
    <row r="4635" spans="2:15" x14ac:dyDescent="0.3">
      <c r="B4635" t="s">
        <v>1536</v>
      </c>
      <c r="C4635" t="s">
        <v>12973</v>
      </c>
      <c r="D4635" t="s">
        <v>506</v>
      </c>
      <c r="E4635" s="64">
        <v>0</v>
      </c>
      <c r="F4635" s="64">
        <v>0</v>
      </c>
      <c r="G4635" s="47">
        <v>39503</v>
      </c>
      <c r="H4635" s="71">
        <v>15</v>
      </c>
      <c r="I4635" s="64">
        <v>-1</v>
      </c>
      <c r="J4635" s="64" t="s">
        <v>249</v>
      </c>
      <c r="K4635" s="64" t="s">
        <v>1535</v>
      </c>
      <c r="L4635" s="64" t="s">
        <v>1535</v>
      </c>
      <c r="M4635" s="64" t="s">
        <v>236</v>
      </c>
      <c r="N4635" s="64" t="s">
        <v>254</v>
      </c>
      <c r="O4635" s="64" t="s">
        <v>568</v>
      </c>
    </row>
    <row r="4636" spans="2:15" x14ac:dyDescent="0.3">
      <c r="B4636" t="s">
        <v>1536</v>
      </c>
      <c r="C4636" t="s">
        <v>13562</v>
      </c>
      <c r="D4636" t="s">
        <v>13035</v>
      </c>
      <c r="E4636" s="64">
        <v>0</v>
      </c>
      <c r="F4636" s="64">
        <v>0</v>
      </c>
      <c r="G4636" s="47">
        <v>39499</v>
      </c>
      <c r="H4636" s="71">
        <v>15</v>
      </c>
      <c r="I4636" s="64">
        <v>-1</v>
      </c>
      <c r="J4636" s="64" t="s">
        <v>1538</v>
      </c>
      <c r="K4636" s="64" t="s">
        <v>2160</v>
      </c>
      <c r="L4636" s="64" t="s">
        <v>5368</v>
      </c>
      <c r="M4636" s="64" t="s">
        <v>246</v>
      </c>
      <c r="N4636" s="64" t="s">
        <v>254</v>
      </c>
      <c r="O4636" s="64" t="s">
        <v>568</v>
      </c>
    </row>
    <row r="4637" spans="2:15" x14ac:dyDescent="0.3">
      <c r="B4637" t="s">
        <v>1536</v>
      </c>
      <c r="C4637" t="s">
        <v>14008</v>
      </c>
      <c r="D4637" t="s">
        <v>1997</v>
      </c>
      <c r="E4637" s="64">
        <v>0</v>
      </c>
      <c r="F4637" s="64">
        <v>0</v>
      </c>
      <c r="G4637" s="47">
        <v>39500</v>
      </c>
      <c r="H4637" s="71">
        <v>15</v>
      </c>
      <c r="I4637" s="64">
        <v>-1</v>
      </c>
      <c r="J4637" s="64" t="s">
        <v>249</v>
      </c>
      <c r="K4637" s="64" t="s">
        <v>2160</v>
      </c>
      <c r="L4637" s="64" t="s">
        <v>2925</v>
      </c>
      <c r="M4637" s="64" t="s">
        <v>241</v>
      </c>
      <c r="N4637" s="64" t="s">
        <v>254</v>
      </c>
      <c r="O4637" s="64" t="s">
        <v>568</v>
      </c>
    </row>
    <row r="4638" spans="2:15" x14ac:dyDescent="0.3">
      <c r="B4638" t="s">
        <v>1536</v>
      </c>
      <c r="C4638" t="s">
        <v>14730</v>
      </c>
      <c r="D4638" t="s">
        <v>14731</v>
      </c>
      <c r="E4638" s="64">
        <v>0</v>
      </c>
      <c r="F4638" s="64">
        <v>0</v>
      </c>
      <c r="G4638" s="47">
        <v>39494</v>
      </c>
      <c r="H4638" s="71">
        <v>15</v>
      </c>
      <c r="I4638" s="64">
        <v>-1</v>
      </c>
      <c r="J4638" s="64" t="s">
        <v>249</v>
      </c>
      <c r="K4638" s="64" t="s">
        <v>2176</v>
      </c>
      <c r="L4638" s="64" t="s">
        <v>14732</v>
      </c>
      <c r="M4638" s="64" t="s">
        <v>242</v>
      </c>
      <c r="N4638" s="64" t="s">
        <v>254</v>
      </c>
      <c r="O4638" s="64" t="s">
        <v>568</v>
      </c>
    </row>
    <row r="4639" spans="2:15" x14ac:dyDescent="0.3">
      <c r="B4639" t="s">
        <v>1536</v>
      </c>
      <c r="C4639" t="s">
        <v>15314</v>
      </c>
      <c r="D4639" t="s">
        <v>1648</v>
      </c>
      <c r="E4639" s="64">
        <v>0</v>
      </c>
      <c r="F4639" s="64">
        <v>0</v>
      </c>
      <c r="G4639" s="47">
        <v>39504</v>
      </c>
      <c r="H4639" s="71">
        <v>15</v>
      </c>
      <c r="I4639" s="64">
        <v>-1</v>
      </c>
      <c r="J4639" s="64" t="s">
        <v>249</v>
      </c>
      <c r="K4639" s="64" t="s">
        <v>2160</v>
      </c>
      <c r="L4639" s="64" t="s">
        <v>2925</v>
      </c>
      <c r="M4639" s="64" t="s">
        <v>246</v>
      </c>
      <c r="N4639" s="64" t="s">
        <v>254</v>
      </c>
      <c r="O4639" s="64" t="s">
        <v>568</v>
      </c>
    </row>
    <row r="4640" spans="2:15" x14ac:dyDescent="0.3">
      <c r="B4640" t="s">
        <v>1536</v>
      </c>
      <c r="C4640" t="s">
        <v>15480</v>
      </c>
      <c r="D4640" t="s">
        <v>14434</v>
      </c>
      <c r="E4640" s="64">
        <v>0</v>
      </c>
      <c r="F4640" s="64">
        <v>0</v>
      </c>
      <c r="G4640" s="47">
        <v>39498</v>
      </c>
      <c r="H4640" s="71">
        <v>15</v>
      </c>
      <c r="I4640" s="64">
        <v>-1</v>
      </c>
      <c r="J4640" s="64" t="s">
        <v>249</v>
      </c>
      <c r="K4640" s="64" t="s">
        <v>2173</v>
      </c>
      <c r="L4640" s="64" t="s">
        <v>2604</v>
      </c>
      <c r="M4640" s="64" t="s">
        <v>236</v>
      </c>
      <c r="N4640" s="64" t="s">
        <v>254</v>
      </c>
      <c r="O4640" s="64" t="s">
        <v>568</v>
      </c>
    </row>
    <row r="4641" spans="2:15" x14ac:dyDescent="0.3">
      <c r="B4641" t="s">
        <v>1536</v>
      </c>
      <c r="C4641" t="s">
        <v>15585</v>
      </c>
      <c r="D4641" t="s">
        <v>1495</v>
      </c>
      <c r="E4641" s="64">
        <v>0</v>
      </c>
      <c r="F4641" s="64">
        <v>0</v>
      </c>
      <c r="G4641" s="47">
        <v>39506</v>
      </c>
      <c r="H4641" s="71">
        <v>15</v>
      </c>
      <c r="I4641" s="64">
        <v>-1</v>
      </c>
      <c r="J4641" s="64" t="s">
        <v>1538</v>
      </c>
      <c r="K4641" s="64" t="s">
        <v>2160</v>
      </c>
      <c r="L4641" s="64" t="s">
        <v>12859</v>
      </c>
      <c r="M4641" s="64" t="s">
        <v>242</v>
      </c>
      <c r="N4641" s="64" t="s">
        <v>254</v>
      </c>
      <c r="O4641" s="64" t="s">
        <v>568</v>
      </c>
    </row>
    <row r="4642" spans="2:15" x14ac:dyDescent="0.3">
      <c r="B4642" t="s">
        <v>1536</v>
      </c>
      <c r="C4642" t="s">
        <v>16238</v>
      </c>
      <c r="D4642" t="s">
        <v>2348</v>
      </c>
      <c r="E4642" s="64">
        <v>0</v>
      </c>
      <c r="F4642" s="64">
        <v>0</v>
      </c>
      <c r="G4642" s="47">
        <v>39490</v>
      </c>
      <c r="H4642" s="71">
        <v>15</v>
      </c>
      <c r="I4642" s="64">
        <v>121183</v>
      </c>
      <c r="J4642" s="64" t="s">
        <v>1538</v>
      </c>
      <c r="K4642" s="64" t="s">
        <v>2160</v>
      </c>
      <c r="L4642" s="64" t="s">
        <v>2936</v>
      </c>
      <c r="M4642" s="64" t="s">
        <v>246</v>
      </c>
      <c r="N4642" s="64" t="s">
        <v>254</v>
      </c>
      <c r="O4642" s="64" t="s">
        <v>568</v>
      </c>
    </row>
    <row r="4643" spans="2:15" x14ac:dyDescent="0.3">
      <c r="B4643" t="s">
        <v>1536</v>
      </c>
      <c r="C4643" t="s">
        <v>16822</v>
      </c>
      <c r="D4643" t="s">
        <v>517</v>
      </c>
      <c r="E4643" s="64">
        <v>0</v>
      </c>
      <c r="F4643" s="64">
        <v>0</v>
      </c>
      <c r="G4643" s="47">
        <v>39485</v>
      </c>
      <c r="H4643" s="71">
        <v>15</v>
      </c>
      <c r="I4643" s="64">
        <v>-1</v>
      </c>
      <c r="J4643" s="64" t="s">
        <v>249</v>
      </c>
      <c r="K4643" s="64" t="s">
        <v>1535</v>
      </c>
      <c r="L4643" s="64" t="s">
        <v>1535</v>
      </c>
      <c r="M4643" s="64" t="s">
        <v>241</v>
      </c>
      <c r="N4643" s="64" t="s">
        <v>254</v>
      </c>
      <c r="O4643" s="64" t="s">
        <v>568</v>
      </c>
    </row>
    <row r="4644" spans="2:15" x14ac:dyDescent="0.3">
      <c r="B4644" t="s">
        <v>1536</v>
      </c>
      <c r="C4644" t="s">
        <v>17099</v>
      </c>
      <c r="D4644" t="s">
        <v>442</v>
      </c>
      <c r="E4644" s="64">
        <v>0</v>
      </c>
      <c r="F4644" s="64">
        <v>0</v>
      </c>
      <c r="G4644" s="47">
        <v>39504</v>
      </c>
      <c r="H4644" s="71">
        <v>15</v>
      </c>
      <c r="I4644" s="64">
        <v>-1</v>
      </c>
      <c r="J4644" s="64" t="s">
        <v>1538</v>
      </c>
      <c r="K4644" s="64" t="s">
        <v>1535</v>
      </c>
      <c r="L4644" s="64" t="s">
        <v>1535</v>
      </c>
      <c r="M4644" s="64" t="s">
        <v>236</v>
      </c>
      <c r="N4644" s="64" t="s">
        <v>254</v>
      </c>
      <c r="O4644" s="64" t="s">
        <v>568</v>
      </c>
    </row>
    <row r="4645" spans="2:15" x14ac:dyDescent="0.3">
      <c r="B4645" t="s">
        <v>1536</v>
      </c>
      <c r="C4645" t="s">
        <v>17616</v>
      </c>
      <c r="D4645" t="s">
        <v>271</v>
      </c>
      <c r="E4645" s="64">
        <v>0</v>
      </c>
      <c r="F4645" s="64">
        <v>0</v>
      </c>
      <c r="G4645" s="47">
        <v>39501</v>
      </c>
      <c r="H4645" s="71">
        <v>15</v>
      </c>
      <c r="I4645" s="64">
        <v>-1</v>
      </c>
      <c r="J4645" s="64" t="s">
        <v>1538</v>
      </c>
      <c r="K4645" s="64" t="s">
        <v>1535</v>
      </c>
      <c r="L4645" s="64" t="s">
        <v>1535</v>
      </c>
      <c r="M4645" s="64" t="s">
        <v>236</v>
      </c>
      <c r="N4645" s="64" t="s">
        <v>254</v>
      </c>
      <c r="O4645" s="64" t="s">
        <v>568</v>
      </c>
    </row>
    <row r="4646" spans="2:15" x14ac:dyDescent="0.3">
      <c r="B4646" t="s">
        <v>1536</v>
      </c>
      <c r="C4646" t="s">
        <v>12681</v>
      </c>
      <c r="D4646" t="s">
        <v>12459</v>
      </c>
      <c r="E4646" s="64">
        <v>1</v>
      </c>
      <c r="F4646" s="64">
        <v>4304.3900000000003</v>
      </c>
      <c r="G4646" s="47">
        <v>39478</v>
      </c>
      <c r="H4646" s="71">
        <v>15.083333333333334</v>
      </c>
      <c r="I4646" s="64">
        <v>-1</v>
      </c>
      <c r="J4646" s="64" t="s">
        <v>249</v>
      </c>
      <c r="K4646" s="64" t="s">
        <v>1535</v>
      </c>
      <c r="L4646" s="64" t="s">
        <v>1535</v>
      </c>
      <c r="M4646" s="64" t="s">
        <v>236</v>
      </c>
      <c r="N4646" s="64" t="s">
        <v>254</v>
      </c>
      <c r="O4646" s="64" t="s">
        <v>568</v>
      </c>
    </row>
    <row r="4647" spans="2:15" x14ac:dyDescent="0.3">
      <c r="B4647" t="s">
        <v>1546</v>
      </c>
      <c r="C4647" t="s">
        <v>12229</v>
      </c>
      <c r="D4647" t="s">
        <v>2328</v>
      </c>
      <c r="E4647" s="64">
        <v>0</v>
      </c>
      <c r="F4647" s="64">
        <v>0</v>
      </c>
      <c r="G4647" s="47">
        <v>39478</v>
      </c>
      <c r="H4647" s="71">
        <v>15.083333333333334</v>
      </c>
      <c r="I4647" s="64">
        <v>150635</v>
      </c>
      <c r="J4647" s="64" t="s">
        <v>249</v>
      </c>
      <c r="K4647" s="64" t="s">
        <v>2160</v>
      </c>
      <c r="L4647" s="64" t="s">
        <v>12230</v>
      </c>
      <c r="M4647" s="64" t="s">
        <v>241</v>
      </c>
      <c r="N4647" s="64" t="s">
        <v>254</v>
      </c>
      <c r="O4647" s="64" t="s">
        <v>568</v>
      </c>
    </row>
    <row r="4648" spans="2:15" x14ac:dyDescent="0.3">
      <c r="B4648" t="s">
        <v>1536</v>
      </c>
      <c r="C4648" t="s">
        <v>12198</v>
      </c>
      <c r="D4648" t="s">
        <v>2155</v>
      </c>
      <c r="E4648" s="64">
        <v>0</v>
      </c>
      <c r="F4648" s="64">
        <v>0</v>
      </c>
      <c r="G4648" s="47">
        <v>39461</v>
      </c>
      <c r="H4648" s="71">
        <v>15.083333333333334</v>
      </c>
      <c r="I4648" s="64">
        <v>305698</v>
      </c>
      <c r="J4648" s="64" t="s">
        <v>249</v>
      </c>
      <c r="K4648" s="64" t="s">
        <v>2173</v>
      </c>
      <c r="L4648" s="64" t="s">
        <v>12199</v>
      </c>
      <c r="M4648" s="64" t="s">
        <v>242</v>
      </c>
      <c r="N4648" s="64" t="s">
        <v>254</v>
      </c>
      <c r="O4648" s="64" t="s">
        <v>568</v>
      </c>
    </row>
    <row r="4649" spans="2:15" x14ac:dyDescent="0.3">
      <c r="B4649" t="s">
        <v>1536</v>
      </c>
      <c r="C4649" t="s">
        <v>13792</v>
      </c>
      <c r="D4649" t="s">
        <v>1775</v>
      </c>
      <c r="E4649" s="64">
        <v>0</v>
      </c>
      <c r="F4649" s="64">
        <v>0</v>
      </c>
      <c r="G4649" s="47">
        <v>39449</v>
      </c>
      <c r="H4649" s="71">
        <v>15.083333333333334</v>
      </c>
      <c r="I4649" s="64">
        <v>-1</v>
      </c>
      <c r="J4649" s="64" t="s">
        <v>1538</v>
      </c>
      <c r="K4649" s="64" t="s">
        <v>2176</v>
      </c>
      <c r="L4649" s="64" t="s">
        <v>11288</v>
      </c>
      <c r="M4649" s="64" t="s">
        <v>236</v>
      </c>
      <c r="N4649" s="64" t="s">
        <v>254</v>
      </c>
      <c r="O4649" s="64" t="s">
        <v>568</v>
      </c>
    </row>
    <row r="4650" spans="2:15" x14ac:dyDescent="0.3">
      <c r="B4650" t="s">
        <v>1536</v>
      </c>
      <c r="C4650" t="s">
        <v>14106</v>
      </c>
      <c r="D4650" t="s">
        <v>2357</v>
      </c>
      <c r="E4650" s="64">
        <v>0</v>
      </c>
      <c r="F4650" s="64">
        <v>0</v>
      </c>
      <c r="G4650" s="47">
        <v>39478</v>
      </c>
      <c r="H4650" s="71">
        <v>15.083333333333334</v>
      </c>
      <c r="I4650" s="64">
        <v>-1</v>
      </c>
      <c r="J4650" s="64" t="s">
        <v>1538</v>
      </c>
      <c r="K4650" s="64" t="s">
        <v>2160</v>
      </c>
      <c r="L4650" s="64" t="s">
        <v>4235</v>
      </c>
      <c r="M4650" s="64" t="s">
        <v>242</v>
      </c>
      <c r="N4650" s="64" t="s">
        <v>254</v>
      </c>
      <c r="O4650" s="64" t="s">
        <v>568</v>
      </c>
    </row>
    <row r="4651" spans="2:15" x14ac:dyDescent="0.3">
      <c r="B4651" t="s">
        <v>1536</v>
      </c>
      <c r="C4651" t="s">
        <v>14147</v>
      </c>
      <c r="D4651" t="s">
        <v>252</v>
      </c>
      <c r="E4651" s="64">
        <v>0</v>
      </c>
      <c r="F4651" s="64">
        <v>0</v>
      </c>
      <c r="G4651" s="47">
        <v>39457</v>
      </c>
      <c r="H4651" s="71">
        <v>15.083333333333334</v>
      </c>
      <c r="I4651" s="64">
        <v>-1</v>
      </c>
      <c r="J4651" s="64" t="s">
        <v>1538</v>
      </c>
      <c r="K4651" s="64" t="s">
        <v>2160</v>
      </c>
      <c r="L4651" s="64" t="s">
        <v>12859</v>
      </c>
      <c r="M4651" s="64" t="s">
        <v>241</v>
      </c>
      <c r="N4651" s="64" t="s">
        <v>254</v>
      </c>
      <c r="O4651" s="64" t="s">
        <v>568</v>
      </c>
    </row>
    <row r="4652" spans="2:15" x14ac:dyDescent="0.3">
      <c r="B4652" t="s">
        <v>1536</v>
      </c>
      <c r="C4652" t="s">
        <v>14201</v>
      </c>
      <c r="D4652" t="s">
        <v>1917</v>
      </c>
      <c r="E4652" s="64">
        <v>0</v>
      </c>
      <c r="F4652" s="64">
        <v>0</v>
      </c>
      <c r="G4652" s="47">
        <v>39449</v>
      </c>
      <c r="H4652" s="71">
        <v>15.083333333333334</v>
      </c>
      <c r="I4652" s="64">
        <v>-1</v>
      </c>
      <c r="J4652" s="64" t="s">
        <v>249</v>
      </c>
      <c r="K4652" s="64" t="s">
        <v>2160</v>
      </c>
      <c r="L4652" s="64" t="s">
        <v>3939</v>
      </c>
      <c r="M4652" s="64" t="s">
        <v>236</v>
      </c>
      <c r="N4652" s="64" t="s">
        <v>254</v>
      </c>
      <c r="O4652" s="64" t="s">
        <v>568</v>
      </c>
    </row>
    <row r="4653" spans="2:15" x14ac:dyDescent="0.3">
      <c r="B4653" t="s">
        <v>1536</v>
      </c>
      <c r="C4653" t="s">
        <v>14227</v>
      </c>
      <c r="D4653" t="s">
        <v>1726</v>
      </c>
      <c r="E4653" s="64">
        <v>3</v>
      </c>
      <c r="F4653" s="64">
        <v>9862.1299999999992</v>
      </c>
      <c r="G4653" s="47">
        <v>39472</v>
      </c>
      <c r="H4653" s="71">
        <v>15.083333333333334</v>
      </c>
      <c r="I4653" s="64">
        <v>-1</v>
      </c>
      <c r="J4653" s="64" t="s">
        <v>1538</v>
      </c>
      <c r="K4653" s="64" t="s">
        <v>2176</v>
      </c>
      <c r="L4653" s="64" t="s">
        <v>12873</v>
      </c>
      <c r="M4653" s="64" t="s">
        <v>246</v>
      </c>
      <c r="N4653" s="64" t="s">
        <v>254</v>
      </c>
      <c r="O4653" s="64" t="s">
        <v>568</v>
      </c>
    </row>
    <row r="4654" spans="2:15" x14ac:dyDescent="0.3">
      <c r="B4654" t="s">
        <v>1536</v>
      </c>
      <c r="C4654" t="s">
        <v>14670</v>
      </c>
      <c r="D4654" t="s">
        <v>2016</v>
      </c>
      <c r="E4654" s="64">
        <v>0</v>
      </c>
      <c r="F4654" s="64">
        <v>0</v>
      </c>
      <c r="G4654" s="47">
        <v>39465</v>
      </c>
      <c r="H4654" s="71">
        <v>15.083333333333334</v>
      </c>
      <c r="I4654" s="64">
        <v>-1</v>
      </c>
      <c r="J4654" s="64" t="s">
        <v>249</v>
      </c>
      <c r="K4654" s="64" t="s">
        <v>2160</v>
      </c>
      <c r="L4654" s="64" t="s">
        <v>14671</v>
      </c>
      <c r="M4654" s="64" t="s">
        <v>242</v>
      </c>
      <c r="N4654" s="64" t="s">
        <v>254</v>
      </c>
      <c r="O4654" s="64" t="s">
        <v>568</v>
      </c>
    </row>
    <row r="4655" spans="2:15" x14ac:dyDescent="0.3">
      <c r="B4655" t="s">
        <v>1536</v>
      </c>
      <c r="C4655" t="s">
        <v>14833</v>
      </c>
      <c r="D4655" t="s">
        <v>365</v>
      </c>
      <c r="E4655" s="64">
        <v>0</v>
      </c>
      <c r="F4655" s="64">
        <v>0</v>
      </c>
      <c r="G4655" s="47">
        <v>39449</v>
      </c>
      <c r="H4655" s="71">
        <v>15.083333333333334</v>
      </c>
      <c r="I4655" s="64">
        <v>-1</v>
      </c>
      <c r="J4655" s="64" t="s">
        <v>1538</v>
      </c>
      <c r="K4655" s="64" t="s">
        <v>2160</v>
      </c>
      <c r="L4655" s="64" t="s">
        <v>4235</v>
      </c>
      <c r="M4655" s="64" t="s">
        <v>246</v>
      </c>
      <c r="N4655" s="64" t="s">
        <v>254</v>
      </c>
      <c r="O4655" s="64" t="s">
        <v>568</v>
      </c>
    </row>
    <row r="4656" spans="2:15" x14ac:dyDescent="0.3">
      <c r="B4656" t="s">
        <v>1536</v>
      </c>
      <c r="C4656" t="s">
        <v>15171</v>
      </c>
      <c r="D4656" t="s">
        <v>1646</v>
      </c>
      <c r="E4656" s="64">
        <v>1</v>
      </c>
      <c r="F4656" s="64">
        <v>2974.63</v>
      </c>
      <c r="G4656" s="47">
        <v>39477</v>
      </c>
      <c r="H4656" s="71">
        <v>15.083333333333334</v>
      </c>
      <c r="I4656" s="64">
        <v>-1</v>
      </c>
      <c r="J4656" s="64" t="s">
        <v>1538</v>
      </c>
      <c r="K4656" s="64" t="s">
        <v>2173</v>
      </c>
      <c r="L4656" s="64" t="s">
        <v>15099</v>
      </c>
      <c r="M4656" s="64" t="s">
        <v>242</v>
      </c>
      <c r="N4656" s="64" t="s">
        <v>254</v>
      </c>
      <c r="O4656" s="64" t="s">
        <v>568</v>
      </c>
    </row>
    <row r="4657" spans="2:15" x14ac:dyDescent="0.3">
      <c r="B4657" t="s">
        <v>1536</v>
      </c>
      <c r="C4657" t="s">
        <v>15188</v>
      </c>
      <c r="D4657" t="s">
        <v>1551</v>
      </c>
      <c r="E4657" s="64">
        <v>0</v>
      </c>
      <c r="F4657" s="64">
        <v>0</v>
      </c>
      <c r="G4657" s="47">
        <v>39471</v>
      </c>
      <c r="H4657" s="71">
        <v>15.083333333333334</v>
      </c>
      <c r="I4657" s="64">
        <v>-1</v>
      </c>
      <c r="J4657" s="64" t="s">
        <v>1538</v>
      </c>
      <c r="K4657" s="64" t="s">
        <v>2160</v>
      </c>
      <c r="L4657" s="64" t="s">
        <v>2992</v>
      </c>
      <c r="M4657" s="64" t="s">
        <v>241</v>
      </c>
      <c r="N4657" s="64" t="s">
        <v>254</v>
      </c>
      <c r="O4657" s="64" t="s">
        <v>568</v>
      </c>
    </row>
    <row r="4658" spans="2:15" x14ac:dyDescent="0.3">
      <c r="B4658" t="s">
        <v>1536</v>
      </c>
      <c r="C4658" t="s">
        <v>15233</v>
      </c>
      <c r="D4658" t="s">
        <v>1774</v>
      </c>
      <c r="E4658" s="64">
        <v>0</v>
      </c>
      <c r="F4658" s="64">
        <v>0</v>
      </c>
      <c r="G4658" s="47">
        <v>39478</v>
      </c>
      <c r="H4658" s="71">
        <v>15.083333333333334</v>
      </c>
      <c r="I4658" s="64">
        <v>-1</v>
      </c>
      <c r="J4658" s="64" t="s">
        <v>1538</v>
      </c>
      <c r="K4658" s="64" t="s">
        <v>2160</v>
      </c>
      <c r="L4658" s="64" t="s">
        <v>12861</v>
      </c>
      <c r="M4658" s="64" t="s">
        <v>246</v>
      </c>
      <c r="N4658" s="64" t="s">
        <v>254</v>
      </c>
      <c r="O4658" s="64" t="s">
        <v>568</v>
      </c>
    </row>
    <row r="4659" spans="2:15" x14ac:dyDescent="0.3">
      <c r="B4659" t="s">
        <v>1536</v>
      </c>
      <c r="C4659" t="s">
        <v>15293</v>
      </c>
      <c r="D4659" t="s">
        <v>12958</v>
      </c>
      <c r="E4659" s="64">
        <v>0</v>
      </c>
      <c r="F4659" s="64">
        <v>0</v>
      </c>
      <c r="G4659" s="47">
        <v>39476</v>
      </c>
      <c r="H4659" s="71">
        <v>15.083333333333334</v>
      </c>
      <c r="I4659" s="64">
        <v>-1</v>
      </c>
      <c r="J4659" s="64" t="s">
        <v>249</v>
      </c>
      <c r="K4659" s="64" t="s">
        <v>2173</v>
      </c>
      <c r="L4659" s="64" t="s">
        <v>15294</v>
      </c>
      <c r="M4659" s="64" t="s">
        <v>242</v>
      </c>
      <c r="N4659" s="64" t="s">
        <v>254</v>
      </c>
      <c r="O4659" s="64" t="s">
        <v>568</v>
      </c>
    </row>
    <row r="4660" spans="2:15" x14ac:dyDescent="0.3">
      <c r="B4660" t="s">
        <v>1536</v>
      </c>
      <c r="C4660" t="s">
        <v>15670</v>
      </c>
      <c r="D4660" t="s">
        <v>1747</v>
      </c>
      <c r="E4660" s="64">
        <v>0</v>
      </c>
      <c r="F4660" s="64">
        <v>0</v>
      </c>
      <c r="G4660" s="47">
        <v>39449</v>
      </c>
      <c r="H4660" s="71">
        <v>15.083333333333334</v>
      </c>
      <c r="I4660" s="64">
        <v>-1</v>
      </c>
      <c r="J4660" s="64" t="s">
        <v>1538</v>
      </c>
      <c r="K4660" s="64" t="s">
        <v>2176</v>
      </c>
      <c r="L4660" s="64" t="s">
        <v>11288</v>
      </c>
      <c r="M4660" s="64" t="s">
        <v>241</v>
      </c>
      <c r="N4660" s="64" t="s">
        <v>254</v>
      </c>
      <c r="O4660" s="64" t="s">
        <v>568</v>
      </c>
    </row>
    <row r="4661" spans="2:15" x14ac:dyDescent="0.3">
      <c r="B4661" t="s">
        <v>1536</v>
      </c>
      <c r="C4661" t="s">
        <v>15716</v>
      </c>
      <c r="D4661" t="s">
        <v>1606</v>
      </c>
      <c r="E4661" s="64">
        <v>0</v>
      </c>
      <c r="F4661" s="64">
        <v>0</v>
      </c>
      <c r="G4661" s="47">
        <v>39455</v>
      </c>
      <c r="H4661" s="71">
        <v>15.083333333333334</v>
      </c>
      <c r="I4661" s="64">
        <v>-1</v>
      </c>
      <c r="J4661" s="64" t="s">
        <v>1538</v>
      </c>
      <c r="K4661" s="64" t="s">
        <v>2160</v>
      </c>
      <c r="L4661" s="64" t="s">
        <v>2992</v>
      </c>
      <c r="M4661" s="64" t="s">
        <v>246</v>
      </c>
      <c r="N4661" s="64" t="s">
        <v>254</v>
      </c>
      <c r="O4661" s="64" t="s">
        <v>568</v>
      </c>
    </row>
    <row r="4662" spans="2:15" x14ac:dyDescent="0.3">
      <c r="B4662" t="s">
        <v>1536</v>
      </c>
      <c r="C4662" t="s">
        <v>16312</v>
      </c>
      <c r="D4662" t="s">
        <v>1760</v>
      </c>
      <c r="E4662" s="64">
        <v>0</v>
      </c>
      <c r="F4662" s="64">
        <v>0</v>
      </c>
      <c r="G4662" s="47">
        <v>39449</v>
      </c>
      <c r="H4662" s="71">
        <v>15.083333333333334</v>
      </c>
      <c r="I4662" s="64">
        <v>-1</v>
      </c>
      <c r="J4662" s="64" t="s">
        <v>1538</v>
      </c>
      <c r="K4662" s="64" t="s">
        <v>2173</v>
      </c>
      <c r="L4662" s="64" t="s">
        <v>4253</v>
      </c>
      <c r="M4662" s="64" t="s">
        <v>241</v>
      </c>
      <c r="N4662" s="64" t="s">
        <v>254</v>
      </c>
      <c r="O4662" s="64" t="s">
        <v>568</v>
      </c>
    </row>
    <row r="4663" spans="2:15" x14ac:dyDescent="0.3">
      <c r="B4663" t="s">
        <v>1536</v>
      </c>
      <c r="C4663" t="s">
        <v>11847</v>
      </c>
      <c r="D4663" t="s">
        <v>2309</v>
      </c>
      <c r="E4663" s="64">
        <v>0</v>
      </c>
      <c r="F4663" s="64">
        <v>0</v>
      </c>
      <c r="G4663" s="47">
        <v>39449</v>
      </c>
      <c r="H4663" s="71">
        <v>15.083333333333334</v>
      </c>
      <c r="I4663" s="64">
        <v>111998</v>
      </c>
      <c r="J4663" s="64" t="s">
        <v>249</v>
      </c>
      <c r="K4663" s="64" t="s">
        <v>2160</v>
      </c>
      <c r="L4663" s="64" t="s">
        <v>3939</v>
      </c>
      <c r="M4663" s="64" t="s">
        <v>236</v>
      </c>
      <c r="N4663" s="64" t="s">
        <v>254</v>
      </c>
      <c r="O4663" s="64" t="s">
        <v>568</v>
      </c>
    </row>
    <row r="4664" spans="2:15" x14ac:dyDescent="0.3">
      <c r="B4664" t="s">
        <v>1536</v>
      </c>
      <c r="C4664" t="s">
        <v>17093</v>
      </c>
      <c r="D4664" t="s">
        <v>1607</v>
      </c>
      <c r="E4664" s="64">
        <v>1</v>
      </c>
      <c r="F4664" s="64">
        <v>2806.56</v>
      </c>
      <c r="G4664" s="47">
        <v>39473</v>
      </c>
      <c r="H4664" s="71">
        <v>15.083333333333334</v>
      </c>
      <c r="I4664" s="64">
        <v>-1</v>
      </c>
      <c r="J4664" s="64" t="s">
        <v>1538</v>
      </c>
      <c r="K4664" s="64" t="s">
        <v>1535</v>
      </c>
      <c r="L4664" s="64" t="s">
        <v>1535</v>
      </c>
      <c r="M4664" s="64" t="s">
        <v>236</v>
      </c>
      <c r="N4664" s="64" t="s">
        <v>254</v>
      </c>
      <c r="O4664" s="64" t="s">
        <v>568</v>
      </c>
    </row>
    <row r="4665" spans="2:15" x14ac:dyDescent="0.3">
      <c r="B4665" t="s">
        <v>1536</v>
      </c>
      <c r="C4665" t="s">
        <v>17180</v>
      </c>
      <c r="D4665" t="s">
        <v>1642</v>
      </c>
      <c r="E4665" s="64">
        <v>0</v>
      </c>
      <c r="F4665" s="64">
        <v>0</v>
      </c>
      <c r="G4665" s="47">
        <v>39477</v>
      </c>
      <c r="H4665" s="71">
        <v>15.083333333333334</v>
      </c>
      <c r="I4665" s="64">
        <v>-1</v>
      </c>
      <c r="J4665" s="64" t="s">
        <v>1538</v>
      </c>
      <c r="K4665" s="64" t="s">
        <v>1535</v>
      </c>
      <c r="L4665" s="64" t="s">
        <v>1535</v>
      </c>
      <c r="M4665" s="64" t="s">
        <v>246</v>
      </c>
      <c r="N4665" s="64" t="s">
        <v>254</v>
      </c>
      <c r="O4665" s="64" t="s">
        <v>568</v>
      </c>
    </row>
    <row r="4666" spans="2:15" x14ac:dyDescent="0.3">
      <c r="B4666" t="s">
        <v>1536</v>
      </c>
      <c r="C4666" t="s">
        <v>17303</v>
      </c>
      <c r="D4666" t="s">
        <v>504</v>
      </c>
      <c r="E4666" s="64">
        <v>0</v>
      </c>
      <c r="F4666" s="64">
        <v>0</v>
      </c>
      <c r="G4666" s="47">
        <v>39476</v>
      </c>
      <c r="H4666" s="71">
        <v>15.083333333333334</v>
      </c>
      <c r="I4666" s="64">
        <v>-1</v>
      </c>
      <c r="J4666" s="64" t="s">
        <v>249</v>
      </c>
      <c r="K4666" s="64" t="s">
        <v>1535</v>
      </c>
      <c r="L4666" s="64" t="s">
        <v>1535</v>
      </c>
      <c r="M4666" s="64" t="s">
        <v>236</v>
      </c>
      <c r="N4666" s="64" t="s">
        <v>254</v>
      </c>
      <c r="O4666" s="64" t="s">
        <v>568</v>
      </c>
    </row>
    <row r="4667" spans="2:15" x14ac:dyDescent="0.3">
      <c r="B4667" t="s">
        <v>1536</v>
      </c>
      <c r="C4667" t="s">
        <v>12491</v>
      </c>
      <c r="D4667" t="s">
        <v>1570</v>
      </c>
      <c r="E4667" s="64">
        <v>0</v>
      </c>
      <c r="F4667" s="64">
        <v>0</v>
      </c>
      <c r="G4667" s="47">
        <v>39445</v>
      </c>
      <c r="H4667" s="71">
        <v>15.166666666666666</v>
      </c>
      <c r="I4667" s="64">
        <v>-1</v>
      </c>
      <c r="J4667" s="64" t="s">
        <v>1538</v>
      </c>
      <c r="K4667" s="64" t="s">
        <v>1535</v>
      </c>
      <c r="L4667" s="64" t="s">
        <v>1535</v>
      </c>
      <c r="M4667" s="64" t="s">
        <v>246</v>
      </c>
      <c r="N4667" s="64" t="s">
        <v>254</v>
      </c>
      <c r="O4667" s="64" t="s">
        <v>568</v>
      </c>
    </row>
    <row r="4668" spans="2:15" x14ac:dyDescent="0.3">
      <c r="B4668" t="s">
        <v>1536</v>
      </c>
      <c r="C4668" t="s">
        <v>12844</v>
      </c>
      <c r="D4668" t="s">
        <v>1729</v>
      </c>
      <c r="E4668" s="64">
        <v>0</v>
      </c>
      <c r="F4668" s="64">
        <v>0</v>
      </c>
      <c r="G4668" s="47">
        <v>39431</v>
      </c>
      <c r="H4668" s="71">
        <v>15.166666666666666</v>
      </c>
      <c r="I4668" s="64">
        <v>-1</v>
      </c>
      <c r="J4668" s="64" t="s">
        <v>1538</v>
      </c>
      <c r="K4668" s="64" t="s">
        <v>1535</v>
      </c>
      <c r="L4668" s="64" t="s">
        <v>1535</v>
      </c>
      <c r="M4668" s="64" t="s">
        <v>242</v>
      </c>
      <c r="N4668" s="64" t="s">
        <v>254</v>
      </c>
      <c r="O4668" s="64" t="s">
        <v>568</v>
      </c>
    </row>
    <row r="4669" spans="2:15" x14ac:dyDescent="0.3">
      <c r="B4669" t="s">
        <v>1536</v>
      </c>
      <c r="C4669" t="s">
        <v>13102</v>
      </c>
      <c r="D4669" t="s">
        <v>2297</v>
      </c>
      <c r="E4669" s="64">
        <v>0</v>
      </c>
      <c r="F4669" s="64">
        <v>0</v>
      </c>
      <c r="G4669" s="47">
        <v>39435</v>
      </c>
      <c r="H4669" s="71">
        <v>15.166666666666666</v>
      </c>
      <c r="I4669" s="64">
        <v>-1</v>
      </c>
      <c r="J4669" s="64" t="s">
        <v>1538</v>
      </c>
      <c r="K4669" s="64" t="s">
        <v>2160</v>
      </c>
      <c r="L4669" s="64" t="s">
        <v>4235</v>
      </c>
      <c r="M4669" s="64" t="s">
        <v>246</v>
      </c>
      <c r="N4669" s="64" t="s">
        <v>254</v>
      </c>
      <c r="O4669" s="64" t="s">
        <v>568</v>
      </c>
    </row>
    <row r="4670" spans="2:15" x14ac:dyDescent="0.3">
      <c r="B4670" t="s">
        <v>1536</v>
      </c>
      <c r="C4670" t="s">
        <v>13869</v>
      </c>
      <c r="D4670" t="s">
        <v>1476</v>
      </c>
      <c r="E4670" s="64">
        <v>0</v>
      </c>
      <c r="F4670" s="64">
        <v>0</v>
      </c>
      <c r="G4670" s="47">
        <v>39436</v>
      </c>
      <c r="H4670" s="71">
        <v>15.166666666666666</v>
      </c>
      <c r="I4670" s="64">
        <v>-1</v>
      </c>
      <c r="J4670" s="64" t="s">
        <v>1538</v>
      </c>
      <c r="K4670" s="64" t="s">
        <v>2160</v>
      </c>
      <c r="L4670" s="64" t="s">
        <v>3939</v>
      </c>
      <c r="M4670" s="64" t="s">
        <v>241</v>
      </c>
      <c r="N4670" s="64" t="s">
        <v>254</v>
      </c>
      <c r="O4670" s="64" t="s">
        <v>568</v>
      </c>
    </row>
    <row r="4671" spans="2:15" x14ac:dyDescent="0.3">
      <c r="B4671" t="s">
        <v>1536</v>
      </c>
      <c r="C4671" t="s">
        <v>11578</v>
      </c>
      <c r="D4671" t="s">
        <v>2292</v>
      </c>
      <c r="E4671" s="64">
        <v>0</v>
      </c>
      <c r="F4671" s="64">
        <v>0</v>
      </c>
      <c r="G4671" s="47">
        <v>39437</v>
      </c>
      <c r="H4671" s="71">
        <v>15.166666666666666</v>
      </c>
      <c r="I4671" s="64">
        <v>222305</v>
      </c>
      <c r="J4671" s="64" t="s">
        <v>1538</v>
      </c>
      <c r="K4671" s="64" t="s">
        <v>2160</v>
      </c>
      <c r="L4671" s="64" t="s">
        <v>11579</v>
      </c>
      <c r="M4671" s="64" t="s">
        <v>236</v>
      </c>
      <c r="N4671" s="64" t="s">
        <v>254</v>
      </c>
      <c r="O4671" s="64" t="s">
        <v>568</v>
      </c>
    </row>
    <row r="4672" spans="2:15" x14ac:dyDescent="0.3">
      <c r="B4672" t="s">
        <v>1536</v>
      </c>
      <c r="C4672" t="s">
        <v>14266</v>
      </c>
      <c r="D4672" t="s">
        <v>13475</v>
      </c>
      <c r="E4672" s="64">
        <v>0</v>
      </c>
      <c r="F4672" s="64">
        <v>0</v>
      </c>
      <c r="G4672" s="47">
        <v>39444</v>
      </c>
      <c r="H4672" s="71">
        <v>15.166666666666666</v>
      </c>
      <c r="I4672" s="64">
        <v>-1</v>
      </c>
      <c r="J4672" s="64" t="s">
        <v>249</v>
      </c>
      <c r="K4672" s="64" t="s">
        <v>2160</v>
      </c>
      <c r="L4672" s="64" t="s">
        <v>2936</v>
      </c>
      <c r="M4672" s="64" t="s">
        <v>242</v>
      </c>
      <c r="N4672" s="64" t="s">
        <v>254</v>
      </c>
      <c r="O4672" s="64" t="s">
        <v>568</v>
      </c>
    </row>
    <row r="4673" spans="2:15" x14ac:dyDescent="0.3">
      <c r="B4673" t="s">
        <v>1536</v>
      </c>
      <c r="C4673" t="s">
        <v>14375</v>
      </c>
      <c r="D4673" t="s">
        <v>12955</v>
      </c>
      <c r="E4673" s="64">
        <v>0</v>
      </c>
      <c r="F4673" s="64">
        <v>0</v>
      </c>
      <c r="G4673" s="47">
        <v>39436</v>
      </c>
      <c r="H4673" s="71">
        <v>15.166666666666666</v>
      </c>
      <c r="I4673" s="64">
        <v>-1</v>
      </c>
      <c r="J4673" s="64" t="s">
        <v>249</v>
      </c>
      <c r="K4673" s="64" t="s">
        <v>2176</v>
      </c>
      <c r="L4673" s="64" t="s">
        <v>7439</v>
      </c>
      <c r="M4673" s="64" t="s">
        <v>242</v>
      </c>
      <c r="N4673" s="64" t="s">
        <v>254</v>
      </c>
      <c r="O4673" s="64" t="s">
        <v>568</v>
      </c>
    </row>
    <row r="4674" spans="2:15" x14ac:dyDescent="0.3">
      <c r="B4674" t="s">
        <v>1536</v>
      </c>
      <c r="C4674" t="s">
        <v>14902</v>
      </c>
      <c r="D4674" t="s">
        <v>1706</v>
      </c>
      <c r="E4674" s="64">
        <v>0</v>
      </c>
      <c r="F4674" s="64">
        <v>0</v>
      </c>
      <c r="G4674" s="47">
        <v>39426</v>
      </c>
      <c r="H4674" s="71">
        <v>15.166666666666666</v>
      </c>
      <c r="I4674" s="64">
        <v>-1</v>
      </c>
      <c r="J4674" s="64" t="s">
        <v>249</v>
      </c>
      <c r="K4674" s="64" t="s">
        <v>2173</v>
      </c>
      <c r="L4674" s="64" t="s">
        <v>3010</v>
      </c>
      <c r="M4674" s="64" t="s">
        <v>236</v>
      </c>
      <c r="N4674" s="64" t="s">
        <v>254</v>
      </c>
      <c r="O4674" s="64" t="s">
        <v>568</v>
      </c>
    </row>
    <row r="4675" spans="2:15" x14ac:dyDescent="0.3">
      <c r="B4675" t="s">
        <v>1536</v>
      </c>
      <c r="C4675" t="s">
        <v>14984</v>
      </c>
      <c r="D4675" t="s">
        <v>14985</v>
      </c>
      <c r="E4675" s="64">
        <v>0</v>
      </c>
      <c r="F4675" s="64">
        <v>0</v>
      </c>
      <c r="G4675" s="47">
        <v>39447</v>
      </c>
      <c r="H4675" s="71">
        <v>15.166666666666666</v>
      </c>
      <c r="I4675" s="64">
        <v>-1</v>
      </c>
      <c r="J4675" s="64" t="s">
        <v>249</v>
      </c>
      <c r="K4675" s="64" t="s">
        <v>2160</v>
      </c>
      <c r="L4675" s="64" t="s">
        <v>4235</v>
      </c>
      <c r="M4675" s="64" t="s">
        <v>236</v>
      </c>
      <c r="N4675" s="64" t="s">
        <v>254</v>
      </c>
      <c r="O4675" s="64" t="s">
        <v>568</v>
      </c>
    </row>
    <row r="4676" spans="2:15" x14ac:dyDescent="0.3">
      <c r="B4676" t="s">
        <v>1536</v>
      </c>
      <c r="C4676" t="s">
        <v>15100</v>
      </c>
      <c r="D4676" t="s">
        <v>1748</v>
      </c>
      <c r="E4676" s="64">
        <v>1</v>
      </c>
      <c r="F4676" s="64">
        <v>4304.3900000000003</v>
      </c>
      <c r="G4676" s="47">
        <v>39436</v>
      </c>
      <c r="H4676" s="71">
        <v>15.166666666666666</v>
      </c>
      <c r="I4676" s="64">
        <v>-1</v>
      </c>
      <c r="J4676" s="64" t="s">
        <v>249</v>
      </c>
      <c r="K4676" s="64" t="s">
        <v>2160</v>
      </c>
      <c r="L4676" s="64" t="s">
        <v>4235</v>
      </c>
      <c r="M4676" s="64" t="s">
        <v>236</v>
      </c>
      <c r="N4676" s="64" t="s">
        <v>254</v>
      </c>
      <c r="O4676" s="64" t="s">
        <v>568</v>
      </c>
    </row>
    <row r="4677" spans="2:15" x14ac:dyDescent="0.3">
      <c r="B4677" t="s">
        <v>1536</v>
      </c>
      <c r="C4677" t="s">
        <v>12209</v>
      </c>
      <c r="D4677" t="s">
        <v>2256</v>
      </c>
      <c r="E4677" s="64">
        <v>0</v>
      </c>
      <c r="F4677" s="64">
        <v>0</v>
      </c>
      <c r="G4677" s="47">
        <v>39424</v>
      </c>
      <c r="H4677" s="71">
        <v>15.166666666666666</v>
      </c>
      <c r="I4677" s="64">
        <v>204689</v>
      </c>
      <c r="J4677" s="64" t="s">
        <v>249</v>
      </c>
      <c r="K4677" s="64" t="s">
        <v>2160</v>
      </c>
      <c r="L4677" s="64" t="s">
        <v>12210</v>
      </c>
      <c r="M4677" s="64" t="s">
        <v>241</v>
      </c>
      <c r="N4677" s="64" t="s">
        <v>254</v>
      </c>
      <c r="O4677" s="64" t="s">
        <v>568</v>
      </c>
    </row>
    <row r="4678" spans="2:15" x14ac:dyDescent="0.3">
      <c r="B4678" t="s">
        <v>1536</v>
      </c>
      <c r="C4678" t="s">
        <v>15616</v>
      </c>
      <c r="D4678" t="s">
        <v>1576</v>
      </c>
      <c r="E4678" s="64">
        <v>0</v>
      </c>
      <c r="F4678" s="64">
        <v>0</v>
      </c>
      <c r="G4678" s="47">
        <v>39434</v>
      </c>
      <c r="H4678" s="71">
        <v>15.166666666666666</v>
      </c>
      <c r="I4678" s="64">
        <v>-1</v>
      </c>
      <c r="J4678" s="64" t="s">
        <v>249</v>
      </c>
      <c r="K4678" s="64" t="s">
        <v>2160</v>
      </c>
      <c r="L4678" s="64" t="s">
        <v>2936</v>
      </c>
      <c r="M4678" s="64" t="s">
        <v>242</v>
      </c>
      <c r="N4678" s="64" t="s">
        <v>254</v>
      </c>
      <c r="O4678" s="64" t="s">
        <v>568</v>
      </c>
    </row>
    <row r="4679" spans="2:15" x14ac:dyDescent="0.3">
      <c r="B4679" t="s">
        <v>1536</v>
      </c>
      <c r="C4679" t="s">
        <v>15624</v>
      </c>
      <c r="D4679" t="s">
        <v>1402</v>
      </c>
      <c r="E4679" s="64">
        <v>0</v>
      </c>
      <c r="F4679" s="64">
        <v>0</v>
      </c>
      <c r="G4679" s="47">
        <v>39435</v>
      </c>
      <c r="H4679" s="71">
        <v>15.166666666666666</v>
      </c>
      <c r="I4679" s="64">
        <v>-1</v>
      </c>
      <c r="J4679" s="64" t="s">
        <v>1538</v>
      </c>
      <c r="K4679" s="64" t="s">
        <v>2176</v>
      </c>
      <c r="L4679" s="64" t="s">
        <v>15625</v>
      </c>
      <c r="M4679" s="64" t="s">
        <v>242</v>
      </c>
      <c r="N4679" s="64" t="s">
        <v>254</v>
      </c>
      <c r="O4679" s="64" t="s">
        <v>568</v>
      </c>
    </row>
    <row r="4680" spans="2:15" x14ac:dyDescent="0.3">
      <c r="B4680" t="s">
        <v>1536</v>
      </c>
      <c r="C4680" t="s">
        <v>12016</v>
      </c>
      <c r="D4680" t="s">
        <v>2255</v>
      </c>
      <c r="E4680" s="64">
        <v>0</v>
      </c>
      <c r="F4680" s="64">
        <v>0</v>
      </c>
      <c r="G4680" s="47">
        <v>39443</v>
      </c>
      <c r="H4680" s="71">
        <v>15.166666666666666</v>
      </c>
      <c r="I4680" s="64">
        <v>285246</v>
      </c>
      <c r="J4680" s="64" t="s">
        <v>1538</v>
      </c>
      <c r="K4680" s="64" t="s">
        <v>2176</v>
      </c>
      <c r="L4680" s="64" t="s">
        <v>5327</v>
      </c>
      <c r="M4680" s="64" t="s">
        <v>246</v>
      </c>
      <c r="N4680" s="64" t="s">
        <v>254</v>
      </c>
      <c r="O4680" s="64" t="s">
        <v>568</v>
      </c>
    </row>
    <row r="4681" spans="2:15" x14ac:dyDescent="0.3">
      <c r="B4681" t="s">
        <v>1536</v>
      </c>
      <c r="C4681" t="s">
        <v>16230</v>
      </c>
      <c r="D4681" t="s">
        <v>1615</v>
      </c>
      <c r="E4681" s="64">
        <v>0</v>
      </c>
      <c r="F4681" s="64">
        <v>0</v>
      </c>
      <c r="G4681" s="47">
        <v>39443</v>
      </c>
      <c r="H4681" s="71">
        <v>15.166666666666666</v>
      </c>
      <c r="I4681" s="64">
        <v>-1</v>
      </c>
      <c r="J4681" s="64" t="s">
        <v>1538</v>
      </c>
      <c r="K4681" s="64" t="s">
        <v>2176</v>
      </c>
      <c r="L4681" s="64" t="s">
        <v>16231</v>
      </c>
      <c r="M4681" s="64" t="s">
        <v>246</v>
      </c>
      <c r="N4681" s="64" t="s">
        <v>254</v>
      </c>
      <c r="O4681" s="64" t="s">
        <v>568</v>
      </c>
    </row>
    <row r="4682" spans="2:15" x14ac:dyDescent="0.3">
      <c r="B4682" t="s">
        <v>1536</v>
      </c>
      <c r="C4682" t="s">
        <v>16459</v>
      </c>
      <c r="D4682" t="s">
        <v>16460</v>
      </c>
      <c r="E4682" s="64">
        <v>1</v>
      </c>
      <c r="F4682" s="64">
        <v>4304.3900000000003</v>
      </c>
      <c r="G4682" s="47">
        <v>39445</v>
      </c>
      <c r="H4682" s="71">
        <v>15.166666666666666</v>
      </c>
      <c r="I4682" s="64">
        <v>-1</v>
      </c>
      <c r="J4682" s="64" t="s">
        <v>249</v>
      </c>
      <c r="K4682" s="64" t="s">
        <v>2173</v>
      </c>
      <c r="L4682" s="64" t="s">
        <v>16461</v>
      </c>
      <c r="M4682" s="64" t="s">
        <v>241</v>
      </c>
      <c r="N4682" s="64" t="s">
        <v>254</v>
      </c>
      <c r="O4682" s="64" t="s">
        <v>568</v>
      </c>
    </row>
    <row r="4683" spans="2:15" x14ac:dyDescent="0.3">
      <c r="B4683" t="s">
        <v>1536</v>
      </c>
      <c r="C4683" t="s">
        <v>16843</v>
      </c>
      <c r="D4683" t="s">
        <v>466</v>
      </c>
      <c r="E4683" s="64">
        <v>0</v>
      </c>
      <c r="F4683" s="64">
        <v>0</v>
      </c>
      <c r="G4683" s="47">
        <v>39437</v>
      </c>
      <c r="H4683" s="71">
        <v>15.166666666666666</v>
      </c>
      <c r="I4683" s="64">
        <v>-1</v>
      </c>
      <c r="J4683" s="64" t="s">
        <v>1538</v>
      </c>
      <c r="K4683" s="64" t="s">
        <v>1535</v>
      </c>
      <c r="L4683" s="64" t="s">
        <v>1535</v>
      </c>
      <c r="M4683" s="64" t="s">
        <v>246</v>
      </c>
      <c r="N4683" s="64" t="s">
        <v>254</v>
      </c>
      <c r="O4683" s="64" t="s">
        <v>568</v>
      </c>
    </row>
    <row r="4684" spans="2:15" x14ac:dyDescent="0.3">
      <c r="B4684" t="s">
        <v>1536</v>
      </c>
      <c r="C4684" t="s">
        <v>17041</v>
      </c>
      <c r="D4684" t="s">
        <v>533</v>
      </c>
      <c r="E4684" s="64">
        <v>0</v>
      </c>
      <c r="F4684" s="64">
        <v>0</v>
      </c>
      <c r="G4684" s="47">
        <v>39430</v>
      </c>
      <c r="H4684" s="71">
        <v>15.166666666666666</v>
      </c>
      <c r="I4684" s="64">
        <v>-1</v>
      </c>
      <c r="J4684" s="64" t="s">
        <v>1538</v>
      </c>
      <c r="K4684" s="64" t="s">
        <v>1535</v>
      </c>
      <c r="L4684" s="64" t="s">
        <v>1535</v>
      </c>
      <c r="M4684" s="64" t="s">
        <v>236</v>
      </c>
      <c r="N4684" s="64" t="s">
        <v>254</v>
      </c>
      <c r="O4684" s="64" t="s">
        <v>568</v>
      </c>
    </row>
    <row r="4685" spans="2:15" x14ac:dyDescent="0.3">
      <c r="B4685" t="s">
        <v>1536</v>
      </c>
      <c r="C4685" t="s">
        <v>17574</v>
      </c>
      <c r="D4685" t="s">
        <v>529</v>
      </c>
      <c r="E4685" s="64">
        <v>1</v>
      </c>
      <c r="F4685" s="64">
        <v>438.38</v>
      </c>
      <c r="G4685" s="47">
        <v>39445</v>
      </c>
      <c r="H4685" s="71">
        <v>15.166666666666666</v>
      </c>
      <c r="I4685" s="64">
        <v>-1</v>
      </c>
      <c r="J4685" s="64" t="s">
        <v>249</v>
      </c>
      <c r="K4685" s="64" t="s">
        <v>1535</v>
      </c>
      <c r="L4685" s="64" t="s">
        <v>1535</v>
      </c>
      <c r="M4685" s="64" t="s">
        <v>236</v>
      </c>
      <c r="N4685" s="64" t="s">
        <v>254</v>
      </c>
      <c r="O4685" s="64" t="s">
        <v>568</v>
      </c>
    </row>
    <row r="4686" spans="2:15" x14ac:dyDescent="0.3">
      <c r="B4686" t="s">
        <v>1536</v>
      </c>
      <c r="C4686" t="s">
        <v>17630</v>
      </c>
      <c r="D4686" t="s">
        <v>2749</v>
      </c>
      <c r="E4686" s="64">
        <v>0</v>
      </c>
      <c r="F4686" s="64">
        <v>0</v>
      </c>
      <c r="G4686" s="47">
        <v>39426</v>
      </c>
      <c r="H4686" s="71">
        <v>15.166666666666666</v>
      </c>
      <c r="I4686" s="64">
        <v>-1</v>
      </c>
      <c r="J4686" s="64" t="s">
        <v>1538</v>
      </c>
      <c r="K4686" s="64" t="s">
        <v>1535</v>
      </c>
      <c r="L4686" s="64" t="s">
        <v>1535</v>
      </c>
      <c r="M4686" s="64" t="s">
        <v>236</v>
      </c>
      <c r="N4686" s="64" t="s">
        <v>254</v>
      </c>
      <c r="O4686" s="64" t="s">
        <v>568</v>
      </c>
    </row>
    <row r="4687" spans="2:15" x14ac:dyDescent="0.3">
      <c r="B4687" t="s">
        <v>1536</v>
      </c>
      <c r="C4687" t="s">
        <v>12413</v>
      </c>
      <c r="D4687" t="s">
        <v>1710</v>
      </c>
      <c r="E4687" s="64">
        <v>0</v>
      </c>
      <c r="F4687" s="64">
        <v>0</v>
      </c>
      <c r="G4687" s="47">
        <v>39393</v>
      </c>
      <c r="H4687" s="71">
        <v>15.25</v>
      </c>
      <c r="I4687" s="64">
        <v>-1</v>
      </c>
      <c r="J4687" s="64" t="s">
        <v>1538</v>
      </c>
      <c r="K4687" s="64" t="s">
        <v>1535</v>
      </c>
      <c r="L4687" s="64" t="s">
        <v>1535</v>
      </c>
      <c r="M4687" s="64" t="s">
        <v>236</v>
      </c>
      <c r="N4687" s="64" t="s">
        <v>254</v>
      </c>
      <c r="O4687" s="64" t="s">
        <v>568</v>
      </c>
    </row>
    <row r="4688" spans="2:15" x14ac:dyDescent="0.3">
      <c r="B4688" t="s">
        <v>1536</v>
      </c>
      <c r="C4688" t="s">
        <v>12450</v>
      </c>
      <c r="D4688" t="s">
        <v>557</v>
      </c>
      <c r="E4688" s="64">
        <v>0</v>
      </c>
      <c r="F4688" s="64">
        <v>0</v>
      </c>
      <c r="G4688" s="47">
        <v>39415</v>
      </c>
      <c r="H4688" s="71">
        <v>15.25</v>
      </c>
      <c r="I4688" s="64">
        <v>-1</v>
      </c>
      <c r="J4688" s="64" t="s">
        <v>249</v>
      </c>
      <c r="K4688" s="64" t="s">
        <v>1535</v>
      </c>
      <c r="L4688" s="64" t="s">
        <v>1535</v>
      </c>
      <c r="M4688" s="64" t="s">
        <v>246</v>
      </c>
      <c r="N4688" s="64" t="s">
        <v>254</v>
      </c>
      <c r="O4688" s="64" t="s">
        <v>568</v>
      </c>
    </row>
    <row r="4689" spans="2:15" x14ac:dyDescent="0.3">
      <c r="B4689" t="s">
        <v>1536</v>
      </c>
      <c r="C4689" t="s">
        <v>12909</v>
      </c>
      <c r="D4689" t="s">
        <v>1516</v>
      </c>
      <c r="E4689" s="64">
        <v>0</v>
      </c>
      <c r="F4689" s="64">
        <v>0</v>
      </c>
      <c r="G4689" s="47">
        <v>39400</v>
      </c>
      <c r="H4689" s="71">
        <v>15.25</v>
      </c>
      <c r="I4689" s="64">
        <v>-1</v>
      </c>
      <c r="J4689" s="64" t="s">
        <v>249</v>
      </c>
      <c r="K4689" s="64" t="s">
        <v>2160</v>
      </c>
      <c r="L4689" s="64" t="s">
        <v>2936</v>
      </c>
      <c r="M4689" s="64" t="s">
        <v>241</v>
      </c>
      <c r="N4689" s="64" t="s">
        <v>254</v>
      </c>
      <c r="O4689" s="64" t="s">
        <v>568</v>
      </c>
    </row>
    <row r="4690" spans="2:15" x14ac:dyDescent="0.3">
      <c r="B4690" t="s">
        <v>1536</v>
      </c>
      <c r="C4690" t="s">
        <v>13208</v>
      </c>
      <c r="D4690" t="s">
        <v>1989</v>
      </c>
      <c r="E4690" s="64">
        <v>0</v>
      </c>
      <c r="F4690" s="64">
        <v>0</v>
      </c>
      <c r="G4690" s="47">
        <v>39416</v>
      </c>
      <c r="H4690" s="71">
        <v>15.25</v>
      </c>
      <c r="I4690" s="64">
        <v>-1</v>
      </c>
      <c r="J4690" s="64" t="s">
        <v>249</v>
      </c>
      <c r="K4690" s="64" t="s">
        <v>2160</v>
      </c>
      <c r="L4690" s="64" t="s">
        <v>13209</v>
      </c>
      <c r="M4690" s="64" t="s">
        <v>246</v>
      </c>
      <c r="N4690" s="64" t="s">
        <v>254</v>
      </c>
      <c r="O4690" s="64" t="s">
        <v>568</v>
      </c>
    </row>
    <row r="4691" spans="2:15" x14ac:dyDescent="0.3">
      <c r="B4691" t="s">
        <v>1536</v>
      </c>
      <c r="C4691" t="s">
        <v>13309</v>
      </c>
      <c r="D4691" t="s">
        <v>1559</v>
      </c>
      <c r="E4691" s="64">
        <v>0</v>
      </c>
      <c r="F4691" s="64">
        <v>0</v>
      </c>
      <c r="G4691" s="47">
        <v>39401</v>
      </c>
      <c r="H4691" s="71">
        <v>15.25</v>
      </c>
      <c r="I4691" s="64">
        <v>-1</v>
      </c>
      <c r="J4691" s="64" t="s">
        <v>249</v>
      </c>
      <c r="K4691" s="64" t="s">
        <v>2160</v>
      </c>
      <c r="L4691" s="64" t="s">
        <v>13310</v>
      </c>
      <c r="M4691" s="64" t="s">
        <v>236</v>
      </c>
      <c r="N4691" s="64" t="s">
        <v>254</v>
      </c>
      <c r="O4691" s="64" t="s">
        <v>568</v>
      </c>
    </row>
    <row r="4692" spans="2:15" x14ac:dyDescent="0.3">
      <c r="B4692" t="s">
        <v>1536</v>
      </c>
      <c r="C4692" t="s">
        <v>13333</v>
      </c>
      <c r="D4692" t="s">
        <v>1862</v>
      </c>
      <c r="E4692" s="64">
        <v>0</v>
      </c>
      <c r="F4692" s="64">
        <v>0</v>
      </c>
      <c r="G4692" s="47">
        <v>39410</v>
      </c>
      <c r="H4692" s="71">
        <v>15.25</v>
      </c>
      <c r="I4692" s="64">
        <v>-1</v>
      </c>
      <c r="J4692" s="64" t="s">
        <v>1538</v>
      </c>
      <c r="K4692" s="64" t="s">
        <v>2176</v>
      </c>
      <c r="L4692" s="64" t="s">
        <v>13334</v>
      </c>
      <c r="M4692" s="64" t="s">
        <v>236</v>
      </c>
      <c r="N4692" s="64" t="s">
        <v>254</v>
      </c>
      <c r="O4692" s="64" t="s">
        <v>568</v>
      </c>
    </row>
    <row r="4693" spans="2:15" x14ac:dyDescent="0.3">
      <c r="B4693" t="s">
        <v>1536</v>
      </c>
      <c r="C4693" t="s">
        <v>13573</v>
      </c>
      <c r="D4693" t="s">
        <v>1440</v>
      </c>
      <c r="E4693" s="64">
        <v>0</v>
      </c>
      <c r="F4693" s="64">
        <v>0</v>
      </c>
      <c r="G4693" s="47">
        <v>39416</v>
      </c>
      <c r="H4693" s="71">
        <v>15.25</v>
      </c>
      <c r="I4693" s="64">
        <v>-1</v>
      </c>
      <c r="J4693" s="64" t="s">
        <v>1538</v>
      </c>
      <c r="K4693" s="64" t="s">
        <v>2160</v>
      </c>
      <c r="L4693" s="64" t="s">
        <v>2936</v>
      </c>
      <c r="M4693" s="64" t="s">
        <v>236</v>
      </c>
      <c r="N4693" s="64" t="s">
        <v>254</v>
      </c>
      <c r="O4693" s="64" t="s">
        <v>568</v>
      </c>
    </row>
    <row r="4694" spans="2:15" x14ac:dyDescent="0.3">
      <c r="B4694" t="s">
        <v>1536</v>
      </c>
      <c r="C4694" t="s">
        <v>13660</v>
      </c>
      <c r="D4694" t="s">
        <v>380</v>
      </c>
      <c r="E4694" s="64">
        <v>0</v>
      </c>
      <c r="F4694" s="64">
        <v>0</v>
      </c>
      <c r="G4694" s="47">
        <v>39414</v>
      </c>
      <c r="H4694" s="71">
        <v>15.25</v>
      </c>
      <c r="I4694" s="64">
        <v>-1</v>
      </c>
      <c r="J4694" s="64" t="s">
        <v>249</v>
      </c>
      <c r="K4694" s="64" t="s">
        <v>2160</v>
      </c>
      <c r="L4694" s="64" t="s">
        <v>4235</v>
      </c>
      <c r="M4694" s="64" t="s">
        <v>246</v>
      </c>
      <c r="N4694" s="64" t="s">
        <v>254</v>
      </c>
      <c r="O4694" s="64" t="s">
        <v>568</v>
      </c>
    </row>
    <row r="4695" spans="2:15" x14ac:dyDescent="0.3">
      <c r="B4695" t="s">
        <v>1536</v>
      </c>
      <c r="C4695" t="s">
        <v>13748</v>
      </c>
      <c r="D4695" t="s">
        <v>2190</v>
      </c>
      <c r="E4695" s="64">
        <v>0</v>
      </c>
      <c r="F4695" s="64">
        <v>0</v>
      </c>
      <c r="G4695" s="47">
        <v>39403</v>
      </c>
      <c r="H4695" s="71">
        <v>15.25</v>
      </c>
      <c r="I4695" s="64">
        <v>210263</v>
      </c>
      <c r="J4695" s="64" t="s">
        <v>249</v>
      </c>
      <c r="K4695" s="64" t="s">
        <v>2160</v>
      </c>
      <c r="L4695" s="64" t="s">
        <v>2936</v>
      </c>
      <c r="M4695" s="64" t="s">
        <v>241</v>
      </c>
      <c r="N4695" s="64" t="s">
        <v>254</v>
      </c>
      <c r="O4695" s="64" t="s">
        <v>568</v>
      </c>
    </row>
    <row r="4696" spans="2:15" x14ac:dyDescent="0.3">
      <c r="B4696" t="s">
        <v>1536</v>
      </c>
      <c r="C4696" t="s">
        <v>14162</v>
      </c>
      <c r="D4696" t="s">
        <v>1660</v>
      </c>
      <c r="E4696" s="64">
        <v>0</v>
      </c>
      <c r="F4696" s="64">
        <v>0</v>
      </c>
      <c r="G4696" s="47">
        <v>39415</v>
      </c>
      <c r="H4696" s="71">
        <v>15.25</v>
      </c>
      <c r="I4696" s="64">
        <v>-1</v>
      </c>
      <c r="J4696" s="64" t="s">
        <v>249</v>
      </c>
      <c r="K4696" s="64" t="s">
        <v>2160</v>
      </c>
      <c r="L4696" s="64" t="s">
        <v>2936</v>
      </c>
      <c r="M4696" s="64" t="s">
        <v>242</v>
      </c>
      <c r="N4696" s="64" t="s">
        <v>254</v>
      </c>
      <c r="O4696" s="64" t="s">
        <v>568</v>
      </c>
    </row>
    <row r="4697" spans="2:15" x14ac:dyDescent="0.3">
      <c r="B4697" t="s">
        <v>1536</v>
      </c>
      <c r="C4697" t="s">
        <v>14258</v>
      </c>
      <c r="D4697" t="s">
        <v>1415</v>
      </c>
      <c r="E4697" s="64">
        <v>0</v>
      </c>
      <c r="F4697" s="64">
        <v>0</v>
      </c>
      <c r="G4697" s="47">
        <v>39413</v>
      </c>
      <c r="H4697" s="71">
        <v>15.25</v>
      </c>
      <c r="I4697" s="64">
        <v>-1</v>
      </c>
      <c r="J4697" s="64" t="s">
        <v>1538</v>
      </c>
      <c r="K4697" s="64" t="s">
        <v>2160</v>
      </c>
      <c r="L4697" s="64" t="s">
        <v>2971</v>
      </c>
      <c r="M4697" s="64" t="s">
        <v>246</v>
      </c>
      <c r="N4697" s="64" t="s">
        <v>254</v>
      </c>
      <c r="O4697" s="64" t="s">
        <v>568</v>
      </c>
    </row>
    <row r="4698" spans="2:15" x14ac:dyDescent="0.3">
      <c r="B4698" t="s">
        <v>1536</v>
      </c>
      <c r="C4698" t="s">
        <v>14924</v>
      </c>
      <c r="D4698" t="s">
        <v>1652</v>
      </c>
      <c r="E4698" s="64">
        <v>1</v>
      </c>
      <c r="F4698" s="64">
        <v>4300.55</v>
      </c>
      <c r="G4698" s="47">
        <v>39412</v>
      </c>
      <c r="H4698" s="71">
        <v>15.25</v>
      </c>
      <c r="I4698" s="64">
        <v>-1</v>
      </c>
      <c r="J4698" s="64" t="s">
        <v>1538</v>
      </c>
      <c r="K4698" s="64" t="s">
        <v>2160</v>
      </c>
      <c r="L4698" s="64" t="s">
        <v>3939</v>
      </c>
      <c r="M4698" s="64" t="s">
        <v>242</v>
      </c>
      <c r="N4698" s="64" t="s">
        <v>254</v>
      </c>
      <c r="O4698" s="64" t="s">
        <v>568</v>
      </c>
    </row>
    <row r="4699" spans="2:15" x14ac:dyDescent="0.3">
      <c r="B4699" t="s">
        <v>1536</v>
      </c>
      <c r="C4699" t="s">
        <v>15453</v>
      </c>
      <c r="D4699" t="s">
        <v>1779</v>
      </c>
      <c r="E4699" s="64">
        <v>0</v>
      </c>
      <c r="F4699" s="64">
        <v>0</v>
      </c>
      <c r="G4699" s="47">
        <v>39406</v>
      </c>
      <c r="H4699" s="71">
        <v>15.25</v>
      </c>
      <c r="I4699" s="64">
        <v>-1</v>
      </c>
      <c r="J4699" s="64" t="s">
        <v>1538</v>
      </c>
      <c r="K4699" s="64" t="s">
        <v>2160</v>
      </c>
      <c r="L4699" s="64" t="s">
        <v>2936</v>
      </c>
      <c r="M4699" s="64" t="s">
        <v>242</v>
      </c>
      <c r="N4699" s="64" t="s">
        <v>254</v>
      </c>
      <c r="O4699" s="64" t="s">
        <v>568</v>
      </c>
    </row>
    <row r="4700" spans="2:15" x14ac:dyDescent="0.3">
      <c r="B4700" t="s">
        <v>1536</v>
      </c>
      <c r="C4700" t="s">
        <v>16117</v>
      </c>
      <c r="D4700" t="s">
        <v>1581</v>
      </c>
      <c r="E4700" s="64">
        <v>1</v>
      </c>
      <c r="F4700" s="64">
        <v>1951.46</v>
      </c>
      <c r="G4700" s="47">
        <v>39414</v>
      </c>
      <c r="H4700" s="71">
        <v>15.25</v>
      </c>
      <c r="I4700" s="64">
        <v>-1</v>
      </c>
      <c r="J4700" s="64" t="s">
        <v>249</v>
      </c>
      <c r="K4700" s="64" t="s">
        <v>2160</v>
      </c>
      <c r="L4700" s="64" t="s">
        <v>4235</v>
      </c>
      <c r="M4700" s="64" t="s">
        <v>246</v>
      </c>
      <c r="N4700" s="64" t="s">
        <v>254</v>
      </c>
      <c r="O4700" s="64" t="s">
        <v>568</v>
      </c>
    </row>
    <row r="4701" spans="2:15" x14ac:dyDescent="0.3">
      <c r="B4701" t="s">
        <v>1536</v>
      </c>
      <c r="C4701" t="s">
        <v>16138</v>
      </c>
      <c r="D4701" t="s">
        <v>380</v>
      </c>
      <c r="E4701" s="64">
        <v>0</v>
      </c>
      <c r="F4701" s="64">
        <v>0</v>
      </c>
      <c r="G4701" s="47">
        <v>39416</v>
      </c>
      <c r="H4701" s="71">
        <v>15.25</v>
      </c>
      <c r="I4701" s="64">
        <v>-1</v>
      </c>
      <c r="J4701" s="64" t="s">
        <v>249</v>
      </c>
      <c r="K4701" s="64" t="s">
        <v>2160</v>
      </c>
      <c r="L4701" s="64" t="s">
        <v>5722</v>
      </c>
      <c r="M4701" s="64" t="s">
        <v>246</v>
      </c>
      <c r="N4701" s="64" t="s">
        <v>254</v>
      </c>
      <c r="O4701" s="64" t="s">
        <v>568</v>
      </c>
    </row>
    <row r="4702" spans="2:15" x14ac:dyDescent="0.3">
      <c r="B4702" t="s">
        <v>1536</v>
      </c>
      <c r="C4702" t="s">
        <v>16229</v>
      </c>
      <c r="D4702" t="s">
        <v>2064</v>
      </c>
      <c r="E4702" s="64">
        <v>1</v>
      </c>
      <c r="F4702" s="64">
        <v>2974.63</v>
      </c>
      <c r="G4702" s="47">
        <v>39409</v>
      </c>
      <c r="H4702" s="71">
        <v>15.25</v>
      </c>
      <c r="I4702" s="64">
        <v>-1</v>
      </c>
      <c r="J4702" s="64" t="s">
        <v>249</v>
      </c>
      <c r="K4702" s="64" t="s">
        <v>2160</v>
      </c>
      <c r="L4702" s="64" t="s">
        <v>2936</v>
      </c>
      <c r="M4702" s="64" t="s">
        <v>246</v>
      </c>
      <c r="N4702" s="64" t="s">
        <v>254</v>
      </c>
      <c r="O4702" s="64" t="s">
        <v>568</v>
      </c>
    </row>
    <row r="4703" spans="2:15" x14ac:dyDescent="0.3">
      <c r="B4703" t="s">
        <v>1536</v>
      </c>
      <c r="C4703" t="s">
        <v>17190</v>
      </c>
      <c r="D4703" t="s">
        <v>17191</v>
      </c>
      <c r="E4703" s="64">
        <v>0</v>
      </c>
      <c r="F4703" s="64">
        <v>0</v>
      </c>
      <c r="G4703" s="47">
        <v>39413</v>
      </c>
      <c r="H4703" s="71">
        <v>15.25</v>
      </c>
      <c r="I4703" s="64">
        <v>-1</v>
      </c>
      <c r="J4703" s="64" t="s">
        <v>1538</v>
      </c>
      <c r="K4703" s="64" t="s">
        <v>1535</v>
      </c>
      <c r="L4703" s="64" t="s">
        <v>1535</v>
      </c>
      <c r="M4703" s="64" t="s">
        <v>236</v>
      </c>
      <c r="N4703" s="64" t="s">
        <v>254</v>
      </c>
      <c r="O4703" s="64" t="s">
        <v>568</v>
      </c>
    </row>
    <row r="4704" spans="2:15" x14ac:dyDescent="0.3">
      <c r="B4704" t="s">
        <v>1536</v>
      </c>
      <c r="C4704" t="s">
        <v>17274</v>
      </c>
      <c r="D4704" t="s">
        <v>2725</v>
      </c>
      <c r="E4704" s="64">
        <v>1</v>
      </c>
      <c r="F4704" s="64">
        <v>2974.63</v>
      </c>
      <c r="G4704" s="47">
        <v>39401</v>
      </c>
      <c r="H4704" s="71">
        <v>15.25</v>
      </c>
      <c r="I4704" s="64">
        <v>-1</v>
      </c>
      <c r="J4704" s="64" t="s">
        <v>1538</v>
      </c>
      <c r="K4704" s="64" t="s">
        <v>1535</v>
      </c>
      <c r="L4704" s="64" t="s">
        <v>1535</v>
      </c>
      <c r="M4704" s="64" t="s">
        <v>236</v>
      </c>
      <c r="N4704" s="64" t="s">
        <v>254</v>
      </c>
      <c r="O4704" s="64" t="s">
        <v>568</v>
      </c>
    </row>
    <row r="4705" spans="2:15" x14ac:dyDescent="0.3">
      <c r="B4705" t="s">
        <v>1536</v>
      </c>
      <c r="C4705" t="s">
        <v>17381</v>
      </c>
      <c r="D4705" t="s">
        <v>1627</v>
      </c>
      <c r="E4705" s="64">
        <v>1</v>
      </c>
      <c r="F4705" s="64">
        <v>2806.56</v>
      </c>
      <c r="G4705" s="47">
        <v>39416</v>
      </c>
      <c r="H4705" s="71">
        <v>15.25</v>
      </c>
      <c r="I4705" s="64">
        <v>-1</v>
      </c>
      <c r="J4705" s="64" t="s">
        <v>249</v>
      </c>
      <c r="K4705" s="64" t="s">
        <v>1535</v>
      </c>
      <c r="L4705" s="64" t="s">
        <v>1535</v>
      </c>
      <c r="M4705" s="64" t="s">
        <v>246</v>
      </c>
      <c r="N4705" s="64" t="s">
        <v>254</v>
      </c>
      <c r="O4705" s="64" t="s">
        <v>568</v>
      </c>
    </row>
    <row r="4706" spans="2:15" x14ac:dyDescent="0.3">
      <c r="B4706" t="s">
        <v>1536</v>
      </c>
      <c r="C4706" t="s">
        <v>17395</v>
      </c>
      <c r="D4706" t="s">
        <v>1720</v>
      </c>
      <c r="E4706" s="64">
        <v>0</v>
      </c>
      <c r="F4706" s="64">
        <v>0</v>
      </c>
      <c r="G4706" s="47">
        <v>39414</v>
      </c>
      <c r="H4706" s="71">
        <v>15.25</v>
      </c>
      <c r="I4706" s="64">
        <v>-1</v>
      </c>
      <c r="J4706" s="64" t="s">
        <v>249</v>
      </c>
      <c r="K4706" s="64" t="s">
        <v>1535</v>
      </c>
      <c r="L4706" s="64" t="s">
        <v>1535</v>
      </c>
      <c r="M4706" s="64" t="s">
        <v>241</v>
      </c>
      <c r="N4706" s="64" t="s">
        <v>254</v>
      </c>
      <c r="O4706" s="64" t="s">
        <v>568</v>
      </c>
    </row>
    <row r="4707" spans="2:15" x14ac:dyDescent="0.3">
      <c r="B4707" t="s">
        <v>1536</v>
      </c>
      <c r="C4707" t="s">
        <v>12472</v>
      </c>
      <c r="D4707" t="s">
        <v>475</v>
      </c>
      <c r="E4707" s="64">
        <v>0</v>
      </c>
      <c r="F4707" s="64">
        <v>0</v>
      </c>
      <c r="G4707" s="47">
        <v>39386</v>
      </c>
      <c r="H4707" s="71">
        <v>15.333333333333334</v>
      </c>
      <c r="I4707" s="64">
        <v>-1</v>
      </c>
      <c r="J4707" s="64" t="s">
        <v>249</v>
      </c>
      <c r="K4707" s="64" t="s">
        <v>1535</v>
      </c>
      <c r="L4707" s="64" t="s">
        <v>1535</v>
      </c>
      <c r="M4707" s="64" t="s">
        <v>236</v>
      </c>
      <c r="N4707" s="64" t="s">
        <v>254</v>
      </c>
      <c r="O4707" s="64" t="s">
        <v>568</v>
      </c>
    </row>
    <row r="4708" spans="2:15" x14ac:dyDescent="0.3">
      <c r="B4708" t="s">
        <v>1536</v>
      </c>
      <c r="C4708" t="s">
        <v>13002</v>
      </c>
      <c r="D4708" t="s">
        <v>2105</v>
      </c>
      <c r="E4708" s="64">
        <v>0</v>
      </c>
      <c r="F4708" s="64">
        <v>0</v>
      </c>
      <c r="G4708" s="47">
        <v>39367</v>
      </c>
      <c r="H4708" s="71">
        <v>15.333333333333334</v>
      </c>
      <c r="I4708" s="64">
        <v>206831</v>
      </c>
      <c r="J4708" s="64" t="s">
        <v>1538</v>
      </c>
      <c r="K4708" s="64" t="s">
        <v>2160</v>
      </c>
      <c r="L4708" s="64" t="s">
        <v>13003</v>
      </c>
      <c r="M4708" s="64" t="s">
        <v>236</v>
      </c>
      <c r="N4708" s="64" t="s">
        <v>254</v>
      </c>
      <c r="O4708" s="64" t="s">
        <v>568</v>
      </c>
    </row>
    <row r="4709" spans="2:15" x14ac:dyDescent="0.3">
      <c r="B4709" t="s">
        <v>1536</v>
      </c>
      <c r="C4709" t="s">
        <v>13019</v>
      </c>
      <c r="D4709" t="s">
        <v>1747</v>
      </c>
      <c r="E4709" s="64">
        <v>0</v>
      </c>
      <c r="F4709" s="64">
        <v>0</v>
      </c>
      <c r="G4709" s="47">
        <v>39380</v>
      </c>
      <c r="H4709" s="71">
        <v>15.333333333333334</v>
      </c>
      <c r="I4709" s="64">
        <v>-1</v>
      </c>
      <c r="J4709" s="64" t="s">
        <v>249</v>
      </c>
      <c r="K4709" s="64" t="s">
        <v>2160</v>
      </c>
      <c r="L4709" s="64" t="s">
        <v>4235</v>
      </c>
      <c r="M4709" s="64" t="s">
        <v>246</v>
      </c>
      <c r="N4709" s="64" t="s">
        <v>254</v>
      </c>
      <c r="O4709" s="64" t="s">
        <v>568</v>
      </c>
    </row>
    <row r="4710" spans="2:15" x14ac:dyDescent="0.3">
      <c r="B4710" t="s">
        <v>1536</v>
      </c>
      <c r="C4710" t="s">
        <v>13491</v>
      </c>
      <c r="D4710" t="s">
        <v>13492</v>
      </c>
      <c r="E4710" s="64">
        <v>0</v>
      </c>
      <c r="F4710" s="64">
        <v>0</v>
      </c>
      <c r="G4710" s="47">
        <v>39356</v>
      </c>
      <c r="H4710" s="71">
        <v>15.333333333333334</v>
      </c>
      <c r="I4710" s="64">
        <v>-1</v>
      </c>
      <c r="J4710" s="64" t="s">
        <v>1538</v>
      </c>
      <c r="K4710" s="64" t="s">
        <v>2160</v>
      </c>
      <c r="L4710" s="64" t="s">
        <v>2936</v>
      </c>
      <c r="M4710" s="64" t="s">
        <v>242</v>
      </c>
      <c r="N4710" s="64" t="s">
        <v>254</v>
      </c>
      <c r="O4710" s="64" t="s">
        <v>568</v>
      </c>
    </row>
    <row r="4711" spans="2:15" x14ac:dyDescent="0.3">
      <c r="B4711" t="s">
        <v>1536</v>
      </c>
      <c r="C4711" t="s">
        <v>11550</v>
      </c>
      <c r="D4711" t="s">
        <v>2304</v>
      </c>
      <c r="E4711" s="64">
        <v>0</v>
      </c>
      <c r="F4711" s="64">
        <v>0</v>
      </c>
      <c r="G4711" s="47">
        <v>39356</v>
      </c>
      <c r="H4711" s="71">
        <v>15.333333333333334</v>
      </c>
      <c r="I4711" s="64">
        <v>187527</v>
      </c>
      <c r="J4711" s="64" t="s">
        <v>249</v>
      </c>
      <c r="K4711" s="64" t="s">
        <v>2160</v>
      </c>
      <c r="L4711" s="64" t="s">
        <v>2992</v>
      </c>
      <c r="M4711" s="64" t="s">
        <v>242</v>
      </c>
      <c r="N4711" s="64" t="s">
        <v>254</v>
      </c>
      <c r="O4711" s="64" t="s">
        <v>568</v>
      </c>
    </row>
    <row r="4712" spans="2:15" x14ac:dyDescent="0.3">
      <c r="B4712" t="s">
        <v>1536</v>
      </c>
      <c r="C4712" t="s">
        <v>14411</v>
      </c>
      <c r="D4712" t="s">
        <v>1723</v>
      </c>
      <c r="E4712" s="64">
        <v>1</v>
      </c>
      <c r="F4712" s="64">
        <v>4300.55</v>
      </c>
      <c r="G4712" s="47">
        <v>39384</v>
      </c>
      <c r="H4712" s="71">
        <v>15.333333333333334</v>
      </c>
      <c r="I4712" s="64">
        <v>-1</v>
      </c>
      <c r="J4712" s="64" t="s">
        <v>249</v>
      </c>
      <c r="K4712" s="64" t="s">
        <v>2160</v>
      </c>
      <c r="L4712" s="64" t="s">
        <v>12861</v>
      </c>
      <c r="M4712" s="64" t="s">
        <v>242</v>
      </c>
      <c r="N4712" s="64" t="s">
        <v>254</v>
      </c>
      <c r="O4712" s="64" t="s">
        <v>568</v>
      </c>
    </row>
    <row r="4713" spans="2:15" x14ac:dyDescent="0.3">
      <c r="B4713" t="s">
        <v>1536</v>
      </c>
      <c r="C4713" t="s">
        <v>14566</v>
      </c>
      <c r="D4713" t="s">
        <v>1658</v>
      </c>
      <c r="E4713" s="64">
        <v>1</v>
      </c>
      <c r="F4713" s="64">
        <v>3568.29</v>
      </c>
      <c r="G4713" s="47">
        <v>39371</v>
      </c>
      <c r="H4713" s="71">
        <v>15.333333333333334</v>
      </c>
      <c r="I4713" s="64">
        <v>-1</v>
      </c>
      <c r="J4713" s="64" t="s">
        <v>249</v>
      </c>
      <c r="K4713" s="64" t="s">
        <v>2160</v>
      </c>
      <c r="L4713" s="64" t="s">
        <v>2925</v>
      </c>
      <c r="M4713" s="64" t="s">
        <v>236</v>
      </c>
      <c r="N4713" s="64" t="s">
        <v>254</v>
      </c>
      <c r="O4713" s="64" t="s">
        <v>568</v>
      </c>
    </row>
    <row r="4714" spans="2:15" x14ac:dyDescent="0.3">
      <c r="B4714" t="s">
        <v>1536</v>
      </c>
      <c r="C4714" t="s">
        <v>14675</v>
      </c>
      <c r="D4714" t="s">
        <v>1620</v>
      </c>
      <c r="E4714" s="64">
        <v>1</v>
      </c>
      <c r="F4714" s="64">
        <v>11597.16</v>
      </c>
      <c r="G4714" s="47">
        <v>39386</v>
      </c>
      <c r="H4714" s="71">
        <v>15.333333333333334</v>
      </c>
      <c r="I4714" s="64">
        <v>-1</v>
      </c>
      <c r="J4714" s="64" t="s">
        <v>249</v>
      </c>
      <c r="K4714" s="64" t="s">
        <v>2173</v>
      </c>
      <c r="L4714" s="64" t="s">
        <v>2712</v>
      </c>
      <c r="M4714" s="64" t="s">
        <v>236</v>
      </c>
      <c r="N4714" s="64" t="s">
        <v>254</v>
      </c>
      <c r="O4714" s="64" t="s">
        <v>568</v>
      </c>
    </row>
    <row r="4715" spans="2:15" x14ac:dyDescent="0.3">
      <c r="B4715" t="s">
        <v>1536</v>
      </c>
      <c r="C4715" t="s">
        <v>14879</v>
      </c>
      <c r="D4715" t="s">
        <v>13972</v>
      </c>
      <c r="E4715" s="64">
        <v>0</v>
      </c>
      <c r="F4715" s="64">
        <v>0</v>
      </c>
      <c r="G4715" s="47">
        <v>39373</v>
      </c>
      <c r="H4715" s="71">
        <v>15.333333333333334</v>
      </c>
      <c r="I4715" s="64">
        <v>-1</v>
      </c>
      <c r="J4715" s="64" t="s">
        <v>1538</v>
      </c>
      <c r="K4715" s="64" t="s">
        <v>2160</v>
      </c>
      <c r="L4715" s="64" t="s">
        <v>8133</v>
      </c>
      <c r="M4715" s="64" t="s">
        <v>242</v>
      </c>
      <c r="N4715" s="64" t="s">
        <v>254</v>
      </c>
      <c r="O4715" s="64" t="s">
        <v>568</v>
      </c>
    </row>
    <row r="4716" spans="2:15" x14ac:dyDescent="0.3">
      <c r="B4716" t="s">
        <v>1536</v>
      </c>
      <c r="C4716" t="s">
        <v>15025</v>
      </c>
      <c r="D4716" t="s">
        <v>1681</v>
      </c>
      <c r="E4716" s="64">
        <v>0</v>
      </c>
      <c r="F4716" s="64">
        <v>0</v>
      </c>
      <c r="G4716" s="47">
        <v>39377</v>
      </c>
      <c r="H4716" s="71">
        <v>15.333333333333334</v>
      </c>
      <c r="I4716" s="64">
        <v>-1</v>
      </c>
      <c r="J4716" s="64" t="s">
        <v>1538</v>
      </c>
      <c r="K4716" s="64" t="s">
        <v>2160</v>
      </c>
      <c r="L4716" s="64" t="s">
        <v>12861</v>
      </c>
      <c r="M4716" s="64" t="s">
        <v>246</v>
      </c>
      <c r="N4716" s="64" t="s">
        <v>254</v>
      </c>
      <c r="O4716" s="64" t="s">
        <v>568</v>
      </c>
    </row>
    <row r="4717" spans="2:15" x14ac:dyDescent="0.3">
      <c r="B4717" t="s">
        <v>1536</v>
      </c>
      <c r="C4717" t="s">
        <v>15537</v>
      </c>
      <c r="D4717" t="s">
        <v>1704</v>
      </c>
      <c r="E4717" s="64">
        <v>0</v>
      </c>
      <c r="F4717" s="64">
        <v>0</v>
      </c>
      <c r="G4717" s="47">
        <v>39364</v>
      </c>
      <c r="H4717" s="71">
        <v>15.333333333333334</v>
      </c>
      <c r="I4717" s="64">
        <v>-1</v>
      </c>
      <c r="J4717" s="64" t="s">
        <v>249</v>
      </c>
      <c r="K4717" s="64" t="s">
        <v>2160</v>
      </c>
      <c r="L4717" s="64" t="s">
        <v>15538</v>
      </c>
      <c r="M4717" s="64" t="s">
        <v>236</v>
      </c>
      <c r="N4717" s="64" t="s">
        <v>254</v>
      </c>
      <c r="O4717" s="64" t="s">
        <v>568</v>
      </c>
    </row>
    <row r="4718" spans="2:15" x14ac:dyDescent="0.3">
      <c r="B4718" t="s">
        <v>1536</v>
      </c>
      <c r="C4718" t="s">
        <v>12136</v>
      </c>
      <c r="D4718" t="s">
        <v>2280</v>
      </c>
      <c r="E4718" s="64">
        <v>0</v>
      </c>
      <c r="F4718" s="64">
        <v>0</v>
      </c>
      <c r="G4718" s="47">
        <v>39382</v>
      </c>
      <c r="H4718" s="71">
        <v>15.333333333333334</v>
      </c>
      <c r="I4718" s="64">
        <v>216448</v>
      </c>
      <c r="J4718" s="64" t="s">
        <v>249</v>
      </c>
      <c r="K4718" s="64" t="s">
        <v>2160</v>
      </c>
      <c r="L4718" s="64" t="s">
        <v>2992</v>
      </c>
      <c r="M4718" s="64" t="s">
        <v>242</v>
      </c>
      <c r="N4718" s="64" t="s">
        <v>254</v>
      </c>
      <c r="O4718" s="64" t="s">
        <v>568</v>
      </c>
    </row>
    <row r="4719" spans="2:15" x14ac:dyDescent="0.3">
      <c r="B4719" t="s">
        <v>1536</v>
      </c>
      <c r="C4719" t="s">
        <v>15965</v>
      </c>
      <c r="D4719" t="s">
        <v>389</v>
      </c>
      <c r="E4719" s="64">
        <v>0</v>
      </c>
      <c r="F4719" s="64">
        <v>0</v>
      </c>
      <c r="G4719" s="47">
        <v>39372</v>
      </c>
      <c r="H4719" s="71">
        <v>15.333333333333334</v>
      </c>
      <c r="I4719" s="64">
        <v>-1</v>
      </c>
      <c r="J4719" s="64" t="s">
        <v>249</v>
      </c>
      <c r="K4719" s="64" t="s">
        <v>2176</v>
      </c>
      <c r="L4719" s="64" t="s">
        <v>14715</v>
      </c>
      <c r="M4719" s="64" t="s">
        <v>236</v>
      </c>
      <c r="N4719" s="64" t="s">
        <v>254</v>
      </c>
      <c r="O4719" s="64" t="s">
        <v>568</v>
      </c>
    </row>
    <row r="4720" spans="2:15" x14ac:dyDescent="0.3">
      <c r="B4720" t="s">
        <v>1536</v>
      </c>
      <c r="C4720" t="s">
        <v>16723</v>
      </c>
      <c r="D4720" t="s">
        <v>1734</v>
      </c>
      <c r="E4720" s="64">
        <v>0</v>
      </c>
      <c r="F4720" s="64">
        <v>0</v>
      </c>
      <c r="G4720" s="47">
        <v>39368</v>
      </c>
      <c r="H4720" s="71">
        <v>15.333333333333334</v>
      </c>
      <c r="I4720" s="64">
        <v>-1</v>
      </c>
      <c r="J4720" s="64" t="s">
        <v>1538</v>
      </c>
      <c r="K4720" s="64" t="s">
        <v>2173</v>
      </c>
      <c r="L4720" s="64" t="s">
        <v>15589</v>
      </c>
      <c r="M4720" s="64" t="s">
        <v>241</v>
      </c>
      <c r="N4720" s="64" t="s">
        <v>254</v>
      </c>
      <c r="O4720" s="64" t="s">
        <v>568</v>
      </c>
    </row>
    <row r="4721" spans="2:15" x14ac:dyDescent="0.3">
      <c r="B4721" t="s">
        <v>1536</v>
      </c>
      <c r="C4721" t="s">
        <v>16785</v>
      </c>
      <c r="D4721" t="s">
        <v>502</v>
      </c>
      <c r="E4721" s="64">
        <v>0</v>
      </c>
      <c r="F4721" s="64">
        <v>0</v>
      </c>
      <c r="G4721" s="47">
        <v>39380</v>
      </c>
      <c r="H4721" s="71">
        <v>15.333333333333334</v>
      </c>
      <c r="I4721" s="64">
        <v>-1</v>
      </c>
      <c r="J4721" s="64" t="s">
        <v>249</v>
      </c>
      <c r="K4721" s="64" t="s">
        <v>1535</v>
      </c>
      <c r="L4721" s="64" t="s">
        <v>1535</v>
      </c>
      <c r="M4721" s="64" t="s">
        <v>241</v>
      </c>
      <c r="N4721" s="64" t="s">
        <v>254</v>
      </c>
      <c r="O4721" s="64" t="s">
        <v>568</v>
      </c>
    </row>
    <row r="4722" spans="2:15" x14ac:dyDescent="0.3">
      <c r="B4722" t="s">
        <v>1536</v>
      </c>
      <c r="C4722" t="s">
        <v>17351</v>
      </c>
      <c r="D4722" t="s">
        <v>2737</v>
      </c>
      <c r="E4722" s="64">
        <v>0</v>
      </c>
      <c r="F4722" s="64">
        <v>0</v>
      </c>
      <c r="G4722" s="47">
        <v>39372</v>
      </c>
      <c r="H4722" s="71">
        <v>15.333333333333334</v>
      </c>
      <c r="I4722" s="64">
        <v>-1</v>
      </c>
      <c r="J4722" s="64" t="s">
        <v>249</v>
      </c>
      <c r="K4722" s="64" t="s">
        <v>1535</v>
      </c>
      <c r="L4722" s="64" t="s">
        <v>1535</v>
      </c>
      <c r="M4722" s="64" t="s">
        <v>236</v>
      </c>
      <c r="N4722" s="64" t="s">
        <v>254</v>
      </c>
      <c r="O4722" s="64" t="s">
        <v>568</v>
      </c>
    </row>
    <row r="4723" spans="2:15" x14ac:dyDescent="0.3">
      <c r="B4723" t="s">
        <v>1536</v>
      </c>
      <c r="C4723" t="s">
        <v>17488</v>
      </c>
      <c r="D4723" t="s">
        <v>512</v>
      </c>
      <c r="E4723" s="64">
        <v>0</v>
      </c>
      <c r="F4723" s="64">
        <v>0</v>
      </c>
      <c r="G4723" s="47">
        <v>39385</v>
      </c>
      <c r="H4723" s="71">
        <v>15.333333333333334</v>
      </c>
      <c r="I4723" s="64">
        <v>-1</v>
      </c>
      <c r="J4723" s="64" t="s">
        <v>249</v>
      </c>
      <c r="K4723" s="64" t="s">
        <v>1535</v>
      </c>
      <c r="L4723" s="64" t="s">
        <v>1535</v>
      </c>
      <c r="M4723" s="64" t="s">
        <v>236</v>
      </c>
      <c r="N4723" s="64" t="s">
        <v>254</v>
      </c>
      <c r="O4723" s="64" t="s">
        <v>568</v>
      </c>
    </row>
    <row r="4724" spans="2:15" x14ac:dyDescent="0.3">
      <c r="B4724" t="s">
        <v>1536</v>
      </c>
      <c r="C4724" t="s">
        <v>13050</v>
      </c>
      <c r="D4724" t="s">
        <v>2195</v>
      </c>
      <c r="E4724" s="64">
        <v>0</v>
      </c>
      <c r="F4724" s="64">
        <v>0</v>
      </c>
      <c r="G4724" s="47">
        <v>39352</v>
      </c>
      <c r="H4724" s="71">
        <v>15.416666666666666</v>
      </c>
      <c r="I4724" s="64">
        <v>171802</v>
      </c>
      <c r="J4724" s="64" t="s">
        <v>1538</v>
      </c>
      <c r="K4724" s="64" t="s">
        <v>2176</v>
      </c>
      <c r="L4724" s="64" t="s">
        <v>13051</v>
      </c>
      <c r="M4724" s="64" t="s">
        <v>236</v>
      </c>
      <c r="N4724" s="64" t="s">
        <v>254</v>
      </c>
      <c r="O4724" s="64" t="s">
        <v>568</v>
      </c>
    </row>
    <row r="4725" spans="2:15" x14ac:dyDescent="0.3">
      <c r="B4725" t="s">
        <v>1536</v>
      </c>
      <c r="C4725" t="s">
        <v>13427</v>
      </c>
      <c r="D4725" t="s">
        <v>1516</v>
      </c>
      <c r="E4725" s="64">
        <v>0</v>
      </c>
      <c r="F4725" s="64">
        <v>0</v>
      </c>
      <c r="G4725" s="47">
        <v>39343</v>
      </c>
      <c r="H4725" s="71">
        <v>15.416666666666666</v>
      </c>
      <c r="I4725" s="64">
        <v>-1</v>
      </c>
      <c r="J4725" s="64" t="s">
        <v>1538</v>
      </c>
      <c r="K4725" s="64" t="s">
        <v>2173</v>
      </c>
      <c r="L4725" s="64" t="s">
        <v>9299</v>
      </c>
      <c r="M4725" s="64" t="s">
        <v>236</v>
      </c>
      <c r="N4725" s="64" t="s">
        <v>254</v>
      </c>
      <c r="O4725" s="64" t="s">
        <v>568</v>
      </c>
    </row>
    <row r="4726" spans="2:15" x14ac:dyDescent="0.3">
      <c r="B4726" t="s">
        <v>1536</v>
      </c>
      <c r="C4726" t="s">
        <v>14453</v>
      </c>
      <c r="D4726" t="s">
        <v>1543</v>
      </c>
      <c r="E4726" s="64">
        <v>0</v>
      </c>
      <c r="F4726" s="64">
        <v>0</v>
      </c>
      <c r="G4726" s="47">
        <v>39351</v>
      </c>
      <c r="H4726" s="71">
        <v>15.416666666666666</v>
      </c>
      <c r="I4726" s="64">
        <v>-1</v>
      </c>
      <c r="J4726" s="64" t="s">
        <v>1538</v>
      </c>
      <c r="K4726" s="64" t="s">
        <v>2160</v>
      </c>
      <c r="L4726" s="64" t="s">
        <v>3939</v>
      </c>
      <c r="M4726" s="64" t="s">
        <v>236</v>
      </c>
      <c r="N4726" s="64" t="s">
        <v>254</v>
      </c>
      <c r="O4726" s="64" t="s">
        <v>568</v>
      </c>
    </row>
    <row r="4727" spans="2:15" x14ac:dyDescent="0.3">
      <c r="B4727" t="s">
        <v>1536</v>
      </c>
      <c r="C4727" t="s">
        <v>14551</v>
      </c>
      <c r="D4727" t="s">
        <v>1631</v>
      </c>
      <c r="E4727" s="64">
        <v>0</v>
      </c>
      <c r="F4727" s="64">
        <v>0</v>
      </c>
      <c r="G4727" s="47">
        <v>39352</v>
      </c>
      <c r="H4727" s="71">
        <v>15.416666666666666</v>
      </c>
      <c r="I4727" s="64">
        <v>-1</v>
      </c>
      <c r="J4727" s="64" t="s">
        <v>249</v>
      </c>
      <c r="K4727" s="64" t="s">
        <v>2160</v>
      </c>
      <c r="L4727" s="64" t="s">
        <v>14552</v>
      </c>
      <c r="M4727" s="64" t="s">
        <v>242</v>
      </c>
      <c r="N4727" s="64" t="s">
        <v>254</v>
      </c>
      <c r="O4727" s="64" t="s">
        <v>568</v>
      </c>
    </row>
    <row r="4728" spans="2:15" x14ac:dyDescent="0.3">
      <c r="B4728" t="s">
        <v>1536</v>
      </c>
      <c r="C4728" t="s">
        <v>11398</v>
      </c>
      <c r="D4728" t="s">
        <v>2520</v>
      </c>
      <c r="E4728" s="64">
        <v>0</v>
      </c>
      <c r="F4728" s="64">
        <v>0</v>
      </c>
      <c r="G4728" s="47">
        <v>39347</v>
      </c>
      <c r="H4728" s="71">
        <v>15.416666666666666</v>
      </c>
      <c r="I4728" s="64">
        <v>170082</v>
      </c>
      <c r="J4728" s="64" t="s">
        <v>1538</v>
      </c>
      <c r="K4728" s="64" t="s">
        <v>2173</v>
      </c>
      <c r="L4728" s="64" t="s">
        <v>11370</v>
      </c>
      <c r="M4728" s="64" t="s">
        <v>236</v>
      </c>
      <c r="N4728" s="64" t="s">
        <v>254</v>
      </c>
      <c r="O4728" s="64" t="s">
        <v>568</v>
      </c>
    </row>
    <row r="4729" spans="2:15" x14ac:dyDescent="0.3">
      <c r="B4729" t="s">
        <v>1536</v>
      </c>
      <c r="C4729" t="s">
        <v>15437</v>
      </c>
      <c r="D4729" t="s">
        <v>2238</v>
      </c>
      <c r="E4729" s="64">
        <v>1</v>
      </c>
      <c r="F4729" s="64">
        <v>4439.54</v>
      </c>
      <c r="G4729" s="47">
        <v>39352</v>
      </c>
      <c r="H4729" s="71">
        <v>15.416666666666666</v>
      </c>
      <c r="I4729" s="64">
        <v>220635</v>
      </c>
      <c r="J4729" s="64" t="s">
        <v>1538</v>
      </c>
      <c r="K4729" s="64" t="s">
        <v>2176</v>
      </c>
      <c r="L4729" s="64" t="s">
        <v>15438</v>
      </c>
      <c r="M4729" s="64" t="s">
        <v>242</v>
      </c>
      <c r="N4729" s="64" t="s">
        <v>254</v>
      </c>
      <c r="O4729" s="64" t="s">
        <v>568</v>
      </c>
    </row>
    <row r="4730" spans="2:15" x14ac:dyDescent="0.3">
      <c r="B4730" t="s">
        <v>1536</v>
      </c>
      <c r="C4730" t="s">
        <v>16809</v>
      </c>
      <c r="D4730" t="s">
        <v>1690</v>
      </c>
      <c r="E4730" s="64">
        <v>0</v>
      </c>
      <c r="F4730" s="64">
        <v>0</v>
      </c>
      <c r="G4730" s="47">
        <v>39350</v>
      </c>
      <c r="H4730" s="71">
        <v>15.416666666666666</v>
      </c>
      <c r="I4730" s="64">
        <v>-1</v>
      </c>
      <c r="J4730" s="64" t="s">
        <v>1538</v>
      </c>
      <c r="K4730" s="64" t="s">
        <v>1535</v>
      </c>
      <c r="L4730" s="64" t="s">
        <v>1535</v>
      </c>
      <c r="M4730" s="64" t="s">
        <v>246</v>
      </c>
      <c r="N4730" s="64" t="s">
        <v>254</v>
      </c>
      <c r="O4730" s="64" t="s">
        <v>568</v>
      </c>
    </row>
    <row r="4731" spans="2:15" x14ac:dyDescent="0.3">
      <c r="B4731" t="s">
        <v>1536</v>
      </c>
      <c r="C4731" t="s">
        <v>12585</v>
      </c>
      <c r="D4731" t="s">
        <v>1690</v>
      </c>
      <c r="E4731" s="64">
        <v>0</v>
      </c>
      <c r="F4731" s="64">
        <v>0</v>
      </c>
      <c r="G4731" s="47">
        <v>39325</v>
      </c>
      <c r="H4731" s="71">
        <v>15.5</v>
      </c>
      <c r="I4731" s="64">
        <v>-1</v>
      </c>
      <c r="J4731" s="64" t="s">
        <v>1538</v>
      </c>
      <c r="K4731" s="64" t="s">
        <v>1535</v>
      </c>
      <c r="L4731" s="64" t="s">
        <v>1535</v>
      </c>
      <c r="M4731" s="64" t="s">
        <v>236</v>
      </c>
      <c r="N4731" s="64" t="s">
        <v>254</v>
      </c>
      <c r="O4731" s="64" t="s">
        <v>568</v>
      </c>
    </row>
    <row r="4732" spans="2:15" x14ac:dyDescent="0.3">
      <c r="B4732" t="s">
        <v>1536</v>
      </c>
      <c r="C4732" t="s">
        <v>12647</v>
      </c>
      <c r="D4732" t="s">
        <v>1697</v>
      </c>
      <c r="E4732" s="64">
        <v>2</v>
      </c>
      <c r="F4732" s="64">
        <v>4829.03</v>
      </c>
      <c r="G4732" s="47">
        <v>39325</v>
      </c>
      <c r="H4732" s="71">
        <v>15.5</v>
      </c>
      <c r="I4732" s="64">
        <v>-1</v>
      </c>
      <c r="J4732" s="64" t="s">
        <v>1538</v>
      </c>
      <c r="K4732" s="64" t="s">
        <v>1535</v>
      </c>
      <c r="L4732" s="64" t="s">
        <v>1535</v>
      </c>
      <c r="M4732" s="64" t="s">
        <v>236</v>
      </c>
      <c r="N4732" s="64" t="s">
        <v>254</v>
      </c>
      <c r="O4732" s="64" t="s">
        <v>568</v>
      </c>
    </row>
    <row r="4733" spans="2:15" x14ac:dyDescent="0.3">
      <c r="B4733" t="s">
        <v>1536</v>
      </c>
      <c r="C4733" t="s">
        <v>12693</v>
      </c>
      <c r="D4733" t="s">
        <v>2752</v>
      </c>
      <c r="E4733" s="64">
        <v>0</v>
      </c>
      <c r="F4733" s="64">
        <v>0</v>
      </c>
      <c r="G4733" s="47">
        <v>39325</v>
      </c>
      <c r="H4733" s="71">
        <v>15.5</v>
      </c>
      <c r="I4733" s="64">
        <v>-1</v>
      </c>
      <c r="J4733" s="64" t="s">
        <v>1538</v>
      </c>
      <c r="K4733" s="64" t="s">
        <v>1535</v>
      </c>
      <c r="L4733" s="64" t="s">
        <v>1535</v>
      </c>
      <c r="M4733" s="64" t="s">
        <v>246</v>
      </c>
      <c r="N4733" s="64" t="s">
        <v>254</v>
      </c>
      <c r="O4733" s="64" t="s">
        <v>568</v>
      </c>
    </row>
    <row r="4734" spans="2:15" x14ac:dyDescent="0.3">
      <c r="B4734" t="s">
        <v>1536</v>
      </c>
      <c r="C4734" t="s">
        <v>14407</v>
      </c>
      <c r="D4734" t="s">
        <v>1889</v>
      </c>
      <c r="E4734" s="64">
        <v>0</v>
      </c>
      <c r="F4734" s="64">
        <v>0</v>
      </c>
      <c r="G4734" s="47">
        <v>39310</v>
      </c>
      <c r="H4734" s="71">
        <v>15.5</v>
      </c>
      <c r="I4734" s="64">
        <v>-1</v>
      </c>
      <c r="J4734" s="64" t="s">
        <v>249</v>
      </c>
      <c r="K4734" s="64" t="s">
        <v>2160</v>
      </c>
      <c r="L4734" s="64" t="s">
        <v>3010</v>
      </c>
      <c r="M4734" s="64" t="s">
        <v>241</v>
      </c>
      <c r="N4734" s="64" t="s">
        <v>254</v>
      </c>
      <c r="O4734" s="64" t="s">
        <v>568</v>
      </c>
    </row>
    <row r="4735" spans="2:15" x14ac:dyDescent="0.3">
      <c r="B4735" t="s">
        <v>1536</v>
      </c>
      <c r="C4735" t="s">
        <v>14605</v>
      </c>
      <c r="D4735" t="s">
        <v>1673</v>
      </c>
      <c r="E4735" s="64">
        <v>1</v>
      </c>
      <c r="F4735" s="64">
        <v>4304.3900000000003</v>
      </c>
      <c r="G4735" s="47">
        <v>39321</v>
      </c>
      <c r="H4735" s="71">
        <v>15.5</v>
      </c>
      <c r="I4735" s="64">
        <v>-1</v>
      </c>
      <c r="J4735" s="64" t="s">
        <v>1538</v>
      </c>
      <c r="K4735" s="64" t="s">
        <v>2176</v>
      </c>
      <c r="L4735" s="64" t="s">
        <v>11288</v>
      </c>
      <c r="M4735" s="64" t="s">
        <v>246</v>
      </c>
      <c r="N4735" s="64" t="s">
        <v>254</v>
      </c>
      <c r="O4735" s="64" t="s">
        <v>568</v>
      </c>
    </row>
    <row r="4736" spans="2:15" x14ac:dyDescent="0.3">
      <c r="B4736" t="s">
        <v>1536</v>
      </c>
      <c r="C4736" t="s">
        <v>14901</v>
      </c>
      <c r="D4736" t="s">
        <v>2378</v>
      </c>
      <c r="E4736" s="64">
        <v>2</v>
      </c>
      <c r="F4736" s="64">
        <v>4693.88</v>
      </c>
      <c r="G4736" s="47">
        <v>39324</v>
      </c>
      <c r="H4736" s="71">
        <v>15.5</v>
      </c>
      <c r="I4736" s="64">
        <v>-1</v>
      </c>
      <c r="J4736" s="64" t="s">
        <v>249</v>
      </c>
      <c r="K4736" s="64" t="s">
        <v>2160</v>
      </c>
      <c r="L4736" s="64" t="s">
        <v>2936</v>
      </c>
      <c r="M4736" s="64" t="s">
        <v>236</v>
      </c>
      <c r="N4736" s="64" t="s">
        <v>254</v>
      </c>
      <c r="O4736" s="64" t="s">
        <v>568</v>
      </c>
    </row>
    <row r="4737" spans="2:15" x14ac:dyDescent="0.3">
      <c r="B4737" t="s">
        <v>1536</v>
      </c>
      <c r="C4737" t="s">
        <v>15563</v>
      </c>
      <c r="D4737" t="s">
        <v>1543</v>
      </c>
      <c r="E4737" s="64">
        <v>0</v>
      </c>
      <c r="F4737" s="64">
        <v>0</v>
      </c>
      <c r="G4737" s="47">
        <v>39325</v>
      </c>
      <c r="H4737" s="71">
        <v>15.5</v>
      </c>
      <c r="I4737" s="64">
        <v>-1</v>
      </c>
      <c r="J4737" s="64" t="s">
        <v>249</v>
      </c>
      <c r="K4737" s="64" t="s">
        <v>2160</v>
      </c>
      <c r="L4737" s="64" t="s">
        <v>2992</v>
      </c>
      <c r="M4737" s="64" t="s">
        <v>241</v>
      </c>
      <c r="N4737" s="64" t="s">
        <v>254</v>
      </c>
      <c r="O4737" s="64" t="s">
        <v>568</v>
      </c>
    </row>
    <row r="4738" spans="2:15" x14ac:dyDescent="0.3">
      <c r="B4738" t="s">
        <v>1536</v>
      </c>
      <c r="C4738" t="s">
        <v>15862</v>
      </c>
      <c r="D4738" t="s">
        <v>15863</v>
      </c>
      <c r="E4738" s="64">
        <v>1</v>
      </c>
      <c r="F4738" s="64">
        <v>1951.46</v>
      </c>
      <c r="G4738" s="47">
        <v>39321</v>
      </c>
      <c r="H4738" s="71">
        <v>15.5</v>
      </c>
      <c r="I4738" s="64">
        <v>-1</v>
      </c>
      <c r="J4738" s="64" t="s">
        <v>1538</v>
      </c>
      <c r="K4738" s="64" t="s">
        <v>2173</v>
      </c>
      <c r="L4738" s="64" t="s">
        <v>13818</v>
      </c>
      <c r="M4738" s="64" t="s">
        <v>239</v>
      </c>
      <c r="N4738" s="64" t="s">
        <v>254</v>
      </c>
      <c r="O4738" s="64" t="s">
        <v>568</v>
      </c>
    </row>
    <row r="4739" spans="2:15" x14ac:dyDescent="0.3">
      <c r="B4739" t="s">
        <v>1536</v>
      </c>
      <c r="C4739" t="s">
        <v>16573</v>
      </c>
      <c r="D4739" t="s">
        <v>13260</v>
      </c>
      <c r="E4739" s="64">
        <v>0</v>
      </c>
      <c r="F4739" s="64">
        <v>0</v>
      </c>
      <c r="G4739" s="47">
        <v>39311</v>
      </c>
      <c r="H4739" s="71">
        <v>15.5</v>
      </c>
      <c r="I4739" s="64">
        <v>-1</v>
      </c>
      <c r="J4739" s="64" t="s">
        <v>249</v>
      </c>
      <c r="K4739" s="64" t="s">
        <v>2173</v>
      </c>
      <c r="L4739" s="64" t="s">
        <v>16574</v>
      </c>
      <c r="M4739" s="64" t="s">
        <v>241</v>
      </c>
      <c r="N4739" s="64" t="s">
        <v>254</v>
      </c>
      <c r="O4739" s="64" t="s">
        <v>568</v>
      </c>
    </row>
    <row r="4740" spans="2:15" x14ac:dyDescent="0.3">
      <c r="B4740" t="s">
        <v>1536</v>
      </c>
      <c r="C4740" t="s">
        <v>16605</v>
      </c>
      <c r="D4740" t="s">
        <v>1680</v>
      </c>
      <c r="E4740" s="64">
        <v>0</v>
      </c>
      <c r="F4740" s="64">
        <v>0</v>
      </c>
      <c r="G4740" s="47">
        <v>39302</v>
      </c>
      <c r="H4740" s="71">
        <v>15.5</v>
      </c>
      <c r="I4740" s="64">
        <v>-1</v>
      </c>
      <c r="J4740" s="64" t="s">
        <v>249</v>
      </c>
      <c r="K4740" s="64" t="s">
        <v>2173</v>
      </c>
      <c r="L4740" s="64" t="s">
        <v>15779</v>
      </c>
      <c r="M4740" s="64" t="s">
        <v>236</v>
      </c>
      <c r="N4740" s="64" t="s">
        <v>254</v>
      </c>
      <c r="O4740" s="64" t="s">
        <v>568</v>
      </c>
    </row>
    <row r="4741" spans="2:15" x14ac:dyDescent="0.3">
      <c r="B4741" t="s">
        <v>1536</v>
      </c>
      <c r="C4741" t="s">
        <v>16618</v>
      </c>
      <c r="D4741" t="s">
        <v>1477</v>
      </c>
      <c r="E4741" s="64">
        <v>0</v>
      </c>
      <c r="F4741" s="64">
        <v>0</v>
      </c>
      <c r="G4741" s="47">
        <v>39323</v>
      </c>
      <c r="H4741" s="71">
        <v>15.5</v>
      </c>
      <c r="I4741" s="64">
        <v>-1</v>
      </c>
      <c r="J4741" s="64" t="s">
        <v>249</v>
      </c>
      <c r="K4741" s="64" t="s">
        <v>2160</v>
      </c>
      <c r="L4741" s="64" t="s">
        <v>3939</v>
      </c>
      <c r="M4741" s="64" t="s">
        <v>239</v>
      </c>
      <c r="N4741" s="64" t="s">
        <v>254</v>
      </c>
      <c r="O4741" s="64" t="s">
        <v>568</v>
      </c>
    </row>
    <row r="4742" spans="2:15" x14ac:dyDescent="0.3">
      <c r="B4742" t="s">
        <v>1536</v>
      </c>
      <c r="C4742" t="s">
        <v>17151</v>
      </c>
      <c r="D4742" t="s">
        <v>457</v>
      </c>
      <c r="E4742" s="64">
        <v>0</v>
      </c>
      <c r="F4742" s="64">
        <v>0</v>
      </c>
      <c r="G4742" s="47">
        <v>39319</v>
      </c>
      <c r="H4742" s="71">
        <v>15.5</v>
      </c>
      <c r="I4742" s="64">
        <v>-1</v>
      </c>
      <c r="J4742" s="64" t="s">
        <v>1538</v>
      </c>
      <c r="K4742" s="64" t="s">
        <v>1535</v>
      </c>
      <c r="L4742" s="64" t="s">
        <v>1535</v>
      </c>
      <c r="M4742" s="64" t="s">
        <v>236</v>
      </c>
      <c r="N4742" s="64" t="s">
        <v>254</v>
      </c>
      <c r="O4742" s="64" t="s">
        <v>568</v>
      </c>
    </row>
    <row r="4743" spans="2:15" x14ac:dyDescent="0.3">
      <c r="B4743" t="s">
        <v>1536</v>
      </c>
      <c r="C4743" t="s">
        <v>17193</v>
      </c>
      <c r="D4743" t="s">
        <v>2748</v>
      </c>
      <c r="E4743" s="64">
        <v>0</v>
      </c>
      <c r="F4743" s="64">
        <v>0</v>
      </c>
      <c r="G4743" s="47">
        <v>39324</v>
      </c>
      <c r="H4743" s="71">
        <v>15.5</v>
      </c>
      <c r="I4743" s="64">
        <v>-1</v>
      </c>
      <c r="J4743" s="64" t="s">
        <v>1538</v>
      </c>
      <c r="K4743" s="64" t="s">
        <v>1535</v>
      </c>
      <c r="L4743" s="64" t="s">
        <v>1535</v>
      </c>
      <c r="M4743" s="64" t="s">
        <v>242</v>
      </c>
      <c r="N4743" s="64" t="s">
        <v>254</v>
      </c>
      <c r="O4743" s="64" t="s">
        <v>568</v>
      </c>
    </row>
    <row r="4744" spans="2:15" x14ac:dyDescent="0.3">
      <c r="B4744" t="s">
        <v>1536</v>
      </c>
      <c r="C4744" t="s">
        <v>14900</v>
      </c>
      <c r="D4744" t="s">
        <v>1619</v>
      </c>
      <c r="E4744" s="64">
        <v>0</v>
      </c>
      <c r="F4744" s="64">
        <v>0</v>
      </c>
      <c r="G4744" s="47">
        <v>39290</v>
      </c>
      <c r="H4744" s="71">
        <v>15.583333333333334</v>
      </c>
      <c r="I4744" s="64">
        <v>-1</v>
      </c>
      <c r="J4744" s="64" t="s">
        <v>1538</v>
      </c>
      <c r="K4744" s="64" t="s">
        <v>2160</v>
      </c>
      <c r="L4744" s="64" t="s">
        <v>4235</v>
      </c>
      <c r="M4744" s="64" t="s">
        <v>236</v>
      </c>
      <c r="N4744" s="64" t="s">
        <v>254</v>
      </c>
      <c r="O4744" s="64" t="s">
        <v>568</v>
      </c>
    </row>
    <row r="4745" spans="2:15" x14ac:dyDescent="0.3">
      <c r="B4745" t="s">
        <v>1536</v>
      </c>
      <c r="C4745" t="s">
        <v>14999</v>
      </c>
      <c r="D4745" t="s">
        <v>1724</v>
      </c>
      <c r="E4745" s="64">
        <v>1</v>
      </c>
      <c r="F4745" s="64">
        <v>4304.3900000000003</v>
      </c>
      <c r="G4745" s="47">
        <v>39281</v>
      </c>
      <c r="H4745" s="71">
        <v>15.583333333333334</v>
      </c>
      <c r="I4745" s="64">
        <v>-1</v>
      </c>
      <c r="J4745" s="64" t="s">
        <v>249</v>
      </c>
      <c r="K4745" s="64" t="s">
        <v>2160</v>
      </c>
      <c r="L4745" s="64" t="s">
        <v>15000</v>
      </c>
      <c r="M4745" s="64" t="s">
        <v>242</v>
      </c>
      <c r="N4745" s="64" t="s">
        <v>254</v>
      </c>
      <c r="O4745" s="64" t="s">
        <v>568</v>
      </c>
    </row>
    <row r="4746" spans="2:15" x14ac:dyDescent="0.3">
      <c r="B4746" t="s">
        <v>1536</v>
      </c>
      <c r="C4746" t="s">
        <v>15048</v>
      </c>
      <c r="D4746" t="s">
        <v>1459</v>
      </c>
      <c r="E4746" s="64">
        <v>0</v>
      </c>
      <c r="F4746" s="64">
        <v>0</v>
      </c>
      <c r="G4746" s="47">
        <v>39281</v>
      </c>
      <c r="H4746" s="71">
        <v>15.583333333333334</v>
      </c>
      <c r="I4746" s="64">
        <v>-1</v>
      </c>
      <c r="J4746" s="64" t="s">
        <v>249</v>
      </c>
      <c r="K4746" s="64" t="s">
        <v>2160</v>
      </c>
      <c r="L4746" s="64" t="s">
        <v>4235</v>
      </c>
      <c r="M4746" s="64" t="s">
        <v>246</v>
      </c>
      <c r="N4746" s="64" t="s">
        <v>254</v>
      </c>
      <c r="O4746" s="64" t="s">
        <v>568</v>
      </c>
    </row>
    <row r="4747" spans="2:15" x14ac:dyDescent="0.3">
      <c r="B4747" t="s">
        <v>1536</v>
      </c>
      <c r="C4747" t="s">
        <v>15288</v>
      </c>
      <c r="D4747" t="s">
        <v>1432</v>
      </c>
      <c r="E4747" s="64">
        <v>0</v>
      </c>
      <c r="F4747" s="64">
        <v>0</v>
      </c>
      <c r="G4747" s="47">
        <v>39292</v>
      </c>
      <c r="H4747" s="71">
        <v>15.583333333333334</v>
      </c>
      <c r="I4747" s="64">
        <v>-1</v>
      </c>
      <c r="J4747" s="64" t="s">
        <v>1538</v>
      </c>
      <c r="K4747" s="64" t="s">
        <v>2160</v>
      </c>
      <c r="L4747" s="64" t="s">
        <v>4235</v>
      </c>
      <c r="M4747" s="64" t="s">
        <v>236</v>
      </c>
      <c r="N4747" s="64" t="s">
        <v>254</v>
      </c>
      <c r="O4747" s="64" t="s">
        <v>568</v>
      </c>
    </row>
    <row r="4748" spans="2:15" x14ac:dyDescent="0.3">
      <c r="B4748" t="s">
        <v>1536</v>
      </c>
      <c r="C4748" t="s">
        <v>15384</v>
      </c>
      <c r="D4748" t="s">
        <v>1452</v>
      </c>
      <c r="E4748" s="64">
        <v>0</v>
      </c>
      <c r="F4748" s="64">
        <v>0</v>
      </c>
      <c r="G4748" s="47">
        <v>39265</v>
      </c>
      <c r="H4748" s="71">
        <v>15.583333333333334</v>
      </c>
      <c r="I4748" s="64">
        <v>-1</v>
      </c>
      <c r="J4748" s="64" t="s">
        <v>1538</v>
      </c>
      <c r="K4748" s="64" t="s">
        <v>2176</v>
      </c>
      <c r="L4748" s="64" t="s">
        <v>15385</v>
      </c>
      <c r="M4748" s="64" t="s">
        <v>241</v>
      </c>
      <c r="N4748" s="64" t="s">
        <v>254</v>
      </c>
      <c r="O4748" s="64" t="s">
        <v>568</v>
      </c>
    </row>
    <row r="4749" spans="2:15" x14ac:dyDescent="0.3">
      <c r="B4749" t="s">
        <v>1536</v>
      </c>
      <c r="C4749" t="s">
        <v>15452</v>
      </c>
      <c r="D4749" t="s">
        <v>1730</v>
      </c>
      <c r="E4749" s="64">
        <v>1</v>
      </c>
      <c r="F4749" s="64">
        <v>989.11</v>
      </c>
      <c r="G4749" s="47">
        <v>39294</v>
      </c>
      <c r="H4749" s="71">
        <v>15.583333333333334</v>
      </c>
      <c r="I4749" s="64">
        <v>-1</v>
      </c>
      <c r="J4749" s="64" t="s">
        <v>249</v>
      </c>
      <c r="K4749" s="64" t="s">
        <v>2173</v>
      </c>
      <c r="L4749" s="64" t="s">
        <v>4253</v>
      </c>
      <c r="M4749" s="64" t="s">
        <v>236</v>
      </c>
      <c r="N4749" s="64" t="s">
        <v>254</v>
      </c>
      <c r="O4749" s="64" t="s">
        <v>568</v>
      </c>
    </row>
    <row r="4750" spans="2:15" x14ac:dyDescent="0.3">
      <c r="B4750" t="s">
        <v>1536</v>
      </c>
      <c r="C4750" t="s">
        <v>15741</v>
      </c>
      <c r="D4750" t="s">
        <v>2740</v>
      </c>
      <c r="E4750" s="64">
        <v>0</v>
      </c>
      <c r="F4750" s="64">
        <v>0</v>
      </c>
      <c r="G4750" s="47">
        <v>39287</v>
      </c>
      <c r="H4750" s="71">
        <v>15.583333333333334</v>
      </c>
      <c r="I4750" s="64">
        <v>-1</v>
      </c>
      <c r="J4750" s="64" t="s">
        <v>1538</v>
      </c>
      <c r="K4750" s="64" t="s">
        <v>2160</v>
      </c>
      <c r="L4750" s="64" t="s">
        <v>13951</v>
      </c>
      <c r="M4750" s="64" t="s">
        <v>236</v>
      </c>
      <c r="N4750" s="64" t="s">
        <v>254</v>
      </c>
      <c r="O4750" s="64" t="s">
        <v>568</v>
      </c>
    </row>
    <row r="4751" spans="2:15" x14ac:dyDescent="0.3">
      <c r="B4751" t="s">
        <v>1536</v>
      </c>
      <c r="C4751" t="s">
        <v>15767</v>
      </c>
      <c r="D4751" t="s">
        <v>1608</v>
      </c>
      <c r="E4751" s="64">
        <v>1</v>
      </c>
      <c r="F4751" s="64">
        <v>2806.56</v>
      </c>
      <c r="G4751" s="47">
        <v>39287</v>
      </c>
      <c r="H4751" s="71">
        <v>15.583333333333334</v>
      </c>
      <c r="I4751" s="64">
        <v>-1</v>
      </c>
      <c r="J4751" s="64" t="s">
        <v>1538</v>
      </c>
      <c r="K4751" s="64" t="s">
        <v>2160</v>
      </c>
      <c r="L4751" s="64" t="s">
        <v>12861</v>
      </c>
      <c r="M4751" s="64" t="s">
        <v>242</v>
      </c>
      <c r="N4751" s="64" t="s">
        <v>254</v>
      </c>
      <c r="O4751" s="64" t="s">
        <v>568</v>
      </c>
    </row>
    <row r="4752" spans="2:15" x14ac:dyDescent="0.3">
      <c r="B4752" t="s">
        <v>1536</v>
      </c>
      <c r="C4752" t="s">
        <v>11371</v>
      </c>
      <c r="D4752" t="s">
        <v>2516</v>
      </c>
      <c r="E4752" s="64">
        <v>0</v>
      </c>
      <c r="F4752" s="64">
        <v>0</v>
      </c>
      <c r="G4752" s="47">
        <v>39290</v>
      </c>
      <c r="H4752" s="71">
        <v>15.583333333333334</v>
      </c>
      <c r="I4752" s="64">
        <v>130721</v>
      </c>
      <c r="J4752" s="64" t="s">
        <v>1538</v>
      </c>
      <c r="K4752" s="64" t="s">
        <v>2160</v>
      </c>
      <c r="L4752" s="64" t="s">
        <v>2992</v>
      </c>
      <c r="M4752" s="64" t="s">
        <v>246</v>
      </c>
      <c r="N4752" s="64" t="s">
        <v>254</v>
      </c>
      <c r="O4752" s="64" t="s">
        <v>568</v>
      </c>
    </row>
    <row r="4753" spans="2:15" x14ac:dyDescent="0.3">
      <c r="B4753" t="s">
        <v>1546</v>
      </c>
      <c r="C4753" t="s">
        <v>11657</v>
      </c>
      <c r="D4753" t="s">
        <v>2170</v>
      </c>
      <c r="E4753" s="64">
        <v>0</v>
      </c>
      <c r="F4753" s="64">
        <v>0</v>
      </c>
      <c r="G4753" s="47">
        <v>39283</v>
      </c>
      <c r="H4753" s="71">
        <v>15.583333333333334</v>
      </c>
      <c r="I4753" s="64">
        <v>235164</v>
      </c>
      <c r="J4753" s="64" t="s">
        <v>249</v>
      </c>
      <c r="K4753" s="64" t="s">
        <v>2160</v>
      </c>
      <c r="L4753" s="64" t="s">
        <v>11658</v>
      </c>
      <c r="M4753" s="64" t="s">
        <v>242</v>
      </c>
      <c r="N4753" s="64" t="s">
        <v>254</v>
      </c>
      <c r="O4753" s="64" t="s">
        <v>568</v>
      </c>
    </row>
    <row r="4754" spans="2:15" x14ac:dyDescent="0.3">
      <c r="B4754" t="s">
        <v>1536</v>
      </c>
      <c r="C4754" t="s">
        <v>16575</v>
      </c>
      <c r="D4754" t="s">
        <v>1919</v>
      </c>
      <c r="E4754" s="64">
        <v>1</v>
      </c>
      <c r="F4754" s="64">
        <v>4300.55</v>
      </c>
      <c r="G4754" s="47">
        <v>39292</v>
      </c>
      <c r="H4754" s="71">
        <v>15.583333333333334</v>
      </c>
      <c r="I4754" s="64">
        <v>-1</v>
      </c>
      <c r="J4754" s="64" t="s">
        <v>1538</v>
      </c>
      <c r="K4754" s="64" t="s">
        <v>2160</v>
      </c>
      <c r="L4754" s="64" t="s">
        <v>4634</v>
      </c>
      <c r="M4754" s="64" t="s">
        <v>242</v>
      </c>
      <c r="N4754" s="64" t="s">
        <v>254</v>
      </c>
      <c r="O4754" s="64" t="s">
        <v>568</v>
      </c>
    </row>
    <row r="4755" spans="2:15" x14ac:dyDescent="0.3">
      <c r="B4755" t="s">
        <v>1536</v>
      </c>
      <c r="C4755" t="s">
        <v>16697</v>
      </c>
      <c r="D4755" t="s">
        <v>1402</v>
      </c>
      <c r="E4755" s="64">
        <v>0</v>
      </c>
      <c r="F4755" s="64">
        <v>0</v>
      </c>
      <c r="G4755" s="47">
        <v>39289</v>
      </c>
      <c r="H4755" s="71">
        <v>15.583333333333334</v>
      </c>
      <c r="I4755" s="64">
        <v>-1</v>
      </c>
      <c r="J4755" s="64" t="s">
        <v>1538</v>
      </c>
      <c r="K4755" s="64" t="s">
        <v>2160</v>
      </c>
      <c r="L4755" s="64" t="s">
        <v>3939</v>
      </c>
      <c r="M4755" s="64" t="s">
        <v>236</v>
      </c>
      <c r="N4755" s="64" t="s">
        <v>254</v>
      </c>
      <c r="O4755" s="64" t="s">
        <v>568</v>
      </c>
    </row>
    <row r="4756" spans="2:15" x14ac:dyDescent="0.3">
      <c r="B4756" t="s">
        <v>1536</v>
      </c>
      <c r="C4756" t="s">
        <v>16792</v>
      </c>
      <c r="D4756" t="s">
        <v>1735</v>
      </c>
      <c r="E4756" s="64">
        <v>0</v>
      </c>
      <c r="F4756" s="64">
        <v>0</v>
      </c>
      <c r="G4756" s="47">
        <v>39294</v>
      </c>
      <c r="H4756" s="71">
        <v>15.583333333333334</v>
      </c>
      <c r="I4756" s="64">
        <v>-1</v>
      </c>
      <c r="J4756" s="64" t="s">
        <v>1538</v>
      </c>
      <c r="K4756" s="64" t="s">
        <v>1535</v>
      </c>
      <c r="L4756" s="64" t="s">
        <v>1535</v>
      </c>
      <c r="M4756" s="64" t="s">
        <v>241</v>
      </c>
      <c r="N4756" s="64" t="s">
        <v>254</v>
      </c>
      <c r="O4756" s="64" t="s">
        <v>568</v>
      </c>
    </row>
    <row r="4757" spans="2:15" x14ac:dyDescent="0.3">
      <c r="B4757" t="s">
        <v>1536</v>
      </c>
      <c r="C4757" t="s">
        <v>17361</v>
      </c>
      <c r="D4757" t="s">
        <v>17321</v>
      </c>
      <c r="E4757" s="64">
        <v>0</v>
      </c>
      <c r="F4757" s="64">
        <v>0</v>
      </c>
      <c r="G4757" s="47">
        <v>39294</v>
      </c>
      <c r="H4757" s="71">
        <v>15.583333333333334</v>
      </c>
      <c r="I4757" s="64">
        <v>-1</v>
      </c>
      <c r="J4757" s="64" t="s">
        <v>1538</v>
      </c>
      <c r="K4757" s="64" t="s">
        <v>1535</v>
      </c>
      <c r="L4757" s="64" t="s">
        <v>1535</v>
      </c>
      <c r="M4757" s="64" t="s">
        <v>236</v>
      </c>
      <c r="N4757" s="64" t="s">
        <v>254</v>
      </c>
      <c r="O4757" s="64" t="s">
        <v>568</v>
      </c>
    </row>
    <row r="4758" spans="2:15" x14ac:dyDescent="0.3">
      <c r="B4758" t="s">
        <v>1536</v>
      </c>
      <c r="C4758" t="s">
        <v>17561</v>
      </c>
      <c r="D4758" t="s">
        <v>1693</v>
      </c>
      <c r="E4758" s="64">
        <v>0</v>
      </c>
      <c r="F4758" s="64">
        <v>0</v>
      </c>
      <c r="G4758" s="47">
        <v>39288</v>
      </c>
      <c r="H4758" s="71">
        <v>15.583333333333334</v>
      </c>
      <c r="I4758" s="64">
        <v>-1</v>
      </c>
      <c r="J4758" s="64" t="s">
        <v>249</v>
      </c>
      <c r="K4758" s="64" t="s">
        <v>1535</v>
      </c>
      <c r="L4758" s="64" t="s">
        <v>1535</v>
      </c>
      <c r="M4758" s="64" t="s">
        <v>242</v>
      </c>
      <c r="N4758" s="64" t="s">
        <v>254</v>
      </c>
      <c r="O4758" s="64" t="s">
        <v>568</v>
      </c>
    </row>
    <row r="4759" spans="2:15" x14ac:dyDescent="0.3">
      <c r="B4759" t="s">
        <v>1536</v>
      </c>
      <c r="C4759" t="s">
        <v>17608</v>
      </c>
      <c r="D4759" t="s">
        <v>1683</v>
      </c>
      <c r="E4759" s="64">
        <v>0</v>
      </c>
      <c r="F4759" s="64">
        <v>0</v>
      </c>
      <c r="G4759" s="47">
        <v>39265</v>
      </c>
      <c r="H4759" s="71">
        <v>15.583333333333334</v>
      </c>
      <c r="I4759" s="64">
        <v>-1</v>
      </c>
      <c r="J4759" s="64" t="s">
        <v>1538</v>
      </c>
      <c r="K4759" s="64" t="s">
        <v>1535</v>
      </c>
      <c r="L4759" s="64" t="s">
        <v>1535</v>
      </c>
      <c r="M4759" s="64" t="s">
        <v>236</v>
      </c>
      <c r="N4759" s="64" t="s">
        <v>254</v>
      </c>
      <c r="O4759" s="64" t="s">
        <v>568</v>
      </c>
    </row>
    <row r="4760" spans="2:15" x14ac:dyDescent="0.3">
      <c r="B4760" t="s">
        <v>1536</v>
      </c>
      <c r="C4760" t="s">
        <v>17641</v>
      </c>
      <c r="D4760" t="s">
        <v>506</v>
      </c>
      <c r="E4760" s="64">
        <v>1</v>
      </c>
      <c r="F4760" s="64">
        <v>1152.83</v>
      </c>
      <c r="G4760" s="47">
        <v>39293</v>
      </c>
      <c r="H4760" s="71">
        <v>15.583333333333334</v>
      </c>
      <c r="I4760" s="64">
        <v>-1</v>
      </c>
      <c r="J4760" s="64" t="s">
        <v>1538</v>
      </c>
      <c r="K4760" s="64" t="s">
        <v>1535</v>
      </c>
      <c r="L4760" s="64" t="s">
        <v>1535</v>
      </c>
      <c r="M4760" s="64" t="s">
        <v>242</v>
      </c>
      <c r="N4760" s="64" t="s">
        <v>254</v>
      </c>
      <c r="O4760" s="64" t="s">
        <v>568</v>
      </c>
    </row>
    <row r="4761" spans="2:15" x14ac:dyDescent="0.3">
      <c r="B4761" t="s">
        <v>1536</v>
      </c>
      <c r="C4761" t="s">
        <v>12755</v>
      </c>
      <c r="D4761" t="s">
        <v>363</v>
      </c>
      <c r="E4761" s="64">
        <v>0</v>
      </c>
      <c r="F4761" s="64">
        <v>0</v>
      </c>
      <c r="G4761" s="47">
        <v>39246</v>
      </c>
      <c r="H4761" s="71">
        <v>15.666666666666666</v>
      </c>
      <c r="I4761" s="64">
        <v>-1</v>
      </c>
      <c r="J4761" s="64" t="s">
        <v>249</v>
      </c>
      <c r="K4761" s="64" t="s">
        <v>1535</v>
      </c>
      <c r="L4761" s="64" t="s">
        <v>1535</v>
      </c>
      <c r="M4761" s="64" t="s">
        <v>242</v>
      </c>
      <c r="N4761" s="64" t="s">
        <v>254</v>
      </c>
      <c r="O4761" s="64" t="s">
        <v>568</v>
      </c>
    </row>
    <row r="4762" spans="2:15" x14ac:dyDescent="0.3">
      <c r="B4762" t="s">
        <v>1536</v>
      </c>
      <c r="C4762" t="s">
        <v>12818</v>
      </c>
      <c r="D4762" t="s">
        <v>1721</v>
      </c>
      <c r="E4762" s="64">
        <v>0</v>
      </c>
      <c r="F4762" s="64">
        <v>0</v>
      </c>
      <c r="G4762" s="47">
        <v>39263</v>
      </c>
      <c r="H4762" s="71">
        <v>15.666666666666666</v>
      </c>
      <c r="I4762" s="64">
        <v>-1</v>
      </c>
      <c r="J4762" s="64" t="s">
        <v>1538</v>
      </c>
      <c r="K4762" s="64" t="s">
        <v>1535</v>
      </c>
      <c r="L4762" s="64" t="s">
        <v>1535</v>
      </c>
      <c r="M4762" s="64" t="s">
        <v>236</v>
      </c>
      <c r="N4762" s="64" t="s">
        <v>254</v>
      </c>
      <c r="O4762" s="64" t="s">
        <v>568</v>
      </c>
    </row>
    <row r="4763" spans="2:15" x14ac:dyDescent="0.3">
      <c r="B4763" t="s">
        <v>1536</v>
      </c>
      <c r="C4763" t="s">
        <v>12111</v>
      </c>
      <c r="D4763" t="s">
        <v>2208</v>
      </c>
      <c r="E4763" s="64">
        <v>0</v>
      </c>
      <c r="F4763" s="64">
        <v>0</v>
      </c>
      <c r="G4763" s="47">
        <v>39245</v>
      </c>
      <c r="H4763" s="71">
        <v>15.666666666666666</v>
      </c>
      <c r="I4763" s="64">
        <v>151316</v>
      </c>
      <c r="J4763" s="64" t="s">
        <v>249</v>
      </c>
      <c r="K4763" s="64" t="s">
        <v>2173</v>
      </c>
      <c r="L4763" s="64" t="s">
        <v>11831</v>
      </c>
      <c r="M4763" s="64" t="s">
        <v>242</v>
      </c>
      <c r="N4763" s="64" t="s">
        <v>254</v>
      </c>
      <c r="O4763" s="64" t="s">
        <v>568</v>
      </c>
    </row>
    <row r="4764" spans="2:15" x14ac:dyDescent="0.3">
      <c r="B4764" t="s">
        <v>1536</v>
      </c>
      <c r="C4764" t="s">
        <v>13905</v>
      </c>
      <c r="D4764" t="s">
        <v>2522</v>
      </c>
      <c r="E4764" s="64">
        <v>2</v>
      </c>
      <c r="F4764" s="64">
        <v>8740.09</v>
      </c>
      <c r="G4764" s="47">
        <v>39260</v>
      </c>
      <c r="H4764" s="71">
        <v>15.666666666666666</v>
      </c>
      <c r="I4764" s="64">
        <v>-1</v>
      </c>
      <c r="J4764" s="64" t="s">
        <v>249</v>
      </c>
      <c r="K4764" s="64" t="s">
        <v>2160</v>
      </c>
      <c r="L4764" s="64" t="s">
        <v>2936</v>
      </c>
      <c r="M4764" s="64" t="s">
        <v>236</v>
      </c>
      <c r="N4764" s="64" t="s">
        <v>254</v>
      </c>
      <c r="O4764" s="64" t="s">
        <v>568</v>
      </c>
    </row>
    <row r="4765" spans="2:15" x14ac:dyDescent="0.3">
      <c r="B4765" t="s">
        <v>1536</v>
      </c>
      <c r="C4765" t="s">
        <v>14915</v>
      </c>
      <c r="D4765" t="s">
        <v>422</v>
      </c>
      <c r="E4765" s="64">
        <v>0</v>
      </c>
      <c r="F4765" s="64">
        <v>0</v>
      </c>
      <c r="G4765" s="47">
        <v>39259</v>
      </c>
      <c r="H4765" s="71">
        <v>15.666666666666666</v>
      </c>
      <c r="I4765" s="64">
        <v>-1</v>
      </c>
      <c r="J4765" s="64" t="s">
        <v>249</v>
      </c>
      <c r="K4765" s="64" t="s">
        <v>2173</v>
      </c>
      <c r="L4765" s="64" t="s">
        <v>4235</v>
      </c>
      <c r="M4765" s="64" t="s">
        <v>242</v>
      </c>
      <c r="N4765" s="64" t="s">
        <v>254</v>
      </c>
      <c r="O4765" s="64" t="s">
        <v>568</v>
      </c>
    </row>
    <row r="4766" spans="2:15" x14ac:dyDescent="0.3">
      <c r="B4766" t="s">
        <v>1536</v>
      </c>
      <c r="C4766" t="s">
        <v>15242</v>
      </c>
      <c r="D4766" t="s">
        <v>15243</v>
      </c>
      <c r="E4766" s="64">
        <v>1</v>
      </c>
      <c r="F4766" s="64">
        <v>4304.3900000000003</v>
      </c>
      <c r="G4766" s="47">
        <v>39259</v>
      </c>
      <c r="H4766" s="71">
        <v>15.666666666666666</v>
      </c>
      <c r="I4766" s="64">
        <v>-1</v>
      </c>
      <c r="J4766" s="64" t="s">
        <v>249</v>
      </c>
      <c r="K4766" s="64" t="s">
        <v>2160</v>
      </c>
      <c r="L4766" s="64" t="s">
        <v>12861</v>
      </c>
      <c r="M4766" s="64" t="s">
        <v>241</v>
      </c>
      <c r="N4766" s="64" t="s">
        <v>254</v>
      </c>
      <c r="O4766" s="64" t="s">
        <v>568</v>
      </c>
    </row>
    <row r="4767" spans="2:15" x14ac:dyDescent="0.3">
      <c r="B4767" t="s">
        <v>1536</v>
      </c>
      <c r="C4767" t="s">
        <v>15761</v>
      </c>
      <c r="D4767" t="s">
        <v>1406</v>
      </c>
      <c r="E4767" s="64">
        <v>0</v>
      </c>
      <c r="F4767" s="64">
        <v>0</v>
      </c>
      <c r="G4767" s="47">
        <v>39254</v>
      </c>
      <c r="H4767" s="71">
        <v>15.666666666666666</v>
      </c>
      <c r="I4767" s="64">
        <v>-1</v>
      </c>
      <c r="J4767" s="64" t="s">
        <v>1538</v>
      </c>
      <c r="K4767" s="64" t="s">
        <v>2160</v>
      </c>
      <c r="L4767" s="64" t="s">
        <v>2971</v>
      </c>
      <c r="M4767" s="64" t="s">
        <v>246</v>
      </c>
      <c r="N4767" s="64" t="s">
        <v>254</v>
      </c>
      <c r="O4767" s="64" t="s">
        <v>568</v>
      </c>
    </row>
    <row r="4768" spans="2:15" x14ac:dyDescent="0.3">
      <c r="B4768" t="s">
        <v>1536</v>
      </c>
      <c r="C4768" t="s">
        <v>16067</v>
      </c>
      <c r="D4768" t="s">
        <v>2390</v>
      </c>
      <c r="E4768" s="64">
        <v>0</v>
      </c>
      <c r="F4768" s="64">
        <v>0</v>
      </c>
      <c r="G4768" s="47">
        <v>39259</v>
      </c>
      <c r="H4768" s="71">
        <v>15.666666666666666</v>
      </c>
      <c r="I4768" s="64">
        <v>-1</v>
      </c>
      <c r="J4768" s="64" t="s">
        <v>249</v>
      </c>
      <c r="K4768" s="64" t="s">
        <v>2160</v>
      </c>
      <c r="L4768" s="64" t="s">
        <v>7837</v>
      </c>
      <c r="M4768" s="64" t="s">
        <v>239</v>
      </c>
      <c r="N4768" s="64" t="s">
        <v>254</v>
      </c>
      <c r="O4768" s="64" t="s">
        <v>568</v>
      </c>
    </row>
    <row r="4769" spans="2:15" x14ac:dyDescent="0.3">
      <c r="B4769" t="s">
        <v>1536</v>
      </c>
      <c r="C4769" t="s">
        <v>16817</v>
      </c>
      <c r="D4769" t="s">
        <v>428</v>
      </c>
      <c r="E4769" s="64">
        <v>0</v>
      </c>
      <c r="F4769" s="64">
        <v>0</v>
      </c>
      <c r="G4769" s="47">
        <v>39242</v>
      </c>
      <c r="H4769" s="71">
        <v>15.666666666666666</v>
      </c>
      <c r="I4769" s="64">
        <v>-1</v>
      </c>
      <c r="J4769" s="64" t="s">
        <v>249</v>
      </c>
      <c r="K4769" s="64" t="s">
        <v>1535</v>
      </c>
      <c r="L4769" s="64" t="s">
        <v>1535</v>
      </c>
      <c r="M4769" s="64" t="s">
        <v>241</v>
      </c>
      <c r="N4769" s="64" t="s">
        <v>254</v>
      </c>
      <c r="O4769" s="64" t="s">
        <v>568</v>
      </c>
    </row>
    <row r="4770" spans="2:15" x14ac:dyDescent="0.3">
      <c r="B4770" t="s">
        <v>1536</v>
      </c>
      <c r="C4770" t="s">
        <v>17592</v>
      </c>
      <c r="D4770" t="s">
        <v>501</v>
      </c>
      <c r="E4770" s="64">
        <v>0</v>
      </c>
      <c r="F4770" s="64">
        <v>0</v>
      </c>
      <c r="G4770" s="47">
        <v>39248</v>
      </c>
      <c r="H4770" s="71">
        <v>15.666666666666666</v>
      </c>
      <c r="I4770" s="64">
        <v>-1</v>
      </c>
      <c r="J4770" s="64" t="s">
        <v>249</v>
      </c>
      <c r="K4770" s="64" t="s">
        <v>1535</v>
      </c>
      <c r="L4770" s="64" t="s">
        <v>1535</v>
      </c>
      <c r="M4770" s="64" t="s">
        <v>236</v>
      </c>
      <c r="N4770" s="64" t="s">
        <v>254</v>
      </c>
      <c r="O4770" s="64" t="s">
        <v>568</v>
      </c>
    </row>
    <row r="4771" spans="2:15" x14ac:dyDescent="0.3">
      <c r="B4771" t="s">
        <v>1536</v>
      </c>
      <c r="C4771" t="s">
        <v>17647</v>
      </c>
      <c r="D4771" t="s">
        <v>456</v>
      </c>
      <c r="E4771" s="64">
        <v>0</v>
      </c>
      <c r="F4771" s="64">
        <v>0</v>
      </c>
      <c r="G4771" s="47">
        <v>39240</v>
      </c>
      <c r="H4771" s="71">
        <v>15.666666666666666</v>
      </c>
      <c r="I4771" s="64">
        <v>-1</v>
      </c>
      <c r="J4771" s="64" t="s">
        <v>249</v>
      </c>
      <c r="K4771" s="64" t="s">
        <v>1535</v>
      </c>
      <c r="L4771" s="64" t="s">
        <v>1535</v>
      </c>
      <c r="M4771" s="64" t="s">
        <v>236</v>
      </c>
      <c r="N4771" s="64" t="s">
        <v>254</v>
      </c>
      <c r="O4771" s="64" t="s">
        <v>568</v>
      </c>
    </row>
    <row r="4772" spans="2:15" x14ac:dyDescent="0.3">
      <c r="B4772" t="s">
        <v>1536</v>
      </c>
      <c r="C4772" t="s">
        <v>12834</v>
      </c>
      <c r="D4772" t="s">
        <v>275</v>
      </c>
      <c r="E4772" s="64">
        <v>1</v>
      </c>
      <c r="F4772" s="64">
        <v>2806.56</v>
      </c>
      <c r="G4772" s="47">
        <v>39233</v>
      </c>
      <c r="H4772" s="71">
        <v>15.75</v>
      </c>
      <c r="I4772" s="64">
        <v>-1</v>
      </c>
      <c r="J4772" s="64" t="s">
        <v>1538</v>
      </c>
      <c r="K4772" s="64" t="s">
        <v>1535</v>
      </c>
      <c r="L4772" s="64" t="s">
        <v>1535</v>
      </c>
      <c r="M4772" s="64" t="s">
        <v>246</v>
      </c>
      <c r="N4772" s="64" t="s">
        <v>254</v>
      </c>
      <c r="O4772" s="64" t="s">
        <v>568</v>
      </c>
    </row>
    <row r="4773" spans="2:15" x14ac:dyDescent="0.3">
      <c r="B4773" t="s">
        <v>1536</v>
      </c>
      <c r="C4773" t="s">
        <v>12929</v>
      </c>
      <c r="D4773" t="s">
        <v>12930</v>
      </c>
      <c r="E4773" s="64">
        <v>0</v>
      </c>
      <c r="F4773" s="64">
        <v>0</v>
      </c>
      <c r="G4773" s="47">
        <v>39223</v>
      </c>
      <c r="H4773" s="71">
        <v>15.75</v>
      </c>
      <c r="I4773" s="64">
        <v>-1</v>
      </c>
      <c r="J4773" s="64" t="s">
        <v>1538</v>
      </c>
      <c r="K4773" s="64" t="s">
        <v>2160</v>
      </c>
      <c r="L4773" s="64" t="s">
        <v>2936</v>
      </c>
      <c r="M4773" s="64" t="s">
        <v>242</v>
      </c>
      <c r="N4773" s="64" t="s">
        <v>254</v>
      </c>
      <c r="O4773" s="64" t="s">
        <v>568</v>
      </c>
    </row>
    <row r="4774" spans="2:15" x14ac:dyDescent="0.3">
      <c r="B4774" t="s">
        <v>1536</v>
      </c>
      <c r="C4774" t="s">
        <v>13082</v>
      </c>
      <c r="D4774" t="s">
        <v>1520</v>
      </c>
      <c r="E4774" s="64">
        <v>0</v>
      </c>
      <c r="F4774" s="64">
        <v>0</v>
      </c>
      <c r="G4774" s="47">
        <v>39220</v>
      </c>
      <c r="H4774" s="71">
        <v>15.75</v>
      </c>
      <c r="I4774" s="64">
        <v>-1</v>
      </c>
      <c r="J4774" s="64" t="s">
        <v>249</v>
      </c>
      <c r="K4774" s="64" t="s">
        <v>2160</v>
      </c>
      <c r="L4774" s="64" t="s">
        <v>12859</v>
      </c>
      <c r="M4774" s="64" t="s">
        <v>236</v>
      </c>
      <c r="N4774" s="64" t="s">
        <v>254</v>
      </c>
      <c r="O4774" s="64" t="s">
        <v>568</v>
      </c>
    </row>
    <row r="4775" spans="2:15" x14ac:dyDescent="0.3">
      <c r="B4775" t="s">
        <v>1536</v>
      </c>
      <c r="C4775" t="s">
        <v>13255</v>
      </c>
      <c r="D4775" t="s">
        <v>1722</v>
      </c>
      <c r="E4775" s="64">
        <v>0</v>
      </c>
      <c r="F4775" s="64">
        <v>0</v>
      </c>
      <c r="G4775" s="47">
        <v>39224</v>
      </c>
      <c r="H4775" s="71">
        <v>15.75</v>
      </c>
      <c r="I4775" s="64">
        <v>-1</v>
      </c>
      <c r="J4775" s="64" t="s">
        <v>249</v>
      </c>
      <c r="K4775" s="64" t="s">
        <v>2160</v>
      </c>
      <c r="L4775" s="64" t="s">
        <v>2936</v>
      </c>
      <c r="M4775" s="64" t="s">
        <v>242</v>
      </c>
      <c r="N4775" s="64" t="s">
        <v>254</v>
      </c>
      <c r="O4775" s="64" t="s">
        <v>568</v>
      </c>
    </row>
    <row r="4776" spans="2:15" x14ac:dyDescent="0.3">
      <c r="B4776" t="s">
        <v>1536</v>
      </c>
      <c r="C4776" t="s">
        <v>14491</v>
      </c>
      <c r="D4776" t="s">
        <v>1757</v>
      </c>
      <c r="E4776" s="64">
        <v>1</v>
      </c>
      <c r="F4776" s="64">
        <v>4304.3900000000003</v>
      </c>
      <c r="G4776" s="47">
        <v>39221</v>
      </c>
      <c r="H4776" s="71">
        <v>15.75</v>
      </c>
      <c r="I4776" s="64">
        <v>-1</v>
      </c>
      <c r="J4776" s="64" t="s">
        <v>249</v>
      </c>
      <c r="K4776" s="64" t="s">
        <v>2160</v>
      </c>
      <c r="L4776" s="64" t="s">
        <v>4235</v>
      </c>
      <c r="M4776" s="64" t="s">
        <v>242</v>
      </c>
      <c r="N4776" s="64" t="s">
        <v>254</v>
      </c>
      <c r="O4776" s="64" t="s">
        <v>568</v>
      </c>
    </row>
    <row r="4777" spans="2:15" x14ac:dyDescent="0.3">
      <c r="B4777" t="s">
        <v>1536</v>
      </c>
      <c r="C4777" t="s">
        <v>14961</v>
      </c>
      <c r="D4777" t="s">
        <v>2220</v>
      </c>
      <c r="E4777" s="64">
        <v>0</v>
      </c>
      <c r="F4777" s="64">
        <v>0</v>
      </c>
      <c r="G4777" s="47">
        <v>39233</v>
      </c>
      <c r="H4777" s="71">
        <v>15.75</v>
      </c>
      <c r="I4777" s="64">
        <v>-1</v>
      </c>
      <c r="J4777" s="64" t="s">
        <v>1538</v>
      </c>
      <c r="K4777" s="64" t="s">
        <v>2160</v>
      </c>
      <c r="L4777" s="64" t="s">
        <v>14962</v>
      </c>
      <c r="M4777" s="64" t="s">
        <v>236</v>
      </c>
      <c r="N4777" s="64" t="s">
        <v>254</v>
      </c>
      <c r="O4777" s="64" t="s">
        <v>568</v>
      </c>
    </row>
    <row r="4778" spans="2:15" x14ac:dyDescent="0.3">
      <c r="B4778" t="s">
        <v>1536</v>
      </c>
      <c r="C4778" t="s">
        <v>15645</v>
      </c>
      <c r="D4778" t="s">
        <v>14187</v>
      </c>
      <c r="E4778" s="64">
        <v>2</v>
      </c>
      <c r="F4778" s="64">
        <v>4738.93</v>
      </c>
      <c r="G4778" s="47">
        <v>39232</v>
      </c>
      <c r="H4778" s="71">
        <v>15.75</v>
      </c>
      <c r="I4778" s="64">
        <v>-1</v>
      </c>
      <c r="J4778" s="64" t="s">
        <v>249</v>
      </c>
      <c r="K4778" s="64" t="s">
        <v>2173</v>
      </c>
      <c r="L4778" s="64" t="s">
        <v>4253</v>
      </c>
      <c r="M4778" s="64" t="s">
        <v>242</v>
      </c>
      <c r="N4778" s="64" t="s">
        <v>254</v>
      </c>
      <c r="O4778" s="64" t="s">
        <v>568</v>
      </c>
    </row>
    <row r="4779" spans="2:15" x14ac:dyDescent="0.3">
      <c r="B4779" t="s">
        <v>1536</v>
      </c>
      <c r="C4779" t="s">
        <v>15928</v>
      </c>
      <c r="D4779" t="s">
        <v>1398</v>
      </c>
      <c r="E4779" s="64">
        <v>0</v>
      </c>
      <c r="F4779" s="64">
        <v>0</v>
      </c>
      <c r="G4779" s="47">
        <v>39233</v>
      </c>
      <c r="H4779" s="71">
        <v>15.75</v>
      </c>
      <c r="I4779" s="64">
        <v>-1</v>
      </c>
      <c r="J4779" s="64" t="s">
        <v>249</v>
      </c>
      <c r="K4779" s="64" t="s">
        <v>2160</v>
      </c>
      <c r="L4779" s="64" t="s">
        <v>15929</v>
      </c>
      <c r="M4779" s="64" t="s">
        <v>236</v>
      </c>
      <c r="N4779" s="64" t="s">
        <v>254</v>
      </c>
      <c r="O4779" s="64" t="s">
        <v>568</v>
      </c>
    </row>
    <row r="4780" spans="2:15" x14ac:dyDescent="0.3">
      <c r="B4780" t="s">
        <v>1536</v>
      </c>
      <c r="C4780" t="s">
        <v>12330</v>
      </c>
      <c r="D4780" t="s">
        <v>2328</v>
      </c>
      <c r="E4780" s="64">
        <v>0</v>
      </c>
      <c r="F4780" s="64">
        <v>0</v>
      </c>
      <c r="G4780" s="47">
        <v>39223</v>
      </c>
      <c r="H4780" s="71">
        <v>15.75</v>
      </c>
      <c r="I4780" s="64">
        <v>202869</v>
      </c>
      <c r="J4780" s="64" t="s">
        <v>249</v>
      </c>
      <c r="K4780" s="64" t="s">
        <v>2160</v>
      </c>
      <c r="L4780" s="64" t="s">
        <v>12331</v>
      </c>
      <c r="M4780" s="64" t="s">
        <v>241</v>
      </c>
      <c r="N4780" s="64" t="s">
        <v>254</v>
      </c>
      <c r="O4780" s="64" t="s">
        <v>568</v>
      </c>
    </row>
    <row r="4781" spans="2:15" x14ac:dyDescent="0.3">
      <c r="B4781" t="s">
        <v>1536</v>
      </c>
      <c r="C4781" t="s">
        <v>16279</v>
      </c>
      <c r="D4781" t="s">
        <v>2164</v>
      </c>
      <c r="E4781" s="64">
        <v>0</v>
      </c>
      <c r="F4781" s="64">
        <v>0</v>
      </c>
      <c r="G4781" s="47">
        <v>39233</v>
      </c>
      <c r="H4781" s="71">
        <v>15.75</v>
      </c>
      <c r="I4781" s="64">
        <v>157883</v>
      </c>
      <c r="J4781" s="64" t="s">
        <v>1538</v>
      </c>
      <c r="K4781" s="64" t="s">
        <v>2173</v>
      </c>
      <c r="L4781" s="64" t="s">
        <v>16280</v>
      </c>
      <c r="M4781" s="64" t="s">
        <v>236</v>
      </c>
      <c r="N4781" s="64" t="s">
        <v>254</v>
      </c>
      <c r="O4781" s="64" t="s">
        <v>568</v>
      </c>
    </row>
    <row r="4782" spans="2:15" x14ac:dyDescent="0.3">
      <c r="B4782" t="s">
        <v>1536</v>
      </c>
      <c r="C4782" t="s">
        <v>17233</v>
      </c>
      <c r="D4782" t="s">
        <v>1622</v>
      </c>
      <c r="E4782" s="64">
        <v>0</v>
      </c>
      <c r="F4782" s="64">
        <v>0</v>
      </c>
      <c r="G4782" s="47">
        <v>39223</v>
      </c>
      <c r="H4782" s="71">
        <v>15.75</v>
      </c>
      <c r="I4782" s="64">
        <v>-1</v>
      </c>
      <c r="J4782" s="64" t="s">
        <v>249</v>
      </c>
      <c r="K4782" s="64" t="s">
        <v>1535</v>
      </c>
      <c r="L4782" s="64" t="s">
        <v>1535</v>
      </c>
      <c r="M4782" s="64" t="s">
        <v>236</v>
      </c>
      <c r="N4782" s="64" t="s">
        <v>254</v>
      </c>
      <c r="O4782" s="64" t="s">
        <v>568</v>
      </c>
    </row>
    <row r="4783" spans="2:15" x14ac:dyDescent="0.3">
      <c r="B4783" t="s">
        <v>1536</v>
      </c>
      <c r="C4783" t="s">
        <v>17382</v>
      </c>
      <c r="D4783" t="s">
        <v>331</v>
      </c>
      <c r="E4783" s="64">
        <v>0</v>
      </c>
      <c r="F4783" s="64">
        <v>0</v>
      </c>
      <c r="G4783" s="47">
        <v>39218</v>
      </c>
      <c r="H4783" s="71">
        <v>15.75</v>
      </c>
      <c r="I4783" s="64">
        <v>-1</v>
      </c>
      <c r="J4783" s="64" t="s">
        <v>1538</v>
      </c>
      <c r="K4783" s="64" t="s">
        <v>1535</v>
      </c>
      <c r="L4783" s="64" t="s">
        <v>1535</v>
      </c>
      <c r="M4783" s="64" t="s">
        <v>242</v>
      </c>
      <c r="N4783" s="64" t="s">
        <v>254</v>
      </c>
      <c r="O4783" s="64" t="s">
        <v>568</v>
      </c>
    </row>
    <row r="4784" spans="2:15" x14ac:dyDescent="0.3">
      <c r="B4784" t="s">
        <v>1536</v>
      </c>
      <c r="C4784" t="s">
        <v>17594</v>
      </c>
      <c r="D4784" t="s">
        <v>534</v>
      </c>
      <c r="E4784" s="64">
        <v>0</v>
      </c>
      <c r="F4784" s="64">
        <v>0</v>
      </c>
      <c r="G4784" s="47">
        <v>39216</v>
      </c>
      <c r="H4784" s="71">
        <v>15.75</v>
      </c>
      <c r="I4784" s="64">
        <v>-1</v>
      </c>
      <c r="J4784" s="64" t="s">
        <v>1538</v>
      </c>
      <c r="K4784" s="64" t="s">
        <v>1535</v>
      </c>
      <c r="L4784" s="64" t="s">
        <v>1535</v>
      </c>
      <c r="M4784" s="64" t="s">
        <v>246</v>
      </c>
      <c r="N4784" s="64" t="s">
        <v>254</v>
      </c>
      <c r="O4784" s="64" t="s">
        <v>568</v>
      </c>
    </row>
    <row r="4785" spans="2:15" x14ac:dyDescent="0.3">
      <c r="B4785" t="s">
        <v>1536</v>
      </c>
      <c r="C4785" t="s">
        <v>12972</v>
      </c>
      <c r="D4785" t="s">
        <v>1714</v>
      </c>
      <c r="E4785" s="64">
        <v>1</v>
      </c>
      <c r="F4785" s="64">
        <v>1374.56</v>
      </c>
      <c r="G4785" s="47">
        <v>39202</v>
      </c>
      <c r="H4785" s="71">
        <v>15.833333333333334</v>
      </c>
      <c r="I4785" s="64">
        <v>-1</v>
      </c>
      <c r="J4785" s="64" t="s">
        <v>1538</v>
      </c>
      <c r="K4785" s="64" t="s">
        <v>1535</v>
      </c>
      <c r="L4785" s="64" t="s">
        <v>1535</v>
      </c>
      <c r="M4785" s="64" t="s">
        <v>242</v>
      </c>
      <c r="N4785" s="64" t="s">
        <v>254</v>
      </c>
      <c r="O4785" s="64" t="s">
        <v>568</v>
      </c>
    </row>
    <row r="4786" spans="2:15" x14ac:dyDescent="0.3">
      <c r="B4786" t="s">
        <v>1536</v>
      </c>
      <c r="C4786" t="s">
        <v>14854</v>
      </c>
      <c r="D4786" t="s">
        <v>1772</v>
      </c>
      <c r="E4786" s="64">
        <v>1</v>
      </c>
      <c r="F4786" s="64">
        <v>989.11</v>
      </c>
      <c r="G4786" s="47">
        <v>39188</v>
      </c>
      <c r="H4786" s="71">
        <v>15.833333333333334</v>
      </c>
      <c r="I4786" s="64">
        <v>-1</v>
      </c>
      <c r="J4786" s="64" t="s">
        <v>249</v>
      </c>
      <c r="K4786" s="64" t="s">
        <v>2160</v>
      </c>
      <c r="L4786" s="64" t="s">
        <v>14855</v>
      </c>
      <c r="M4786" s="64" t="s">
        <v>236</v>
      </c>
      <c r="N4786" s="64" t="s">
        <v>254</v>
      </c>
      <c r="O4786" s="64" t="s">
        <v>568</v>
      </c>
    </row>
    <row r="4787" spans="2:15" x14ac:dyDescent="0.3">
      <c r="B4787" t="s">
        <v>1536</v>
      </c>
      <c r="C4787" t="s">
        <v>14955</v>
      </c>
      <c r="D4787" t="s">
        <v>1771</v>
      </c>
      <c r="E4787" s="64">
        <v>0</v>
      </c>
      <c r="F4787" s="64">
        <v>0</v>
      </c>
      <c r="G4787" s="47">
        <v>39202</v>
      </c>
      <c r="H4787" s="71">
        <v>15.833333333333334</v>
      </c>
      <c r="I4787" s="64">
        <v>-1</v>
      </c>
      <c r="J4787" s="64" t="s">
        <v>249</v>
      </c>
      <c r="K4787" s="64" t="s">
        <v>2176</v>
      </c>
      <c r="L4787" s="64" t="s">
        <v>14956</v>
      </c>
      <c r="M4787" s="64" t="s">
        <v>242</v>
      </c>
      <c r="N4787" s="64" t="s">
        <v>254</v>
      </c>
      <c r="O4787" s="64" t="s">
        <v>568</v>
      </c>
    </row>
    <row r="4788" spans="2:15" x14ac:dyDescent="0.3">
      <c r="B4788" t="s">
        <v>1536</v>
      </c>
      <c r="C4788" t="s">
        <v>15153</v>
      </c>
      <c r="D4788" t="s">
        <v>1702</v>
      </c>
      <c r="E4788" s="64">
        <v>0</v>
      </c>
      <c r="F4788" s="64">
        <v>0</v>
      </c>
      <c r="G4788" s="47">
        <v>39199</v>
      </c>
      <c r="H4788" s="71">
        <v>15.833333333333334</v>
      </c>
      <c r="I4788" s="64">
        <v>-1</v>
      </c>
      <c r="J4788" s="64" t="s">
        <v>1538</v>
      </c>
      <c r="K4788" s="64" t="s">
        <v>2160</v>
      </c>
      <c r="L4788" s="64" t="s">
        <v>2936</v>
      </c>
      <c r="M4788" s="64" t="s">
        <v>236</v>
      </c>
      <c r="N4788" s="64" t="s">
        <v>254</v>
      </c>
      <c r="O4788" s="64" t="s">
        <v>568</v>
      </c>
    </row>
    <row r="4789" spans="2:15" x14ac:dyDescent="0.3">
      <c r="B4789" t="s">
        <v>1536</v>
      </c>
      <c r="C4789" t="s">
        <v>15726</v>
      </c>
      <c r="D4789" t="s">
        <v>1403</v>
      </c>
      <c r="E4789" s="64">
        <v>0</v>
      </c>
      <c r="F4789" s="64">
        <v>0</v>
      </c>
      <c r="G4789" s="47">
        <v>39202</v>
      </c>
      <c r="H4789" s="71">
        <v>15.833333333333334</v>
      </c>
      <c r="I4789" s="64">
        <v>-1</v>
      </c>
      <c r="J4789" s="64" t="s">
        <v>249</v>
      </c>
      <c r="K4789" s="64" t="s">
        <v>2160</v>
      </c>
      <c r="L4789" s="64" t="s">
        <v>2936</v>
      </c>
      <c r="M4789" s="64" t="s">
        <v>236</v>
      </c>
      <c r="N4789" s="64" t="s">
        <v>254</v>
      </c>
      <c r="O4789" s="64" t="s">
        <v>568</v>
      </c>
    </row>
    <row r="4790" spans="2:15" x14ac:dyDescent="0.3">
      <c r="B4790" t="s">
        <v>1536</v>
      </c>
      <c r="C4790" t="s">
        <v>16075</v>
      </c>
      <c r="D4790" t="s">
        <v>1583</v>
      </c>
      <c r="E4790" s="64">
        <v>0</v>
      </c>
      <c r="F4790" s="64">
        <v>0</v>
      </c>
      <c r="G4790" s="47">
        <v>39191</v>
      </c>
      <c r="H4790" s="71">
        <v>15.833333333333334</v>
      </c>
      <c r="I4790" s="64">
        <v>-1</v>
      </c>
      <c r="J4790" s="64" t="s">
        <v>249</v>
      </c>
      <c r="K4790" s="64" t="s">
        <v>2160</v>
      </c>
      <c r="L4790" s="64" t="s">
        <v>2925</v>
      </c>
      <c r="M4790" s="64" t="s">
        <v>236</v>
      </c>
      <c r="N4790" s="64" t="s">
        <v>254</v>
      </c>
      <c r="O4790" s="64" t="s">
        <v>568</v>
      </c>
    </row>
    <row r="4791" spans="2:15" x14ac:dyDescent="0.3">
      <c r="B4791" t="s">
        <v>1536</v>
      </c>
      <c r="C4791" t="s">
        <v>16131</v>
      </c>
      <c r="D4791" t="s">
        <v>1522</v>
      </c>
      <c r="E4791" s="64">
        <v>0</v>
      </c>
      <c r="F4791" s="64">
        <v>0</v>
      </c>
      <c r="G4791" s="47">
        <v>39193</v>
      </c>
      <c r="H4791" s="71">
        <v>15.833333333333334</v>
      </c>
      <c r="I4791" s="64">
        <v>-1</v>
      </c>
      <c r="J4791" s="64" t="s">
        <v>1538</v>
      </c>
      <c r="K4791" s="64" t="s">
        <v>2160</v>
      </c>
      <c r="L4791" s="64" t="s">
        <v>12859</v>
      </c>
      <c r="M4791" s="64" t="s">
        <v>246</v>
      </c>
      <c r="N4791" s="64" t="s">
        <v>254</v>
      </c>
      <c r="O4791" s="64" t="s">
        <v>568</v>
      </c>
    </row>
    <row r="4792" spans="2:15" x14ac:dyDescent="0.3">
      <c r="B4792" t="s">
        <v>1536</v>
      </c>
      <c r="C4792" t="s">
        <v>17224</v>
      </c>
      <c r="D4792" t="s">
        <v>332</v>
      </c>
      <c r="E4792" s="64">
        <v>0</v>
      </c>
      <c r="F4792" s="64">
        <v>0</v>
      </c>
      <c r="G4792" s="47">
        <v>39188</v>
      </c>
      <c r="H4792" s="71">
        <v>15.833333333333334</v>
      </c>
      <c r="I4792" s="64">
        <v>-1</v>
      </c>
      <c r="J4792" s="64" t="s">
        <v>249</v>
      </c>
      <c r="K4792" s="64" t="s">
        <v>1535</v>
      </c>
      <c r="L4792" s="64" t="s">
        <v>1535</v>
      </c>
      <c r="M4792" s="64" t="s">
        <v>236</v>
      </c>
      <c r="N4792" s="64" t="s">
        <v>254</v>
      </c>
      <c r="O4792" s="64" t="s">
        <v>568</v>
      </c>
    </row>
    <row r="4793" spans="2:15" x14ac:dyDescent="0.3">
      <c r="B4793" t="s">
        <v>1536</v>
      </c>
      <c r="C4793" t="s">
        <v>17467</v>
      </c>
      <c r="D4793" t="s">
        <v>532</v>
      </c>
      <c r="E4793" s="64">
        <v>0</v>
      </c>
      <c r="F4793" s="64">
        <v>0</v>
      </c>
      <c r="G4793" s="47">
        <v>39174</v>
      </c>
      <c r="H4793" s="71">
        <v>15.833333333333334</v>
      </c>
      <c r="I4793" s="64">
        <v>-1</v>
      </c>
      <c r="J4793" s="64" t="s">
        <v>249</v>
      </c>
      <c r="K4793" s="64" t="s">
        <v>1535</v>
      </c>
      <c r="L4793" s="64" t="s">
        <v>1535</v>
      </c>
      <c r="M4793" s="64" t="s">
        <v>246</v>
      </c>
      <c r="N4793" s="64" t="s">
        <v>254</v>
      </c>
      <c r="O4793" s="64" t="s">
        <v>568</v>
      </c>
    </row>
    <row r="4794" spans="2:15" x14ac:dyDescent="0.3">
      <c r="B4794" t="s">
        <v>1536</v>
      </c>
      <c r="C4794" t="s">
        <v>17508</v>
      </c>
      <c r="D4794" t="s">
        <v>564</v>
      </c>
      <c r="E4794" s="64">
        <v>0</v>
      </c>
      <c r="F4794" s="64">
        <v>0</v>
      </c>
      <c r="G4794" s="47">
        <v>39185</v>
      </c>
      <c r="H4794" s="71">
        <v>15.833333333333334</v>
      </c>
      <c r="I4794" s="64">
        <v>-1</v>
      </c>
      <c r="J4794" s="64" t="s">
        <v>1538</v>
      </c>
      <c r="K4794" s="64" t="s">
        <v>1535</v>
      </c>
      <c r="L4794" s="64" t="s">
        <v>1535</v>
      </c>
      <c r="M4794" s="64" t="s">
        <v>241</v>
      </c>
      <c r="N4794" s="64" t="s">
        <v>254</v>
      </c>
      <c r="O4794" s="64" t="s">
        <v>568</v>
      </c>
    </row>
    <row r="4795" spans="2:15" x14ac:dyDescent="0.3">
      <c r="B4795" t="s">
        <v>1536</v>
      </c>
      <c r="C4795" t="s">
        <v>13152</v>
      </c>
      <c r="D4795" t="s">
        <v>1968</v>
      </c>
      <c r="E4795" s="64">
        <v>0</v>
      </c>
      <c r="F4795" s="64">
        <v>0</v>
      </c>
      <c r="G4795" s="47">
        <v>39168</v>
      </c>
      <c r="H4795" s="71">
        <v>15.916666666666666</v>
      </c>
      <c r="I4795" s="64">
        <v>-1</v>
      </c>
      <c r="J4795" s="64" t="s">
        <v>249</v>
      </c>
      <c r="K4795" s="64" t="s">
        <v>2160</v>
      </c>
      <c r="L4795" s="64" t="s">
        <v>3939</v>
      </c>
      <c r="M4795" s="64" t="s">
        <v>239</v>
      </c>
      <c r="N4795" s="64" t="s">
        <v>254</v>
      </c>
      <c r="O4795" s="64" t="s">
        <v>568</v>
      </c>
    </row>
    <row r="4796" spans="2:15" x14ac:dyDescent="0.3">
      <c r="B4796" t="s">
        <v>1536</v>
      </c>
      <c r="C4796" t="s">
        <v>14821</v>
      </c>
      <c r="D4796" t="s">
        <v>2245</v>
      </c>
      <c r="E4796" s="64">
        <v>0</v>
      </c>
      <c r="F4796" s="64">
        <v>0</v>
      </c>
      <c r="G4796" s="47">
        <v>39168</v>
      </c>
      <c r="H4796" s="71">
        <v>15.916666666666666</v>
      </c>
      <c r="I4796" s="64">
        <v>225818</v>
      </c>
      <c r="J4796" s="64" t="s">
        <v>1538</v>
      </c>
      <c r="K4796" s="64" t="s">
        <v>2160</v>
      </c>
      <c r="L4796" s="64" t="s">
        <v>14822</v>
      </c>
      <c r="M4796" s="64" t="s">
        <v>242</v>
      </c>
      <c r="N4796" s="64" t="s">
        <v>254</v>
      </c>
      <c r="O4796" s="64" t="s">
        <v>568</v>
      </c>
    </row>
    <row r="4797" spans="2:15" x14ac:dyDescent="0.3">
      <c r="B4797" t="s">
        <v>1536</v>
      </c>
      <c r="C4797" t="s">
        <v>14876</v>
      </c>
      <c r="D4797" t="s">
        <v>1632</v>
      </c>
      <c r="E4797" s="64">
        <v>0</v>
      </c>
      <c r="F4797" s="64">
        <v>0</v>
      </c>
      <c r="G4797" s="47">
        <v>39156</v>
      </c>
      <c r="H4797" s="71">
        <v>15.916666666666666</v>
      </c>
      <c r="I4797" s="64">
        <v>-1</v>
      </c>
      <c r="J4797" s="64" t="s">
        <v>249</v>
      </c>
      <c r="K4797" s="64" t="s">
        <v>2176</v>
      </c>
      <c r="L4797" s="64" t="s">
        <v>14877</v>
      </c>
      <c r="M4797" s="64" t="s">
        <v>246</v>
      </c>
      <c r="N4797" s="64" t="s">
        <v>254</v>
      </c>
      <c r="O4797" s="64" t="s">
        <v>568</v>
      </c>
    </row>
    <row r="4798" spans="2:15" x14ac:dyDescent="0.3">
      <c r="B4798" t="s">
        <v>1536</v>
      </c>
      <c r="C4798" t="s">
        <v>15343</v>
      </c>
      <c r="D4798" t="s">
        <v>14380</v>
      </c>
      <c r="E4798" s="64">
        <v>0</v>
      </c>
      <c r="F4798" s="64">
        <v>0</v>
      </c>
      <c r="G4798" s="47">
        <v>39163</v>
      </c>
      <c r="H4798" s="71">
        <v>15.916666666666666</v>
      </c>
      <c r="I4798" s="64">
        <v>-1</v>
      </c>
      <c r="J4798" s="64" t="s">
        <v>249</v>
      </c>
      <c r="K4798" s="64" t="s">
        <v>2176</v>
      </c>
      <c r="L4798" s="64" t="s">
        <v>12276</v>
      </c>
      <c r="M4798" s="64" t="s">
        <v>236</v>
      </c>
      <c r="N4798" s="64" t="s">
        <v>254</v>
      </c>
      <c r="O4798" s="64" t="s">
        <v>568</v>
      </c>
    </row>
    <row r="4799" spans="2:15" x14ac:dyDescent="0.3">
      <c r="B4799" t="s">
        <v>1536</v>
      </c>
      <c r="C4799" t="s">
        <v>15432</v>
      </c>
      <c r="D4799" t="s">
        <v>1579</v>
      </c>
      <c r="E4799" s="64">
        <v>0</v>
      </c>
      <c r="F4799" s="64">
        <v>0</v>
      </c>
      <c r="G4799" s="47">
        <v>39171</v>
      </c>
      <c r="H4799" s="71">
        <v>15.916666666666666</v>
      </c>
      <c r="I4799" s="64">
        <v>-1</v>
      </c>
      <c r="J4799" s="64" t="s">
        <v>249</v>
      </c>
      <c r="K4799" s="64" t="s">
        <v>2160</v>
      </c>
      <c r="L4799" s="64" t="s">
        <v>12861</v>
      </c>
      <c r="M4799" s="64" t="s">
        <v>239</v>
      </c>
      <c r="N4799" s="64" t="s">
        <v>254</v>
      </c>
      <c r="O4799" s="64" t="s">
        <v>568</v>
      </c>
    </row>
    <row r="4800" spans="2:15" x14ac:dyDescent="0.3">
      <c r="B4800" t="s">
        <v>1536</v>
      </c>
      <c r="C4800" t="s">
        <v>15572</v>
      </c>
      <c r="D4800" t="s">
        <v>1709</v>
      </c>
      <c r="E4800" s="64">
        <v>0</v>
      </c>
      <c r="F4800" s="64">
        <v>0</v>
      </c>
      <c r="G4800" s="47">
        <v>39170</v>
      </c>
      <c r="H4800" s="71">
        <v>15.916666666666666</v>
      </c>
      <c r="I4800" s="64">
        <v>-1</v>
      </c>
      <c r="J4800" s="64" t="s">
        <v>249</v>
      </c>
      <c r="K4800" s="64" t="s">
        <v>2176</v>
      </c>
      <c r="L4800" s="64" t="s">
        <v>15573</v>
      </c>
      <c r="M4800" s="64" t="s">
        <v>246</v>
      </c>
      <c r="N4800" s="64" t="s">
        <v>254</v>
      </c>
      <c r="O4800" s="64" t="s">
        <v>568</v>
      </c>
    </row>
    <row r="4801" spans="2:15" x14ac:dyDescent="0.3">
      <c r="B4801" t="s">
        <v>1536</v>
      </c>
      <c r="C4801" t="s">
        <v>15787</v>
      </c>
      <c r="D4801" t="s">
        <v>1613</v>
      </c>
      <c r="E4801" s="64">
        <v>0</v>
      </c>
      <c r="F4801" s="64">
        <v>0</v>
      </c>
      <c r="G4801" s="47">
        <v>39163</v>
      </c>
      <c r="H4801" s="71">
        <v>15.916666666666666</v>
      </c>
      <c r="I4801" s="64">
        <v>-1</v>
      </c>
      <c r="J4801" s="64" t="s">
        <v>249</v>
      </c>
      <c r="K4801" s="64" t="s">
        <v>2160</v>
      </c>
      <c r="L4801" s="64" t="s">
        <v>3939</v>
      </c>
      <c r="M4801" s="64" t="s">
        <v>246</v>
      </c>
      <c r="N4801" s="64" t="s">
        <v>254</v>
      </c>
      <c r="O4801" s="64" t="s">
        <v>568</v>
      </c>
    </row>
    <row r="4802" spans="2:15" x14ac:dyDescent="0.3">
      <c r="B4802" t="s">
        <v>1536</v>
      </c>
      <c r="C4802" t="s">
        <v>16175</v>
      </c>
      <c r="D4802" t="s">
        <v>1413</v>
      </c>
      <c r="E4802" s="64">
        <v>0</v>
      </c>
      <c r="F4802" s="64">
        <v>0</v>
      </c>
      <c r="G4802" s="47">
        <v>39148</v>
      </c>
      <c r="H4802" s="71">
        <v>15.916666666666666</v>
      </c>
      <c r="I4802" s="64">
        <v>-1</v>
      </c>
      <c r="J4802" s="64" t="s">
        <v>249</v>
      </c>
      <c r="K4802" s="64" t="s">
        <v>2160</v>
      </c>
      <c r="L4802" s="64" t="s">
        <v>8148</v>
      </c>
      <c r="M4802" s="64" t="s">
        <v>236</v>
      </c>
      <c r="N4802" s="64" t="s">
        <v>254</v>
      </c>
      <c r="O4802" s="64" t="s">
        <v>568</v>
      </c>
    </row>
    <row r="4803" spans="2:15" x14ac:dyDescent="0.3">
      <c r="B4803" t="s">
        <v>1536</v>
      </c>
      <c r="C4803" t="s">
        <v>16285</v>
      </c>
      <c r="D4803" t="s">
        <v>16286</v>
      </c>
      <c r="E4803" s="64">
        <v>0</v>
      </c>
      <c r="F4803" s="64">
        <v>0</v>
      </c>
      <c r="G4803" s="47">
        <v>39172</v>
      </c>
      <c r="H4803" s="71">
        <v>15.916666666666666</v>
      </c>
      <c r="I4803" s="64">
        <v>-1</v>
      </c>
      <c r="J4803" s="64" t="s">
        <v>249</v>
      </c>
      <c r="K4803" s="64" t="s">
        <v>2173</v>
      </c>
      <c r="L4803" s="64" t="s">
        <v>4253</v>
      </c>
      <c r="M4803" s="64" t="s">
        <v>241</v>
      </c>
      <c r="N4803" s="64" t="s">
        <v>254</v>
      </c>
      <c r="O4803" s="64" t="s">
        <v>568</v>
      </c>
    </row>
    <row r="4804" spans="2:15" x14ac:dyDescent="0.3">
      <c r="B4804" t="s">
        <v>1536</v>
      </c>
      <c r="C4804" t="s">
        <v>12155</v>
      </c>
      <c r="D4804" t="s">
        <v>2301</v>
      </c>
      <c r="E4804" s="64">
        <v>0</v>
      </c>
      <c r="F4804" s="64">
        <v>0</v>
      </c>
      <c r="G4804" s="47">
        <v>39172</v>
      </c>
      <c r="H4804" s="71">
        <v>15.916666666666666</v>
      </c>
      <c r="I4804" s="64">
        <v>429673</v>
      </c>
      <c r="J4804" s="64" t="s">
        <v>1538</v>
      </c>
      <c r="K4804" s="64" t="s">
        <v>2160</v>
      </c>
      <c r="L4804" s="64" t="s">
        <v>4726</v>
      </c>
      <c r="M4804" s="64" t="s">
        <v>242</v>
      </c>
      <c r="N4804" s="64" t="s">
        <v>254</v>
      </c>
      <c r="O4804" s="64" t="s">
        <v>568</v>
      </c>
    </row>
    <row r="4805" spans="2:15" x14ac:dyDescent="0.3">
      <c r="B4805" t="s">
        <v>1536</v>
      </c>
      <c r="C4805" t="s">
        <v>16973</v>
      </c>
      <c r="D4805" t="s">
        <v>2744</v>
      </c>
      <c r="E4805" s="64">
        <v>0</v>
      </c>
      <c r="F4805" s="64">
        <v>0</v>
      </c>
      <c r="G4805" s="47">
        <v>39156</v>
      </c>
      <c r="H4805" s="71">
        <v>15.916666666666666</v>
      </c>
      <c r="I4805" s="64">
        <v>-1</v>
      </c>
      <c r="J4805" s="64" t="s">
        <v>1538</v>
      </c>
      <c r="K4805" s="64" t="s">
        <v>1535</v>
      </c>
      <c r="L4805" s="64" t="s">
        <v>1535</v>
      </c>
      <c r="M4805" s="64" t="s">
        <v>236</v>
      </c>
      <c r="N4805" s="64" t="s">
        <v>254</v>
      </c>
      <c r="O4805" s="64" t="s">
        <v>568</v>
      </c>
    </row>
    <row r="4806" spans="2:15" x14ac:dyDescent="0.3">
      <c r="B4806" t="s">
        <v>1536</v>
      </c>
      <c r="C4806" t="s">
        <v>16993</v>
      </c>
      <c r="D4806" t="s">
        <v>1589</v>
      </c>
      <c r="E4806" s="64">
        <v>0</v>
      </c>
      <c r="F4806" s="64">
        <v>0</v>
      </c>
      <c r="G4806" s="47">
        <v>39168</v>
      </c>
      <c r="H4806" s="71">
        <v>15.916666666666666</v>
      </c>
      <c r="I4806" s="64">
        <v>-1</v>
      </c>
      <c r="J4806" s="64" t="s">
        <v>249</v>
      </c>
      <c r="K4806" s="64" t="s">
        <v>1535</v>
      </c>
      <c r="L4806" s="64" t="s">
        <v>1535</v>
      </c>
      <c r="M4806" s="64" t="s">
        <v>242</v>
      </c>
      <c r="N4806" s="64" t="s">
        <v>254</v>
      </c>
      <c r="O4806" s="64" t="s">
        <v>568</v>
      </c>
    </row>
    <row r="4807" spans="2:15" x14ac:dyDescent="0.3">
      <c r="B4807" t="s">
        <v>1536</v>
      </c>
      <c r="C4807" t="s">
        <v>13106</v>
      </c>
      <c r="D4807" t="s">
        <v>13107</v>
      </c>
      <c r="E4807" s="64">
        <v>0</v>
      </c>
      <c r="F4807" s="64">
        <v>0</v>
      </c>
      <c r="G4807" s="47">
        <v>39141</v>
      </c>
      <c r="H4807" s="71">
        <v>16</v>
      </c>
      <c r="I4807" s="64">
        <v>-1</v>
      </c>
      <c r="J4807" s="64" t="s">
        <v>1538</v>
      </c>
      <c r="K4807" s="64" t="s">
        <v>2176</v>
      </c>
      <c r="L4807" s="64" t="s">
        <v>13108</v>
      </c>
      <c r="M4807" s="64" t="s">
        <v>241</v>
      </c>
      <c r="N4807" s="64" t="s">
        <v>254</v>
      </c>
      <c r="O4807" s="64" t="s">
        <v>568</v>
      </c>
    </row>
    <row r="4808" spans="2:15" x14ac:dyDescent="0.3">
      <c r="B4808" t="s">
        <v>1536</v>
      </c>
      <c r="C4808" t="s">
        <v>13880</v>
      </c>
      <c r="D4808" t="s">
        <v>2297</v>
      </c>
      <c r="E4808" s="64">
        <v>0</v>
      </c>
      <c r="F4808" s="64">
        <v>0</v>
      </c>
      <c r="G4808" s="47">
        <v>39127</v>
      </c>
      <c r="H4808" s="71">
        <v>16</v>
      </c>
      <c r="I4808" s="64">
        <v>204331</v>
      </c>
      <c r="J4808" s="64" t="s">
        <v>1538</v>
      </c>
      <c r="K4808" s="64" t="s">
        <v>2160</v>
      </c>
      <c r="L4808" s="64" t="s">
        <v>2936</v>
      </c>
      <c r="M4808" s="64" t="s">
        <v>246</v>
      </c>
      <c r="N4808" s="64" t="s">
        <v>254</v>
      </c>
      <c r="O4808" s="64" t="s">
        <v>568</v>
      </c>
    </row>
    <row r="4809" spans="2:15" x14ac:dyDescent="0.3">
      <c r="B4809" t="s">
        <v>1536</v>
      </c>
      <c r="C4809" t="s">
        <v>13922</v>
      </c>
      <c r="D4809" t="s">
        <v>2084</v>
      </c>
      <c r="E4809" s="64">
        <v>0</v>
      </c>
      <c r="F4809" s="64">
        <v>0</v>
      </c>
      <c r="G4809" s="47">
        <v>39122</v>
      </c>
      <c r="H4809" s="71">
        <v>16</v>
      </c>
      <c r="I4809" s="64">
        <v>-1</v>
      </c>
      <c r="J4809" s="64" t="s">
        <v>1538</v>
      </c>
      <c r="K4809" s="64" t="s">
        <v>2160</v>
      </c>
      <c r="L4809" s="64" t="s">
        <v>13331</v>
      </c>
      <c r="M4809" s="64" t="s">
        <v>246</v>
      </c>
      <c r="N4809" s="64" t="s">
        <v>254</v>
      </c>
      <c r="O4809" s="64" t="s">
        <v>568</v>
      </c>
    </row>
    <row r="4810" spans="2:15" x14ac:dyDescent="0.3">
      <c r="B4810" t="s">
        <v>1536</v>
      </c>
      <c r="C4810" t="s">
        <v>14251</v>
      </c>
      <c r="D4810" t="s">
        <v>1389</v>
      </c>
      <c r="E4810" s="64">
        <v>0</v>
      </c>
      <c r="F4810" s="64">
        <v>0</v>
      </c>
      <c r="G4810" s="47">
        <v>39116</v>
      </c>
      <c r="H4810" s="71">
        <v>16</v>
      </c>
      <c r="I4810" s="64">
        <v>-1</v>
      </c>
      <c r="J4810" s="64" t="s">
        <v>249</v>
      </c>
      <c r="K4810" s="64" t="s">
        <v>2160</v>
      </c>
      <c r="L4810" s="64" t="s">
        <v>2936</v>
      </c>
      <c r="M4810" s="64" t="s">
        <v>236</v>
      </c>
      <c r="N4810" s="64" t="s">
        <v>254</v>
      </c>
      <c r="O4810" s="64" t="s">
        <v>568</v>
      </c>
    </row>
    <row r="4811" spans="2:15" x14ac:dyDescent="0.3">
      <c r="B4811" t="s">
        <v>1536</v>
      </c>
      <c r="C4811" t="s">
        <v>14603</v>
      </c>
      <c r="D4811" t="s">
        <v>2182</v>
      </c>
      <c r="E4811" s="64">
        <v>0</v>
      </c>
      <c r="F4811" s="64">
        <v>0</v>
      </c>
      <c r="G4811" s="47">
        <v>39137</v>
      </c>
      <c r="H4811" s="71">
        <v>16</v>
      </c>
      <c r="I4811" s="64">
        <v>72817</v>
      </c>
      <c r="J4811" s="64" t="s">
        <v>1538</v>
      </c>
      <c r="K4811" s="64" t="s">
        <v>2160</v>
      </c>
      <c r="L4811" s="64" t="s">
        <v>14238</v>
      </c>
      <c r="M4811" s="64" t="s">
        <v>241</v>
      </c>
      <c r="N4811" s="64" t="s">
        <v>254</v>
      </c>
      <c r="O4811" s="64" t="s">
        <v>568</v>
      </c>
    </row>
    <row r="4812" spans="2:15" x14ac:dyDescent="0.3">
      <c r="B4812" t="s">
        <v>1536</v>
      </c>
      <c r="C4812" t="s">
        <v>14858</v>
      </c>
      <c r="D4812" t="s">
        <v>14859</v>
      </c>
      <c r="E4812" s="64">
        <v>0</v>
      </c>
      <c r="F4812" s="64">
        <v>0</v>
      </c>
      <c r="G4812" s="47">
        <v>39141</v>
      </c>
      <c r="H4812" s="71">
        <v>16</v>
      </c>
      <c r="I4812" s="64">
        <v>-1</v>
      </c>
      <c r="J4812" s="64" t="s">
        <v>249</v>
      </c>
      <c r="K4812" s="64" t="s">
        <v>2160</v>
      </c>
      <c r="L4812" s="64" t="s">
        <v>2936</v>
      </c>
      <c r="M4812" s="64" t="s">
        <v>241</v>
      </c>
      <c r="N4812" s="64" t="s">
        <v>254</v>
      </c>
      <c r="O4812" s="64" t="s">
        <v>568</v>
      </c>
    </row>
    <row r="4813" spans="2:15" x14ac:dyDescent="0.3">
      <c r="B4813" t="s">
        <v>1536</v>
      </c>
      <c r="C4813" t="s">
        <v>15532</v>
      </c>
      <c r="D4813" t="s">
        <v>15533</v>
      </c>
      <c r="E4813" s="64">
        <v>2</v>
      </c>
      <c r="F4813" s="64">
        <v>8740.09</v>
      </c>
      <c r="G4813" s="47">
        <v>39129</v>
      </c>
      <c r="H4813" s="71">
        <v>16</v>
      </c>
      <c r="I4813" s="64">
        <v>-1</v>
      </c>
      <c r="J4813" s="64" t="s">
        <v>249</v>
      </c>
      <c r="K4813" s="64" t="s">
        <v>2176</v>
      </c>
      <c r="L4813" s="64" t="s">
        <v>12873</v>
      </c>
      <c r="M4813" s="64" t="s">
        <v>236</v>
      </c>
      <c r="N4813" s="64" t="s">
        <v>254</v>
      </c>
      <c r="O4813" s="64" t="s">
        <v>568</v>
      </c>
    </row>
    <row r="4814" spans="2:15" x14ac:dyDescent="0.3">
      <c r="B4814" t="s">
        <v>1536</v>
      </c>
      <c r="C4814" t="s">
        <v>16023</v>
      </c>
      <c r="D4814" t="s">
        <v>1902</v>
      </c>
      <c r="E4814" s="64">
        <v>0</v>
      </c>
      <c r="F4814" s="64">
        <v>0</v>
      </c>
      <c r="G4814" s="47">
        <v>39141</v>
      </c>
      <c r="H4814" s="71">
        <v>16</v>
      </c>
      <c r="I4814" s="64">
        <v>-1</v>
      </c>
      <c r="J4814" s="64" t="s">
        <v>1538</v>
      </c>
      <c r="K4814" s="64" t="s">
        <v>2160</v>
      </c>
      <c r="L4814" s="64" t="s">
        <v>16024</v>
      </c>
      <c r="M4814" s="64" t="s">
        <v>242</v>
      </c>
      <c r="N4814" s="64" t="s">
        <v>254</v>
      </c>
      <c r="O4814" s="64" t="s">
        <v>568</v>
      </c>
    </row>
    <row r="4815" spans="2:15" x14ac:dyDescent="0.3">
      <c r="B4815" t="s">
        <v>1536</v>
      </c>
      <c r="C4815" t="s">
        <v>17377</v>
      </c>
      <c r="D4815" t="s">
        <v>476</v>
      </c>
      <c r="E4815" s="64">
        <v>0</v>
      </c>
      <c r="F4815" s="64">
        <v>0</v>
      </c>
      <c r="G4815" s="47">
        <v>39141</v>
      </c>
      <c r="H4815" s="71">
        <v>16</v>
      </c>
      <c r="I4815" s="64">
        <v>-1</v>
      </c>
      <c r="J4815" s="64" t="s">
        <v>249</v>
      </c>
      <c r="K4815" s="64" t="s">
        <v>1535</v>
      </c>
      <c r="L4815" s="64" t="s">
        <v>1535</v>
      </c>
      <c r="M4815" s="64" t="s">
        <v>236</v>
      </c>
      <c r="N4815" s="64" t="s">
        <v>254</v>
      </c>
      <c r="O4815" s="64" t="s">
        <v>568</v>
      </c>
    </row>
    <row r="4816" spans="2:15" x14ac:dyDescent="0.3">
      <c r="B4816" t="s">
        <v>1536</v>
      </c>
      <c r="C4816" t="s">
        <v>12725</v>
      </c>
      <c r="D4816" t="s">
        <v>1711</v>
      </c>
      <c r="E4816" s="64">
        <v>0</v>
      </c>
      <c r="F4816" s="64">
        <v>0</v>
      </c>
      <c r="G4816" s="47">
        <v>39084</v>
      </c>
      <c r="H4816" s="71">
        <v>16.083333333333332</v>
      </c>
      <c r="I4816" s="64">
        <v>-1</v>
      </c>
      <c r="J4816" s="64" t="s">
        <v>249</v>
      </c>
      <c r="K4816" s="64" t="s">
        <v>1535</v>
      </c>
      <c r="L4816" s="64" t="s">
        <v>1535</v>
      </c>
      <c r="M4816" s="64" t="s">
        <v>242</v>
      </c>
      <c r="N4816" s="64" t="s">
        <v>254</v>
      </c>
      <c r="O4816" s="64" t="s">
        <v>568</v>
      </c>
    </row>
    <row r="4817" spans="2:15" x14ac:dyDescent="0.3">
      <c r="B4817" t="s">
        <v>1536</v>
      </c>
      <c r="C4817" t="s">
        <v>12848</v>
      </c>
      <c r="D4817" t="s">
        <v>549</v>
      </c>
      <c r="E4817" s="64">
        <v>0</v>
      </c>
      <c r="F4817" s="64">
        <v>0</v>
      </c>
      <c r="G4817" s="47">
        <v>39107</v>
      </c>
      <c r="H4817" s="71">
        <v>16.083333333333332</v>
      </c>
      <c r="I4817" s="64">
        <v>-1</v>
      </c>
      <c r="J4817" s="64" t="s">
        <v>249</v>
      </c>
      <c r="K4817" s="64" t="s">
        <v>1535</v>
      </c>
      <c r="L4817" s="64" t="s">
        <v>1535</v>
      </c>
      <c r="M4817" s="64" t="s">
        <v>236</v>
      </c>
      <c r="N4817" s="64" t="s">
        <v>254</v>
      </c>
      <c r="O4817" s="64" t="s">
        <v>568</v>
      </c>
    </row>
    <row r="4818" spans="2:15" x14ac:dyDescent="0.3">
      <c r="B4818" t="s">
        <v>1536</v>
      </c>
      <c r="C4818" t="s">
        <v>13011</v>
      </c>
      <c r="D4818" t="s">
        <v>1957</v>
      </c>
      <c r="E4818" s="64">
        <v>0</v>
      </c>
      <c r="F4818" s="64">
        <v>0</v>
      </c>
      <c r="G4818" s="47">
        <v>39105</v>
      </c>
      <c r="H4818" s="71">
        <v>16.083333333333332</v>
      </c>
      <c r="I4818" s="64">
        <v>-1</v>
      </c>
      <c r="J4818" s="64" t="s">
        <v>249</v>
      </c>
      <c r="K4818" s="64" t="s">
        <v>2176</v>
      </c>
      <c r="L4818" s="64" t="s">
        <v>13012</v>
      </c>
      <c r="M4818" s="64" t="s">
        <v>246</v>
      </c>
      <c r="N4818" s="64" t="s">
        <v>254</v>
      </c>
      <c r="O4818" s="64" t="s">
        <v>568</v>
      </c>
    </row>
    <row r="4819" spans="2:15" x14ac:dyDescent="0.3">
      <c r="B4819" t="s">
        <v>1536</v>
      </c>
      <c r="C4819" t="s">
        <v>13180</v>
      </c>
      <c r="D4819" t="s">
        <v>2389</v>
      </c>
      <c r="E4819" s="64">
        <v>1</v>
      </c>
      <c r="F4819" s="64">
        <v>3319.22</v>
      </c>
      <c r="G4819" s="47">
        <v>39104</v>
      </c>
      <c r="H4819" s="71">
        <v>16.083333333333332</v>
      </c>
      <c r="I4819" s="64">
        <v>-1</v>
      </c>
      <c r="J4819" s="64" t="s">
        <v>1538</v>
      </c>
      <c r="K4819" s="64" t="s">
        <v>2160</v>
      </c>
      <c r="L4819" s="64" t="s">
        <v>2936</v>
      </c>
      <c r="M4819" s="64" t="s">
        <v>241</v>
      </c>
      <c r="N4819" s="64" t="s">
        <v>254</v>
      </c>
      <c r="O4819" s="64" t="s">
        <v>568</v>
      </c>
    </row>
    <row r="4820" spans="2:15" x14ac:dyDescent="0.3">
      <c r="B4820" t="s">
        <v>1536</v>
      </c>
      <c r="C4820" t="s">
        <v>14473</v>
      </c>
      <c r="D4820" t="s">
        <v>1461</v>
      </c>
      <c r="E4820" s="64">
        <v>0</v>
      </c>
      <c r="F4820" s="64">
        <v>0</v>
      </c>
      <c r="G4820" s="47">
        <v>39087</v>
      </c>
      <c r="H4820" s="71">
        <v>16.083333333333332</v>
      </c>
      <c r="I4820" s="64">
        <v>-1</v>
      </c>
      <c r="J4820" s="64" t="s">
        <v>249</v>
      </c>
      <c r="K4820" s="64" t="s">
        <v>2176</v>
      </c>
      <c r="L4820" s="64" t="s">
        <v>11592</v>
      </c>
      <c r="M4820" s="64" t="s">
        <v>236</v>
      </c>
      <c r="N4820" s="64" t="s">
        <v>254</v>
      </c>
      <c r="O4820" s="64" t="s">
        <v>568</v>
      </c>
    </row>
    <row r="4821" spans="2:15" x14ac:dyDescent="0.3">
      <c r="B4821" t="s">
        <v>1536</v>
      </c>
      <c r="C4821" t="s">
        <v>11974</v>
      </c>
      <c r="D4821" t="s">
        <v>2255</v>
      </c>
      <c r="E4821" s="64">
        <v>0</v>
      </c>
      <c r="F4821" s="64">
        <v>0</v>
      </c>
      <c r="G4821" s="47">
        <v>39084</v>
      </c>
      <c r="H4821" s="71">
        <v>16.083333333333332</v>
      </c>
      <c r="I4821" s="64">
        <v>174017</v>
      </c>
      <c r="J4821" s="64" t="s">
        <v>249</v>
      </c>
      <c r="K4821" s="64" t="s">
        <v>2160</v>
      </c>
      <c r="L4821" s="64" t="s">
        <v>2992</v>
      </c>
      <c r="M4821" s="64" t="s">
        <v>236</v>
      </c>
      <c r="N4821" s="64" t="s">
        <v>254</v>
      </c>
      <c r="O4821" s="64" t="s">
        <v>568</v>
      </c>
    </row>
    <row r="4822" spans="2:15" x14ac:dyDescent="0.3">
      <c r="B4822" t="s">
        <v>1536</v>
      </c>
      <c r="C4822" t="s">
        <v>15005</v>
      </c>
      <c r="D4822" t="s">
        <v>1902</v>
      </c>
      <c r="E4822" s="64">
        <v>0</v>
      </c>
      <c r="F4822" s="64">
        <v>0</v>
      </c>
      <c r="G4822" s="47">
        <v>39108</v>
      </c>
      <c r="H4822" s="71">
        <v>16.083333333333332</v>
      </c>
      <c r="I4822" s="64">
        <v>-1</v>
      </c>
      <c r="J4822" s="64" t="s">
        <v>249</v>
      </c>
      <c r="K4822" s="64" t="s">
        <v>2173</v>
      </c>
      <c r="L4822" s="64" t="s">
        <v>3010</v>
      </c>
      <c r="M4822" s="64" t="s">
        <v>236</v>
      </c>
      <c r="N4822" s="64" t="s">
        <v>254</v>
      </c>
      <c r="O4822" s="64" t="s">
        <v>568</v>
      </c>
    </row>
    <row r="4823" spans="2:15" x14ac:dyDescent="0.3">
      <c r="B4823" t="s">
        <v>1536</v>
      </c>
      <c r="C4823" t="s">
        <v>15021</v>
      </c>
      <c r="D4823" t="s">
        <v>13991</v>
      </c>
      <c r="E4823" s="64">
        <v>0</v>
      </c>
      <c r="F4823" s="64">
        <v>0</v>
      </c>
      <c r="G4823" s="47">
        <v>39113</v>
      </c>
      <c r="H4823" s="71">
        <v>16.083333333333332</v>
      </c>
      <c r="I4823" s="64">
        <v>-1</v>
      </c>
      <c r="J4823" s="64" t="s">
        <v>249</v>
      </c>
      <c r="K4823" s="64" t="s">
        <v>2160</v>
      </c>
      <c r="L4823" s="64" t="s">
        <v>4235</v>
      </c>
      <c r="M4823" s="64" t="s">
        <v>241</v>
      </c>
      <c r="N4823" s="64" t="s">
        <v>254</v>
      </c>
      <c r="O4823" s="64" t="s">
        <v>568</v>
      </c>
    </row>
    <row r="4824" spans="2:15" x14ac:dyDescent="0.3">
      <c r="B4824" t="s">
        <v>1536</v>
      </c>
      <c r="C4824" t="s">
        <v>15268</v>
      </c>
      <c r="D4824" t="s">
        <v>1677</v>
      </c>
      <c r="E4824" s="64">
        <v>1</v>
      </c>
      <c r="F4824" s="64">
        <v>989.11</v>
      </c>
      <c r="G4824" s="47">
        <v>39084</v>
      </c>
      <c r="H4824" s="71">
        <v>16.083333333333332</v>
      </c>
      <c r="I4824" s="64">
        <v>-1</v>
      </c>
      <c r="J4824" s="64" t="s">
        <v>249</v>
      </c>
      <c r="K4824" s="64" t="s">
        <v>2173</v>
      </c>
      <c r="L4824" s="64" t="s">
        <v>15269</v>
      </c>
      <c r="M4824" s="64" t="s">
        <v>242</v>
      </c>
      <c r="N4824" s="64" t="s">
        <v>254</v>
      </c>
      <c r="O4824" s="64" t="s">
        <v>568</v>
      </c>
    </row>
    <row r="4825" spans="2:15" x14ac:dyDescent="0.3">
      <c r="B4825" t="s">
        <v>1536</v>
      </c>
      <c r="C4825" t="s">
        <v>15333</v>
      </c>
      <c r="D4825" t="s">
        <v>1542</v>
      </c>
      <c r="E4825" s="64">
        <v>0</v>
      </c>
      <c r="F4825" s="64">
        <v>0</v>
      </c>
      <c r="G4825" s="47">
        <v>39099</v>
      </c>
      <c r="H4825" s="71">
        <v>16.083333333333332</v>
      </c>
      <c r="I4825" s="64">
        <v>-1</v>
      </c>
      <c r="J4825" s="64" t="s">
        <v>249</v>
      </c>
      <c r="K4825" s="64" t="s">
        <v>2173</v>
      </c>
      <c r="L4825" s="64" t="s">
        <v>4391</v>
      </c>
      <c r="M4825" s="64" t="s">
        <v>241</v>
      </c>
      <c r="N4825" s="64" t="s">
        <v>254</v>
      </c>
      <c r="O4825" s="64" t="s">
        <v>568</v>
      </c>
    </row>
    <row r="4826" spans="2:15" x14ac:dyDescent="0.3">
      <c r="B4826" t="s">
        <v>1536</v>
      </c>
      <c r="C4826" t="s">
        <v>15459</v>
      </c>
      <c r="D4826" t="s">
        <v>1718</v>
      </c>
      <c r="E4826" s="64">
        <v>0</v>
      </c>
      <c r="F4826" s="64">
        <v>0</v>
      </c>
      <c r="G4826" s="47">
        <v>39104</v>
      </c>
      <c r="H4826" s="71">
        <v>16.083333333333332</v>
      </c>
      <c r="I4826" s="64">
        <v>-1</v>
      </c>
      <c r="J4826" s="64" t="s">
        <v>249</v>
      </c>
      <c r="K4826" s="64" t="s">
        <v>2160</v>
      </c>
      <c r="L4826" s="64" t="s">
        <v>2936</v>
      </c>
      <c r="M4826" s="64" t="s">
        <v>242</v>
      </c>
      <c r="N4826" s="64" t="s">
        <v>254</v>
      </c>
      <c r="O4826" s="64" t="s">
        <v>568</v>
      </c>
    </row>
    <row r="4827" spans="2:15" x14ac:dyDescent="0.3">
      <c r="B4827" t="s">
        <v>1536</v>
      </c>
      <c r="C4827" t="s">
        <v>11958</v>
      </c>
      <c r="D4827" t="s">
        <v>2349</v>
      </c>
      <c r="E4827" s="64">
        <v>0</v>
      </c>
      <c r="F4827" s="64">
        <v>0</v>
      </c>
      <c r="G4827" s="47">
        <v>39097</v>
      </c>
      <c r="H4827" s="71">
        <v>16.083333333333332</v>
      </c>
      <c r="I4827" s="64">
        <v>198038</v>
      </c>
      <c r="J4827" s="64" t="s">
        <v>1538</v>
      </c>
      <c r="K4827" s="64" t="s">
        <v>2160</v>
      </c>
      <c r="L4827" s="64" t="s">
        <v>11535</v>
      </c>
      <c r="M4827" s="64" t="s">
        <v>246</v>
      </c>
      <c r="N4827" s="64" t="s">
        <v>254</v>
      </c>
      <c r="O4827" s="64" t="s">
        <v>568</v>
      </c>
    </row>
    <row r="4828" spans="2:15" x14ac:dyDescent="0.3">
      <c r="B4828" t="s">
        <v>1536</v>
      </c>
      <c r="C4828" t="s">
        <v>15959</v>
      </c>
      <c r="D4828" t="s">
        <v>14525</v>
      </c>
      <c r="E4828" s="64">
        <v>0</v>
      </c>
      <c r="F4828" s="64">
        <v>0</v>
      </c>
      <c r="G4828" s="47">
        <v>39098</v>
      </c>
      <c r="H4828" s="71">
        <v>16.083333333333332</v>
      </c>
      <c r="I4828" s="64">
        <v>-1</v>
      </c>
      <c r="J4828" s="64" t="s">
        <v>1538</v>
      </c>
      <c r="K4828" s="64" t="s">
        <v>2160</v>
      </c>
      <c r="L4828" s="64" t="s">
        <v>4235</v>
      </c>
      <c r="M4828" s="64" t="s">
        <v>236</v>
      </c>
      <c r="N4828" s="64" t="s">
        <v>254</v>
      </c>
      <c r="O4828" s="64" t="s">
        <v>568</v>
      </c>
    </row>
    <row r="4829" spans="2:15" x14ac:dyDescent="0.3">
      <c r="B4829" t="s">
        <v>1536</v>
      </c>
      <c r="C4829" t="s">
        <v>16823</v>
      </c>
      <c r="D4829" t="s">
        <v>1592</v>
      </c>
      <c r="E4829" s="64">
        <v>1</v>
      </c>
      <c r="F4829" s="64">
        <v>1951.46</v>
      </c>
      <c r="G4829" s="47">
        <v>39101</v>
      </c>
      <c r="H4829" s="71">
        <v>16.083333333333332</v>
      </c>
      <c r="I4829" s="64">
        <v>-1</v>
      </c>
      <c r="J4829" s="64" t="s">
        <v>1538</v>
      </c>
      <c r="K4829" s="64" t="s">
        <v>1535</v>
      </c>
      <c r="L4829" s="64" t="s">
        <v>1535</v>
      </c>
      <c r="M4829" s="64" t="s">
        <v>242</v>
      </c>
      <c r="N4829" s="64" t="s">
        <v>254</v>
      </c>
      <c r="O4829" s="64" t="s">
        <v>568</v>
      </c>
    </row>
    <row r="4830" spans="2:15" x14ac:dyDescent="0.3">
      <c r="B4830" t="s">
        <v>1536</v>
      </c>
      <c r="C4830" t="s">
        <v>12410</v>
      </c>
      <c r="D4830" t="s">
        <v>537</v>
      </c>
      <c r="E4830" s="64">
        <v>0</v>
      </c>
      <c r="F4830" s="64">
        <v>0</v>
      </c>
      <c r="G4830" s="47">
        <v>39069</v>
      </c>
      <c r="H4830" s="71">
        <v>16.166666666666668</v>
      </c>
      <c r="I4830" s="64">
        <v>-1</v>
      </c>
      <c r="J4830" s="64" t="s">
        <v>249</v>
      </c>
      <c r="K4830" s="64" t="s">
        <v>1535</v>
      </c>
      <c r="L4830" s="64" t="s">
        <v>1535</v>
      </c>
      <c r="M4830" s="64" t="s">
        <v>236</v>
      </c>
      <c r="N4830" s="64" t="s">
        <v>254</v>
      </c>
      <c r="O4830" s="64" t="s">
        <v>568</v>
      </c>
    </row>
    <row r="4831" spans="2:15" x14ac:dyDescent="0.3">
      <c r="B4831" t="s">
        <v>1536</v>
      </c>
      <c r="C4831" t="s">
        <v>12937</v>
      </c>
      <c r="D4831" t="s">
        <v>1600</v>
      </c>
      <c r="E4831" s="64">
        <v>0</v>
      </c>
      <c r="F4831" s="64">
        <v>0</v>
      </c>
      <c r="G4831" s="47">
        <v>39079</v>
      </c>
      <c r="H4831" s="71">
        <v>16.166666666666668</v>
      </c>
      <c r="I4831" s="64">
        <v>-1</v>
      </c>
      <c r="J4831" s="64" t="s">
        <v>1538</v>
      </c>
      <c r="K4831" s="64" t="s">
        <v>2160</v>
      </c>
      <c r="L4831" s="64" t="s">
        <v>2992</v>
      </c>
      <c r="M4831" s="64" t="s">
        <v>246</v>
      </c>
      <c r="N4831" s="64" t="s">
        <v>254</v>
      </c>
      <c r="O4831" s="64" t="s">
        <v>568</v>
      </c>
    </row>
    <row r="4832" spans="2:15" x14ac:dyDescent="0.3">
      <c r="B4832" t="s">
        <v>1536</v>
      </c>
      <c r="C4832" t="s">
        <v>12214</v>
      </c>
      <c r="D4832" t="s">
        <v>2163</v>
      </c>
      <c r="E4832" s="64">
        <v>0</v>
      </c>
      <c r="F4832" s="64">
        <v>0</v>
      </c>
      <c r="G4832" s="47">
        <v>39064</v>
      </c>
      <c r="H4832" s="71">
        <v>16.166666666666668</v>
      </c>
      <c r="I4832" s="64">
        <v>251449</v>
      </c>
      <c r="J4832" s="64" t="s">
        <v>249</v>
      </c>
      <c r="K4832" s="64" t="s">
        <v>2160</v>
      </c>
      <c r="L4832" s="64" t="s">
        <v>2992</v>
      </c>
      <c r="M4832" s="64" t="s">
        <v>236</v>
      </c>
      <c r="N4832" s="64" t="s">
        <v>254</v>
      </c>
      <c r="O4832" s="64" t="s">
        <v>568</v>
      </c>
    </row>
    <row r="4833" spans="2:15" x14ac:dyDescent="0.3">
      <c r="B4833" t="s">
        <v>1536</v>
      </c>
      <c r="C4833" t="s">
        <v>14167</v>
      </c>
      <c r="D4833" t="s">
        <v>1872</v>
      </c>
      <c r="E4833" s="64">
        <v>0</v>
      </c>
      <c r="F4833" s="64">
        <v>0</v>
      </c>
      <c r="G4833" s="47">
        <v>39080</v>
      </c>
      <c r="H4833" s="71">
        <v>16.166666666666668</v>
      </c>
      <c r="I4833" s="64">
        <v>-1</v>
      </c>
      <c r="J4833" s="64" t="s">
        <v>249</v>
      </c>
      <c r="K4833" s="64" t="s">
        <v>2160</v>
      </c>
      <c r="L4833" s="64" t="s">
        <v>2925</v>
      </c>
      <c r="M4833" s="64" t="s">
        <v>242</v>
      </c>
      <c r="N4833" s="64" t="s">
        <v>254</v>
      </c>
      <c r="O4833" s="64" t="s">
        <v>568</v>
      </c>
    </row>
    <row r="4834" spans="2:15" x14ac:dyDescent="0.3">
      <c r="B4834" t="s">
        <v>1536</v>
      </c>
      <c r="C4834" t="s">
        <v>14653</v>
      </c>
      <c r="D4834" t="s">
        <v>1475</v>
      </c>
      <c r="E4834" s="64">
        <v>0</v>
      </c>
      <c r="F4834" s="64">
        <v>0</v>
      </c>
      <c r="G4834" s="47">
        <v>39081</v>
      </c>
      <c r="H4834" s="71">
        <v>16.166666666666668</v>
      </c>
      <c r="I4834" s="64">
        <v>-1</v>
      </c>
      <c r="J4834" s="64" t="s">
        <v>1538</v>
      </c>
      <c r="K4834" s="64" t="s">
        <v>2173</v>
      </c>
      <c r="L4834" s="64" t="s">
        <v>4391</v>
      </c>
      <c r="M4834" s="64" t="s">
        <v>241</v>
      </c>
      <c r="N4834" s="64" t="s">
        <v>254</v>
      </c>
      <c r="O4834" s="64" t="s">
        <v>568</v>
      </c>
    </row>
    <row r="4835" spans="2:15" x14ac:dyDescent="0.3">
      <c r="B4835" t="s">
        <v>1536</v>
      </c>
      <c r="C4835" t="s">
        <v>14711</v>
      </c>
      <c r="D4835" t="s">
        <v>2209</v>
      </c>
      <c r="E4835" s="64">
        <v>0</v>
      </c>
      <c r="F4835" s="64">
        <v>0</v>
      </c>
      <c r="G4835" s="47">
        <v>39057</v>
      </c>
      <c r="H4835" s="71">
        <v>16.166666666666668</v>
      </c>
      <c r="I4835" s="64">
        <v>145886</v>
      </c>
      <c r="J4835" s="64" t="s">
        <v>1538</v>
      </c>
      <c r="K4835" s="64" t="s">
        <v>2160</v>
      </c>
      <c r="L4835" s="64" t="s">
        <v>3939</v>
      </c>
      <c r="M4835" s="64" t="s">
        <v>246</v>
      </c>
      <c r="N4835" s="64" t="s">
        <v>254</v>
      </c>
      <c r="O4835" s="64" t="s">
        <v>568</v>
      </c>
    </row>
    <row r="4836" spans="2:15" x14ac:dyDescent="0.3">
      <c r="B4836" t="s">
        <v>1536</v>
      </c>
      <c r="C4836" t="s">
        <v>15037</v>
      </c>
      <c r="D4836" t="s">
        <v>15038</v>
      </c>
      <c r="E4836" s="64">
        <v>0</v>
      </c>
      <c r="F4836" s="64">
        <v>0</v>
      </c>
      <c r="G4836" s="47">
        <v>39069</v>
      </c>
      <c r="H4836" s="71">
        <v>16.166666666666668</v>
      </c>
      <c r="I4836" s="64">
        <v>-1</v>
      </c>
      <c r="J4836" s="64" t="s">
        <v>249</v>
      </c>
      <c r="K4836" s="64" t="s">
        <v>2160</v>
      </c>
      <c r="L4836" s="64" t="s">
        <v>15039</v>
      </c>
      <c r="M4836" s="64" t="s">
        <v>236</v>
      </c>
      <c r="N4836" s="64" t="s">
        <v>254</v>
      </c>
      <c r="O4836" s="64" t="s">
        <v>568</v>
      </c>
    </row>
    <row r="4837" spans="2:15" x14ac:dyDescent="0.3">
      <c r="B4837" t="s">
        <v>1536</v>
      </c>
      <c r="C4837" t="s">
        <v>11642</v>
      </c>
      <c r="D4837" t="s">
        <v>11531</v>
      </c>
      <c r="E4837" s="64">
        <v>0</v>
      </c>
      <c r="F4837" s="64">
        <v>0</v>
      </c>
      <c r="G4837" s="47">
        <v>39071</v>
      </c>
      <c r="H4837" s="71">
        <v>16.166666666666668</v>
      </c>
      <c r="I4837" s="64">
        <v>95075</v>
      </c>
      <c r="J4837" s="64" t="s">
        <v>1538</v>
      </c>
      <c r="K4837" s="64" t="s">
        <v>2176</v>
      </c>
      <c r="L4837" s="64" t="s">
        <v>11643</v>
      </c>
      <c r="M4837" s="64" t="s">
        <v>246</v>
      </c>
      <c r="N4837" s="64" t="s">
        <v>254</v>
      </c>
      <c r="O4837" s="64" t="s">
        <v>568</v>
      </c>
    </row>
    <row r="4838" spans="2:15" x14ac:dyDescent="0.3">
      <c r="B4838" t="s">
        <v>1536</v>
      </c>
      <c r="C4838" t="s">
        <v>12118</v>
      </c>
      <c r="D4838" t="s">
        <v>2215</v>
      </c>
      <c r="E4838" s="64">
        <v>1</v>
      </c>
      <c r="F4838" s="64">
        <v>4300.55</v>
      </c>
      <c r="G4838" s="47">
        <v>39065</v>
      </c>
      <c r="H4838" s="71">
        <v>16.166666666666668</v>
      </c>
      <c r="I4838" s="64">
        <v>160144</v>
      </c>
      <c r="J4838" s="64" t="s">
        <v>1538</v>
      </c>
      <c r="K4838" s="64" t="s">
        <v>2160</v>
      </c>
      <c r="L4838" s="64" t="s">
        <v>3939</v>
      </c>
      <c r="M4838" s="64" t="s">
        <v>242</v>
      </c>
      <c r="N4838" s="64" t="s">
        <v>254</v>
      </c>
      <c r="O4838" s="64" t="s">
        <v>568</v>
      </c>
    </row>
    <row r="4839" spans="2:15" x14ac:dyDescent="0.3">
      <c r="B4839" t="s">
        <v>1536</v>
      </c>
      <c r="C4839" t="s">
        <v>16426</v>
      </c>
      <c r="D4839" t="s">
        <v>13770</v>
      </c>
      <c r="E4839" s="64">
        <v>0</v>
      </c>
      <c r="F4839" s="64">
        <v>0</v>
      </c>
      <c r="G4839" s="47">
        <v>39079</v>
      </c>
      <c r="H4839" s="71">
        <v>16.166666666666668</v>
      </c>
      <c r="I4839" s="64">
        <v>-1</v>
      </c>
      <c r="J4839" s="64" t="s">
        <v>1538</v>
      </c>
      <c r="K4839" s="64" t="s">
        <v>2160</v>
      </c>
      <c r="L4839" s="64" t="s">
        <v>2936</v>
      </c>
      <c r="M4839" s="64" t="s">
        <v>246</v>
      </c>
      <c r="N4839" s="64" t="s">
        <v>254</v>
      </c>
      <c r="O4839" s="64" t="s">
        <v>568</v>
      </c>
    </row>
    <row r="4840" spans="2:15" x14ac:dyDescent="0.3">
      <c r="B4840" t="s">
        <v>1536</v>
      </c>
      <c r="C4840" t="s">
        <v>17339</v>
      </c>
      <c r="D4840" t="s">
        <v>1544</v>
      </c>
      <c r="E4840" s="64">
        <v>0</v>
      </c>
      <c r="F4840" s="64">
        <v>0</v>
      </c>
      <c r="G4840" s="47">
        <v>39080</v>
      </c>
      <c r="H4840" s="71">
        <v>16.166666666666668</v>
      </c>
      <c r="I4840" s="64">
        <v>-1</v>
      </c>
      <c r="J4840" s="64" t="s">
        <v>249</v>
      </c>
      <c r="K4840" s="64" t="s">
        <v>1535</v>
      </c>
      <c r="L4840" s="64" t="s">
        <v>1535</v>
      </c>
      <c r="M4840" s="64" t="s">
        <v>236</v>
      </c>
      <c r="N4840" s="64" t="s">
        <v>254</v>
      </c>
      <c r="O4840" s="64" t="s">
        <v>568</v>
      </c>
    </row>
    <row r="4841" spans="2:15" x14ac:dyDescent="0.3">
      <c r="B4841" t="s">
        <v>1536</v>
      </c>
      <c r="C4841" t="s">
        <v>17589</v>
      </c>
      <c r="D4841" t="s">
        <v>468</v>
      </c>
      <c r="E4841" s="64">
        <v>1</v>
      </c>
      <c r="F4841" s="64">
        <v>4300.55</v>
      </c>
      <c r="G4841" s="47">
        <v>39055</v>
      </c>
      <c r="H4841" s="71">
        <v>16.166666666666668</v>
      </c>
      <c r="I4841" s="64">
        <v>-1</v>
      </c>
      <c r="J4841" s="64" t="s">
        <v>249</v>
      </c>
      <c r="K4841" s="64" t="s">
        <v>1535</v>
      </c>
      <c r="L4841" s="64" t="s">
        <v>1535</v>
      </c>
      <c r="M4841" s="64" t="s">
        <v>236</v>
      </c>
      <c r="N4841" s="64" t="s">
        <v>254</v>
      </c>
      <c r="O4841" s="64" t="s">
        <v>568</v>
      </c>
    </row>
    <row r="4842" spans="2:15" x14ac:dyDescent="0.3">
      <c r="B4842" t="s">
        <v>1536</v>
      </c>
      <c r="C4842" t="s">
        <v>13402</v>
      </c>
      <c r="D4842" t="s">
        <v>1433</v>
      </c>
      <c r="E4842" s="64">
        <v>0</v>
      </c>
      <c r="F4842" s="64">
        <v>0</v>
      </c>
      <c r="G4842" s="47">
        <v>39051</v>
      </c>
      <c r="H4842" s="71">
        <v>16.25</v>
      </c>
      <c r="I4842" s="64">
        <v>-1</v>
      </c>
      <c r="J4842" s="64" t="s">
        <v>1538</v>
      </c>
      <c r="K4842" s="64" t="s">
        <v>2176</v>
      </c>
      <c r="L4842" s="64" t="s">
        <v>11288</v>
      </c>
      <c r="M4842" s="64" t="s">
        <v>246</v>
      </c>
      <c r="N4842" s="64" t="s">
        <v>254</v>
      </c>
      <c r="O4842" s="64" t="s">
        <v>568</v>
      </c>
    </row>
    <row r="4843" spans="2:15" x14ac:dyDescent="0.3">
      <c r="B4843" t="s">
        <v>1536</v>
      </c>
      <c r="C4843" t="s">
        <v>14078</v>
      </c>
      <c r="D4843" t="s">
        <v>1996</v>
      </c>
      <c r="E4843" s="64">
        <v>1</v>
      </c>
      <c r="F4843" s="64">
        <v>4300.55</v>
      </c>
      <c r="G4843" s="47">
        <v>39050</v>
      </c>
      <c r="H4843" s="71">
        <v>16.25</v>
      </c>
      <c r="I4843" s="64">
        <v>-1</v>
      </c>
      <c r="J4843" s="64" t="s">
        <v>249</v>
      </c>
      <c r="K4843" s="64" t="s">
        <v>2160</v>
      </c>
      <c r="L4843" s="64" t="s">
        <v>3847</v>
      </c>
      <c r="M4843" s="64" t="s">
        <v>246</v>
      </c>
      <c r="N4843" s="64" t="s">
        <v>254</v>
      </c>
      <c r="O4843" s="64" t="s">
        <v>568</v>
      </c>
    </row>
    <row r="4844" spans="2:15" x14ac:dyDescent="0.3">
      <c r="B4844" t="s">
        <v>1536</v>
      </c>
      <c r="C4844" t="s">
        <v>14708</v>
      </c>
      <c r="D4844" t="s">
        <v>1446</v>
      </c>
      <c r="E4844" s="64">
        <v>0</v>
      </c>
      <c r="F4844" s="64">
        <v>0</v>
      </c>
      <c r="G4844" s="47">
        <v>39050</v>
      </c>
      <c r="H4844" s="71">
        <v>16.25</v>
      </c>
      <c r="I4844" s="64">
        <v>-1</v>
      </c>
      <c r="J4844" s="64" t="s">
        <v>1538</v>
      </c>
      <c r="K4844" s="64" t="s">
        <v>2160</v>
      </c>
      <c r="L4844" s="64" t="s">
        <v>4235</v>
      </c>
      <c r="M4844" s="64" t="s">
        <v>236</v>
      </c>
      <c r="N4844" s="64" t="s">
        <v>254</v>
      </c>
      <c r="O4844" s="64" t="s">
        <v>568</v>
      </c>
    </row>
    <row r="4845" spans="2:15" x14ac:dyDescent="0.3">
      <c r="B4845" t="s">
        <v>1536</v>
      </c>
      <c r="C4845" t="s">
        <v>14927</v>
      </c>
      <c r="D4845" t="s">
        <v>1618</v>
      </c>
      <c r="E4845" s="64">
        <v>0</v>
      </c>
      <c r="F4845" s="64">
        <v>0</v>
      </c>
      <c r="G4845" s="47">
        <v>39050</v>
      </c>
      <c r="H4845" s="71">
        <v>16.25</v>
      </c>
      <c r="I4845" s="64">
        <v>-1</v>
      </c>
      <c r="J4845" s="64" t="s">
        <v>1538</v>
      </c>
      <c r="K4845" s="64" t="s">
        <v>2176</v>
      </c>
      <c r="L4845" s="64" t="s">
        <v>14928</v>
      </c>
      <c r="M4845" s="64" t="s">
        <v>236</v>
      </c>
      <c r="N4845" s="64" t="s">
        <v>254</v>
      </c>
      <c r="O4845" s="64" t="s">
        <v>568</v>
      </c>
    </row>
    <row r="4846" spans="2:15" x14ac:dyDescent="0.3">
      <c r="B4846" t="s">
        <v>1536</v>
      </c>
      <c r="C4846" t="s">
        <v>15043</v>
      </c>
      <c r="D4846" t="s">
        <v>1402</v>
      </c>
      <c r="E4846" s="64">
        <v>0</v>
      </c>
      <c r="F4846" s="64">
        <v>0</v>
      </c>
      <c r="G4846" s="47">
        <v>39050</v>
      </c>
      <c r="H4846" s="71">
        <v>16.25</v>
      </c>
      <c r="I4846" s="64">
        <v>-1</v>
      </c>
      <c r="J4846" s="64" t="s">
        <v>1538</v>
      </c>
      <c r="K4846" s="64" t="s">
        <v>2176</v>
      </c>
      <c r="L4846" s="64" t="s">
        <v>9475</v>
      </c>
      <c r="M4846" s="64" t="s">
        <v>242</v>
      </c>
      <c r="N4846" s="64" t="s">
        <v>254</v>
      </c>
      <c r="O4846" s="64" t="s">
        <v>568</v>
      </c>
    </row>
    <row r="4847" spans="2:15" x14ac:dyDescent="0.3">
      <c r="B4847" t="s">
        <v>1536</v>
      </c>
      <c r="C4847" t="s">
        <v>11436</v>
      </c>
      <c r="D4847" t="s">
        <v>2493</v>
      </c>
      <c r="E4847" s="64">
        <v>0</v>
      </c>
      <c r="F4847" s="64">
        <v>0</v>
      </c>
      <c r="G4847" s="47">
        <v>39051</v>
      </c>
      <c r="H4847" s="71">
        <v>16.25</v>
      </c>
      <c r="I4847" s="64">
        <v>133508</v>
      </c>
      <c r="J4847" s="64" t="s">
        <v>1538</v>
      </c>
      <c r="K4847" s="64" t="s">
        <v>2176</v>
      </c>
      <c r="L4847" s="64" t="s">
        <v>11437</v>
      </c>
      <c r="M4847" s="64" t="s">
        <v>246</v>
      </c>
      <c r="N4847" s="64" t="s">
        <v>254</v>
      </c>
      <c r="O4847" s="64" t="s">
        <v>568</v>
      </c>
    </row>
    <row r="4848" spans="2:15" x14ac:dyDescent="0.3">
      <c r="B4848" t="s">
        <v>1536</v>
      </c>
      <c r="C4848" t="s">
        <v>16272</v>
      </c>
      <c r="D4848" t="s">
        <v>2318</v>
      </c>
      <c r="E4848" s="64">
        <v>1</v>
      </c>
      <c r="F4848" s="64">
        <v>2974.63</v>
      </c>
      <c r="G4848" s="47">
        <v>39035</v>
      </c>
      <c r="H4848" s="71">
        <v>16.25</v>
      </c>
      <c r="I4848" s="64">
        <v>150074</v>
      </c>
      <c r="J4848" s="64" t="s">
        <v>1538</v>
      </c>
      <c r="K4848" s="64" t="s">
        <v>2160</v>
      </c>
      <c r="L4848" s="64" t="s">
        <v>14238</v>
      </c>
      <c r="M4848" s="64" t="s">
        <v>241</v>
      </c>
      <c r="N4848" s="64" t="s">
        <v>254</v>
      </c>
      <c r="O4848" s="64" t="s">
        <v>568</v>
      </c>
    </row>
    <row r="4849" spans="2:15" x14ac:dyDescent="0.3">
      <c r="B4849" t="s">
        <v>1536</v>
      </c>
      <c r="C4849" t="s">
        <v>11653</v>
      </c>
      <c r="D4849" t="s">
        <v>2292</v>
      </c>
      <c r="E4849" s="64">
        <v>0</v>
      </c>
      <c r="F4849" s="64">
        <v>0</v>
      </c>
      <c r="G4849" s="47">
        <v>39037</v>
      </c>
      <c r="H4849" s="71">
        <v>16.25</v>
      </c>
      <c r="I4849" s="64">
        <v>233968</v>
      </c>
      <c r="J4849" s="64" t="s">
        <v>1538</v>
      </c>
      <c r="K4849" s="64" t="s">
        <v>2160</v>
      </c>
      <c r="L4849" s="64" t="s">
        <v>3939</v>
      </c>
      <c r="M4849" s="64" t="s">
        <v>236</v>
      </c>
      <c r="N4849" s="64" t="s">
        <v>254</v>
      </c>
      <c r="O4849" s="64" t="s">
        <v>568</v>
      </c>
    </row>
    <row r="4850" spans="2:15" x14ac:dyDescent="0.3">
      <c r="B4850" t="s">
        <v>1536</v>
      </c>
      <c r="C4850" t="s">
        <v>16721</v>
      </c>
      <c r="D4850" t="s">
        <v>532</v>
      </c>
      <c r="E4850" s="64">
        <v>0</v>
      </c>
      <c r="F4850" s="64">
        <v>0</v>
      </c>
      <c r="G4850" s="47">
        <v>39051</v>
      </c>
      <c r="H4850" s="71">
        <v>16.25</v>
      </c>
      <c r="I4850" s="64">
        <v>-1</v>
      </c>
      <c r="J4850" s="64" t="s">
        <v>1538</v>
      </c>
      <c r="K4850" s="64" t="s">
        <v>1535</v>
      </c>
      <c r="L4850" s="64" t="s">
        <v>1535</v>
      </c>
      <c r="M4850" s="64" t="s">
        <v>246</v>
      </c>
      <c r="N4850" s="64" t="s">
        <v>254</v>
      </c>
      <c r="O4850" s="64" t="s">
        <v>568</v>
      </c>
    </row>
    <row r="4851" spans="2:15" x14ac:dyDescent="0.3">
      <c r="B4851" t="s">
        <v>1536</v>
      </c>
      <c r="C4851" t="s">
        <v>17158</v>
      </c>
      <c r="D4851" t="s">
        <v>554</v>
      </c>
      <c r="E4851" s="64">
        <v>0</v>
      </c>
      <c r="F4851" s="64">
        <v>0</v>
      </c>
      <c r="G4851" s="47">
        <v>39035</v>
      </c>
      <c r="H4851" s="71">
        <v>16.25</v>
      </c>
      <c r="I4851" s="64">
        <v>-1</v>
      </c>
      <c r="J4851" s="64" t="s">
        <v>249</v>
      </c>
      <c r="K4851" s="64" t="s">
        <v>1535</v>
      </c>
      <c r="L4851" s="64" t="s">
        <v>1535</v>
      </c>
      <c r="M4851" s="64" t="s">
        <v>236</v>
      </c>
      <c r="N4851" s="64" t="s">
        <v>254</v>
      </c>
      <c r="O4851" s="64" t="s">
        <v>568</v>
      </c>
    </row>
    <row r="4852" spans="2:15" x14ac:dyDescent="0.3">
      <c r="B4852" t="s">
        <v>1536</v>
      </c>
      <c r="C4852" t="s">
        <v>17204</v>
      </c>
      <c r="D4852" t="s">
        <v>346</v>
      </c>
      <c r="E4852" s="64">
        <v>0</v>
      </c>
      <c r="F4852" s="64">
        <v>0</v>
      </c>
      <c r="G4852" s="47">
        <v>39050</v>
      </c>
      <c r="H4852" s="71">
        <v>16.25</v>
      </c>
      <c r="I4852" s="64">
        <v>-1</v>
      </c>
      <c r="J4852" s="64" t="s">
        <v>1538</v>
      </c>
      <c r="K4852" s="64" t="s">
        <v>1535</v>
      </c>
      <c r="L4852" s="64" t="s">
        <v>1535</v>
      </c>
      <c r="M4852" s="64" t="s">
        <v>242</v>
      </c>
      <c r="N4852" s="64" t="s">
        <v>254</v>
      </c>
      <c r="O4852" s="64" t="s">
        <v>568</v>
      </c>
    </row>
    <row r="4853" spans="2:15" x14ac:dyDescent="0.3">
      <c r="B4853" t="s">
        <v>1536</v>
      </c>
      <c r="C4853" t="s">
        <v>17512</v>
      </c>
      <c r="D4853" t="s">
        <v>2760</v>
      </c>
      <c r="E4853" s="64">
        <v>1</v>
      </c>
      <c r="F4853" s="64">
        <v>1374.56</v>
      </c>
      <c r="G4853" s="47">
        <v>39035</v>
      </c>
      <c r="H4853" s="71">
        <v>16.25</v>
      </c>
      <c r="I4853" s="64">
        <v>-1</v>
      </c>
      <c r="J4853" s="64" t="s">
        <v>249</v>
      </c>
      <c r="K4853" s="64" t="s">
        <v>1535</v>
      </c>
      <c r="L4853" s="64" t="s">
        <v>1535</v>
      </c>
      <c r="M4853" s="64" t="s">
        <v>239</v>
      </c>
      <c r="N4853" s="64" t="s">
        <v>254</v>
      </c>
      <c r="O4853" s="64" t="s">
        <v>568</v>
      </c>
    </row>
    <row r="4854" spans="2:15" x14ac:dyDescent="0.3">
      <c r="B4854" t="s">
        <v>1536</v>
      </c>
      <c r="C4854" t="s">
        <v>12639</v>
      </c>
      <c r="D4854" t="s">
        <v>1575</v>
      </c>
      <c r="E4854" s="64">
        <v>0</v>
      </c>
      <c r="F4854" s="64">
        <v>0</v>
      </c>
      <c r="G4854" s="47">
        <v>39008</v>
      </c>
      <c r="H4854" s="71">
        <v>16.333333333333332</v>
      </c>
      <c r="I4854" s="64">
        <v>-1</v>
      </c>
      <c r="J4854" s="64" t="s">
        <v>1538</v>
      </c>
      <c r="K4854" s="64" t="s">
        <v>1535</v>
      </c>
      <c r="L4854" s="64" t="s">
        <v>1535</v>
      </c>
      <c r="M4854" s="64" t="s">
        <v>246</v>
      </c>
      <c r="N4854" s="64" t="s">
        <v>254</v>
      </c>
      <c r="O4854" s="64" t="s">
        <v>568</v>
      </c>
    </row>
    <row r="4855" spans="2:15" x14ac:dyDescent="0.3">
      <c r="B4855" t="s">
        <v>1536</v>
      </c>
      <c r="C4855" t="s">
        <v>12068</v>
      </c>
      <c r="D4855" t="s">
        <v>2280</v>
      </c>
      <c r="E4855" s="64">
        <v>1</v>
      </c>
      <c r="F4855" s="64">
        <v>4300.55</v>
      </c>
      <c r="G4855" s="47">
        <v>39002</v>
      </c>
      <c r="H4855" s="71">
        <v>16.333333333333332</v>
      </c>
      <c r="I4855" s="64">
        <v>268959</v>
      </c>
      <c r="J4855" s="64" t="s">
        <v>1538</v>
      </c>
      <c r="K4855" s="64" t="s">
        <v>2160</v>
      </c>
      <c r="L4855" s="64" t="s">
        <v>3939</v>
      </c>
      <c r="M4855" s="64" t="s">
        <v>241</v>
      </c>
      <c r="N4855" s="64" t="s">
        <v>254</v>
      </c>
      <c r="O4855" s="64" t="s">
        <v>568</v>
      </c>
    </row>
    <row r="4856" spans="2:15" x14ac:dyDescent="0.3">
      <c r="B4856" t="s">
        <v>1536</v>
      </c>
      <c r="C4856" t="s">
        <v>14779</v>
      </c>
      <c r="D4856" t="s">
        <v>1419</v>
      </c>
      <c r="E4856" s="64">
        <v>0</v>
      </c>
      <c r="F4856" s="64">
        <v>0</v>
      </c>
      <c r="G4856" s="47">
        <v>39001</v>
      </c>
      <c r="H4856" s="71">
        <v>16.333333333333332</v>
      </c>
      <c r="I4856" s="64">
        <v>-1</v>
      </c>
      <c r="J4856" s="64" t="s">
        <v>1538</v>
      </c>
      <c r="K4856" s="64" t="s">
        <v>2160</v>
      </c>
      <c r="L4856" s="64" t="s">
        <v>3939</v>
      </c>
      <c r="M4856" s="64" t="s">
        <v>236</v>
      </c>
      <c r="N4856" s="64" t="s">
        <v>254</v>
      </c>
      <c r="O4856" s="64" t="s">
        <v>568</v>
      </c>
    </row>
    <row r="4857" spans="2:15" x14ac:dyDescent="0.3">
      <c r="B4857" t="s">
        <v>1536</v>
      </c>
      <c r="C4857" t="s">
        <v>15219</v>
      </c>
      <c r="D4857" t="s">
        <v>15220</v>
      </c>
      <c r="E4857" s="64">
        <v>0</v>
      </c>
      <c r="F4857" s="64">
        <v>0</v>
      </c>
      <c r="G4857" s="47">
        <v>38996</v>
      </c>
      <c r="H4857" s="71">
        <v>16.333333333333332</v>
      </c>
      <c r="I4857" s="64">
        <v>-1</v>
      </c>
      <c r="J4857" s="64" t="s">
        <v>249</v>
      </c>
      <c r="K4857" s="64" t="s">
        <v>2176</v>
      </c>
      <c r="L4857" s="64" t="s">
        <v>15221</v>
      </c>
      <c r="M4857" s="64" t="s">
        <v>236</v>
      </c>
      <c r="N4857" s="64" t="s">
        <v>254</v>
      </c>
      <c r="O4857" s="64" t="s">
        <v>568</v>
      </c>
    </row>
    <row r="4858" spans="2:15" x14ac:dyDescent="0.3">
      <c r="B4858" t="s">
        <v>1536</v>
      </c>
      <c r="C4858" t="s">
        <v>15854</v>
      </c>
      <c r="D4858" t="s">
        <v>1744</v>
      </c>
      <c r="E4858" s="64">
        <v>1</v>
      </c>
      <c r="F4858" s="64">
        <v>4304.3900000000003</v>
      </c>
      <c r="G4858" s="47">
        <v>39009</v>
      </c>
      <c r="H4858" s="71">
        <v>16.333333333333332</v>
      </c>
      <c r="I4858" s="64">
        <v>-1</v>
      </c>
      <c r="J4858" s="64" t="s">
        <v>249</v>
      </c>
      <c r="K4858" s="64" t="s">
        <v>2173</v>
      </c>
      <c r="L4858" s="64" t="s">
        <v>3010</v>
      </c>
      <c r="M4858" s="64" t="s">
        <v>246</v>
      </c>
      <c r="N4858" s="64" t="s">
        <v>254</v>
      </c>
      <c r="O4858" s="64" t="s">
        <v>568</v>
      </c>
    </row>
    <row r="4859" spans="2:15" x14ac:dyDescent="0.3">
      <c r="B4859" t="s">
        <v>1536</v>
      </c>
      <c r="C4859" t="s">
        <v>16063</v>
      </c>
      <c r="D4859" t="s">
        <v>1613</v>
      </c>
      <c r="E4859" s="64">
        <v>0</v>
      </c>
      <c r="F4859" s="64">
        <v>0</v>
      </c>
      <c r="G4859" s="47">
        <v>39003</v>
      </c>
      <c r="H4859" s="71">
        <v>16.333333333333332</v>
      </c>
      <c r="I4859" s="64">
        <v>-1</v>
      </c>
      <c r="J4859" s="64" t="s">
        <v>249</v>
      </c>
      <c r="K4859" s="64" t="s">
        <v>2160</v>
      </c>
      <c r="L4859" s="64" t="s">
        <v>15484</v>
      </c>
      <c r="M4859" s="64" t="s">
        <v>242</v>
      </c>
      <c r="N4859" s="64" t="s">
        <v>254</v>
      </c>
      <c r="O4859" s="64" t="s">
        <v>568</v>
      </c>
    </row>
    <row r="4860" spans="2:15" x14ac:dyDescent="0.3">
      <c r="B4860" t="s">
        <v>1536</v>
      </c>
      <c r="C4860" t="s">
        <v>16771</v>
      </c>
      <c r="D4860" t="s">
        <v>280</v>
      </c>
      <c r="E4860" s="64">
        <v>0</v>
      </c>
      <c r="F4860" s="64">
        <v>0</v>
      </c>
      <c r="G4860" s="47">
        <v>38994</v>
      </c>
      <c r="H4860" s="71">
        <v>16.333333333333332</v>
      </c>
      <c r="I4860" s="64">
        <v>-1</v>
      </c>
      <c r="J4860" s="64" t="s">
        <v>249</v>
      </c>
      <c r="K4860" s="64" t="s">
        <v>1535</v>
      </c>
      <c r="L4860" s="64" t="s">
        <v>1535</v>
      </c>
      <c r="M4860" s="64" t="s">
        <v>246</v>
      </c>
      <c r="N4860" s="64" t="s">
        <v>254</v>
      </c>
      <c r="O4860" s="64" t="s">
        <v>568</v>
      </c>
    </row>
    <row r="4861" spans="2:15" x14ac:dyDescent="0.3">
      <c r="B4861" t="s">
        <v>1536</v>
      </c>
      <c r="C4861" t="s">
        <v>16859</v>
      </c>
      <c r="D4861" t="s">
        <v>493</v>
      </c>
      <c r="E4861" s="64">
        <v>0</v>
      </c>
      <c r="F4861" s="64">
        <v>0</v>
      </c>
      <c r="G4861" s="47">
        <v>39018</v>
      </c>
      <c r="H4861" s="71">
        <v>16.333333333333332</v>
      </c>
      <c r="I4861" s="64">
        <v>-1</v>
      </c>
      <c r="J4861" s="64" t="s">
        <v>249</v>
      </c>
      <c r="K4861" s="64" t="s">
        <v>1535</v>
      </c>
      <c r="L4861" s="64" t="s">
        <v>1535</v>
      </c>
      <c r="M4861" s="64" t="s">
        <v>242</v>
      </c>
      <c r="N4861" s="64" t="s">
        <v>254</v>
      </c>
      <c r="O4861" s="64" t="s">
        <v>568</v>
      </c>
    </row>
    <row r="4862" spans="2:15" x14ac:dyDescent="0.3">
      <c r="B4862" t="s">
        <v>1536</v>
      </c>
      <c r="C4862" t="s">
        <v>17079</v>
      </c>
      <c r="D4862" t="s">
        <v>460</v>
      </c>
      <c r="E4862" s="64">
        <v>0</v>
      </c>
      <c r="F4862" s="64">
        <v>0</v>
      </c>
      <c r="G4862" s="47">
        <v>39001</v>
      </c>
      <c r="H4862" s="71">
        <v>16.333333333333332</v>
      </c>
      <c r="I4862" s="64">
        <v>-1</v>
      </c>
      <c r="J4862" s="64" t="s">
        <v>1538</v>
      </c>
      <c r="K4862" s="64" t="s">
        <v>1535</v>
      </c>
      <c r="L4862" s="64" t="s">
        <v>1535</v>
      </c>
      <c r="M4862" s="64" t="s">
        <v>241</v>
      </c>
      <c r="N4862" s="64" t="s">
        <v>254</v>
      </c>
      <c r="O4862" s="64" t="s">
        <v>568</v>
      </c>
    </row>
    <row r="4863" spans="2:15" x14ac:dyDescent="0.3">
      <c r="B4863" t="s">
        <v>1536</v>
      </c>
      <c r="C4863" t="s">
        <v>12672</v>
      </c>
      <c r="D4863" t="s">
        <v>1616</v>
      </c>
      <c r="E4863" s="64">
        <v>1</v>
      </c>
      <c r="F4863" s="64">
        <v>1374.56</v>
      </c>
      <c r="G4863" s="47">
        <v>38971</v>
      </c>
      <c r="H4863" s="71">
        <v>16.416666666666668</v>
      </c>
      <c r="I4863" s="64">
        <v>-1</v>
      </c>
      <c r="J4863" s="64" t="s">
        <v>1538</v>
      </c>
      <c r="K4863" s="64" t="s">
        <v>1535</v>
      </c>
      <c r="L4863" s="64" t="s">
        <v>1535</v>
      </c>
      <c r="M4863" s="64" t="s">
        <v>246</v>
      </c>
      <c r="N4863" s="64" t="s">
        <v>254</v>
      </c>
      <c r="O4863" s="64" t="s">
        <v>568</v>
      </c>
    </row>
    <row r="4864" spans="2:15" x14ac:dyDescent="0.3">
      <c r="B4864" t="s">
        <v>1536</v>
      </c>
      <c r="C4864" t="s">
        <v>12708</v>
      </c>
      <c r="D4864" t="s">
        <v>497</v>
      </c>
      <c r="E4864" s="64">
        <v>0</v>
      </c>
      <c r="F4864" s="64">
        <v>0</v>
      </c>
      <c r="G4864" s="47">
        <v>38978</v>
      </c>
      <c r="H4864" s="71">
        <v>16.416666666666668</v>
      </c>
      <c r="I4864" s="64">
        <v>-1</v>
      </c>
      <c r="J4864" s="64" t="s">
        <v>249</v>
      </c>
      <c r="K4864" s="64" t="s">
        <v>1535</v>
      </c>
      <c r="L4864" s="64" t="s">
        <v>1535</v>
      </c>
      <c r="M4864" s="64" t="s">
        <v>241</v>
      </c>
      <c r="N4864" s="64" t="s">
        <v>254</v>
      </c>
      <c r="O4864" s="64" t="s">
        <v>568</v>
      </c>
    </row>
    <row r="4865" spans="2:15" x14ac:dyDescent="0.3">
      <c r="B4865" t="s">
        <v>1536</v>
      </c>
      <c r="C4865" t="s">
        <v>13225</v>
      </c>
      <c r="D4865" t="s">
        <v>2291</v>
      </c>
      <c r="E4865" s="64">
        <v>0</v>
      </c>
      <c r="F4865" s="64">
        <v>0</v>
      </c>
      <c r="G4865" s="47">
        <v>38978</v>
      </c>
      <c r="H4865" s="71">
        <v>16.416666666666668</v>
      </c>
      <c r="I4865" s="64">
        <v>221129</v>
      </c>
      <c r="J4865" s="64" t="s">
        <v>249</v>
      </c>
      <c r="K4865" s="64" t="s">
        <v>2160</v>
      </c>
      <c r="L4865" s="64" t="s">
        <v>13226</v>
      </c>
      <c r="M4865" s="64" t="s">
        <v>242</v>
      </c>
      <c r="N4865" s="64" t="s">
        <v>254</v>
      </c>
      <c r="O4865" s="64" t="s">
        <v>568</v>
      </c>
    </row>
    <row r="4866" spans="2:15" x14ac:dyDescent="0.3">
      <c r="B4866" t="s">
        <v>1536</v>
      </c>
      <c r="C4866" t="s">
        <v>13233</v>
      </c>
      <c r="D4866" t="s">
        <v>1741</v>
      </c>
      <c r="E4866" s="64">
        <v>1</v>
      </c>
      <c r="F4866" s="64">
        <v>389.49</v>
      </c>
      <c r="G4866" s="47">
        <v>38989</v>
      </c>
      <c r="H4866" s="71">
        <v>16.416666666666668</v>
      </c>
      <c r="I4866" s="64">
        <v>-1</v>
      </c>
      <c r="J4866" s="64" t="s">
        <v>1538</v>
      </c>
      <c r="K4866" s="64" t="s">
        <v>2160</v>
      </c>
      <c r="L4866" s="64" t="s">
        <v>2936</v>
      </c>
      <c r="M4866" s="64" t="s">
        <v>242</v>
      </c>
      <c r="N4866" s="64" t="s">
        <v>254</v>
      </c>
      <c r="O4866" s="64" t="s">
        <v>568</v>
      </c>
    </row>
    <row r="4867" spans="2:15" x14ac:dyDescent="0.3">
      <c r="B4867" t="s">
        <v>1536</v>
      </c>
      <c r="C4867" t="s">
        <v>14982</v>
      </c>
      <c r="D4867" t="s">
        <v>403</v>
      </c>
      <c r="E4867" s="64">
        <v>0</v>
      </c>
      <c r="F4867" s="64">
        <v>0</v>
      </c>
      <c r="G4867" s="47">
        <v>38969</v>
      </c>
      <c r="H4867" s="71">
        <v>16.416666666666668</v>
      </c>
      <c r="I4867" s="64">
        <v>-1</v>
      </c>
      <c r="J4867" s="64" t="s">
        <v>1538</v>
      </c>
      <c r="K4867" s="64" t="s">
        <v>2173</v>
      </c>
      <c r="L4867" s="64" t="s">
        <v>4235</v>
      </c>
      <c r="M4867" s="64" t="s">
        <v>236</v>
      </c>
      <c r="N4867" s="64" t="s">
        <v>254</v>
      </c>
      <c r="O4867" s="64" t="s">
        <v>568</v>
      </c>
    </row>
    <row r="4868" spans="2:15" x14ac:dyDescent="0.3">
      <c r="B4868" t="s">
        <v>1536</v>
      </c>
      <c r="C4868" t="s">
        <v>15381</v>
      </c>
      <c r="D4868" t="s">
        <v>1554</v>
      </c>
      <c r="E4868" s="64">
        <v>1</v>
      </c>
      <c r="F4868" s="64">
        <v>4304.3900000000003</v>
      </c>
      <c r="G4868" s="47">
        <v>38972</v>
      </c>
      <c r="H4868" s="71">
        <v>16.416666666666668</v>
      </c>
      <c r="I4868" s="64">
        <v>-1</v>
      </c>
      <c r="J4868" s="64" t="s">
        <v>249</v>
      </c>
      <c r="K4868" s="64" t="s">
        <v>2160</v>
      </c>
      <c r="L4868" s="64" t="s">
        <v>2936</v>
      </c>
      <c r="M4868" s="64" t="s">
        <v>239</v>
      </c>
      <c r="N4868" s="64" t="s">
        <v>254</v>
      </c>
      <c r="O4868" s="64" t="s">
        <v>568</v>
      </c>
    </row>
    <row r="4869" spans="2:15" x14ac:dyDescent="0.3">
      <c r="B4869" t="s">
        <v>1536</v>
      </c>
      <c r="C4869" t="s">
        <v>15988</v>
      </c>
      <c r="D4869" t="s">
        <v>1599</v>
      </c>
      <c r="E4869" s="64">
        <v>1</v>
      </c>
      <c r="F4869" s="64">
        <v>4300.55</v>
      </c>
      <c r="G4869" s="47">
        <v>38978</v>
      </c>
      <c r="H4869" s="71">
        <v>16.416666666666668</v>
      </c>
      <c r="I4869" s="64">
        <v>-1</v>
      </c>
      <c r="J4869" s="64" t="s">
        <v>249</v>
      </c>
      <c r="K4869" s="64" t="s">
        <v>2173</v>
      </c>
      <c r="L4869" s="64" t="s">
        <v>4253</v>
      </c>
      <c r="M4869" s="64" t="s">
        <v>246</v>
      </c>
      <c r="N4869" s="64" t="s">
        <v>254</v>
      </c>
      <c r="O4869" s="64" t="s">
        <v>568</v>
      </c>
    </row>
    <row r="4870" spans="2:15" x14ac:dyDescent="0.3">
      <c r="B4870" t="s">
        <v>1536</v>
      </c>
      <c r="C4870" t="s">
        <v>11981</v>
      </c>
      <c r="D4870" t="s">
        <v>2312</v>
      </c>
      <c r="E4870" s="64">
        <v>0</v>
      </c>
      <c r="F4870" s="64">
        <v>0</v>
      </c>
      <c r="G4870" s="47">
        <v>38985</v>
      </c>
      <c r="H4870" s="71">
        <v>16.416666666666668</v>
      </c>
      <c r="I4870" s="64">
        <v>172399</v>
      </c>
      <c r="J4870" s="64" t="s">
        <v>1538</v>
      </c>
      <c r="K4870" s="64" t="s">
        <v>2176</v>
      </c>
      <c r="L4870" s="64" t="s">
        <v>11982</v>
      </c>
      <c r="M4870" s="64" t="s">
        <v>236</v>
      </c>
      <c r="N4870" s="64" t="s">
        <v>254</v>
      </c>
      <c r="O4870" s="64" t="s">
        <v>568</v>
      </c>
    </row>
    <row r="4871" spans="2:15" x14ac:dyDescent="0.3">
      <c r="B4871" t="s">
        <v>1536</v>
      </c>
      <c r="C4871" t="s">
        <v>16406</v>
      </c>
      <c r="D4871" t="s">
        <v>1449</v>
      </c>
      <c r="E4871" s="64">
        <v>0</v>
      </c>
      <c r="F4871" s="64">
        <v>0</v>
      </c>
      <c r="G4871" s="47">
        <v>38969</v>
      </c>
      <c r="H4871" s="71">
        <v>16.416666666666668</v>
      </c>
      <c r="I4871" s="64">
        <v>-1</v>
      </c>
      <c r="J4871" s="64" t="s">
        <v>1538</v>
      </c>
      <c r="K4871" s="64" t="s">
        <v>2160</v>
      </c>
      <c r="L4871" s="64" t="s">
        <v>4726</v>
      </c>
      <c r="M4871" s="64" t="s">
        <v>236</v>
      </c>
      <c r="N4871" s="64" t="s">
        <v>254</v>
      </c>
      <c r="O4871" s="64" t="s">
        <v>568</v>
      </c>
    </row>
    <row r="4872" spans="2:15" x14ac:dyDescent="0.3">
      <c r="B4872" t="s">
        <v>1536</v>
      </c>
      <c r="C4872" t="s">
        <v>16781</v>
      </c>
      <c r="D4872" t="s">
        <v>2327</v>
      </c>
      <c r="E4872" s="64">
        <v>0</v>
      </c>
      <c r="F4872" s="64">
        <v>0</v>
      </c>
      <c r="G4872" s="47">
        <v>38969</v>
      </c>
      <c r="H4872" s="71">
        <v>16.416666666666668</v>
      </c>
      <c r="I4872" s="64">
        <v>141415</v>
      </c>
      <c r="J4872" s="64" t="s">
        <v>1538</v>
      </c>
      <c r="K4872" s="64" t="s">
        <v>2176</v>
      </c>
      <c r="L4872" s="64" t="s">
        <v>16782</v>
      </c>
      <c r="M4872" s="64" t="s">
        <v>241</v>
      </c>
      <c r="N4872" s="64" t="s">
        <v>254</v>
      </c>
      <c r="O4872" s="64" t="s">
        <v>568</v>
      </c>
    </row>
    <row r="4873" spans="2:15" x14ac:dyDescent="0.3">
      <c r="B4873" t="s">
        <v>1536</v>
      </c>
      <c r="C4873" t="s">
        <v>17670</v>
      </c>
      <c r="D4873" t="s">
        <v>1609</v>
      </c>
      <c r="E4873" s="64">
        <v>0</v>
      </c>
      <c r="F4873" s="64">
        <v>0</v>
      </c>
      <c r="G4873" s="47">
        <v>38985</v>
      </c>
      <c r="H4873" s="71">
        <v>16.416666666666668</v>
      </c>
      <c r="I4873" s="64">
        <v>-1</v>
      </c>
      <c r="J4873" s="64" t="s">
        <v>249</v>
      </c>
      <c r="K4873" s="64" t="s">
        <v>1535</v>
      </c>
      <c r="L4873" s="64" t="s">
        <v>1535</v>
      </c>
      <c r="M4873" s="64" t="s">
        <v>242</v>
      </c>
      <c r="N4873" s="64" t="s">
        <v>254</v>
      </c>
      <c r="O4873" s="64" t="s">
        <v>568</v>
      </c>
    </row>
    <row r="4874" spans="2:15" x14ac:dyDescent="0.3">
      <c r="B4874" t="s">
        <v>1536</v>
      </c>
      <c r="C4874" t="s">
        <v>11731</v>
      </c>
      <c r="D4874" t="s">
        <v>2305</v>
      </c>
      <c r="E4874" s="64">
        <v>0</v>
      </c>
      <c r="F4874" s="64">
        <v>0</v>
      </c>
      <c r="G4874" s="47">
        <v>38959</v>
      </c>
      <c r="H4874" s="71">
        <v>16.5</v>
      </c>
      <c r="I4874" s="64">
        <v>123002</v>
      </c>
      <c r="J4874" s="64" t="s">
        <v>249</v>
      </c>
      <c r="K4874" s="64" t="s">
        <v>2160</v>
      </c>
      <c r="L4874" s="64" t="s">
        <v>11709</v>
      </c>
      <c r="M4874" s="64" t="s">
        <v>246</v>
      </c>
      <c r="N4874" s="64" t="s">
        <v>254</v>
      </c>
      <c r="O4874" s="64" t="s">
        <v>568</v>
      </c>
    </row>
    <row r="4875" spans="2:15" x14ac:dyDescent="0.3">
      <c r="B4875" t="s">
        <v>1536</v>
      </c>
      <c r="C4875" t="s">
        <v>13995</v>
      </c>
      <c r="D4875" t="s">
        <v>2122</v>
      </c>
      <c r="E4875" s="64">
        <v>0</v>
      </c>
      <c r="F4875" s="64">
        <v>0</v>
      </c>
      <c r="G4875" s="47">
        <v>38958</v>
      </c>
      <c r="H4875" s="71">
        <v>16.5</v>
      </c>
      <c r="I4875" s="64">
        <v>-1</v>
      </c>
      <c r="J4875" s="64" t="s">
        <v>1538</v>
      </c>
      <c r="K4875" s="64" t="s">
        <v>2160</v>
      </c>
      <c r="L4875" s="64" t="s">
        <v>13996</v>
      </c>
      <c r="M4875" s="64" t="s">
        <v>236</v>
      </c>
      <c r="N4875" s="64" t="s">
        <v>254</v>
      </c>
      <c r="O4875" s="64" t="s">
        <v>568</v>
      </c>
    </row>
    <row r="4876" spans="2:15" x14ac:dyDescent="0.3">
      <c r="B4876" t="s">
        <v>1546</v>
      </c>
      <c r="C4876" t="s">
        <v>11914</v>
      </c>
      <c r="D4876" t="s">
        <v>2242</v>
      </c>
      <c r="E4876" s="64">
        <v>0</v>
      </c>
      <c r="F4876" s="64">
        <v>0</v>
      </c>
      <c r="G4876" s="47">
        <v>38953</v>
      </c>
      <c r="H4876" s="71">
        <v>16.5</v>
      </c>
      <c r="I4876" s="64">
        <v>204442</v>
      </c>
      <c r="J4876" s="64" t="s">
        <v>249</v>
      </c>
      <c r="K4876" s="64" t="s">
        <v>2173</v>
      </c>
      <c r="L4876" s="64" t="s">
        <v>11915</v>
      </c>
      <c r="M4876" s="64" t="s">
        <v>236</v>
      </c>
      <c r="N4876" s="64" t="s">
        <v>254</v>
      </c>
      <c r="O4876" s="64" t="s">
        <v>568</v>
      </c>
    </row>
    <row r="4877" spans="2:15" x14ac:dyDescent="0.3">
      <c r="B4877" t="s">
        <v>1536</v>
      </c>
      <c r="C4877" t="s">
        <v>15074</v>
      </c>
      <c r="D4877" t="s">
        <v>2723</v>
      </c>
      <c r="E4877" s="64">
        <v>0</v>
      </c>
      <c r="F4877" s="64">
        <v>0</v>
      </c>
      <c r="G4877" s="47">
        <v>38959</v>
      </c>
      <c r="H4877" s="71">
        <v>16.5</v>
      </c>
      <c r="I4877" s="64">
        <v>-1</v>
      </c>
      <c r="J4877" s="64" t="s">
        <v>1538</v>
      </c>
      <c r="K4877" s="64" t="s">
        <v>2173</v>
      </c>
      <c r="L4877" s="64" t="s">
        <v>4235</v>
      </c>
      <c r="M4877" s="64" t="s">
        <v>236</v>
      </c>
      <c r="N4877" s="64" t="s">
        <v>254</v>
      </c>
      <c r="O4877" s="64" t="s">
        <v>568</v>
      </c>
    </row>
    <row r="4878" spans="2:15" x14ac:dyDescent="0.3">
      <c r="B4878" t="s">
        <v>1536</v>
      </c>
      <c r="C4878" t="s">
        <v>16632</v>
      </c>
      <c r="D4878" t="s">
        <v>1560</v>
      </c>
      <c r="E4878" s="64">
        <v>1</v>
      </c>
      <c r="F4878" s="64">
        <v>2806.56</v>
      </c>
      <c r="G4878" s="47">
        <v>38959</v>
      </c>
      <c r="H4878" s="71">
        <v>16.5</v>
      </c>
      <c r="I4878" s="64">
        <v>-1</v>
      </c>
      <c r="J4878" s="64" t="s">
        <v>249</v>
      </c>
      <c r="K4878" s="64" t="s">
        <v>2176</v>
      </c>
      <c r="L4878" s="64" t="s">
        <v>12873</v>
      </c>
      <c r="M4878" s="64" t="s">
        <v>236</v>
      </c>
      <c r="N4878" s="64" t="s">
        <v>254</v>
      </c>
      <c r="O4878" s="64" t="s">
        <v>568</v>
      </c>
    </row>
    <row r="4879" spans="2:15" x14ac:dyDescent="0.3">
      <c r="B4879" t="s">
        <v>1536</v>
      </c>
      <c r="C4879" t="s">
        <v>12017</v>
      </c>
      <c r="D4879" t="s">
        <v>2222</v>
      </c>
      <c r="E4879" s="64">
        <v>0</v>
      </c>
      <c r="F4879" s="64">
        <v>0</v>
      </c>
      <c r="G4879" s="47">
        <v>38937</v>
      </c>
      <c r="H4879" s="71">
        <v>16.5</v>
      </c>
      <c r="I4879" s="64">
        <v>68682</v>
      </c>
      <c r="J4879" s="64" t="s">
        <v>1538</v>
      </c>
      <c r="K4879" s="64" t="s">
        <v>2160</v>
      </c>
      <c r="L4879" s="64" t="s">
        <v>12018</v>
      </c>
      <c r="M4879" s="64" t="s">
        <v>241</v>
      </c>
      <c r="N4879" s="64" t="s">
        <v>254</v>
      </c>
      <c r="O4879" s="64" t="s">
        <v>568</v>
      </c>
    </row>
    <row r="4880" spans="2:15" x14ac:dyDescent="0.3">
      <c r="B4880" t="s">
        <v>1536</v>
      </c>
      <c r="C4880" t="s">
        <v>16762</v>
      </c>
      <c r="D4880" t="s">
        <v>16763</v>
      </c>
      <c r="E4880" s="64">
        <v>0</v>
      </c>
      <c r="F4880" s="64">
        <v>0</v>
      </c>
      <c r="G4880" s="47">
        <v>38958</v>
      </c>
      <c r="H4880" s="71">
        <v>16.5</v>
      </c>
      <c r="I4880" s="64">
        <v>-1</v>
      </c>
      <c r="J4880" s="64" t="s">
        <v>1538</v>
      </c>
      <c r="K4880" s="64" t="s">
        <v>1535</v>
      </c>
      <c r="L4880" s="64" t="s">
        <v>1535</v>
      </c>
      <c r="M4880" s="64" t="s">
        <v>236</v>
      </c>
      <c r="N4880" s="64" t="s">
        <v>254</v>
      </c>
      <c r="O4880" s="64" t="s">
        <v>568</v>
      </c>
    </row>
    <row r="4881" spans="2:15" x14ac:dyDescent="0.3">
      <c r="B4881" t="s">
        <v>1536</v>
      </c>
      <c r="C4881" t="s">
        <v>17232</v>
      </c>
      <c r="D4881" t="s">
        <v>1665</v>
      </c>
      <c r="E4881" s="64">
        <v>0</v>
      </c>
      <c r="F4881" s="64">
        <v>0</v>
      </c>
      <c r="G4881" s="47">
        <v>38944</v>
      </c>
      <c r="H4881" s="71">
        <v>16.5</v>
      </c>
      <c r="I4881" s="64">
        <v>-1</v>
      </c>
      <c r="J4881" s="64" t="s">
        <v>1538</v>
      </c>
      <c r="K4881" s="64" t="s">
        <v>1535</v>
      </c>
      <c r="L4881" s="64" t="s">
        <v>1535</v>
      </c>
      <c r="M4881" s="64" t="s">
        <v>236</v>
      </c>
      <c r="N4881" s="64" t="s">
        <v>254</v>
      </c>
      <c r="O4881" s="64" t="s">
        <v>568</v>
      </c>
    </row>
    <row r="4882" spans="2:15" x14ac:dyDescent="0.3">
      <c r="B4882" t="s">
        <v>1536</v>
      </c>
      <c r="C4882" t="s">
        <v>17396</v>
      </c>
      <c r="D4882" t="s">
        <v>500</v>
      </c>
      <c r="E4882" s="64">
        <v>2</v>
      </c>
      <c r="F4882" s="64">
        <v>4690.05</v>
      </c>
      <c r="G4882" s="47">
        <v>38936</v>
      </c>
      <c r="H4882" s="71">
        <v>16.5</v>
      </c>
      <c r="I4882" s="64">
        <v>-1</v>
      </c>
      <c r="J4882" s="64" t="s">
        <v>249</v>
      </c>
      <c r="K4882" s="64" t="s">
        <v>1535</v>
      </c>
      <c r="L4882" s="64" t="s">
        <v>1535</v>
      </c>
      <c r="M4882" s="64" t="s">
        <v>236</v>
      </c>
      <c r="N4882" s="64" t="s">
        <v>254</v>
      </c>
      <c r="O4882" s="64" t="s">
        <v>568</v>
      </c>
    </row>
    <row r="4883" spans="2:15" x14ac:dyDescent="0.3">
      <c r="B4883" t="s">
        <v>1536</v>
      </c>
      <c r="C4883" t="s">
        <v>17547</v>
      </c>
      <c r="D4883" t="s">
        <v>414</v>
      </c>
      <c r="E4883" s="64">
        <v>0</v>
      </c>
      <c r="F4883" s="64">
        <v>0</v>
      </c>
      <c r="G4883" s="47">
        <v>38937</v>
      </c>
      <c r="H4883" s="71">
        <v>16.5</v>
      </c>
      <c r="I4883" s="64">
        <v>-1</v>
      </c>
      <c r="J4883" s="64" t="s">
        <v>249</v>
      </c>
      <c r="K4883" s="64" t="s">
        <v>1535</v>
      </c>
      <c r="L4883" s="64" t="s">
        <v>1535</v>
      </c>
      <c r="M4883" s="64" t="s">
        <v>236</v>
      </c>
      <c r="N4883" s="64" t="s">
        <v>254</v>
      </c>
      <c r="O4883" s="64" t="s">
        <v>568</v>
      </c>
    </row>
    <row r="4884" spans="2:15" x14ac:dyDescent="0.3">
      <c r="B4884" t="s">
        <v>1536</v>
      </c>
      <c r="C4884" t="s">
        <v>17661</v>
      </c>
      <c r="D4884" t="s">
        <v>12609</v>
      </c>
      <c r="E4884" s="64">
        <v>0</v>
      </c>
      <c r="F4884" s="64">
        <v>0</v>
      </c>
      <c r="G4884" s="47">
        <v>38950</v>
      </c>
      <c r="H4884" s="71">
        <v>16.5</v>
      </c>
      <c r="I4884" s="64">
        <v>-1</v>
      </c>
      <c r="J4884" s="64" t="s">
        <v>249</v>
      </c>
      <c r="K4884" s="64" t="s">
        <v>1535</v>
      </c>
      <c r="L4884" s="64" t="s">
        <v>1535</v>
      </c>
      <c r="M4884" s="64" t="s">
        <v>236</v>
      </c>
      <c r="N4884" s="64" t="s">
        <v>254</v>
      </c>
      <c r="O4884" s="64" t="s">
        <v>568</v>
      </c>
    </row>
    <row r="4885" spans="2:15" x14ac:dyDescent="0.3">
      <c r="B4885" t="s">
        <v>1536</v>
      </c>
      <c r="C4885" t="s">
        <v>12385</v>
      </c>
      <c r="D4885" t="s">
        <v>441</v>
      </c>
      <c r="E4885" s="64">
        <v>1</v>
      </c>
      <c r="F4885" s="64">
        <v>1374.56</v>
      </c>
      <c r="G4885" s="47">
        <v>38929</v>
      </c>
      <c r="H4885" s="71">
        <v>16.583333333333332</v>
      </c>
      <c r="I4885" s="64">
        <v>-1</v>
      </c>
      <c r="J4885" s="64" t="s">
        <v>249</v>
      </c>
      <c r="K4885" s="64" t="s">
        <v>1535</v>
      </c>
      <c r="L4885" s="64" t="s">
        <v>1535</v>
      </c>
      <c r="M4885" s="64" t="s">
        <v>241</v>
      </c>
      <c r="N4885" s="64" t="s">
        <v>254</v>
      </c>
      <c r="O4885" s="64" t="s">
        <v>568</v>
      </c>
    </row>
    <row r="4886" spans="2:15" x14ac:dyDescent="0.3">
      <c r="B4886" t="s">
        <v>1536</v>
      </c>
      <c r="C4886" t="s">
        <v>12838</v>
      </c>
      <c r="D4886" t="s">
        <v>481</v>
      </c>
      <c r="E4886" s="64">
        <v>4</v>
      </c>
      <c r="F4886" s="64">
        <v>8103.05</v>
      </c>
      <c r="G4886" s="47">
        <v>38920</v>
      </c>
      <c r="H4886" s="71">
        <v>16.583333333333332</v>
      </c>
      <c r="I4886" s="64">
        <v>-1</v>
      </c>
      <c r="J4886" s="64" t="s">
        <v>249</v>
      </c>
      <c r="K4886" s="64" t="s">
        <v>1535</v>
      </c>
      <c r="L4886" s="64" t="s">
        <v>1535</v>
      </c>
      <c r="M4886" s="64" t="s">
        <v>236</v>
      </c>
      <c r="N4886" s="64" t="s">
        <v>254</v>
      </c>
      <c r="O4886" s="64" t="s">
        <v>568</v>
      </c>
    </row>
    <row r="4887" spans="2:15" x14ac:dyDescent="0.3">
      <c r="B4887" t="s">
        <v>1536</v>
      </c>
      <c r="C4887" t="s">
        <v>11732</v>
      </c>
      <c r="D4887" t="s">
        <v>2184</v>
      </c>
      <c r="E4887" s="64">
        <v>0</v>
      </c>
      <c r="F4887" s="64">
        <v>0</v>
      </c>
      <c r="G4887" s="47">
        <v>38902</v>
      </c>
      <c r="H4887" s="71">
        <v>16.583333333333332</v>
      </c>
      <c r="I4887" s="64">
        <v>330370</v>
      </c>
      <c r="J4887" s="64" t="s">
        <v>249</v>
      </c>
      <c r="K4887" s="64" t="s">
        <v>2160</v>
      </c>
      <c r="L4887" s="64" t="s">
        <v>11733</v>
      </c>
      <c r="M4887" s="64" t="s">
        <v>242</v>
      </c>
      <c r="N4887" s="64" t="s">
        <v>254</v>
      </c>
      <c r="O4887" s="64" t="s">
        <v>568</v>
      </c>
    </row>
    <row r="4888" spans="2:15" x14ac:dyDescent="0.3">
      <c r="B4888" t="s">
        <v>1536</v>
      </c>
      <c r="C4888" t="s">
        <v>14439</v>
      </c>
      <c r="D4888" t="s">
        <v>1418</v>
      </c>
      <c r="E4888" s="64">
        <v>0</v>
      </c>
      <c r="F4888" s="64">
        <v>0</v>
      </c>
      <c r="G4888" s="47">
        <v>38929</v>
      </c>
      <c r="H4888" s="71">
        <v>16.583333333333332</v>
      </c>
      <c r="I4888" s="64">
        <v>-1</v>
      </c>
      <c r="J4888" s="64" t="s">
        <v>249</v>
      </c>
      <c r="K4888" s="64" t="s">
        <v>2160</v>
      </c>
      <c r="L4888" s="64" t="s">
        <v>3939</v>
      </c>
      <c r="M4888" s="64" t="s">
        <v>236</v>
      </c>
      <c r="N4888" s="64" t="s">
        <v>254</v>
      </c>
      <c r="O4888" s="64" t="s">
        <v>568</v>
      </c>
    </row>
    <row r="4889" spans="2:15" x14ac:dyDescent="0.3">
      <c r="B4889" t="s">
        <v>1536</v>
      </c>
      <c r="C4889" t="s">
        <v>14813</v>
      </c>
      <c r="D4889" t="s">
        <v>2366</v>
      </c>
      <c r="E4889" s="64">
        <v>0</v>
      </c>
      <c r="F4889" s="64">
        <v>0</v>
      </c>
      <c r="G4889" s="47">
        <v>38923</v>
      </c>
      <c r="H4889" s="71">
        <v>16.583333333333332</v>
      </c>
      <c r="I4889" s="64">
        <v>214661</v>
      </c>
      <c r="J4889" s="64" t="s">
        <v>249</v>
      </c>
      <c r="K4889" s="64" t="s">
        <v>2160</v>
      </c>
      <c r="L4889" s="64" t="s">
        <v>14814</v>
      </c>
      <c r="M4889" s="64" t="s">
        <v>246</v>
      </c>
      <c r="N4889" s="64" t="s">
        <v>254</v>
      </c>
      <c r="O4889" s="64" t="s">
        <v>568</v>
      </c>
    </row>
    <row r="4890" spans="2:15" x14ac:dyDescent="0.3">
      <c r="B4890" t="s">
        <v>1536</v>
      </c>
      <c r="C4890" t="s">
        <v>15203</v>
      </c>
      <c r="D4890" t="s">
        <v>1687</v>
      </c>
      <c r="E4890" s="64">
        <v>3</v>
      </c>
      <c r="F4890" s="64">
        <v>5128.43</v>
      </c>
      <c r="G4890" s="47">
        <v>38929</v>
      </c>
      <c r="H4890" s="71">
        <v>16.583333333333332</v>
      </c>
      <c r="I4890" s="64">
        <v>-1</v>
      </c>
      <c r="J4890" s="64" t="s">
        <v>249</v>
      </c>
      <c r="K4890" s="64" t="s">
        <v>2160</v>
      </c>
      <c r="L4890" s="64" t="s">
        <v>13235</v>
      </c>
      <c r="M4890" s="64" t="s">
        <v>242</v>
      </c>
      <c r="N4890" s="64" t="s">
        <v>254</v>
      </c>
      <c r="O4890" s="64" t="s">
        <v>568</v>
      </c>
    </row>
    <row r="4891" spans="2:15" x14ac:dyDescent="0.3">
      <c r="B4891" t="s">
        <v>1536</v>
      </c>
      <c r="C4891" t="s">
        <v>16453</v>
      </c>
      <c r="D4891" t="s">
        <v>293</v>
      </c>
      <c r="E4891" s="64">
        <v>0</v>
      </c>
      <c r="F4891" s="64">
        <v>0</v>
      </c>
      <c r="G4891" s="47">
        <v>38911</v>
      </c>
      <c r="H4891" s="71">
        <v>16.583333333333332</v>
      </c>
      <c r="I4891" s="64">
        <v>-1</v>
      </c>
      <c r="J4891" s="64" t="s">
        <v>1538</v>
      </c>
      <c r="K4891" s="64" t="s">
        <v>2173</v>
      </c>
      <c r="L4891" s="64" t="s">
        <v>13205</v>
      </c>
      <c r="M4891" s="64" t="s">
        <v>246</v>
      </c>
      <c r="N4891" s="64" t="s">
        <v>254</v>
      </c>
      <c r="O4891" s="64" t="s">
        <v>568</v>
      </c>
    </row>
    <row r="4892" spans="2:15" x14ac:dyDescent="0.3">
      <c r="B4892" t="s">
        <v>1536</v>
      </c>
      <c r="C4892" t="s">
        <v>16495</v>
      </c>
      <c r="D4892" t="s">
        <v>1740</v>
      </c>
      <c r="E4892" s="64">
        <v>0</v>
      </c>
      <c r="F4892" s="64">
        <v>0</v>
      </c>
      <c r="G4892" s="47">
        <v>38918</v>
      </c>
      <c r="H4892" s="71">
        <v>16.583333333333332</v>
      </c>
      <c r="I4892" s="64">
        <v>-1</v>
      </c>
      <c r="J4892" s="64" t="s">
        <v>249</v>
      </c>
      <c r="K4892" s="64" t="s">
        <v>2160</v>
      </c>
      <c r="L4892" s="64" t="s">
        <v>2936</v>
      </c>
      <c r="M4892" s="64" t="s">
        <v>239</v>
      </c>
      <c r="N4892" s="64" t="s">
        <v>254</v>
      </c>
      <c r="O4892" s="64" t="s">
        <v>568</v>
      </c>
    </row>
    <row r="4893" spans="2:15" x14ac:dyDescent="0.3">
      <c r="B4893" t="s">
        <v>1536</v>
      </c>
      <c r="C4893" t="s">
        <v>16894</v>
      </c>
      <c r="D4893" t="s">
        <v>455</v>
      </c>
      <c r="E4893" s="64">
        <v>0</v>
      </c>
      <c r="F4893" s="64">
        <v>0</v>
      </c>
      <c r="G4893" s="47">
        <v>38918</v>
      </c>
      <c r="H4893" s="71">
        <v>16.583333333333332</v>
      </c>
      <c r="I4893" s="64">
        <v>-1</v>
      </c>
      <c r="J4893" s="64" t="s">
        <v>249</v>
      </c>
      <c r="K4893" s="64" t="s">
        <v>1535</v>
      </c>
      <c r="L4893" s="64" t="s">
        <v>1535</v>
      </c>
      <c r="M4893" s="64" t="s">
        <v>236</v>
      </c>
      <c r="N4893" s="64" t="s">
        <v>254</v>
      </c>
      <c r="O4893" s="64" t="s">
        <v>568</v>
      </c>
    </row>
    <row r="4894" spans="2:15" x14ac:dyDescent="0.3">
      <c r="B4894" t="s">
        <v>1536</v>
      </c>
      <c r="C4894" t="s">
        <v>17474</v>
      </c>
      <c r="D4894" t="s">
        <v>525</v>
      </c>
      <c r="E4894" s="64">
        <v>0</v>
      </c>
      <c r="F4894" s="64">
        <v>0</v>
      </c>
      <c r="G4894" s="47">
        <v>38919</v>
      </c>
      <c r="H4894" s="71">
        <v>16.583333333333332</v>
      </c>
      <c r="I4894" s="64">
        <v>-1</v>
      </c>
      <c r="J4894" s="64" t="s">
        <v>249</v>
      </c>
      <c r="K4894" s="64" t="s">
        <v>1535</v>
      </c>
      <c r="L4894" s="64" t="s">
        <v>1535</v>
      </c>
      <c r="M4894" s="64" t="s">
        <v>241</v>
      </c>
      <c r="N4894" s="64" t="s">
        <v>254</v>
      </c>
      <c r="O4894" s="64" t="s">
        <v>568</v>
      </c>
    </row>
    <row r="4895" spans="2:15" x14ac:dyDescent="0.3">
      <c r="B4895" t="s">
        <v>1536</v>
      </c>
      <c r="C4895" t="s">
        <v>17569</v>
      </c>
      <c r="D4895" t="s">
        <v>1607</v>
      </c>
      <c r="E4895" s="64">
        <v>0</v>
      </c>
      <c r="F4895" s="64">
        <v>0</v>
      </c>
      <c r="G4895" s="47">
        <v>38929</v>
      </c>
      <c r="H4895" s="71">
        <v>16.583333333333332</v>
      </c>
      <c r="I4895" s="64">
        <v>-1</v>
      </c>
      <c r="J4895" s="64" t="s">
        <v>249</v>
      </c>
      <c r="K4895" s="64" t="s">
        <v>1535</v>
      </c>
      <c r="L4895" s="64" t="s">
        <v>1535</v>
      </c>
      <c r="M4895" s="64" t="s">
        <v>236</v>
      </c>
      <c r="N4895" s="64" t="s">
        <v>254</v>
      </c>
      <c r="O4895" s="64" t="s">
        <v>568</v>
      </c>
    </row>
    <row r="4896" spans="2:15" x14ac:dyDescent="0.3">
      <c r="B4896" t="s">
        <v>1536</v>
      </c>
      <c r="C4896" t="s">
        <v>12360</v>
      </c>
      <c r="D4896" t="s">
        <v>1742</v>
      </c>
      <c r="E4896" s="64">
        <v>0</v>
      </c>
      <c r="F4896" s="64">
        <v>0</v>
      </c>
      <c r="G4896" s="47">
        <v>38892</v>
      </c>
      <c r="H4896" s="71">
        <v>16.666666666666668</v>
      </c>
      <c r="I4896" s="64">
        <v>-1</v>
      </c>
      <c r="J4896" s="64" t="s">
        <v>1538</v>
      </c>
      <c r="K4896" s="64" t="s">
        <v>1535</v>
      </c>
      <c r="L4896" s="64" t="s">
        <v>1535</v>
      </c>
      <c r="M4896" s="64" t="s">
        <v>241</v>
      </c>
      <c r="N4896" s="64" t="s">
        <v>254</v>
      </c>
      <c r="O4896" s="64" t="s">
        <v>568</v>
      </c>
    </row>
    <row r="4897" spans="2:15" x14ac:dyDescent="0.3">
      <c r="B4897" t="s">
        <v>1536</v>
      </c>
      <c r="C4897" t="s">
        <v>12517</v>
      </c>
      <c r="D4897" t="s">
        <v>552</v>
      </c>
      <c r="E4897" s="64">
        <v>0</v>
      </c>
      <c r="F4897" s="64">
        <v>0</v>
      </c>
      <c r="G4897" s="47">
        <v>38898</v>
      </c>
      <c r="H4897" s="71">
        <v>16.666666666666668</v>
      </c>
      <c r="I4897" s="64">
        <v>-1</v>
      </c>
      <c r="J4897" s="64" t="s">
        <v>249</v>
      </c>
      <c r="K4897" s="64" t="s">
        <v>1535</v>
      </c>
      <c r="L4897" s="64" t="s">
        <v>1535</v>
      </c>
      <c r="M4897" s="64" t="s">
        <v>236</v>
      </c>
      <c r="N4897" s="64" t="s">
        <v>254</v>
      </c>
      <c r="O4897" s="64" t="s">
        <v>568</v>
      </c>
    </row>
    <row r="4898" spans="2:15" x14ac:dyDescent="0.3">
      <c r="B4898" t="s">
        <v>1536</v>
      </c>
      <c r="C4898" t="s">
        <v>13094</v>
      </c>
      <c r="D4898" t="s">
        <v>1760</v>
      </c>
      <c r="E4898" s="64">
        <v>1</v>
      </c>
      <c r="F4898" s="64">
        <v>14554.12</v>
      </c>
      <c r="G4898" s="47">
        <v>38897</v>
      </c>
      <c r="H4898" s="71">
        <v>16.666666666666668</v>
      </c>
      <c r="I4898" s="64">
        <v>-1</v>
      </c>
      <c r="J4898" s="64" t="s">
        <v>249</v>
      </c>
      <c r="K4898" s="64" t="s">
        <v>2176</v>
      </c>
      <c r="L4898" s="64" t="s">
        <v>11288</v>
      </c>
      <c r="M4898" s="64" t="s">
        <v>236</v>
      </c>
      <c r="N4898" s="64" t="s">
        <v>254</v>
      </c>
      <c r="O4898" s="64" t="s">
        <v>568</v>
      </c>
    </row>
    <row r="4899" spans="2:15" x14ac:dyDescent="0.3">
      <c r="B4899" t="s">
        <v>1536</v>
      </c>
      <c r="C4899" t="s">
        <v>13183</v>
      </c>
      <c r="D4899" t="s">
        <v>1608</v>
      </c>
      <c r="E4899" s="64">
        <v>1</v>
      </c>
      <c r="F4899" s="64">
        <v>4300.55</v>
      </c>
      <c r="G4899" s="47">
        <v>38877</v>
      </c>
      <c r="H4899" s="71">
        <v>16.666666666666668</v>
      </c>
      <c r="I4899" s="64">
        <v>-1</v>
      </c>
      <c r="J4899" s="64" t="s">
        <v>249</v>
      </c>
      <c r="K4899" s="64" t="s">
        <v>2173</v>
      </c>
      <c r="L4899" s="64" t="s">
        <v>13184</v>
      </c>
      <c r="M4899" s="64" t="s">
        <v>236</v>
      </c>
      <c r="N4899" s="64" t="s">
        <v>254</v>
      </c>
      <c r="O4899" s="64" t="s">
        <v>568</v>
      </c>
    </row>
    <row r="4900" spans="2:15" x14ac:dyDescent="0.3">
      <c r="B4900" t="s">
        <v>1536</v>
      </c>
      <c r="C4900" t="s">
        <v>13564</v>
      </c>
      <c r="D4900" t="s">
        <v>296</v>
      </c>
      <c r="E4900" s="64">
        <v>0</v>
      </c>
      <c r="F4900" s="64">
        <v>0</v>
      </c>
      <c r="G4900" s="47">
        <v>38892</v>
      </c>
      <c r="H4900" s="71">
        <v>16.666666666666668</v>
      </c>
      <c r="I4900" s="64">
        <v>-1</v>
      </c>
      <c r="J4900" s="64" t="s">
        <v>249</v>
      </c>
      <c r="K4900" s="64" t="s">
        <v>2160</v>
      </c>
      <c r="L4900" s="64" t="s">
        <v>2936</v>
      </c>
      <c r="M4900" s="64" t="s">
        <v>236</v>
      </c>
      <c r="N4900" s="64" t="s">
        <v>254</v>
      </c>
      <c r="O4900" s="64" t="s">
        <v>568</v>
      </c>
    </row>
    <row r="4901" spans="2:15" x14ac:dyDescent="0.3">
      <c r="B4901" t="s">
        <v>1536</v>
      </c>
      <c r="C4901" t="s">
        <v>13807</v>
      </c>
      <c r="D4901" t="s">
        <v>1448</v>
      </c>
      <c r="E4901" s="64">
        <v>0</v>
      </c>
      <c r="F4901" s="64">
        <v>0</v>
      </c>
      <c r="G4901" s="47">
        <v>38898</v>
      </c>
      <c r="H4901" s="71">
        <v>16.666666666666668</v>
      </c>
      <c r="I4901" s="64">
        <v>-1</v>
      </c>
      <c r="J4901" s="64" t="s">
        <v>1538</v>
      </c>
      <c r="K4901" s="64" t="s">
        <v>2160</v>
      </c>
      <c r="L4901" s="64" t="s">
        <v>8133</v>
      </c>
      <c r="M4901" s="64" t="s">
        <v>246</v>
      </c>
      <c r="N4901" s="64" t="s">
        <v>254</v>
      </c>
      <c r="O4901" s="64" t="s">
        <v>568</v>
      </c>
    </row>
    <row r="4902" spans="2:15" x14ac:dyDescent="0.3">
      <c r="B4902" t="s">
        <v>1536</v>
      </c>
      <c r="C4902" t="s">
        <v>15174</v>
      </c>
      <c r="D4902" t="s">
        <v>457</v>
      </c>
      <c r="E4902" s="64">
        <v>0</v>
      </c>
      <c r="F4902" s="64">
        <v>0</v>
      </c>
      <c r="G4902" s="47">
        <v>38880</v>
      </c>
      <c r="H4902" s="71">
        <v>16.666666666666668</v>
      </c>
      <c r="I4902" s="64">
        <v>-1</v>
      </c>
      <c r="J4902" s="64" t="s">
        <v>1538</v>
      </c>
      <c r="K4902" s="64" t="s">
        <v>2160</v>
      </c>
      <c r="L4902" s="64" t="s">
        <v>15175</v>
      </c>
      <c r="M4902" s="64" t="s">
        <v>242</v>
      </c>
      <c r="N4902" s="64" t="s">
        <v>254</v>
      </c>
      <c r="O4902" s="64" t="s">
        <v>568</v>
      </c>
    </row>
    <row r="4903" spans="2:15" x14ac:dyDescent="0.3">
      <c r="B4903" t="s">
        <v>1536</v>
      </c>
      <c r="C4903" t="s">
        <v>16576</v>
      </c>
      <c r="D4903" t="s">
        <v>1633</v>
      </c>
      <c r="E4903" s="64">
        <v>0</v>
      </c>
      <c r="F4903" s="64">
        <v>0</v>
      </c>
      <c r="G4903" s="47">
        <v>38888</v>
      </c>
      <c r="H4903" s="71">
        <v>16.666666666666668</v>
      </c>
      <c r="I4903" s="64">
        <v>-1</v>
      </c>
      <c r="J4903" s="64" t="s">
        <v>1538</v>
      </c>
      <c r="K4903" s="64" t="s">
        <v>2176</v>
      </c>
      <c r="L4903" s="64" t="s">
        <v>11315</v>
      </c>
      <c r="M4903" s="64" t="s">
        <v>246</v>
      </c>
      <c r="N4903" s="64" t="s">
        <v>254</v>
      </c>
      <c r="O4903" s="64" t="s">
        <v>568</v>
      </c>
    </row>
    <row r="4904" spans="2:15" x14ac:dyDescent="0.3">
      <c r="B4904" t="s">
        <v>1536</v>
      </c>
      <c r="C4904" t="s">
        <v>16730</v>
      </c>
      <c r="D4904" t="s">
        <v>13959</v>
      </c>
      <c r="E4904" s="64">
        <v>0</v>
      </c>
      <c r="F4904" s="64">
        <v>0</v>
      </c>
      <c r="G4904" s="47">
        <v>38874</v>
      </c>
      <c r="H4904" s="71">
        <v>16.666666666666668</v>
      </c>
      <c r="I4904" s="64">
        <v>-1</v>
      </c>
      <c r="J4904" s="64" t="s">
        <v>1538</v>
      </c>
      <c r="K4904" s="64" t="s">
        <v>2173</v>
      </c>
      <c r="L4904" s="64" t="s">
        <v>16072</v>
      </c>
      <c r="M4904" s="64" t="s">
        <v>246</v>
      </c>
      <c r="N4904" s="64" t="s">
        <v>254</v>
      </c>
      <c r="O4904" s="64" t="s">
        <v>568</v>
      </c>
    </row>
    <row r="4905" spans="2:15" x14ac:dyDescent="0.3">
      <c r="B4905" t="s">
        <v>1536</v>
      </c>
      <c r="C4905" t="s">
        <v>16738</v>
      </c>
      <c r="D4905" t="s">
        <v>2158</v>
      </c>
      <c r="E4905" s="64">
        <v>0</v>
      </c>
      <c r="F4905" s="64">
        <v>0</v>
      </c>
      <c r="G4905" s="47">
        <v>38873</v>
      </c>
      <c r="H4905" s="71">
        <v>16.666666666666668</v>
      </c>
      <c r="I4905" s="64">
        <v>121608</v>
      </c>
      <c r="J4905" s="64" t="s">
        <v>1538</v>
      </c>
      <c r="K4905" s="64" t="s">
        <v>2160</v>
      </c>
      <c r="L4905" s="64" t="s">
        <v>2936</v>
      </c>
      <c r="M4905" s="64" t="s">
        <v>236</v>
      </c>
      <c r="N4905" s="64" t="s">
        <v>254</v>
      </c>
      <c r="O4905" s="64" t="s">
        <v>568</v>
      </c>
    </row>
    <row r="4906" spans="2:15" x14ac:dyDescent="0.3">
      <c r="B4906" t="s">
        <v>1536</v>
      </c>
      <c r="C4906" t="s">
        <v>16764</v>
      </c>
      <c r="D4906" t="s">
        <v>2749</v>
      </c>
      <c r="E4906" s="64">
        <v>0</v>
      </c>
      <c r="F4906" s="64">
        <v>0</v>
      </c>
      <c r="G4906" s="47">
        <v>38882</v>
      </c>
      <c r="H4906" s="71">
        <v>16.666666666666668</v>
      </c>
      <c r="I4906" s="64">
        <v>-1</v>
      </c>
      <c r="J4906" s="64" t="s">
        <v>249</v>
      </c>
      <c r="K4906" s="64" t="s">
        <v>1535</v>
      </c>
      <c r="L4906" s="64" t="s">
        <v>1535</v>
      </c>
      <c r="M4906" s="64" t="s">
        <v>239</v>
      </c>
      <c r="N4906" s="64" t="s">
        <v>254</v>
      </c>
      <c r="O4906" s="64" t="s">
        <v>568</v>
      </c>
    </row>
    <row r="4907" spans="2:15" x14ac:dyDescent="0.3">
      <c r="B4907" t="s">
        <v>1536</v>
      </c>
      <c r="C4907" t="s">
        <v>16901</v>
      </c>
      <c r="D4907" t="s">
        <v>12892</v>
      </c>
      <c r="E4907" s="64">
        <v>0</v>
      </c>
      <c r="F4907" s="64">
        <v>0</v>
      </c>
      <c r="G4907" s="47">
        <v>38876</v>
      </c>
      <c r="H4907" s="71">
        <v>16.666666666666668</v>
      </c>
      <c r="I4907" s="64">
        <v>-1</v>
      </c>
      <c r="J4907" s="64" t="s">
        <v>249</v>
      </c>
      <c r="K4907" s="64" t="s">
        <v>1535</v>
      </c>
      <c r="L4907" s="64" t="s">
        <v>1535</v>
      </c>
      <c r="M4907" s="64" t="s">
        <v>246</v>
      </c>
      <c r="N4907" s="64" t="s">
        <v>254</v>
      </c>
      <c r="O4907" s="64" t="s">
        <v>568</v>
      </c>
    </row>
    <row r="4908" spans="2:15" x14ac:dyDescent="0.3">
      <c r="B4908" t="s">
        <v>1536</v>
      </c>
      <c r="C4908" t="s">
        <v>17148</v>
      </c>
      <c r="D4908" t="s">
        <v>556</v>
      </c>
      <c r="E4908" s="64">
        <v>1</v>
      </c>
      <c r="F4908" s="64">
        <v>1374.56</v>
      </c>
      <c r="G4908" s="47">
        <v>38895</v>
      </c>
      <c r="H4908" s="71">
        <v>16.666666666666668</v>
      </c>
      <c r="I4908" s="64">
        <v>-1</v>
      </c>
      <c r="J4908" s="64" t="s">
        <v>249</v>
      </c>
      <c r="K4908" s="64" t="s">
        <v>1535</v>
      </c>
      <c r="L4908" s="64" t="s">
        <v>1535</v>
      </c>
      <c r="M4908" s="64" t="s">
        <v>236</v>
      </c>
      <c r="N4908" s="64" t="s">
        <v>254</v>
      </c>
      <c r="O4908" s="64" t="s">
        <v>568</v>
      </c>
    </row>
    <row r="4909" spans="2:15" x14ac:dyDescent="0.3">
      <c r="B4909" t="s">
        <v>1536</v>
      </c>
      <c r="C4909" t="s">
        <v>12364</v>
      </c>
      <c r="D4909" t="s">
        <v>475</v>
      </c>
      <c r="E4909" s="64">
        <v>0</v>
      </c>
      <c r="F4909" s="64">
        <v>0</v>
      </c>
      <c r="G4909" s="47">
        <v>38862</v>
      </c>
      <c r="H4909" s="71">
        <v>16.75</v>
      </c>
      <c r="I4909" s="64">
        <v>-1</v>
      </c>
      <c r="J4909" s="64" t="s">
        <v>1538</v>
      </c>
      <c r="K4909" s="64" t="s">
        <v>1535</v>
      </c>
      <c r="L4909" s="64" t="s">
        <v>1535</v>
      </c>
      <c r="M4909" s="64" t="s">
        <v>241</v>
      </c>
      <c r="N4909" s="64" t="s">
        <v>254</v>
      </c>
      <c r="O4909" s="64" t="s">
        <v>568</v>
      </c>
    </row>
    <row r="4910" spans="2:15" x14ac:dyDescent="0.3">
      <c r="B4910" t="s">
        <v>1536</v>
      </c>
      <c r="C4910" t="s">
        <v>13350</v>
      </c>
      <c r="D4910" t="s">
        <v>1472</v>
      </c>
      <c r="E4910" s="64">
        <v>0</v>
      </c>
      <c r="F4910" s="64">
        <v>0</v>
      </c>
      <c r="G4910" s="47">
        <v>38857</v>
      </c>
      <c r="H4910" s="71">
        <v>16.75</v>
      </c>
      <c r="I4910" s="64">
        <v>-1</v>
      </c>
      <c r="J4910" s="64" t="s">
        <v>249</v>
      </c>
      <c r="K4910" s="64" t="s">
        <v>2173</v>
      </c>
      <c r="L4910" s="64" t="s">
        <v>13351</v>
      </c>
      <c r="M4910" s="64" t="s">
        <v>236</v>
      </c>
      <c r="N4910" s="64" t="s">
        <v>254</v>
      </c>
      <c r="O4910" s="64" t="s">
        <v>568</v>
      </c>
    </row>
    <row r="4911" spans="2:15" x14ac:dyDescent="0.3">
      <c r="B4911" t="s">
        <v>1536</v>
      </c>
      <c r="C4911" t="s">
        <v>13552</v>
      </c>
      <c r="D4911" t="s">
        <v>1990</v>
      </c>
      <c r="E4911" s="64">
        <v>1</v>
      </c>
      <c r="F4911" s="64">
        <v>4300.55</v>
      </c>
      <c r="G4911" s="47">
        <v>38862</v>
      </c>
      <c r="H4911" s="71">
        <v>16.75</v>
      </c>
      <c r="I4911" s="64">
        <v>-1</v>
      </c>
      <c r="J4911" s="64" t="s">
        <v>1538</v>
      </c>
      <c r="K4911" s="64" t="s">
        <v>2176</v>
      </c>
      <c r="L4911" s="64" t="s">
        <v>13553</v>
      </c>
      <c r="M4911" s="64" t="s">
        <v>246</v>
      </c>
      <c r="N4911" s="64" t="s">
        <v>254</v>
      </c>
      <c r="O4911" s="64" t="s">
        <v>568</v>
      </c>
    </row>
    <row r="4912" spans="2:15" x14ac:dyDescent="0.3">
      <c r="B4912" t="s">
        <v>1536</v>
      </c>
      <c r="C4912" t="s">
        <v>15265</v>
      </c>
      <c r="D4912" t="s">
        <v>1633</v>
      </c>
      <c r="E4912" s="64">
        <v>0</v>
      </c>
      <c r="F4912" s="64">
        <v>0</v>
      </c>
      <c r="G4912" s="47">
        <v>38864</v>
      </c>
      <c r="H4912" s="71">
        <v>16.75</v>
      </c>
      <c r="I4912" s="64">
        <v>-1</v>
      </c>
      <c r="J4912" s="64" t="s">
        <v>249</v>
      </c>
      <c r="K4912" s="64" t="s">
        <v>2160</v>
      </c>
      <c r="L4912" s="64" t="s">
        <v>2925</v>
      </c>
      <c r="M4912" s="64" t="s">
        <v>242</v>
      </c>
      <c r="N4912" s="64" t="s">
        <v>254</v>
      </c>
      <c r="O4912" s="64" t="s">
        <v>568</v>
      </c>
    </row>
    <row r="4913" spans="2:15" x14ac:dyDescent="0.3">
      <c r="B4913" t="s">
        <v>1536</v>
      </c>
      <c r="C4913" t="s">
        <v>15423</v>
      </c>
      <c r="D4913" t="s">
        <v>2339</v>
      </c>
      <c r="E4913" s="64">
        <v>0</v>
      </c>
      <c r="F4913" s="64">
        <v>0</v>
      </c>
      <c r="G4913" s="47">
        <v>38867</v>
      </c>
      <c r="H4913" s="71">
        <v>16.75</v>
      </c>
      <c r="I4913" s="64">
        <v>131277</v>
      </c>
      <c r="J4913" s="64" t="s">
        <v>1538</v>
      </c>
      <c r="K4913" s="64" t="s">
        <v>2160</v>
      </c>
      <c r="L4913" s="64" t="s">
        <v>14238</v>
      </c>
      <c r="M4913" s="64" t="s">
        <v>246</v>
      </c>
      <c r="N4913" s="64" t="s">
        <v>254</v>
      </c>
      <c r="O4913" s="64" t="s">
        <v>568</v>
      </c>
    </row>
    <row r="4914" spans="2:15" x14ac:dyDescent="0.3">
      <c r="B4914" t="s">
        <v>1536</v>
      </c>
      <c r="C4914" t="s">
        <v>16094</v>
      </c>
      <c r="D4914" t="s">
        <v>2757</v>
      </c>
      <c r="E4914" s="64">
        <v>0</v>
      </c>
      <c r="F4914" s="64">
        <v>0</v>
      </c>
      <c r="G4914" s="47">
        <v>38839</v>
      </c>
      <c r="H4914" s="71">
        <v>16.75</v>
      </c>
      <c r="I4914" s="64">
        <v>-1</v>
      </c>
      <c r="J4914" s="64" t="s">
        <v>249</v>
      </c>
      <c r="K4914" s="64" t="s">
        <v>2173</v>
      </c>
      <c r="L4914" s="64" t="s">
        <v>2605</v>
      </c>
      <c r="M4914" s="64" t="s">
        <v>242</v>
      </c>
      <c r="N4914" s="64" t="s">
        <v>254</v>
      </c>
      <c r="O4914" s="64" t="s">
        <v>568</v>
      </c>
    </row>
    <row r="4915" spans="2:15" x14ac:dyDescent="0.3">
      <c r="B4915" t="s">
        <v>1536</v>
      </c>
      <c r="C4915" t="s">
        <v>16142</v>
      </c>
      <c r="D4915" t="s">
        <v>1632</v>
      </c>
      <c r="E4915" s="64">
        <v>0</v>
      </c>
      <c r="F4915" s="64">
        <v>0</v>
      </c>
      <c r="G4915" s="47">
        <v>38845</v>
      </c>
      <c r="H4915" s="71">
        <v>16.75</v>
      </c>
      <c r="I4915" s="64">
        <v>-1</v>
      </c>
      <c r="J4915" s="64" t="s">
        <v>249</v>
      </c>
      <c r="K4915" s="64" t="s">
        <v>2173</v>
      </c>
      <c r="L4915" s="64" t="s">
        <v>4253</v>
      </c>
      <c r="M4915" s="64" t="s">
        <v>236</v>
      </c>
      <c r="N4915" s="64" t="s">
        <v>254</v>
      </c>
      <c r="O4915" s="64" t="s">
        <v>568</v>
      </c>
    </row>
    <row r="4916" spans="2:15" x14ac:dyDescent="0.3">
      <c r="B4916" t="s">
        <v>1536</v>
      </c>
      <c r="C4916" t="s">
        <v>16615</v>
      </c>
      <c r="D4916" t="s">
        <v>1712</v>
      </c>
      <c r="E4916" s="64">
        <v>1</v>
      </c>
      <c r="F4916" s="64">
        <v>4300.55</v>
      </c>
      <c r="G4916" s="47">
        <v>38843</v>
      </c>
      <c r="H4916" s="71">
        <v>16.75</v>
      </c>
      <c r="I4916" s="64">
        <v>-1</v>
      </c>
      <c r="J4916" s="64" t="s">
        <v>1538</v>
      </c>
      <c r="K4916" s="64" t="s">
        <v>2173</v>
      </c>
      <c r="L4916" s="64" t="s">
        <v>3070</v>
      </c>
      <c r="M4916" s="64" t="s">
        <v>242</v>
      </c>
      <c r="N4916" s="64" t="s">
        <v>254</v>
      </c>
      <c r="O4916" s="64" t="s">
        <v>568</v>
      </c>
    </row>
    <row r="4917" spans="2:15" x14ac:dyDescent="0.3">
      <c r="B4917" t="s">
        <v>1536</v>
      </c>
      <c r="C4917" t="s">
        <v>17273</v>
      </c>
      <c r="D4917" t="s">
        <v>1601</v>
      </c>
      <c r="E4917" s="64">
        <v>0</v>
      </c>
      <c r="F4917" s="64">
        <v>0</v>
      </c>
      <c r="G4917" s="47">
        <v>38866</v>
      </c>
      <c r="H4917" s="71">
        <v>16.75</v>
      </c>
      <c r="I4917" s="64">
        <v>-1</v>
      </c>
      <c r="J4917" s="64" t="s">
        <v>249</v>
      </c>
      <c r="K4917" s="64" t="s">
        <v>1535</v>
      </c>
      <c r="L4917" s="64" t="s">
        <v>1535</v>
      </c>
      <c r="M4917" s="64" t="s">
        <v>236</v>
      </c>
      <c r="N4917" s="64" t="s">
        <v>254</v>
      </c>
      <c r="O4917" s="64" t="s">
        <v>568</v>
      </c>
    </row>
    <row r="4918" spans="2:15" x14ac:dyDescent="0.3">
      <c r="B4918" t="s">
        <v>1536</v>
      </c>
      <c r="C4918" t="s">
        <v>17552</v>
      </c>
      <c r="D4918" t="s">
        <v>276</v>
      </c>
      <c r="E4918" s="64">
        <v>0</v>
      </c>
      <c r="F4918" s="64">
        <v>0</v>
      </c>
      <c r="G4918" s="47">
        <v>38843</v>
      </c>
      <c r="H4918" s="71">
        <v>16.75</v>
      </c>
      <c r="I4918" s="64">
        <v>-1</v>
      </c>
      <c r="J4918" s="64" t="s">
        <v>249</v>
      </c>
      <c r="K4918" s="64" t="s">
        <v>1535</v>
      </c>
      <c r="L4918" s="64" t="s">
        <v>1535</v>
      </c>
      <c r="M4918" s="64" t="s">
        <v>242</v>
      </c>
      <c r="N4918" s="64" t="s">
        <v>254</v>
      </c>
      <c r="O4918" s="64" t="s">
        <v>568</v>
      </c>
    </row>
    <row r="4919" spans="2:15" x14ac:dyDescent="0.3">
      <c r="B4919" t="s">
        <v>1546</v>
      </c>
      <c r="C4919" t="s">
        <v>13073</v>
      </c>
      <c r="D4919" t="s">
        <v>1679</v>
      </c>
      <c r="E4919" s="64">
        <v>0</v>
      </c>
      <c r="F4919" s="64">
        <v>0</v>
      </c>
      <c r="G4919" s="47">
        <v>38818</v>
      </c>
      <c r="H4919" s="71">
        <v>16.833333333333332</v>
      </c>
      <c r="I4919" s="64">
        <v>-1</v>
      </c>
      <c r="J4919" s="64" t="s">
        <v>249</v>
      </c>
      <c r="K4919" s="64" t="s">
        <v>2176</v>
      </c>
      <c r="L4919" s="64" t="s">
        <v>13074</v>
      </c>
      <c r="M4919" s="64" t="s">
        <v>236</v>
      </c>
      <c r="N4919" s="64" t="s">
        <v>254</v>
      </c>
      <c r="O4919" s="64" t="s">
        <v>568</v>
      </c>
    </row>
    <row r="4920" spans="2:15" x14ac:dyDescent="0.3">
      <c r="B4920" t="s">
        <v>1536</v>
      </c>
      <c r="C4920" t="s">
        <v>13368</v>
      </c>
      <c r="D4920" t="s">
        <v>1543</v>
      </c>
      <c r="E4920" s="64">
        <v>0</v>
      </c>
      <c r="F4920" s="64">
        <v>0</v>
      </c>
      <c r="G4920" s="47">
        <v>38815</v>
      </c>
      <c r="H4920" s="71">
        <v>16.833333333333332</v>
      </c>
      <c r="I4920" s="64">
        <v>-1</v>
      </c>
      <c r="J4920" s="64" t="s">
        <v>249</v>
      </c>
      <c r="K4920" s="64" t="s">
        <v>2160</v>
      </c>
      <c r="L4920" s="64" t="s">
        <v>13195</v>
      </c>
      <c r="M4920" s="64" t="s">
        <v>236</v>
      </c>
      <c r="N4920" s="64" t="s">
        <v>254</v>
      </c>
      <c r="O4920" s="64" t="s">
        <v>568</v>
      </c>
    </row>
    <row r="4921" spans="2:15" x14ac:dyDescent="0.3">
      <c r="B4921" t="s">
        <v>1536</v>
      </c>
      <c r="C4921" t="s">
        <v>13535</v>
      </c>
      <c r="D4921" t="s">
        <v>1521</v>
      </c>
      <c r="E4921" s="64">
        <v>0</v>
      </c>
      <c r="F4921" s="64">
        <v>0</v>
      </c>
      <c r="G4921" s="47">
        <v>38829</v>
      </c>
      <c r="H4921" s="71">
        <v>16.833333333333332</v>
      </c>
      <c r="I4921" s="64">
        <v>-1</v>
      </c>
      <c r="J4921" s="64" t="s">
        <v>1538</v>
      </c>
      <c r="K4921" s="64" t="s">
        <v>2173</v>
      </c>
      <c r="L4921" s="64" t="s">
        <v>13536</v>
      </c>
      <c r="M4921" s="64" t="s">
        <v>246</v>
      </c>
      <c r="N4921" s="64" t="s">
        <v>254</v>
      </c>
      <c r="O4921" s="64" t="s">
        <v>568</v>
      </c>
    </row>
    <row r="4922" spans="2:15" x14ac:dyDescent="0.3">
      <c r="B4922" t="s">
        <v>1536</v>
      </c>
      <c r="C4922" t="s">
        <v>14390</v>
      </c>
      <c r="D4922" t="s">
        <v>13812</v>
      </c>
      <c r="E4922" s="64">
        <v>0</v>
      </c>
      <c r="F4922" s="64">
        <v>0</v>
      </c>
      <c r="G4922" s="47">
        <v>38812</v>
      </c>
      <c r="H4922" s="71">
        <v>16.833333333333332</v>
      </c>
      <c r="I4922" s="64">
        <v>-1</v>
      </c>
      <c r="J4922" s="64" t="s">
        <v>249</v>
      </c>
      <c r="K4922" s="64" t="s">
        <v>2160</v>
      </c>
      <c r="L4922" s="64" t="s">
        <v>4235</v>
      </c>
      <c r="M4922" s="64" t="s">
        <v>236</v>
      </c>
      <c r="N4922" s="64" t="s">
        <v>254</v>
      </c>
      <c r="O4922" s="64" t="s">
        <v>568</v>
      </c>
    </row>
    <row r="4923" spans="2:15" x14ac:dyDescent="0.3">
      <c r="B4923" t="s">
        <v>1536</v>
      </c>
      <c r="C4923" t="s">
        <v>14611</v>
      </c>
      <c r="D4923" t="s">
        <v>1469</v>
      </c>
      <c r="E4923" s="64">
        <v>0</v>
      </c>
      <c r="F4923" s="64">
        <v>0</v>
      </c>
      <c r="G4923" s="47">
        <v>38836</v>
      </c>
      <c r="H4923" s="71">
        <v>16.833333333333332</v>
      </c>
      <c r="I4923" s="64">
        <v>-1</v>
      </c>
      <c r="J4923" s="64" t="s">
        <v>1538</v>
      </c>
      <c r="K4923" s="64" t="s">
        <v>2160</v>
      </c>
      <c r="L4923" s="64" t="s">
        <v>14612</v>
      </c>
      <c r="M4923" s="64" t="s">
        <v>236</v>
      </c>
      <c r="N4923" s="64" t="s">
        <v>254</v>
      </c>
      <c r="O4923" s="64" t="s">
        <v>568</v>
      </c>
    </row>
    <row r="4924" spans="2:15" x14ac:dyDescent="0.3">
      <c r="B4924" t="s">
        <v>1536</v>
      </c>
      <c r="C4924" t="s">
        <v>16351</v>
      </c>
      <c r="D4924" t="s">
        <v>422</v>
      </c>
      <c r="E4924" s="64">
        <v>0</v>
      </c>
      <c r="F4924" s="64">
        <v>0</v>
      </c>
      <c r="G4924" s="47">
        <v>38827</v>
      </c>
      <c r="H4924" s="71">
        <v>16.833333333333332</v>
      </c>
      <c r="I4924" s="64">
        <v>-1</v>
      </c>
      <c r="J4924" s="64" t="s">
        <v>249</v>
      </c>
      <c r="K4924" s="64" t="s">
        <v>2160</v>
      </c>
      <c r="L4924" s="64" t="s">
        <v>12859</v>
      </c>
      <c r="M4924" s="64" t="s">
        <v>236</v>
      </c>
      <c r="N4924" s="64" t="s">
        <v>254</v>
      </c>
      <c r="O4924" s="64" t="s">
        <v>568</v>
      </c>
    </row>
    <row r="4925" spans="2:15" x14ac:dyDescent="0.3">
      <c r="B4925" t="s">
        <v>1536</v>
      </c>
      <c r="C4925" t="s">
        <v>16652</v>
      </c>
      <c r="D4925" t="s">
        <v>14313</v>
      </c>
      <c r="E4925" s="64">
        <v>0</v>
      </c>
      <c r="F4925" s="64">
        <v>0</v>
      </c>
      <c r="G4925" s="47">
        <v>38835</v>
      </c>
      <c r="H4925" s="71">
        <v>16.833333333333332</v>
      </c>
      <c r="I4925" s="64">
        <v>-1</v>
      </c>
      <c r="J4925" s="64" t="s">
        <v>1538</v>
      </c>
      <c r="K4925" s="64" t="s">
        <v>2173</v>
      </c>
      <c r="L4925" s="64" t="s">
        <v>16653</v>
      </c>
      <c r="M4925" s="64" t="s">
        <v>242</v>
      </c>
      <c r="N4925" s="64" t="s">
        <v>254</v>
      </c>
      <c r="O4925" s="64" t="s">
        <v>568</v>
      </c>
    </row>
    <row r="4926" spans="2:15" x14ac:dyDescent="0.3">
      <c r="B4926" t="s">
        <v>1536</v>
      </c>
      <c r="C4926" t="s">
        <v>17505</v>
      </c>
      <c r="D4926" t="s">
        <v>434</v>
      </c>
      <c r="E4926" s="64">
        <v>0</v>
      </c>
      <c r="F4926" s="64">
        <v>0</v>
      </c>
      <c r="G4926" s="47">
        <v>38813</v>
      </c>
      <c r="H4926" s="71">
        <v>16.833333333333332</v>
      </c>
      <c r="I4926" s="64">
        <v>-1</v>
      </c>
      <c r="J4926" s="64" t="s">
        <v>1538</v>
      </c>
      <c r="K4926" s="64" t="s">
        <v>1535</v>
      </c>
      <c r="L4926" s="64" t="s">
        <v>1535</v>
      </c>
      <c r="M4926" s="64" t="s">
        <v>236</v>
      </c>
      <c r="N4926" s="64" t="s">
        <v>254</v>
      </c>
      <c r="O4926" s="64" t="s">
        <v>568</v>
      </c>
    </row>
    <row r="4927" spans="2:15" x14ac:dyDescent="0.3">
      <c r="B4927" t="s">
        <v>1536</v>
      </c>
      <c r="C4927" t="s">
        <v>12793</v>
      </c>
      <c r="D4927" t="s">
        <v>1578</v>
      </c>
      <c r="E4927" s="64">
        <v>0</v>
      </c>
      <c r="F4927" s="64">
        <v>0</v>
      </c>
      <c r="G4927" s="47">
        <v>38804</v>
      </c>
      <c r="H4927" s="71">
        <v>16.916666666666668</v>
      </c>
      <c r="I4927" s="64">
        <v>-1</v>
      </c>
      <c r="J4927" s="64" t="s">
        <v>1538</v>
      </c>
      <c r="K4927" s="64" t="s">
        <v>1535</v>
      </c>
      <c r="L4927" s="64" t="s">
        <v>1535</v>
      </c>
      <c r="M4927" s="64" t="s">
        <v>236</v>
      </c>
      <c r="N4927" s="64" t="s">
        <v>254</v>
      </c>
      <c r="O4927" s="64" t="s">
        <v>568</v>
      </c>
    </row>
    <row r="4928" spans="2:15" x14ac:dyDescent="0.3">
      <c r="B4928" t="s">
        <v>1536</v>
      </c>
      <c r="C4928" t="s">
        <v>13058</v>
      </c>
      <c r="D4928" t="s">
        <v>1699</v>
      </c>
      <c r="E4928" s="64">
        <v>0</v>
      </c>
      <c r="F4928" s="64">
        <v>0</v>
      </c>
      <c r="G4928" s="47">
        <v>38804</v>
      </c>
      <c r="H4928" s="71">
        <v>16.916666666666668</v>
      </c>
      <c r="I4928" s="64">
        <v>-1</v>
      </c>
      <c r="J4928" s="64" t="s">
        <v>249</v>
      </c>
      <c r="K4928" s="64" t="s">
        <v>1535</v>
      </c>
      <c r="L4928" s="64" t="s">
        <v>1535</v>
      </c>
      <c r="M4928" s="64" t="s">
        <v>236</v>
      </c>
      <c r="N4928" s="64" t="s">
        <v>254</v>
      </c>
      <c r="O4928" s="64" t="s">
        <v>568</v>
      </c>
    </row>
    <row r="4929" spans="2:15" x14ac:dyDescent="0.3">
      <c r="B4929" t="s">
        <v>1536</v>
      </c>
      <c r="C4929" t="s">
        <v>13297</v>
      </c>
      <c r="D4929" t="s">
        <v>13179</v>
      </c>
      <c r="E4929" s="64">
        <v>0</v>
      </c>
      <c r="F4929" s="64">
        <v>0</v>
      </c>
      <c r="G4929" s="47">
        <v>38784</v>
      </c>
      <c r="H4929" s="71">
        <v>16.916666666666668</v>
      </c>
      <c r="I4929" s="64">
        <v>-1</v>
      </c>
      <c r="J4929" s="64" t="s">
        <v>1538</v>
      </c>
      <c r="K4929" s="64" t="s">
        <v>2160</v>
      </c>
      <c r="L4929" s="64" t="s">
        <v>2925</v>
      </c>
      <c r="M4929" s="64" t="s">
        <v>242</v>
      </c>
      <c r="N4929" s="64" t="s">
        <v>254</v>
      </c>
      <c r="O4929" s="64" t="s">
        <v>568</v>
      </c>
    </row>
    <row r="4930" spans="2:15" x14ac:dyDescent="0.3">
      <c r="B4930" t="s">
        <v>1536</v>
      </c>
      <c r="C4930" t="s">
        <v>13474</v>
      </c>
      <c r="D4930" t="s">
        <v>13475</v>
      </c>
      <c r="E4930" s="64">
        <v>2</v>
      </c>
      <c r="F4930" s="64">
        <v>3957.78</v>
      </c>
      <c r="G4930" s="47">
        <v>38798</v>
      </c>
      <c r="H4930" s="71">
        <v>16.916666666666668</v>
      </c>
      <c r="I4930" s="64">
        <v>-1</v>
      </c>
      <c r="J4930" s="64" t="s">
        <v>249</v>
      </c>
      <c r="K4930" s="64" t="s">
        <v>2176</v>
      </c>
      <c r="L4930" s="64" t="s">
        <v>11288</v>
      </c>
      <c r="M4930" s="64" t="s">
        <v>239</v>
      </c>
      <c r="N4930" s="64" t="s">
        <v>254</v>
      </c>
      <c r="O4930" s="64" t="s">
        <v>568</v>
      </c>
    </row>
    <row r="4931" spans="2:15" x14ac:dyDescent="0.3">
      <c r="B4931" t="s">
        <v>1536</v>
      </c>
      <c r="C4931" t="s">
        <v>13892</v>
      </c>
      <c r="D4931" t="s">
        <v>2337</v>
      </c>
      <c r="E4931" s="64">
        <v>0</v>
      </c>
      <c r="F4931" s="64">
        <v>0</v>
      </c>
      <c r="G4931" s="47">
        <v>38803</v>
      </c>
      <c r="H4931" s="71">
        <v>16.916666666666668</v>
      </c>
      <c r="I4931" s="64">
        <v>181164</v>
      </c>
      <c r="J4931" s="64" t="s">
        <v>249</v>
      </c>
      <c r="K4931" s="64" t="s">
        <v>2173</v>
      </c>
      <c r="L4931" s="64" t="s">
        <v>10402</v>
      </c>
      <c r="M4931" s="64" t="s">
        <v>246</v>
      </c>
      <c r="N4931" s="64" t="s">
        <v>254</v>
      </c>
      <c r="O4931" s="64" t="s">
        <v>568</v>
      </c>
    </row>
    <row r="4932" spans="2:15" x14ac:dyDescent="0.3">
      <c r="B4932" t="s">
        <v>1536</v>
      </c>
      <c r="C4932" t="s">
        <v>14202</v>
      </c>
      <c r="D4932" t="s">
        <v>1420</v>
      </c>
      <c r="E4932" s="64">
        <v>0</v>
      </c>
      <c r="F4932" s="64">
        <v>0</v>
      </c>
      <c r="G4932" s="47">
        <v>38796</v>
      </c>
      <c r="H4932" s="71">
        <v>16.916666666666668</v>
      </c>
      <c r="I4932" s="64">
        <v>-1</v>
      </c>
      <c r="J4932" s="64" t="s">
        <v>1538</v>
      </c>
      <c r="K4932" s="64" t="s">
        <v>2160</v>
      </c>
      <c r="L4932" s="64" t="s">
        <v>4235</v>
      </c>
      <c r="M4932" s="64" t="s">
        <v>246</v>
      </c>
      <c r="N4932" s="64" t="s">
        <v>254</v>
      </c>
      <c r="O4932" s="64" t="s">
        <v>568</v>
      </c>
    </row>
    <row r="4933" spans="2:15" x14ac:dyDescent="0.3">
      <c r="B4933" t="s">
        <v>1536</v>
      </c>
      <c r="C4933" t="s">
        <v>14948</v>
      </c>
      <c r="D4933" t="s">
        <v>14537</v>
      </c>
      <c r="E4933" s="64">
        <v>1</v>
      </c>
      <c r="F4933" s="64">
        <v>3568.29</v>
      </c>
      <c r="G4933" s="47">
        <v>38786</v>
      </c>
      <c r="H4933" s="71">
        <v>16.916666666666668</v>
      </c>
      <c r="I4933" s="64">
        <v>-1</v>
      </c>
      <c r="J4933" s="64" t="s">
        <v>249</v>
      </c>
      <c r="K4933" s="64" t="s">
        <v>2173</v>
      </c>
      <c r="L4933" s="64" t="s">
        <v>14949</v>
      </c>
      <c r="M4933" s="64" t="s">
        <v>236</v>
      </c>
      <c r="N4933" s="64" t="s">
        <v>254</v>
      </c>
      <c r="O4933" s="64" t="s">
        <v>568</v>
      </c>
    </row>
    <row r="4934" spans="2:15" x14ac:dyDescent="0.3">
      <c r="B4934" t="s">
        <v>1536</v>
      </c>
      <c r="C4934" t="s">
        <v>15444</v>
      </c>
      <c r="D4934" t="s">
        <v>2054</v>
      </c>
      <c r="E4934" s="64">
        <v>0</v>
      </c>
      <c r="F4934" s="64">
        <v>0</v>
      </c>
      <c r="G4934" s="47">
        <v>38798</v>
      </c>
      <c r="H4934" s="71">
        <v>16.916666666666668</v>
      </c>
      <c r="I4934" s="64">
        <v>-1</v>
      </c>
      <c r="J4934" s="64" t="s">
        <v>249</v>
      </c>
      <c r="K4934" s="64" t="s">
        <v>2160</v>
      </c>
      <c r="L4934" s="64" t="s">
        <v>2925</v>
      </c>
      <c r="M4934" s="64" t="s">
        <v>236</v>
      </c>
      <c r="N4934" s="64" t="s">
        <v>254</v>
      </c>
      <c r="O4934" s="64" t="s">
        <v>568</v>
      </c>
    </row>
    <row r="4935" spans="2:15" x14ac:dyDescent="0.3">
      <c r="B4935" t="s">
        <v>1536</v>
      </c>
      <c r="C4935" t="s">
        <v>15497</v>
      </c>
      <c r="D4935" t="s">
        <v>1695</v>
      </c>
      <c r="E4935" s="64">
        <v>1</v>
      </c>
      <c r="F4935" s="64">
        <v>4300.55</v>
      </c>
      <c r="G4935" s="47">
        <v>38807</v>
      </c>
      <c r="H4935" s="71">
        <v>16.916666666666668</v>
      </c>
      <c r="I4935" s="64">
        <v>-1</v>
      </c>
      <c r="J4935" s="64" t="s">
        <v>1538</v>
      </c>
      <c r="K4935" s="64" t="s">
        <v>2160</v>
      </c>
      <c r="L4935" s="64" t="s">
        <v>2992</v>
      </c>
      <c r="M4935" s="64" t="s">
        <v>241</v>
      </c>
      <c r="N4935" s="64" t="s">
        <v>254</v>
      </c>
      <c r="O4935" s="64" t="s">
        <v>568</v>
      </c>
    </row>
    <row r="4936" spans="2:15" x14ac:dyDescent="0.3">
      <c r="B4936" t="s">
        <v>1536</v>
      </c>
      <c r="C4936" t="s">
        <v>15713</v>
      </c>
      <c r="D4936" t="s">
        <v>309</v>
      </c>
      <c r="E4936" s="64">
        <v>0</v>
      </c>
      <c r="F4936" s="64">
        <v>0</v>
      </c>
      <c r="G4936" s="47">
        <v>38807</v>
      </c>
      <c r="H4936" s="71">
        <v>16.916666666666668</v>
      </c>
      <c r="I4936" s="64">
        <v>-1</v>
      </c>
      <c r="J4936" s="64" t="s">
        <v>249</v>
      </c>
      <c r="K4936" s="64" t="s">
        <v>2160</v>
      </c>
      <c r="L4936" s="64" t="s">
        <v>2936</v>
      </c>
      <c r="M4936" s="64" t="s">
        <v>246</v>
      </c>
      <c r="N4936" s="64" t="s">
        <v>254</v>
      </c>
      <c r="O4936" s="64" t="s">
        <v>568</v>
      </c>
    </row>
    <row r="4937" spans="2:15" x14ac:dyDescent="0.3">
      <c r="B4937" t="s">
        <v>1536</v>
      </c>
      <c r="C4937" t="s">
        <v>16662</v>
      </c>
      <c r="D4937" t="s">
        <v>1447</v>
      </c>
      <c r="E4937" s="64">
        <v>0</v>
      </c>
      <c r="F4937" s="64">
        <v>0</v>
      </c>
      <c r="G4937" s="47">
        <v>38807</v>
      </c>
      <c r="H4937" s="71">
        <v>16.916666666666668</v>
      </c>
      <c r="I4937" s="64">
        <v>-1</v>
      </c>
      <c r="J4937" s="64" t="s">
        <v>249</v>
      </c>
      <c r="K4937" s="64" t="s">
        <v>2160</v>
      </c>
      <c r="L4937" s="64" t="s">
        <v>2936</v>
      </c>
      <c r="M4937" s="64" t="s">
        <v>246</v>
      </c>
      <c r="N4937" s="64" t="s">
        <v>254</v>
      </c>
      <c r="O4937" s="64" t="s">
        <v>568</v>
      </c>
    </row>
    <row r="4938" spans="2:15" x14ac:dyDescent="0.3">
      <c r="B4938" t="s">
        <v>1546</v>
      </c>
      <c r="C4938" t="s">
        <v>16943</v>
      </c>
      <c r="D4938" t="s">
        <v>412</v>
      </c>
      <c r="E4938" s="64">
        <v>1</v>
      </c>
      <c r="F4938" s="64">
        <v>2974.63</v>
      </c>
      <c r="G4938" s="47">
        <v>38806</v>
      </c>
      <c r="H4938" s="71">
        <v>16.916666666666668</v>
      </c>
      <c r="I4938" s="64">
        <v>-1</v>
      </c>
      <c r="J4938" s="64" t="s">
        <v>249</v>
      </c>
      <c r="K4938" s="64" t="s">
        <v>1535</v>
      </c>
      <c r="L4938" s="64" t="s">
        <v>1535</v>
      </c>
      <c r="M4938" s="64" t="s">
        <v>241</v>
      </c>
      <c r="N4938" s="64" t="s">
        <v>254</v>
      </c>
      <c r="O4938" s="64" t="s">
        <v>568</v>
      </c>
    </row>
    <row r="4939" spans="2:15" x14ac:dyDescent="0.3">
      <c r="B4939" t="s">
        <v>1536</v>
      </c>
      <c r="C4939" t="s">
        <v>14189</v>
      </c>
      <c r="D4939" t="s">
        <v>2085</v>
      </c>
      <c r="E4939" s="64">
        <v>0</v>
      </c>
      <c r="F4939" s="64">
        <v>0</v>
      </c>
      <c r="G4939" s="47">
        <v>38770</v>
      </c>
      <c r="H4939" s="71">
        <v>17</v>
      </c>
      <c r="I4939" s="64">
        <v>-1</v>
      </c>
      <c r="J4939" s="64" t="s">
        <v>249</v>
      </c>
      <c r="K4939" s="64" t="s">
        <v>2160</v>
      </c>
      <c r="L4939" s="64" t="s">
        <v>3939</v>
      </c>
      <c r="M4939" s="64" t="s">
        <v>236</v>
      </c>
      <c r="N4939" s="64" t="s">
        <v>254</v>
      </c>
      <c r="O4939" s="64" t="s">
        <v>568</v>
      </c>
    </row>
    <row r="4940" spans="2:15" x14ac:dyDescent="0.3">
      <c r="B4940" t="s">
        <v>1536</v>
      </c>
      <c r="C4940" t="s">
        <v>14554</v>
      </c>
      <c r="D4940" t="s">
        <v>2368</v>
      </c>
      <c r="E4940" s="64">
        <v>0</v>
      </c>
      <c r="F4940" s="64">
        <v>0</v>
      </c>
      <c r="G4940" s="47">
        <v>38766</v>
      </c>
      <c r="H4940" s="71">
        <v>17</v>
      </c>
      <c r="I4940" s="64">
        <v>-1</v>
      </c>
      <c r="J4940" s="64" t="s">
        <v>1538</v>
      </c>
      <c r="K4940" s="64" t="s">
        <v>2160</v>
      </c>
      <c r="L4940" s="64" t="s">
        <v>14555</v>
      </c>
      <c r="M4940" s="64" t="s">
        <v>246</v>
      </c>
      <c r="N4940" s="64" t="s">
        <v>254</v>
      </c>
      <c r="O4940" s="64" t="s">
        <v>568</v>
      </c>
    </row>
    <row r="4941" spans="2:15" x14ac:dyDescent="0.3">
      <c r="B4941" t="s">
        <v>1536</v>
      </c>
      <c r="C4941" t="s">
        <v>14845</v>
      </c>
      <c r="D4941" t="s">
        <v>1652</v>
      </c>
      <c r="E4941" s="64">
        <v>0</v>
      </c>
      <c r="F4941" s="64">
        <v>0</v>
      </c>
      <c r="G4941" s="47">
        <v>38749</v>
      </c>
      <c r="H4941" s="71">
        <v>17</v>
      </c>
      <c r="I4941" s="64">
        <v>-1</v>
      </c>
      <c r="J4941" s="64" t="s">
        <v>249</v>
      </c>
      <c r="K4941" s="64" t="s">
        <v>2176</v>
      </c>
      <c r="L4941" s="64" t="s">
        <v>14846</v>
      </c>
      <c r="M4941" s="64" t="s">
        <v>236</v>
      </c>
      <c r="N4941" s="64" t="s">
        <v>254</v>
      </c>
      <c r="O4941" s="64" t="s">
        <v>568</v>
      </c>
    </row>
    <row r="4942" spans="2:15" x14ac:dyDescent="0.3">
      <c r="B4942" t="s">
        <v>1536</v>
      </c>
      <c r="C4942" t="s">
        <v>15870</v>
      </c>
      <c r="D4942" t="s">
        <v>1590</v>
      </c>
      <c r="E4942" s="64">
        <v>0</v>
      </c>
      <c r="F4942" s="64">
        <v>0</v>
      </c>
      <c r="G4942" s="47">
        <v>38775</v>
      </c>
      <c r="H4942" s="71">
        <v>17</v>
      </c>
      <c r="I4942" s="64">
        <v>-1</v>
      </c>
      <c r="J4942" s="64" t="s">
        <v>249</v>
      </c>
      <c r="K4942" s="64" t="s">
        <v>2173</v>
      </c>
      <c r="L4942" s="64" t="s">
        <v>3070</v>
      </c>
      <c r="M4942" s="64" t="s">
        <v>236</v>
      </c>
      <c r="N4942" s="64" t="s">
        <v>254</v>
      </c>
      <c r="O4942" s="64" t="s">
        <v>568</v>
      </c>
    </row>
    <row r="4943" spans="2:15" x14ac:dyDescent="0.3">
      <c r="B4943" t="s">
        <v>1536</v>
      </c>
      <c r="C4943" t="s">
        <v>12142</v>
      </c>
      <c r="D4943" t="s">
        <v>2331</v>
      </c>
      <c r="E4943" s="64">
        <v>0</v>
      </c>
      <c r="F4943" s="64">
        <v>0</v>
      </c>
      <c r="G4943" s="47">
        <v>38776</v>
      </c>
      <c r="H4943" s="71">
        <v>17</v>
      </c>
      <c r="I4943" s="64">
        <v>120459</v>
      </c>
      <c r="J4943" s="64" t="s">
        <v>1538</v>
      </c>
      <c r="K4943" s="64" t="s">
        <v>2160</v>
      </c>
      <c r="L4943" s="64" t="s">
        <v>12143</v>
      </c>
      <c r="M4943" s="64" t="s">
        <v>242</v>
      </c>
      <c r="N4943" s="64" t="s">
        <v>254</v>
      </c>
      <c r="O4943" s="64" t="s">
        <v>568</v>
      </c>
    </row>
    <row r="4944" spans="2:15" x14ac:dyDescent="0.3">
      <c r="B4944" t="s">
        <v>1536</v>
      </c>
      <c r="C4944" t="s">
        <v>16044</v>
      </c>
      <c r="D4944" t="s">
        <v>14187</v>
      </c>
      <c r="E4944" s="64">
        <v>1</v>
      </c>
      <c r="F4944" s="64">
        <v>14554.12</v>
      </c>
      <c r="G4944" s="47">
        <v>38773</v>
      </c>
      <c r="H4944" s="71">
        <v>17</v>
      </c>
      <c r="I4944" s="64">
        <v>-1</v>
      </c>
      <c r="J4944" s="64" t="s">
        <v>1538</v>
      </c>
      <c r="K4944" s="64" t="s">
        <v>2173</v>
      </c>
      <c r="L4944" s="64" t="s">
        <v>16045</v>
      </c>
      <c r="M4944" s="64" t="s">
        <v>236</v>
      </c>
      <c r="N4944" s="64" t="s">
        <v>254</v>
      </c>
      <c r="O4944" s="64" t="s">
        <v>568</v>
      </c>
    </row>
    <row r="4945" spans="2:15" x14ac:dyDescent="0.3">
      <c r="B4945" t="s">
        <v>1536</v>
      </c>
      <c r="C4945" t="s">
        <v>16604</v>
      </c>
      <c r="D4945" t="s">
        <v>2348</v>
      </c>
      <c r="E4945" s="64">
        <v>0</v>
      </c>
      <c r="F4945" s="64">
        <v>0</v>
      </c>
      <c r="G4945" s="47">
        <v>38761</v>
      </c>
      <c r="H4945" s="71">
        <v>17</v>
      </c>
      <c r="I4945" s="64">
        <v>248909</v>
      </c>
      <c r="J4945" s="64" t="s">
        <v>249</v>
      </c>
      <c r="K4945" s="64" t="s">
        <v>2160</v>
      </c>
      <c r="L4945" s="64" t="s">
        <v>2936</v>
      </c>
      <c r="M4945" s="64" t="s">
        <v>236</v>
      </c>
      <c r="N4945" s="64" t="s">
        <v>254</v>
      </c>
      <c r="O4945" s="64" t="s">
        <v>568</v>
      </c>
    </row>
    <row r="4946" spans="2:15" x14ac:dyDescent="0.3">
      <c r="B4946" t="s">
        <v>1536</v>
      </c>
      <c r="C4946" t="s">
        <v>12630</v>
      </c>
      <c r="D4946" t="s">
        <v>497</v>
      </c>
      <c r="E4946" s="64">
        <v>0</v>
      </c>
      <c r="F4946" s="64">
        <v>0</v>
      </c>
      <c r="G4946" s="47">
        <v>38737</v>
      </c>
      <c r="H4946" s="71">
        <v>17.083333333333332</v>
      </c>
      <c r="I4946" s="64">
        <v>-1</v>
      </c>
      <c r="J4946" s="64" t="s">
        <v>249</v>
      </c>
      <c r="K4946" s="64" t="s">
        <v>1535</v>
      </c>
      <c r="L4946" s="64" t="s">
        <v>1535</v>
      </c>
      <c r="M4946" s="64" t="s">
        <v>242</v>
      </c>
      <c r="N4946" s="64" t="s">
        <v>254</v>
      </c>
      <c r="O4946" s="64" t="s">
        <v>568</v>
      </c>
    </row>
    <row r="4947" spans="2:15" x14ac:dyDescent="0.3">
      <c r="B4947" t="s">
        <v>1536</v>
      </c>
      <c r="C4947" t="s">
        <v>12904</v>
      </c>
      <c r="D4947" t="s">
        <v>12436</v>
      </c>
      <c r="E4947" s="64">
        <v>0</v>
      </c>
      <c r="F4947" s="64">
        <v>0</v>
      </c>
      <c r="G4947" s="47">
        <v>38729</v>
      </c>
      <c r="H4947" s="71">
        <v>17.083333333333332</v>
      </c>
      <c r="I4947" s="64">
        <v>-1</v>
      </c>
      <c r="J4947" s="64" t="s">
        <v>249</v>
      </c>
      <c r="K4947" s="64" t="s">
        <v>1535</v>
      </c>
      <c r="L4947" s="64" t="s">
        <v>1535</v>
      </c>
      <c r="M4947" s="64" t="s">
        <v>236</v>
      </c>
      <c r="N4947" s="64" t="s">
        <v>254</v>
      </c>
      <c r="O4947" s="64" t="s">
        <v>568</v>
      </c>
    </row>
    <row r="4948" spans="2:15" x14ac:dyDescent="0.3">
      <c r="B4948" t="s">
        <v>1536</v>
      </c>
      <c r="C4948" t="s">
        <v>13738</v>
      </c>
      <c r="D4948" t="s">
        <v>364</v>
      </c>
      <c r="E4948" s="64">
        <v>0</v>
      </c>
      <c r="F4948" s="64">
        <v>0</v>
      </c>
      <c r="G4948" s="47">
        <v>38719</v>
      </c>
      <c r="H4948" s="71">
        <v>17.083333333333332</v>
      </c>
      <c r="I4948" s="64">
        <v>-1</v>
      </c>
      <c r="J4948" s="64" t="s">
        <v>249</v>
      </c>
      <c r="K4948" s="64" t="s">
        <v>2173</v>
      </c>
      <c r="L4948" s="64" t="s">
        <v>13127</v>
      </c>
      <c r="M4948" s="64" t="s">
        <v>236</v>
      </c>
      <c r="N4948" s="64" t="s">
        <v>254</v>
      </c>
      <c r="O4948" s="64" t="s">
        <v>568</v>
      </c>
    </row>
    <row r="4949" spans="2:15" x14ac:dyDescent="0.3">
      <c r="B4949" t="s">
        <v>1536</v>
      </c>
      <c r="C4949" t="s">
        <v>14223</v>
      </c>
      <c r="D4949" t="s">
        <v>2031</v>
      </c>
      <c r="E4949" s="64">
        <v>0</v>
      </c>
      <c r="F4949" s="64">
        <v>0</v>
      </c>
      <c r="G4949" s="47">
        <v>38742</v>
      </c>
      <c r="H4949" s="71">
        <v>17.083333333333332</v>
      </c>
      <c r="I4949" s="64">
        <v>-1</v>
      </c>
      <c r="J4949" s="64" t="s">
        <v>249</v>
      </c>
      <c r="K4949" s="64" t="s">
        <v>2173</v>
      </c>
      <c r="L4949" s="64" t="s">
        <v>14224</v>
      </c>
      <c r="M4949" s="64" t="s">
        <v>242</v>
      </c>
      <c r="N4949" s="64" t="s">
        <v>254</v>
      </c>
      <c r="O4949" s="64" t="s">
        <v>568</v>
      </c>
    </row>
    <row r="4950" spans="2:15" x14ac:dyDescent="0.3">
      <c r="B4950" t="s">
        <v>1536</v>
      </c>
      <c r="C4950" t="s">
        <v>14530</v>
      </c>
      <c r="D4950" t="s">
        <v>1430</v>
      </c>
      <c r="E4950" s="64">
        <v>0</v>
      </c>
      <c r="F4950" s="64">
        <v>0</v>
      </c>
      <c r="G4950" s="47">
        <v>38748</v>
      </c>
      <c r="H4950" s="71">
        <v>17.083333333333332</v>
      </c>
      <c r="I4950" s="64">
        <v>-1</v>
      </c>
      <c r="J4950" s="64" t="s">
        <v>249</v>
      </c>
      <c r="K4950" s="64" t="s">
        <v>2160</v>
      </c>
      <c r="L4950" s="64" t="s">
        <v>3939</v>
      </c>
      <c r="M4950" s="64" t="s">
        <v>236</v>
      </c>
      <c r="N4950" s="64" t="s">
        <v>254</v>
      </c>
      <c r="O4950" s="64" t="s">
        <v>568</v>
      </c>
    </row>
    <row r="4951" spans="2:15" x14ac:dyDescent="0.3">
      <c r="B4951" t="s">
        <v>1536</v>
      </c>
      <c r="C4951" t="s">
        <v>14548</v>
      </c>
      <c r="D4951" t="s">
        <v>2745</v>
      </c>
      <c r="E4951" s="64">
        <v>0</v>
      </c>
      <c r="F4951" s="64">
        <v>0</v>
      </c>
      <c r="G4951" s="47">
        <v>38728</v>
      </c>
      <c r="H4951" s="71">
        <v>17.083333333333332</v>
      </c>
      <c r="I4951" s="64">
        <v>-1</v>
      </c>
      <c r="J4951" s="64" t="s">
        <v>249</v>
      </c>
      <c r="K4951" s="64" t="s">
        <v>2160</v>
      </c>
      <c r="L4951" s="64" t="s">
        <v>2936</v>
      </c>
      <c r="M4951" s="64" t="s">
        <v>242</v>
      </c>
      <c r="N4951" s="64" t="s">
        <v>254</v>
      </c>
      <c r="O4951" s="64" t="s">
        <v>568</v>
      </c>
    </row>
    <row r="4952" spans="2:15" x14ac:dyDescent="0.3">
      <c r="B4952" t="s">
        <v>1536</v>
      </c>
      <c r="C4952" t="s">
        <v>15230</v>
      </c>
      <c r="D4952" t="s">
        <v>14859</v>
      </c>
      <c r="E4952" s="64">
        <v>0</v>
      </c>
      <c r="F4952" s="64">
        <v>0</v>
      </c>
      <c r="G4952" s="47">
        <v>38743</v>
      </c>
      <c r="H4952" s="71">
        <v>17.083333333333332</v>
      </c>
      <c r="I4952" s="64">
        <v>-1</v>
      </c>
      <c r="J4952" s="64" t="s">
        <v>249</v>
      </c>
      <c r="K4952" s="64" t="s">
        <v>2160</v>
      </c>
      <c r="L4952" s="64" t="s">
        <v>4726</v>
      </c>
      <c r="M4952" s="64" t="s">
        <v>236</v>
      </c>
      <c r="N4952" s="64" t="s">
        <v>254</v>
      </c>
      <c r="O4952" s="64" t="s">
        <v>568</v>
      </c>
    </row>
    <row r="4953" spans="2:15" x14ac:dyDescent="0.3">
      <c r="B4953" t="s">
        <v>1536</v>
      </c>
      <c r="C4953" t="s">
        <v>15901</v>
      </c>
      <c r="D4953" t="s">
        <v>13116</v>
      </c>
      <c r="E4953" s="64">
        <v>0</v>
      </c>
      <c r="F4953" s="64">
        <v>0</v>
      </c>
      <c r="G4953" s="47">
        <v>38720</v>
      </c>
      <c r="H4953" s="71">
        <v>17.083333333333332</v>
      </c>
      <c r="I4953" s="64">
        <v>-1</v>
      </c>
      <c r="J4953" s="64" t="s">
        <v>249</v>
      </c>
      <c r="K4953" s="64" t="s">
        <v>2173</v>
      </c>
      <c r="L4953" s="64" t="s">
        <v>13380</v>
      </c>
      <c r="M4953" s="64" t="s">
        <v>236</v>
      </c>
      <c r="N4953" s="64" t="s">
        <v>254</v>
      </c>
      <c r="O4953" s="64" t="s">
        <v>568</v>
      </c>
    </row>
    <row r="4954" spans="2:15" x14ac:dyDescent="0.3">
      <c r="B4954" t="s">
        <v>1536</v>
      </c>
      <c r="C4954" t="s">
        <v>16414</v>
      </c>
      <c r="D4954" t="s">
        <v>1967</v>
      </c>
      <c r="E4954" s="64">
        <v>0</v>
      </c>
      <c r="F4954" s="64">
        <v>0</v>
      </c>
      <c r="G4954" s="47">
        <v>38720</v>
      </c>
      <c r="H4954" s="71">
        <v>17.083333333333332</v>
      </c>
      <c r="I4954" s="64">
        <v>-1</v>
      </c>
      <c r="J4954" s="64" t="s">
        <v>249</v>
      </c>
      <c r="K4954" s="64" t="s">
        <v>2160</v>
      </c>
      <c r="L4954" s="64" t="s">
        <v>8148</v>
      </c>
      <c r="M4954" s="64" t="s">
        <v>246</v>
      </c>
      <c r="N4954" s="64" t="s">
        <v>254</v>
      </c>
      <c r="O4954" s="64" t="s">
        <v>568</v>
      </c>
    </row>
    <row r="4955" spans="2:15" x14ac:dyDescent="0.3">
      <c r="B4955" t="s">
        <v>1536</v>
      </c>
      <c r="C4955" t="s">
        <v>16546</v>
      </c>
      <c r="D4955" t="s">
        <v>12918</v>
      </c>
      <c r="E4955" s="64">
        <v>1</v>
      </c>
      <c r="F4955" s="64">
        <v>389.49</v>
      </c>
      <c r="G4955" s="47">
        <v>38720</v>
      </c>
      <c r="H4955" s="71">
        <v>17.083333333333332</v>
      </c>
      <c r="I4955" s="64">
        <v>-1</v>
      </c>
      <c r="J4955" s="64" t="s">
        <v>249</v>
      </c>
      <c r="K4955" s="64" t="s">
        <v>2160</v>
      </c>
      <c r="L4955" s="64" t="s">
        <v>12859</v>
      </c>
      <c r="M4955" s="64" t="s">
        <v>236</v>
      </c>
      <c r="N4955" s="64" t="s">
        <v>254</v>
      </c>
      <c r="O4955" s="64" t="s">
        <v>568</v>
      </c>
    </row>
    <row r="4956" spans="2:15" x14ac:dyDescent="0.3">
      <c r="B4956" t="s">
        <v>1536</v>
      </c>
      <c r="C4956" t="s">
        <v>16661</v>
      </c>
      <c r="D4956" t="s">
        <v>1411</v>
      </c>
      <c r="E4956" s="64">
        <v>0</v>
      </c>
      <c r="F4956" s="64">
        <v>0</v>
      </c>
      <c r="G4956" s="47">
        <v>38730</v>
      </c>
      <c r="H4956" s="71">
        <v>17.083333333333332</v>
      </c>
      <c r="I4956" s="64">
        <v>-1</v>
      </c>
      <c r="J4956" s="64" t="s">
        <v>249</v>
      </c>
      <c r="K4956" s="64" t="s">
        <v>2160</v>
      </c>
      <c r="L4956" s="64" t="s">
        <v>4726</v>
      </c>
      <c r="M4956" s="64" t="s">
        <v>241</v>
      </c>
      <c r="N4956" s="64" t="s">
        <v>254</v>
      </c>
      <c r="O4956" s="64" t="s">
        <v>568</v>
      </c>
    </row>
    <row r="4957" spans="2:15" x14ac:dyDescent="0.3">
      <c r="B4957" t="s">
        <v>1536</v>
      </c>
      <c r="C4957" t="s">
        <v>17229</v>
      </c>
      <c r="D4957" t="s">
        <v>1627</v>
      </c>
      <c r="E4957" s="64">
        <v>0</v>
      </c>
      <c r="F4957" s="64">
        <v>0</v>
      </c>
      <c r="G4957" s="47">
        <v>38720</v>
      </c>
      <c r="H4957" s="71">
        <v>17.083333333333332</v>
      </c>
      <c r="I4957" s="64">
        <v>-1</v>
      </c>
      <c r="J4957" s="64" t="s">
        <v>249</v>
      </c>
      <c r="K4957" s="64" t="s">
        <v>1535</v>
      </c>
      <c r="L4957" s="64" t="s">
        <v>1535</v>
      </c>
      <c r="M4957" s="64" t="s">
        <v>236</v>
      </c>
      <c r="N4957" s="64" t="s">
        <v>254</v>
      </c>
      <c r="O4957" s="64" t="s">
        <v>568</v>
      </c>
    </row>
    <row r="4958" spans="2:15" x14ac:dyDescent="0.3">
      <c r="B4958" t="s">
        <v>1536</v>
      </c>
      <c r="C4958" t="s">
        <v>17276</v>
      </c>
      <c r="D4958" t="s">
        <v>276</v>
      </c>
      <c r="E4958" s="64">
        <v>2</v>
      </c>
      <c r="F4958" s="64">
        <v>4690.05</v>
      </c>
      <c r="G4958" s="47">
        <v>38742</v>
      </c>
      <c r="H4958" s="71">
        <v>17.083333333333332</v>
      </c>
      <c r="I4958" s="64">
        <v>-1</v>
      </c>
      <c r="J4958" s="64" t="s">
        <v>249</v>
      </c>
      <c r="K4958" s="64" t="s">
        <v>1535</v>
      </c>
      <c r="L4958" s="64" t="s">
        <v>1535</v>
      </c>
      <c r="M4958" s="64" t="s">
        <v>236</v>
      </c>
      <c r="N4958" s="64" t="s">
        <v>254</v>
      </c>
      <c r="O4958" s="64" t="s">
        <v>568</v>
      </c>
    </row>
    <row r="4959" spans="2:15" x14ac:dyDescent="0.3">
      <c r="B4959" t="s">
        <v>1536</v>
      </c>
      <c r="C4959" t="s">
        <v>17367</v>
      </c>
      <c r="D4959" t="s">
        <v>462</v>
      </c>
      <c r="E4959" s="64">
        <v>0</v>
      </c>
      <c r="F4959" s="64">
        <v>0</v>
      </c>
      <c r="G4959" s="47">
        <v>38742</v>
      </c>
      <c r="H4959" s="71">
        <v>17.083333333333332</v>
      </c>
      <c r="I4959" s="64">
        <v>-1</v>
      </c>
      <c r="J4959" s="64" t="s">
        <v>249</v>
      </c>
      <c r="K4959" s="64" t="s">
        <v>1535</v>
      </c>
      <c r="L4959" s="64" t="s">
        <v>1535</v>
      </c>
      <c r="M4959" s="64" t="s">
        <v>242</v>
      </c>
      <c r="N4959" s="64" t="s">
        <v>254</v>
      </c>
      <c r="O4959" s="64" t="s">
        <v>568</v>
      </c>
    </row>
    <row r="4960" spans="2:15" x14ac:dyDescent="0.3">
      <c r="B4960" t="s">
        <v>1536</v>
      </c>
      <c r="C4960" t="s">
        <v>12455</v>
      </c>
      <c r="D4960" t="s">
        <v>1601</v>
      </c>
      <c r="E4960" s="64">
        <v>0</v>
      </c>
      <c r="F4960" s="64">
        <v>0</v>
      </c>
      <c r="G4960" s="47">
        <v>38716</v>
      </c>
      <c r="H4960" s="71">
        <v>17.166666666666668</v>
      </c>
      <c r="I4960" s="64">
        <v>-1</v>
      </c>
      <c r="J4960" s="64" t="s">
        <v>249</v>
      </c>
      <c r="K4960" s="64" t="s">
        <v>1535</v>
      </c>
      <c r="L4960" s="64" t="s">
        <v>1535</v>
      </c>
      <c r="M4960" s="64" t="s">
        <v>236</v>
      </c>
      <c r="N4960" s="64" t="s">
        <v>254</v>
      </c>
      <c r="O4960" s="64" t="s">
        <v>568</v>
      </c>
    </row>
    <row r="4961" spans="2:15" x14ac:dyDescent="0.3">
      <c r="B4961" t="s">
        <v>1536</v>
      </c>
      <c r="C4961" t="s">
        <v>15189</v>
      </c>
      <c r="D4961" t="s">
        <v>1461</v>
      </c>
      <c r="E4961" s="64">
        <v>0</v>
      </c>
      <c r="F4961" s="64">
        <v>0</v>
      </c>
      <c r="G4961" s="47">
        <v>38702</v>
      </c>
      <c r="H4961" s="71">
        <v>17.166666666666668</v>
      </c>
      <c r="I4961" s="64">
        <v>-1</v>
      </c>
      <c r="J4961" s="64" t="s">
        <v>249</v>
      </c>
      <c r="K4961" s="64" t="s">
        <v>2160</v>
      </c>
      <c r="L4961" s="64" t="s">
        <v>15190</v>
      </c>
      <c r="M4961" s="64" t="s">
        <v>236</v>
      </c>
      <c r="N4961" s="64" t="s">
        <v>254</v>
      </c>
      <c r="O4961" s="64" t="s">
        <v>568</v>
      </c>
    </row>
    <row r="4962" spans="2:15" x14ac:dyDescent="0.3">
      <c r="B4962" t="s">
        <v>1536</v>
      </c>
      <c r="C4962" t="s">
        <v>15900</v>
      </c>
      <c r="D4962" t="s">
        <v>1757</v>
      </c>
      <c r="E4962" s="64">
        <v>0</v>
      </c>
      <c r="F4962" s="64">
        <v>0</v>
      </c>
      <c r="G4962" s="47">
        <v>38703</v>
      </c>
      <c r="H4962" s="71">
        <v>17.166666666666668</v>
      </c>
      <c r="I4962" s="64">
        <v>-1</v>
      </c>
      <c r="J4962" s="64" t="s">
        <v>249</v>
      </c>
      <c r="K4962" s="64" t="s">
        <v>2176</v>
      </c>
      <c r="L4962" s="64" t="s">
        <v>11592</v>
      </c>
      <c r="M4962" s="64" t="s">
        <v>246</v>
      </c>
      <c r="N4962" s="64" t="s">
        <v>254</v>
      </c>
      <c r="O4962" s="64" t="s">
        <v>568</v>
      </c>
    </row>
    <row r="4963" spans="2:15" x14ac:dyDescent="0.3">
      <c r="B4963" t="s">
        <v>1536</v>
      </c>
      <c r="C4963" t="s">
        <v>16475</v>
      </c>
      <c r="D4963" t="s">
        <v>1778</v>
      </c>
      <c r="E4963" s="64">
        <v>0</v>
      </c>
      <c r="F4963" s="64">
        <v>0</v>
      </c>
      <c r="G4963" s="47">
        <v>38712</v>
      </c>
      <c r="H4963" s="71">
        <v>17.166666666666668</v>
      </c>
      <c r="I4963" s="64">
        <v>-1</v>
      </c>
      <c r="J4963" s="64" t="s">
        <v>249</v>
      </c>
      <c r="K4963" s="64" t="s">
        <v>2160</v>
      </c>
      <c r="L4963" s="64" t="s">
        <v>4235</v>
      </c>
      <c r="M4963" s="64" t="s">
        <v>246</v>
      </c>
      <c r="N4963" s="64" t="s">
        <v>254</v>
      </c>
      <c r="O4963" s="64" t="s">
        <v>568</v>
      </c>
    </row>
    <row r="4964" spans="2:15" x14ac:dyDescent="0.3">
      <c r="B4964" t="s">
        <v>1536</v>
      </c>
      <c r="C4964" t="s">
        <v>13271</v>
      </c>
      <c r="D4964" t="s">
        <v>1419</v>
      </c>
      <c r="E4964" s="64">
        <v>0</v>
      </c>
      <c r="F4964" s="64">
        <v>0</v>
      </c>
      <c r="G4964" s="47">
        <v>38682</v>
      </c>
      <c r="H4964" s="71">
        <v>17.25</v>
      </c>
      <c r="I4964" s="64">
        <v>-1</v>
      </c>
      <c r="J4964" s="64" t="s">
        <v>249</v>
      </c>
      <c r="K4964" s="64" t="s">
        <v>2160</v>
      </c>
      <c r="L4964" s="64" t="s">
        <v>4726</v>
      </c>
      <c r="M4964" s="64" t="s">
        <v>236</v>
      </c>
      <c r="N4964" s="64" t="s">
        <v>254</v>
      </c>
      <c r="O4964" s="64" t="s">
        <v>568</v>
      </c>
    </row>
    <row r="4965" spans="2:15" x14ac:dyDescent="0.3">
      <c r="B4965" t="s">
        <v>1536</v>
      </c>
      <c r="C4965" t="s">
        <v>14056</v>
      </c>
      <c r="D4965" t="s">
        <v>394</v>
      </c>
      <c r="E4965" s="64">
        <v>0</v>
      </c>
      <c r="F4965" s="64">
        <v>0</v>
      </c>
      <c r="G4965" s="47">
        <v>38686</v>
      </c>
      <c r="H4965" s="71">
        <v>17.25</v>
      </c>
      <c r="I4965" s="64">
        <v>-1</v>
      </c>
      <c r="J4965" s="64" t="s">
        <v>249</v>
      </c>
      <c r="K4965" s="64" t="s">
        <v>2173</v>
      </c>
      <c r="L4965" s="64" t="s">
        <v>12932</v>
      </c>
      <c r="M4965" s="64" t="s">
        <v>242</v>
      </c>
      <c r="N4965" s="64" t="s">
        <v>254</v>
      </c>
      <c r="O4965" s="64" t="s">
        <v>568</v>
      </c>
    </row>
    <row r="4966" spans="2:15" x14ac:dyDescent="0.3">
      <c r="B4966" t="s">
        <v>1536</v>
      </c>
      <c r="C4966" t="s">
        <v>14803</v>
      </c>
      <c r="D4966" t="s">
        <v>1762</v>
      </c>
      <c r="E4966" s="64">
        <v>0</v>
      </c>
      <c r="F4966" s="64">
        <v>0</v>
      </c>
      <c r="G4966" s="47">
        <v>38674</v>
      </c>
      <c r="H4966" s="71">
        <v>17.25</v>
      </c>
      <c r="I4966" s="64">
        <v>-1</v>
      </c>
      <c r="J4966" s="64" t="s">
        <v>249</v>
      </c>
      <c r="K4966" s="64" t="s">
        <v>2176</v>
      </c>
      <c r="L4966" s="64" t="s">
        <v>11288</v>
      </c>
      <c r="M4966" s="64" t="s">
        <v>242</v>
      </c>
      <c r="N4966" s="64" t="s">
        <v>254</v>
      </c>
      <c r="O4966" s="64" t="s">
        <v>568</v>
      </c>
    </row>
    <row r="4967" spans="2:15" x14ac:dyDescent="0.3">
      <c r="B4967" t="s">
        <v>1536</v>
      </c>
      <c r="C4967" t="s">
        <v>15782</v>
      </c>
      <c r="D4967" t="s">
        <v>1749</v>
      </c>
      <c r="E4967" s="64">
        <v>0</v>
      </c>
      <c r="F4967" s="64">
        <v>0</v>
      </c>
      <c r="G4967" s="47">
        <v>38671</v>
      </c>
      <c r="H4967" s="71">
        <v>17.25</v>
      </c>
      <c r="I4967" s="64">
        <v>-1</v>
      </c>
      <c r="J4967" s="64" t="s">
        <v>249</v>
      </c>
      <c r="K4967" s="64" t="s">
        <v>2176</v>
      </c>
      <c r="L4967" s="64" t="s">
        <v>13969</v>
      </c>
      <c r="M4967" s="64" t="s">
        <v>236</v>
      </c>
      <c r="N4967" s="64" t="s">
        <v>254</v>
      </c>
      <c r="O4967" s="64" t="s">
        <v>568</v>
      </c>
    </row>
    <row r="4968" spans="2:15" x14ac:dyDescent="0.3">
      <c r="B4968" t="s">
        <v>1536</v>
      </c>
      <c r="C4968" t="s">
        <v>15847</v>
      </c>
      <c r="D4968" t="s">
        <v>1730</v>
      </c>
      <c r="E4968" s="64">
        <v>0</v>
      </c>
      <c r="F4968" s="64">
        <v>0</v>
      </c>
      <c r="G4968" s="47">
        <v>38686</v>
      </c>
      <c r="H4968" s="71">
        <v>17.25</v>
      </c>
      <c r="I4968" s="64">
        <v>-1</v>
      </c>
      <c r="J4968" s="64" t="s">
        <v>249</v>
      </c>
      <c r="K4968" s="64" t="s">
        <v>2160</v>
      </c>
      <c r="L4968" s="64" t="s">
        <v>12861</v>
      </c>
      <c r="M4968" s="64" t="s">
        <v>236</v>
      </c>
      <c r="N4968" s="64" t="s">
        <v>254</v>
      </c>
      <c r="O4968" s="64" t="s">
        <v>568</v>
      </c>
    </row>
    <row r="4969" spans="2:15" x14ac:dyDescent="0.3">
      <c r="B4969" t="s">
        <v>1536</v>
      </c>
      <c r="C4969" t="s">
        <v>15940</v>
      </c>
      <c r="D4969" t="s">
        <v>13497</v>
      </c>
      <c r="E4969" s="64">
        <v>0</v>
      </c>
      <c r="F4969" s="64">
        <v>0</v>
      </c>
      <c r="G4969" s="47">
        <v>38680</v>
      </c>
      <c r="H4969" s="71">
        <v>17.25</v>
      </c>
      <c r="I4969" s="64">
        <v>-1</v>
      </c>
      <c r="J4969" s="64" t="s">
        <v>249</v>
      </c>
      <c r="K4969" s="64" t="s">
        <v>2160</v>
      </c>
      <c r="L4969" s="64" t="s">
        <v>4235</v>
      </c>
      <c r="M4969" s="64" t="s">
        <v>242</v>
      </c>
      <c r="N4969" s="64" t="s">
        <v>254</v>
      </c>
      <c r="O4969" s="64" t="s">
        <v>568</v>
      </c>
    </row>
    <row r="4970" spans="2:15" x14ac:dyDescent="0.3">
      <c r="B4970" t="s">
        <v>1536</v>
      </c>
      <c r="C4970" t="s">
        <v>16313</v>
      </c>
      <c r="D4970" t="s">
        <v>407</v>
      </c>
      <c r="E4970" s="64">
        <v>0</v>
      </c>
      <c r="F4970" s="64">
        <v>0</v>
      </c>
      <c r="G4970" s="47">
        <v>38685</v>
      </c>
      <c r="H4970" s="71">
        <v>17.25</v>
      </c>
      <c r="I4970" s="64">
        <v>-1</v>
      </c>
      <c r="J4970" s="64" t="s">
        <v>249</v>
      </c>
      <c r="K4970" s="64" t="s">
        <v>2160</v>
      </c>
      <c r="L4970" s="64" t="s">
        <v>12940</v>
      </c>
      <c r="M4970" s="64" t="s">
        <v>241</v>
      </c>
      <c r="N4970" s="64" t="s">
        <v>254</v>
      </c>
      <c r="O4970" s="64" t="s">
        <v>568</v>
      </c>
    </row>
    <row r="4971" spans="2:15" x14ac:dyDescent="0.3">
      <c r="B4971" t="s">
        <v>1536</v>
      </c>
      <c r="C4971" t="s">
        <v>16713</v>
      </c>
      <c r="D4971" t="s">
        <v>1570</v>
      </c>
      <c r="E4971" s="64">
        <v>1</v>
      </c>
      <c r="F4971" s="64">
        <v>1374.56</v>
      </c>
      <c r="G4971" s="47">
        <v>38681</v>
      </c>
      <c r="H4971" s="71">
        <v>17.25</v>
      </c>
      <c r="I4971" s="64">
        <v>-1</v>
      </c>
      <c r="J4971" s="64" t="s">
        <v>249</v>
      </c>
      <c r="K4971" s="64" t="s">
        <v>1535</v>
      </c>
      <c r="L4971" s="64" t="s">
        <v>1535</v>
      </c>
      <c r="M4971" s="64" t="s">
        <v>236</v>
      </c>
      <c r="N4971" s="64" t="s">
        <v>254</v>
      </c>
      <c r="O4971" s="64" t="s">
        <v>568</v>
      </c>
    </row>
    <row r="4972" spans="2:15" x14ac:dyDescent="0.3">
      <c r="B4972" t="s">
        <v>1536</v>
      </c>
      <c r="C4972" t="s">
        <v>16977</v>
      </c>
      <c r="D4972" t="s">
        <v>1711</v>
      </c>
      <c r="E4972" s="64">
        <v>5</v>
      </c>
      <c r="F4972" s="64">
        <v>10474.19</v>
      </c>
      <c r="G4972" s="47">
        <v>38646</v>
      </c>
      <c r="H4972" s="71">
        <v>17.333333333333332</v>
      </c>
      <c r="I4972" s="64">
        <v>-1</v>
      </c>
      <c r="J4972" s="64" t="s">
        <v>249</v>
      </c>
      <c r="K4972" s="64" t="s">
        <v>1535</v>
      </c>
      <c r="L4972" s="64" t="s">
        <v>1535</v>
      </c>
      <c r="M4972" s="64" t="s">
        <v>242</v>
      </c>
      <c r="N4972" s="64" t="s">
        <v>254</v>
      </c>
      <c r="O4972" s="64" t="s">
        <v>568</v>
      </c>
    </row>
    <row r="4973" spans="2:15" x14ac:dyDescent="0.3">
      <c r="B4973" t="s">
        <v>1536</v>
      </c>
      <c r="C4973" t="s">
        <v>17248</v>
      </c>
      <c r="D4973" t="s">
        <v>535</v>
      </c>
      <c r="E4973" s="64">
        <v>1</v>
      </c>
      <c r="F4973" s="64">
        <v>1951.46</v>
      </c>
      <c r="G4973" s="47">
        <v>38638</v>
      </c>
      <c r="H4973" s="71">
        <v>17.333333333333332</v>
      </c>
      <c r="I4973" s="64">
        <v>-1</v>
      </c>
      <c r="J4973" s="64" t="s">
        <v>249</v>
      </c>
      <c r="K4973" s="64" t="s">
        <v>1535</v>
      </c>
      <c r="L4973" s="64" t="s">
        <v>1535</v>
      </c>
      <c r="M4973" s="64" t="s">
        <v>246</v>
      </c>
      <c r="N4973" s="64" t="s">
        <v>254</v>
      </c>
      <c r="O4973" s="64" t="s">
        <v>568</v>
      </c>
    </row>
    <row r="4974" spans="2:15" x14ac:dyDescent="0.3">
      <c r="B4974" t="s">
        <v>1536</v>
      </c>
      <c r="C4974" t="s">
        <v>14625</v>
      </c>
      <c r="D4974" t="s">
        <v>2521</v>
      </c>
      <c r="E4974" s="64">
        <v>0</v>
      </c>
      <c r="F4974" s="64">
        <v>0</v>
      </c>
      <c r="G4974" s="47">
        <v>38601</v>
      </c>
      <c r="H4974" s="71">
        <v>17.416666666666668</v>
      </c>
      <c r="I4974" s="64">
        <v>-1</v>
      </c>
      <c r="J4974" s="64" t="s">
        <v>249</v>
      </c>
      <c r="K4974" s="64" t="s">
        <v>2160</v>
      </c>
      <c r="L4974" s="64" t="s">
        <v>2971</v>
      </c>
      <c r="M4974" s="64" t="s">
        <v>236</v>
      </c>
      <c r="N4974" s="64" t="s">
        <v>254</v>
      </c>
      <c r="O4974" s="64" t="s">
        <v>568</v>
      </c>
    </row>
    <row r="4975" spans="2:15" x14ac:dyDescent="0.3">
      <c r="B4975" t="s">
        <v>1536</v>
      </c>
      <c r="C4975" t="s">
        <v>15071</v>
      </c>
      <c r="D4975" t="s">
        <v>1967</v>
      </c>
      <c r="E4975" s="64">
        <v>0</v>
      </c>
      <c r="F4975" s="64">
        <v>0</v>
      </c>
      <c r="G4975" s="47">
        <v>38574</v>
      </c>
      <c r="H4975" s="71">
        <v>17.5</v>
      </c>
      <c r="I4975" s="64">
        <v>-1</v>
      </c>
      <c r="J4975" s="64" t="s">
        <v>249</v>
      </c>
      <c r="K4975" s="64" t="s">
        <v>2160</v>
      </c>
      <c r="L4975" s="64" t="s">
        <v>3939</v>
      </c>
      <c r="M4975" s="64" t="s">
        <v>239</v>
      </c>
      <c r="N4975" s="64" t="s">
        <v>254</v>
      </c>
      <c r="O4975" s="64" t="s">
        <v>568</v>
      </c>
    </row>
    <row r="4976" spans="2:15" x14ac:dyDescent="0.3">
      <c r="B4976" t="s">
        <v>1536</v>
      </c>
      <c r="C4976" t="s">
        <v>15316</v>
      </c>
      <c r="D4976" t="s">
        <v>1515</v>
      </c>
      <c r="E4976" s="64">
        <v>1</v>
      </c>
      <c r="F4976" s="64">
        <v>1951.46</v>
      </c>
      <c r="G4976" s="47">
        <v>38595</v>
      </c>
      <c r="H4976" s="71">
        <v>17.5</v>
      </c>
      <c r="I4976" s="64">
        <v>-1</v>
      </c>
      <c r="J4976" s="64" t="s">
        <v>249</v>
      </c>
      <c r="K4976" s="64" t="s">
        <v>2160</v>
      </c>
      <c r="L4976" s="64" t="s">
        <v>2936</v>
      </c>
      <c r="M4976" s="64" t="s">
        <v>236</v>
      </c>
      <c r="N4976" s="64" t="s">
        <v>254</v>
      </c>
      <c r="O4976" s="64" t="s">
        <v>568</v>
      </c>
    </row>
    <row r="4977" spans="2:15" x14ac:dyDescent="0.3">
      <c r="B4977" t="s">
        <v>1536</v>
      </c>
      <c r="C4977" t="s">
        <v>12807</v>
      </c>
      <c r="D4977" t="s">
        <v>441</v>
      </c>
      <c r="E4977" s="64">
        <v>0</v>
      </c>
      <c r="F4977" s="64">
        <v>0</v>
      </c>
      <c r="G4977" s="47">
        <v>38540</v>
      </c>
      <c r="H4977" s="71">
        <v>17.583333333333332</v>
      </c>
      <c r="I4977" s="64">
        <v>-1</v>
      </c>
      <c r="J4977" s="64" t="s">
        <v>249</v>
      </c>
      <c r="K4977" s="64" t="s">
        <v>1535</v>
      </c>
      <c r="L4977" s="64" t="s">
        <v>1535</v>
      </c>
      <c r="M4977" s="64" t="s">
        <v>239</v>
      </c>
      <c r="N4977" s="64" t="s">
        <v>254</v>
      </c>
      <c r="O4977" s="64" t="s">
        <v>568</v>
      </c>
    </row>
    <row r="4978" spans="2:15" x14ac:dyDescent="0.3">
      <c r="B4978" t="s">
        <v>1536</v>
      </c>
      <c r="C4978" t="s">
        <v>15297</v>
      </c>
      <c r="D4978" t="s">
        <v>1775</v>
      </c>
      <c r="E4978" s="64">
        <v>0</v>
      </c>
      <c r="F4978" s="64">
        <v>0</v>
      </c>
      <c r="G4978" s="47">
        <v>38560</v>
      </c>
      <c r="H4978" s="71">
        <v>17.583333333333332</v>
      </c>
      <c r="I4978" s="64">
        <v>-1</v>
      </c>
      <c r="J4978" s="64" t="s">
        <v>249</v>
      </c>
      <c r="K4978" s="64" t="s">
        <v>2160</v>
      </c>
      <c r="L4978" s="64" t="s">
        <v>4235</v>
      </c>
      <c r="M4978" s="64" t="s">
        <v>246</v>
      </c>
      <c r="N4978" s="64" t="s">
        <v>254</v>
      </c>
      <c r="O4978" s="64" t="s">
        <v>568</v>
      </c>
    </row>
    <row r="4979" spans="2:15" x14ac:dyDescent="0.3">
      <c r="B4979" t="s">
        <v>1536</v>
      </c>
      <c r="C4979" t="s">
        <v>12679</v>
      </c>
      <c r="D4979" t="s">
        <v>560</v>
      </c>
      <c r="E4979" s="64">
        <v>0</v>
      </c>
      <c r="F4979" s="64">
        <v>0</v>
      </c>
      <c r="G4979" s="47">
        <v>38509</v>
      </c>
      <c r="H4979" s="71">
        <v>17.666666666666668</v>
      </c>
      <c r="I4979" s="64">
        <v>-1</v>
      </c>
      <c r="J4979" s="64" t="s">
        <v>249</v>
      </c>
      <c r="K4979" s="64" t="s">
        <v>1535</v>
      </c>
      <c r="L4979" s="64" t="s">
        <v>1535</v>
      </c>
      <c r="M4979" s="64" t="s">
        <v>246</v>
      </c>
      <c r="N4979" s="64" t="s">
        <v>254</v>
      </c>
      <c r="O4979" s="64" t="s">
        <v>568</v>
      </c>
    </row>
    <row r="4980" spans="2:15" x14ac:dyDescent="0.3">
      <c r="B4980" t="s">
        <v>1536</v>
      </c>
      <c r="C4980" t="s">
        <v>15282</v>
      </c>
      <c r="D4980" t="s">
        <v>424</v>
      </c>
      <c r="E4980" s="64">
        <v>0</v>
      </c>
      <c r="F4980" s="64">
        <v>0</v>
      </c>
      <c r="G4980" s="47">
        <v>38528</v>
      </c>
      <c r="H4980" s="71">
        <v>17.666666666666668</v>
      </c>
      <c r="I4980" s="64">
        <v>-1</v>
      </c>
      <c r="J4980" s="64" t="s">
        <v>249</v>
      </c>
      <c r="K4980" s="64" t="s">
        <v>2160</v>
      </c>
      <c r="L4980" s="64" t="s">
        <v>2936</v>
      </c>
      <c r="M4980" s="64" t="s">
        <v>242</v>
      </c>
      <c r="N4980" s="64" t="s">
        <v>254</v>
      </c>
      <c r="O4980" s="64" t="s">
        <v>568</v>
      </c>
    </row>
    <row r="4981" spans="2:15" x14ac:dyDescent="0.3">
      <c r="B4981" t="s">
        <v>1536</v>
      </c>
      <c r="C4981" t="s">
        <v>15304</v>
      </c>
      <c r="D4981" t="s">
        <v>1382</v>
      </c>
      <c r="E4981" s="64">
        <v>1</v>
      </c>
      <c r="F4981" s="64">
        <v>989.11</v>
      </c>
      <c r="G4981" s="47">
        <v>38532</v>
      </c>
      <c r="H4981" s="71">
        <v>17.666666666666668</v>
      </c>
      <c r="I4981" s="64">
        <v>-1</v>
      </c>
      <c r="J4981" s="64" t="s">
        <v>249</v>
      </c>
      <c r="K4981" s="64" t="s">
        <v>2160</v>
      </c>
      <c r="L4981" s="64" t="s">
        <v>2936</v>
      </c>
      <c r="M4981" s="64" t="s">
        <v>236</v>
      </c>
      <c r="N4981" s="64" t="s">
        <v>254</v>
      </c>
      <c r="O4981" s="64" t="s">
        <v>568</v>
      </c>
    </row>
    <row r="4982" spans="2:15" x14ac:dyDescent="0.3">
      <c r="B4982" t="s">
        <v>1536</v>
      </c>
      <c r="C4982" t="s">
        <v>16963</v>
      </c>
      <c r="D4982" t="s">
        <v>454</v>
      </c>
      <c r="E4982" s="64">
        <v>0</v>
      </c>
      <c r="F4982" s="64">
        <v>0</v>
      </c>
      <c r="G4982" s="47">
        <v>38532</v>
      </c>
      <c r="H4982" s="71">
        <v>17.666666666666668</v>
      </c>
      <c r="I4982" s="64">
        <v>-1</v>
      </c>
      <c r="J4982" s="64" t="s">
        <v>249</v>
      </c>
      <c r="K4982" s="64" t="s">
        <v>1535</v>
      </c>
      <c r="L4982" s="64" t="s">
        <v>1535</v>
      </c>
      <c r="M4982" s="64" t="s">
        <v>246</v>
      </c>
      <c r="N4982" s="64" t="s">
        <v>254</v>
      </c>
      <c r="O4982" s="64" t="s">
        <v>568</v>
      </c>
    </row>
    <row r="4983" spans="2:15" x14ac:dyDescent="0.3">
      <c r="B4983" t="s">
        <v>1536</v>
      </c>
      <c r="C4983" t="s">
        <v>17205</v>
      </c>
      <c r="D4983" t="s">
        <v>518</v>
      </c>
      <c r="E4983" s="64">
        <v>0</v>
      </c>
      <c r="F4983" s="64">
        <v>0</v>
      </c>
      <c r="G4983" s="47">
        <v>38524</v>
      </c>
      <c r="H4983" s="71">
        <v>17.666666666666668</v>
      </c>
      <c r="I4983" s="64">
        <v>-1</v>
      </c>
      <c r="J4983" s="64" t="s">
        <v>249</v>
      </c>
      <c r="K4983" s="64" t="s">
        <v>1535</v>
      </c>
      <c r="L4983" s="64" t="s">
        <v>1535</v>
      </c>
      <c r="M4983" s="64" t="s">
        <v>246</v>
      </c>
      <c r="N4983" s="64" t="s">
        <v>254</v>
      </c>
      <c r="O4983" s="64" t="s">
        <v>568</v>
      </c>
    </row>
    <row r="4984" spans="2:15" x14ac:dyDescent="0.3">
      <c r="B4984" t="s">
        <v>1536</v>
      </c>
      <c r="C4984" t="s">
        <v>12746</v>
      </c>
      <c r="D4984" t="s">
        <v>1710</v>
      </c>
      <c r="E4984" s="64">
        <v>0</v>
      </c>
      <c r="F4984" s="64">
        <v>0</v>
      </c>
      <c r="G4984" s="47">
        <v>38485</v>
      </c>
      <c r="H4984" s="71">
        <v>17.75</v>
      </c>
      <c r="I4984" s="64">
        <v>-1</v>
      </c>
      <c r="J4984" s="64" t="s">
        <v>249</v>
      </c>
      <c r="K4984" s="64" t="s">
        <v>1535</v>
      </c>
      <c r="L4984" s="64" t="s">
        <v>1535</v>
      </c>
      <c r="M4984" s="64" t="s">
        <v>236</v>
      </c>
      <c r="N4984" s="64" t="s">
        <v>254</v>
      </c>
      <c r="O4984" s="64" t="s">
        <v>568</v>
      </c>
    </row>
    <row r="4985" spans="2:15" x14ac:dyDescent="0.3">
      <c r="B4985" t="s">
        <v>1536</v>
      </c>
      <c r="C4985" t="s">
        <v>13820</v>
      </c>
      <c r="D4985" t="s">
        <v>310</v>
      </c>
      <c r="E4985" s="64">
        <v>0</v>
      </c>
      <c r="F4985" s="64">
        <v>0</v>
      </c>
      <c r="G4985" s="47">
        <v>38498</v>
      </c>
      <c r="H4985" s="71">
        <v>17.75</v>
      </c>
      <c r="I4985" s="64">
        <v>-1</v>
      </c>
      <c r="J4985" s="64" t="s">
        <v>249</v>
      </c>
      <c r="K4985" s="64" t="s">
        <v>2160</v>
      </c>
      <c r="L4985" s="64" t="s">
        <v>2936</v>
      </c>
      <c r="M4985" s="64" t="s">
        <v>236</v>
      </c>
      <c r="N4985" s="64" t="s">
        <v>254</v>
      </c>
      <c r="O4985" s="64" t="s">
        <v>568</v>
      </c>
    </row>
    <row r="4986" spans="2:15" x14ac:dyDescent="0.3">
      <c r="B4986" t="s">
        <v>1536</v>
      </c>
      <c r="C4986" t="s">
        <v>15028</v>
      </c>
      <c r="D4986" t="s">
        <v>1695</v>
      </c>
      <c r="E4986" s="64">
        <v>0</v>
      </c>
      <c r="F4986" s="64">
        <v>0</v>
      </c>
      <c r="G4986" s="47">
        <v>38499</v>
      </c>
      <c r="H4986" s="71">
        <v>17.75</v>
      </c>
      <c r="I4986" s="64">
        <v>-1</v>
      </c>
      <c r="J4986" s="64" t="s">
        <v>249</v>
      </c>
      <c r="K4986" s="64" t="s">
        <v>2176</v>
      </c>
      <c r="L4986" s="64" t="s">
        <v>15029</v>
      </c>
      <c r="M4986" s="64" t="s">
        <v>242</v>
      </c>
      <c r="N4986" s="64" t="s">
        <v>254</v>
      </c>
      <c r="O4986" s="64" t="s">
        <v>568</v>
      </c>
    </row>
    <row r="4987" spans="2:15" x14ac:dyDescent="0.3">
      <c r="B4987" t="s">
        <v>1536</v>
      </c>
      <c r="C4987" t="s">
        <v>16498</v>
      </c>
      <c r="D4987" t="s">
        <v>1678</v>
      </c>
      <c r="E4987" s="64">
        <v>0</v>
      </c>
      <c r="F4987" s="64">
        <v>0</v>
      </c>
      <c r="G4987" s="47">
        <v>38496</v>
      </c>
      <c r="H4987" s="71">
        <v>17.75</v>
      </c>
      <c r="I4987" s="64">
        <v>-1</v>
      </c>
      <c r="J4987" s="64" t="s">
        <v>249</v>
      </c>
      <c r="K4987" s="64" t="s">
        <v>2160</v>
      </c>
      <c r="L4987" s="64" t="s">
        <v>2936</v>
      </c>
      <c r="M4987" s="64" t="s">
        <v>239</v>
      </c>
      <c r="N4987" s="64" t="s">
        <v>254</v>
      </c>
      <c r="O4987" s="64" t="s">
        <v>568</v>
      </c>
    </row>
    <row r="4988" spans="2:15" x14ac:dyDescent="0.3">
      <c r="B4988" t="s">
        <v>1536</v>
      </c>
      <c r="C4988" t="s">
        <v>16684</v>
      </c>
      <c r="D4988" t="s">
        <v>2046</v>
      </c>
      <c r="E4988" s="64">
        <v>0</v>
      </c>
      <c r="F4988" s="64">
        <v>0</v>
      </c>
      <c r="G4988" s="47">
        <v>38499</v>
      </c>
      <c r="H4988" s="71">
        <v>17.75</v>
      </c>
      <c r="I4988" s="64">
        <v>-1</v>
      </c>
      <c r="J4988" s="64" t="s">
        <v>249</v>
      </c>
      <c r="K4988" s="64" t="s">
        <v>2176</v>
      </c>
      <c r="L4988" s="64" t="s">
        <v>12873</v>
      </c>
      <c r="M4988" s="64" t="s">
        <v>236</v>
      </c>
      <c r="N4988" s="64" t="s">
        <v>254</v>
      </c>
      <c r="O4988" s="64" t="s">
        <v>568</v>
      </c>
    </row>
    <row r="4989" spans="2:15" x14ac:dyDescent="0.3">
      <c r="B4989" t="s">
        <v>1536</v>
      </c>
      <c r="C4989" t="s">
        <v>14441</v>
      </c>
      <c r="D4989" t="s">
        <v>1686</v>
      </c>
      <c r="E4989" s="64">
        <v>0</v>
      </c>
      <c r="F4989" s="64">
        <v>0</v>
      </c>
      <c r="G4989" s="47">
        <v>38464</v>
      </c>
      <c r="H4989" s="71">
        <v>17.833333333333332</v>
      </c>
      <c r="I4989" s="64">
        <v>-1</v>
      </c>
      <c r="J4989" s="64" t="s">
        <v>249</v>
      </c>
      <c r="K4989" s="64" t="s">
        <v>2160</v>
      </c>
      <c r="L4989" s="64" t="s">
        <v>12861</v>
      </c>
      <c r="M4989" s="64" t="s">
        <v>246</v>
      </c>
      <c r="N4989" s="64" t="s">
        <v>254</v>
      </c>
      <c r="O4989" s="64" t="s">
        <v>568</v>
      </c>
    </row>
    <row r="4990" spans="2:15" x14ac:dyDescent="0.3">
      <c r="B4990" t="s">
        <v>1536</v>
      </c>
      <c r="C4990" t="s">
        <v>12445</v>
      </c>
      <c r="D4990" t="s">
        <v>2731</v>
      </c>
      <c r="E4990" s="64">
        <v>0</v>
      </c>
      <c r="F4990" s="64">
        <v>0</v>
      </c>
      <c r="G4990" s="47">
        <v>38442</v>
      </c>
      <c r="H4990" s="71">
        <v>17.916666666666668</v>
      </c>
      <c r="I4990" s="64">
        <v>-1</v>
      </c>
      <c r="J4990" s="64" t="s">
        <v>249</v>
      </c>
      <c r="K4990" s="64" t="s">
        <v>1535</v>
      </c>
      <c r="L4990" s="64" t="s">
        <v>1535</v>
      </c>
      <c r="M4990" s="64" t="s">
        <v>236</v>
      </c>
      <c r="N4990" s="64" t="s">
        <v>254</v>
      </c>
      <c r="O4990" s="64" t="s">
        <v>568</v>
      </c>
    </row>
    <row r="4991" spans="2:15" x14ac:dyDescent="0.3">
      <c r="B4991" t="s">
        <v>1536</v>
      </c>
      <c r="C4991" t="s">
        <v>15134</v>
      </c>
      <c r="D4991" t="s">
        <v>1673</v>
      </c>
      <c r="E4991" s="64">
        <v>0</v>
      </c>
      <c r="F4991" s="64">
        <v>0</v>
      </c>
      <c r="G4991" s="47">
        <v>38422</v>
      </c>
      <c r="H4991" s="71">
        <v>17.916666666666668</v>
      </c>
      <c r="I4991" s="64">
        <v>-1</v>
      </c>
      <c r="J4991" s="64" t="s">
        <v>249</v>
      </c>
      <c r="K4991" s="64" t="s">
        <v>2160</v>
      </c>
      <c r="L4991" s="64" t="s">
        <v>4235</v>
      </c>
      <c r="M4991" s="64" t="s">
        <v>241</v>
      </c>
      <c r="N4991" s="64" t="s">
        <v>254</v>
      </c>
      <c r="O4991" s="64" t="s">
        <v>568</v>
      </c>
    </row>
    <row r="4992" spans="2:15" x14ac:dyDescent="0.3">
      <c r="B4992" t="s">
        <v>1536</v>
      </c>
      <c r="C4992" t="s">
        <v>15424</v>
      </c>
      <c r="D4992" t="s">
        <v>13422</v>
      </c>
      <c r="E4992" s="64">
        <v>0</v>
      </c>
      <c r="F4992" s="64">
        <v>0</v>
      </c>
      <c r="G4992" s="47">
        <v>38428</v>
      </c>
      <c r="H4992" s="71">
        <v>17.916666666666668</v>
      </c>
      <c r="I4992" s="64">
        <v>-1</v>
      </c>
      <c r="J4992" s="64" t="s">
        <v>249</v>
      </c>
      <c r="K4992" s="64" t="s">
        <v>2160</v>
      </c>
      <c r="L4992" s="64" t="s">
        <v>2925</v>
      </c>
      <c r="M4992" s="64" t="s">
        <v>242</v>
      </c>
      <c r="N4992" s="64" t="s">
        <v>254</v>
      </c>
      <c r="O4992" s="64" t="s">
        <v>568</v>
      </c>
    </row>
    <row r="4993" spans="2:15" x14ac:dyDescent="0.3">
      <c r="B4993" t="s">
        <v>1536</v>
      </c>
      <c r="C4993" t="s">
        <v>13641</v>
      </c>
      <c r="D4993" t="s">
        <v>1397</v>
      </c>
      <c r="E4993" s="64">
        <v>0</v>
      </c>
      <c r="F4993" s="64">
        <v>0</v>
      </c>
      <c r="G4993" s="47">
        <v>38411</v>
      </c>
      <c r="H4993" s="71">
        <v>18</v>
      </c>
      <c r="I4993" s="64">
        <v>-1</v>
      </c>
      <c r="J4993" s="64" t="s">
        <v>249</v>
      </c>
      <c r="K4993" s="64" t="s">
        <v>2173</v>
      </c>
      <c r="L4993" s="64" t="s">
        <v>13380</v>
      </c>
      <c r="M4993" s="64" t="s">
        <v>242</v>
      </c>
      <c r="N4993" s="64" t="s">
        <v>254</v>
      </c>
      <c r="O4993" s="64" t="s">
        <v>568</v>
      </c>
    </row>
    <row r="4994" spans="2:15" x14ac:dyDescent="0.3">
      <c r="B4994" t="s">
        <v>1536</v>
      </c>
      <c r="C4994" t="s">
        <v>16925</v>
      </c>
      <c r="D4994" t="s">
        <v>358</v>
      </c>
      <c r="E4994" s="64">
        <v>0</v>
      </c>
      <c r="F4994" s="64">
        <v>0</v>
      </c>
      <c r="G4994" s="47">
        <v>38408</v>
      </c>
      <c r="H4994" s="71">
        <v>18</v>
      </c>
      <c r="I4994" s="64">
        <v>-1</v>
      </c>
      <c r="J4994" s="64" t="s">
        <v>249</v>
      </c>
      <c r="K4994" s="64" t="s">
        <v>1535</v>
      </c>
      <c r="L4994" s="64" t="s">
        <v>1535</v>
      </c>
      <c r="M4994" s="64" t="s">
        <v>236</v>
      </c>
      <c r="N4994" s="64" t="s">
        <v>254</v>
      </c>
      <c r="O4994" s="64" t="s">
        <v>568</v>
      </c>
    </row>
    <row r="4995" spans="2:15" x14ac:dyDescent="0.3">
      <c r="B4995" t="s">
        <v>1536</v>
      </c>
      <c r="C4995" t="s">
        <v>13164</v>
      </c>
      <c r="D4995" t="s">
        <v>13165</v>
      </c>
      <c r="E4995" s="64">
        <v>1</v>
      </c>
      <c r="F4995" s="64">
        <v>3770.73</v>
      </c>
      <c r="G4995" s="47">
        <v>38380</v>
      </c>
      <c r="H4995" s="71">
        <v>18.083333333333332</v>
      </c>
      <c r="I4995" s="64">
        <v>-1</v>
      </c>
      <c r="J4995" s="64" t="s">
        <v>249</v>
      </c>
      <c r="K4995" s="64" t="s">
        <v>2160</v>
      </c>
      <c r="L4995" s="64" t="s">
        <v>13166</v>
      </c>
      <c r="M4995" s="64" t="s">
        <v>236</v>
      </c>
      <c r="N4995" s="64" t="s">
        <v>254</v>
      </c>
      <c r="O4995" s="64" t="s">
        <v>568</v>
      </c>
    </row>
    <row r="4996" spans="2:15" x14ac:dyDescent="0.3">
      <c r="B4996" t="s">
        <v>1536</v>
      </c>
      <c r="C4996" t="s">
        <v>11758</v>
      </c>
      <c r="D4996" t="s">
        <v>2228</v>
      </c>
      <c r="E4996" s="64">
        <v>0</v>
      </c>
      <c r="F4996" s="64">
        <v>0</v>
      </c>
      <c r="G4996" s="47">
        <v>38369</v>
      </c>
      <c r="H4996" s="71">
        <v>18.083333333333332</v>
      </c>
      <c r="I4996" s="64">
        <v>182091</v>
      </c>
      <c r="J4996" s="64" t="s">
        <v>249</v>
      </c>
      <c r="K4996" s="64" t="s">
        <v>2160</v>
      </c>
      <c r="L4996" s="64" t="s">
        <v>2992</v>
      </c>
      <c r="M4996" s="64" t="s">
        <v>236</v>
      </c>
      <c r="N4996" s="64" t="s">
        <v>254</v>
      </c>
      <c r="O4996" s="64" t="s">
        <v>568</v>
      </c>
    </row>
    <row r="4997" spans="2:15" x14ac:dyDescent="0.3">
      <c r="B4997" t="s">
        <v>1536</v>
      </c>
      <c r="C4997" t="s">
        <v>16110</v>
      </c>
      <c r="D4997" t="s">
        <v>1412</v>
      </c>
      <c r="E4997" s="64">
        <v>0</v>
      </c>
      <c r="F4997" s="64">
        <v>0</v>
      </c>
      <c r="G4997" s="47">
        <v>38383</v>
      </c>
      <c r="H4997" s="71">
        <v>18.083333333333332</v>
      </c>
      <c r="I4997" s="64">
        <v>-1</v>
      </c>
      <c r="J4997" s="64" t="s">
        <v>249</v>
      </c>
      <c r="K4997" s="64" t="s">
        <v>2160</v>
      </c>
      <c r="L4997" s="64" t="s">
        <v>2936</v>
      </c>
      <c r="M4997" s="64" t="s">
        <v>246</v>
      </c>
      <c r="N4997" s="64" t="s">
        <v>254</v>
      </c>
      <c r="O4997" s="64" t="s">
        <v>568</v>
      </c>
    </row>
    <row r="4998" spans="2:15" x14ac:dyDescent="0.3">
      <c r="B4998" t="s">
        <v>1536</v>
      </c>
      <c r="C4998" t="s">
        <v>13160</v>
      </c>
      <c r="D4998" t="s">
        <v>1751</v>
      </c>
      <c r="E4998" s="64">
        <v>0</v>
      </c>
      <c r="F4998" s="64">
        <v>0</v>
      </c>
      <c r="G4998" s="47">
        <v>38338</v>
      </c>
      <c r="H4998" s="71">
        <v>18.166666666666668</v>
      </c>
      <c r="I4998" s="64">
        <v>-1</v>
      </c>
      <c r="J4998" s="64" t="s">
        <v>249</v>
      </c>
      <c r="K4998" s="64" t="s">
        <v>2173</v>
      </c>
      <c r="L4998" s="64" t="s">
        <v>13161</v>
      </c>
      <c r="M4998" s="64" t="s">
        <v>241</v>
      </c>
      <c r="N4998" s="64" t="s">
        <v>254</v>
      </c>
      <c r="O4998" s="64" t="s">
        <v>568</v>
      </c>
    </row>
    <row r="4999" spans="2:15" x14ac:dyDescent="0.3">
      <c r="B4999" t="s">
        <v>1536</v>
      </c>
      <c r="C4999" t="s">
        <v>13388</v>
      </c>
      <c r="D4999" t="s">
        <v>1998</v>
      </c>
      <c r="E4999" s="64">
        <v>0</v>
      </c>
      <c r="F4999" s="64">
        <v>0</v>
      </c>
      <c r="G4999" s="47">
        <v>38351</v>
      </c>
      <c r="H4999" s="71">
        <v>18.166666666666668</v>
      </c>
      <c r="I4999" s="64">
        <v>-1</v>
      </c>
      <c r="J4999" s="64" t="s">
        <v>249</v>
      </c>
      <c r="K4999" s="64" t="s">
        <v>2160</v>
      </c>
      <c r="L4999" s="64" t="s">
        <v>2936</v>
      </c>
      <c r="M4999" s="64" t="s">
        <v>236</v>
      </c>
      <c r="N4999" s="64" t="s">
        <v>254</v>
      </c>
      <c r="O4999" s="64" t="s">
        <v>568</v>
      </c>
    </row>
    <row r="5000" spans="2:15" x14ac:dyDescent="0.3">
      <c r="B5000" t="s">
        <v>1536</v>
      </c>
      <c r="C5000" t="s">
        <v>14935</v>
      </c>
      <c r="D5000" t="s">
        <v>1433</v>
      </c>
      <c r="E5000" s="64">
        <v>1</v>
      </c>
      <c r="F5000" s="64">
        <v>1071.6400000000001</v>
      </c>
      <c r="G5000" s="47">
        <v>38338</v>
      </c>
      <c r="H5000" s="71">
        <v>18.166666666666668</v>
      </c>
      <c r="I5000" s="64">
        <v>-1</v>
      </c>
      <c r="J5000" s="64" t="s">
        <v>249</v>
      </c>
      <c r="K5000" s="64" t="s">
        <v>2160</v>
      </c>
      <c r="L5000" s="64" t="s">
        <v>4726</v>
      </c>
      <c r="M5000" s="64" t="s">
        <v>236</v>
      </c>
      <c r="N5000" s="64" t="s">
        <v>254</v>
      </c>
      <c r="O5000" s="64" t="s">
        <v>568</v>
      </c>
    </row>
    <row r="5001" spans="2:15" x14ac:dyDescent="0.3">
      <c r="B5001" t="s">
        <v>1536</v>
      </c>
      <c r="C5001" t="s">
        <v>15110</v>
      </c>
      <c r="D5001" t="s">
        <v>1565</v>
      </c>
      <c r="E5001" s="64">
        <v>0</v>
      </c>
      <c r="F5001" s="64">
        <v>0</v>
      </c>
      <c r="G5001" s="47">
        <v>38320</v>
      </c>
      <c r="H5001" s="71">
        <v>18.25</v>
      </c>
      <c r="I5001" s="64">
        <v>-1</v>
      </c>
      <c r="J5001" s="64" t="s">
        <v>249</v>
      </c>
      <c r="K5001" s="64" t="s">
        <v>2160</v>
      </c>
      <c r="L5001" s="64" t="s">
        <v>2936</v>
      </c>
      <c r="M5001" s="64" t="s">
        <v>246</v>
      </c>
      <c r="N5001" s="64" t="s">
        <v>254</v>
      </c>
      <c r="O5001" s="64" t="s">
        <v>568</v>
      </c>
    </row>
    <row r="5002" spans="2:15" x14ac:dyDescent="0.3">
      <c r="B5002" t="s">
        <v>1536</v>
      </c>
      <c r="C5002" t="s">
        <v>15196</v>
      </c>
      <c r="D5002" t="s">
        <v>1581</v>
      </c>
      <c r="E5002" s="64">
        <v>1</v>
      </c>
      <c r="F5002" s="64">
        <v>989.11</v>
      </c>
      <c r="G5002" s="47">
        <v>38292</v>
      </c>
      <c r="H5002" s="71">
        <v>18.25</v>
      </c>
      <c r="I5002" s="64">
        <v>-1</v>
      </c>
      <c r="J5002" s="64" t="s">
        <v>249</v>
      </c>
      <c r="K5002" s="64" t="s">
        <v>2173</v>
      </c>
      <c r="L5002" s="64" t="s">
        <v>4253</v>
      </c>
      <c r="M5002" s="64" t="s">
        <v>236</v>
      </c>
      <c r="N5002" s="64" t="s">
        <v>254</v>
      </c>
      <c r="O5002" s="64" t="s">
        <v>568</v>
      </c>
    </row>
    <row r="5003" spans="2:15" x14ac:dyDescent="0.3">
      <c r="B5003" t="s">
        <v>1536</v>
      </c>
      <c r="C5003" t="s">
        <v>17114</v>
      </c>
      <c r="D5003" t="s">
        <v>1607</v>
      </c>
      <c r="E5003" s="64">
        <v>2</v>
      </c>
      <c r="F5003" s="64">
        <v>1549.29</v>
      </c>
      <c r="G5003" s="47">
        <v>38321</v>
      </c>
      <c r="H5003" s="71">
        <v>18.25</v>
      </c>
      <c r="I5003" s="64">
        <v>-1</v>
      </c>
      <c r="J5003" s="64" t="s">
        <v>249</v>
      </c>
      <c r="K5003" s="64" t="s">
        <v>1535</v>
      </c>
      <c r="L5003" s="64" t="s">
        <v>1535</v>
      </c>
      <c r="M5003" s="64" t="s">
        <v>236</v>
      </c>
      <c r="N5003" s="64" t="s">
        <v>254</v>
      </c>
      <c r="O5003" s="64" t="s">
        <v>568</v>
      </c>
    </row>
    <row r="5004" spans="2:15" x14ac:dyDescent="0.3">
      <c r="B5004" t="s">
        <v>1536</v>
      </c>
      <c r="C5004" t="s">
        <v>13290</v>
      </c>
      <c r="D5004" t="s">
        <v>301</v>
      </c>
      <c r="E5004" s="64">
        <v>1</v>
      </c>
      <c r="F5004" s="64">
        <v>989.11</v>
      </c>
      <c r="G5004" s="47">
        <v>38288</v>
      </c>
      <c r="H5004" s="71">
        <v>18.333333333333332</v>
      </c>
      <c r="I5004" s="64">
        <v>-1</v>
      </c>
      <c r="J5004" s="64" t="s">
        <v>249</v>
      </c>
      <c r="K5004" s="64" t="s">
        <v>2160</v>
      </c>
      <c r="L5004" s="64" t="s">
        <v>2925</v>
      </c>
      <c r="M5004" s="64" t="s">
        <v>236</v>
      </c>
      <c r="N5004" s="64" t="s">
        <v>254</v>
      </c>
      <c r="O5004" s="64" t="s">
        <v>568</v>
      </c>
    </row>
    <row r="5005" spans="2:15" x14ac:dyDescent="0.3">
      <c r="B5005" t="s">
        <v>1536</v>
      </c>
      <c r="C5005" t="s">
        <v>15178</v>
      </c>
      <c r="D5005" t="s">
        <v>1444</v>
      </c>
      <c r="E5005" s="64">
        <v>0</v>
      </c>
      <c r="F5005" s="64">
        <v>0</v>
      </c>
      <c r="G5005" s="47">
        <v>38289</v>
      </c>
      <c r="H5005" s="71">
        <v>18.333333333333332</v>
      </c>
      <c r="I5005" s="64">
        <v>-1</v>
      </c>
      <c r="J5005" s="64" t="s">
        <v>249</v>
      </c>
      <c r="K5005" s="64" t="s">
        <v>2160</v>
      </c>
      <c r="L5005" s="64" t="s">
        <v>8133</v>
      </c>
      <c r="M5005" s="64" t="s">
        <v>236</v>
      </c>
      <c r="N5005" s="64" t="s">
        <v>254</v>
      </c>
      <c r="O5005" s="64" t="s">
        <v>568</v>
      </c>
    </row>
    <row r="5006" spans="2:15" x14ac:dyDescent="0.3">
      <c r="B5006" t="s">
        <v>1536</v>
      </c>
      <c r="C5006" t="s">
        <v>15250</v>
      </c>
      <c r="D5006" t="s">
        <v>1596</v>
      </c>
      <c r="E5006" s="64">
        <v>1</v>
      </c>
      <c r="F5006" s="64">
        <v>1951.46</v>
      </c>
      <c r="G5006" s="47">
        <v>38274</v>
      </c>
      <c r="H5006" s="71">
        <v>18.333333333333332</v>
      </c>
      <c r="I5006" s="64">
        <v>-1</v>
      </c>
      <c r="J5006" s="64" t="s">
        <v>249</v>
      </c>
      <c r="K5006" s="64" t="s">
        <v>2173</v>
      </c>
      <c r="L5006" s="64" t="s">
        <v>4253</v>
      </c>
      <c r="M5006" s="64" t="s">
        <v>236</v>
      </c>
      <c r="N5006" s="64" t="s">
        <v>254</v>
      </c>
      <c r="O5006" s="64" t="s">
        <v>568</v>
      </c>
    </row>
    <row r="5007" spans="2:15" x14ac:dyDescent="0.3">
      <c r="B5007" t="s">
        <v>1536</v>
      </c>
      <c r="C5007" t="s">
        <v>17555</v>
      </c>
      <c r="D5007" t="s">
        <v>2728</v>
      </c>
      <c r="E5007" s="64">
        <v>0</v>
      </c>
      <c r="F5007" s="64">
        <v>0</v>
      </c>
      <c r="G5007" s="47">
        <v>38268</v>
      </c>
      <c r="H5007" s="71">
        <v>18.333333333333332</v>
      </c>
      <c r="I5007" s="64">
        <v>-1</v>
      </c>
      <c r="J5007" s="64" t="s">
        <v>249</v>
      </c>
      <c r="K5007" s="64" t="s">
        <v>1535</v>
      </c>
      <c r="L5007" s="64" t="s">
        <v>1535</v>
      </c>
      <c r="M5007" s="64" t="s">
        <v>236</v>
      </c>
      <c r="N5007" s="64" t="s">
        <v>254</v>
      </c>
      <c r="O5007" s="64" t="s">
        <v>568</v>
      </c>
    </row>
    <row r="5008" spans="2:15" x14ac:dyDescent="0.3">
      <c r="B5008" t="s">
        <v>1536</v>
      </c>
      <c r="C5008" t="s">
        <v>12586</v>
      </c>
      <c r="D5008" t="s">
        <v>423</v>
      </c>
      <c r="E5008" s="64">
        <v>3</v>
      </c>
      <c r="F5008" s="64">
        <v>5320.02</v>
      </c>
      <c r="G5008" s="47">
        <v>38260</v>
      </c>
      <c r="H5008" s="71">
        <v>18.416666666666668</v>
      </c>
      <c r="I5008" s="64">
        <v>-1</v>
      </c>
      <c r="J5008" s="64" t="s">
        <v>249</v>
      </c>
      <c r="K5008" s="64" t="s">
        <v>1535</v>
      </c>
      <c r="L5008" s="64" t="s">
        <v>1535</v>
      </c>
      <c r="M5008" s="64" t="s">
        <v>236</v>
      </c>
      <c r="N5008" s="64" t="s">
        <v>254</v>
      </c>
      <c r="O5008" s="64" t="s">
        <v>568</v>
      </c>
    </row>
    <row r="5009" spans="2:15" x14ac:dyDescent="0.3">
      <c r="B5009" t="s">
        <v>1536</v>
      </c>
      <c r="C5009" t="s">
        <v>14875</v>
      </c>
      <c r="D5009" t="s">
        <v>1462</v>
      </c>
      <c r="E5009" s="64">
        <v>0</v>
      </c>
      <c r="F5009" s="64">
        <v>0</v>
      </c>
      <c r="G5009" s="47">
        <v>38230</v>
      </c>
      <c r="H5009" s="71">
        <v>18.5</v>
      </c>
      <c r="I5009" s="64">
        <v>-1</v>
      </c>
      <c r="J5009" s="64" t="s">
        <v>249</v>
      </c>
      <c r="K5009" s="64" t="s">
        <v>2160</v>
      </c>
      <c r="L5009" s="64" t="s">
        <v>2936</v>
      </c>
      <c r="M5009" s="64" t="s">
        <v>236</v>
      </c>
      <c r="N5009" s="64" t="s">
        <v>254</v>
      </c>
      <c r="O5009" s="64" t="s">
        <v>568</v>
      </c>
    </row>
    <row r="5010" spans="2:15" x14ac:dyDescent="0.3">
      <c r="B5010" t="s">
        <v>1536</v>
      </c>
      <c r="C5010" t="s">
        <v>15797</v>
      </c>
      <c r="D5010" t="s">
        <v>281</v>
      </c>
      <c r="E5010" s="64">
        <v>0</v>
      </c>
      <c r="F5010" s="64">
        <v>0</v>
      </c>
      <c r="G5010" s="47">
        <v>38229</v>
      </c>
      <c r="H5010" s="71">
        <v>18.5</v>
      </c>
      <c r="I5010" s="64">
        <v>-1</v>
      </c>
      <c r="J5010" s="64" t="s">
        <v>249</v>
      </c>
      <c r="K5010" s="64" t="s">
        <v>2173</v>
      </c>
      <c r="L5010" s="64" t="s">
        <v>15798</v>
      </c>
      <c r="M5010" s="64" t="s">
        <v>236</v>
      </c>
      <c r="N5010" s="64" t="s">
        <v>254</v>
      </c>
      <c r="O5010" s="64" t="s">
        <v>568</v>
      </c>
    </row>
    <row r="5011" spans="2:15" x14ac:dyDescent="0.3">
      <c r="B5011" t="s">
        <v>1536</v>
      </c>
      <c r="C5011" t="s">
        <v>16242</v>
      </c>
      <c r="D5011" t="s">
        <v>2159</v>
      </c>
      <c r="E5011" s="64">
        <v>0</v>
      </c>
      <c r="F5011" s="64">
        <v>0</v>
      </c>
      <c r="G5011" s="47">
        <v>38201</v>
      </c>
      <c r="H5011" s="71">
        <v>18.5</v>
      </c>
      <c r="I5011" s="64">
        <v>259435</v>
      </c>
      <c r="J5011" s="64" t="s">
        <v>249</v>
      </c>
      <c r="K5011" s="64" t="s">
        <v>2160</v>
      </c>
      <c r="L5011" s="64" t="s">
        <v>16243</v>
      </c>
      <c r="M5011" s="64" t="s">
        <v>242</v>
      </c>
      <c r="N5011" s="64" t="s">
        <v>254</v>
      </c>
      <c r="O5011" s="64" t="s">
        <v>568</v>
      </c>
    </row>
    <row r="5012" spans="2:15" x14ac:dyDescent="0.3">
      <c r="B5012" t="s">
        <v>1536</v>
      </c>
      <c r="C5012" t="s">
        <v>16960</v>
      </c>
      <c r="D5012" t="s">
        <v>255</v>
      </c>
      <c r="E5012" s="64">
        <v>0</v>
      </c>
      <c r="F5012" s="64">
        <v>0</v>
      </c>
      <c r="G5012" s="47">
        <v>38230</v>
      </c>
      <c r="H5012" s="71">
        <v>18.5</v>
      </c>
      <c r="I5012" s="64">
        <v>-1</v>
      </c>
      <c r="J5012" s="64" t="s">
        <v>249</v>
      </c>
      <c r="K5012" s="64" t="s">
        <v>1535</v>
      </c>
      <c r="L5012" s="64" t="s">
        <v>1535</v>
      </c>
      <c r="M5012" s="64" t="s">
        <v>246</v>
      </c>
      <c r="N5012" s="64" t="s">
        <v>254</v>
      </c>
      <c r="O5012" s="64" t="s">
        <v>568</v>
      </c>
    </row>
    <row r="5013" spans="2:15" x14ac:dyDescent="0.3">
      <c r="B5013" t="s">
        <v>1536</v>
      </c>
      <c r="C5013" t="s">
        <v>15504</v>
      </c>
      <c r="D5013" t="s">
        <v>1700</v>
      </c>
      <c r="E5013" s="64">
        <v>0</v>
      </c>
      <c r="F5013" s="64">
        <v>0</v>
      </c>
      <c r="G5013" s="47">
        <v>38195</v>
      </c>
      <c r="H5013" s="71">
        <v>18.583333333333332</v>
      </c>
      <c r="I5013" s="64">
        <v>-1</v>
      </c>
      <c r="J5013" s="64" t="s">
        <v>249</v>
      </c>
      <c r="K5013" s="64" t="s">
        <v>2160</v>
      </c>
      <c r="L5013" s="64" t="s">
        <v>4235</v>
      </c>
      <c r="M5013" s="64" t="s">
        <v>246</v>
      </c>
      <c r="N5013" s="64" t="s">
        <v>254</v>
      </c>
      <c r="O5013" s="64" t="s">
        <v>568</v>
      </c>
    </row>
    <row r="5014" spans="2:15" x14ac:dyDescent="0.3">
      <c r="B5014" t="s">
        <v>1536</v>
      </c>
      <c r="C5014" t="s">
        <v>16220</v>
      </c>
      <c r="D5014" t="s">
        <v>2288</v>
      </c>
      <c r="E5014" s="64">
        <v>0</v>
      </c>
      <c r="F5014" s="64">
        <v>0</v>
      </c>
      <c r="G5014" s="47">
        <v>38189</v>
      </c>
      <c r="H5014" s="71">
        <v>18.583333333333332</v>
      </c>
      <c r="I5014" s="64">
        <v>148446</v>
      </c>
      <c r="J5014" s="64" t="s">
        <v>249</v>
      </c>
      <c r="K5014" s="64" t="s">
        <v>2160</v>
      </c>
      <c r="L5014" s="64" t="s">
        <v>16221</v>
      </c>
      <c r="M5014" s="64" t="s">
        <v>236</v>
      </c>
      <c r="N5014" s="64" t="s">
        <v>254</v>
      </c>
      <c r="O5014" s="64" t="s">
        <v>568</v>
      </c>
    </row>
    <row r="5015" spans="2:15" x14ac:dyDescent="0.3">
      <c r="B5015" t="s">
        <v>1536</v>
      </c>
      <c r="C5015" t="s">
        <v>12409</v>
      </c>
      <c r="D5015" t="s">
        <v>1627</v>
      </c>
      <c r="E5015" s="64">
        <v>0</v>
      </c>
      <c r="F5015" s="64">
        <v>0</v>
      </c>
      <c r="G5015" s="47">
        <v>38168</v>
      </c>
      <c r="H5015" s="71">
        <v>18.666666666666668</v>
      </c>
      <c r="I5015" s="64">
        <v>-1</v>
      </c>
      <c r="J5015" s="64" t="s">
        <v>249</v>
      </c>
      <c r="K5015" s="64" t="s">
        <v>1535</v>
      </c>
      <c r="L5015" s="64" t="s">
        <v>1535</v>
      </c>
      <c r="M5015" s="64" t="s">
        <v>236</v>
      </c>
      <c r="N5015" s="64" t="s">
        <v>254</v>
      </c>
      <c r="O5015" s="64" t="s">
        <v>568</v>
      </c>
    </row>
    <row r="5016" spans="2:15" x14ac:dyDescent="0.3">
      <c r="B5016" t="s">
        <v>1536</v>
      </c>
      <c r="C5016" t="s">
        <v>12891</v>
      </c>
      <c r="D5016" t="s">
        <v>12892</v>
      </c>
      <c r="E5016" s="64">
        <v>0</v>
      </c>
      <c r="F5016" s="64">
        <v>0</v>
      </c>
      <c r="G5016" s="47">
        <v>38159</v>
      </c>
      <c r="H5016" s="71">
        <v>18.666666666666668</v>
      </c>
      <c r="I5016" s="64">
        <v>-1</v>
      </c>
      <c r="J5016" s="64" t="s">
        <v>249</v>
      </c>
      <c r="K5016" s="64" t="s">
        <v>1535</v>
      </c>
      <c r="L5016" s="64" t="s">
        <v>1535</v>
      </c>
      <c r="M5016" s="64" t="s">
        <v>239</v>
      </c>
      <c r="N5016" s="64" t="s">
        <v>254</v>
      </c>
      <c r="O5016" s="64" t="s">
        <v>568</v>
      </c>
    </row>
    <row r="5017" spans="2:15" x14ac:dyDescent="0.3">
      <c r="B5017" t="s">
        <v>1536</v>
      </c>
      <c r="C5017" t="s">
        <v>16054</v>
      </c>
      <c r="D5017" t="s">
        <v>2195</v>
      </c>
      <c r="E5017" s="64">
        <v>0</v>
      </c>
      <c r="F5017" s="64">
        <v>0</v>
      </c>
      <c r="G5017" s="47">
        <v>38153</v>
      </c>
      <c r="H5017" s="71">
        <v>18.666666666666668</v>
      </c>
      <c r="I5017" s="64">
        <v>562359</v>
      </c>
      <c r="J5017" s="64" t="s">
        <v>249</v>
      </c>
      <c r="K5017" s="64" t="s">
        <v>2160</v>
      </c>
      <c r="L5017" s="64" t="s">
        <v>16055</v>
      </c>
      <c r="M5017" s="64" t="s">
        <v>236</v>
      </c>
      <c r="N5017" s="64" t="s">
        <v>254</v>
      </c>
      <c r="O5017" s="64" t="s">
        <v>568</v>
      </c>
    </row>
    <row r="5018" spans="2:15" x14ac:dyDescent="0.3">
      <c r="B5018" t="s">
        <v>1536</v>
      </c>
      <c r="C5018" t="s">
        <v>17550</v>
      </c>
      <c r="D5018" t="s">
        <v>411</v>
      </c>
      <c r="E5018" s="64">
        <v>0</v>
      </c>
      <c r="F5018" s="64">
        <v>0</v>
      </c>
      <c r="G5018" s="47">
        <v>38146</v>
      </c>
      <c r="H5018" s="71">
        <v>18.666666666666668</v>
      </c>
      <c r="I5018" s="64">
        <v>-1</v>
      </c>
      <c r="J5018" s="64" t="s">
        <v>249</v>
      </c>
      <c r="K5018" s="64" t="s">
        <v>1535</v>
      </c>
      <c r="L5018" s="64" t="s">
        <v>1535</v>
      </c>
      <c r="M5018" s="64" t="s">
        <v>242</v>
      </c>
      <c r="N5018" s="64" t="s">
        <v>254</v>
      </c>
      <c r="O5018" s="64" t="s">
        <v>568</v>
      </c>
    </row>
    <row r="5019" spans="2:15" x14ac:dyDescent="0.3">
      <c r="B5019" t="s">
        <v>1536</v>
      </c>
      <c r="C5019" t="s">
        <v>17583</v>
      </c>
      <c r="D5019" t="s">
        <v>405</v>
      </c>
      <c r="E5019" s="64">
        <v>0</v>
      </c>
      <c r="F5019" s="64">
        <v>0</v>
      </c>
      <c r="G5019" s="47">
        <v>38148</v>
      </c>
      <c r="H5019" s="71">
        <v>18.666666666666668</v>
      </c>
      <c r="I5019" s="64">
        <v>-1</v>
      </c>
      <c r="J5019" s="64" t="s">
        <v>249</v>
      </c>
      <c r="K5019" s="64" t="s">
        <v>1535</v>
      </c>
      <c r="L5019" s="64" t="s">
        <v>1535</v>
      </c>
      <c r="M5019" s="64" t="s">
        <v>236</v>
      </c>
      <c r="N5019" s="64" t="s">
        <v>254</v>
      </c>
      <c r="O5019" s="64" t="s">
        <v>568</v>
      </c>
    </row>
    <row r="5020" spans="2:15" x14ac:dyDescent="0.3">
      <c r="B5020" t="s">
        <v>1536</v>
      </c>
      <c r="C5020" t="s">
        <v>13410</v>
      </c>
      <c r="D5020" t="s">
        <v>1456</v>
      </c>
      <c r="E5020" s="64">
        <v>0</v>
      </c>
      <c r="F5020" s="64">
        <v>0</v>
      </c>
      <c r="G5020" s="47">
        <v>38098</v>
      </c>
      <c r="H5020" s="71">
        <v>18.833333333333332</v>
      </c>
      <c r="I5020" s="64">
        <v>-1</v>
      </c>
      <c r="J5020" s="64" t="s">
        <v>249</v>
      </c>
      <c r="K5020" s="64" t="s">
        <v>2176</v>
      </c>
      <c r="L5020" s="64" t="s">
        <v>13411</v>
      </c>
      <c r="M5020" s="64" t="s">
        <v>241</v>
      </c>
      <c r="N5020" s="64" t="s">
        <v>254</v>
      </c>
      <c r="O5020" s="64" t="s">
        <v>568</v>
      </c>
    </row>
    <row r="5021" spans="2:15" x14ac:dyDescent="0.3">
      <c r="B5021" t="s">
        <v>1536</v>
      </c>
      <c r="C5021" t="s">
        <v>13447</v>
      </c>
      <c r="D5021" t="s">
        <v>1899</v>
      </c>
      <c r="E5021" s="64">
        <v>0</v>
      </c>
      <c r="F5021" s="64">
        <v>0</v>
      </c>
      <c r="G5021" s="47">
        <v>38097</v>
      </c>
      <c r="H5021" s="71">
        <v>18.833333333333332</v>
      </c>
      <c r="I5021" s="64">
        <v>-1</v>
      </c>
      <c r="J5021" s="64" t="s">
        <v>249</v>
      </c>
      <c r="K5021" s="64" t="s">
        <v>2160</v>
      </c>
      <c r="L5021" s="64" t="s">
        <v>13448</v>
      </c>
      <c r="M5021" s="64" t="s">
        <v>236</v>
      </c>
      <c r="N5021" s="64" t="s">
        <v>254</v>
      </c>
      <c r="O5021" s="64" t="s">
        <v>568</v>
      </c>
    </row>
    <row r="5022" spans="2:15" x14ac:dyDescent="0.3">
      <c r="B5022" t="s">
        <v>1536</v>
      </c>
      <c r="C5022" t="s">
        <v>15035</v>
      </c>
      <c r="D5022" t="s">
        <v>1886</v>
      </c>
      <c r="E5022" s="64">
        <v>0</v>
      </c>
      <c r="F5022" s="64">
        <v>0</v>
      </c>
      <c r="G5022" s="47">
        <v>38107</v>
      </c>
      <c r="H5022" s="71">
        <v>18.833333333333332</v>
      </c>
      <c r="I5022" s="64">
        <v>-1</v>
      </c>
      <c r="J5022" s="64" t="s">
        <v>249</v>
      </c>
      <c r="K5022" s="64" t="s">
        <v>2160</v>
      </c>
      <c r="L5022" s="64" t="s">
        <v>2936</v>
      </c>
      <c r="M5022" s="64" t="s">
        <v>236</v>
      </c>
      <c r="N5022" s="64" t="s">
        <v>254</v>
      </c>
      <c r="O5022" s="64" t="s">
        <v>568</v>
      </c>
    </row>
    <row r="5023" spans="2:15" x14ac:dyDescent="0.3">
      <c r="B5023" t="s">
        <v>1536</v>
      </c>
      <c r="C5023" t="s">
        <v>15261</v>
      </c>
      <c r="D5023" t="s">
        <v>1661</v>
      </c>
      <c r="E5023" s="64">
        <v>1</v>
      </c>
      <c r="F5023" s="64">
        <v>989.11</v>
      </c>
      <c r="G5023" s="47">
        <v>38107</v>
      </c>
      <c r="H5023" s="71">
        <v>18.833333333333332</v>
      </c>
      <c r="I5023" s="64">
        <v>-1</v>
      </c>
      <c r="J5023" s="64" t="s">
        <v>249</v>
      </c>
      <c r="K5023" s="64" t="s">
        <v>2176</v>
      </c>
      <c r="L5023" s="64" t="s">
        <v>2936</v>
      </c>
      <c r="M5023" s="64" t="s">
        <v>236</v>
      </c>
      <c r="N5023" s="64" t="s">
        <v>254</v>
      </c>
      <c r="O5023" s="64" t="s">
        <v>568</v>
      </c>
    </row>
    <row r="5024" spans="2:15" x14ac:dyDescent="0.3">
      <c r="B5024" t="s">
        <v>1536</v>
      </c>
      <c r="C5024" t="s">
        <v>14468</v>
      </c>
      <c r="D5024" t="s">
        <v>1611</v>
      </c>
      <c r="E5024" s="64">
        <v>0</v>
      </c>
      <c r="F5024" s="64">
        <v>0</v>
      </c>
      <c r="G5024" s="47">
        <v>38056</v>
      </c>
      <c r="H5024" s="71">
        <v>18.916666666666668</v>
      </c>
      <c r="I5024" s="64">
        <v>-1</v>
      </c>
      <c r="J5024" s="64" t="s">
        <v>249</v>
      </c>
      <c r="K5024" s="64" t="s">
        <v>2176</v>
      </c>
      <c r="L5024" s="64" t="s">
        <v>11592</v>
      </c>
      <c r="M5024" s="64" t="s">
        <v>236</v>
      </c>
      <c r="N5024" s="64" t="s">
        <v>254</v>
      </c>
      <c r="O5024" s="64" t="s">
        <v>568</v>
      </c>
    </row>
    <row r="5025" spans="2:15" x14ac:dyDescent="0.3">
      <c r="B5025" t="s">
        <v>1536</v>
      </c>
      <c r="C5025" t="s">
        <v>14776</v>
      </c>
      <c r="D5025" t="s">
        <v>1668</v>
      </c>
      <c r="E5025" s="64">
        <v>2</v>
      </c>
      <c r="F5025" s="64">
        <v>3724.03</v>
      </c>
      <c r="G5025" s="47">
        <v>38075</v>
      </c>
      <c r="H5025" s="71">
        <v>18.916666666666668</v>
      </c>
      <c r="I5025" s="64">
        <v>-1</v>
      </c>
      <c r="J5025" s="64" t="s">
        <v>249</v>
      </c>
      <c r="K5025" s="64" t="s">
        <v>2160</v>
      </c>
      <c r="L5025" s="64" t="s">
        <v>4235</v>
      </c>
      <c r="M5025" s="64" t="s">
        <v>242</v>
      </c>
      <c r="N5025" s="64" t="s">
        <v>254</v>
      </c>
      <c r="O5025" s="64" t="s">
        <v>568</v>
      </c>
    </row>
    <row r="5026" spans="2:15" x14ac:dyDescent="0.3">
      <c r="B5026" t="s">
        <v>1536</v>
      </c>
      <c r="C5026" t="s">
        <v>12116</v>
      </c>
      <c r="D5026" t="s">
        <v>2301</v>
      </c>
      <c r="E5026" s="64">
        <v>1</v>
      </c>
      <c r="F5026" s="64">
        <v>1152.83</v>
      </c>
      <c r="G5026" s="47">
        <v>38065</v>
      </c>
      <c r="H5026" s="71">
        <v>18.916666666666668</v>
      </c>
      <c r="I5026" s="64">
        <v>117345</v>
      </c>
      <c r="J5026" s="64" t="s">
        <v>249</v>
      </c>
      <c r="K5026" s="64" t="s">
        <v>2160</v>
      </c>
      <c r="L5026" s="64" t="s">
        <v>3939</v>
      </c>
      <c r="M5026" s="64" t="s">
        <v>236</v>
      </c>
      <c r="N5026" s="64" t="s">
        <v>254</v>
      </c>
      <c r="O5026" s="64" t="s">
        <v>568</v>
      </c>
    </row>
    <row r="5027" spans="2:15" x14ac:dyDescent="0.3">
      <c r="B5027" t="s">
        <v>1536</v>
      </c>
      <c r="C5027" t="s">
        <v>15097</v>
      </c>
      <c r="D5027" t="s">
        <v>1713</v>
      </c>
      <c r="E5027" s="64">
        <v>1</v>
      </c>
      <c r="F5027" s="64">
        <v>396.46</v>
      </c>
      <c r="G5027" s="47">
        <v>38077</v>
      </c>
      <c r="H5027" s="71">
        <v>18.916666666666668</v>
      </c>
      <c r="I5027" s="64">
        <v>-1</v>
      </c>
      <c r="J5027" s="64" t="s">
        <v>249</v>
      </c>
      <c r="K5027" s="64" t="s">
        <v>2173</v>
      </c>
      <c r="L5027" s="64" t="s">
        <v>2470</v>
      </c>
      <c r="M5027" s="64" t="s">
        <v>236</v>
      </c>
      <c r="N5027" s="64" t="s">
        <v>254</v>
      </c>
      <c r="O5027" s="64" t="s">
        <v>568</v>
      </c>
    </row>
    <row r="5028" spans="2:15" x14ac:dyDescent="0.3">
      <c r="B5028" t="s">
        <v>1536</v>
      </c>
      <c r="C5028" t="s">
        <v>16572</v>
      </c>
      <c r="D5028" t="s">
        <v>13583</v>
      </c>
      <c r="E5028" s="64">
        <v>0</v>
      </c>
      <c r="F5028" s="64">
        <v>0</v>
      </c>
      <c r="G5028" s="47">
        <v>38056</v>
      </c>
      <c r="H5028" s="71">
        <v>18.916666666666668</v>
      </c>
      <c r="I5028" s="64">
        <v>100996</v>
      </c>
      <c r="J5028" s="64" t="s">
        <v>249</v>
      </c>
      <c r="K5028" s="64" t="s">
        <v>2160</v>
      </c>
      <c r="L5028" s="64" t="s">
        <v>4726</v>
      </c>
      <c r="M5028" s="64" t="s">
        <v>242</v>
      </c>
      <c r="N5028" s="64" t="s">
        <v>254</v>
      </c>
      <c r="O5028" s="64" t="s">
        <v>568</v>
      </c>
    </row>
    <row r="5029" spans="2:15" x14ac:dyDescent="0.3">
      <c r="B5029" t="s">
        <v>1536</v>
      </c>
      <c r="C5029" t="s">
        <v>17573</v>
      </c>
      <c r="D5029" t="s">
        <v>2737</v>
      </c>
      <c r="E5029" s="64">
        <v>0</v>
      </c>
      <c r="F5029" s="64">
        <v>0</v>
      </c>
      <c r="G5029" s="47">
        <v>38077</v>
      </c>
      <c r="H5029" s="71">
        <v>18.916666666666668</v>
      </c>
      <c r="I5029" s="64">
        <v>-1</v>
      </c>
      <c r="J5029" s="64" t="s">
        <v>249</v>
      </c>
      <c r="K5029" s="64" t="s">
        <v>1535</v>
      </c>
      <c r="L5029" s="64" t="s">
        <v>1535</v>
      </c>
      <c r="M5029" s="64" t="s">
        <v>242</v>
      </c>
      <c r="N5029" s="64" t="s">
        <v>254</v>
      </c>
      <c r="O5029" s="64" t="s">
        <v>568</v>
      </c>
    </row>
    <row r="5030" spans="2:15" x14ac:dyDescent="0.3">
      <c r="B5030" t="s">
        <v>1536</v>
      </c>
      <c r="C5030" t="s">
        <v>12768</v>
      </c>
      <c r="D5030" t="s">
        <v>548</v>
      </c>
      <c r="E5030" s="64">
        <v>0</v>
      </c>
      <c r="F5030" s="64">
        <v>0</v>
      </c>
      <c r="G5030" s="47">
        <v>38041</v>
      </c>
      <c r="H5030" s="71">
        <v>19</v>
      </c>
      <c r="I5030" s="64">
        <v>-1</v>
      </c>
      <c r="J5030" s="64" t="s">
        <v>249</v>
      </c>
      <c r="K5030" s="64" t="s">
        <v>1535</v>
      </c>
      <c r="L5030" s="64" t="s">
        <v>1535</v>
      </c>
      <c r="M5030" s="64" t="s">
        <v>241</v>
      </c>
      <c r="N5030" s="64" t="s">
        <v>254</v>
      </c>
      <c r="O5030" s="64" t="s">
        <v>568</v>
      </c>
    </row>
    <row r="5031" spans="2:15" x14ac:dyDescent="0.3">
      <c r="B5031" t="s">
        <v>1536</v>
      </c>
      <c r="C5031" t="s">
        <v>15688</v>
      </c>
      <c r="D5031" t="s">
        <v>15065</v>
      </c>
      <c r="E5031" s="64">
        <v>0</v>
      </c>
      <c r="F5031" s="64">
        <v>0</v>
      </c>
      <c r="G5031" s="47">
        <v>38036</v>
      </c>
      <c r="H5031" s="71">
        <v>19</v>
      </c>
      <c r="I5031" s="64">
        <v>155161</v>
      </c>
      <c r="J5031" s="64" t="s">
        <v>249</v>
      </c>
      <c r="K5031" s="64" t="s">
        <v>2173</v>
      </c>
      <c r="L5031" s="64" t="s">
        <v>15689</v>
      </c>
      <c r="M5031" s="64" t="s">
        <v>236</v>
      </c>
      <c r="N5031" s="64" t="s">
        <v>254</v>
      </c>
      <c r="O5031" s="64" t="s">
        <v>568</v>
      </c>
    </row>
    <row r="5032" spans="2:15" x14ac:dyDescent="0.3">
      <c r="B5032" t="s">
        <v>1536</v>
      </c>
      <c r="C5032" t="s">
        <v>15996</v>
      </c>
      <c r="D5032" t="s">
        <v>13450</v>
      </c>
      <c r="E5032" s="64">
        <v>0</v>
      </c>
      <c r="F5032" s="64">
        <v>0</v>
      </c>
      <c r="G5032" s="47">
        <v>38009</v>
      </c>
      <c r="H5032" s="71">
        <v>19.083333333333332</v>
      </c>
      <c r="I5032" s="64">
        <v>-1</v>
      </c>
      <c r="J5032" s="64" t="s">
        <v>249</v>
      </c>
      <c r="K5032" s="64" t="s">
        <v>2160</v>
      </c>
      <c r="L5032" s="64" t="s">
        <v>2936</v>
      </c>
      <c r="M5032" s="64" t="s">
        <v>246</v>
      </c>
      <c r="N5032" s="64" t="s">
        <v>254</v>
      </c>
      <c r="O5032" s="64" t="s">
        <v>568</v>
      </c>
    </row>
    <row r="5033" spans="2:15" x14ac:dyDescent="0.3">
      <c r="B5033" t="s">
        <v>1536</v>
      </c>
      <c r="C5033" t="s">
        <v>16586</v>
      </c>
      <c r="D5033" t="s">
        <v>1620</v>
      </c>
      <c r="E5033" s="64">
        <v>2</v>
      </c>
      <c r="F5033" s="64">
        <v>6042.26</v>
      </c>
      <c r="G5033" s="47">
        <v>37988</v>
      </c>
      <c r="H5033" s="71">
        <v>19.083333333333332</v>
      </c>
      <c r="I5033" s="64">
        <v>-1</v>
      </c>
      <c r="J5033" s="64" t="s">
        <v>249</v>
      </c>
      <c r="K5033" s="64" t="s">
        <v>2173</v>
      </c>
      <c r="L5033" s="64" t="s">
        <v>15473</v>
      </c>
      <c r="M5033" s="64" t="s">
        <v>242</v>
      </c>
      <c r="N5033" s="64" t="s">
        <v>254</v>
      </c>
      <c r="O5033" s="64" t="s">
        <v>568</v>
      </c>
    </row>
    <row r="5034" spans="2:15" x14ac:dyDescent="0.3">
      <c r="B5034" t="s">
        <v>1536</v>
      </c>
      <c r="C5034" t="s">
        <v>17057</v>
      </c>
      <c r="D5034" t="s">
        <v>270</v>
      </c>
      <c r="E5034" s="64">
        <v>0</v>
      </c>
      <c r="F5034" s="64">
        <v>0</v>
      </c>
      <c r="G5034" s="47">
        <v>38017</v>
      </c>
      <c r="H5034" s="71">
        <v>19.083333333333332</v>
      </c>
      <c r="I5034" s="64">
        <v>-1</v>
      </c>
      <c r="J5034" s="64" t="s">
        <v>249</v>
      </c>
      <c r="K5034" s="64" t="s">
        <v>2160</v>
      </c>
      <c r="L5034" s="64" t="s">
        <v>4726</v>
      </c>
      <c r="M5034" s="64" t="s">
        <v>242</v>
      </c>
      <c r="N5034" s="64" t="s">
        <v>254</v>
      </c>
      <c r="O5034" s="64" t="s">
        <v>568</v>
      </c>
    </row>
    <row r="5035" spans="2:15" x14ac:dyDescent="0.3">
      <c r="B5035" t="s">
        <v>1536</v>
      </c>
      <c r="C5035" t="s">
        <v>12514</v>
      </c>
      <c r="D5035" t="s">
        <v>1617</v>
      </c>
      <c r="E5035" s="64">
        <v>0</v>
      </c>
      <c r="F5035" s="64">
        <v>0</v>
      </c>
      <c r="G5035" s="47">
        <v>37956</v>
      </c>
      <c r="H5035" s="71">
        <v>19.166666666666668</v>
      </c>
      <c r="I5035" s="64">
        <v>-1</v>
      </c>
      <c r="J5035" s="64" t="s">
        <v>249</v>
      </c>
      <c r="K5035" s="64" t="s">
        <v>1535</v>
      </c>
      <c r="L5035" s="64" t="s">
        <v>1535</v>
      </c>
      <c r="M5035" s="64" t="s">
        <v>246</v>
      </c>
      <c r="N5035" s="64" t="s">
        <v>254</v>
      </c>
      <c r="O5035" s="64" t="s">
        <v>568</v>
      </c>
    </row>
    <row r="5036" spans="2:15" x14ac:dyDescent="0.3">
      <c r="B5036" t="s">
        <v>1536</v>
      </c>
      <c r="C5036" t="s">
        <v>13324</v>
      </c>
      <c r="D5036" t="s">
        <v>1560</v>
      </c>
      <c r="E5036" s="64">
        <v>2</v>
      </c>
      <c r="F5036" s="64">
        <v>6042.26</v>
      </c>
      <c r="G5036" s="47">
        <v>37973</v>
      </c>
      <c r="H5036" s="71">
        <v>19.166666666666668</v>
      </c>
      <c r="I5036" s="64">
        <v>-1</v>
      </c>
      <c r="J5036" s="64" t="s">
        <v>249</v>
      </c>
      <c r="K5036" s="64" t="s">
        <v>2173</v>
      </c>
      <c r="L5036" s="64" t="s">
        <v>3070</v>
      </c>
      <c r="M5036" s="64" t="s">
        <v>236</v>
      </c>
      <c r="N5036" s="64" t="s">
        <v>254</v>
      </c>
      <c r="O5036" s="64" t="s">
        <v>568</v>
      </c>
    </row>
    <row r="5037" spans="2:15" x14ac:dyDescent="0.3">
      <c r="B5037" t="s">
        <v>1536</v>
      </c>
      <c r="C5037" t="s">
        <v>16842</v>
      </c>
      <c r="D5037" t="s">
        <v>540</v>
      </c>
      <c r="E5037" s="64">
        <v>0</v>
      </c>
      <c r="F5037" s="64">
        <v>0</v>
      </c>
      <c r="G5037" s="47">
        <v>37984</v>
      </c>
      <c r="H5037" s="71">
        <v>19.166666666666668</v>
      </c>
      <c r="I5037" s="64">
        <v>-1</v>
      </c>
      <c r="J5037" s="64" t="s">
        <v>249</v>
      </c>
      <c r="K5037" s="64" t="s">
        <v>1535</v>
      </c>
      <c r="L5037" s="64" t="s">
        <v>1535</v>
      </c>
      <c r="M5037" s="64" t="s">
        <v>242</v>
      </c>
      <c r="N5037" s="64" t="s">
        <v>254</v>
      </c>
      <c r="O5037" s="64" t="s">
        <v>568</v>
      </c>
    </row>
    <row r="5038" spans="2:15" x14ac:dyDescent="0.3">
      <c r="B5038" t="s">
        <v>1536</v>
      </c>
      <c r="C5038" t="s">
        <v>12671</v>
      </c>
      <c r="D5038" t="s">
        <v>477</v>
      </c>
      <c r="E5038" s="64">
        <v>1</v>
      </c>
      <c r="F5038" s="64">
        <v>1563.36</v>
      </c>
      <c r="G5038" s="47">
        <v>37721</v>
      </c>
      <c r="H5038" s="71">
        <v>19.833333333333332</v>
      </c>
      <c r="I5038" s="64">
        <v>-1</v>
      </c>
      <c r="J5038" s="64" t="s">
        <v>249</v>
      </c>
      <c r="K5038" s="64" t="s">
        <v>1535</v>
      </c>
      <c r="L5038" s="64" t="s">
        <v>1535</v>
      </c>
      <c r="M5038" s="64" t="s">
        <v>236</v>
      </c>
      <c r="N5038" s="64" t="s">
        <v>254</v>
      </c>
      <c r="O5038" s="64" t="s">
        <v>568</v>
      </c>
    </row>
    <row r="5039" spans="2:15" x14ac:dyDescent="0.3">
      <c r="B5039" t="s">
        <v>1536</v>
      </c>
      <c r="C5039" t="s">
        <v>11319</v>
      </c>
      <c r="D5039" t="s">
        <v>2488</v>
      </c>
      <c r="E5039" s="64">
        <v>0</v>
      </c>
      <c r="F5039" s="64">
        <v>0</v>
      </c>
      <c r="G5039" s="47">
        <v>37624</v>
      </c>
      <c r="H5039" s="71">
        <v>20.083333333333332</v>
      </c>
      <c r="I5039" s="64">
        <v>221479</v>
      </c>
      <c r="J5039" s="64" t="s">
        <v>249</v>
      </c>
      <c r="K5039" s="64" t="s">
        <v>2160</v>
      </c>
      <c r="L5039" s="64" t="s">
        <v>2992</v>
      </c>
      <c r="M5039" s="64" t="s">
        <v>236</v>
      </c>
      <c r="N5039" s="64" t="s">
        <v>254</v>
      </c>
      <c r="O5039" s="64" t="s">
        <v>568</v>
      </c>
    </row>
    <row r="5040" spans="2:15" x14ac:dyDescent="0.3">
      <c r="B5040" t="s">
        <v>1536</v>
      </c>
      <c r="C5040" t="s">
        <v>16115</v>
      </c>
      <c r="D5040" t="s">
        <v>1769</v>
      </c>
      <c r="E5040" s="64">
        <v>2</v>
      </c>
      <c r="F5040" s="64">
        <v>6042.26</v>
      </c>
      <c r="G5040" s="47">
        <v>37620</v>
      </c>
      <c r="H5040" s="71">
        <v>20.166666666666668</v>
      </c>
      <c r="I5040" s="64">
        <v>-1</v>
      </c>
      <c r="J5040" s="64" t="s">
        <v>249</v>
      </c>
      <c r="K5040" s="64" t="s">
        <v>2160</v>
      </c>
      <c r="L5040" s="64" t="s">
        <v>4235</v>
      </c>
      <c r="M5040" s="64" t="s">
        <v>236</v>
      </c>
      <c r="N5040" s="64" t="s">
        <v>254</v>
      </c>
      <c r="O5040" s="64" t="s">
        <v>568</v>
      </c>
    </row>
    <row r="5041" spans="2:15" x14ac:dyDescent="0.3">
      <c r="B5041" t="s">
        <v>1536</v>
      </c>
      <c r="C5041" t="s">
        <v>15482</v>
      </c>
      <c r="D5041" t="s">
        <v>1606</v>
      </c>
      <c r="E5041" s="64">
        <v>0</v>
      </c>
      <c r="F5041" s="64">
        <v>0</v>
      </c>
      <c r="G5041" s="47">
        <v>37560</v>
      </c>
      <c r="H5041" s="71">
        <v>20.333333333333332</v>
      </c>
      <c r="I5041" s="64">
        <v>-1</v>
      </c>
      <c r="J5041" s="64" t="s">
        <v>249</v>
      </c>
      <c r="K5041" s="64" t="s">
        <v>2160</v>
      </c>
      <c r="L5041" s="64" t="s">
        <v>4235</v>
      </c>
      <c r="M5041" s="64" t="s">
        <v>236</v>
      </c>
      <c r="N5041" s="64" t="s">
        <v>254</v>
      </c>
      <c r="O5041" s="64" t="s">
        <v>568</v>
      </c>
    </row>
    <row r="5042" spans="2:15" x14ac:dyDescent="0.3">
      <c r="B5042" t="s">
        <v>1536</v>
      </c>
      <c r="C5042" t="s">
        <v>12923</v>
      </c>
      <c r="D5042" t="s">
        <v>1990</v>
      </c>
      <c r="E5042" s="64">
        <v>0</v>
      </c>
      <c r="F5042" s="64">
        <v>0</v>
      </c>
      <c r="G5042" s="47">
        <v>37422</v>
      </c>
      <c r="H5042" s="71">
        <v>20.666666666666668</v>
      </c>
      <c r="I5042" s="64">
        <v>-1</v>
      </c>
      <c r="J5042" s="64" t="s">
        <v>249</v>
      </c>
      <c r="K5042" s="64" t="s">
        <v>2160</v>
      </c>
      <c r="L5042" s="64" t="s">
        <v>2925</v>
      </c>
      <c r="M5042" s="64" t="s">
        <v>246</v>
      </c>
      <c r="N5042" s="64" t="s">
        <v>254</v>
      </c>
      <c r="O5042" s="64" t="s">
        <v>568</v>
      </c>
    </row>
  </sheetData>
  <sheetProtection sort="0"/>
  <mergeCells count="5">
    <mergeCell ref="C1:D1"/>
    <mergeCell ref="F1:G1"/>
    <mergeCell ref="C2:D2"/>
    <mergeCell ref="F2:G2"/>
    <mergeCell ref="A6:E7"/>
  </mergeCells>
  <phoneticPr fontId="56" type="noConversion"/>
  <pageMargins left="0.7" right="0.7" top="0.75" bottom="0.75" header="0.3" footer="0.3"/>
  <pageSetup orientation="portrait" r:id="rId1"/>
  <headerFooter>
    <oddHeader>&amp;L&amp;9&amp;K01+049Reporte de Servicio Toyota</oddHeader>
  </headerFooter>
  <drawing r:id="rId2"/>
  <tableParts count="1">
    <tablePart r:id="rId3"/>
  </tablePart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12DAE8-8AB1-466C-91D6-75D050925A23}">
  <sheetPr>
    <tabColor rgb="FFFFD3C9"/>
  </sheetPr>
  <dimension ref="A1:AE742"/>
  <sheetViews>
    <sheetView showGridLines="0" workbookViewId="0">
      <selection activeCell="B9" sqref="B9:Z2293"/>
    </sheetView>
  </sheetViews>
  <sheetFormatPr defaultRowHeight="14.4" x14ac:dyDescent="0.3"/>
  <cols>
    <col min="2" max="2" width="15.6640625" customWidth="1"/>
    <col min="3" max="3" width="20.33203125" bestFit="1" customWidth="1"/>
    <col min="4" max="4" width="25.44140625" bestFit="1" customWidth="1"/>
    <col min="5" max="5" width="15.6640625" customWidth="1"/>
    <col min="6" max="6" width="12.6640625" bestFit="1" customWidth="1"/>
    <col min="7" max="7" width="14.88671875" customWidth="1"/>
    <col min="8" max="8" width="15.21875" customWidth="1"/>
    <col min="9" max="9" width="23.109375" bestFit="1" customWidth="1"/>
    <col min="10" max="10" width="14.21875" customWidth="1"/>
    <col min="11" max="11" width="11" customWidth="1"/>
    <col min="12" max="12" width="27.6640625" customWidth="1"/>
    <col min="13" max="13" width="13.109375" bestFit="1" customWidth="1"/>
    <col min="14" max="14" width="24.44140625" customWidth="1"/>
    <col min="15" max="15" width="23.6640625" customWidth="1"/>
    <col min="16" max="16" width="10.6640625" customWidth="1"/>
    <col min="17" max="17" width="16.88671875" customWidth="1"/>
    <col min="18" max="18" width="20.33203125" customWidth="1"/>
    <col min="19" max="19" width="18.5546875" bestFit="1" customWidth="1"/>
    <col min="20" max="20" width="31.5546875" customWidth="1"/>
    <col min="21" max="21" width="25.21875" customWidth="1"/>
    <col min="22" max="22" width="18.77734375" customWidth="1"/>
    <col min="23" max="23" width="25" customWidth="1"/>
    <col min="24" max="26" width="23.6640625" customWidth="1"/>
    <col min="27" max="28" width="67.44140625" customWidth="1"/>
    <col min="29" max="29" width="12.6640625" bestFit="1" customWidth="1"/>
    <col min="30" max="30" width="18" bestFit="1" customWidth="1"/>
    <col min="31" max="31" width="14.6640625" bestFit="1" customWidth="1"/>
    <col min="32" max="32" width="23.109375" bestFit="1" customWidth="1"/>
    <col min="33" max="33" width="11.88671875" bestFit="1" customWidth="1"/>
    <col min="34" max="34" width="14" bestFit="1" customWidth="1"/>
    <col min="35" max="35" width="79.109375" bestFit="1" customWidth="1"/>
    <col min="36" max="36" width="13.109375" bestFit="1" customWidth="1"/>
    <col min="37" max="37" width="39.109375" bestFit="1" customWidth="1"/>
    <col min="38" max="38" width="35.6640625" bestFit="1" customWidth="1"/>
    <col min="39" max="39" width="6" bestFit="1" customWidth="1"/>
    <col min="40" max="41" width="20.33203125" bestFit="1" customWidth="1"/>
    <col min="42" max="42" width="11.33203125" bestFit="1" customWidth="1"/>
    <col min="43" max="43" width="67.109375" bestFit="1" customWidth="1"/>
    <col min="44" max="44" width="35.6640625" bestFit="1" customWidth="1"/>
    <col min="45" max="45" width="9.5546875" bestFit="1" customWidth="1"/>
    <col min="46" max="46" width="20.88671875" bestFit="1" customWidth="1"/>
    <col min="47" max="47" width="31.21875" bestFit="1" customWidth="1"/>
    <col min="48" max="48" width="80.88671875" bestFit="1" customWidth="1"/>
  </cols>
  <sheetData>
    <row r="1" spans="1:31" x14ac:dyDescent="0.3">
      <c r="B1" s="55" t="s">
        <v>7</v>
      </c>
      <c r="C1" s="478" t="str">
        <f>'Reporte KPIs'!E1</f>
        <v>57040</v>
      </c>
      <c r="D1" s="478"/>
      <c r="E1" s="6" t="s">
        <v>0</v>
      </c>
      <c r="F1" s="484" t="str">
        <f>'Reporte KPIs'!L1</f>
        <v>Centro</v>
      </c>
      <c r="G1" s="484"/>
    </row>
    <row r="2" spans="1:31" ht="25.2" customHeight="1" x14ac:dyDescent="0.3">
      <c r="B2" s="55" t="s">
        <v>2</v>
      </c>
      <c r="C2" s="478" t="str">
        <f>'Reporte KPIs'!E2</f>
        <v>Toyota Celaya</v>
      </c>
      <c r="D2" s="478"/>
      <c r="E2" s="6" t="s">
        <v>1</v>
      </c>
      <c r="F2" s="484" t="str">
        <f>'Reporte KPIs'!L2</f>
        <v>Celaya</v>
      </c>
      <c r="G2" s="484"/>
    </row>
    <row r="3" spans="1:31" ht="8.1" customHeight="1" x14ac:dyDescent="0.3"/>
    <row r="4" spans="1:31" ht="15.6" x14ac:dyDescent="0.3">
      <c r="A4" s="443" t="str">
        <f>'Reporte KPIs'!B4</f>
        <v>Reporte de Servicio Marzo 2022 a Febrero 2023</v>
      </c>
      <c r="B4" s="443"/>
      <c r="C4" s="443"/>
      <c r="D4" s="443"/>
      <c r="E4" s="443"/>
      <c r="F4" s="443"/>
      <c r="G4" s="443"/>
      <c r="H4" s="443"/>
      <c r="I4" s="443"/>
      <c r="J4" s="443"/>
      <c r="K4" s="443"/>
      <c r="L4" s="443"/>
      <c r="M4" s="443"/>
      <c r="N4" s="443"/>
      <c r="O4" s="443"/>
      <c r="P4" s="443"/>
      <c r="Q4" s="443"/>
      <c r="R4" s="443"/>
      <c r="S4" s="443"/>
      <c r="T4" s="443"/>
      <c r="U4" s="443"/>
      <c r="V4" s="443"/>
      <c r="W4" s="443"/>
      <c r="X4" s="443"/>
      <c r="Y4" s="443"/>
      <c r="Z4" s="443"/>
      <c r="AA4" s="443"/>
      <c r="AB4" s="443"/>
      <c r="AC4" s="443"/>
      <c r="AD4" s="443"/>
      <c r="AE4" s="443"/>
    </row>
    <row r="5" spans="1:31" ht="15.6" x14ac:dyDescent="0.3">
      <c r="A5" s="483" t="s">
        <v>113</v>
      </c>
      <c r="B5" s="483"/>
      <c r="C5" s="483"/>
      <c r="D5" s="483"/>
      <c r="E5" s="483"/>
      <c r="F5" s="483"/>
      <c r="G5" s="483"/>
      <c r="H5" s="483"/>
      <c r="I5" s="483"/>
      <c r="J5" s="483"/>
      <c r="K5" s="483"/>
      <c r="L5" s="483"/>
      <c r="M5" s="483"/>
      <c r="N5" s="483"/>
      <c r="O5" s="483"/>
      <c r="P5" s="483"/>
      <c r="Q5" s="483"/>
      <c r="R5" s="483"/>
      <c r="S5" s="483"/>
      <c r="T5" s="483"/>
      <c r="U5" s="483"/>
      <c r="V5" s="483"/>
      <c r="W5" s="483"/>
      <c r="X5" s="483"/>
      <c r="Y5" s="483"/>
      <c r="Z5" s="483"/>
      <c r="AA5" s="483"/>
      <c r="AB5" s="483"/>
      <c r="AC5" s="483"/>
      <c r="AD5" s="483"/>
      <c r="AE5" s="483"/>
    </row>
    <row r="6" spans="1:31" ht="13.2" customHeight="1" x14ac:dyDescent="0.3"/>
    <row r="9" spans="1:31" s="50" customFormat="1" ht="28.8" x14ac:dyDescent="0.3">
      <c r="B9" s="50" t="s">
        <v>172</v>
      </c>
      <c r="C9" s="50" t="s">
        <v>119</v>
      </c>
      <c r="D9" s="50" t="s">
        <v>88</v>
      </c>
      <c r="E9" s="50" t="s">
        <v>93</v>
      </c>
      <c r="F9" s="50" t="s">
        <v>120</v>
      </c>
      <c r="G9" s="50" t="s">
        <v>114</v>
      </c>
      <c r="H9" s="50" t="s">
        <v>121</v>
      </c>
      <c r="I9" s="50" t="s">
        <v>122</v>
      </c>
      <c r="J9" s="50" t="s">
        <v>123</v>
      </c>
      <c r="K9" s="50" t="s">
        <v>87</v>
      </c>
      <c r="L9" s="50" t="s">
        <v>124</v>
      </c>
      <c r="M9" s="50" t="s">
        <v>115</v>
      </c>
      <c r="N9" s="50" t="s">
        <v>116</v>
      </c>
      <c r="O9" s="50" t="s">
        <v>117</v>
      </c>
      <c r="P9" s="50" t="s">
        <v>125</v>
      </c>
      <c r="Q9" s="50" t="s">
        <v>118</v>
      </c>
      <c r="R9" s="50" t="s">
        <v>126</v>
      </c>
      <c r="S9" s="50" t="s">
        <v>127</v>
      </c>
      <c r="T9" s="50" t="s">
        <v>128</v>
      </c>
      <c r="U9" s="50" t="s">
        <v>129</v>
      </c>
      <c r="V9" s="50" t="s">
        <v>130</v>
      </c>
      <c r="W9" s="50" t="s">
        <v>131</v>
      </c>
      <c r="X9" s="50" t="s">
        <v>132</v>
      </c>
      <c r="Y9" s="50" t="s">
        <v>1825</v>
      </c>
      <c r="Z9" s="50" t="s">
        <v>1826</v>
      </c>
    </row>
    <row r="10" spans="1:31" x14ac:dyDescent="0.3">
      <c r="B10" t="s">
        <v>2831</v>
      </c>
      <c r="C10" t="s">
        <v>2831</v>
      </c>
      <c r="D10" t="s">
        <v>17692</v>
      </c>
      <c r="E10" t="s">
        <v>249</v>
      </c>
      <c r="F10">
        <v>2017</v>
      </c>
      <c r="G10" t="s">
        <v>2395</v>
      </c>
      <c r="H10" t="s">
        <v>17693</v>
      </c>
      <c r="I10" s="80">
        <v>44973</v>
      </c>
      <c r="J10" t="s">
        <v>571</v>
      </c>
      <c r="K10" t="s">
        <v>17694</v>
      </c>
      <c r="L10" s="81" t="s">
        <v>17695</v>
      </c>
      <c r="M10" t="s">
        <v>17696</v>
      </c>
      <c r="N10" t="s">
        <v>17697</v>
      </c>
      <c r="O10" t="s">
        <v>17698</v>
      </c>
      <c r="P10" t="s">
        <v>17699</v>
      </c>
      <c r="Q10" t="s">
        <v>17700</v>
      </c>
      <c r="R10" t="s">
        <v>572</v>
      </c>
      <c r="S10" t="s">
        <v>17701</v>
      </c>
      <c r="T10" t="s">
        <v>17702</v>
      </c>
      <c r="U10" t="s">
        <v>17698</v>
      </c>
      <c r="V10" t="s">
        <v>17699</v>
      </c>
      <c r="W10" t="s">
        <v>586</v>
      </c>
      <c r="X10" t="s">
        <v>17703</v>
      </c>
      <c r="Y10">
        <v>0</v>
      </c>
      <c r="Z10">
        <v>0</v>
      </c>
    </row>
    <row r="11" spans="1:31" x14ac:dyDescent="0.3">
      <c r="B11" t="s">
        <v>2831</v>
      </c>
      <c r="C11" t="s">
        <v>2831</v>
      </c>
      <c r="D11" t="s">
        <v>4497</v>
      </c>
      <c r="E11" t="s">
        <v>238</v>
      </c>
      <c r="F11">
        <v>2020</v>
      </c>
      <c r="G11" t="s">
        <v>2395</v>
      </c>
      <c r="H11" t="s">
        <v>17704</v>
      </c>
      <c r="I11" s="80">
        <v>44985</v>
      </c>
      <c r="J11" t="s">
        <v>571</v>
      </c>
      <c r="K11" t="s">
        <v>17705</v>
      </c>
      <c r="L11" s="81" t="s">
        <v>17706</v>
      </c>
      <c r="M11" t="s">
        <v>17707</v>
      </c>
      <c r="N11" t="s">
        <v>17708</v>
      </c>
      <c r="O11" t="s">
        <v>17709</v>
      </c>
      <c r="P11" t="s">
        <v>17710</v>
      </c>
      <c r="Q11" t="s">
        <v>17700</v>
      </c>
      <c r="R11" t="s">
        <v>572</v>
      </c>
      <c r="S11" t="s">
        <v>17711</v>
      </c>
      <c r="T11" t="s">
        <v>17712</v>
      </c>
      <c r="U11" t="s">
        <v>17709</v>
      </c>
      <c r="V11" t="s">
        <v>17710</v>
      </c>
      <c r="W11" t="s">
        <v>586</v>
      </c>
      <c r="X11" t="s">
        <v>574</v>
      </c>
      <c r="Y11">
        <v>1</v>
      </c>
      <c r="Z11">
        <v>389.49</v>
      </c>
    </row>
    <row r="12" spans="1:31" x14ac:dyDescent="0.3">
      <c r="B12" t="s">
        <v>2831</v>
      </c>
      <c r="C12" t="s">
        <v>2831</v>
      </c>
      <c r="D12" t="s">
        <v>3332</v>
      </c>
      <c r="E12" t="s">
        <v>238</v>
      </c>
      <c r="F12">
        <v>2020</v>
      </c>
      <c r="G12" t="s">
        <v>2395</v>
      </c>
      <c r="H12" t="s">
        <v>17713</v>
      </c>
      <c r="I12" s="80">
        <v>44970</v>
      </c>
      <c r="J12" t="s">
        <v>571</v>
      </c>
      <c r="K12" t="s">
        <v>17714</v>
      </c>
      <c r="L12" s="81" t="s">
        <v>17706</v>
      </c>
      <c r="M12" t="s">
        <v>17715</v>
      </c>
      <c r="N12" t="s">
        <v>17716</v>
      </c>
      <c r="O12" t="s">
        <v>17717</v>
      </c>
      <c r="P12" t="s">
        <v>17699</v>
      </c>
      <c r="Q12" t="s">
        <v>17700</v>
      </c>
      <c r="R12" t="s">
        <v>572</v>
      </c>
      <c r="S12" t="s">
        <v>17718</v>
      </c>
      <c r="T12" t="s">
        <v>17719</v>
      </c>
      <c r="U12" t="s">
        <v>17717</v>
      </c>
      <c r="V12" t="s">
        <v>17699</v>
      </c>
      <c r="W12" t="s">
        <v>586</v>
      </c>
      <c r="X12" t="s">
        <v>574</v>
      </c>
      <c r="Y12">
        <v>0</v>
      </c>
      <c r="Z12">
        <v>0</v>
      </c>
    </row>
    <row r="13" spans="1:31" x14ac:dyDescent="0.3">
      <c r="B13" t="s">
        <v>2831</v>
      </c>
      <c r="C13" t="s">
        <v>2831</v>
      </c>
      <c r="D13" t="s">
        <v>14283</v>
      </c>
      <c r="E13" t="s">
        <v>238</v>
      </c>
      <c r="F13">
        <v>2019</v>
      </c>
      <c r="G13" t="s">
        <v>2417</v>
      </c>
      <c r="H13" t="s">
        <v>17720</v>
      </c>
      <c r="I13" s="80">
        <v>44973</v>
      </c>
      <c r="J13" t="s">
        <v>571</v>
      </c>
      <c r="K13" t="s">
        <v>17721</v>
      </c>
      <c r="L13" s="81" t="s">
        <v>17722</v>
      </c>
      <c r="M13" t="s">
        <v>17723</v>
      </c>
      <c r="N13" t="s">
        <v>17724</v>
      </c>
      <c r="O13" t="s">
        <v>17725</v>
      </c>
      <c r="P13" t="s">
        <v>17699</v>
      </c>
      <c r="Q13" t="s">
        <v>17700</v>
      </c>
      <c r="R13" t="s">
        <v>572</v>
      </c>
      <c r="S13" t="s">
        <v>17726</v>
      </c>
      <c r="T13" t="s">
        <v>17727</v>
      </c>
      <c r="U13" t="s">
        <v>17725</v>
      </c>
      <c r="V13" t="s">
        <v>17699</v>
      </c>
      <c r="W13" t="s">
        <v>586</v>
      </c>
      <c r="X13" t="s">
        <v>574</v>
      </c>
      <c r="Y13">
        <v>0</v>
      </c>
      <c r="Z13">
        <v>0</v>
      </c>
    </row>
    <row r="14" spans="1:31" x14ac:dyDescent="0.3">
      <c r="B14" t="s">
        <v>2831</v>
      </c>
      <c r="C14" t="s">
        <v>2831</v>
      </c>
      <c r="D14" t="s">
        <v>10298</v>
      </c>
      <c r="E14" t="s">
        <v>238</v>
      </c>
      <c r="F14">
        <v>2015</v>
      </c>
      <c r="G14" t="s">
        <v>2397</v>
      </c>
      <c r="H14" t="s">
        <v>17728</v>
      </c>
      <c r="I14" s="80">
        <v>44985</v>
      </c>
      <c r="J14" t="s">
        <v>571</v>
      </c>
      <c r="K14" t="s">
        <v>17729</v>
      </c>
      <c r="L14" s="81" t="s">
        <v>17730</v>
      </c>
      <c r="M14" t="s">
        <v>17731</v>
      </c>
      <c r="N14" t="s">
        <v>17732</v>
      </c>
      <c r="O14" t="s">
        <v>17733</v>
      </c>
      <c r="P14" t="s">
        <v>17699</v>
      </c>
      <c r="Q14" t="s">
        <v>17700</v>
      </c>
      <c r="R14" t="s">
        <v>572</v>
      </c>
      <c r="S14" t="s">
        <v>17734</v>
      </c>
      <c r="T14" t="s">
        <v>17735</v>
      </c>
      <c r="U14" t="s">
        <v>17733</v>
      </c>
      <c r="V14" t="s">
        <v>17699</v>
      </c>
      <c r="W14" t="s">
        <v>586</v>
      </c>
      <c r="X14" t="s">
        <v>574</v>
      </c>
      <c r="Y14">
        <v>0</v>
      </c>
      <c r="Z14">
        <v>0</v>
      </c>
    </row>
    <row r="15" spans="1:31" x14ac:dyDescent="0.3">
      <c r="B15" t="s">
        <v>2831</v>
      </c>
      <c r="C15" t="s">
        <v>2831</v>
      </c>
      <c r="D15" t="s">
        <v>10120</v>
      </c>
      <c r="E15" t="s">
        <v>249</v>
      </c>
      <c r="F15">
        <v>2014</v>
      </c>
      <c r="G15" t="s">
        <v>2395</v>
      </c>
      <c r="H15" t="s">
        <v>17736</v>
      </c>
      <c r="I15" s="80">
        <v>44985</v>
      </c>
      <c r="J15" t="s">
        <v>571</v>
      </c>
      <c r="K15" t="s">
        <v>17737</v>
      </c>
      <c r="L15" s="81" t="s">
        <v>17738</v>
      </c>
      <c r="M15" t="s">
        <v>17739</v>
      </c>
      <c r="N15" t="s">
        <v>17740</v>
      </c>
      <c r="O15" t="s">
        <v>17741</v>
      </c>
      <c r="P15" t="s">
        <v>17742</v>
      </c>
      <c r="Q15" t="s">
        <v>17700</v>
      </c>
      <c r="R15" t="s">
        <v>572</v>
      </c>
      <c r="S15" t="s">
        <v>17743</v>
      </c>
      <c r="T15" t="s">
        <v>17744</v>
      </c>
      <c r="U15" t="s">
        <v>17741</v>
      </c>
      <c r="V15" t="s">
        <v>17742</v>
      </c>
      <c r="W15" t="s">
        <v>586</v>
      </c>
      <c r="X15" t="s">
        <v>574</v>
      </c>
      <c r="Y15">
        <v>1</v>
      </c>
      <c r="Z15">
        <v>1363.76</v>
      </c>
    </row>
    <row r="16" spans="1:31" x14ac:dyDescent="0.3">
      <c r="B16" t="s">
        <v>2831</v>
      </c>
      <c r="C16" t="s">
        <v>2831</v>
      </c>
      <c r="D16" t="s">
        <v>9504</v>
      </c>
      <c r="E16" t="s">
        <v>238</v>
      </c>
      <c r="F16">
        <v>2022</v>
      </c>
      <c r="G16" t="s">
        <v>2420</v>
      </c>
      <c r="H16" t="s">
        <v>17745</v>
      </c>
      <c r="I16" s="80">
        <v>44985</v>
      </c>
      <c r="J16" t="s">
        <v>571</v>
      </c>
      <c r="K16" t="s">
        <v>17746</v>
      </c>
      <c r="L16" s="81" t="s">
        <v>17747</v>
      </c>
      <c r="M16" t="s">
        <v>17748</v>
      </c>
      <c r="N16" t="s">
        <v>17749</v>
      </c>
      <c r="O16" t="s">
        <v>17750</v>
      </c>
      <c r="P16" t="s">
        <v>17749</v>
      </c>
      <c r="Q16" t="s">
        <v>17700</v>
      </c>
      <c r="R16" t="s">
        <v>572</v>
      </c>
      <c r="S16" t="s">
        <v>17751</v>
      </c>
      <c r="T16" t="s">
        <v>17752</v>
      </c>
      <c r="U16" t="s">
        <v>17750</v>
      </c>
      <c r="V16" t="s">
        <v>17753</v>
      </c>
      <c r="W16" t="s">
        <v>586</v>
      </c>
      <c r="X16" t="s">
        <v>574</v>
      </c>
      <c r="Y16">
        <v>0</v>
      </c>
      <c r="Z16">
        <v>0</v>
      </c>
    </row>
    <row r="17" spans="2:26" x14ac:dyDescent="0.3">
      <c r="B17" t="s">
        <v>2831</v>
      </c>
      <c r="C17" t="s">
        <v>2831</v>
      </c>
      <c r="D17" t="s">
        <v>17754</v>
      </c>
      <c r="E17" t="s">
        <v>249</v>
      </c>
      <c r="F17">
        <v>2014</v>
      </c>
      <c r="G17" t="s">
        <v>2409</v>
      </c>
      <c r="H17" t="s">
        <v>17755</v>
      </c>
      <c r="I17" s="80">
        <v>44984</v>
      </c>
      <c r="J17" t="s">
        <v>571</v>
      </c>
      <c r="K17" t="s">
        <v>17756</v>
      </c>
      <c r="L17" s="81" t="s">
        <v>17757</v>
      </c>
      <c r="M17" t="s">
        <v>17758</v>
      </c>
      <c r="N17" t="s">
        <v>17759</v>
      </c>
      <c r="O17" t="s">
        <v>2799</v>
      </c>
      <c r="P17" t="s">
        <v>17760</v>
      </c>
      <c r="Q17" t="s">
        <v>17700</v>
      </c>
      <c r="R17" t="s">
        <v>572</v>
      </c>
      <c r="S17" t="s">
        <v>17761</v>
      </c>
      <c r="U17" t="s">
        <v>2799</v>
      </c>
      <c r="V17" t="s">
        <v>17699</v>
      </c>
      <c r="W17" t="s">
        <v>586</v>
      </c>
      <c r="X17" t="s">
        <v>574</v>
      </c>
      <c r="Y17">
        <v>0</v>
      </c>
      <c r="Z17">
        <v>0</v>
      </c>
    </row>
    <row r="18" spans="2:26" x14ac:dyDescent="0.3">
      <c r="B18" t="s">
        <v>2831</v>
      </c>
      <c r="C18" t="s">
        <v>2831</v>
      </c>
      <c r="D18" t="s">
        <v>17762</v>
      </c>
      <c r="E18" t="s">
        <v>238</v>
      </c>
      <c r="F18">
        <v>2009</v>
      </c>
      <c r="G18" t="s">
        <v>2399</v>
      </c>
      <c r="H18" t="s">
        <v>17763</v>
      </c>
      <c r="I18" s="80">
        <v>44984</v>
      </c>
      <c r="J18" t="s">
        <v>571</v>
      </c>
      <c r="K18" t="s">
        <v>17764</v>
      </c>
      <c r="L18" s="81" t="s">
        <v>17765</v>
      </c>
      <c r="M18" t="s">
        <v>17766</v>
      </c>
      <c r="N18" t="s">
        <v>17767</v>
      </c>
      <c r="O18" t="s">
        <v>17717</v>
      </c>
      <c r="P18" t="s">
        <v>17699</v>
      </c>
      <c r="Q18" t="s">
        <v>17700</v>
      </c>
      <c r="R18" t="s">
        <v>572</v>
      </c>
      <c r="S18" t="s">
        <v>17768</v>
      </c>
      <c r="T18" t="s">
        <v>17769</v>
      </c>
      <c r="U18" t="s">
        <v>17717</v>
      </c>
      <c r="V18" t="s">
        <v>17699</v>
      </c>
      <c r="W18" t="s">
        <v>586</v>
      </c>
      <c r="X18" t="s">
        <v>574</v>
      </c>
      <c r="Y18">
        <v>0</v>
      </c>
      <c r="Z18">
        <v>0</v>
      </c>
    </row>
    <row r="19" spans="2:26" x14ac:dyDescent="0.3">
      <c r="B19" t="s">
        <v>2831</v>
      </c>
      <c r="C19" t="s">
        <v>2831</v>
      </c>
      <c r="D19" t="s">
        <v>17770</v>
      </c>
      <c r="E19" t="s">
        <v>249</v>
      </c>
      <c r="F19">
        <v>2009</v>
      </c>
      <c r="G19" t="s">
        <v>2395</v>
      </c>
      <c r="H19" t="s">
        <v>17771</v>
      </c>
      <c r="I19" s="80">
        <v>44974</v>
      </c>
      <c r="J19" t="s">
        <v>571</v>
      </c>
      <c r="K19" t="s">
        <v>17772</v>
      </c>
      <c r="L19" s="81" t="s">
        <v>17773</v>
      </c>
      <c r="M19" t="s">
        <v>17774</v>
      </c>
      <c r="N19" t="s">
        <v>17775</v>
      </c>
      <c r="O19" t="s">
        <v>17776</v>
      </c>
      <c r="P19" t="s">
        <v>17777</v>
      </c>
      <c r="Q19" t="s">
        <v>17700</v>
      </c>
      <c r="R19" t="s">
        <v>572</v>
      </c>
      <c r="T19" t="s">
        <v>17778</v>
      </c>
      <c r="U19" t="s">
        <v>17776</v>
      </c>
      <c r="V19" t="s">
        <v>17777</v>
      </c>
      <c r="W19" t="s">
        <v>586</v>
      </c>
      <c r="X19" t="s">
        <v>578</v>
      </c>
      <c r="Y19">
        <v>0</v>
      </c>
      <c r="Z19">
        <v>0</v>
      </c>
    </row>
    <row r="20" spans="2:26" x14ac:dyDescent="0.3">
      <c r="B20" t="s">
        <v>2831</v>
      </c>
      <c r="C20" t="s">
        <v>2831</v>
      </c>
      <c r="D20" t="s">
        <v>6959</v>
      </c>
      <c r="E20" t="s">
        <v>238</v>
      </c>
      <c r="F20">
        <v>2020</v>
      </c>
      <c r="G20" t="s">
        <v>2395</v>
      </c>
      <c r="H20" t="s">
        <v>17779</v>
      </c>
      <c r="I20" s="80">
        <v>44973</v>
      </c>
      <c r="J20" t="s">
        <v>571</v>
      </c>
      <c r="K20" t="s">
        <v>17780</v>
      </c>
      <c r="L20" s="81" t="s">
        <v>17706</v>
      </c>
      <c r="M20" t="s">
        <v>17781</v>
      </c>
      <c r="N20" t="s">
        <v>17782</v>
      </c>
      <c r="O20" t="s">
        <v>17776</v>
      </c>
      <c r="P20" t="s">
        <v>17777</v>
      </c>
      <c r="Q20" t="s">
        <v>17700</v>
      </c>
      <c r="R20" t="s">
        <v>572</v>
      </c>
      <c r="T20" t="s">
        <v>17783</v>
      </c>
      <c r="U20" t="s">
        <v>17776</v>
      </c>
      <c r="V20" t="s">
        <v>17777</v>
      </c>
      <c r="W20" t="s">
        <v>586</v>
      </c>
      <c r="X20" t="s">
        <v>573</v>
      </c>
      <c r="Y20">
        <v>0</v>
      </c>
      <c r="Z20">
        <v>0</v>
      </c>
    </row>
    <row r="21" spans="2:26" x14ac:dyDescent="0.3">
      <c r="B21" t="s">
        <v>2831</v>
      </c>
      <c r="C21" t="s">
        <v>2831</v>
      </c>
      <c r="D21" t="s">
        <v>17692</v>
      </c>
      <c r="E21" t="s">
        <v>249</v>
      </c>
      <c r="F21">
        <v>2017</v>
      </c>
      <c r="G21" t="s">
        <v>2395</v>
      </c>
      <c r="H21" t="s">
        <v>17784</v>
      </c>
      <c r="I21" s="80">
        <v>44973</v>
      </c>
      <c r="J21" t="s">
        <v>571</v>
      </c>
      <c r="K21" t="s">
        <v>17694</v>
      </c>
      <c r="L21" s="81" t="s">
        <v>17738</v>
      </c>
      <c r="M21" t="s">
        <v>17696</v>
      </c>
      <c r="N21" t="s">
        <v>17697</v>
      </c>
      <c r="O21" t="s">
        <v>17698</v>
      </c>
      <c r="P21" t="s">
        <v>17699</v>
      </c>
      <c r="Q21" t="s">
        <v>17700</v>
      </c>
      <c r="R21" t="s">
        <v>572</v>
      </c>
      <c r="S21" t="s">
        <v>17701</v>
      </c>
      <c r="T21" t="s">
        <v>17702</v>
      </c>
      <c r="U21" t="s">
        <v>17698</v>
      </c>
      <c r="V21" t="s">
        <v>17699</v>
      </c>
      <c r="W21" t="s">
        <v>586</v>
      </c>
      <c r="X21" t="s">
        <v>17703</v>
      </c>
      <c r="Y21">
        <v>0</v>
      </c>
      <c r="Z21">
        <v>0</v>
      </c>
    </row>
    <row r="22" spans="2:26" x14ac:dyDescent="0.3">
      <c r="B22" t="s">
        <v>2831</v>
      </c>
      <c r="C22" t="s">
        <v>2831</v>
      </c>
      <c r="D22" t="s">
        <v>11798</v>
      </c>
      <c r="E22" t="s">
        <v>238</v>
      </c>
      <c r="F22">
        <v>2020</v>
      </c>
      <c r="G22" t="s">
        <v>2395</v>
      </c>
      <c r="H22" t="s">
        <v>17785</v>
      </c>
      <c r="I22" s="80">
        <v>44970</v>
      </c>
      <c r="J22" t="s">
        <v>571</v>
      </c>
      <c r="K22" t="s">
        <v>17786</v>
      </c>
      <c r="L22" s="81" t="s">
        <v>17706</v>
      </c>
      <c r="M22" t="s">
        <v>17787</v>
      </c>
      <c r="N22" t="s">
        <v>17788</v>
      </c>
      <c r="O22" t="s">
        <v>17789</v>
      </c>
      <c r="P22" t="s">
        <v>17790</v>
      </c>
      <c r="Q22" t="s">
        <v>17700</v>
      </c>
      <c r="R22" t="s">
        <v>572</v>
      </c>
      <c r="S22" t="s">
        <v>17791</v>
      </c>
      <c r="T22" t="s">
        <v>17792</v>
      </c>
      <c r="U22" t="s">
        <v>17789</v>
      </c>
      <c r="V22" t="s">
        <v>17790</v>
      </c>
      <c r="W22" t="s">
        <v>586</v>
      </c>
      <c r="X22" t="s">
        <v>574</v>
      </c>
      <c r="Y22">
        <v>0</v>
      </c>
      <c r="Z22">
        <v>0</v>
      </c>
    </row>
    <row r="23" spans="2:26" x14ac:dyDescent="0.3">
      <c r="B23" t="s">
        <v>2831</v>
      </c>
      <c r="C23" t="s">
        <v>2831</v>
      </c>
      <c r="D23" t="s">
        <v>7119</v>
      </c>
      <c r="E23" t="s">
        <v>238</v>
      </c>
      <c r="F23">
        <v>2014</v>
      </c>
      <c r="G23" t="s">
        <v>2404</v>
      </c>
      <c r="H23" t="s">
        <v>17793</v>
      </c>
      <c r="I23" s="80">
        <v>44973</v>
      </c>
      <c r="J23" t="s">
        <v>571</v>
      </c>
      <c r="K23" t="s">
        <v>17794</v>
      </c>
      <c r="L23" s="81" t="s">
        <v>17795</v>
      </c>
      <c r="M23" t="s">
        <v>17796</v>
      </c>
      <c r="N23" t="s">
        <v>17782</v>
      </c>
      <c r="O23" t="s">
        <v>17797</v>
      </c>
      <c r="P23" t="s">
        <v>17798</v>
      </c>
      <c r="Q23" t="s">
        <v>17700</v>
      </c>
      <c r="R23" t="s">
        <v>572</v>
      </c>
      <c r="T23" t="s">
        <v>17799</v>
      </c>
      <c r="U23" t="s">
        <v>17797</v>
      </c>
      <c r="V23" t="s">
        <v>17798</v>
      </c>
      <c r="W23" t="s">
        <v>586</v>
      </c>
      <c r="X23" t="s">
        <v>573</v>
      </c>
      <c r="Y23">
        <v>0</v>
      </c>
      <c r="Z23">
        <v>0</v>
      </c>
    </row>
    <row r="24" spans="2:26" x14ac:dyDescent="0.3">
      <c r="B24" t="s">
        <v>2831</v>
      </c>
      <c r="C24" t="s">
        <v>2831</v>
      </c>
      <c r="D24" t="s">
        <v>10507</v>
      </c>
      <c r="E24" t="s">
        <v>249</v>
      </c>
      <c r="F24">
        <v>2017</v>
      </c>
      <c r="G24" t="s">
        <v>2410</v>
      </c>
      <c r="H24" t="s">
        <v>17800</v>
      </c>
      <c r="I24" s="80">
        <v>44985</v>
      </c>
      <c r="J24" t="s">
        <v>571</v>
      </c>
      <c r="K24" t="s">
        <v>17801</v>
      </c>
      <c r="L24" s="81" t="s">
        <v>17802</v>
      </c>
      <c r="M24" t="s">
        <v>17803</v>
      </c>
      <c r="N24" t="s">
        <v>17804</v>
      </c>
      <c r="O24" t="s">
        <v>17805</v>
      </c>
      <c r="P24" t="s">
        <v>17699</v>
      </c>
      <c r="Q24" t="s">
        <v>17700</v>
      </c>
      <c r="R24" t="s">
        <v>572</v>
      </c>
      <c r="S24" t="s">
        <v>17806</v>
      </c>
      <c r="T24" t="s">
        <v>17807</v>
      </c>
      <c r="U24" t="s">
        <v>17805</v>
      </c>
      <c r="V24" t="s">
        <v>17699</v>
      </c>
      <c r="W24" t="s">
        <v>586</v>
      </c>
      <c r="X24" t="s">
        <v>574</v>
      </c>
      <c r="Y24">
        <v>0</v>
      </c>
      <c r="Z24">
        <v>0</v>
      </c>
    </row>
    <row r="25" spans="2:26" x14ac:dyDescent="0.3">
      <c r="B25" t="s">
        <v>2831</v>
      </c>
      <c r="C25" t="s">
        <v>2831</v>
      </c>
      <c r="D25" t="s">
        <v>10075</v>
      </c>
      <c r="E25" t="s">
        <v>238</v>
      </c>
      <c r="F25">
        <v>2020</v>
      </c>
      <c r="G25" t="s">
        <v>2418</v>
      </c>
      <c r="H25" t="s">
        <v>17808</v>
      </c>
      <c r="I25" s="80">
        <v>44978</v>
      </c>
      <c r="J25" t="s">
        <v>571</v>
      </c>
      <c r="K25" t="s">
        <v>17809</v>
      </c>
      <c r="L25" s="81" t="s">
        <v>17810</v>
      </c>
      <c r="M25" t="s">
        <v>17811</v>
      </c>
      <c r="N25" t="s">
        <v>17812</v>
      </c>
      <c r="O25" t="s">
        <v>17717</v>
      </c>
      <c r="P25" t="s">
        <v>17699</v>
      </c>
      <c r="Q25" t="s">
        <v>17700</v>
      </c>
      <c r="R25" t="s">
        <v>572</v>
      </c>
      <c r="S25" t="s">
        <v>17813</v>
      </c>
      <c r="T25" t="s">
        <v>17814</v>
      </c>
      <c r="U25" t="s">
        <v>17717</v>
      </c>
      <c r="V25" t="s">
        <v>17699</v>
      </c>
      <c r="W25" t="s">
        <v>586</v>
      </c>
      <c r="X25" t="s">
        <v>574</v>
      </c>
      <c r="Y25">
        <v>0</v>
      </c>
      <c r="Z25">
        <v>0</v>
      </c>
    </row>
    <row r="26" spans="2:26" x14ac:dyDescent="0.3">
      <c r="B26" t="s">
        <v>2831</v>
      </c>
      <c r="C26" t="s">
        <v>2831</v>
      </c>
      <c r="D26" t="s">
        <v>8610</v>
      </c>
      <c r="E26" t="s">
        <v>238</v>
      </c>
      <c r="F26">
        <v>2011</v>
      </c>
      <c r="G26" t="s">
        <v>2399</v>
      </c>
      <c r="H26" t="s">
        <v>17815</v>
      </c>
      <c r="I26" s="80">
        <v>44967</v>
      </c>
      <c r="J26" t="s">
        <v>571</v>
      </c>
      <c r="K26" t="s">
        <v>17816</v>
      </c>
      <c r="L26" s="81" t="s">
        <v>17810</v>
      </c>
      <c r="M26" t="s">
        <v>17817</v>
      </c>
      <c r="N26" t="s">
        <v>17788</v>
      </c>
      <c r="O26" t="s">
        <v>17818</v>
      </c>
      <c r="P26" t="s">
        <v>17710</v>
      </c>
      <c r="Q26" t="s">
        <v>17700</v>
      </c>
      <c r="R26" t="s">
        <v>572</v>
      </c>
      <c r="T26" t="s">
        <v>17819</v>
      </c>
      <c r="U26" t="s">
        <v>17818</v>
      </c>
      <c r="V26" t="s">
        <v>17710</v>
      </c>
      <c r="W26" t="s">
        <v>586</v>
      </c>
      <c r="X26" t="s">
        <v>573</v>
      </c>
      <c r="Y26">
        <v>0</v>
      </c>
      <c r="Z26">
        <v>0</v>
      </c>
    </row>
    <row r="27" spans="2:26" x14ac:dyDescent="0.3">
      <c r="B27" t="s">
        <v>2831</v>
      </c>
      <c r="C27" t="s">
        <v>2831</v>
      </c>
      <c r="D27" t="s">
        <v>8280</v>
      </c>
      <c r="E27" t="s">
        <v>238</v>
      </c>
      <c r="F27">
        <v>2023</v>
      </c>
      <c r="G27" t="s">
        <v>2412</v>
      </c>
      <c r="H27" t="s">
        <v>17820</v>
      </c>
      <c r="I27" s="80">
        <v>44980</v>
      </c>
      <c r="J27" t="s">
        <v>571</v>
      </c>
      <c r="K27" t="s">
        <v>17821</v>
      </c>
      <c r="L27" s="81" t="s">
        <v>17822</v>
      </c>
      <c r="M27" t="s">
        <v>17823</v>
      </c>
      <c r="N27" t="s">
        <v>17824</v>
      </c>
      <c r="O27" t="s">
        <v>17825</v>
      </c>
      <c r="P27" t="s">
        <v>17826</v>
      </c>
      <c r="Q27" t="s">
        <v>17700</v>
      </c>
      <c r="R27" t="s">
        <v>572</v>
      </c>
      <c r="S27" t="s">
        <v>17827</v>
      </c>
      <c r="T27" t="s">
        <v>17828</v>
      </c>
      <c r="U27" t="s">
        <v>17825</v>
      </c>
      <c r="V27" t="s">
        <v>17826</v>
      </c>
      <c r="W27" t="s">
        <v>17829</v>
      </c>
      <c r="X27" t="s">
        <v>574</v>
      </c>
      <c r="Y27">
        <v>0</v>
      </c>
      <c r="Z27">
        <v>0</v>
      </c>
    </row>
    <row r="28" spans="2:26" x14ac:dyDescent="0.3">
      <c r="B28" t="s">
        <v>2831</v>
      </c>
      <c r="C28" t="s">
        <v>2831</v>
      </c>
      <c r="D28" t="s">
        <v>9448</v>
      </c>
      <c r="E28" t="s">
        <v>238</v>
      </c>
      <c r="F28">
        <v>2014</v>
      </c>
      <c r="G28" t="s">
        <v>2409</v>
      </c>
      <c r="H28" t="s">
        <v>17830</v>
      </c>
      <c r="I28" s="80">
        <v>44982</v>
      </c>
      <c r="J28" t="s">
        <v>571</v>
      </c>
      <c r="K28" t="s">
        <v>17831</v>
      </c>
      <c r="L28" s="81" t="s">
        <v>17832</v>
      </c>
      <c r="M28" t="s">
        <v>17833</v>
      </c>
      <c r="N28" t="s">
        <v>17834</v>
      </c>
      <c r="O28" t="s">
        <v>17698</v>
      </c>
      <c r="P28" t="s">
        <v>17699</v>
      </c>
      <c r="Q28" t="s">
        <v>17700</v>
      </c>
      <c r="R28" t="s">
        <v>572</v>
      </c>
      <c r="T28" t="s">
        <v>17835</v>
      </c>
      <c r="U28" t="s">
        <v>17698</v>
      </c>
      <c r="V28" t="s">
        <v>17699</v>
      </c>
      <c r="W28" t="s">
        <v>586</v>
      </c>
      <c r="X28" t="s">
        <v>573</v>
      </c>
      <c r="Y28">
        <v>0</v>
      </c>
      <c r="Z28">
        <v>0</v>
      </c>
    </row>
    <row r="29" spans="2:26" x14ac:dyDescent="0.3">
      <c r="B29" t="s">
        <v>2831</v>
      </c>
      <c r="C29" t="s">
        <v>2831</v>
      </c>
      <c r="D29" t="s">
        <v>10111</v>
      </c>
      <c r="E29" t="s">
        <v>249</v>
      </c>
      <c r="F29">
        <v>2013</v>
      </c>
      <c r="G29" t="s">
        <v>2413</v>
      </c>
      <c r="H29" t="s">
        <v>17836</v>
      </c>
      <c r="I29" s="80">
        <v>44960</v>
      </c>
      <c r="J29" t="s">
        <v>571</v>
      </c>
      <c r="K29" t="s">
        <v>17837</v>
      </c>
      <c r="L29" s="81" t="s">
        <v>17838</v>
      </c>
      <c r="M29" t="s">
        <v>17839</v>
      </c>
      <c r="N29" t="s">
        <v>17782</v>
      </c>
      <c r="O29" t="s">
        <v>17840</v>
      </c>
      <c r="P29" t="s">
        <v>17841</v>
      </c>
      <c r="Q29" t="s">
        <v>17700</v>
      </c>
      <c r="R29" t="s">
        <v>572</v>
      </c>
      <c r="S29" t="s">
        <v>17842</v>
      </c>
      <c r="U29" t="s">
        <v>17840</v>
      </c>
      <c r="V29" t="s">
        <v>17841</v>
      </c>
      <c r="W29" t="s">
        <v>586</v>
      </c>
      <c r="X29" t="s">
        <v>574</v>
      </c>
      <c r="Y29">
        <v>0</v>
      </c>
      <c r="Z29">
        <v>0</v>
      </c>
    </row>
    <row r="30" spans="2:26" x14ac:dyDescent="0.3">
      <c r="B30" t="s">
        <v>2831</v>
      </c>
      <c r="C30" t="s">
        <v>2831</v>
      </c>
      <c r="D30" t="s">
        <v>8255</v>
      </c>
      <c r="E30" t="s">
        <v>249</v>
      </c>
      <c r="F30">
        <v>2022</v>
      </c>
      <c r="G30" t="s">
        <v>2395</v>
      </c>
      <c r="H30" t="s">
        <v>17843</v>
      </c>
      <c r="I30" s="80">
        <v>44960</v>
      </c>
      <c r="J30" t="s">
        <v>571</v>
      </c>
      <c r="K30" t="s">
        <v>17844</v>
      </c>
      <c r="L30" s="81" t="s">
        <v>17845</v>
      </c>
      <c r="M30" t="s">
        <v>17846</v>
      </c>
      <c r="N30" t="s">
        <v>17847</v>
      </c>
      <c r="O30" t="s">
        <v>17848</v>
      </c>
      <c r="P30" t="s">
        <v>17777</v>
      </c>
      <c r="Q30" t="s">
        <v>17700</v>
      </c>
      <c r="R30" t="s">
        <v>572</v>
      </c>
      <c r="U30" t="s">
        <v>17848</v>
      </c>
      <c r="V30" t="s">
        <v>17777</v>
      </c>
      <c r="W30" t="s">
        <v>586</v>
      </c>
      <c r="X30" t="s">
        <v>578</v>
      </c>
      <c r="Y30">
        <v>0</v>
      </c>
      <c r="Z30">
        <v>0</v>
      </c>
    </row>
    <row r="31" spans="2:26" x14ac:dyDescent="0.3">
      <c r="B31" t="s">
        <v>2831</v>
      </c>
      <c r="C31" t="s">
        <v>2831</v>
      </c>
      <c r="D31" t="s">
        <v>10415</v>
      </c>
      <c r="E31" t="s">
        <v>238</v>
      </c>
      <c r="F31">
        <v>2007</v>
      </c>
      <c r="G31" t="s">
        <v>2409</v>
      </c>
      <c r="H31" t="s">
        <v>17849</v>
      </c>
      <c r="I31" s="80">
        <v>44979</v>
      </c>
      <c r="J31" t="s">
        <v>571</v>
      </c>
      <c r="K31" t="s">
        <v>17850</v>
      </c>
      <c r="L31" s="81" t="s">
        <v>17851</v>
      </c>
      <c r="M31" t="s">
        <v>17852</v>
      </c>
      <c r="N31" t="s">
        <v>17853</v>
      </c>
      <c r="O31" t="s">
        <v>17698</v>
      </c>
      <c r="P31" t="s">
        <v>17699</v>
      </c>
      <c r="Q31" t="s">
        <v>17700</v>
      </c>
      <c r="R31" t="s">
        <v>572</v>
      </c>
      <c r="S31" t="s">
        <v>17854</v>
      </c>
      <c r="T31" t="s">
        <v>17855</v>
      </c>
      <c r="U31" t="s">
        <v>17698</v>
      </c>
      <c r="V31" t="s">
        <v>17699</v>
      </c>
      <c r="W31" t="s">
        <v>586</v>
      </c>
      <c r="X31" t="s">
        <v>576</v>
      </c>
      <c r="Y31">
        <v>0</v>
      </c>
      <c r="Z31">
        <v>0</v>
      </c>
    </row>
    <row r="32" spans="2:26" x14ac:dyDescent="0.3">
      <c r="B32" t="s">
        <v>2831</v>
      </c>
      <c r="C32" t="s">
        <v>2831</v>
      </c>
      <c r="D32" t="s">
        <v>7249</v>
      </c>
      <c r="E32" t="s">
        <v>238</v>
      </c>
      <c r="F32">
        <v>2023</v>
      </c>
      <c r="G32" t="s">
        <v>2409</v>
      </c>
      <c r="H32" t="s">
        <v>17856</v>
      </c>
      <c r="I32" s="80">
        <v>44980</v>
      </c>
      <c r="J32" t="s">
        <v>571</v>
      </c>
      <c r="K32" t="s">
        <v>17857</v>
      </c>
      <c r="L32" s="81" t="s">
        <v>17822</v>
      </c>
      <c r="M32" t="s">
        <v>17858</v>
      </c>
      <c r="N32" t="s">
        <v>17804</v>
      </c>
      <c r="O32" t="s">
        <v>17805</v>
      </c>
      <c r="P32" t="s">
        <v>17699</v>
      </c>
      <c r="Q32" t="s">
        <v>17700</v>
      </c>
      <c r="R32" t="s">
        <v>572</v>
      </c>
      <c r="S32" t="s">
        <v>17859</v>
      </c>
      <c r="T32" t="s">
        <v>17807</v>
      </c>
      <c r="U32" t="s">
        <v>17805</v>
      </c>
      <c r="V32" t="s">
        <v>17699</v>
      </c>
      <c r="W32" t="s">
        <v>586</v>
      </c>
      <c r="X32" t="s">
        <v>574</v>
      </c>
      <c r="Y32">
        <v>0</v>
      </c>
      <c r="Z32">
        <v>0</v>
      </c>
    </row>
    <row r="33" spans="2:26" x14ac:dyDescent="0.3">
      <c r="B33" t="s">
        <v>2831</v>
      </c>
      <c r="C33" t="s">
        <v>2831</v>
      </c>
      <c r="D33" t="s">
        <v>9145</v>
      </c>
      <c r="E33" t="s">
        <v>238</v>
      </c>
      <c r="F33">
        <v>2018</v>
      </c>
      <c r="G33" t="s">
        <v>2397</v>
      </c>
      <c r="H33" t="s">
        <v>17860</v>
      </c>
      <c r="I33" s="80">
        <v>44959</v>
      </c>
      <c r="J33" t="s">
        <v>571</v>
      </c>
      <c r="K33" t="s">
        <v>17861</v>
      </c>
      <c r="L33" s="81" t="s">
        <v>17862</v>
      </c>
      <c r="M33" t="s">
        <v>17863</v>
      </c>
      <c r="N33" t="s">
        <v>17864</v>
      </c>
      <c r="O33" t="s">
        <v>17865</v>
      </c>
      <c r="P33" t="s">
        <v>17866</v>
      </c>
      <c r="Q33" t="s">
        <v>17700</v>
      </c>
      <c r="R33" t="s">
        <v>572</v>
      </c>
      <c r="U33" t="s">
        <v>17865</v>
      </c>
      <c r="V33" t="s">
        <v>17867</v>
      </c>
      <c r="W33" t="s">
        <v>586</v>
      </c>
      <c r="X33" t="s">
        <v>573</v>
      </c>
      <c r="Y33">
        <v>0</v>
      </c>
      <c r="Z33">
        <v>0</v>
      </c>
    </row>
    <row r="34" spans="2:26" x14ac:dyDescent="0.3">
      <c r="B34" t="s">
        <v>2831</v>
      </c>
      <c r="C34" t="s">
        <v>2831</v>
      </c>
      <c r="D34" t="s">
        <v>7720</v>
      </c>
      <c r="E34" t="s">
        <v>238</v>
      </c>
      <c r="F34">
        <v>2019</v>
      </c>
      <c r="G34" t="s">
        <v>2399</v>
      </c>
      <c r="H34" t="s">
        <v>17868</v>
      </c>
      <c r="I34" s="80">
        <v>44961</v>
      </c>
      <c r="J34" t="s">
        <v>571</v>
      </c>
      <c r="K34" t="s">
        <v>17869</v>
      </c>
      <c r="L34" s="81" t="s">
        <v>17870</v>
      </c>
      <c r="M34" t="s">
        <v>17871</v>
      </c>
      <c r="N34" t="s">
        <v>17872</v>
      </c>
      <c r="O34" t="s">
        <v>17873</v>
      </c>
      <c r="P34" t="s">
        <v>17874</v>
      </c>
      <c r="Q34" t="s">
        <v>17700</v>
      </c>
      <c r="R34" t="s">
        <v>572</v>
      </c>
      <c r="S34" t="s">
        <v>17875</v>
      </c>
      <c r="T34" t="s">
        <v>17876</v>
      </c>
      <c r="U34" t="s">
        <v>17873</v>
      </c>
      <c r="V34" t="s">
        <v>17874</v>
      </c>
      <c r="W34" t="s">
        <v>586</v>
      </c>
      <c r="X34" t="s">
        <v>576</v>
      </c>
      <c r="Y34">
        <v>0</v>
      </c>
      <c r="Z34">
        <v>0</v>
      </c>
    </row>
    <row r="35" spans="2:26" x14ac:dyDescent="0.3">
      <c r="B35" t="s">
        <v>2831</v>
      </c>
      <c r="C35" t="s">
        <v>2831</v>
      </c>
      <c r="D35" t="s">
        <v>8618</v>
      </c>
      <c r="E35" t="s">
        <v>238</v>
      </c>
      <c r="F35">
        <v>2021</v>
      </c>
      <c r="G35" t="s">
        <v>2409</v>
      </c>
      <c r="H35" t="s">
        <v>17877</v>
      </c>
      <c r="I35" s="80">
        <v>44964</v>
      </c>
      <c r="J35" t="s">
        <v>571</v>
      </c>
      <c r="K35" t="s">
        <v>17878</v>
      </c>
      <c r="L35" s="81" t="s">
        <v>17879</v>
      </c>
      <c r="M35" t="s">
        <v>17880</v>
      </c>
      <c r="N35" t="s">
        <v>17881</v>
      </c>
      <c r="O35" t="s">
        <v>17698</v>
      </c>
      <c r="P35" t="s">
        <v>17699</v>
      </c>
      <c r="Q35" t="s">
        <v>17700</v>
      </c>
      <c r="R35" t="s">
        <v>572</v>
      </c>
      <c r="S35" t="s">
        <v>17882</v>
      </c>
      <c r="T35" t="s">
        <v>17883</v>
      </c>
      <c r="U35" t="s">
        <v>17698</v>
      </c>
      <c r="V35" t="s">
        <v>17699</v>
      </c>
      <c r="W35" t="s">
        <v>586</v>
      </c>
      <c r="X35" t="s">
        <v>574</v>
      </c>
      <c r="Y35">
        <v>0</v>
      </c>
      <c r="Z35">
        <v>0</v>
      </c>
    </row>
    <row r="36" spans="2:26" x14ac:dyDescent="0.3">
      <c r="B36" t="s">
        <v>2831</v>
      </c>
      <c r="C36" t="s">
        <v>2831</v>
      </c>
      <c r="D36" t="s">
        <v>8223</v>
      </c>
      <c r="E36" t="s">
        <v>238</v>
      </c>
      <c r="F36">
        <v>2021</v>
      </c>
      <c r="G36" t="s">
        <v>2402</v>
      </c>
      <c r="H36" t="s">
        <v>17884</v>
      </c>
      <c r="I36" s="80">
        <v>44981</v>
      </c>
      <c r="J36" t="s">
        <v>571</v>
      </c>
      <c r="K36" t="s">
        <v>17885</v>
      </c>
      <c r="L36" s="81" t="s">
        <v>17886</v>
      </c>
      <c r="M36" t="s">
        <v>17887</v>
      </c>
      <c r="N36" t="s">
        <v>17788</v>
      </c>
      <c r="O36" t="s">
        <v>17888</v>
      </c>
      <c r="P36" t="s">
        <v>17742</v>
      </c>
      <c r="Q36" t="s">
        <v>17700</v>
      </c>
      <c r="R36" t="s">
        <v>572</v>
      </c>
      <c r="T36" t="s">
        <v>17889</v>
      </c>
      <c r="U36" t="s">
        <v>17888</v>
      </c>
      <c r="V36" t="s">
        <v>17742</v>
      </c>
      <c r="W36" t="s">
        <v>586</v>
      </c>
      <c r="X36" t="s">
        <v>573</v>
      </c>
      <c r="Y36">
        <v>0</v>
      </c>
      <c r="Z36">
        <v>0</v>
      </c>
    </row>
    <row r="37" spans="2:26" x14ac:dyDescent="0.3">
      <c r="B37" t="s">
        <v>2831</v>
      </c>
      <c r="C37" t="s">
        <v>2831</v>
      </c>
      <c r="D37" t="s">
        <v>6953</v>
      </c>
      <c r="E37" t="s">
        <v>238</v>
      </c>
      <c r="F37">
        <v>2016</v>
      </c>
      <c r="G37" t="s">
        <v>2397</v>
      </c>
      <c r="H37" t="s">
        <v>17890</v>
      </c>
      <c r="I37" s="80">
        <v>44977</v>
      </c>
      <c r="J37" t="s">
        <v>571</v>
      </c>
      <c r="K37" t="s">
        <v>17891</v>
      </c>
      <c r="L37" s="81" t="s">
        <v>17892</v>
      </c>
      <c r="M37" t="s">
        <v>17893</v>
      </c>
      <c r="N37" t="s">
        <v>17782</v>
      </c>
      <c r="O37" t="s">
        <v>2799</v>
      </c>
      <c r="P37" t="s">
        <v>17760</v>
      </c>
      <c r="Q37" t="s">
        <v>17700</v>
      </c>
      <c r="R37" t="s">
        <v>572</v>
      </c>
      <c r="U37" t="s">
        <v>2799</v>
      </c>
      <c r="V37" t="s">
        <v>17699</v>
      </c>
      <c r="W37" t="s">
        <v>586</v>
      </c>
      <c r="X37" t="s">
        <v>578</v>
      </c>
      <c r="Y37">
        <v>0</v>
      </c>
      <c r="Z37">
        <v>0</v>
      </c>
    </row>
    <row r="38" spans="2:26" x14ac:dyDescent="0.3">
      <c r="B38" t="s">
        <v>2831</v>
      </c>
      <c r="C38" t="s">
        <v>2831</v>
      </c>
      <c r="D38" t="s">
        <v>10473</v>
      </c>
      <c r="E38" t="s">
        <v>238</v>
      </c>
      <c r="F38">
        <v>2015</v>
      </c>
      <c r="G38" t="s">
        <v>2414</v>
      </c>
      <c r="H38" t="s">
        <v>17894</v>
      </c>
      <c r="I38" s="80">
        <v>44967</v>
      </c>
      <c r="J38" t="s">
        <v>571</v>
      </c>
      <c r="K38" t="s">
        <v>17895</v>
      </c>
      <c r="L38" s="81" t="s">
        <v>17896</v>
      </c>
      <c r="M38" t="s">
        <v>17897</v>
      </c>
      <c r="N38" t="s">
        <v>17788</v>
      </c>
      <c r="O38" t="s">
        <v>2799</v>
      </c>
      <c r="P38" t="s">
        <v>17788</v>
      </c>
      <c r="Q38" t="s">
        <v>17700</v>
      </c>
      <c r="R38" t="s">
        <v>572</v>
      </c>
      <c r="S38" t="s">
        <v>17898</v>
      </c>
      <c r="U38" t="s">
        <v>2799</v>
      </c>
      <c r="V38" t="s">
        <v>17788</v>
      </c>
      <c r="W38" t="s">
        <v>17899</v>
      </c>
      <c r="X38" t="s">
        <v>574</v>
      </c>
      <c r="Y38">
        <v>0</v>
      </c>
      <c r="Z38">
        <v>0</v>
      </c>
    </row>
    <row r="39" spans="2:26" x14ac:dyDescent="0.3">
      <c r="B39" t="s">
        <v>2831</v>
      </c>
      <c r="C39" t="s">
        <v>2831</v>
      </c>
      <c r="D39" t="s">
        <v>9970</v>
      </c>
      <c r="E39" t="s">
        <v>249</v>
      </c>
      <c r="F39">
        <v>2020</v>
      </c>
      <c r="G39" t="s">
        <v>2397</v>
      </c>
      <c r="H39" t="s">
        <v>17900</v>
      </c>
      <c r="I39" s="80">
        <v>44967</v>
      </c>
      <c r="J39" t="s">
        <v>571</v>
      </c>
      <c r="K39" t="s">
        <v>17901</v>
      </c>
      <c r="L39" s="81" t="s">
        <v>17822</v>
      </c>
      <c r="M39" t="s">
        <v>17902</v>
      </c>
      <c r="N39" t="s">
        <v>17903</v>
      </c>
      <c r="O39" t="s">
        <v>17904</v>
      </c>
      <c r="P39" t="s">
        <v>17905</v>
      </c>
      <c r="Q39" t="s">
        <v>17906</v>
      </c>
      <c r="R39" t="s">
        <v>572</v>
      </c>
      <c r="S39" t="s">
        <v>17907</v>
      </c>
      <c r="U39" t="s">
        <v>17904</v>
      </c>
      <c r="V39" t="s">
        <v>17742</v>
      </c>
      <c r="W39" t="s">
        <v>586</v>
      </c>
      <c r="X39" t="s">
        <v>574</v>
      </c>
      <c r="Y39">
        <v>0</v>
      </c>
      <c r="Z39">
        <v>0</v>
      </c>
    </row>
    <row r="40" spans="2:26" x14ac:dyDescent="0.3">
      <c r="B40" t="s">
        <v>2831</v>
      </c>
      <c r="C40" t="s">
        <v>2831</v>
      </c>
      <c r="D40" t="s">
        <v>8389</v>
      </c>
      <c r="E40" t="s">
        <v>249</v>
      </c>
      <c r="F40">
        <v>2022</v>
      </c>
      <c r="G40" t="s">
        <v>17908</v>
      </c>
      <c r="H40" t="s">
        <v>17909</v>
      </c>
      <c r="I40" s="80">
        <v>44967</v>
      </c>
      <c r="J40" t="s">
        <v>571</v>
      </c>
      <c r="K40" t="s">
        <v>17910</v>
      </c>
      <c r="L40" s="81" t="s">
        <v>17911</v>
      </c>
      <c r="M40" t="s">
        <v>17912</v>
      </c>
      <c r="N40" t="s">
        <v>17913</v>
      </c>
      <c r="O40" t="s">
        <v>17914</v>
      </c>
      <c r="P40" t="s">
        <v>17915</v>
      </c>
      <c r="Q40" t="s">
        <v>2415</v>
      </c>
      <c r="R40" t="s">
        <v>572</v>
      </c>
      <c r="S40" t="s">
        <v>17916</v>
      </c>
      <c r="T40" t="s">
        <v>17917</v>
      </c>
      <c r="U40" t="s">
        <v>17914</v>
      </c>
      <c r="V40" t="s">
        <v>17918</v>
      </c>
      <c r="W40" t="s">
        <v>17919</v>
      </c>
      <c r="X40" t="s">
        <v>576</v>
      </c>
      <c r="Y40">
        <v>0</v>
      </c>
      <c r="Z40">
        <v>0</v>
      </c>
    </row>
    <row r="41" spans="2:26" x14ac:dyDescent="0.3">
      <c r="B41" t="s">
        <v>2831</v>
      </c>
      <c r="C41" t="s">
        <v>2831</v>
      </c>
      <c r="D41" t="s">
        <v>8822</v>
      </c>
      <c r="E41" t="s">
        <v>238</v>
      </c>
      <c r="F41">
        <v>2021</v>
      </c>
      <c r="G41" t="s">
        <v>2404</v>
      </c>
      <c r="H41" t="s">
        <v>17920</v>
      </c>
      <c r="I41" s="80">
        <v>44960</v>
      </c>
      <c r="J41" t="s">
        <v>571</v>
      </c>
      <c r="K41" t="s">
        <v>17921</v>
      </c>
      <c r="L41" s="81" t="s">
        <v>17922</v>
      </c>
      <c r="M41" t="s">
        <v>17923</v>
      </c>
      <c r="N41" t="s">
        <v>17924</v>
      </c>
      <c r="O41" t="s">
        <v>17925</v>
      </c>
      <c r="P41" t="s">
        <v>17926</v>
      </c>
      <c r="Q41" t="s">
        <v>17927</v>
      </c>
      <c r="R41" t="s">
        <v>572</v>
      </c>
      <c r="S41" t="s">
        <v>17928</v>
      </c>
      <c r="T41" t="s">
        <v>17929</v>
      </c>
      <c r="U41" t="s">
        <v>17925</v>
      </c>
      <c r="V41" t="s">
        <v>17926</v>
      </c>
      <c r="W41" t="s">
        <v>17930</v>
      </c>
      <c r="X41" t="s">
        <v>574</v>
      </c>
      <c r="Y41">
        <v>0</v>
      </c>
      <c r="Z41">
        <v>0</v>
      </c>
    </row>
    <row r="42" spans="2:26" x14ac:dyDescent="0.3">
      <c r="B42" t="s">
        <v>2831</v>
      </c>
      <c r="C42" t="s">
        <v>2831</v>
      </c>
      <c r="D42" t="s">
        <v>9980</v>
      </c>
      <c r="E42" t="s">
        <v>249</v>
      </c>
      <c r="F42">
        <v>2022</v>
      </c>
      <c r="G42" t="s">
        <v>2417</v>
      </c>
      <c r="H42" t="s">
        <v>17931</v>
      </c>
      <c r="I42" s="80">
        <v>44967</v>
      </c>
      <c r="J42" t="s">
        <v>571</v>
      </c>
      <c r="K42" t="s">
        <v>17932</v>
      </c>
      <c r="L42" s="81" t="s">
        <v>17933</v>
      </c>
      <c r="M42" t="s">
        <v>17934</v>
      </c>
      <c r="N42" t="s">
        <v>17935</v>
      </c>
      <c r="O42" t="s">
        <v>17741</v>
      </c>
      <c r="P42" t="s">
        <v>17742</v>
      </c>
      <c r="Q42" t="s">
        <v>17700</v>
      </c>
      <c r="R42" t="s">
        <v>572</v>
      </c>
      <c r="S42" t="s">
        <v>17936</v>
      </c>
      <c r="U42" t="s">
        <v>17741</v>
      </c>
      <c r="V42" t="s">
        <v>17742</v>
      </c>
      <c r="W42" t="s">
        <v>586</v>
      </c>
      <c r="X42" t="s">
        <v>574</v>
      </c>
      <c r="Y42">
        <v>0</v>
      </c>
      <c r="Z42">
        <v>0</v>
      </c>
    </row>
    <row r="43" spans="2:26" x14ac:dyDescent="0.3">
      <c r="B43" t="s">
        <v>2831</v>
      </c>
      <c r="C43" t="s">
        <v>2831</v>
      </c>
      <c r="D43" t="s">
        <v>9235</v>
      </c>
      <c r="E43" t="s">
        <v>238</v>
      </c>
      <c r="F43">
        <v>2017</v>
      </c>
      <c r="G43" t="s">
        <v>2397</v>
      </c>
      <c r="H43" t="s">
        <v>17937</v>
      </c>
      <c r="I43" s="80">
        <v>44964</v>
      </c>
      <c r="J43" t="s">
        <v>571</v>
      </c>
      <c r="K43" t="s">
        <v>17938</v>
      </c>
      <c r="L43" s="81" t="s">
        <v>17832</v>
      </c>
      <c r="M43" t="s">
        <v>17939</v>
      </c>
      <c r="N43" t="s">
        <v>17940</v>
      </c>
      <c r="O43" t="s">
        <v>17941</v>
      </c>
      <c r="P43" t="s">
        <v>17699</v>
      </c>
      <c r="Q43" t="s">
        <v>17700</v>
      </c>
      <c r="R43" t="s">
        <v>572</v>
      </c>
      <c r="T43" t="s">
        <v>17942</v>
      </c>
      <c r="U43" t="s">
        <v>17941</v>
      </c>
      <c r="V43" t="s">
        <v>17699</v>
      </c>
      <c r="W43" t="s">
        <v>586</v>
      </c>
      <c r="X43" t="s">
        <v>573</v>
      </c>
      <c r="Y43">
        <v>0</v>
      </c>
      <c r="Z43">
        <v>0</v>
      </c>
    </row>
    <row r="44" spans="2:26" x14ac:dyDescent="0.3">
      <c r="B44" t="s">
        <v>2831</v>
      </c>
      <c r="C44" t="s">
        <v>2831</v>
      </c>
      <c r="D44" t="s">
        <v>7780</v>
      </c>
      <c r="E44" t="s">
        <v>238</v>
      </c>
      <c r="F44">
        <v>2021</v>
      </c>
      <c r="G44" t="s">
        <v>2397</v>
      </c>
      <c r="H44" t="s">
        <v>17943</v>
      </c>
      <c r="I44" s="80">
        <v>44960</v>
      </c>
      <c r="J44" t="s">
        <v>571</v>
      </c>
      <c r="K44" t="s">
        <v>2788</v>
      </c>
      <c r="L44" s="81" t="s">
        <v>17822</v>
      </c>
      <c r="M44" t="s">
        <v>17944</v>
      </c>
      <c r="N44" t="s">
        <v>17945</v>
      </c>
      <c r="O44" t="s">
        <v>17946</v>
      </c>
      <c r="P44" t="s">
        <v>17710</v>
      </c>
      <c r="Q44" t="s">
        <v>17700</v>
      </c>
      <c r="R44" t="s">
        <v>572</v>
      </c>
      <c r="S44" t="s">
        <v>17947</v>
      </c>
      <c r="T44" t="s">
        <v>17948</v>
      </c>
      <c r="U44" t="s">
        <v>17946</v>
      </c>
      <c r="V44" t="s">
        <v>17710</v>
      </c>
      <c r="W44" t="s">
        <v>586</v>
      </c>
      <c r="X44" t="s">
        <v>17703</v>
      </c>
      <c r="Y44">
        <v>0</v>
      </c>
      <c r="Z44">
        <v>0</v>
      </c>
    </row>
    <row r="45" spans="2:26" x14ac:dyDescent="0.3">
      <c r="B45" t="s">
        <v>2831</v>
      </c>
      <c r="C45" t="s">
        <v>2831</v>
      </c>
      <c r="D45" t="s">
        <v>8781</v>
      </c>
      <c r="E45" t="s">
        <v>238</v>
      </c>
      <c r="F45">
        <v>2017</v>
      </c>
      <c r="G45" t="s">
        <v>2405</v>
      </c>
      <c r="H45" t="s">
        <v>17949</v>
      </c>
      <c r="I45" s="80">
        <v>44972</v>
      </c>
      <c r="J45" t="s">
        <v>571</v>
      </c>
      <c r="K45" t="s">
        <v>17950</v>
      </c>
      <c r="L45" s="81" t="s">
        <v>17951</v>
      </c>
      <c r="M45" t="s">
        <v>17952</v>
      </c>
      <c r="N45" t="s">
        <v>17804</v>
      </c>
      <c r="O45" t="s">
        <v>17805</v>
      </c>
      <c r="P45" t="s">
        <v>17699</v>
      </c>
      <c r="Q45" t="s">
        <v>17700</v>
      </c>
      <c r="R45" t="s">
        <v>572</v>
      </c>
      <c r="S45" t="s">
        <v>17953</v>
      </c>
      <c r="T45" t="s">
        <v>17807</v>
      </c>
      <c r="U45" t="s">
        <v>17805</v>
      </c>
      <c r="V45" t="s">
        <v>17699</v>
      </c>
      <c r="W45" t="s">
        <v>586</v>
      </c>
      <c r="X45" t="s">
        <v>576</v>
      </c>
      <c r="Y45">
        <v>0</v>
      </c>
      <c r="Z45">
        <v>0</v>
      </c>
    </row>
    <row r="46" spans="2:26" x14ac:dyDescent="0.3">
      <c r="B46" t="s">
        <v>2831</v>
      </c>
      <c r="C46" t="s">
        <v>2831</v>
      </c>
      <c r="D46" t="s">
        <v>8303</v>
      </c>
      <c r="E46" t="s">
        <v>238</v>
      </c>
      <c r="F46">
        <v>2022</v>
      </c>
      <c r="G46" t="s">
        <v>2395</v>
      </c>
      <c r="H46" t="s">
        <v>17954</v>
      </c>
      <c r="I46" s="80">
        <v>44967</v>
      </c>
      <c r="J46" t="s">
        <v>571</v>
      </c>
      <c r="K46" t="s">
        <v>17955</v>
      </c>
      <c r="L46" s="81" t="s">
        <v>17956</v>
      </c>
      <c r="M46" t="s">
        <v>17957</v>
      </c>
      <c r="N46" t="s">
        <v>17958</v>
      </c>
      <c r="O46" t="s">
        <v>17959</v>
      </c>
      <c r="P46" t="s">
        <v>17710</v>
      </c>
      <c r="Q46" t="s">
        <v>17700</v>
      </c>
      <c r="R46" t="s">
        <v>572</v>
      </c>
      <c r="S46" t="s">
        <v>17960</v>
      </c>
      <c r="T46" t="s">
        <v>17961</v>
      </c>
      <c r="U46" t="s">
        <v>17959</v>
      </c>
      <c r="V46" t="s">
        <v>17710</v>
      </c>
      <c r="W46" t="s">
        <v>586</v>
      </c>
      <c r="X46" t="s">
        <v>574</v>
      </c>
      <c r="Y46">
        <v>0</v>
      </c>
      <c r="Z46">
        <v>0</v>
      </c>
    </row>
    <row r="47" spans="2:26" x14ac:dyDescent="0.3">
      <c r="B47" t="s">
        <v>2831</v>
      </c>
      <c r="C47" t="s">
        <v>2831</v>
      </c>
      <c r="D47" t="s">
        <v>7832</v>
      </c>
      <c r="E47" t="s">
        <v>238</v>
      </c>
      <c r="F47">
        <v>2017</v>
      </c>
      <c r="G47" t="s">
        <v>2395</v>
      </c>
      <c r="H47" t="s">
        <v>17962</v>
      </c>
      <c r="I47" s="80">
        <v>44977</v>
      </c>
      <c r="J47" t="s">
        <v>571</v>
      </c>
      <c r="K47" t="s">
        <v>17963</v>
      </c>
      <c r="L47" s="81" t="s">
        <v>17964</v>
      </c>
      <c r="M47" t="s">
        <v>17965</v>
      </c>
      <c r="N47" t="s">
        <v>17966</v>
      </c>
      <c r="O47" t="s">
        <v>17717</v>
      </c>
      <c r="P47" t="s">
        <v>17699</v>
      </c>
      <c r="Q47" t="s">
        <v>17700</v>
      </c>
      <c r="R47" t="s">
        <v>572</v>
      </c>
      <c r="S47" t="s">
        <v>17967</v>
      </c>
      <c r="T47" t="s">
        <v>17814</v>
      </c>
      <c r="U47" t="s">
        <v>17717</v>
      </c>
      <c r="V47" t="s">
        <v>17699</v>
      </c>
      <c r="W47" t="s">
        <v>586</v>
      </c>
      <c r="X47" t="s">
        <v>576</v>
      </c>
      <c r="Y47">
        <v>0</v>
      </c>
      <c r="Z47">
        <v>0</v>
      </c>
    </row>
    <row r="48" spans="2:26" x14ac:dyDescent="0.3">
      <c r="B48" t="s">
        <v>2831</v>
      </c>
      <c r="C48" t="s">
        <v>2831</v>
      </c>
      <c r="D48" t="s">
        <v>9737</v>
      </c>
      <c r="E48" t="s">
        <v>238</v>
      </c>
      <c r="F48">
        <v>2022</v>
      </c>
      <c r="G48" t="s">
        <v>2417</v>
      </c>
      <c r="H48" t="s">
        <v>17968</v>
      </c>
      <c r="I48" s="80">
        <v>44959</v>
      </c>
      <c r="J48" t="s">
        <v>571</v>
      </c>
      <c r="K48" t="s">
        <v>17969</v>
      </c>
      <c r="L48" s="81" t="s">
        <v>17970</v>
      </c>
      <c r="M48" t="s">
        <v>17971</v>
      </c>
      <c r="N48" t="s">
        <v>17788</v>
      </c>
      <c r="O48" t="s">
        <v>17972</v>
      </c>
      <c r="P48" t="s">
        <v>17973</v>
      </c>
      <c r="Q48" t="s">
        <v>17974</v>
      </c>
      <c r="R48" t="s">
        <v>572</v>
      </c>
      <c r="S48" t="s">
        <v>17975</v>
      </c>
      <c r="T48" t="s">
        <v>17976</v>
      </c>
      <c r="U48" t="s">
        <v>17972</v>
      </c>
      <c r="V48" t="s">
        <v>17977</v>
      </c>
      <c r="W48" t="s">
        <v>2535</v>
      </c>
      <c r="X48" t="s">
        <v>576</v>
      </c>
      <c r="Y48">
        <v>0</v>
      </c>
      <c r="Z48">
        <v>0</v>
      </c>
    </row>
    <row r="49" spans="2:26" x14ac:dyDescent="0.3">
      <c r="B49" t="s">
        <v>2831</v>
      </c>
      <c r="C49" t="s">
        <v>2831</v>
      </c>
      <c r="D49" t="s">
        <v>8769</v>
      </c>
      <c r="E49" t="s">
        <v>238</v>
      </c>
      <c r="F49">
        <v>2019</v>
      </c>
      <c r="G49" t="s">
        <v>17908</v>
      </c>
      <c r="H49" t="s">
        <v>17978</v>
      </c>
      <c r="I49" s="80">
        <v>44973</v>
      </c>
      <c r="J49" t="s">
        <v>571</v>
      </c>
      <c r="K49" t="s">
        <v>17979</v>
      </c>
      <c r="L49" s="81" t="s">
        <v>17980</v>
      </c>
      <c r="M49" t="s">
        <v>17981</v>
      </c>
      <c r="N49" t="s">
        <v>17982</v>
      </c>
      <c r="O49" t="s">
        <v>17983</v>
      </c>
      <c r="P49" t="s">
        <v>17699</v>
      </c>
      <c r="Q49" t="s">
        <v>17700</v>
      </c>
      <c r="R49" t="s">
        <v>572</v>
      </c>
      <c r="S49" t="s">
        <v>17984</v>
      </c>
      <c r="T49" t="s">
        <v>17985</v>
      </c>
      <c r="U49" t="s">
        <v>17983</v>
      </c>
      <c r="V49" t="s">
        <v>17699</v>
      </c>
      <c r="W49" t="s">
        <v>586</v>
      </c>
      <c r="X49" t="s">
        <v>574</v>
      </c>
      <c r="Y49">
        <v>0</v>
      </c>
      <c r="Z49">
        <v>0</v>
      </c>
    </row>
    <row r="50" spans="2:26" x14ac:dyDescent="0.3">
      <c r="B50" t="s">
        <v>2831</v>
      </c>
      <c r="C50" t="s">
        <v>2831</v>
      </c>
      <c r="D50" t="s">
        <v>7376</v>
      </c>
      <c r="E50" t="s">
        <v>238</v>
      </c>
      <c r="F50">
        <v>2017</v>
      </c>
      <c r="G50" t="s">
        <v>2417</v>
      </c>
      <c r="H50" t="s">
        <v>17986</v>
      </c>
      <c r="I50" s="80">
        <v>44970</v>
      </c>
      <c r="J50" t="s">
        <v>571</v>
      </c>
      <c r="K50" t="s">
        <v>17987</v>
      </c>
      <c r="L50" s="81" t="s">
        <v>17988</v>
      </c>
      <c r="M50" t="s">
        <v>2529</v>
      </c>
      <c r="N50" t="s">
        <v>17788</v>
      </c>
      <c r="O50" t="s">
        <v>17989</v>
      </c>
      <c r="P50" t="s">
        <v>17990</v>
      </c>
      <c r="Q50" t="s">
        <v>17700</v>
      </c>
      <c r="R50" t="s">
        <v>572</v>
      </c>
      <c r="X50" t="s">
        <v>575</v>
      </c>
      <c r="Y50">
        <v>0</v>
      </c>
      <c r="Z50">
        <v>0</v>
      </c>
    </row>
    <row r="51" spans="2:26" x14ac:dyDescent="0.3">
      <c r="B51" t="s">
        <v>2831</v>
      </c>
      <c r="C51" t="s">
        <v>2831</v>
      </c>
      <c r="D51" t="s">
        <v>8345</v>
      </c>
      <c r="E51" t="s">
        <v>238</v>
      </c>
      <c r="F51">
        <v>2022</v>
      </c>
      <c r="G51" t="s">
        <v>2399</v>
      </c>
      <c r="H51" t="s">
        <v>17991</v>
      </c>
      <c r="I51" s="80">
        <v>44959</v>
      </c>
      <c r="J51" t="s">
        <v>571</v>
      </c>
      <c r="K51" t="s">
        <v>17992</v>
      </c>
      <c r="L51" s="81" t="s">
        <v>17993</v>
      </c>
      <c r="M51" t="s">
        <v>17994</v>
      </c>
      <c r="N51" t="s">
        <v>17788</v>
      </c>
      <c r="O51" t="s">
        <v>17797</v>
      </c>
      <c r="P51" t="s">
        <v>17798</v>
      </c>
      <c r="Q51" t="s">
        <v>17700</v>
      </c>
      <c r="R51" t="s">
        <v>572</v>
      </c>
      <c r="S51" t="s">
        <v>17995</v>
      </c>
      <c r="T51" t="s">
        <v>17799</v>
      </c>
      <c r="U51" t="s">
        <v>17797</v>
      </c>
      <c r="V51" t="s">
        <v>17798</v>
      </c>
      <c r="W51" t="s">
        <v>586</v>
      </c>
      <c r="X51" t="s">
        <v>574</v>
      </c>
      <c r="Y51">
        <v>0</v>
      </c>
      <c r="Z51">
        <v>0</v>
      </c>
    </row>
    <row r="52" spans="2:26" x14ac:dyDescent="0.3">
      <c r="B52" t="s">
        <v>2831</v>
      </c>
      <c r="C52" t="s">
        <v>2831</v>
      </c>
      <c r="D52" t="s">
        <v>7872</v>
      </c>
      <c r="E52" t="s">
        <v>238</v>
      </c>
      <c r="F52">
        <v>2017</v>
      </c>
      <c r="G52" t="s">
        <v>2395</v>
      </c>
      <c r="H52" t="s">
        <v>17996</v>
      </c>
      <c r="I52" s="80">
        <v>44964</v>
      </c>
      <c r="J52" t="s">
        <v>571</v>
      </c>
      <c r="K52" t="s">
        <v>17997</v>
      </c>
      <c r="L52" s="81" t="s">
        <v>17964</v>
      </c>
      <c r="M52" t="s">
        <v>17998</v>
      </c>
      <c r="N52" t="s">
        <v>17999</v>
      </c>
      <c r="O52" t="s">
        <v>17717</v>
      </c>
      <c r="P52" t="s">
        <v>17699</v>
      </c>
      <c r="Q52" t="s">
        <v>17700</v>
      </c>
      <c r="R52" t="s">
        <v>572</v>
      </c>
      <c r="S52" t="s">
        <v>18000</v>
      </c>
      <c r="T52" t="s">
        <v>17719</v>
      </c>
      <c r="U52" t="s">
        <v>17717</v>
      </c>
      <c r="V52" t="s">
        <v>17699</v>
      </c>
      <c r="W52" t="s">
        <v>586</v>
      </c>
      <c r="X52" t="s">
        <v>576</v>
      </c>
      <c r="Y52">
        <v>0</v>
      </c>
      <c r="Z52">
        <v>0</v>
      </c>
    </row>
    <row r="53" spans="2:26" x14ac:dyDescent="0.3">
      <c r="B53" t="s">
        <v>2831</v>
      </c>
      <c r="C53" t="s">
        <v>2831</v>
      </c>
      <c r="D53" t="s">
        <v>10288</v>
      </c>
      <c r="E53" t="s">
        <v>238</v>
      </c>
      <c r="F53">
        <v>2015</v>
      </c>
      <c r="G53" t="s">
        <v>2397</v>
      </c>
      <c r="H53" t="s">
        <v>18001</v>
      </c>
      <c r="I53" s="80">
        <v>44958</v>
      </c>
      <c r="J53" t="s">
        <v>571</v>
      </c>
      <c r="K53" t="s">
        <v>18002</v>
      </c>
      <c r="L53" s="81" t="s">
        <v>18003</v>
      </c>
      <c r="M53" t="s">
        <v>18004</v>
      </c>
      <c r="N53" t="s">
        <v>18005</v>
      </c>
      <c r="O53" t="s">
        <v>17941</v>
      </c>
      <c r="P53" t="s">
        <v>17699</v>
      </c>
      <c r="Q53" t="s">
        <v>17700</v>
      </c>
      <c r="R53" t="s">
        <v>572</v>
      </c>
      <c r="S53" t="s">
        <v>18006</v>
      </c>
      <c r="T53" t="s">
        <v>18007</v>
      </c>
      <c r="U53" t="s">
        <v>17941</v>
      </c>
      <c r="V53" t="s">
        <v>17699</v>
      </c>
      <c r="W53" t="s">
        <v>586</v>
      </c>
      <c r="X53" t="s">
        <v>574</v>
      </c>
      <c r="Y53">
        <v>0</v>
      </c>
      <c r="Z53">
        <v>0</v>
      </c>
    </row>
    <row r="54" spans="2:26" x14ac:dyDescent="0.3">
      <c r="B54" t="s">
        <v>2831</v>
      </c>
      <c r="C54" t="s">
        <v>2831</v>
      </c>
      <c r="D54" t="s">
        <v>10300</v>
      </c>
      <c r="E54" t="s">
        <v>238</v>
      </c>
      <c r="F54">
        <v>2022</v>
      </c>
      <c r="G54" t="s">
        <v>2397</v>
      </c>
      <c r="H54" t="s">
        <v>18008</v>
      </c>
      <c r="I54" s="80">
        <v>44967</v>
      </c>
      <c r="J54" t="s">
        <v>571</v>
      </c>
      <c r="K54" t="s">
        <v>18009</v>
      </c>
      <c r="L54" s="81" t="s">
        <v>17822</v>
      </c>
      <c r="M54" t="s">
        <v>18010</v>
      </c>
      <c r="N54" t="s">
        <v>18011</v>
      </c>
      <c r="O54" t="s">
        <v>18012</v>
      </c>
      <c r="P54" t="s">
        <v>17699</v>
      </c>
      <c r="Q54" t="s">
        <v>17700</v>
      </c>
      <c r="R54" t="s">
        <v>572</v>
      </c>
      <c r="S54" t="s">
        <v>18013</v>
      </c>
      <c r="U54" t="s">
        <v>18012</v>
      </c>
      <c r="V54" t="s">
        <v>17699</v>
      </c>
      <c r="W54" t="s">
        <v>586</v>
      </c>
      <c r="X54" t="s">
        <v>576</v>
      </c>
      <c r="Y54">
        <v>0</v>
      </c>
      <c r="Z54">
        <v>0</v>
      </c>
    </row>
    <row r="55" spans="2:26" x14ac:dyDescent="0.3">
      <c r="B55" t="s">
        <v>2831</v>
      </c>
      <c r="C55" t="s">
        <v>2831</v>
      </c>
      <c r="D55" t="s">
        <v>7316</v>
      </c>
      <c r="E55" t="s">
        <v>238</v>
      </c>
      <c r="F55">
        <v>2020</v>
      </c>
      <c r="G55" t="s">
        <v>2395</v>
      </c>
      <c r="H55" t="s">
        <v>18014</v>
      </c>
      <c r="I55" s="80">
        <v>44959</v>
      </c>
      <c r="J55" t="s">
        <v>571</v>
      </c>
      <c r="K55" t="s">
        <v>18015</v>
      </c>
      <c r="L55" s="81" t="s">
        <v>18016</v>
      </c>
      <c r="M55" t="s">
        <v>18017</v>
      </c>
      <c r="N55" t="s">
        <v>17788</v>
      </c>
      <c r="O55" t="s">
        <v>17776</v>
      </c>
      <c r="P55" t="s">
        <v>17777</v>
      </c>
      <c r="Q55" t="s">
        <v>17700</v>
      </c>
      <c r="R55" t="s">
        <v>572</v>
      </c>
      <c r="S55" t="s">
        <v>18018</v>
      </c>
      <c r="T55" t="s">
        <v>17783</v>
      </c>
      <c r="U55" t="s">
        <v>17776</v>
      </c>
      <c r="V55" t="s">
        <v>17777</v>
      </c>
      <c r="W55" t="s">
        <v>586</v>
      </c>
      <c r="X55" t="s">
        <v>576</v>
      </c>
      <c r="Y55">
        <v>0</v>
      </c>
      <c r="Z55">
        <v>0</v>
      </c>
    </row>
    <row r="56" spans="2:26" x14ac:dyDescent="0.3">
      <c r="B56" t="s">
        <v>2831</v>
      </c>
      <c r="C56" t="s">
        <v>2831</v>
      </c>
      <c r="D56" t="s">
        <v>8106</v>
      </c>
      <c r="E56" t="s">
        <v>238</v>
      </c>
      <c r="F56">
        <v>2021</v>
      </c>
      <c r="G56" t="s">
        <v>2395</v>
      </c>
      <c r="H56" t="s">
        <v>18019</v>
      </c>
      <c r="I56" s="80">
        <v>44981</v>
      </c>
      <c r="J56" t="s">
        <v>571</v>
      </c>
      <c r="K56" t="s">
        <v>18020</v>
      </c>
      <c r="L56" s="81" t="s">
        <v>17822</v>
      </c>
      <c r="M56" t="s">
        <v>18021</v>
      </c>
      <c r="N56" t="s">
        <v>18022</v>
      </c>
      <c r="O56" t="s">
        <v>18023</v>
      </c>
      <c r="P56" t="s">
        <v>18022</v>
      </c>
      <c r="Q56" t="s">
        <v>17700</v>
      </c>
      <c r="R56" t="s">
        <v>572</v>
      </c>
      <c r="U56" t="s">
        <v>18023</v>
      </c>
      <c r="V56" t="s">
        <v>18024</v>
      </c>
      <c r="W56" t="s">
        <v>586</v>
      </c>
      <c r="X56" t="s">
        <v>578</v>
      </c>
      <c r="Y56">
        <v>0</v>
      </c>
      <c r="Z56">
        <v>0</v>
      </c>
    </row>
    <row r="57" spans="2:26" x14ac:dyDescent="0.3">
      <c r="B57" t="s">
        <v>2831</v>
      </c>
      <c r="C57" t="s">
        <v>2831</v>
      </c>
      <c r="D57" t="s">
        <v>8126</v>
      </c>
      <c r="E57" t="s">
        <v>238</v>
      </c>
      <c r="F57">
        <v>2014</v>
      </c>
      <c r="G57" t="s">
        <v>2395</v>
      </c>
      <c r="H57" t="s">
        <v>18025</v>
      </c>
      <c r="I57" s="80">
        <v>44982</v>
      </c>
      <c r="J57" t="s">
        <v>571</v>
      </c>
      <c r="K57" t="s">
        <v>18026</v>
      </c>
      <c r="L57" s="81" t="s">
        <v>18027</v>
      </c>
      <c r="M57" t="s">
        <v>18028</v>
      </c>
      <c r="N57" t="s">
        <v>18029</v>
      </c>
      <c r="O57" t="s">
        <v>17698</v>
      </c>
      <c r="P57" t="s">
        <v>17699</v>
      </c>
      <c r="Q57" t="s">
        <v>17700</v>
      </c>
      <c r="R57" t="s">
        <v>572</v>
      </c>
      <c r="S57" t="s">
        <v>18030</v>
      </c>
      <c r="T57" t="s">
        <v>17702</v>
      </c>
      <c r="U57" t="s">
        <v>17698</v>
      </c>
      <c r="V57" t="s">
        <v>17699</v>
      </c>
      <c r="W57" t="s">
        <v>586</v>
      </c>
      <c r="X57" t="s">
        <v>574</v>
      </c>
      <c r="Y57">
        <v>0</v>
      </c>
      <c r="Z57">
        <v>0</v>
      </c>
    </row>
    <row r="58" spans="2:26" x14ac:dyDescent="0.3">
      <c r="B58" t="s">
        <v>2831</v>
      </c>
      <c r="C58" t="s">
        <v>2831</v>
      </c>
      <c r="D58" t="s">
        <v>8114</v>
      </c>
      <c r="E58" t="s">
        <v>238</v>
      </c>
      <c r="F58">
        <v>2021</v>
      </c>
      <c r="G58" t="s">
        <v>2395</v>
      </c>
      <c r="H58" t="s">
        <v>18031</v>
      </c>
      <c r="I58" s="80">
        <v>44965</v>
      </c>
      <c r="J58" t="s">
        <v>571</v>
      </c>
      <c r="K58" t="s">
        <v>18032</v>
      </c>
      <c r="L58" s="81" t="s">
        <v>18033</v>
      </c>
      <c r="M58" t="s">
        <v>18034</v>
      </c>
      <c r="N58" t="s">
        <v>18035</v>
      </c>
      <c r="O58" t="s">
        <v>17983</v>
      </c>
      <c r="P58" t="s">
        <v>17699</v>
      </c>
      <c r="Q58" t="s">
        <v>17700</v>
      </c>
      <c r="R58" t="s">
        <v>572</v>
      </c>
      <c r="S58" t="s">
        <v>18036</v>
      </c>
      <c r="T58" t="s">
        <v>18037</v>
      </c>
      <c r="U58" t="s">
        <v>17983</v>
      </c>
      <c r="V58" t="s">
        <v>17699</v>
      </c>
      <c r="W58" t="s">
        <v>586</v>
      </c>
      <c r="X58" t="s">
        <v>574</v>
      </c>
      <c r="Y58">
        <v>0</v>
      </c>
      <c r="Z58">
        <v>0</v>
      </c>
    </row>
    <row r="59" spans="2:26" x14ac:dyDescent="0.3">
      <c r="B59" t="s">
        <v>2831</v>
      </c>
      <c r="C59" t="s">
        <v>2831</v>
      </c>
      <c r="D59" t="s">
        <v>9951</v>
      </c>
      <c r="E59" t="s">
        <v>249</v>
      </c>
      <c r="F59">
        <v>2021</v>
      </c>
      <c r="G59" t="s">
        <v>2397</v>
      </c>
      <c r="H59" t="s">
        <v>18038</v>
      </c>
      <c r="I59" s="80">
        <v>44960</v>
      </c>
      <c r="J59" t="s">
        <v>571</v>
      </c>
      <c r="K59" t="s">
        <v>2767</v>
      </c>
      <c r="L59" s="81" t="s">
        <v>18039</v>
      </c>
      <c r="M59" t="s">
        <v>18040</v>
      </c>
      <c r="N59" t="s">
        <v>18041</v>
      </c>
      <c r="O59" t="s">
        <v>17848</v>
      </c>
      <c r="P59" t="s">
        <v>17777</v>
      </c>
      <c r="Q59" t="s">
        <v>17700</v>
      </c>
      <c r="R59" t="s">
        <v>572</v>
      </c>
      <c r="U59" t="s">
        <v>17848</v>
      </c>
      <c r="V59" t="s">
        <v>17777</v>
      </c>
      <c r="W59" t="s">
        <v>586</v>
      </c>
      <c r="X59" t="s">
        <v>578</v>
      </c>
      <c r="Y59">
        <v>0</v>
      </c>
      <c r="Z59">
        <v>0</v>
      </c>
    </row>
    <row r="60" spans="2:26" x14ac:dyDescent="0.3">
      <c r="B60" t="s">
        <v>2831</v>
      </c>
      <c r="C60" t="s">
        <v>2831</v>
      </c>
      <c r="D60" t="s">
        <v>7773</v>
      </c>
      <c r="E60" t="s">
        <v>238</v>
      </c>
      <c r="F60">
        <v>2022</v>
      </c>
      <c r="G60" t="s">
        <v>2397</v>
      </c>
      <c r="H60" t="s">
        <v>18042</v>
      </c>
      <c r="I60" s="80">
        <v>44959</v>
      </c>
      <c r="J60" t="s">
        <v>571</v>
      </c>
      <c r="K60" t="s">
        <v>18043</v>
      </c>
      <c r="L60" s="81" t="s">
        <v>17822</v>
      </c>
      <c r="M60" t="s">
        <v>18044</v>
      </c>
      <c r="N60" t="s">
        <v>18045</v>
      </c>
      <c r="O60" t="s">
        <v>17983</v>
      </c>
      <c r="P60" t="s">
        <v>17699</v>
      </c>
      <c r="Q60" t="s">
        <v>17700</v>
      </c>
      <c r="R60" t="s">
        <v>572</v>
      </c>
      <c r="S60" t="s">
        <v>18046</v>
      </c>
      <c r="T60" t="s">
        <v>18047</v>
      </c>
      <c r="U60" t="s">
        <v>17983</v>
      </c>
      <c r="V60" t="s">
        <v>17699</v>
      </c>
      <c r="W60" t="s">
        <v>586</v>
      </c>
      <c r="X60" t="s">
        <v>574</v>
      </c>
      <c r="Y60">
        <v>0</v>
      </c>
      <c r="Z60">
        <v>0</v>
      </c>
    </row>
    <row r="61" spans="2:26" x14ac:dyDescent="0.3">
      <c r="B61" t="s">
        <v>2831</v>
      </c>
      <c r="C61" t="s">
        <v>2831</v>
      </c>
      <c r="D61" t="s">
        <v>10318</v>
      </c>
      <c r="E61" t="s">
        <v>238</v>
      </c>
      <c r="F61">
        <v>2011</v>
      </c>
      <c r="G61" t="s">
        <v>2401</v>
      </c>
      <c r="H61" t="s">
        <v>18048</v>
      </c>
      <c r="I61" s="80">
        <v>44975</v>
      </c>
      <c r="J61" t="s">
        <v>571</v>
      </c>
      <c r="K61" t="s">
        <v>18049</v>
      </c>
      <c r="L61" s="81" t="s">
        <v>18050</v>
      </c>
      <c r="M61" t="s">
        <v>18051</v>
      </c>
      <c r="N61" t="s">
        <v>18052</v>
      </c>
      <c r="O61" t="s">
        <v>18053</v>
      </c>
      <c r="P61" t="s">
        <v>2771</v>
      </c>
      <c r="Q61" t="s">
        <v>17974</v>
      </c>
      <c r="R61" t="s">
        <v>572</v>
      </c>
      <c r="S61" t="s">
        <v>18054</v>
      </c>
      <c r="U61" t="s">
        <v>18053</v>
      </c>
      <c r="V61" t="s">
        <v>2535</v>
      </c>
      <c r="W61" t="s">
        <v>2535</v>
      </c>
      <c r="X61" t="s">
        <v>576</v>
      </c>
      <c r="Y61">
        <v>0</v>
      </c>
      <c r="Z61">
        <v>0</v>
      </c>
    </row>
    <row r="62" spans="2:26" x14ac:dyDescent="0.3">
      <c r="B62" t="s">
        <v>2831</v>
      </c>
      <c r="C62" t="s">
        <v>2831</v>
      </c>
      <c r="D62" t="s">
        <v>10292</v>
      </c>
      <c r="E62" t="s">
        <v>238</v>
      </c>
      <c r="F62">
        <v>2021</v>
      </c>
      <c r="G62" t="s">
        <v>2397</v>
      </c>
      <c r="H62" t="s">
        <v>18055</v>
      </c>
      <c r="I62" s="80">
        <v>44985</v>
      </c>
      <c r="J62" t="s">
        <v>571</v>
      </c>
      <c r="K62" t="s">
        <v>18056</v>
      </c>
      <c r="L62" s="81" t="s">
        <v>17822</v>
      </c>
      <c r="M62" t="s">
        <v>18057</v>
      </c>
      <c r="N62" t="s">
        <v>18058</v>
      </c>
      <c r="O62" t="s">
        <v>18059</v>
      </c>
      <c r="P62" t="s">
        <v>17699</v>
      </c>
      <c r="Q62" t="s">
        <v>17700</v>
      </c>
      <c r="R62" t="s">
        <v>572</v>
      </c>
      <c r="T62" t="s">
        <v>18060</v>
      </c>
      <c r="U62" t="s">
        <v>18059</v>
      </c>
      <c r="V62" t="s">
        <v>17699</v>
      </c>
      <c r="W62" t="s">
        <v>586</v>
      </c>
      <c r="X62" t="s">
        <v>578</v>
      </c>
      <c r="Y62">
        <v>0</v>
      </c>
      <c r="Z62">
        <v>0</v>
      </c>
    </row>
    <row r="63" spans="2:26" x14ac:dyDescent="0.3">
      <c r="B63" t="s">
        <v>2831</v>
      </c>
      <c r="C63" t="s">
        <v>2831</v>
      </c>
      <c r="D63" t="s">
        <v>8401</v>
      </c>
      <c r="E63" t="s">
        <v>238</v>
      </c>
      <c r="F63">
        <v>2021</v>
      </c>
      <c r="G63" t="s">
        <v>2402</v>
      </c>
      <c r="H63" t="s">
        <v>18061</v>
      </c>
      <c r="I63" s="80">
        <v>44965</v>
      </c>
      <c r="J63" t="s">
        <v>571</v>
      </c>
      <c r="K63" t="s">
        <v>18062</v>
      </c>
      <c r="L63" s="81" t="s">
        <v>18063</v>
      </c>
      <c r="M63" t="s">
        <v>18064</v>
      </c>
      <c r="N63" t="s">
        <v>17788</v>
      </c>
      <c r="O63" t="s">
        <v>18065</v>
      </c>
      <c r="P63" t="s">
        <v>17699</v>
      </c>
      <c r="Q63" t="s">
        <v>17700</v>
      </c>
      <c r="R63" t="s">
        <v>572</v>
      </c>
      <c r="S63" t="s">
        <v>18066</v>
      </c>
      <c r="T63" t="s">
        <v>18067</v>
      </c>
      <c r="U63" t="s">
        <v>18065</v>
      </c>
      <c r="V63" t="s">
        <v>17699</v>
      </c>
      <c r="W63" t="s">
        <v>586</v>
      </c>
      <c r="X63" t="s">
        <v>574</v>
      </c>
      <c r="Y63">
        <v>0</v>
      </c>
      <c r="Z63">
        <v>0</v>
      </c>
    </row>
    <row r="64" spans="2:26" x14ac:dyDescent="0.3">
      <c r="B64" t="s">
        <v>2831</v>
      </c>
      <c r="C64" t="s">
        <v>2831</v>
      </c>
      <c r="D64" t="s">
        <v>8088</v>
      </c>
      <c r="E64" t="s">
        <v>238</v>
      </c>
      <c r="F64">
        <v>2020</v>
      </c>
      <c r="G64" t="s">
        <v>2395</v>
      </c>
      <c r="H64" t="s">
        <v>18068</v>
      </c>
      <c r="I64" s="80">
        <v>44984</v>
      </c>
      <c r="J64" t="s">
        <v>571</v>
      </c>
      <c r="K64" t="s">
        <v>18069</v>
      </c>
      <c r="L64" s="81" t="s">
        <v>18070</v>
      </c>
      <c r="M64" t="s">
        <v>18071</v>
      </c>
      <c r="N64" t="s">
        <v>18072</v>
      </c>
      <c r="O64" t="s">
        <v>18073</v>
      </c>
      <c r="P64" t="s">
        <v>17699</v>
      </c>
      <c r="Q64" t="s">
        <v>17700</v>
      </c>
      <c r="R64" t="s">
        <v>572</v>
      </c>
      <c r="U64" t="s">
        <v>18073</v>
      </c>
      <c r="V64" t="s">
        <v>17699</v>
      </c>
      <c r="W64" t="s">
        <v>586</v>
      </c>
      <c r="X64" t="s">
        <v>578</v>
      </c>
      <c r="Y64">
        <v>0</v>
      </c>
      <c r="Z64">
        <v>0</v>
      </c>
    </row>
    <row r="65" spans="2:26" x14ac:dyDescent="0.3">
      <c r="B65" t="s">
        <v>2831</v>
      </c>
      <c r="C65" t="s">
        <v>2831</v>
      </c>
      <c r="D65" t="s">
        <v>7560</v>
      </c>
      <c r="E65" t="s">
        <v>238</v>
      </c>
      <c r="F65">
        <v>2018</v>
      </c>
      <c r="G65" t="s">
        <v>2395</v>
      </c>
      <c r="H65" t="s">
        <v>18074</v>
      </c>
      <c r="I65" s="80">
        <v>44982</v>
      </c>
      <c r="J65" t="s">
        <v>571</v>
      </c>
      <c r="K65" t="s">
        <v>18075</v>
      </c>
      <c r="L65" s="81" t="s">
        <v>17886</v>
      </c>
      <c r="M65" t="s">
        <v>18076</v>
      </c>
      <c r="N65" t="s">
        <v>18077</v>
      </c>
      <c r="O65" t="s">
        <v>17733</v>
      </c>
      <c r="P65" t="s">
        <v>17777</v>
      </c>
      <c r="Q65" t="s">
        <v>17700</v>
      </c>
      <c r="R65" t="s">
        <v>572</v>
      </c>
      <c r="U65" t="s">
        <v>17733</v>
      </c>
      <c r="V65" t="s">
        <v>17699</v>
      </c>
      <c r="W65" t="s">
        <v>586</v>
      </c>
      <c r="X65" t="s">
        <v>578</v>
      </c>
      <c r="Y65">
        <v>0</v>
      </c>
      <c r="Z65">
        <v>0</v>
      </c>
    </row>
    <row r="66" spans="2:26" x14ac:dyDescent="0.3">
      <c r="B66" t="s">
        <v>2831</v>
      </c>
      <c r="C66" t="s">
        <v>2831</v>
      </c>
      <c r="D66" t="s">
        <v>9446</v>
      </c>
      <c r="E66" t="s">
        <v>249</v>
      </c>
      <c r="F66">
        <v>2019</v>
      </c>
      <c r="G66" t="s">
        <v>2414</v>
      </c>
      <c r="H66" t="s">
        <v>18078</v>
      </c>
      <c r="I66" s="80">
        <v>44972</v>
      </c>
      <c r="J66" t="s">
        <v>571</v>
      </c>
      <c r="K66" t="s">
        <v>18079</v>
      </c>
      <c r="L66" s="81" t="s">
        <v>17822</v>
      </c>
      <c r="M66" t="s">
        <v>18080</v>
      </c>
      <c r="N66" t="s">
        <v>18081</v>
      </c>
      <c r="O66" t="s">
        <v>18082</v>
      </c>
      <c r="P66" t="s">
        <v>2780</v>
      </c>
      <c r="Q66" t="s">
        <v>18083</v>
      </c>
      <c r="R66" t="s">
        <v>572</v>
      </c>
      <c r="S66" t="s">
        <v>18084</v>
      </c>
      <c r="U66" t="s">
        <v>18082</v>
      </c>
      <c r="V66" t="s">
        <v>2781</v>
      </c>
      <c r="W66" t="s">
        <v>2781</v>
      </c>
      <c r="X66" t="s">
        <v>574</v>
      </c>
      <c r="Y66">
        <v>0</v>
      </c>
      <c r="Z66">
        <v>0</v>
      </c>
    </row>
    <row r="67" spans="2:26" x14ac:dyDescent="0.3">
      <c r="B67" t="s">
        <v>2831</v>
      </c>
      <c r="C67" t="s">
        <v>2831</v>
      </c>
      <c r="D67" t="s">
        <v>10043</v>
      </c>
      <c r="E67" t="s">
        <v>249</v>
      </c>
      <c r="F67">
        <v>2022</v>
      </c>
      <c r="G67" t="s">
        <v>2395</v>
      </c>
      <c r="H67" t="s">
        <v>18085</v>
      </c>
      <c r="I67" s="80">
        <v>44977</v>
      </c>
      <c r="J67" t="s">
        <v>571</v>
      </c>
      <c r="K67" t="s">
        <v>18086</v>
      </c>
      <c r="L67" s="81" t="s">
        <v>17822</v>
      </c>
      <c r="M67" t="s">
        <v>18087</v>
      </c>
      <c r="N67" t="s">
        <v>17788</v>
      </c>
      <c r="O67" t="s">
        <v>18088</v>
      </c>
      <c r="P67" t="s">
        <v>18089</v>
      </c>
      <c r="Q67" t="s">
        <v>18090</v>
      </c>
      <c r="R67" t="s">
        <v>572</v>
      </c>
      <c r="T67" t="s">
        <v>18091</v>
      </c>
      <c r="U67" t="s">
        <v>18088</v>
      </c>
      <c r="V67" t="s">
        <v>18089</v>
      </c>
      <c r="W67" t="s">
        <v>581</v>
      </c>
      <c r="X67" t="s">
        <v>573</v>
      </c>
      <c r="Y67">
        <v>0</v>
      </c>
      <c r="Z67">
        <v>0</v>
      </c>
    </row>
    <row r="68" spans="2:26" x14ac:dyDescent="0.3">
      <c r="B68" t="s">
        <v>2831</v>
      </c>
      <c r="C68" t="s">
        <v>2831</v>
      </c>
      <c r="D68" t="s">
        <v>10640</v>
      </c>
      <c r="E68" t="s">
        <v>238</v>
      </c>
      <c r="F68">
        <v>2022</v>
      </c>
      <c r="G68" t="s">
        <v>2417</v>
      </c>
      <c r="H68" t="s">
        <v>18092</v>
      </c>
      <c r="I68" s="80">
        <v>44959</v>
      </c>
      <c r="J68" t="s">
        <v>571</v>
      </c>
      <c r="K68" t="s">
        <v>18093</v>
      </c>
      <c r="L68" s="81" t="s">
        <v>17822</v>
      </c>
      <c r="M68" t="s">
        <v>18094</v>
      </c>
      <c r="N68" t="s">
        <v>18095</v>
      </c>
      <c r="O68" t="s">
        <v>18096</v>
      </c>
      <c r="P68" t="s">
        <v>18097</v>
      </c>
      <c r="Q68" t="s">
        <v>17700</v>
      </c>
      <c r="R68" t="s">
        <v>572</v>
      </c>
      <c r="U68" t="s">
        <v>18096</v>
      </c>
      <c r="V68" t="s">
        <v>18098</v>
      </c>
      <c r="W68" t="s">
        <v>586</v>
      </c>
      <c r="X68" t="s">
        <v>578</v>
      </c>
      <c r="Y68">
        <v>0</v>
      </c>
      <c r="Z68">
        <v>0</v>
      </c>
    </row>
    <row r="69" spans="2:26" x14ac:dyDescent="0.3">
      <c r="B69" t="s">
        <v>2831</v>
      </c>
      <c r="C69" t="s">
        <v>2831</v>
      </c>
      <c r="D69" t="s">
        <v>8860</v>
      </c>
      <c r="E69" t="s">
        <v>238</v>
      </c>
      <c r="F69">
        <v>2017</v>
      </c>
      <c r="G69" t="s">
        <v>2409</v>
      </c>
      <c r="H69" t="s">
        <v>18099</v>
      </c>
      <c r="I69" s="80">
        <v>44974</v>
      </c>
      <c r="J69" t="s">
        <v>571</v>
      </c>
      <c r="K69" t="s">
        <v>18100</v>
      </c>
      <c r="L69" s="81" t="s">
        <v>17832</v>
      </c>
      <c r="M69" t="s">
        <v>18101</v>
      </c>
      <c r="N69" t="s">
        <v>18102</v>
      </c>
      <c r="O69" t="s">
        <v>18103</v>
      </c>
      <c r="P69" t="s">
        <v>17699</v>
      </c>
      <c r="Q69" t="s">
        <v>17700</v>
      </c>
      <c r="R69" t="s">
        <v>572</v>
      </c>
      <c r="S69" t="s">
        <v>18104</v>
      </c>
      <c r="T69" t="s">
        <v>18105</v>
      </c>
      <c r="U69" t="s">
        <v>18103</v>
      </c>
      <c r="V69" t="s">
        <v>17699</v>
      </c>
      <c r="W69" t="s">
        <v>586</v>
      </c>
      <c r="X69" t="s">
        <v>574</v>
      </c>
      <c r="Y69">
        <v>0</v>
      </c>
      <c r="Z69">
        <v>0</v>
      </c>
    </row>
    <row r="70" spans="2:26" x14ac:dyDescent="0.3">
      <c r="B70" t="s">
        <v>2831</v>
      </c>
      <c r="C70" t="s">
        <v>2831</v>
      </c>
      <c r="D70" t="s">
        <v>9526</v>
      </c>
      <c r="E70" t="s">
        <v>238</v>
      </c>
      <c r="F70">
        <v>2021</v>
      </c>
      <c r="G70" t="s">
        <v>2403</v>
      </c>
      <c r="H70" t="s">
        <v>18106</v>
      </c>
      <c r="I70" s="80">
        <v>44959</v>
      </c>
      <c r="J70" t="s">
        <v>571</v>
      </c>
      <c r="K70" t="s">
        <v>18107</v>
      </c>
      <c r="L70" s="81" t="s">
        <v>17832</v>
      </c>
      <c r="M70" t="s">
        <v>18108</v>
      </c>
      <c r="N70" t="s">
        <v>18109</v>
      </c>
      <c r="O70" t="s">
        <v>2774</v>
      </c>
      <c r="P70" t="s">
        <v>2772</v>
      </c>
      <c r="Q70" t="s">
        <v>18110</v>
      </c>
      <c r="R70" t="s">
        <v>572</v>
      </c>
      <c r="S70" t="s">
        <v>18111</v>
      </c>
      <c r="T70" t="s">
        <v>18112</v>
      </c>
      <c r="U70" t="s">
        <v>2774</v>
      </c>
      <c r="V70" t="s">
        <v>2789</v>
      </c>
      <c r="W70" t="s">
        <v>589</v>
      </c>
      <c r="X70" t="s">
        <v>574</v>
      </c>
      <c r="Y70">
        <v>0</v>
      </c>
      <c r="Z70">
        <v>0</v>
      </c>
    </row>
    <row r="71" spans="2:26" x14ac:dyDescent="0.3">
      <c r="B71" t="s">
        <v>2831</v>
      </c>
      <c r="C71" t="s">
        <v>2831</v>
      </c>
      <c r="D71" t="s">
        <v>8323</v>
      </c>
      <c r="E71" t="s">
        <v>238</v>
      </c>
      <c r="F71">
        <v>2019</v>
      </c>
      <c r="G71" t="s">
        <v>2401</v>
      </c>
      <c r="H71" t="s">
        <v>18113</v>
      </c>
      <c r="I71" s="80">
        <v>44966</v>
      </c>
      <c r="J71" t="s">
        <v>571</v>
      </c>
      <c r="K71" t="s">
        <v>18114</v>
      </c>
      <c r="L71" s="81" t="s">
        <v>17810</v>
      </c>
      <c r="M71" t="s">
        <v>18115</v>
      </c>
      <c r="N71" t="s">
        <v>18116</v>
      </c>
      <c r="O71" t="s">
        <v>18117</v>
      </c>
      <c r="P71" t="s">
        <v>17699</v>
      </c>
      <c r="Q71" t="s">
        <v>17700</v>
      </c>
      <c r="R71" t="s">
        <v>572</v>
      </c>
      <c r="U71" t="s">
        <v>18117</v>
      </c>
      <c r="V71" t="s">
        <v>17699</v>
      </c>
      <c r="W71" t="s">
        <v>586</v>
      </c>
      <c r="X71" t="s">
        <v>578</v>
      </c>
      <c r="Y71">
        <v>0</v>
      </c>
      <c r="Z71">
        <v>0</v>
      </c>
    </row>
    <row r="72" spans="2:26" x14ac:dyDescent="0.3">
      <c r="B72" t="s">
        <v>2831</v>
      </c>
      <c r="C72" t="s">
        <v>2831</v>
      </c>
      <c r="D72" t="s">
        <v>10083</v>
      </c>
      <c r="E72" t="s">
        <v>249</v>
      </c>
      <c r="F72">
        <v>2021</v>
      </c>
      <c r="G72" t="s">
        <v>2404</v>
      </c>
      <c r="H72" t="s">
        <v>18118</v>
      </c>
      <c r="I72" s="80">
        <v>44960</v>
      </c>
      <c r="J72" t="s">
        <v>571</v>
      </c>
      <c r="K72" t="s">
        <v>18119</v>
      </c>
      <c r="L72" s="81" t="s">
        <v>18120</v>
      </c>
      <c r="M72" t="s">
        <v>18040</v>
      </c>
      <c r="N72" t="s">
        <v>18041</v>
      </c>
      <c r="O72" t="s">
        <v>17848</v>
      </c>
      <c r="P72" t="s">
        <v>17777</v>
      </c>
      <c r="Q72" t="s">
        <v>17700</v>
      </c>
      <c r="R72" t="s">
        <v>572</v>
      </c>
      <c r="U72" t="s">
        <v>17848</v>
      </c>
      <c r="V72" t="s">
        <v>17777</v>
      </c>
      <c r="W72" t="s">
        <v>586</v>
      </c>
      <c r="X72" t="s">
        <v>578</v>
      </c>
      <c r="Y72">
        <v>0</v>
      </c>
      <c r="Z72">
        <v>0</v>
      </c>
    </row>
    <row r="73" spans="2:26" x14ac:dyDescent="0.3">
      <c r="B73" t="s">
        <v>2831</v>
      </c>
      <c r="C73" t="s">
        <v>2831</v>
      </c>
      <c r="D73" t="s">
        <v>8282</v>
      </c>
      <c r="E73" t="s">
        <v>238</v>
      </c>
      <c r="F73">
        <v>2019</v>
      </c>
      <c r="G73" t="s">
        <v>2402</v>
      </c>
      <c r="H73" t="s">
        <v>18121</v>
      </c>
      <c r="I73" s="80">
        <v>44981</v>
      </c>
      <c r="J73" t="s">
        <v>571</v>
      </c>
      <c r="K73" t="s">
        <v>18122</v>
      </c>
      <c r="L73" s="81" t="s">
        <v>18123</v>
      </c>
      <c r="M73" t="s">
        <v>18124</v>
      </c>
      <c r="N73" t="s">
        <v>18125</v>
      </c>
      <c r="O73" t="s">
        <v>18126</v>
      </c>
      <c r="P73" t="s">
        <v>2126</v>
      </c>
      <c r="Q73" t="s">
        <v>18127</v>
      </c>
      <c r="R73" t="s">
        <v>572</v>
      </c>
      <c r="T73" t="s">
        <v>18128</v>
      </c>
      <c r="U73" t="s">
        <v>18126</v>
      </c>
      <c r="V73" t="s">
        <v>2126</v>
      </c>
      <c r="W73" t="s">
        <v>582</v>
      </c>
      <c r="X73" t="s">
        <v>573</v>
      </c>
      <c r="Y73">
        <v>0</v>
      </c>
      <c r="Z73">
        <v>0</v>
      </c>
    </row>
    <row r="74" spans="2:26" x14ac:dyDescent="0.3">
      <c r="B74" t="s">
        <v>2831</v>
      </c>
      <c r="C74" t="s">
        <v>2831</v>
      </c>
      <c r="D74" t="s">
        <v>6400</v>
      </c>
      <c r="E74" t="s">
        <v>238</v>
      </c>
      <c r="F74">
        <v>2020</v>
      </c>
      <c r="G74" t="s">
        <v>2417</v>
      </c>
      <c r="H74" t="s">
        <v>18129</v>
      </c>
      <c r="I74" s="80">
        <v>44975</v>
      </c>
      <c r="J74" t="s">
        <v>571</v>
      </c>
      <c r="K74" t="s">
        <v>18130</v>
      </c>
      <c r="L74" s="81" t="s">
        <v>18131</v>
      </c>
      <c r="M74" t="s">
        <v>18132</v>
      </c>
      <c r="N74" t="s">
        <v>18133</v>
      </c>
      <c r="O74" t="s">
        <v>18134</v>
      </c>
      <c r="P74" t="s">
        <v>18135</v>
      </c>
      <c r="Q74" t="s">
        <v>17700</v>
      </c>
      <c r="R74" t="s">
        <v>572</v>
      </c>
      <c r="S74" t="s">
        <v>18136</v>
      </c>
      <c r="U74" t="s">
        <v>18134</v>
      </c>
      <c r="V74" t="s">
        <v>17777</v>
      </c>
      <c r="W74" t="s">
        <v>586</v>
      </c>
      <c r="X74" t="s">
        <v>574</v>
      </c>
      <c r="Y74">
        <v>0</v>
      </c>
      <c r="Z74">
        <v>0</v>
      </c>
    </row>
    <row r="75" spans="2:26" x14ac:dyDescent="0.3">
      <c r="B75" t="s">
        <v>2831</v>
      </c>
      <c r="C75" t="s">
        <v>2831</v>
      </c>
      <c r="D75" t="s">
        <v>7225</v>
      </c>
      <c r="E75" t="s">
        <v>238</v>
      </c>
      <c r="F75">
        <v>2022</v>
      </c>
      <c r="G75" t="s">
        <v>2418</v>
      </c>
      <c r="H75" t="s">
        <v>18137</v>
      </c>
      <c r="I75" s="80">
        <v>44977</v>
      </c>
      <c r="J75" t="s">
        <v>571</v>
      </c>
      <c r="K75" t="s">
        <v>18138</v>
      </c>
      <c r="L75" s="81" t="s">
        <v>18139</v>
      </c>
      <c r="M75" t="s">
        <v>18140</v>
      </c>
      <c r="N75" t="s">
        <v>18141</v>
      </c>
      <c r="O75" t="s">
        <v>18142</v>
      </c>
      <c r="P75" t="s">
        <v>18143</v>
      </c>
      <c r="Q75" t="s">
        <v>17700</v>
      </c>
      <c r="R75" t="s">
        <v>572</v>
      </c>
      <c r="U75" t="s">
        <v>18142</v>
      </c>
      <c r="V75" t="s">
        <v>18143</v>
      </c>
      <c r="W75" t="s">
        <v>586</v>
      </c>
      <c r="X75" t="s">
        <v>578</v>
      </c>
      <c r="Y75">
        <v>0</v>
      </c>
      <c r="Z75">
        <v>0</v>
      </c>
    </row>
    <row r="76" spans="2:26" x14ac:dyDescent="0.3">
      <c r="B76" t="s">
        <v>2831</v>
      </c>
      <c r="C76" t="s">
        <v>2831</v>
      </c>
      <c r="D76" t="s">
        <v>9454</v>
      </c>
      <c r="E76" t="s">
        <v>249</v>
      </c>
      <c r="F76">
        <v>2020</v>
      </c>
      <c r="G76" t="s">
        <v>2397</v>
      </c>
      <c r="H76" t="s">
        <v>18144</v>
      </c>
      <c r="I76" s="80">
        <v>44984</v>
      </c>
      <c r="J76" t="s">
        <v>571</v>
      </c>
      <c r="K76" t="s">
        <v>18145</v>
      </c>
      <c r="L76" s="81" t="s">
        <v>18146</v>
      </c>
      <c r="M76" t="s">
        <v>18040</v>
      </c>
      <c r="N76" t="s">
        <v>18041</v>
      </c>
      <c r="O76" t="s">
        <v>17848</v>
      </c>
      <c r="P76" t="s">
        <v>17777</v>
      </c>
      <c r="Q76" t="s">
        <v>17700</v>
      </c>
      <c r="R76" t="s">
        <v>572</v>
      </c>
      <c r="U76" t="s">
        <v>17848</v>
      </c>
      <c r="V76" t="s">
        <v>17777</v>
      </c>
      <c r="W76" t="s">
        <v>586</v>
      </c>
      <c r="X76" t="s">
        <v>578</v>
      </c>
      <c r="Y76">
        <v>0</v>
      </c>
      <c r="Z76">
        <v>0</v>
      </c>
    </row>
    <row r="77" spans="2:26" x14ac:dyDescent="0.3">
      <c r="B77" t="s">
        <v>2831</v>
      </c>
      <c r="C77" t="s">
        <v>2831</v>
      </c>
      <c r="D77" t="s">
        <v>10630</v>
      </c>
      <c r="E77" t="s">
        <v>249</v>
      </c>
      <c r="F77">
        <v>2019</v>
      </c>
      <c r="G77" t="s">
        <v>2414</v>
      </c>
      <c r="H77" t="s">
        <v>18147</v>
      </c>
      <c r="I77" s="80">
        <v>44978</v>
      </c>
      <c r="J77" t="s">
        <v>571</v>
      </c>
      <c r="K77" t="s">
        <v>18148</v>
      </c>
      <c r="L77" s="81" t="s">
        <v>18033</v>
      </c>
      <c r="M77" t="s">
        <v>18149</v>
      </c>
      <c r="N77" t="s">
        <v>18150</v>
      </c>
      <c r="O77" t="s">
        <v>18117</v>
      </c>
      <c r="P77" t="s">
        <v>17699</v>
      </c>
      <c r="Q77" t="s">
        <v>17700</v>
      </c>
      <c r="R77" t="s">
        <v>572</v>
      </c>
      <c r="U77" t="s">
        <v>18117</v>
      </c>
      <c r="V77" t="s">
        <v>17699</v>
      </c>
      <c r="W77" t="s">
        <v>586</v>
      </c>
      <c r="X77" t="s">
        <v>573</v>
      </c>
      <c r="Y77">
        <v>0</v>
      </c>
      <c r="Z77">
        <v>0</v>
      </c>
    </row>
    <row r="78" spans="2:26" x14ac:dyDescent="0.3">
      <c r="B78" t="s">
        <v>2831</v>
      </c>
      <c r="C78" t="s">
        <v>2831</v>
      </c>
      <c r="D78" t="s">
        <v>7397</v>
      </c>
      <c r="E78" t="s">
        <v>238</v>
      </c>
      <c r="F78">
        <v>2020</v>
      </c>
      <c r="G78" t="s">
        <v>17908</v>
      </c>
      <c r="H78" t="s">
        <v>18151</v>
      </c>
      <c r="I78" s="80">
        <v>44977</v>
      </c>
      <c r="J78" t="s">
        <v>571</v>
      </c>
      <c r="K78" t="s">
        <v>18152</v>
      </c>
      <c r="L78" s="81" t="s">
        <v>18153</v>
      </c>
      <c r="M78" t="s">
        <v>18154</v>
      </c>
      <c r="N78" t="s">
        <v>17788</v>
      </c>
      <c r="O78" t="s">
        <v>18155</v>
      </c>
      <c r="P78" t="s">
        <v>17874</v>
      </c>
      <c r="Q78" t="s">
        <v>17700</v>
      </c>
      <c r="R78" t="s">
        <v>572</v>
      </c>
      <c r="S78" t="s">
        <v>18156</v>
      </c>
      <c r="T78" t="s">
        <v>18157</v>
      </c>
      <c r="U78" t="s">
        <v>18155</v>
      </c>
      <c r="V78" t="s">
        <v>17874</v>
      </c>
      <c r="W78" t="s">
        <v>586</v>
      </c>
      <c r="X78" t="s">
        <v>17703</v>
      </c>
      <c r="Y78">
        <v>0</v>
      </c>
      <c r="Z78">
        <v>0</v>
      </c>
    </row>
    <row r="79" spans="2:26" x14ac:dyDescent="0.3">
      <c r="B79" t="s">
        <v>2831</v>
      </c>
      <c r="C79" t="s">
        <v>2831</v>
      </c>
      <c r="D79" t="s">
        <v>6449</v>
      </c>
      <c r="E79" t="s">
        <v>238</v>
      </c>
      <c r="F79">
        <v>2022</v>
      </c>
      <c r="G79" t="s">
        <v>17908</v>
      </c>
      <c r="H79" t="s">
        <v>18158</v>
      </c>
      <c r="I79" s="80">
        <v>44985</v>
      </c>
      <c r="J79" t="s">
        <v>571</v>
      </c>
      <c r="K79" t="s">
        <v>18159</v>
      </c>
      <c r="L79" s="81" t="s">
        <v>17822</v>
      </c>
      <c r="M79" t="s">
        <v>18160</v>
      </c>
      <c r="N79" t="s">
        <v>18161</v>
      </c>
      <c r="O79" t="s">
        <v>18162</v>
      </c>
      <c r="P79" t="s">
        <v>17699</v>
      </c>
      <c r="Q79" t="s">
        <v>17700</v>
      </c>
      <c r="R79" t="s">
        <v>572</v>
      </c>
      <c r="T79" t="s">
        <v>18163</v>
      </c>
      <c r="U79" t="s">
        <v>18162</v>
      </c>
      <c r="V79" t="s">
        <v>17699</v>
      </c>
      <c r="W79" t="s">
        <v>586</v>
      </c>
      <c r="X79" t="s">
        <v>578</v>
      </c>
      <c r="Y79">
        <v>0</v>
      </c>
      <c r="Z79">
        <v>0</v>
      </c>
    </row>
    <row r="80" spans="2:26" x14ac:dyDescent="0.3">
      <c r="B80" t="s">
        <v>2831</v>
      </c>
      <c r="C80" t="s">
        <v>2831</v>
      </c>
      <c r="D80" t="s">
        <v>8882</v>
      </c>
      <c r="E80" t="s">
        <v>238</v>
      </c>
      <c r="F80">
        <v>2017</v>
      </c>
      <c r="G80" t="s">
        <v>2409</v>
      </c>
      <c r="H80" t="s">
        <v>18164</v>
      </c>
      <c r="I80" s="80">
        <v>44968</v>
      </c>
      <c r="J80" t="s">
        <v>571</v>
      </c>
      <c r="K80" t="s">
        <v>18165</v>
      </c>
      <c r="L80" s="81" t="s">
        <v>18166</v>
      </c>
      <c r="M80" t="s">
        <v>18167</v>
      </c>
      <c r="N80" t="s">
        <v>18168</v>
      </c>
      <c r="O80" t="s">
        <v>18169</v>
      </c>
      <c r="P80" t="s">
        <v>18143</v>
      </c>
      <c r="Q80" t="s">
        <v>17700</v>
      </c>
      <c r="R80" t="s">
        <v>572</v>
      </c>
      <c r="S80" t="s">
        <v>18170</v>
      </c>
      <c r="T80" t="s">
        <v>18171</v>
      </c>
      <c r="U80" t="s">
        <v>18169</v>
      </c>
      <c r="V80" t="s">
        <v>18143</v>
      </c>
      <c r="W80" t="s">
        <v>586</v>
      </c>
      <c r="X80" t="s">
        <v>574</v>
      </c>
      <c r="Y80">
        <v>0</v>
      </c>
      <c r="Z80">
        <v>0</v>
      </c>
    </row>
    <row r="81" spans="2:26" x14ac:dyDescent="0.3">
      <c r="B81" t="s">
        <v>2831</v>
      </c>
      <c r="C81" t="s">
        <v>2831</v>
      </c>
      <c r="D81" t="s">
        <v>10513</v>
      </c>
      <c r="E81" t="s">
        <v>249</v>
      </c>
      <c r="F81">
        <v>2022</v>
      </c>
      <c r="G81" t="s">
        <v>2412</v>
      </c>
      <c r="H81" t="s">
        <v>18172</v>
      </c>
      <c r="I81" s="80">
        <v>44984</v>
      </c>
      <c r="J81" t="s">
        <v>571</v>
      </c>
      <c r="K81" t="s">
        <v>18173</v>
      </c>
      <c r="L81" s="81" t="s">
        <v>18174</v>
      </c>
      <c r="M81" t="s">
        <v>18040</v>
      </c>
      <c r="N81" t="s">
        <v>18041</v>
      </c>
      <c r="O81" t="s">
        <v>17848</v>
      </c>
      <c r="P81" t="s">
        <v>17777</v>
      </c>
      <c r="Q81" t="s">
        <v>17700</v>
      </c>
      <c r="R81" t="s">
        <v>572</v>
      </c>
      <c r="U81" t="s">
        <v>17848</v>
      </c>
      <c r="V81" t="s">
        <v>17777</v>
      </c>
      <c r="W81" t="s">
        <v>586</v>
      </c>
      <c r="X81" t="s">
        <v>578</v>
      </c>
      <c r="Y81">
        <v>0</v>
      </c>
      <c r="Z81">
        <v>0</v>
      </c>
    </row>
    <row r="82" spans="2:26" x14ac:dyDescent="0.3">
      <c r="B82" t="s">
        <v>2831</v>
      </c>
      <c r="C82" t="s">
        <v>2831</v>
      </c>
      <c r="D82" t="s">
        <v>8420</v>
      </c>
      <c r="E82" t="s">
        <v>238</v>
      </c>
      <c r="F82">
        <v>2019</v>
      </c>
      <c r="G82" t="s">
        <v>17908</v>
      </c>
      <c r="H82" t="s">
        <v>18175</v>
      </c>
      <c r="I82" s="80">
        <v>44959</v>
      </c>
      <c r="J82" t="s">
        <v>571</v>
      </c>
      <c r="K82" t="s">
        <v>18176</v>
      </c>
      <c r="L82" s="81" t="s">
        <v>17822</v>
      </c>
      <c r="M82" t="s">
        <v>18177</v>
      </c>
      <c r="N82" t="s">
        <v>18178</v>
      </c>
      <c r="O82" t="s">
        <v>17717</v>
      </c>
      <c r="P82" t="s">
        <v>17699</v>
      </c>
      <c r="Q82" t="s">
        <v>17700</v>
      </c>
      <c r="R82" t="s">
        <v>572</v>
      </c>
      <c r="S82" t="s">
        <v>18179</v>
      </c>
      <c r="T82" t="s">
        <v>18180</v>
      </c>
      <c r="U82" t="s">
        <v>17717</v>
      </c>
      <c r="V82" t="s">
        <v>17699</v>
      </c>
      <c r="W82" t="s">
        <v>586</v>
      </c>
      <c r="X82" t="s">
        <v>574</v>
      </c>
      <c r="Y82">
        <v>0</v>
      </c>
      <c r="Z82">
        <v>0</v>
      </c>
    </row>
    <row r="83" spans="2:26" x14ac:dyDescent="0.3">
      <c r="B83" t="s">
        <v>2831</v>
      </c>
      <c r="C83" t="s">
        <v>2831</v>
      </c>
      <c r="D83" t="s">
        <v>10298</v>
      </c>
      <c r="E83" t="s">
        <v>238</v>
      </c>
      <c r="F83">
        <v>2015</v>
      </c>
      <c r="G83" t="s">
        <v>2397</v>
      </c>
      <c r="H83" t="s">
        <v>18181</v>
      </c>
      <c r="I83" s="80">
        <v>44961</v>
      </c>
      <c r="J83" t="s">
        <v>571</v>
      </c>
      <c r="K83" t="s">
        <v>18182</v>
      </c>
      <c r="L83" s="81" t="s">
        <v>18183</v>
      </c>
      <c r="M83" t="s">
        <v>17731</v>
      </c>
      <c r="N83" t="s">
        <v>17732</v>
      </c>
      <c r="O83" t="s">
        <v>17733</v>
      </c>
      <c r="P83" t="s">
        <v>17699</v>
      </c>
      <c r="Q83" t="s">
        <v>17700</v>
      </c>
      <c r="R83" t="s">
        <v>572</v>
      </c>
      <c r="S83" t="s">
        <v>17734</v>
      </c>
      <c r="T83" t="s">
        <v>17735</v>
      </c>
      <c r="U83" t="s">
        <v>17733</v>
      </c>
      <c r="V83" t="s">
        <v>17699</v>
      </c>
      <c r="W83" t="s">
        <v>586</v>
      </c>
      <c r="X83" t="s">
        <v>574</v>
      </c>
      <c r="Y83">
        <v>0</v>
      </c>
      <c r="Z83">
        <v>0</v>
      </c>
    </row>
    <row r="84" spans="2:26" x14ac:dyDescent="0.3">
      <c r="B84" t="s">
        <v>2831</v>
      </c>
      <c r="C84" t="s">
        <v>2831</v>
      </c>
      <c r="D84" t="s">
        <v>7588</v>
      </c>
      <c r="E84" t="s">
        <v>238</v>
      </c>
      <c r="F84">
        <v>2019</v>
      </c>
      <c r="G84" t="s">
        <v>2395</v>
      </c>
      <c r="H84" t="s">
        <v>18184</v>
      </c>
      <c r="I84" s="80">
        <v>44977</v>
      </c>
      <c r="J84" t="s">
        <v>571</v>
      </c>
      <c r="K84" t="s">
        <v>18185</v>
      </c>
      <c r="L84" s="81" t="s">
        <v>18186</v>
      </c>
      <c r="M84" t="s">
        <v>18187</v>
      </c>
      <c r="N84" t="s">
        <v>18041</v>
      </c>
      <c r="O84" t="s">
        <v>17848</v>
      </c>
      <c r="P84" t="s">
        <v>17777</v>
      </c>
      <c r="Q84" t="s">
        <v>17700</v>
      </c>
      <c r="R84" t="s">
        <v>572</v>
      </c>
      <c r="U84" t="s">
        <v>17848</v>
      </c>
      <c r="V84" t="s">
        <v>17777</v>
      </c>
      <c r="W84" t="s">
        <v>586</v>
      </c>
      <c r="X84" t="s">
        <v>578</v>
      </c>
      <c r="Y84">
        <v>0</v>
      </c>
      <c r="Z84">
        <v>0</v>
      </c>
    </row>
    <row r="85" spans="2:26" x14ac:dyDescent="0.3">
      <c r="B85" t="s">
        <v>2831</v>
      </c>
      <c r="C85" t="s">
        <v>2831</v>
      </c>
      <c r="D85" t="s">
        <v>8697</v>
      </c>
      <c r="E85" t="s">
        <v>249</v>
      </c>
      <c r="F85">
        <v>2019</v>
      </c>
      <c r="G85" t="s">
        <v>2400</v>
      </c>
      <c r="H85" t="s">
        <v>18188</v>
      </c>
      <c r="I85" s="80">
        <v>44959</v>
      </c>
      <c r="J85" t="s">
        <v>571</v>
      </c>
      <c r="K85" t="s">
        <v>18189</v>
      </c>
      <c r="L85" s="81" t="s">
        <v>17810</v>
      </c>
      <c r="M85" t="s">
        <v>18190</v>
      </c>
      <c r="N85" t="s">
        <v>18191</v>
      </c>
      <c r="O85" t="s">
        <v>17776</v>
      </c>
      <c r="P85" t="s">
        <v>17777</v>
      </c>
      <c r="Q85" t="s">
        <v>17700</v>
      </c>
      <c r="R85" t="s">
        <v>572</v>
      </c>
      <c r="U85" t="s">
        <v>17776</v>
      </c>
      <c r="V85" t="s">
        <v>17777</v>
      </c>
      <c r="W85" t="s">
        <v>586</v>
      </c>
      <c r="X85" t="s">
        <v>578</v>
      </c>
      <c r="Y85">
        <v>0</v>
      </c>
      <c r="Z85">
        <v>0</v>
      </c>
    </row>
    <row r="86" spans="2:26" x14ac:dyDescent="0.3">
      <c r="B86" t="s">
        <v>2831</v>
      </c>
      <c r="C86" t="s">
        <v>2831</v>
      </c>
      <c r="D86" t="s">
        <v>8331</v>
      </c>
      <c r="E86" t="s">
        <v>238</v>
      </c>
      <c r="F86">
        <v>2017</v>
      </c>
      <c r="G86" t="s">
        <v>2395</v>
      </c>
      <c r="H86" t="s">
        <v>18192</v>
      </c>
      <c r="I86" s="80">
        <v>44960</v>
      </c>
      <c r="J86" t="s">
        <v>571</v>
      </c>
      <c r="K86" t="s">
        <v>18193</v>
      </c>
      <c r="L86" s="81" t="s">
        <v>18153</v>
      </c>
      <c r="M86" t="s">
        <v>18194</v>
      </c>
      <c r="N86" t="s">
        <v>17708</v>
      </c>
      <c r="O86" t="s">
        <v>17709</v>
      </c>
      <c r="P86" t="s">
        <v>17710</v>
      </c>
      <c r="Q86" t="s">
        <v>17700</v>
      </c>
      <c r="R86" t="s">
        <v>572</v>
      </c>
      <c r="S86" t="s">
        <v>18195</v>
      </c>
      <c r="T86" t="s">
        <v>17712</v>
      </c>
      <c r="U86" t="s">
        <v>17709</v>
      </c>
      <c r="V86" t="s">
        <v>17710</v>
      </c>
      <c r="W86" t="s">
        <v>586</v>
      </c>
      <c r="X86" t="s">
        <v>574</v>
      </c>
      <c r="Y86">
        <v>0</v>
      </c>
      <c r="Z86">
        <v>0</v>
      </c>
    </row>
    <row r="87" spans="2:26" x14ac:dyDescent="0.3">
      <c r="B87" t="s">
        <v>2831</v>
      </c>
      <c r="C87" t="s">
        <v>2831</v>
      </c>
      <c r="D87" t="s">
        <v>7272</v>
      </c>
      <c r="E87" t="s">
        <v>238</v>
      </c>
      <c r="F87">
        <v>2023</v>
      </c>
      <c r="G87" t="s">
        <v>2399</v>
      </c>
      <c r="H87" t="s">
        <v>18196</v>
      </c>
      <c r="I87" s="80">
        <v>44970</v>
      </c>
      <c r="J87" t="s">
        <v>571</v>
      </c>
      <c r="K87" t="s">
        <v>18197</v>
      </c>
      <c r="L87" s="81" t="s">
        <v>17822</v>
      </c>
      <c r="M87" t="s">
        <v>18198</v>
      </c>
      <c r="N87" t="s">
        <v>18035</v>
      </c>
      <c r="O87" t="s">
        <v>18199</v>
      </c>
      <c r="P87" t="s">
        <v>17699</v>
      </c>
      <c r="Q87" t="s">
        <v>17700</v>
      </c>
      <c r="R87" t="s">
        <v>572</v>
      </c>
      <c r="S87" t="s">
        <v>18036</v>
      </c>
      <c r="T87" t="s">
        <v>18037</v>
      </c>
      <c r="U87" t="s">
        <v>18199</v>
      </c>
      <c r="V87" t="s">
        <v>17699</v>
      </c>
      <c r="W87" t="s">
        <v>586</v>
      </c>
      <c r="X87" t="s">
        <v>574</v>
      </c>
      <c r="Y87">
        <v>0</v>
      </c>
      <c r="Z87">
        <v>0</v>
      </c>
    </row>
    <row r="88" spans="2:26" x14ac:dyDescent="0.3">
      <c r="B88" t="s">
        <v>2831</v>
      </c>
      <c r="C88" t="s">
        <v>2831</v>
      </c>
      <c r="D88" t="s">
        <v>8745</v>
      </c>
      <c r="E88" t="s">
        <v>249</v>
      </c>
      <c r="F88">
        <v>2018</v>
      </c>
      <c r="G88" t="s">
        <v>2419</v>
      </c>
      <c r="H88" t="s">
        <v>18200</v>
      </c>
      <c r="I88" s="80">
        <v>44972</v>
      </c>
      <c r="J88" t="s">
        <v>571</v>
      </c>
      <c r="K88" t="s">
        <v>18201</v>
      </c>
      <c r="L88" s="81" t="s">
        <v>18202</v>
      </c>
      <c r="M88" t="s">
        <v>18203</v>
      </c>
      <c r="N88" t="s">
        <v>18204</v>
      </c>
      <c r="O88" t="s">
        <v>18205</v>
      </c>
      <c r="P88" t="s">
        <v>17866</v>
      </c>
      <c r="Q88" t="s">
        <v>17700</v>
      </c>
      <c r="R88" t="s">
        <v>572</v>
      </c>
      <c r="U88" t="s">
        <v>18205</v>
      </c>
      <c r="V88" t="s">
        <v>17867</v>
      </c>
      <c r="W88" t="s">
        <v>586</v>
      </c>
      <c r="X88" t="s">
        <v>579</v>
      </c>
      <c r="Y88">
        <v>0</v>
      </c>
      <c r="Z88">
        <v>0</v>
      </c>
    </row>
    <row r="89" spans="2:26" x14ac:dyDescent="0.3">
      <c r="B89" t="s">
        <v>2831</v>
      </c>
      <c r="C89" t="s">
        <v>2831</v>
      </c>
      <c r="D89" t="s">
        <v>10577</v>
      </c>
      <c r="E89" t="s">
        <v>249</v>
      </c>
      <c r="F89">
        <v>2021</v>
      </c>
      <c r="G89" t="s">
        <v>2411</v>
      </c>
      <c r="H89" t="s">
        <v>18206</v>
      </c>
      <c r="I89" s="80">
        <v>44971</v>
      </c>
      <c r="J89" t="s">
        <v>571</v>
      </c>
      <c r="K89" t="s">
        <v>18207</v>
      </c>
      <c r="L89" s="81" t="s">
        <v>17810</v>
      </c>
      <c r="M89" t="s">
        <v>18208</v>
      </c>
      <c r="N89" t="s">
        <v>18209</v>
      </c>
      <c r="O89" t="s">
        <v>18210</v>
      </c>
      <c r="P89" t="s">
        <v>18143</v>
      </c>
      <c r="Q89" t="s">
        <v>17700</v>
      </c>
      <c r="R89" t="s">
        <v>572</v>
      </c>
      <c r="S89" t="s">
        <v>18211</v>
      </c>
      <c r="T89" t="s">
        <v>18212</v>
      </c>
      <c r="U89" t="s">
        <v>18210</v>
      </c>
      <c r="V89" t="s">
        <v>18143</v>
      </c>
      <c r="W89" t="s">
        <v>586</v>
      </c>
      <c r="X89" t="s">
        <v>574</v>
      </c>
      <c r="Y89">
        <v>0</v>
      </c>
      <c r="Z89">
        <v>0</v>
      </c>
    </row>
    <row r="90" spans="2:26" x14ac:dyDescent="0.3">
      <c r="B90" t="s">
        <v>2831</v>
      </c>
      <c r="C90" t="s">
        <v>2831</v>
      </c>
      <c r="D90" t="s">
        <v>8266</v>
      </c>
      <c r="E90" t="s">
        <v>238</v>
      </c>
      <c r="F90">
        <v>2022</v>
      </c>
      <c r="G90" t="s">
        <v>2399</v>
      </c>
      <c r="H90" t="s">
        <v>18213</v>
      </c>
      <c r="I90" s="80">
        <v>44966</v>
      </c>
      <c r="J90" t="s">
        <v>571</v>
      </c>
      <c r="K90" t="s">
        <v>18214</v>
      </c>
      <c r="L90" s="81" t="s">
        <v>18215</v>
      </c>
      <c r="M90" t="s">
        <v>18216</v>
      </c>
      <c r="N90" t="s">
        <v>17788</v>
      </c>
      <c r="O90" t="s">
        <v>17789</v>
      </c>
      <c r="P90" t="s">
        <v>17790</v>
      </c>
      <c r="Q90" t="s">
        <v>17700</v>
      </c>
      <c r="R90" t="s">
        <v>572</v>
      </c>
      <c r="S90" t="s">
        <v>18217</v>
      </c>
      <c r="T90" t="s">
        <v>17792</v>
      </c>
      <c r="U90" t="s">
        <v>17789</v>
      </c>
      <c r="V90" t="s">
        <v>17790</v>
      </c>
      <c r="W90" t="s">
        <v>586</v>
      </c>
      <c r="X90" t="s">
        <v>17703</v>
      </c>
      <c r="Y90">
        <v>0</v>
      </c>
      <c r="Z90">
        <v>0</v>
      </c>
    </row>
    <row r="91" spans="2:26" x14ac:dyDescent="0.3">
      <c r="B91" t="s">
        <v>2831</v>
      </c>
      <c r="C91" t="s">
        <v>2831</v>
      </c>
      <c r="D91" t="s">
        <v>7874</v>
      </c>
      <c r="E91" t="s">
        <v>238</v>
      </c>
      <c r="F91">
        <v>2018</v>
      </c>
      <c r="G91" t="s">
        <v>2411</v>
      </c>
      <c r="H91" t="s">
        <v>18218</v>
      </c>
      <c r="I91" s="80">
        <v>44961</v>
      </c>
      <c r="J91" t="s">
        <v>571</v>
      </c>
      <c r="K91" t="s">
        <v>18219</v>
      </c>
      <c r="L91" s="81" t="s">
        <v>18220</v>
      </c>
      <c r="M91" t="s">
        <v>18221</v>
      </c>
      <c r="N91" t="s">
        <v>18222</v>
      </c>
      <c r="O91" t="s">
        <v>17725</v>
      </c>
      <c r="P91" t="s">
        <v>17699</v>
      </c>
      <c r="Q91" t="s">
        <v>17700</v>
      </c>
      <c r="R91" t="s">
        <v>572</v>
      </c>
      <c r="S91" t="s">
        <v>18223</v>
      </c>
      <c r="T91" t="s">
        <v>18224</v>
      </c>
      <c r="U91" t="s">
        <v>17725</v>
      </c>
      <c r="V91" t="s">
        <v>17699</v>
      </c>
      <c r="W91" t="s">
        <v>586</v>
      </c>
      <c r="X91" t="s">
        <v>574</v>
      </c>
      <c r="Y91">
        <v>0</v>
      </c>
      <c r="Z91">
        <v>0</v>
      </c>
    </row>
    <row r="92" spans="2:26" x14ac:dyDescent="0.3">
      <c r="B92" t="s">
        <v>2831</v>
      </c>
      <c r="C92" t="s">
        <v>2831</v>
      </c>
      <c r="D92" t="s">
        <v>6657</v>
      </c>
      <c r="E92" t="s">
        <v>249</v>
      </c>
      <c r="F92">
        <v>2021</v>
      </c>
      <c r="G92" t="s">
        <v>2414</v>
      </c>
      <c r="H92" t="s">
        <v>18225</v>
      </c>
      <c r="I92" s="80">
        <v>44966</v>
      </c>
      <c r="J92" t="s">
        <v>571</v>
      </c>
      <c r="K92" t="s">
        <v>18226</v>
      </c>
      <c r="L92" s="81" t="s">
        <v>17886</v>
      </c>
      <c r="M92" t="s">
        <v>18227</v>
      </c>
      <c r="N92" t="s">
        <v>18228</v>
      </c>
      <c r="O92" t="s">
        <v>18229</v>
      </c>
      <c r="P92" t="s">
        <v>18230</v>
      </c>
      <c r="Q92" t="s">
        <v>2415</v>
      </c>
      <c r="R92" t="s">
        <v>572</v>
      </c>
      <c r="S92" t="s">
        <v>18231</v>
      </c>
      <c r="T92" t="s">
        <v>18232</v>
      </c>
      <c r="U92" t="s">
        <v>18229</v>
      </c>
      <c r="V92" t="s">
        <v>18230</v>
      </c>
      <c r="W92" t="s">
        <v>2528</v>
      </c>
      <c r="X92" t="s">
        <v>574</v>
      </c>
      <c r="Y92">
        <v>0</v>
      </c>
      <c r="Z92">
        <v>0</v>
      </c>
    </row>
    <row r="93" spans="2:26" x14ac:dyDescent="0.3">
      <c r="B93" t="s">
        <v>2831</v>
      </c>
      <c r="C93" t="s">
        <v>2831</v>
      </c>
      <c r="D93" t="s">
        <v>10208</v>
      </c>
      <c r="E93" t="s">
        <v>249</v>
      </c>
      <c r="F93">
        <v>2017</v>
      </c>
      <c r="G93" t="s">
        <v>2418</v>
      </c>
      <c r="H93" t="s">
        <v>18233</v>
      </c>
      <c r="I93" s="80">
        <v>44967</v>
      </c>
      <c r="J93" t="s">
        <v>571</v>
      </c>
      <c r="K93" t="s">
        <v>18234</v>
      </c>
      <c r="L93" s="81" t="s">
        <v>18235</v>
      </c>
      <c r="M93" t="s">
        <v>18236</v>
      </c>
      <c r="N93" t="s">
        <v>18237</v>
      </c>
      <c r="O93" t="s">
        <v>18238</v>
      </c>
      <c r="P93" t="s">
        <v>18239</v>
      </c>
      <c r="Q93" t="s">
        <v>17700</v>
      </c>
      <c r="R93" t="s">
        <v>572</v>
      </c>
      <c r="U93" t="s">
        <v>18238</v>
      </c>
      <c r="V93" t="s">
        <v>18024</v>
      </c>
      <c r="W93" t="s">
        <v>586</v>
      </c>
      <c r="X93" t="s">
        <v>578</v>
      </c>
      <c r="Y93">
        <v>0</v>
      </c>
      <c r="Z93">
        <v>0</v>
      </c>
    </row>
    <row r="94" spans="2:26" x14ac:dyDescent="0.3">
      <c r="B94" t="s">
        <v>2831</v>
      </c>
      <c r="C94" t="s">
        <v>2831</v>
      </c>
      <c r="D94" t="s">
        <v>7217</v>
      </c>
      <c r="E94" t="s">
        <v>238</v>
      </c>
      <c r="F94">
        <v>2022</v>
      </c>
      <c r="G94" t="s">
        <v>2409</v>
      </c>
      <c r="H94" t="s">
        <v>18240</v>
      </c>
      <c r="I94" s="80">
        <v>44968</v>
      </c>
      <c r="J94" t="s">
        <v>571</v>
      </c>
      <c r="K94" t="s">
        <v>18241</v>
      </c>
      <c r="L94" s="81" t="s">
        <v>18215</v>
      </c>
      <c r="M94" t="s">
        <v>18242</v>
      </c>
      <c r="N94" t="s">
        <v>18243</v>
      </c>
      <c r="O94" t="s">
        <v>17725</v>
      </c>
      <c r="P94" t="s">
        <v>17699</v>
      </c>
      <c r="Q94" t="s">
        <v>17700</v>
      </c>
      <c r="R94" t="s">
        <v>572</v>
      </c>
      <c r="S94" t="s">
        <v>18244</v>
      </c>
      <c r="T94" t="s">
        <v>18245</v>
      </c>
      <c r="U94" t="s">
        <v>17725</v>
      </c>
      <c r="V94" t="s">
        <v>17699</v>
      </c>
      <c r="W94" t="s">
        <v>586</v>
      </c>
      <c r="X94" t="s">
        <v>574</v>
      </c>
      <c r="Y94">
        <v>0</v>
      </c>
      <c r="Z94">
        <v>0</v>
      </c>
    </row>
    <row r="95" spans="2:26" x14ac:dyDescent="0.3">
      <c r="B95" t="s">
        <v>2831</v>
      </c>
      <c r="C95" t="s">
        <v>2831</v>
      </c>
      <c r="D95" t="s">
        <v>7624</v>
      </c>
      <c r="E95" t="s">
        <v>249</v>
      </c>
      <c r="F95">
        <v>2017</v>
      </c>
      <c r="G95" t="s">
        <v>2410</v>
      </c>
      <c r="H95" t="s">
        <v>18246</v>
      </c>
      <c r="I95" s="80">
        <v>44985</v>
      </c>
      <c r="J95" t="s">
        <v>571</v>
      </c>
      <c r="K95" t="s">
        <v>18247</v>
      </c>
      <c r="L95" s="81" t="s">
        <v>17822</v>
      </c>
      <c r="M95" t="s">
        <v>18248</v>
      </c>
      <c r="N95" t="s">
        <v>18249</v>
      </c>
      <c r="O95" t="s">
        <v>17789</v>
      </c>
      <c r="P95" t="s">
        <v>17790</v>
      </c>
      <c r="Q95" t="s">
        <v>17700</v>
      </c>
      <c r="R95" t="s">
        <v>572</v>
      </c>
      <c r="U95" t="s">
        <v>17789</v>
      </c>
      <c r="V95" t="s">
        <v>17790</v>
      </c>
      <c r="W95" t="s">
        <v>586</v>
      </c>
      <c r="X95" t="s">
        <v>578</v>
      </c>
      <c r="Y95">
        <v>0</v>
      </c>
      <c r="Z95">
        <v>0</v>
      </c>
    </row>
    <row r="96" spans="2:26" x14ac:dyDescent="0.3">
      <c r="B96" t="s">
        <v>2831</v>
      </c>
      <c r="C96" t="s">
        <v>2831</v>
      </c>
      <c r="D96" t="s">
        <v>8143</v>
      </c>
      <c r="E96" t="s">
        <v>238</v>
      </c>
      <c r="F96">
        <v>2021</v>
      </c>
      <c r="G96" t="s">
        <v>2418</v>
      </c>
      <c r="H96" t="s">
        <v>18250</v>
      </c>
      <c r="I96" s="80">
        <v>44973</v>
      </c>
      <c r="J96" t="s">
        <v>571</v>
      </c>
      <c r="K96" t="s">
        <v>18251</v>
      </c>
      <c r="L96" s="81" t="s">
        <v>17822</v>
      </c>
      <c r="M96" t="s">
        <v>18252</v>
      </c>
      <c r="N96" t="s">
        <v>18253</v>
      </c>
      <c r="O96" t="s">
        <v>18254</v>
      </c>
      <c r="P96" t="s">
        <v>18143</v>
      </c>
      <c r="Q96" t="s">
        <v>17700</v>
      </c>
      <c r="R96" t="s">
        <v>572</v>
      </c>
      <c r="T96" t="s">
        <v>18255</v>
      </c>
      <c r="U96" t="s">
        <v>18254</v>
      </c>
      <c r="V96" t="s">
        <v>18143</v>
      </c>
      <c r="W96" t="s">
        <v>586</v>
      </c>
      <c r="X96" t="s">
        <v>578</v>
      </c>
      <c r="Y96">
        <v>0</v>
      </c>
      <c r="Z96">
        <v>0</v>
      </c>
    </row>
    <row r="97" spans="2:26" x14ac:dyDescent="0.3">
      <c r="B97" t="s">
        <v>2831</v>
      </c>
      <c r="C97" t="s">
        <v>2831</v>
      </c>
      <c r="D97" t="s">
        <v>9389</v>
      </c>
      <c r="E97" t="s">
        <v>249</v>
      </c>
      <c r="F97">
        <v>2021</v>
      </c>
      <c r="G97" t="s">
        <v>2395</v>
      </c>
      <c r="H97" t="s">
        <v>18256</v>
      </c>
      <c r="I97" s="80">
        <v>44977</v>
      </c>
      <c r="J97" t="s">
        <v>571</v>
      </c>
      <c r="K97" t="s">
        <v>18257</v>
      </c>
      <c r="L97" s="81" t="s">
        <v>17964</v>
      </c>
      <c r="M97" t="s">
        <v>18258</v>
      </c>
      <c r="N97" t="s">
        <v>18259</v>
      </c>
      <c r="O97" t="s">
        <v>18260</v>
      </c>
      <c r="P97" t="s">
        <v>18261</v>
      </c>
      <c r="Q97" t="s">
        <v>17700</v>
      </c>
      <c r="R97" t="s">
        <v>572</v>
      </c>
      <c r="S97" t="s">
        <v>18262</v>
      </c>
      <c r="T97" t="s">
        <v>18263</v>
      </c>
      <c r="U97" t="s">
        <v>18260</v>
      </c>
      <c r="V97" t="s">
        <v>18264</v>
      </c>
      <c r="W97" t="s">
        <v>586</v>
      </c>
      <c r="X97" t="s">
        <v>17703</v>
      </c>
      <c r="Y97">
        <v>0</v>
      </c>
      <c r="Z97">
        <v>0</v>
      </c>
    </row>
    <row r="98" spans="2:26" x14ac:dyDescent="0.3">
      <c r="B98" t="s">
        <v>2831</v>
      </c>
      <c r="C98" t="s">
        <v>2831</v>
      </c>
      <c r="D98" t="s">
        <v>8440</v>
      </c>
      <c r="E98" t="s">
        <v>238</v>
      </c>
      <c r="F98">
        <v>2017</v>
      </c>
      <c r="G98" t="s">
        <v>2407</v>
      </c>
      <c r="H98" t="s">
        <v>18265</v>
      </c>
      <c r="I98" s="80">
        <v>44984</v>
      </c>
      <c r="J98" t="s">
        <v>571</v>
      </c>
      <c r="K98" t="s">
        <v>18266</v>
      </c>
      <c r="L98" s="81" t="s">
        <v>18267</v>
      </c>
      <c r="M98" t="s">
        <v>18268</v>
      </c>
      <c r="N98" t="s">
        <v>18269</v>
      </c>
      <c r="O98" t="s">
        <v>17983</v>
      </c>
      <c r="P98" t="s">
        <v>17699</v>
      </c>
      <c r="Q98" t="s">
        <v>17700</v>
      </c>
      <c r="R98" t="s">
        <v>572</v>
      </c>
      <c r="S98" t="s">
        <v>18270</v>
      </c>
      <c r="T98" t="s">
        <v>18271</v>
      </c>
      <c r="U98" t="s">
        <v>17983</v>
      </c>
      <c r="V98" t="s">
        <v>17699</v>
      </c>
      <c r="W98" t="s">
        <v>586</v>
      </c>
      <c r="X98" t="s">
        <v>574</v>
      </c>
      <c r="Y98">
        <v>0</v>
      </c>
      <c r="Z98">
        <v>0</v>
      </c>
    </row>
    <row r="99" spans="2:26" x14ac:dyDescent="0.3">
      <c r="B99" t="s">
        <v>2831</v>
      </c>
      <c r="C99" t="s">
        <v>2831</v>
      </c>
      <c r="D99" t="s">
        <v>7444</v>
      </c>
      <c r="E99" t="s">
        <v>249</v>
      </c>
      <c r="F99">
        <v>2021</v>
      </c>
      <c r="G99" t="s">
        <v>2418</v>
      </c>
      <c r="H99" t="s">
        <v>18272</v>
      </c>
      <c r="I99" s="80">
        <v>44960</v>
      </c>
      <c r="J99" t="s">
        <v>571</v>
      </c>
      <c r="K99" t="s">
        <v>18273</v>
      </c>
      <c r="L99" s="81" t="s">
        <v>18274</v>
      </c>
      <c r="M99" t="s">
        <v>18275</v>
      </c>
      <c r="N99" t="s">
        <v>18276</v>
      </c>
      <c r="O99" t="s">
        <v>18277</v>
      </c>
      <c r="P99" t="s">
        <v>18278</v>
      </c>
      <c r="Q99" t="s">
        <v>18279</v>
      </c>
      <c r="R99" t="s">
        <v>572</v>
      </c>
      <c r="S99" t="s">
        <v>18280</v>
      </c>
      <c r="U99" t="s">
        <v>18277</v>
      </c>
      <c r="V99" t="s">
        <v>18281</v>
      </c>
      <c r="W99" t="s">
        <v>18282</v>
      </c>
      <c r="X99" t="s">
        <v>574</v>
      </c>
      <c r="Y99">
        <v>0</v>
      </c>
      <c r="Z99">
        <v>0</v>
      </c>
    </row>
    <row r="100" spans="2:26" x14ac:dyDescent="0.3">
      <c r="B100" t="s">
        <v>2831</v>
      </c>
      <c r="C100" t="s">
        <v>2831</v>
      </c>
      <c r="D100" t="s">
        <v>7834</v>
      </c>
      <c r="E100" t="s">
        <v>238</v>
      </c>
      <c r="F100">
        <v>2011</v>
      </c>
      <c r="G100" t="s">
        <v>2409</v>
      </c>
      <c r="H100" t="s">
        <v>18283</v>
      </c>
      <c r="I100" s="80">
        <v>44981</v>
      </c>
      <c r="J100" t="s">
        <v>571</v>
      </c>
      <c r="K100" t="s">
        <v>18284</v>
      </c>
      <c r="L100" s="81" t="s">
        <v>17822</v>
      </c>
      <c r="M100" t="s">
        <v>18285</v>
      </c>
      <c r="N100" t="s">
        <v>18286</v>
      </c>
      <c r="O100" t="s">
        <v>18287</v>
      </c>
      <c r="P100" t="s">
        <v>18286</v>
      </c>
      <c r="Q100" t="s">
        <v>17700</v>
      </c>
      <c r="R100" t="s">
        <v>572</v>
      </c>
      <c r="S100" t="s">
        <v>18288</v>
      </c>
      <c r="U100" t="s">
        <v>18287</v>
      </c>
      <c r="V100" t="s">
        <v>17699</v>
      </c>
      <c r="W100" t="s">
        <v>586</v>
      </c>
      <c r="X100" t="s">
        <v>574</v>
      </c>
      <c r="Y100">
        <v>0</v>
      </c>
      <c r="Z100">
        <v>0</v>
      </c>
    </row>
    <row r="101" spans="2:26" x14ac:dyDescent="0.3">
      <c r="B101" t="s">
        <v>2831</v>
      </c>
      <c r="C101" t="s">
        <v>2831</v>
      </c>
      <c r="D101" t="s">
        <v>9432</v>
      </c>
      <c r="E101" t="s">
        <v>238</v>
      </c>
      <c r="F101">
        <v>2018</v>
      </c>
      <c r="G101" t="s">
        <v>2395</v>
      </c>
      <c r="H101" t="s">
        <v>18289</v>
      </c>
      <c r="I101" s="80">
        <v>44975</v>
      </c>
      <c r="J101" t="s">
        <v>571</v>
      </c>
      <c r="K101" t="s">
        <v>18290</v>
      </c>
      <c r="L101" s="81" t="s">
        <v>18291</v>
      </c>
      <c r="M101" t="s">
        <v>18292</v>
      </c>
      <c r="N101" t="s">
        <v>18293</v>
      </c>
      <c r="O101" t="s">
        <v>18294</v>
      </c>
      <c r="P101" t="s">
        <v>17699</v>
      </c>
      <c r="Q101" t="s">
        <v>17700</v>
      </c>
      <c r="R101" t="s">
        <v>572</v>
      </c>
      <c r="T101" t="s">
        <v>18295</v>
      </c>
      <c r="U101" t="s">
        <v>18294</v>
      </c>
      <c r="V101" t="s">
        <v>17699</v>
      </c>
      <c r="W101" t="s">
        <v>586</v>
      </c>
      <c r="X101" t="s">
        <v>578</v>
      </c>
      <c r="Y101">
        <v>0</v>
      </c>
      <c r="Z101">
        <v>0</v>
      </c>
    </row>
    <row r="102" spans="2:26" x14ac:dyDescent="0.3">
      <c r="B102" t="s">
        <v>2831</v>
      </c>
      <c r="C102" t="s">
        <v>2831</v>
      </c>
      <c r="D102" t="s">
        <v>6024</v>
      </c>
      <c r="E102" t="s">
        <v>238</v>
      </c>
      <c r="F102">
        <v>2022</v>
      </c>
      <c r="G102" t="s">
        <v>17908</v>
      </c>
      <c r="H102" t="s">
        <v>18296</v>
      </c>
      <c r="I102" s="80">
        <v>44974</v>
      </c>
      <c r="J102" t="s">
        <v>571</v>
      </c>
      <c r="K102" t="s">
        <v>18297</v>
      </c>
      <c r="L102" s="81" t="s">
        <v>17822</v>
      </c>
      <c r="M102" t="s">
        <v>18298</v>
      </c>
      <c r="N102" t="s">
        <v>18299</v>
      </c>
      <c r="O102" t="s">
        <v>2533</v>
      </c>
      <c r="P102" t="s">
        <v>2532</v>
      </c>
      <c r="Q102" t="s">
        <v>18127</v>
      </c>
      <c r="R102" t="s">
        <v>572</v>
      </c>
      <c r="S102" t="s">
        <v>2765</v>
      </c>
      <c r="T102" t="s">
        <v>18300</v>
      </c>
      <c r="U102" t="s">
        <v>2533</v>
      </c>
      <c r="V102" t="s">
        <v>2532</v>
      </c>
      <c r="W102" t="s">
        <v>582</v>
      </c>
      <c r="X102" t="s">
        <v>576</v>
      </c>
      <c r="Y102">
        <v>0</v>
      </c>
      <c r="Z102">
        <v>0</v>
      </c>
    </row>
    <row r="103" spans="2:26" x14ac:dyDescent="0.3">
      <c r="B103" t="s">
        <v>2831</v>
      </c>
      <c r="C103" t="s">
        <v>2831</v>
      </c>
      <c r="D103" t="s">
        <v>10214</v>
      </c>
      <c r="E103" t="s">
        <v>249</v>
      </c>
      <c r="F103">
        <v>2021</v>
      </c>
      <c r="G103" t="s">
        <v>2418</v>
      </c>
      <c r="H103" t="s">
        <v>18301</v>
      </c>
      <c r="I103" s="80">
        <v>44977</v>
      </c>
      <c r="J103" t="s">
        <v>571</v>
      </c>
      <c r="K103" t="s">
        <v>18302</v>
      </c>
      <c r="L103" s="81" t="s">
        <v>17951</v>
      </c>
      <c r="M103" t="s">
        <v>18303</v>
      </c>
      <c r="N103" t="s">
        <v>17782</v>
      </c>
      <c r="O103" t="s">
        <v>2799</v>
      </c>
      <c r="P103" t="s">
        <v>17699</v>
      </c>
      <c r="Q103" t="s">
        <v>17700</v>
      </c>
      <c r="R103" t="s">
        <v>572</v>
      </c>
      <c r="S103" t="s">
        <v>18304</v>
      </c>
      <c r="T103" t="s">
        <v>18305</v>
      </c>
      <c r="U103" t="s">
        <v>2799</v>
      </c>
      <c r="V103" t="s">
        <v>17699</v>
      </c>
      <c r="W103" t="s">
        <v>586</v>
      </c>
      <c r="X103" t="s">
        <v>574</v>
      </c>
      <c r="Y103">
        <v>0</v>
      </c>
      <c r="Z103">
        <v>0</v>
      </c>
    </row>
    <row r="104" spans="2:26" x14ac:dyDescent="0.3">
      <c r="B104" t="s">
        <v>2831</v>
      </c>
      <c r="C104" t="s">
        <v>2831</v>
      </c>
      <c r="D104" t="s">
        <v>8385</v>
      </c>
      <c r="E104" t="s">
        <v>238</v>
      </c>
      <c r="F104">
        <v>2017</v>
      </c>
      <c r="G104" t="s">
        <v>2418</v>
      </c>
      <c r="H104" t="s">
        <v>18306</v>
      </c>
      <c r="I104" s="80">
        <v>44980</v>
      </c>
      <c r="J104" t="s">
        <v>571</v>
      </c>
      <c r="K104" t="s">
        <v>18307</v>
      </c>
      <c r="L104" s="81" t="s">
        <v>18308</v>
      </c>
      <c r="M104" t="s">
        <v>18309</v>
      </c>
      <c r="N104" t="s">
        <v>18310</v>
      </c>
      <c r="O104" t="s">
        <v>17698</v>
      </c>
      <c r="P104" t="s">
        <v>17699</v>
      </c>
      <c r="Q104" t="s">
        <v>17700</v>
      </c>
      <c r="R104" t="s">
        <v>572</v>
      </c>
      <c r="S104" t="s">
        <v>18311</v>
      </c>
      <c r="T104" t="s">
        <v>18312</v>
      </c>
      <c r="U104" t="s">
        <v>17698</v>
      </c>
      <c r="V104" t="s">
        <v>17699</v>
      </c>
      <c r="W104" t="s">
        <v>586</v>
      </c>
      <c r="X104" t="s">
        <v>574</v>
      </c>
      <c r="Y104">
        <v>0</v>
      </c>
      <c r="Z104">
        <v>0</v>
      </c>
    </row>
    <row r="105" spans="2:26" x14ac:dyDescent="0.3">
      <c r="B105" t="s">
        <v>2831</v>
      </c>
      <c r="C105" t="s">
        <v>2831</v>
      </c>
      <c r="D105" t="s">
        <v>9791</v>
      </c>
      <c r="E105" t="s">
        <v>238</v>
      </c>
      <c r="F105">
        <v>2016</v>
      </c>
      <c r="G105" t="s">
        <v>2418</v>
      </c>
      <c r="H105" t="s">
        <v>18313</v>
      </c>
      <c r="I105" s="80">
        <v>44967</v>
      </c>
      <c r="J105" t="s">
        <v>571</v>
      </c>
      <c r="K105" t="s">
        <v>18314</v>
      </c>
      <c r="L105" s="81" t="s">
        <v>17810</v>
      </c>
      <c r="M105" t="s">
        <v>18315</v>
      </c>
      <c r="N105" t="s">
        <v>18316</v>
      </c>
      <c r="O105" t="s">
        <v>18162</v>
      </c>
      <c r="P105" t="s">
        <v>17699</v>
      </c>
      <c r="Q105" t="s">
        <v>17700</v>
      </c>
      <c r="R105" t="s">
        <v>572</v>
      </c>
      <c r="S105" t="s">
        <v>18317</v>
      </c>
      <c r="T105" t="s">
        <v>18318</v>
      </c>
      <c r="U105" t="s">
        <v>18162</v>
      </c>
      <c r="V105" t="s">
        <v>17699</v>
      </c>
      <c r="W105" t="s">
        <v>586</v>
      </c>
      <c r="X105" t="s">
        <v>574</v>
      </c>
      <c r="Y105">
        <v>0</v>
      </c>
      <c r="Z105">
        <v>0</v>
      </c>
    </row>
    <row r="106" spans="2:26" x14ac:dyDescent="0.3">
      <c r="B106" t="s">
        <v>2831</v>
      </c>
      <c r="C106" t="s">
        <v>2831</v>
      </c>
      <c r="D106" t="s">
        <v>8541</v>
      </c>
      <c r="E106" t="s">
        <v>238</v>
      </c>
      <c r="F106">
        <v>2018</v>
      </c>
      <c r="G106" t="s">
        <v>2410</v>
      </c>
      <c r="H106" t="s">
        <v>18319</v>
      </c>
      <c r="I106" s="80">
        <v>44974</v>
      </c>
      <c r="J106" t="s">
        <v>571</v>
      </c>
      <c r="K106" t="s">
        <v>18320</v>
      </c>
      <c r="L106" s="81" t="s">
        <v>18153</v>
      </c>
      <c r="M106" t="s">
        <v>18321</v>
      </c>
      <c r="N106" t="s">
        <v>17788</v>
      </c>
      <c r="O106" t="s">
        <v>18322</v>
      </c>
      <c r="P106" t="s">
        <v>18323</v>
      </c>
      <c r="Q106" t="s">
        <v>17700</v>
      </c>
      <c r="R106" t="s">
        <v>572</v>
      </c>
      <c r="T106" t="s">
        <v>18324</v>
      </c>
      <c r="U106" t="s">
        <v>18322</v>
      </c>
      <c r="V106" t="s">
        <v>18323</v>
      </c>
      <c r="W106" t="s">
        <v>586</v>
      </c>
      <c r="X106" t="s">
        <v>573</v>
      </c>
      <c r="Y106">
        <v>0</v>
      </c>
      <c r="Z106">
        <v>0</v>
      </c>
    </row>
    <row r="107" spans="2:26" x14ac:dyDescent="0.3">
      <c r="B107" t="s">
        <v>2831</v>
      </c>
      <c r="C107" t="s">
        <v>2831</v>
      </c>
      <c r="D107" t="s">
        <v>9549</v>
      </c>
      <c r="E107" t="s">
        <v>238</v>
      </c>
      <c r="F107">
        <v>2015</v>
      </c>
      <c r="G107" t="s">
        <v>2410</v>
      </c>
      <c r="H107" t="s">
        <v>18325</v>
      </c>
      <c r="I107" s="80">
        <v>44967</v>
      </c>
      <c r="J107" t="s">
        <v>571</v>
      </c>
      <c r="K107" t="s">
        <v>18326</v>
      </c>
      <c r="L107" s="81" t="s">
        <v>18327</v>
      </c>
      <c r="M107" t="s">
        <v>18328</v>
      </c>
      <c r="N107" t="s">
        <v>18329</v>
      </c>
      <c r="O107" t="s">
        <v>18330</v>
      </c>
      <c r="P107" t="s">
        <v>18331</v>
      </c>
      <c r="Q107" t="s">
        <v>18083</v>
      </c>
      <c r="R107" t="s">
        <v>572</v>
      </c>
      <c r="U107" t="s">
        <v>18330</v>
      </c>
      <c r="V107" t="s">
        <v>2808</v>
      </c>
      <c r="W107" t="s">
        <v>2781</v>
      </c>
      <c r="X107" t="s">
        <v>573</v>
      </c>
      <c r="Y107">
        <v>0</v>
      </c>
      <c r="Z107">
        <v>0</v>
      </c>
    </row>
    <row r="108" spans="2:26" x14ac:dyDescent="0.3">
      <c r="B108" t="s">
        <v>2831</v>
      </c>
      <c r="C108" t="s">
        <v>2831</v>
      </c>
      <c r="D108" t="s">
        <v>8545</v>
      </c>
      <c r="E108" t="s">
        <v>238</v>
      </c>
      <c r="F108">
        <v>2018</v>
      </c>
      <c r="G108" t="s">
        <v>2413</v>
      </c>
      <c r="H108" t="s">
        <v>18332</v>
      </c>
      <c r="I108" s="80">
        <v>44975</v>
      </c>
      <c r="J108" t="s">
        <v>571</v>
      </c>
      <c r="K108" t="s">
        <v>18333</v>
      </c>
      <c r="L108" s="81" t="s">
        <v>18334</v>
      </c>
      <c r="M108" t="s">
        <v>18335</v>
      </c>
      <c r="N108" t="s">
        <v>18336</v>
      </c>
      <c r="O108" t="s">
        <v>18337</v>
      </c>
      <c r="P108" t="s">
        <v>17699</v>
      </c>
      <c r="Q108" t="s">
        <v>17700</v>
      </c>
      <c r="R108" t="s">
        <v>572</v>
      </c>
      <c r="S108" t="s">
        <v>18338</v>
      </c>
      <c r="T108" t="s">
        <v>18339</v>
      </c>
      <c r="U108" t="s">
        <v>18337</v>
      </c>
      <c r="V108" t="s">
        <v>17699</v>
      </c>
      <c r="W108" t="s">
        <v>586</v>
      </c>
      <c r="X108" t="s">
        <v>574</v>
      </c>
      <c r="Y108">
        <v>0</v>
      </c>
      <c r="Z108">
        <v>0</v>
      </c>
    </row>
    <row r="109" spans="2:26" x14ac:dyDescent="0.3">
      <c r="B109" t="s">
        <v>2831</v>
      </c>
      <c r="C109" t="s">
        <v>2831</v>
      </c>
      <c r="D109" t="s">
        <v>7854</v>
      </c>
      <c r="E109" t="s">
        <v>238</v>
      </c>
      <c r="F109">
        <v>2022</v>
      </c>
      <c r="G109" t="s">
        <v>2410</v>
      </c>
      <c r="H109" t="s">
        <v>18340</v>
      </c>
      <c r="I109" s="80">
        <v>44984</v>
      </c>
      <c r="J109" t="s">
        <v>571</v>
      </c>
      <c r="K109" t="s">
        <v>18341</v>
      </c>
      <c r="L109" s="81" t="s">
        <v>17810</v>
      </c>
      <c r="M109" t="s">
        <v>18342</v>
      </c>
      <c r="N109" t="s">
        <v>18343</v>
      </c>
      <c r="O109" t="s">
        <v>18344</v>
      </c>
      <c r="P109" t="s">
        <v>18345</v>
      </c>
      <c r="Q109" t="s">
        <v>18083</v>
      </c>
      <c r="R109" t="s">
        <v>572</v>
      </c>
      <c r="U109" t="s">
        <v>18344</v>
      </c>
      <c r="V109" t="s">
        <v>18346</v>
      </c>
      <c r="W109" t="s">
        <v>2781</v>
      </c>
      <c r="X109" t="s">
        <v>573</v>
      </c>
      <c r="Y109">
        <v>0</v>
      </c>
      <c r="Z109">
        <v>0</v>
      </c>
    </row>
    <row r="110" spans="2:26" x14ac:dyDescent="0.3">
      <c r="B110" t="s">
        <v>2831</v>
      </c>
      <c r="C110" t="s">
        <v>2831</v>
      </c>
      <c r="D110" t="s">
        <v>10050</v>
      </c>
      <c r="E110" t="s">
        <v>249</v>
      </c>
      <c r="F110">
        <v>2021</v>
      </c>
      <c r="G110" t="s">
        <v>2403</v>
      </c>
      <c r="H110" t="s">
        <v>18347</v>
      </c>
      <c r="I110" s="80">
        <v>44960</v>
      </c>
      <c r="J110" t="s">
        <v>571</v>
      </c>
      <c r="K110" t="s">
        <v>18348</v>
      </c>
      <c r="L110" s="81" t="s">
        <v>18349</v>
      </c>
      <c r="M110" t="s">
        <v>18040</v>
      </c>
      <c r="N110" t="s">
        <v>18041</v>
      </c>
      <c r="O110" t="s">
        <v>17848</v>
      </c>
      <c r="P110" t="s">
        <v>17777</v>
      </c>
      <c r="Q110" t="s">
        <v>17700</v>
      </c>
      <c r="R110" t="s">
        <v>572</v>
      </c>
      <c r="U110" t="s">
        <v>17848</v>
      </c>
      <c r="V110" t="s">
        <v>17777</v>
      </c>
      <c r="W110" t="s">
        <v>586</v>
      </c>
      <c r="X110" t="s">
        <v>578</v>
      </c>
      <c r="Y110">
        <v>0</v>
      </c>
      <c r="Z110">
        <v>0</v>
      </c>
    </row>
    <row r="111" spans="2:26" x14ac:dyDescent="0.3">
      <c r="B111" t="s">
        <v>2831</v>
      </c>
      <c r="C111" t="s">
        <v>2831</v>
      </c>
      <c r="D111" t="s">
        <v>10062</v>
      </c>
      <c r="E111" t="s">
        <v>238</v>
      </c>
      <c r="F111">
        <v>2020</v>
      </c>
      <c r="G111" t="s">
        <v>2417</v>
      </c>
      <c r="H111" t="s">
        <v>18350</v>
      </c>
      <c r="I111" s="80">
        <v>44968</v>
      </c>
      <c r="J111" t="s">
        <v>571</v>
      </c>
      <c r="K111" t="s">
        <v>18351</v>
      </c>
      <c r="L111" s="81" t="s">
        <v>17822</v>
      </c>
      <c r="M111" t="s">
        <v>18352</v>
      </c>
      <c r="N111" t="s">
        <v>18336</v>
      </c>
      <c r="O111" t="s">
        <v>18337</v>
      </c>
      <c r="P111" t="s">
        <v>17699</v>
      </c>
      <c r="Q111" t="s">
        <v>17700</v>
      </c>
      <c r="R111" t="s">
        <v>572</v>
      </c>
      <c r="S111" t="s">
        <v>18353</v>
      </c>
      <c r="T111" t="s">
        <v>18339</v>
      </c>
      <c r="U111" t="s">
        <v>18337</v>
      </c>
      <c r="V111" t="s">
        <v>17699</v>
      </c>
      <c r="W111" t="s">
        <v>586</v>
      </c>
      <c r="X111" t="s">
        <v>574</v>
      </c>
      <c r="Y111">
        <v>0</v>
      </c>
      <c r="Z111">
        <v>0</v>
      </c>
    </row>
    <row r="112" spans="2:26" x14ac:dyDescent="0.3">
      <c r="B112" t="s">
        <v>2831</v>
      </c>
      <c r="C112" t="s">
        <v>2831</v>
      </c>
      <c r="D112" t="s">
        <v>8799</v>
      </c>
      <c r="E112" t="s">
        <v>238</v>
      </c>
      <c r="F112">
        <v>2019</v>
      </c>
      <c r="G112" t="s">
        <v>2417</v>
      </c>
      <c r="H112" t="s">
        <v>18354</v>
      </c>
      <c r="I112" s="80">
        <v>44985</v>
      </c>
      <c r="J112" t="s">
        <v>571</v>
      </c>
      <c r="K112" t="s">
        <v>18355</v>
      </c>
      <c r="L112" s="81" t="s">
        <v>17810</v>
      </c>
      <c r="M112" t="s">
        <v>18356</v>
      </c>
      <c r="N112" t="s">
        <v>18357</v>
      </c>
      <c r="O112" t="s">
        <v>18155</v>
      </c>
      <c r="P112" t="s">
        <v>17874</v>
      </c>
      <c r="Q112" t="s">
        <v>17700</v>
      </c>
      <c r="R112" t="s">
        <v>572</v>
      </c>
      <c r="S112" t="s">
        <v>18358</v>
      </c>
      <c r="T112" t="s">
        <v>18359</v>
      </c>
      <c r="U112" t="s">
        <v>18155</v>
      </c>
      <c r="V112" t="s">
        <v>17874</v>
      </c>
      <c r="W112" t="s">
        <v>586</v>
      </c>
      <c r="X112" t="s">
        <v>574</v>
      </c>
      <c r="Y112">
        <v>0</v>
      </c>
      <c r="Z112">
        <v>0</v>
      </c>
    </row>
    <row r="113" spans="2:26" x14ac:dyDescent="0.3">
      <c r="B113" t="s">
        <v>2831</v>
      </c>
      <c r="C113" t="s">
        <v>2831</v>
      </c>
      <c r="D113" t="s">
        <v>10069</v>
      </c>
      <c r="E113" t="s">
        <v>249</v>
      </c>
      <c r="F113">
        <v>2021</v>
      </c>
      <c r="G113" t="s">
        <v>2397</v>
      </c>
      <c r="H113" t="s">
        <v>18360</v>
      </c>
      <c r="I113" s="80">
        <v>44967</v>
      </c>
      <c r="J113" t="s">
        <v>571</v>
      </c>
      <c r="K113" t="s">
        <v>18361</v>
      </c>
      <c r="L113" s="81" t="s">
        <v>17810</v>
      </c>
      <c r="M113" t="s">
        <v>18362</v>
      </c>
      <c r="N113" t="s">
        <v>18363</v>
      </c>
      <c r="O113" t="s">
        <v>18364</v>
      </c>
      <c r="P113" t="s">
        <v>17742</v>
      </c>
      <c r="Q113" t="s">
        <v>17700</v>
      </c>
      <c r="R113" t="s">
        <v>572</v>
      </c>
      <c r="S113" t="s">
        <v>18365</v>
      </c>
      <c r="T113" t="s">
        <v>18366</v>
      </c>
      <c r="U113" t="s">
        <v>18364</v>
      </c>
      <c r="V113" t="s">
        <v>17742</v>
      </c>
      <c r="W113" t="s">
        <v>586</v>
      </c>
      <c r="X113" t="s">
        <v>574</v>
      </c>
      <c r="Y113">
        <v>0</v>
      </c>
      <c r="Z113">
        <v>0</v>
      </c>
    </row>
    <row r="114" spans="2:26" x14ac:dyDescent="0.3">
      <c r="B114" t="s">
        <v>2831</v>
      </c>
      <c r="C114" t="s">
        <v>2831</v>
      </c>
      <c r="D114" t="s">
        <v>7925</v>
      </c>
      <c r="E114" t="s">
        <v>238</v>
      </c>
      <c r="F114">
        <v>2017</v>
      </c>
      <c r="G114" t="s">
        <v>2401</v>
      </c>
      <c r="H114" t="s">
        <v>18367</v>
      </c>
      <c r="I114" s="80">
        <v>44982</v>
      </c>
      <c r="J114" t="s">
        <v>571</v>
      </c>
      <c r="K114" t="s">
        <v>18368</v>
      </c>
      <c r="L114" s="81" t="s">
        <v>18369</v>
      </c>
      <c r="M114" t="s">
        <v>18370</v>
      </c>
      <c r="N114" t="s">
        <v>17788</v>
      </c>
      <c r="O114" t="s">
        <v>18371</v>
      </c>
      <c r="P114" t="s">
        <v>18372</v>
      </c>
      <c r="Q114" t="s">
        <v>17700</v>
      </c>
      <c r="R114" t="s">
        <v>572</v>
      </c>
      <c r="U114" t="s">
        <v>18371</v>
      </c>
      <c r="V114" t="s">
        <v>18098</v>
      </c>
      <c r="W114" t="s">
        <v>586</v>
      </c>
      <c r="X114" t="s">
        <v>573</v>
      </c>
      <c r="Y114">
        <v>0</v>
      </c>
      <c r="Z114">
        <v>0</v>
      </c>
    </row>
    <row r="115" spans="2:26" x14ac:dyDescent="0.3">
      <c r="B115" t="s">
        <v>2831</v>
      </c>
      <c r="C115" t="s">
        <v>2831</v>
      </c>
      <c r="D115" t="s">
        <v>8321</v>
      </c>
      <c r="E115" t="s">
        <v>238</v>
      </c>
      <c r="F115">
        <v>2022</v>
      </c>
      <c r="G115" t="s">
        <v>17908</v>
      </c>
      <c r="H115" t="s">
        <v>18373</v>
      </c>
      <c r="I115" s="80">
        <v>44974</v>
      </c>
      <c r="J115" t="s">
        <v>571</v>
      </c>
      <c r="K115" t="s">
        <v>18374</v>
      </c>
      <c r="L115" s="81" t="s">
        <v>17810</v>
      </c>
      <c r="M115" t="s">
        <v>18375</v>
      </c>
      <c r="N115" t="s">
        <v>18376</v>
      </c>
      <c r="O115" t="s">
        <v>18377</v>
      </c>
      <c r="P115" t="s">
        <v>17742</v>
      </c>
      <c r="Q115" t="s">
        <v>17700</v>
      </c>
      <c r="R115" t="s">
        <v>572</v>
      </c>
      <c r="S115" t="s">
        <v>18378</v>
      </c>
      <c r="T115" t="s">
        <v>18379</v>
      </c>
      <c r="U115" t="s">
        <v>18377</v>
      </c>
      <c r="V115" t="s">
        <v>17742</v>
      </c>
      <c r="W115" t="s">
        <v>586</v>
      </c>
      <c r="X115" t="s">
        <v>574</v>
      </c>
      <c r="Y115">
        <v>0</v>
      </c>
      <c r="Z115">
        <v>0</v>
      </c>
    </row>
    <row r="116" spans="2:26" x14ac:dyDescent="0.3">
      <c r="B116" t="s">
        <v>2831</v>
      </c>
      <c r="C116" t="s">
        <v>2831</v>
      </c>
      <c r="D116" t="s">
        <v>9129</v>
      </c>
      <c r="E116" t="s">
        <v>238</v>
      </c>
      <c r="F116">
        <v>2013</v>
      </c>
      <c r="G116" t="s">
        <v>2395</v>
      </c>
      <c r="H116" t="s">
        <v>18380</v>
      </c>
      <c r="I116" s="80">
        <v>44972</v>
      </c>
      <c r="J116" t="s">
        <v>571</v>
      </c>
      <c r="K116" t="s">
        <v>18381</v>
      </c>
      <c r="L116" s="81" t="s">
        <v>18033</v>
      </c>
      <c r="M116" t="s">
        <v>18382</v>
      </c>
      <c r="N116" t="s">
        <v>18383</v>
      </c>
      <c r="O116" t="s">
        <v>17717</v>
      </c>
      <c r="P116" t="s">
        <v>17699</v>
      </c>
      <c r="Q116" t="s">
        <v>17700</v>
      </c>
      <c r="R116" t="s">
        <v>572</v>
      </c>
      <c r="S116" t="s">
        <v>18384</v>
      </c>
      <c r="T116" t="s">
        <v>18385</v>
      </c>
      <c r="U116" t="s">
        <v>17717</v>
      </c>
      <c r="V116" t="s">
        <v>17699</v>
      </c>
      <c r="W116" t="s">
        <v>586</v>
      </c>
      <c r="X116" t="s">
        <v>574</v>
      </c>
      <c r="Y116">
        <v>0</v>
      </c>
      <c r="Z116">
        <v>0</v>
      </c>
    </row>
    <row r="117" spans="2:26" x14ac:dyDescent="0.3">
      <c r="B117" t="s">
        <v>2831</v>
      </c>
      <c r="C117" t="s">
        <v>2831</v>
      </c>
      <c r="D117" t="s">
        <v>9724</v>
      </c>
      <c r="E117" t="s">
        <v>238</v>
      </c>
      <c r="F117">
        <v>2022</v>
      </c>
      <c r="G117" t="s">
        <v>2420</v>
      </c>
      <c r="H117" t="s">
        <v>18386</v>
      </c>
      <c r="I117" s="80">
        <v>44978</v>
      </c>
      <c r="J117" t="s">
        <v>571</v>
      </c>
      <c r="K117" t="s">
        <v>18387</v>
      </c>
      <c r="L117" s="81" t="s">
        <v>17822</v>
      </c>
      <c r="M117" t="s">
        <v>18388</v>
      </c>
      <c r="N117" t="s">
        <v>18389</v>
      </c>
      <c r="O117" t="s">
        <v>17725</v>
      </c>
      <c r="P117" t="s">
        <v>17699</v>
      </c>
      <c r="Q117" t="s">
        <v>17700</v>
      </c>
      <c r="R117" t="s">
        <v>572</v>
      </c>
      <c r="S117" t="s">
        <v>18390</v>
      </c>
      <c r="U117" t="s">
        <v>17725</v>
      </c>
      <c r="V117" t="s">
        <v>17699</v>
      </c>
      <c r="W117" t="s">
        <v>586</v>
      </c>
      <c r="X117" t="s">
        <v>574</v>
      </c>
      <c r="Y117">
        <v>0</v>
      </c>
      <c r="Z117">
        <v>0</v>
      </c>
    </row>
    <row r="118" spans="2:26" x14ac:dyDescent="0.3">
      <c r="B118" t="s">
        <v>2831</v>
      </c>
      <c r="C118" t="s">
        <v>2831</v>
      </c>
      <c r="D118" t="s">
        <v>8351</v>
      </c>
      <c r="E118" t="s">
        <v>238</v>
      </c>
      <c r="F118">
        <v>2017</v>
      </c>
      <c r="G118" t="s">
        <v>2417</v>
      </c>
      <c r="H118" t="s">
        <v>18391</v>
      </c>
      <c r="I118" s="80">
        <v>44959</v>
      </c>
      <c r="J118" t="s">
        <v>571</v>
      </c>
      <c r="K118" t="s">
        <v>18392</v>
      </c>
      <c r="L118" s="81" t="s">
        <v>17822</v>
      </c>
      <c r="M118" t="s">
        <v>2529</v>
      </c>
      <c r="N118" t="s">
        <v>18393</v>
      </c>
      <c r="O118" t="s">
        <v>17776</v>
      </c>
      <c r="P118" t="s">
        <v>17777</v>
      </c>
      <c r="Q118" t="s">
        <v>17700</v>
      </c>
      <c r="R118" t="s">
        <v>572</v>
      </c>
      <c r="S118" t="s">
        <v>18394</v>
      </c>
      <c r="T118" t="s">
        <v>18395</v>
      </c>
      <c r="U118" t="s">
        <v>17776</v>
      </c>
      <c r="V118" t="s">
        <v>17777</v>
      </c>
      <c r="W118" t="s">
        <v>586</v>
      </c>
      <c r="X118" t="s">
        <v>574</v>
      </c>
      <c r="Y118">
        <v>0</v>
      </c>
      <c r="Z118">
        <v>0</v>
      </c>
    </row>
    <row r="119" spans="2:26" x14ac:dyDescent="0.3">
      <c r="B119" t="s">
        <v>2831</v>
      </c>
      <c r="C119" t="s">
        <v>2831</v>
      </c>
      <c r="D119" t="s">
        <v>8789</v>
      </c>
      <c r="E119" t="s">
        <v>238</v>
      </c>
      <c r="F119">
        <v>2021</v>
      </c>
      <c r="G119" t="s">
        <v>2403</v>
      </c>
      <c r="H119" t="s">
        <v>18396</v>
      </c>
      <c r="I119" s="80">
        <v>44965</v>
      </c>
      <c r="J119" t="s">
        <v>571</v>
      </c>
      <c r="K119" t="s">
        <v>18397</v>
      </c>
      <c r="L119" s="81" t="s">
        <v>17822</v>
      </c>
      <c r="M119" t="s">
        <v>18398</v>
      </c>
      <c r="N119" t="s">
        <v>18399</v>
      </c>
      <c r="O119" t="s">
        <v>17717</v>
      </c>
      <c r="P119" t="s">
        <v>17699</v>
      </c>
      <c r="Q119" t="s">
        <v>17700</v>
      </c>
      <c r="R119" t="s">
        <v>572</v>
      </c>
      <c r="S119" t="s">
        <v>18400</v>
      </c>
      <c r="T119" t="s">
        <v>18401</v>
      </c>
      <c r="U119" t="s">
        <v>17717</v>
      </c>
      <c r="V119" t="s">
        <v>17699</v>
      </c>
      <c r="W119" t="s">
        <v>586</v>
      </c>
      <c r="X119" t="s">
        <v>576</v>
      </c>
      <c r="Y119">
        <v>0</v>
      </c>
      <c r="Z119">
        <v>0</v>
      </c>
    </row>
    <row r="120" spans="2:26" x14ac:dyDescent="0.3">
      <c r="B120" t="s">
        <v>2831</v>
      </c>
      <c r="C120" t="s">
        <v>2831</v>
      </c>
      <c r="D120" t="s">
        <v>9950</v>
      </c>
      <c r="E120" t="s">
        <v>249</v>
      </c>
      <c r="F120">
        <v>2018</v>
      </c>
      <c r="G120" t="s">
        <v>2410</v>
      </c>
      <c r="H120" t="s">
        <v>18402</v>
      </c>
      <c r="I120" s="80">
        <v>44973</v>
      </c>
      <c r="J120" t="s">
        <v>571</v>
      </c>
      <c r="K120" t="s">
        <v>18403</v>
      </c>
      <c r="L120" s="81" t="s">
        <v>18404</v>
      </c>
      <c r="M120" t="s">
        <v>18405</v>
      </c>
      <c r="N120" t="s">
        <v>17788</v>
      </c>
      <c r="O120" t="s">
        <v>18406</v>
      </c>
      <c r="P120" t="s">
        <v>2780</v>
      </c>
      <c r="Q120" t="s">
        <v>18083</v>
      </c>
      <c r="R120" t="s">
        <v>572</v>
      </c>
      <c r="T120" t="s">
        <v>2812</v>
      </c>
      <c r="U120" t="s">
        <v>18406</v>
      </c>
      <c r="V120" t="s">
        <v>2781</v>
      </c>
      <c r="W120" t="s">
        <v>2781</v>
      </c>
      <c r="X120" t="s">
        <v>573</v>
      </c>
      <c r="Y120">
        <v>0</v>
      </c>
      <c r="Z120">
        <v>0</v>
      </c>
    </row>
    <row r="121" spans="2:26" x14ac:dyDescent="0.3">
      <c r="B121" t="s">
        <v>2831</v>
      </c>
      <c r="C121" t="s">
        <v>2831</v>
      </c>
      <c r="D121" t="s">
        <v>8305</v>
      </c>
      <c r="E121" t="s">
        <v>238</v>
      </c>
      <c r="F121">
        <v>2016</v>
      </c>
      <c r="G121" t="s">
        <v>2398</v>
      </c>
      <c r="H121" t="s">
        <v>18407</v>
      </c>
      <c r="I121" s="80">
        <v>44960</v>
      </c>
      <c r="J121" t="s">
        <v>571</v>
      </c>
      <c r="K121" t="s">
        <v>18408</v>
      </c>
      <c r="L121" s="81" t="s">
        <v>17822</v>
      </c>
      <c r="M121" t="s">
        <v>18409</v>
      </c>
      <c r="N121" t="s">
        <v>18410</v>
      </c>
      <c r="O121" t="s">
        <v>18411</v>
      </c>
      <c r="P121" t="s">
        <v>18323</v>
      </c>
      <c r="Q121" t="s">
        <v>17700</v>
      </c>
      <c r="R121" t="s">
        <v>572</v>
      </c>
      <c r="T121" t="s">
        <v>18412</v>
      </c>
      <c r="U121" t="s">
        <v>18411</v>
      </c>
      <c r="V121" t="s">
        <v>18323</v>
      </c>
      <c r="W121" t="s">
        <v>586</v>
      </c>
      <c r="X121" t="s">
        <v>578</v>
      </c>
      <c r="Y121">
        <v>0</v>
      </c>
      <c r="Z121">
        <v>0</v>
      </c>
    </row>
    <row r="122" spans="2:26" x14ac:dyDescent="0.3">
      <c r="B122" t="s">
        <v>2831</v>
      </c>
      <c r="C122" t="s">
        <v>2831</v>
      </c>
      <c r="D122" t="s">
        <v>9109</v>
      </c>
      <c r="E122" t="s">
        <v>249</v>
      </c>
      <c r="F122">
        <v>2018</v>
      </c>
      <c r="G122" t="s">
        <v>2401</v>
      </c>
      <c r="H122" t="s">
        <v>18413</v>
      </c>
      <c r="I122" s="80">
        <v>44974</v>
      </c>
      <c r="J122" t="s">
        <v>571</v>
      </c>
      <c r="K122" t="s">
        <v>18414</v>
      </c>
      <c r="L122" s="81" t="s">
        <v>18415</v>
      </c>
      <c r="M122" t="s">
        <v>18416</v>
      </c>
      <c r="N122" t="s">
        <v>18417</v>
      </c>
      <c r="O122" t="s">
        <v>17717</v>
      </c>
      <c r="P122" t="s">
        <v>17699</v>
      </c>
      <c r="Q122" t="s">
        <v>17700</v>
      </c>
      <c r="R122" t="s">
        <v>572</v>
      </c>
      <c r="S122" t="s">
        <v>18418</v>
      </c>
      <c r="T122" t="s">
        <v>18419</v>
      </c>
      <c r="U122" t="s">
        <v>17717</v>
      </c>
      <c r="V122" t="s">
        <v>17699</v>
      </c>
      <c r="W122" t="s">
        <v>586</v>
      </c>
      <c r="X122" t="s">
        <v>574</v>
      </c>
      <c r="Y122">
        <v>0</v>
      </c>
      <c r="Z122">
        <v>0</v>
      </c>
    </row>
    <row r="123" spans="2:26" x14ac:dyDescent="0.3">
      <c r="B123" t="s">
        <v>2831</v>
      </c>
      <c r="C123" t="s">
        <v>2831</v>
      </c>
      <c r="D123" t="s">
        <v>10006</v>
      </c>
      <c r="E123" t="s">
        <v>238</v>
      </c>
      <c r="F123">
        <v>2017</v>
      </c>
      <c r="G123" t="s">
        <v>17908</v>
      </c>
      <c r="H123" t="s">
        <v>18420</v>
      </c>
      <c r="I123" s="80">
        <v>44964</v>
      </c>
      <c r="J123" t="s">
        <v>571</v>
      </c>
      <c r="K123" t="s">
        <v>18421</v>
      </c>
      <c r="L123" s="81" t="s">
        <v>17822</v>
      </c>
      <c r="M123" t="s">
        <v>18422</v>
      </c>
      <c r="N123" t="s">
        <v>18423</v>
      </c>
      <c r="O123" t="s">
        <v>18424</v>
      </c>
      <c r="P123" t="s">
        <v>2530</v>
      </c>
      <c r="Q123" t="s">
        <v>17974</v>
      </c>
      <c r="R123" t="s">
        <v>572</v>
      </c>
      <c r="S123" t="s">
        <v>18425</v>
      </c>
      <c r="T123" t="s">
        <v>18426</v>
      </c>
      <c r="U123" t="s">
        <v>18424</v>
      </c>
      <c r="V123" t="s">
        <v>2530</v>
      </c>
      <c r="W123" t="s">
        <v>2528</v>
      </c>
      <c r="X123" t="s">
        <v>574</v>
      </c>
      <c r="Y123">
        <v>0</v>
      </c>
      <c r="Z123">
        <v>0</v>
      </c>
    </row>
    <row r="124" spans="2:26" x14ac:dyDescent="0.3">
      <c r="B124" t="s">
        <v>2831</v>
      </c>
      <c r="C124" t="s">
        <v>2831</v>
      </c>
      <c r="D124" t="s">
        <v>8297</v>
      </c>
      <c r="E124" t="s">
        <v>238</v>
      </c>
      <c r="F124">
        <v>2023</v>
      </c>
      <c r="G124" t="s">
        <v>2409</v>
      </c>
      <c r="H124" t="s">
        <v>18427</v>
      </c>
      <c r="I124" s="80">
        <v>44975</v>
      </c>
      <c r="J124" t="s">
        <v>571</v>
      </c>
      <c r="K124" t="s">
        <v>18428</v>
      </c>
      <c r="L124" s="81" t="s">
        <v>17822</v>
      </c>
      <c r="M124" t="s">
        <v>18429</v>
      </c>
      <c r="N124" t="s">
        <v>18430</v>
      </c>
      <c r="O124" t="s">
        <v>17818</v>
      </c>
      <c r="P124" t="s">
        <v>17710</v>
      </c>
      <c r="Q124" t="s">
        <v>17700</v>
      </c>
      <c r="R124" t="s">
        <v>572</v>
      </c>
      <c r="S124" t="s">
        <v>18431</v>
      </c>
      <c r="T124" t="s">
        <v>18432</v>
      </c>
      <c r="U124" t="s">
        <v>17818</v>
      </c>
      <c r="V124" t="s">
        <v>17710</v>
      </c>
      <c r="W124" t="s">
        <v>586</v>
      </c>
      <c r="X124" t="s">
        <v>574</v>
      </c>
      <c r="Y124">
        <v>0</v>
      </c>
      <c r="Z124">
        <v>0</v>
      </c>
    </row>
    <row r="125" spans="2:26" x14ac:dyDescent="0.3">
      <c r="B125" t="s">
        <v>2831</v>
      </c>
      <c r="C125" t="s">
        <v>2831</v>
      </c>
      <c r="D125" t="s">
        <v>6050</v>
      </c>
      <c r="E125" t="s">
        <v>249</v>
      </c>
      <c r="F125">
        <v>2020</v>
      </c>
      <c r="G125" t="s">
        <v>2418</v>
      </c>
      <c r="H125" t="s">
        <v>18433</v>
      </c>
      <c r="I125" s="80">
        <v>44959</v>
      </c>
      <c r="J125" t="s">
        <v>571</v>
      </c>
      <c r="K125" t="s">
        <v>18434</v>
      </c>
      <c r="L125" s="81" t="s">
        <v>18435</v>
      </c>
      <c r="M125" t="s">
        <v>18436</v>
      </c>
      <c r="N125" t="s">
        <v>18437</v>
      </c>
      <c r="O125" t="s">
        <v>18438</v>
      </c>
      <c r="P125" t="s">
        <v>18439</v>
      </c>
      <c r="Q125" t="s">
        <v>18110</v>
      </c>
      <c r="R125" t="s">
        <v>572</v>
      </c>
      <c r="S125" t="s">
        <v>18440</v>
      </c>
      <c r="U125" t="s">
        <v>18438</v>
      </c>
      <c r="V125" t="s">
        <v>2531</v>
      </c>
      <c r="W125" t="s">
        <v>589</v>
      </c>
      <c r="X125" t="s">
        <v>576</v>
      </c>
      <c r="Y125">
        <v>0</v>
      </c>
      <c r="Z125">
        <v>0</v>
      </c>
    </row>
    <row r="126" spans="2:26" x14ac:dyDescent="0.3">
      <c r="B126" t="s">
        <v>2831</v>
      </c>
      <c r="C126" t="s">
        <v>2831</v>
      </c>
      <c r="D126" t="s">
        <v>8239</v>
      </c>
      <c r="E126" t="s">
        <v>238</v>
      </c>
      <c r="F126">
        <v>2022</v>
      </c>
      <c r="G126" t="s">
        <v>2417</v>
      </c>
      <c r="H126" t="s">
        <v>18441</v>
      </c>
      <c r="I126" s="80">
        <v>44958</v>
      </c>
      <c r="J126" t="s">
        <v>571</v>
      </c>
      <c r="K126" t="s">
        <v>18442</v>
      </c>
      <c r="L126" s="81" t="s">
        <v>18443</v>
      </c>
      <c r="M126" t="s">
        <v>18444</v>
      </c>
      <c r="N126" t="s">
        <v>18445</v>
      </c>
      <c r="O126" t="s">
        <v>17733</v>
      </c>
      <c r="P126" t="s">
        <v>17699</v>
      </c>
      <c r="Q126" t="s">
        <v>17700</v>
      </c>
      <c r="R126" t="s">
        <v>572</v>
      </c>
      <c r="S126" t="s">
        <v>18446</v>
      </c>
      <c r="T126" t="s">
        <v>18447</v>
      </c>
      <c r="U126" t="s">
        <v>17733</v>
      </c>
      <c r="V126" t="s">
        <v>17699</v>
      </c>
      <c r="W126" t="s">
        <v>586</v>
      </c>
      <c r="X126" t="s">
        <v>574</v>
      </c>
      <c r="Y126">
        <v>0</v>
      </c>
      <c r="Z126">
        <v>0</v>
      </c>
    </row>
    <row r="127" spans="2:26" x14ac:dyDescent="0.3">
      <c r="B127" t="s">
        <v>2831</v>
      </c>
      <c r="C127" t="s">
        <v>2831</v>
      </c>
      <c r="D127" t="s">
        <v>10407</v>
      </c>
      <c r="E127" t="s">
        <v>238</v>
      </c>
      <c r="F127">
        <v>2022</v>
      </c>
      <c r="G127" t="s">
        <v>2784</v>
      </c>
      <c r="H127" t="s">
        <v>18448</v>
      </c>
      <c r="I127" s="80">
        <v>44979</v>
      </c>
      <c r="J127" t="s">
        <v>571</v>
      </c>
      <c r="K127" t="s">
        <v>18449</v>
      </c>
      <c r="L127" s="81" t="s">
        <v>17822</v>
      </c>
      <c r="M127" t="s">
        <v>18450</v>
      </c>
      <c r="N127" t="s">
        <v>18451</v>
      </c>
      <c r="O127" t="s">
        <v>18452</v>
      </c>
      <c r="P127" t="s">
        <v>17699</v>
      </c>
      <c r="Q127" t="s">
        <v>17700</v>
      </c>
      <c r="R127" t="s">
        <v>572</v>
      </c>
      <c r="S127" t="s">
        <v>18453</v>
      </c>
      <c r="T127" t="s">
        <v>18454</v>
      </c>
      <c r="U127" t="s">
        <v>18452</v>
      </c>
      <c r="V127" t="s">
        <v>17699</v>
      </c>
      <c r="W127" t="s">
        <v>586</v>
      </c>
      <c r="X127" t="s">
        <v>574</v>
      </c>
      <c r="Y127">
        <v>0</v>
      </c>
      <c r="Z127">
        <v>0</v>
      </c>
    </row>
    <row r="128" spans="2:26" x14ac:dyDescent="0.3">
      <c r="B128" t="s">
        <v>2831</v>
      </c>
      <c r="C128" t="s">
        <v>2831</v>
      </c>
      <c r="D128" t="s">
        <v>9977</v>
      </c>
      <c r="E128" t="s">
        <v>249</v>
      </c>
      <c r="F128">
        <v>2022</v>
      </c>
      <c r="G128" t="s">
        <v>2417</v>
      </c>
      <c r="H128" t="s">
        <v>18455</v>
      </c>
      <c r="I128" s="80">
        <v>44965</v>
      </c>
      <c r="J128" t="s">
        <v>571</v>
      </c>
      <c r="K128" t="s">
        <v>18456</v>
      </c>
      <c r="L128" s="81" t="s">
        <v>17822</v>
      </c>
      <c r="M128" t="s">
        <v>18457</v>
      </c>
      <c r="N128" t="s">
        <v>18458</v>
      </c>
      <c r="O128" t="s">
        <v>2782</v>
      </c>
      <c r="P128" t="s">
        <v>2763</v>
      </c>
      <c r="Q128" t="s">
        <v>18127</v>
      </c>
      <c r="R128" t="s">
        <v>572</v>
      </c>
      <c r="S128" t="s">
        <v>18459</v>
      </c>
      <c r="T128" t="s">
        <v>18460</v>
      </c>
      <c r="U128" t="s">
        <v>2782</v>
      </c>
      <c r="V128" t="s">
        <v>2124</v>
      </c>
      <c r="W128" t="s">
        <v>582</v>
      </c>
      <c r="X128" t="s">
        <v>576</v>
      </c>
      <c r="Y128">
        <v>0</v>
      </c>
      <c r="Z128">
        <v>0</v>
      </c>
    </row>
    <row r="129" spans="2:26" x14ac:dyDescent="0.3">
      <c r="B129" t="s">
        <v>2831</v>
      </c>
      <c r="C129" t="s">
        <v>2831</v>
      </c>
      <c r="D129" t="s">
        <v>10342</v>
      </c>
      <c r="E129" t="s">
        <v>238</v>
      </c>
      <c r="F129">
        <v>2015</v>
      </c>
      <c r="G129" t="s">
        <v>2405</v>
      </c>
      <c r="H129" t="s">
        <v>18461</v>
      </c>
      <c r="I129" s="80">
        <v>44981</v>
      </c>
      <c r="J129" t="s">
        <v>571</v>
      </c>
      <c r="K129" t="s">
        <v>18462</v>
      </c>
      <c r="L129" s="81" t="s">
        <v>17832</v>
      </c>
      <c r="M129" t="s">
        <v>18463</v>
      </c>
      <c r="N129" t="s">
        <v>18464</v>
      </c>
      <c r="O129" t="s">
        <v>17725</v>
      </c>
      <c r="P129" t="s">
        <v>17699</v>
      </c>
      <c r="Q129" t="s">
        <v>17700</v>
      </c>
      <c r="R129" t="s">
        <v>572</v>
      </c>
      <c r="S129" t="s">
        <v>18465</v>
      </c>
      <c r="T129" t="s">
        <v>18245</v>
      </c>
      <c r="U129" t="s">
        <v>17725</v>
      </c>
      <c r="V129" t="s">
        <v>17699</v>
      </c>
      <c r="W129" t="s">
        <v>586</v>
      </c>
      <c r="X129" t="s">
        <v>574</v>
      </c>
      <c r="Y129">
        <v>0</v>
      </c>
      <c r="Z129">
        <v>0</v>
      </c>
    </row>
    <row r="130" spans="2:26" x14ac:dyDescent="0.3">
      <c r="B130" t="s">
        <v>2831</v>
      </c>
      <c r="C130" t="s">
        <v>2831</v>
      </c>
      <c r="D130" t="s">
        <v>6945</v>
      </c>
      <c r="E130" t="s">
        <v>238</v>
      </c>
      <c r="F130">
        <v>2017</v>
      </c>
      <c r="G130" t="s">
        <v>2395</v>
      </c>
      <c r="H130" t="s">
        <v>18466</v>
      </c>
      <c r="I130" s="80">
        <v>44960</v>
      </c>
      <c r="J130" t="s">
        <v>571</v>
      </c>
      <c r="K130" t="s">
        <v>18467</v>
      </c>
      <c r="L130" s="81" t="s">
        <v>18153</v>
      </c>
      <c r="M130" t="s">
        <v>18468</v>
      </c>
      <c r="N130" t="s">
        <v>18469</v>
      </c>
      <c r="O130" t="s">
        <v>18470</v>
      </c>
      <c r="P130" t="s">
        <v>18471</v>
      </c>
      <c r="Q130" t="s">
        <v>17700</v>
      </c>
      <c r="R130" t="s">
        <v>572</v>
      </c>
      <c r="U130" t="s">
        <v>18470</v>
      </c>
      <c r="V130" t="s">
        <v>18098</v>
      </c>
      <c r="W130" t="s">
        <v>586</v>
      </c>
      <c r="X130" t="s">
        <v>573</v>
      </c>
      <c r="Y130">
        <v>0</v>
      </c>
      <c r="Z130">
        <v>0</v>
      </c>
    </row>
    <row r="131" spans="2:26" x14ac:dyDescent="0.3">
      <c r="B131" t="s">
        <v>2831</v>
      </c>
      <c r="C131" t="s">
        <v>2831</v>
      </c>
      <c r="D131" t="s">
        <v>6653</v>
      </c>
      <c r="E131" t="s">
        <v>238</v>
      </c>
      <c r="F131">
        <v>2018</v>
      </c>
      <c r="G131" t="s">
        <v>2411</v>
      </c>
      <c r="H131" t="s">
        <v>18472</v>
      </c>
      <c r="I131" s="80">
        <v>44982</v>
      </c>
      <c r="J131" t="s">
        <v>571</v>
      </c>
      <c r="K131" t="s">
        <v>18473</v>
      </c>
      <c r="L131" s="81" t="s">
        <v>18474</v>
      </c>
      <c r="M131" t="s">
        <v>18475</v>
      </c>
      <c r="N131" t="s">
        <v>18476</v>
      </c>
      <c r="O131" t="s">
        <v>18477</v>
      </c>
      <c r="P131" t="s">
        <v>17699</v>
      </c>
      <c r="Q131" t="s">
        <v>17700</v>
      </c>
      <c r="R131" t="s">
        <v>572</v>
      </c>
      <c r="T131" t="s">
        <v>18478</v>
      </c>
      <c r="U131" t="s">
        <v>18477</v>
      </c>
      <c r="V131" t="s">
        <v>17699</v>
      </c>
      <c r="W131" t="s">
        <v>586</v>
      </c>
      <c r="X131" t="s">
        <v>573</v>
      </c>
      <c r="Y131">
        <v>0</v>
      </c>
      <c r="Z131">
        <v>0</v>
      </c>
    </row>
    <row r="132" spans="2:26" x14ac:dyDescent="0.3">
      <c r="B132" t="s">
        <v>2831</v>
      </c>
      <c r="C132" t="s">
        <v>2831</v>
      </c>
      <c r="D132" t="s">
        <v>9123</v>
      </c>
      <c r="E132" t="s">
        <v>249</v>
      </c>
      <c r="F132">
        <v>2022</v>
      </c>
      <c r="G132" t="s">
        <v>2397</v>
      </c>
      <c r="H132" t="s">
        <v>18479</v>
      </c>
      <c r="I132" s="80">
        <v>44978</v>
      </c>
      <c r="J132" t="s">
        <v>571</v>
      </c>
      <c r="K132" t="s">
        <v>18480</v>
      </c>
      <c r="L132" s="81" t="s">
        <v>17810</v>
      </c>
      <c r="M132" t="s">
        <v>18481</v>
      </c>
      <c r="N132" t="s">
        <v>18482</v>
      </c>
      <c r="O132" t="s">
        <v>18012</v>
      </c>
      <c r="P132" t="s">
        <v>17699</v>
      </c>
      <c r="Q132" t="s">
        <v>17700</v>
      </c>
      <c r="R132" t="s">
        <v>572</v>
      </c>
      <c r="U132" t="s">
        <v>18012</v>
      </c>
      <c r="V132" t="s">
        <v>17699</v>
      </c>
      <c r="W132" t="s">
        <v>586</v>
      </c>
      <c r="X132" t="s">
        <v>578</v>
      </c>
      <c r="Y132">
        <v>0</v>
      </c>
      <c r="Z132">
        <v>0</v>
      </c>
    </row>
    <row r="133" spans="2:26" x14ac:dyDescent="0.3">
      <c r="B133" t="s">
        <v>2831</v>
      </c>
      <c r="C133" t="s">
        <v>2831</v>
      </c>
      <c r="D133" t="s">
        <v>10521</v>
      </c>
      <c r="E133" t="s">
        <v>238</v>
      </c>
      <c r="F133">
        <v>2016</v>
      </c>
      <c r="G133" t="s">
        <v>2410</v>
      </c>
      <c r="H133" t="s">
        <v>18483</v>
      </c>
      <c r="I133" s="80">
        <v>44967</v>
      </c>
      <c r="J133" t="s">
        <v>571</v>
      </c>
      <c r="K133" t="s">
        <v>18484</v>
      </c>
      <c r="L133" s="81" t="s">
        <v>18033</v>
      </c>
      <c r="M133" t="s">
        <v>18485</v>
      </c>
      <c r="N133" t="s">
        <v>18486</v>
      </c>
      <c r="O133" t="s">
        <v>18487</v>
      </c>
      <c r="P133" t="s">
        <v>18471</v>
      </c>
      <c r="Q133" t="s">
        <v>17700</v>
      </c>
      <c r="R133" t="s">
        <v>572</v>
      </c>
      <c r="S133" t="s">
        <v>18488</v>
      </c>
      <c r="U133" t="s">
        <v>18487</v>
      </c>
      <c r="V133" t="s">
        <v>18098</v>
      </c>
      <c r="W133" t="s">
        <v>586</v>
      </c>
      <c r="X133" t="s">
        <v>574</v>
      </c>
      <c r="Y133">
        <v>0</v>
      </c>
      <c r="Z133">
        <v>0</v>
      </c>
    </row>
    <row r="134" spans="2:26" x14ac:dyDescent="0.3">
      <c r="B134" t="s">
        <v>2831</v>
      </c>
      <c r="C134" t="s">
        <v>2831</v>
      </c>
      <c r="D134" t="s">
        <v>2716</v>
      </c>
      <c r="E134" t="s">
        <v>249</v>
      </c>
      <c r="F134">
        <v>2022</v>
      </c>
      <c r="G134" t="s">
        <v>2417</v>
      </c>
      <c r="H134" t="s">
        <v>18489</v>
      </c>
      <c r="I134" s="80">
        <v>44968</v>
      </c>
      <c r="J134" t="s">
        <v>571</v>
      </c>
      <c r="K134" t="s">
        <v>18490</v>
      </c>
      <c r="L134" s="81" t="s">
        <v>17822</v>
      </c>
      <c r="M134" t="s">
        <v>18491</v>
      </c>
      <c r="N134" t="s">
        <v>18492</v>
      </c>
      <c r="O134" t="s">
        <v>18493</v>
      </c>
      <c r="P134" t="s">
        <v>2793</v>
      </c>
      <c r="Q134" t="s">
        <v>18083</v>
      </c>
      <c r="R134" t="s">
        <v>572</v>
      </c>
      <c r="T134" t="s">
        <v>18494</v>
      </c>
      <c r="U134" t="s">
        <v>18493</v>
      </c>
      <c r="V134" t="s">
        <v>2793</v>
      </c>
      <c r="W134" t="s">
        <v>2781</v>
      </c>
      <c r="X134" t="s">
        <v>573</v>
      </c>
      <c r="Y134">
        <v>0</v>
      </c>
      <c r="Z134">
        <v>0</v>
      </c>
    </row>
    <row r="135" spans="2:26" x14ac:dyDescent="0.3">
      <c r="B135" t="s">
        <v>2831</v>
      </c>
      <c r="C135" t="s">
        <v>2831</v>
      </c>
      <c r="D135" t="s">
        <v>7744</v>
      </c>
      <c r="E135" t="s">
        <v>249</v>
      </c>
      <c r="F135">
        <v>2017</v>
      </c>
      <c r="G135" t="s">
        <v>2410</v>
      </c>
      <c r="H135" t="s">
        <v>18495</v>
      </c>
      <c r="I135" s="80">
        <v>44966</v>
      </c>
      <c r="J135" t="s">
        <v>571</v>
      </c>
      <c r="K135" t="s">
        <v>18496</v>
      </c>
      <c r="L135" s="81" t="s">
        <v>18497</v>
      </c>
      <c r="M135" t="s">
        <v>18498</v>
      </c>
      <c r="N135" t="s">
        <v>18499</v>
      </c>
      <c r="O135" t="s">
        <v>18500</v>
      </c>
      <c r="P135" t="s">
        <v>2761</v>
      </c>
      <c r="Q135" t="s">
        <v>18501</v>
      </c>
      <c r="R135" t="s">
        <v>572</v>
      </c>
      <c r="T135" t="s">
        <v>18502</v>
      </c>
      <c r="U135" t="s">
        <v>18500</v>
      </c>
      <c r="V135" t="s">
        <v>2079</v>
      </c>
      <c r="W135" t="s">
        <v>582</v>
      </c>
      <c r="X135" t="s">
        <v>573</v>
      </c>
      <c r="Y135">
        <v>0</v>
      </c>
      <c r="Z135">
        <v>0</v>
      </c>
    </row>
    <row r="136" spans="2:26" x14ac:dyDescent="0.3">
      <c r="B136" t="s">
        <v>2831</v>
      </c>
      <c r="C136" t="s">
        <v>2831</v>
      </c>
      <c r="D136" t="s">
        <v>8868</v>
      </c>
      <c r="E136" t="s">
        <v>238</v>
      </c>
      <c r="F136">
        <v>2019</v>
      </c>
      <c r="G136" t="s">
        <v>2409</v>
      </c>
      <c r="H136" t="s">
        <v>18503</v>
      </c>
      <c r="I136" s="80">
        <v>44984</v>
      </c>
      <c r="J136" t="s">
        <v>571</v>
      </c>
      <c r="K136" t="s">
        <v>18504</v>
      </c>
      <c r="L136" s="81" t="s">
        <v>17886</v>
      </c>
      <c r="M136" t="s">
        <v>18505</v>
      </c>
      <c r="N136" t="s">
        <v>18286</v>
      </c>
      <c r="O136" t="s">
        <v>18287</v>
      </c>
      <c r="P136" t="s">
        <v>17699</v>
      </c>
      <c r="Q136" t="s">
        <v>17700</v>
      </c>
      <c r="R136" t="s">
        <v>572</v>
      </c>
      <c r="S136" t="s">
        <v>18506</v>
      </c>
      <c r="T136" t="s">
        <v>18507</v>
      </c>
      <c r="U136" t="s">
        <v>18287</v>
      </c>
      <c r="V136" t="s">
        <v>17699</v>
      </c>
      <c r="W136" t="s">
        <v>586</v>
      </c>
      <c r="X136" t="s">
        <v>574</v>
      </c>
      <c r="Y136">
        <v>0</v>
      </c>
      <c r="Z136">
        <v>0</v>
      </c>
    </row>
    <row r="137" spans="2:26" x14ac:dyDescent="0.3">
      <c r="B137" t="s">
        <v>2831</v>
      </c>
      <c r="C137" t="s">
        <v>2831</v>
      </c>
      <c r="D137" t="s">
        <v>8422</v>
      </c>
      <c r="E137" t="s">
        <v>249</v>
      </c>
      <c r="F137">
        <v>2022</v>
      </c>
      <c r="G137" t="s">
        <v>17908</v>
      </c>
      <c r="H137" t="s">
        <v>18508</v>
      </c>
      <c r="I137" s="80">
        <v>44966</v>
      </c>
      <c r="J137" t="s">
        <v>571</v>
      </c>
      <c r="K137" t="s">
        <v>18509</v>
      </c>
      <c r="L137" s="81" t="s">
        <v>17822</v>
      </c>
      <c r="M137" t="s">
        <v>18510</v>
      </c>
      <c r="N137" t="s">
        <v>18511</v>
      </c>
      <c r="O137" t="s">
        <v>18337</v>
      </c>
      <c r="P137" t="s">
        <v>17699</v>
      </c>
      <c r="Q137" t="s">
        <v>17700</v>
      </c>
      <c r="R137" t="s">
        <v>572</v>
      </c>
      <c r="T137" t="s">
        <v>18512</v>
      </c>
      <c r="U137" t="s">
        <v>18337</v>
      </c>
      <c r="V137" t="s">
        <v>17699</v>
      </c>
      <c r="W137" t="s">
        <v>586</v>
      </c>
      <c r="X137" t="s">
        <v>578</v>
      </c>
      <c r="Y137">
        <v>0</v>
      </c>
      <c r="Z137">
        <v>0</v>
      </c>
    </row>
    <row r="138" spans="2:26" x14ac:dyDescent="0.3">
      <c r="B138" t="s">
        <v>2831</v>
      </c>
      <c r="C138" t="s">
        <v>2831</v>
      </c>
      <c r="D138" t="s">
        <v>9488</v>
      </c>
      <c r="E138" t="s">
        <v>249</v>
      </c>
      <c r="F138">
        <v>2016</v>
      </c>
      <c r="G138" t="s">
        <v>2405</v>
      </c>
      <c r="H138" t="s">
        <v>18513</v>
      </c>
      <c r="I138" s="80">
        <v>44985</v>
      </c>
      <c r="J138" t="s">
        <v>571</v>
      </c>
      <c r="K138" t="s">
        <v>18514</v>
      </c>
      <c r="L138" s="81" t="s">
        <v>18515</v>
      </c>
      <c r="M138" t="s">
        <v>18516</v>
      </c>
      <c r="N138" t="s">
        <v>17788</v>
      </c>
      <c r="O138" t="s">
        <v>2537</v>
      </c>
      <c r="P138" t="s">
        <v>18517</v>
      </c>
      <c r="Q138" t="s">
        <v>17700</v>
      </c>
      <c r="R138" t="s">
        <v>572</v>
      </c>
      <c r="U138" t="s">
        <v>2537</v>
      </c>
      <c r="V138" t="s">
        <v>17699</v>
      </c>
      <c r="W138" t="s">
        <v>586</v>
      </c>
      <c r="X138" t="s">
        <v>573</v>
      </c>
      <c r="Y138">
        <v>0</v>
      </c>
      <c r="Z138">
        <v>0</v>
      </c>
    </row>
    <row r="139" spans="2:26" x14ac:dyDescent="0.3">
      <c r="B139" t="s">
        <v>2831</v>
      </c>
      <c r="C139" t="s">
        <v>2831</v>
      </c>
      <c r="D139" t="s">
        <v>8991</v>
      </c>
      <c r="E139" t="s">
        <v>238</v>
      </c>
      <c r="F139">
        <v>2022</v>
      </c>
      <c r="G139" t="s">
        <v>2417</v>
      </c>
      <c r="H139" t="s">
        <v>18518</v>
      </c>
      <c r="I139" s="80">
        <v>44977</v>
      </c>
      <c r="J139" t="s">
        <v>571</v>
      </c>
      <c r="K139" t="s">
        <v>18519</v>
      </c>
      <c r="L139" s="81" t="s">
        <v>17951</v>
      </c>
      <c r="M139" t="s">
        <v>18520</v>
      </c>
      <c r="N139" t="s">
        <v>17788</v>
      </c>
      <c r="O139" t="s">
        <v>17776</v>
      </c>
      <c r="P139" t="s">
        <v>17788</v>
      </c>
      <c r="Q139" t="s">
        <v>17700</v>
      </c>
      <c r="R139" t="s">
        <v>572</v>
      </c>
      <c r="U139" t="s">
        <v>17776</v>
      </c>
      <c r="V139" t="s">
        <v>17788</v>
      </c>
      <c r="W139" t="s">
        <v>17899</v>
      </c>
      <c r="X139" t="s">
        <v>573</v>
      </c>
      <c r="Y139">
        <v>0</v>
      </c>
      <c r="Z139">
        <v>0</v>
      </c>
    </row>
    <row r="140" spans="2:26" x14ac:dyDescent="0.3">
      <c r="B140" t="s">
        <v>2831</v>
      </c>
      <c r="C140" t="s">
        <v>2831</v>
      </c>
      <c r="D140" t="s">
        <v>8854</v>
      </c>
      <c r="E140" t="s">
        <v>238</v>
      </c>
      <c r="F140">
        <v>2017</v>
      </c>
      <c r="G140" t="s">
        <v>2409</v>
      </c>
      <c r="H140" t="s">
        <v>18521</v>
      </c>
      <c r="I140" s="80">
        <v>44960</v>
      </c>
      <c r="J140" t="s">
        <v>571</v>
      </c>
      <c r="K140" t="s">
        <v>18522</v>
      </c>
      <c r="L140" s="81" t="s">
        <v>18404</v>
      </c>
      <c r="M140" t="s">
        <v>18523</v>
      </c>
      <c r="N140" t="s">
        <v>18524</v>
      </c>
      <c r="O140" t="s">
        <v>18525</v>
      </c>
      <c r="P140" t="s">
        <v>2771</v>
      </c>
      <c r="Q140" t="s">
        <v>17974</v>
      </c>
      <c r="R140" t="s">
        <v>572</v>
      </c>
      <c r="S140" t="s">
        <v>18526</v>
      </c>
      <c r="T140" t="s">
        <v>18527</v>
      </c>
      <c r="U140" t="s">
        <v>18525</v>
      </c>
      <c r="V140" t="s">
        <v>2535</v>
      </c>
      <c r="W140" t="s">
        <v>2535</v>
      </c>
      <c r="X140" t="s">
        <v>574</v>
      </c>
      <c r="Y140">
        <v>0</v>
      </c>
      <c r="Z140">
        <v>0</v>
      </c>
    </row>
    <row r="141" spans="2:26" x14ac:dyDescent="0.3">
      <c r="B141" t="s">
        <v>2831</v>
      </c>
      <c r="C141" t="s">
        <v>2831</v>
      </c>
      <c r="D141" t="s">
        <v>10447</v>
      </c>
      <c r="E141" t="s">
        <v>249</v>
      </c>
      <c r="F141">
        <v>2022</v>
      </c>
      <c r="G141" t="s">
        <v>2410</v>
      </c>
      <c r="H141" t="s">
        <v>18528</v>
      </c>
      <c r="I141" s="80">
        <v>44971</v>
      </c>
      <c r="J141" t="s">
        <v>571</v>
      </c>
      <c r="K141" t="s">
        <v>18529</v>
      </c>
      <c r="L141" s="81" t="s">
        <v>17822</v>
      </c>
      <c r="M141" t="s">
        <v>18530</v>
      </c>
      <c r="N141" t="s">
        <v>18531</v>
      </c>
      <c r="O141" t="s">
        <v>17983</v>
      </c>
      <c r="P141" t="s">
        <v>18532</v>
      </c>
      <c r="Q141" t="s">
        <v>17700</v>
      </c>
      <c r="R141" t="s">
        <v>572</v>
      </c>
      <c r="S141" t="s">
        <v>18533</v>
      </c>
      <c r="U141" t="s">
        <v>17983</v>
      </c>
      <c r="V141" t="s">
        <v>17699</v>
      </c>
      <c r="W141" t="s">
        <v>586</v>
      </c>
      <c r="X141" t="s">
        <v>574</v>
      </c>
      <c r="Y141">
        <v>0</v>
      </c>
      <c r="Z141">
        <v>0</v>
      </c>
    </row>
    <row r="142" spans="2:26" x14ac:dyDescent="0.3">
      <c r="B142" t="s">
        <v>2831</v>
      </c>
      <c r="C142" t="s">
        <v>2831</v>
      </c>
      <c r="D142" t="s">
        <v>10125</v>
      </c>
      <c r="E142" t="s">
        <v>249</v>
      </c>
      <c r="F142">
        <v>2005</v>
      </c>
      <c r="G142" t="s">
        <v>2395</v>
      </c>
      <c r="H142" t="s">
        <v>18534</v>
      </c>
      <c r="I142" s="80">
        <v>44968</v>
      </c>
      <c r="J142" t="s">
        <v>571</v>
      </c>
      <c r="K142" t="s">
        <v>18535</v>
      </c>
      <c r="L142" s="81" t="s">
        <v>18536</v>
      </c>
      <c r="M142" t="s">
        <v>18537</v>
      </c>
      <c r="N142" t="s">
        <v>18538</v>
      </c>
      <c r="O142" t="s">
        <v>17983</v>
      </c>
      <c r="P142" t="s">
        <v>17699</v>
      </c>
      <c r="Q142" t="s">
        <v>17700</v>
      </c>
      <c r="R142" t="s">
        <v>572</v>
      </c>
      <c r="S142" t="s">
        <v>18539</v>
      </c>
      <c r="T142" t="s">
        <v>18540</v>
      </c>
      <c r="U142" t="s">
        <v>17983</v>
      </c>
      <c r="V142" t="s">
        <v>17699</v>
      </c>
      <c r="W142" t="s">
        <v>586</v>
      </c>
      <c r="X142" t="s">
        <v>576</v>
      </c>
      <c r="Y142">
        <v>0</v>
      </c>
      <c r="Z142">
        <v>0</v>
      </c>
    </row>
    <row r="143" spans="2:26" x14ac:dyDescent="0.3">
      <c r="B143" t="s">
        <v>2831</v>
      </c>
      <c r="C143" t="s">
        <v>2831</v>
      </c>
      <c r="D143" t="s">
        <v>6004</v>
      </c>
      <c r="E143" t="s">
        <v>238</v>
      </c>
      <c r="F143">
        <v>2022</v>
      </c>
      <c r="G143" t="s">
        <v>2420</v>
      </c>
      <c r="H143" t="s">
        <v>18541</v>
      </c>
      <c r="I143" s="80">
        <v>44978</v>
      </c>
      <c r="J143" t="s">
        <v>571</v>
      </c>
      <c r="K143" t="s">
        <v>18542</v>
      </c>
      <c r="L143" s="81" t="s">
        <v>17810</v>
      </c>
      <c r="M143" t="s">
        <v>18543</v>
      </c>
      <c r="N143" t="s">
        <v>18544</v>
      </c>
      <c r="O143" t="s">
        <v>17983</v>
      </c>
      <c r="P143" t="s">
        <v>17699</v>
      </c>
      <c r="Q143" t="s">
        <v>17700</v>
      </c>
      <c r="R143" t="s">
        <v>572</v>
      </c>
      <c r="S143" t="s">
        <v>18545</v>
      </c>
      <c r="T143" t="s">
        <v>18546</v>
      </c>
      <c r="U143" t="s">
        <v>17983</v>
      </c>
      <c r="V143" t="s">
        <v>17699</v>
      </c>
      <c r="W143" t="s">
        <v>586</v>
      </c>
      <c r="X143" t="s">
        <v>574</v>
      </c>
      <c r="Y143">
        <v>0</v>
      </c>
      <c r="Z143">
        <v>0</v>
      </c>
    </row>
    <row r="144" spans="2:26" x14ac:dyDescent="0.3">
      <c r="B144" t="s">
        <v>2831</v>
      </c>
      <c r="C144" t="s">
        <v>2831</v>
      </c>
      <c r="D144" t="s">
        <v>7350</v>
      </c>
      <c r="E144" t="s">
        <v>238</v>
      </c>
      <c r="F144">
        <v>2020</v>
      </c>
      <c r="G144" t="s">
        <v>2405</v>
      </c>
      <c r="H144" t="s">
        <v>18547</v>
      </c>
      <c r="I144" s="80">
        <v>44959</v>
      </c>
      <c r="J144" t="s">
        <v>571</v>
      </c>
      <c r="K144" t="s">
        <v>18548</v>
      </c>
      <c r="L144" s="81" t="s">
        <v>17886</v>
      </c>
      <c r="M144" t="s">
        <v>18549</v>
      </c>
      <c r="N144" t="s">
        <v>18410</v>
      </c>
      <c r="O144" t="s">
        <v>18411</v>
      </c>
      <c r="P144" t="s">
        <v>18323</v>
      </c>
      <c r="Q144" t="s">
        <v>17700</v>
      </c>
      <c r="R144" t="s">
        <v>572</v>
      </c>
      <c r="T144" t="s">
        <v>18412</v>
      </c>
      <c r="U144" t="s">
        <v>18411</v>
      </c>
      <c r="V144" t="s">
        <v>18323</v>
      </c>
      <c r="W144" t="s">
        <v>586</v>
      </c>
      <c r="X144" t="s">
        <v>578</v>
      </c>
      <c r="Y144">
        <v>0</v>
      </c>
      <c r="Z144">
        <v>0</v>
      </c>
    </row>
    <row r="145" spans="2:26" x14ac:dyDescent="0.3">
      <c r="B145" t="s">
        <v>2831</v>
      </c>
      <c r="C145" t="s">
        <v>2831</v>
      </c>
      <c r="D145" t="s">
        <v>10481</v>
      </c>
      <c r="E145" t="s">
        <v>238</v>
      </c>
      <c r="F145">
        <v>2019</v>
      </c>
      <c r="G145" t="s">
        <v>2410</v>
      </c>
      <c r="H145" t="s">
        <v>18550</v>
      </c>
      <c r="I145" s="80">
        <v>44985</v>
      </c>
      <c r="J145" t="s">
        <v>571</v>
      </c>
      <c r="K145" t="s">
        <v>18551</v>
      </c>
      <c r="L145" s="81" t="s">
        <v>18552</v>
      </c>
      <c r="M145" t="s">
        <v>18553</v>
      </c>
      <c r="N145" t="s">
        <v>18554</v>
      </c>
      <c r="O145" t="s">
        <v>17805</v>
      </c>
      <c r="P145" t="s">
        <v>17699</v>
      </c>
      <c r="Q145" t="s">
        <v>17700</v>
      </c>
      <c r="R145" t="s">
        <v>572</v>
      </c>
      <c r="S145" t="s">
        <v>18555</v>
      </c>
      <c r="T145" t="s">
        <v>18556</v>
      </c>
      <c r="U145" t="s">
        <v>17805</v>
      </c>
      <c r="V145" t="s">
        <v>17699</v>
      </c>
      <c r="W145" t="s">
        <v>586</v>
      </c>
      <c r="X145" t="s">
        <v>574</v>
      </c>
      <c r="Y145">
        <v>0</v>
      </c>
      <c r="Z145">
        <v>0</v>
      </c>
    </row>
    <row r="146" spans="2:26" x14ac:dyDescent="0.3">
      <c r="B146" t="s">
        <v>2831</v>
      </c>
      <c r="C146" t="s">
        <v>2831</v>
      </c>
      <c r="D146" t="s">
        <v>5806</v>
      </c>
      <c r="E146" t="s">
        <v>238</v>
      </c>
      <c r="F146">
        <v>2019</v>
      </c>
      <c r="G146" t="s">
        <v>2397</v>
      </c>
      <c r="H146" t="s">
        <v>18557</v>
      </c>
      <c r="I146" s="80">
        <v>44958</v>
      </c>
      <c r="J146" t="s">
        <v>571</v>
      </c>
      <c r="K146" t="s">
        <v>18558</v>
      </c>
      <c r="L146" s="81" t="s">
        <v>18559</v>
      </c>
      <c r="M146" t="s">
        <v>18560</v>
      </c>
      <c r="N146" t="s">
        <v>17788</v>
      </c>
      <c r="O146" t="s">
        <v>18561</v>
      </c>
      <c r="P146" t="s">
        <v>18562</v>
      </c>
      <c r="Q146" t="s">
        <v>17700</v>
      </c>
      <c r="R146" t="s">
        <v>572</v>
      </c>
      <c r="T146" t="s">
        <v>18563</v>
      </c>
      <c r="U146" t="s">
        <v>18561</v>
      </c>
      <c r="V146" t="s">
        <v>18564</v>
      </c>
      <c r="W146" t="s">
        <v>586</v>
      </c>
      <c r="X146" t="s">
        <v>573</v>
      </c>
      <c r="Y146">
        <v>0</v>
      </c>
      <c r="Z146">
        <v>0</v>
      </c>
    </row>
    <row r="147" spans="2:26" x14ac:dyDescent="0.3">
      <c r="B147" t="s">
        <v>2831</v>
      </c>
      <c r="C147" t="s">
        <v>2831</v>
      </c>
      <c r="D147" t="s">
        <v>10553</v>
      </c>
      <c r="E147" t="s">
        <v>238</v>
      </c>
      <c r="F147">
        <v>2021</v>
      </c>
      <c r="G147" t="s">
        <v>2419</v>
      </c>
      <c r="H147" t="s">
        <v>18565</v>
      </c>
      <c r="I147" s="80">
        <v>44977</v>
      </c>
      <c r="J147" t="s">
        <v>571</v>
      </c>
      <c r="K147" t="s">
        <v>18566</v>
      </c>
      <c r="L147" s="81" t="s">
        <v>17832</v>
      </c>
      <c r="M147" t="s">
        <v>18567</v>
      </c>
      <c r="N147" t="s">
        <v>18568</v>
      </c>
      <c r="O147" t="s">
        <v>18117</v>
      </c>
      <c r="P147" t="s">
        <v>17699</v>
      </c>
      <c r="Q147" t="s">
        <v>17700</v>
      </c>
      <c r="R147" t="s">
        <v>572</v>
      </c>
      <c r="T147" t="s">
        <v>18569</v>
      </c>
      <c r="U147" t="s">
        <v>18117</v>
      </c>
      <c r="V147" t="s">
        <v>17699</v>
      </c>
      <c r="W147" t="s">
        <v>586</v>
      </c>
      <c r="X147" t="s">
        <v>573</v>
      </c>
      <c r="Y147">
        <v>0</v>
      </c>
      <c r="Z147">
        <v>0</v>
      </c>
    </row>
    <row r="148" spans="2:26" x14ac:dyDescent="0.3">
      <c r="B148" t="s">
        <v>2831</v>
      </c>
      <c r="C148" t="s">
        <v>2831</v>
      </c>
      <c r="D148" t="s">
        <v>5961</v>
      </c>
      <c r="E148" t="s">
        <v>238</v>
      </c>
      <c r="F148">
        <v>2022</v>
      </c>
      <c r="G148" t="s">
        <v>2420</v>
      </c>
      <c r="H148" t="s">
        <v>18570</v>
      </c>
      <c r="I148" s="80">
        <v>44973</v>
      </c>
      <c r="J148" t="s">
        <v>571</v>
      </c>
      <c r="K148" t="s">
        <v>18571</v>
      </c>
      <c r="L148" s="81" t="s">
        <v>17956</v>
      </c>
      <c r="M148" t="s">
        <v>18572</v>
      </c>
      <c r="N148" t="s">
        <v>18573</v>
      </c>
      <c r="O148" t="s">
        <v>18117</v>
      </c>
      <c r="P148" t="s">
        <v>17699</v>
      </c>
      <c r="Q148" t="s">
        <v>17700</v>
      </c>
      <c r="R148" t="s">
        <v>572</v>
      </c>
      <c r="S148" t="s">
        <v>18574</v>
      </c>
      <c r="T148" t="s">
        <v>18575</v>
      </c>
      <c r="U148" t="s">
        <v>18117</v>
      </c>
      <c r="V148" t="s">
        <v>17699</v>
      </c>
      <c r="W148" t="s">
        <v>586</v>
      </c>
      <c r="X148" t="s">
        <v>574</v>
      </c>
      <c r="Y148">
        <v>0</v>
      </c>
      <c r="Z148">
        <v>0</v>
      </c>
    </row>
    <row r="149" spans="2:26" x14ac:dyDescent="0.3">
      <c r="B149" t="s">
        <v>2831</v>
      </c>
      <c r="C149" t="s">
        <v>2831</v>
      </c>
      <c r="D149" t="s">
        <v>8191</v>
      </c>
      <c r="E149" t="s">
        <v>238</v>
      </c>
      <c r="F149">
        <v>2021</v>
      </c>
      <c r="G149" t="s">
        <v>2417</v>
      </c>
      <c r="H149" t="s">
        <v>18576</v>
      </c>
      <c r="I149" s="80">
        <v>44980</v>
      </c>
      <c r="J149" t="s">
        <v>571</v>
      </c>
      <c r="K149" t="s">
        <v>18577</v>
      </c>
      <c r="L149" s="81" t="s">
        <v>17951</v>
      </c>
      <c r="M149" t="s">
        <v>18578</v>
      </c>
      <c r="N149" t="s">
        <v>18005</v>
      </c>
      <c r="O149" t="s">
        <v>17941</v>
      </c>
      <c r="P149" t="s">
        <v>17699</v>
      </c>
      <c r="Q149" t="s">
        <v>17700</v>
      </c>
      <c r="R149" t="s">
        <v>572</v>
      </c>
      <c r="S149" t="s">
        <v>18579</v>
      </c>
      <c r="T149" t="s">
        <v>18007</v>
      </c>
      <c r="U149" t="s">
        <v>17941</v>
      </c>
      <c r="V149" t="s">
        <v>17699</v>
      </c>
      <c r="W149" t="s">
        <v>586</v>
      </c>
      <c r="X149" t="s">
        <v>574</v>
      </c>
      <c r="Y149">
        <v>0</v>
      </c>
      <c r="Z149">
        <v>0</v>
      </c>
    </row>
    <row r="150" spans="2:26" x14ac:dyDescent="0.3">
      <c r="B150" t="s">
        <v>2831</v>
      </c>
      <c r="C150" t="s">
        <v>2831</v>
      </c>
      <c r="D150" t="s">
        <v>8136</v>
      </c>
      <c r="E150" t="s">
        <v>238</v>
      </c>
      <c r="F150">
        <v>2019</v>
      </c>
      <c r="G150" t="s">
        <v>2395</v>
      </c>
      <c r="H150" t="s">
        <v>18580</v>
      </c>
      <c r="I150" s="80">
        <v>44975</v>
      </c>
      <c r="J150" t="s">
        <v>571</v>
      </c>
      <c r="K150" t="s">
        <v>18581</v>
      </c>
      <c r="L150" s="81" t="s">
        <v>18582</v>
      </c>
      <c r="M150" t="s">
        <v>18216</v>
      </c>
      <c r="N150" t="s">
        <v>18323</v>
      </c>
      <c r="O150" t="s">
        <v>18322</v>
      </c>
      <c r="P150" t="s">
        <v>18323</v>
      </c>
      <c r="Q150" t="s">
        <v>17700</v>
      </c>
      <c r="R150" t="s">
        <v>572</v>
      </c>
      <c r="T150" t="s">
        <v>18324</v>
      </c>
      <c r="U150" t="s">
        <v>18322</v>
      </c>
      <c r="V150" t="s">
        <v>18323</v>
      </c>
      <c r="W150" t="s">
        <v>586</v>
      </c>
      <c r="X150" t="s">
        <v>573</v>
      </c>
      <c r="Y150">
        <v>0</v>
      </c>
      <c r="Z150">
        <v>0</v>
      </c>
    </row>
    <row r="151" spans="2:26" x14ac:dyDescent="0.3">
      <c r="B151" t="s">
        <v>2831</v>
      </c>
      <c r="C151" t="s">
        <v>2831</v>
      </c>
      <c r="D151" t="s">
        <v>8276</v>
      </c>
      <c r="E151" t="s">
        <v>238</v>
      </c>
      <c r="F151">
        <v>2020</v>
      </c>
      <c r="G151" t="s">
        <v>2395</v>
      </c>
      <c r="H151" t="s">
        <v>18583</v>
      </c>
      <c r="I151" s="80">
        <v>44967</v>
      </c>
      <c r="J151" t="s">
        <v>571</v>
      </c>
      <c r="K151" t="s">
        <v>18584</v>
      </c>
      <c r="L151" s="81" t="s">
        <v>17832</v>
      </c>
      <c r="M151" t="s">
        <v>18585</v>
      </c>
      <c r="N151" t="s">
        <v>17788</v>
      </c>
      <c r="O151" t="s">
        <v>18155</v>
      </c>
      <c r="P151" t="s">
        <v>17874</v>
      </c>
      <c r="Q151" t="s">
        <v>17700</v>
      </c>
      <c r="R151" t="s">
        <v>572</v>
      </c>
      <c r="T151" t="s">
        <v>18157</v>
      </c>
      <c r="U151" t="s">
        <v>18155</v>
      </c>
      <c r="V151" t="s">
        <v>17874</v>
      </c>
      <c r="W151" t="s">
        <v>586</v>
      </c>
      <c r="X151" t="s">
        <v>573</v>
      </c>
      <c r="Y151">
        <v>0</v>
      </c>
      <c r="Z151">
        <v>0</v>
      </c>
    </row>
    <row r="152" spans="2:26" x14ac:dyDescent="0.3">
      <c r="B152" t="s">
        <v>2831</v>
      </c>
      <c r="C152" t="s">
        <v>2831</v>
      </c>
      <c r="D152" t="s">
        <v>10036</v>
      </c>
      <c r="E152" t="s">
        <v>249</v>
      </c>
      <c r="F152">
        <v>2021</v>
      </c>
      <c r="G152" t="s">
        <v>2409</v>
      </c>
      <c r="H152" t="s">
        <v>18586</v>
      </c>
      <c r="I152" s="80">
        <v>44964</v>
      </c>
      <c r="J152" t="s">
        <v>571</v>
      </c>
      <c r="K152" t="s">
        <v>18587</v>
      </c>
      <c r="L152" s="81" t="s">
        <v>17951</v>
      </c>
      <c r="M152" t="s">
        <v>18588</v>
      </c>
      <c r="N152" t="s">
        <v>18589</v>
      </c>
      <c r="O152" t="s">
        <v>18059</v>
      </c>
      <c r="P152" t="s">
        <v>17699</v>
      </c>
      <c r="Q152" t="s">
        <v>17700</v>
      </c>
      <c r="R152" t="s">
        <v>572</v>
      </c>
      <c r="S152" t="s">
        <v>18590</v>
      </c>
      <c r="T152" t="s">
        <v>18591</v>
      </c>
      <c r="U152" t="s">
        <v>18059</v>
      </c>
      <c r="V152" t="s">
        <v>17699</v>
      </c>
      <c r="W152" t="s">
        <v>586</v>
      </c>
      <c r="X152" t="s">
        <v>574</v>
      </c>
      <c r="Y152">
        <v>0</v>
      </c>
      <c r="Z152">
        <v>0</v>
      </c>
    </row>
    <row r="153" spans="2:26" x14ac:dyDescent="0.3">
      <c r="B153" t="s">
        <v>2831</v>
      </c>
      <c r="C153" t="s">
        <v>2831</v>
      </c>
      <c r="D153" t="s">
        <v>9982</v>
      </c>
      <c r="E153" t="s">
        <v>249</v>
      </c>
      <c r="F153">
        <v>2022</v>
      </c>
      <c r="G153" t="s">
        <v>2417</v>
      </c>
      <c r="H153" t="s">
        <v>18592</v>
      </c>
      <c r="I153" s="80">
        <v>44975</v>
      </c>
      <c r="J153" t="s">
        <v>571</v>
      </c>
      <c r="K153" t="s">
        <v>18593</v>
      </c>
      <c r="L153" s="81" t="s">
        <v>17822</v>
      </c>
      <c r="M153" t="s">
        <v>18594</v>
      </c>
      <c r="N153" t="s">
        <v>18595</v>
      </c>
      <c r="O153" t="s">
        <v>18596</v>
      </c>
      <c r="P153" t="s">
        <v>17699</v>
      </c>
      <c r="Q153" t="s">
        <v>2794</v>
      </c>
      <c r="R153" t="s">
        <v>572</v>
      </c>
      <c r="S153" t="s">
        <v>18597</v>
      </c>
      <c r="T153" t="s">
        <v>18598</v>
      </c>
      <c r="U153" t="s">
        <v>18596</v>
      </c>
      <c r="V153" t="s">
        <v>17699</v>
      </c>
      <c r="W153" t="s">
        <v>586</v>
      </c>
      <c r="X153" t="s">
        <v>574</v>
      </c>
      <c r="Y153">
        <v>0</v>
      </c>
      <c r="Z153">
        <v>0</v>
      </c>
    </row>
    <row r="154" spans="2:26" x14ac:dyDescent="0.3">
      <c r="B154" t="s">
        <v>2831</v>
      </c>
      <c r="C154" t="s">
        <v>2831</v>
      </c>
      <c r="D154" t="s">
        <v>8138</v>
      </c>
      <c r="E154" t="s">
        <v>249</v>
      </c>
      <c r="F154">
        <v>2021</v>
      </c>
      <c r="G154" t="s">
        <v>2412</v>
      </c>
      <c r="H154" t="s">
        <v>18599</v>
      </c>
      <c r="I154" s="80">
        <v>44968</v>
      </c>
      <c r="J154" t="s">
        <v>571</v>
      </c>
      <c r="K154" t="s">
        <v>18600</v>
      </c>
      <c r="L154" s="81" t="s">
        <v>18601</v>
      </c>
      <c r="M154" t="s">
        <v>18602</v>
      </c>
      <c r="N154" t="s">
        <v>18603</v>
      </c>
      <c r="O154" t="s">
        <v>18604</v>
      </c>
      <c r="P154" t="s">
        <v>17699</v>
      </c>
      <c r="Q154" t="s">
        <v>17700</v>
      </c>
      <c r="R154" t="s">
        <v>572</v>
      </c>
      <c r="S154" t="s">
        <v>18605</v>
      </c>
      <c r="T154" t="s">
        <v>18606</v>
      </c>
      <c r="U154" t="s">
        <v>18604</v>
      </c>
      <c r="V154" t="s">
        <v>17699</v>
      </c>
      <c r="W154" t="s">
        <v>586</v>
      </c>
      <c r="X154" t="s">
        <v>574</v>
      </c>
      <c r="Y154">
        <v>0</v>
      </c>
      <c r="Z154">
        <v>0</v>
      </c>
    </row>
    <row r="155" spans="2:26" x14ac:dyDescent="0.3">
      <c r="B155" t="s">
        <v>2831</v>
      </c>
      <c r="C155" t="s">
        <v>2831</v>
      </c>
      <c r="D155" t="s">
        <v>5651</v>
      </c>
      <c r="E155" t="s">
        <v>249</v>
      </c>
      <c r="F155">
        <v>2020</v>
      </c>
      <c r="G155" t="s">
        <v>2397</v>
      </c>
      <c r="H155" t="s">
        <v>18607</v>
      </c>
      <c r="I155" s="80">
        <v>44985</v>
      </c>
      <c r="J155" t="s">
        <v>571</v>
      </c>
      <c r="K155" t="s">
        <v>18608</v>
      </c>
      <c r="L155" s="81" t="s">
        <v>18609</v>
      </c>
      <c r="M155" t="s">
        <v>18610</v>
      </c>
      <c r="N155" t="s">
        <v>18383</v>
      </c>
      <c r="O155" t="s">
        <v>17717</v>
      </c>
      <c r="P155" t="s">
        <v>17699</v>
      </c>
      <c r="Q155" t="s">
        <v>17700</v>
      </c>
      <c r="R155" t="s">
        <v>572</v>
      </c>
      <c r="S155" t="s">
        <v>18611</v>
      </c>
      <c r="T155" t="s">
        <v>18385</v>
      </c>
      <c r="U155" t="s">
        <v>17717</v>
      </c>
      <c r="V155" t="s">
        <v>17699</v>
      </c>
      <c r="W155" t="s">
        <v>586</v>
      </c>
      <c r="X155" t="s">
        <v>574</v>
      </c>
      <c r="Y155">
        <v>0</v>
      </c>
      <c r="Z155">
        <v>0</v>
      </c>
    </row>
    <row r="156" spans="2:26" x14ac:dyDescent="0.3">
      <c r="B156" t="s">
        <v>2831</v>
      </c>
      <c r="C156" t="s">
        <v>2831</v>
      </c>
      <c r="D156" t="s">
        <v>8765</v>
      </c>
      <c r="E156" t="s">
        <v>238</v>
      </c>
      <c r="F156">
        <v>2020</v>
      </c>
      <c r="G156" t="s">
        <v>2417</v>
      </c>
      <c r="H156" t="s">
        <v>18612</v>
      </c>
      <c r="I156" s="80">
        <v>44974</v>
      </c>
      <c r="J156" t="s">
        <v>571</v>
      </c>
      <c r="K156" t="s">
        <v>18613</v>
      </c>
      <c r="L156" s="81" t="s">
        <v>17822</v>
      </c>
      <c r="M156" t="s">
        <v>18614</v>
      </c>
      <c r="N156" t="s">
        <v>18615</v>
      </c>
      <c r="O156" t="s">
        <v>18616</v>
      </c>
      <c r="P156" t="s">
        <v>18239</v>
      </c>
      <c r="Q156" t="s">
        <v>17700</v>
      </c>
      <c r="R156" t="s">
        <v>572</v>
      </c>
      <c r="U156" t="s">
        <v>18616</v>
      </c>
      <c r="V156" t="s">
        <v>18617</v>
      </c>
      <c r="W156" t="s">
        <v>586</v>
      </c>
      <c r="X156" t="s">
        <v>578</v>
      </c>
      <c r="Y156">
        <v>0</v>
      </c>
      <c r="Z156">
        <v>0</v>
      </c>
    </row>
    <row r="157" spans="2:26" x14ac:dyDescent="0.3">
      <c r="B157" t="s">
        <v>2831</v>
      </c>
      <c r="C157" t="s">
        <v>2831</v>
      </c>
      <c r="D157" t="s">
        <v>9967</v>
      </c>
      <c r="E157" t="s">
        <v>249</v>
      </c>
      <c r="F157">
        <v>2012</v>
      </c>
      <c r="G157" t="s">
        <v>2404</v>
      </c>
      <c r="H157" t="s">
        <v>18618</v>
      </c>
      <c r="I157" s="80">
        <v>44974</v>
      </c>
      <c r="J157" t="s">
        <v>571</v>
      </c>
      <c r="K157" t="s">
        <v>18619</v>
      </c>
      <c r="L157" s="81" t="s">
        <v>18620</v>
      </c>
      <c r="M157" t="s">
        <v>18621</v>
      </c>
      <c r="N157" t="s">
        <v>17788</v>
      </c>
      <c r="O157" t="s">
        <v>2799</v>
      </c>
      <c r="P157" t="s">
        <v>18622</v>
      </c>
      <c r="Q157" t="s">
        <v>17700</v>
      </c>
      <c r="R157" t="s">
        <v>572</v>
      </c>
      <c r="U157" t="s">
        <v>2799</v>
      </c>
      <c r="V157" t="s">
        <v>17699</v>
      </c>
      <c r="W157" t="s">
        <v>586</v>
      </c>
      <c r="X157" t="s">
        <v>573</v>
      </c>
      <c r="Y157">
        <v>0</v>
      </c>
      <c r="Z157">
        <v>0</v>
      </c>
    </row>
    <row r="158" spans="2:26" x14ac:dyDescent="0.3">
      <c r="B158" t="s">
        <v>2831</v>
      </c>
      <c r="C158" t="s">
        <v>2831</v>
      </c>
      <c r="D158" t="s">
        <v>7895</v>
      </c>
      <c r="E158" t="s">
        <v>238</v>
      </c>
      <c r="F158">
        <v>2017</v>
      </c>
      <c r="G158" t="s">
        <v>2409</v>
      </c>
      <c r="H158" t="s">
        <v>18623</v>
      </c>
      <c r="I158" s="80">
        <v>44959</v>
      </c>
      <c r="J158" t="s">
        <v>571</v>
      </c>
      <c r="K158" t="s">
        <v>18624</v>
      </c>
      <c r="L158" s="81" t="s">
        <v>18625</v>
      </c>
      <c r="M158" t="s">
        <v>18626</v>
      </c>
      <c r="N158" t="s">
        <v>18383</v>
      </c>
      <c r="O158" t="s">
        <v>17717</v>
      </c>
      <c r="P158" t="s">
        <v>17699</v>
      </c>
      <c r="Q158" t="s">
        <v>17700</v>
      </c>
      <c r="R158" t="s">
        <v>572</v>
      </c>
      <c r="T158" t="s">
        <v>18385</v>
      </c>
      <c r="U158" t="s">
        <v>17717</v>
      </c>
      <c r="V158" t="s">
        <v>17699</v>
      </c>
      <c r="W158" t="s">
        <v>586</v>
      </c>
      <c r="X158" t="s">
        <v>573</v>
      </c>
      <c r="Y158">
        <v>0</v>
      </c>
      <c r="Z158">
        <v>0</v>
      </c>
    </row>
    <row r="159" spans="2:26" x14ac:dyDescent="0.3">
      <c r="B159" t="s">
        <v>2831</v>
      </c>
      <c r="C159" t="s">
        <v>2831</v>
      </c>
      <c r="D159" t="s">
        <v>7816</v>
      </c>
      <c r="E159" t="s">
        <v>249</v>
      </c>
      <c r="F159">
        <v>2018</v>
      </c>
      <c r="G159" t="s">
        <v>2395</v>
      </c>
      <c r="H159" t="s">
        <v>18627</v>
      </c>
      <c r="I159" s="80">
        <v>44982</v>
      </c>
      <c r="J159" t="s">
        <v>571</v>
      </c>
      <c r="K159" t="s">
        <v>18628</v>
      </c>
      <c r="L159" s="81" t="s">
        <v>18016</v>
      </c>
      <c r="M159" t="s">
        <v>18629</v>
      </c>
      <c r="N159" t="s">
        <v>18630</v>
      </c>
      <c r="O159" t="s">
        <v>18631</v>
      </c>
      <c r="P159" t="s">
        <v>2780</v>
      </c>
      <c r="Q159" t="s">
        <v>18083</v>
      </c>
      <c r="R159" t="s">
        <v>572</v>
      </c>
      <c r="S159" t="s">
        <v>18632</v>
      </c>
      <c r="U159" t="s">
        <v>18631</v>
      </c>
      <c r="V159" t="s">
        <v>2781</v>
      </c>
      <c r="W159" t="s">
        <v>2781</v>
      </c>
      <c r="X159" t="s">
        <v>574</v>
      </c>
      <c r="Y159">
        <v>0</v>
      </c>
      <c r="Z159">
        <v>0</v>
      </c>
    </row>
    <row r="160" spans="2:26" x14ac:dyDescent="0.3">
      <c r="B160" t="s">
        <v>2831</v>
      </c>
      <c r="C160" t="s">
        <v>2831</v>
      </c>
      <c r="D160" t="s">
        <v>8804</v>
      </c>
      <c r="E160" t="s">
        <v>238</v>
      </c>
      <c r="F160">
        <v>2016</v>
      </c>
      <c r="G160" t="s">
        <v>2401</v>
      </c>
      <c r="H160" t="s">
        <v>18633</v>
      </c>
      <c r="I160" s="80">
        <v>44982</v>
      </c>
      <c r="J160" t="s">
        <v>571</v>
      </c>
      <c r="K160" t="s">
        <v>18634</v>
      </c>
      <c r="L160" s="81" t="s">
        <v>18635</v>
      </c>
      <c r="M160" t="s">
        <v>18636</v>
      </c>
      <c r="N160" t="s">
        <v>18637</v>
      </c>
      <c r="O160" t="s">
        <v>18162</v>
      </c>
      <c r="P160" t="s">
        <v>17699</v>
      </c>
      <c r="Q160" t="s">
        <v>17700</v>
      </c>
      <c r="R160" t="s">
        <v>572</v>
      </c>
      <c r="S160" t="s">
        <v>18638</v>
      </c>
      <c r="U160" t="s">
        <v>18162</v>
      </c>
      <c r="V160" t="s">
        <v>17699</v>
      </c>
      <c r="W160" t="s">
        <v>586</v>
      </c>
      <c r="X160" t="s">
        <v>574</v>
      </c>
      <c r="Y160">
        <v>0</v>
      </c>
      <c r="Z160">
        <v>0</v>
      </c>
    </row>
    <row r="161" spans="2:26" x14ac:dyDescent="0.3">
      <c r="B161" t="s">
        <v>2831</v>
      </c>
      <c r="C161" t="s">
        <v>2831</v>
      </c>
      <c r="D161" t="s">
        <v>7366</v>
      </c>
      <c r="E161" t="s">
        <v>249</v>
      </c>
      <c r="F161">
        <v>2012</v>
      </c>
      <c r="G161" t="s">
        <v>2405</v>
      </c>
      <c r="H161" t="s">
        <v>18639</v>
      </c>
      <c r="I161" s="80">
        <v>44964</v>
      </c>
      <c r="J161" t="s">
        <v>571</v>
      </c>
      <c r="K161" t="s">
        <v>18640</v>
      </c>
      <c r="L161" s="81" t="s">
        <v>18641</v>
      </c>
      <c r="M161" t="s">
        <v>18642</v>
      </c>
      <c r="N161" t="s">
        <v>18643</v>
      </c>
      <c r="O161" t="s">
        <v>18644</v>
      </c>
      <c r="P161" t="s">
        <v>17699</v>
      </c>
      <c r="Q161" t="s">
        <v>17700</v>
      </c>
      <c r="R161" t="s">
        <v>572</v>
      </c>
      <c r="S161" t="s">
        <v>18645</v>
      </c>
      <c r="T161" t="s">
        <v>18646</v>
      </c>
      <c r="U161" t="s">
        <v>18644</v>
      </c>
      <c r="V161" t="s">
        <v>17699</v>
      </c>
      <c r="W161" t="s">
        <v>586</v>
      </c>
      <c r="X161" t="s">
        <v>574</v>
      </c>
      <c r="Y161">
        <v>0</v>
      </c>
      <c r="Z161">
        <v>0</v>
      </c>
    </row>
    <row r="162" spans="2:26" x14ac:dyDescent="0.3">
      <c r="B162" t="s">
        <v>2831</v>
      </c>
      <c r="C162" t="s">
        <v>2831</v>
      </c>
      <c r="D162" t="s">
        <v>8268</v>
      </c>
      <c r="E162" t="s">
        <v>238</v>
      </c>
      <c r="F162">
        <v>2017</v>
      </c>
      <c r="G162" t="s">
        <v>2397</v>
      </c>
      <c r="H162" t="s">
        <v>18647</v>
      </c>
      <c r="I162" s="80">
        <v>44964</v>
      </c>
      <c r="J162" t="s">
        <v>571</v>
      </c>
      <c r="K162" t="s">
        <v>2798</v>
      </c>
      <c r="L162" s="81" t="s">
        <v>17822</v>
      </c>
      <c r="M162" t="s">
        <v>18648</v>
      </c>
      <c r="N162" t="s">
        <v>18573</v>
      </c>
      <c r="O162" t="s">
        <v>18117</v>
      </c>
      <c r="P162" t="s">
        <v>17699</v>
      </c>
      <c r="Q162" t="s">
        <v>17700</v>
      </c>
      <c r="R162" t="s">
        <v>572</v>
      </c>
      <c r="S162" t="s">
        <v>18649</v>
      </c>
      <c r="T162" t="s">
        <v>18575</v>
      </c>
      <c r="U162" t="s">
        <v>18117</v>
      </c>
      <c r="V162" t="s">
        <v>17699</v>
      </c>
      <c r="W162" t="s">
        <v>586</v>
      </c>
      <c r="X162" t="s">
        <v>17703</v>
      </c>
      <c r="Y162">
        <v>0</v>
      </c>
      <c r="Z162">
        <v>0</v>
      </c>
    </row>
    <row r="163" spans="2:26" x14ac:dyDescent="0.3">
      <c r="B163" t="s">
        <v>2831</v>
      </c>
      <c r="C163" t="s">
        <v>2831</v>
      </c>
      <c r="D163" t="s">
        <v>7630</v>
      </c>
      <c r="E163" t="s">
        <v>238</v>
      </c>
      <c r="F163">
        <v>2018</v>
      </c>
      <c r="G163" t="s">
        <v>2410</v>
      </c>
      <c r="H163" t="s">
        <v>18650</v>
      </c>
      <c r="I163" s="80">
        <v>44979</v>
      </c>
      <c r="J163" t="s">
        <v>571</v>
      </c>
      <c r="K163" t="s">
        <v>18651</v>
      </c>
      <c r="L163" s="81" t="s">
        <v>18652</v>
      </c>
      <c r="M163" t="s">
        <v>18653</v>
      </c>
      <c r="N163" t="s">
        <v>17788</v>
      </c>
      <c r="O163" t="s">
        <v>18344</v>
      </c>
      <c r="P163" t="s">
        <v>18345</v>
      </c>
      <c r="Q163" t="s">
        <v>18083</v>
      </c>
      <c r="R163" t="s">
        <v>572</v>
      </c>
      <c r="S163" t="s">
        <v>18654</v>
      </c>
      <c r="U163" t="s">
        <v>18344</v>
      </c>
      <c r="V163" t="s">
        <v>18346</v>
      </c>
      <c r="W163" t="s">
        <v>2781</v>
      </c>
      <c r="X163" t="s">
        <v>574</v>
      </c>
      <c r="Y163">
        <v>0</v>
      </c>
      <c r="Z163">
        <v>0</v>
      </c>
    </row>
    <row r="164" spans="2:26" x14ac:dyDescent="0.3">
      <c r="B164" t="s">
        <v>2831</v>
      </c>
      <c r="C164" t="s">
        <v>2831</v>
      </c>
      <c r="D164" t="s">
        <v>7261</v>
      </c>
      <c r="E164" t="s">
        <v>249</v>
      </c>
      <c r="F164">
        <v>2018</v>
      </c>
      <c r="G164" t="s">
        <v>2398</v>
      </c>
      <c r="H164" t="s">
        <v>18655</v>
      </c>
      <c r="I164" s="80">
        <v>44966</v>
      </c>
      <c r="J164" t="s">
        <v>571</v>
      </c>
      <c r="K164" t="s">
        <v>18656</v>
      </c>
      <c r="L164" s="81" t="s">
        <v>18657</v>
      </c>
      <c r="M164" t="s">
        <v>18658</v>
      </c>
      <c r="N164" t="s">
        <v>18659</v>
      </c>
      <c r="O164" t="s">
        <v>17698</v>
      </c>
      <c r="P164" t="s">
        <v>17699</v>
      </c>
      <c r="Q164" t="s">
        <v>17700</v>
      </c>
      <c r="R164" t="s">
        <v>572</v>
      </c>
      <c r="S164" t="s">
        <v>18660</v>
      </c>
      <c r="U164" t="s">
        <v>17698</v>
      </c>
      <c r="V164" t="s">
        <v>17699</v>
      </c>
      <c r="W164" t="s">
        <v>586</v>
      </c>
      <c r="X164" t="s">
        <v>574</v>
      </c>
      <c r="Y164">
        <v>0</v>
      </c>
      <c r="Z164">
        <v>0</v>
      </c>
    </row>
    <row r="165" spans="2:26" x14ac:dyDescent="0.3">
      <c r="B165" t="s">
        <v>2831</v>
      </c>
      <c r="C165" t="s">
        <v>2831</v>
      </c>
      <c r="D165" t="s">
        <v>10328</v>
      </c>
      <c r="E165" t="s">
        <v>238</v>
      </c>
      <c r="F165">
        <v>2018</v>
      </c>
      <c r="G165" t="s">
        <v>2395</v>
      </c>
      <c r="H165" t="s">
        <v>18661</v>
      </c>
      <c r="I165" s="80">
        <v>44984</v>
      </c>
      <c r="J165" t="s">
        <v>571</v>
      </c>
      <c r="K165" t="s">
        <v>18662</v>
      </c>
      <c r="L165" s="81" t="s">
        <v>18663</v>
      </c>
      <c r="M165" t="s">
        <v>18664</v>
      </c>
      <c r="N165" t="s">
        <v>18665</v>
      </c>
      <c r="O165" t="s">
        <v>18155</v>
      </c>
      <c r="P165" t="s">
        <v>17874</v>
      </c>
      <c r="Q165" t="s">
        <v>17700</v>
      </c>
      <c r="R165" t="s">
        <v>572</v>
      </c>
      <c r="S165" t="s">
        <v>18666</v>
      </c>
      <c r="T165" t="s">
        <v>18157</v>
      </c>
      <c r="U165" t="s">
        <v>18155</v>
      </c>
      <c r="V165" t="s">
        <v>17874</v>
      </c>
      <c r="W165" t="s">
        <v>586</v>
      </c>
      <c r="X165" t="s">
        <v>574</v>
      </c>
      <c r="Y165">
        <v>0</v>
      </c>
      <c r="Z165">
        <v>0</v>
      </c>
    </row>
    <row r="166" spans="2:26" x14ac:dyDescent="0.3">
      <c r="B166" t="s">
        <v>2831</v>
      </c>
      <c r="C166" t="s">
        <v>2831</v>
      </c>
      <c r="D166" t="s">
        <v>10290</v>
      </c>
      <c r="E166" t="s">
        <v>238</v>
      </c>
      <c r="F166">
        <v>2021</v>
      </c>
      <c r="G166" t="s">
        <v>2397</v>
      </c>
      <c r="H166" t="s">
        <v>18667</v>
      </c>
      <c r="I166" s="80">
        <v>44980</v>
      </c>
      <c r="J166" t="s">
        <v>571</v>
      </c>
      <c r="K166" t="s">
        <v>18668</v>
      </c>
      <c r="L166" s="81" t="s">
        <v>17951</v>
      </c>
      <c r="M166" t="s">
        <v>2529</v>
      </c>
      <c r="N166" t="s">
        <v>18669</v>
      </c>
      <c r="O166" t="s">
        <v>18670</v>
      </c>
      <c r="P166" t="s">
        <v>17841</v>
      </c>
      <c r="Q166" t="s">
        <v>17700</v>
      </c>
      <c r="R166" t="s">
        <v>572</v>
      </c>
      <c r="S166" t="s">
        <v>18671</v>
      </c>
      <c r="T166" t="s">
        <v>18672</v>
      </c>
      <c r="U166" t="s">
        <v>18670</v>
      </c>
      <c r="V166" t="s">
        <v>17841</v>
      </c>
      <c r="W166" t="s">
        <v>586</v>
      </c>
      <c r="X166" t="s">
        <v>574</v>
      </c>
      <c r="Y166">
        <v>0</v>
      </c>
      <c r="Z166">
        <v>0</v>
      </c>
    </row>
    <row r="167" spans="2:26" x14ac:dyDescent="0.3">
      <c r="B167" t="s">
        <v>2831</v>
      </c>
      <c r="C167" t="s">
        <v>2831</v>
      </c>
      <c r="D167" t="s">
        <v>9963</v>
      </c>
      <c r="E167" t="s">
        <v>238</v>
      </c>
      <c r="F167">
        <v>2017</v>
      </c>
      <c r="G167" t="s">
        <v>2395</v>
      </c>
      <c r="H167" t="s">
        <v>18673</v>
      </c>
      <c r="I167" s="80">
        <v>44979</v>
      </c>
      <c r="J167" t="s">
        <v>571</v>
      </c>
      <c r="K167" t="s">
        <v>18674</v>
      </c>
      <c r="L167" s="81" t="s">
        <v>17951</v>
      </c>
      <c r="M167" t="s">
        <v>18675</v>
      </c>
      <c r="N167" t="s">
        <v>18676</v>
      </c>
      <c r="O167" t="s">
        <v>2799</v>
      </c>
      <c r="P167" t="s">
        <v>17760</v>
      </c>
      <c r="Q167" t="s">
        <v>17700</v>
      </c>
      <c r="R167" t="s">
        <v>572</v>
      </c>
      <c r="U167" t="s">
        <v>2799</v>
      </c>
      <c r="V167" t="s">
        <v>17699</v>
      </c>
      <c r="W167" t="s">
        <v>586</v>
      </c>
      <c r="X167" t="s">
        <v>578</v>
      </c>
      <c r="Y167">
        <v>0</v>
      </c>
      <c r="Z167">
        <v>0</v>
      </c>
    </row>
    <row r="168" spans="2:26" x14ac:dyDescent="0.3">
      <c r="B168" t="s">
        <v>2831</v>
      </c>
      <c r="C168" t="s">
        <v>2831</v>
      </c>
      <c r="D168" t="s">
        <v>7534</v>
      </c>
      <c r="E168" t="s">
        <v>238</v>
      </c>
      <c r="F168">
        <v>2021</v>
      </c>
      <c r="G168" t="s">
        <v>2397</v>
      </c>
      <c r="H168" t="s">
        <v>18677</v>
      </c>
      <c r="I168" s="80">
        <v>44979</v>
      </c>
      <c r="J168" t="s">
        <v>571</v>
      </c>
      <c r="K168" t="s">
        <v>18678</v>
      </c>
      <c r="L168" s="81" t="s">
        <v>17951</v>
      </c>
      <c r="M168" t="s">
        <v>18679</v>
      </c>
      <c r="N168" t="s">
        <v>17788</v>
      </c>
      <c r="O168" t="s">
        <v>17818</v>
      </c>
      <c r="P168" t="s">
        <v>17710</v>
      </c>
      <c r="Q168" t="s">
        <v>17700</v>
      </c>
      <c r="R168" t="s">
        <v>572</v>
      </c>
      <c r="S168" t="s">
        <v>18680</v>
      </c>
      <c r="T168" t="s">
        <v>17819</v>
      </c>
      <c r="U168" t="s">
        <v>17818</v>
      </c>
      <c r="V168" t="s">
        <v>17710</v>
      </c>
      <c r="W168" t="s">
        <v>586</v>
      </c>
      <c r="X168" t="s">
        <v>574</v>
      </c>
      <c r="Y168">
        <v>0</v>
      </c>
      <c r="Z168">
        <v>0</v>
      </c>
    </row>
    <row r="169" spans="2:26" x14ac:dyDescent="0.3">
      <c r="B169" t="s">
        <v>2831</v>
      </c>
      <c r="C169" t="s">
        <v>2831</v>
      </c>
      <c r="D169" t="s">
        <v>6139</v>
      </c>
      <c r="E169" t="s">
        <v>238</v>
      </c>
      <c r="F169">
        <v>2013</v>
      </c>
      <c r="G169" t="s">
        <v>2417</v>
      </c>
      <c r="H169" t="s">
        <v>18681</v>
      </c>
      <c r="I169" s="80">
        <v>44968</v>
      </c>
      <c r="J169" t="s">
        <v>571</v>
      </c>
      <c r="K169" t="s">
        <v>18682</v>
      </c>
      <c r="L169" s="81" t="s">
        <v>17810</v>
      </c>
      <c r="M169" t="s">
        <v>18683</v>
      </c>
      <c r="N169" t="s">
        <v>17782</v>
      </c>
      <c r="O169" t="s">
        <v>18322</v>
      </c>
      <c r="P169" t="s">
        <v>18323</v>
      </c>
      <c r="Q169" t="s">
        <v>17700</v>
      </c>
      <c r="R169" t="s">
        <v>572</v>
      </c>
      <c r="T169" t="s">
        <v>18324</v>
      </c>
      <c r="U169" t="s">
        <v>18322</v>
      </c>
      <c r="V169" t="s">
        <v>18323</v>
      </c>
      <c r="W169" t="s">
        <v>586</v>
      </c>
      <c r="X169" t="s">
        <v>573</v>
      </c>
      <c r="Y169">
        <v>0</v>
      </c>
      <c r="Z169">
        <v>0</v>
      </c>
    </row>
    <row r="170" spans="2:26" x14ac:dyDescent="0.3">
      <c r="B170" t="s">
        <v>2831</v>
      </c>
      <c r="C170" t="s">
        <v>2831</v>
      </c>
      <c r="D170" t="s">
        <v>6539</v>
      </c>
      <c r="E170" t="s">
        <v>249</v>
      </c>
      <c r="F170">
        <v>2022</v>
      </c>
      <c r="G170" t="s">
        <v>2410</v>
      </c>
      <c r="H170" t="s">
        <v>18684</v>
      </c>
      <c r="I170" s="80">
        <v>44974</v>
      </c>
      <c r="J170" t="s">
        <v>571</v>
      </c>
      <c r="K170" t="s">
        <v>18685</v>
      </c>
      <c r="L170" s="81" t="s">
        <v>18686</v>
      </c>
      <c r="M170" t="s">
        <v>18687</v>
      </c>
      <c r="N170" t="s">
        <v>18688</v>
      </c>
      <c r="O170" t="s">
        <v>18689</v>
      </c>
      <c r="P170" t="s">
        <v>17699</v>
      </c>
      <c r="Q170" t="s">
        <v>17700</v>
      </c>
      <c r="R170" t="s">
        <v>572</v>
      </c>
      <c r="S170" t="s">
        <v>18690</v>
      </c>
      <c r="U170" t="s">
        <v>18689</v>
      </c>
      <c r="V170" t="s">
        <v>17699</v>
      </c>
      <c r="W170" t="s">
        <v>586</v>
      </c>
      <c r="X170" t="s">
        <v>574</v>
      </c>
      <c r="Y170">
        <v>0</v>
      </c>
      <c r="Z170">
        <v>0</v>
      </c>
    </row>
    <row r="171" spans="2:26" x14ac:dyDescent="0.3">
      <c r="B171" t="s">
        <v>2831</v>
      </c>
      <c r="C171" t="s">
        <v>2831</v>
      </c>
      <c r="D171" t="s">
        <v>5809</v>
      </c>
      <c r="E171" t="s">
        <v>249</v>
      </c>
      <c r="F171">
        <v>2019</v>
      </c>
      <c r="G171" t="s">
        <v>2414</v>
      </c>
      <c r="H171" t="s">
        <v>18691</v>
      </c>
      <c r="I171" s="80">
        <v>44972</v>
      </c>
      <c r="J171" t="s">
        <v>571</v>
      </c>
      <c r="K171" t="s">
        <v>18692</v>
      </c>
      <c r="L171" s="81" t="s">
        <v>17822</v>
      </c>
      <c r="M171" t="s">
        <v>18080</v>
      </c>
      <c r="N171" t="s">
        <v>18081</v>
      </c>
      <c r="O171" t="s">
        <v>18082</v>
      </c>
      <c r="P171" t="s">
        <v>2780</v>
      </c>
      <c r="Q171" t="s">
        <v>18083</v>
      </c>
      <c r="R171" t="s">
        <v>572</v>
      </c>
      <c r="S171" t="s">
        <v>18084</v>
      </c>
      <c r="U171" t="s">
        <v>18082</v>
      </c>
      <c r="V171" t="s">
        <v>2781</v>
      </c>
      <c r="W171" t="s">
        <v>2781</v>
      </c>
      <c r="X171" t="s">
        <v>574</v>
      </c>
      <c r="Y171">
        <v>0</v>
      </c>
      <c r="Z171">
        <v>0</v>
      </c>
    </row>
    <row r="172" spans="2:26" x14ac:dyDescent="0.3">
      <c r="B172" t="s">
        <v>2831</v>
      </c>
      <c r="C172" t="s">
        <v>2831</v>
      </c>
      <c r="D172" t="s">
        <v>10559</v>
      </c>
      <c r="E172" t="s">
        <v>238</v>
      </c>
      <c r="F172">
        <v>2014</v>
      </c>
      <c r="G172" t="s">
        <v>2418</v>
      </c>
      <c r="H172" t="s">
        <v>18693</v>
      </c>
      <c r="I172" s="80">
        <v>44982</v>
      </c>
      <c r="J172" t="s">
        <v>571</v>
      </c>
      <c r="K172" t="s">
        <v>18694</v>
      </c>
      <c r="L172" s="81" t="s">
        <v>17832</v>
      </c>
      <c r="M172" t="s">
        <v>18695</v>
      </c>
      <c r="N172" t="s">
        <v>18161</v>
      </c>
      <c r="O172" t="s">
        <v>18162</v>
      </c>
      <c r="P172" t="s">
        <v>17699</v>
      </c>
      <c r="Q172" t="s">
        <v>17700</v>
      </c>
      <c r="R172" t="s">
        <v>572</v>
      </c>
      <c r="S172" t="s">
        <v>18696</v>
      </c>
      <c r="T172" t="s">
        <v>18163</v>
      </c>
      <c r="U172" t="s">
        <v>18162</v>
      </c>
      <c r="V172" t="s">
        <v>17699</v>
      </c>
      <c r="W172" t="s">
        <v>586</v>
      </c>
      <c r="X172" t="s">
        <v>574</v>
      </c>
      <c r="Y172">
        <v>0</v>
      </c>
      <c r="Z172">
        <v>0</v>
      </c>
    </row>
    <row r="173" spans="2:26" x14ac:dyDescent="0.3">
      <c r="B173" t="s">
        <v>2831</v>
      </c>
      <c r="C173" t="s">
        <v>2831</v>
      </c>
      <c r="D173" t="s">
        <v>8259</v>
      </c>
      <c r="E173" t="s">
        <v>238</v>
      </c>
      <c r="F173">
        <v>2022</v>
      </c>
      <c r="G173" t="s">
        <v>2417</v>
      </c>
      <c r="H173" t="s">
        <v>18697</v>
      </c>
      <c r="I173" s="80">
        <v>44966</v>
      </c>
      <c r="J173" t="s">
        <v>571</v>
      </c>
      <c r="K173" t="s">
        <v>18698</v>
      </c>
      <c r="L173" s="81" t="s">
        <v>17810</v>
      </c>
      <c r="M173" t="s">
        <v>18699</v>
      </c>
      <c r="N173" t="s">
        <v>18376</v>
      </c>
      <c r="O173" t="s">
        <v>17717</v>
      </c>
      <c r="P173" t="s">
        <v>17699</v>
      </c>
      <c r="Q173" t="s">
        <v>17700</v>
      </c>
      <c r="R173" t="s">
        <v>572</v>
      </c>
      <c r="S173" t="s">
        <v>18700</v>
      </c>
      <c r="T173" t="s">
        <v>18379</v>
      </c>
      <c r="U173" t="s">
        <v>17717</v>
      </c>
      <c r="V173" t="s">
        <v>17699</v>
      </c>
      <c r="W173" t="s">
        <v>586</v>
      </c>
      <c r="X173" t="s">
        <v>574</v>
      </c>
      <c r="Y173">
        <v>0</v>
      </c>
      <c r="Z173">
        <v>0</v>
      </c>
    </row>
    <row r="174" spans="2:26" x14ac:dyDescent="0.3">
      <c r="B174" t="s">
        <v>2831</v>
      </c>
      <c r="C174" t="s">
        <v>2831</v>
      </c>
      <c r="D174" t="s">
        <v>7344</v>
      </c>
      <c r="E174" t="s">
        <v>238</v>
      </c>
      <c r="F174">
        <v>2021</v>
      </c>
      <c r="G174" t="s">
        <v>2417</v>
      </c>
      <c r="H174" t="s">
        <v>18701</v>
      </c>
      <c r="I174" s="80">
        <v>44967</v>
      </c>
      <c r="J174" t="s">
        <v>571</v>
      </c>
      <c r="K174" t="s">
        <v>18702</v>
      </c>
      <c r="L174" s="81" t="s">
        <v>18703</v>
      </c>
      <c r="M174" t="s">
        <v>18704</v>
      </c>
      <c r="N174" t="s">
        <v>18705</v>
      </c>
      <c r="O174" t="s">
        <v>18706</v>
      </c>
      <c r="P174" t="s">
        <v>18707</v>
      </c>
      <c r="Q174" t="s">
        <v>17927</v>
      </c>
      <c r="R174" t="s">
        <v>572</v>
      </c>
      <c r="S174" t="s">
        <v>18708</v>
      </c>
      <c r="T174" t="s">
        <v>18709</v>
      </c>
      <c r="U174" t="s">
        <v>18706</v>
      </c>
      <c r="V174" t="s">
        <v>18707</v>
      </c>
      <c r="W174" t="s">
        <v>17930</v>
      </c>
      <c r="X174" t="s">
        <v>574</v>
      </c>
      <c r="Y174">
        <v>0</v>
      </c>
      <c r="Z174">
        <v>0</v>
      </c>
    </row>
    <row r="175" spans="2:26" x14ac:dyDescent="0.3">
      <c r="B175" t="s">
        <v>2831</v>
      </c>
      <c r="C175" t="s">
        <v>2831</v>
      </c>
      <c r="D175" t="s">
        <v>6570</v>
      </c>
      <c r="E175" t="s">
        <v>249</v>
      </c>
      <c r="F175">
        <v>2022</v>
      </c>
      <c r="G175" t="s">
        <v>2410</v>
      </c>
      <c r="H175" t="s">
        <v>18710</v>
      </c>
      <c r="I175" s="80">
        <v>44978</v>
      </c>
      <c r="J175" t="s">
        <v>571</v>
      </c>
      <c r="K175" t="s">
        <v>18711</v>
      </c>
      <c r="L175" s="81" t="s">
        <v>18712</v>
      </c>
      <c r="M175" t="s">
        <v>18713</v>
      </c>
      <c r="N175" t="s">
        <v>18714</v>
      </c>
      <c r="O175" t="s">
        <v>18715</v>
      </c>
      <c r="P175" t="s">
        <v>2780</v>
      </c>
      <c r="Q175" t="s">
        <v>18083</v>
      </c>
      <c r="R175" t="s">
        <v>572</v>
      </c>
      <c r="S175" t="s">
        <v>18716</v>
      </c>
      <c r="U175" t="s">
        <v>18715</v>
      </c>
      <c r="V175" t="s">
        <v>2781</v>
      </c>
      <c r="W175" t="s">
        <v>2781</v>
      </c>
      <c r="X175" t="s">
        <v>574</v>
      </c>
      <c r="Y175">
        <v>0</v>
      </c>
      <c r="Z175">
        <v>0</v>
      </c>
    </row>
    <row r="176" spans="2:26" x14ac:dyDescent="0.3">
      <c r="B176" t="s">
        <v>2831</v>
      </c>
      <c r="C176" t="s">
        <v>2831</v>
      </c>
      <c r="D176" t="s">
        <v>10368</v>
      </c>
      <c r="E176" t="s">
        <v>238</v>
      </c>
      <c r="F176">
        <v>2021</v>
      </c>
      <c r="G176" t="s">
        <v>2403</v>
      </c>
      <c r="H176" t="s">
        <v>18717</v>
      </c>
      <c r="I176" s="80">
        <v>44959</v>
      </c>
      <c r="J176" t="s">
        <v>571</v>
      </c>
      <c r="K176" t="s">
        <v>18718</v>
      </c>
      <c r="L176" s="81" t="s">
        <v>17951</v>
      </c>
      <c r="M176" t="s">
        <v>18719</v>
      </c>
      <c r="N176" t="s">
        <v>18005</v>
      </c>
      <c r="O176" t="s">
        <v>17941</v>
      </c>
      <c r="P176" t="s">
        <v>17699</v>
      </c>
      <c r="Q176" t="s">
        <v>17700</v>
      </c>
      <c r="R176" t="s">
        <v>572</v>
      </c>
      <c r="T176" t="s">
        <v>18007</v>
      </c>
      <c r="U176" t="s">
        <v>17941</v>
      </c>
      <c r="V176" t="s">
        <v>17699</v>
      </c>
      <c r="W176" t="s">
        <v>586</v>
      </c>
      <c r="X176" t="s">
        <v>573</v>
      </c>
      <c r="Y176">
        <v>0</v>
      </c>
      <c r="Z176">
        <v>0</v>
      </c>
    </row>
    <row r="177" spans="2:26" x14ac:dyDescent="0.3">
      <c r="B177" t="s">
        <v>2831</v>
      </c>
      <c r="C177" t="s">
        <v>2831</v>
      </c>
      <c r="D177" t="s">
        <v>7927</v>
      </c>
      <c r="E177" t="s">
        <v>238</v>
      </c>
      <c r="F177">
        <v>2008</v>
      </c>
      <c r="G177" t="s">
        <v>2397</v>
      </c>
      <c r="H177" t="s">
        <v>18720</v>
      </c>
      <c r="I177" s="80">
        <v>44982</v>
      </c>
      <c r="J177" t="s">
        <v>571</v>
      </c>
      <c r="K177" t="s">
        <v>18721</v>
      </c>
      <c r="L177" s="81" t="s">
        <v>18722</v>
      </c>
      <c r="M177" t="s">
        <v>18723</v>
      </c>
      <c r="N177" t="s">
        <v>17788</v>
      </c>
      <c r="O177" t="s">
        <v>2799</v>
      </c>
      <c r="P177" t="s">
        <v>18724</v>
      </c>
      <c r="Q177" t="s">
        <v>17700</v>
      </c>
      <c r="R177" t="s">
        <v>572</v>
      </c>
      <c r="U177" t="s">
        <v>2799</v>
      </c>
      <c r="V177" t="s">
        <v>17699</v>
      </c>
      <c r="W177" t="s">
        <v>586</v>
      </c>
      <c r="X177" t="s">
        <v>573</v>
      </c>
      <c r="Y177">
        <v>0</v>
      </c>
      <c r="Z177">
        <v>0</v>
      </c>
    </row>
    <row r="178" spans="2:26" x14ac:dyDescent="0.3">
      <c r="B178" t="s">
        <v>2831</v>
      </c>
      <c r="C178" t="s">
        <v>2831</v>
      </c>
      <c r="D178" t="s">
        <v>10266</v>
      </c>
      <c r="E178" t="s">
        <v>238</v>
      </c>
      <c r="F178">
        <v>2017</v>
      </c>
      <c r="G178" t="s">
        <v>2417</v>
      </c>
      <c r="H178" t="s">
        <v>18725</v>
      </c>
      <c r="I178" s="80">
        <v>44971</v>
      </c>
      <c r="J178" t="s">
        <v>571</v>
      </c>
      <c r="K178" t="s">
        <v>18726</v>
      </c>
      <c r="L178" s="81" t="s">
        <v>18727</v>
      </c>
      <c r="M178" t="s">
        <v>18728</v>
      </c>
      <c r="N178" t="s">
        <v>18729</v>
      </c>
      <c r="O178" t="s">
        <v>18730</v>
      </c>
      <c r="P178" t="s">
        <v>18731</v>
      </c>
      <c r="Q178" t="s">
        <v>17700</v>
      </c>
      <c r="R178" t="s">
        <v>572</v>
      </c>
      <c r="U178" t="s">
        <v>18730</v>
      </c>
      <c r="V178" t="s">
        <v>18564</v>
      </c>
      <c r="W178" t="s">
        <v>586</v>
      </c>
      <c r="X178" t="s">
        <v>579</v>
      </c>
      <c r="Y178">
        <v>0</v>
      </c>
      <c r="Z178">
        <v>0</v>
      </c>
    </row>
    <row r="179" spans="2:26" x14ac:dyDescent="0.3">
      <c r="B179" t="s">
        <v>2831</v>
      </c>
      <c r="C179" t="s">
        <v>2831</v>
      </c>
      <c r="D179" t="s">
        <v>10228</v>
      </c>
      <c r="E179" t="s">
        <v>238</v>
      </c>
      <c r="F179">
        <v>2017</v>
      </c>
      <c r="G179" t="s">
        <v>2413</v>
      </c>
      <c r="H179" t="s">
        <v>18732</v>
      </c>
      <c r="I179" s="80">
        <v>44964</v>
      </c>
      <c r="J179" t="s">
        <v>571</v>
      </c>
      <c r="K179" t="s">
        <v>18733</v>
      </c>
      <c r="L179" s="81" t="s">
        <v>17822</v>
      </c>
      <c r="M179" t="s">
        <v>2422</v>
      </c>
      <c r="N179" t="s">
        <v>17804</v>
      </c>
      <c r="O179" t="s">
        <v>2799</v>
      </c>
      <c r="P179" t="s">
        <v>17804</v>
      </c>
      <c r="Q179" t="s">
        <v>17700</v>
      </c>
      <c r="R179" t="s">
        <v>572</v>
      </c>
      <c r="U179" t="s">
        <v>2799</v>
      </c>
      <c r="V179" t="s">
        <v>17699</v>
      </c>
      <c r="W179" t="s">
        <v>586</v>
      </c>
      <c r="X179" t="s">
        <v>573</v>
      </c>
      <c r="Y179">
        <v>0</v>
      </c>
      <c r="Z179">
        <v>0</v>
      </c>
    </row>
    <row r="180" spans="2:26" x14ac:dyDescent="0.3">
      <c r="B180" t="s">
        <v>2831</v>
      </c>
      <c r="C180" t="s">
        <v>2831</v>
      </c>
      <c r="D180" t="s">
        <v>8707</v>
      </c>
      <c r="E180" t="s">
        <v>249</v>
      </c>
      <c r="F180">
        <v>2016</v>
      </c>
      <c r="G180" t="s">
        <v>2414</v>
      </c>
      <c r="H180" t="s">
        <v>18734</v>
      </c>
      <c r="I180" s="80">
        <v>44971</v>
      </c>
      <c r="J180" t="s">
        <v>571</v>
      </c>
      <c r="K180" t="s">
        <v>18735</v>
      </c>
      <c r="L180" s="81" t="s">
        <v>18736</v>
      </c>
      <c r="M180" t="s">
        <v>18737</v>
      </c>
      <c r="N180" t="s">
        <v>17788</v>
      </c>
      <c r="O180" t="s">
        <v>17776</v>
      </c>
      <c r="P180" t="s">
        <v>17788</v>
      </c>
      <c r="Q180" t="s">
        <v>17700</v>
      </c>
      <c r="R180" t="s">
        <v>572</v>
      </c>
      <c r="S180" t="s">
        <v>18738</v>
      </c>
      <c r="U180" t="s">
        <v>17776</v>
      </c>
      <c r="V180" t="s">
        <v>17788</v>
      </c>
      <c r="W180" t="s">
        <v>17899</v>
      </c>
      <c r="X180" t="s">
        <v>574</v>
      </c>
      <c r="Y180">
        <v>0</v>
      </c>
      <c r="Z180">
        <v>0</v>
      </c>
    </row>
    <row r="181" spans="2:26" x14ac:dyDescent="0.3">
      <c r="B181" t="s">
        <v>2831</v>
      </c>
      <c r="C181" t="s">
        <v>2831</v>
      </c>
      <c r="D181" t="s">
        <v>8981</v>
      </c>
      <c r="E181" t="s">
        <v>238</v>
      </c>
      <c r="F181">
        <v>2020</v>
      </c>
      <c r="G181" t="s">
        <v>2418</v>
      </c>
      <c r="H181" t="s">
        <v>18739</v>
      </c>
      <c r="I181" s="80">
        <v>44975</v>
      </c>
      <c r="J181" t="s">
        <v>571</v>
      </c>
      <c r="K181" t="s">
        <v>18740</v>
      </c>
      <c r="L181" s="81" t="s">
        <v>18153</v>
      </c>
      <c r="M181" t="s">
        <v>2534</v>
      </c>
      <c r="N181" t="s">
        <v>18741</v>
      </c>
      <c r="O181" t="s">
        <v>18742</v>
      </c>
      <c r="P181" t="s">
        <v>18743</v>
      </c>
      <c r="Q181" t="s">
        <v>17700</v>
      </c>
      <c r="R181" t="s">
        <v>572</v>
      </c>
      <c r="V181" t="s">
        <v>18743</v>
      </c>
      <c r="W181" t="s">
        <v>586</v>
      </c>
      <c r="X181" t="s">
        <v>575</v>
      </c>
      <c r="Y181">
        <v>0</v>
      </c>
      <c r="Z181">
        <v>0</v>
      </c>
    </row>
    <row r="182" spans="2:26" x14ac:dyDescent="0.3">
      <c r="B182" t="s">
        <v>2831</v>
      </c>
      <c r="C182" t="s">
        <v>2831</v>
      </c>
      <c r="D182" t="s">
        <v>8795</v>
      </c>
      <c r="E182" t="s">
        <v>238</v>
      </c>
      <c r="F182">
        <v>2013</v>
      </c>
      <c r="G182" t="s">
        <v>2401</v>
      </c>
      <c r="H182" t="s">
        <v>18744</v>
      </c>
      <c r="I182" s="80">
        <v>44979</v>
      </c>
      <c r="J182" t="s">
        <v>571</v>
      </c>
      <c r="K182" t="s">
        <v>2800</v>
      </c>
      <c r="L182" s="81" t="s">
        <v>17951</v>
      </c>
      <c r="M182" t="s">
        <v>18745</v>
      </c>
      <c r="N182" t="s">
        <v>17804</v>
      </c>
      <c r="O182" t="s">
        <v>17805</v>
      </c>
      <c r="P182" t="s">
        <v>17699</v>
      </c>
      <c r="Q182" t="s">
        <v>17700</v>
      </c>
      <c r="R182" t="s">
        <v>572</v>
      </c>
      <c r="S182" t="s">
        <v>18746</v>
      </c>
      <c r="T182" t="s">
        <v>17807</v>
      </c>
      <c r="U182" t="s">
        <v>17805</v>
      </c>
      <c r="V182" t="s">
        <v>17699</v>
      </c>
      <c r="W182" t="s">
        <v>586</v>
      </c>
      <c r="X182" t="s">
        <v>574</v>
      </c>
      <c r="Y182">
        <v>0</v>
      </c>
      <c r="Z182">
        <v>0</v>
      </c>
    </row>
    <row r="183" spans="2:26" x14ac:dyDescent="0.3">
      <c r="B183" t="s">
        <v>2831</v>
      </c>
      <c r="C183" t="s">
        <v>2831</v>
      </c>
      <c r="D183" t="s">
        <v>10056</v>
      </c>
      <c r="E183" t="s">
        <v>249</v>
      </c>
      <c r="F183">
        <v>2022</v>
      </c>
      <c r="G183" t="s">
        <v>2404</v>
      </c>
      <c r="H183" t="s">
        <v>18747</v>
      </c>
      <c r="I183" s="80">
        <v>44964</v>
      </c>
      <c r="J183" t="s">
        <v>571</v>
      </c>
      <c r="K183" t="s">
        <v>18748</v>
      </c>
      <c r="L183" s="81" t="s">
        <v>17810</v>
      </c>
      <c r="M183" t="s">
        <v>18749</v>
      </c>
      <c r="N183" t="s">
        <v>17788</v>
      </c>
      <c r="O183" t="s">
        <v>17797</v>
      </c>
      <c r="P183" t="s">
        <v>17798</v>
      </c>
      <c r="Q183" t="s">
        <v>17700</v>
      </c>
      <c r="R183" t="s">
        <v>572</v>
      </c>
      <c r="T183" t="s">
        <v>17799</v>
      </c>
      <c r="U183" t="s">
        <v>17797</v>
      </c>
      <c r="V183" t="s">
        <v>17798</v>
      </c>
      <c r="W183" t="s">
        <v>586</v>
      </c>
      <c r="X183" t="s">
        <v>573</v>
      </c>
      <c r="Y183">
        <v>0</v>
      </c>
      <c r="Z183">
        <v>0</v>
      </c>
    </row>
    <row r="184" spans="2:26" x14ac:dyDescent="0.3">
      <c r="B184" t="s">
        <v>2831</v>
      </c>
      <c r="C184" t="s">
        <v>2831</v>
      </c>
      <c r="D184" t="s">
        <v>8285</v>
      </c>
      <c r="E184" t="s">
        <v>238</v>
      </c>
      <c r="F184">
        <v>2022</v>
      </c>
      <c r="G184" t="s">
        <v>2395</v>
      </c>
      <c r="H184" t="s">
        <v>18750</v>
      </c>
      <c r="I184" s="80">
        <v>44973</v>
      </c>
      <c r="J184" t="s">
        <v>571</v>
      </c>
      <c r="K184" t="s">
        <v>18751</v>
      </c>
      <c r="L184" s="81" t="s">
        <v>17822</v>
      </c>
      <c r="M184" t="s">
        <v>18752</v>
      </c>
      <c r="N184" t="s">
        <v>18753</v>
      </c>
      <c r="O184" t="s">
        <v>18754</v>
      </c>
      <c r="P184" t="s">
        <v>17699</v>
      </c>
      <c r="Q184" t="s">
        <v>17700</v>
      </c>
      <c r="R184" t="s">
        <v>572</v>
      </c>
      <c r="T184" t="s">
        <v>18755</v>
      </c>
      <c r="U184" t="s">
        <v>18754</v>
      </c>
      <c r="V184" t="s">
        <v>17699</v>
      </c>
      <c r="W184" t="s">
        <v>586</v>
      </c>
      <c r="X184" t="s">
        <v>573</v>
      </c>
      <c r="Y184">
        <v>0</v>
      </c>
      <c r="Z184">
        <v>0</v>
      </c>
    </row>
    <row r="185" spans="2:26" x14ac:dyDescent="0.3">
      <c r="B185" t="s">
        <v>2831</v>
      </c>
      <c r="C185" t="s">
        <v>2831</v>
      </c>
      <c r="D185" t="s">
        <v>9879</v>
      </c>
      <c r="E185" t="s">
        <v>249</v>
      </c>
      <c r="F185">
        <v>2017</v>
      </c>
      <c r="G185" t="s">
        <v>2410</v>
      </c>
      <c r="H185" t="s">
        <v>18756</v>
      </c>
      <c r="I185" s="80">
        <v>44959</v>
      </c>
      <c r="J185" t="s">
        <v>571</v>
      </c>
      <c r="K185" t="s">
        <v>18757</v>
      </c>
      <c r="L185" s="81" t="s">
        <v>18758</v>
      </c>
      <c r="M185" t="s">
        <v>18759</v>
      </c>
      <c r="N185" t="s">
        <v>18760</v>
      </c>
      <c r="O185" t="s">
        <v>18761</v>
      </c>
      <c r="P185" t="s">
        <v>18760</v>
      </c>
      <c r="Q185" t="s">
        <v>17700</v>
      </c>
      <c r="R185" t="s">
        <v>572</v>
      </c>
      <c r="U185" t="s">
        <v>18761</v>
      </c>
      <c r="V185" t="s">
        <v>18762</v>
      </c>
      <c r="W185" t="s">
        <v>586</v>
      </c>
      <c r="X185" t="s">
        <v>573</v>
      </c>
      <c r="Y185">
        <v>0</v>
      </c>
      <c r="Z185">
        <v>0</v>
      </c>
    </row>
    <row r="186" spans="2:26" x14ac:dyDescent="0.3">
      <c r="B186" t="s">
        <v>2831</v>
      </c>
      <c r="C186" t="s">
        <v>2831</v>
      </c>
      <c r="D186" t="s">
        <v>7536</v>
      </c>
      <c r="E186" t="s">
        <v>238</v>
      </c>
      <c r="F186">
        <v>2022</v>
      </c>
      <c r="G186" t="s">
        <v>2397</v>
      </c>
      <c r="H186" t="s">
        <v>18763</v>
      </c>
      <c r="I186" s="80">
        <v>44984</v>
      </c>
      <c r="J186" t="s">
        <v>571</v>
      </c>
      <c r="K186" t="s">
        <v>18764</v>
      </c>
      <c r="L186" s="81" t="s">
        <v>17822</v>
      </c>
      <c r="M186" t="s">
        <v>18765</v>
      </c>
      <c r="N186" t="s">
        <v>18041</v>
      </c>
      <c r="O186" t="s">
        <v>17848</v>
      </c>
      <c r="P186" t="s">
        <v>17777</v>
      </c>
      <c r="Q186" t="s">
        <v>17700</v>
      </c>
      <c r="R186" t="s">
        <v>572</v>
      </c>
      <c r="U186" t="s">
        <v>17848</v>
      </c>
      <c r="V186" t="s">
        <v>17777</v>
      </c>
      <c r="W186" t="s">
        <v>586</v>
      </c>
      <c r="X186" t="s">
        <v>578</v>
      </c>
      <c r="Y186">
        <v>0</v>
      </c>
      <c r="Z186">
        <v>0</v>
      </c>
    </row>
    <row r="187" spans="2:26" x14ac:dyDescent="0.3">
      <c r="B187" t="s">
        <v>2831</v>
      </c>
      <c r="C187" t="s">
        <v>2831</v>
      </c>
      <c r="D187" t="s">
        <v>10330</v>
      </c>
      <c r="E187" t="s">
        <v>238</v>
      </c>
      <c r="F187">
        <v>2019</v>
      </c>
      <c r="G187" t="s">
        <v>2404</v>
      </c>
      <c r="H187" t="s">
        <v>18766</v>
      </c>
      <c r="I187" s="80">
        <v>44967</v>
      </c>
      <c r="J187" t="s">
        <v>571</v>
      </c>
      <c r="K187" t="s">
        <v>18767</v>
      </c>
      <c r="L187" s="81" t="s">
        <v>17886</v>
      </c>
      <c r="M187" t="s">
        <v>18768</v>
      </c>
      <c r="N187" t="s">
        <v>18724</v>
      </c>
      <c r="O187" t="s">
        <v>18769</v>
      </c>
      <c r="P187" t="s">
        <v>17710</v>
      </c>
      <c r="Q187" t="s">
        <v>17700</v>
      </c>
      <c r="R187" t="s">
        <v>572</v>
      </c>
      <c r="S187" t="s">
        <v>18770</v>
      </c>
      <c r="T187" t="s">
        <v>18771</v>
      </c>
      <c r="U187" t="s">
        <v>18769</v>
      </c>
      <c r="V187" t="s">
        <v>17710</v>
      </c>
      <c r="W187" t="s">
        <v>586</v>
      </c>
      <c r="X187" t="s">
        <v>574</v>
      </c>
      <c r="Y187">
        <v>0</v>
      </c>
      <c r="Z187">
        <v>0</v>
      </c>
    </row>
    <row r="188" spans="2:26" x14ac:dyDescent="0.3">
      <c r="B188" t="s">
        <v>2831</v>
      </c>
      <c r="C188" t="s">
        <v>2831</v>
      </c>
      <c r="D188" t="s">
        <v>6556</v>
      </c>
      <c r="E188" t="s">
        <v>238</v>
      </c>
      <c r="F188">
        <v>2022</v>
      </c>
      <c r="G188" t="s">
        <v>2410</v>
      </c>
      <c r="H188" t="s">
        <v>18772</v>
      </c>
      <c r="I188" s="80">
        <v>44982</v>
      </c>
      <c r="J188" t="s">
        <v>571</v>
      </c>
      <c r="K188" t="s">
        <v>18773</v>
      </c>
      <c r="L188" s="81" t="s">
        <v>17822</v>
      </c>
      <c r="M188" t="s">
        <v>18774</v>
      </c>
      <c r="N188" t="s">
        <v>18430</v>
      </c>
      <c r="O188" t="s">
        <v>17818</v>
      </c>
      <c r="P188" t="s">
        <v>17710</v>
      </c>
      <c r="Q188" t="s">
        <v>17700</v>
      </c>
      <c r="R188" t="s">
        <v>572</v>
      </c>
      <c r="S188" t="s">
        <v>18775</v>
      </c>
      <c r="T188" t="s">
        <v>18432</v>
      </c>
      <c r="U188" t="s">
        <v>17818</v>
      </c>
      <c r="V188" t="s">
        <v>17710</v>
      </c>
      <c r="W188" t="s">
        <v>586</v>
      </c>
      <c r="X188" t="s">
        <v>574</v>
      </c>
      <c r="Y188">
        <v>0</v>
      </c>
      <c r="Z188">
        <v>0</v>
      </c>
    </row>
    <row r="189" spans="2:26" x14ac:dyDescent="0.3">
      <c r="B189" t="s">
        <v>2831</v>
      </c>
      <c r="C189" t="s">
        <v>2831</v>
      </c>
      <c r="D189" t="s">
        <v>9498</v>
      </c>
      <c r="E189" t="s">
        <v>249</v>
      </c>
      <c r="F189">
        <v>2021</v>
      </c>
      <c r="G189" t="s">
        <v>2395</v>
      </c>
      <c r="H189" t="s">
        <v>18776</v>
      </c>
      <c r="I189" s="80">
        <v>44967</v>
      </c>
      <c r="J189" t="s">
        <v>571</v>
      </c>
      <c r="K189" t="s">
        <v>18777</v>
      </c>
      <c r="L189" s="81" t="s">
        <v>18778</v>
      </c>
      <c r="M189" t="s">
        <v>18779</v>
      </c>
      <c r="N189" t="s">
        <v>17788</v>
      </c>
      <c r="O189" t="s">
        <v>2799</v>
      </c>
      <c r="P189" t="s">
        <v>17699</v>
      </c>
      <c r="Q189" t="s">
        <v>17700</v>
      </c>
      <c r="R189" t="s">
        <v>572</v>
      </c>
      <c r="S189" t="s">
        <v>18780</v>
      </c>
      <c r="T189" t="s">
        <v>18305</v>
      </c>
      <c r="U189" t="s">
        <v>2799</v>
      </c>
      <c r="V189" t="s">
        <v>17699</v>
      </c>
      <c r="W189" t="s">
        <v>586</v>
      </c>
      <c r="X189" t="s">
        <v>17703</v>
      </c>
      <c r="Y189">
        <v>0</v>
      </c>
      <c r="Z189">
        <v>0</v>
      </c>
    </row>
    <row r="190" spans="2:26" x14ac:dyDescent="0.3">
      <c r="B190" t="s">
        <v>2831</v>
      </c>
      <c r="C190" t="s">
        <v>2831</v>
      </c>
      <c r="D190" t="s">
        <v>9500</v>
      </c>
      <c r="E190" t="s">
        <v>238</v>
      </c>
      <c r="F190">
        <v>2020</v>
      </c>
      <c r="G190" t="s">
        <v>2412</v>
      </c>
      <c r="H190" t="s">
        <v>18781</v>
      </c>
      <c r="I190" s="80">
        <v>44975</v>
      </c>
      <c r="J190" t="s">
        <v>571</v>
      </c>
      <c r="K190" t="s">
        <v>2797</v>
      </c>
      <c r="L190" s="81" t="s">
        <v>18782</v>
      </c>
      <c r="M190" t="s">
        <v>18783</v>
      </c>
      <c r="N190" t="s">
        <v>17788</v>
      </c>
      <c r="O190" t="s">
        <v>2799</v>
      </c>
      <c r="P190" t="s">
        <v>17699</v>
      </c>
      <c r="Q190" t="s">
        <v>17700</v>
      </c>
      <c r="R190" t="s">
        <v>572</v>
      </c>
      <c r="S190" t="s">
        <v>18784</v>
      </c>
      <c r="T190" t="s">
        <v>18305</v>
      </c>
      <c r="U190" t="s">
        <v>2799</v>
      </c>
      <c r="V190" t="s">
        <v>17699</v>
      </c>
      <c r="W190" t="s">
        <v>586</v>
      </c>
      <c r="X190" t="s">
        <v>574</v>
      </c>
      <c r="Y190">
        <v>0</v>
      </c>
      <c r="Z190">
        <v>0</v>
      </c>
    </row>
    <row r="191" spans="2:26" x14ac:dyDescent="0.3">
      <c r="B191" t="s">
        <v>2831</v>
      </c>
      <c r="C191" t="s">
        <v>2831</v>
      </c>
      <c r="D191" t="s">
        <v>6585</v>
      </c>
      <c r="E191" t="s">
        <v>238</v>
      </c>
      <c r="F191">
        <v>2015</v>
      </c>
      <c r="G191" t="s">
        <v>2409</v>
      </c>
      <c r="H191" t="s">
        <v>18785</v>
      </c>
      <c r="I191" s="80">
        <v>44975</v>
      </c>
      <c r="J191" t="s">
        <v>571</v>
      </c>
      <c r="K191" t="s">
        <v>18786</v>
      </c>
      <c r="L191" s="81" t="s">
        <v>18787</v>
      </c>
      <c r="M191" t="s">
        <v>18788</v>
      </c>
      <c r="N191" t="s">
        <v>18209</v>
      </c>
      <c r="O191" t="s">
        <v>18789</v>
      </c>
      <c r="P191" t="s">
        <v>18790</v>
      </c>
      <c r="Q191" t="s">
        <v>17700</v>
      </c>
      <c r="R191" t="s">
        <v>572</v>
      </c>
      <c r="S191" t="s">
        <v>18791</v>
      </c>
      <c r="T191" t="s">
        <v>18212</v>
      </c>
      <c r="U191" t="s">
        <v>18789</v>
      </c>
      <c r="V191" t="s">
        <v>17742</v>
      </c>
      <c r="W191" t="s">
        <v>586</v>
      </c>
      <c r="X191" t="s">
        <v>574</v>
      </c>
      <c r="Y191">
        <v>0</v>
      </c>
      <c r="Z191">
        <v>0</v>
      </c>
    </row>
    <row r="192" spans="2:26" x14ac:dyDescent="0.3">
      <c r="B192" t="s">
        <v>2831</v>
      </c>
      <c r="C192" t="s">
        <v>2831</v>
      </c>
      <c r="D192" t="s">
        <v>9452</v>
      </c>
      <c r="E192" t="s">
        <v>238</v>
      </c>
      <c r="F192">
        <v>2011</v>
      </c>
      <c r="G192" t="s">
        <v>2399</v>
      </c>
      <c r="H192" t="s">
        <v>18792</v>
      </c>
      <c r="I192" s="80">
        <v>44972</v>
      </c>
      <c r="J192" t="s">
        <v>571</v>
      </c>
      <c r="K192" t="s">
        <v>18793</v>
      </c>
      <c r="L192" s="81" t="s">
        <v>18794</v>
      </c>
      <c r="M192" t="s">
        <v>18795</v>
      </c>
      <c r="N192" t="s">
        <v>18796</v>
      </c>
      <c r="O192" t="s">
        <v>18797</v>
      </c>
      <c r="P192" t="s">
        <v>18798</v>
      </c>
      <c r="Q192" t="s">
        <v>2787</v>
      </c>
      <c r="R192" t="s">
        <v>572</v>
      </c>
      <c r="T192" t="s">
        <v>18799</v>
      </c>
      <c r="U192" t="s">
        <v>18797</v>
      </c>
      <c r="V192" t="s">
        <v>18798</v>
      </c>
      <c r="W192" t="s">
        <v>1782</v>
      </c>
      <c r="X192" t="s">
        <v>578</v>
      </c>
      <c r="Y192">
        <v>0</v>
      </c>
      <c r="Z192">
        <v>0</v>
      </c>
    </row>
    <row r="193" spans="2:26" x14ac:dyDescent="0.3">
      <c r="B193" t="s">
        <v>2831</v>
      </c>
      <c r="C193" t="s">
        <v>2831</v>
      </c>
      <c r="D193" t="s">
        <v>10467</v>
      </c>
      <c r="E193" t="s">
        <v>238</v>
      </c>
      <c r="F193">
        <v>2022</v>
      </c>
      <c r="G193" t="s">
        <v>2414</v>
      </c>
      <c r="H193" t="s">
        <v>18800</v>
      </c>
      <c r="I193" s="80">
        <v>44974</v>
      </c>
      <c r="J193" t="s">
        <v>571</v>
      </c>
      <c r="K193" t="s">
        <v>18801</v>
      </c>
      <c r="L193" s="81" t="s">
        <v>17822</v>
      </c>
      <c r="M193" t="s">
        <v>18802</v>
      </c>
      <c r="N193" t="s">
        <v>18803</v>
      </c>
      <c r="O193" t="s">
        <v>18117</v>
      </c>
      <c r="P193" t="s">
        <v>17699</v>
      </c>
      <c r="Q193" t="s">
        <v>17700</v>
      </c>
      <c r="R193" t="s">
        <v>572</v>
      </c>
      <c r="U193" t="s">
        <v>18117</v>
      </c>
      <c r="V193" t="s">
        <v>17699</v>
      </c>
      <c r="W193" t="s">
        <v>586</v>
      </c>
      <c r="X193" t="s">
        <v>573</v>
      </c>
      <c r="Y193">
        <v>0</v>
      </c>
      <c r="Z193">
        <v>0</v>
      </c>
    </row>
    <row r="194" spans="2:26" x14ac:dyDescent="0.3">
      <c r="B194" t="s">
        <v>2831</v>
      </c>
      <c r="C194" t="s">
        <v>2831</v>
      </c>
      <c r="D194" t="s">
        <v>10031</v>
      </c>
      <c r="E194" t="s">
        <v>249</v>
      </c>
      <c r="F194">
        <v>2021</v>
      </c>
      <c r="G194" t="s">
        <v>2395</v>
      </c>
      <c r="H194" t="s">
        <v>18804</v>
      </c>
      <c r="I194" s="80">
        <v>44984</v>
      </c>
      <c r="J194" t="s">
        <v>571</v>
      </c>
      <c r="K194" t="s">
        <v>18805</v>
      </c>
      <c r="L194" s="81" t="s">
        <v>18806</v>
      </c>
      <c r="M194" t="s">
        <v>18040</v>
      </c>
      <c r="N194" t="s">
        <v>18041</v>
      </c>
      <c r="O194" t="s">
        <v>17848</v>
      </c>
      <c r="P194" t="s">
        <v>17777</v>
      </c>
      <c r="Q194" t="s">
        <v>17700</v>
      </c>
      <c r="R194" t="s">
        <v>572</v>
      </c>
      <c r="U194" t="s">
        <v>17848</v>
      </c>
      <c r="V194" t="s">
        <v>17777</v>
      </c>
      <c r="W194" t="s">
        <v>586</v>
      </c>
      <c r="X194" t="s">
        <v>578</v>
      </c>
      <c r="Y194">
        <v>0</v>
      </c>
      <c r="Z194">
        <v>0</v>
      </c>
    </row>
    <row r="195" spans="2:26" x14ac:dyDescent="0.3">
      <c r="B195" t="s">
        <v>2831</v>
      </c>
      <c r="C195" t="s">
        <v>2831</v>
      </c>
      <c r="D195" t="s">
        <v>9482</v>
      </c>
      <c r="E195" t="s">
        <v>238</v>
      </c>
      <c r="F195">
        <v>2022</v>
      </c>
      <c r="G195" t="s">
        <v>2395</v>
      </c>
      <c r="H195" t="s">
        <v>18807</v>
      </c>
      <c r="I195" s="80">
        <v>44970</v>
      </c>
      <c r="J195" t="s">
        <v>571</v>
      </c>
      <c r="K195" t="s">
        <v>18808</v>
      </c>
      <c r="L195" s="81" t="s">
        <v>17810</v>
      </c>
      <c r="M195" t="s">
        <v>18809</v>
      </c>
      <c r="N195" t="s">
        <v>18810</v>
      </c>
      <c r="O195" t="s">
        <v>17776</v>
      </c>
      <c r="P195" t="s">
        <v>17777</v>
      </c>
      <c r="Q195" t="s">
        <v>17700</v>
      </c>
      <c r="R195" t="s">
        <v>572</v>
      </c>
      <c r="U195" t="s">
        <v>17776</v>
      </c>
      <c r="V195" t="s">
        <v>17777</v>
      </c>
      <c r="W195" t="s">
        <v>586</v>
      </c>
      <c r="X195" t="s">
        <v>578</v>
      </c>
      <c r="Y195">
        <v>0</v>
      </c>
      <c r="Z195">
        <v>0</v>
      </c>
    </row>
    <row r="196" spans="2:26" x14ac:dyDescent="0.3">
      <c r="B196" t="s">
        <v>2831</v>
      </c>
      <c r="C196" t="s">
        <v>2831</v>
      </c>
      <c r="D196" t="s">
        <v>7340</v>
      </c>
      <c r="E196" t="s">
        <v>238</v>
      </c>
      <c r="F196">
        <v>2021</v>
      </c>
      <c r="G196" t="s">
        <v>2417</v>
      </c>
      <c r="H196" t="s">
        <v>18811</v>
      </c>
      <c r="I196" s="80">
        <v>44979</v>
      </c>
      <c r="J196" t="s">
        <v>571</v>
      </c>
      <c r="K196" t="s">
        <v>18812</v>
      </c>
      <c r="L196" s="81" t="s">
        <v>17951</v>
      </c>
      <c r="M196" t="s">
        <v>18813</v>
      </c>
      <c r="N196" t="s">
        <v>18814</v>
      </c>
      <c r="O196" t="s">
        <v>18059</v>
      </c>
      <c r="P196" t="s">
        <v>17699</v>
      </c>
      <c r="Q196" t="s">
        <v>17700</v>
      </c>
      <c r="R196" t="s">
        <v>572</v>
      </c>
      <c r="U196" t="s">
        <v>18059</v>
      </c>
      <c r="V196" t="s">
        <v>17699</v>
      </c>
      <c r="W196" t="s">
        <v>586</v>
      </c>
      <c r="X196" t="s">
        <v>578</v>
      </c>
      <c r="Y196">
        <v>0</v>
      </c>
      <c r="Z196">
        <v>0</v>
      </c>
    </row>
    <row r="197" spans="2:26" x14ac:dyDescent="0.3">
      <c r="B197" t="s">
        <v>2831</v>
      </c>
      <c r="C197" t="s">
        <v>2831</v>
      </c>
      <c r="D197" t="s">
        <v>10216</v>
      </c>
      <c r="E197" t="s">
        <v>238</v>
      </c>
      <c r="F197">
        <v>2019</v>
      </c>
      <c r="G197" t="s">
        <v>2413</v>
      </c>
      <c r="H197" t="s">
        <v>18815</v>
      </c>
      <c r="I197" s="80">
        <v>44978</v>
      </c>
      <c r="J197" t="s">
        <v>571</v>
      </c>
      <c r="K197" t="s">
        <v>18816</v>
      </c>
      <c r="L197" s="81" t="s">
        <v>17822</v>
      </c>
      <c r="M197" t="s">
        <v>18817</v>
      </c>
      <c r="N197" t="s">
        <v>18818</v>
      </c>
      <c r="O197" t="s">
        <v>17698</v>
      </c>
      <c r="P197" t="s">
        <v>17699</v>
      </c>
      <c r="Q197" t="s">
        <v>17700</v>
      </c>
      <c r="R197" t="s">
        <v>572</v>
      </c>
      <c r="S197" t="s">
        <v>18819</v>
      </c>
      <c r="U197" t="s">
        <v>17698</v>
      </c>
      <c r="V197" t="s">
        <v>17699</v>
      </c>
      <c r="W197" t="s">
        <v>586</v>
      </c>
      <c r="X197" t="s">
        <v>574</v>
      </c>
      <c r="Y197">
        <v>0</v>
      </c>
      <c r="Z197">
        <v>0</v>
      </c>
    </row>
    <row r="198" spans="2:26" x14ac:dyDescent="0.3">
      <c r="B198" t="s">
        <v>2831</v>
      </c>
      <c r="C198" t="s">
        <v>2831</v>
      </c>
      <c r="D198" t="s">
        <v>8249</v>
      </c>
      <c r="E198" t="s">
        <v>249</v>
      </c>
      <c r="F198">
        <v>2019</v>
      </c>
      <c r="G198" t="s">
        <v>2410</v>
      </c>
      <c r="H198" t="s">
        <v>18820</v>
      </c>
      <c r="I198" s="80">
        <v>44972</v>
      </c>
      <c r="J198" t="s">
        <v>571</v>
      </c>
      <c r="K198" t="s">
        <v>18821</v>
      </c>
      <c r="L198" s="81" t="s">
        <v>17810</v>
      </c>
      <c r="M198" t="s">
        <v>18822</v>
      </c>
      <c r="N198" t="s">
        <v>17788</v>
      </c>
      <c r="O198" t="s">
        <v>2799</v>
      </c>
      <c r="P198" t="s">
        <v>17699</v>
      </c>
      <c r="Q198" t="s">
        <v>17700</v>
      </c>
      <c r="R198" t="s">
        <v>572</v>
      </c>
      <c r="S198" t="s">
        <v>18823</v>
      </c>
      <c r="T198" t="s">
        <v>18305</v>
      </c>
      <c r="U198" t="s">
        <v>2799</v>
      </c>
      <c r="V198" t="s">
        <v>17699</v>
      </c>
      <c r="W198" t="s">
        <v>586</v>
      </c>
      <c r="X198" t="s">
        <v>17703</v>
      </c>
      <c r="Y198">
        <v>0</v>
      </c>
      <c r="Z198">
        <v>0</v>
      </c>
    </row>
    <row r="199" spans="2:26" x14ac:dyDescent="0.3">
      <c r="B199" t="s">
        <v>2831</v>
      </c>
      <c r="C199" t="s">
        <v>2831</v>
      </c>
      <c r="D199" t="s">
        <v>8409</v>
      </c>
      <c r="E199" t="s">
        <v>238</v>
      </c>
      <c r="F199">
        <v>2020</v>
      </c>
      <c r="G199" t="s">
        <v>2402</v>
      </c>
      <c r="H199" t="s">
        <v>18824</v>
      </c>
      <c r="I199" s="80">
        <v>44977</v>
      </c>
      <c r="J199" t="s">
        <v>571</v>
      </c>
      <c r="K199" t="s">
        <v>18825</v>
      </c>
      <c r="L199" s="81" t="s">
        <v>17822</v>
      </c>
      <c r="M199" t="s">
        <v>18752</v>
      </c>
      <c r="N199" t="s">
        <v>18753</v>
      </c>
      <c r="O199" t="s">
        <v>18754</v>
      </c>
      <c r="P199" t="s">
        <v>17699</v>
      </c>
      <c r="Q199" t="s">
        <v>17700</v>
      </c>
      <c r="R199" t="s">
        <v>572</v>
      </c>
      <c r="T199" t="s">
        <v>18755</v>
      </c>
      <c r="U199" t="s">
        <v>18754</v>
      </c>
      <c r="V199" t="s">
        <v>17699</v>
      </c>
      <c r="W199" t="s">
        <v>586</v>
      </c>
      <c r="X199" t="s">
        <v>573</v>
      </c>
      <c r="Y199">
        <v>0</v>
      </c>
      <c r="Z199">
        <v>0</v>
      </c>
    </row>
    <row r="200" spans="2:26" x14ac:dyDescent="0.3">
      <c r="B200" t="s">
        <v>2831</v>
      </c>
      <c r="C200" t="s">
        <v>2831</v>
      </c>
      <c r="D200" t="s">
        <v>8309</v>
      </c>
      <c r="E200" t="s">
        <v>249</v>
      </c>
      <c r="F200">
        <v>2018</v>
      </c>
      <c r="G200" t="s">
        <v>2411</v>
      </c>
      <c r="H200" t="s">
        <v>18826</v>
      </c>
      <c r="I200" s="80">
        <v>44959</v>
      </c>
      <c r="J200" t="s">
        <v>571</v>
      </c>
      <c r="K200" t="s">
        <v>18827</v>
      </c>
      <c r="L200" s="81" t="s">
        <v>18828</v>
      </c>
      <c r="M200" t="s">
        <v>18436</v>
      </c>
      <c r="N200" t="s">
        <v>18437</v>
      </c>
      <c r="O200" t="s">
        <v>18438</v>
      </c>
      <c r="P200" t="s">
        <v>18439</v>
      </c>
      <c r="Q200" t="s">
        <v>18110</v>
      </c>
      <c r="R200" t="s">
        <v>572</v>
      </c>
      <c r="S200" t="s">
        <v>18440</v>
      </c>
      <c r="U200" t="s">
        <v>18438</v>
      </c>
      <c r="V200" t="s">
        <v>2531</v>
      </c>
      <c r="W200" t="s">
        <v>589</v>
      </c>
      <c r="X200" t="s">
        <v>576</v>
      </c>
      <c r="Y200">
        <v>0</v>
      </c>
      <c r="Z200">
        <v>0</v>
      </c>
    </row>
    <row r="201" spans="2:26" x14ac:dyDescent="0.3">
      <c r="B201" t="s">
        <v>2831</v>
      </c>
      <c r="C201" t="s">
        <v>2831</v>
      </c>
      <c r="D201" t="s">
        <v>9502</v>
      </c>
      <c r="E201" t="s">
        <v>238</v>
      </c>
      <c r="F201">
        <v>2021</v>
      </c>
      <c r="G201" t="s">
        <v>2414</v>
      </c>
      <c r="H201" t="s">
        <v>18829</v>
      </c>
      <c r="I201" s="80">
        <v>44984</v>
      </c>
      <c r="J201" t="s">
        <v>571</v>
      </c>
      <c r="K201" t="s">
        <v>18830</v>
      </c>
      <c r="L201" s="81" t="s">
        <v>17886</v>
      </c>
      <c r="M201" t="s">
        <v>18831</v>
      </c>
      <c r="N201" t="s">
        <v>18832</v>
      </c>
      <c r="O201" t="s">
        <v>18337</v>
      </c>
      <c r="P201" t="s">
        <v>17699</v>
      </c>
      <c r="Q201" t="s">
        <v>17700</v>
      </c>
      <c r="R201" t="s">
        <v>572</v>
      </c>
      <c r="T201" t="s">
        <v>18339</v>
      </c>
      <c r="U201" t="s">
        <v>18337</v>
      </c>
      <c r="V201" t="s">
        <v>17699</v>
      </c>
      <c r="W201" t="s">
        <v>586</v>
      </c>
      <c r="X201" t="s">
        <v>573</v>
      </c>
      <c r="Y201">
        <v>0</v>
      </c>
      <c r="Z201">
        <v>0</v>
      </c>
    </row>
    <row r="202" spans="2:26" x14ac:dyDescent="0.3">
      <c r="B202" t="s">
        <v>2831</v>
      </c>
      <c r="C202" t="s">
        <v>2831</v>
      </c>
      <c r="D202" t="s">
        <v>6976</v>
      </c>
      <c r="E202" t="s">
        <v>238</v>
      </c>
      <c r="F202">
        <v>2010</v>
      </c>
      <c r="G202" t="s">
        <v>2407</v>
      </c>
      <c r="H202" t="s">
        <v>18833</v>
      </c>
      <c r="I202" s="80">
        <v>44980</v>
      </c>
      <c r="J202" t="s">
        <v>571</v>
      </c>
      <c r="K202" t="s">
        <v>18834</v>
      </c>
      <c r="L202" s="81" t="s">
        <v>18835</v>
      </c>
      <c r="M202" t="s">
        <v>18836</v>
      </c>
      <c r="N202" t="s">
        <v>18837</v>
      </c>
      <c r="O202" t="s">
        <v>17717</v>
      </c>
      <c r="P202" t="s">
        <v>17699</v>
      </c>
      <c r="Q202" t="s">
        <v>17700</v>
      </c>
      <c r="R202" t="s">
        <v>572</v>
      </c>
      <c r="U202" t="s">
        <v>17717</v>
      </c>
      <c r="V202" t="s">
        <v>17699</v>
      </c>
      <c r="W202" t="s">
        <v>586</v>
      </c>
      <c r="X202" t="s">
        <v>578</v>
      </c>
      <c r="Y202">
        <v>0</v>
      </c>
      <c r="Z202">
        <v>0</v>
      </c>
    </row>
    <row r="203" spans="2:26" x14ac:dyDescent="0.3">
      <c r="B203" t="s">
        <v>2831</v>
      </c>
      <c r="C203" t="s">
        <v>2831</v>
      </c>
      <c r="D203" t="s">
        <v>9486</v>
      </c>
      <c r="E203" t="s">
        <v>249</v>
      </c>
      <c r="F203">
        <v>2017</v>
      </c>
      <c r="G203" t="s">
        <v>2410</v>
      </c>
      <c r="H203" t="s">
        <v>18838</v>
      </c>
      <c r="I203" s="80">
        <v>44971</v>
      </c>
      <c r="J203" t="s">
        <v>571</v>
      </c>
      <c r="K203" t="s">
        <v>18839</v>
      </c>
      <c r="L203" s="81" t="s">
        <v>17822</v>
      </c>
      <c r="M203" t="s">
        <v>18840</v>
      </c>
      <c r="N203" t="s">
        <v>17788</v>
      </c>
      <c r="O203" t="s">
        <v>18561</v>
      </c>
      <c r="P203" t="s">
        <v>18731</v>
      </c>
      <c r="Q203" t="s">
        <v>17700</v>
      </c>
      <c r="R203" t="s">
        <v>572</v>
      </c>
      <c r="U203" t="s">
        <v>18561</v>
      </c>
      <c r="V203" t="s">
        <v>18564</v>
      </c>
      <c r="W203" t="s">
        <v>586</v>
      </c>
      <c r="X203" t="s">
        <v>573</v>
      </c>
      <c r="Y203">
        <v>0</v>
      </c>
      <c r="Z203">
        <v>0</v>
      </c>
    </row>
    <row r="204" spans="2:26" x14ac:dyDescent="0.3">
      <c r="B204" t="s">
        <v>2831</v>
      </c>
      <c r="C204" t="s">
        <v>2831</v>
      </c>
      <c r="D204" t="s">
        <v>7891</v>
      </c>
      <c r="E204" t="s">
        <v>238</v>
      </c>
      <c r="F204">
        <v>2021</v>
      </c>
      <c r="G204" t="s">
        <v>2411</v>
      </c>
      <c r="H204" t="s">
        <v>18841</v>
      </c>
      <c r="I204" s="80">
        <v>44982</v>
      </c>
      <c r="J204" t="s">
        <v>571</v>
      </c>
      <c r="K204" t="s">
        <v>18842</v>
      </c>
      <c r="L204" s="81" t="s">
        <v>17822</v>
      </c>
      <c r="M204" t="s">
        <v>18843</v>
      </c>
      <c r="N204" t="s">
        <v>18844</v>
      </c>
      <c r="O204" t="s">
        <v>18117</v>
      </c>
      <c r="P204" t="s">
        <v>17699</v>
      </c>
      <c r="Q204" t="s">
        <v>17700</v>
      </c>
      <c r="R204" t="s">
        <v>572</v>
      </c>
      <c r="U204" t="s">
        <v>18117</v>
      </c>
      <c r="V204" t="s">
        <v>17699</v>
      </c>
      <c r="W204" t="s">
        <v>586</v>
      </c>
      <c r="X204" t="s">
        <v>578</v>
      </c>
      <c r="Y204">
        <v>0</v>
      </c>
      <c r="Z204">
        <v>0</v>
      </c>
    </row>
    <row r="205" spans="2:26" x14ac:dyDescent="0.3">
      <c r="B205" t="s">
        <v>2831</v>
      </c>
      <c r="C205" t="s">
        <v>2831</v>
      </c>
      <c r="D205" t="s">
        <v>10604</v>
      </c>
      <c r="E205" t="s">
        <v>249</v>
      </c>
      <c r="F205">
        <v>2021</v>
      </c>
      <c r="G205" t="s">
        <v>2419</v>
      </c>
      <c r="H205" t="s">
        <v>18845</v>
      </c>
      <c r="I205" s="80">
        <v>44972</v>
      </c>
      <c r="J205" t="s">
        <v>571</v>
      </c>
      <c r="K205" t="s">
        <v>18846</v>
      </c>
      <c r="L205" s="81" t="s">
        <v>18847</v>
      </c>
      <c r="M205" t="s">
        <v>18203</v>
      </c>
      <c r="N205" t="s">
        <v>18204</v>
      </c>
      <c r="O205" t="s">
        <v>18205</v>
      </c>
      <c r="P205" t="s">
        <v>17866</v>
      </c>
      <c r="Q205" t="s">
        <v>17700</v>
      </c>
      <c r="R205" t="s">
        <v>572</v>
      </c>
      <c r="U205" t="s">
        <v>18205</v>
      </c>
      <c r="V205" t="s">
        <v>17867</v>
      </c>
      <c r="W205" t="s">
        <v>586</v>
      </c>
      <c r="X205" t="s">
        <v>579</v>
      </c>
      <c r="Y205">
        <v>0</v>
      </c>
      <c r="Z205">
        <v>0</v>
      </c>
    </row>
    <row r="206" spans="2:26" x14ac:dyDescent="0.3">
      <c r="B206" t="s">
        <v>2831</v>
      </c>
      <c r="C206" t="s">
        <v>2831</v>
      </c>
      <c r="D206" t="s">
        <v>10597</v>
      </c>
      <c r="E206" t="s">
        <v>238</v>
      </c>
      <c r="F206">
        <v>2017</v>
      </c>
      <c r="G206" t="s">
        <v>2418</v>
      </c>
      <c r="H206" t="s">
        <v>18848</v>
      </c>
      <c r="I206" s="80">
        <v>44973</v>
      </c>
      <c r="J206" t="s">
        <v>571</v>
      </c>
      <c r="K206" t="s">
        <v>18392</v>
      </c>
      <c r="L206" s="81" t="s">
        <v>17822</v>
      </c>
      <c r="M206" t="s">
        <v>18849</v>
      </c>
      <c r="N206" t="s">
        <v>18850</v>
      </c>
      <c r="O206" t="s">
        <v>18851</v>
      </c>
      <c r="P206" t="s">
        <v>17699</v>
      </c>
      <c r="Q206" t="s">
        <v>17700</v>
      </c>
      <c r="R206" t="s">
        <v>572</v>
      </c>
      <c r="S206" t="s">
        <v>18852</v>
      </c>
      <c r="T206" t="s">
        <v>18853</v>
      </c>
      <c r="U206" t="s">
        <v>18851</v>
      </c>
      <c r="V206" t="s">
        <v>17699</v>
      </c>
      <c r="W206" t="s">
        <v>586</v>
      </c>
      <c r="X206" t="s">
        <v>574</v>
      </c>
      <c r="Y206">
        <v>0</v>
      </c>
      <c r="Z206">
        <v>0</v>
      </c>
    </row>
    <row r="207" spans="2:26" x14ac:dyDescent="0.3">
      <c r="B207" t="s">
        <v>2831</v>
      </c>
      <c r="C207" t="s">
        <v>2831</v>
      </c>
      <c r="D207" t="s">
        <v>10567</v>
      </c>
      <c r="E207" t="s">
        <v>238</v>
      </c>
      <c r="F207">
        <v>2021</v>
      </c>
      <c r="G207" t="s">
        <v>2418</v>
      </c>
      <c r="H207" t="s">
        <v>18854</v>
      </c>
      <c r="I207" s="80">
        <v>44974</v>
      </c>
      <c r="J207" t="s">
        <v>571</v>
      </c>
      <c r="K207" t="s">
        <v>18855</v>
      </c>
      <c r="L207" s="81" t="s">
        <v>17951</v>
      </c>
      <c r="M207" t="s">
        <v>18856</v>
      </c>
      <c r="N207" t="s">
        <v>17788</v>
      </c>
      <c r="O207" t="s">
        <v>17989</v>
      </c>
      <c r="P207" t="s">
        <v>17990</v>
      </c>
      <c r="Q207" t="s">
        <v>17700</v>
      </c>
      <c r="R207" t="s">
        <v>572</v>
      </c>
      <c r="X207" t="s">
        <v>575</v>
      </c>
      <c r="Y207">
        <v>0</v>
      </c>
      <c r="Z207">
        <v>0</v>
      </c>
    </row>
    <row r="208" spans="2:26" x14ac:dyDescent="0.3">
      <c r="B208" t="s">
        <v>2831</v>
      </c>
      <c r="C208" t="s">
        <v>2831</v>
      </c>
      <c r="D208" t="s">
        <v>10256</v>
      </c>
      <c r="E208" t="s">
        <v>238</v>
      </c>
      <c r="F208">
        <v>2020</v>
      </c>
      <c r="G208" t="s">
        <v>2417</v>
      </c>
      <c r="H208" t="s">
        <v>18857</v>
      </c>
      <c r="I208" s="80">
        <v>44966</v>
      </c>
      <c r="J208" t="s">
        <v>571</v>
      </c>
      <c r="K208" t="s">
        <v>18858</v>
      </c>
      <c r="L208" s="81" t="s">
        <v>18859</v>
      </c>
      <c r="M208" t="s">
        <v>18860</v>
      </c>
      <c r="N208" t="s">
        <v>18861</v>
      </c>
      <c r="O208" t="s">
        <v>18706</v>
      </c>
      <c r="P208" t="s">
        <v>18707</v>
      </c>
      <c r="Q208" t="s">
        <v>17927</v>
      </c>
      <c r="R208" t="s">
        <v>572</v>
      </c>
      <c r="S208" t="s">
        <v>18862</v>
      </c>
      <c r="T208" t="s">
        <v>18709</v>
      </c>
      <c r="U208" t="s">
        <v>18706</v>
      </c>
      <c r="V208" t="s">
        <v>18707</v>
      </c>
      <c r="W208" t="s">
        <v>17930</v>
      </c>
      <c r="X208" t="s">
        <v>574</v>
      </c>
      <c r="Y208">
        <v>0</v>
      </c>
      <c r="Z208">
        <v>0</v>
      </c>
    </row>
    <row r="209" spans="2:26" x14ac:dyDescent="0.3">
      <c r="B209" t="s">
        <v>2831</v>
      </c>
      <c r="C209" t="s">
        <v>2831</v>
      </c>
      <c r="D209" t="s">
        <v>10628</v>
      </c>
      <c r="E209" t="s">
        <v>238</v>
      </c>
      <c r="F209">
        <v>2021</v>
      </c>
      <c r="G209" t="s">
        <v>2418</v>
      </c>
      <c r="H209" t="s">
        <v>18863</v>
      </c>
      <c r="I209" s="80">
        <v>44981</v>
      </c>
      <c r="J209" t="s">
        <v>571</v>
      </c>
      <c r="K209" t="s">
        <v>18864</v>
      </c>
      <c r="L209" s="81" t="s">
        <v>18865</v>
      </c>
      <c r="M209" t="s">
        <v>18866</v>
      </c>
      <c r="N209" t="s">
        <v>18867</v>
      </c>
      <c r="O209" t="s">
        <v>18616</v>
      </c>
      <c r="P209" t="s">
        <v>18239</v>
      </c>
      <c r="Q209" t="s">
        <v>17700</v>
      </c>
      <c r="R209" t="s">
        <v>572</v>
      </c>
      <c r="T209" t="s">
        <v>18868</v>
      </c>
      <c r="U209" t="s">
        <v>18616</v>
      </c>
      <c r="V209" t="s">
        <v>18617</v>
      </c>
      <c r="W209" t="s">
        <v>586</v>
      </c>
      <c r="X209" t="s">
        <v>573</v>
      </c>
      <c r="Y209">
        <v>0</v>
      </c>
      <c r="Z209">
        <v>0</v>
      </c>
    </row>
    <row r="210" spans="2:26" x14ac:dyDescent="0.3">
      <c r="B210" t="s">
        <v>2831</v>
      </c>
      <c r="C210" t="s">
        <v>2831</v>
      </c>
      <c r="D210" t="s">
        <v>8515</v>
      </c>
      <c r="E210" t="s">
        <v>238</v>
      </c>
      <c r="F210">
        <v>2019</v>
      </c>
      <c r="G210" t="s">
        <v>2417</v>
      </c>
      <c r="H210" t="s">
        <v>18869</v>
      </c>
      <c r="I210" s="80">
        <v>44965</v>
      </c>
      <c r="J210" t="s">
        <v>571</v>
      </c>
      <c r="K210" t="s">
        <v>18870</v>
      </c>
      <c r="L210" s="81" t="s">
        <v>18871</v>
      </c>
      <c r="M210" t="s">
        <v>18872</v>
      </c>
      <c r="N210" t="s">
        <v>18873</v>
      </c>
      <c r="O210" t="s">
        <v>18162</v>
      </c>
      <c r="P210" t="s">
        <v>17699</v>
      </c>
      <c r="Q210" t="s">
        <v>17700</v>
      </c>
      <c r="R210" t="s">
        <v>572</v>
      </c>
      <c r="S210" t="s">
        <v>18874</v>
      </c>
      <c r="T210" t="s">
        <v>18875</v>
      </c>
      <c r="U210" t="s">
        <v>18162</v>
      </c>
      <c r="V210" t="s">
        <v>17699</v>
      </c>
      <c r="W210" t="s">
        <v>586</v>
      </c>
      <c r="X210" t="s">
        <v>574</v>
      </c>
      <c r="Y210">
        <v>0</v>
      </c>
      <c r="Z210">
        <v>0</v>
      </c>
    </row>
    <row r="211" spans="2:26" x14ac:dyDescent="0.3">
      <c r="B211" t="s">
        <v>2831</v>
      </c>
      <c r="C211" t="s">
        <v>2831</v>
      </c>
      <c r="D211" t="s">
        <v>6311</v>
      </c>
      <c r="E211" t="s">
        <v>238</v>
      </c>
      <c r="F211">
        <v>2022</v>
      </c>
      <c r="G211" t="s">
        <v>2413</v>
      </c>
      <c r="H211" t="s">
        <v>18876</v>
      </c>
      <c r="I211" s="80">
        <v>44974</v>
      </c>
      <c r="J211" t="s">
        <v>571</v>
      </c>
      <c r="K211" t="s">
        <v>18877</v>
      </c>
      <c r="L211" s="81" t="s">
        <v>17810</v>
      </c>
      <c r="M211" t="s">
        <v>18878</v>
      </c>
      <c r="N211" t="s">
        <v>18041</v>
      </c>
      <c r="O211" t="s">
        <v>18879</v>
      </c>
      <c r="P211" t="s">
        <v>17742</v>
      </c>
      <c r="Q211" t="s">
        <v>17700</v>
      </c>
      <c r="R211" t="s">
        <v>572</v>
      </c>
      <c r="U211" t="s">
        <v>18879</v>
      </c>
      <c r="V211" t="s">
        <v>17742</v>
      </c>
      <c r="W211" t="s">
        <v>586</v>
      </c>
      <c r="X211" t="s">
        <v>578</v>
      </c>
      <c r="Y211">
        <v>0</v>
      </c>
      <c r="Z211">
        <v>0</v>
      </c>
    </row>
    <row r="212" spans="2:26" x14ac:dyDescent="0.3">
      <c r="B212" t="s">
        <v>2831</v>
      </c>
      <c r="C212" t="s">
        <v>2831</v>
      </c>
      <c r="D212" t="s">
        <v>8059</v>
      </c>
      <c r="E212" t="s">
        <v>238</v>
      </c>
      <c r="F212">
        <v>2016</v>
      </c>
      <c r="G212" t="s">
        <v>2395</v>
      </c>
      <c r="H212" t="s">
        <v>18880</v>
      </c>
      <c r="I212" s="80">
        <v>44968</v>
      </c>
      <c r="J212" t="s">
        <v>571</v>
      </c>
      <c r="K212" t="s">
        <v>18881</v>
      </c>
      <c r="L212" s="81" t="s">
        <v>17822</v>
      </c>
      <c r="M212" t="s">
        <v>18882</v>
      </c>
      <c r="N212" t="s">
        <v>18883</v>
      </c>
      <c r="O212" t="s">
        <v>18117</v>
      </c>
      <c r="P212" t="s">
        <v>17699</v>
      </c>
      <c r="Q212" t="s">
        <v>17700</v>
      </c>
      <c r="R212" t="s">
        <v>572</v>
      </c>
      <c r="T212" t="s">
        <v>18884</v>
      </c>
      <c r="U212" t="s">
        <v>18117</v>
      </c>
      <c r="V212" t="s">
        <v>17699</v>
      </c>
      <c r="W212" t="s">
        <v>586</v>
      </c>
      <c r="X212" t="s">
        <v>578</v>
      </c>
      <c r="Y212">
        <v>0</v>
      </c>
      <c r="Z212">
        <v>0</v>
      </c>
    </row>
    <row r="213" spans="2:26" x14ac:dyDescent="0.3">
      <c r="B213" t="s">
        <v>2831</v>
      </c>
      <c r="C213" t="s">
        <v>2831</v>
      </c>
      <c r="D213" t="s">
        <v>7812</v>
      </c>
      <c r="E213" t="s">
        <v>238</v>
      </c>
      <c r="F213">
        <v>2019</v>
      </c>
      <c r="G213" t="s">
        <v>2397</v>
      </c>
      <c r="H213" t="s">
        <v>18885</v>
      </c>
      <c r="I213" s="80">
        <v>44985</v>
      </c>
      <c r="J213" t="s">
        <v>571</v>
      </c>
      <c r="K213" t="s">
        <v>18886</v>
      </c>
      <c r="L213" s="81" t="s">
        <v>17951</v>
      </c>
      <c r="M213" t="s">
        <v>18887</v>
      </c>
      <c r="N213" t="s">
        <v>18464</v>
      </c>
      <c r="O213" t="s">
        <v>17725</v>
      </c>
      <c r="P213" t="s">
        <v>17699</v>
      </c>
      <c r="Q213" t="s">
        <v>17700</v>
      </c>
      <c r="R213" t="s">
        <v>572</v>
      </c>
      <c r="S213" t="s">
        <v>18888</v>
      </c>
      <c r="T213" t="s">
        <v>18245</v>
      </c>
      <c r="U213" t="s">
        <v>17725</v>
      </c>
      <c r="V213" t="s">
        <v>17699</v>
      </c>
      <c r="W213" t="s">
        <v>586</v>
      </c>
      <c r="X213" t="s">
        <v>574</v>
      </c>
      <c r="Y213">
        <v>0</v>
      </c>
      <c r="Z213">
        <v>0</v>
      </c>
    </row>
    <row r="214" spans="2:26" x14ac:dyDescent="0.3">
      <c r="B214" t="s">
        <v>2831</v>
      </c>
      <c r="C214" t="s">
        <v>2831</v>
      </c>
      <c r="D214" t="s">
        <v>9716</v>
      </c>
      <c r="E214" t="s">
        <v>238</v>
      </c>
      <c r="F214">
        <v>2019</v>
      </c>
      <c r="G214" t="s">
        <v>2413</v>
      </c>
      <c r="H214" t="s">
        <v>18889</v>
      </c>
      <c r="I214" s="80">
        <v>44968</v>
      </c>
      <c r="J214" t="s">
        <v>571</v>
      </c>
      <c r="K214" t="s">
        <v>18890</v>
      </c>
      <c r="L214" s="81" t="s">
        <v>17822</v>
      </c>
      <c r="M214" t="s">
        <v>18891</v>
      </c>
      <c r="N214" t="s">
        <v>18892</v>
      </c>
      <c r="O214" t="s">
        <v>18893</v>
      </c>
      <c r="P214" t="s">
        <v>18894</v>
      </c>
      <c r="Q214" t="s">
        <v>2787</v>
      </c>
      <c r="R214" t="s">
        <v>572</v>
      </c>
      <c r="U214" t="s">
        <v>18893</v>
      </c>
      <c r="V214" t="s">
        <v>18895</v>
      </c>
      <c r="W214" t="s">
        <v>1782</v>
      </c>
      <c r="X214" t="s">
        <v>579</v>
      </c>
      <c r="Y214">
        <v>0</v>
      </c>
      <c r="Z214">
        <v>0</v>
      </c>
    </row>
    <row r="215" spans="2:26" x14ac:dyDescent="0.3">
      <c r="B215" t="s">
        <v>2831</v>
      </c>
      <c r="C215" t="s">
        <v>2831</v>
      </c>
      <c r="D215" t="s">
        <v>8264</v>
      </c>
      <c r="E215" t="s">
        <v>238</v>
      </c>
      <c r="F215">
        <v>2018</v>
      </c>
      <c r="G215" t="s">
        <v>2409</v>
      </c>
      <c r="H215" t="s">
        <v>18896</v>
      </c>
      <c r="I215" s="80">
        <v>44971</v>
      </c>
      <c r="J215" t="s">
        <v>571</v>
      </c>
      <c r="K215" t="s">
        <v>18897</v>
      </c>
      <c r="L215" s="81" t="s">
        <v>18898</v>
      </c>
      <c r="M215" t="s">
        <v>18899</v>
      </c>
      <c r="N215" t="s">
        <v>18900</v>
      </c>
      <c r="O215" t="s">
        <v>17717</v>
      </c>
      <c r="P215" t="s">
        <v>17699</v>
      </c>
      <c r="Q215" t="s">
        <v>17700</v>
      </c>
      <c r="R215" t="s">
        <v>572</v>
      </c>
      <c r="S215" t="s">
        <v>18901</v>
      </c>
      <c r="T215" t="s">
        <v>18385</v>
      </c>
      <c r="U215" t="s">
        <v>17717</v>
      </c>
      <c r="V215" t="s">
        <v>17699</v>
      </c>
      <c r="W215" t="s">
        <v>586</v>
      </c>
      <c r="X215" t="s">
        <v>574</v>
      </c>
      <c r="Y215">
        <v>0</v>
      </c>
      <c r="Z215">
        <v>0</v>
      </c>
    </row>
    <row r="216" spans="2:26" x14ac:dyDescent="0.3">
      <c r="B216" t="s">
        <v>2831</v>
      </c>
      <c r="C216" t="s">
        <v>2831</v>
      </c>
      <c r="D216" t="s">
        <v>6959</v>
      </c>
      <c r="E216" t="s">
        <v>238</v>
      </c>
      <c r="F216">
        <v>2020</v>
      </c>
      <c r="G216" t="s">
        <v>2395</v>
      </c>
      <c r="H216" t="s">
        <v>18902</v>
      </c>
      <c r="I216" s="80">
        <v>44971</v>
      </c>
      <c r="J216" t="s">
        <v>571</v>
      </c>
      <c r="K216" t="s">
        <v>17780</v>
      </c>
      <c r="L216" s="81" t="s">
        <v>17810</v>
      </c>
      <c r="M216" t="s">
        <v>17781</v>
      </c>
      <c r="N216" t="s">
        <v>17782</v>
      </c>
      <c r="O216" t="s">
        <v>17776</v>
      </c>
      <c r="P216" t="s">
        <v>17777</v>
      </c>
      <c r="Q216" t="s">
        <v>17700</v>
      </c>
      <c r="R216" t="s">
        <v>572</v>
      </c>
      <c r="T216" t="s">
        <v>17783</v>
      </c>
      <c r="U216" t="s">
        <v>17776</v>
      </c>
      <c r="V216" t="s">
        <v>17777</v>
      </c>
      <c r="W216" t="s">
        <v>586</v>
      </c>
      <c r="X216" t="s">
        <v>573</v>
      </c>
      <c r="Y216">
        <v>0</v>
      </c>
      <c r="Z216">
        <v>0</v>
      </c>
    </row>
    <row r="217" spans="2:26" x14ac:dyDescent="0.3">
      <c r="B217" t="s">
        <v>2831</v>
      </c>
      <c r="C217" t="s">
        <v>2831</v>
      </c>
      <c r="D217" t="s">
        <v>6321</v>
      </c>
      <c r="E217" t="s">
        <v>238</v>
      </c>
      <c r="F217">
        <v>2017</v>
      </c>
      <c r="G217" t="s">
        <v>2413</v>
      </c>
      <c r="H217" t="s">
        <v>18903</v>
      </c>
      <c r="I217" s="80">
        <v>44972</v>
      </c>
      <c r="J217" t="s">
        <v>571</v>
      </c>
      <c r="K217" t="s">
        <v>18904</v>
      </c>
      <c r="L217" s="81" t="s">
        <v>18905</v>
      </c>
      <c r="M217" t="s">
        <v>18906</v>
      </c>
      <c r="N217" t="s">
        <v>17788</v>
      </c>
      <c r="O217" t="s">
        <v>18907</v>
      </c>
      <c r="P217" t="s">
        <v>18261</v>
      </c>
      <c r="Q217" t="s">
        <v>17700</v>
      </c>
      <c r="R217" t="s">
        <v>572</v>
      </c>
      <c r="S217" t="s">
        <v>18908</v>
      </c>
      <c r="U217" t="s">
        <v>18907</v>
      </c>
      <c r="V217" t="s">
        <v>18264</v>
      </c>
      <c r="W217" t="s">
        <v>586</v>
      </c>
      <c r="X217" t="s">
        <v>574</v>
      </c>
      <c r="Y217">
        <v>0</v>
      </c>
      <c r="Z217">
        <v>0</v>
      </c>
    </row>
    <row r="218" spans="2:26" x14ac:dyDescent="0.3">
      <c r="B218" t="s">
        <v>2831</v>
      </c>
      <c r="C218" t="s">
        <v>2831</v>
      </c>
      <c r="D218" t="s">
        <v>10254</v>
      </c>
      <c r="E218" t="s">
        <v>238</v>
      </c>
      <c r="F218">
        <v>2022</v>
      </c>
      <c r="G218" t="s">
        <v>2413</v>
      </c>
      <c r="H218" t="s">
        <v>18909</v>
      </c>
      <c r="I218" s="80">
        <v>44968</v>
      </c>
      <c r="J218" t="s">
        <v>571</v>
      </c>
      <c r="K218" t="s">
        <v>18910</v>
      </c>
      <c r="L218" s="81" t="s">
        <v>17822</v>
      </c>
      <c r="M218" t="s">
        <v>18911</v>
      </c>
      <c r="N218" t="s">
        <v>18912</v>
      </c>
      <c r="O218" t="s">
        <v>2799</v>
      </c>
      <c r="P218" t="s">
        <v>17699</v>
      </c>
      <c r="Q218" t="s">
        <v>17700</v>
      </c>
      <c r="R218" t="s">
        <v>572</v>
      </c>
      <c r="S218" t="s">
        <v>18913</v>
      </c>
      <c r="T218" t="s">
        <v>17807</v>
      </c>
      <c r="U218" t="s">
        <v>2799</v>
      </c>
      <c r="V218" t="s">
        <v>17699</v>
      </c>
      <c r="W218" t="s">
        <v>586</v>
      </c>
      <c r="X218" t="s">
        <v>574</v>
      </c>
      <c r="Y218">
        <v>0</v>
      </c>
      <c r="Z218">
        <v>0</v>
      </c>
    </row>
    <row r="219" spans="2:26" x14ac:dyDescent="0.3">
      <c r="B219" t="s">
        <v>2831</v>
      </c>
      <c r="C219" t="s">
        <v>2831</v>
      </c>
      <c r="D219" t="s">
        <v>7592</v>
      </c>
      <c r="E219" t="s">
        <v>249</v>
      </c>
      <c r="F219">
        <v>2018</v>
      </c>
      <c r="G219" t="s">
        <v>2395</v>
      </c>
      <c r="H219" t="s">
        <v>18914</v>
      </c>
      <c r="I219" s="80">
        <v>44974</v>
      </c>
      <c r="J219" t="s">
        <v>571</v>
      </c>
      <c r="K219" t="s">
        <v>18915</v>
      </c>
      <c r="L219" s="81" t="s">
        <v>18916</v>
      </c>
      <c r="M219" t="s">
        <v>18917</v>
      </c>
      <c r="N219" t="s">
        <v>17788</v>
      </c>
      <c r="O219" t="s">
        <v>17776</v>
      </c>
      <c r="P219" t="s">
        <v>17777</v>
      </c>
      <c r="Q219" t="s">
        <v>17700</v>
      </c>
      <c r="R219" t="s">
        <v>572</v>
      </c>
      <c r="S219" t="s">
        <v>18918</v>
      </c>
      <c r="T219" t="s">
        <v>17783</v>
      </c>
      <c r="U219" t="s">
        <v>17776</v>
      </c>
      <c r="V219" t="s">
        <v>17777</v>
      </c>
      <c r="W219" t="s">
        <v>586</v>
      </c>
      <c r="X219" t="s">
        <v>574</v>
      </c>
      <c r="Y219">
        <v>0</v>
      </c>
      <c r="Z219">
        <v>0</v>
      </c>
    </row>
    <row r="220" spans="2:26" x14ac:dyDescent="0.3">
      <c r="B220" t="s">
        <v>2831</v>
      </c>
      <c r="C220" t="s">
        <v>2831</v>
      </c>
      <c r="D220" t="s">
        <v>8606</v>
      </c>
      <c r="E220" t="s">
        <v>238</v>
      </c>
      <c r="F220">
        <v>2017</v>
      </c>
      <c r="G220" t="s">
        <v>2399</v>
      </c>
      <c r="H220" t="s">
        <v>18919</v>
      </c>
      <c r="I220" s="80">
        <v>44960</v>
      </c>
      <c r="J220" t="s">
        <v>571</v>
      </c>
      <c r="K220" t="s">
        <v>18920</v>
      </c>
      <c r="L220" s="81" t="s">
        <v>18921</v>
      </c>
      <c r="M220" t="s">
        <v>18922</v>
      </c>
      <c r="N220" t="s">
        <v>18923</v>
      </c>
      <c r="O220" t="s">
        <v>18924</v>
      </c>
      <c r="P220" t="s">
        <v>17699</v>
      </c>
      <c r="Q220" t="s">
        <v>17700</v>
      </c>
      <c r="R220" t="s">
        <v>572</v>
      </c>
      <c r="S220" t="s">
        <v>18925</v>
      </c>
      <c r="T220" t="s">
        <v>18926</v>
      </c>
      <c r="U220" t="s">
        <v>18924</v>
      </c>
      <c r="V220" t="s">
        <v>17699</v>
      </c>
      <c r="W220" t="s">
        <v>586</v>
      </c>
      <c r="X220" t="s">
        <v>574</v>
      </c>
      <c r="Y220">
        <v>1</v>
      </c>
      <c r="Z220">
        <v>333.85</v>
      </c>
    </row>
    <row r="221" spans="2:26" x14ac:dyDescent="0.3">
      <c r="B221" t="s">
        <v>2831</v>
      </c>
      <c r="C221" t="s">
        <v>2831</v>
      </c>
      <c r="D221" t="s">
        <v>7692</v>
      </c>
      <c r="E221" t="s">
        <v>249</v>
      </c>
      <c r="F221">
        <v>2016</v>
      </c>
      <c r="G221" t="s">
        <v>2395</v>
      </c>
      <c r="H221" t="s">
        <v>18927</v>
      </c>
      <c r="I221" s="80">
        <v>44970</v>
      </c>
      <c r="J221" t="s">
        <v>571</v>
      </c>
      <c r="K221" t="s">
        <v>18928</v>
      </c>
      <c r="L221" s="81" t="s">
        <v>18153</v>
      </c>
      <c r="M221" t="s">
        <v>18929</v>
      </c>
      <c r="N221" t="s">
        <v>18930</v>
      </c>
      <c r="O221" t="s">
        <v>17805</v>
      </c>
      <c r="P221" t="s">
        <v>17699</v>
      </c>
      <c r="Q221" t="s">
        <v>17700</v>
      </c>
      <c r="R221" t="s">
        <v>572</v>
      </c>
      <c r="S221" t="s">
        <v>18931</v>
      </c>
      <c r="T221" t="s">
        <v>18932</v>
      </c>
      <c r="U221" t="s">
        <v>17805</v>
      </c>
      <c r="V221" t="s">
        <v>17699</v>
      </c>
      <c r="W221" t="s">
        <v>586</v>
      </c>
      <c r="X221" t="s">
        <v>574</v>
      </c>
      <c r="Y221">
        <v>0</v>
      </c>
      <c r="Z221">
        <v>0</v>
      </c>
    </row>
    <row r="222" spans="2:26" x14ac:dyDescent="0.3">
      <c r="B222" t="s">
        <v>2831</v>
      </c>
      <c r="C222" t="s">
        <v>2831</v>
      </c>
      <c r="D222" t="s">
        <v>10590</v>
      </c>
      <c r="E222" t="s">
        <v>238</v>
      </c>
      <c r="F222">
        <v>2017</v>
      </c>
      <c r="G222" t="s">
        <v>2410</v>
      </c>
      <c r="H222" t="s">
        <v>18933</v>
      </c>
      <c r="I222" s="80">
        <v>44985</v>
      </c>
      <c r="J222" t="s">
        <v>571</v>
      </c>
      <c r="K222" t="s">
        <v>18934</v>
      </c>
      <c r="L222" s="81" t="s">
        <v>18935</v>
      </c>
      <c r="M222" t="s">
        <v>18936</v>
      </c>
      <c r="N222" t="s">
        <v>18531</v>
      </c>
      <c r="O222" t="s">
        <v>18937</v>
      </c>
      <c r="P222" t="s">
        <v>17699</v>
      </c>
      <c r="Q222" t="s">
        <v>17700</v>
      </c>
      <c r="R222" t="s">
        <v>572</v>
      </c>
      <c r="S222" t="s">
        <v>18938</v>
      </c>
      <c r="T222" t="s">
        <v>18939</v>
      </c>
      <c r="U222" t="s">
        <v>18937</v>
      </c>
      <c r="V222" t="s">
        <v>17699</v>
      </c>
      <c r="W222" t="s">
        <v>586</v>
      </c>
      <c r="X222" t="s">
        <v>574</v>
      </c>
      <c r="Y222">
        <v>0</v>
      </c>
      <c r="Z222">
        <v>0</v>
      </c>
    </row>
    <row r="223" spans="2:26" x14ac:dyDescent="0.3">
      <c r="B223" t="s">
        <v>2831</v>
      </c>
      <c r="C223" t="s">
        <v>2831</v>
      </c>
      <c r="D223" t="s">
        <v>7690</v>
      </c>
      <c r="E223" t="s">
        <v>238</v>
      </c>
      <c r="F223">
        <v>2022</v>
      </c>
      <c r="G223" t="s">
        <v>2395</v>
      </c>
      <c r="H223" t="s">
        <v>18940</v>
      </c>
      <c r="I223" s="80">
        <v>44967</v>
      </c>
      <c r="J223" t="s">
        <v>571</v>
      </c>
      <c r="K223" t="s">
        <v>18941</v>
      </c>
      <c r="L223" s="81" t="s">
        <v>17822</v>
      </c>
      <c r="M223" t="s">
        <v>18942</v>
      </c>
      <c r="N223" t="s">
        <v>18943</v>
      </c>
      <c r="O223" t="s">
        <v>18944</v>
      </c>
      <c r="P223" t="s">
        <v>17699</v>
      </c>
      <c r="Q223" t="s">
        <v>17700</v>
      </c>
      <c r="R223" t="s">
        <v>572</v>
      </c>
      <c r="T223" t="s">
        <v>18945</v>
      </c>
      <c r="U223" t="s">
        <v>18944</v>
      </c>
      <c r="V223" t="s">
        <v>17699</v>
      </c>
      <c r="W223" t="s">
        <v>586</v>
      </c>
      <c r="X223" t="s">
        <v>573</v>
      </c>
      <c r="Y223">
        <v>0</v>
      </c>
      <c r="Z223">
        <v>0</v>
      </c>
    </row>
    <row r="224" spans="2:26" x14ac:dyDescent="0.3">
      <c r="B224" t="s">
        <v>2831</v>
      </c>
      <c r="C224" t="s">
        <v>2831</v>
      </c>
      <c r="D224" t="s">
        <v>9185</v>
      </c>
      <c r="E224" t="s">
        <v>249</v>
      </c>
      <c r="F224">
        <v>2018</v>
      </c>
      <c r="G224" t="s">
        <v>2397</v>
      </c>
      <c r="H224" t="s">
        <v>18946</v>
      </c>
      <c r="I224" s="80">
        <v>44984</v>
      </c>
      <c r="J224" t="s">
        <v>571</v>
      </c>
      <c r="K224" t="s">
        <v>18947</v>
      </c>
      <c r="L224" s="81" t="s">
        <v>17822</v>
      </c>
      <c r="M224" t="s">
        <v>18948</v>
      </c>
      <c r="N224" t="s">
        <v>18949</v>
      </c>
      <c r="O224" t="s">
        <v>18073</v>
      </c>
      <c r="P224" t="s">
        <v>17699</v>
      </c>
      <c r="Q224" t="s">
        <v>17700</v>
      </c>
      <c r="R224" t="s">
        <v>572</v>
      </c>
      <c r="T224" t="s">
        <v>18950</v>
      </c>
      <c r="U224" t="s">
        <v>18073</v>
      </c>
      <c r="V224" t="s">
        <v>17699</v>
      </c>
      <c r="W224" t="s">
        <v>586</v>
      </c>
      <c r="X224" t="s">
        <v>573</v>
      </c>
      <c r="Y224">
        <v>0</v>
      </c>
      <c r="Z224">
        <v>0</v>
      </c>
    </row>
    <row r="225" spans="2:26" x14ac:dyDescent="0.3">
      <c r="B225" t="s">
        <v>2831</v>
      </c>
      <c r="C225" t="s">
        <v>2831</v>
      </c>
      <c r="D225" t="s">
        <v>8761</v>
      </c>
      <c r="E225" t="s">
        <v>238</v>
      </c>
      <c r="F225">
        <v>2017</v>
      </c>
      <c r="G225" t="s">
        <v>2417</v>
      </c>
      <c r="H225" t="s">
        <v>18951</v>
      </c>
      <c r="I225" s="80">
        <v>44971</v>
      </c>
      <c r="J225" t="s">
        <v>571</v>
      </c>
      <c r="K225" t="s">
        <v>18952</v>
      </c>
      <c r="L225" s="81" t="s">
        <v>17886</v>
      </c>
      <c r="M225" t="s">
        <v>18953</v>
      </c>
      <c r="N225" t="s">
        <v>18954</v>
      </c>
      <c r="O225" t="s">
        <v>18487</v>
      </c>
      <c r="P225" t="s">
        <v>18471</v>
      </c>
      <c r="Q225" t="s">
        <v>17700</v>
      </c>
      <c r="R225" t="s">
        <v>572</v>
      </c>
      <c r="S225" t="s">
        <v>18955</v>
      </c>
      <c r="U225" t="s">
        <v>18487</v>
      </c>
      <c r="V225" t="s">
        <v>18098</v>
      </c>
      <c r="W225" t="s">
        <v>586</v>
      </c>
      <c r="X225" t="s">
        <v>574</v>
      </c>
      <c r="Y225">
        <v>0</v>
      </c>
      <c r="Z225">
        <v>0</v>
      </c>
    </row>
    <row r="226" spans="2:26" x14ac:dyDescent="0.3">
      <c r="B226" t="s">
        <v>2831</v>
      </c>
      <c r="C226" t="s">
        <v>2831</v>
      </c>
      <c r="D226" t="s">
        <v>9933</v>
      </c>
      <c r="E226" t="s">
        <v>249</v>
      </c>
      <c r="F226">
        <v>2015</v>
      </c>
      <c r="G226" t="s">
        <v>2409</v>
      </c>
      <c r="H226" t="s">
        <v>18956</v>
      </c>
      <c r="I226" s="80">
        <v>44974</v>
      </c>
      <c r="J226" t="s">
        <v>571</v>
      </c>
      <c r="K226" t="s">
        <v>18957</v>
      </c>
      <c r="L226" s="81" t="s">
        <v>18958</v>
      </c>
      <c r="M226" t="s">
        <v>18959</v>
      </c>
      <c r="N226" t="s">
        <v>1535</v>
      </c>
      <c r="O226" t="s">
        <v>17797</v>
      </c>
      <c r="P226" t="s">
        <v>17798</v>
      </c>
      <c r="Q226" t="s">
        <v>17700</v>
      </c>
      <c r="R226" t="s">
        <v>572</v>
      </c>
      <c r="T226" t="s">
        <v>18960</v>
      </c>
      <c r="U226" t="s">
        <v>17797</v>
      </c>
      <c r="V226" t="s">
        <v>17798</v>
      </c>
      <c r="W226" t="s">
        <v>586</v>
      </c>
      <c r="X226" t="s">
        <v>578</v>
      </c>
      <c r="Y226">
        <v>0</v>
      </c>
      <c r="Z226">
        <v>0</v>
      </c>
    </row>
    <row r="227" spans="2:26" x14ac:dyDescent="0.3">
      <c r="B227" t="s">
        <v>2831</v>
      </c>
      <c r="C227" t="s">
        <v>2831</v>
      </c>
      <c r="D227" t="s">
        <v>6247</v>
      </c>
      <c r="E227" t="s">
        <v>238</v>
      </c>
      <c r="F227">
        <v>2020</v>
      </c>
      <c r="G227" t="s">
        <v>2409</v>
      </c>
      <c r="H227" t="s">
        <v>18961</v>
      </c>
      <c r="I227" s="80">
        <v>44975</v>
      </c>
      <c r="J227" t="s">
        <v>571</v>
      </c>
      <c r="K227" t="s">
        <v>18962</v>
      </c>
      <c r="L227" s="81" t="s">
        <v>17886</v>
      </c>
      <c r="M227" t="s">
        <v>18963</v>
      </c>
      <c r="N227" t="s">
        <v>18964</v>
      </c>
      <c r="O227" t="s">
        <v>17818</v>
      </c>
      <c r="P227" t="s">
        <v>17710</v>
      </c>
      <c r="Q227" t="s">
        <v>17700</v>
      </c>
      <c r="R227" t="s">
        <v>572</v>
      </c>
      <c r="T227" t="s">
        <v>18965</v>
      </c>
      <c r="U227" t="s">
        <v>17818</v>
      </c>
      <c r="V227" t="s">
        <v>17710</v>
      </c>
      <c r="W227" t="s">
        <v>586</v>
      </c>
      <c r="X227" t="s">
        <v>573</v>
      </c>
      <c r="Y227">
        <v>0</v>
      </c>
      <c r="Z227">
        <v>0</v>
      </c>
    </row>
    <row r="228" spans="2:26" x14ac:dyDescent="0.3">
      <c r="B228" t="s">
        <v>2831</v>
      </c>
      <c r="C228" t="s">
        <v>2831</v>
      </c>
      <c r="D228" t="s">
        <v>10592</v>
      </c>
      <c r="E228" t="s">
        <v>238</v>
      </c>
      <c r="F228">
        <v>2023</v>
      </c>
      <c r="G228" t="s">
        <v>17908</v>
      </c>
      <c r="H228" t="s">
        <v>18966</v>
      </c>
      <c r="I228" s="80">
        <v>44960</v>
      </c>
      <c r="J228" t="s">
        <v>571</v>
      </c>
      <c r="K228" t="s">
        <v>18967</v>
      </c>
      <c r="L228" s="81" t="s">
        <v>17886</v>
      </c>
      <c r="M228" t="s">
        <v>18968</v>
      </c>
      <c r="N228" t="s">
        <v>18041</v>
      </c>
      <c r="O228" t="s">
        <v>18969</v>
      </c>
      <c r="P228" t="s">
        <v>17777</v>
      </c>
      <c r="Q228" t="s">
        <v>17700</v>
      </c>
      <c r="R228" t="s">
        <v>572</v>
      </c>
      <c r="S228" t="s">
        <v>18970</v>
      </c>
      <c r="U228" t="s">
        <v>18969</v>
      </c>
      <c r="V228" t="s">
        <v>17777</v>
      </c>
      <c r="W228" t="s">
        <v>586</v>
      </c>
      <c r="X228" t="s">
        <v>574</v>
      </c>
      <c r="Y228">
        <v>0</v>
      </c>
      <c r="Z228">
        <v>0</v>
      </c>
    </row>
    <row r="229" spans="2:26" x14ac:dyDescent="0.3">
      <c r="B229" t="s">
        <v>2831</v>
      </c>
      <c r="C229" t="s">
        <v>2831</v>
      </c>
      <c r="D229" t="s">
        <v>7860</v>
      </c>
      <c r="E229" t="s">
        <v>249</v>
      </c>
      <c r="F229">
        <v>2022</v>
      </c>
      <c r="G229" t="s">
        <v>2399</v>
      </c>
      <c r="H229" t="s">
        <v>18971</v>
      </c>
      <c r="I229" s="80">
        <v>44972</v>
      </c>
      <c r="J229" t="s">
        <v>571</v>
      </c>
      <c r="K229" t="s">
        <v>18972</v>
      </c>
      <c r="L229" s="81" t="s">
        <v>17886</v>
      </c>
      <c r="M229" t="s">
        <v>18973</v>
      </c>
      <c r="N229" t="s">
        <v>18974</v>
      </c>
      <c r="O229" t="s">
        <v>17946</v>
      </c>
      <c r="P229" t="s">
        <v>17710</v>
      </c>
      <c r="Q229" t="s">
        <v>17700</v>
      </c>
      <c r="R229" t="s">
        <v>572</v>
      </c>
      <c r="T229" t="s">
        <v>18975</v>
      </c>
      <c r="U229" t="s">
        <v>17946</v>
      </c>
      <c r="V229" t="s">
        <v>17710</v>
      </c>
      <c r="W229" t="s">
        <v>586</v>
      </c>
      <c r="X229" t="s">
        <v>573</v>
      </c>
      <c r="Y229">
        <v>0</v>
      </c>
      <c r="Z229">
        <v>0</v>
      </c>
    </row>
    <row r="230" spans="2:26" x14ac:dyDescent="0.3">
      <c r="B230" t="s">
        <v>2831</v>
      </c>
      <c r="C230" t="s">
        <v>2831</v>
      </c>
      <c r="D230" t="s">
        <v>10222</v>
      </c>
      <c r="E230" t="s">
        <v>238</v>
      </c>
      <c r="F230">
        <v>2019</v>
      </c>
      <c r="G230" t="s">
        <v>2413</v>
      </c>
      <c r="H230" t="s">
        <v>18976</v>
      </c>
      <c r="I230" s="80">
        <v>44960</v>
      </c>
      <c r="J230" t="s">
        <v>571</v>
      </c>
      <c r="K230" t="s">
        <v>18977</v>
      </c>
      <c r="L230" s="81" t="s">
        <v>17822</v>
      </c>
      <c r="M230" t="s">
        <v>18978</v>
      </c>
      <c r="N230" t="s">
        <v>18669</v>
      </c>
      <c r="O230" t="s">
        <v>18670</v>
      </c>
      <c r="P230" t="s">
        <v>17841</v>
      </c>
      <c r="Q230" t="s">
        <v>17700</v>
      </c>
      <c r="R230" t="s">
        <v>572</v>
      </c>
      <c r="T230" t="s">
        <v>18672</v>
      </c>
      <c r="U230" t="s">
        <v>18670</v>
      </c>
      <c r="V230" t="s">
        <v>17841</v>
      </c>
      <c r="W230" t="s">
        <v>586</v>
      </c>
      <c r="X230" t="s">
        <v>573</v>
      </c>
      <c r="Y230">
        <v>0</v>
      </c>
      <c r="Z230">
        <v>0</v>
      </c>
    </row>
    <row r="231" spans="2:26" x14ac:dyDescent="0.3">
      <c r="B231" t="s">
        <v>2831</v>
      </c>
      <c r="C231" t="s">
        <v>2831</v>
      </c>
      <c r="D231" t="s">
        <v>8181</v>
      </c>
      <c r="E231" t="s">
        <v>238</v>
      </c>
      <c r="F231">
        <v>2015</v>
      </c>
      <c r="G231" t="s">
        <v>2405</v>
      </c>
      <c r="H231" t="s">
        <v>18979</v>
      </c>
      <c r="I231" s="80">
        <v>44981</v>
      </c>
      <c r="J231" t="s">
        <v>571</v>
      </c>
      <c r="K231" t="s">
        <v>18980</v>
      </c>
      <c r="L231" s="81" t="s">
        <v>18033</v>
      </c>
      <c r="M231" t="s">
        <v>18981</v>
      </c>
      <c r="N231" t="s">
        <v>18982</v>
      </c>
      <c r="O231" t="s">
        <v>18644</v>
      </c>
      <c r="P231" t="s">
        <v>17699</v>
      </c>
      <c r="Q231" t="s">
        <v>17700</v>
      </c>
      <c r="R231" t="s">
        <v>572</v>
      </c>
      <c r="S231" t="s">
        <v>18983</v>
      </c>
      <c r="T231" t="s">
        <v>18984</v>
      </c>
      <c r="U231" t="s">
        <v>18644</v>
      </c>
      <c r="V231" t="s">
        <v>17699</v>
      </c>
      <c r="W231" t="s">
        <v>586</v>
      </c>
      <c r="X231" t="s">
        <v>574</v>
      </c>
      <c r="Y231">
        <v>0</v>
      </c>
      <c r="Z231">
        <v>0</v>
      </c>
    </row>
    <row r="232" spans="2:26" x14ac:dyDescent="0.3">
      <c r="B232" t="s">
        <v>2831</v>
      </c>
      <c r="C232" t="s">
        <v>2831</v>
      </c>
      <c r="D232" t="s">
        <v>8826</v>
      </c>
      <c r="E232" t="s">
        <v>238</v>
      </c>
      <c r="F232">
        <v>2022</v>
      </c>
      <c r="G232" t="s">
        <v>2409</v>
      </c>
      <c r="H232" t="s">
        <v>18985</v>
      </c>
      <c r="I232" s="80">
        <v>44961</v>
      </c>
      <c r="J232" t="s">
        <v>571</v>
      </c>
      <c r="K232" t="s">
        <v>18986</v>
      </c>
      <c r="L232" s="81" t="s">
        <v>17810</v>
      </c>
      <c r="M232" t="s">
        <v>18987</v>
      </c>
      <c r="N232" t="s">
        <v>18988</v>
      </c>
      <c r="O232" t="s">
        <v>17818</v>
      </c>
      <c r="P232" t="s">
        <v>17710</v>
      </c>
      <c r="Q232" t="s">
        <v>17700</v>
      </c>
      <c r="R232" t="s">
        <v>572</v>
      </c>
      <c r="U232" t="s">
        <v>17818</v>
      </c>
      <c r="V232" t="s">
        <v>17710</v>
      </c>
      <c r="W232" t="s">
        <v>586</v>
      </c>
      <c r="X232" t="s">
        <v>579</v>
      </c>
      <c r="Y232">
        <v>0</v>
      </c>
      <c r="Z232">
        <v>0</v>
      </c>
    </row>
    <row r="233" spans="2:26" x14ac:dyDescent="0.3">
      <c r="B233" t="s">
        <v>2831</v>
      </c>
      <c r="C233" t="s">
        <v>2831</v>
      </c>
      <c r="D233" t="s">
        <v>7416</v>
      </c>
      <c r="E233" t="s">
        <v>238</v>
      </c>
      <c r="F233">
        <v>2022</v>
      </c>
      <c r="G233" t="s">
        <v>2417</v>
      </c>
      <c r="H233" t="s">
        <v>18989</v>
      </c>
      <c r="I233" s="80">
        <v>44973</v>
      </c>
      <c r="J233" t="s">
        <v>571</v>
      </c>
      <c r="K233" t="s">
        <v>18990</v>
      </c>
      <c r="L233" s="81" t="s">
        <v>17886</v>
      </c>
      <c r="M233" t="s">
        <v>18991</v>
      </c>
      <c r="N233" t="s">
        <v>18992</v>
      </c>
      <c r="O233" t="s">
        <v>18337</v>
      </c>
      <c r="P233" t="s">
        <v>17699</v>
      </c>
      <c r="Q233" t="s">
        <v>17700</v>
      </c>
      <c r="R233" t="s">
        <v>572</v>
      </c>
      <c r="T233" t="s">
        <v>18993</v>
      </c>
      <c r="U233" t="s">
        <v>18337</v>
      </c>
      <c r="V233" t="s">
        <v>17699</v>
      </c>
      <c r="W233" t="s">
        <v>586</v>
      </c>
      <c r="X233" t="s">
        <v>578</v>
      </c>
      <c r="Y233">
        <v>0</v>
      </c>
      <c r="Z233">
        <v>0</v>
      </c>
    </row>
    <row r="234" spans="2:26" x14ac:dyDescent="0.3">
      <c r="B234" t="s">
        <v>2831</v>
      </c>
      <c r="C234" t="s">
        <v>2831</v>
      </c>
      <c r="D234" t="s">
        <v>6202</v>
      </c>
      <c r="E234" t="s">
        <v>238</v>
      </c>
      <c r="F234">
        <v>2019</v>
      </c>
      <c r="G234" t="s">
        <v>2417</v>
      </c>
      <c r="H234" t="s">
        <v>18994</v>
      </c>
      <c r="I234" s="80">
        <v>44975</v>
      </c>
      <c r="J234" t="s">
        <v>571</v>
      </c>
      <c r="K234" t="s">
        <v>18995</v>
      </c>
      <c r="L234" s="81" t="s">
        <v>18033</v>
      </c>
      <c r="M234" t="s">
        <v>18352</v>
      </c>
      <c r="N234" t="s">
        <v>18336</v>
      </c>
      <c r="O234" t="s">
        <v>18337</v>
      </c>
      <c r="P234" t="s">
        <v>17699</v>
      </c>
      <c r="Q234" t="s">
        <v>17700</v>
      </c>
      <c r="R234" t="s">
        <v>572</v>
      </c>
      <c r="S234" t="s">
        <v>18353</v>
      </c>
      <c r="T234" t="s">
        <v>18339</v>
      </c>
      <c r="U234" t="s">
        <v>18337</v>
      </c>
      <c r="V234" t="s">
        <v>17699</v>
      </c>
      <c r="W234" t="s">
        <v>586</v>
      </c>
      <c r="X234" t="s">
        <v>574</v>
      </c>
      <c r="Y234">
        <v>0</v>
      </c>
      <c r="Z234">
        <v>0</v>
      </c>
    </row>
    <row r="235" spans="2:26" x14ac:dyDescent="0.3">
      <c r="B235" t="s">
        <v>2831</v>
      </c>
      <c r="C235" t="s">
        <v>2831</v>
      </c>
      <c r="D235" t="s">
        <v>10316</v>
      </c>
      <c r="E235" t="s">
        <v>238</v>
      </c>
      <c r="F235">
        <v>2017</v>
      </c>
      <c r="G235" t="s">
        <v>2405</v>
      </c>
      <c r="H235" t="s">
        <v>18996</v>
      </c>
      <c r="I235" s="80">
        <v>44981</v>
      </c>
      <c r="J235" t="s">
        <v>571</v>
      </c>
      <c r="K235" t="s">
        <v>18997</v>
      </c>
      <c r="L235" s="81" t="s">
        <v>18033</v>
      </c>
      <c r="M235" t="s">
        <v>18998</v>
      </c>
      <c r="N235" t="s">
        <v>18029</v>
      </c>
      <c r="O235" t="s">
        <v>17698</v>
      </c>
      <c r="P235" t="s">
        <v>17699</v>
      </c>
      <c r="Q235" t="s">
        <v>17700</v>
      </c>
      <c r="R235" t="s">
        <v>572</v>
      </c>
      <c r="S235" t="s">
        <v>18999</v>
      </c>
      <c r="T235" t="s">
        <v>17702</v>
      </c>
      <c r="U235" t="s">
        <v>17698</v>
      </c>
      <c r="V235" t="s">
        <v>17699</v>
      </c>
      <c r="W235" t="s">
        <v>586</v>
      </c>
      <c r="X235" t="s">
        <v>574</v>
      </c>
      <c r="Y235">
        <v>0</v>
      </c>
      <c r="Z235">
        <v>0</v>
      </c>
    </row>
    <row r="236" spans="2:26" x14ac:dyDescent="0.3">
      <c r="B236" t="s">
        <v>2831</v>
      </c>
      <c r="C236" t="s">
        <v>2831</v>
      </c>
      <c r="D236" t="s">
        <v>8763</v>
      </c>
      <c r="E236" t="s">
        <v>238</v>
      </c>
      <c r="F236">
        <v>2021</v>
      </c>
      <c r="G236" t="s">
        <v>17908</v>
      </c>
      <c r="H236" t="s">
        <v>19000</v>
      </c>
      <c r="I236" s="80">
        <v>44982</v>
      </c>
      <c r="J236" t="s">
        <v>571</v>
      </c>
      <c r="K236" t="s">
        <v>19001</v>
      </c>
      <c r="L236" s="81" t="s">
        <v>17822</v>
      </c>
      <c r="M236" t="s">
        <v>19002</v>
      </c>
      <c r="N236" t="s">
        <v>19003</v>
      </c>
      <c r="O236" t="s">
        <v>19004</v>
      </c>
      <c r="P236" t="s">
        <v>17699</v>
      </c>
      <c r="Q236" t="s">
        <v>17700</v>
      </c>
      <c r="R236" t="s">
        <v>572</v>
      </c>
      <c r="S236" t="s">
        <v>19005</v>
      </c>
      <c r="T236" t="s">
        <v>19006</v>
      </c>
      <c r="U236" t="s">
        <v>19004</v>
      </c>
      <c r="V236" t="s">
        <v>17699</v>
      </c>
      <c r="W236" t="s">
        <v>586</v>
      </c>
      <c r="X236" t="s">
        <v>574</v>
      </c>
      <c r="Y236">
        <v>0</v>
      </c>
      <c r="Z236">
        <v>0</v>
      </c>
    </row>
    <row r="237" spans="2:26" x14ac:dyDescent="0.3">
      <c r="B237" t="s">
        <v>2831</v>
      </c>
      <c r="C237" t="s">
        <v>2831</v>
      </c>
      <c r="D237" t="s">
        <v>8482</v>
      </c>
      <c r="E237" t="s">
        <v>238</v>
      </c>
      <c r="F237">
        <v>2019</v>
      </c>
      <c r="G237" t="s">
        <v>2419</v>
      </c>
      <c r="H237" t="s">
        <v>19007</v>
      </c>
      <c r="I237" s="80">
        <v>44979</v>
      </c>
      <c r="J237" t="s">
        <v>571</v>
      </c>
      <c r="K237" t="s">
        <v>19008</v>
      </c>
      <c r="L237" s="81" t="s">
        <v>19009</v>
      </c>
      <c r="M237" t="s">
        <v>19010</v>
      </c>
      <c r="N237" t="s">
        <v>1535</v>
      </c>
      <c r="O237" t="s">
        <v>18117</v>
      </c>
      <c r="P237" t="s">
        <v>17699</v>
      </c>
      <c r="Q237" t="s">
        <v>17700</v>
      </c>
      <c r="R237" t="s">
        <v>572</v>
      </c>
      <c r="T237" t="s">
        <v>19011</v>
      </c>
      <c r="U237" t="s">
        <v>18117</v>
      </c>
      <c r="V237" t="s">
        <v>17699</v>
      </c>
      <c r="W237" t="s">
        <v>586</v>
      </c>
      <c r="X237" t="s">
        <v>578</v>
      </c>
      <c r="Y237">
        <v>0</v>
      </c>
      <c r="Z237">
        <v>0</v>
      </c>
    </row>
    <row r="238" spans="2:26" x14ac:dyDescent="0.3">
      <c r="B238" t="s">
        <v>2831</v>
      </c>
      <c r="C238" t="s">
        <v>2831</v>
      </c>
      <c r="D238" t="s">
        <v>7893</v>
      </c>
      <c r="E238" t="s">
        <v>238</v>
      </c>
      <c r="F238">
        <v>2017</v>
      </c>
      <c r="G238" t="s">
        <v>2414</v>
      </c>
      <c r="H238" t="s">
        <v>19012</v>
      </c>
      <c r="I238" s="80">
        <v>44972</v>
      </c>
      <c r="J238" t="s">
        <v>571</v>
      </c>
      <c r="K238" t="s">
        <v>19013</v>
      </c>
      <c r="L238" s="81" t="s">
        <v>19014</v>
      </c>
      <c r="M238" t="s">
        <v>19015</v>
      </c>
      <c r="N238" t="s">
        <v>17788</v>
      </c>
      <c r="O238" t="s">
        <v>18487</v>
      </c>
      <c r="P238" t="s">
        <v>18471</v>
      </c>
      <c r="Q238" t="s">
        <v>17700</v>
      </c>
      <c r="R238" t="s">
        <v>572</v>
      </c>
      <c r="S238" t="s">
        <v>19016</v>
      </c>
      <c r="U238" t="s">
        <v>18487</v>
      </c>
      <c r="V238" t="s">
        <v>18098</v>
      </c>
      <c r="W238" t="s">
        <v>586</v>
      </c>
      <c r="X238" t="s">
        <v>574</v>
      </c>
      <c r="Y238">
        <v>0</v>
      </c>
      <c r="Z238">
        <v>0</v>
      </c>
    </row>
    <row r="239" spans="2:26" x14ac:dyDescent="0.3">
      <c r="B239" t="s">
        <v>2831</v>
      </c>
      <c r="C239" t="s">
        <v>2831</v>
      </c>
      <c r="D239" t="s">
        <v>6788</v>
      </c>
      <c r="E239" t="s">
        <v>238</v>
      </c>
      <c r="F239">
        <v>2020</v>
      </c>
      <c r="G239" t="s">
        <v>2401</v>
      </c>
      <c r="H239" t="s">
        <v>19017</v>
      </c>
      <c r="I239" s="80">
        <v>44975</v>
      </c>
      <c r="J239" t="s">
        <v>571</v>
      </c>
      <c r="K239" t="s">
        <v>19018</v>
      </c>
      <c r="L239" s="81" t="s">
        <v>19019</v>
      </c>
      <c r="M239" t="s">
        <v>19020</v>
      </c>
      <c r="N239" t="s">
        <v>19021</v>
      </c>
      <c r="O239" t="s">
        <v>18337</v>
      </c>
      <c r="P239" t="s">
        <v>17699</v>
      </c>
      <c r="Q239" t="s">
        <v>17700</v>
      </c>
      <c r="R239" t="s">
        <v>572</v>
      </c>
      <c r="S239" t="s">
        <v>19022</v>
      </c>
      <c r="T239" t="s">
        <v>19023</v>
      </c>
      <c r="U239" t="s">
        <v>18337</v>
      </c>
      <c r="V239" t="s">
        <v>17699</v>
      </c>
      <c r="W239" t="s">
        <v>586</v>
      </c>
      <c r="X239" t="s">
        <v>576</v>
      </c>
      <c r="Y239">
        <v>0</v>
      </c>
      <c r="Z239">
        <v>0</v>
      </c>
    </row>
    <row r="240" spans="2:26" x14ac:dyDescent="0.3">
      <c r="B240" t="s">
        <v>2831</v>
      </c>
      <c r="C240" t="s">
        <v>2831</v>
      </c>
      <c r="D240" t="s">
        <v>6790</v>
      </c>
      <c r="E240" t="s">
        <v>249</v>
      </c>
      <c r="F240">
        <v>2022</v>
      </c>
      <c r="G240" t="s">
        <v>2403</v>
      </c>
      <c r="H240" t="s">
        <v>19024</v>
      </c>
      <c r="I240" s="80">
        <v>44959</v>
      </c>
      <c r="J240" t="s">
        <v>571</v>
      </c>
      <c r="K240" t="s">
        <v>19025</v>
      </c>
      <c r="L240" s="81" t="s">
        <v>17810</v>
      </c>
      <c r="M240" t="s">
        <v>19026</v>
      </c>
      <c r="N240" t="s">
        <v>18076</v>
      </c>
      <c r="O240" t="s">
        <v>17983</v>
      </c>
      <c r="P240" t="s">
        <v>17699</v>
      </c>
      <c r="Q240" t="s">
        <v>17700</v>
      </c>
      <c r="R240" t="s">
        <v>572</v>
      </c>
      <c r="S240" t="s">
        <v>19027</v>
      </c>
      <c r="T240" t="s">
        <v>19028</v>
      </c>
      <c r="U240" t="s">
        <v>17983</v>
      </c>
      <c r="V240" t="s">
        <v>17699</v>
      </c>
      <c r="W240" t="s">
        <v>586</v>
      </c>
      <c r="X240" t="s">
        <v>574</v>
      </c>
      <c r="Y240">
        <v>0</v>
      </c>
      <c r="Z240">
        <v>0</v>
      </c>
    </row>
    <row r="241" spans="2:26" x14ac:dyDescent="0.3">
      <c r="B241" t="s">
        <v>2831</v>
      </c>
      <c r="C241" t="s">
        <v>2831</v>
      </c>
      <c r="D241" t="s">
        <v>7822</v>
      </c>
      <c r="E241" t="s">
        <v>238</v>
      </c>
      <c r="F241">
        <v>2022</v>
      </c>
      <c r="G241" t="s">
        <v>2410</v>
      </c>
      <c r="H241" t="s">
        <v>19029</v>
      </c>
      <c r="I241" s="80">
        <v>44961</v>
      </c>
      <c r="J241" t="s">
        <v>571</v>
      </c>
      <c r="K241" t="s">
        <v>19030</v>
      </c>
      <c r="L241" s="81" t="s">
        <v>18215</v>
      </c>
      <c r="M241" t="s">
        <v>19031</v>
      </c>
      <c r="N241" t="s">
        <v>19032</v>
      </c>
      <c r="O241" t="s">
        <v>19033</v>
      </c>
      <c r="P241" t="s">
        <v>17699</v>
      </c>
      <c r="Q241" t="s">
        <v>17700</v>
      </c>
      <c r="R241" t="s">
        <v>572</v>
      </c>
      <c r="S241" t="s">
        <v>19034</v>
      </c>
      <c r="T241" t="s">
        <v>19035</v>
      </c>
      <c r="U241" t="s">
        <v>19033</v>
      </c>
      <c r="V241" t="s">
        <v>17699</v>
      </c>
      <c r="W241" t="s">
        <v>586</v>
      </c>
      <c r="X241" t="s">
        <v>576</v>
      </c>
      <c r="Y241">
        <v>0</v>
      </c>
      <c r="Z241">
        <v>0</v>
      </c>
    </row>
    <row r="242" spans="2:26" x14ac:dyDescent="0.3">
      <c r="B242" t="s">
        <v>2831</v>
      </c>
      <c r="C242" t="s">
        <v>2831</v>
      </c>
      <c r="D242" t="s">
        <v>10555</v>
      </c>
      <c r="E242" t="s">
        <v>249</v>
      </c>
      <c r="F242">
        <v>2020</v>
      </c>
      <c r="G242" t="s">
        <v>2411</v>
      </c>
      <c r="H242" t="s">
        <v>19036</v>
      </c>
      <c r="I242" s="80">
        <v>44974</v>
      </c>
      <c r="J242" t="s">
        <v>571</v>
      </c>
      <c r="K242" t="s">
        <v>2785</v>
      </c>
      <c r="L242" s="81" t="s">
        <v>19037</v>
      </c>
      <c r="M242" t="s">
        <v>19038</v>
      </c>
      <c r="N242" t="s">
        <v>17788</v>
      </c>
      <c r="O242" t="s">
        <v>17888</v>
      </c>
      <c r="P242" t="s">
        <v>19039</v>
      </c>
      <c r="Q242" t="s">
        <v>17700</v>
      </c>
      <c r="R242" t="s">
        <v>572</v>
      </c>
      <c r="T242" t="s">
        <v>17889</v>
      </c>
      <c r="U242" t="s">
        <v>17888</v>
      </c>
      <c r="V242" t="s">
        <v>17742</v>
      </c>
      <c r="W242" t="s">
        <v>586</v>
      </c>
      <c r="X242" t="s">
        <v>573</v>
      </c>
      <c r="Y242">
        <v>0</v>
      </c>
      <c r="Z242">
        <v>0</v>
      </c>
    </row>
    <row r="243" spans="2:26" x14ac:dyDescent="0.3">
      <c r="B243" t="s">
        <v>2831</v>
      </c>
      <c r="C243" t="s">
        <v>2831</v>
      </c>
      <c r="D243" t="s">
        <v>5869</v>
      </c>
      <c r="E243" t="s">
        <v>249</v>
      </c>
      <c r="F243">
        <v>2021</v>
      </c>
      <c r="G243" t="s">
        <v>2419</v>
      </c>
      <c r="H243" t="s">
        <v>19040</v>
      </c>
      <c r="I243" s="80">
        <v>44982</v>
      </c>
      <c r="J243" t="s">
        <v>571</v>
      </c>
      <c r="K243" t="s">
        <v>19041</v>
      </c>
      <c r="L243" s="81" t="s">
        <v>19042</v>
      </c>
      <c r="M243" t="s">
        <v>18203</v>
      </c>
      <c r="N243" t="s">
        <v>18204</v>
      </c>
      <c r="O243" t="s">
        <v>18205</v>
      </c>
      <c r="P243" t="s">
        <v>17866</v>
      </c>
      <c r="Q243" t="s">
        <v>17700</v>
      </c>
      <c r="R243" t="s">
        <v>572</v>
      </c>
      <c r="U243" t="s">
        <v>18205</v>
      </c>
      <c r="V243" t="s">
        <v>17867</v>
      </c>
      <c r="W243" t="s">
        <v>586</v>
      </c>
      <c r="X243" t="s">
        <v>579</v>
      </c>
      <c r="Y243">
        <v>0</v>
      </c>
      <c r="Z243">
        <v>0</v>
      </c>
    </row>
    <row r="244" spans="2:26" x14ac:dyDescent="0.3">
      <c r="B244" t="s">
        <v>2831</v>
      </c>
      <c r="C244" t="s">
        <v>2831</v>
      </c>
      <c r="D244" t="s">
        <v>10143</v>
      </c>
      <c r="E244" t="s">
        <v>249</v>
      </c>
      <c r="F244">
        <v>2016</v>
      </c>
      <c r="G244" t="s">
        <v>2405</v>
      </c>
      <c r="H244" t="s">
        <v>19043</v>
      </c>
      <c r="I244" s="80">
        <v>44972</v>
      </c>
      <c r="J244" t="s">
        <v>571</v>
      </c>
      <c r="K244" t="s">
        <v>19044</v>
      </c>
      <c r="L244" s="81" t="s">
        <v>19045</v>
      </c>
      <c r="M244" t="s">
        <v>19046</v>
      </c>
      <c r="N244" t="s">
        <v>19047</v>
      </c>
      <c r="O244" t="s">
        <v>19048</v>
      </c>
      <c r="P244" t="s">
        <v>17798</v>
      </c>
      <c r="Q244" t="s">
        <v>17700</v>
      </c>
      <c r="R244" t="s">
        <v>572</v>
      </c>
      <c r="T244" t="s">
        <v>19049</v>
      </c>
      <c r="U244" t="s">
        <v>19048</v>
      </c>
      <c r="V244" t="s">
        <v>17798</v>
      </c>
      <c r="W244" t="s">
        <v>586</v>
      </c>
      <c r="X244" t="s">
        <v>579</v>
      </c>
      <c r="Y244">
        <v>0</v>
      </c>
      <c r="Z244">
        <v>0</v>
      </c>
    </row>
    <row r="245" spans="2:26" x14ac:dyDescent="0.3">
      <c r="B245" t="s">
        <v>2831</v>
      </c>
      <c r="C245" t="s">
        <v>2831</v>
      </c>
      <c r="D245" t="s">
        <v>9529</v>
      </c>
      <c r="E245" t="s">
        <v>238</v>
      </c>
      <c r="F245">
        <v>2019</v>
      </c>
      <c r="G245" t="s">
        <v>2404</v>
      </c>
      <c r="H245" t="s">
        <v>19050</v>
      </c>
      <c r="I245" s="80">
        <v>44978</v>
      </c>
      <c r="J245" t="s">
        <v>571</v>
      </c>
      <c r="K245" t="s">
        <v>19051</v>
      </c>
      <c r="L245" s="81" t="s">
        <v>19052</v>
      </c>
      <c r="M245" t="s">
        <v>19053</v>
      </c>
      <c r="N245" t="s">
        <v>18724</v>
      </c>
      <c r="O245" t="s">
        <v>18769</v>
      </c>
      <c r="P245" t="s">
        <v>17710</v>
      </c>
      <c r="Q245" t="s">
        <v>17700</v>
      </c>
      <c r="R245" t="s">
        <v>572</v>
      </c>
      <c r="T245" t="s">
        <v>18771</v>
      </c>
      <c r="U245" t="s">
        <v>18769</v>
      </c>
      <c r="V245" t="s">
        <v>17710</v>
      </c>
      <c r="W245" t="s">
        <v>586</v>
      </c>
      <c r="X245" t="s">
        <v>573</v>
      </c>
      <c r="Y245">
        <v>0</v>
      </c>
      <c r="Z245">
        <v>0</v>
      </c>
    </row>
    <row r="246" spans="2:26" x14ac:dyDescent="0.3">
      <c r="B246" t="s">
        <v>2831</v>
      </c>
      <c r="C246" t="s">
        <v>2831</v>
      </c>
      <c r="D246" t="s">
        <v>2715</v>
      </c>
      <c r="E246" t="s">
        <v>249</v>
      </c>
      <c r="F246">
        <v>2022</v>
      </c>
      <c r="G246" t="s">
        <v>2417</v>
      </c>
      <c r="H246" t="s">
        <v>19054</v>
      </c>
      <c r="I246" s="80">
        <v>44966</v>
      </c>
      <c r="J246" t="s">
        <v>571</v>
      </c>
      <c r="K246" t="s">
        <v>19055</v>
      </c>
      <c r="L246" s="81" t="s">
        <v>17810</v>
      </c>
      <c r="M246" t="s">
        <v>19056</v>
      </c>
      <c r="N246" t="s">
        <v>19057</v>
      </c>
      <c r="O246" t="s">
        <v>18155</v>
      </c>
      <c r="P246" t="s">
        <v>17874</v>
      </c>
      <c r="Q246" t="s">
        <v>17700</v>
      </c>
      <c r="R246" t="s">
        <v>572</v>
      </c>
      <c r="U246" t="s">
        <v>18155</v>
      </c>
      <c r="V246" t="s">
        <v>17874</v>
      </c>
      <c r="W246" t="s">
        <v>586</v>
      </c>
      <c r="X246" t="s">
        <v>578</v>
      </c>
      <c r="Y246">
        <v>0</v>
      </c>
      <c r="Z246">
        <v>0</v>
      </c>
    </row>
    <row r="247" spans="2:26" x14ac:dyDescent="0.3">
      <c r="B247" t="s">
        <v>2831</v>
      </c>
      <c r="C247" t="s">
        <v>2831</v>
      </c>
      <c r="D247" t="s">
        <v>7604</v>
      </c>
      <c r="E247" t="s">
        <v>238</v>
      </c>
      <c r="F247">
        <v>2010</v>
      </c>
      <c r="G247" t="s">
        <v>2395</v>
      </c>
      <c r="H247" t="s">
        <v>19058</v>
      </c>
      <c r="I247" s="80">
        <v>44974</v>
      </c>
      <c r="J247" t="s">
        <v>571</v>
      </c>
      <c r="K247" t="s">
        <v>19059</v>
      </c>
      <c r="L247" s="81" t="s">
        <v>19060</v>
      </c>
      <c r="M247" t="s">
        <v>18382</v>
      </c>
      <c r="N247" t="s">
        <v>18383</v>
      </c>
      <c r="O247" t="s">
        <v>17717</v>
      </c>
      <c r="P247" t="s">
        <v>17699</v>
      </c>
      <c r="Q247" t="s">
        <v>17700</v>
      </c>
      <c r="R247" t="s">
        <v>572</v>
      </c>
      <c r="S247" t="s">
        <v>18384</v>
      </c>
      <c r="T247" t="s">
        <v>18385</v>
      </c>
      <c r="U247" t="s">
        <v>17717</v>
      </c>
      <c r="V247" t="s">
        <v>17699</v>
      </c>
      <c r="W247" t="s">
        <v>586</v>
      </c>
      <c r="X247" t="s">
        <v>574</v>
      </c>
      <c r="Y247">
        <v>0</v>
      </c>
      <c r="Z247">
        <v>0</v>
      </c>
    </row>
    <row r="248" spans="2:26" x14ac:dyDescent="0.3">
      <c r="B248" t="s">
        <v>2831</v>
      </c>
      <c r="C248" t="s">
        <v>2831</v>
      </c>
      <c r="D248" t="s">
        <v>10487</v>
      </c>
      <c r="E248" t="s">
        <v>238</v>
      </c>
      <c r="F248">
        <v>2019</v>
      </c>
      <c r="G248" t="s">
        <v>2411</v>
      </c>
      <c r="H248" t="s">
        <v>19061</v>
      </c>
      <c r="I248" s="80">
        <v>44971</v>
      </c>
      <c r="J248" t="s">
        <v>571</v>
      </c>
      <c r="K248" t="s">
        <v>19062</v>
      </c>
      <c r="L248" s="81" t="s">
        <v>18404</v>
      </c>
      <c r="M248" t="s">
        <v>19063</v>
      </c>
      <c r="N248" t="s">
        <v>19064</v>
      </c>
      <c r="O248" t="s">
        <v>18851</v>
      </c>
      <c r="P248" t="s">
        <v>17699</v>
      </c>
      <c r="Q248" t="s">
        <v>17700</v>
      </c>
      <c r="R248" t="s">
        <v>572</v>
      </c>
      <c r="S248" t="s">
        <v>19065</v>
      </c>
      <c r="T248" t="s">
        <v>18853</v>
      </c>
      <c r="U248" t="s">
        <v>18851</v>
      </c>
      <c r="V248" t="s">
        <v>17699</v>
      </c>
      <c r="W248" t="s">
        <v>586</v>
      </c>
      <c r="X248" t="s">
        <v>574</v>
      </c>
      <c r="Y248">
        <v>0</v>
      </c>
      <c r="Z248">
        <v>0</v>
      </c>
    </row>
    <row r="249" spans="2:26" x14ac:dyDescent="0.3">
      <c r="B249" t="s">
        <v>2831</v>
      </c>
      <c r="C249" t="s">
        <v>2831</v>
      </c>
      <c r="D249" t="s">
        <v>6256</v>
      </c>
      <c r="E249" t="s">
        <v>238</v>
      </c>
      <c r="F249">
        <v>2017</v>
      </c>
      <c r="G249" t="s">
        <v>17908</v>
      </c>
      <c r="H249" t="s">
        <v>19066</v>
      </c>
      <c r="I249" s="80">
        <v>44965</v>
      </c>
      <c r="J249" t="s">
        <v>571</v>
      </c>
      <c r="K249" t="s">
        <v>19067</v>
      </c>
      <c r="L249" s="81" t="s">
        <v>17822</v>
      </c>
      <c r="M249" t="s">
        <v>2786</v>
      </c>
      <c r="N249" t="s">
        <v>19068</v>
      </c>
      <c r="O249" t="s">
        <v>18059</v>
      </c>
      <c r="P249" t="s">
        <v>17699</v>
      </c>
      <c r="Q249" t="s">
        <v>17700</v>
      </c>
      <c r="R249" t="s">
        <v>572</v>
      </c>
      <c r="S249" t="s">
        <v>19069</v>
      </c>
      <c r="T249" t="s">
        <v>19070</v>
      </c>
      <c r="U249" t="s">
        <v>18059</v>
      </c>
      <c r="V249" t="s">
        <v>17699</v>
      </c>
      <c r="W249" t="s">
        <v>586</v>
      </c>
      <c r="X249" t="s">
        <v>574</v>
      </c>
      <c r="Y249">
        <v>0</v>
      </c>
      <c r="Z249">
        <v>0</v>
      </c>
    </row>
    <row r="250" spans="2:26" x14ac:dyDescent="0.3">
      <c r="B250" t="s">
        <v>2831</v>
      </c>
      <c r="C250" t="s">
        <v>2831</v>
      </c>
      <c r="D250" t="s">
        <v>7420</v>
      </c>
      <c r="E250" t="s">
        <v>238</v>
      </c>
      <c r="F250">
        <v>2015</v>
      </c>
      <c r="G250" t="s">
        <v>2399</v>
      </c>
      <c r="H250" t="s">
        <v>19071</v>
      </c>
      <c r="I250" s="80">
        <v>44971</v>
      </c>
      <c r="J250" t="s">
        <v>571</v>
      </c>
      <c r="K250" t="s">
        <v>19072</v>
      </c>
      <c r="L250" s="81" t="s">
        <v>19073</v>
      </c>
      <c r="M250" t="s">
        <v>19074</v>
      </c>
      <c r="N250" t="s">
        <v>19075</v>
      </c>
      <c r="O250" t="s">
        <v>17818</v>
      </c>
      <c r="P250" t="s">
        <v>17710</v>
      </c>
      <c r="Q250" t="s">
        <v>17700</v>
      </c>
      <c r="R250" t="s">
        <v>572</v>
      </c>
      <c r="T250" t="s">
        <v>19076</v>
      </c>
      <c r="U250" t="s">
        <v>17818</v>
      </c>
      <c r="V250" t="s">
        <v>17710</v>
      </c>
      <c r="W250" t="s">
        <v>586</v>
      </c>
      <c r="X250" t="s">
        <v>573</v>
      </c>
      <c r="Y250">
        <v>0</v>
      </c>
      <c r="Z250">
        <v>0</v>
      </c>
    </row>
    <row r="251" spans="2:26" x14ac:dyDescent="0.3">
      <c r="B251" t="s">
        <v>2831</v>
      </c>
      <c r="C251" t="s">
        <v>2831</v>
      </c>
      <c r="D251" t="s">
        <v>8434</v>
      </c>
      <c r="E251" t="s">
        <v>249</v>
      </c>
      <c r="F251">
        <v>2020</v>
      </c>
      <c r="G251" t="s">
        <v>2401</v>
      </c>
      <c r="H251" t="s">
        <v>19077</v>
      </c>
      <c r="I251" s="80">
        <v>44982</v>
      </c>
      <c r="J251" t="s">
        <v>571</v>
      </c>
      <c r="K251" t="s">
        <v>19078</v>
      </c>
      <c r="L251" s="81" t="s">
        <v>17964</v>
      </c>
      <c r="M251" t="s">
        <v>19079</v>
      </c>
      <c r="N251" t="s">
        <v>19080</v>
      </c>
      <c r="O251" t="s">
        <v>17733</v>
      </c>
      <c r="P251" t="s">
        <v>17699</v>
      </c>
      <c r="Q251" t="s">
        <v>17700</v>
      </c>
      <c r="R251" t="s">
        <v>572</v>
      </c>
      <c r="S251" t="s">
        <v>19081</v>
      </c>
      <c r="T251" t="s">
        <v>19082</v>
      </c>
      <c r="U251" t="s">
        <v>17733</v>
      </c>
      <c r="V251" t="s">
        <v>17699</v>
      </c>
      <c r="W251" t="s">
        <v>586</v>
      </c>
      <c r="X251" t="s">
        <v>574</v>
      </c>
      <c r="Y251">
        <v>0</v>
      </c>
      <c r="Z251">
        <v>0</v>
      </c>
    </row>
    <row r="252" spans="2:26" x14ac:dyDescent="0.3">
      <c r="B252" t="s">
        <v>2831</v>
      </c>
      <c r="C252" t="s">
        <v>2831</v>
      </c>
      <c r="D252" t="s">
        <v>7426</v>
      </c>
      <c r="E252" t="s">
        <v>249</v>
      </c>
      <c r="F252">
        <v>2015</v>
      </c>
      <c r="G252" t="s">
        <v>2405</v>
      </c>
      <c r="H252" t="s">
        <v>19083</v>
      </c>
      <c r="I252" s="80">
        <v>44985</v>
      </c>
      <c r="J252" t="s">
        <v>571</v>
      </c>
      <c r="K252" t="s">
        <v>19084</v>
      </c>
      <c r="L252" s="81" t="s">
        <v>19085</v>
      </c>
      <c r="M252" t="s">
        <v>584</v>
      </c>
      <c r="N252" t="s">
        <v>19086</v>
      </c>
      <c r="O252" t="s">
        <v>19087</v>
      </c>
      <c r="P252" t="s">
        <v>17777</v>
      </c>
      <c r="Q252" t="s">
        <v>17700</v>
      </c>
      <c r="R252" t="s">
        <v>572</v>
      </c>
      <c r="T252" t="s">
        <v>19086</v>
      </c>
      <c r="U252" t="s">
        <v>19087</v>
      </c>
      <c r="V252" t="s">
        <v>17777</v>
      </c>
      <c r="W252" t="s">
        <v>586</v>
      </c>
      <c r="X252" t="s">
        <v>573</v>
      </c>
      <c r="Y252">
        <v>0</v>
      </c>
      <c r="Z252">
        <v>0</v>
      </c>
    </row>
    <row r="253" spans="2:26" x14ac:dyDescent="0.3">
      <c r="B253" t="s">
        <v>2831</v>
      </c>
      <c r="C253" t="s">
        <v>2831</v>
      </c>
      <c r="D253" t="s">
        <v>7125</v>
      </c>
      <c r="E253" t="s">
        <v>238</v>
      </c>
      <c r="F253">
        <v>2017</v>
      </c>
      <c r="G253" t="s">
        <v>2395</v>
      </c>
      <c r="H253" t="s">
        <v>19088</v>
      </c>
      <c r="I253" s="80">
        <v>44974</v>
      </c>
      <c r="J253" t="s">
        <v>571</v>
      </c>
      <c r="K253" t="s">
        <v>19089</v>
      </c>
      <c r="L253" s="81" t="s">
        <v>19090</v>
      </c>
      <c r="M253" t="s">
        <v>19091</v>
      </c>
      <c r="N253" t="s">
        <v>19092</v>
      </c>
      <c r="O253" t="s">
        <v>19093</v>
      </c>
      <c r="P253" t="s">
        <v>19094</v>
      </c>
      <c r="Q253" t="s">
        <v>17700</v>
      </c>
      <c r="R253" t="s">
        <v>572</v>
      </c>
      <c r="T253" t="s">
        <v>19095</v>
      </c>
      <c r="U253" t="s">
        <v>19093</v>
      </c>
      <c r="V253" t="s">
        <v>18323</v>
      </c>
      <c r="W253" t="s">
        <v>586</v>
      </c>
      <c r="X253" t="s">
        <v>578</v>
      </c>
      <c r="Y253">
        <v>0</v>
      </c>
      <c r="Z253">
        <v>0</v>
      </c>
    </row>
    <row r="254" spans="2:26" x14ac:dyDescent="0.3">
      <c r="B254" t="s">
        <v>2831</v>
      </c>
      <c r="C254" t="s">
        <v>2831</v>
      </c>
      <c r="D254" t="s">
        <v>8737</v>
      </c>
      <c r="E254" t="s">
        <v>238</v>
      </c>
      <c r="F254">
        <v>2015</v>
      </c>
      <c r="G254" t="s">
        <v>2399</v>
      </c>
      <c r="H254" t="s">
        <v>19096</v>
      </c>
      <c r="I254" s="80">
        <v>44984</v>
      </c>
      <c r="J254" t="s">
        <v>571</v>
      </c>
      <c r="K254" t="s">
        <v>19097</v>
      </c>
      <c r="L254" s="81" t="s">
        <v>17822</v>
      </c>
      <c r="M254" t="s">
        <v>19098</v>
      </c>
      <c r="N254" t="s">
        <v>19099</v>
      </c>
      <c r="O254" t="s">
        <v>17698</v>
      </c>
      <c r="P254" t="s">
        <v>17699</v>
      </c>
      <c r="Q254" t="s">
        <v>17700</v>
      </c>
      <c r="R254" t="s">
        <v>572</v>
      </c>
      <c r="S254" t="s">
        <v>19100</v>
      </c>
      <c r="T254" t="s">
        <v>19101</v>
      </c>
      <c r="U254" t="s">
        <v>17698</v>
      </c>
      <c r="V254" t="s">
        <v>17699</v>
      </c>
      <c r="W254" t="s">
        <v>586</v>
      </c>
      <c r="X254" t="s">
        <v>574</v>
      </c>
      <c r="Y254">
        <v>0</v>
      </c>
      <c r="Z254">
        <v>0</v>
      </c>
    </row>
    <row r="255" spans="2:26" x14ac:dyDescent="0.3">
      <c r="B255" t="s">
        <v>2831</v>
      </c>
      <c r="C255" t="s">
        <v>2831</v>
      </c>
      <c r="D255" t="s">
        <v>8880</v>
      </c>
      <c r="E255" t="s">
        <v>249</v>
      </c>
      <c r="F255">
        <v>2021</v>
      </c>
      <c r="G255" t="s">
        <v>2409</v>
      </c>
      <c r="H255" t="s">
        <v>19102</v>
      </c>
      <c r="I255" s="80">
        <v>44985</v>
      </c>
      <c r="J255" t="s">
        <v>571</v>
      </c>
      <c r="K255" t="s">
        <v>19103</v>
      </c>
      <c r="L255" s="81" t="s">
        <v>17822</v>
      </c>
      <c r="M255" t="s">
        <v>19104</v>
      </c>
      <c r="N255" t="s">
        <v>19105</v>
      </c>
      <c r="O255" t="s">
        <v>17717</v>
      </c>
      <c r="P255" t="s">
        <v>17699</v>
      </c>
      <c r="Q255" t="s">
        <v>17700</v>
      </c>
      <c r="R255" t="s">
        <v>572</v>
      </c>
      <c r="S255" t="s">
        <v>19106</v>
      </c>
      <c r="T255" t="s">
        <v>18401</v>
      </c>
      <c r="U255" t="s">
        <v>17717</v>
      </c>
      <c r="V255" t="s">
        <v>17699</v>
      </c>
      <c r="W255" t="s">
        <v>586</v>
      </c>
      <c r="X255" t="s">
        <v>576</v>
      </c>
      <c r="Y255">
        <v>0</v>
      </c>
      <c r="Z255">
        <v>0</v>
      </c>
    </row>
    <row r="256" spans="2:26" x14ac:dyDescent="0.3">
      <c r="B256" t="s">
        <v>2831</v>
      </c>
      <c r="C256" t="s">
        <v>2831</v>
      </c>
      <c r="D256" t="s">
        <v>6287</v>
      </c>
      <c r="E256" t="s">
        <v>238</v>
      </c>
      <c r="F256">
        <v>2019</v>
      </c>
      <c r="G256" t="s">
        <v>2409</v>
      </c>
      <c r="H256" t="s">
        <v>19107</v>
      </c>
      <c r="I256" s="80">
        <v>44973</v>
      </c>
      <c r="J256" t="s">
        <v>571</v>
      </c>
      <c r="K256" t="s">
        <v>19108</v>
      </c>
      <c r="L256" s="81" t="s">
        <v>19109</v>
      </c>
      <c r="M256" t="s">
        <v>19110</v>
      </c>
      <c r="N256" t="s">
        <v>18912</v>
      </c>
      <c r="O256" t="s">
        <v>18337</v>
      </c>
      <c r="P256" t="s">
        <v>17699</v>
      </c>
      <c r="Q256" t="s">
        <v>17700</v>
      </c>
      <c r="R256" t="s">
        <v>572</v>
      </c>
      <c r="S256" t="s">
        <v>19111</v>
      </c>
      <c r="T256" t="s">
        <v>19112</v>
      </c>
      <c r="U256" t="s">
        <v>18337</v>
      </c>
      <c r="V256" t="s">
        <v>17699</v>
      </c>
      <c r="W256" t="s">
        <v>586</v>
      </c>
      <c r="X256" t="s">
        <v>574</v>
      </c>
      <c r="Y256">
        <v>0</v>
      </c>
      <c r="Z256">
        <v>0</v>
      </c>
    </row>
    <row r="257" spans="2:26" x14ac:dyDescent="0.3">
      <c r="B257" t="s">
        <v>2831</v>
      </c>
      <c r="C257" t="s">
        <v>2831</v>
      </c>
      <c r="D257" t="s">
        <v>6651</v>
      </c>
      <c r="E257" t="s">
        <v>238</v>
      </c>
      <c r="F257">
        <v>2020</v>
      </c>
      <c r="G257" t="s">
        <v>2402</v>
      </c>
      <c r="H257" t="s">
        <v>19113</v>
      </c>
      <c r="I257" s="80">
        <v>44982</v>
      </c>
      <c r="J257" t="s">
        <v>571</v>
      </c>
      <c r="K257" t="s">
        <v>19114</v>
      </c>
      <c r="L257" s="81" t="s">
        <v>17886</v>
      </c>
      <c r="M257" t="s">
        <v>19115</v>
      </c>
      <c r="N257" t="s">
        <v>17788</v>
      </c>
      <c r="O257" t="s">
        <v>2799</v>
      </c>
      <c r="P257" t="s">
        <v>17699</v>
      </c>
      <c r="Q257" t="s">
        <v>17700</v>
      </c>
      <c r="R257" t="s">
        <v>572</v>
      </c>
      <c r="S257" t="s">
        <v>19116</v>
      </c>
      <c r="T257" t="s">
        <v>18305</v>
      </c>
      <c r="U257" t="s">
        <v>2799</v>
      </c>
      <c r="V257" t="s">
        <v>17699</v>
      </c>
      <c r="W257" t="s">
        <v>586</v>
      </c>
      <c r="X257" t="s">
        <v>576</v>
      </c>
      <c r="Y257">
        <v>0</v>
      </c>
      <c r="Z257">
        <v>0</v>
      </c>
    </row>
    <row r="258" spans="2:26" x14ac:dyDescent="0.3">
      <c r="B258" t="s">
        <v>2831</v>
      </c>
      <c r="C258" t="s">
        <v>2831</v>
      </c>
      <c r="D258" t="s">
        <v>9506</v>
      </c>
      <c r="E258" t="s">
        <v>238</v>
      </c>
      <c r="F258">
        <v>2021</v>
      </c>
      <c r="G258" t="s">
        <v>2395</v>
      </c>
      <c r="H258" t="s">
        <v>19117</v>
      </c>
      <c r="I258" s="80">
        <v>44975</v>
      </c>
      <c r="J258" t="s">
        <v>571</v>
      </c>
      <c r="K258" t="s">
        <v>19118</v>
      </c>
      <c r="L258" s="81" t="s">
        <v>17822</v>
      </c>
      <c r="M258" t="s">
        <v>19119</v>
      </c>
      <c r="N258" t="s">
        <v>17872</v>
      </c>
      <c r="O258" t="s">
        <v>17873</v>
      </c>
      <c r="P258" t="s">
        <v>17874</v>
      </c>
      <c r="Q258" t="s">
        <v>17700</v>
      </c>
      <c r="R258" t="s">
        <v>572</v>
      </c>
      <c r="S258" t="s">
        <v>19120</v>
      </c>
      <c r="T258" t="s">
        <v>17876</v>
      </c>
      <c r="U258" t="s">
        <v>17873</v>
      </c>
      <c r="V258" t="s">
        <v>17874</v>
      </c>
      <c r="W258" t="s">
        <v>586</v>
      </c>
      <c r="X258" t="s">
        <v>574</v>
      </c>
      <c r="Y258">
        <v>0</v>
      </c>
      <c r="Z258">
        <v>0</v>
      </c>
    </row>
    <row r="259" spans="2:26" x14ac:dyDescent="0.3">
      <c r="B259" t="s">
        <v>2831</v>
      </c>
      <c r="C259" t="s">
        <v>2831</v>
      </c>
      <c r="D259" t="s">
        <v>8472</v>
      </c>
      <c r="E259" t="s">
        <v>238</v>
      </c>
      <c r="F259">
        <v>2022</v>
      </c>
      <c r="G259" t="s">
        <v>2409</v>
      </c>
      <c r="H259" t="s">
        <v>19121</v>
      </c>
      <c r="I259" s="80">
        <v>44982</v>
      </c>
      <c r="J259" t="s">
        <v>571</v>
      </c>
      <c r="K259" t="s">
        <v>19122</v>
      </c>
      <c r="L259" s="81" t="s">
        <v>17822</v>
      </c>
      <c r="M259" t="s">
        <v>19123</v>
      </c>
      <c r="N259" t="s">
        <v>18315</v>
      </c>
      <c r="O259" t="s">
        <v>17698</v>
      </c>
      <c r="P259" t="s">
        <v>17699</v>
      </c>
      <c r="Q259" t="s">
        <v>17700</v>
      </c>
      <c r="R259" t="s">
        <v>572</v>
      </c>
      <c r="S259" t="s">
        <v>19124</v>
      </c>
      <c r="T259" t="s">
        <v>19125</v>
      </c>
      <c r="U259" t="s">
        <v>17698</v>
      </c>
      <c r="V259" t="s">
        <v>17699</v>
      </c>
      <c r="W259" t="s">
        <v>586</v>
      </c>
      <c r="X259" t="s">
        <v>574</v>
      </c>
      <c r="Y259">
        <v>0</v>
      </c>
      <c r="Z259">
        <v>0</v>
      </c>
    </row>
    <row r="260" spans="2:26" x14ac:dyDescent="0.3">
      <c r="B260" t="s">
        <v>2831</v>
      </c>
      <c r="C260" t="s">
        <v>2831</v>
      </c>
      <c r="D260" t="s">
        <v>8227</v>
      </c>
      <c r="E260" t="s">
        <v>238</v>
      </c>
      <c r="F260">
        <v>2016</v>
      </c>
      <c r="G260" t="s">
        <v>2404</v>
      </c>
      <c r="H260" t="s">
        <v>19126</v>
      </c>
      <c r="I260" s="80">
        <v>44974</v>
      </c>
      <c r="J260" t="s">
        <v>571</v>
      </c>
      <c r="K260" t="s">
        <v>19127</v>
      </c>
      <c r="L260" s="81" t="s">
        <v>19128</v>
      </c>
      <c r="M260" t="s">
        <v>19129</v>
      </c>
      <c r="N260" t="s">
        <v>17788</v>
      </c>
      <c r="O260" t="s">
        <v>2768</v>
      </c>
      <c r="P260" t="s">
        <v>18323</v>
      </c>
      <c r="Q260" t="s">
        <v>17700</v>
      </c>
      <c r="R260" t="s">
        <v>572</v>
      </c>
      <c r="U260" t="s">
        <v>2768</v>
      </c>
      <c r="V260" t="s">
        <v>18323</v>
      </c>
      <c r="W260" t="s">
        <v>586</v>
      </c>
      <c r="X260" t="s">
        <v>578</v>
      </c>
      <c r="Y260">
        <v>0</v>
      </c>
      <c r="Z260">
        <v>0</v>
      </c>
    </row>
    <row r="261" spans="2:26" x14ac:dyDescent="0.3">
      <c r="B261" t="s">
        <v>2831</v>
      </c>
      <c r="C261" t="s">
        <v>2831</v>
      </c>
      <c r="D261" t="s">
        <v>8888</v>
      </c>
      <c r="E261" t="s">
        <v>238</v>
      </c>
      <c r="F261">
        <v>2016</v>
      </c>
      <c r="G261" t="s">
        <v>2418</v>
      </c>
      <c r="H261" t="s">
        <v>19130</v>
      </c>
      <c r="I261" s="80">
        <v>44982</v>
      </c>
      <c r="J261" t="s">
        <v>571</v>
      </c>
      <c r="K261" t="s">
        <v>19131</v>
      </c>
      <c r="L261" s="81" t="s">
        <v>19132</v>
      </c>
      <c r="M261" t="s">
        <v>19133</v>
      </c>
      <c r="N261" t="s">
        <v>19134</v>
      </c>
      <c r="O261" t="s">
        <v>17698</v>
      </c>
      <c r="P261" t="s">
        <v>17699</v>
      </c>
      <c r="Q261" t="s">
        <v>17700</v>
      </c>
      <c r="R261" t="s">
        <v>572</v>
      </c>
      <c r="T261" t="s">
        <v>19101</v>
      </c>
      <c r="U261" t="s">
        <v>17698</v>
      </c>
      <c r="V261" t="s">
        <v>17699</v>
      </c>
      <c r="W261" t="s">
        <v>586</v>
      </c>
      <c r="X261" t="s">
        <v>573</v>
      </c>
      <c r="Y261">
        <v>0</v>
      </c>
      <c r="Z261">
        <v>0</v>
      </c>
    </row>
    <row r="262" spans="2:26" x14ac:dyDescent="0.3">
      <c r="B262" t="s">
        <v>2831</v>
      </c>
      <c r="C262" t="s">
        <v>2831</v>
      </c>
      <c r="D262" t="s">
        <v>7251</v>
      </c>
      <c r="E262" t="s">
        <v>238</v>
      </c>
      <c r="F262">
        <v>2015</v>
      </c>
      <c r="G262" t="s">
        <v>2413</v>
      </c>
      <c r="H262" t="s">
        <v>19135</v>
      </c>
      <c r="I262" s="80">
        <v>44967</v>
      </c>
      <c r="J262" t="s">
        <v>571</v>
      </c>
      <c r="K262" t="s">
        <v>19136</v>
      </c>
      <c r="L262" s="81" t="s">
        <v>19137</v>
      </c>
      <c r="M262" t="s">
        <v>19138</v>
      </c>
      <c r="N262" t="s">
        <v>19139</v>
      </c>
      <c r="O262" t="s">
        <v>17717</v>
      </c>
      <c r="P262" t="s">
        <v>17699</v>
      </c>
      <c r="Q262" t="s">
        <v>17700</v>
      </c>
      <c r="R262" t="s">
        <v>572</v>
      </c>
      <c r="S262" t="s">
        <v>19140</v>
      </c>
      <c r="U262" t="s">
        <v>17717</v>
      </c>
      <c r="V262" t="s">
        <v>17699</v>
      </c>
      <c r="W262" t="s">
        <v>586</v>
      </c>
      <c r="X262" t="s">
        <v>574</v>
      </c>
      <c r="Y262">
        <v>0</v>
      </c>
      <c r="Z262">
        <v>0</v>
      </c>
    </row>
    <row r="263" spans="2:26" x14ac:dyDescent="0.3">
      <c r="B263" t="s">
        <v>2831</v>
      </c>
      <c r="C263" t="s">
        <v>2831</v>
      </c>
      <c r="D263" t="s">
        <v>10210</v>
      </c>
      <c r="E263" t="s">
        <v>249</v>
      </c>
      <c r="F263">
        <v>2017</v>
      </c>
      <c r="G263" t="s">
        <v>2409</v>
      </c>
      <c r="H263" t="s">
        <v>19141</v>
      </c>
      <c r="I263" s="80">
        <v>44958</v>
      </c>
      <c r="J263" t="s">
        <v>571</v>
      </c>
      <c r="K263" t="s">
        <v>19142</v>
      </c>
      <c r="L263" s="81" t="s">
        <v>19143</v>
      </c>
      <c r="M263" t="s">
        <v>19144</v>
      </c>
      <c r="N263" t="s">
        <v>17834</v>
      </c>
      <c r="O263" t="s">
        <v>17717</v>
      </c>
      <c r="P263" t="s">
        <v>17699</v>
      </c>
      <c r="Q263" t="s">
        <v>17700</v>
      </c>
      <c r="R263" t="s">
        <v>572</v>
      </c>
      <c r="S263" t="s">
        <v>19145</v>
      </c>
      <c r="T263" t="s">
        <v>19146</v>
      </c>
      <c r="U263" t="s">
        <v>17717</v>
      </c>
      <c r="V263" t="s">
        <v>17699</v>
      </c>
      <c r="W263" t="s">
        <v>586</v>
      </c>
      <c r="X263" t="s">
        <v>574</v>
      </c>
      <c r="Y263">
        <v>0</v>
      </c>
      <c r="Z263">
        <v>0</v>
      </c>
    </row>
    <row r="264" spans="2:26" x14ac:dyDescent="0.3">
      <c r="B264" t="s">
        <v>2831</v>
      </c>
      <c r="C264" t="s">
        <v>2831</v>
      </c>
      <c r="D264" t="s">
        <v>10296</v>
      </c>
      <c r="E264" t="s">
        <v>249</v>
      </c>
      <c r="F264">
        <v>2006</v>
      </c>
      <c r="G264" t="s">
        <v>2395</v>
      </c>
      <c r="H264" t="s">
        <v>19147</v>
      </c>
      <c r="I264" s="80">
        <v>44971</v>
      </c>
      <c r="J264" t="s">
        <v>571</v>
      </c>
      <c r="K264" t="s">
        <v>19148</v>
      </c>
      <c r="L264" s="81" t="s">
        <v>17832</v>
      </c>
      <c r="M264" t="s">
        <v>19149</v>
      </c>
      <c r="N264" t="s">
        <v>19150</v>
      </c>
      <c r="O264" t="s">
        <v>19151</v>
      </c>
      <c r="P264" t="s">
        <v>2761</v>
      </c>
      <c r="Q264" t="s">
        <v>18501</v>
      </c>
      <c r="R264" t="s">
        <v>572</v>
      </c>
      <c r="S264" t="s">
        <v>19152</v>
      </c>
      <c r="T264" t="s">
        <v>19153</v>
      </c>
      <c r="U264" t="s">
        <v>19151</v>
      </c>
      <c r="V264" t="s">
        <v>2779</v>
      </c>
      <c r="W264" t="s">
        <v>582</v>
      </c>
      <c r="X264" t="s">
        <v>574</v>
      </c>
      <c r="Y264">
        <v>0</v>
      </c>
      <c r="Z264">
        <v>0</v>
      </c>
    </row>
    <row r="265" spans="2:26" x14ac:dyDescent="0.3">
      <c r="B265" t="s">
        <v>2831</v>
      </c>
      <c r="C265" t="s">
        <v>2831</v>
      </c>
      <c r="D265" t="s">
        <v>7730</v>
      </c>
      <c r="E265" t="s">
        <v>249</v>
      </c>
      <c r="F265">
        <v>2020</v>
      </c>
      <c r="G265" t="s">
        <v>2410</v>
      </c>
      <c r="H265" t="s">
        <v>19154</v>
      </c>
      <c r="I265" s="80">
        <v>44961</v>
      </c>
      <c r="J265" t="s">
        <v>571</v>
      </c>
      <c r="K265" t="s">
        <v>19155</v>
      </c>
      <c r="L265" s="81" t="s">
        <v>17822</v>
      </c>
      <c r="M265" t="s">
        <v>19156</v>
      </c>
      <c r="N265" t="s">
        <v>19157</v>
      </c>
      <c r="O265" t="s">
        <v>19158</v>
      </c>
      <c r="P265" t="s">
        <v>18323</v>
      </c>
      <c r="Q265" t="s">
        <v>17700</v>
      </c>
      <c r="R265" t="s">
        <v>572</v>
      </c>
      <c r="T265" t="s">
        <v>19159</v>
      </c>
      <c r="U265" t="s">
        <v>19158</v>
      </c>
      <c r="V265" t="s">
        <v>18323</v>
      </c>
      <c r="W265" t="s">
        <v>586</v>
      </c>
      <c r="X265" t="s">
        <v>573</v>
      </c>
      <c r="Y265">
        <v>0</v>
      </c>
      <c r="Z265">
        <v>0</v>
      </c>
    </row>
    <row r="266" spans="2:26" x14ac:dyDescent="0.3">
      <c r="B266" t="s">
        <v>2831</v>
      </c>
      <c r="C266" t="s">
        <v>2831</v>
      </c>
      <c r="D266" t="s">
        <v>8543</v>
      </c>
      <c r="E266" t="s">
        <v>238</v>
      </c>
      <c r="F266">
        <v>2018</v>
      </c>
      <c r="G266" t="s">
        <v>2409</v>
      </c>
      <c r="H266" t="s">
        <v>19160</v>
      </c>
      <c r="I266" s="80">
        <v>44981</v>
      </c>
      <c r="J266" t="s">
        <v>571</v>
      </c>
      <c r="K266" t="s">
        <v>19161</v>
      </c>
      <c r="L266" s="81" t="s">
        <v>17964</v>
      </c>
      <c r="M266" t="s">
        <v>19162</v>
      </c>
      <c r="N266" t="s">
        <v>19163</v>
      </c>
      <c r="O266" t="s">
        <v>17873</v>
      </c>
      <c r="P266" t="s">
        <v>17874</v>
      </c>
      <c r="Q266" t="s">
        <v>17700</v>
      </c>
      <c r="R266" t="s">
        <v>572</v>
      </c>
      <c r="S266" t="s">
        <v>19164</v>
      </c>
      <c r="T266" t="s">
        <v>17876</v>
      </c>
      <c r="U266" t="s">
        <v>17873</v>
      </c>
      <c r="V266" t="s">
        <v>17874</v>
      </c>
      <c r="W266" t="s">
        <v>586</v>
      </c>
      <c r="X266" t="s">
        <v>17703</v>
      </c>
      <c r="Y266">
        <v>0</v>
      </c>
      <c r="Z266">
        <v>0</v>
      </c>
    </row>
    <row r="267" spans="2:26" x14ac:dyDescent="0.3">
      <c r="B267" t="s">
        <v>2831</v>
      </c>
      <c r="C267" t="s">
        <v>2831</v>
      </c>
      <c r="D267" t="s">
        <v>8545</v>
      </c>
      <c r="E267" t="s">
        <v>238</v>
      </c>
      <c r="F267">
        <v>2018</v>
      </c>
      <c r="G267" t="s">
        <v>2413</v>
      </c>
      <c r="H267" t="s">
        <v>19165</v>
      </c>
      <c r="I267" s="80">
        <v>44960</v>
      </c>
      <c r="J267" t="s">
        <v>571</v>
      </c>
      <c r="K267" t="s">
        <v>19166</v>
      </c>
      <c r="L267" s="81" t="s">
        <v>17951</v>
      </c>
      <c r="M267" t="s">
        <v>18335</v>
      </c>
      <c r="N267" t="s">
        <v>18336</v>
      </c>
      <c r="O267" t="s">
        <v>18337</v>
      </c>
      <c r="P267" t="s">
        <v>17699</v>
      </c>
      <c r="Q267" t="s">
        <v>17700</v>
      </c>
      <c r="R267" t="s">
        <v>572</v>
      </c>
      <c r="S267" t="s">
        <v>18338</v>
      </c>
      <c r="T267" t="s">
        <v>18339</v>
      </c>
      <c r="U267" t="s">
        <v>18337</v>
      </c>
      <c r="V267" t="s">
        <v>17699</v>
      </c>
      <c r="W267" t="s">
        <v>586</v>
      </c>
      <c r="X267" t="s">
        <v>574</v>
      </c>
      <c r="Y267">
        <v>0</v>
      </c>
      <c r="Z267">
        <v>0</v>
      </c>
    </row>
    <row r="268" spans="2:26" x14ac:dyDescent="0.3">
      <c r="B268" t="s">
        <v>2831</v>
      </c>
      <c r="C268" t="s">
        <v>2831</v>
      </c>
      <c r="D268" t="s">
        <v>8651</v>
      </c>
      <c r="E268" t="s">
        <v>238</v>
      </c>
      <c r="F268">
        <v>2015</v>
      </c>
      <c r="G268" t="s">
        <v>2401</v>
      </c>
      <c r="H268" t="s">
        <v>19167</v>
      </c>
      <c r="I268" s="80">
        <v>44961</v>
      </c>
      <c r="J268" t="s">
        <v>571</v>
      </c>
      <c r="K268" t="s">
        <v>19168</v>
      </c>
      <c r="L268" s="81" t="s">
        <v>19169</v>
      </c>
      <c r="M268" t="s">
        <v>19170</v>
      </c>
      <c r="N268" t="s">
        <v>19171</v>
      </c>
      <c r="O268" t="s">
        <v>17725</v>
      </c>
      <c r="P268" t="s">
        <v>17699</v>
      </c>
      <c r="Q268" t="s">
        <v>17700</v>
      </c>
      <c r="R268" t="s">
        <v>572</v>
      </c>
      <c r="T268" t="s">
        <v>19172</v>
      </c>
      <c r="U268" t="s">
        <v>17725</v>
      </c>
      <c r="V268" t="s">
        <v>17699</v>
      </c>
      <c r="W268" t="s">
        <v>586</v>
      </c>
      <c r="X268" t="s">
        <v>573</v>
      </c>
      <c r="Y268">
        <v>0</v>
      </c>
      <c r="Z268">
        <v>0</v>
      </c>
    </row>
    <row r="269" spans="2:26" x14ac:dyDescent="0.3">
      <c r="B269" t="s">
        <v>2831</v>
      </c>
      <c r="C269" t="s">
        <v>2831</v>
      </c>
      <c r="D269" t="s">
        <v>7866</v>
      </c>
      <c r="E269" t="s">
        <v>238</v>
      </c>
      <c r="F269">
        <v>2017</v>
      </c>
      <c r="G269" t="s">
        <v>2410</v>
      </c>
      <c r="H269" t="s">
        <v>19173</v>
      </c>
      <c r="I269" s="80">
        <v>44967</v>
      </c>
      <c r="J269" t="s">
        <v>571</v>
      </c>
      <c r="K269" t="s">
        <v>19174</v>
      </c>
      <c r="L269" s="81" t="s">
        <v>19175</v>
      </c>
      <c r="M269" t="s">
        <v>19176</v>
      </c>
      <c r="N269" t="s">
        <v>17767</v>
      </c>
      <c r="O269" t="s">
        <v>19177</v>
      </c>
      <c r="P269" t="s">
        <v>17699</v>
      </c>
      <c r="Q269" t="s">
        <v>17700</v>
      </c>
      <c r="R269" t="s">
        <v>572</v>
      </c>
      <c r="T269" t="s">
        <v>17769</v>
      </c>
      <c r="U269" t="s">
        <v>19177</v>
      </c>
      <c r="V269" t="s">
        <v>17699</v>
      </c>
      <c r="W269" t="s">
        <v>586</v>
      </c>
      <c r="X269" t="s">
        <v>573</v>
      </c>
      <c r="Y269">
        <v>0</v>
      </c>
      <c r="Z269">
        <v>0</v>
      </c>
    </row>
    <row r="270" spans="2:26" x14ac:dyDescent="0.3">
      <c r="B270" t="s">
        <v>2831</v>
      </c>
      <c r="C270" t="s">
        <v>2831</v>
      </c>
      <c r="D270" t="s">
        <v>9450</v>
      </c>
      <c r="E270" t="s">
        <v>249</v>
      </c>
      <c r="F270">
        <v>2015</v>
      </c>
      <c r="G270" t="s">
        <v>2395</v>
      </c>
      <c r="H270" t="s">
        <v>19178</v>
      </c>
      <c r="I270" s="80">
        <v>44985</v>
      </c>
      <c r="J270" t="s">
        <v>571</v>
      </c>
      <c r="K270" t="s">
        <v>19179</v>
      </c>
      <c r="L270" s="81" t="s">
        <v>17822</v>
      </c>
      <c r="M270" t="s">
        <v>19180</v>
      </c>
      <c r="N270" t="s">
        <v>19181</v>
      </c>
      <c r="O270" t="s">
        <v>18205</v>
      </c>
      <c r="P270" t="s">
        <v>17866</v>
      </c>
      <c r="Q270" t="s">
        <v>17700</v>
      </c>
      <c r="R270" t="s">
        <v>572</v>
      </c>
      <c r="S270" t="s">
        <v>19182</v>
      </c>
      <c r="T270" t="s">
        <v>19183</v>
      </c>
      <c r="U270" t="s">
        <v>18205</v>
      </c>
      <c r="V270" t="s">
        <v>17867</v>
      </c>
      <c r="W270" t="s">
        <v>586</v>
      </c>
      <c r="X270" t="s">
        <v>574</v>
      </c>
      <c r="Y270">
        <v>0</v>
      </c>
      <c r="Z270">
        <v>0</v>
      </c>
    </row>
    <row r="271" spans="2:26" x14ac:dyDescent="0.3">
      <c r="B271" t="s">
        <v>2831</v>
      </c>
      <c r="C271" t="s">
        <v>2831</v>
      </c>
      <c r="D271" t="s">
        <v>8359</v>
      </c>
      <c r="E271" t="s">
        <v>238</v>
      </c>
      <c r="F271">
        <v>2016</v>
      </c>
      <c r="G271" t="s">
        <v>2410</v>
      </c>
      <c r="H271" t="s">
        <v>19184</v>
      </c>
      <c r="I271" s="80">
        <v>44965</v>
      </c>
      <c r="J271" t="s">
        <v>571</v>
      </c>
      <c r="K271" t="s">
        <v>19185</v>
      </c>
      <c r="L271" s="81" t="s">
        <v>17822</v>
      </c>
      <c r="M271" t="s">
        <v>19186</v>
      </c>
      <c r="N271" t="s">
        <v>19187</v>
      </c>
      <c r="O271" t="s">
        <v>18162</v>
      </c>
      <c r="P271" t="s">
        <v>17699</v>
      </c>
      <c r="Q271" t="s">
        <v>17700</v>
      </c>
      <c r="R271" t="s">
        <v>572</v>
      </c>
      <c r="S271" t="s">
        <v>19188</v>
      </c>
      <c r="T271" t="s">
        <v>19189</v>
      </c>
      <c r="U271" t="s">
        <v>18162</v>
      </c>
      <c r="V271" t="s">
        <v>17699</v>
      </c>
      <c r="W271" t="s">
        <v>586</v>
      </c>
      <c r="X271" t="s">
        <v>574</v>
      </c>
      <c r="Y271">
        <v>0</v>
      </c>
      <c r="Z271">
        <v>0</v>
      </c>
    </row>
    <row r="272" spans="2:26" x14ac:dyDescent="0.3">
      <c r="B272" t="s">
        <v>2831</v>
      </c>
      <c r="C272" t="s">
        <v>2831</v>
      </c>
      <c r="D272" t="s">
        <v>8893</v>
      </c>
      <c r="E272" t="s">
        <v>238</v>
      </c>
      <c r="F272">
        <v>2021</v>
      </c>
      <c r="G272" t="s">
        <v>2418</v>
      </c>
      <c r="H272" t="s">
        <v>19190</v>
      </c>
      <c r="I272" s="80">
        <v>44961</v>
      </c>
      <c r="J272" t="s">
        <v>571</v>
      </c>
      <c r="K272" t="s">
        <v>19191</v>
      </c>
      <c r="L272" s="81" t="s">
        <v>17810</v>
      </c>
      <c r="M272" t="s">
        <v>19192</v>
      </c>
      <c r="N272" t="s">
        <v>19193</v>
      </c>
      <c r="O272" t="s">
        <v>18162</v>
      </c>
      <c r="P272" t="s">
        <v>17699</v>
      </c>
      <c r="Q272" t="s">
        <v>17700</v>
      </c>
      <c r="R272" t="s">
        <v>572</v>
      </c>
      <c r="S272" t="s">
        <v>19194</v>
      </c>
      <c r="T272" t="s">
        <v>18318</v>
      </c>
      <c r="U272" t="s">
        <v>18162</v>
      </c>
      <c r="V272" t="s">
        <v>17699</v>
      </c>
      <c r="W272" t="s">
        <v>586</v>
      </c>
      <c r="X272" t="s">
        <v>574</v>
      </c>
      <c r="Y272">
        <v>0</v>
      </c>
      <c r="Z272">
        <v>0</v>
      </c>
    </row>
    <row r="273" spans="2:26" x14ac:dyDescent="0.3">
      <c r="B273" t="s">
        <v>2831</v>
      </c>
      <c r="C273" t="s">
        <v>2831</v>
      </c>
      <c r="D273" t="s">
        <v>6262</v>
      </c>
      <c r="E273" t="s">
        <v>238</v>
      </c>
      <c r="F273">
        <v>2020</v>
      </c>
      <c r="G273" t="s">
        <v>2419</v>
      </c>
      <c r="H273" t="s">
        <v>19195</v>
      </c>
      <c r="I273" s="80">
        <v>44980</v>
      </c>
      <c r="J273" t="s">
        <v>571</v>
      </c>
      <c r="K273" t="s">
        <v>19196</v>
      </c>
      <c r="L273" s="81" t="s">
        <v>17822</v>
      </c>
      <c r="M273" t="s">
        <v>19197</v>
      </c>
      <c r="N273" t="s">
        <v>19198</v>
      </c>
      <c r="O273" t="s">
        <v>17725</v>
      </c>
      <c r="P273" t="s">
        <v>17699</v>
      </c>
      <c r="Q273" t="s">
        <v>17700</v>
      </c>
      <c r="R273" t="s">
        <v>572</v>
      </c>
      <c r="S273" t="s">
        <v>19199</v>
      </c>
      <c r="T273" t="s">
        <v>19200</v>
      </c>
      <c r="U273" t="s">
        <v>17725</v>
      </c>
      <c r="V273" t="s">
        <v>17699</v>
      </c>
      <c r="W273" t="s">
        <v>586</v>
      </c>
      <c r="X273" t="s">
        <v>574</v>
      </c>
      <c r="Y273">
        <v>0</v>
      </c>
      <c r="Z273">
        <v>0</v>
      </c>
    </row>
    <row r="274" spans="2:26" x14ac:dyDescent="0.3">
      <c r="B274" t="s">
        <v>2831</v>
      </c>
      <c r="C274" t="s">
        <v>2831</v>
      </c>
      <c r="D274" t="s">
        <v>6970</v>
      </c>
      <c r="E274" t="s">
        <v>238</v>
      </c>
      <c r="F274">
        <v>2020</v>
      </c>
      <c r="G274" t="s">
        <v>2395</v>
      </c>
      <c r="H274" t="s">
        <v>19201</v>
      </c>
      <c r="I274" s="80">
        <v>44971</v>
      </c>
      <c r="J274" t="s">
        <v>571</v>
      </c>
      <c r="K274" t="s">
        <v>19202</v>
      </c>
      <c r="L274" s="81" t="s">
        <v>17822</v>
      </c>
      <c r="M274" t="s">
        <v>19203</v>
      </c>
      <c r="N274" t="s">
        <v>17788</v>
      </c>
      <c r="O274" t="s">
        <v>2799</v>
      </c>
      <c r="P274" t="s">
        <v>17699</v>
      </c>
      <c r="Q274" t="s">
        <v>17700</v>
      </c>
      <c r="R274" t="s">
        <v>572</v>
      </c>
      <c r="S274" t="s">
        <v>19204</v>
      </c>
      <c r="T274" t="s">
        <v>18305</v>
      </c>
      <c r="U274" t="s">
        <v>2799</v>
      </c>
      <c r="V274" t="s">
        <v>17699</v>
      </c>
      <c r="W274" t="s">
        <v>586</v>
      </c>
      <c r="X274" t="s">
        <v>576</v>
      </c>
      <c r="Y274">
        <v>0</v>
      </c>
      <c r="Z274">
        <v>0</v>
      </c>
    </row>
    <row r="275" spans="2:26" x14ac:dyDescent="0.3">
      <c r="B275" t="s">
        <v>2831</v>
      </c>
      <c r="C275" t="s">
        <v>2831</v>
      </c>
      <c r="D275" t="s">
        <v>8261</v>
      </c>
      <c r="E275" t="s">
        <v>238</v>
      </c>
      <c r="F275">
        <v>2017</v>
      </c>
      <c r="G275" t="s">
        <v>2417</v>
      </c>
      <c r="H275" t="s">
        <v>19205</v>
      </c>
      <c r="I275" s="80">
        <v>44967</v>
      </c>
      <c r="J275" t="s">
        <v>571</v>
      </c>
      <c r="K275" t="s">
        <v>19206</v>
      </c>
      <c r="L275" s="81" t="s">
        <v>17951</v>
      </c>
      <c r="M275" t="s">
        <v>19207</v>
      </c>
      <c r="N275" t="s">
        <v>17788</v>
      </c>
      <c r="O275" t="s">
        <v>17818</v>
      </c>
      <c r="P275" t="s">
        <v>17710</v>
      </c>
      <c r="Q275" t="s">
        <v>17700</v>
      </c>
      <c r="R275" t="s">
        <v>572</v>
      </c>
      <c r="S275" t="s">
        <v>19208</v>
      </c>
      <c r="T275" t="s">
        <v>17819</v>
      </c>
      <c r="U275" t="s">
        <v>17818</v>
      </c>
      <c r="V275" t="s">
        <v>17710</v>
      </c>
      <c r="W275" t="s">
        <v>586</v>
      </c>
      <c r="X275" t="s">
        <v>574</v>
      </c>
      <c r="Y275">
        <v>0</v>
      </c>
      <c r="Z275">
        <v>0</v>
      </c>
    </row>
    <row r="276" spans="2:26" x14ac:dyDescent="0.3">
      <c r="B276" t="s">
        <v>2831</v>
      </c>
      <c r="C276" t="s">
        <v>2831</v>
      </c>
      <c r="D276" t="s">
        <v>6410</v>
      </c>
      <c r="E276" t="s">
        <v>249</v>
      </c>
      <c r="F276">
        <v>2019</v>
      </c>
      <c r="G276" t="s">
        <v>2417</v>
      </c>
      <c r="H276" t="s">
        <v>19209</v>
      </c>
      <c r="I276" s="80">
        <v>44974</v>
      </c>
      <c r="J276" t="s">
        <v>571</v>
      </c>
      <c r="K276" t="s">
        <v>19210</v>
      </c>
      <c r="L276" s="81" t="s">
        <v>17822</v>
      </c>
      <c r="M276" t="s">
        <v>19211</v>
      </c>
      <c r="N276" t="s">
        <v>19212</v>
      </c>
      <c r="O276" t="s">
        <v>18059</v>
      </c>
      <c r="P276" t="s">
        <v>17699</v>
      </c>
      <c r="Q276" t="s">
        <v>17700</v>
      </c>
      <c r="R276" t="s">
        <v>572</v>
      </c>
      <c r="S276" t="s">
        <v>19213</v>
      </c>
      <c r="T276" t="s">
        <v>19214</v>
      </c>
      <c r="U276" t="s">
        <v>18059</v>
      </c>
      <c r="V276" t="s">
        <v>17699</v>
      </c>
      <c r="W276" t="s">
        <v>586</v>
      </c>
      <c r="X276" t="s">
        <v>17703</v>
      </c>
      <c r="Y276">
        <v>0</v>
      </c>
      <c r="Z276">
        <v>0</v>
      </c>
    </row>
    <row r="277" spans="2:26" x14ac:dyDescent="0.3">
      <c r="B277" t="s">
        <v>2831</v>
      </c>
      <c r="C277" t="s">
        <v>2831</v>
      </c>
      <c r="D277" t="s">
        <v>10204</v>
      </c>
      <c r="E277" t="s">
        <v>249</v>
      </c>
      <c r="F277">
        <v>2022</v>
      </c>
      <c r="G277" t="s">
        <v>2417</v>
      </c>
      <c r="H277" t="s">
        <v>19215</v>
      </c>
      <c r="I277" s="80">
        <v>44973</v>
      </c>
      <c r="J277" t="s">
        <v>571</v>
      </c>
      <c r="K277" t="s">
        <v>19216</v>
      </c>
      <c r="L277" s="81" t="s">
        <v>17911</v>
      </c>
      <c r="M277" t="s">
        <v>19217</v>
      </c>
      <c r="N277" t="s">
        <v>19218</v>
      </c>
      <c r="O277" t="s">
        <v>18117</v>
      </c>
      <c r="P277" t="s">
        <v>17699</v>
      </c>
      <c r="Q277" t="s">
        <v>17700</v>
      </c>
      <c r="R277" t="s">
        <v>572</v>
      </c>
      <c r="U277" t="s">
        <v>18117</v>
      </c>
      <c r="V277" t="s">
        <v>17699</v>
      </c>
      <c r="W277" t="s">
        <v>586</v>
      </c>
      <c r="X277" t="s">
        <v>578</v>
      </c>
      <c r="Y277">
        <v>0</v>
      </c>
      <c r="Z277">
        <v>0</v>
      </c>
    </row>
    <row r="278" spans="2:26" x14ac:dyDescent="0.3">
      <c r="B278" t="s">
        <v>2831</v>
      </c>
      <c r="C278" t="s">
        <v>2831</v>
      </c>
      <c r="D278" t="s">
        <v>7047</v>
      </c>
      <c r="E278" t="s">
        <v>238</v>
      </c>
      <c r="F278">
        <v>2017</v>
      </c>
      <c r="G278" t="s">
        <v>2409</v>
      </c>
      <c r="H278" t="s">
        <v>19219</v>
      </c>
      <c r="I278" s="80">
        <v>44972</v>
      </c>
      <c r="J278" t="s">
        <v>571</v>
      </c>
      <c r="K278" t="s">
        <v>19220</v>
      </c>
      <c r="L278" s="81" t="s">
        <v>17886</v>
      </c>
      <c r="M278" t="s">
        <v>19221</v>
      </c>
      <c r="N278" t="s">
        <v>19222</v>
      </c>
      <c r="O278" t="s">
        <v>17983</v>
      </c>
      <c r="P278" t="s">
        <v>17699</v>
      </c>
      <c r="Q278" t="s">
        <v>17700</v>
      </c>
      <c r="R278" t="s">
        <v>572</v>
      </c>
      <c r="S278" t="s">
        <v>19223</v>
      </c>
      <c r="T278" t="s">
        <v>19224</v>
      </c>
      <c r="U278" t="s">
        <v>17983</v>
      </c>
      <c r="V278" t="s">
        <v>17699</v>
      </c>
      <c r="W278" t="s">
        <v>586</v>
      </c>
      <c r="X278" t="s">
        <v>574</v>
      </c>
      <c r="Y278">
        <v>0</v>
      </c>
      <c r="Z278">
        <v>0</v>
      </c>
    </row>
    <row r="279" spans="2:26" x14ac:dyDescent="0.3">
      <c r="B279" t="s">
        <v>2831</v>
      </c>
      <c r="C279" t="s">
        <v>2831</v>
      </c>
      <c r="D279" t="s">
        <v>8791</v>
      </c>
      <c r="E279" t="s">
        <v>249</v>
      </c>
      <c r="F279">
        <v>2021</v>
      </c>
      <c r="G279" t="s">
        <v>2403</v>
      </c>
      <c r="H279" t="s">
        <v>19225</v>
      </c>
      <c r="I279" s="80">
        <v>44984</v>
      </c>
      <c r="J279" t="s">
        <v>571</v>
      </c>
      <c r="K279" t="s">
        <v>19226</v>
      </c>
      <c r="L279" s="81" t="s">
        <v>19227</v>
      </c>
      <c r="M279" t="s">
        <v>18040</v>
      </c>
      <c r="N279" t="s">
        <v>18041</v>
      </c>
      <c r="O279" t="s">
        <v>17848</v>
      </c>
      <c r="P279" t="s">
        <v>17777</v>
      </c>
      <c r="Q279" t="s">
        <v>17700</v>
      </c>
      <c r="R279" t="s">
        <v>572</v>
      </c>
      <c r="U279" t="s">
        <v>17848</v>
      </c>
      <c r="V279" t="s">
        <v>17777</v>
      </c>
      <c r="W279" t="s">
        <v>586</v>
      </c>
      <c r="X279" t="s">
        <v>578</v>
      </c>
      <c r="Y279">
        <v>0</v>
      </c>
      <c r="Z279">
        <v>0</v>
      </c>
    </row>
    <row r="280" spans="2:26" x14ac:dyDescent="0.3">
      <c r="B280" t="s">
        <v>2831</v>
      </c>
      <c r="C280" t="s">
        <v>2831</v>
      </c>
      <c r="D280" t="s">
        <v>7788</v>
      </c>
      <c r="E280" t="s">
        <v>238</v>
      </c>
      <c r="F280">
        <v>2016</v>
      </c>
      <c r="G280" t="s">
        <v>2395</v>
      </c>
      <c r="H280" t="s">
        <v>19228</v>
      </c>
      <c r="I280" s="80">
        <v>44980</v>
      </c>
      <c r="J280" t="s">
        <v>571</v>
      </c>
      <c r="K280" t="s">
        <v>19229</v>
      </c>
      <c r="L280" s="81" t="s">
        <v>17822</v>
      </c>
      <c r="M280" t="s">
        <v>19230</v>
      </c>
      <c r="N280" t="s">
        <v>19231</v>
      </c>
      <c r="O280" t="s">
        <v>17725</v>
      </c>
      <c r="P280" t="s">
        <v>17699</v>
      </c>
      <c r="Q280" t="s">
        <v>17700</v>
      </c>
      <c r="R280" t="s">
        <v>572</v>
      </c>
      <c r="S280" t="s">
        <v>19232</v>
      </c>
      <c r="U280" t="s">
        <v>17725</v>
      </c>
      <c r="V280" t="s">
        <v>17699</v>
      </c>
      <c r="W280" t="s">
        <v>586</v>
      </c>
      <c r="X280" t="s">
        <v>574</v>
      </c>
      <c r="Y280">
        <v>0</v>
      </c>
      <c r="Z280">
        <v>0</v>
      </c>
    </row>
    <row r="281" spans="2:26" x14ac:dyDescent="0.3">
      <c r="B281" t="s">
        <v>2831</v>
      </c>
      <c r="C281" t="s">
        <v>2831</v>
      </c>
      <c r="D281" t="s">
        <v>7753</v>
      </c>
      <c r="E281" t="s">
        <v>238</v>
      </c>
      <c r="F281">
        <v>2016</v>
      </c>
      <c r="G281" t="s">
        <v>2398</v>
      </c>
      <c r="H281" t="s">
        <v>19233</v>
      </c>
      <c r="I281" s="80">
        <v>44959</v>
      </c>
      <c r="J281" t="s">
        <v>571</v>
      </c>
      <c r="K281" t="s">
        <v>19234</v>
      </c>
      <c r="L281" s="81" t="s">
        <v>17822</v>
      </c>
      <c r="M281" t="s">
        <v>19235</v>
      </c>
      <c r="N281" t="s">
        <v>19236</v>
      </c>
      <c r="O281" t="s">
        <v>17717</v>
      </c>
      <c r="P281" t="s">
        <v>17699</v>
      </c>
      <c r="Q281" t="s">
        <v>17700</v>
      </c>
      <c r="R281" t="s">
        <v>572</v>
      </c>
      <c r="S281" t="s">
        <v>19237</v>
      </c>
      <c r="T281" t="s">
        <v>19238</v>
      </c>
      <c r="U281" t="s">
        <v>17717</v>
      </c>
      <c r="V281" t="s">
        <v>17699</v>
      </c>
      <c r="W281" t="s">
        <v>586</v>
      </c>
      <c r="X281" t="s">
        <v>17703</v>
      </c>
      <c r="Y281">
        <v>0</v>
      </c>
      <c r="Z281">
        <v>0</v>
      </c>
    </row>
    <row r="282" spans="2:26" x14ac:dyDescent="0.3">
      <c r="B282" t="s">
        <v>2831</v>
      </c>
      <c r="C282" t="s">
        <v>2831</v>
      </c>
      <c r="D282" t="s">
        <v>8810</v>
      </c>
      <c r="E282" t="s">
        <v>238</v>
      </c>
      <c r="F282">
        <v>2019</v>
      </c>
      <c r="G282" t="s">
        <v>2409</v>
      </c>
      <c r="H282" t="s">
        <v>19239</v>
      </c>
      <c r="I282" s="80">
        <v>44975</v>
      </c>
      <c r="J282" t="s">
        <v>571</v>
      </c>
      <c r="K282" t="s">
        <v>19240</v>
      </c>
      <c r="L282" s="81" t="s">
        <v>19241</v>
      </c>
      <c r="M282" t="s">
        <v>19242</v>
      </c>
      <c r="N282" t="s">
        <v>19243</v>
      </c>
      <c r="O282" t="s">
        <v>18134</v>
      </c>
      <c r="P282" t="s">
        <v>17777</v>
      </c>
      <c r="Q282" t="s">
        <v>17700</v>
      </c>
      <c r="R282" t="s">
        <v>572</v>
      </c>
      <c r="T282" t="s">
        <v>19243</v>
      </c>
      <c r="U282" t="s">
        <v>18134</v>
      </c>
      <c r="V282" t="s">
        <v>17777</v>
      </c>
      <c r="W282" t="s">
        <v>586</v>
      </c>
      <c r="X282" t="s">
        <v>573</v>
      </c>
      <c r="Y282">
        <v>0</v>
      </c>
      <c r="Z282">
        <v>0</v>
      </c>
    </row>
    <row r="283" spans="2:26" x14ac:dyDescent="0.3">
      <c r="B283" t="s">
        <v>2831</v>
      </c>
      <c r="C283" t="s">
        <v>2831</v>
      </c>
      <c r="D283" t="s">
        <v>10212</v>
      </c>
      <c r="E283" t="s">
        <v>249</v>
      </c>
      <c r="F283">
        <v>2021</v>
      </c>
      <c r="G283" t="s">
        <v>2417</v>
      </c>
      <c r="H283" t="s">
        <v>19244</v>
      </c>
      <c r="I283" s="80">
        <v>44965</v>
      </c>
      <c r="J283" t="s">
        <v>571</v>
      </c>
      <c r="K283" t="s">
        <v>19245</v>
      </c>
      <c r="L283" s="81" t="s">
        <v>17822</v>
      </c>
      <c r="M283" t="s">
        <v>19246</v>
      </c>
      <c r="N283" t="s">
        <v>19247</v>
      </c>
      <c r="O283" t="s">
        <v>19248</v>
      </c>
      <c r="P283" t="s">
        <v>2795</v>
      </c>
      <c r="Q283" t="s">
        <v>17700</v>
      </c>
      <c r="R283" t="s">
        <v>572</v>
      </c>
      <c r="S283" t="s">
        <v>19249</v>
      </c>
      <c r="T283" t="s">
        <v>19250</v>
      </c>
      <c r="U283" t="s">
        <v>19248</v>
      </c>
      <c r="V283" t="s">
        <v>2795</v>
      </c>
      <c r="W283" t="s">
        <v>586</v>
      </c>
      <c r="X283" t="s">
        <v>574</v>
      </c>
      <c r="Y283">
        <v>0</v>
      </c>
      <c r="Z283">
        <v>0</v>
      </c>
    </row>
    <row r="284" spans="2:26" x14ac:dyDescent="0.3">
      <c r="B284" t="s">
        <v>2831</v>
      </c>
      <c r="C284" t="s">
        <v>2831</v>
      </c>
      <c r="D284" t="s">
        <v>9440</v>
      </c>
      <c r="E284" t="s">
        <v>249</v>
      </c>
      <c r="F284">
        <v>2020</v>
      </c>
      <c r="G284" t="s">
        <v>2397</v>
      </c>
      <c r="H284" t="s">
        <v>19251</v>
      </c>
      <c r="I284" s="80">
        <v>44984</v>
      </c>
      <c r="J284" t="s">
        <v>571</v>
      </c>
      <c r="K284" t="s">
        <v>19252</v>
      </c>
      <c r="L284" s="81" t="s">
        <v>19253</v>
      </c>
      <c r="M284" t="s">
        <v>18040</v>
      </c>
      <c r="N284" t="s">
        <v>18041</v>
      </c>
      <c r="O284" t="s">
        <v>17848</v>
      </c>
      <c r="P284" t="s">
        <v>17777</v>
      </c>
      <c r="Q284" t="s">
        <v>17700</v>
      </c>
      <c r="R284" t="s">
        <v>572</v>
      </c>
      <c r="U284" t="s">
        <v>17848</v>
      </c>
      <c r="V284" t="s">
        <v>17777</v>
      </c>
      <c r="W284" t="s">
        <v>586</v>
      </c>
      <c r="X284" t="s">
        <v>578</v>
      </c>
      <c r="Y284">
        <v>0</v>
      </c>
      <c r="Z284">
        <v>0</v>
      </c>
    </row>
    <row r="285" spans="2:26" x14ac:dyDescent="0.3">
      <c r="B285" t="s">
        <v>2831</v>
      </c>
      <c r="C285" t="s">
        <v>2831</v>
      </c>
      <c r="D285" t="s">
        <v>7790</v>
      </c>
      <c r="E285" t="s">
        <v>249</v>
      </c>
      <c r="F285">
        <v>2021</v>
      </c>
      <c r="G285" t="s">
        <v>2412</v>
      </c>
      <c r="H285" t="s">
        <v>19254</v>
      </c>
      <c r="I285" s="80">
        <v>44967</v>
      </c>
      <c r="J285" t="s">
        <v>571</v>
      </c>
      <c r="K285" t="s">
        <v>19255</v>
      </c>
      <c r="L285" s="81" t="s">
        <v>18153</v>
      </c>
      <c r="M285" t="s">
        <v>19256</v>
      </c>
      <c r="N285" t="s">
        <v>19257</v>
      </c>
      <c r="O285" t="s">
        <v>19258</v>
      </c>
      <c r="P285" t="s">
        <v>2793</v>
      </c>
      <c r="Q285" t="s">
        <v>18083</v>
      </c>
      <c r="R285" t="s">
        <v>572</v>
      </c>
      <c r="T285" t="s">
        <v>19259</v>
      </c>
      <c r="U285" t="s">
        <v>19258</v>
      </c>
      <c r="V285" t="s">
        <v>2781</v>
      </c>
      <c r="W285" t="s">
        <v>2781</v>
      </c>
      <c r="X285" t="s">
        <v>573</v>
      </c>
      <c r="Y285">
        <v>0</v>
      </c>
      <c r="Z285">
        <v>0</v>
      </c>
    </row>
    <row r="286" spans="2:26" x14ac:dyDescent="0.3">
      <c r="B286" t="s">
        <v>2831</v>
      </c>
      <c r="C286" t="s">
        <v>2831</v>
      </c>
      <c r="D286" t="s">
        <v>10459</v>
      </c>
      <c r="E286" t="s">
        <v>238</v>
      </c>
      <c r="F286">
        <v>2021</v>
      </c>
      <c r="G286" t="s">
        <v>2411</v>
      </c>
      <c r="H286" t="s">
        <v>19260</v>
      </c>
      <c r="I286" s="80">
        <v>44964</v>
      </c>
      <c r="J286" t="s">
        <v>571</v>
      </c>
      <c r="K286" t="s">
        <v>19261</v>
      </c>
      <c r="L286" s="81" t="s">
        <v>17951</v>
      </c>
      <c r="M286" t="s">
        <v>19262</v>
      </c>
      <c r="N286" t="s">
        <v>19263</v>
      </c>
      <c r="O286" t="s">
        <v>18452</v>
      </c>
      <c r="P286" t="s">
        <v>17699</v>
      </c>
      <c r="Q286" t="s">
        <v>17700</v>
      </c>
      <c r="R286" t="s">
        <v>572</v>
      </c>
      <c r="T286" t="s">
        <v>18419</v>
      </c>
      <c r="U286" t="s">
        <v>18452</v>
      </c>
      <c r="V286" t="s">
        <v>17699</v>
      </c>
      <c r="W286" t="s">
        <v>586</v>
      </c>
      <c r="X286" t="s">
        <v>573</v>
      </c>
      <c r="Y286">
        <v>0</v>
      </c>
      <c r="Z286">
        <v>0</v>
      </c>
    </row>
    <row r="287" spans="2:26" x14ac:dyDescent="0.3">
      <c r="B287" t="s">
        <v>2831</v>
      </c>
      <c r="C287" t="s">
        <v>2831</v>
      </c>
      <c r="D287" t="s">
        <v>8299</v>
      </c>
      <c r="E287" t="s">
        <v>238</v>
      </c>
      <c r="F287">
        <v>2022</v>
      </c>
      <c r="G287" t="s">
        <v>2417</v>
      </c>
      <c r="H287" t="s">
        <v>19264</v>
      </c>
      <c r="I287" s="80">
        <v>44971</v>
      </c>
      <c r="J287" t="s">
        <v>571</v>
      </c>
      <c r="K287" t="s">
        <v>19265</v>
      </c>
      <c r="L287" s="81" t="s">
        <v>17822</v>
      </c>
      <c r="M287" t="s">
        <v>19266</v>
      </c>
      <c r="N287" t="s">
        <v>19267</v>
      </c>
      <c r="O287" t="s">
        <v>18103</v>
      </c>
      <c r="P287" t="s">
        <v>17699</v>
      </c>
      <c r="Q287" t="s">
        <v>17700</v>
      </c>
      <c r="R287" t="s">
        <v>572</v>
      </c>
      <c r="S287" t="s">
        <v>19268</v>
      </c>
      <c r="T287" t="s">
        <v>19269</v>
      </c>
      <c r="U287" t="s">
        <v>18103</v>
      </c>
      <c r="V287" t="s">
        <v>17699</v>
      </c>
      <c r="W287" t="s">
        <v>586</v>
      </c>
      <c r="X287" t="s">
        <v>574</v>
      </c>
      <c r="Y287">
        <v>0</v>
      </c>
      <c r="Z287">
        <v>0</v>
      </c>
    </row>
    <row r="288" spans="2:26" x14ac:dyDescent="0.3">
      <c r="B288" t="s">
        <v>2831</v>
      </c>
      <c r="C288" t="s">
        <v>2831</v>
      </c>
      <c r="D288" t="s">
        <v>7824</v>
      </c>
      <c r="E288" t="s">
        <v>238</v>
      </c>
      <c r="F288">
        <v>2021</v>
      </c>
      <c r="G288" t="s">
        <v>2411</v>
      </c>
      <c r="H288" t="s">
        <v>19270</v>
      </c>
      <c r="I288" s="80">
        <v>44982</v>
      </c>
      <c r="J288" t="s">
        <v>571</v>
      </c>
      <c r="K288" t="s">
        <v>19271</v>
      </c>
      <c r="L288" s="81" t="s">
        <v>17822</v>
      </c>
      <c r="M288" t="s">
        <v>19272</v>
      </c>
      <c r="N288" t="s">
        <v>19273</v>
      </c>
      <c r="O288" t="s">
        <v>18012</v>
      </c>
      <c r="P288" t="s">
        <v>17699</v>
      </c>
      <c r="Q288" t="s">
        <v>17700</v>
      </c>
      <c r="R288" t="s">
        <v>572</v>
      </c>
      <c r="T288" t="s">
        <v>19274</v>
      </c>
      <c r="U288" t="s">
        <v>18012</v>
      </c>
      <c r="V288" t="s">
        <v>17699</v>
      </c>
      <c r="W288" t="s">
        <v>586</v>
      </c>
      <c r="X288" t="s">
        <v>578</v>
      </c>
      <c r="Y288">
        <v>0</v>
      </c>
      <c r="Z288">
        <v>0</v>
      </c>
    </row>
    <row r="289" spans="2:26" x14ac:dyDescent="0.3">
      <c r="B289" t="s">
        <v>2831</v>
      </c>
      <c r="C289" t="s">
        <v>2831</v>
      </c>
      <c r="D289" t="s">
        <v>8713</v>
      </c>
      <c r="E289" t="s">
        <v>249</v>
      </c>
      <c r="F289">
        <v>2020</v>
      </c>
      <c r="G289" t="s">
        <v>2400</v>
      </c>
      <c r="H289" t="s">
        <v>19275</v>
      </c>
      <c r="I289" s="80">
        <v>44984</v>
      </c>
      <c r="J289" t="s">
        <v>571</v>
      </c>
      <c r="K289" t="s">
        <v>19276</v>
      </c>
      <c r="L289" s="81" t="s">
        <v>19277</v>
      </c>
      <c r="M289" t="s">
        <v>19278</v>
      </c>
      <c r="N289" t="s">
        <v>19279</v>
      </c>
      <c r="O289" t="s">
        <v>19280</v>
      </c>
      <c r="P289" t="s">
        <v>19281</v>
      </c>
      <c r="Q289" t="s">
        <v>17700</v>
      </c>
      <c r="R289" t="s">
        <v>572</v>
      </c>
      <c r="X289" t="s">
        <v>575</v>
      </c>
      <c r="Y289">
        <v>0</v>
      </c>
      <c r="Z289">
        <v>0</v>
      </c>
    </row>
    <row r="290" spans="2:26" x14ac:dyDescent="0.3">
      <c r="B290" t="s">
        <v>2831</v>
      </c>
      <c r="C290" t="s">
        <v>2831</v>
      </c>
      <c r="D290" t="s">
        <v>9889</v>
      </c>
      <c r="E290" t="s">
        <v>249</v>
      </c>
      <c r="F290">
        <v>2019</v>
      </c>
      <c r="G290" t="s">
        <v>17908</v>
      </c>
      <c r="H290" t="s">
        <v>19282</v>
      </c>
      <c r="I290" s="80">
        <v>44970</v>
      </c>
      <c r="J290" t="s">
        <v>571</v>
      </c>
      <c r="K290" t="s">
        <v>19283</v>
      </c>
      <c r="L290" s="81" t="s">
        <v>19284</v>
      </c>
      <c r="M290" t="s">
        <v>19285</v>
      </c>
      <c r="N290" t="s">
        <v>18383</v>
      </c>
      <c r="O290" t="s">
        <v>17717</v>
      </c>
      <c r="P290" t="s">
        <v>17699</v>
      </c>
      <c r="Q290" t="s">
        <v>17700</v>
      </c>
      <c r="R290" t="s">
        <v>572</v>
      </c>
      <c r="T290" t="s">
        <v>18385</v>
      </c>
      <c r="U290" t="s">
        <v>17717</v>
      </c>
      <c r="V290" t="s">
        <v>17699</v>
      </c>
      <c r="W290" t="s">
        <v>586</v>
      </c>
      <c r="X290" t="s">
        <v>573</v>
      </c>
      <c r="Y290">
        <v>0</v>
      </c>
      <c r="Z290">
        <v>0</v>
      </c>
    </row>
    <row r="291" spans="2:26" x14ac:dyDescent="0.3">
      <c r="B291" t="s">
        <v>2831</v>
      </c>
      <c r="C291" t="s">
        <v>2831</v>
      </c>
      <c r="D291" t="s">
        <v>10204</v>
      </c>
      <c r="E291" t="s">
        <v>249</v>
      </c>
      <c r="F291">
        <v>2022</v>
      </c>
      <c r="G291" t="s">
        <v>2417</v>
      </c>
      <c r="H291" t="s">
        <v>19215</v>
      </c>
      <c r="I291" s="80">
        <v>44973</v>
      </c>
      <c r="J291" t="s">
        <v>571</v>
      </c>
      <c r="K291" t="s">
        <v>19216</v>
      </c>
      <c r="L291" s="81" t="s">
        <v>17911</v>
      </c>
      <c r="M291" t="s">
        <v>19217</v>
      </c>
      <c r="N291" t="s">
        <v>19218</v>
      </c>
      <c r="O291" t="s">
        <v>18117</v>
      </c>
      <c r="P291" t="s">
        <v>17699</v>
      </c>
      <c r="Q291" t="s">
        <v>17700</v>
      </c>
      <c r="R291" t="s">
        <v>572</v>
      </c>
      <c r="U291" t="s">
        <v>18117</v>
      </c>
      <c r="V291" t="s">
        <v>17699</v>
      </c>
      <c r="W291" t="s">
        <v>586</v>
      </c>
      <c r="X291" t="s">
        <v>578</v>
      </c>
      <c r="Y291">
        <v>0</v>
      </c>
      <c r="Z291">
        <v>0</v>
      </c>
    </row>
    <row r="292" spans="2:26" x14ac:dyDescent="0.3">
      <c r="B292" t="s">
        <v>2831</v>
      </c>
      <c r="C292" t="s">
        <v>2831</v>
      </c>
      <c r="D292" t="s">
        <v>6046</v>
      </c>
      <c r="E292" t="s">
        <v>238</v>
      </c>
      <c r="F292">
        <v>2016</v>
      </c>
      <c r="G292" t="s">
        <v>2418</v>
      </c>
      <c r="H292" t="s">
        <v>19286</v>
      </c>
      <c r="I292" s="80">
        <v>44973</v>
      </c>
      <c r="J292" t="s">
        <v>571</v>
      </c>
      <c r="K292" t="s">
        <v>19287</v>
      </c>
      <c r="L292" s="81" t="s">
        <v>17964</v>
      </c>
      <c r="M292" t="s">
        <v>18723</v>
      </c>
      <c r="N292" t="s">
        <v>17788</v>
      </c>
      <c r="O292" t="s">
        <v>17818</v>
      </c>
      <c r="P292" t="s">
        <v>17710</v>
      </c>
      <c r="Q292" t="s">
        <v>17700</v>
      </c>
      <c r="R292" t="s">
        <v>572</v>
      </c>
      <c r="S292" t="s">
        <v>19288</v>
      </c>
      <c r="T292" t="s">
        <v>17819</v>
      </c>
      <c r="U292" t="s">
        <v>17818</v>
      </c>
      <c r="V292" t="s">
        <v>17710</v>
      </c>
      <c r="W292" t="s">
        <v>586</v>
      </c>
      <c r="X292" t="s">
        <v>574</v>
      </c>
      <c r="Y292">
        <v>0</v>
      </c>
      <c r="Z292">
        <v>0</v>
      </c>
    </row>
    <row r="293" spans="2:26" x14ac:dyDescent="0.3">
      <c r="B293" t="s">
        <v>2831</v>
      </c>
      <c r="C293" t="s">
        <v>2831</v>
      </c>
      <c r="D293" t="s">
        <v>6283</v>
      </c>
      <c r="E293" t="s">
        <v>238</v>
      </c>
      <c r="F293">
        <v>2018</v>
      </c>
      <c r="G293" t="s">
        <v>2419</v>
      </c>
      <c r="H293" t="s">
        <v>19289</v>
      </c>
      <c r="I293" s="80">
        <v>44972</v>
      </c>
      <c r="J293" t="s">
        <v>571</v>
      </c>
      <c r="K293" t="s">
        <v>19290</v>
      </c>
      <c r="L293" s="81" t="s">
        <v>19291</v>
      </c>
      <c r="M293" t="s">
        <v>19292</v>
      </c>
      <c r="N293" t="s">
        <v>19293</v>
      </c>
      <c r="O293" t="s">
        <v>19294</v>
      </c>
      <c r="P293" t="s">
        <v>17699</v>
      </c>
      <c r="Q293" t="s">
        <v>17700</v>
      </c>
      <c r="R293" t="s">
        <v>572</v>
      </c>
      <c r="T293" t="s">
        <v>19295</v>
      </c>
      <c r="U293" t="s">
        <v>19294</v>
      </c>
      <c r="V293" t="s">
        <v>17699</v>
      </c>
      <c r="W293" t="s">
        <v>586</v>
      </c>
      <c r="X293" t="s">
        <v>573</v>
      </c>
      <c r="Y293">
        <v>0</v>
      </c>
      <c r="Z293">
        <v>0</v>
      </c>
    </row>
    <row r="294" spans="2:26" x14ac:dyDescent="0.3">
      <c r="B294" t="s">
        <v>2831</v>
      </c>
      <c r="C294" t="s">
        <v>2831</v>
      </c>
      <c r="D294" t="s">
        <v>6313</v>
      </c>
      <c r="E294" t="s">
        <v>238</v>
      </c>
      <c r="F294">
        <v>2017</v>
      </c>
      <c r="G294" t="s">
        <v>2413</v>
      </c>
      <c r="H294" t="s">
        <v>19296</v>
      </c>
      <c r="I294" s="80">
        <v>44966</v>
      </c>
      <c r="J294" t="s">
        <v>571</v>
      </c>
      <c r="K294" t="s">
        <v>19297</v>
      </c>
      <c r="L294" s="81" t="s">
        <v>19298</v>
      </c>
      <c r="M294" t="s">
        <v>19299</v>
      </c>
      <c r="N294" t="s">
        <v>19300</v>
      </c>
      <c r="O294" t="s">
        <v>17698</v>
      </c>
      <c r="P294" t="s">
        <v>17699</v>
      </c>
      <c r="Q294" t="s">
        <v>17700</v>
      </c>
      <c r="R294" t="s">
        <v>572</v>
      </c>
      <c r="S294" t="s">
        <v>19301</v>
      </c>
      <c r="T294" t="s">
        <v>19101</v>
      </c>
      <c r="U294" t="s">
        <v>17698</v>
      </c>
      <c r="V294" t="s">
        <v>17699</v>
      </c>
      <c r="W294" t="s">
        <v>586</v>
      </c>
      <c r="X294" t="s">
        <v>574</v>
      </c>
      <c r="Y294">
        <v>0</v>
      </c>
      <c r="Z294">
        <v>0</v>
      </c>
    </row>
    <row r="295" spans="2:26" x14ac:dyDescent="0.3">
      <c r="B295" t="s">
        <v>2831</v>
      </c>
      <c r="C295" t="s">
        <v>2831</v>
      </c>
      <c r="D295" t="s">
        <v>6714</v>
      </c>
      <c r="E295" t="s">
        <v>238</v>
      </c>
      <c r="F295">
        <v>2022</v>
      </c>
      <c r="G295" t="s">
        <v>2420</v>
      </c>
      <c r="H295" t="s">
        <v>19302</v>
      </c>
      <c r="I295" s="80">
        <v>44968</v>
      </c>
      <c r="J295" t="s">
        <v>571</v>
      </c>
      <c r="K295" t="s">
        <v>19303</v>
      </c>
      <c r="L295" s="81" t="s">
        <v>17810</v>
      </c>
      <c r="M295" t="s">
        <v>2534</v>
      </c>
      <c r="N295" t="s">
        <v>17788</v>
      </c>
      <c r="O295" t="s">
        <v>17789</v>
      </c>
      <c r="P295" t="s">
        <v>17790</v>
      </c>
      <c r="Q295" t="s">
        <v>17700</v>
      </c>
      <c r="R295" t="s">
        <v>572</v>
      </c>
      <c r="S295" t="s">
        <v>19304</v>
      </c>
      <c r="T295" t="s">
        <v>17792</v>
      </c>
      <c r="U295" t="s">
        <v>17789</v>
      </c>
      <c r="V295" t="s">
        <v>17790</v>
      </c>
      <c r="W295" t="s">
        <v>586</v>
      </c>
      <c r="X295" t="s">
        <v>576</v>
      </c>
      <c r="Y295">
        <v>0</v>
      </c>
      <c r="Z295">
        <v>0</v>
      </c>
    </row>
    <row r="296" spans="2:26" x14ac:dyDescent="0.3">
      <c r="B296" t="s">
        <v>2831</v>
      </c>
      <c r="C296" t="s">
        <v>2831</v>
      </c>
      <c r="D296" t="s">
        <v>9444</v>
      </c>
      <c r="E296" t="s">
        <v>238</v>
      </c>
      <c r="F296">
        <v>2020</v>
      </c>
      <c r="G296" t="s">
        <v>2410</v>
      </c>
      <c r="H296" t="s">
        <v>19305</v>
      </c>
      <c r="I296" s="80">
        <v>44968</v>
      </c>
      <c r="J296" t="s">
        <v>571</v>
      </c>
      <c r="K296" t="s">
        <v>19306</v>
      </c>
      <c r="L296" s="81" t="s">
        <v>17810</v>
      </c>
      <c r="M296" t="s">
        <v>19307</v>
      </c>
      <c r="N296" t="s">
        <v>19308</v>
      </c>
      <c r="O296" t="s">
        <v>18452</v>
      </c>
      <c r="P296" t="s">
        <v>17699</v>
      </c>
      <c r="Q296" t="s">
        <v>17700</v>
      </c>
      <c r="R296" t="s">
        <v>572</v>
      </c>
      <c r="S296" t="s">
        <v>19309</v>
      </c>
      <c r="T296" t="s">
        <v>19099</v>
      </c>
      <c r="U296" t="s">
        <v>18452</v>
      </c>
      <c r="V296" t="s">
        <v>17699</v>
      </c>
      <c r="W296" t="s">
        <v>586</v>
      </c>
      <c r="X296" t="s">
        <v>574</v>
      </c>
      <c r="Y296">
        <v>0</v>
      </c>
      <c r="Z296">
        <v>0</v>
      </c>
    </row>
    <row r="297" spans="2:26" x14ac:dyDescent="0.3">
      <c r="B297" t="s">
        <v>2831</v>
      </c>
      <c r="C297" t="s">
        <v>2831</v>
      </c>
      <c r="D297" t="s">
        <v>7354</v>
      </c>
      <c r="E297" t="s">
        <v>238</v>
      </c>
      <c r="F297">
        <v>2020</v>
      </c>
      <c r="G297" t="s">
        <v>2418</v>
      </c>
      <c r="H297" t="s">
        <v>19310</v>
      </c>
      <c r="I297" s="80">
        <v>44972</v>
      </c>
      <c r="J297" t="s">
        <v>571</v>
      </c>
      <c r="K297" t="s">
        <v>19311</v>
      </c>
      <c r="L297" s="81" t="s">
        <v>17964</v>
      </c>
      <c r="M297" t="s">
        <v>19312</v>
      </c>
      <c r="N297" t="s">
        <v>18832</v>
      </c>
      <c r="O297" t="s">
        <v>18337</v>
      </c>
      <c r="P297" t="s">
        <v>17699</v>
      </c>
      <c r="Q297" t="s">
        <v>17700</v>
      </c>
      <c r="R297" t="s">
        <v>572</v>
      </c>
      <c r="T297" t="s">
        <v>18339</v>
      </c>
      <c r="U297" t="s">
        <v>18337</v>
      </c>
      <c r="V297" t="s">
        <v>17699</v>
      </c>
      <c r="W297" t="s">
        <v>586</v>
      </c>
      <c r="X297" t="s">
        <v>573</v>
      </c>
      <c r="Y297">
        <v>0</v>
      </c>
      <c r="Z297">
        <v>0</v>
      </c>
    </row>
    <row r="298" spans="2:26" x14ac:dyDescent="0.3">
      <c r="B298" t="s">
        <v>2831</v>
      </c>
      <c r="C298" t="s">
        <v>2831</v>
      </c>
      <c r="D298" t="s">
        <v>8221</v>
      </c>
      <c r="E298" t="s">
        <v>238</v>
      </c>
      <c r="F298">
        <v>2020</v>
      </c>
      <c r="G298" t="s">
        <v>2405</v>
      </c>
      <c r="H298" t="s">
        <v>19313</v>
      </c>
      <c r="I298" s="80">
        <v>44982</v>
      </c>
      <c r="J298" t="s">
        <v>571</v>
      </c>
      <c r="K298" t="s">
        <v>19314</v>
      </c>
      <c r="L298" s="81" t="s">
        <v>17886</v>
      </c>
      <c r="M298" t="s">
        <v>19315</v>
      </c>
      <c r="N298" t="s">
        <v>19316</v>
      </c>
      <c r="O298" t="s">
        <v>19317</v>
      </c>
      <c r="P298" t="s">
        <v>17777</v>
      </c>
      <c r="Q298" t="s">
        <v>17700</v>
      </c>
      <c r="R298" t="s">
        <v>572</v>
      </c>
      <c r="V298" t="s">
        <v>17777</v>
      </c>
      <c r="W298" t="s">
        <v>586</v>
      </c>
      <c r="X298" t="s">
        <v>575</v>
      </c>
      <c r="Y298">
        <v>0</v>
      </c>
      <c r="Z298">
        <v>0</v>
      </c>
    </row>
    <row r="299" spans="2:26" x14ac:dyDescent="0.3">
      <c r="B299" t="s">
        <v>2831</v>
      </c>
      <c r="C299" t="s">
        <v>2831</v>
      </c>
      <c r="D299" t="s">
        <v>10136</v>
      </c>
      <c r="E299" t="s">
        <v>249</v>
      </c>
      <c r="F299">
        <v>2022</v>
      </c>
      <c r="G299" t="s">
        <v>2395</v>
      </c>
      <c r="H299" t="s">
        <v>19318</v>
      </c>
      <c r="I299" s="80">
        <v>44968</v>
      </c>
      <c r="J299" t="s">
        <v>571</v>
      </c>
      <c r="K299" t="s">
        <v>19319</v>
      </c>
      <c r="L299" s="81" t="s">
        <v>17822</v>
      </c>
      <c r="M299" t="s">
        <v>19320</v>
      </c>
      <c r="N299" t="s">
        <v>19321</v>
      </c>
      <c r="O299" t="s">
        <v>19322</v>
      </c>
      <c r="P299" t="s">
        <v>2783</v>
      </c>
      <c r="Q299" t="s">
        <v>19323</v>
      </c>
      <c r="R299" t="s">
        <v>572</v>
      </c>
      <c r="T299" t="s">
        <v>19324</v>
      </c>
      <c r="U299" t="s">
        <v>19322</v>
      </c>
      <c r="V299" t="s">
        <v>2783</v>
      </c>
      <c r="W299" t="s">
        <v>589</v>
      </c>
      <c r="X299" t="s">
        <v>579</v>
      </c>
      <c r="Y299">
        <v>0</v>
      </c>
      <c r="Z299">
        <v>0</v>
      </c>
    </row>
    <row r="300" spans="2:26" x14ac:dyDescent="0.3">
      <c r="B300" t="s">
        <v>2831</v>
      </c>
      <c r="C300" t="s">
        <v>2831</v>
      </c>
      <c r="D300" t="s">
        <v>7620</v>
      </c>
      <c r="E300" t="s">
        <v>238</v>
      </c>
      <c r="F300">
        <v>2015</v>
      </c>
      <c r="G300" t="s">
        <v>2397</v>
      </c>
      <c r="H300" t="s">
        <v>19325</v>
      </c>
      <c r="I300" s="80">
        <v>44979</v>
      </c>
      <c r="J300" t="s">
        <v>571</v>
      </c>
      <c r="K300" t="s">
        <v>19326</v>
      </c>
      <c r="L300" s="81" t="s">
        <v>19327</v>
      </c>
      <c r="M300" t="s">
        <v>19328</v>
      </c>
      <c r="N300" t="s">
        <v>19329</v>
      </c>
      <c r="O300" t="s">
        <v>19048</v>
      </c>
      <c r="P300" t="s">
        <v>18323</v>
      </c>
      <c r="Q300" t="s">
        <v>17700</v>
      </c>
      <c r="R300" t="s">
        <v>572</v>
      </c>
      <c r="U300" t="s">
        <v>19048</v>
      </c>
      <c r="V300" t="s">
        <v>17798</v>
      </c>
      <c r="W300" t="s">
        <v>586</v>
      </c>
      <c r="X300" t="s">
        <v>573</v>
      </c>
      <c r="Y300">
        <v>0</v>
      </c>
      <c r="Z300">
        <v>0</v>
      </c>
    </row>
    <row r="301" spans="2:26" x14ac:dyDescent="0.3">
      <c r="B301" t="s">
        <v>2831</v>
      </c>
      <c r="C301" t="s">
        <v>2831</v>
      </c>
      <c r="D301" t="s">
        <v>8031</v>
      </c>
      <c r="E301" t="s">
        <v>238</v>
      </c>
      <c r="F301">
        <v>2019</v>
      </c>
      <c r="G301" t="s">
        <v>2404</v>
      </c>
      <c r="H301" t="s">
        <v>19330</v>
      </c>
      <c r="I301" s="80">
        <v>44965</v>
      </c>
      <c r="J301" t="s">
        <v>571</v>
      </c>
      <c r="K301" t="s">
        <v>19331</v>
      </c>
      <c r="L301" s="81" t="s">
        <v>19332</v>
      </c>
      <c r="M301" t="s">
        <v>17781</v>
      </c>
      <c r="N301" t="s">
        <v>17782</v>
      </c>
      <c r="O301" t="s">
        <v>17776</v>
      </c>
      <c r="P301" t="s">
        <v>17777</v>
      </c>
      <c r="Q301" t="s">
        <v>17700</v>
      </c>
      <c r="R301" t="s">
        <v>572</v>
      </c>
      <c r="T301" t="s">
        <v>17783</v>
      </c>
      <c r="U301" t="s">
        <v>17776</v>
      </c>
      <c r="V301" t="s">
        <v>17777</v>
      </c>
      <c r="W301" t="s">
        <v>586</v>
      </c>
      <c r="X301" t="s">
        <v>573</v>
      </c>
      <c r="Y301">
        <v>0</v>
      </c>
      <c r="Z301">
        <v>0</v>
      </c>
    </row>
    <row r="302" spans="2:26" x14ac:dyDescent="0.3">
      <c r="B302" t="s">
        <v>2831</v>
      </c>
      <c r="C302" t="s">
        <v>2831</v>
      </c>
      <c r="D302" t="s">
        <v>6101</v>
      </c>
      <c r="E302" t="s">
        <v>238</v>
      </c>
      <c r="F302">
        <v>2021</v>
      </c>
      <c r="G302" t="s">
        <v>2418</v>
      </c>
      <c r="H302" t="s">
        <v>19333</v>
      </c>
      <c r="I302" s="80">
        <v>44985</v>
      </c>
      <c r="J302" t="s">
        <v>571</v>
      </c>
      <c r="K302" t="s">
        <v>19334</v>
      </c>
      <c r="L302" s="81" t="s">
        <v>17822</v>
      </c>
      <c r="M302" t="s">
        <v>19335</v>
      </c>
      <c r="N302" t="s">
        <v>19336</v>
      </c>
      <c r="O302" t="s">
        <v>17805</v>
      </c>
      <c r="P302" t="s">
        <v>17699</v>
      </c>
      <c r="Q302" t="s">
        <v>17700</v>
      </c>
      <c r="R302" t="s">
        <v>572</v>
      </c>
      <c r="S302" t="s">
        <v>19337</v>
      </c>
      <c r="T302" t="s">
        <v>19338</v>
      </c>
      <c r="U302" t="s">
        <v>17805</v>
      </c>
      <c r="V302" t="s">
        <v>17699</v>
      </c>
      <c r="W302" t="s">
        <v>586</v>
      </c>
      <c r="X302" t="s">
        <v>574</v>
      </c>
      <c r="Y302">
        <v>0</v>
      </c>
      <c r="Z302">
        <v>0</v>
      </c>
    </row>
    <row r="303" spans="2:26" x14ac:dyDescent="0.3">
      <c r="B303" t="s">
        <v>2831</v>
      </c>
      <c r="C303" t="s">
        <v>2831</v>
      </c>
      <c r="D303" t="s">
        <v>5601</v>
      </c>
      <c r="E303" t="s">
        <v>238</v>
      </c>
      <c r="F303">
        <v>2017</v>
      </c>
      <c r="G303" t="s">
        <v>2401</v>
      </c>
      <c r="H303" t="s">
        <v>19339</v>
      </c>
      <c r="I303" s="80">
        <v>44964</v>
      </c>
      <c r="J303" t="s">
        <v>571</v>
      </c>
      <c r="K303" t="s">
        <v>19340</v>
      </c>
      <c r="L303" s="81" t="s">
        <v>19341</v>
      </c>
      <c r="M303" t="s">
        <v>19342</v>
      </c>
      <c r="N303" t="s">
        <v>19343</v>
      </c>
      <c r="O303" t="s">
        <v>19344</v>
      </c>
      <c r="P303" t="s">
        <v>18471</v>
      </c>
      <c r="Q303" t="s">
        <v>17700</v>
      </c>
      <c r="R303" t="s">
        <v>572</v>
      </c>
      <c r="U303" t="s">
        <v>19344</v>
      </c>
      <c r="V303" t="s">
        <v>18098</v>
      </c>
      <c r="W303" t="s">
        <v>586</v>
      </c>
      <c r="X303" t="s">
        <v>573</v>
      </c>
      <c r="Y303">
        <v>0</v>
      </c>
      <c r="Z303">
        <v>0</v>
      </c>
    </row>
    <row r="304" spans="2:26" x14ac:dyDescent="0.3">
      <c r="B304" t="s">
        <v>2831</v>
      </c>
      <c r="C304" t="s">
        <v>2831</v>
      </c>
      <c r="D304" t="s">
        <v>8033</v>
      </c>
      <c r="E304" t="s">
        <v>238</v>
      </c>
      <c r="F304">
        <v>2019</v>
      </c>
      <c r="G304" t="s">
        <v>2409</v>
      </c>
      <c r="H304" t="s">
        <v>19345</v>
      </c>
      <c r="I304" s="80">
        <v>44985</v>
      </c>
      <c r="J304" t="s">
        <v>571</v>
      </c>
      <c r="K304" t="s">
        <v>19346</v>
      </c>
      <c r="L304" s="81" t="s">
        <v>19347</v>
      </c>
      <c r="M304" t="s">
        <v>18626</v>
      </c>
      <c r="N304" t="s">
        <v>18383</v>
      </c>
      <c r="O304" t="s">
        <v>17717</v>
      </c>
      <c r="P304" t="s">
        <v>17699</v>
      </c>
      <c r="Q304" t="s">
        <v>17700</v>
      </c>
      <c r="R304" t="s">
        <v>572</v>
      </c>
      <c r="T304" t="s">
        <v>18385</v>
      </c>
      <c r="U304" t="s">
        <v>17717</v>
      </c>
      <c r="V304" t="s">
        <v>17699</v>
      </c>
      <c r="W304" t="s">
        <v>586</v>
      </c>
      <c r="X304" t="s">
        <v>573</v>
      </c>
      <c r="Y304">
        <v>0</v>
      </c>
      <c r="Z304">
        <v>0</v>
      </c>
    </row>
    <row r="305" spans="2:26" x14ac:dyDescent="0.3">
      <c r="B305" t="s">
        <v>2831</v>
      </c>
      <c r="C305" t="s">
        <v>2831</v>
      </c>
      <c r="D305" t="s">
        <v>8490</v>
      </c>
      <c r="E305" t="s">
        <v>238</v>
      </c>
      <c r="F305">
        <v>2019</v>
      </c>
      <c r="G305" t="s">
        <v>2414</v>
      </c>
      <c r="H305" t="s">
        <v>19348</v>
      </c>
      <c r="I305" s="80">
        <v>44960</v>
      </c>
      <c r="J305" t="s">
        <v>571</v>
      </c>
      <c r="K305" t="s">
        <v>19349</v>
      </c>
      <c r="L305" s="81" t="s">
        <v>19350</v>
      </c>
      <c r="M305" t="s">
        <v>18309</v>
      </c>
      <c r="N305" t="s">
        <v>18310</v>
      </c>
      <c r="O305" t="s">
        <v>17698</v>
      </c>
      <c r="P305" t="s">
        <v>17699</v>
      </c>
      <c r="Q305" t="s">
        <v>17700</v>
      </c>
      <c r="R305" t="s">
        <v>572</v>
      </c>
      <c r="S305" t="s">
        <v>18311</v>
      </c>
      <c r="T305" t="s">
        <v>18312</v>
      </c>
      <c r="U305" t="s">
        <v>17698</v>
      </c>
      <c r="V305" t="s">
        <v>17699</v>
      </c>
      <c r="W305" t="s">
        <v>586</v>
      </c>
      <c r="X305" t="s">
        <v>574</v>
      </c>
      <c r="Y305">
        <v>0</v>
      </c>
      <c r="Z305">
        <v>0</v>
      </c>
    </row>
    <row r="306" spans="2:26" x14ac:dyDescent="0.3">
      <c r="B306" t="s">
        <v>2831</v>
      </c>
      <c r="C306" t="s">
        <v>2831</v>
      </c>
      <c r="D306" t="s">
        <v>5876</v>
      </c>
      <c r="E306" t="s">
        <v>238</v>
      </c>
      <c r="F306">
        <v>2019</v>
      </c>
      <c r="G306" t="s">
        <v>2397</v>
      </c>
      <c r="H306" t="s">
        <v>19351</v>
      </c>
      <c r="I306" s="80">
        <v>44978</v>
      </c>
      <c r="J306" t="s">
        <v>571</v>
      </c>
      <c r="K306" t="s">
        <v>19352</v>
      </c>
      <c r="L306" s="81" t="s">
        <v>18016</v>
      </c>
      <c r="M306" t="s">
        <v>19353</v>
      </c>
      <c r="N306" t="s">
        <v>18531</v>
      </c>
      <c r="O306" t="s">
        <v>17983</v>
      </c>
      <c r="P306" t="s">
        <v>17699</v>
      </c>
      <c r="Q306" t="s">
        <v>17700</v>
      </c>
      <c r="R306" t="s">
        <v>572</v>
      </c>
      <c r="S306" t="s">
        <v>19354</v>
      </c>
      <c r="T306" t="s">
        <v>18939</v>
      </c>
      <c r="U306" t="s">
        <v>17983</v>
      </c>
      <c r="V306" t="s">
        <v>17699</v>
      </c>
      <c r="W306" t="s">
        <v>586</v>
      </c>
      <c r="X306" t="s">
        <v>576</v>
      </c>
      <c r="Y306">
        <v>0</v>
      </c>
      <c r="Z306">
        <v>0</v>
      </c>
    </row>
    <row r="307" spans="2:26" x14ac:dyDescent="0.3">
      <c r="B307" t="s">
        <v>2831</v>
      </c>
      <c r="C307" t="s">
        <v>2831</v>
      </c>
      <c r="D307" t="s">
        <v>6079</v>
      </c>
      <c r="E307" t="s">
        <v>249</v>
      </c>
      <c r="F307">
        <v>2017</v>
      </c>
      <c r="G307" t="s">
        <v>2418</v>
      </c>
      <c r="H307" t="s">
        <v>19355</v>
      </c>
      <c r="I307" s="80">
        <v>44970</v>
      </c>
      <c r="J307" t="s">
        <v>571</v>
      </c>
      <c r="K307" t="s">
        <v>19356</v>
      </c>
      <c r="L307" s="81" t="s">
        <v>19357</v>
      </c>
      <c r="M307" t="s">
        <v>19358</v>
      </c>
      <c r="N307" t="s">
        <v>17788</v>
      </c>
      <c r="O307" t="s">
        <v>17750</v>
      </c>
      <c r="P307" t="s">
        <v>17753</v>
      </c>
      <c r="Q307" t="s">
        <v>17700</v>
      </c>
      <c r="R307" t="s">
        <v>572</v>
      </c>
      <c r="T307" t="s">
        <v>17752</v>
      </c>
      <c r="U307" t="s">
        <v>17750</v>
      </c>
      <c r="V307" t="s">
        <v>17753</v>
      </c>
      <c r="W307" t="s">
        <v>586</v>
      </c>
      <c r="X307" t="s">
        <v>573</v>
      </c>
      <c r="Y307">
        <v>0</v>
      </c>
      <c r="Z307">
        <v>0</v>
      </c>
    </row>
    <row r="308" spans="2:26" x14ac:dyDescent="0.3">
      <c r="B308" t="s">
        <v>2831</v>
      </c>
      <c r="C308" t="s">
        <v>2831</v>
      </c>
      <c r="D308" t="s">
        <v>10519</v>
      </c>
      <c r="E308" t="s">
        <v>238</v>
      </c>
      <c r="F308">
        <v>2020</v>
      </c>
      <c r="G308" t="s">
        <v>2395</v>
      </c>
      <c r="H308" t="s">
        <v>19359</v>
      </c>
      <c r="I308" s="80">
        <v>44968</v>
      </c>
      <c r="J308" t="s">
        <v>571</v>
      </c>
      <c r="K308" t="s">
        <v>19360</v>
      </c>
      <c r="L308" s="81" t="s">
        <v>19361</v>
      </c>
      <c r="M308" t="s">
        <v>19362</v>
      </c>
      <c r="N308" t="s">
        <v>19363</v>
      </c>
      <c r="O308" t="s">
        <v>19364</v>
      </c>
      <c r="P308" t="s">
        <v>18323</v>
      </c>
      <c r="Q308" t="s">
        <v>17700</v>
      </c>
      <c r="R308" t="s">
        <v>572</v>
      </c>
      <c r="S308" t="s">
        <v>19365</v>
      </c>
      <c r="T308" t="s">
        <v>19366</v>
      </c>
      <c r="U308" t="s">
        <v>19364</v>
      </c>
      <c r="V308" t="s">
        <v>18323</v>
      </c>
      <c r="W308" t="s">
        <v>586</v>
      </c>
      <c r="X308" t="s">
        <v>574</v>
      </c>
      <c r="Y308">
        <v>0</v>
      </c>
      <c r="Z308">
        <v>0</v>
      </c>
    </row>
    <row r="309" spans="2:26" x14ac:dyDescent="0.3">
      <c r="B309" t="s">
        <v>2831</v>
      </c>
      <c r="C309" t="s">
        <v>2831</v>
      </c>
      <c r="D309" t="s">
        <v>7282</v>
      </c>
      <c r="E309" t="s">
        <v>238</v>
      </c>
      <c r="F309">
        <v>2017</v>
      </c>
      <c r="G309" t="s">
        <v>2409</v>
      </c>
      <c r="H309" t="s">
        <v>19367</v>
      </c>
      <c r="I309" s="80">
        <v>44968</v>
      </c>
      <c r="J309" t="s">
        <v>571</v>
      </c>
      <c r="K309" t="s">
        <v>19368</v>
      </c>
      <c r="L309" s="81" t="s">
        <v>18153</v>
      </c>
      <c r="M309" t="s">
        <v>19369</v>
      </c>
      <c r="N309" t="s">
        <v>19370</v>
      </c>
      <c r="O309" t="s">
        <v>17818</v>
      </c>
      <c r="P309" t="s">
        <v>17710</v>
      </c>
      <c r="Q309" t="s">
        <v>17700</v>
      </c>
      <c r="R309" t="s">
        <v>572</v>
      </c>
      <c r="S309" t="s">
        <v>19371</v>
      </c>
      <c r="T309" t="s">
        <v>17819</v>
      </c>
      <c r="U309" t="s">
        <v>17818</v>
      </c>
      <c r="V309" t="s">
        <v>17710</v>
      </c>
      <c r="W309" t="s">
        <v>586</v>
      </c>
      <c r="X309" t="s">
        <v>574</v>
      </c>
      <c r="Y309">
        <v>0</v>
      </c>
      <c r="Z309">
        <v>0</v>
      </c>
    </row>
    <row r="310" spans="2:26" x14ac:dyDescent="0.3">
      <c r="B310" t="s">
        <v>2831</v>
      </c>
      <c r="C310" t="s">
        <v>2831</v>
      </c>
      <c r="D310" t="s">
        <v>7958</v>
      </c>
      <c r="E310" t="s">
        <v>238</v>
      </c>
      <c r="F310">
        <v>2018</v>
      </c>
      <c r="G310" t="s">
        <v>2395</v>
      </c>
      <c r="H310" t="s">
        <v>19372</v>
      </c>
      <c r="I310" s="80">
        <v>44960</v>
      </c>
      <c r="J310" t="s">
        <v>571</v>
      </c>
      <c r="K310" t="s">
        <v>19373</v>
      </c>
      <c r="L310" s="81" t="s">
        <v>18033</v>
      </c>
      <c r="M310" t="s">
        <v>19374</v>
      </c>
      <c r="N310" t="s">
        <v>17788</v>
      </c>
      <c r="O310" t="s">
        <v>2799</v>
      </c>
      <c r="P310" t="s">
        <v>17699</v>
      </c>
      <c r="Q310" t="s">
        <v>17700</v>
      </c>
      <c r="R310" t="s">
        <v>572</v>
      </c>
      <c r="T310" t="s">
        <v>18305</v>
      </c>
      <c r="U310" t="s">
        <v>2799</v>
      </c>
      <c r="V310" t="s">
        <v>17699</v>
      </c>
      <c r="W310" t="s">
        <v>586</v>
      </c>
      <c r="X310" t="s">
        <v>573</v>
      </c>
      <c r="Y310">
        <v>0</v>
      </c>
      <c r="Z310">
        <v>0</v>
      </c>
    </row>
    <row r="311" spans="2:26" x14ac:dyDescent="0.3">
      <c r="B311" t="s">
        <v>2831</v>
      </c>
      <c r="C311" t="s">
        <v>2831</v>
      </c>
      <c r="D311" t="s">
        <v>10276</v>
      </c>
      <c r="E311" t="s">
        <v>249</v>
      </c>
      <c r="F311">
        <v>2022</v>
      </c>
      <c r="G311" t="s">
        <v>2419</v>
      </c>
      <c r="H311" t="s">
        <v>19375</v>
      </c>
      <c r="I311" s="80">
        <v>44960</v>
      </c>
      <c r="J311" t="s">
        <v>571</v>
      </c>
      <c r="K311" t="s">
        <v>19376</v>
      </c>
      <c r="L311" s="81" t="s">
        <v>19377</v>
      </c>
      <c r="M311" t="s">
        <v>19378</v>
      </c>
      <c r="N311" t="s">
        <v>19379</v>
      </c>
      <c r="O311" t="s">
        <v>19380</v>
      </c>
      <c r="P311" t="s">
        <v>19381</v>
      </c>
      <c r="Q311" t="s">
        <v>18083</v>
      </c>
      <c r="R311" t="s">
        <v>572</v>
      </c>
      <c r="T311" t="s">
        <v>19382</v>
      </c>
      <c r="U311" t="s">
        <v>19380</v>
      </c>
      <c r="V311" t="s">
        <v>19381</v>
      </c>
      <c r="W311" t="s">
        <v>2781</v>
      </c>
      <c r="X311" t="s">
        <v>573</v>
      </c>
      <c r="Y311">
        <v>0</v>
      </c>
      <c r="Z311">
        <v>0</v>
      </c>
    </row>
    <row r="312" spans="2:26" x14ac:dyDescent="0.3">
      <c r="B312" t="s">
        <v>2831</v>
      </c>
      <c r="C312" t="s">
        <v>2831</v>
      </c>
      <c r="D312" t="s">
        <v>7584</v>
      </c>
      <c r="E312" t="s">
        <v>238</v>
      </c>
      <c r="F312">
        <v>2021</v>
      </c>
      <c r="G312" t="s">
        <v>2397</v>
      </c>
      <c r="H312" t="s">
        <v>19383</v>
      </c>
      <c r="I312" s="80">
        <v>44966</v>
      </c>
      <c r="J312" t="s">
        <v>571</v>
      </c>
      <c r="K312" t="s">
        <v>19384</v>
      </c>
      <c r="L312" s="81" t="s">
        <v>19385</v>
      </c>
      <c r="M312" t="s">
        <v>18765</v>
      </c>
      <c r="N312" t="s">
        <v>18041</v>
      </c>
      <c r="O312" t="s">
        <v>17848</v>
      </c>
      <c r="P312" t="s">
        <v>17777</v>
      </c>
      <c r="Q312" t="s">
        <v>17700</v>
      </c>
      <c r="R312" t="s">
        <v>572</v>
      </c>
      <c r="U312" t="s">
        <v>17848</v>
      </c>
      <c r="V312" t="s">
        <v>17777</v>
      </c>
      <c r="W312" t="s">
        <v>586</v>
      </c>
      <c r="X312" t="s">
        <v>578</v>
      </c>
      <c r="Y312">
        <v>0</v>
      </c>
      <c r="Z312">
        <v>0</v>
      </c>
    </row>
    <row r="313" spans="2:26" x14ac:dyDescent="0.3">
      <c r="B313" t="s">
        <v>2831</v>
      </c>
      <c r="C313" t="s">
        <v>2831</v>
      </c>
      <c r="D313" t="s">
        <v>10294</v>
      </c>
      <c r="E313" t="s">
        <v>238</v>
      </c>
      <c r="F313">
        <v>2013</v>
      </c>
      <c r="G313" t="s">
        <v>2395</v>
      </c>
      <c r="H313" t="s">
        <v>19386</v>
      </c>
      <c r="I313" s="80">
        <v>44971</v>
      </c>
      <c r="J313" t="s">
        <v>571</v>
      </c>
      <c r="K313" t="s">
        <v>19387</v>
      </c>
      <c r="L313" s="81" t="s">
        <v>19388</v>
      </c>
      <c r="M313" t="s">
        <v>19389</v>
      </c>
      <c r="N313" t="s">
        <v>18982</v>
      </c>
      <c r="O313" t="s">
        <v>17983</v>
      </c>
      <c r="P313" t="s">
        <v>17699</v>
      </c>
      <c r="Q313" t="s">
        <v>17700</v>
      </c>
      <c r="R313" t="s">
        <v>572</v>
      </c>
      <c r="S313" t="s">
        <v>19390</v>
      </c>
      <c r="T313" t="s">
        <v>18984</v>
      </c>
      <c r="U313" t="s">
        <v>17983</v>
      </c>
      <c r="V313" t="s">
        <v>17699</v>
      </c>
      <c r="W313" t="s">
        <v>586</v>
      </c>
      <c r="X313" t="s">
        <v>574</v>
      </c>
      <c r="Y313">
        <v>0</v>
      </c>
      <c r="Z313">
        <v>0</v>
      </c>
    </row>
    <row r="314" spans="2:26" x14ac:dyDescent="0.3">
      <c r="B314" t="s">
        <v>2831</v>
      </c>
      <c r="C314" t="s">
        <v>2831</v>
      </c>
      <c r="D314" t="s">
        <v>9659</v>
      </c>
      <c r="E314" t="s">
        <v>238</v>
      </c>
      <c r="F314">
        <v>2016</v>
      </c>
      <c r="G314" t="s">
        <v>2409</v>
      </c>
      <c r="H314" t="s">
        <v>19391</v>
      </c>
      <c r="I314" s="80">
        <v>44984</v>
      </c>
      <c r="J314" t="s">
        <v>571</v>
      </c>
      <c r="K314" t="s">
        <v>19392</v>
      </c>
      <c r="L314" s="81" t="s">
        <v>19393</v>
      </c>
      <c r="M314" t="s">
        <v>19394</v>
      </c>
      <c r="N314" t="s">
        <v>19395</v>
      </c>
      <c r="O314" t="s">
        <v>19396</v>
      </c>
      <c r="P314" t="s">
        <v>18143</v>
      </c>
      <c r="Q314" t="s">
        <v>17700</v>
      </c>
      <c r="R314" t="s">
        <v>572</v>
      </c>
      <c r="S314" t="s">
        <v>19397</v>
      </c>
      <c r="T314" t="s">
        <v>19398</v>
      </c>
      <c r="U314" t="s">
        <v>19396</v>
      </c>
      <c r="V314" t="s">
        <v>18143</v>
      </c>
      <c r="W314" t="s">
        <v>586</v>
      </c>
      <c r="X314" t="s">
        <v>574</v>
      </c>
      <c r="Y314">
        <v>0</v>
      </c>
      <c r="Z314">
        <v>0</v>
      </c>
    </row>
    <row r="315" spans="2:26" x14ac:dyDescent="0.3">
      <c r="B315" t="s">
        <v>2831</v>
      </c>
      <c r="C315" t="s">
        <v>2831</v>
      </c>
      <c r="D315" t="s">
        <v>8347</v>
      </c>
      <c r="E315" t="s">
        <v>249</v>
      </c>
      <c r="F315">
        <v>2017</v>
      </c>
      <c r="G315" t="s">
        <v>2418</v>
      </c>
      <c r="H315" t="s">
        <v>19399</v>
      </c>
      <c r="I315" s="80">
        <v>44965</v>
      </c>
      <c r="J315" t="s">
        <v>571</v>
      </c>
      <c r="K315" t="s">
        <v>19400</v>
      </c>
      <c r="L315" s="81" t="s">
        <v>17822</v>
      </c>
      <c r="M315" t="s">
        <v>2534</v>
      </c>
      <c r="N315" t="s">
        <v>17788</v>
      </c>
      <c r="O315" t="s">
        <v>17818</v>
      </c>
      <c r="P315" t="s">
        <v>19401</v>
      </c>
      <c r="Q315" t="s">
        <v>17700</v>
      </c>
      <c r="R315" t="s">
        <v>572</v>
      </c>
      <c r="S315" t="s">
        <v>19402</v>
      </c>
      <c r="U315" t="s">
        <v>17818</v>
      </c>
      <c r="V315" t="s">
        <v>17710</v>
      </c>
      <c r="W315" t="s">
        <v>586</v>
      </c>
      <c r="X315" t="s">
        <v>574</v>
      </c>
      <c r="Y315">
        <v>0</v>
      </c>
      <c r="Z315">
        <v>0</v>
      </c>
    </row>
    <row r="316" spans="2:26" x14ac:dyDescent="0.3">
      <c r="B316" t="s">
        <v>2831</v>
      </c>
      <c r="C316" t="s">
        <v>2831</v>
      </c>
      <c r="D316" t="s">
        <v>6001</v>
      </c>
      <c r="E316" t="s">
        <v>238</v>
      </c>
      <c r="F316">
        <v>2021</v>
      </c>
      <c r="G316" t="s">
        <v>2417</v>
      </c>
      <c r="H316" t="s">
        <v>19403</v>
      </c>
      <c r="I316" s="80">
        <v>44965</v>
      </c>
      <c r="J316" t="s">
        <v>571</v>
      </c>
      <c r="K316" t="s">
        <v>19404</v>
      </c>
      <c r="L316" s="81" t="s">
        <v>17951</v>
      </c>
      <c r="M316" t="s">
        <v>19405</v>
      </c>
      <c r="N316" t="s">
        <v>19406</v>
      </c>
      <c r="O316" t="s">
        <v>19407</v>
      </c>
      <c r="P316" t="s">
        <v>19408</v>
      </c>
      <c r="Q316" t="s">
        <v>17700</v>
      </c>
      <c r="R316" t="s">
        <v>572</v>
      </c>
      <c r="S316" t="s">
        <v>19288</v>
      </c>
      <c r="U316" t="s">
        <v>19407</v>
      </c>
      <c r="V316" t="s">
        <v>17798</v>
      </c>
      <c r="W316" t="s">
        <v>586</v>
      </c>
      <c r="X316" t="s">
        <v>574</v>
      </c>
      <c r="Y316">
        <v>0</v>
      </c>
      <c r="Z316">
        <v>0</v>
      </c>
    </row>
    <row r="317" spans="2:26" x14ac:dyDescent="0.3">
      <c r="B317" t="s">
        <v>2831</v>
      </c>
      <c r="C317" t="s">
        <v>2831</v>
      </c>
      <c r="D317" t="s">
        <v>7594</v>
      </c>
      <c r="E317" t="s">
        <v>249</v>
      </c>
      <c r="F317">
        <v>2021</v>
      </c>
      <c r="G317" t="s">
        <v>2397</v>
      </c>
      <c r="H317" t="s">
        <v>19409</v>
      </c>
      <c r="I317" s="80">
        <v>44960</v>
      </c>
      <c r="J317" t="s">
        <v>571</v>
      </c>
      <c r="K317" t="s">
        <v>19410</v>
      </c>
      <c r="L317" s="81" t="s">
        <v>19411</v>
      </c>
      <c r="M317" t="s">
        <v>18040</v>
      </c>
      <c r="N317" t="s">
        <v>18041</v>
      </c>
      <c r="O317" t="s">
        <v>17848</v>
      </c>
      <c r="P317" t="s">
        <v>17777</v>
      </c>
      <c r="Q317" t="s">
        <v>17700</v>
      </c>
      <c r="R317" t="s">
        <v>572</v>
      </c>
      <c r="U317" t="s">
        <v>17848</v>
      </c>
      <c r="V317" t="s">
        <v>17777</v>
      </c>
      <c r="W317" t="s">
        <v>586</v>
      </c>
      <c r="X317" t="s">
        <v>578</v>
      </c>
      <c r="Y317">
        <v>0</v>
      </c>
      <c r="Z317">
        <v>0</v>
      </c>
    </row>
    <row r="318" spans="2:26" x14ac:dyDescent="0.3">
      <c r="B318" t="s">
        <v>2831</v>
      </c>
      <c r="C318" t="s">
        <v>2831</v>
      </c>
      <c r="D318" t="s">
        <v>8729</v>
      </c>
      <c r="E318" t="s">
        <v>238</v>
      </c>
      <c r="F318">
        <v>2022</v>
      </c>
      <c r="G318" t="s">
        <v>2419</v>
      </c>
      <c r="H318" t="s">
        <v>19412</v>
      </c>
      <c r="I318" s="80">
        <v>44980</v>
      </c>
      <c r="J318" t="s">
        <v>571</v>
      </c>
      <c r="K318" t="s">
        <v>19413</v>
      </c>
      <c r="L318" s="81" t="s">
        <v>19414</v>
      </c>
      <c r="M318" t="s">
        <v>19415</v>
      </c>
      <c r="N318" t="s">
        <v>18867</v>
      </c>
      <c r="O318" t="s">
        <v>18616</v>
      </c>
      <c r="P318" t="s">
        <v>18239</v>
      </c>
      <c r="Q318" t="s">
        <v>17700</v>
      </c>
      <c r="R318" t="s">
        <v>572</v>
      </c>
      <c r="T318" t="s">
        <v>18868</v>
      </c>
      <c r="U318" t="s">
        <v>18616</v>
      </c>
      <c r="V318" t="s">
        <v>18617</v>
      </c>
      <c r="W318" t="s">
        <v>586</v>
      </c>
      <c r="X318" t="s">
        <v>573</v>
      </c>
      <c r="Y318">
        <v>0</v>
      </c>
      <c r="Z318">
        <v>0</v>
      </c>
    </row>
    <row r="319" spans="2:26" x14ac:dyDescent="0.3">
      <c r="B319" t="s">
        <v>2831</v>
      </c>
      <c r="C319" t="s">
        <v>2831</v>
      </c>
      <c r="D319" t="s">
        <v>6460</v>
      </c>
      <c r="E319" t="s">
        <v>238</v>
      </c>
      <c r="F319">
        <v>2017</v>
      </c>
      <c r="G319" t="s">
        <v>2409</v>
      </c>
      <c r="H319" t="s">
        <v>19416</v>
      </c>
      <c r="I319" s="80">
        <v>44966</v>
      </c>
      <c r="J319" t="s">
        <v>571</v>
      </c>
      <c r="K319" t="s">
        <v>19417</v>
      </c>
      <c r="L319" s="81" t="s">
        <v>17822</v>
      </c>
      <c r="M319" t="s">
        <v>19418</v>
      </c>
      <c r="N319" t="s">
        <v>19419</v>
      </c>
      <c r="O319" t="s">
        <v>17873</v>
      </c>
      <c r="P319" t="s">
        <v>19419</v>
      </c>
      <c r="Q319" t="s">
        <v>17700</v>
      </c>
      <c r="R319" t="s">
        <v>572</v>
      </c>
      <c r="U319" t="s">
        <v>17873</v>
      </c>
      <c r="V319" t="s">
        <v>19419</v>
      </c>
      <c r="W319" t="s">
        <v>2528</v>
      </c>
      <c r="X319" t="s">
        <v>573</v>
      </c>
      <c r="Y319">
        <v>0</v>
      </c>
      <c r="Z319">
        <v>0</v>
      </c>
    </row>
    <row r="320" spans="2:26" x14ac:dyDescent="0.3">
      <c r="B320" t="s">
        <v>2831</v>
      </c>
      <c r="C320" t="s">
        <v>2831</v>
      </c>
      <c r="D320" t="s">
        <v>10588</v>
      </c>
      <c r="E320" t="s">
        <v>249</v>
      </c>
      <c r="F320">
        <v>2021</v>
      </c>
      <c r="G320" t="s">
        <v>2417</v>
      </c>
      <c r="H320" t="s">
        <v>19420</v>
      </c>
      <c r="I320" s="80">
        <v>44967</v>
      </c>
      <c r="J320" t="s">
        <v>571</v>
      </c>
      <c r="K320" t="s">
        <v>19148</v>
      </c>
      <c r="L320" s="81" t="s">
        <v>2801</v>
      </c>
      <c r="M320" t="s">
        <v>19421</v>
      </c>
      <c r="N320" t="s">
        <v>19422</v>
      </c>
      <c r="O320" t="s">
        <v>19423</v>
      </c>
      <c r="P320" t="s">
        <v>19424</v>
      </c>
      <c r="Q320" t="s">
        <v>2408</v>
      </c>
      <c r="R320" t="s">
        <v>572</v>
      </c>
      <c r="S320" t="s">
        <v>19425</v>
      </c>
      <c r="T320" t="s">
        <v>19426</v>
      </c>
      <c r="U320" t="s">
        <v>19423</v>
      </c>
      <c r="V320" t="s">
        <v>19427</v>
      </c>
      <c r="W320" t="s">
        <v>2422</v>
      </c>
      <c r="X320" t="s">
        <v>574</v>
      </c>
      <c r="Y320">
        <v>0</v>
      </c>
      <c r="Z320">
        <v>0</v>
      </c>
    </row>
    <row r="321" spans="2:26" x14ac:dyDescent="0.3">
      <c r="B321" t="s">
        <v>2831</v>
      </c>
      <c r="C321" t="s">
        <v>2831</v>
      </c>
      <c r="D321" t="s">
        <v>7364</v>
      </c>
      <c r="E321" t="s">
        <v>238</v>
      </c>
      <c r="F321">
        <v>2018</v>
      </c>
      <c r="G321" t="s">
        <v>2418</v>
      </c>
      <c r="H321" t="s">
        <v>19428</v>
      </c>
      <c r="I321" s="80">
        <v>44959</v>
      </c>
      <c r="J321" t="s">
        <v>571</v>
      </c>
      <c r="K321" t="s">
        <v>19429</v>
      </c>
      <c r="L321" s="81" t="s">
        <v>17951</v>
      </c>
      <c r="M321" t="s">
        <v>18177</v>
      </c>
      <c r="N321" t="s">
        <v>18178</v>
      </c>
      <c r="O321" t="s">
        <v>17717</v>
      </c>
      <c r="P321" t="s">
        <v>17699</v>
      </c>
      <c r="Q321" t="s">
        <v>17700</v>
      </c>
      <c r="R321" t="s">
        <v>572</v>
      </c>
      <c r="S321" t="s">
        <v>18179</v>
      </c>
      <c r="T321" t="s">
        <v>18180</v>
      </c>
      <c r="U321" t="s">
        <v>17717</v>
      </c>
      <c r="V321" t="s">
        <v>17699</v>
      </c>
      <c r="W321" t="s">
        <v>586</v>
      </c>
      <c r="X321" t="s">
        <v>574</v>
      </c>
      <c r="Y321">
        <v>0</v>
      </c>
      <c r="Z321">
        <v>0</v>
      </c>
    </row>
    <row r="322" spans="2:26" x14ac:dyDescent="0.3">
      <c r="B322" t="s">
        <v>2831</v>
      </c>
      <c r="C322" t="s">
        <v>2831</v>
      </c>
      <c r="D322" t="s">
        <v>8834</v>
      </c>
      <c r="E322" t="s">
        <v>249</v>
      </c>
      <c r="F322">
        <v>2022</v>
      </c>
      <c r="G322" t="s">
        <v>2404</v>
      </c>
      <c r="H322" t="s">
        <v>19430</v>
      </c>
      <c r="I322" s="80">
        <v>44984</v>
      </c>
      <c r="J322" t="s">
        <v>571</v>
      </c>
      <c r="K322" t="s">
        <v>19431</v>
      </c>
      <c r="L322" s="81" t="s">
        <v>19432</v>
      </c>
      <c r="M322" t="s">
        <v>18040</v>
      </c>
      <c r="N322" t="s">
        <v>18041</v>
      </c>
      <c r="O322" t="s">
        <v>17848</v>
      </c>
      <c r="P322" t="s">
        <v>17777</v>
      </c>
      <c r="Q322" t="s">
        <v>17700</v>
      </c>
      <c r="R322" t="s">
        <v>572</v>
      </c>
      <c r="U322" t="s">
        <v>17848</v>
      </c>
      <c r="V322" t="s">
        <v>17777</v>
      </c>
      <c r="W322" t="s">
        <v>586</v>
      </c>
      <c r="X322" t="s">
        <v>578</v>
      </c>
      <c r="Y322">
        <v>0</v>
      </c>
      <c r="Z322">
        <v>0</v>
      </c>
    </row>
    <row r="323" spans="2:26" x14ac:dyDescent="0.3">
      <c r="B323" t="s">
        <v>2831</v>
      </c>
      <c r="C323" t="s">
        <v>2831</v>
      </c>
      <c r="D323" t="s">
        <v>8193</v>
      </c>
      <c r="E323" t="s">
        <v>249</v>
      </c>
      <c r="F323">
        <v>2021</v>
      </c>
      <c r="G323" t="s">
        <v>2412</v>
      </c>
      <c r="H323" t="s">
        <v>19433</v>
      </c>
      <c r="I323" s="80">
        <v>44967</v>
      </c>
      <c r="J323" t="s">
        <v>571</v>
      </c>
      <c r="K323" t="s">
        <v>19434</v>
      </c>
      <c r="L323" s="81" t="s">
        <v>18166</v>
      </c>
      <c r="M323" t="s">
        <v>2793</v>
      </c>
      <c r="N323" t="s">
        <v>17788</v>
      </c>
      <c r="O323" t="s">
        <v>19435</v>
      </c>
      <c r="P323" t="s">
        <v>2780</v>
      </c>
      <c r="Q323" t="s">
        <v>18083</v>
      </c>
      <c r="R323" t="s">
        <v>572</v>
      </c>
      <c r="S323" t="s">
        <v>19436</v>
      </c>
      <c r="U323" t="s">
        <v>19435</v>
      </c>
      <c r="V323" t="s">
        <v>18143</v>
      </c>
      <c r="W323" t="s">
        <v>586</v>
      </c>
      <c r="X323" t="s">
        <v>574</v>
      </c>
      <c r="Y323">
        <v>0</v>
      </c>
      <c r="Z323">
        <v>0</v>
      </c>
    </row>
    <row r="324" spans="2:26" x14ac:dyDescent="0.3">
      <c r="B324" t="s">
        <v>2831</v>
      </c>
      <c r="C324" t="s">
        <v>2831</v>
      </c>
      <c r="D324" t="s">
        <v>8677</v>
      </c>
      <c r="E324" t="s">
        <v>249</v>
      </c>
      <c r="F324">
        <v>2019</v>
      </c>
      <c r="G324" t="s">
        <v>2400</v>
      </c>
      <c r="H324" t="s">
        <v>19437</v>
      </c>
      <c r="I324" s="80">
        <v>44966</v>
      </c>
      <c r="J324" t="s">
        <v>571</v>
      </c>
      <c r="K324" t="s">
        <v>19438</v>
      </c>
      <c r="L324" s="81" t="s">
        <v>18153</v>
      </c>
      <c r="M324" t="s">
        <v>19439</v>
      </c>
      <c r="N324" t="s">
        <v>19440</v>
      </c>
      <c r="O324" t="s">
        <v>19441</v>
      </c>
      <c r="P324" t="s">
        <v>19440</v>
      </c>
      <c r="Q324" t="s">
        <v>17700</v>
      </c>
      <c r="R324" t="s">
        <v>572</v>
      </c>
      <c r="T324" t="s">
        <v>18606</v>
      </c>
      <c r="U324" t="s">
        <v>19441</v>
      </c>
      <c r="V324" t="s">
        <v>18143</v>
      </c>
      <c r="W324" t="s">
        <v>586</v>
      </c>
      <c r="X324" t="s">
        <v>579</v>
      </c>
      <c r="Y324">
        <v>0</v>
      </c>
      <c r="Z324">
        <v>0</v>
      </c>
    </row>
    <row r="325" spans="2:26" x14ac:dyDescent="0.3">
      <c r="B325" t="s">
        <v>2831</v>
      </c>
      <c r="C325" t="s">
        <v>2831</v>
      </c>
      <c r="D325" t="s">
        <v>9310</v>
      </c>
      <c r="E325" t="s">
        <v>238</v>
      </c>
      <c r="F325">
        <v>2015</v>
      </c>
      <c r="G325" t="s">
        <v>2397</v>
      </c>
      <c r="H325" t="s">
        <v>19442</v>
      </c>
      <c r="I325" s="80">
        <v>44981</v>
      </c>
      <c r="J325" t="s">
        <v>571</v>
      </c>
      <c r="K325" t="s">
        <v>19443</v>
      </c>
      <c r="L325" s="81" t="s">
        <v>17822</v>
      </c>
      <c r="M325" t="s">
        <v>19444</v>
      </c>
      <c r="N325" t="s">
        <v>17788</v>
      </c>
      <c r="O325" t="s">
        <v>18487</v>
      </c>
      <c r="P325" t="s">
        <v>18471</v>
      </c>
      <c r="Q325" t="s">
        <v>17700</v>
      </c>
      <c r="R325" t="s">
        <v>572</v>
      </c>
      <c r="U325" t="s">
        <v>18487</v>
      </c>
      <c r="V325" t="s">
        <v>18098</v>
      </c>
      <c r="W325" t="s">
        <v>586</v>
      </c>
      <c r="X325" t="s">
        <v>573</v>
      </c>
      <c r="Y325">
        <v>0</v>
      </c>
      <c r="Z325">
        <v>0</v>
      </c>
    </row>
    <row r="326" spans="2:26" x14ac:dyDescent="0.3">
      <c r="B326" t="s">
        <v>2831</v>
      </c>
      <c r="C326" t="s">
        <v>2831</v>
      </c>
      <c r="D326" t="s">
        <v>6923</v>
      </c>
      <c r="E326" t="s">
        <v>238</v>
      </c>
      <c r="F326">
        <v>2017</v>
      </c>
      <c r="G326" t="s">
        <v>2397</v>
      </c>
      <c r="H326" t="s">
        <v>19445</v>
      </c>
      <c r="I326" s="80">
        <v>44967</v>
      </c>
      <c r="J326" t="s">
        <v>571</v>
      </c>
      <c r="K326" t="s">
        <v>19446</v>
      </c>
      <c r="L326" s="81" t="s">
        <v>19447</v>
      </c>
      <c r="M326" t="s">
        <v>19448</v>
      </c>
      <c r="N326" t="s">
        <v>19449</v>
      </c>
      <c r="O326" t="s">
        <v>17776</v>
      </c>
      <c r="P326" t="s">
        <v>17777</v>
      </c>
      <c r="Q326" t="s">
        <v>17700</v>
      </c>
      <c r="R326" t="s">
        <v>572</v>
      </c>
      <c r="S326" t="s">
        <v>19450</v>
      </c>
      <c r="T326" t="s">
        <v>19451</v>
      </c>
      <c r="U326" t="s">
        <v>17776</v>
      </c>
      <c r="V326" t="s">
        <v>17777</v>
      </c>
      <c r="W326" t="s">
        <v>586</v>
      </c>
      <c r="X326" t="s">
        <v>17703</v>
      </c>
      <c r="Y326">
        <v>0</v>
      </c>
      <c r="Z326">
        <v>0</v>
      </c>
    </row>
    <row r="327" spans="2:26" x14ac:dyDescent="0.3">
      <c r="B327" t="s">
        <v>2831</v>
      </c>
      <c r="C327" t="s">
        <v>2831</v>
      </c>
      <c r="D327" t="s">
        <v>10052</v>
      </c>
      <c r="E327" t="s">
        <v>249</v>
      </c>
      <c r="F327">
        <v>2022</v>
      </c>
      <c r="G327" t="s">
        <v>2397</v>
      </c>
      <c r="H327" t="s">
        <v>19452</v>
      </c>
      <c r="I327" s="80">
        <v>44960</v>
      </c>
      <c r="J327" t="s">
        <v>571</v>
      </c>
      <c r="K327" t="s">
        <v>19453</v>
      </c>
      <c r="L327" s="81" t="s">
        <v>17822</v>
      </c>
      <c r="M327" t="s">
        <v>18040</v>
      </c>
      <c r="N327" t="s">
        <v>18041</v>
      </c>
      <c r="O327" t="s">
        <v>17848</v>
      </c>
      <c r="P327" t="s">
        <v>17777</v>
      </c>
      <c r="Q327" t="s">
        <v>17700</v>
      </c>
      <c r="R327" t="s">
        <v>572</v>
      </c>
      <c r="U327" t="s">
        <v>17848</v>
      </c>
      <c r="V327" t="s">
        <v>17777</v>
      </c>
      <c r="W327" t="s">
        <v>586</v>
      </c>
      <c r="X327" t="s">
        <v>578</v>
      </c>
      <c r="Y327">
        <v>0</v>
      </c>
      <c r="Z327">
        <v>0</v>
      </c>
    </row>
    <row r="328" spans="2:26" x14ac:dyDescent="0.3">
      <c r="B328" t="s">
        <v>2831</v>
      </c>
      <c r="C328" t="s">
        <v>2831</v>
      </c>
      <c r="D328" t="s">
        <v>9468</v>
      </c>
      <c r="E328" t="s">
        <v>238</v>
      </c>
      <c r="F328">
        <v>2017</v>
      </c>
      <c r="G328" t="s">
        <v>2410</v>
      </c>
      <c r="H328" t="s">
        <v>19454</v>
      </c>
      <c r="I328" s="80">
        <v>44981</v>
      </c>
      <c r="J328" t="s">
        <v>571</v>
      </c>
      <c r="K328" t="s">
        <v>19455</v>
      </c>
      <c r="L328" s="81" t="s">
        <v>19456</v>
      </c>
      <c r="M328" t="s">
        <v>2527</v>
      </c>
      <c r="N328" t="s">
        <v>17788</v>
      </c>
      <c r="O328" t="s">
        <v>17797</v>
      </c>
      <c r="P328" t="s">
        <v>17798</v>
      </c>
      <c r="Q328" t="s">
        <v>17700</v>
      </c>
      <c r="R328" t="s">
        <v>572</v>
      </c>
      <c r="S328" t="s">
        <v>19457</v>
      </c>
      <c r="T328" t="s">
        <v>17799</v>
      </c>
      <c r="U328" t="s">
        <v>17797</v>
      </c>
      <c r="V328" t="s">
        <v>17798</v>
      </c>
      <c r="W328" t="s">
        <v>586</v>
      </c>
      <c r="X328" t="s">
        <v>574</v>
      </c>
      <c r="Y328">
        <v>0</v>
      </c>
      <c r="Z328">
        <v>0</v>
      </c>
    </row>
    <row r="329" spans="2:26" x14ac:dyDescent="0.3">
      <c r="B329" t="s">
        <v>2831</v>
      </c>
      <c r="C329" t="s">
        <v>2831</v>
      </c>
      <c r="D329" t="s">
        <v>8187</v>
      </c>
      <c r="E329" t="s">
        <v>238</v>
      </c>
      <c r="F329">
        <v>2013</v>
      </c>
      <c r="G329" t="s">
        <v>2417</v>
      </c>
      <c r="H329" t="s">
        <v>19458</v>
      </c>
      <c r="I329" s="80">
        <v>44968</v>
      </c>
      <c r="J329" t="s">
        <v>571</v>
      </c>
      <c r="K329" t="s">
        <v>19459</v>
      </c>
      <c r="L329" s="81" t="s">
        <v>17810</v>
      </c>
      <c r="M329" t="s">
        <v>19079</v>
      </c>
      <c r="N329" t="s">
        <v>19460</v>
      </c>
      <c r="O329" t="s">
        <v>19461</v>
      </c>
      <c r="P329" t="s">
        <v>17699</v>
      </c>
      <c r="Q329" t="s">
        <v>17700</v>
      </c>
      <c r="R329" t="s">
        <v>572</v>
      </c>
      <c r="S329" t="s">
        <v>19081</v>
      </c>
      <c r="T329" t="s">
        <v>19462</v>
      </c>
      <c r="U329" t="s">
        <v>19461</v>
      </c>
      <c r="V329" t="s">
        <v>17699</v>
      </c>
      <c r="W329" t="s">
        <v>586</v>
      </c>
      <c r="X329" t="s">
        <v>574</v>
      </c>
      <c r="Y329">
        <v>0</v>
      </c>
      <c r="Z329">
        <v>0</v>
      </c>
    </row>
    <row r="330" spans="2:26" x14ac:dyDescent="0.3">
      <c r="B330" t="s">
        <v>2831</v>
      </c>
      <c r="C330" t="s">
        <v>2831</v>
      </c>
      <c r="D330" t="s">
        <v>7294</v>
      </c>
      <c r="E330" t="s">
        <v>249</v>
      </c>
      <c r="F330">
        <v>2021</v>
      </c>
      <c r="G330" t="s">
        <v>2399</v>
      </c>
      <c r="H330" t="s">
        <v>19463</v>
      </c>
      <c r="I330" s="80">
        <v>44984</v>
      </c>
      <c r="J330" t="s">
        <v>571</v>
      </c>
      <c r="K330" t="s">
        <v>19464</v>
      </c>
      <c r="L330" s="81" t="s">
        <v>19465</v>
      </c>
      <c r="M330" t="s">
        <v>18040</v>
      </c>
      <c r="N330" t="s">
        <v>18041</v>
      </c>
      <c r="O330" t="s">
        <v>17848</v>
      </c>
      <c r="P330" t="s">
        <v>17777</v>
      </c>
      <c r="Q330" t="s">
        <v>17700</v>
      </c>
      <c r="R330" t="s">
        <v>572</v>
      </c>
      <c r="U330" t="s">
        <v>17848</v>
      </c>
      <c r="V330" t="s">
        <v>17777</v>
      </c>
      <c r="W330" t="s">
        <v>586</v>
      </c>
      <c r="X330" t="s">
        <v>578</v>
      </c>
      <c r="Y330">
        <v>0</v>
      </c>
      <c r="Z330">
        <v>0</v>
      </c>
    </row>
    <row r="331" spans="2:26" x14ac:dyDescent="0.3">
      <c r="B331" t="s">
        <v>2831</v>
      </c>
      <c r="C331" t="s">
        <v>2831</v>
      </c>
      <c r="D331" t="s">
        <v>10061</v>
      </c>
      <c r="E331" t="s">
        <v>249</v>
      </c>
      <c r="F331">
        <v>2019</v>
      </c>
      <c r="G331" t="s">
        <v>2404</v>
      </c>
      <c r="H331" t="s">
        <v>19466</v>
      </c>
      <c r="I331" s="80">
        <v>44972</v>
      </c>
      <c r="J331" t="s">
        <v>571</v>
      </c>
      <c r="K331" t="s">
        <v>19467</v>
      </c>
      <c r="L331" s="81" t="s">
        <v>19468</v>
      </c>
      <c r="M331" t="s">
        <v>19469</v>
      </c>
      <c r="N331" t="s">
        <v>19470</v>
      </c>
      <c r="O331" t="s">
        <v>18616</v>
      </c>
      <c r="P331" t="s">
        <v>19471</v>
      </c>
      <c r="Q331" t="s">
        <v>17700</v>
      </c>
      <c r="R331" t="s">
        <v>572</v>
      </c>
      <c r="S331" t="s">
        <v>19472</v>
      </c>
      <c r="U331" t="s">
        <v>18616</v>
      </c>
      <c r="V331" t="s">
        <v>18617</v>
      </c>
      <c r="W331" t="s">
        <v>586</v>
      </c>
      <c r="X331" t="s">
        <v>574</v>
      </c>
      <c r="Y331">
        <v>0</v>
      </c>
      <c r="Z331">
        <v>0</v>
      </c>
    </row>
    <row r="332" spans="2:26" x14ac:dyDescent="0.3">
      <c r="B332" t="s">
        <v>2831</v>
      </c>
      <c r="C332" t="s">
        <v>2831</v>
      </c>
      <c r="D332" t="s">
        <v>9531</v>
      </c>
      <c r="E332" t="s">
        <v>238</v>
      </c>
      <c r="F332">
        <v>2020</v>
      </c>
      <c r="G332" t="s">
        <v>2395</v>
      </c>
      <c r="H332" t="s">
        <v>19473</v>
      </c>
      <c r="I332" s="80">
        <v>44984</v>
      </c>
      <c r="J332" t="s">
        <v>571</v>
      </c>
      <c r="K332" t="s">
        <v>19474</v>
      </c>
      <c r="L332" s="81" t="s">
        <v>18215</v>
      </c>
      <c r="M332" t="s">
        <v>19475</v>
      </c>
      <c r="N332" t="s">
        <v>19476</v>
      </c>
      <c r="O332" t="s">
        <v>19477</v>
      </c>
      <c r="P332" t="s">
        <v>18143</v>
      </c>
      <c r="Q332" t="s">
        <v>17700</v>
      </c>
      <c r="R332" t="s">
        <v>572</v>
      </c>
      <c r="S332" t="s">
        <v>19478</v>
      </c>
      <c r="T332" t="s">
        <v>19479</v>
      </c>
      <c r="U332" t="s">
        <v>19477</v>
      </c>
      <c r="V332" t="s">
        <v>18143</v>
      </c>
      <c r="W332" t="s">
        <v>586</v>
      </c>
      <c r="X332" t="s">
        <v>574</v>
      </c>
      <c r="Y332">
        <v>0</v>
      </c>
      <c r="Z332">
        <v>0</v>
      </c>
    </row>
    <row r="333" spans="2:26" x14ac:dyDescent="0.3">
      <c r="B333" t="s">
        <v>2831</v>
      </c>
      <c r="C333" t="s">
        <v>2831</v>
      </c>
      <c r="D333" t="s">
        <v>9460</v>
      </c>
      <c r="E333" t="s">
        <v>249</v>
      </c>
      <c r="F333">
        <v>2022</v>
      </c>
      <c r="G333" t="s">
        <v>2395</v>
      </c>
      <c r="H333" t="s">
        <v>19480</v>
      </c>
      <c r="I333" s="80">
        <v>44973</v>
      </c>
      <c r="J333" t="s">
        <v>571</v>
      </c>
      <c r="K333" t="s">
        <v>19481</v>
      </c>
      <c r="L333" s="81" t="s">
        <v>17886</v>
      </c>
      <c r="M333" t="s">
        <v>19482</v>
      </c>
      <c r="N333" t="s">
        <v>19483</v>
      </c>
      <c r="O333" t="s">
        <v>17725</v>
      </c>
      <c r="P333" t="s">
        <v>17699</v>
      </c>
      <c r="Q333" t="s">
        <v>17700</v>
      </c>
      <c r="R333" t="s">
        <v>572</v>
      </c>
      <c r="U333" t="s">
        <v>17725</v>
      </c>
      <c r="V333" t="s">
        <v>17699</v>
      </c>
      <c r="W333" t="s">
        <v>586</v>
      </c>
      <c r="X333" t="s">
        <v>573</v>
      </c>
      <c r="Y333">
        <v>0</v>
      </c>
      <c r="Z333">
        <v>0</v>
      </c>
    </row>
    <row r="334" spans="2:26" x14ac:dyDescent="0.3">
      <c r="B334" t="s">
        <v>2831</v>
      </c>
      <c r="C334" t="s">
        <v>2831</v>
      </c>
      <c r="D334" t="s">
        <v>10483</v>
      </c>
      <c r="E334" t="s">
        <v>249</v>
      </c>
      <c r="F334">
        <v>2021</v>
      </c>
      <c r="G334" t="s">
        <v>2395</v>
      </c>
      <c r="H334" t="s">
        <v>19484</v>
      </c>
      <c r="I334" s="80">
        <v>44967</v>
      </c>
      <c r="J334" t="s">
        <v>571</v>
      </c>
      <c r="K334" t="s">
        <v>19485</v>
      </c>
      <c r="L334" s="81" t="s">
        <v>17822</v>
      </c>
      <c r="M334" t="s">
        <v>19486</v>
      </c>
      <c r="N334" t="s">
        <v>18912</v>
      </c>
      <c r="O334" t="s">
        <v>18337</v>
      </c>
      <c r="P334" t="s">
        <v>17699</v>
      </c>
      <c r="Q334" t="s">
        <v>17700</v>
      </c>
      <c r="R334" t="s">
        <v>572</v>
      </c>
      <c r="S334" t="s">
        <v>19487</v>
      </c>
      <c r="T334" t="s">
        <v>19112</v>
      </c>
      <c r="U334" t="s">
        <v>18337</v>
      </c>
      <c r="V334" t="s">
        <v>17699</v>
      </c>
      <c r="W334" t="s">
        <v>586</v>
      </c>
      <c r="X334" t="s">
        <v>574</v>
      </c>
      <c r="Y334">
        <v>0</v>
      </c>
      <c r="Z334">
        <v>0</v>
      </c>
    </row>
    <row r="335" spans="2:26" x14ac:dyDescent="0.3">
      <c r="B335" t="s">
        <v>2831</v>
      </c>
      <c r="C335" t="s">
        <v>2831</v>
      </c>
      <c r="D335" t="s">
        <v>8311</v>
      </c>
      <c r="E335" t="s">
        <v>238</v>
      </c>
      <c r="F335">
        <v>2015</v>
      </c>
      <c r="G335" t="s">
        <v>2417</v>
      </c>
      <c r="H335" t="s">
        <v>19488</v>
      </c>
      <c r="I335" s="80">
        <v>44978</v>
      </c>
      <c r="J335" t="s">
        <v>571</v>
      </c>
      <c r="K335" t="s">
        <v>19489</v>
      </c>
      <c r="L335" s="81" t="s">
        <v>19490</v>
      </c>
      <c r="M335" t="s">
        <v>19328</v>
      </c>
      <c r="N335" t="s">
        <v>17788</v>
      </c>
      <c r="O335" t="s">
        <v>18205</v>
      </c>
      <c r="P335" t="s">
        <v>17866</v>
      </c>
      <c r="Q335" t="s">
        <v>17700</v>
      </c>
      <c r="R335" t="s">
        <v>572</v>
      </c>
      <c r="S335" t="s">
        <v>19491</v>
      </c>
      <c r="U335" t="s">
        <v>18205</v>
      </c>
      <c r="V335" t="s">
        <v>17867</v>
      </c>
      <c r="W335" t="s">
        <v>586</v>
      </c>
      <c r="X335" t="s">
        <v>574</v>
      </c>
      <c r="Y335">
        <v>0</v>
      </c>
      <c r="Z335">
        <v>0</v>
      </c>
    </row>
    <row r="336" spans="2:26" x14ac:dyDescent="0.3">
      <c r="B336" t="s">
        <v>2831</v>
      </c>
      <c r="C336" t="s">
        <v>2831</v>
      </c>
      <c r="D336" t="s">
        <v>8874</v>
      </c>
      <c r="E336" t="s">
        <v>238</v>
      </c>
      <c r="F336">
        <v>2019</v>
      </c>
      <c r="G336" t="s">
        <v>2409</v>
      </c>
      <c r="H336" t="s">
        <v>19492</v>
      </c>
      <c r="I336" s="80">
        <v>44964</v>
      </c>
      <c r="J336" t="s">
        <v>571</v>
      </c>
      <c r="K336" t="s">
        <v>19493</v>
      </c>
      <c r="L336" s="81" t="s">
        <v>19494</v>
      </c>
      <c r="M336" t="s">
        <v>18626</v>
      </c>
      <c r="N336" t="s">
        <v>18383</v>
      </c>
      <c r="O336" t="s">
        <v>17717</v>
      </c>
      <c r="P336" t="s">
        <v>17699</v>
      </c>
      <c r="Q336" t="s">
        <v>17700</v>
      </c>
      <c r="R336" t="s">
        <v>572</v>
      </c>
      <c r="T336" t="s">
        <v>18385</v>
      </c>
      <c r="U336" t="s">
        <v>17717</v>
      </c>
      <c r="V336" t="s">
        <v>17699</v>
      </c>
      <c r="W336" t="s">
        <v>586</v>
      </c>
      <c r="X336" t="s">
        <v>573</v>
      </c>
      <c r="Y336">
        <v>0</v>
      </c>
      <c r="Z336">
        <v>0</v>
      </c>
    </row>
    <row r="337" spans="2:26" x14ac:dyDescent="0.3">
      <c r="B337" t="s">
        <v>2831</v>
      </c>
      <c r="C337" t="s">
        <v>2831</v>
      </c>
      <c r="D337" t="s">
        <v>6535</v>
      </c>
      <c r="E337" t="s">
        <v>238</v>
      </c>
      <c r="F337">
        <v>2017</v>
      </c>
      <c r="G337" t="s">
        <v>2404</v>
      </c>
      <c r="H337" t="s">
        <v>19495</v>
      </c>
      <c r="I337" s="80">
        <v>44972</v>
      </c>
      <c r="J337" t="s">
        <v>571</v>
      </c>
      <c r="K337" t="s">
        <v>19496</v>
      </c>
      <c r="L337" s="81" t="s">
        <v>19497</v>
      </c>
      <c r="M337" t="s">
        <v>19498</v>
      </c>
      <c r="N337" t="s">
        <v>19499</v>
      </c>
      <c r="O337" t="s">
        <v>19500</v>
      </c>
      <c r="P337" t="s">
        <v>19501</v>
      </c>
      <c r="Q337" t="s">
        <v>17700</v>
      </c>
      <c r="R337" t="s">
        <v>572</v>
      </c>
      <c r="U337" t="s">
        <v>19500</v>
      </c>
      <c r="V337" t="s">
        <v>18323</v>
      </c>
      <c r="W337" t="s">
        <v>586</v>
      </c>
      <c r="X337" t="s">
        <v>578</v>
      </c>
      <c r="Y337">
        <v>0</v>
      </c>
      <c r="Z337">
        <v>0</v>
      </c>
    </row>
    <row r="338" spans="2:26" x14ac:dyDescent="0.3">
      <c r="B338" t="s">
        <v>2831</v>
      </c>
      <c r="C338" t="s">
        <v>2831</v>
      </c>
      <c r="D338" t="s">
        <v>9927</v>
      </c>
      <c r="E338" t="s">
        <v>249</v>
      </c>
      <c r="F338">
        <v>2020</v>
      </c>
      <c r="G338" t="s">
        <v>2397</v>
      </c>
      <c r="H338" t="s">
        <v>19502</v>
      </c>
      <c r="I338" s="80">
        <v>44960</v>
      </c>
      <c r="J338" t="s">
        <v>571</v>
      </c>
      <c r="K338" t="s">
        <v>19503</v>
      </c>
      <c r="L338" s="81" t="s">
        <v>19504</v>
      </c>
      <c r="M338" t="s">
        <v>18040</v>
      </c>
      <c r="N338" t="s">
        <v>18041</v>
      </c>
      <c r="O338" t="s">
        <v>17848</v>
      </c>
      <c r="P338" t="s">
        <v>17777</v>
      </c>
      <c r="Q338" t="s">
        <v>17700</v>
      </c>
      <c r="R338" t="s">
        <v>572</v>
      </c>
      <c r="U338" t="s">
        <v>17848</v>
      </c>
      <c r="V338" t="s">
        <v>17777</v>
      </c>
      <c r="W338" t="s">
        <v>586</v>
      </c>
      <c r="X338" t="s">
        <v>578</v>
      </c>
      <c r="Y338">
        <v>0</v>
      </c>
      <c r="Z338">
        <v>0</v>
      </c>
    </row>
    <row r="339" spans="2:26" x14ac:dyDescent="0.3">
      <c r="B339" t="s">
        <v>2831</v>
      </c>
      <c r="C339" t="s">
        <v>2831</v>
      </c>
      <c r="D339" t="s">
        <v>5944</v>
      </c>
      <c r="E339" t="s">
        <v>238</v>
      </c>
      <c r="F339">
        <v>2019</v>
      </c>
      <c r="G339" t="s">
        <v>2397</v>
      </c>
      <c r="H339" t="s">
        <v>19505</v>
      </c>
      <c r="I339" s="80">
        <v>44966</v>
      </c>
      <c r="J339" t="s">
        <v>571</v>
      </c>
      <c r="K339" t="s">
        <v>19506</v>
      </c>
      <c r="L339" s="81" t="s">
        <v>19377</v>
      </c>
      <c r="M339" t="s">
        <v>19315</v>
      </c>
      <c r="N339" t="s">
        <v>19316</v>
      </c>
      <c r="O339" t="s">
        <v>19317</v>
      </c>
      <c r="P339" t="s">
        <v>17777</v>
      </c>
      <c r="Q339" t="s">
        <v>17700</v>
      </c>
      <c r="R339" t="s">
        <v>572</v>
      </c>
      <c r="V339" t="s">
        <v>17777</v>
      </c>
      <c r="W339" t="s">
        <v>586</v>
      </c>
      <c r="X339" t="s">
        <v>575</v>
      </c>
      <c r="Y339">
        <v>0</v>
      </c>
      <c r="Z339">
        <v>0</v>
      </c>
    </row>
    <row r="340" spans="2:26" x14ac:dyDescent="0.3">
      <c r="B340" t="s">
        <v>2831</v>
      </c>
      <c r="C340" t="s">
        <v>2831</v>
      </c>
      <c r="D340" t="s">
        <v>10123</v>
      </c>
      <c r="E340" t="s">
        <v>249</v>
      </c>
      <c r="F340">
        <v>2011</v>
      </c>
      <c r="G340" t="s">
        <v>2404</v>
      </c>
      <c r="H340" t="s">
        <v>19507</v>
      </c>
      <c r="I340" s="80">
        <v>44984</v>
      </c>
      <c r="J340" t="s">
        <v>571</v>
      </c>
      <c r="K340" t="s">
        <v>19508</v>
      </c>
      <c r="L340" s="81" t="s">
        <v>19509</v>
      </c>
      <c r="M340" t="s">
        <v>19510</v>
      </c>
      <c r="N340" t="s">
        <v>19511</v>
      </c>
      <c r="O340" t="s">
        <v>17717</v>
      </c>
      <c r="P340" t="s">
        <v>17699</v>
      </c>
      <c r="Q340" t="s">
        <v>17700</v>
      </c>
      <c r="R340" t="s">
        <v>572</v>
      </c>
      <c r="U340" t="s">
        <v>17717</v>
      </c>
      <c r="V340" t="s">
        <v>17699</v>
      </c>
      <c r="W340" t="s">
        <v>586</v>
      </c>
      <c r="X340" t="s">
        <v>578</v>
      </c>
      <c r="Y340">
        <v>0</v>
      </c>
      <c r="Z340">
        <v>0</v>
      </c>
    </row>
    <row r="341" spans="2:26" x14ac:dyDescent="0.3">
      <c r="B341" t="s">
        <v>2831</v>
      </c>
      <c r="C341" t="s">
        <v>2831</v>
      </c>
      <c r="D341" t="s">
        <v>6455</v>
      </c>
      <c r="E341" t="s">
        <v>238</v>
      </c>
      <c r="F341">
        <v>2020</v>
      </c>
      <c r="G341" t="s">
        <v>2409</v>
      </c>
      <c r="H341" t="s">
        <v>19512</v>
      </c>
      <c r="I341" s="80">
        <v>44960</v>
      </c>
      <c r="J341" t="s">
        <v>571</v>
      </c>
      <c r="K341" t="s">
        <v>19513</v>
      </c>
      <c r="L341" s="81" t="s">
        <v>17810</v>
      </c>
      <c r="M341" t="s">
        <v>18731</v>
      </c>
      <c r="N341" t="s">
        <v>19514</v>
      </c>
      <c r="O341" t="s">
        <v>17698</v>
      </c>
      <c r="P341" t="s">
        <v>17699</v>
      </c>
      <c r="Q341" t="s">
        <v>17700</v>
      </c>
      <c r="R341" t="s">
        <v>572</v>
      </c>
      <c r="S341" t="s">
        <v>19515</v>
      </c>
      <c r="T341" t="s">
        <v>19101</v>
      </c>
      <c r="U341" t="s">
        <v>17698</v>
      </c>
      <c r="V341" t="s">
        <v>17699</v>
      </c>
      <c r="W341" t="s">
        <v>586</v>
      </c>
      <c r="X341" t="s">
        <v>574</v>
      </c>
      <c r="Y341">
        <v>0</v>
      </c>
      <c r="Z341">
        <v>0</v>
      </c>
    </row>
    <row r="342" spans="2:26" x14ac:dyDescent="0.3">
      <c r="B342" t="s">
        <v>2831</v>
      </c>
      <c r="C342" t="s">
        <v>2831</v>
      </c>
      <c r="D342" t="s">
        <v>7646</v>
      </c>
      <c r="E342" t="s">
        <v>238</v>
      </c>
      <c r="F342">
        <v>2021</v>
      </c>
      <c r="G342" t="s">
        <v>2397</v>
      </c>
      <c r="H342" t="s">
        <v>19516</v>
      </c>
      <c r="I342" s="80">
        <v>44959</v>
      </c>
      <c r="J342" t="s">
        <v>571</v>
      </c>
      <c r="K342" t="s">
        <v>19517</v>
      </c>
      <c r="L342" s="81" t="s">
        <v>17951</v>
      </c>
      <c r="M342" t="s">
        <v>19518</v>
      </c>
      <c r="N342" t="s">
        <v>586</v>
      </c>
      <c r="O342" t="s">
        <v>17717</v>
      </c>
      <c r="P342" t="s">
        <v>17699</v>
      </c>
      <c r="Q342" t="s">
        <v>17700</v>
      </c>
      <c r="R342" t="s">
        <v>572</v>
      </c>
      <c r="S342" t="s">
        <v>19519</v>
      </c>
      <c r="T342" t="s">
        <v>17829</v>
      </c>
      <c r="U342" t="s">
        <v>17717</v>
      </c>
      <c r="V342" t="s">
        <v>17699</v>
      </c>
      <c r="W342" t="s">
        <v>586</v>
      </c>
      <c r="X342" t="s">
        <v>574</v>
      </c>
      <c r="Y342">
        <v>0</v>
      </c>
      <c r="Z342">
        <v>0</v>
      </c>
    </row>
    <row r="343" spans="2:26" x14ac:dyDescent="0.3">
      <c r="B343" t="s">
        <v>2831</v>
      </c>
      <c r="C343" t="s">
        <v>2831</v>
      </c>
      <c r="D343" t="s">
        <v>10235</v>
      </c>
      <c r="E343" t="s">
        <v>238</v>
      </c>
      <c r="F343">
        <v>2020</v>
      </c>
      <c r="G343" t="s">
        <v>2417</v>
      </c>
      <c r="H343" t="s">
        <v>19520</v>
      </c>
      <c r="I343" s="80">
        <v>44968</v>
      </c>
      <c r="J343" t="s">
        <v>571</v>
      </c>
      <c r="K343" t="s">
        <v>19521</v>
      </c>
      <c r="L343" s="81" t="s">
        <v>17951</v>
      </c>
      <c r="M343" t="s">
        <v>19522</v>
      </c>
      <c r="N343" t="s">
        <v>19523</v>
      </c>
      <c r="O343" t="s">
        <v>18012</v>
      </c>
      <c r="P343" t="s">
        <v>17699</v>
      </c>
      <c r="Q343" t="s">
        <v>17700</v>
      </c>
      <c r="R343" t="s">
        <v>572</v>
      </c>
      <c r="T343" t="s">
        <v>19524</v>
      </c>
      <c r="U343" t="s">
        <v>18012</v>
      </c>
      <c r="V343" t="s">
        <v>17699</v>
      </c>
      <c r="W343" t="s">
        <v>586</v>
      </c>
      <c r="X343" t="s">
        <v>578</v>
      </c>
      <c r="Y343">
        <v>0</v>
      </c>
      <c r="Z343">
        <v>0</v>
      </c>
    </row>
    <row r="344" spans="2:26" x14ac:dyDescent="0.3">
      <c r="B344" t="s">
        <v>2831</v>
      </c>
      <c r="C344" t="s">
        <v>2831</v>
      </c>
      <c r="D344" t="s">
        <v>9577</v>
      </c>
      <c r="E344" t="s">
        <v>249</v>
      </c>
      <c r="F344">
        <v>2022</v>
      </c>
      <c r="G344" t="s">
        <v>2418</v>
      </c>
      <c r="H344" t="s">
        <v>19525</v>
      </c>
      <c r="I344" s="80">
        <v>44971</v>
      </c>
      <c r="J344" t="s">
        <v>571</v>
      </c>
      <c r="K344" t="s">
        <v>19526</v>
      </c>
      <c r="L344" s="81" t="s">
        <v>17964</v>
      </c>
      <c r="M344" t="s">
        <v>19527</v>
      </c>
      <c r="N344" t="s">
        <v>17788</v>
      </c>
      <c r="O344" t="s">
        <v>2799</v>
      </c>
      <c r="P344" t="s">
        <v>19528</v>
      </c>
      <c r="Q344" t="s">
        <v>17700</v>
      </c>
      <c r="R344" t="s">
        <v>572</v>
      </c>
      <c r="U344" t="s">
        <v>2799</v>
      </c>
      <c r="V344" t="s">
        <v>17699</v>
      </c>
      <c r="W344" t="s">
        <v>586</v>
      </c>
      <c r="X344" t="s">
        <v>573</v>
      </c>
      <c r="Y344">
        <v>0</v>
      </c>
      <c r="Z344">
        <v>0</v>
      </c>
    </row>
    <row r="345" spans="2:26" x14ac:dyDescent="0.3">
      <c r="B345" t="s">
        <v>2831</v>
      </c>
      <c r="C345" t="s">
        <v>2831</v>
      </c>
      <c r="D345" t="s">
        <v>6028</v>
      </c>
      <c r="E345" t="s">
        <v>238</v>
      </c>
      <c r="F345">
        <v>2022</v>
      </c>
      <c r="G345" t="s">
        <v>17908</v>
      </c>
      <c r="H345" t="s">
        <v>19529</v>
      </c>
      <c r="I345" s="80">
        <v>44959</v>
      </c>
      <c r="J345" t="s">
        <v>571</v>
      </c>
      <c r="K345" t="s">
        <v>19530</v>
      </c>
      <c r="L345" s="81" t="s">
        <v>17822</v>
      </c>
      <c r="M345" t="s">
        <v>19531</v>
      </c>
      <c r="N345" t="s">
        <v>17788</v>
      </c>
      <c r="O345" t="s">
        <v>2799</v>
      </c>
      <c r="P345" t="s">
        <v>17699</v>
      </c>
      <c r="Q345" t="s">
        <v>17700</v>
      </c>
      <c r="R345" t="s">
        <v>572</v>
      </c>
      <c r="T345" t="s">
        <v>18305</v>
      </c>
      <c r="U345" t="s">
        <v>2799</v>
      </c>
      <c r="V345" t="s">
        <v>17699</v>
      </c>
      <c r="W345" t="s">
        <v>586</v>
      </c>
      <c r="X345" t="s">
        <v>573</v>
      </c>
      <c r="Y345">
        <v>0</v>
      </c>
      <c r="Z345">
        <v>0</v>
      </c>
    </row>
    <row r="346" spans="2:26" x14ac:dyDescent="0.3">
      <c r="B346" t="s">
        <v>2831</v>
      </c>
      <c r="C346" t="s">
        <v>2831</v>
      </c>
      <c r="D346" t="s">
        <v>8307</v>
      </c>
      <c r="E346" t="s">
        <v>238</v>
      </c>
      <c r="F346">
        <v>2020</v>
      </c>
      <c r="G346" t="s">
        <v>2410</v>
      </c>
      <c r="H346" t="s">
        <v>19532</v>
      </c>
      <c r="I346" s="80">
        <v>44959</v>
      </c>
      <c r="J346" t="s">
        <v>571</v>
      </c>
      <c r="K346" t="s">
        <v>19533</v>
      </c>
      <c r="L346" s="81" t="s">
        <v>19534</v>
      </c>
      <c r="M346" t="s">
        <v>2529</v>
      </c>
      <c r="N346" t="s">
        <v>17788</v>
      </c>
      <c r="O346" t="s">
        <v>17888</v>
      </c>
      <c r="P346" t="s">
        <v>17742</v>
      </c>
      <c r="Q346" t="s">
        <v>17700</v>
      </c>
      <c r="R346" t="s">
        <v>572</v>
      </c>
      <c r="T346" t="s">
        <v>17889</v>
      </c>
      <c r="U346" t="s">
        <v>17888</v>
      </c>
      <c r="V346" t="s">
        <v>17742</v>
      </c>
      <c r="W346" t="s">
        <v>586</v>
      </c>
      <c r="X346" t="s">
        <v>573</v>
      </c>
      <c r="Y346">
        <v>0</v>
      </c>
      <c r="Z346">
        <v>0</v>
      </c>
    </row>
    <row r="347" spans="2:26" x14ac:dyDescent="0.3">
      <c r="B347" t="s">
        <v>2831</v>
      </c>
      <c r="C347" t="s">
        <v>2831</v>
      </c>
      <c r="D347" t="s">
        <v>6483</v>
      </c>
      <c r="E347" t="s">
        <v>249</v>
      </c>
      <c r="F347">
        <v>2020</v>
      </c>
      <c r="G347" t="s">
        <v>2409</v>
      </c>
      <c r="H347" t="s">
        <v>19535</v>
      </c>
      <c r="I347" s="80">
        <v>44982</v>
      </c>
      <c r="J347" t="s">
        <v>571</v>
      </c>
      <c r="K347" t="s">
        <v>19536</v>
      </c>
      <c r="L347" s="81" t="s">
        <v>17822</v>
      </c>
      <c r="M347" t="s">
        <v>19537</v>
      </c>
      <c r="N347" t="s">
        <v>19538</v>
      </c>
      <c r="O347" t="s">
        <v>18162</v>
      </c>
      <c r="P347" t="s">
        <v>17760</v>
      </c>
      <c r="Q347" t="s">
        <v>17700</v>
      </c>
      <c r="R347" t="s">
        <v>572</v>
      </c>
      <c r="S347" t="s">
        <v>19539</v>
      </c>
      <c r="U347" t="s">
        <v>18162</v>
      </c>
      <c r="V347" t="s">
        <v>17699</v>
      </c>
      <c r="W347" t="s">
        <v>586</v>
      </c>
      <c r="X347" t="s">
        <v>574</v>
      </c>
      <c r="Y347">
        <v>0</v>
      </c>
      <c r="Z347">
        <v>0</v>
      </c>
    </row>
    <row r="348" spans="2:26" x14ac:dyDescent="0.3">
      <c r="B348" t="s">
        <v>2831</v>
      </c>
      <c r="C348" t="s">
        <v>2831</v>
      </c>
      <c r="D348" t="s">
        <v>10119</v>
      </c>
      <c r="E348" t="s">
        <v>249</v>
      </c>
      <c r="F348">
        <v>2010</v>
      </c>
      <c r="G348" t="s">
        <v>2401</v>
      </c>
      <c r="H348" t="s">
        <v>19540</v>
      </c>
      <c r="I348" s="80">
        <v>44964</v>
      </c>
      <c r="J348" t="s">
        <v>571</v>
      </c>
      <c r="K348" t="s">
        <v>19541</v>
      </c>
      <c r="L348" s="81" t="s">
        <v>19542</v>
      </c>
      <c r="M348" t="s">
        <v>19543</v>
      </c>
      <c r="N348" t="s">
        <v>17788</v>
      </c>
      <c r="O348" t="s">
        <v>17733</v>
      </c>
      <c r="P348" t="s">
        <v>17699</v>
      </c>
      <c r="Q348" t="s">
        <v>17700</v>
      </c>
      <c r="R348" t="s">
        <v>572</v>
      </c>
      <c r="T348" t="s">
        <v>19544</v>
      </c>
      <c r="U348" t="s">
        <v>17733</v>
      </c>
      <c r="V348" t="s">
        <v>17699</v>
      </c>
      <c r="W348" t="s">
        <v>586</v>
      </c>
      <c r="X348" t="s">
        <v>578</v>
      </c>
      <c r="Y348">
        <v>0</v>
      </c>
      <c r="Z348">
        <v>0</v>
      </c>
    </row>
    <row r="349" spans="2:26" x14ac:dyDescent="0.3">
      <c r="B349" t="s">
        <v>2831</v>
      </c>
      <c r="C349" t="s">
        <v>2831</v>
      </c>
      <c r="D349" t="s">
        <v>7638</v>
      </c>
      <c r="E349" t="s">
        <v>238</v>
      </c>
      <c r="F349">
        <v>2022</v>
      </c>
      <c r="G349" t="s">
        <v>2412</v>
      </c>
      <c r="H349" t="s">
        <v>19545</v>
      </c>
      <c r="I349" s="80">
        <v>44982</v>
      </c>
      <c r="J349" t="s">
        <v>571</v>
      </c>
      <c r="K349" t="s">
        <v>19546</v>
      </c>
      <c r="L349" s="81" t="s">
        <v>17822</v>
      </c>
      <c r="M349" t="s">
        <v>19547</v>
      </c>
      <c r="N349" t="s">
        <v>19308</v>
      </c>
      <c r="O349" t="s">
        <v>17717</v>
      </c>
      <c r="P349" t="s">
        <v>17699</v>
      </c>
      <c r="Q349" t="s">
        <v>17700</v>
      </c>
      <c r="R349" t="s">
        <v>572</v>
      </c>
      <c r="S349" t="s">
        <v>19548</v>
      </c>
      <c r="T349" t="s">
        <v>19101</v>
      </c>
      <c r="U349" t="s">
        <v>17717</v>
      </c>
      <c r="V349" t="s">
        <v>17699</v>
      </c>
      <c r="W349" t="s">
        <v>586</v>
      </c>
      <c r="X349" t="s">
        <v>574</v>
      </c>
      <c r="Y349">
        <v>0</v>
      </c>
      <c r="Z349">
        <v>0</v>
      </c>
    </row>
    <row r="350" spans="2:26" x14ac:dyDescent="0.3">
      <c r="B350" t="s">
        <v>2831</v>
      </c>
      <c r="C350" t="s">
        <v>2831</v>
      </c>
      <c r="D350" t="s">
        <v>8118</v>
      </c>
      <c r="E350" t="s">
        <v>238</v>
      </c>
      <c r="F350">
        <v>2018</v>
      </c>
      <c r="G350" t="s">
        <v>2395</v>
      </c>
      <c r="H350" t="s">
        <v>19549</v>
      </c>
      <c r="I350" s="80">
        <v>44973</v>
      </c>
      <c r="J350" t="s">
        <v>571</v>
      </c>
      <c r="K350" t="s">
        <v>19550</v>
      </c>
      <c r="L350" s="81" t="s">
        <v>18016</v>
      </c>
      <c r="M350" t="s">
        <v>19551</v>
      </c>
      <c r="N350" t="s">
        <v>18269</v>
      </c>
      <c r="O350" t="s">
        <v>17717</v>
      </c>
      <c r="P350" t="s">
        <v>17699</v>
      </c>
      <c r="Q350" t="s">
        <v>17700</v>
      </c>
      <c r="R350" t="s">
        <v>572</v>
      </c>
      <c r="S350" t="s">
        <v>19552</v>
      </c>
      <c r="T350" t="s">
        <v>18271</v>
      </c>
      <c r="U350" t="s">
        <v>17717</v>
      </c>
      <c r="V350" t="s">
        <v>17699</v>
      </c>
      <c r="W350" t="s">
        <v>586</v>
      </c>
      <c r="X350" t="s">
        <v>574</v>
      </c>
      <c r="Y350">
        <v>0</v>
      </c>
      <c r="Z350">
        <v>0</v>
      </c>
    </row>
    <row r="351" spans="2:26" x14ac:dyDescent="0.3">
      <c r="B351" t="s">
        <v>2831</v>
      </c>
      <c r="C351" t="s">
        <v>2831</v>
      </c>
      <c r="D351" t="s">
        <v>6897</v>
      </c>
      <c r="E351" t="s">
        <v>249</v>
      </c>
      <c r="F351">
        <v>2015</v>
      </c>
      <c r="G351" t="s">
        <v>2404</v>
      </c>
      <c r="H351" t="s">
        <v>19553</v>
      </c>
      <c r="I351" s="80">
        <v>44966</v>
      </c>
      <c r="J351" t="s">
        <v>571</v>
      </c>
      <c r="K351" t="s">
        <v>19554</v>
      </c>
      <c r="L351" s="81" t="s">
        <v>19555</v>
      </c>
      <c r="M351" t="s">
        <v>19556</v>
      </c>
      <c r="N351" t="s">
        <v>19003</v>
      </c>
      <c r="O351" t="s">
        <v>17725</v>
      </c>
      <c r="P351" t="s">
        <v>17699</v>
      </c>
      <c r="Q351" t="s">
        <v>17700</v>
      </c>
      <c r="R351" t="s">
        <v>572</v>
      </c>
      <c r="S351" t="s">
        <v>19557</v>
      </c>
      <c r="T351" t="s">
        <v>19558</v>
      </c>
      <c r="U351" t="s">
        <v>17725</v>
      </c>
      <c r="V351" t="s">
        <v>17699</v>
      </c>
      <c r="W351" t="s">
        <v>586</v>
      </c>
      <c r="X351" t="s">
        <v>574</v>
      </c>
      <c r="Y351">
        <v>0</v>
      </c>
      <c r="Z351">
        <v>0</v>
      </c>
    </row>
    <row r="352" spans="2:26" x14ac:dyDescent="0.3">
      <c r="B352" t="s">
        <v>2831</v>
      </c>
      <c r="C352" t="s">
        <v>2831</v>
      </c>
      <c r="D352" t="s">
        <v>6673</v>
      </c>
      <c r="E352" t="s">
        <v>238</v>
      </c>
      <c r="F352">
        <v>2018</v>
      </c>
      <c r="G352" t="s">
        <v>2411</v>
      </c>
      <c r="H352" t="s">
        <v>19559</v>
      </c>
      <c r="I352" s="80">
        <v>44961</v>
      </c>
      <c r="J352" t="s">
        <v>571</v>
      </c>
      <c r="K352" t="s">
        <v>19560</v>
      </c>
      <c r="L352" s="81" t="s">
        <v>17822</v>
      </c>
      <c r="M352" t="s">
        <v>19561</v>
      </c>
      <c r="N352" t="s">
        <v>19562</v>
      </c>
      <c r="O352" t="s">
        <v>18337</v>
      </c>
      <c r="P352" t="s">
        <v>19562</v>
      </c>
      <c r="Q352" t="s">
        <v>17700</v>
      </c>
      <c r="R352" t="s">
        <v>572</v>
      </c>
      <c r="U352" t="s">
        <v>18337</v>
      </c>
      <c r="V352" t="s">
        <v>17699</v>
      </c>
      <c r="W352" t="s">
        <v>586</v>
      </c>
      <c r="X352" t="s">
        <v>573</v>
      </c>
      <c r="Y352">
        <v>0</v>
      </c>
      <c r="Z352">
        <v>0</v>
      </c>
    </row>
    <row r="353" spans="2:26" x14ac:dyDescent="0.3">
      <c r="B353" t="s">
        <v>2831</v>
      </c>
      <c r="C353" t="s">
        <v>2831</v>
      </c>
      <c r="D353" t="s">
        <v>10286</v>
      </c>
      <c r="E353" t="s">
        <v>249</v>
      </c>
      <c r="F353">
        <v>2013</v>
      </c>
      <c r="G353" t="s">
        <v>2395</v>
      </c>
      <c r="H353" t="s">
        <v>19563</v>
      </c>
      <c r="I353" s="80">
        <v>44960</v>
      </c>
      <c r="J353" t="s">
        <v>571</v>
      </c>
      <c r="K353" t="s">
        <v>19564</v>
      </c>
      <c r="L353" s="81" t="s">
        <v>18153</v>
      </c>
      <c r="M353" t="s">
        <v>19565</v>
      </c>
      <c r="N353" t="s">
        <v>19566</v>
      </c>
      <c r="O353" t="s">
        <v>19567</v>
      </c>
      <c r="P353" t="s">
        <v>17742</v>
      </c>
      <c r="Q353" t="s">
        <v>17700</v>
      </c>
      <c r="R353" t="s">
        <v>572</v>
      </c>
      <c r="S353" t="s">
        <v>19568</v>
      </c>
      <c r="T353" t="s">
        <v>19569</v>
      </c>
      <c r="U353" t="s">
        <v>19567</v>
      </c>
      <c r="V353" t="s">
        <v>17742</v>
      </c>
      <c r="W353" t="s">
        <v>586</v>
      </c>
      <c r="X353" t="s">
        <v>574</v>
      </c>
      <c r="Y353">
        <v>0</v>
      </c>
      <c r="Z353">
        <v>0</v>
      </c>
    </row>
    <row r="354" spans="2:26" x14ac:dyDescent="0.3">
      <c r="B354" t="s">
        <v>2831</v>
      </c>
      <c r="C354" t="s">
        <v>2831</v>
      </c>
      <c r="D354" t="s">
        <v>7410</v>
      </c>
      <c r="E354" t="s">
        <v>238</v>
      </c>
      <c r="F354">
        <v>2022</v>
      </c>
      <c r="G354" t="s">
        <v>17908</v>
      </c>
      <c r="H354" t="s">
        <v>19570</v>
      </c>
      <c r="I354" s="80">
        <v>44960</v>
      </c>
      <c r="J354" t="s">
        <v>571</v>
      </c>
      <c r="K354" t="s">
        <v>19571</v>
      </c>
      <c r="L354" s="81" t="s">
        <v>19572</v>
      </c>
      <c r="M354" t="s">
        <v>18991</v>
      </c>
      <c r="N354" t="s">
        <v>18992</v>
      </c>
      <c r="O354" t="s">
        <v>18337</v>
      </c>
      <c r="P354" t="s">
        <v>17699</v>
      </c>
      <c r="Q354" t="s">
        <v>17700</v>
      </c>
      <c r="R354" t="s">
        <v>572</v>
      </c>
      <c r="T354" t="s">
        <v>18993</v>
      </c>
      <c r="U354" t="s">
        <v>18337</v>
      </c>
      <c r="V354" t="s">
        <v>17699</v>
      </c>
      <c r="W354" t="s">
        <v>586</v>
      </c>
      <c r="X354" t="s">
        <v>578</v>
      </c>
      <c r="Y354">
        <v>0</v>
      </c>
      <c r="Z354">
        <v>0</v>
      </c>
    </row>
    <row r="355" spans="2:26" x14ac:dyDescent="0.3">
      <c r="B355" t="s">
        <v>2831</v>
      </c>
      <c r="C355" t="s">
        <v>2831</v>
      </c>
      <c r="D355" t="s">
        <v>7864</v>
      </c>
      <c r="E355" t="s">
        <v>249</v>
      </c>
      <c r="F355">
        <v>2021</v>
      </c>
      <c r="G355" t="s">
        <v>2399</v>
      </c>
      <c r="H355" t="s">
        <v>19573</v>
      </c>
      <c r="I355" s="80">
        <v>44984</v>
      </c>
      <c r="J355" t="s">
        <v>571</v>
      </c>
      <c r="K355" t="s">
        <v>19574</v>
      </c>
      <c r="L355" s="81" t="s">
        <v>17951</v>
      </c>
      <c r="M355" t="s">
        <v>18040</v>
      </c>
      <c r="N355" t="s">
        <v>18041</v>
      </c>
      <c r="O355" t="s">
        <v>17848</v>
      </c>
      <c r="P355" t="s">
        <v>17777</v>
      </c>
      <c r="Q355" t="s">
        <v>17700</v>
      </c>
      <c r="R355" t="s">
        <v>572</v>
      </c>
      <c r="U355" t="s">
        <v>17848</v>
      </c>
      <c r="V355" t="s">
        <v>17777</v>
      </c>
      <c r="W355" t="s">
        <v>586</v>
      </c>
      <c r="X355" t="s">
        <v>578</v>
      </c>
      <c r="Y355">
        <v>0</v>
      </c>
      <c r="Z355">
        <v>0</v>
      </c>
    </row>
    <row r="356" spans="2:26" x14ac:dyDescent="0.3">
      <c r="B356" t="s">
        <v>2831</v>
      </c>
      <c r="C356" t="s">
        <v>2831</v>
      </c>
      <c r="D356" t="s">
        <v>8820</v>
      </c>
      <c r="E356" t="s">
        <v>238</v>
      </c>
      <c r="F356">
        <v>2019</v>
      </c>
      <c r="G356" t="s">
        <v>2409</v>
      </c>
      <c r="H356" t="s">
        <v>19575</v>
      </c>
      <c r="I356" s="80">
        <v>44961</v>
      </c>
      <c r="J356" t="s">
        <v>571</v>
      </c>
      <c r="K356" t="s">
        <v>19576</v>
      </c>
      <c r="L356" s="81" t="s">
        <v>19577</v>
      </c>
      <c r="M356" t="s">
        <v>19578</v>
      </c>
      <c r="N356" t="s">
        <v>18035</v>
      </c>
      <c r="O356" t="s">
        <v>2799</v>
      </c>
      <c r="P356" t="s">
        <v>17760</v>
      </c>
      <c r="Q356" t="s">
        <v>17700</v>
      </c>
      <c r="R356" t="s">
        <v>572</v>
      </c>
      <c r="U356" t="s">
        <v>2799</v>
      </c>
      <c r="V356" t="s">
        <v>17699</v>
      </c>
      <c r="W356" t="s">
        <v>586</v>
      </c>
      <c r="X356" t="s">
        <v>578</v>
      </c>
      <c r="Y356">
        <v>0</v>
      </c>
      <c r="Z356">
        <v>0</v>
      </c>
    </row>
    <row r="357" spans="2:26" x14ac:dyDescent="0.3">
      <c r="B357" t="s">
        <v>2831</v>
      </c>
      <c r="C357" t="s">
        <v>2831</v>
      </c>
      <c r="D357" t="s">
        <v>7814</v>
      </c>
      <c r="E357" t="s">
        <v>238</v>
      </c>
      <c r="F357">
        <v>2019</v>
      </c>
      <c r="G357" t="s">
        <v>2401</v>
      </c>
      <c r="H357" t="s">
        <v>19579</v>
      </c>
      <c r="I357" s="80">
        <v>44966</v>
      </c>
      <c r="J357" t="s">
        <v>571</v>
      </c>
      <c r="K357" t="s">
        <v>19580</v>
      </c>
      <c r="L357" s="81" t="s">
        <v>19581</v>
      </c>
      <c r="M357" t="s">
        <v>18765</v>
      </c>
      <c r="N357" t="s">
        <v>18041</v>
      </c>
      <c r="O357" t="s">
        <v>17848</v>
      </c>
      <c r="P357" t="s">
        <v>17777</v>
      </c>
      <c r="Q357" t="s">
        <v>17700</v>
      </c>
      <c r="R357" t="s">
        <v>572</v>
      </c>
      <c r="U357" t="s">
        <v>17848</v>
      </c>
      <c r="V357" t="s">
        <v>17777</v>
      </c>
      <c r="W357" t="s">
        <v>586</v>
      </c>
      <c r="X357" t="s">
        <v>578</v>
      </c>
      <c r="Y357">
        <v>0</v>
      </c>
      <c r="Z357">
        <v>0</v>
      </c>
    </row>
    <row r="358" spans="2:26" x14ac:dyDescent="0.3">
      <c r="B358" t="s">
        <v>2831</v>
      </c>
      <c r="C358" t="s">
        <v>2831</v>
      </c>
      <c r="D358" t="s">
        <v>7352</v>
      </c>
      <c r="E358" t="s">
        <v>249</v>
      </c>
      <c r="F358">
        <v>2021</v>
      </c>
      <c r="G358" t="s">
        <v>2404</v>
      </c>
      <c r="H358" t="s">
        <v>19582</v>
      </c>
      <c r="I358" s="80">
        <v>44974</v>
      </c>
      <c r="J358" t="s">
        <v>571</v>
      </c>
      <c r="K358" t="s">
        <v>19583</v>
      </c>
      <c r="L358" s="81" t="s">
        <v>17964</v>
      </c>
      <c r="M358" t="s">
        <v>19353</v>
      </c>
      <c r="N358" t="s">
        <v>18531</v>
      </c>
      <c r="O358" t="s">
        <v>18937</v>
      </c>
      <c r="P358" t="s">
        <v>17699</v>
      </c>
      <c r="Q358" t="s">
        <v>17700</v>
      </c>
      <c r="R358" t="s">
        <v>572</v>
      </c>
      <c r="S358" t="s">
        <v>19354</v>
      </c>
      <c r="T358" t="s">
        <v>18939</v>
      </c>
      <c r="U358" t="s">
        <v>18937</v>
      </c>
      <c r="V358" t="s">
        <v>17699</v>
      </c>
      <c r="W358" t="s">
        <v>586</v>
      </c>
      <c r="X358" t="s">
        <v>574</v>
      </c>
      <c r="Y358">
        <v>0</v>
      </c>
      <c r="Z358">
        <v>0</v>
      </c>
    </row>
    <row r="359" spans="2:26" x14ac:dyDescent="0.3">
      <c r="B359" t="s">
        <v>2831</v>
      </c>
      <c r="C359" t="s">
        <v>2831</v>
      </c>
      <c r="D359" t="s">
        <v>9899</v>
      </c>
      <c r="E359" t="s">
        <v>238</v>
      </c>
      <c r="F359">
        <v>2017</v>
      </c>
      <c r="G359" t="s">
        <v>2417</v>
      </c>
      <c r="H359" t="s">
        <v>19584</v>
      </c>
      <c r="I359" s="80">
        <v>44964</v>
      </c>
      <c r="J359" t="s">
        <v>571</v>
      </c>
      <c r="K359" t="s">
        <v>19585</v>
      </c>
      <c r="L359" s="81" t="s">
        <v>18153</v>
      </c>
      <c r="M359" t="s">
        <v>19586</v>
      </c>
      <c r="N359" t="s">
        <v>18077</v>
      </c>
      <c r="O359" t="s">
        <v>19587</v>
      </c>
      <c r="P359" t="s">
        <v>17777</v>
      </c>
      <c r="Q359" t="s">
        <v>17700</v>
      </c>
      <c r="R359" t="s">
        <v>572</v>
      </c>
      <c r="T359" t="s">
        <v>19588</v>
      </c>
      <c r="U359" t="s">
        <v>19587</v>
      </c>
      <c r="V359" t="s">
        <v>17777</v>
      </c>
      <c r="W359" t="s">
        <v>586</v>
      </c>
      <c r="X359" t="s">
        <v>573</v>
      </c>
      <c r="Y359">
        <v>0</v>
      </c>
      <c r="Z359">
        <v>0</v>
      </c>
    </row>
    <row r="360" spans="2:26" x14ac:dyDescent="0.3">
      <c r="B360" t="s">
        <v>2831</v>
      </c>
      <c r="C360" t="s">
        <v>2831</v>
      </c>
      <c r="D360" t="s">
        <v>6447</v>
      </c>
      <c r="E360" t="s">
        <v>249</v>
      </c>
      <c r="F360">
        <v>2020</v>
      </c>
      <c r="G360" t="s">
        <v>2401</v>
      </c>
      <c r="H360" t="s">
        <v>19589</v>
      </c>
      <c r="I360" s="80">
        <v>44959</v>
      </c>
      <c r="J360" t="s">
        <v>571</v>
      </c>
      <c r="K360" t="s">
        <v>19590</v>
      </c>
      <c r="L360" s="81" t="s">
        <v>17951</v>
      </c>
      <c r="M360" t="s">
        <v>19591</v>
      </c>
      <c r="N360" t="s">
        <v>17788</v>
      </c>
      <c r="O360" t="s">
        <v>19592</v>
      </c>
      <c r="P360" t="s">
        <v>19593</v>
      </c>
      <c r="Q360" t="s">
        <v>17700</v>
      </c>
      <c r="R360" t="s">
        <v>572</v>
      </c>
      <c r="T360" t="s">
        <v>19594</v>
      </c>
      <c r="U360" t="s">
        <v>19592</v>
      </c>
      <c r="V360" t="s">
        <v>19593</v>
      </c>
      <c r="W360" t="s">
        <v>17829</v>
      </c>
      <c r="X360" t="s">
        <v>573</v>
      </c>
      <c r="Y360">
        <v>0</v>
      </c>
      <c r="Z360">
        <v>0</v>
      </c>
    </row>
    <row r="361" spans="2:26" x14ac:dyDescent="0.3">
      <c r="B361" t="s">
        <v>2831</v>
      </c>
      <c r="C361" t="s">
        <v>2831</v>
      </c>
      <c r="D361" t="s">
        <v>8848</v>
      </c>
      <c r="E361" t="s">
        <v>249</v>
      </c>
      <c r="F361">
        <v>2018</v>
      </c>
      <c r="G361" t="s">
        <v>2417</v>
      </c>
      <c r="H361" t="s">
        <v>19595</v>
      </c>
      <c r="I361" s="80">
        <v>44960</v>
      </c>
      <c r="J361" t="s">
        <v>571</v>
      </c>
      <c r="K361" t="s">
        <v>19596</v>
      </c>
      <c r="L361" s="81" t="s">
        <v>19597</v>
      </c>
      <c r="M361" t="s">
        <v>18436</v>
      </c>
      <c r="N361" t="s">
        <v>18437</v>
      </c>
      <c r="O361" t="s">
        <v>18438</v>
      </c>
      <c r="P361" t="s">
        <v>18439</v>
      </c>
      <c r="Q361" t="s">
        <v>18110</v>
      </c>
      <c r="R361" t="s">
        <v>572</v>
      </c>
      <c r="S361" t="s">
        <v>18440</v>
      </c>
      <c r="U361" t="s">
        <v>18438</v>
      </c>
      <c r="V361" t="s">
        <v>2531</v>
      </c>
      <c r="W361" t="s">
        <v>589</v>
      </c>
      <c r="X361" t="s">
        <v>576</v>
      </c>
      <c r="Y361">
        <v>0</v>
      </c>
      <c r="Z361">
        <v>0</v>
      </c>
    </row>
    <row r="362" spans="2:26" x14ac:dyDescent="0.3">
      <c r="B362" t="s">
        <v>2831</v>
      </c>
      <c r="C362" t="s">
        <v>2831</v>
      </c>
      <c r="D362" t="s">
        <v>9436</v>
      </c>
      <c r="E362" t="s">
        <v>238</v>
      </c>
      <c r="F362">
        <v>2020</v>
      </c>
      <c r="G362" t="s">
        <v>2400</v>
      </c>
      <c r="H362" t="s">
        <v>19598</v>
      </c>
      <c r="I362" s="80">
        <v>44959</v>
      </c>
      <c r="J362" t="s">
        <v>571</v>
      </c>
      <c r="K362" t="s">
        <v>19599</v>
      </c>
      <c r="L362" s="81" t="s">
        <v>17810</v>
      </c>
      <c r="M362" t="s">
        <v>19600</v>
      </c>
      <c r="N362" t="s">
        <v>19601</v>
      </c>
      <c r="O362" t="s">
        <v>2776</v>
      </c>
      <c r="P362" t="s">
        <v>18261</v>
      </c>
      <c r="Q362" t="s">
        <v>17700</v>
      </c>
      <c r="R362" t="s">
        <v>572</v>
      </c>
      <c r="S362" t="s">
        <v>19602</v>
      </c>
      <c r="U362" t="s">
        <v>2776</v>
      </c>
      <c r="V362" t="s">
        <v>18264</v>
      </c>
      <c r="W362" t="s">
        <v>586</v>
      </c>
      <c r="X362" t="s">
        <v>574</v>
      </c>
      <c r="Y362">
        <v>0</v>
      </c>
      <c r="Z362">
        <v>0</v>
      </c>
    </row>
    <row r="363" spans="2:26" x14ac:dyDescent="0.3">
      <c r="B363" t="s">
        <v>2831</v>
      </c>
      <c r="C363" t="s">
        <v>2831</v>
      </c>
      <c r="D363" t="s">
        <v>6917</v>
      </c>
      <c r="E363" t="s">
        <v>238</v>
      </c>
      <c r="F363">
        <v>2020</v>
      </c>
      <c r="G363" t="s">
        <v>2418</v>
      </c>
      <c r="H363" t="s">
        <v>19603</v>
      </c>
      <c r="I363" s="80">
        <v>44978</v>
      </c>
      <c r="J363" t="s">
        <v>571</v>
      </c>
      <c r="K363" t="s">
        <v>19604</v>
      </c>
      <c r="L363" s="81" t="s">
        <v>17886</v>
      </c>
      <c r="M363" t="s">
        <v>19605</v>
      </c>
      <c r="N363" t="s">
        <v>18336</v>
      </c>
      <c r="O363" t="s">
        <v>18337</v>
      </c>
      <c r="P363" t="s">
        <v>17699</v>
      </c>
      <c r="Q363" t="s">
        <v>17700</v>
      </c>
      <c r="R363" t="s">
        <v>572</v>
      </c>
      <c r="S363" t="s">
        <v>19606</v>
      </c>
      <c r="T363" t="s">
        <v>18339</v>
      </c>
      <c r="U363" t="s">
        <v>18337</v>
      </c>
      <c r="V363" t="s">
        <v>17699</v>
      </c>
      <c r="W363" t="s">
        <v>586</v>
      </c>
      <c r="X363" t="s">
        <v>574</v>
      </c>
      <c r="Y363">
        <v>0</v>
      </c>
      <c r="Z363">
        <v>0</v>
      </c>
    </row>
    <row r="364" spans="2:26" x14ac:dyDescent="0.3">
      <c r="B364" t="s">
        <v>2831</v>
      </c>
      <c r="C364" t="s">
        <v>2831</v>
      </c>
      <c r="D364" t="s">
        <v>8777</v>
      </c>
      <c r="E364" t="s">
        <v>249</v>
      </c>
      <c r="F364">
        <v>2018</v>
      </c>
      <c r="G364" t="s">
        <v>2417</v>
      </c>
      <c r="H364" t="s">
        <v>19607</v>
      </c>
      <c r="I364" s="80">
        <v>44964</v>
      </c>
      <c r="J364" t="s">
        <v>571</v>
      </c>
      <c r="K364" t="s">
        <v>19608</v>
      </c>
      <c r="L364" s="81" t="s">
        <v>19609</v>
      </c>
      <c r="M364" t="s">
        <v>19610</v>
      </c>
      <c r="N364" t="s">
        <v>19293</v>
      </c>
      <c r="O364" t="s">
        <v>18012</v>
      </c>
      <c r="P364" t="s">
        <v>17699</v>
      </c>
      <c r="Q364" t="s">
        <v>17700</v>
      </c>
      <c r="R364" t="s">
        <v>572</v>
      </c>
      <c r="S364" t="s">
        <v>19611</v>
      </c>
      <c r="T364" t="s">
        <v>19295</v>
      </c>
      <c r="U364" t="s">
        <v>18012</v>
      </c>
      <c r="V364" t="s">
        <v>17699</v>
      </c>
      <c r="W364" t="s">
        <v>586</v>
      </c>
      <c r="X364" t="s">
        <v>574</v>
      </c>
      <c r="Y364">
        <v>0</v>
      </c>
      <c r="Z364">
        <v>0</v>
      </c>
    </row>
    <row r="365" spans="2:26" x14ac:dyDescent="0.3">
      <c r="B365" t="s">
        <v>2831</v>
      </c>
      <c r="C365" t="s">
        <v>2831</v>
      </c>
      <c r="D365" t="s">
        <v>10226</v>
      </c>
      <c r="E365" t="s">
        <v>238</v>
      </c>
      <c r="F365">
        <v>2017</v>
      </c>
      <c r="G365" t="s">
        <v>2409</v>
      </c>
      <c r="H365" t="s">
        <v>19612</v>
      </c>
      <c r="I365" s="80">
        <v>44967</v>
      </c>
      <c r="J365" t="s">
        <v>571</v>
      </c>
      <c r="K365" t="s">
        <v>19613</v>
      </c>
      <c r="L365" s="81" t="s">
        <v>19614</v>
      </c>
      <c r="M365" t="s">
        <v>19615</v>
      </c>
      <c r="N365" t="s">
        <v>19616</v>
      </c>
      <c r="O365" t="s">
        <v>18205</v>
      </c>
      <c r="P365" t="s">
        <v>17866</v>
      </c>
      <c r="Q365" t="s">
        <v>17700</v>
      </c>
      <c r="R365" t="s">
        <v>572</v>
      </c>
      <c r="T365" t="s">
        <v>19617</v>
      </c>
      <c r="U365" t="s">
        <v>18205</v>
      </c>
      <c r="V365" t="s">
        <v>17867</v>
      </c>
      <c r="W365" t="s">
        <v>586</v>
      </c>
      <c r="X365" t="s">
        <v>573</v>
      </c>
      <c r="Y365">
        <v>0</v>
      </c>
      <c r="Z365">
        <v>0</v>
      </c>
    </row>
    <row r="366" spans="2:26" x14ac:dyDescent="0.3">
      <c r="B366" t="s">
        <v>2831</v>
      </c>
      <c r="C366" t="s">
        <v>2831</v>
      </c>
      <c r="D366" t="s">
        <v>5831</v>
      </c>
      <c r="E366" t="s">
        <v>238</v>
      </c>
      <c r="F366">
        <v>2022</v>
      </c>
      <c r="G366" t="s">
        <v>2418</v>
      </c>
      <c r="H366" t="s">
        <v>19618</v>
      </c>
      <c r="I366" s="80">
        <v>44973</v>
      </c>
      <c r="J366" t="s">
        <v>571</v>
      </c>
      <c r="K366" t="s">
        <v>19619</v>
      </c>
      <c r="L366" s="81" t="s">
        <v>19620</v>
      </c>
      <c r="M366" t="s">
        <v>19621</v>
      </c>
      <c r="N366" t="s">
        <v>19622</v>
      </c>
      <c r="O366" t="s">
        <v>19623</v>
      </c>
      <c r="P366" t="s">
        <v>18894</v>
      </c>
      <c r="Q366" t="s">
        <v>2787</v>
      </c>
      <c r="R366" t="s">
        <v>572</v>
      </c>
      <c r="S366" t="s">
        <v>19624</v>
      </c>
      <c r="U366" t="s">
        <v>19623</v>
      </c>
      <c r="V366" t="s">
        <v>18895</v>
      </c>
      <c r="W366" t="s">
        <v>1782</v>
      </c>
      <c r="X366" t="s">
        <v>574</v>
      </c>
      <c r="Y366">
        <v>0</v>
      </c>
      <c r="Z366">
        <v>0</v>
      </c>
    </row>
    <row r="367" spans="2:26" x14ac:dyDescent="0.3">
      <c r="B367" t="s">
        <v>2831</v>
      </c>
      <c r="C367" t="s">
        <v>2831</v>
      </c>
      <c r="D367" t="s">
        <v>8161</v>
      </c>
      <c r="E367" t="s">
        <v>249</v>
      </c>
      <c r="F367">
        <v>2022</v>
      </c>
      <c r="G367" t="s">
        <v>2417</v>
      </c>
      <c r="H367" t="s">
        <v>19625</v>
      </c>
      <c r="I367" s="80">
        <v>44981</v>
      </c>
      <c r="J367" t="s">
        <v>571</v>
      </c>
      <c r="K367" t="s">
        <v>19626</v>
      </c>
      <c r="L367" s="81" t="s">
        <v>17810</v>
      </c>
      <c r="M367" t="s">
        <v>19627</v>
      </c>
      <c r="N367" t="s">
        <v>19628</v>
      </c>
      <c r="O367" t="s">
        <v>18012</v>
      </c>
      <c r="P367" t="s">
        <v>18622</v>
      </c>
      <c r="Q367" t="s">
        <v>17700</v>
      </c>
      <c r="R367" t="s">
        <v>572</v>
      </c>
      <c r="U367" t="s">
        <v>18012</v>
      </c>
      <c r="V367" t="s">
        <v>17699</v>
      </c>
      <c r="W367" t="s">
        <v>586</v>
      </c>
      <c r="X367" t="s">
        <v>578</v>
      </c>
      <c r="Y367">
        <v>0</v>
      </c>
      <c r="Z367">
        <v>0</v>
      </c>
    </row>
    <row r="368" spans="2:26" x14ac:dyDescent="0.3">
      <c r="B368" t="s">
        <v>2831</v>
      </c>
      <c r="C368" t="s">
        <v>2831</v>
      </c>
      <c r="D368" t="s">
        <v>7424</v>
      </c>
      <c r="E368" t="s">
        <v>238</v>
      </c>
      <c r="F368">
        <v>2017</v>
      </c>
      <c r="G368" t="s">
        <v>2417</v>
      </c>
      <c r="H368" t="s">
        <v>19629</v>
      </c>
      <c r="I368" s="80">
        <v>44960</v>
      </c>
      <c r="J368" t="s">
        <v>571</v>
      </c>
      <c r="K368" t="s">
        <v>19630</v>
      </c>
      <c r="L368" s="81" t="s">
        <v>19631</v>
      </c>
      <c r="M368" t="s">
        <v>19632</v>
      </c>
      <c r="N368" t="s">
        <v>19633</v>
      </c>
      <c r="O368" t="s">
        <v>19634</v>
      </c>
      <c r="P368" t="s">
        <v>18471</v>
      </c>
      <c r="Q368" t="s">
        <v>17700</v>
      </c>
      <c r="R368" t="s">
        <v>572</v>
      </c>
      <c r="S368" t="s">
        <v>19635</v>
      </c>
      <c r="T368" t="s">
        <v>19636</v>
      </c>
      <c r="U368" t="s">
        <v>19634</v>
      </c>
      <c r="V368" t="s">
        <v>18098</v>
      </c>
      <c r="W368" t="s">
        <v>586</v>
      </c>
      <c r="X368" t="s">
        <v>574</v>
      </c>
      <c r="Y368">
        <v>0</v>
      </c>
      <c r="Z368">
        <v>0</v>
      </c>
    </row>
    <row r="369" spans="2:26" x14ac:dyDescent="0.3">
      <c r="B369" t="s">
        <v>2831</v>
      </c>
      <c r="C369" t="s">
        <v>2831</v>
      </c>
      <c r="D369" t="s">
        <v>9760</v>
      </c>
      <c r="E369" t="s">
        <v>238</v>
      </c>
      <c r="F369">
        <v>2021</v>
      </c>
      <c r="G369" t="s">
        <v>17908</v>
      </c>
      <c r="H369" t="s">
        <v>19637</v>
      </c>
      <c r="I369" s="80">
        <v>44982</v>
      </c>
      <c r="J369" t="s">
        <v>571</v>
      </c>
      <c r="K369" t="s">
        <v>19638</v>
      </c>
      <c r="L369" s="81" t="s">
        <v>17822</v>
      </c>
      <c r="M369" t="s">
        <v>19639</v>
      </c>
      <c r="N369" t="s">
        <v>17767</v>
      </c>
      <c r="O369" t="s">
        <v>19177</v>
      </c>
      <c r="P369" t="s">
        <v>17699</v>
      </c>
      <c r="Q369" t="s">
        <v>17700</v>
      </c>
      <c r="R369" t="s">
        <v>572</v>
      </c>
      <c r="S369" t="s">
        <v>19640</v>
      </c>
      <c r="T369" t="s">
        <v>17769</v>
      </c>
      <c r="U369" t="s">
        <v>19177</v>
      </c>
      <c r="V369" t="s">
        <v>17699</v>
      </c>
      <c r="W369" t="s">
        <v>586</v>
      </c>
      <c r="X369" t="s">
        <v>574</v>
      </c>
      <c r="Y369">
        <v>0</v>
      </c>
      <c r="Z369">
        <v>0</v>
      </c>
    </row>
    <row r="370" spans="2:26" x14ac:dyDescent="0.3">
      <c r="B370" t="s">
        <v>2831</v>
      </c>
      <c r="C370" t="s">
        <v>2831</v>
      </c>
      <c r="D370" t="s">
        <v>7881</v>
      </c>
      <c r="E370" t="s">
        <v>238</v>
      </c>
      <c r="F370">
        <v>2022</v>
      </c>
      <c r="G370" t="s">
        <v>2409</v>
      </c>
      <c r="H370" t="s">
        <v>19641</v>
      </c>
      <c r="I370" s="80">
        <v>44975</v>
      </c>
      <c r="J370" t="s">
        <v>571</v>
      </c>
      <c r="K370" t="s">
        <v>19642</v>
      </c>
      <c r="L370" s="81" t="s">
        <v>17822</v>
      </c>
      <c r="M370" t="s">
        <v>19643</v>
      </c>
      <c r="N370" t="s">
        <v>17788</v>
      </c>
      <c r="O370" t="s">
        <v>17818</v>
      </c>
      <c r="P370" t="s">
        <v>17710</v>
      </c>
      <c r="Q370" t="s">
        <v>17700</v>
      </c>
      <c r="R370" t="s">
        <v>572</v>
      </c>
      <c r="S370" t="s">
        <v>19644</v>
      </c>
      <c r="T370" t="s">
        <v>17819</v>
      </c>
      <c r="U370" t="s">
        <v>17818</v>
      </c>
      <c r="V370" t="s">
        <v>17710</v>
      </c>
      <c r="W370" t="s">
        <v>586</v>
      </c>
      <c r="X370" t="s">
        <v>574</v>
      </c>
      <c r="Y370">
        <v>0</v>
      </c>
      <c r="Z370">
        <v>0</v>
      </c>
    </row>
    <row r="371" spans="2:26" x14ac:dyDescent="0.3">
      <c r="B371" t="s">
        <v>2831</v>
      </c>
      <c r="C371" t="s">
        <v>2831</v>
      </c>
      <c r="D371" t="s">
        <v>8842</v>
      </c>
      <c r="E371" t="s">
        <v>238</v>
      </c>
      <c r="F371">
        <v>2021</v>
      </c>
      <c r="G371" t="s">
        <v>2409</v>
      </c>
      <c r="H371" t="s">
        <v>19645</v>
      </c>
      <c r="I371" s="80">
        <v>44959</v>
      </c>
      <c r="J371" t="s">
        <v>571</v>
      </c>
      <c r="K371" t="s">
        <v>19646</v>
      </c>
      <c r="L371" s="81" t="s">
        <v>17822</v>
      </c>
      <c r="M371" t="s">
        <v>19647</v>
      </c>
      <c r="N371" t="s">
        <v>17788</v>
      </c>
      <c r="O371" t="s">
        <v>18205</v>
      </c>
      <c r="P371" t="s">
        <v>17866</v>
      </c>
      <c r="Q371" t="s">
        <v>17700</v>
      </c>
      <c r="R371" t="s">
        <v>572</v>
      </c>
      <c r="S371" t="s">
        <v>19648</v>
      </c>
      <c r="U371" t="s">
        <v>18205</v>
      </c>
      <c r="V371" t="s">
        <v>17867</v>
      </c>
      <c r="W371" t="s">
        <v>586</v>
      </c>
      <c r="X371" t="s">
        <v>574</v>
      </c>
      <c r="Y371">
        <v>0</v>
      </c>
      <c r="Z371">
        <v>0</v>
      </c>
    </row>
    <row r="372" spans="2:26" x14ac:dyDescent="0.3">
      <c r="B372" t="s">
        <v>2831</v>
      </c>
      <c r="C372" t="s">
        <v>2831</v>
      </c>
      <c r="D372" t="s">
        <v>8597</v>
      </c>
      <c r="E372" t="s">
        <v>238</v>
      </c>
      <c r="F372">
        <v>2015</v>
      </c>
      <c r="G372" t="s">
        <v>2401</v>
      </c>
      <c r="H372" t="s">
        <v>19649</v>
      </c>
      <c r="I372" s="80">
        <v>44966</v>
      </c>
      <c r="J372" t="s">
        <v>571</v>
      </c>
      <c r="K372" t="s">
        <v>19650</v>
      </c>
      <c r="L372" s="81" t="s">
        <v>17951</v>
      </c>
      <c r="M372" t="s">
        <v>18836</v>
      </c>
      <c r="N372" t="s">
        <v>18837</v>
      </c>
      <c r="O372" t="s">
        <v>17717</v>
      </c>
      <c r="P372" t="s">
        <v>17699</v>
      </c>
      <c r="Q372" t="s">
        <v>17700</v>
      </c>
      <c r="R372" t="s">
        <v>572</v>
      </c>
      <c r="U372" t="s">
        <v>17717</v>
      </c>
      <c r="V372" t="s">
        <v>17699</v>
      </c>
      <c r="W372" t="s">
        <v>586</v>
      </c>
      <c r="X372" t="s">
        <v>578</v>
      </c>
      <c r="Y372">
        <v>0</v>
      </c>
      <c r="Z372">
        <v>0</v>
      </c>
    </row>
    <row r="373" spans="2:26" x14ac:dyDescent="0.3">
      <c r="B373" t="s">
        <v>2831</v>
      </c>
      <c r="C373" t="s">
        <v>2831</v>
      </c>
      <c r="D373" t="s">
        <v>10336</v>
      </c>
      <c r="E373" t="s">
        <v>238</v>
      </c>
      <c r="F373">
        <v>2018</v>
      </c>
      <c r="G373" t="s">
        <v>2405</v>
      </c>
      <c r="H373" t="s">
        <v>19651</v>
      </c>
      <c r="I373" s="80">
        <v>44975</v>
      </c>
      <c r="J373" t="s">
        <v>571</v>
      </c>
      <c r="K373" t="s">
        <v>19652</v>
      </c>
      <c r="L373" s="81" t="s">
        <v>18033</v>
      </c>
      <c r="M373" t="s">
        <v>19653</v>
      </c>
      <c r="N373" t="s">
        <v>19654</v>
      </c>
      <c r="O373" t="s">
        <v>17698</v>
      </c>
      <c r="P373" t="s">
        <v>17699</v>
      </c>
      <c r="Q373" t="s">
        <v>17700</v>
      </c>
      <c r="R373" t="s">
        <v>572</v>
      </c>
      <c r="S373" t="s">
        <v>19655</v>
      </c>
      <c r="T373" t="s">
        <v>17702</v>
      </c>
      <c r="U373" t="s">
        <v>17698</v>
      </c>
      <c r="V373" t="s">
        <v>17699</v>
      </c>
      <c r="W373" t="s">
        <v>586</v>
      </c>
      <c r="X373" t="s">
        <v>574</v>
      </c>
      <c r="Y373">
        <v>0</v>
      </c>
      <c r="Z373">
        <v>0</v>
      </c>
    </row>
    <row r="374" spans="2:26" x14ac:dyDescent="0.3">
      <c r="B374" t="s">
        <v>2831</v>
      </c>
      <c r="C374" t="s">
        <v>2831</v>
      </c>
      <c r="D374" t="s">
        <v>10461</v>
      </c>
      <c r="E374" t="s">
        <v>249</v>
      </c>
      <c r="F374">
        <v>2015</v>
      </c>
      <c r="G374" t="s">
        <v>2409</v>
      </c>
      <c r="H374" t="s">
        <v>19656</v>
      </c>
      <c r="I374" s="80">
        <v>44967</v>
      </c>
      <c r="J374" t="s">
        <v>571</v>
      </c>
      <c r="K374" t="s">
        <v>19657</v>
      </c>
      <c r="L374" s="81" t="s">
        <v>17822</v>
      </c>
      <c r="M374" t="s">
        <v>19658</v>
      </c>
      <c r="N374" t="s">
        <v>17782</v>
      </c>
      <c r="O374" t="s">
        <v>18561</v>
      </c>
      <c r="P374" t="s">
        <v>18731</v>
      </c>
      <c r="Q374" t="s">
        <v>17700</v>
      </c>
      <c r="R374" t="s">
        <v>572</v>
      </c>
      <c r="U374" t="s">
        <v>18561</v>
      </c>
      <c r="V374" t="s">
        <v>18564</v>
      </c>
      <c r="W374" t="s">
        <v>586</v>
      </c>
      <c r="X374" t="s">
        <v>578</v>
      </c>
      <c r="Y374">
        <v>0</v>
      </c>
      <c r="Z374">
        <v>0</v>
      </c>
    </row>
    <row r="375" spans="2:26" x14ac:dyDescent="0.3">
      <c r="B375" t="s">
        <v>2831</v>
      </c>
      <c r="C375" t="s">
        <v>2831</v>
      </c>
      <c r="D375" t="s">
        <v>10004</v>
      </c>
      <c r="E375" t="s">
        <v>249</v>
      </c>
      <c r="F375">
        <v>2022</v>
      </c>
      <c r="G375" t="s">
        <v>2397</v>
      </c>
      <c r="H375" t="s">
        <v>19659</v>
      </c>
      <c r="I375" s="80">
        <v>44960</v>
      </c>
      <c r="J375" t="s">
        <v>571</v>
      </c>
      <c r="K375" t="s">
        <v>19660</v>
      </c>
      <c r="L375" s="81" t="s">
        <v>17822</v>
      </c>
      <c r="M375" t="s">
        <v>18040</v>
      </c>
      <c r="N375" t="s">
        <v>18041</v>
      </c>
      <c r="O375" t="s">
        <v>17848</v>
      </c>
      <c r="P375" t="s">
        <v>17777</v>
      </c>
      <c r="Q375" t="s">
        <v>17700</v>
      </c>
      <c r="R375" t="s">
        <v>572</v>
      </c>
      <c r="U375" t="s">
        <v>17848</v>
      </c>
      <c r="V375" t="s">
        <v>17777</v>
      </c>
      <c r="W375" t="s">
        <v>586</v>
      </c>
      <c r="X375" t="s">
        <v>578</v>
      </c>
      <c r="Y375">
        <v>0</v>
      </c>
      <c r="Z375">
        <v>0</v>
      </c>
    </row>
    <row r="376" spans="2:26" x14ac:dyDescent="0.3">
      <c r="B376" t="s">
        <v>2831</v>
      </c>
      <c r="C376" t="s">
        <v>2831</v>
      </c>
      <c r="D376" t="s">
        <v>10231</v>
      </c>
      <c r="E376" t="s">
        <v>249</v>
      </c>
      <c r="F376">
        <v>2018</v>
      </c>
      <c r="G376" t="s">
        <v>2417</v>
      </c>
      <c r="H376" t="s">
        <v>19661</v>
      </c>
      <c r="I376" s="80">
        <v>44972</v>
      </c>
      <c r="J376" t="s">
        <v>571</v>
      </c>
      <c r="K376" t="s">
        <v>19662</v>
      </c>
      <c r="L376" s="81" t="s">
        <v>18033</v>
      </c>
      <c r="M376" t="s">
        <v>19663</v>
      </c>
      <c r="N376" t="s">
        <v>1535</v>
      </c>
      <c r="O376" t="s">
        <v>17698</v>
      </c>
      <c r="P376" t="s">
        <v>17699</v>
      </c>
      <c r="Q376" t="s">
        <v>17700</v>
      </c>
      <c r="R376" t="s">
        <v>572</v>
      </c>
      <c r="T376" t="s">
        <v>19664</v>
      </c>
      <c r="U376" t="s">
        <v>17698</v>
      </c>
      <c r="V376" t="s">
        <v>17699</v>
      </c>
      <c r="W376" t="s">
        <v>586</v>
      </c>
      <c r="X376" t="s">
        <v>579</v>
      </c>
      <c r="Y376">
        <v>0</v>
      </c>
      <c r="Z376">
        <v>0</v>
      </c>
    </row>
    <row r="377" spans="2:26" x14ac:dyDescent="0.3">
      <c r="B377" t="s">
        <v>2831</v>
      </c>
      <c r="C377" t="s">
        <v>2831</v>
      </c>
      <c r="D377" t="s">
        <v>10322</v>
      </c>
      <c r="E377" t="s">
        <v>238</v>
      </c>
      <c r="F377">
        <v>2021</v>
      </c>
      <c r="G377" t="s">
        <v>2403</v>
      </c>
      <c r="H377" t="s">
        <v>19665</v>
      </c>
      <c r="I377" s="80">
        <v>44970</v>
      </c>
      <c r="J377" t="s">
        <v>571</v>
      </c>
      <c r="K377" t="s">
        <v>19666</v>
      </c>
      <c r="L377" s="81" t="s">
        <v>19667</v>
      </c>
      <c r="M377" t="s">
        <v>19668</v>
      </c>
      <c r="N377" t="s">
        <v>19243</v>
      </c>
      <c r="O377" t="s">
        <v>19669</v>
      </c>
      <c r="P377" t="s">
        <v>19243</v>
      </c>
      <c r="Q377" t="s">
        <v>17700</v>
      </c>
      <c r="R377" t="s">
        <v>572</v>
      </c>
      <c r="U377" t="s">
        <v>19669</v>
      </c>
      <c r="V377" t="s">
        <v>17777</v>
      </c>
      <c r="W377" t="s">
        <v>586</v>
      </c>
      <c r="X377" t="s">
        <v>573</v>
      </c>
      <c r="Y377">
        <v>0</v>
      </c>
      <c r="Z377">
        <v>0</v>
      </c>
    </row>
    <row r="378" spans="2:26" x14ac:dyDescent="0.3">
      <c r="B378" t="s">
        <v>2831</v>
      </c>
      <c r="C378" t="s">
        <v>2831</v>
      </c>
      <c r="D378" t="s">
        <v>7348</v>
      </c>
      <c r="E378" t="s">
        <v>249</v>
      </c>
      <c r="F378">
        <v>2019</v>
      </c>
      <c r="G378" t="s">
        <v>2405</v>
      </c>
      <c r="H378" t="s">
        <v>19670</v>
      </c>
      <c r="I378" s="80">
        <v>44984</v>
      </c>
      <c r="J378" t="s">
        <v>571</v>
      </c>
      <c r="K378" t="s">
        <v>19671</v>
      </c>
      <c r="L378" s="81" t="s">
        <v>19672</v>
      </c>
      <c r="M378" t="s">
        <v>18040</v>
      </c>
      <c r="N378" t="s">
        <v>18041</v>
      </c>
      <c r="O378" t="s">
        <v>17848</v>
      </c>
      <c r="P378" t="s">
        <v>17777</v>
      </c>
      <c r="Q378" t="s">
        <v>17700</v>
      </c>
      <c r="R378" t="s">
        <v>572</v>
      </c>
      <c r="U378" t="s">
        <v>17848</v>
      </c>
      <c r="V378" t="s">
        <v>17777</v>
      </c>
      <c r="W378" t="s">
        <v>586</v>
      </c>
      <c r="X378" t="s">
        <v>578</v>
      </c>
      <c r="Y378">
        <v>0</v>
      </c>
      <c r="Z378">
        <v>0</v>
      </c>
    </row>
    <row r="379" spans="2:26" x14ac:dyDescent="0.3">
      <c r="B379" t="s">
        <v>2831</v>
      </c>
      <c r="C379" t="s">
        <v>2831</v>
      </c>
      <c r="D379" t="s">
        <v>6587</v>
      </c>
      <c r="E379" t="s">
        <v>238</v>
      </c>
      <c r="F379">
        <v>2022</v>
      </c>
      <c r="G379" t="s">
        <v>2410</v>
      </c>
      <c r="H379" t="s">
        <v>19673</v>
      </c>
      <c r="I379" s="80">
        <v>44971</v>
      </c>
      <c r="J379" t="s">
        <v>571</v>
      </c>
      <c r="K379" t="s">
        <v>19674</v>
      </c>
      <c r="L379" s="81" t="s">
        <v>17810</v>
      </c>
      <c r="M379" t="s">
        <v>19675</v>
      </c>
      <c r="N379" t="s">
        <v>19676</v>
      </c>
      <c r="O379" t="s">
        <v>17983</v>
      </c>
      <c r="P379" t="s">
        <v>17699</v>
      </c>
      <c r="Q379" t="s">
        <v>17700</v>
      </c>
      <c r="R379" t="s">
        <v>572</v>
      </c>
      <c r="T379" t="s">
        <v>18984</v>
      </c>
      <c r="U379" t="s">
        <v>17983</v>
      </c>
      <c r="V379" t="s">
        <v>17699</v>
      </c>
      <c r="W379" t="s">
        <v>586</v>
      </c>
      <c r="X379" t="s">
        <v>573</v>
      </c>
      <c r="Y379">
        <v>0</v>
      </c>
      <c r="Z379">
        <v>0</v>
      </c>
    </row>
    <row r="380" spans="2:26" x14ac:dyDescent="0.3">
      <c r="B380" t="s">
        <v>2831</v>
      </c>
      <c r="C380" t="s">
        <v>2831</v>
      </c>
      <c r="D380" t="s">
        <v>7706</v>
      </c>
      <c r="E380" t="s">
        <v>238</v>
      </c>
      <c r="F380">
        <v>2015</v>
      </c>
      <c r="G380" t="s">
        <v>2395</v>
      </c>
      <c r="H380" t="s">
        <v>19677</v>
      </c>
      <c r="I380" s="80">
        <v>44973</v>
      </c>
      <c r="J380" t="s">
        <v>571</v>
      </c>
      <c r="K380" t="s">
        <v>19678</v>
      </c>
      <c r="L380" s="81" t="s">
        <v>19679</v>
      </c>
      <c r="M380" t="s">
        <v>19680</v>
      </c>
      <c r="N380" t="s">
        <v>17788</v>
      </c>
      <c r="O380" t="s">
        <v>17789</v>
      </c>
      <c r="P380" t="s">
        <v>17790</v>
      </c>
      <c r="Q380" t="s">
        <v>17700</v>
      </c>
      <c r="R380" t="s">
        <v>572</v>
      </c>
      <c r="T380" t="s">
        <v>17792</v>
      </c>
      <c r="U380" t="s">
        <v>17789</v>
      </c>
      <c r="V380" t="s">
        <v>17790</v>
      </c>
      <c r="W380" t="s">
        <v>586</v>
      </c>
      <c r="X380" t="s">
        <v>573</v>
      </c>
      <c r="Y380">
        <v>0</v>
      </c>
      <c r="Z380">
        <v>0</v>
      </c>
    </row>
    <row r="381" spans="2:26" x14ac:dyDescent="0.3">
      <c r="B381" t="s">
        <v>2831</v>
      </c>
      <c r="C381" t="s">
        <v>2831</v>
      </c>
      <c r="D381" t="s">
        <v>9330</v>
      </c>
      <c r="E381" t="s">
        <v>238</v>
      </c>
      <c r="F381">
        <v>2022</v>
      </c>
      <c r="G381" t="s">
        <v>2420</v>
      </c>
      <c r="H381" t="s">
        <v>19681</v>
      </c>
      <c r="I381" s="80">
        <v>44982</v>
      </c>
      <c r="J381" t="s">
        <v>571</v>
      </c>
      <c r="K381" t="s">
        <v>19682</v>
      </c>
      <c r="L381" s="81" t="s">
        <v>17810</v>
      </c>
      <c r="M381" t="s">
        <v>19683</v>
      </c>
      <c r="N381" t="s">
        <v>19684</v>
      </c>
      <c r="O381" t="s">
        <v>18689</v>
      </c>
      <c r="P381" t="s">
        <v>17699</v>
      </c>
      <c r="Q381" t="s">
        <v>17700</v>
      </c>
      <c r="R381" t="s">
        <v>572</v>
      </c>
      <c r="S381" t="s">
        <v>19685</v>
      </c>
      <c r="T381" t="s">
        <v>19686</v>
      </c>
      <c r="U381" t="s">
        <v>18689</v>
      </c>
      <c r="V381" t="s">
        <v>17699</v>
      </c>
      <c r="W381" t="s">
        <v>586</v>
      </c>
      <c r="X381" t="s">
        <v>574</v>
      </c>
      <c r="Y381">
        <v>0</v>
      </c>
      <c r="Z381">
        <v>0</v>
      </c>
    </row>
    <row r="382" spans="2:26" x14ac:dyDescent="0.3">
      <c r="B382" t="s">
        <v>2831</v>
      </c>
      <c r="C382" t="s">
        <v>2831</v>
      </c>
      <c r="D382" t="s">
        <v>8272</v>
      </c>
      <c r="E382" t="s">
        <v>238</v>
      </c>
      <c r="F382">
        <v>2018</v>
      </c>
      <c r="G382" t="s">
        <v>2417</v>
      </c>
      <c r="H382" t="s">
        <v>19687</v>
      </c>
      <c r="I382" s="80">
        <v>44985</v>
      </c>
      <c r="J382" t="s">
        <v>571</v>
      </c>
      <c r="K382" t="s">
        <v>19688</v>
      </c>
      <c r="L382" s="81" t="s">
        <v>19689</v>
      </c>
      <c r="M382" t="s">
        <v>19690</v>
      </c>
      <c r="N382" t="s">
        <v>19691</v>
      </c>
      <c r="O382" t="s">
        <v>18487</v>
      </c>
      <c r="P382" t="s">
        <v>18471</v>
      </c>
      <c r="Q382" t="s">
        <v>17700</v>
      </c>
      <c r="R382" t="s">
        <v>572</v>
      </c>
      <c r="S382" t="s">
        <v>19692</v>
      </c>
      <c r="U382" t="s">
        <v>18487</v>
      </c>
      <c r="V382" t="s">
        <v>18098</v>
      </c>
      <c r="W382" t="s">
        <v>586</v>
      </c>
      <c r="X382" t="s">
        <v>574</v>
      </c>
      <c r="Y382">
        <v>0</v>
      </c>
      <c r="Z382">
        <v>0</v>
      </c>
    </row>
    <row r="383" spans="2:26" x14ac:dyDescent="0.3">
      <c r="B383" t="s">
        <v>2831</v>
      </c>
      <c r="C383" t="s">
        <v>2831</v>
      </c>
      <c r="D383" t="s">
        <v>7412</v>
      </c>
      <c r="E383" t="s">
        <v>238</v>
      </c>
      <c r="F383">
        <v>2021</v>
      </c>
      <c r="G383" t="s">
        <v>2418</v>
      </c>
      <c r="H383" t="s">
        <v>19693</v>
      </c>
      <c r="I383" s="80">
        <v>44971</v>
      </c>
      <c r="J383" t="s">
        <v>571</v>
      </c>
      <c r="K383" t="s">
        <v>19694</v>
      </c>
      <c r="L383" s="81" t="s">
        <v>17951</v>
      </c>
      <c r="M383" t="s">
        <v>19695</v>
      </c>
      <c r="N383" t="s">
        <v>19514</v>
      </c>
      <c r="O383" t="s">
        <v>19696</v>
      </c>
      <c r="P383" t="s">
        <v>17699</v>
      </c>
      <c r="Q383" t="s">
        <v>17700</v>
      </c>
      <c r="R383" t="s">
        <v>572</v>
      </c>
      <c r="S383" t="s">
        <v>19697</v>
      </c>
      <c r="T383" t="s">
        <v>19099</v>
      </c>
      <c r="U383" t="s">
        <v>19696</v>
      </c>
      <c r="V383" t="s">
        <v>17699</v>
      </c>
      <c r="W383" t="s">
        <v>586</v>
      </c>
      <c r="X383" t="s">
        <v>574</v>
      </c>
      <c r="Y383">
        <v>0</v>
      </c>
      <c r="Z383">
        <v>0</v>
      </c>
    </row>
    <row r="384" spans="2:26" x14ac:dyDescent="0.3">
      <c r="B384" t="s">
        <v>2831</v>
      </c>
      <c r="C384" t="s">
        <v>2831</v>
      </c>
      <c r="D384" t="s">
        <v>8844</v>
      </c>
      <c r="E384" t="s">
        <v>238</v>
      </c>
      <c r="F384">
        <v>2022</v>
      </c>
      <c r="G384" t="s">
        <v>2413</v>
      </c>
      <c r="H384" t="s">
        <v>19698</v>
      </c>
      <c r="I384" s="80">
        <v>44984</v>
      </c>
      <c r="J384" t="s">
        <v>571</v>
      </c>
      <c r="K384" t="s">
        <v>19699</v>
      </c>
      <c r="L384" s="81" t="s">
        <v>17822</v>
      </c>
      <c r="M384" t="s">
        <v>19700</v>
      </c>
      <c r="N384" t="s">
        <v>19701</v>
      </c>
      <c r="O384" t="s">
        <v>18616</v>
      </c>
      <c r="P384" t="s">
        <v>19471</v>
      </c>
      <c r="Q384" t="s">
        <v>17700</v>
      </c>
      <c r="R384" t="s">
        <v>572</v>
      </c>
      <c r="U384" t="s">
        <v>18616</v>
      </c>
      <c r="V384" t="s">
        <v>18617</v>
      </c>
      <c r="W384" t="s">
        <v>586</v>
      </c>
      <c r="X384" t="s">
        <v>573</v>
      </c>
      <c r="Y384">
        <v>0</v>
      </c>
      <c r="Z384">
        <v>0</v>
      </c>
    </row>
    <row r="385" spans="2:26" x14ac:dyDescent="0.3">
      <c r="B385" t="s">
        <v>2831</v>
      </c>
      <c r="C385" t="s">
        <v>2831</v>
      </c>
      <c r="D385" t="s">
        <v>10107</v>
      </c>
      <c r="E385" t="s">
        <v>249</v>
      </c>
      <c r="F385">
        <v>2022</v>
      </c>
      <c r="G385" t="s">
        <v>2417</v>
      </c>
      <c r="H385" t="s">
        <v>19702</v>
      </c>
      <c r="I385" s="80">
        <v>44973</v>
      </c>
      <c r="J385" t="s">
        <v>571</v>
      </c>
      <c r="K385" t="s">
        <v>19703</v>
      </c>
      <c r="L385" s="81" t="s">
        <v>17822</v>
      </c>
      <c r="M385" t="s">
        <v>2793</v>
      </c>
      <c r="N385" t="s">
        <v>17788</v>
      </c>
      <c r="O385" t="s">
        <v>19704</v>
      </c>
      <c r="P385" t="s">
        <v>19705</v>
      </c>
      <c r="Q385" t="s">
        <v>17700</v>
      </c>
      <c r="R385" t="s">
        <v>572</v>
      </c>
      <c r="U385" t="s">
        <v>19704</v>
      </c>
      <c r="V385" t="s">
        <v>17777</v>
      </c>
      <c r="W385" t="s">
        <v>586</v>
      </c>
      <c r="X385" t="s">
        <v>573</v>
      </c>
      <c r="Y385">
        <v>0</v>
      </c>
      <c r="Z385">
        <v>0</v>
      </c>
    </row>
    <row r="386" spans="2:26" x14ac:dyDescent="0.3">
      <c r="B386" t="s">
        <v>2831</v>
      </c>
      <c r="C386" t="s">
        <v>2831</v>
      </c>
      <c r="D386" t="s">
        <v>9906</v>
      </c>
      <c r="E386" t="s">
        <v>249</v>
      </c>
      <c r="F386">
        <v>2021</v>
      </c>
      <c r="G386" t="s">
        <v>2403</v>
      </c>
      <c r="H386" t="s">
        <v>19706</v>
      </c>
      <c r="I386" s="80">
        <v>44960</v>
      </c>
      <c r="J386" t="s">
        <v>571</v>
      </c>
      <c r="K386" t="s">
        <v>19707</v>
      </c>
      <c r="L386" s="81" t="s">
        <v>18016</v>
      </c>
      <c r="M386" t="s">
        <v>18040</v>
      </c>
      <c r="N386" t="s">
        <v>18041</v>
      </c>
      <c r="O386" t="s">
        <v>17848</v>
      </c>
      <c r="P386" t="s">
        <v>17777</v>
      </c>
      <c r="Q386" t="s">
        <v>17700</v>
      </c>
      <c r="R386" t="s">
        <v>572</v>
      </c>
      <c r="U386" t="s">
        <v>17848</v>
      </c>
      <c r="V386" t="s">
        <v>17777</v>
      </c>
      <c r="W386" t="s">
        <v>586</v>
      </c>
      <c r="X386" t="s">
        <v>578</v>
      </c>
      <c r="Y386">
        <v>0</v>
      </c>
      <c r="Z386">
        <v>0</v>
      </c>
    </row>
    <row r="387" spans="2:26" x14ac:dyDescent="0.3">
      <c r="B387" t="s">
        <v>2831</v>
      </c>
      <c r="C387" t="s">
        <v>2831</v>
      </c>
      <c r="D387" t="s">
        <v>10354</v>
      </c>
      <c r="E387" t="s">
        <v>238</v>
      </c>
      <c r="F387">
        <v>2015</v>
      </c>
      <c r="G387" t="s">
        <v>2397</v>
      </c>
      <c r="H387" t="s">
        <v>19708</v>
      </c>
      <c r="I387" s="80">
        <v>44974</v>
      </c>
      <c r="J387" t="s">
        <v>571</v>
      </c>
      <c r="K387" t="s">
        <v>19709</v>
      </c>
      <c r="L387" s="81" t="s">
        <v>19710</v>
      </c>
      <c r="M387" t="s">
        <v>19711</v>
      </c>
      <c r="N387" t="s">
        <v>17788</v>
      </c>
      <c r="O387" t="s">
        <v>17818</v>
      </c>
      <c r="P387" t="s">
        <v>17710</v>
      </c>
      <c r="Q387" t="s">
        <v>17700</v>
      </c>
      <c r="R387" t="s">
        <v>572</v>
      </c>
      <c r="S387" t="s">
        <v>19712</v>
      </c>
      <c r="T387" t="s">
        <v>17819</v>
      </c>
      <c r="U387" t="s">
        <v>17818</v>
      </c>
      <c r="V387" t="s">
        <v>17710</v>
      </c>
      <c r="W387" t="s">
        <v>586</v>
      </c>
      <c r="X387" t="s">
        <v>574</v>
      </c>
      <c r="Y387">
        <v>0</v>
      </c>
      <c r="Z387">
        <v>0</v>
      </c>
    </row>
    <row r="388" spans="2:26" x14ac:dyDescent="0.3">
      <c r="B388" t="s">
        <v>2831</v>
      </c>
      <c r="C388" t="s">
        <v>2831</v>
      </c>
      <c r="D388" t="s">
        <v>10115</v>
      </c>
      <c r="E388" t="s">
        <v>249</v>
      </c>
      <c r="F388">
        <v>2021</v>
      </c>
      <c r="G388" t="s">
        <v>2418</v>
      </c>
      <c r="H388" t="s">
        <v>19713</v>
      </c>
      <c r="I388" s="80">
        <v>44972</v>
      </c>
      <c r="J388" t="s">
        <v>571</v>
      </c>
      <c r="K388" t="s">
        <v>19714</v>
      </c>
      <c r="L388" s="81" t="s">
        <v>19715</v>
      </c>
      <c r="M388" t="s">
        <v>19716</v>
      </c>
      <c r="N388" t="s">
        <v>19717</v>
      </c>
      <c r="O388" t="s">
        <v>19718</v>
      </c>
      <c r="P388" t="s">
        <v>2805</v>
      </c>
      <c r="Q388" t="s">
        <v>19719</v>
      </c>
      <c r="R388" t="s">
        <v>572</v>
      </c>
      <c r="T388" t="s">
        <v>19720</v>
      </c>
      <c r="U388" t="s">
        <v>19718</v>
      </c>
      <c r="V388" t="s">
        <v>2806</v>
      </c>
      <c r="W388" t="s">
        <v>583</v>
      </c>
      <c r="X388" t="s">
        <v>573</v>
      </c>
      <c r="Y388">
        <v>0</v>
      </c>
      <c r="Z388">
        <v>0</v>
      </c>
    </row>
    <row r="389" spans="2:26" x14ac:dyDescent="0.3">
      <c r="B389" t="s">
        <v>2831</v>
      </c>
      <c r="C389" t="s">
        <v>2831</v>
      </c>
      <c r="D389" t="s">
        <v>6239</v>
      </c>
      <c r="E389" t="s">
        <v>238</v>
      </c>
      <c r="F389">
        <v>2019</v>
      </c>
      <c r="G389" t="s">
        <v>2419</v>
      </c>
      <c r="H389" t="s">
        <v>19721</v>
      </c>
      <c r="I389" s="80">
        <v>44970</v>
      </c>
      <c r="J389" t="s">
        <v>571</v>
      </c>
      <c r="K389" t="s">
        <v>19722</v>
      </c>
      <c r="L389" s="81" t="s">
        <v>19723</v>
      </c>
      <c r="M389" t="s">
        <v>19724</v>
      </c>
      <c r="N389" t="s">
        <v>19725</v>
      </c>
      <c r="O389" t="s">
        <v>17805</v>
      </c>
      <c r="P389" t="s">
        <v>17699</v>
      </c>
      <c r="Q389" t="s">
        <v>17700</v>
      </c>
      <c r="R389" t="s">
        <v>572</v>
      </c>
      <c r="S389" t="s">
        <v>19726</v>
      </c>
      <c r="T389" t="s">
        <v>19727</v>
      </c>
      <c r="U389" t="s">
        <v>17805</v>
      </c>
      <c r="V389" t="s">
        <v>17699</v>
      </c>
      <c r="W389" t="s">
        <v>586</v>
      </c>
      <c r="X389" t="s">
        <v>574</v>
      </c>
      <c r="Y389">
        <v>0</v>
      </c>
      <c r="Z389">
        <v>0</v>
      </c>
    </row>
    <row r="390" spans="2:26" x14ac:dyDescent="0.3">
      <c r="B390" t="s">
        <v>2831</v>
      </c>
      <c r="C390" t="s">
        <v>2831</v>
      </c>
      <c r="D390" t="s">
        <v>8205</v>
      </c>
      <c r="E390" t="s">
        <v>249</v>
      </c>
      <c r="F390">
        <v>2012</v>
      </c>
      <c r="G390" t="s">
        <v>2401</v>
      </c>
      <c r="H390" t="s">
        <v>19728</v>
      </c>
      <c r="I390" s="80">
        <v>44974</v>
      </c>
      <c r="J390" t="s">
        <v>571</v>
      </c>
      <c r="K390" t="s">
        <v>19729</v>
      </c>
      <c r="L390" s="81" t="s">
        <v>17822</v>
      </c>
      <c r="M390" t="s">
        <v>19730</v>
      </c>
      <c r="N390" t="s">
        <v>19731</v>
      </c>
      <c r="O390" t="s">
        <v>18012</v>
      </c>
      <c r="P390" t="s">
        <v>17699</v>
      </c>
      <c r="Q390" t="s">
        <v>17700</v>
      </c>
      <c r="R390" t="s">
        <v>572</v>
      </c>
      <c r="T390" t="s">
        <v>19732</v>
      </c>
      <c r="U390" t="s">
        <v>18012</v>
      </c>
      <c r="V390" t="s">
        <v>17699</v>
      </c>
      <c r="W390" t="s">
        <v>586</v>
      </c>
      <c r="X390" t="s">
        <v>578</v>
      </c>
      <c r="Y390">
        <v>0</v>
      </c>
      <c r="Z390">
        <v>0</v>
      </c>
    </row>
    <row r="391" spans="2:26" x14ac:dyDescent="0.3">
      <c r="B391" t="s">
        <v>2831</v>
      </c>
      <c r="C391" t="s">
        <v>2831</v>
      </c>
      <c r="D391" t="s">
        <v>7320</v>
      </c>
      <c r="E391" t="s">
        <v>249</v>
      </c>
      <c r="F391">
        <v>2014</v>
      </c>
      <c r="G391" t="s">
        <v>2405</v>
      </c>
      <c r="H391" t="s">
        <v>19733</v>
      </c>
      <c r="I391" s="80">
        <v>44959</v>
      </c>
      <c r="J391" t="s">
        <v>571</v>
      </c>
      <c r="K391" t="s">
        <v>19734</v>
      </c>
      <c r="L391" s="81" t="s">
        <v>17822</v>
      </c>
      <c r="M391" t="s">
        <v>19735</v>
      </c>
      <c r="N391" t="s">
        <v>18850</v>
      </c>
      <c r="O391" t="s">
        <v>18851</v>
      </c>
      <c r="P391" t="s">
        <v>17699</v>
      </c>
      <c r="Q391" t="s">
        <v>17700</v>
      </c>
      <c r="R391" t="s">
        <v>572</v>
      </c>
      <c r="S391" t="s">
        <v>19736</v>
      </c>
      <c r="T391" t="s">
        <v>18853</v>
      </c>
      <c r="U391" t="s">
        <v>18851</v>
      </c>
      <c r="V391" t="s">
        <v>17699</v>
      </c>
      <c r="W391" t="s">
        <v>586</v>
      </c>
      <c r="X391" t="s">
        <v>574</v>
      </c>
      <c r="Y391">
        <v>0</v>
      </c>
      <c r="Z391">
        <v>0</v>
      </c>
    </row>
    <row r="392" spans="2:26" x14ac:dyDescent="0.3">
      <c r="B392" t="s">
        <v>2831</v>
      </c>
      <c r="C392" t="s">
        <v>2831</v>
      </c>
      <c r="D392" t="s">
        <v>8858</v>
      </c>
      <c r="E392" t="s">
        <v>238</v>
      </c>
      <c r="F392">
        <v>2018</v>
      </c>
      <c r="G392" t="s">
        <v>2127</v>
      </c>
      <c r="H392" t="s">
        <v>19737</v>
      </c>
      <c r="I392" s="80">
        <v>44974</v>
      </c>
      <c r="J392" t="s">
        <v>571</v>
      </c>
      <c r="K392" t="s">
        <v>19738</v>
      </c>
      <c r="L392" s="81" t="s">
        <v>17832</v>
      </c>
      <c r="M392" t="s">
        <v>18485</v>
      </c>
      <c r="N392" t="s">
        <v>18486</v>
      </c>
      <c r="O392" t="s">
        <v>18487</v>
      </c>
      <c r="P392" t="s">
        <v>18471</v>
      </c>
      <c r="Q392" t="s">
        <v>17700</v>
      </c>
      <c r="R392" t="s">
        <v>572</v>
      </c>
      <c r="S392" t="s">
        <v>18488</v>
      </c>
      <c r="U392" t="s">
        <v>18487</v>
      </c>
      <c r="V392" t="s">
        <v>18098</v>
      </c>
      <c r="W392" t="s">
        <v>586</v>
      </c>
      <c r="X392" t="s">
        <v>574</v>
      </c>
      <c r="Y392">
        <v>0</v>
      </c>
      <c r="Z392">
        <v>0</v>
      </c>
    </row>
    <row r="393" spans="2:26" x14ac:dyDescent="0.3">
      <c r="B393" t="s">
        <v>2831</v>
      </c>
      <c r="C393" t="s">
        <v>2831</v>
      </c>
      <c r="D393" t="s">
        <v>6191</v>
      </c>
      <c r="E393" t="s">
        <v>238</v>
      </c>
      <c r="F393">
        <v>2018</v>
      </c>
      <c r="G393" t="s">
        <v>17908</v>
      </c>
      <c r="H393" t="s">
        <v>19739</v>
      </c>
      <c r="I393" s="80">
        <v>44973</v>
      </c>
      <c r="J393" t="s">
        <v>571</v>
      </c>
      <c r="K393" t="s">
        <v>19740</v>
      </c>
      <c r="L393" s="81" t="s">
        <v>18033</v>
      </c>
      <c r="M393" t="s">
        <v>18154</v>
      </c>
      <c r="N393" t="s">
        <v>17788</v>
      </c>
      <c r="O393" t="s">
        <v>18155</v>
      </c>
      <c r="P393" t="s">
        <v>17874</v>
      </c>
      <c r="Q393" t="s">
        <v>17700</v>
      </c>
      <c r="R393" t="s">
        <v>572</v>
      </c>
      <c r="S393" t="s">
        <v>18156</v>
      </c>
      <c r="T393" t="s">
        <v>18157</v>
      </c>
      <c r="U393" t="s">
        <v>18155</v>
      </c>
      <c r="V393" t="s">
        <v>17874</v>
      </c>
      <c r="W393" t="s">
        <v>586</v>
      </c>
      <c r="X393" t="s">
        <v>17703</v>
      </c>
      <c r="Y393">
        <v>0</v>
      </c>
      <c r="Z393">
        <v>0</v>
      </c>
    </row>
    <row r="394" spans="2:26" x14ac:dyDescent="0.3">
      <c r="B394" t="s">
        <v>2831</v>
      </c>
      <c r="C394" t="s">
        <v>2831</v>
      </c>
      <c r="D394" t="s">
        <v>10220</v>
      </c>
      <c r="E394" t="s">
        <v>249</v>
      </c>
      <c r="F394">
        <v>2021</v>
      </c>
      <c r="G394" t="s">
        <v>2409</v>
      </c>
      <c r="H394" t="s">
        <v>19741</v>
      </c>
      <c r="I394" s="80">
        <v>44967</v>
      </c>
      <c r="J394" t="s">
        <v>571</v>
      </c>
      <c r="K394" t="s">
        <v>19742</v>
      </c>
      <c r="L394" s="81" t="s">
        <v>19743</v>
      </c>
      <c r="M394" t="s">
        <v>2530</v>
      </c>
      <c r="N394" t="s">
        <v>17707</v>
      </c>
      <c r="O394" t="s">
        <v>18294</v>
      </c>
      <c r="P394" t="s">
        <v>17699</v>
      </c>
      <c r="Q394" t="s">
        <v>17700</v>
      </c>
      <c r="R394" t="s">
        <v>572</v>
      </c>
      <c r="T394" t="s">
        <v>19382</v>
      </c>
      <c r="U394" t="s">
        <v>18294</v>
      </c>
      <c r="V394" t="s">
        <v>17699</v>
      </c>
      <c r="W394" t="s">
        <v>586</v>
      </c>
      <c r="X394" t="s">
        <v>573</v>
      </c>
      <c r="Y394">
        <v>0</v>
      </c>
      <c r="Z394">
        <v>0</v>
      </c>
    </row>
    <row r="395" spans="2:26" x14ac:dyDescent="0.3">
      <c r="B395" t="s">
        <v>2831</v>
      </c>
      <c r="C395" t="s">
        <v>2831</v>
      </c>
      <c r="D395" t="s">
        <v>6776</v>
      </c>
      <c r="E395" t="s">
        <v>249</v>
      </c>
      <c r="F395">
        <v>2022</v>
      </c>
      <c r="G395" t="s">
        <v>2403</v>
      </c>
      <c r="H395" t="s">
        <v>19744</v>
      </c>
      <c r="I395" s="80">
        <v>44979</v>
      </c>
      <c r="J395" t="s">
        <v>571</v>
      </c>
      <c r="K395" t="s">
        <v>19745</v>
      </c>
      <c r="L395" s="81" t="s">
        <v>17822</v>
      </c>
      <c r="M395" t="s">
        <v>19746</v>
      </c>
      <c r="N395" t="s">
        <v>18376</v>
      </c>
      <c r="O395" t="s">
        <v>18377</v>
      </c>
      <c r="P395" t="s">
        <v>17742</v>
      </c>
      <c r="Q395" t="s">
        <v>17700</v>
      </c>
      <c r="R395" t="s">
        <v>572</v>
      </c>
      <c r="S395" t="s">
        <v>19747</v>
      </c>
      <c r="T395" t="s">
        <v>18379</v>
      </c>
      <c r="U395" t="s">
        <v>18377</v>
      </c>
      <c r="V395" t="s">
        <v>17742</v>
      </c>
      <c r="W395" t="s">
        <v>586</v>
      </c>
      <c r="X395" t="s">
        <v>574</v>
      </c>
      <c r="Y395">
        <v>0</v>
      </c>
      <c r="Z395">
        <v>0</v>
      </c>
    </row>
    <row r="396" spans="2:26" x14ac:dyDescent="0.3">
      <c r="B396" t="s">
        <v>2831</v>
      </c>
      <c r="C396" t="s">
        <v>2831</v>
      </c>
      <c r="D396" t="s">
        <v>9718</v>
      </c>
      <c r="E396" t="s">
        <v>238</v>
      </c>
      <c r="F396">
        <v>2021</v>
      </c>
      <c r="G396" t="s">
        <v>2418</v>
      </c>
      <c r="H396" t="s">
        <v>19748</v>
      </c>
      <c r="I396" s="80">
        <v>44960</v>
      </c>
      <c r="J396" t="s">
        <v>571</v>
      </c>
      <c r="K396" t="s">
        <v>19749</v>
      </c>
      <c r="L396" s="81" t="s">
        <v>17822</v>
      </c>
      <c r="M396" t="s">
        <v>19750</v>
      </c>
      <c r="N396" t="s">
        <v>19751</v>
      </c>
      <c r="O396" t="s">
        <v>18452</v>
      </c>
      <c r="P396" t="s">
        <v>17699</v>
      </c>
      <c r="Q396" t="s">
        <v>17700</v>
      </c>
      <c r="R396" t="s">
        <v>572</v>
      </c>
      <c r="S396" t="s">
        <v>19752</v>
      </c>
      <c r="T396" t="s">
        <v>19753</v>
      </c>
      <c r="U396" t="s">
        <v>18452</v>
      </c>
      <c r="V396" t="s">
        <v>17699</v>
      </c>
      <c r="W396" t="s">
        <v>586</v>
      </c>
      <c r="X396" t="s">
        <v>574</v>
      </c>
      <c r="Y396">
        <v>0</v>
      </c>
      <c r="Z396">
        <v>0</v>
      </c>
    </row>
    <row r="397" spans="2:26" x14ac:dyDescent="0.3">
      <c r="B397" t="s">
        <v>2831</v>
      </c>
      <c r="C397" t="s">
        <v>2831</v>
      </c>
      <c r="D397" t="s">
        <v>6264</v>
      </c>
      <c r="E397" t="s">
        <v>238</v>
      </c>
      <c r="F397">
        <v>2022</v>
      </c>
      <c r="G397" t="s">
        <v>2409</v>
      </c>
      <c r="H397" t="s">
        <v>19754</v>
      </c>
      <c r="I397" s="80">
        <v>44961</v>
      </c>
      <c r="J397" t="s">
        <v>571</v>
      </c>
      <c r="K397" t="s">
        <v>19755</v>
      </c>
      <c r="L397" s="81" t="s">
        <v>17822</v>
      </c>
      <c r="M397" t="s">
        <v>19756</v>
      </c>
      <c r="N397" t="s">
        <v>18912</v>
      </c>
      <c r="O397" t="s">
        <v>18337</v>
      </c>
      <c r="P397" t="s">
        <v>17699</v>
      </c>
      <c r="Q397" t="s">
        <v>17700</v>
      </c>
      <c r="R397" t="s">
        <v>572</v>
      </c>
      <c r="S397" t="s">
        <v>19757</v>
      </c>
      <c r="T397" t="s">
        <v>19112</v>
      </c>
      <c r="U397" t="s">
        <v>18337</v>
      </c>
      <c r="V397" t="s">
        <v>17699</v>
      </c>
      <c r="W397" t="s">
        <v>586</v>
      </c>
      <c r="X397" t="s">
        <v>574</v>
      </c>
      <c r="Y397">
        <v>0</v>
      </c>
      <c r="Z397">
        <v>0</v>
      </c>
    </row>
    <row r="398" spans="2:26" x14ac:dyDescent="0.3">
      <c r="B398" t="s">
        <v>2831</v>
      </c>
      <c r="C398" t="s">
        <v>2831</v>
      </c>
      <c r="D398" t="s">
        <v>9470</v>
      </c>
      <c r="E398" t="s">
        <v>238</v>
      </c>
      <c r="F398">
        <v>2020</v>
      </c>
      <c r="G398" t="s">
        <v>2411</v>
      </c>
      <c r="H398" t="s">
        <v>19758</v>
      </c>
      <c r="I398" s="80">
        <v>44972</v>
      </c>
      <c r="J398" t="s">
        <v>571</v>
      </c>
      <c r="K398" t="s">
        <v>19759</v>
      </c>
      <c r="L398" s="81" t="s">
        <v>17810</v>
      </c>
      <c r="M398" t="s">
        <v>19760</v>
      </c>
      <c r="N398" t="s">
        <v>19761</v>
      </c>
      <c r="O398" t="s">
        <v>18162</v>
      </c>
      <c r="P398" t="s">
        <v>17699</v>
      </c>
      <c r="Q398" t="s">
        <v>17700</v>
      </c>
      <c r="R398" t="s">
        <v>572</v>
      </c>
      <c r="S398" t="s">
        <v>19762</v>
      </c>
      <c r="T398" t="s">
        <v>19763</v>
      </c>
      <c r="U398" t="s">
        <v>18162</v>
      </c>
      <c r="V398" t="s">
        <v>17699</v>
      </c>
      <c r="W398" t="s">
        <v>586</v>
      </c>
      <c r="X398" t="s">
        <v>574</v>
      </c>
      <c r="Y398">
        <v>0</v>
      </c>
      <c r="Z398">
        <v>0</v>
      </c>
    </row>
    <row r="399" spans="2:26" x14ac:dyDescent="0.3">
      <c r="B399" t="s">
        <v>2831</v>
      </c>
      <c r="C399" t="s">
        <v>2831</v>
      </c>
      <c r="D399" t="s">
        <v>9921</v>
      </c>
      <c r="E399" t="s">
        <v>249</v>
      </c>
      <c r="F399">
        <v>2021</v>
      </c>
      <c r="G399" t="s">
        <v>2404</v>
      </c>
      <c r="H399" t="s">
        <v>19764</v>
      </c>
      <c r="I399" s="80">
        <v>44965</v>
      </c>
      <c r="J399" t="s">
        <v>571</v>
      </c>
      <c r="K399" t="s">
        <v>19765</v>
      </c>
      <c r="L399" s="81" t="s">
        <v>17822</v>
      </c>
      <c r="M399" t="s">
        <v>15420</v>
      </c>
      <c r="N399" t="s">
        <v>17788</v>
      </c>
      <c r="O399" t="s">
        <v>2799</v>
      </c>
      <c r="P399" t="s">
        <v>17905</v>
      </c>
      <c r="Q399" t="s">
        <v>17700</v>
      </c>
      <c r="R399" t="s">
        <v>572</v>
      </c>
      <c r="U399" t="s">
        <v>2799</v>
      </c>
      <c r="V399" t="s">
        <v>17699</v>
      </c>
      <c r="W399" t="s">
        <v>586</v>
      </c>
      <c r="X399" t="s">
        <v>573</v>
      </c>
      <c r="Y399">
        <v>0</v>
      </c>
      <c r="Z399">
        <v>0</v>
      </c>
    </row>
    <row r="400" spans="2:26" x14ac:dyDescent="0.3">
      <c r="B400" t="s">
        <v>2831</v>
      </c>
      <c r="C400" t="s">
        <v>2831</v>
      </c>
      <c r="D400" t="s">
        <v>10495</v>
      </c>
      <c r="E400" t="s">
        <v>249</v>
      </c>
      <c r="F400">
        <v>2020</v>
      </c>
      <c r="G400" t="s">
        <v>2410</v>
      </c>
      <c r="H400" t="s">
        <v>19766</v>
      </c>
      <c r="I400" s="80">
        <v>44967</v>
      </c>
      <c r="J400" t="s">
        <v>571</v>
      </c>
      <c r="K400" t="s">
        <v>19767</v>
      </c>
      <c r="L400" s="81" t="s">
        <v>19768</v>
      </c>
      <c r="M400" t="s">
        <v>19769</v>
      </c>
      <c r="N400" t="s">
        <v>17804</v>
      </c>
      <c r="O400" t="s">
        <v>17805</v>
      </c>
      <c r="P400" t="s">
        <v>17699</v>
      </c>
      <c r="Q400" t="s">
        <v>17700</v>
      </c>
      <c r="R400" t="s">
        <v>572</v>
      </c>
      <c r="S400" t="s">
        <v>19770</v>
      </c>
      <c r="T400" t="s">
        <v>17807</v>
      </c>
      <c r="U400" t="s">
        <v>17805</v>
      </c>
      <c r="V400" t="s">
        <v>17699</v>
      </c>
      <c r="W400" t="s">
        <v>586</v>
      </c>
      <c r="X400" t="s">
        <v>574</v>
      </c>
      <c r="Y400">
        <v>0</v>
      </c>
      <c r="Z400">
        <v>0</v>
      </c>
    </row>
    <row r="401" spans="2:26" x14ac:dyDescent="0.3">
      <c r="B401" t="s">
        <v>2831</v>
      </c>
      <c r="C401" t="s">
        <v>2831</v>
      </c>
      <c r="D401" t="s">
        <v>8237</v>
      </c>
      <c r="E401" t="s">
        <v>238</v>
      </c>
      <c r="F401">
        <v>2019</v>
      </c>
      <c r="G401" t="s">
        <v>2397</v>
      </c>
      <c r="H401" t="s">
        <v>19771</v>
      </c>
      <c r="I401" s="80">
        <v>44979</v>
      </c>
      <c r="J401" t="s">
        <v>571</v>
      </c>
      <c r="K401" t="s">
        <v>19772</v>
      </c>
      <c r="L401" s="81" t="s">
        <v>19773</v>
      </c>
      <c r="M401" t="s">
        <v>19774</v>
      </c>
      <c r="N401" t="s">
        <v>18383</v>
      </c>
      <c r="O401" t="s">
        <v>17717</v>
      </c>
      <c r="P401" t="s">
        <v>17699</v>
      </c>
      <c r="Q401" t="s">
        <v>17700</v>
      </c>
      <c r="R401" t="s">
        <v>572</v>
      </c>
      <c r="S401" t="s">
        <v>19775</v>
      </c>
      <c r="T401" t="s">
        <v>18385</v>
      </c>
      <c r="U401" t="s">
        <v>17717</v>
      </c>
      <c r="V401" t="s">
        <v>17699</v>
      </c>
      <c r="W401" t="s">
        <v>586</v>
      </c>
      <c r="X401" t="s">
        <v>574</v>
      </c>
      <c r="Y401">
        <v>0</v>
      </c>
      <c r="Z401">
        <v>0</v>
      </c>
    </row>
    <row r="402" spans="2:26" x14ac:dyDescent="0.3">
      <c r="B402" t="s">
        <v>2831</v>
      </c>
      <c r="C402" t="s">
        <v>2831</v>
      </c>
      <c r="D402" t="s">
        <v>10493</v>
      </c>
      <c r="E402" t="s">
        <v>238</v>
      </c>
      <c r="F402">
        <v>2022</v>
      </c>
      <c r="G402" t="s">
        <v>2410</v>
      </c>
      <c r="H402" t="s">
        <v>19776</v>
      </c>
      <c r="I402" s="80">
        <v>44968</v>
      </c>
      <c r="J402" t="s">
        <v>571</v>
      </c>
      <c r="K402" t="s">
        <v>19777</v>
      </c>
      <c r="L402" s="81" t="s">
        <v>19778</v>
      </c>
      <c r="M402" t="s">
        <v>19779</v>
      </c>
      <c r="N402" t="s">
        <v>19780</v>
      </c>
      <c r="O402" t="s">
        <v>18073</v>
      </c>
      <c r="P402" t="s">
        <v>17699</v>
      </c>
      <c r="Q402" t="s">
        <v>17700</v>
      </c>
      <c r="R402" t="s">
        <v>572</v>
      </c>
      <c r="T402" t="s">
        <v>19781</v>
      </c>
      <c r="U402" t="s">
        <v>18073</v>
      </c>
      <c r="V402" t="s">
        <v>17699</v>
      </c>
      <c r="W402" t="s">
        <v>586</v>
      </c>
      <c r="X402" t="s">
        <v>578</v>
      </c>
      <c r="Y402">
        <v>0</v>
      </c>
      <c r="Z402">
        <v>0</v>
      </c>
    </row>
    <row r="403" spans="2:26" x14ac:dyDescent="0.3">
      <c r="B403" t="s">
        <v>2831</v>
      </c>
      <c r="C403" t="s">
        <v>2831</v>
      </c>
      <c r="D403" t="s">
        <v>10239</v>
      </c>
      <c r="E403" t="s">
        <v>238</v>
      </c>
      <c r="F403">
        <v>2016</v>
      </c>
      <c r="G403" t="s">
        <v>2417</v>
      </c>
      <c r="H403" t="s">
        <v>19782</v>
      </c>
      <c r="I403" s="80">
        <v>44978</v>
      </c>
      <c r="J403" t="s">
        <v>571</v>
      </c>
      <c r="K403" t="s">
        <v>19783</v>
      </c>
      <c r="L403" s="81" t="s">
        <v>19784</v>
      </c>
      <c r="M403" t="s">
        <v>19785</v>
      </c>
      <c r="N403" t="s">
        <v>17788</v>
      </c>
      <c r="O403" t="s">
        <v>17776</v>
      </c>
      <c r="P403" t="s">
        <v>19786</v>
      </c>
      <c r="Q403" t="s">
        <v>17700</v>
      </c>
      <c r="R403" t="s">
        <v>572</v>
      </c>
      <c r="S403" t="s">
        <v>19787</v>
      </c>
      <c r="T403" t="s">
        <v>17783</v>
      </c>
      <c r="U403" t="s">
        <v>17776</v>
      </c>
      <c r="V403" t="s">
        <v>17777</v>
      </c>
      <c r="W403" t="s">
        <v>586</v>
      </c>
      <c r="X403" t="s">
        <v>574</v>
      </c>
      <c r="Y403">
        <v>0</v>
      </c>
      <c r="Z403">
        <v>0</v>
      </c>
    </row>
    <row r="404" spans="2:26" x14ac:dyDescent="0.3">
      <c r="B404" t="s">
        <v>2831</v>
      </c>
      <c r="C404" t="s">
        <v>2831</v>
      </c>
      <c r="D404" t="s">
        <v>8349</v>
      </c>
      <c r="E404" t="s">
        <v>238</v>
      </c>
      <c r="F404">
        <v>2019</v>
      </c>
      <c r="G404" t="s">
        <v>17908</v>
      </c>
      <c r="H404" t="s">
        <v>19788</v>
      </c>
      <c r="I404" s="80">
        <v>44984</v>
      </c>
      <c r="J404" t="s">
        <v>571</v>
      </c>
      <c r="K404" t="s">
        <v>19789</v>
      </c>
      <c r="L404" s="81" t="s">
        <v>17822</v>
      </c>
      <c r="M404" t="s">
        <v>19790</v>
      </c>
      <c r="N404" t="s">
        <v>19791</v>
      </c>
      <c r="O404" t="s">
        <v>19792</v>
      </c>
      <c r="P404" t="s">
        <v>17798</v>
      </c>
      <c r="Q404" t="s">
        <v>17700</v>
      </c>
      <c r="R404" t="s">
        <v>572</v>
      </c>
      <c r="T404" t="s">
        <v>19793</v>
      </c>
      <c r="U404" t="s">
        <v>19792</v>
      </c>
      <c r="V404" t="s">
        <v>17798</v>
      </c>
      <c r="W404" t="s">
        <v>586</v>
      </c>
      <c r="X404" t="s">
        <v>573</v>
      </c>
      <c r="Y404">
        <v>0</v>
      </c>
      <c r="Z404">
        <v>0</v>
      </c>
    </row>
    <row r="405" spans="2:26" x14ac:dyDescent="0.3">
      <c r="B405" t="s">
        <v>2831</v>
      </c>
      <c r="C405" t="s">
        <v>2831</v>
      </c>
      <c r="D405" t="s">
        <v>9233</v>
      </c>
      <c r="E405" t="s">
        <v>238</v>
      </c>
      <c r="F405">
        <v>2021</v>
      </c>
      <c r="G405" t="s">
        <v>2399</v>
      </c>
      <c r="H405" t="s">
        <v>19794</v>
      </c>
      <c r="I405" s="80">
        <v>44975</v>
      </c>
      <c r="J405" t="s">
        <v>571</v>
      </c>
      <c r="K405" t="s">
        <v>19795</v>
      </c>
      <c r="L405" s="81" t="s">
        <v>17964</v>
      </c>
      <c r="M405" t="s">
        <v>19796</v>
      </c>
      <c r="N405" t="s">
        <v>19628</v>
      </c>
      <c r="O405" t="s">
        <v>18012</v>
      </c>
      <c r="P405" t="s">
        <v>17699</v>
      </c>
      <c r="Q405" t="s">
        <v>17700</v>
      </c>
      <c r="R405" t="s">
        <v>572</v>
      </c>
      <c r="S405" t="s">
        <v>19797</v>
      </c>
      <c r="T405" t="s">
        <v>19274</v>
      </c>
      <c r="U405" t="s">
        <v>18012</v>
      </c>
      <c r="V405" t="s">
        <v>17699</v>
      </c>
      <c r="W405" t="s">
        <v>586</v>
      </c>
      <c r="X405" t="s">
        <v>576</v>
      </c>
      <c r="Y405">
        <v>0</v>
      </c>
      <c r="Z405">
        <v>0</v>
      </c>
    </row>
    <row r="406" spans="2:26" x14ac:dyDescent="0.3">
      <c r="B406" t="s">
        <v>2831</v>
      </c>
      <c r="C406" t="s">
        <v>2831</v>
      </c>
      <c r="D406" t="s">
        <v>6813</v>
      </c>
      <c r="E406" t="s">
        <v>238</v>
      </c>
      <c r="F406">
        <v>2022</v>
      </c>
      <c r="G406" t="s">
        <v>2402</v>
      </c>
      <c r="H406" t="s">
        <v>19798</v>
      </c>
      <c r="I406" s="80">
        <v>44961</v>
      </c>
      <c r="J406" t="s">
        <v>571</v>
      </c>
      <c r="K406" t="s">
        <v>19799</v>
      </c>
      <c r="L406" s="81" t="s">
        <v>17822</v>
      </c>
      <c r="M406" t="s">
        <v>19800</v>
      </c>
      <c r="N406" t="s">
        <v>19801</v>
      </c>
      <c r="O406" t="s">
        <v>19802</v>
      </c>
      <c r="P406" t="s">
        <v>17742</v>
      </c>
      <c r="Q406" t="s">
        <v>17700</v>
      </c>
      <c r="R406" t="s">
        <v>572</v>
      </c>
      <c r="T406" t="s">
        <v>19803</v>
      </c>
      <c r="U406" t="s">
        <v>19802</v>
      </c>
      <c r="V406" t="s">
        <v>17742</v>
      </c>
      <c r="W406" t="s">
        <v>586</v>
      </c>
      <c r="X406" t="s">
        <v>578</v>
      </c>
      <c r="Y406">
        <v>0</v>
      </c>
      <c r="Z406">
        <v>0</v>
      </c>
    </row>
    <row r="407" spans="2:26" x14ac:dyDescent="0.3">
      <c r="B407" t="s">
        <v>2831</v>
      </c>
      <c r="C407" t="s">
        <v>2831</v>
      </c>
      <c r="D407" t="s">
        <v>9377</v>
      </c>
      <c r="E407" t="s">
        <v>238</v>
      </c>
      <c r="F407">
        <v>2021</v>
      </c>
      <c r="G407" t="s">
        <v>2404</v>
      </c>
      <c r="H407" t="s">
        <v>19804</v>
      </c>
      <c r="I407" s="80">
        <v>44960</v>
      </c>
      <c r="J407" t="s">
        <v>571</v>
      </c>
      <c r="K407" t="s">
        <v>19805</v>
      </c>
      <c r="L407" s="81" t="s">
        <v>17822</v>
      </c>
      <c r="M407" t="s">
        <v>19806</v>
      </c>
      <c r="N407" t="s">
        <v>19807</v>
      </c>
      <c r="O407" t="s">
        <v>18604</v>
      </c>
      <c r="P407" t="s">
        <v>17699</v>
      </c>
      <c r="Q407" t="s">
        <v>17700</v>
      </c>
      <c r="R407" t="s">
        <v>572</v>
      </c>
      <c r="T407" t="s">
        <v>19808</v>
      </c>
      <c r="U407" t="s">
        <v>18604</v>
      </c>
      <c r="V407" t="s">
        <v>17699</v>
      </c>
      <c r="W407" t="s">
        <v>586</v>
      </c>
      <c r="X407" t="s">
        <v>573</v>
      </c>
      <c r="Y407">
        <v>0</v>
      </c>
      <c r="Z407">
        <v>0</v>
      </c>
    </row>
    <row r="408" spans="2:26" x14ac:dyDescent="0.3">
      <c r="B408" t="s">
        <v>2831</v>
      </c>
      <c r="C408" t="s">
        <v>2831</v>
      </c>
      <c r="D408" t="s">
        <v>9579</v>
      </c>
      <c r="E408" t="s">
        <v>238</v>
      </c>
      <c r="F408">
        <v>2022</v>
      </c>
      <c r="G408" t="s">
        <v>17908</v>
      </c>
      <c r="H408" t="s">
        <v>19809</v>
      </c>
      <c r="I408" s="80">
        <v>44985</v>
      </c>
      <c r="J408" t="s">
        <v>571</v>
      </c>
      <c r="K408" t="s">
        <v>19810</v>
      </c>
      <c r="L408" s="81" t="s">
        <v>19811</v>
      </c>
      <c r="M408" t="s">
        <v>19812</v>
      </c>
      <c r="N408" t="s">
        <v>19813</v>
      </c>
      <c r="O408" t="s">
        <v>18754</v>
      </c>
      <c r="P408" t="s">
        <v>17699</v>
      </c>
      <c r="Q408" t="s">
        <v>17700</v>
      </c>
      <c r="R408" t="s">
        <v>572</v>
      </c>
      <c r="S408" t="s">
        <v>19814</v>
      </c>
      <c r="U408" t="s">
        <v>18754</v>
      </c>
      <c r="V408" t="s">
        <v>17699</v>
      </c>
      <c r="W408" t="s">
        <v>586</v>
      </c>
      <c r="X408" t="s">
        <v>574</v>
      </c>
      <c r="Y408">
        <v>0</v>
      </c>
      <c r="Z408">
        <v>0</v>
      </c>
    </row>
    <row r="409" spans="2:26" x14ac:dyDescent="0.3">
      <c r="B409" t="s">
        <v>2831</v>
      </c>
      <c r="C409" t="s">
        <v>2831</v>
      </c>
      <c r="D409" t="s">
        <v>7172</v>
      </c>
      <c r="E409" t="s">
        <v>249</v>
      </c>
      <c r="F409">
        <v>2020</v>
      </c>
      <c r="G409" t="s">
        <v>2127</v>
      </c>
      <c r="H409" t="s">
        <v>19815</v>
      </c>
      <c r="I409" s="80">
        <v>44966</v>
      </c>
      <c r="J409" t="s">
        <v>571</v>
      </c>
      <c r="K409" t="s">
        <v>19816</v>
      </c>
      <c r="L409" s="81" t="s">
        <v>19817</v>
      </c>
      <c r="M409" t="s">
        <v>19818</v>
      </c>
      <c r="N409" t="s">
        <v>18517</v>
      </c>
      <c r="O409" t="s">
        <v>2537</v>
      </c>
      <c r="P409" t="s">
        <v>17699</v>
      </c>
      <c r="Q409" t="s">
        <v>17700</v>
      </c>
      <c r="R409" t="s">
        <v>572</v>
      </c>
      <c r="T409" t="s">
        <v>19819</v>
      </c>
      <c r="U409" t="s">
        <v>2537</v>
      </c>
      <c r="V409" t="s">
        <v>17699</v>
      </c>
      <c r="W409" t="s">
        <v>586</v>
      </c>
      <c r="X409" t="s">
        <v>573</v>
      </c>
      <c r="Y409">
        <v>0</v>
      </c>
      <c r="Z409">
        <v>0</v>
      </c>
    </row>
    <row r="410" spans="2:26" x14ac:dyDescent="0.3">
      <c r="B410" t="s">
        <v>2831</v>
      </c>
      <c r="C410" t="s">
        <v>2831</v>
      </c>
      <c r="D410" t="s">
        <v>6697</v>
      </c>
      <c r="E410" t="s">
        <v>238</v>
      </c>
      <c r="F410">
        <v>2022</v>
      </c>
      <c r="G410" t="s">
        <v>2414</v>
      </c>
      <c r="H410" t="s">
        <v>19820</v>
      </c>
      <c r="I410" s="80">
        <v>44981</v>
      </c>
      <c r="J410" t="s">
        <v>571</v>
      </c>
      <c r="K410" t="s">
        <v>19821</v>
      </c>
      <c r="L410" s="81" t="s">
        <v>17810</v>
      </c>
      <c r="M410" t="s">
        <v>19822</v>
      </c>
      <c r="N410" t="s">
        <v>19823</v>
      </c>
      <c r="O410" t="s">
        <v>17983</v>
      </c>
      <c r="P410" t="s">
        <v>17699</v>
      </c>
      <c r="Q410" t="s">
        <v>17700</v>
      </c>
      <c r="R410" t="s">
        <v>572</v>
      </c>
      <c r="S410" t="s">
        <v>19824</v>
      </c>
      <c r="T410" t="s">
        <v>18037</v>
      </c>
      <c r="U410" t="s">
        <v>17983</v>
      </c>
      <c r="V410" t="s">
        <v>17699</v>
      </c>
      <c r="W410" t="s">
        <v>586</v>
      </c>
      <c r="X410" t="s">
        <v>576</v>
      </c>
      <c r="Y410">
        <v>0</v>
      </c>
      <c r="Z410">
        <v>0</v>
      </c>
    </row>
    <row r="411" spans="2:26" x14ac:dyDescent="0.3">
      <c r="B411" t="s">
        <v>2831</v>
      </c>
      <c r="C411" t="s">
        <v>2831</v>
      </c>
      <c r="D411" t="s">
        <v>9456</v>
      </c>
      <c r="E411" t="s">
        <v>238</v>
      </c>
      <c r="F411">
        <v>2021</v>
      </c>
      <c r="G411" t="s">
        <v>2399</v>
      </c>
      <c r="H411" t="s">
        <v>19825</v>
      </c>
      <c r="I411" s="80">
        <v>44964</v>
      </c>
      <c r="J411" t="s">
        <v>571</v>
      </c>
      <c r="K411" t="s">
        <v>19826</v>
      </c>
      <c r="L411" s="81" t="s">
        <v>18033</v>
      </c>
      <c r="M411" t="s">
        <v>19827</v>
      </c>
      <c r="N411" t="s">
        <v>19828</v>
      </c>
      <c r="O411" t="s">
        <v>19829</v>
      </c>
      <c r="P411" t="s">
        <v>17699</v>
      </c>
      <c r="Q411" t="s">
        <v>17700</v>
      </c>
      <c r="R411" t="s">
        <v>572</v>
      </c>
      <c r="S411" t="s">
        <v>19830</v>
      </c>
      <c r="T411" t="s">
        <v>19831</v>
      </c>
      <c r="U411" t="s">
        <v>19829</v>
      </c>
      <c r="V411" t="s">
        <v>17699</v>
      </c>
      <c r="W411" t="s">
        <v>586</v>
      </c>
      <c r="X411" t="s">
        <v>574</v>
      </c>
      <c r="Y411">
        <v>0</v>
      </c>
      <c r="Z411">
        <v>0</v>
      </c>
    </row>
    <row r="412" spans="2:26" x14ac:dyDescent="0.3">
      <c r="B412" t="s">
        <v>2831</v>
      </c>
      <c r="C412" t="s">
        <v>2831</v>
      </c>
      <c r="D412" t="s">
        <v>7909</v>
      </c>
      <c r="E412" t="s">
        <v>249</v>
      </c>
      <c r="F412">
        <v>2021</v>
      </c>
      <c r="G412" t="s">
        <v>2411</v>
      </c>
      <c r="H412" t="s">
        <v>19832</v>
      </c>
      <c r="I412" s="80">
        <v>44978</v>
      </c>
      <c r="J412" t="s">
        <v>571</v>
      </c>
      <c r="K412" t="s">
        <v>19833</v>
      </c>
      <c r="L412" s="81" t="s">
        <v>19834</v>
      </c>
      <c r="M412" t="s">
        <v>19835</v>
      </c>
      <c r="N412" t="s">
        <v>19836</v>
      </c>
      <c r="O412" t="s">
        <v>2536</v>
      </c>
      <c r="P412" t="s">
        <v>2777</v>
      </c>
      <c r="Q412" t="s">
        <v>19837</v>
      </c>
      <c r="R412" t="s">
        <v>572</v>
      </c>
      <c r="S412" t="s">
        <v>19838</v>
      </c>
      <c r="T412" t="s">
        <v>19839</v>
      </c>
      <c r="U412" t="s">
        <v>2536</v>
      </c>
      <c r="V412" t="s">
        <v>2762</v>
      </c>
      <c r="W412" t="s">
        <v>582</v>
      </c>
      <c r="X412" t="s">
        <v>574</v>
      </c>
      <c r="Y412">
        <v>0</v>
      </c>
      <c r="Z412">
        <v>0</v>
      </c>
    </row>
    <row r="413" spans="2:26" x14ac:dyDescent="0.3">
      <c r="B413" t="s">
        <v>2831</v>
      </c>
      <c r="C413" t="s">
        <v>2831</v>
      </c>
      <c r="D413" t="s">
        <v>8317</v>
      </c>
      <c r="E413" t="s">
        <v>238</v>
      </c>
      <c r="F413">
        <v>2019</v>
      </c>
      <c r="G413" t="s">
        <v>2410</v>
      </c>
      <c r="H413" t="s">
        <v>19840</v>
      </c>
      <c r="I413" s="80">
        <v>44964</v>
      </c>
      <c r="J413" t="s">
        <v>571</v>
      </c>
      <c r="K413" t="s">
        <v>19841</v>
      </c>
      <c r="L413" s="81" t="s">
        <v>19842</v>
      </c>
      <c r="M413" t="s">
        <v>19843</v>
      </c>
      <c r="N413" t="s">
        <v>19514</v>
      </c>
      <c r="O413" t="s">
        <v>17698</v>
      </c>
      <c r="P413" t="s">
        <v>17699</v>
      </c>
      <c r="Q413" t="s">
        <v>17700</v>
      </c>
      <c r="R413" t="s">
        <v>572</v>
      </c>
      <c r="S413" t="s">
        <v>19844</v>
      </c>
      <c r="T413" t="s">
        <v>19101</v>
      </c>
      <c r="U413" t="s">
        <v>17698</v>
      </c>
      <c r="V413" t="s">
        <v>17699</v>
      </c>
      <c r="W413" t="s">
        <v>586</v>
      </c>
      <c r="X413" t="s">
        <v>574</v>
      </c>
      <c r="Y413">
        <v>0</v>
      </c>
      <c r="Z413">
        <v>0</v>
      </c>
    </row>
    <row r="414" spans="2:26" x14ac:dyDescent="0.3">
      <c r="B414" t="s">
        <v>2831</v>
      </c>
      <c r="C414" t="s">
        <v>2831</v>
      </c>
      <c r="D414" t="s">
        <v>8802</v>
      </c>
      <c r="E414" t="s">
        <v>249</v>
      </c>
      <c r="F414">
        <v>2018</v>
      </c>
      <c r="G414" t="s">
        <v>2419</v>
      </c>
      <c r="H414" t="s">
        <v>19845</v>
      </c>
      <c r="I414" s="80">
        <v>44960</v>
      </c>
      <c r="J414" t="s">
        <v>571</v>
      </c>
      <c r="K414" t="s">
        <v>19846</v>
      </c>
      <c r="L414" s="81" t="s">
        <v>19847</v>
      </c>
      <c r="M414" t="s">
        <v>19848</v>
      </c>
      <c r="N414" t="s">
        <v>19849</v>
      </c>
      <c r="O414" t="s">
        <v>18205</v>
      </c>
      <c r="P414" t="s">
        <v>17866</v>
      </c>
      <c r="Q414" t="s">
        <v>17700</v>
      </c>
      <c r="R414" t="s">
        <v>572</v>
      </c>
      <c r="U414" t="s">
        <v>18205</v>
      </c>
      <c r="V414" t="s">
        <v>17867</v>
      </c>
      <c r="W414" t="s">
        <v>586</v>
      </c>
      <c r="X414" t="s">
        <v>579</v>
      </c>
      <c r="Y414">
        <v>0</v>
      </c>
      <c r="Z414">
        <v>0</v>
      </c>
    </row>
    <row r="415" spans="2:26" x14ac:dyDescent="0.3">
      <c r="B415" t="s">
        <v>2831</v>
      </c>
      <c r="C415" t="s">
        <v>2831</v>
      </c>
      <c r="D415" t="s">
        <v>9575</v>
      </c>
      <c r="E415" t="s">
        <v>249</v>
      </c>
      <c r="F415">
        <v>2022</v>
      </c>
      <c r="G415" t="s">
        <v>2417</v>
      </c>
      <c r="H415" t="s">
        <v>19850</v>
      </c>
      <c r="I415" s="80">
        <v>44972</v>
      </c>
      <c r="J415" t="s">
        <v>571</v>
      </c>
      <c r="K415" t="s">
        <v>19851</v>
      </c>
      <c r="L415" s="81" t="s">
        <v>17810</v>
      </c>
      <c r="M415" t="s">
        <v>19852</v>
      </c>
      <c r="N415" t="s">
        <v>19853</v>
      </c>
      <c r="O415" t="s">
        <v>18644</v>
      </c>
      <c r="P415" t="s">
        <v>17699</v>
      </c>
      <c r="Q415" t="s">
        <v>17700</v>
      </c>
      <c r="R415" t="s">
        <v>572</v>
      </c>
      <c r="T415" t="s">
        <v>19224</v>
      </c>
      <c r="U415" t="s">
        <v>18644</v>
      </c>
      <c r="V415" t="s">
        <v>17699</v>
      </c>
      <c r="W415" t="s">
        <v>586</v>
      </c>
      <c r="X415" t="s">
        <v>573</v>
      </c>
      <c r="Y415">
        <v>0</v>
      </c>
      <c r="Z415">
        <v>0</v>
      </c>
    </row>
    <row r="416" spans="2:26" x14ac:dyDescent="0.3">
      <c r="B416" t="s">
        <v>2831</v>
      </c>
      <c r="C416" t="s">
        <v>2831</v>
      </c>
      <c r="D416" t="s">
        <v>10120</v>
      </c>
      <c r="E416" t="s">
        <v>249</v>
      </c>
      <c r="F416">
        <v>2014</v>
      </c>
      <c r="G416" t="s">
        <v>2395</v>
      </c>
      <c r="H416" t="s">
        <v>19854</v>
      </c>
      <c r="I416" s="80">
        <v>44965</v>
      </c>
      <c r="J416" t="s">
        <v>571</v>
      </c>
      <c r="K416" t="s">
        <v>616</v>
      </c>
      <c r="L416" s="81" t="s">
        <v>18536</v>
      </c>
      <c r="M416" t="s">
        <v>17739</v>
      </c>
      <c r="N416" t="s">
        <v>17740</v>
      </c>
      <c r="O416" t="s">
        <v>17741</v>
      </c>
      <c r="P416" t="s">
        <v>17742</v>
      </c>
      <c r="Q416" t="s">
        <v>17700</v>
      </c>
      <c r="R416" t="s">
        <v>572</v>
      </c>
      <c r="S416" t="s">
        <v>17743</v>
      </c>
      <c r="T416" t="s">
        <v>17744</v>
      </c>
      <c r="U416" t="s">
        <v>17741</v>
      </c>
      <c r="V416" t="s">
        <v>17742</v>
      </c>
      <c r="W416" t="s">
        <v>586</v>
      </c>
      <c r="X416" t="s">
        <v>574</v>
      </c>
      <c r="Y416">
        <v>1</v>
      </c>
      <c r="Z416">
        <v>1363.76</v>
      </c>
    </row>
    <row r="417" spans="2:26" x14ac:dyDescent="0.3">
      <c r="B417" t="s">
        <v>2831</v>
      </c>
      <c r="C417" t="s">
        <v>2831</v>
      </c>
      <c r="D417" t="s">
        <v>7656</v>
      </c>
      <c r="E417" t="s">
        <v>238</v>
      </c>
      <c r="F417">
        <v>2013</v>
      </c>
      <c r="G417" t="s">
        <v>2397</v>
      </c>
      <c r="H417" t="s">
        <v>19855</v>
      </c>
      <c r="I417" s="80">
        <v>44960</v>
      </c>
      <c r="J417" t="s">
        <v>571</v>
      </c>
      <c r="K417" t="s">
        <v>19856</v>
      </c>
      <c r="L417" s="81" t="s">
        <v>18153</v>
      </c>
      <c r="M417" t="s">
        <v>18285</v>
      </c>
      <c r="N417" t="s">
        <v>18850</v>
      </c>
      <c r="O417" t="s">
        <v>18059</v>
      </c>
      <c r="P417" t="s">
        <v>17699</v>
      </c>
      <c r="Q417" t="s">
        <v>17700</v>
      </c>
      <c r="R417" t="s">
        <v>572</v>
      </c>
      <c r="S417" t="s">
        <v>19857</v>
      </c>
      <c r="T417" t="s">
        <v>18853</v>
      </c>
      <c r="U417" t="s">
        <v>18059</v>
      </c>
      <c r="V417" t="s">
        <v>17699</v>
      </c>
      <c r="W417" t="s">
        <v>586</v>
      </c>
      <c r="X417" t="s">
        <v>574</v>
      </c>
      <c r="Y417">
        <v>0</v>
      </c>
      <c r="Z417">
        <v>0</v>
      </c>
    </row>
    <row r="418" spans="2:26" x14ac:dyDescent="0.3">
      <c r="B418" t="s">
        <v>2831</v>
      </c>
      <c r="C418" t="s">
        <v>2831</v>
      </c>
      <c r="D418" t="s">
        <v>7328</v>
      </c>
      <c r="E418" t="s">
        <v>249</v>
      </c>
      <c r="F418">
        <v>2021</v>
      </c>
      <c r="G418" t="s">
        <v>2395</v>
      </c>
      <c r="H418" t="s">
        <v>19858</v>
      </c>
      <c r="I418" s="80">
        <v>44980</v>
      </c>
      <c r="J418" t="s">
        <v>571</v>
      </c>
      <c r="K418" t="s">
        <v>19859</v>
      </c>
      <c r="L418" s="81" t="s">
        <v>19860</v>
      </c>
      <c r="M418" t="s">
        <v>19861</v>
      </c>
      <c r="N418" t="s">
        <v>19862</v>
      </c>
      <c r="O418" t="s">
        <v>17741</v>
      </c>
      <c r="P418" t="s">
        <v>17742</v>
      </c>
      <c r="Q418" t="s">
        <v>17700</v>
      </c>
      <c r="R418" t="s">
        <v>572</v>
      </c>
      <c r="S418" t="s">
        <v>19863</v>
      </c>
      <c r="T418" t="s">
        <v>19864</v>
      </c>
      <c r="U418" t="s">
        <v>17741</v>
      </c>
      <c r="V418" t="s">
        <v>17742</v>
      </c>
      <c r="W418" t="s">
        <v>586</v>
      </c>
      <c r="X418" t="s">
        <v>574</v>
      </c>
      <c r="Y418">
        <v>0</v>
      </c>
      <c r="Z418">
        <v>0</v>
      </c>
    </row>
    <row r="419" spans="2:26" x14ac:dyDescent="0.3">
      <c r="B419" t="s">
        <v>2831</v>
      </c>
      <c r="C419" t="s">
        <v>2831</v>
      </c>
      <c r="D419" t="s">
        <v>7381</v>
      </c>
      <c r="E419" t="s">
        <v>238</v>
      </c>
      <c r="F419">
        <v>2019</v>
      </c>
      <c r="G419" t="s">
        <v>2404</v>
      </c>
      <c r="H419" t="s">
        <v>19865</v>
      </c>
      <c r="I419" s="80">
        <v>44968</v>
      </c>
      <c r="J419" t="s">
        <v>571</v>
      </c>
      <c r="K419" t="s">
        <v>19866</v>
      </c>
      <c r="L419" s="81" t="s">
        <v>19867</v>
      </c>
      <c r="M419" t="s">
        <v>17846</v>
      </c>
      <c r="N419" t="s">
        <v>17847</v>
      </c>
      <c r="O419" t="s">
        <v>17848</v>
      </c>
      <c r="P419" t="s">
        <v>17777</v>
      </c>
      <c r="Q419" t="s">
        <v>17700</v>
      </c>
      <c r="R419" t="s">
        <v>572</v>
      </c>
      <c r="U419" t="s">
        <v>17848</v>
      </c>
      <c r="V419" t="s">
        <v>17777</v>
      </c>
      <c r="W419" t="s">
        <v>586</v>
      </c>
      <c r="X419" t="s">
        <v>578</v>
      </c>
      <c r="Y419">
        <v>0</v>
      </c>
      <c r="Z419">
        <v>0</v>
      </c>
    </row>
    <row r="420" spans="2:26" x14ac:dyDescent="0.3">
      <c r="B420" t="s">
        <v>2831</v>
      </c>
      <c r="C420" t="s">
        <v>2831</v>
      </c>
      <c r="D420" t="s">
        <v>7848</v>
      </c>
      <c r="E420" t="s">
        <v>238</v>
      </c>
      <c r="F420">
        <v>2017</v>
      </c>
      <c r="G420" t="s">
        <v>2410</v>
      </c>
      <c r="H420" t="s">
        <v>19868</v>
      </c>
      <c r="I420" s="80">
        <v>44982</v>
      </c>
      <c r="J420" t="s">
        <v>571</v>
      </c>
      <c r="K420" t="s">
        <v>19869</v>
      </c>
      <c r="L420" s="81" t="s">
        <v>19870</v>
      </c>
      <c r="M420" t="s">
        <v>19871</v>
      </c>
      <c r="N420" t="s">
        <v>18029</v>
      </c>
      <c r="O420" t="s">
        <v>17698</v>
      </c>
      <c r="P420" t="s">
        <v>17699</v>
      </c>
      <c r="Q420" t="s">
        <v>17700</v>
      </c>
      <c r="R420" t="s">
        <v>572</v>
      </c>
      <c r="S420" t="s">
        <v>19872</v>
      </c>
      <c r="T420" t="s">
        <v>17702</v>
      </c>
      <c r="U420" t="s">
        <v>17698</v>
      </c>
      <c r="V420" t="s">
        <v>17699</v>
      </c>
      <c r="W420" t="s">
        <v>586</v>
      </c>
      <c r="X420" t="s">
        <v>574</v>
      </c>
      <c r="Y420">
        <v>0</v>
      </c>
      <c r="Z420">
        <v>0</v>
      </c>
    </row>
    <row r="421" spans="2:26" x14ac:dyDescent="0.3">
      <c r="B421" t="s">
        <v>2831</v>
      </c>
      <c r="C421" t="s">
        <v>2831</v>
      </c>
      <c r="D421" t="s">
        <v>6406</v>
      </c>
      <c r="E421" t="s">
        <v>249</v>
      </c>
      <c r="F421">
        <v>2017</v>
      </c>
      <c r="G421" t="s">
        <v>2417</v>
      </c>
      <c r="H421" t="s">
        <v>19873</v>
      </c>
      <c r="I421" s="80">
        <v>44977</v>
      </c>
      <c r="J421" t="s">
        <v>571</v>
      </c>
      <c r="K421" t="s">
        <v>19874</v>
      </c>
      <c r="L421" s="81" t="s">
        <v>17951</v>
      </c>
      <c r="M421" t="s">
        <v>19875</v>
      </c>
      <c r="N421" t="s">
        <v>19876</v>
      </c>
      <c r="O421" t="s">
        <v>19877</v>
      </c>
      <c r="P421" t="s">
        <v>2802</v>
      </c>
      <c r="Q421" t="s">
        <v>18090</v>
      </c>
      <c r="R421" t="s">
        <v>572</v>
      </c>
      <c r="S421" t="s">
        <v>19878</v>
      </c>
      <c r="T421" t="s">
        <v>19879</v>
      </c>
      <c r="U421" t="s">
        <v>19877</v>
      </c>
      <c r="V421" t="s">
        <v>19880</v>
      </c>
      <c r="W421" t="s">
        <v>581</v>
      </c>
      <c r="X421" t="s">
        <v>574</v>
      </c>
      <c r="Y421">
        <v>0</v>
      </c>
      <c r="Z421">
        <v>0</v>
      </c>
    </row>
    <row r="422" spans="2:26" x14ac:dyDescent="0.3">
      <c r="B422" t="s">
        <v>2831</v>
      </c>
      <c r="C422" t="s">
        <v>2831</v>
      </c>
      <c r="D422" t="s">
        <v>7976</v>
      </c>
      <c r="E422" t="s">
        <v>249</v>
      </c>
      <c r="F422">
        <v>2019</v>
      </c>
      <c r="G422" t="s">
        <v>2413</v>
      </c>
      <c r="H422" t="s">
        <v>19881</v>
      </c>
      <c r="I422" s="80">
        <v>44966</v>
      </c>
      <c r="J422" t="s">
        <v>571</v>
      </c>
      <c r="K422" t="s">
        <v>19882</v>
      </c>
      <c r="L422" s="81" t="s">
        <v>18033</v>
      </c>
      <c r="M422" t="s">
        <v>19883</v>
      </c>
      <c r="N422" t="s">
        <v>17940</v>
      </c>
      <c r="O422" t="s">
        <v>17941</v>
      </c>
      <c r="P422" t="s">
        <v>17760</v>
      </c>
      <c r="Q422" t="s">
        <v>17700</v>
      </c>
      <c r="R422" t="s">
        <v>572</v>
      </c>
      <c r="S422" t="s">
        <v>19884</v>
      </c>
      <c r="T422" t="s">
        <v>17942</v>
      </c>
      <c r="U422" t="s">
        <v>17941</v>
      </c>
      <c r="V422" t="s">
        <v>17699</v>
      </c>
      <c r="W422" t="s">
        <v>586</v>
      </c>
      <c r="X422" t="s">
        <v>574</v>
      </c>
      <c r="Y422">
        <v>0</v>
      </c>
      <c r="Z422">
        <v>0</v>
      </c>
    </row>
    <row r="423" spans="2:26" x14ac:dyDescent="0.3">
      <c r="B423" t="s">
        <v>2831</v>
      </c>
      <c r="C423" t="s">
        <v>2831</v>
      </c>
      <c r="D423" t="s">
        <v>10579</v>
      </c>
      <c r="E423" t="s">
        <v>249</v>
      </c>
      <c r="F423">
        <v>2022</v>
      </c>
      <c r="G423" t="s">
        <v>2419</v>
      </c>
      <c r="H423" t="s">
        <v>19885</v>
      </c>
      <c r="I423" s="80">
        <v>44984</v>
      </c>
      <c r="J423" t="s">
        <v>571</v>
      </c>
      <c r="K423" t="s">
        <v>19886</v>
      </c>
      <c r="L423" s="81" t="s">
        <v>19887</v>
      </c>
      <c r="M423" t="s">
        <v>18203</v>
      </c>
      <c r="N423" t="s">
        <v>18204</v>
      </c>
      <c r="O423" t="s">
        <v>18205</v>
      </c>
      <c r="P423" t="s">
        <v>17866</v>
      </c>
      <c r="Q423" t="s">
        <v>17700</v>
      </c>
      <c r="R423" t="s">
        <v>572</v>
      </c>
      <c r="U423" t="s">
        <v>18205</v>
      </c>
      <c r="V423" t="s">
        <v>17867</v>
      </c>
      <c r="W423" t="s">
        <v>586</v>
      </c>
      <c r="X423" t="s">
        <v>579</v>
      </c>
      <c r="Y423">
        <v>0</v>
      </c>
      <c r="Z423">
        <v>0</v>
      </c>
    </row>
    <row r="424" spans="2:26" x14ac:dyDescent="0.3">
      <c r="B424" t="s">
        <v>2831</v>
      </c>
      <c r="C424" t="s">
        <v>2831</v>
      </c>
      <c r="D424" t="s">
        <v>6185</v>
      </c>
      <c r="E424" t="s">
        <v>238</v>
      </c>
      <c r="F424">
        <v>2022</v>
      </c>
      <c r="G424" t="s">
        <v>17908</v>
      </c>
      <c r="H424" t="s">
        <v>19888</v>
      </c>
      <c r="I424" s="80">
        <v>44984</v>
      </c>
      <c r="J424" t="s">
        <v>571</v>
      </c>
      <c r="K424" t="s">
        <v>19889</v>
      </c>
      <c r="L424" s="81" t="s">
        <v>19811</v>
      </c>
      <c r="M424" t="s">
        <v>19890</v>
      </c>
      <c r="N424" t="s">
        <v>18076</v>
      </c>
      <c r="O424" t="s">
        <v>17983</v>
      </c>
      <c r="P424" t="s">
        <v>18076</v>
      </c>
      <c r="Q424" t="s">
        <v>17700</v>
      </c>
      <c r="R424" t="s">
        <v>572</v>
      </c>
      <c r="S424" t="s">
        <v>19891</v>
      </c>
      <c r="T424" t="s">
        <v>19028</v>
      </c>
      <c r="U424" t="s">
        <v>17983</v>
      </c>
      <c r="V424" t="s">
        <v>17699</v>
      </c>
      <c r="W424" t="s">
        <v>586</v>
      </c>
      <c r="X424" t="s">
        <v>574</v>
      </c>
      <c r="Y424">
        <v>0</v>
      </c>
      <c r="Z424">
        <v>0</v>
      </c>
    </row>
    <row r="425" spans="2:26" x14ac:dyDescent="0.3">
      <c r="B425" t="s">
        <v>2831</v>
      </c>
      <c r="C425" t="s">
        <v>2831</v>
      </c>
      <c r="D425" t="s">
        <v>8217</v>
      </c>
      <c r="E425" t="s">
        <v>249</v>
      </c>
      <c r="F425">
        <v>2022</v>
      </c>
      <c r="G425" t="s">
        <v>2400</v>
      </c>
      <c r="H425" t="s">
        <v>19892</v>
      </c>
      <c r="I425" s="80">
        <v>44972</v>
      </c>
      <c r="J425" t="s">
        <v>571</v>
      </c>
      <c r="K425" t="s">
        <v>19893</v>
      </c>
      <c r="L425" s="81" t="s">
        <v>19894</v>
      </c>
      <c r="M425" t="s">
        <v>19895</v>
      </c>
      <c r="N425" t="s">
        <v>19896</v>
      </c>
      <c r="O425" t="s">
        <v>18411</v>
      </c>
      <c r="P425" t="s">
        <v>18323</v>
      </c>
      <c r="Q425" t="s">
        <v>17700</v>
      </c>
      <c r="R425" t="s">
        <v>572</v>
      </c>
      <c r="S425" t="s">
        <v>19897</v>
      </c>
      <c r="T425" t="s">
        <v>19898</v>
      </c>
      <c r="U425" t="s">
        <v>18411</v>
      </c>
      <c r="V425" t="s">
        <v>18323</v>
      </c>
      <c r="W425" t="s">
        <v>586</v>
      </c>
      <c r="X425" t="s">
        <v>574</v>
      </c>
      <c r="Y425">
        <v>0</v>
      </c>
      <c r="Z425">
        <v>0</v>
      </c>
    </row>
    <row r="426" spans="2:26" x14ac:dyDescent="0.3">
      <c r="B426" t="s">
        <v>2831</v>
      </c>
      <c r="C426" t="s">
        <v>2831</v>
      </c>
      <c r="D426" t="s">
        <v>10037</v>
      </c>
      <c r="E426" t="s">
        <v>249</v>
      </c>
      <c r="F426">
        <v>2022</v>
      </c>
      <c r="G426" t="s">
        <v>2420</v>
      </c>
      <c r="H426" t="s">
        <v>19899</v>
      </c>
      <c r="I426" s="80">
        <v>44974</v>
      </c>
      <c r="J426" t="s">
        <v>571</v>
      </c>
      <c r="K426" t="s">
        <v>19900</v>
      </c>
      <c r="L426" s="81" t="s">
        <v>18635</v>
      </c>
      <c r="M426" t="s">
        <v>19901</v>
      </c>
      <c r="N426" t="s">
        <v>19902</v>
      </c>
      <c r="O426" t="s">
        <v>19903</v>
      </c>
      <c r="P426" t="s">
        <v>17699</v>
      </c>
      <c r="Q426" t="s">
        <v>17700</v>
      </c>
      <c r="R426" t="s">
        <v>572</v>
      </c>
      <c r="S426" t="s">
        <v>19904</v>
      </c>
      <c r="U426" t="s">
        <v>19903</v>
      </c>
      <c r="V426" t="s">
        <v>17699</v>
      </c>
      <c r="W426" t="s">
        <v>586</v>
      </c>
      <c r="X426" t="s">
        <v>576</v>
      </c>
      <c r="Y426">
        <v>0</v>
      </c>
      <c r="Z426">
        <v>0</v>
      </c>
    </row>
    <row r="427" spans="2:26" x14ac:dyDescent="0.3">
      <c r="B427" t="s">
        <v>2831</v>
      </c>
      <c r="C427" t="s">
        <v>2831</v>
      </c>
      <c r="D427" t="s">
        <v>8373</v>
      </c>
      <c r="E427" t="s">
        <v>238</v>
      </c>
      <c r="F427">
        <v>2021</v>
      </c>
      <c r="G427" t="s">
        <v>2409</v>
      </c>
      <c r="H427" t="s">
        <v>19905</v>
      </c>
      <c r="I427" s="80">
        <v>44980</v>
      </c>
      <c r="J427" t="s">
        <v>571</v>
      </c>
      <c r="K427" t="s">
        <v>19906</v>
      </c>
      <c r="L427" s="81" t="s">
        <v>17822</v>
      </c>
      <c r="M427" t="s">
        <v>19907</v>
      </c>
      <c r="N427" t="s">
        <v>18336</v>
      </c>
      <c r="O427" t="s">
        <v>17698</v>
      </c>
      <c r="P427" t="s">
        <v>17699</v>
      </c>
      <c r="Q427" t="s">
        <v>17700</v>
      </c>
      <c r="R427" t="s">
        <v>572</v>
      </c>
      <c r="S427" t="s">
        <v>19908</v>
      </c>
      <c r="T427" t="s">
        <v>18339</v>
      </c>
      <c r="U427" t="s">
        <v>17698</v>
      </c>
      <c r="V427" t="s">
        <v>17699</v>
      </c>
      <c r="W427" t="s">
        <v>586</v>
      </c>
      <c r="X427" t="s">
        <v>574</v>
      </c>
      <c r="Y427">
        <v>0</v>
      </c>
      <c r="Z427">
        <v>0</v>
      </c>
    </row>
    <row r="428" spans="2:26" x14ac:dyDescent="0.3">
      <c r="B428" t="s">
        <v>2831</v>
      </c>
      <c r="C428" t="s">
        <v>2831</v>
      </c>
      <c r="D428" t="s">
        <v>6925</v>
      </c>
      <c r="E428" t="s">
        <v>238</v>
      </c>
      <c r="F428">
        <v>2016</v>
      </c>
      <c r="G428" t="s">
        <v>2405</v>
      </c>
      <c r="H428" t="s">
        <v>19909</v>
      </c>
      <c r="I428" s="80">
        <v>44974</v>
      </c>
      <c r="J428" t="s">
        <v>571</v>
      </c>
      <c r="K428" t="s">
        <v>19910</v>
      </c>
      <c r="L428" s="81" t="s">
        <v>17822</v>
      </c>
      <c r="M428" t="s">
        <v>18752</v>
      </c>
      <c r="N428" t="s">
        <v>18753</v>
      </c>
      <c r="O428" t="s">
        <v>18754</v>
      </c>
      <c r="P428" t="s">
        <v>17699</v>
      </c>
      <c r="Q428" t="s">
        <v>17700</v>
      </c>
      <c r="R428" t="s">
        <v>572</v>
      </c>
      <c r="T428" t="s">
        <v>18755</v>
      </c>
      <c r="U428" t="s">
        <v>18754</v>
      </c>
      <c r="V428" t="s">
        <v>17699</v>
      </c>
      <c r="W428" t="s">
        <v>586</v>
      </c>
      <c r="X428" t="s">
        <v>573</v>
      </c>
      <c r="Y428">
        <v>0</v>
      </c>
      <c r="Z428">
        <v>0</v>
      </c>
    </row>
    <row r="429" spans="2:26" x14ac:dyDescent="0.3">
      <c r="B429" t="s">
        <v>2831</v>
      </c>
      <c r="C429" t="s">
        <v>2831</v>
      </c>
      <c r="D429" t="s">
        <v>10501</v>
      </c>
      <c r="E429" t="s">
        <v>238</v>
      </c>
      <c r="F429">
        <v>2022</v>
      </c>
      <c r="G429" t="s">
        <v>2412</v>
      </c>
      <c r="H429" t="s">
        <v>19911</v>
      </c>
      <c r="I429" s="80">
        <v>44967</v>
      </c>
      <c r="J429" t="s">
        <v>571</v>
      </c>
      <c r="K429" t="s">
        <v>19912</v>
      </c>
      <c r="L429" s="81" t="s">
        <v>17810</v>
      </c>
      <c r="M429" t="s">
        <v>19913</v>
      </c>
      <c r="N429" t="s">
        <v>19914</v>
      </c>
      <c r="O429" t="s">
        <v>18477</v>
      </c>
      <c r="P429" t="s">
        <v>17699</v>
      </c>
      <c r="Q429" t="s">
        <v>17700</v>
      </c>
      <c r="R429" t="s">
        <v>572</v>
      </c>
      <c r="U429" t="s">
        <v>18477</v>
      </c>
      <c r="V429" t="s">
        <v>17699</v>
      </c>
      <c r="W429" t="s">
        <v>586</v>
      </c>
      <c r="X429" t="s">
        <v>578</v>
      </c>
      <c r="Y429">
        <v>0</v>
      </c>
      <c r="Z429">
        <v>0</v>
      </c>
    </row>
    <row r="430" spans="2:26" x14ac:dyDescent="0.3">
      <c r="B430" t="s">
        <v>2831</v>
      </c>
      <c r="C430" t="s">
        <v>2831</v>
      </c>
      <c r="D430" t="s">
        <v>9903</v>
      </c>
      <c r="E430" t="s">
        <v>249</v>
      </c>
      <c r="F430">
        <v>2019</v>
      </c>
      <c r="G430" t="s">
        <v>2417</v>
      </c>
      <c r="H430" t="s">
        <v>19915</v>
      </c>
      <c r="I430" s="80">
        <v>44977</v>
      </c>
      <c r="J430" t="s">
        <v>571</v>
      </c>
      <c r="K430" t="s">
        <v>19916</v>
      </c>
      <c r="L430" s="81" t="s">
        <v>18033</v>
      </c>
      <c r="M430" t="s">
        <v>19543</v>
      </c>
      <c r="N430" t="s">
        <v>17788</v>
      </c>
      <c r="O430" t="s">
        <v>2799</v>
      </c>
      <c r="P430" t="s">
        <v>17699</v>
      </c>
      <c r="Q430" t="s">
        <v>17700</v>
      </c>
      <c r="R430" t="s">
        <v>572</v>
      </c>
      <c r="T430" t="s">
        <v>18305</v>
      </c>
      <c r="U430" t="s">
        <v>2799</v>
      </c>
      <c r="V430" t="s">
        <v>17699</v>
      </c>
      <c r="W430" t="s">
        <v>586</v>
      </c>
      <c r="X430" t="s">
        <v>573</v>
      </c>
      <c r="Y430">
        <v>0</v>
      </c>
      <c r="Z430">
        <v>0</v>
      </c>
    </row>
    <row r="431" spans="2:26" x14ac:dyDescent="0.3">
      <c r="B431" t="s">
        <v>2831</v>
      </c>
      <c r="C431" t="s">
        <v>2831</v>
      </c>
      <c r="D431" t="s">
        <v>9955</v>
      </c>
      <c r="E431" t="s">
        <v>249</v>
      </c>
      <c r="F431">
        <v>2021</v>
      </c>
      <c r="G431" t="s">
        <v>2417</v>
      </c>
      <c r="H431" t="s">
        <v>19917</v>
      </c>
      <c r="I431" s="80">
        <v>44981</v>
      </c>
      <c r="J431" t="s">
        <v>571</v>
      </c>
      <c r="K431" t="s">
        <v>19918</v>
      </c>
      <c r="L431" s="81" t="s">
        <v>17911</v>
      </c>
      <c r="M431" t="s">
        <v>18621</v>
      </c>
      <c r="N431" t="s">
        <v>17788</v>
      </c>
      <c r="O431" t="s">
        <v>2799</v>
      </c>
      <c r="P431" t="s">
        <v>17742</v>
      </c>
      <c r="Q431" t="s">
        <v>17700</v>
      </c>
      <c r="R431" t="s">
        <v>572</v>
      </c>
      <c r="T431" t="s">
        <v>18305</v>
      </c>
      <c r="U431" t="s">
        <v>2799</v>
      </c>
      <c r="V431" t="s">
        <v>17699</v>
      </c>
      <c r="W431" t="s">
        <v>586</v>
      </c>
      <c r="X431" t="s">
        <v>573</v>
      </c>
      <c r="Y431">
        <v>0</v>
      </c>
      <c r="Z431">
        <v>0</v>
      </c>
    </row>
    <row r="432" spans="2:26" x14ac:dyDescent="0.3">
      <c r="B432" t="s">
        <v>2831</v>
      </c>
      <c r="C432" t="s">
        <v>2831</v>
      </c>
      <c r="D432" t="s">
        <v>8567</v>
      </c>
      <c r="E432" t="s">
        <v>238</v>
      </c>
      <c r="F432">
        <v>2022</v>
      </c>
      <c r="G432" t="s">
        <v>2413</v>
      </c>
      <c r="H432" t="s">
        <v>19919</v>
      </c>
      <c r="I432" s="80">
        <v>44967</v>
      </c>
      <c r="J432" t="s">
        <v>571</v>
      </c>
      <c r="K432" t="s">
        <v>19920</v>
      </c>
      <c r="L432" s="81" t="s">
        <v>17810</v>
      </c>
      <c r="M432" t="s">
        <v>19921</v>
      </c>
      <c r="N432" t="s">
        <v>17990</v>
      </c>
      <c r="O432" t="s">
        <v>19407</v>
      </c>
      <c r="P432" t="s">
        <v>17798</v>
      </c>
      <c r="Q432" t="s">
        <v>17700</v>
      </c>
      <c r="R432" t="s">
        <v>572</v>
      </c>
      <c r="S432" t="s">
        <v>19922</v>
      </c>
      <c r="T432" t="s">
        <v>19793</v>
      </c>
      <c r="U432" t="s">
        <v>19407</v>
      </c>
      <c r="V432" t="s">
        <v>17798</v>
      </c>
      <c r="W432" t="s">
        <v>586</v>
      </c>
      <c r="X432" t="s">
        <v>574</v>
      </c>
      <c r="Y432">
        <v>0</v>
      </c>
      <c r="Z432">
        <v>0</v>
      </c>
    </row>
    <row r="433" spans="2:26" x14ac:dyDescent="0.3">
      <c r="B433" t="s">
        <v>2831</v>
      </c>
      <c r="C433" t="s">
        <v>2831</v>
      </c>
      <c r="D433" t="s">
        <v>8339</v>
      </c>
      <c r="E433" t="s">
        <v>238</v>
      </c>
      <c r="F433">
        <v>2021</v>
      </c>
      <c r="G433" t="s">
        <v>2417</v>
      </c>
      <c r="H433" t="s">
        <v>19923</v>
      </c>
      <c r="I433" s="80">
        <v>44972</v>
      </c>
      <c r="J433" t="s">
        <v>571</v>
      </c>
      <c r="K433" t="s">
        <v>19924</v>
      </c>
      <c r="L433" s="81" t="s">
        <v>19925</v>
      </c>
      <c r="M433" t="s">
        <v>19926</v>
      </c>
      <c r="N433" t="s">
        <v>19927</v>
      </c>
      <c r="O433" t="s">
        <v>18162</v>
      </c>
      <c r="P433" t="s">
        <v>17699</v>
      </c>
      <c r="Q433" t="s">
        <v>17700</v>
      </c>
      <c r="R433" t="s">
        <v>572</v>
      </c>
      <c r="S433" t="s">
        <v>19928</v>
      </c>
      <c r="T433" t="s">
        <v>18318</v>
      </c>
      <c r="U433" t="s">
        <v>18162</v>
      </c>
      <c r="V433" t="s">
        <v>17699</v>
      </c>
      <c r="W433" t="s">
        <v>586</v>
      </c>
      <c r="X433" t="s">
        <v>17703</v>
      </c>
      <c r="Y433">
        <v>0</v>
      </c>
      <c r="Z433">
        <v>0</v>
      </c>
    </row>
    <row r="434" spans="2:26" x14ac:dyDescent="0.3">
      <c r="B434" t="s">
        <v>2831</v>
      </c>
      <c r="C434" t="s">
        <v>2831</v>
      </c>
      <c r="D434" t="s">
        <v>9551</v>
      </c>
      <c r="E434" t="s">
        <v>238</v>
      </c>
      <c r="F434">
        <v>2020</v>
      </c>
      <c r="G434" t="s">
        <v>2410</v>
      </c>
      <c r="H434" t="s">
        <v>19929</v>
      </c>
      <c r="I434" s="80">
        <v>44964</v>
      </c>
      <c r="J434" t="s">
        <v>571</v>
      </c>
      <c r="K434" t="s">
        <v>19930</v>
      </c>
      <c r="L434" s="81" t="s">
        <v>17886</v>
      </c>
      <c r="M434" t="s">
        <v>18177</v>
      </c>
      <c r="N434" t="s">
        <v>19931</v>
      </c>
      <c r="O434" t="s">
        <v>17717</v>
      </c>
      <c r="P434" t="s">
        <v>17699</v>
      </c>
      <c r="Q434" t="s">
        <v>17700</v>
      </c>
      <c r="R434" t="s">
        <v>572</v>
      </c>
      <c r="S434" t="s">
        <v>18179</v>
      </c>
      <c r="T434" t="s">
        <v>18180</v>
      </c>
      <c r="U434" t="s">
        <v>17717</v>
      </c>
      <c r="V434" t="s">
        <v>17699</v>
      </c>
      <c r="W434" t="s">
        <v>586</v>
      </c>
      <c r="X434" t="s">
        <v>574</v>
      </c>
      <c r="Y434">
        <v>0</v>
      </c>
      <c r="Z434">
        <v>0</v>
      </c>
    </row>
    <row r="435" spans="2:26" x14ac:dyDescent="0.3">
      <c r="B435" t="s">
        <v>2831</v>
      </c>
      <c r="C435" t="s">
        <v>2831</v>
      </c>
      <c r="D435" t="s">
        <v>9326</v>
      </c>
      <c r="E435" t="s">
        <v>238</v>
      </c>
      <c r="F435">
        <v>2017</v>
      </c>
      <c r="G435" t="s">
        <v>2398</v>
      </c>
      <c r="H435" t="s">
        <v>19932</v>
      </c>
      <c r="I435" s="80">
        <v>44971</v>
      </c>
      <c r="J435" t="s">
        <v>571</v>
      </c>
      <c r="K435" t="s">
        <v>19933</v>
      </c>
      <c r="L435" s="81" t="s">
        <v>17822</v>
      </c>
      <c r="M435" t="s">
        <v>19934</v>
      </c>
      <c r="N435" t="s">
        <v>19935</v>
      </c>
      <c r="O435" t="s">
        <v>2537</v>
      </c>
      <c r="P435" t="s">
        <v>18517</v>
      </c>
      <c r="Q435" t="s">
        <v>17700</v>
      </c>
      <c r="R435" t="s">
        <v>572</v>
      </c>
      <c r="S435" t="s">
        <v>19936</v>
      </c>
      <c r="U435" t="s">
        <v>2537</v>
      </c>
      <c r="V435" t="s">
        <v>17699</v>
      </c>
      <c r="W435" t="s">
        <v>586</v>
      </c>
      <c r="X435" t="s">
        <v>574</v>
      </c>
      <c r="Y435">
        <v>0</v>
      </c>
      <c r="Z435">
        <v>0</v>
      </c>
    </row>
    <row r="436" spans="2:26" x14ac:dyDescent="0.3">
      <c r="B436" t="s">
        <v>2831</v>
      </c>
      <c r="C436" t="s">
        <v>2831</v>
      </c>
      <c r="D436" t="s">
        <v>6451</v>
      </c>
      <c r="E436" t="s">
        <v>238</v>
      </c>
      <c r="F436">
        <v>2022</v>
      </c>
      <c r="G436" t="s">
        <v>2403</v>
      </c>
      <c r="H436" t="s">
        <v>19937</v>
      </c>
      <c r="I436" s="80">
        <v>44972</v>
      </c>
      <c r="J436" t="s">
        <v>571</v>
      </c>
      <c r="K436" t="s">
        <v>19938</v>
      </c>
      <c r="L436" s="81" t="s">
        <v>17810</v>
      </c>
      <c r="M436" t="s">
        <v>19939</v>
      </c>
      <c r="N436" t="s">
        <v>19940</v>
      </c>
      <c r="O436" t="s">
        <v>19941</v>
      </c>
      <c r="P436" t="s">
        <v>17742</v>
      </c>
      <c r="Q436" t="s">
        <v>17700</v>
      </c>
      <c r="R436" t="s">
        <v>572</v>
      </c>
      <c r="S436" t="s">
        <v>19942</v>
      </c>
      <c r="T436" t="s">
        <v>19943</v>
      </c>
      <c r="U436" t="s">
        <v>19941</v>
      </c>
      <c r="V436" t="s">
        <v>17742</v>
      </c>
      <c r="W436" t="s">
        <v>586</v>
      </c>
      <c r="X436" t="s">
        <v>574</v>
      </c>
      <c r="Y436">
        <v>0</v>
      </c>
      <c r="Z436">
        <v>0</v>
      </c>
    </row>
    <row r="437" spans="2:26" x14ac:dyDescent="0.3">
      <c r="B437" t="s">
        <v>2831</v>
      </c>
      <c r="C437" t="s">
        <v>2831</v>
      </c>
      <c r="D437" t="s">
        <v>8595</v>
      </c>
      <c r="E437" t="s">
        <v>249</v>
      </c>
      <c r="F437">
        <v>2018</v>
      </c>
      <c r="G437" t="s">
        <v>2419</v>
      </c>
      <c r="H437" t="s">
        <v>19944</v>
      </c>
      <c r="I437" s="80">
        <v>44980</v>
      </c>
      <c r="J437" t="s">
        <v>571</v>
      </c>
      <c r="K437" t="s">
        <v>19945</v>
      </c>
      <c r="L437" s="81" t="s">
        <v>19946</v>
      </c>
      <c r="M437" t="s">
        <v>19947</v>
      </c>
      <c r="N437" t="s">
        <v>19948</v>
      </c>
      <c r="O437" t="s">
        <v>17983</v>
      </c>
      <c r="P437" t="s">
        <v>17699</v>
      </c>
      <c r="Q437" t="s">
        <v>17700</v>
      </c>
      <c r="R437" t="s">
        <v>572</v>
      </c>
      <c r="T437" t="s">
        <v>19949</v>
      </c>
      <c r="U437" t="s">
        <v>17983</v>
      </c>
      <c r="V437" t="s">
        <v>17699</v>
      </c>
      <c r="W437" t="s">
        <v>586</v>
      </c>
      <c r="X437" t="s">
        <v>579</v>
      </c>
      <c r="Y437">
        <v>0</v>
      </c>
      <c r="Z437">
        <v>0</v>
      </c>
    </row>
    <row r="438" spans="2:26" x14ac:dyDescent="0.3">
      <c r="B438" t="s">
        <v>2831</v>
      </c>
      <c r="C438" t="s">
        <v>2831</v>
      </c>
      <c r="D438" t="s">
        <v>7960</v>
      </c>
      <c r="E438" t="s">
        <v>249</v>
      </c>
      <c r="F438">
        <v>2021</v>
      </c>
      <c r="G438" t="s">
        <v>2410</v>
      </c>
      <c r="H438" t="s">
        <v>19950</v>
      </c>
      <c r="I438" s="80">
        <v>44985</v>
      </c>
      <c r="J438" t="s">
        <v>571</v>
      </c>
      <c r="K438" t="s">
        <v>19951</v>
      </c>
      <c r="L438" s="81" t="s">
        <v>19952</v>
      </c>
      <c r="M438" t="s">
        <v>18436</v>
      </c>
      <c r="N438" t="s">
        <v>18437</v>
      </c>
      <c r="O438" t="s">
        <v>18438</v>
      </c>
      <c r="P438" t="s">
        <v>18439</v>
      </c>
      <c r="Q438" t="s">
        <v>18110</v>
      </c>
      <c r="R438" t="s">
        <v>572</v>
      </c>
      <c r="S438" t="s">
        <v>18440</v>
      </c>
      <c r="U438" t="s">
        <v>18438</v>
      </c>
      <c r="V438" t="s">
        <v>2531</v>
      </c>
      <c r="W438" t="s">
        <v>589</v>
      </c>
      <c r="X438" t="s">
        <v>576</v>
      </c>
      <c r="Y438">
        <v>0</v>
      </c>
      <c r="Z438">
        <v>0</v>
      </c>
    </row>
    <row r="439" spans="2:26" x14ac:dyDescent="0.3">
      <c r="B439" t="s">
        <v>2831</v>
      </c>
      <c r="C439" t="s">
        <v>2831</v>
      </c>
      <c r="D439" t="s">
        <v>10127</v>
      </c>
      <c r="E439" t="s">
        <v>249</v>
      </c>
      <c r="F439">
        <v>2023</v>
      </c>
      <c r="G439" t="s">
        <v>2414</v>
      </c>
      <c r="H439" t="s">
        <v>19953</v>
      </c>
      <c r="I439" s="80">
        <v>44975</v>
      </c>
      <c r="J439" t="s">
        <v>571</v>
      </c>
      <c r="K439" t="s">
        <v>17821</v>
      </c>
      <c r="L439" s="81" t="s">
        <v>17822</v>
      </c>
      <c r="M439" t="s">
        <v>18298</v>
      </c>
      <c r="N439" t="s">
        <v>18299</v>
      </c>
      <c r="O439" t="s">
        <v>2533</v>
      </c>
      <c r="P439" t="s">
        <v>2532</v>
      </c>
      <c r="Q439" t="s">
        <v>18127</v>
      </c>
      <c r="R439" t="s">
        <v>572</v>
      </c>
      <c r="S439" t="s">
        <v>2765</v>
      </c>
      <c r="T439" t="s">
        <v>18300</v>
      </c>
      <c r="U439" t="s">
        <v>2533</v>
      </c>
      <c r="V439" t="s">
        <v>2532</v>
      </c>
      <c r="W439" t="s">
        <v>582</v>
      </c>
      <c r="X439" t="s">
        <v>576</v>
      </c>
      <c r="Y439">
        <v>0</v>
      </c>
      <c r="Z439">
        <v>0</v>
      </c>
    </row>
    <row r="440" spans="2:26" x14ac:dyDescent="0.3">
      <c r="B440" t="s">
        <v>2831</v>
      </c>
      <c r="C440" t="s">
        <v>2831</v>
      </c>
      <c r="D440" t="s">
        <v>9663</v>
      </c>
      <c r="E440" t="s">
        <v>238</v>
      </c>
      <c r="F440">
        <v>2019</v>
      </c>
      <c r="G440" t="s">
        <v>2402</v>
      </c>
      <c r="H440" t="s">
        <v>19954</v>
      </c>
      <c r="I440" s="80">
        <v>44981</v>
      </c>
      <c r="J440" t="s">
        <v>571</v>
      </c>
      <c r="K440" t="s">
        <v>19955</v>
      </c>
      <c r="L440" s="81" t="s">
        <v>19956</v>
      </c>
      <c r="M440" t="s">
        <v>19957</v>
      </c>
      <c r="N440" t="s">
        <v>19958</v>
      </c>
      <c r="O440" t="s">
        <v>17717</v>
      </c>
      <c r="P440" t="s">
        <v>17699</v>
      </c>
      <c r="Q440" t="s">
        <v>17700</v>
      </c>
      <c r="R440" t="s">
        <v>572</v>
      </c>
      <c r="T440" t="s">
        <v>19959</v>
      </c>
      <c r="U440" t="s">
        <v>17717</v>
      </c>
      <c r="V440" t="s">
        <v>17699</v>
      </c>
      <c r="W440" t="s">
        <v>586</v>
      </c>
      <c r="X440" t="s">
        <v>573</v>
      </c>
      <c r="Y440">
        <v>0</v>
      </c>
      <c r="Z440">
        <v>0</v>
      </c>
    </row>
    <row r="441" spans="2:26" x14ac:dyDescent="0.3">
      <c r="B441" t="s">
        <v>2831</v>
      </c>
      <c r="C441" t="s">
        <v>2831</v>
      </c>
      <c r="D441" t="s">
        <v>9569</v>
      </c>
      <c r="E441" t="s">
        <v>249</v>
      </c>
      <c r="F441">
        <v>2021</v>
      </c>
      <c r="G441" t="s">
        <v>2417</v>
      </c>
      <c r="H441" t="s">
        <v>19960</v>
      </c>
      <c r="I441" s="80">
        <v>44984</v>
      </c>
      <c r="J441" t="s">
        <v>571</v>
      </c>
      <c r="K441" t="s">
        <v>19961</v>
      </c>
      <c r="L441" s="81" t="s">
        <v>17886</v>
      </c>
      <c r="M441" t="s">
        <v>19962</v>
      </c>
      <c r="N441" t="s">
        <v>19963</v>
      </c>
      <c r="O441" t="s">
        <v>19964</v>
      </c>
      <c r="P441" t="s">
        <v>19965</v>
      </c>
      <c r="Q441" t="s">
        <v>2415</v>
      </c>
      <c r="R441" t="s">
        <v>572</v>
      </c>
      <c r="T441" t="s">
        <v>19966</v>
      </c>
      <c r="U441" t="s">
        <v>19964</v>
      </c>
      <c r="V441" t="s">
        <v>19965</v>
      </c>
      <c r="W441" t="s">
        <v>2528</v>
      </c>
      <c r="X441" t="s">
        <v>573</v>
      </c>
      <c r="Y441">
        <v>0</v>
      </c>
      <c r="Z441">
        <v>0</v>
      </c>
    </row>
    <row r="442" spans="2:26" x14ac:dyDescent="0.3">
      <c r="B442" t="s">
        <v>2831</v>
      </c>
      <c r="C442" t="s">
        <v>2831</v>
      </c>
      <c r="D442" t="s">
        <v>9813</v>
      </c>
      <c r="E442" t="s">
        <v>238</v>
      </c>
      <c r="F442">
        <v>2022</v>
      </c>
      <c r="G442" t="s">
        <v>2417</v>
      </c>
      <c r="H442" t="s">
        <v>19967</v>
      </c>
      <c r="I442" s="80">
        <v>44964</v>
      </c>
      <c r="J442" t="s">
        <v>571</v>
      </c>
      <c r="K442" t="s">
        <v>19968</v>
      </c>
      <c r="L442" s="81" t="s">
        <v>17810</v>
      </c>
      <c r="M442" t="s">
        <v>19969</v>
      </c>
      <c r="N442" t="s">
        <v>19970</v>
      </c>
      <c r="O442" t="s">
        <v>19971</v>
      </c>
      <c r="P442" t="s">
        <v>18143</v>
      </c>
      <c r="Q442" t="s">
        <v>17700</v>
      </c>
      <c r="R442" t="s">
        <v>572</v>
      </c>
      <c r="S442" t="s">
        <v>19972</v>
      </c>
      <c r="T442" t="s">
        <v>19973</v>
      </c>
      <c r="U442" t="s">
        <v>19971</v>
      </c>
      <c r="V442" t="s">
        <v>18143</v>
      </c>
      <c r="W442" t="s">
        <v>586</v>
      </c>
      <c r="X442" t="s">
        <v>574</v>
      </c>
      <c r="Y442">
        <v>0</v>
      </c>
      <c r="Z442">
        <v>0</v>
      </c>
    </row>
    <row r="443" spans="2:26" x14ac:dyDescent="0.3">
      <c r="B443" t="s">
        <v>2831</v>
      </c>
      <c r="C443" t="s">
        <v>2831</v>
      </c>
      <c r="D443" t="s">
        <v>7999</v>
      </c>
      <c r="E443" t="s">
        <v>238</v>
      </c>
      <c r="F443">
        <v>2021</v>
      </c>
      <c r="G443" t="s">
        <v>2409</v>
      </c>
      <c r="H443" t="s">
        <v>19974</v>
      </c>
      <c r="I443" s="80">
        <v>44961</v>
      </c>
      <c r="J443" t="s">
        <v>571</v>
      </c>
      <c r="K443" t="s">
        <v>19975</v>
      </c>
      <c r="L443" s="81" t="s">
        <v>17822</v>
      </c>
      <c r="M443" t="s">
        <v>19976</v>
      </c>
      <c r="N443" t="s">
        <v>18445</v>
      </c>
      <c r="O443" t="s">
        <v>17733</v>
      </c>
      <c r="P443" t="s">
        <v>17699</v>
      </c>
      <c r="Q443" t="s">
        <v>17700</v>
      </c>
      <c r="R443" t="s">
        <v>572</v>
      </c>
      <c r="S443" t="s">
        <v>19977</v>
      </c>
      <c r="T443" t="s">
        <v>18447</v>
      </c>
      <c r="U443" t="s">
        <v>17733</v>
      </c>
      <c r="V443" t="s">
        <v>17699</v>
      </c>
      <c r="W443" t="s">
        <v>586</v>
      </c>
      <c r="X443" t="s">
        <v>574</v>
      </c>
      <c r="Y443">
        <v>0</v>
      </c>
      <c r="Z443">
        <v>0</v>
      </c>
    </row>
    <row r="444" spans="2:26" x14ac:dyDescent="0.3">
      <c r="B444" t="s">
        <v>2831</v>
      </c>
      <c r="C444" t="s">
        <v>2831</v>
      </c>
      <c r="D444" t="s">
        <v>7223</v>
      </c>
      <c r="E444" t="s">
        <v>238</v>
      </c>
      <c r="F444">
        <v>2019</v>
      </c>
      <c r="G444" t="s">
        <v>2413</v>
      </c>
      <c r="H444" t="s">
        <v>19978</v>
      </c>
      <c r="I444" s="80">
        <v>44971</v>
      </c>
      <c r="J444" t="s">
        <v>571</v>
      </c>
      <c r="K444" t="s">
        <v>19979</v>
      </c>
      <c r="L444" s="81" t="s">
        <v>17886</v>
      </c>
      <c r="M444" t="s">
        <v>19980</v>
      </c>
      <c r="N444" t="s">
        <v>19981</v>
      </c>
      <c r="O444" t="s">
        <v>18364</v>
      </c>
      <c r="P444" t="s">
        <v>18790</v>
      </c>
      <c r="Q444" t="s">
        <v>17700</v>
      </c>
      <c r="R444" t="s">
        <v>572</v>
      </c>
      <c r="S444" t="s">
        <v>19982</v>
      </c>
      <c r="T444" t="s">
        <v>19983</v>
      </c>
      <c r="U444" t="s">
        <v>18364</v>
      </c>
      <c r="V444" t="s">
        <v>17742</v>
      </c>
      <c r="W444" t="s">
        <v>586</v>
      </c>
      <c r="X444" t="s">
        <v>17703</v>
      </c>
      <c r="Y444">
        <v>0</v>
      </c>
      <c r="Z444">
        <v>0</v>
      </c>
    </row>
    <row r="445" spans="2:26" x14ac:dyDescent="0.3">
      <c r="B445" t="s">
        <v>2831</v>
      </c>
      <c r="C445" t="s">
        <v>2831</v>
      </c>
      <c r="D445" t="s">
        <v>8519</v>
      </c>
      <c r="E445" t="s">
        <v>238</v>
      </c>
      <c r="F445">
        <v>2019</v>
      </c>
      <c r="G445" t="s">
        <v>2127</v>
      </c>
      <c r="H445" t="s">
        <v>19984</v>
      </c>
      <c r="I445" s="80">
        <v>44961</v>
      </c>
      <c r="J445" t="s">
        <v>571</v>
      </c>
      <c r="K445" t="s">
        <v>19985</v>
      </c>
      <c r="L445" s="81" t="s">
        <v>17822</v>
      </c>
      <c r="M445" t="s">
        <v>19986</v>
      </c>
      <c r="N445" t="s">
        <v>19987</v>
      </c>
      <c r="O445" t="s">
        <v>18452</v>
      </c>
      <c r="P445" t="s">
        <v>17699</v>
      </c>
      <c r="Q445" t="s">
        <v>17700</v>
      </c>
      <c r="R445" t="s">
        <v>572</v>
      </c>
      <c r="S445" t="s">
        <v>19988</v>
      </c>
      <c r="T445" t="s">
        <v>19989</v>
      </c>
      <c r="U445" t="s">
        <v>18452</v>
      </c>
      <c r="V445" t="s">
        <v>17699</v>
      </c>
      <c r="W445" t="s">
        <v>586</v>
      </c>
      <c r="X445" t="s">
        <v>574</v>
      </c>
      <c r="Y445">
        <v>0</v>
      </c>
      <c r="Z445">
        <v>0</v>
      </c>
    </row>
    <row r="446" spans="2:26" x14ac:dyDescent="0.3">
      <c r="B446" t="s">
        <v>2831</v>
      </c>
      <c r="C446" t="s">
        <v>2831</v>
      </c>
      <c r="D446" t="s">
        <v>8872</v>
      </c>
      <c r="E446" t="s">
        <v>249</v>
      </c>
      <c r="F446">
        <v>2019</v>
      </c>
      <c r="G446" t="s">
        <v>2409</v>
      </c>
      <c r="H446" t="s">
        <v>19990</v>
      </c>
      <c r="I446" s="80">
        <v>44961</v>
      </c>
      <c r="J446" t="s">
        <v>571</v>
      </c>
      <c r="K446" t="s">
        <v>19991</v>
      </c>
      <c r="L446" s="81" t="s">
        <v>18153</v>
      </c>
      <c r="M446" t="s">
        <v>19992</v>
      </c>
      <c r="N446" t="s">
        <v>19993</v>
      </c>
      <c r="O446" t="s">
        <v>17725</v>
      </c>
      <c r="P446" t="s">
        <v>17699</v>
      </c>
      <c r="Q446" t="s">
        <v>17700</v>
      </c>
      <c r="R446" t="s">
        <v>572</v>
      </c>
      <c r="U446" t="s">
        <v>17725</v>
      </c>
      <c r="V446" t="s">
        <v>17699</v>
      </c>
      <c r="W446" t="s">
        <v>586</v>
      </c>
      <c r="X446" t="s">
        <v>578</v>
      </c>
      <c r="Y446">
        <v>0</v>
      </c>
      <c r="Z446">
        <v>0</v>
      </c>
    </row>
    <row r="447" spans="2:26" x14ac:dyDescent="0.3">
      <c r="B447" t="s">
        <v>2831</v>
      </c>
      <c r="C447" t="s">
        <v>2831</v>
      </c>
      <c r="D447" t="s">
        <v>9923</v>
      </c>
      <c r="E447" t="s">
        <v>249</v>
      </c>
      <c r="F447">
        <v>2016</v>
      </c>
      <c r="G447" t="s">
        <v>2410</v>
      </c>
      <c r="H447" t="s">
        <v>19994</v>
      </c>
      <c r="I447" s="80">
        <v>44981</v>
      </c>
      <c r="J447" t="s">
        <v>571</v>
      </c>
      <c r="K447" t="s">
        <v>19995</v>
      </c>
      <c r="L447" s="81" t="s">
        <v>19996</v>
      </c>
      <c r="M447" t="s">
        <v>18621</v>
      </c>
      <c r="N447" t="s">
        <v>17788</v>
      </c>
      <c r="O447" t="s">
        <v>2799</v>
      </c>
      <c r="P447" t="s">
        <v>19997</v>
      </c>
      <c r="Q447" t="s">
        <v>17700</v>
      </c>
      <c r="R447" t="s">
        <v>572</v>
      </c>
      <c r="U447" t="s">
        <v>2799</v>
      </c>
      <c r="V447" t="s">
        <v>17699</v>
      </c>
      <c r="W447" t="s">
        <v>586</v>
      </c>
      <c r="X447" t="s">
        <v>573</v>
      </c>
      <c r="Y447">
        <v>0</v>
      </c>
      <c r="Z447">
        <v>0</v>
      </c>
    </row>
    <row r="448" spans="2:26" x14ac:dyDescent="0.3">
      <c r="B448" t="s">
        <v>2831</v>
      </c>
      <c r="C448" t="s">
        <v>2831</v>
      </c>
      <c r="D448" t="s">
        <v>7442</v>
      </c>
      <c r="E448" t="s">
        <v>249</v>
      </c>
      <c r="F448">
        <v>2022</v>
      </c>
      <c r="G448" t="s">
        <v>2419</v>
      </c>
      <c r="H448" t="s">
        <v>19998</v>
      </c>
      <c r="I448" s="80">
        <v>44978</v>
      </c>
      <c r="J448" t="s">
        <v>571</v>
      </c>
      <c r="K448" t="s">
        <v>19999</v>
      </c>
      <c r="L448" s="81" t="s">
        <v>20000</v>
      </c>
      <c r="M448" t="s">
        <v>18621</v>
      </c>
      <c r="N448" t="s">
        <v>17788</v>
      </c>
      <c r="O448" t="s">
        <v>2799</v>
      </c>
      <c r="P448" t="s">
        <v>20001</v>
      </c>
      <c r="Q448" t="s">
        <v>2787</v>
      </c>
      <c r="R448" t="s">
        <v>572</v>
      </c>
      <c r="U448" t="s">
        <v>2799</v>
      </c>
      <c r="V448" t="s">
        <v>17699</v>
      </c>
      <c r="W448" t="s">
        <v>586</v>
      </c>
      <c r="X448" t="s">
        <v>573</v>
      </c>
      <c r="Y448">
        <v>0</v>
      </c>
      <c r="Z448">
        <v>0</v>
      </c>
    </row>
    <row r="449" spans="2:26" x14ac:dyDescent="0.3">
      <c r="B449" t="s">
        <v>2831</v>
      </c>
      <c r="C449" t="s">
        <v>2831</v>
      </c>
      <c r="D449" t="s">
        <v>6289</v>
      </c>
      <c r="E449" t="s">
        <v>249</v>
      </c>
      <c r="F449">
        <v>2019</v>
      </c>
      <c r="G449" t="s">
        <v>2409</v>
      </c>
      <c r="H449" t="s">
        <v>20002</v>
      </c>
      <c r="I449" s="80">
        <v>44960</v>
      </c>
      <c r="J449" t="s">
        <v>571</v>
      </c>
      <c r="K449" t="s">
        <v>20003</v>
      </c>
      <c r="L449" s="81" t="s">
        <v>20004</v>
      </c>
      <c r="M449" t="s">
        <v>20005</v>
      </c>
      <c r="N449" t="s">
        <v>17788</v>
      </c>
      <c r="O449" t="s">
        <v>17797</v>
      </c>
      <c r="P449" t="s">
        <v>17798</v>
      </c>
      <c r="Q449" t="s">
        <v>17700</v>
      </c>
      <c r="R449" t="s">
        <v>572</v>
      </c>
      <c r="S449" t="s">
        <v>17995</v>
      </c>
      <c r="T449" t="s">
        <v>17799</v>
      </c>
      <c r="U449" t="s">
        <v>17797</v>
      </c>
      <c r="V449" t="s">
        <v>17798</v>
      </c>
      <c r="W449" t="s">
        <v>586</v>
      </c>
      <c r="X449" t="s">
        <v>574</v>
      </c>
      <c r="Y449">
        <v>0</v>
      </c>
      <c r="Z449">
        <v>0</v>
      </c>
    </row>
    <row r="450" spans="2:26" x14ac:dyDescent="0.3">
      <c r="B450" t="s">
        <v>2831</v>
      </c>
      <c r="C450" t="s">
        <v>2831</v>
      </c>
      <c r="D450" t="s">
        <v>8488</v>
      </c>
      <c r="E450" t="s">
        <v>238</v>
      </c>
      <c r="F450">
        <v>2017</v>
      </c>
      <c r="G450" t="s">
        <v>2418</v>
      </c>
      <c r="H450" t="s">
        <v>20006</v>
      </c>
      <c r="I450" s="80">
        <v>44965</v>
      </c>
      <c r="J450" t="s">
        <v>571</v>
      </c>
      <c r="K450" t="s">
        <v>20007</v>
      </c>
      <c r="L450" s="81" t="s">
        <v>20008</v>
      </c>
      <c r="M450" t="s">
        <v>20009</v>
      </c>
      <c r="N450" t="s">
        <v>20010</v>
      </c>
      <c r="O450" t="s">
        <v>20011</v>
      </c>
      <c r="P450" t="s">
        <v>18790</v>
      </c>
      <c r="Q450" t="s">
        <v>17700</v>
      </c>
      <c r="R450" t="s">
        <v>572</v>
      </c>
      <c r="S450" t="s">
        <v>20012</v>
      </c>
      <c r="U450" t="s">
        <v>20011</v>
      </c>
      <c r="V450" t="s">
        <v>17742</v>
      </c>
      <c r="W450" t="s">
        <v>586</v>
      </c>
      <c r="X450" t="s">
        <v>574</v>
      </c>
      <c r="Y450">
        <v>0</v>
      </c>
      <c r="Z450">
        <v>0</v>
      </c>
    </row>
    <row r="451" spans="2:26" x14ac:dyDescent="0.3">
      <c r="B451" t="s">
        <v>2831</v>
      </c>
      <c r="C451" t="s">
        <v>2831</v>
      </c>
      <c r="D451" t="s">
        <v>8624</v>
      </c>
      <c r="E451" t="s">
        <v>249</v>
      </c>
      <c r="F451">
        <v>2020</v>
      </c>
      <c r="G451" t="s">
        <v>2419</v>
      </c>
      <c r="H451" t="s">
        <v>20013</v>
      </c>
      <c r="I451" s="80">
        <v>44984</v>
      </c>
      <c r="J451" t="s">
        <v>571</v>
      </c>
      <c r="K451" t="s">
        <v>20014</v>
      </c>
      <c r="L451" s="81" t="s">
        <v>20015</v>
      </c>
      <c r="M451" t="s">
        <v>18203</v>
      </c>
      <c r="N451" t="s">
        <v>18204</v>
      </c>
      <c r="O451" t="s">
        <v>18205</v>
      </c>
      <c r="P451" t="s">
        <v>17866</v>
      </c>
      <c r="Q451" t="s">
        <v>17700</v>
      </c>
      <c r="R451" t="s">
        <v>572</v>
      </c>
      <c r="U451" t="s">
        <v>18205</v>
      </c>
      <c r="V451" t="s">
        <v>17867</v>
      </c>
      <c r="W451" t="s">
        <v>586</v>
      </c>
      <c r="X451" t="s">
        <v>579</v>
      </c>
      <c r="Y451">
        <v>0</v>
      </c>
      <c r="Z451">
        <v>0</v>
      </c>
    </row>
    <row r="452" spans="2:26" x14ac:dyDescent="0.3">
      <c r="B452" t="s">
        <v>2831</v>
      </c>
      <c r="C452" t="s">
        <v>2831</v>
      </c>
      <c r="D452" t="s">
        <v>8436</v>
      </c>
      <c r="E452" t="s">
        <v>238</v>
      </c>
      <c r="F452">
        <v>2014</v>
      </c>
      <c r="G452" t="s">
        <v>2409</v>
      </c>
      <c r="H452" t="s">
        <v>20016</v>
      </c>
      <c r="I452" s="80">
        <v>44966</v>
      </c>
      <c r="J452" t="s">
        <v>571</v>
      </c>
      <c r="K452" t="s">
        <v>20017</v>
      </c>
      <c r="L452" s="81" t="s">
        <v>17822</v>
      </c>
      <c r="M452" t="s">
        <v>19262</v>
      </c>
      <c r="N452" t="s">
        <v>20018</v>
      </c>
      <c r="O452" t="s">
        <v>18452</v>
      </c>
      <c r="P452" t="s">
        <v>17699</v>
      </c>
      <c r="Q452" t="s">
        <v>17700</v>
      </c>
      <c r="R452" t="s">
        <v>572</v>
      </c>
      <c r="U452" t="s">
        <v>18452</v>
      </c>
      <c r="V452" t="s">
        <v>17699</v>
      </c>
      <c r="W452" t="s">
        <v>586</v>
      </c>
      <c r="X452" t="s">
        <v>578</v>
      </c>
      <c r="Y452">
        <v>0</v>
      </c>
      <c r="Z452">
        <v>0</v>
      </c>
    </row>
    <row r="453" spans="2:26" x14ac:dyDescent="0.3">
      <c r="B453" t="s">
        <v>2831</v>
      </c>
      <c r="C453" t="s">
        <v>2831</v>
      </c>
      <c r="D453" t="s">
        <v>7806</v>
      </c>
      <c r="E453" t="s">
        <v>249</v>
      </c>
      <c r="F453">
        <v>2018</v>
      </c>
      <c r="G453" t="s">
        <v>2397</v>
      </c>
      <c r="H453" t="s">
        <v>20019</v>
      </c>
      <c r="I453" s="80">
        <v>44977</v>
      </c>
      <c r="J453" t="s">
        <v>571</v>
      </c>
      <c r="K453" t="s">
        <v>20020</v>
      </c>
      <c r="L453" s="81" t="s">
        <v>17822</v>
      </c>
      <c r="M453" t="s">
        <v>2530</v>
      </c>
      <c r="N453" t="s">
        <v>17707</v>
      </c>
      <c r="O453" t="s">
        <v>18294</v>
      </c>
      <c r="P453" t="s">
        <v>17699</v>
      </c>
      <c r="Q453" t="s">
        <v>17700</v>
      </c>
      <c r="R453" t="s">
        <v>572</v>
      </c>
      <c r="T453" t="s">
        <v>19382</v>
      </c>
      <c r="U453" t="s">
        <v>18294</v>
      </c>
      <c r="V453" t="s">
        <v>17699</v>
      </c>
      <c r="W453" t="s">
        <v>586</v>
      </c>
      <c r="X453" t="s">
        <v>573</v>
      </c>
      <c r="Y453">
        <v>0</v>
      </c>
      <c r="Z453">
        <v>0</v>
      </c>
    </row>
    <row r="454" spans="2:26" x14ac:dyDescent="0.3">
      <c r="B454" t="s">
        <v>2831</v>
      </c>
      <c r="C454" t="s">
        <v>2831</v>
      </c>
      <c r="D454" t="s">
        <v>10233</v>
      </c>
      <c r="E454" t="s">
        <v>238</v>
      </c>
      <c r="F454">
        <v>2022</v>
      </c>
      <c r="G454" t="s">
        <v>2420</v>
      </c>
      <c r="H454" t="s">
        <v>20021</v>
      </c>
      <c r="I454" s="80">
        <v>44965</v>
      </c>
      <c r="J454" t="s">
        <v>571</v>
      </c>
      <c r="K454" t="s">
        <v>20022</v>
      </c>
      <c r="L454" s="81" t="s">
        <v>17822</v>
      </c>
      <c r="M454" t="s">
        <v>20023</v>
      </c>
      <c r="N454" t="s">
        <v>18315</v>
      </c>
      <c r="O454" t="s">
        <v>17698</v>
      </c>
      <c r="P454" t="s">
        <v>18315</v>
      </c>
      <c r="Q454" t="s">
        <v>17700</v>
      </c>
      <c r="R454" t="s">
        <v>572</v>
      </c>
      <c r="S454" t="s">
        <v>20024</v>
      </c>
      <c r="U454" t="s">
        <v>17698</v>
      </c>
      <c r="V454" t="s">
        <v>17699</v>
      </c>
      <c r="W454" t="s">
        <v>586</v>
      </c>
      <c r="X454" t="s">
        <v>574</v>
      </c>
      <c r="Y454">
        <v>0</v>
      </c>
      <c r="Z454">
        <v>0</v>
      </c>
    </row>
    <row r="455" spans="2:26" x14ac:dyDescent="0.3">
      <c r="B455" t="s">
        <v>2831</v>
      </c>
      <c r="C455" t="s">
        <v>2831</v>
      </c>
      <c r="D455" t="s">
        <v>7606</v>
      </c>
      <c r="E455" t="s">
        <v>238</v>
      </c>
      <c r="F455">
        <v>2021</v>
      </c>
      <c r="G455" t="s">
        <v>2397</v>
      </c>
      <c r="H455" t="s">
        <v>20025</v>
      </c>
      <c r="I455" s="80">
        <v>44968</v>
      </c>
      <c r="J455" t="s">
        <v>571</v>
      </c>
      <c r="K455" t="s">
        <v>20026</v>
      </c>
      <c r="L455" s="81" t="s">
        <v>17951</v>
      </c>
      <c r="M455" t="s">
        <v>20027</v>
      </c>
      <c r="N455" t="s">
        <v>17788</v>
      </c>
      <c r="O455" t="s">
        <v>17873</v>
      </c>
      <c r="P455" t="s">
        <v>19163</v>
      </c>
      <c r="Q455" t="s">
        <v>17700</v>
      </c>
      <c r="R455" t="s">
        <v>572</v>
      </c>
      <c r="U455" t="s">
        <v>17873</v>
      </c>
      <c r="V455" t="s">
        <v>17874</v>
      </c>
      <c r="W455" t="s">
        <v>586</v>
      </c>
      <c r="X455" t="s">
        <v>573</v>
      </c>
      <c r="Y455">
        <v>0</v>
      </c>
      <c r="Z455">
        <v>0</v>
      </c>
    </row>
    <row r="456" spans="2:26" x14ac:dyDescent="0.3">
      <c r="B456" t="s">
        <v>2831</v>
      </c>
      <c r="C456" t="s">
        <v>2831</v>
      </c>
      <c r="D456" t="s">
        <v>8430</v>
      </c>
      <c r="E456" t="s">
        <v>238</v>
      </c>
      <c r="F456">
        <v>2018</v>
      </c>
      <c r="G456" t="s">
        <v>2399</v>
      </c>
      <c r="H456" t="s">
        <v>20028</v>
      </c>
      <c r="I456" s="80">
        <v>44984</v>
      </c>
      <c r="J456" t="s">
        <v>571</v>
      </c>
      <c r="K456" t="s">
        <v>20029</v>
      </c>
      <c r="L456" s="81" t="s">
        <v>20030</v>
      </c>
      <c r="M456" t="s">
        <v>18187</v>
      </c>
      <c r="N456" t="s">
        <v>18041</v>
      </c>
      <c r="O456" t="s">
        <v>17848</v>
      </c>
      <c r="P456" t="s">
        <v>17777</v>
      </c>
      <c r="Q456" t="s">
        <v>17700</v>
      </c>
      <c r="R456" t="s">
        <v>572</v>
      </c>
      <c r="U456" t="s">
        <v>17848</v>
      </c>
      <c r="V456" t="s">
        <v>17777</v>
      </c>
      <c r="W456" t="s">
        <v>586</v>
      </c>
      <c r="X456" t="s">
        <v>578</v>
      </c>
      <c r="Y456">
        <v>0</v>
      </c>
      <c r="Z456">
        <v>0</v>
      </c>
    </row>
    <row r="457" spans="2:26" x14ac:dyDescent="0.3">
      <c r="B457" t="s">
        <v>2831</v>
      </c>
      <c r="C457" t="s">
        <v>2831</v>
      </c>
      <c r="D457" t="s">
        <v>6335</v>
      </c>
      <c r="E457" t="s">
        <v>238</v>
      </c>
      <c r="F457">
        <v>2018</v>
      </c>
      <c r="G457" t="s">
        <v>2409</v>
      </c>
      <c r="H457" t="s">
        <v>20031</v>
      </c>
      <c r="I457" s="80">
        <v>44975</v>
      </c>
      <c r="J457" t="s">
        <v>571</v>
      </c>
      <c r="K457" t="s">
        <v>20032</v>
      </c>
      <c r="L457" s="81" t="s">
        <v>18033</v>
      </c>
      <c r="M457" t="s">
        <v>20033</v>
      </c>
      <c r="N457" t="s">
        <v>17708</v>
      </c>
      <c r="O457" t="s">
        <v>17709</v>
      </c>
      <c r="P457" t="s">
        <v>19813</v>
      </c>
      <c r="Q457" t="s">
        <v>20034</v>
      </c>
      <c r="R457" t="s">
        <v>572</v>
      </c>
      <c r="T457" t="s">
        <v>17712</v>
      </c>
      <c r="U457" t="s">
        <v>17709</v>
      </c>
      <c r="V457" t="s">
        <v>17710</v>
      </c>
      <c r="W457" t="s">
        <v>586</v>
      </c>
      <c r="X457" t="s">
        <v>573</v>
      </c>
      <c r="Y457">
        <v>0</v>
      </c>
      <c r="Z457">
        <v>0</v>
      </c>
    </row>
    <row r="458" spans="2:26" x14ac:dyDescent="0.3">
      <c r="B458" t="s">
        <v>2831</v>
      </c>
      <c r="C458" t="s">
        <v>2831</v>
      </c>
      <c r="D458" t="s">
        <v>6294</v>
      </c>
      <c r="E458" t="s">
        <v>238</v>
      </c>
      <c r="F458">
        <v>2019</v>
      </c>
      <c r="G458" t="s">
        <v>2413</v>
      </c>
      <c r="H458" t="s">
        <v>20035</v>
      </c>
      <c r="I458" s="80">
        <v>44967</v>
      </c>
      <c r="J458" t="s">
        <v>571</v>
      </c>
      <c r="K458" t="s">
        <v>20036</v>
      </c>
      <c r="L458" s="81" t="s">
        <v>20037</v>
      </c>
      <c r="M458" t="s">
        <v>20038</v>
      </c>
      <c r="N458" t="s">
        <v>20039</v>
      </c>
      <c r="O458" t="s">
        <v>20040</v>
      </c>
      <c r="P458" t="s">
        <v>20041</v>
      </c>
      <c r="Q458" t="s">
        <v>18127</v>
      </c>
      <c r="R458" t="s">
        <v>572</v>
      </c>
      <c r="S458" t="s">
        <v>20042</v>
      </c>
      <c r="T458" t="s">
        <v>20043</v>
      </c>
      <c r="U458" t="s">
        <v>20040</v>
      </c>
      <c r="V458" t="s">
        <v>2126</v>
      </c>
      <c r="W458" t="s">
        <v>582</v>
      </c>
      <c r="X458" t="s">
        <v>574</v>
      </c>
      <c r="Y458">
        <v>0</v>
      </c>
      <c r="Z458">
        <v>0</v>
      </c>
    </row>
    <row r="459" spans="2:26" x14ac:dyDescent="0.3">
      <c r="B459" t="s">
        <v>2831</v>
      </c>
      <c r="C459" t="s">
        <v>2831</v>
      </c>
      <c r="D459" t="s">
        <v>10121</v>
      </c>
      <c r="E459" t="s">
        <v>249</v>
      </c>
      <c r="F459">
        <v>2021</v>
      </c>
      <c r="G459" t="s">
        <v>2397</v>
      </c>
      <c r="H459" t="s">
        <v>20044</v>
      </c>
      <c r="I459" s="80">
        <v>44984</v>
      </c>
      <c r="J459" t="s">
        <v>571</v>
      </c>
      <c r="K459" t="s">
        <v>20045</v>
      </c>
      <c r="L459" s="81" t="s">
        <v>20046</v>
      </c>
      <c r="M459" t="s">
        <v>18040</v>
      </c>
      <c r="N459" t="s">
        <v>18041</v>
      </c>
      <c r="O459" t="s">
        <v>17848</v>
      </c>
      <c r="P459" t="s">
        <v>17777</v>
      </c>
      <c r="Q459" t="s">
        <v>17700</v>
      </c>
      <c r="R459" t="s">
        <v>572</v>
      </c>
      <c r="U459" t="s">
        <v>17848</v>
      </c>
      <c r="V459" t="s">
        <v>17777</v>
      </c>
      <c r="W459" t="s">
        <v>586</v>
      </c>
      <c r="X459" t="s">
        <v>578</v>
      </c>
      <c r="Y459">
        <v>0</v>
      </c>
      <c r="Z459">
        <v>0</v>
      </c>
    </row>
    <row r="460" spans="2:26" x14ac:dyDescent="0.3">
      <c r="B460" t="s">
        <v>2831</v>
      </c>
      <c r="C460" t="s">
        <v>2831</v>
      </c>
      <c r="D460" t="s">
        <v>9121</v>
      </c>
      <c r="E460" t="s">
        <v>249</v>
      </c>
      <c r="F460">
        <v>2020</v>
      </c>
      <c r="G460" t="s">
        <v>2398</v>
      </c>
      <c r="H460" t="s">
        <v>20047</v>
      </c>
      <c r="I460" s="80">
        <v>44978</v>
      </c>
      <c r="J460" t="s">
        <v>571</v>
      </c>
      <c r="K460" t="s">
        <v>20048</v>
      </c>
      <c r="L460" s="81" t="s">
        <v>20049</v>
      </c>
      <c r="M460" t="s">
        <v>18964</v>
      </c>
      <c r="N460" t="s">
        <v>20050</v>
      </c>
      <c r="O460" t="s">
        <v>20051</v>
      </c>
      <c r="P460" t="s">
        <v>18323</v>
      </c>
      <c r="Q460" t="s">
        <v>17700</v>
      </c>
      <c r="R460" t="s">
        <v>572</v>
      </c>
      <c r="S460" t="s">
        <v>20052</v>
      </c>
      <c r="T460" t="s">
        <v>20053</v>
      </c>
      <c r="U460" t="s">
        <v>20051</v>
      </c>
      <c r="V460" t="s">
        <v>18323</v>
      </c>
      <c r="W460" t="s">
        <v>586</v>
      </c>
      <c r="X460" t="s">
        <v>574</v>
      </c>
      <c r="Y460">
        <v>0</v>
      </c>
      <c r="Z460">
        <v>0</v>
      </c>
    </row>
    <row r="461" spans="2:26" x14ac:dyDescent="0.3">
      <c r="B461" t="s">
        <v>2831</v>
      </c>
      <c r="C461" t="s">
        <v>2831</v>
      </c>
      <c r="D461" t="s">
        <v>10485</v>
      </c>
      <c r="E461" t="s">
        <v>238</v>
      </c>
      <c r="F461">
        <v>2017</v>
      </c>
      <c r="G461" t="s">
        <v>2395</v>
      </c>
      <c r="H461" t="s">
        <v>20054</v>
      </c>
      <c r="I461" s="80">
        <v>44971</v>
      </c>
      <c r="J461" t="s">
        <v>571</v>
      </c>
      <c r="K461" t="s">
        <v>20055</v>
      </c>
      <c r="L461" s="81" t="s">
        <v>18153</v>
      </c>
      <c r="M461" t="s">
        <v>19586</v>
      </c>
      <c r="N461" t="s">
        <v>18077</v>
      </c>
      <c r="O461" t="s">
        <v>19587</v>
      </c>
      <c r="P461" t="s">
        <v>17777</v>
      </c>
      <c r="Q461" t="s">
        <v>17700</v>
      </c>
      <c r="R461" t="s">
        <v>572</v>
      </c>
      <c r="T461" t="s">
        <v>19588</v>
      </c>
      <c r="U461" t="s">
        <v>19587</v>
      </c>
      <c r="V461" t="s">
        <v>17777</v>
      </c>
      <c r="W461" t="s">
        <v>586</v>
      </c>
      <c r="X461" t="s">
        <v>573</v>
      </c>
      <c r="Y461">
        <v>0</v>
      </c>
      <c r="Z461">
        <v>0</v>
      </c>
    </row>
    <row r="462" spans="2:26" x14ac:dyDescent="0.3">
      <c r="B462" t="s">
        <v>2831</v>
      </c>
      <c r="C462" t="s">
        <v>2831</v>
      </c>
      <c r="D462" t="s">
        <v>8274</v>
      </c>
      <c r="E462" t="s">
        <v>238</v>
      </c>
      <c r="F462">
        <v>2014</v>
      </c>
      <c r="G462" t="s">
        <v>2404</v>
      </c>
      <c r="H462" t="s">
        <v>20056</v>
      </c>
      <c r="I462" s="80">
        <v>44972</v>
      </c>
      <c r="J462" t="s">
        <v>571</v>
      </c>
      <c r="K462" t="s">
        <v>20057</v>
      </c>
      <c r="L462" s="81" t="s">
        <v>17822</v>
      </c>
      <c r="M462" t="s">
        <v>20058</v>
      </c>
      <c r="N462" t="s">
        <v>17788</v>
      </c>
      <c r="O462" t="s">
        <v>18487</v>
      </c>
      <c r="P462" t="s">
        <v>18471</v>
      </c>
      <c r="Q462" t="s">
        <v>17700</v>
      </c>
      <c r="R462" t="s">
        <v>572</v>
      </c>
      <c r="S462" t="s">
        <v>20059</v>
      </c>
      <c r="U462" t="s">
        <v>18487</v>
      </c>
      <c r="V462" t="s">
        <v>18098</v>
      </c>
      <c r="W462" t="s">
        <v>586</v>
      </c>
      <c r="X462" t="s">
        <v>576</v>
      </c>
      <c r="Y462">
        <v>0</v>
      </c>
      <c r="Z462">
        <v>0</v>
      </c>
    </row>
    <row r="463" spans="2:26" x14ac:dyDescent="0.3">
      <c r="B463" t="s">
        <v>2831</v>
      </c>
      <c r="C463" t="s">
        <v>2831</v>
      </c>
      <c r="D463" t="s">
        <v>5857</v>
      </c>
      <c r="E463" t="s">
        <v>238</v>
      </c>
      <c r="F463">
        <v>2023</v>
      </c>
      <c r="G463" t="s">
        <v>2418</v>
      </c>
      <c r="H463" t="s">
        <v>20060</v>
      </c>
      <c r="I463" s="80">
        <v>44979</v>
      </c>
      <c r="J463" t="s">
        <v>571</v>
      </c>
      <c r="K463" t="s">
        <v>20061</v>
      </c>
      <c r="L463" s="81" t="s">
        <v>17822</v>
      </c>
      <c r="M463" t="s">
        <v>20062</v>
      </c>
      <c r="N463" t="s">
        <v>20063</v>
      </c>
      <c r="O463" t="s">
        <v>17698</v>
      </c>
      <c r="P463" t="s">
        <v>17699</v>
      </c>
      <c r="Q463" t="s">
        <v>17700</v>
      </c>
      <c r="R463" t="s">
        <v>572</v>
      </c>
      <c r="S463" t="s">
        <v>20064</v>
      </c>
      <c r="T463" t="s">
        <v>20065</v>
      </c>
      <c r="U463" t="s">
        <v>17698</v>
      </c>
      <c r="V463" t="s">
        <v>17699</v>
      </c>
      <c r="W463" t="s">
        <v>586</v>
      </c>
      <c r="X463" t="s">
        <v>574</v>
      </c>
      <c r="Y463">
        <v>0</v>
      </c>
      <c r="Z463">
        <v>0</v>
      </c>
    </row>
    <row r="464" spans="2:26" x14ac:dyDescent="0.3">
      <c r="B464" t="s">
        <v>2831</v>
      </c>
      <c r="C464" t="s">
        <v>2831</v>
      </c>
      <c r="D464" t="s">
        <v>9462</v>
      </c>
      <c r="E464" t="s">
        <v>238</v>
      </c>
      <c r="F464">
        <v>2015</v>
      </c>
      <c r="G464" t="s">
        <v>2395</v>
      </c>
      <c r="H464" t="s">
        <v>20066</v>
      </c>
      <c r="I464" s="80">
        <v>44982</v>
      </c>
      <c r="J464" t="s">
        <v>571</v>
      </c>
      <c r="K464" t="s">
        <v>20067</v>
      </c>
      <c r="L464" s="81" t="s">
        <v>17822</v>
      </c>
      <c r="M464" t="s">
        <v>20068</v>
      </c>
      <c r="N464" t="s">
        <v>20069</v>
      </c>
      <c r="O464" t="s">
        <v>20070</v>
      </c>
      <c r="P464" t="s">
        <v>17699</v>
      </c>
      <c r="Q464" t="s">
        <v>17700</v>
      </c>
      <c r="R464" t="s">
        <v>572</v>
      </c>
      <c r="S464" t="s">
        <v>20071</v>
      </c>
      <c r="T464" t="s">
        <v>20072</v>
      </c>
      <c r="U464" t="s">
        <v>20070</v>
      </c>
      <c r="V464" t="s">
        <v>17699</v>
      </c>
      <c r="W464" t="s">
        <v>586</v>
      </c>
      <c r="X464" t="s">
        <v>574</v>
      </c>
      <c r="Y464">
        <v>0</v>
      </c>
      <c r="Z464">
        <v>0</v>
      </c>
    </row>
    <row r="465" spans="2:26" x14ac:dyDescent="0.3">
      <c r="B465" t="s">
        <v>2831</v>
      </c>
      <c r="C465" t="s">
        <v>2831</v>
      </c>
      <c r="D465" t="s">
        <v>9111</v>
      </c>
      <c r="E465" t="s">
        <v>249</v>
      </c>
      <c r="F465">
        <v>2018</v>
      </c>
      <c r="G465" t="s">
        <v>2397</v>
      </c>
      <c r="H465" t="s">
        <v>20073</v>
      </c>
      <c r="I465" s="80">
        <v>44964</v>
      </c>
      <c r="J465" t="s">
        <v>571</v>
      </c>
      <c r="K465" t="s">
        <v>20074</v>
      </c>
      <c r="L465" s="81" t="s">
        <v>18033</v>
      </c>
      <c r="M465" t="s">
        <v>20075</v>
      </c>
      <c r="N465" t="s">
        <v>20076</v>
      </c>
      <c r="O465" t="s">
        <v>20077</v>
      </c>
      <c r="P465" t="s">
        <v>585</v>
      </c>
      <c r="Q465" t="s">
        <v>19719</v>
      </c>
      <c r="R465" t="s">
        <v>572</v>
      </c>
      <c r="U465" t="s">
        <v>20077</v>
      </c>
      <c r="V465" t="s">
        <v>585</v>
      </c>
      <c r="W465" t="s">
        <v>583</v>
      </c>
      <c r="X465" t="s">
        <v>578</v>
      </c>
      <c r="Y465">
        <v>0</v>
      </c>
      <c r="Z465">
        <v>0</v>
      </c>
    </row>
    <row r="466" spans="2:26" x14ac:dyDescent="0.3">
      <c r="B466" t="s">
        <v>2831</v>
      </c>
      <c r="C466" t="s">
        <v>2831</v>
      </c>
      <c r="D466" t="s">
        <v>8264</v>
      </c>
      <c r="E466" t="s">
        <v>238</v>
      </c>
      <c r="F466">
        <v>2018</v>
      </c>
      <c r="G466" t="s">
        <v>2409</v>
      </c>
      <c r="H466" t="s">
        <v>20078</v>
      </c>
      <c r="I466" s="80">
        <v>44984</v>
      </c>
      <c r="J466" t="s">
        <v>571</v>
      </c>
      <c r="K466" t="s">
        <v>20079</v>
      </c>
      <c r="L466" s="81" t="s">
        <v>20080</v>
      </c>
      <c r="M466" t="s">
        <v>18899</v>
      </c>
      <c r="N466" t="s">
        <v>18900</v>
      </c>
      <c r="O466" t="s">
        <v>17717</v>
      </c>
      <c r="P466" t="s">
        <v>17699</v>
      </c>
      <c r="Q466" t="s">
        <v>17700</v>
      </c>
      <c r="R466" t="s">
        <v>572</v>
      </c>
      <c r="S466" t="s">
        <v>18901</v>
      </c>
      <c r="T466" t="s">
        <v>18385</v>
      </c>
      <c r="U466" t="s">
        <v>17717</v>
      </c>
      <c r="V466" t="s">
        <v>17699</v>
      </c>
      <c r="W466" t="s">
        <v>586</v>
      </c>
      <c r="X466" t="s">
        <v>574</v>
      </c>
      <c r="Y466">
        <v>0</v>
      </c>
      <c r="Z466">
        <v>0</v>
      </c>
    </row>
    <row r="467" spans="2:26" x14ac:dyDescent="0.3">
      <c r="B467" t="s">
        <v>2831</v>
      </c>
      <c r="C467" t="s">
        <v>2831</v>
      </c>
      <c r="D467" t="s">
        <v>10278</v>
      </c>
      <c r="E467" t="s">
        <v>238</v>
      </c>
      <c r="F467">
        <v>2017</v>
      </c>
      <c r="G467" t="s">
        <v>2417</v>
      </c>
      <c r="H467" t="s">
        <v>20081</v>
      </c>
      <c r="I467" s="80">
        <v>44985</v>
      </c>
      <c r="J467" t="s">
        <v>571</v>
      </c>
      <c r="K467" t="s">
        <v>20082</v>
      </c>
      <c r="L467" s="81" t="s">
        <v>18153</v>
      </c>
      <c r="M467" t="s">
        <v>20083</v>
      </c>
      <c r="N467" t="s">
        <v>20084</v>
      </c>
      <c r="O467" t="s">
        <v>18162</v>
      </c>
      <c r="P467" t="s">
        <v>17699</v>
      </c>
      <c r="Q467" t="s">
        <v>17700</v>
      </c>
      <c r="R467" t="s">
        <v>572</v>
      </c>
      <c r="S467" t="s">
        <v>20085</v>
      </c>
      <c r="T467" t="s">
        <v>18478</v>
      </c>
      <c r="U467" t="s">
        <v>18162</v>
      </c>
      <c r="V467" t="s">
        <v>17699</v>
      </c>
      <c r="W467" t="s">
        <v>586</v>
      </c>
      <c r="X467" t="s">
        <v>576</v>
      </c>
      <c r="Y467">
        <v>0</v>
      </c>
      <c r="Z467">
        <v>0</v>
      </c>
    </row>
    <row r="468" spans="2:26" x14ac:dyDescent="0.3">
      <c r="B468" t="s">
        <v>2831</v>
      </c>
      <c r="C468" t="s">
        <v>2831</v>
      </c>
      <c r="D468" t="s">
        <v>10720</v>
      </c>
      <c r="E468" t="s">
        <v>238</v>
      </c>
      <c r="F468">
        <v>2022</v>
      </c>
      <c r="G468" t="s">
        <v>2417</v>
      </c>
      <c r="H468" t="s">
        <v>20086</v>
      </c>
      <c r="I468" s="80">
        <v>44966</v>
      </c>
      <c r="J468" t="s">
        <v>571</v>
      </c>
      <c r="K468" t="s">
        <v>20087</v>
      </c>
      <c r="L468" s="81" t="s">
        <v>17964</v>
      </c>
      <c r="M468" t="s">
        <v>20088</v>
      </c>
      <c r="N468" t="s">
        <v>17788</v>
      </c>
      <c r="O468" t="s">
        <v>18487</v>
      </c>
      <c r="P468" t="s">
        <v>18471</v>
      </c>
      <c r="Q468" t="s">
        <v>17700</v>
      </c>
      <c r="R468" t="s">
        <v>572</v>
      </c>
      <c r="S468" t="s">
        <v>20089</v>
      </c>
      <c r="U468" t="s">
        <v>18487</v>
      </c>
      <c r="V468" t="s">
        <v>18098</v>
      </c>
      <c r="W468" t="s">
        <v>586</v>
      </c>
      <c r="X468" t="s">
        <v>574</v>
      </c>
      <c r="Y468">
        <v>0</v>
      </c>
      <c r="Z468">
        <v>0</v>
      </c>
    </row>
    <row r="469" spans="2:26" x14ac:dyDescent="0.3">
      <c r="B469" t="s">
        <v>2831</v>
      </c>
      <c r="C469" t="s">
        <v>2831</v>
      </c>
      <c r="D469" t="s">
        <v>10224</v>
      </c>
      <c r="E469" t="s">
        <v>238</v>
      </c>
      <c r="F469">
        <v>2021</v>
      </c>
      <c r="G469" t="s">
        <v>2409</v>
      </c>
      <c r="H469" t="s">
        <v>20090</v>
      </c>
      <c r="I469" s="80">
        <v>44985</v>
      </c>
      <c r="J469" t="s">
        <v>571</v>
      </c>
      <c r="K469" t="s">
        <v>20091</v>
      </c>
      <c r="L469" s="81" t="s">
        <v>17810</v>
      </c>
      <c r="M469" t="s">
        <v>20092</v>
      </c>
      <c r="N469" t="s">
        <v>20093</v>
      </c>
      <c r="O469" t="s">
        <v>20094</v>
      </c>
      <c r="P469" t="s">
        <v>17710</v>
      </c>
      <c r="Q469" t="s">
        <v>17700</v>
      </c>
      <c r="R469" t="s">
        <v>572</v>
      </c>
      <c r="T469" t="s">
        <v>20095</v>
      </c>
      <c r="U469" t="s">
        <v>20094</v>
      </c>
      <c r="V469" t="s">
        <v>17710</v>
      </c>
      <c r="W469" t="s">
        <v>586</v>
      </c>
      <c r="X469" t="s">
        <v>573</v>
      </c>
      <c r="Y469">
        <v>0</v>
      </c>
      <c r="Z469">
        <v>0</v>
      </c>
    </row>
    <row r="470" spans="2:26" x14ac:dyDescent="0.3">
      <c r="B470" t="s">
        <v>2831</v>
      </c>
      <c r="C470" t="s">
        <v>2831</v>
      </c>
      <c r="D470" t="s">
        <v>6846</v>
      </c>
      <c r="E470" t="s">
        <v>238</v>
      </c>
      <c r="F470">
        <v>2020</v>
      </c>
      <c r="G470" t="s">
        <v>2397</v>
      </c>
      <c r="H470" t="s">
        <v>20096</v>
      </c>
      <c r="I470" s="80">
        <v>44977</v>
      </c>
      <c r="J470" t="s">
        <v>571</v>
      </c>
      <c r="K470" t="s">
        <v>20097</v>
      </c>
      <c r="L470" s="81" t="s">
        <v>20098</v>
      </c>
      <c r="M470" t="s">
        <v>20099</v>
      </c>
      <c r="N470" t="s">
        <v>20100</v>
      </c>
      <c r="O470" t="s">
        <v>20101</v>
      </c>
      <c r="P470" t="s">
        <v>17874</v>
      </c>
      <c r="Q470" t="s">
        <v>17700</v>
      </c>
      <c r="R470" t="s">
        <v>572</v>
      </c>
      <c r="S470" t="s">
        <v>20102</v>
      </c>
      <c r="T470" t="s">
        <v>2770</v>
      </c>
      <c r="U470" t="s">
        <v>20101</v>
      </c>
      <c r="V470" t="s">
        <v>17874</v>
      </c>
      <c r="W470" t="s">
        <v>586</v>
      </c>
      <c r="X470" t="s">
        <v>574</v>
      </c>
      <c r="Y470">
        <v>0</v>
      </c>
      <c r="Z470">
        <v>0</v>
      </c>
    </row>
    <row r="471" spans="2:26" x14ac:dyDescent="0.3">
      <c r="B471" t="s">
        <v>2831</v>
      </c>
      <c r="C471" t="s">
        <v>2831</v>
      </c>
      <c r="D471" t="s">
        <v>10014</v>
      </c>
      <c r="E471" t="s">
        <v>238</v>
      </c>
      <c r="F471">
        <v>2020</v>
      </c>
      <c r="G471" t="s">
        <v>2419</v>
      </c>
      <c r="H471" t="s">
        <v>20103</v>
      </c>
      <c r="I471" s="80">
        <v>44973</v>
      </c>
      <c r="J471" t="s">
        <v>571</v>
      </c>
      <c r="K471" t="s">
        <v>20104</v>
      </c>
      <c r="L471" s="81" t="s">
        <v>20105</v>
      </c>
      <c r="M471" t="s">
        <v>19292</v>
      </c>
      <c r="N471" t="s">
        <v>19293</v>
      </c>
      <c r="O471" t="s">
        <v>19294</v>
      </c>
      <c r="P471" t="s">
        <v>17699</v>
      </c>
      <c r="Q471" t="s">
        <v>17700</v>
      </c>
      <c r="R471" t="s">
        <v>572</v>
      </c>
      <c r="T471" t="s">
        <v>19295</v>
      </c>
      <c r="U471" t="s">
        <v>19294</v>
      </c>
      <c r="V471" t="s">
        <v>17699</v>
      </c>
      <c r="W471" t="s">
        <v>586</v>
      </c>
      <c r="X471" t="s">
        <v>573</v>
      </c>
      <c r="Y471">
        <v>0</v>
      </c>
      <c r="Z471">
        <v>0</v>
      </c>
    </row>
    <row r="472" spans="2:26" x14ac:dyDescent="0.3">
      <c r="B472" t="s">
        <v>2831</v>
      </c>
      <c r="C472" t="s">
        <v>2831</v>
      </c>
      <c r="D472" t="s">
        <v>8884</v>
      </c>
      <c r="E472" t="s">
        <v>249</v>
      </c>
      <c r="F472">
        <v>2020</v>
      </c>
      <c r="G472" t="s">
        <v>2127</v>
      </c>
      <c r="H472" t="s">
        <v>20106</v>
      </c>
      <c r="I472" s="80">
        <v>44961</v>
      </c>
      <c r="J472" t="s">
        <v>571</v>
      </c>
      <c r="K472" t="s">
        <v>20107</v>
      </c>
      <c r="L472" s="81" t="s">
        <v>20108</v>
      </c>
      <c r="M472" t="s">
        <v>20109</v>
      </c>
      <c r="N472" t="s">
        <v>17834</v>
      </c>
      <c r="O472" t="s">
        <v>17698</v>
      </c>
      <c r="P472" t="s">
        <v>17699</v>
      </c>
      <c r="Q472" t="s">
        <v>17700</v>
      </c>
      <c r="R472" t="s">
        <v>572</v>
      </c>
      <c r="S472" t="s">
        <v>20110</v>
      </c>
      <c r="T472" t="s">
        <v>17835</v>
      </c>
      <c r="U472" t="s">
        <v>17698</v>
      </c>
      <c r="V472" t="s">
        <v>17699</v>
      </c>
      <c r="W472" t="s">
        <v>586</v>
      </c>
      <c r="X472" t="s">
        <v>574</v>
      </c>
      <c r="Y472">
        <v>0</v>
      </c>
      <c r="Z472">
        <v>0</v>
      </c>
    </row>
    <row r="473" spans="2:26" x14ac:dyDescent="0.3">
      <c r="B473" t="s">
        <v>2831</v>
      </c>
      <c r="C473" t="s">
        <v>2831</v>
      </c>
      <c r="D473" t="s">
        <v>9429</v>
      </c>
      <c r="E473" t="s">
        <v>249</v>
      </c>
      <c r="F473">
        <v>2021</v>
      </c>
      <c r="G473" t="s">
        <v>2417</v>
      </c>
      <c r="H473" t="s">
        <v>20111</v>
      </c>
      <c r="I473" s="80">
        <v>44959</v>
      </c>
      <c r="J473" t="s">
        <v>571</v>
      </c>
      <c r="K473" t="s">
        <v>20112</v>
      </c>
      <c r="L473" s="81" t="s">
        <v>17810</v>
      </c>
      <c r="M473" t="s">
        <v>18108</v>
      </c>
      <c r="N473" t="s">
        <v>20113</v>
      </c>
      <c r="O473" t="s">
        <v>2774</v>
      </c>
      <c r="P473" t="s">
        <v>2769</v>
      </c>
      <c r="Q473" t="s">
        <v>19323</v>
      </c>
      <c r="R473" t="s">
        <v>572</v>
      </c>
      <c r="S473" t="s">
        <v>18111</v>
      </c>
      <c r="U473" t="s">
        <v>2774</v>
      </c>
      <c r="V473" t="s">
        <v>2531</v>
      </c>
      <c r="W473" t="s">
        <v>589</v>
      </c>
      <c r="X473" t="s">
        <v>574</v>
      </c>
      <c r="Y473">
        <v>0</v>
      </c>
      <c r="Z473">
        <v>0</v>
      </c>
    </row>
    <row r="474" spans="2:26" x14ac:dyDescent="0.3">
      <c r="B474" t="s">
        <v>2831</v>
      </c>
      <c r="C474" t="s">
        <v>2831</v>
      </c>
      <c r="D474" t="s">
        <v>6882</v>
      </c>
      <c r="E474" t="s">
        <v>238</v>
      </c>
      <c r="F474">
        <v>2020</v>
      </c>
      <c r="G474" t="s">
        <v>2404</v>
      </c>
      <c r="H474" t="s">
        <v>20114</v>
      </c>
      <c r="I474" s="80">
        <v>44978</v>
      </c>
      <c r="J474" t="s">
        <v>571</v>
      </c>
      <c r="K474" t="s">
        <v>19910</v>
      </c>
      <c r="L474" s="81" t="s">
        <v>17822</v>
      </c>
      <c r="M474" t="s">
        <v>20115</v>
      </c>
      <c r="N474" t="s">
        <v>20093</v>
      </c>
      <c r="O474" t="s">
        <v>20094</v>
      </c>
      <c r="P474" t="s">
        <v>17710</v>
      </c>
      <c r="Q474" t="s">
        <v>17700</v>
      </c>
      <c r="R474" t="s">
        <v>572</v>
      </c>
      <c r="S474" t="s">
        <v>20116</v>
      </c>
      <c r="T474" t="s">
        <v>20095</v>
      </c>
      <c r="U474" t="s">
        <v>20094</v>
      </c>
      <c r="V474" t="s">
        <v>17710</v>
      </c>
      <c r="W474" t="s">
        <v>586</v>
      </c>
      <c r="X474" t="s">
        <v>574</v>
      </c>
      <c r="Y474">
        <v>0</v>
      </c>
      <c r="Z474">
        <v>0</v>
      </c>
    </row>
    <row r="475" spans="2:26" x14ac:dyDescent="0.3">
      <c r="B475" t="s">
        <v>2831</v>
      </c>
      <c r="C475" t="s">
        <v>2831</v>
      </c>
      <c r="D475" t="s">
        <v>8051</v>
      </c>
      <c r="E475" t="s">
        <v>249</v>
      </c>
      <c r="F475">
        <v>2019</v>
      </c>
      <c r="G475" t="s">
        <v>2404</v>
      </c>
      <c r="H475" t="s">
        <v>20117</v>
      </c>
      <c r="I475" s="80">
        <v>44967</v>
      </c>
      <c r="J475" t="s">
        <v>571</v>
      </c>
      <c r="K475" t="s">
        <v>20118</v>
      </c>
      <c r="L475" s="81" t="s">
        <v>19867</v>
      </c>
      <c r="M475" t="s">
        <v>19658</v>
      </c>
      <c r="N475" t="s">
        <v>20119</v>
      </c>
      <c r="O475" t="s">
        <v>20120</v>
      </c>
      <c r="P475" t="s">
        <v>2795</v>
      </c>
      <c r="Q475" t="s">
        <v>17700</v>
      </c>
      <c r="R475" t="s">
        <v>572</v>
      </c>
      <c r="S475" t="s">
        <v>20121</v>
      </c>
      <c r="T475" t="s">
        <v>20122</v>
      </c>
      <c r="U475" t="s">
        <v>20120</v>
      </c>
      <c r="V475" t="s">
        <v>2795</v>
      </c>
      <c r="W475" t="s">
        <v>586</v>
      </c>
      <c r="X475" t="s">
        <v>574</v>
      </c>
      <c r="Y475">
        <v>0</v>
      </c>
      <c r="Z475">
        <v>0</v>
      </c>
    </row>
    <row r="476" spans="2:26" x14ac:dyDescent="0.3">
      <c r="B476" t="s">
        <v>2831</v>
      </c>
      <c r="C476" t="s">
        <v>2831</v>
      </c>
      <c r="D476" t="s">
        <v>9369</v>
      </c>
      <c r="E476" t="s">
        <v>238</v>
      </c>
      <c r="F476">
        <v>2020</v>
      </c>
      <c r="G476" t="s">
        <v>2395</v>
      </c>
      <c r="H476" t="s">
        <v>20123</v>
      </c>
      <c r="I476" s="80">
        <v>44960</v>
      </c>
      <c r="J476" t="s">
        <v>571</v>
      </c>
      <c r="K476" t="s">
        <v>20124</v>
      </c>
      <c r="L476" s="81" t="s">
        <v>18016</v>
      </c>
      <c r="M476" t="s">
        <v>20125</v>
      </c>
      <c r="N476" t="s">
        <v>20126</v>
      </c>
      <c r="O476" t="s">
        <v>20127</v>
      </c>
      <c r="P476" t="s">
        <v>18323</v>
      </c>
      <c r="Q476" t="s">
        <v>17700</v>
      </c>
      <c r="R476" t="s">
        <v>572</v>
      </c>
      <c r="S476" t="s">
        <v>20128</v>
      </c>
      <c r="T476" t="s">
        <v>18960</v>
      </c>
      <c r="U476" t="s">
        <v>20127</v>
      </c>
      <c r="V476" t="s">
        <v>18323</v>
      </c>
      <c r="W476" t="s">
        <v>586</v>
      </c>
      <c r="X476" t="s">
        <v>574</v>
      </c>
      <c r="Y476">
        <v>0</v>
      </c>
      <c r="Z476">
        <v>0</v>
      </c>
    </row>
    <row r="477" spans="2:26" x14ac:dyDescent="0.3">
      <c r="B477" t="s">
        <v>2831</v>
      </c>
      <c r="C477" t="s">
        <v>2831</v>
      </c>
      <c r="D477" t="s">
        <v>7378</v>
      </c>
      <c r="E477" t="s">
        <v>238</v>
      </c>
      <c r="F477">
        <v>2021</v>
      </c>
      <c r="G477" t="s">
        <v>2403</v>
      </c>
      <c r="H477" t="s">
        <v>20129</v>
      </c>
      <c r="I477" s="80">
        <v>44959</v>
      </c>
      <c r="J477" t="s">
        <v>571</v>
      </c>
      <c r="K477" t="s">
        <v>20130</v>
      </c>
      <c r="L477" s="81" t="s">
        <v>19723</v>
      </c>
      <c r="M477" t="s">
        <v>20131</v>
      </c>
      <c r="N477" t="s">
        <v>18336</v>
      </c>
      <c r="O477" t="s">
        <v>18337</v>
      </c>
      <c r="P477" t="s">
        <v>17699</v>
      </c>
      <c r="Q477" t="s">
        <v>17700</v>
      </c>
      <c r="R477" t="s">
        <v>572</v>
      </c>
      <c r="S477" t="s">
        <v>20132</v>
      </c>
      <c r="T477" t="s">
        <v>18339</v>
      </c>
      <c r="U477" t="s">
        <v>18337</v>
      </c>
      <c r="V477" t="s">
        <v>17699</v>
      </c>
      <c r="W477" t="s">
        <v>586</v>
      </c>
      <c r="X477" t="s">
        <v>574</v>
      </c>
      <c r="Y477">
        <v>0</v>
      </c>
      <c r="Z477">
        <v>0</v>
      </c>
    </row>
    <row r="478" spans="2:26" x14ac:dyDescent="0.3">
      <c r="B478" t="s">
        <v>2831</v>
      </c>
      <c r="C478" t="s">
        <v>2831</v>
      </c>
      <c r="D478" t="s">
        <v>9989</v>
      </c>
      <c r="E478" t="s">
        <v>249</v>
      </c>
      <c r="F478">
        <v>2021</v>
      </c>
      <c r="G478" t="s">
        <v>2397</v>
      </c>
      <c r="H478" t="s">
        <v>20133</v>
      </c>
      <c r="I478" s="80">
        <v>44984</v>
      </c>
      <c r="J478" t="s">
        <v>571</v>
      </c>
      <c r="K478" t="s">
        <v>20134</v>
      </c>
      <c r="L478" s="81" t="s">
        <v>20135</v>
      </c>
      <c r="M478" t="s">
        <v>18040</v>
      </c>
      <c r="N478" t="s">
        <v>18041</v>
      </c>
      <c r="O478" t="s">
        <v>17848</v>
      </c>
      <c r="P478" t="s">
        <v>17777</v>
      </c>
      <c r="Q478" t="s">
        <v>17700</v>
      </c>
      <c r="R478" t="s">
        <v>572</v>
      </c>
      <c r="U478" t="s">
        <v>17848</v>
      </c>
      <c r="V478" t="s">
        <v>17777</v>
      </c>
      <c r="W478" t="s">
        <v>586</v>
      </c>
      <c r="X478" t="s">
        <v>578</v>
      </c>
      <c r="Y478">
        <v>0</v>
      </c>
      <c r="Z478">
        <v>0</v>
      </c>
    </row>
    <row r="479" spans="2:26" x14ac:dyDescent="0.3">
      <c r="B479" t="s">
        <v>2831</v>
      </c>
      <c r="C479" t="s">
        <v>2831</v>
      </c>
      <c r="D479" t="s">
        <v>7917</v>
      </c>
      <c r="E479" t="s">
        <v>238</v>
      </c>
      <c r="F479">
        <v>2015</v>
      </c>
      <c r="G479" t="s">
        <v>2401</v>
      </c>
      <c r="H479" t="s">
        <v>20136</v>
      </c>
      <c r="I479" s="80">
        <v>44966</v>
      </c>
      <c r="J479" t="s">
        <v>571</v>
      </c>
      <c r="K479" t="s">
        <v>20137</v>
      </c>
      <c r="L479" s="81" t="s">
        <v>17951</v>
      </c>
      <c r="M479" t="s">
        <v>20138</v>
      </c>
      <c r="N479" t="s">
        <v>18837</v>
      </c>
      <c r="O479" t="s">
        <v>20139</v>
      </c>
      <c r="P479" t="s">
        <v>17699</v>
      </c>
      <c r="Q479" t="s">
        <v>17700</v>
      </c>
      <c r="R479" t="s">
        <v>572</v>
      </c>
      <c r="S479" t="s">
        <v>20140</v>
      </c>
      <c r="T479" t="s">
        <v>20141</v>
      </c>
      <c r="U479" t="s">
        <v>20139</v>
      </c>
      <c r="V479" t="s">
        <v>17699</v>
      </c>
      <c r="W479" t="s">
        <v>586</v>
      </c>
      <c r="X479" t="s">
        <v>574</v>
      </c>
      <c r="Y479">
        <v>0</v>
      </c>
      <c r="Z479">
        <v>0</v>
      </c>
    </row>
    <row r="480" spans="2:26" x14ac:dyDescent="0.3">
      <c r="B480" t="s">
        <v>2831</v>
      </c>
      <c r="C480" t="s">
        <v>2831</v>
      </c>
      <c r="D480" t="s">
        <v>6876</v>
      </c>
      <c r="E480" t="s">
        <v>238</v>
      </c>
      <c r="F480">
        <v>2020</v>
      </c>
      <c r="G480" t="s">
        <v>2401</v>
      </c>
      <c r="H480" t="s">
        <v>20142</v>
      </c>
      <c r="I480" s="80">
        <v>44959</v>
      </c>
      <c r="J480" t="s">
        <v>571</v>
      </c>
      <c r="K480" t="s">
        <v>20143</v>
      </c>
      <c r="L480" s="81" t="s">
        <v>20144</v>
      </c>
      <c r="M480" t="s">
        <v>20145</v>
      </c>
      <c r="N480" t="s">
        <v>20146</v>
      </c>
      <c r="O480" t="s">
        <v>18162</v>
      </c>
      <c r="P480" t="s">
        <v>17699</v>
      </c>
      <c r="Q480" t="s">
        <v>17700</v>
      </c>
      <c r="R480" t="s">
        <v>572</v>
      </c>
      <c r="S480" t="s">
        <v>20147</v>
      </c>
      <c r="T480" t="s">
        <v>18875</v>
      </c>
      <c r="U480" t="s">
        <v>18162</v>
      </c>
      <c r="V480" t="s">
        <v>17699</v>
      </c>
      <c r="W480" t="s">
        <v>586</v>
      </c>
      <c r="X480" t="s">
        <v>17703</v>
      </c>
      <c r="Y480">
        <v>0</v>
      </c>
      <c r="Z480">
        <v>0</v>
      </c>
    </row>
    <row r="481" spans="2:26" x14ac:dyDescent="0.3">
      <c r="B481" t="s">
        <v>2831</v>
      </c>
      <c r="C481" t="s">
        <v>2831</v>
      </c>
      <c r="D481" t="s">
        <v>8207</v>
      </c>
      <c r="E481" t="s">
        <v>238</v>
      </c>
      <c r="F481">
        <v>2016</v>
      </c>
      <c r="G481" t="s">
        <v>2395</v>
      </c>
      <c r="H481" t="s">
        <v>20148</v>
      </c>
      <c r="I481" s="80">
        <v>44982</v>
      </c>
      <c r="J481" t="s">
        <v>571</v>
      </c>
      <c r="K481" t="s">
        <v>20149</v>
      </c>
      <c r="L481" s="81" t="s">
        <v>17832</v>
      </c>
      <c r="M481" t="s">
        <v>19861</v>
      </c>
      <c r="N481" t="s">
        <v>20150</v>
      </c>
      <c r="O481" t="s">
        <v>17725</v>
      </c>
      <c r="P481" t="s">
        <v>17699</v>
      </c>
      <c r="Q481" t="s">
        <v>17700</v>
      </c>
      <c r="R481" t="s">
        <v>572</v>
      </c>
      <c r="S481" t="s">
        <v>20151</v>
      </c>
      <c r="T481" t="s">
        <v>18224</v>
      </c>
      <c r="U481" t="s">
        <v>17725</v>
      </c>
      <c r="V481" t="s">
        <v>17699</v>
      </c>
      <c r="W481" t="s">
        <v>586</v>
      </c>
      <c r="X481" t="s">
        <v>574</v>
      </c>
      <c r="Y481">
        <v>0</v>
      </c>
      <c r="Z481">
        <v>0</v>
      </c>
    </row>
    <row r="482" spans="2:26" x14ac:dyDescent="0.3">
      <c r="B482" t="s">
        <v>2831</v>
      </c>
      <c r="C482" t="s">
        <v>2831</v>
      </c>
      <c r="D482" t="s">
        <v>8209</v>
      </c>
      <c r="E482" t="s">
        <v>238</v>
      </c>
      <c r="F482">
        <v>2015</v>
      </c>
      <c r="G482" t="s">
        <v>2397</v>
      </c>
      <c r="H482" t="s">
        <v>20152</v>
      </c>
      <c r="I482" s="80">
        <v>44974</v>
      </c>
      <c r="J482" t="s">
        <v>571</v>
      </c>
      <c r="K482" t="s">
        <v>20153</v>
      </c>
      <c r="L482" s="81" t="s">
        <v>19710</v>
      </c>
      <c r="M482" t="s">
        <v>20154</v>
      </c>
      <c r="N482" t="s">
        <v>20155</v>
      </c>
      <c r="O482" t="s">
        <v>18065</v>
      </c>
      <c r="P482" t="s">
        <v>17699</v>
      </c>
      <c r="Q482" t="s">
        <v>17700</v>
      </c>
      <c r="R482" t="s">
        <v>572</v>
      </c>
      <c r="S482" t="s">
        <v>20156</v>
      </c>
      <c r="T482" t="s">
        <v>20157</v>
      </c>
      <c r="U482" t="s">
        <v>18065</v>
      </c>
      <c r="V482" t="s">
        <v>17699</v>
      </c>
      <c r="W482" t="s">
        <v>586</v>
      </c>
      <c r="X482" t="s">
        <v>576</v>
      </c>
      <c r="Y482">
        <v>0</v>
      </c>
      <c r="Z482">
        <v>0</v>
      </c>
    </row>
    <row r="483" spans="2:26" x14ac:dyDescent="0.3">
      <c r="B483" t="s">
        <v>2831</v>
      </c>
      <c r="C483" t="s">
        <v>2831</v>
      </c>
      <c r="D483" t="s">
        <v>8381</v>
      </c>
      <c r="E483" t="s">
        <v>238</v>
      </c>
      <c r="F483">
        <v>2021</v>
      </c>
      <c r="G483" t="s">
        <v>2419</v>
      </c>
      <c r="H483" t="s">
        <v>20158</v>
      </c>
      <c r="I483" s="80">
        <v>44973</v>
      </c>
      <c r="J483" t="s">
        <v>571</v>
      </c>
      <c r="K483" t="s">
        <v>20159</v>
      </c>
      <c r="L483" s="81" t="s">
        <v>20160</v>
      </c>
      <c r="M483" t="s">
        <v>17981</v>
      </c>
      <c r="N483" t="s">
        <v>17982</v>
      </c>
      <c r="O483" t="s">
        <v>17983</v>
      </c>
      <c r="P483" t="s">
        <v>17699</v>
      </c>
      <c r="Q483" t="s">
        <v>17700</v>
      </c>
      <c r="R483" t="s">
        <v>572</v>
      </c>
      <c r="S483" t="s">
        <v>17984</v>
      </c>
      <c r="T483" t="s">
        <v>17985</v>
      </c>
      <c r="U483" t="s">
        <v>17983</v>
      </c>
      <c r="V483" t="s">
        <v>17699</v>
      </c>
      <c r="W483" t="s">
        <v>586</v>
      </c>
      <c r="X483" t="s">
        <v>574</v>
      </c>
      <c r="Y483">
        <v>0</v>
      </c>
      <c r="Z483">
        <v>0</v>
      </c>
    </row>
    <row r="484" spans="2:26" x14ac:dyDescent="0.3">
      <c r="B484" t="s">
        <v>2831</v>
      </c>
      <c r="C484" t="s">
        <v>2831</v>
      </c>
      <c r="D484" t="s">
        <v>7121</v>
      </c>
      <c r="E484" t="s">
        <v>249</v>
      </c>
      <c r="F484">
        <v>2010</v>
      </c>
      <c r="G484" t="s">
        <v>2397</v>
      </c>
      <c r="H484" t="s">
        <v>20161</v>
      </c>
      <c r="I484" s="80">
        <v>44979</v>
      </c>
      <c r="J484" t="s">
        <v>571</v>
      </c>
      <c r="K484" t="s">
        <v>20162</v>
      </c>
      <c r="L484" s="81" t="s">
        <v>17822</v>
      </c>
      <c r="M484" t="s">
        <v>20163</v>
      </c>
      <c r="N484" t="s">
        <v>20164</v>
      </c>
      <c r="O484" t="s">
        <v>20165</v>
      </c>
      <c r="P484" t="s">
        <v>17777</v>
      </c>
      <c r="Q484" t="s">
        <v>17700</v>
      </c>
      <c r="R484" t="s">
        <v>572</v>
      </c>
      <c r="S484" t="s">
        <v>20166</v>
      </c>
      <c r="T484" t="s">
        <v>20167</v>
      </c>
      <c r="U484" t="s">
        <v>20165</v>
      </c>
      <c r="V484" t="s">
        <v>17777</v>
      </c>
      <c r="W484" t="s">
        <v>586</v>
      </c>
      <c r="X484" t="s">
        <v>574</v>
      </c>
      <c r="Y484">
        <v>0</v>
      </c>
      <c r="Z484">
        <v>0</v>
      </c>
    </row>
    <row r="485" spans="2:26" x14ac:dyDescent="0.3">
      <c r="B485" t="s">
        <v>2831</v>
      </c>
      <c r="C485" t="s">
        <v>2831</v>
      </c>
      <c r="D485" t="s">
        <v>7356</v>
      </c>
      <c r="E485" t="s">
        <v>249</v>
      </c>
      <c r="F485">
        <v>2017</v>
      </c>
      <c r="G485" t="s">
        <v>2405</v>
      </c>
      <c r="H485" t="s">
        <v>20168</v>
      </c>
      <c r="I485" s="80">
        <v>44965</v>
      </c>
      <c r="J485" t="s">
        <v>571</v>
      </c>
      <c r="K485" t="s">
        <v>20169</v>
      </c>
      <c r="L485" s="81" t="s">
        <v>17886</v>
      </c>
      <c r="M485" t="s">
        <v>20170</v>
      </c>
      <c r="N485" t="s">
        <v>19993</v>
      </c>
      <c r="O485" t="s">
        <v>17725</v>
      </c>
      <c r="P485" t="s">
        <v>17699</v>
      </c>
      <c r="Q485" t="s">
        <v>17700</v>
      </c>
      <c r="R485" t="s">
        <v>572</v>
      </c>
      <c r="S485" t="s">
        <v>20171</v>
      </c>
      <c r="U485" t="s">
        <v>17725</v>
      </c>
      <c r="V485" t="s">
        <v>17699</v>
      </c>
      <c r="W485" t="s">
        <v>586</v>
      </c>
      <c r="X485" t="s">
        <v>574</v>
      </c>
      <c r="Y485">
        <v>0</v>
      </c>
      <c r="Z485">
        <v>0</v>
      </c>
    </row>
    <row r="486" spans="2:26" x14ac:dyDescent="0.3">
      <c r="B486" t="s">
        <v>2831</v>
      </c>
      <c r="C486" t="s">
        <v>2831</v>
      </c>
      <c r="D486" t="s">
        <v>8243</v>
      </c>
      <c r="E486" t="s">
        <v>249</v>
      </c>
      <c r="F486">
        <v>2017</v>
      </c>
      <c r="G486" t="s">
        <v>2397</v>
      </c>
      <c r="H486" t="s">
        <v>20172</v>
      </c>
      <c r="I486" s="80">
        <v>44973</v>
      </c>
      <c r="J486" t="s">
        <v>571</v>
      </c>
      <c r="K486" t="s">
        <v>20173</v>
      </c>
      <c r="L486" s="81" t="s">
        <v>20174</v>
      </c>
      <c r="M486" t="s">
        <v>20175</v>
      </c>
      <c r="N486" t="s">
        <v>17782</v>
      </c>
      <c r="O486" t="s">
        <v>18205</v>
      </c>
      <c r="P486" t="s">
        <v>20176</v>
      </c>
      <c r="Q486" t="s">
        <v>17700</v>
      </c>
      <c r="R486" t="s">
        <v>572</v>
      </c>
      <c r="S486" t="s">
        <v>20177</v>
      </c>
      <c r="U486" t="s">
        <v>18205</v>
      </c>
      <c r="V486" t="s">
        <v>17867</v>
      </c>
      <c r="W486" t="s">
        <v>586</v>
      </c>
      <c r="X486" t="s">
        <v>574</v>
      </c>
      <c r="Y486">
        <v>0</v>
      </c>
      <c r="Z486">
        <v>0</v>
      </c>
    </row>
    <row r="487" spans="2:26" x14ac:dyDescent="0.3">
      <c r="B487" t="s">
        <v>2831</v>
      </c>
      <c r="C487" t="s">
        <v>2831</v>
      </c>
      <c r="D487" t="s">
        <v>6909</v>
      </c>
      <c r="E487" t="s">
        <v>249</v>
      </c>
      <c r="F487">
        <v>2014</v>
      </c>
      <c r="G487" t="s">
        <v>2397</v>
      </c>
      <c r="H487" t="s">
        <v>20178</v>
      </c>
      <c r="I487" s="80">
        <v>44985</v>
      </c>
      <c r="J487" t="s">
        <v>571</v>
      </c>
      <c r="K487" t="s">
        <v>20179</v>
      </c>
      <c r="L487" s="81" t="s">
        <v>20180</v>
      </c>
      <c r="M487" t="s">
        <v>20181</v>
      </c>
      <c r="N487" t="s">
        <v>20182</v>
      </c>
      <c r="O487" t="s">
        <v>18073</v>
      </c>
      <c r="P487" t="s">
        <v>17699</v>
      </c>
      <c r="Q487" t="s">
        <v>17700</v>
      </c>
      <c r="R487" t="s">
        <v>572</v>
      </c>
      <c r="S487" t="s">
        <v>20183</v>
      </c>
      <c r="U487" t="s">
        <v>18073</v>
      </c>
      <c r="V487" t="s">
        <v>17699</v>
      </c>
      <c r="W487" t="s">
        <v>586</v>
      </c>
      <c r="X487" t="s">
        <v>576</v>
      </c>
      <c r="Y487">
        <v>0</v>
      </c>
      <c r="Z487">
        <v>0</v>
      </c>
    </row>
    <row r="488" spans="2:26" x14ac:dyDescent="0.3">
      <c r="B488" t="s">
        <v>2831</v>
      </c>
      <c r="C488" t="s">
        <v>2831</v>
      </c>
      <c r="D488" t="s">
        <v>6521</v>
      </c>
      <c r="E488" t="s">
        <v>238</v>
      </c>
      <c r="F488">
        <v>2016</v>
      </c>
      <c r="G488" t="s">
        <v>2404</v>
      </c>
      <c r="H488" t="s">
        <v>20184</v>
      </c>
      <c r="I488" s="80">
        <v>44970</v>
      </c>
      <c r="J488" t="s">
        <v>571</v>
      </c>
      <c r="K488" t="s">
        <v>20185</v>
      </c>
      <c r="L488" s="81" t="s">
        <v>17911</v>
      </c>
      <c r="M488" t="s">
        <v>20186</v>
      </c>
      <c r="N488" t="s">
        <v>18045</v>
      </c>
      <c r="O488" t="s">
        <v>18937</v>
      </c>
      <c r="P488" t="s">
        <v>17699</v>
      </c>
      <c r="Q488" t="s">
        <v>17700</v>
      </c>
      <c r="R488" t="s">
        <v>572</v>
      </c>
      <c r="S488" t="s">
        <v>20187</v>
      </c>
      <c r="T488" t="s">
        <v>18047</v>
      </c>
      <c r="U488" t="s">
        <v>18937</v>
      </c>
      <c r="V488" t="s">
        <v>17699</v>
      </c>
      <c r="W488" t="s">
        <v>586</v>
      </c>
      <c r="X488" t="s">
        <v>574</v>
      </c>
      <c r="Y488">
        <v>0</v>
      </c>
      <c r="Z488">
        <v>0</v>
      </c>
    </row>
    <row r="489" spans="2:26" x14ac:dyDescent="0.3">
      <c r="B489" t="s">
        <v>2831</v>
      </c>
      <c r="C489" t="s">
        <v>2831</v>
      </c>
      <c r="D489" t="s">
        <v>7868</v>
      </c>
      <c r="E489" t="s">
        <v>238</v>
      </c>
      <c r="F489">
        <v>2016</v>
      </c>
      <c r="G489" t="s">
        <v>2410</v>
      </c>
      <c r="H489" t="s">
        <v>20188</v>
      </c>
      <c r="I489" s="80">
        <v>44971</v>
      </c>
      <c r="J489" t="s">
        <v>571</v>
      </c>
      <c r="K489" t="s">
        <v>20189</v>
      </c>
      <c r="L489" s="81" t="s">
        <v>20190</v>
      </c>
      <c r="M489" t="s">
        <v>20191</v>
      </c>
      <c r="N489" t="s">
        <v>19099</v>
      </c>
      <c r="O489" t="s">
        <v>17698</v>
      </c>
      <c r="P489" t="s">
        <v>17699</v>
      </c>
      <c r="Q489" t="s">
        <v>17700</v>
      </c>
      <c r="R489" t="s">
        <v>572</v>
      </c>
      <c r="S489" t="s">
        <v>20192</v>
      </c>
      <c r="T489" t="s">
        <v>19101</v>
      </c>
      <c r="U489" t="s">
        <v>17698</v>
      </c>
      <c r="V489" t="s">
        <v>17699</v>
      </c>
      <c r="W489" t="s">
        <v>586</v>
      </c>
      <c r="X489" t="s">
        <v>574</v>
      </c>
      <c r="Y489">
        <v>0</v>
      </c>
      <c r="Z489">
        <v>0</v>
      </c>
    </row>
    <row r="490" spans="2:26" x14ac:dyDescent="0.3">
      <c r="B490" t="s">
        <v>2831</v>
      </c>
      <c r="C490" t="s">
        <v>2831</v>
      </c>
      <c r="D490" t="s">
        <v>7608</v>
      </c>
      <c r="E490" t="s">
        <v>238</v>
      </c>
      <c r="F490">
        <v>2022</v>
      </c>
      <c r="G490" t="s">
        <v>2410</v>
      </c>
      <c r="H490" t="s">
        <v>20193</v>
      </c>
      <c r="I490" s="80">
        <v>44961</v>
      </c>
      <c r="J490" t="s">
        <v>571</v>
      </c>
      <c r="K490" t="s">
        <v>20194</v>
      </c>
      <c r="L490" s="81" t="s">
        <v>18139</v>
      </c>
      <c r="M490" t="s">
        <v>20195</v>
      </c>
      <c r="N490" t="s">
        <v>20196</v>
      </c>
      <c r="O490" t="s">
        <v>17776</v>
      </c>
      <c r="P490" t="s">
        <v>17777</v>
      </c>
      <c r="Q490" t="s">
        <v>17700</v>
      </c>
      <c r="R490" t="s">
        <v>572</v>
      </c>
      <c r="S490" t="s">
        <v>20197</v>
      </c>
      <c r="U490" t="s">
        <v>17776</v>
      </c>
      <c r="V490" t="s">
        <v>17777</v>
      </c>
      <c r="W490" t="s">
        <v>586</v>
      </c>
      <c r="X490" t="s">
        <v>576</v>
      </c>
      <c r="Y490">
        <v>0</v>
      </c>
      <c r="Z490">
        <v>0</v>
      </c>
    </row>
    <row r="491" spans="2:26" x14ac:dyDescent="0.3">
      <c r="B491" t="s">
        <v>2831</v>
      </c>
      <c r="C491" t="s">
        <v>2831</v>
      </c>
      <c r="D491" t="s">
        <v>8257</v>
      </c>
      <c r="E491" t="s">
        <v>238</v>
      </c>
      <c r="F491">
        <v>2022</v>
      </c>
      <c r="G491" t="s">
        <v>2417</v>
      </c>
      <c r="H491" t="s">
        <v>20198</v>
      </c>
      <c r="I491" s="80">
        <v>44964</v>
      </c>
      <c r="J491" t="s">
        <v>571</v>
      </c>
      <c r="K491" t="s">
        <v>20199</v>
      </c>
      <c r="L491" s="81" t="s">
        <v>17822</v>
      </c>
      <c r="M491" t="s">
        <v>20200</v>
      </c>
      <c r="N491" t="s">
        <v>20201</v>
      </c>
      <c r="O491" t="s">
        <v>18059</v>
      </c>
      <c r="P491" t="s">
        <v>17699</v>
      </c>
      <c r="Q491" t="s">
        <v>17700</v>
      </c>
      <c r="R491" t="s">
        <v>572</v>
      </c>
      <c r="S491" t="s">
        <v>20202</v>
      </c>
      <c r="T491" t="s">
        <v>20203</v>
      </c>
      <c r="U491" t="s">
        <v>18059</v>
      </c>
      <c r="V491" t="s">
        <v>17699</v>
      </c>
      <c r="W491" t="s">
        <v>586</v>
      </c>
      <c r="X491" t="s">
        <v>574</v>
      </c>
      <c r="Y491">
        <v>0</v>
      </c>
      <c r="Z491">
        <v>0</v>
      </c>
    </row>
    <row r="492" spans="2:26" x14ac:dyDescent="0.3">
      <c r="B492" t="s">
        <v>2831</v>
      </c>
      <c r="C492" t="s">
        <v>2831</v>
      </c>
      <c r="D492" t="s">
        <v>10252</v>
      </c>
      <c r="E492" t="s">
        <v>238</v>
      </c>
      <c r="F492">
        <v>2018</v>
      </c>
      <c r="G492" t="s">
        <v>2409</v>
      </c>
      <c r="H492" t="s">
        <v>20204</v>
      </c>
      <c r="I492" s="80">
        <v>44970</v>
      </c>
      <c r="J492" t="s">
        <v>571</v>
      </c>
      <c r="K492" t="s">
        <v>20205</v>
      </c>
      <c r="L492" s="81" t="s">
        <v>17822</v>
      </c>
      <c r="M492" t="s">
        <v>20206</v>
      </c>
      <c r="N492" t="s">
        <v>20207</v>
      </c>
      <c r="O492" t="s">
        <v>17717</v>
      </c>
      <c r="P492" t="s">
        <v>17699</v>
      </c>
      <c r="Q492" t="s">
        <v>17700</v>
      </c>
      <c r="R492" t="s">
        <v>572</v>
      </c>
      <c r="S492" t="s">
        <v>20208</v>
      </c>
      <c r="T492" t="s">
        <v>20209</v>
      </c>
      <c r="U492" t="s">
        <v>17717</v>
      </c>
      <c r="V492" t="s">
        <v>17699</v>
      </c>
      <c r="W492" t="s">
        <v>586</v>
      </c>
      <c r="X492" t="s">
        <v>574</v>
      </c>
      <c r="Y492">
        <v>0</v>
      </c>
      <c r="Z492">
        <v>0</v>
      </c>
    </row>
    <row r="493" spans="2:26" x14ac:dyDescent="0.3">
      <c r="B493" t="s">
        <v>2831</v>
      </c>
      <c r="C493" t="s">
        <v>2831</v>
      </c>
      <c r="D493" t="s">
        <v>9750</v>
      </c>
      <c r="E493" t="s">
        <v>238</v>
      </c>
      <c r="F493">
        <v>2020</v>
      </c>
      <c r="G493" t="s">
        <v>2418</v>
      </c>
      <c r="H493" t="s">
        <v>20210</v>
      </c>
      <c r="I493" s="80">
        <v>44984</v>
      </c>
      <c r="J493" t="s">
        <v>571</v>
      </c>
      <c r="K493" t="s">
        <v>20211</v>
      </c>
      <c r="L493" s="81" t="s">
        <v>19019</v>
      </c>
      <c r="M493" t="s">
        <v>20212</v>
      </c>
      <c r="N493" t="s">
        <v>20213</v>
      </c>
      <c r="O493" t="s">
        <v>19407</v>
      </c>
      <c r="P493" t="s">
        <v>18323</v>
      </c>
      <c r="Q493" t="s">
        <v>17700</v>
      </c>
      <c r="R493" t="s">
        <v>572</v>
      </c>
      <c r="T493" t="s">
        <v>20214</v>
      </c>
      <c r="U493" t="s">
        <v>19407</v>
      </c>
      <c r="V493" t="s">
        <v>17798</v>
      </c>
      <c r="W493" t="s">
        <v>586</v>
      </c>
      <c r="X493" t="s">
        <v>578</v>
      </c>
      <c r="Y493">
        <v>0</v>
      </c>
      <c r="Z493">
        <v>0</v>
      </c>
    </row>
    <row r="494" spans="2:26" x14ac:dyDescent="0.3">
      <c r="B494" t="s">
        <v>2831</v>
      </c>
      <c r="C494" t="s">
        <v>2831</v>
      </c>
      <c r="D494" t="s">
        <v>6040</v>
      </c>
      <c r="E494" t="s">
        <v>249</v>
      </c>
      <c r="F494">
        <v>2022</v>
      </c>
      <c r="G494" t="s">
        <v>2417</v>
      </c>
      <c r="H494" t="s">
        <v>20215</v>
      </c>
      <c r="I494" s="80">
        <v>44972</v>
      </c>
      <c r="J494" t="s">
        <v>571</v>
      </c>
      <c r="K494" t="s">
        <v>20216</v>
      </c>
      <c r="L494" s="81" t="s">
        <v>19060</v>
      </c>
      <c r="M494" t="s">
        <v>20217</v>
      </c>
      <c r="N494" t="s">
        <v>20218</v>
      </c>
      <c r="O494" t="s">
        <v>20219</v>
      </c>
      <c r="P494" t="s">
        <v>19079</v>
      </c>
      <c r="Q494" t="s">
        <v>18127</v>
      </c>
      <c r="R494" t="s">
        <v>572</v>
      </c>
      <c r="U494" t="s">
        <v>20219</v>
      </c>
      <c r="V494" t="s">
        <v>1784</v>
      </c>
      <c r="W494" t="s">
        <v>582</v>
      </c>
      <c r="X494" t="s">
        <v>573</v>
      </c>
      <c r="Y494">
        <v>0</v>
      </c>
      <c r="Z494">
        <v>0</v>
      </c>
    </row>
    <row r="495" spans="2:26" x14ac:dyDescent="0.3">
      <c r="B495" t="s">
        <v>2831</v>
      </c>
      <c r="C495" t="s">
        <v>2831</v>
      </c>
      <c r="D495" t="s">
        <v>9611</v>
      </c>
      <c r="E495" t="s">
        <v>238</v>
      </c>
      <c r="F495">
        <v>2021</v>
      </c>
      <c r="G495" t="s">
        <v>2417</v>
      </c>
      <c r="H495" t="s">
        <v>20220</v>
      </c>
      <c r="I495" s="80">
        <v>44966</v>
      </c>
      <c r="J495" t="s">
        <v>571</v>
      </c>
      <c r="K495" t="s">
        <v>20221</v>
      </c>
      <c r="L495" s="81" t="s">
        <v>20222</v>
      </c>
      <c r="M495" t="s">
        <v>20223</v>
      </c>
      <c r="N495" t="s">
        <v>20224</v>
      </c>
      <c r="O495" t="s">
        <v>18730</v>
      </c>
      <c r="P495" t="s">
        <v>18564</v>
      </c>
      <c r="Q495" t="s">
        <v>17700</v>
      </c>
      <c r="R495" t="s">
        <v>572</v>
      </c>
      <c r="T495" t="s">
        <v>20225</v>
      </c>
      <c r="U495" t="s">
        <v>18730</v>
      </c>
      <c r="V495" t="s">
        <v>18564</v>
      </c>
      <c r="W495" t="s">
        <v>586</v>
      </c>
      <c r="X495" t="s">
        <v>579</v>
      </c>
      <c r="Y495">
        <v>0</v>
      </c>
      <c r="Z495">
        <v>0</v>
      </c>
    </row>
    <row r="496" spans="2:26" x14ac:dyDescent="0.3">
      <c r="B496" t="s">
        <v>2831</v>
      </c>
      <c r="C496" t="s">
        <v>2831</v>
      </c>
      <c r="D496" t="s">
        <v>10499</v>
      </c>
      <c r="E496" t="s">
        <v>238</v>
      </c>
      <c r="F496">
        <v>2013</v>
      </c>
      <c r="G496" t="s">
        <v>2413</v>
      </c>
      <c r="H496" t="s">
        <v>20226</v>
      </c>
      <c r="I496" s="80">
        <v>44965</v>
      </c>
      <c r="J496" t="s">
        <v>571</v>
      </c>
      <c r="K496" t="s">
        <v>20227</v>
      </c>
      <c r="L496" s="81" t="s">
        <v>18625</v>
      </c>
      <c r="M496" t="s">
        <v>20228</v>
      </c>
      <c r="N496" t="s">
        <v>18076</v>
      </c>
      <c r="O496" t="s">
        <v>20229</v>
      </c>
      <c r="P496" t="s">
        <v>17864</v>
      </c>
      <c r="Q496" t="s">
        <v>17700</v>
      </c>
      <c r="R496" t="s">
        <v>572</v>
      </c>
      <c r="U496" t="s">
        <v>20229</v>
      </c>
      <c r="V496" t="s">
        <v>17867</v>
      </c>
      <c r="W496" t="s">
        <v>586</v>
      </c>
      <c r="X496" t="s">
        <v>573</v>
      </c>
      <c r="Y496">
        <v>0</v>
      </c>
      <c r="Z496">
        <v>0</v>
      </c>
    </row>
    <row r="497" spans="2:26" x14ac:dyDescent="0.3">
      <c r="B497" t="s">
        <v>2831</v>
      </c>
      <c r="C497" t="s">
        <v>2831</v>
      </c>
      <c r="D497" t="s">
        <v>10411</v>
      </c>
      <c r="E497" t="s">
        <v>238</v>
      </c>
      <c r="F497">
        <v>2021</v>
      </c>
      <c r="G497" t="s">
        <v>2412</v>
      </c>
      <c r="H497" t="s">
        <v>20230</v>
      </c>
      <c r="I497" s="80">
        <v>44982</v>
      </c>
      <c r="J497" t="s">
        <v>571</v>
      </c>
      <c r="K497" t="s">
        <v>20231</v>
      </c>
      <c r="L497" s="81" t="s">
        <v>20232</v>
      </c>
      <c r="M497" t="s">
        <v>20233</v>
      </c>
      <c r="N497" t="s">
        <v>20234</v>
      </c>
      <c r="O497" t="s">
        <v>18561</v>
      </c>
      <c r="P497" t="s">
        <v>18564</v>
      </c>
      <c r="Q497" t="s">
        <v>17700</v>
      </c>
      <c r="R497" t="s">
        <v>572</v>
      </c>
      <c r="S497" t="s">
        <v>20235</v>
      </c>
      <c r="T497" t="s">
        <v>20236</v>
      </c>
      <c r="U497" t="s">
        <v>18561</v>
      </c>
      <c r="V497" t="s">
        <v>18564</v>
      </c>
      <c r="W497" t="s">
        <v>586</v>
      </c>
      <c r="X497" t="s">
        <v>574</v>
      </c>
      <c r="Y497">
        <v>0</v>
      </c>
      <c r="Z497">
        <v>0</v>
      </c>
    </row>
    <row r="498" spans="2:26" x14ac:dyDescent="0.3">
      <c r="B498" t="s">
        <v>2831</v>
      </c>
      <c r="C498" t="s">
        <v>2831</v>
      </c>
      <c r="D498" t="s">
        <v>8549</v>
      </c>
      <c r="E498" t="s">
        <v>238</v>
      </c>
      <c r="F498">
        <v>2019</v>
      </c>
      <c r="G498" t="s">
        <v>2419</v>
      </c>
      <c r="H498" t="s">
        <v>20237</v>
      </c>
      <c r="I498" s="80">
        <v>44984</v>
      </c>
      <c r="J498" t="s">
        <v>571</v>
      </c>
      <c r="K498" t="s">
        <v>20238</v>
      </c>
      <c r="L498" s="81" t="s">
        <v>17822</v>
      </c>
      <c r="M498" t="s">
        <v>20239</v>
      </c>
      <c r="N498" t="s">
        <v>17834</v>
      </c>
      <c r="O498" t="s">
        <v>18452</v>
      </c>
      <c r="P498" t="s">
        <v>17699</v>
      </c>
      <c r="Q498" t="s">
        <v>17700</v>
      </c>
      <c r="R498" t="s">
        <v>572</v>
      </c>
      <c r="S498" t="s">
        <v>20240</v>
      </c>
      <c r="T498" t="s">
        <v>19753</v>
      </c>
      <c r="U498" t="s">
        <v>18452</v>
      </c>
      <c r="V498" t="s">
        <v>17699</v>
      </c>
      <c r="W498" t="s">
        <v>586</v>
      </c>
      <c r="X498" t="s">
        <v>574</v>
      </c>
      <c r="Y498">
        <v>0</v>
      </c>
      <c r="Z498">
        <v>0</v>
      </c>
    </row>
    <row r="499" spans="2:26" x14ac:dyDescent="0.3">
      <c r="B499" t="s">
        <v>2831</v>
      </c>
      <c r="C499" t="s">
        <v>2831</v>
      </c>
      <c r="D499" t="s">
        <v>7383</v>
      </c>
      <c r="E499" t="s">
        <v>249</v>
      </c>
      <c r="F499">
        <v>2020</v>
      </c>
      <c r="G499" t="s">
        <v>2395</v>
      </c>
      <c r="H499" t="s">
        <v>20241</v>
      </c>
      <c r="I499" s="80">
        <v>44985</v>
      </c>
      <c r="J499" t="s">
        <v>571</v>
      </c>
      <c r="K499" t="s">
        <v>20242</v>
      </c>
      <c r="L499" s="81" t="s">
        <v>17951</v>
      </c>
      <c r="M499" t="s">
        <v>20243</v>
      </c>
      <c r="N499" t="s">
        <v>17782</v>
      </c>
      <c r="O499" t="s">
        <v>17750</v>
      </c>
      <c r="P499" t="s">
        <v>17753</v>
      </c>
      <c r="Q499" t="s">
        <v>17700</v>
      </c>
      <c r="R499" t="s">
        <v>572</v>
      </c>
      <c r="T499" t="s">
        <v>17752</v>
      </c>
      <c r="U499" t="s">
        <v>17750</v>
      </c>
      <c r="V499" t="s">
        <v>17753</v>
      </c>
      <c r="W499" t="s">
        <v>586</v>
      </c>
      <c r="X499" t="s">
        <v>573</v>
      </c>
      <c r="Y499">
        <v>0</v>
      </c>
      <c r="Z499">
        <v>0</v>
      </c>
    </row>
    <row r="500" spans="2:26" x14ac:dyDescent="0.3">
      <c r="B500" t="s">
        <v>2831</v>
      </c>
      <c r="C500" t="s">
        <v>2831</v>
      </c>
      <c r="D500" t="s">
        <v>7266</v>
      </c>
      <c r="E500" t="s">
        <v>238</v>
      </c>
      <c r="F500">
        <v>2022</v>
      </c>
      <c r="G500" t="s">
        <v>2399</v>
      </c>
      <c r="H500" t="s">
        <v>20244</v>
      </c>
      <c r="I500" s="80">
        <v>44977</v>
      </c>
      <c r="J500" t="s">
        <v>571</v>
      </c>
      <c r="K500" t="s">
        <v>20245</v>
      </c>
      <c r="L500" s="81" t="s">
        <v>17810</v>
      </c>
      <c r="M500" t="s">
        <v>20246</v>
      </c>
      <c r="N500" t="s">
        <v>17788</v>
      </c>
      <c r="O500" t="s">
        <v>17818</v>
      </c>
      <c r="P500" t="s">
        <v>17710</v>
      </c>
      <c r="Q500" t="s">
        <v>17700</v>
      </c>
      <c r="R500" t="s">
        <v>572</v>
      </c>
      <c r="S500" t="s">
        <v>20247</v>
      </c>
      <c r="T500" t="s">
        <v>17819</v>
      </c>
      <c r="U500" t="s">
        <v>17818</v>
      </c>
      <c r="V500" t="s">
        <v>17710</v>
      </c>
      <c r="W500" t="s">
        <v>586</v>
      </c>
      <c r="X500" t="s">
        <v>574</v>
      </c>
      <c r="Y500">
        <v>0</v>
      </c>
      <c r="Z500">
        <v>0</v>
      </c>
    </row>
    <row r="501" spans="2:26" x14ac:dyDescent="0.3">
      <c r="B501" t="s">
        <v>2831</v>
      </c>
      <c r="C501" t="s">
        <v>2831</v>
      </c>
      <c r="D501" t="s">
        <v>9696</v>
      </c>
      <c r="E501" t="s">
        <v>238</v>
      </c>
      <c r="F501">
        <v>2021</v>
      </c>
      <c r="G501" t="s">
        <v>2413</v>
      </c>
      <c r="H501" t="s">
        <v>20248</v>
      </c>
      <c r="I501" s="80">
        <v>44968</v>
      </c>
      <c r="J501" t="s">
        <v>571</v>
      </c>
      <c r="K501" t="s">
        <v>20249</v>
      </c>
      <c r="L501" s="81" t="s">
        <v>17951</v>
      </c>
      <c r="M501" t="s">
        <v>20250</v>
      </c>
      <c r="N501" t="s">
        <v>19449</v>
      </c>
      <c r="O501" t="s">
        <v>17776</v>
      </c>
      <c r="P501" t="s">
        <v>17777</v>
      </c>
      <c r="Q501" t="s">
        <v>17700</v>
      </c>
      <c r="R501" t="s">
        <v>572</v>
      </c>
      <c r="S501" t="s">
        <v>20251</v>
      </c>
      <c r="T501" t="s">
        <v>19451</v>
      </c>
      <c r="U501" t="s">
        <v>17776</v>
      </c>
      <c r="V501" t="s">
        <v>17777</v>
      </c>
      <c r="W501" t="s">
        <v>586</v>
      </c>
      <c r="X501" t="s">
        <v>574</v>
      </c>
      <c r="Y501">
        <v>0</v>
      </c>
      <c r="Z501">
        <v>0</v>
      </c>
    </row>
    <row r="502" spans="2:26" x14ac:dyDescent="0.3">
      <c r="B502" t="s">
        <v>2831</v>
      </c>
      <c r="C502" t="s">
        <v>2831</v>
      </c>
      <c r="D502" t="s">
        <v>9484</v>
      </c>
      <c r="E502" t="s">
        <v>238</v>
      </c>
      <c r="F502">
        <v>2022</v>
      </c>
      <c r="G502" t="s">
        <v>2414</v>
      </c>
      <c r="H502" t="s">
        <v>20252</v>
      </c>
      <c r="I502" s="80">
        <v>44978</v>
      </c>
      <c r="J502" t="s">
        <v>571</v>
      </c>
      <c r="K502" t="s">
        <v>20253</v>
      </c>
      <c r="L502" s="81" t="s">
        <v>17951</v>
      </c>
      <c r="M502" t="s">
        <v>18802</v>
      </c>
      <c r="N502" t="s">
        <v>18803</v>
      </c>
      <c r="O502" t="s">
        <v>18117</v>
      </c>
      <c r="P502" t="s">
        <v>17699</v>
      </c>
      <c r="Q502" t="s">
        <v>17700</v>
      </c>
      <c r="R502" t="s">
        <v>572</v>
      </c>
      <c r="U502" t="s">
        <v>18117</v>
      </c>
      <c r="V502" t="s">
        <v>17699</v>
      </c>
      <c r="W502" t="s">
        <v>586</v>
      </c>
      <c r="X502" t="s">
        <v>573</v>
      </c>
      <c r="Y502">
        <v>0</v>
      </c>
      <c r="Z502">
        <v>0</v>
      </c>
    </row>
    <row r="503" spans="2:26" x14ac:dyDescent="0.3">
      <c r="B503" t="s">
        <v>2831</v>
      </c>
      <c r="C503" t="s">
        <v>2831</v>
      </c>
      <c r="D503" t="s">
        <v>7221</v>
      </c>
      <c r="E503" t="s">
        <v>238</v>
      </c>
      <c r="F503">
        <v>2019</v>
      </c>
      <c r="G503" t="s">
        <v>2127</v>
      </c>
      <c r="H503" t="s">
        <v>20254</v>
      </c>
      <c r="I503" s="80">
        <v>44977</v>
      </c>
      <c r="J503" t="s">
        <v>571</v>
      </c>
      <c r="K503" t="s">
        <v>20255</v>
      </c>
      <c r="L503" s="81" t="s">
        <v>18153</v>
      </c>
      <c r="M503" t="s">
        <v>20256</v>
      </c>
      <c r="N503" t="s">
        <v>20257</v>
      </c>
      <c r="O503" t="s">
        <v>17776</v>
      </c>
      <c r="P503" t="s">
        <v>17777</v>
      </c>
      <c r="Q503" t="s">
        <v>17700</v>
      </c>
      <c r="R503" t="s">
        <v>572</v>
      </c>
      <c r="T503" t="s">
        <v>20258</v>
      </c>
      <c r="U503" t="s">
        <v>17776</v>
      </c>
      <c r="V503" t="s">
        <v>17777</v>
      </c>
      <c r="W503" t="s">
        <v>586</v>
      </c>
      <c r="X503" t="s">
        <v>573</v>
      </c>
      <c r="Y503">
        <v>0</v>
      </c>
      <c r="Z503">
        <v>0</v>
      </c>
    </row>
    <row r="504" spans="2:26" x14ac:dyDescent="0.3">
      <c r="B504" t="s">
        <v>2831</v>
      </c>
      <c r="C504" t="s">
        <v>2831</v>
      </c>
      <c r="D504" t="s">
        <v>6957</v>
      </c>
      <c r="E504" t="s">
        <v>238</v>
      </c>
      <c r="F504">
        <v>2022</v>
      </c>
      <c r="G504" t="s">
        <v>2395</v>
      </c>
      <c r="H504" t="s">
        <v>20259</v>
      </c>
      <c r="I504" s="80">
        <v>44978</v>
      </c>
      <c r="J504" t="s">
        <v>571</v>
      </c>
      <c r="K504" t="s">
        <v>20260</v>
      </c>
      <c r="L504" s="81" t="s">
        <v>17822</v>
      </c>
      <c r="M504" t="s">
        <v>20261</v>
      </c>
      <c r="N504" t="s">
        <v>17788</v>
      </c>
      <c r="O504" t="s">
        <v>2799</v>
      </c>
      <c r="P504" t="s">
        <v>17699</v>
      </c>
      <c r="Q504" t="s">
        <v>17700</v>
      </c>
      <c r="R504" t="s">
        <v>572</v>
      </c>
      <c r="T504" t="s">
        <v>18305</v>
      </c>
      <c r="U504" t="s">
        <v>2799</v>
      </c>
      <c r="V504" t="s">
        <v>17699</v>
      </c>
      <c r="W504" t="s">
        <v>586</v>
      </c>
      <c r="X504" t="s">
        <v>573</v>
      </c>
      <c r="Y504">
        <v>0</v>
      </c>
      <c r="Z504">
        <v>0</v>
      </c>
    </row>
    <row r="505" spans="2:26" x14ac:dyDescent="0.3">
      <c r="B505" t="s">
        <v>2831</v>
      </c>
      <c r="C505" t="s">
        <v>2831</v>
      </c>
      <c r="D505" t="s">
        <v>10420</v>
      </c>
      <c r="E505" t="s">
        <v>238</v>
      </c>
      <c r="F505">
        <v>2020</v>
      </c>
      <c r="G505" t="s">
        <v>2412</v>
      </c>
      <c r="H505" t="s">
        <v>20262</v>
      </c>
      <c r="I505" s="80">
        <v>44980</v>
      </c>
      <c r="J505" t="s">
        <v>571</v>
      </c>
      <c r="K505" t="s">
        <v>20263</v>
      </c>
      <c r="L505" s="81" t="s">
        <v>17822</v>
      </c>
      <c r="M505" t="s">
        <v>20264</v>
      </c>
      <c r="N505" t="s">
        <v>17881</v>
      </c>
      <c r="O505" t="s">
        <v>18944</v>
      </c>
      <c r="P505" t="s">
        <v>17699</v>
      </c>
      <c r="Q505" t="s">
        <v>17700</v>
      </c>
      <c r="R505" t="s">
        <v>572</v>
      </c>
      <c r="S505" t="s">
        <v>20265</v>
      </c>
      <c r="T505" t="s">
        <v>17883</v>
      </c>
      <c r="U505" t="s">
        <v>18944</v>
      </c>
      <c r="V505" t="s">
        <v>17699</v>
      </c>
      <c r="W505" t="s">
        <v>586</v>
      </c>
      <c r="X505" t="s">
        <v>576</v>
      </c>
      <c r="Y505">
        <v>0</v>
      </c>
      <c r="Z505">
        <v>0</v>
      </c>
    </row>
    <row r="506" spans="2:26" x14ac:dyDescent="0.3">
      <c r="B506" t="s">
        <v>2831</v>
      </c>
      <c r="C506" t="s">
        <v>2831</v>
      </c>
      <c r="D506" t="s">
        <v>8315</v>
      </c>
      <c r="E506" t="s">
        <v>249</v>
      </c>
      <c r="F506">
        <v>2020</v>
      </c>
      <c r="G506" t="s">
        <v>2405</v>
      </c>
      <c r="H506" t="s">
        <v>20266</v>
      </c>
      <c r="I506" s="80">
        <v>44970</v>
      </c>
      <c r="J506" t="s">
        <v>571</v>
      </c>
      <c r="K506" t="s">
        <v>20267</v>
      </c>
      <c r="L506" s="81" t="s">
        <v>17951</v>
      </c>
      <c r="M506" t="s">
        <v>20268</v>
      </c>
      <c r="N506" t="s">
        <v>17788</v>
      </c>
      <c r="O506" t="s">
        <v>2799</v>
      </c>
      <c r="P506" t="s">
        <v>17699</v>
      </c>
      <c r="Q506" t="s">
        <v>17700</v>
      </c>
      <c r="R506" t="s">
        <v>572</v>
      </c>
      <c r="T506" t="s">
        <v>18305</v>
      </c>
      <c r="U506" t="s">
        <v>2799</v>
      </c>
      <c r="V506" t="s">
        <v>17699</v>
      </c>
      <c r="W506" t="s">
        <v>586</v>
      </c>
      <c r="X506" t="s">
        <v>573</v>
      </c>
      <c r="Y506">
        <v>0</v>
      </c>
      <c r="Z506">
        <v>0</v>
      </c>
    </row>
    <row r="507" spans="2:26" x14ac:dyDescent="0.3">
      <c r="B507" t="s">
        <v>2831</v>
      </c>
      <c r="C507" t="s">
        <v>2831</v>
      </c>
      <c r="D507" t="s">
        <v>9938</v>
      </c>
      <c r="E507" t="s">
        <v>249</v>
      </c>
      <c r="F507">
        <v>2019</v>
      </c>
      <c r="G507" t="s">
        <v>2405</v>
      </c>
      <c r="H507" t="s">
        <v>20269</v>
      </c>
      <c r="I507" s="80">
        <v>44984</v>
      </c>
      <c r="J507" t="s">
        <v>571</v>
      </c>
      <c r="K507" t="s">
        <v>20270</v>
      </c>
      <c r="L507" s="81" t="s">
        <v>19385</v>
      </c>
      <c r="M507" t="s">
        <v>18765</v>
      </c>
      <c r="N507" t="s">
        <v>18041</v>
      </c>
      <c r="O507" t="s">
        <v>17848</v>
      </c>
      <c r="P507" t="s">
        <v>17777</v>
      </c>
      <c r="Q507" t="s">
        <v>17700</v>
      </c>
      <c r="R507" t="s">
        <v>572</v>
      </c>
      <c r="U507" t="s">
        <v>17848</v>
      </c>
      <c r="V507" t="s">
        <v>17777</v>
      </c>
      <c r="W507" t="s">
        <v>586</v>
      </c>
      <c r="X507" t="s">
        <v>578</v>
      </c>
      <c r="Y507">
        <v>0</v>
      </c>
      <c r="Z507">
        <v>0</v>
      </c>
    </row>
    <row r="508" spans="2:26" x14ac:dyDescent="0.3">
      <c r="B508" t="s">
        <v>2831</v>
      </c>
      <c r="C508" t="s">
        <v>2831</v>
      </c>
      <c r="D508" t="s">
        <v>8612</v>
      </c>
      <c r="E508" t="s">
        <v>238</v>
      </c>
      <c r="F508">
        <v>2023</v>
      </c>
      <c r="G508" t="s">
        <v>2399</v>
      </c>
      <c r="H508" t="s">
        <v>20271</v>
      </c>
      <c r="I508" s="80">
        <v>44980</v>
      </c>
      <c r="J508" t="s">
        <v>571</v>
      </c>
      <c r="K508" t="s">
        <v>20272</v>
      </c>
      <c r="L508" s="81" t="s">
        <v>19778</v>
      </c>
      <c r="M508" t="s">
        <v>20273</v>
      </c>
      <c r="N508" t="s">
        <v>20274</v>
      </c>
      <c r="O508" t="s">
        <v>20275</v>
      </c>
      <c r="P508" t="s">
        <v>18143</v>
      </c>
      <c r="Q508" t="s">
        <v>17700</v>
      </c>
      <c r="R508" t="s">
        <v>572</v>
      </c>
      <c r="S508" t="s">
        <v>20276</v>
      </c>
      <c r="T508" t="s">
        <v>20277</v>
      </c>
      <c r="U508" t="s">
        <v>20275</v>
      </c>
      <c r="V508" t="s">
        <v>18143</v>
      </c>
      <c r="W508" t="s">
        <v>586</v>
      </c>
      <c r="X508" t="s">
        <v>576</v>
      </c>
      <c r="Y508">
        <v>0</v>
      </c>
      <c r="Z508">
        <v>0</v>
      </c>
    </row>
    <row r="509" spans="2:26" x14ac:dyDescent="0.3">
      <c r="B509" t="s">
        <v>2831</v>
      </c>
      <c r="C509" t="s">
        <v>2831</v>
      </c>
      <c r="D509" t="s">
        <v>10565</v>
      </c>
      <c r="E509" t="s">
        <v>238</v>
      </c>
      <c r="F509">
        <v>2017</v>
      </c>
      <c r="G509" t="s">
        <v>2418</v>
      </c>
      <c r="H509" t="s">
        <v>20278</v>
      </c>
      <c r="I509" s="80">
        <v>44982</v>
      </c>
      <c r="J509" t="s">
        <v>571</v>
      </c>
      <c r="K509" t="s">
        <v>20279</v>
      </c>
      <c r="L509" s="81" t="s">
        <v>20280</v>
      </c>
      <c r="M509" t="s">
        <v>20281</v>
      </c>
      <c r="N509" t="s">
        <v>18531</v>
      </c>
      <c r="O509" t="s">
        <v>17983</v>
      </c>
      <c r="P509" t="s">
        <v>17699</v>
      </c>
      <c r="Q509" t="s">
        <v>17700</v>
      </c>
      <c r="R509" t="s">
        <v>572</v>
      </c>
      <c r="S509" t="s">
        <v>20282</v>
      </c>
      <c r="T509" t="s">
        <v>18939</v>
      </c>
      <c r="U509" t="s">
        <v>17983</v>
      </c>
      <c r="V509" t="s">
        <v>17699</v>
      </c>
      <c r="W509" t="s">
        <v>586</v>
      </c>
      <c r="X509" t="s">
        <v>574</v>
      </c>
      <c r="Y509">
        <v>0</v>
      </c>
      <c r="Z509">
        <v>0</v>
      </c>
    </row>
    <row r="510" spans="2:26" x14ac:dyDescent="0.3">
      <c r="B510" t="s">
        <v>2831</v>
      </c>
      <c r="C510" t="s">
        <v>2831</v>
      </c>
      <c r="D510" t="s">
        <v>8061</v>
      </c>
      <c r="E510" t="s">
        <v>249</v>
      </c>
      <c r="F510">
        <v>2021</v>
      </c>
      <c r="G510" t="s">
        <v>2395</v>
      </c>
      <c r="H510" t="s">
        <v>20283</v>
      </c>
      <c r="I510" s="80">
        <v>44968</v>
      </c>
      <c r="J510" t="s">
        <v>571</v>
      </c>
      <c r="K510" t="s">
        <v>20284</v>
      </c>
      <c r="L510" s="81" t="s">
        <v>17822</v>
      </c>
      <c r="M510" t="s">
        <v>20285</v>
      </c>
      <c r="N510" t="s">
        <v>20286</v>
      </c>
      <c r="O510" t="s">
        <v>18294</v>
      </c>
      <c r="P510" t="s">
        <v>17699</v>
      </c>
      <c r="Q510" t="s">
        <v>17700</v>
      </c>
      <c r="R510" t="s">
        <v>572</v>
      </c>
      <c r="U510" t="s">
        <v>18294</v>
      </c>
      <c r="V510" t="s">
        <v>17699</v>
      </c>
      <c r="W510" t="s">
        <v>586</v>
      </c>
      <c r="X510" t="s">
        <v>578</v>
      </c>
      <c r="Y510">
        <v>0</v>
      </c>
      <c r="Z510">
        <v>0</v>
      </c>
    </row>
    <row r="511" spans="2:26" x14ac:dyDescent="0.3">
      <c r="B511" t="s">
        <v>2831</v>
      </c>
      <c r="C511" t="s">
        <v>2831</v>
      </c>
      <c r="D511" t="s">
        <v>5977</v>
      </c>
      <c r="E511" t="s">
        <v>249</v>
      </c>
      <c r="F511">
        <v>2019</v>
      </c>
      <c r="G511" t="s">
        <v>2401</v>
      </c>
      <c r="H511" t="s">
        <v>20287</v>
      </c>
      <c r="I511" s="80">
        <v>44959</v>
      </c>
      <c r="J511" t="s">
        <v>571</v>
      </c>
      <c r="K511" t="s">
        <v>20288</v>
      </c>
      <c r="L511" s="81" t="s">
        <v>20289</v>
      </c>
      <c r="M511" t="s">
        <v>20290</v>
      </c>
      <c r="N511" t="s">
        <v>20291</v>
      </c>
      <c r="O511" t="s">
        <v>20292</v>
      </c>
      <c r="P511" t="s">
        <v>20291</v>
      </c>
      <c r="Q511" t="s">
        <v>19719</v>
      </c>
      <c r="R511" t="s">
        <v>572</v>
      </c>
      <c r="S511" t="s">
        <v>20293</v>
      </c>
      <c r="U511" t="s">
        <v>20292</v>
      </c>
      <c r="V511" t="s">
        <v>20291</v>
      </c>
      <c r="W511" t="s">
        <v>583</v>
      </c>
      <c r="X511" t="s">
        <v>576</v>
      </c>
      <c r="Y511">
        <v>0</v>
      </c>
      <c r="Z511">
        <v>0</v>
      </c>
    </row>
    <row r="512" spans="2:26" x14ac:dyDescent="0.3">
      <c r="B512" t="s">
        <v>2831</v>
      </c>
      <c r="C512" t="s">
        <v>2831</v>
      </c>
      <c r="D512" t="s">
        <v>10624</v>
      </c>
      <c r="E512" t="s">
        <v>238</v>
      </c>
      <c r="F512">
        <v>2019</v>
      </c>
      <c r="G512" t="s">
        <v>2402</v>
      </c>
      <c r="H512" t="s">
        <v>20294</v>
      </c>
      <c r="I512" s="80">
        <v>44961</v>
      </c>
      <c r="J512" t="s">
        <v>571</v>
      </c>
      <c r="K512" t="s">
        <v>20295</v>
      </c>
      <c r="L512" s="81" t="s">
        <v>17822</v>
      </c>
      <c r="M512" t="s">
        <v>20296</v>
      </c>
      <c r="N512" t="s">
        <v>20297</v>
      </c>
      <c r="O512" t="s">
        <v>20298</v>
      </c>
      <c r="P512" t="s">
        <v>20297</v>
      </c>
      <c r="Q512" t="s">
        <v>17700</v>
      </c>
      <c r="R512" t="s">
        <v>572</v>
      </c>
      <c r="S512" t="s">
        <v>20299</v>
      </c>
      <c r="T512" t="s">
        <v>20300</v>
      </c>
      <c r="U512" t="s">
        <v>20298</v>
      </c>
      <c r="V512" t="s">
        <v>17777</v>
      </c>
      <c r="W512" t="s">
        <v>586</v>
      </c>
      <c r="X512" t="s">
        <v>574</v>
      </c>
      <c r="Y512">
        <v>0</v>
      </c>
      <c r="Z512">
        <v>0</v>
      </c>
    </row>
    <row r="513" spans="2:26" x14ac:dyDescent="0.3">
      <c r="B513" t="s">
        <v>2831</v>
      </c>
      <c r="C513" t="s">
        <v>2831</v>
      </c>
      <c r="D513" t="s">
        <v>9700</v>
      </c>
      <c r="E513" t="s">
        <v>238</v>
      </c>
      <c r="F513">
        <v>2019</v>
      </c>
      <c r="G513" t="s">
        <v>2413</v>
      </c>
      <c r="H513" t="s">
        <v>20301</v>
      </c>
      <c r="I513" s="80">
        <v>44975</v>
      </c>
      <c r="J513" t="s">
        <v>571</v>
      </c>
      <c r="K513" t="s">
        <v>20302</v>
      </c>
      <c r="L513" s="81" t="s">
        <v>17822</v>
      </c>
      <c r="M513" t="s">
        <v>20303</v>
      </c>
      <c r="N513" t="s">
        <v>20304</v>
      </c>
      <c r="O513" t="s">
        <v>20305</v>
      </c>
      <c r="P513" t="s">
        <v>17874</v>
      </c>
      <c r="Q513" t="s">
        <v>17700</v>
      </c>
      <c r="R513" t="s">
        <v>572</v>
      </c>
      <c r="S513" t="s">
        <v>20306</v>
      </c>
      <c r="U513" t="s">
        <v>20305</v>
      </c>
      <c r="V513" t="s">
        <v>17874</v>
      </c>
      <c r="W513" t="s">
        <v>586</v>
      </c>
      <c r="X513" t="s">
        <v>574</v>
      </c>
      <c r="Y513">
        <v>0</v>
      </c>
      <c r="Z513">
        <v>0</v>
      </c>
    </row>
    <row r="514" spans="2:26" x14ac:dyDescent="0.3">
      <c r="B514" t="s">
        <v>2831</v>
      </c>
      <c r="C514" t="s">
        <v>2831</v>
      </c>
      <c r="D514" t="s">
        <v>8319</v>
      </c>
      <c r="E514" t="s">
        <v>238</v>
      </c>
      <c r="F514">
        <v>2021</v>
      </c>
      <c r="G514" t="s">
        <v>2419</v>
      </c>
      <c r="H514" t="s">
        <v>20307</v>
      </c>
      <c r="I514" s="80">
        <v>44970</v>
      </c>
      <c r="J514" t="s">
        <v>571</v>
      </c>
      <c r="K514" t="s">
        <v>20308</v>
      </c>
      <c r="L514" s="81" t="s">
        <v>18070</v>
      </c>
      <c r="M514" t="s">
        <v>18444</v>
      </c>
      <c r="N514" t="s">
        <v>18445</v>
      </c>
      <c r="O514" t="s">
        <v>17733</v>
      </c>
      <c r="P514" t="s">
        <v>17699</v>
      </c>
      <c r="Q514" t="s">
        <v>17700</v>
      </c>
      <c r="R514" t="s">
        <v>572</v>
      </c>
      <c r="S514" t="s">
        <v>18446</v>
      </c>
      <c r="T514" t="s">
        <v>18447</v>
      </c>
      <c r="U514" t="s">
        <v>17733</v>
      </c>
      <c r="V514" t="s">
        <v>17699</v>
      </c>
      <c r="W514" t="s">
        <v>586</v>
      </c>
      <c r="X514" t="s">
        <v>574</v>
      </c>
      <c r="Y514">
        <v>0</v>
      </c>
      <c r="Z514">
        <v>0</v>
      </c>
    </row>
    <row r="515" spans="2:26" x14ac:dyDescent="0.3">
      <c r="B515" t="s">
        <v>2831</v>
      </c>
      <c r="C515" t="s">
        <v>2831</v>
      </c>
      <c r="D515" t="s">
        <v>7318</v>
      </c>
      <c r="E515" t="s">
        <v>238</v>
      </c>
      <c r="F515">
        <v>2017</v>
      </c>
      <c r="G515" t="s">
        <v>2418</v>
      </c>
      <c r="H515" t="s">
        <v>20309</v>
      </c>
      <c r="I515" s="80">
        <v>44966</v>
      </c>
      <c r="J515" t="s">
        <v>571</v>
      </c>
      <c r="K515" t="s">
        <v>20310</v>
      </c>
      <c r="L515" s="81" t="s">
        <v>17951</v>
      </c>
      <c r="M515" t="s">
        <v>20311</v>
      </c>
      <c r="N515" t="s">
        <v>17788</v>
      </c>
      <c r="O515" t="s">
        <v>18322</v>
      </c>
      <c r="P515" t="s">
        <v>17788</v>
      </c>
      <c r="Q515" t="s">
        <v>17700</v>
      </c>
      <c r="R515" t="s">
        <v>572</v>
      </c>
      <c r="U515" t="s">
        <v>18322</v>
      </c>
      <c r="V515" t="s">
        <v>17788</v>
      </c>
      <c r="W515" t="s">
        <v>17899</v>
      </c>
      <c r="X515" t="s">
        <v>573</v>
      </c>
      <c r="Y515">
        <v>0</v>
      </c>
      <c r="Z515">
        <v>0</v>
      </c>
    </row>
    <row r="516" spans="2:26" x14ac:dyDescent="0.3">
      <c r="B516" t="s">
        <v>2831</v>
      </c>
      <c r="C516" t="s">
        <v>2831</v>
      </c>
      <c r="D516" t="s">
        <v>9442</v>
      </c>
      <c r="E516" t="s">
        <v>238</v>
      </c>
      <c r="F516">
        <v>2020</v>
      </c>
      <c r="G516" t="s">
        <v>2412</v>
      </c>
      <c r="H516" t="s">
        <v>20312</v>
      </c>
      <c r="I516" s="80">
        <v>44965</v>
      </c>
      <c r="J516" t="s">
        <v>571</v>
      </c>
      <c r="K516" t="s">
        <v>20313</v>
      </c>
      <c r="L516" s="81" t="s">
        <v>20314</v>
      </c>
      <c r="M516" t="s">
        <v>20131</v>
      </c>
      <c r="N516" t="s">
        <v>18336</v>
      </c>
      <c r="O516" t="s">
        <v>18337</v>
      </c>
      <c r="P516" t="s">
        <v>17699</v>
      </c>
      <c r="Q516" t="s">
        <v>17700</v>
      </c>
      <c r="R516" t="s">
        <v>572</v>
      </c>
      <c r="S516" t="s">
        <v>20132</v>
      </c>
      <c r="T516" t="s">
        <v>18339</v>
      </c>
      <c r="U516" t="s">
        <v>18337</v>
      </c>
      <c r="V516" t="s">
        <v>17699</v>
      </c>
      <c r="W516" t="s">
        <v>586</v>
      </c>
      <c r="X516" t="s">
        <v>574</v>
      </c>
      <c r="Y516">
        <v>0</v>
      </c>
      <c r="Z516">
        <v>0</v>
      </c>
    </row>
    <row r="517" spans="2:26" x14ac:dyDescent="0.3">
      <c r="B517" t="s">
        <v>2831</v>
      </c>
      <c r="C517" t="s">
        <v>2831</v>
      </c>
      <c r="D517" t="s">
        <v>9907</v>
      </c>
      <c r="E517" t="s">
        <v>238</v>
      </c>
      <c r="F517">
        <v>2017</v>
      </c>
      <c r="G517" t="s">
        <v>2417</v>
      </c>
      <c r="H517" t="s">
        <v>20315</v>
      </c>
      <c r="I517" s="80">
        <v>44979</v>
      </c>
      <c r="J517" t="s">
        <v>571</v>
      </c>
      <c r="K517" t="s">
        <v>20316</v>
      </c>
      <c r="L517" s="81" t="s">
        <v>17822</v>
      </c>
      <c r="M517" t="s">
        <v>20317</v>
      </c>
      <c r="N517" t="s">
        <v>20318</v>
      </c>
      <c r="O517" t="s">
        <v>19294</v>
      </c>
      <c r="P517" t="s">
        <v>17777</v>
      </c>
      <c r="Q517" t="s">
        <v>17700</v>
      </c>
      <c r="R517" t="s">
        <v>572</v>
      </c>
      <c r="T517" t="s">
        <v>20319</v>
      </c>
      <c r="U517" t="s">
        <v>19294</v>
      </c>
      <c r="V517" t="s">
        <v>17699</v>
      </c>
      <c r="W517" t="s">
        <v>586</v>
      </c>
      <c r="X517" t="s">
        <v>578</v>
      </c>
      <c r="Y517">
        <v>0</v>
      </c>
      <c r="Z517">
        <v>0</v>
      </c>
    </row>
    <row r="518" spans="2:26" x14ac:dyDescent="0.3">
      <c r="B518" t="s">
        <v>2831</v>
      </c>
      <c r="C518" t="s">
        <v>2831</v>
      </c>
      <c r="D518" t="s">
        <v>8112</v>
      </c>
      <c r="E518" t="s">
        <v>249</v>
      </c>
      <c r="F518">
        <v>2022</v>
      </c>
      <c r="G518" t="s">
        <v>2420</v>
      </c>
      <c r="H518" t="s">
        <v>20320</v>
      </c>
      <c r="I518" s="80">
        <v>44973</v>
      </c>
      <c r="J518" t="s">
        <v>571</v>
      </c>
      <c r="K518" t="s">
        <v>20321</v>
      </c>
      <c r="L518" s="81" t="s">
        <v>17810</v>
      </c>
      <c r="M518" t="s">
        <v>20322</v>
      </c>
      <c r="N518" t="s">
        <v>17788</v>
      </c>
      <c r="O518" t="s">
        <v>17818</v>
      </c>
      <c r="P518" t="s">
        <v>17710</v>
      </c>
      <c r="Q518" t="s">
        <v>17700</v>
      </c>
      <c r="R518" t="s">
        <v>572</v>
      </c>
      <c r="T518" t="s">
        <v>17819</v>
      </c>
      <c r="U518" t="s">
        <v>17818</v>
      </c>
      <c r="V518" t="s">
        <v>17710</v>
      </c>
      <c r="W518" t="s">
        <v>586</v>
      </c>
      <c r="X518" t="s">
        <v>573</v>
      </c>
      <c r="Y518">
        <v>0</v>
      </c>
      <c r="Z518">
        <v>0</v>
      </c>
    </row>
    <row r="519" spans="2:26" x14ac:dyDescent="0.3">
      <c r="B519" t="s">
        <v>2831</v>
      </c>
      <c r="C519" t="s">
        <v>2831</v>
      </c>
      <c r="D519" t="s">
        <v>10244</v>
      </c>
      <c r="E519" t="s">
        <v>238</v>
      </c>
      <c r="F519">
        <v>2019</v>
      </c>
      <c r="G519" t="s">
        <v>2417</v>
      </c>
      <c r="H519" t="s">
        <v>20323</v>
      </c>
      <c r="I519" s="80">
        <v>44975</v>
      </c>
      <c r="J519" t="s">
        <v>571</v>
      </c>
      <c r="K519" t="s">
        <v>20324</v>
      </c>
      <c r="L519" s="81" t="s">
        <v>17822</v>
      </c>
      <c r="M519" t="s">
        <v>20325</v>
      </c>
      <c r="N519" t="s">
        <v>20326</v>
      </c>
      <c r="O519" t="s">
        <v>18452</v>
      </c>
      <c r="P519" t="s">
        <v>17699</v>
      </c>
      <c r="Q519" t="s">
        <v>17700</v>
      </c>
      <c r="R519" t="s">
        <v>572</v>
      </c>
      <c r="S519" t="s">
        <v>20327</v>
      </c>
      <c r="T519" t="s">
        <v>20328</v>
      </c>
      <c r="U519" t="s">
        <v>18452</v>
      </c>
      <c r="V519" t="s">
        <v>17699</v>
      </c>
      <c r="W519" t="s">
        <v>586</v>
      </c>
      <c r="X519" t="s">
        <v>574</v>
      </c>
      <c r="Y519">
        <v>0</v>
      </c>
      <c r="Z519">
        <v>0</v>
      </c>
    </row>
    <row r="520" spans="2:26" x14ac:dyDescent="0.3">
      <c r="B520" t="s">
        <v>2831</v>
      </c>
      <c r="C520" t="s">
        <v>2831</v>
      </c>
      <c r="D520" t="s">
        <v>9419</v>
      </c>
      <c r="E520" t="s">
        <v>238</v>
      </c>
      <c r="F520">
        <v>2021</v>
      </c>
      <c r="G520" t="s">
        <v>2397</v>
      </c>
      <c r="H520" t="s">
        <v>20329</v>
      </c>
      <c r="I520" s="80">
        <v>44974</v>
      </c>
      <c r="J520" t="s">
        <v>571</v>
      </c>
      <c r="K520" t="s">
        <v>20330</v>
      </c>
      <c r="L520" s="81" t="s">
        <v>17822</v>
      </c>
      <c r="M520" t="s">
        <v>20331</v>
      </c>
      <c r="N520" t="s">
        <v>20332</v>
      </c>
      <c r="O520" t="s">
        <v>18073</v>
      </c>
      <c r="P520" t="s">
        <v>17699</v>
      </c>
      <c r="Q520" t="s">
        <v>17700</v>
      </c>
      <c r="R520" t="s">
        <v>572</v>
      </c>
      <c r="S520" t="s">
        <v>20333</v>
      </c>
      <c r="T520" t="s">
        <v>20334</v>
      </c>
      <c r="U520" t="s">
        <v>18073</v>
      </c>
      <c r="V520" t="s">
        <v>17699</v>
      </c>
      <c r="W520" t="s">
        <v>586</v>
      </c>
      <c r="X520" t="s">
        <v>574</v>
      </c>
      <c r="Y520">
        <v>0</v>
      </c>
      <c r="Z520">
        <v>0</v>
      </c>
    </row>
    <row r="521" spans="2:26" x14ac:dyDescent="0.3">
      <c r="B521" t="s">
        <v>2831</v>
      </c>
      <c r="C521" t="s">
        <v>2831</v>
      </c>
      <c r="D521" t="s">
        <v>8031</v>
      </c>
      <c r="E521" t="s">
        <v>238</v>
      </c>
      <c r="F521">
        <v>2019</v>
      </c>
      <c r="G521" t="s">
        <v>2404</v>
      </c>
      <c r="H521" t="s">
        <v>20335</v>
      </c>
      <c r="I521" s="80">
        <v>44973</v>
      </c>
      <c r="J521" t="s">
        <v>571</v>
      </c>
      <c r="K521" t="s">
        <v>20336</v>
      </c>
      <c r="L521" s="81" t="s">
        <v>20337</v>
      </c>
      <c r="M521" t="s">
        <v>17781</v>
      </c>
      <c r="N521" t="s">
        <v>17782</v>
      </c>
      <c r="O521" t="s">
        <v>17776</v>
      </c>
      <c r="P521" t="s">
        <v>17777</v>
      </c>
      <c r="Q521" t="s">
        <v>17700</v>
      </c>
      <c r="R521" t="s">
        <v>572</v>
      </c>
      <c r="T521" t="s">
        <v>17783</v>
      </c>
      <c r="U521" t="s">
        <v>17776</v>
      </c>
      <c r="V521" t="s">
        <v>17777</v>
      </c>
      <c r="W521" t="s">
        <v>586</v>
      </c>
      <c r="X521" t="s">
        <v>573</v>
      </c>
      <c r="Y521">
        <v>0</v>
      </c>
      <c r="Z521">
        <v>0</v>
      </c>
    </row>
    <row r="522" spans="2:26" x14ac:dyDescent="0.3">
      <c r="B522" t="s">
        <v>2831</v>
      </c>
      <c r="C522" t="s">
        <v>2831</v>
      </c>
      <c r="D522" t="s">
        <v>6487</v>
      </c>
      <c r="E522" t="s">
        <v>238</v>
      </c>
      <c r="F522">
        <v>2019</v>
      </c>
      <c r="G522" t="s">
        <v>2417</v>
      </c>
      <c r="H522" t="s">
        <v>20338</v>
      </c>
      <c r="I522" s="80">
        <v>44959</v>
      </c>
      <c r="J522" t="s">
        <v>571</v>
      </c>
      <c r="K522" t="s">
        <v>20339</v>
      </c>
      <c r="L522" s="81" t="s">
        <v>2792</v>
      </c>
      <c r="M522" t="s">
        <v>18860</v>
      </c>
      <c r="N522" t="s">
        <v>18861</v>
      </c>
      <c r="O522" t="s">
        <v>18706</v>
      </c>
      <c r="P522" t="s">
        <v>18707</v>
      </c>
      <c r="Q522" t="s">
        <v>17927</v>
      </c>
      <c r="R522" t="s">
        <v>572</v>
      </c>
      <c r="S522" t="s">
        <v>18862</v>
      </c>
      <c r="T522" t="s">
        <v>18709</v>
      </c>
      <c r="U522" t="s">
        <v>18706</v>
      </c>
      <c r="V522" t="s">
        <v>18707</v>
      </c>
      <c r="W522" t="s">
        <v>17930</v>
      </c>
      <c r="X522" t="s">
        <v>574</v>
      </c>
      <c r="Y522">
        <v>0</v>
      </c>
      <c r="Z522">
        <v>0</v>
      </c>
    </row>
    <row r="523" spans="2:26" x14ac:dyDescent="0.3">
      <c r="B523" t="s">
        <v>2831</v>
      </c>
      <c r="C523" t="s">
        <v>2831</v>
      </c>
      <c r="D523" t="s">
        <v>10690</v>
      </c>
      <c r="E523" t="s">
        <v>238</v>
      </c>
      <c r="F523">
        <v>2020</v>
      </c>
      <c r="G523" t="s">
        <v>2411</v>
      </c>
      <c r="H523" t="s">
        <v>20340</v>
      </c>
      <c r="I523" s="80">
        <v>44966</v>
      </c>
      <c r="J523" t="s">
        <v>571</v>
      </c>
      <c r="K523" t="s">
        <v>20341</v>
      </c>
      <c r="L523" s="81" t="s">
        <v>20342</v>
      </c>
      <c r="M523" t="s">
        <v>20343</v>
      </c>
      <c r="N523" t="s">
        <v>20344</v>
      </c>
      <c r="O523" t="s">
        <v>19407</v>
      </c>
      <c r="P523" t="s">
        <v>18323</v>
      </c>
      <c r="Q523" t="s">
        <v>17700</v>
      </c>
      <c r="R523" t="s">
        <v>572</v>
      </c>
      <c r="T523" t="s">
        <v>20345</v>
      </c>
      <c r="U523" t="s">
        <v>19407</v>
      </c>
      <c r="V523" t="s">
        <v>17798</v>
      </c>
      <c r="W523" t="s">
        <v>586</v>
      </c>
      <c r="X523" t="s">
        <v>573</v>
      </c>
      <c r="Y523">
        <v>0</v>
      </c>
      <c r="Z523">
        <v>0</v>
      </c>
    </row>
    <row r="524" spans="2:26" x14ac:dyDescent="0.3">
      <c r="B524" t="s">
        <v>2831</v>
      </c>
      <c r="C524" t="s">
        <v>2831</v>
      </c>
      <c r="D524" t="s">
        <v>9787</v>
      </c>
      <c r="E524" t="s">
        <v>238</v>
      </c>
      <c r="F524">
        <v>2019</v>
      </c>
      <c r="G524" t="s">
        <v>2418</v>
      </c>
      <c r="H524" t="s">
        <v>20346</v>
      </c>
      <c r="I524" s="80">
        <v>44979</v>
      </c>
      <c r="J524" t="s">
        <v>571</v>
      </c>
      <c r="K524" t="s">
        <v>20347</v>
      </c>
      <c r="L524" s="81" t="s">
        <v>18215</v>
      </c>
      <c r="M524" t="s">
        <v>20348</v>
      </c>
      <c r="N524" t="s">
        <v>17788</v>
      </c>
      <c r="O524" t="s">
        <v>2799</v>
      </c>
      <c r="P524" t="s">
        <v>17699</v>
      </c>
      <c r="Q524" t="s">
        <v>17700</v>
      </c>
      <c r="R524" t="s">
        <v>572</v>
      </c>
      <c r="T524" t="s">
        <v>18305</v>
      </c>
      <c r="U524" t="s">
        <v>2799</v>
      </c>
      <c r="V524" t="s">
        <v>17699</v>
      </c>
      <c r="W524" t="s">
        <v>586</v>
      </c>
      <c r="X524" t="s">
        <v>573</v>
      </c>
      <c r="Y524">
        <v>0</v>
      </c>
      <c r="Z524">
        <v>0</v>
      </c>
    </row>
    <row r="525" spans="2:26" x14ac:dyDescent="0.3">
      <c r="B525" t="s">
        <v>2831</v>
      </c>
      <c r="C525" t="s">
        <v>2831</v>
      </c>
      <c r="D525" t="s">
        <v>10130</v>
      </c>
      <c r="E525" t="s">
        <v>249</v>
      </c>
      <c r="F525">
        <v>2012</v>
      </c>
      <c r="G525" t="s">
        <v>2401</v>
      </c>
      <c r="H525" t="s">
        <v>20349</v>
      </c>
      <c r="I525" s="80">
        <v>44967</v>
      </c>
      <c r="J525" t="s">
        <v>571</v>
      </c>
      <c r="K525" t="s">
        <v>20350</v>
      </c>
      <c r="L525" s="81" t="s">
        <v>17822</v>
      </c>
      <c r="M525" t="s">
        <v>20351</v>
      </c>
      <c r="N525" t="s">
        <v>20352</v>
      </c>
      <c r="O525" t="s">
        <v>20353</v>
      </c>
      <c r="P525" t="s">
        <v>20354</v>
      </c>
      <c r="Q525" t="s">
        <v>17700</v>
      </c>
      <c r="R525" t="s">
        <v>572</v>
      </c>
      <c r="X525" t="s">
        <v>575</v>
      </c>
      <c r="Y525">
        <v>0</v>
      </c>
      <c r="Z525">
        <v>0</v>
      </c>
    </row>
    <row r="526" spans="2:26" x14ac:dyDescent="0.3">
      <c r="B526" t="s">
        <v>2831</v>
      </c>
      <c r="C526" t="s">
        <v>2831</v>
      </c>
      <c r="D526" t="s">
        <v>6251</v>
      </c>
      <c r="E526" t="s">
        <v>238</v>
      </c>
      <c r="F526">
        <v>2017</v>
      </c>
      <c r="G526" t="s">
        <v>17908</v>
      </c>
      <c r="H526" t="s">
        <v>20355</v>
      </c>
      <c r="I526" s="80">
        <v>44977</v>
      </c>
      <c r="J526" t="s">
        <v>571</v>
      </c>
      <c r="K526" t="s">
        <v>20356</v>
      </c>
      <c r="L526" s="81" t="s">
        <v>20357</v>
      </c>
      <c r="M526" t="s">
        <v>18216</v>
      </c>
      <c r="N526" t="s">
        <v>17788</v>
      </c>
      <c r="O526" t="s">
        <v>17789</v>
      </c>
      <c r="P526" t="s">
        <v>17790</v>
      </c>
      <c r="Q526" t="s">
        <v>17700</v>
      </c>
      <c r="R526" t="s">
        <v>572</v>
      </c>
      <c r="S526" t="s">
        <v>18217</v>
      </c>
      <c r="T526" t="s">
        <v>17792</v>
      </c>
      <c r="U526" t="s">
        <v>17789</v>
      </c>
      <c r="V526" t="s">
        <v>17790</v>
      </c>
      <c r="W526" t="s">
        <v>586</v>
      </c>
      <c r="X526" t="s">
        <v>17703</v>
      </c>
      <c r="Y526">
        <v>0</v>
      </c>
      <c r="Z526">
        <v>0</v>
      </c>
    </row>
    <row r="527" spans="2:26" x14ac:dyDescent="0.3">
      <c r="B527" t="s">
        <v>2831</v>
      </c>
      <c r="C527" t="s">
        <v>2831</v>
      </c>
      <c r="D527" t="s">
        <v>7125</v>
      </c>
      <c r="E527" t="s">
        <v>238</v>
      </c>
      <c r="F527">
        <v>2017</v>
      </c>
      <c r="G527" t="s">
        <v>2395</v>
      </c>
      <c r="H527" t="s">
        <v>20358</v>
      </c>
      <c r="I527" s="80">
        <v>44984</v>
      </c>
      <c r="J527" t="s">
        <v>571</v>
      </c>
      <c r="K527" t="s">
        <v>20359</v>
      </c>
      <c r="L527" s="81" t="s">
        <v>20360</v>
      </c>
      <c r="M527" t="s">
        <v>19091</v>
      </c>
      <c r="N527" t="s">
        <v>19092</v>
      </c>
      <c r="O527" t="s">
        <v>19093</v>
      </c>
      <c r="P527" t="s">
        <v>19094</v>
      </c>
      <c r="Q527" t="s">
        <v>17700</v>
      </c>
      <c r="R527" t="s">
        <v>572</v>
      </c>
      <c r="T527" t="s">
        <v>19095</v>
      </c>
      <c r="U527" t="s">
        <v>19093</v>
      </c>
      <c r="V527" t="s">
        <v>18323</v>
      </c>
      <c r="W527" t="s">
        <v>586</v>
      </c>
      <c r="X527" t="s">
        <v>578</v>
      </c>
      <c r="Y527">
        <v>0</v>
      </c>
      <c r="Z527">
        <v>0</v>
      </c>
    </row>
    <row r="528" spans="2:26" x14ac:dyDescent="0.3">
      <c r="B528" t="s">
        <v>2831</v>
      </c>
      <c r="C528" t="s">
        <v>2831</v>
      </c>
      <c r="D528" t="s">
        <v>9458</v>
      </c>
      <c r="E528" t="s">
        <v>249</v>
      </c>
      <c r="F528">
        <v>2021</v>
      </c>
      <c r="G528" t="s">
        <v>2417</v>
      </c>
      <c r="H528" t="s">
        <v>20361</v>
      </c>
      <c r="I528" s="80">
        <v>44966</v>
      </c>
      <c r="J528" t="s">
        <v>571</v>
      </c>
      <c r="K528" t="s">
        <v>20362</v>
      </c>
      <c r="L528" s="81" t="s">
        <v>17951</v>
      </c>
      <c r="M528" t="s">
        <v>20363</v>
      </c>
      <c r="N528" t="s">
        <v>17788</v>
      </c>
      <c r="O528" t="s">
        <v>18561</v>
      </c>
      <c r="P528" t="s">
        <v>18731</v>
      </c>
      <c r="Q528" t="s">
        <v>17700</v>
      </c>
      <c r="R528" t="s">
        <v>572</v>
      </c>
      <c r="U528" t="s">
        <v>18561</v>
      </c>
      <c r="V528" t="s">
        <v>18564</v>
      </c>
      <c r="W528" t="s">
        <v>586</v>
      </c>
      <c r="X528" t="s">
        <v>573</v>
      </c>
      <c r="Y528">
        <v>0</v>
      </c>
      <c r="Z528">
        <v>0</v>
      </c>
    </row>
    <row r="529" spans="2:26" x14ac:dyDescent="0.3">
      <c r="B529" t="s">
        <v>2831</v>
      </c>
      <c r="C529" t="s">
        <v>2831</v>
      </c>
      <c r="D529" t="s">
        <v>8442</v>
      </c>
      <c r="E529" t="s">
        <v>238</v>
      </c>
      <c r="F529">
        <v>2021</v>
      </c>
      <c r="G529" t="s">
        <v>2412</v>
      </c>
      <c r="H529" t="s">
        <v>20364</v>
      </c>
      <c r="I529" s="80">
        <v>44981</v>
      </c>
      <c r="J529" t="s">
        <v>571</v>
      </c>
      <c r="K529" t="s">
        <v>20365</v>
      </c>
      <c r="L529" s="81" t="s">
        <v>18016</v>
      </c>
      <c r="M529" t="s">
        <v>20366</v>
      </c>
      <c r="N529" t="s">
        <v>20367</v>
      </c>
      <c r="O529" t="s">
        <v>18487</v>
      </c>
      <c r="P529" t="s">
        <v>18471</v>
      </c>
      <c r="Q529" t="s">
        <v>17700</v>
      </c>
      <c r="R529" t="s">
        <v>572</v>
      </c>
      <c r="U529" t="s">
        <v>18487</v>
      </c>
      <c r="V529" t="s">
        <v>18098</v>
      </c>
      <c r="W529" t="s">
        <v>586</v>
      </c>
      <c r="X529" t="s">
        <v>573</v>
      </c>
      <c r="Y529">
        <v>0</v>
      </c>
      <c r="Z529">
        <v>0</v>
      </c>
    </row>
    <row r="530" spans="2:26" x14ac:dyDescent="0.3">
      <c r="B530" t="s">
        <v>2831</v>
      </c>
      <c r="C530" t="s">
        <v>2831</v>
      </c>
      <c r="D530" t="s">
        <v>10148</v>
      </c>
      <c r="E530" t="s">
        <v>249</v>
      </c>
      <c r="F530">
        <v>2019</v>
      </c>
      <c r="G530" t="s">
        <v>17908</v>
      </c>
      <c r="H530" t="s">
        <v>20368</v>
      </c>
      <c r="I530" s="80">
        <v>44972</v>
      </c>
      <c r="J530" t="s">
        <v>571</v>
      </c>
      <c r="K530" t="s">
        <v>20369</v>
      </c>
      <c r="L530" s="81" t="s">
        <v>20370</v>
      </c>
      <c r="M530" t="s">
        <v>19469</v>
      </c>
      <c r="N530" t="s">
        <v>19470</v>
      </c>
      <c r="O530" t="s">
        <v>18616</v>
      </c>
      <c r="P530" t="s">
        <v>19471</v>
      </c>
      <c r="Q530" t="s">
        <v>17700</v>
      </c>
      <c r="R530" t="s">
        <v>572</v>
      </c>
      <c r="S530" t="s">
        <v>19472</v>
      </c>
      <c r="U530" t="s">
        <v>18616</v>
      </c>
      <c r="V530" t="s">
        <v>18617</v>
      </c>
      <c r="W530" t="s">
        <v>586</v>
      </c>
      <c r="X530" t="s">
        <v>574</v>
      </c>
      <c r="Y530">
        <v>0</v>
      </c>
      <c r="Z530">
        <v>0</v>
      </c>
    </row>
    <row r="531" spans="2:26" x14ac:dyDescent="0.3">
      <c r="B531" t="s">
        <v>2831</v>
      </c>
      <c r="C531" t="s">
        <v>2831</v>
      </c>
      <c r="D531" t="s">
        <v>7284</v>
      </c>
      <c r="E531" t="s">
        <v>238</v>
      </c>
      <c r="F531">
        <v>2019</v>
      </c>
      <c r="G531" t="s">
        <v>2409</v>
      </c>
      <c r="H531" t="s">
        <v>20371</v>
      </c>
      <c r="I531" s="80">
        <v>44975</v>
      </c>
      <c r="J531" t="s">
        <v>571</v>
      </c>
      <c r="K531" t="s">
        <v>20372</v>
      </c>
      <c r="L531" s="81" t="s">
        <v>20373</v>
      </c>
      <c r="M531" t="s">
        <v>20374</v>
      </c>
      <c r="N531" t="s">
        <v>20375</v>
      </c>
      <c r="O531" t="s">
        <v>20376</v>
      </c>
      <c r="P531" t="s">
        <v>17841</v>
      </c>
      <c r="Q531" t="s">
        <v>17700</v>
      </c>
      <c r="R531" t="s">
        <v>572</v>
      </c>
      <c r="T531" t="s">
        <v>20377</v>
      </c>
      <c r="U531" t="s">
        <v>20376</v>
      </c>
      <c r="V531" t="s">
        <v>17841</v>
      </c>
      <c r="W531" t="s">
        <v>586</v>
      </c>
      <c r="X531" t="s">
        <v>578</v>
      </c>
      <c r="Y531">
        <v>0</v>
      </c>
      <c r="Z531">
        <v>0</v>
      </c>
    </row>
    <row r="532" spans="2:26" x14ac:dyDescent="0.3">
      <c r="B532" t="s">
        <v>2831</v>
      </c>
      <c r="C532" t="s">
        <v>2831</v>
      </c>
      <c r="D532" t="s">
        <v>6653</v>
      </c>
      <c r="E532" t="s">
        <v>238</v>
      </c>
      <c r="F532">
        <v>2018</v>
      </c>
      <c r="G532" t="s">
        <v>2411</v>
      </c>
      <c r="H532" t="s">
        <v>20378</v>
      </c>
      <c r="I532" s="80">
        <v>44968</v>
      </c>
      <c r="J532" t="s">
        <v>571</v>
      </c>
      <c r="K532" t="s">
        <v>20379</v>
      </c>
      <c r="L532" s="81" t="s">
        <v>20380</v>
      </c>
      <c r="M532" t="s">
        <v>18475</v>
      </c>
      <c r="N532" t="s">
        <v>18476</v>
      </c>
      <c r="O532" t="s">
        <v>18477</v>
      </c>
      <c r="P532" t="s">
        <v>17699</v>
      </c>
      <c r="Q532" t="s">
        <v>17700</v>
      </c>
      <c r="R532" t="s">
        <v>572</v>
      </c>
      <c r="T532" t="s">
        <v>18478</v>
      </c>
      <c r="U532" t="s">
        <v>18477</v>
      </c>
      <c r="V532" t="s">
        <v>17699</v>
      </c>
      <c r="W532" t="s">
        <v>586</v>
      </c>
      <c r="X532" t="s">
        <v>573</v>
      </c>
      <c r="Y532">
        <v>0</v>
      </c>
      <c r="Z532">
        <v>0</v>
      </c>
    </row>
    <row r="533" spans="2:26" x14ac:dyDescent="0.3">
      <c r="B533" t="s">
        <v>2831</v>
      </c>
      <c r="C533" t="s">
        <v>2831</v>
      </c>
      <c r="D533" t="s">
        <v>6447</v>
      </c>
      <c r="E533" t="s">
        <v>249</v>
      </c>
      <c r="F533">
        <v>2020</v>
      </c>
      <c r="G533" t="s">
        <v>2401</v>
      </c>
      <c r="H533" t="s">
        <v>20381</v>
      </c>
      <c r="I533" s="80">
        <v>44966</v>
      </c>
      <c r="J533" t="s">
        <v>571</v>
      </c>
      <c r="K533" t="s">
        <v>20382</v>
      </c>
      <c r="L533" s="81" t="s">
        <v>18663</v>
      </c>
      <c r="M533" t="s">
        <v>19591</v>
      </c>
      <c r="N533" t="s">
        <v>17788</v>
      </c>
      <c r="O533" t="s">
        <v>19592</v>
      </c>
      <c r="P533" t="s">
        <v>19593</v>
      </c>
      <c r="Q533" t="s">
        <v>17700</v>
      </c>
      <c r="R533" t="s">
        <v>572</v>
      </c>
      <c r="T533" t="s">
        <v>19594</v>
      </c>
      <c r="U533" t="s">
        <v>19592</v>
      </c>
      <c r="V533" t="s">
        <v>19593</v>
      </c>
      <c r="W533" t="s">
        <v>17829</v>
      </c>
      <c r="X533" t="s">
        <v>573</v>
      </c>
      <c r="Y533">
        <v>0</v>
      </c>
      <c r="Z533">
        <v>0</v>
      </c>
    </row>
    <row r="534" spans="2:26" x14ac:dyDescent="0.3">
      <c r="B534" t="s">
        <v>2831</v>
      </c>
      <c r="C534" t="s">
        <v>2831</v>
      </c>
      <c r="D534" t="s">
        <v>8015</v>
      </c>
      <c r="E534" t="s">
        <v>249</v>
      </c>
      <c r="F534">
        <v>2015</v>
      </c>
      <c r="G534" t="s">
        <v>2401</v>
      </c>
      <c r="H534" t="s">
        <v>20383</v>
      </c>
      <c r="I534" s="80">
        <v>44973</v>
      </c>
      <c r="J534" t="s">
        <v>571</v>
      </c>
      <c r="K534" t="s">
        <v>20384</v>
      </c>
      <c r="L534" s="81" t="s">
        <v>20385</v>
      </c>
      <c r="M534" t="s">
        <v>20386</v>
      </c>
      <c r="N534" t="s">
        <v>20387</v>
      </c>
      <c r="O534" t="s">
        <v>19964</v>
      </c>
      <c r="P534" t="s">
        <v>19965</v>
      </c>
      <c r="Q534" t="s">
        <v>2415</v>
      </c>
      <c r="R534" t="s">
        <v>572</v>
      </c>
      <c r="S534" t="s">
        <v>20388</v>
      </c>
      <c r="T534" t="s">
        <v>20389</v>
      </c>
      <c r="U534" t="s">
        <v>19964</v>
      </c>
      <c r="V534" t="s">
        <v>19965</v>
      </c>
      <c r="W534" t="s">
        <v>2528</v>
      </c>
      <c r="X534" t="s">
        <v>574</v>
      </c>
      <c r="Y534">
        <v>0</v>
      </c>
      <c r="Z534">
        <v>0</v>
      </c>
    </row>
    <row r="535" spans="2:26" x14ac:dyDescent="0.3">
      <c r="B535" t="s">
        <v>2831</v>
      </c>
      <c r="C535" t="s">
        <v>2831</v>
      </c>
      <c r="D535" t="s">
        <v>10684</v>
      </c>
      <c r="E535" t="s">
        <v>249</v>
      </c>
      <c r="F535">
        <v>2016</v>
      </c>
      <c r="G535" t="s">
        <v>2405</v>
      </c>
      <c r="H535" t="s">
        <v>20390</v>
      </c>
      <c r="I535" s="80">
        <v>44985</v>
      </c>
      <c r="J535" t="s">
        <v>571</v>
      </c>
      <c r="K535" t="s">
        <v>20391</v>
      </c>
      <c r="L535" s="81" t="s">
        <v>20392</v>
      </c>
      <c r="M535" t="s">
        <v>20393</v>
      </c>
      <c r="N535" t="s">
        <v>20394</v>
      </c>
      <c r="O535" t="s">
        <v>20395</v>
      </c>
      <c r="P535" t="s">
        <v>2780</v>
      </c>
      <c r="Q535" t="s">
        <v>18083</v>
      </c>
      <c r="R535" t="s">
        <v>572</v>
      </c>
      <c r="S535" t="s">
        <v>20396</v>
      </c>
      <c r="T535" t="s">
        <v>20397</v>
      </c>
      <c r="U535" t="s">
        <v>20395</v>
      </c>
      <c r="V535" t="s">
        <v>2781</v>
      </c>
      <c r="W535" t="s">
        <v>2781</v>
      </c>
      <c r="X535" t="s">
        <v>574</v>
      </c>
      <c r="Y535">
        <v>0</v>
      </c>
      <c r="Z535">
        <v>0</v>
      </c>
    </row>
    <row r="536" spans="2:26" x14ac:dyDescent="0.3">
      <c r="B536" t="s">
        <v>2831</v>
      </c>
      <c r="C536" t="s">
        <v>2831</v>
      </c>
      <c r="D536" t="s">
        <v>10120</v>
      </c>
      <c r="E536" t="s">
        <v>249</v>
      </c>
      <c r="F536">
        <v>2014</v>
      </c>
      <c r="G536" t="s">
        <v>2395</v>
      </c>
      <c r="H536" t="s">
        <v>20398</v>
      </c>
      <c r="I536" s="80">
        <v>44982</v>
      </c>
      <c r="J536" t="s">
        <v>571</v>
      </c>
      <c r="K536" t="s">
        <v>17737</v>
      </c>
      <c r="L536" s="81" t="s">
        <v>20399</v>
      </c>
      <c r="M536" t="s">
        <v>17739</v>
      </c>
      <c r="N536" t="s">
        <v>17740</v>
      </c>
      <c r="O536" t="s">
        <v>17741</v>
      </c>
      <c r="P536" t="s">
        <v>17742</v>
      </c>
      <c r="Q536" t="s">
        <v>17700</v>
      </c>
      <c r="R536" t="s">
        <v>572</v>
      </c>
      <c r="S536" t="s">
        <v>17743</v>
      </c>
      <c r="T536" t="s">
        <v>17744</v>
      </c>
      <c r="U536" t="s">
        <v>17741</v>
      </c>
      <c r="V536" t="s">
        <v>17742</v>
      </c>
      <c r="W536" t="s">
        <v>586</v>
      </c>
      <c r="X536" t="s">
        <v>574</v>
      </c>
      <c r="Y536">
        <v>1</v>
      </c>
      <c r="Z536">
        <v>1363.76</v>
      </c>
    </row>
    <row r="537" spans="2:26" x14ac:dyDescent="0.3">
      <c r="B537" t="s">
        <v>2831</v>
      </c>
      <c r="C537" t="s">
        <v>2831</v>
      </c>
      <c r="D537" t="s">
        <v>7822</v>
      </c>
      <c r="E537" t="s">
        <v>238</v>
      </c>
      <c r="F537">
        <v>2022</v>
      </c>
      <c r="G537" t="s">
        <v>2410</v>
      </c>
      <c r="H537" t="s">
        <v>20400</v>
      </c>
      <c r="I537" s="80">
        <v>44975</v>
      </c>
      <c r="J537" t="s">
        <v>571</v>
      </c>
      <c r="K537" t="s">
        <v>20401</v>
      </c>
      <c r="L537" s="81" t="s">
        <v>20402</v>
      </c>
      <c r="M537" t="s">
        <v>19031</v>
      </c>
      <c r="N537" t="s">
        <v>19032</v>
      </c>
      <c r="O537" t="s">
        <v>19033</v>
      </c>
      <c r="P537" t="s">
        <v>17699</v>
      </c>
      <c r="Q537" t="s">
        <v>17700</v>
      </c>
      <c r="R537" t="s">
        <v>572</v>
      </c>
      <c r="S537" t="s">
        <v>19034</v>
      </c>
      <c r="T537" t="s">
        <v>19035</v>
      </c>
      <c r="U537" t="s">
        <v>19033</v>
      </c>
      <c r="V537" t="s">
        <v>17699</v>
      </c>
      <c r="W537" t="s">
        <v>586</v>
      </c>
      <c r="X537" t="s">
        <v>576</v>
      </c>
      <c r="Y537">
        <v>0</v>
      </c>
      <c r="Z537">
        <v>0</v>
      </c>
    </row>
    <row r="538" spans="2:26" x14ac:dyDescent="0.3">
      <c r="B538" t="s">
        <v>2831</v>
      </c>
      <c r="C538" t="s">
        <v>2831</v>
      </c>
      <c r="D538" t="s">
        <v>9504</v>
      </c>
      <c r="E538" t="s">
        <v>238</v>
      </c>
      <c r="F538">
        <v>2022</v>
      </c>
      <c r="G538" t="s">
        <v>2420</v>
      </c>
      <c r="H538" t="s">
        <v>20403</v>
      </c>
      <c r="I538" s="80">
        <v>44985</v>
      </c>
      <c r="J538" t="s">
        <v>571</v>
      </c>
      <c r="K538" t="s">
        <v>17746</v>
      </c>
      <c r="L538" s="81" t="s">
        <v>17822</v>
      </c>
      <c r="M538" t="s">
        <v>17748</v>
      </c>
      <c r="N538" t="s">
        <v>17749</v>
      </c>
      <c r="O538" t="s">
        <v>17750</v>
      </c>
      <c r="P538" t="s">
        <v>17749</v>
      </c>
      <c r="Q538" t="s">
        <v>17700</v>
      </c>
      <c r="R538" t="s">
        <v>572</v>
      </c>
      <c r="S538" t="s">
        <v>17751</v>
      </c>
      <c r="T538" t="s">
        <v>17752</v>
      </c>
      <c r="U538" t="s">
        <v>17750</v>
      </c>
      <c r="V538" t="s">
        <v>17753</v>
      </c>
      <c r="W538" t="s">
        <v>586</v>
      </c>
      <c r="X538" t="s">
        <v>574</v>
      </c>
      <c r="Y538">
        <v>0</v>
      </c>
      <c r="Z538">
        <v>0</v>
      </c>
    </row>
    <row r="539" spans="2:26" x14ac:dyDescent="0.3">
      <c r="B539" t="s">
        <v>2831</v>
      </c>
      <c r="C539" t="s">
        <v>2831</v>
      </c>
      <c r="D539" t="s">
        <v>3529</v>
      </c>
      <c r="E539" t="s">
        <v>238</v>
      </c>
      <c r="F539">
        <v>2019</v>
      </c>
      <c r="G539" t="s">
        <v>2400</v>
      </c>
      <c r="H539" t="s">
        <v>20404</v>
      </c>
      <c r="I539" s="80">
        <v>44982</v>
      </c>
      <c r="J539" t="s">
        <v>571</v>
      </c>
      <c r="K539" t="s">
        <v>20405</v>
      </c>
      <c r="L539" s="81" t="s">
        <v>20406</v>
      </c>
      <c r="M539" t="s">
        <v>20407</v>
      </c>
      <c r="N539" t="s">
        <v>20408</v>
      </c>
      <c r="O539" t="s">
        <v>17733</v>
      </c>
      <c r="P539" t="s">
        <v>17699</v>
      </c>
      <c r="Q539" t="s">
        <v>17700</v>
      </c>
      <c r="R539" t="s">
        <v>572</v>
      </c>
      <c r="U539" t="s">
        <v>17733</v>
      </c>
      <c r="V539" t="s">
        <v>17699</v>
      </c>
      <c r="W539" t="s">
        <v>586</v>
      </c>
      <c r="X539" t="s">
        <v>578</v>
      </c>
      <c r="Y539">
        <v>0</v>
      </c>
      <c r="Z539">
        <v>0</v>
      </c>
    </row>
    <row r="540" spans="2:26" x14ac:dyDescent="0.3">
      <c r="B540" t="s">
        <v>2831</v>
      </c>
      <c r="C540" t="s">
        <v>2831</v>
      </c>
      <c r="D540" t="s">
        <v>7658</v>
      </c>
      <c r="E540" t="s">
        <v>238</v>
      </c>
      <c r="F540">
        <v>2020</v>
      </c>
      <c r="G540" t="s">
        <v>2405</v>
      </c>
      <c r="H540" t="s">
        <v>20409</v>
      </c>
      <c r="I540" s="80">
        <v>44971</v>
      </c>
      <c r="J540" t="s">
        <v>571</v>
      </c>
      <c r="K540" t="s">
        <v>20410</v>
      </c>
      <c r="L540" s="81" t="s">
        <v>20411</v>
      </c>
      <c r="M540" t="s">
        <v>20412</v>
      </c>
      <c r="N540" t="s">
        <v>20413</v>
      </c>
      <c r="O540" t="s">
        <v>18012</v>
      </c>
      <c r="P540" t="s">
        <v>20414</v>
      </c>
      <c r="Q540" t="s">
        <v>17700</v>
      </c>
      <c r="R540" t="s">
        <v>572</v>
      </c>
      <c r="T540" t="s">
        <v>19732</v>
      </c>
      <c r="U540" t="s">
        <v>18012</v>
      </c>
      <c r="V540" t="s">
        <v>17699</v>
      </c>
      <c r="W540" t="s">
        <v>586</v>
      </c>
      <c r="X540" t="s">
        <v>578</v>
      </c>
      <c r="Y540">
        <v>0</v>
      </c>
      <c r="Z540">
        <v>0</v>
      </c>
    </row>
    <row r="541" spans="2:26" x14ac:dyDescent="0.3">
      <c r="B541" t="s">
        <v>2831</v>
      </c>
      <c r="C541" t="s">
        <v>2831</v>
      </c>
      <c r="D541" t="s">
        <v>7479</v>
      </c>
      <c r="E541" t="s">
        <v>238</v>
      </c>
      <c r="F541">
        <v>2016</v>
      </c>
      <c r="G541" t="s">
        <v>2398</v>
      </c>
      <c r="H541" t="s">
        <v>20415</v>
      </c>
      <c r="I541" s="80">
        <v>44972</v>
      </c>
      <c r="J541" t="s">
        <v>571</v>
      </c>
      <c r="K541" t="s">
        <v>20416</v>
      </c>
      <c r="L541" s="81" t="s">
        <v>20417</v>
      </c>
      <c r="M541" t="s">
        <v>20418</v>
      </c>
      <c r="N541" t="s">
        <v>20419</v>
      </c>
      <c r="O541" t="s">
        <v>17717</v>
      </c>
      <c r="P541" t="s">
        <v>17699</v>
      </c>
      <c r="Q541" t="s">
        <v>17700</v>
      </c>
      <c r="R541" t="s">
        <v>572</v>
      </c>
      <c r="S541" t="s">
        <v>20420</v>
      </c>
      <c r="T541" t="s">
        <v>18598</v>
      </c>
      <c r="U541" t="s">
        <v>17717</v>
      </c>
      <c r="V541" t="s">
        <v>17699</v>
      </c>
      <c r="W541" t="s">
        <v>586</v>
      </c>
      <c r="X541" t="s">
        <v>574</v>
      </c>
      <c r="Y541">
        <v>0</v>
      </c>
      <c r="Z541">
        <v>0</v>
      </c>
    </row>
    <row r="542" spans="2:26" x14ac:dyDescent="0.3">
      <c r="B542" t="s">
        <v>2831</v>
      </c>
      <c r="C542" t="s">
        <v>2831</v>
      </c>
      <c r="D542" t="s">
        <v>5601</v>
      </c>
      <c r="E542" t="s">
        <v>238</v>
      </c>
      <c r="F542">
        <v>2017</v>
      </c>
      <c r="G542" t="s">
        <v>2401</v>
      </c>
      <c r="H542" t="s">
        <v>20421</v>
      </c>
      <c r="I542" s="80">
        <v>44984</v>
      </c>
      <c r="J542" t="s">
        <v>571</v>
      </c>
      <c r="K542" t="s">
        <v>20422</v>
      </c>
      <c r="L542" s="81" t="s">
        <v>20423</v>
      </c>
      <c r="M542" t="s">
        <v>19342</v>
      </c>
      <c r="N542" t="s">
        <v>19343</v>
      </c>
      <c r="O542" t="s">
        <v>19344</v>
      </c>
      <c r="P542" t="s">
        <v>18471</v>
      </c>
      <c r="Q542" t="s">
        <v>17700</v>
      </c>
      <c r="R542" t="s">
        <v>572</v>
      </c>
      <c r="U542" t="s">
        <v>19344</v>
      </c>
      <c r="V542" t="s">
        <v>18098</v>
      </c>
      <c r="W542" t="s">
        <v>586</v>
      </c>
      <c r="X542" t="s">
        <v>573</v>
      </c>
      <c r="Y542">
        <v>0</v>
      </c>
      <c r="Z542">
        <v>0</v>
      </c>
    </row>
    <row r="543" spans="2:26" x14ac:dyDescent="0.3">
      <c r="B543" t="s">
        <v>2831</v>
      </c>
      <c r="C543" t="s">
        <v>2831</v>
      </c>
      <c r="D543" t="s">
        <v>5869</v>
      </c>
      <c r="E543" t="s">
        <v>249</v>
      </c>
      <c r="F543">
        <v>2021</v>
      </c>
      <c r="G543" t="s">
        <v>2419</v>
      </c>
      <c r="H543" t="s">
        <v>20424</v>
      </c>
      <c r="I543" s="80">
        <v>44984</v>
      </c>
      <c r="J543" t="s">
        <v>571</v>
      </c>
      <c r="K543" t="s">
        <v>20425</v>
      </c>
      <c r="L543" s="81" t="s">
        <v>20426</v>
      </c>
      <c r="M543" t="s">
        <v>18203</v>
      </c>
      <c r="N543" t="s">
        <v>18204</v>
      </c>
      <c r="O543" t="s">
        <v>18205</v>
      </c>
      <c r="P543" t="s">
        <v>17866</v>
      </c>
      <c r="Q543" t="s">
        <v>17700</v>
      </c>
      <c r="R543" t="s">
        <v>572</v>
      </c>
      <c r="U543" t="s">
        <v>18205</v>
      </c>
      <c r="V543" t="s">
        <v>17867</v>
      </c>
      <c r="W543" t="s">
        <v>586</v>
      </c>
      <c r="X543" t="s">
        <v>579</v>
      </c>
      <c r="Y543">
        <v>0</v>
      </c>
      <c r="Z543">
        <v>0</v>
      </c>
    </row>
    <row r="544" spans="2:26" x14ac:dyDescent="0.3">
      <c r="B544" t="s">
        <v>2831</v>
      </c>
      <c r="C544" t="s">
        <v>2831</v>
      </c>
      <c r="D544" t="s">
        <v>10917</v>
      </c>
      <c r="E544" t="s">
        <v>238</v>
      </c>
      <c r="F544">
        <v>2023</v>
      </c>
      <c r="G544" t="s">
        <v>2412</v>
      </c>
      <c r="H544" t="s">
        <v>20427</v>
      </c>
      <c r="I544" s="80">
        <v>44985</v>
      </c>
      <c r="J544" t="s">
        <v>571</v>
      </c>
      <c r="K544" t="s">
        <v>20428</v>
      </c>
      <c r="L544" s="81" t="s">
        <v>20429</v>
      </c>
      <c r="M544" t="s">
        <v>20430</v>
      </c>
      <c r="N544" t="s">
        <v>20431</v>
      </c>
      <c r="O544" t="s">
        <v>17717</v>
      </c>
      <c r="P544" t="s">
        <v>17699</v>
      </c>
      <c r="Q544" t="s">
        <v>17700</v>
      </c>
      <c r="R544" t="s">
        <v>572</v>
      </c>
      <c r="T544" t="s">
        <v>17829</v>
      </c>
      <c r="U544" t="s">
        <v>17717</v>
      </c>
      <c r="V544" t="s">
        <v>17699</v>
      </c>
      <c r="W544" t="s">
        <v>586</v>
      </c>
      <c r="X544" t="s">
        <v>573</v>
      </c>
      <c r="Y544">
        <v>0</v>
      </c>
      <c r="Z544">
        <v>0</v>
      </c>
    </row>
    <row r="545" spans="2:26" x14ac:dyDescent="0.3">
      <c r="B545" t="s">
        <v>2831</v>
      </c>
      <c r="C545" t="s">
        <v>2831</v>
      </c>
      <c r="D545" t="s">
        <v>6160</v>
      </c>
      <c r="E545" t="s">
        <v>249</v>
      </c>
      <c r="F545">
        <v>2019</v>
      </c>
      <c r="G545" t="s">
        <v>2411</v>
      </c>
      <c r="H545" t="s">
        <v>20432</v>
      </c>
      <c r="I545" s="80">
        <v>44974</v>
      </c>
      <c r="J545" t="s">
        <v>571</v>
      </c>
      <c r="K545" t="s">
        <v>20433</v>
      </c>
      <c r="L545" s="81" t="s">
        <v>18663</v>
      </c>
      <c r="M545" t="s">
        <v>20434</v>
      </c>
      <c r="N545" t="s">
        <v>2527</v>
      </c>
      <c r="O545" t="s">
        <v>2791</v>
      </c>
      <c r="P545" t="s">
        <v>2527</v>
      </c>
      <c r="Q545" t="s">
        <v>18127</v>
      </c>
      <c r="R545" t="s">
        <v>572</v>
      </c>
      <c r="S545" t="s">
        <v>20435</v>
      </c>
      <c r="U545" t="s">
        <v>2791</v>
      </c>
      <c r="V545" t="s">
        <v>2124</v>
      </c>
      <c r="W545" t="s">
        <v>582</v>
      </c>
      <c r="X545" t="s">
        <v>574</v>
      </c>
      <c r="Y545">
        <v>0</v>
      </c>
      <c r="Z545">
        <v>0</v>
      </c>
    </row>
    <row r="546" spans="2:26" x14ac:dyDescent="0.3">
      <c r="B546" t="s">
        <v>2831</v>
      </c>
      <c r="C546" t="s">
        <v>2831</v>
      </c>
      <c r="D546" t="s">
        <v>10588</v>
      </c>
      <c r="E546" t="s">
        <v>249</v>
      </c>
      <c r="F546">
        <v>2021</v>
      </c>
      <c r="G546" t="s">
        <v>2417</v>
      </c>
      <c r="H546" t="s">
        <v>20436</v>
      </c>
      <c r="I546" s="80">
        <v>44978</v>
      </c>
      <c r="J546" t="s">
        <v>571</v>
      </c>
      <c r="K546" t="s">
        <v>20437</v>
      </c>
      <c r="L546" s="81" t="s">
        <v>18536</v>
      </c>
      <c r="M546" t="s">
        <v>19421</v>
      </c>
      <c r="N546" t="s">
        <v>19422</v>
      </c>
      <c r="O546" t="s">
        <v>19423</v>
      </c>
      <c r="P546" t="s">
        <v>19424</v>
      </c>
      <c r="Q546" t="s">
        <v>2408</v>
      </c>
      <c r="R546" t="s">
        <v>572</v>
      </c>
      <c r="S546" t="s">
        <v>19425</v>
      </c>
      <c r="T546" t="s">
        <v>19426</v>
      </c>
      <c r="U546" t="s">
        <v>19423</v>
      </c>
      <c r="V546" t="s">
        <v>19427</v>
      </c>
      <c r="W546" t="s">
        <v>2422</v>
      </c>
      <c r="X546" t="s">
        <v>574</v>
      </c>
      <c r="Y546">
        <v>0</v>
      </c>
      <c r="Z546">
        <v>0</v>
      </c>
    </row>
    <row r="547" spans="2:26" x14ac:dyDescent="0.3">
      <c r="B547" t="s">
        <v>2831</v>
      </c>
      <c r="C547" t="s">
        <v>2831</v>
      </c>
      <c r="D547" t="s">
        <v>10252</v>
      </c>
      <c r="E547" t="s">
        <v>238</v>
      </c>
      <c r="F547">
        <v>2018</v>
      </c>
      <c r="G547" t="s">
        <v>2409</v>
      </c>
      <c r="H547" t="s">
        <v>20438</v>
      </c>
      <c r="I547" s="80">
        <v>44968</v>
      </c>
      <c r="J547" t="s">
        <v>571</v>
      </c>
      <c r="K547" t="s">
        <v>20439</v>
      </c>
      <c r="L547" s="81" t="s">
        <v>20440</v>
      </c>
      <c r="M547" t="s">
        <v>20206</v>
      </c>
      <c r="N547" t="s">
        <v>20207</v>
      </c>
      <c r="O547" t="s">
        <v>17717</v>
      </c>
      <c r="P547" t="s">
        <v>17699</v>
      </c>
      <c r="Q547" t="s">
        <v>17700</v>
      </c>
      <c r="R547" t="s">
        <v>572</v>
      </c>
      <c r="S547" t="s">
        <v>20208</v>
      </c>
      <c r="T547" t="s">
        <v>20209</v>
      </c>
      <c r="U547" t="s">
        <v>17717</v>
      </c>
      <c r="V547" t="s">
        <v>17699</v>
      </c>
      <c r="W547" t="s">
        <v>586</v>
      </c>
      <c r="X547" t="s">
        <v>574</v>
      </c>
      <c r="Y547">
        <v>0</v>
      </c>
      <c r="Z547">
        <v>0</v>
      </c>
    </row>
    <row r="548" spans="2:26" x14ac:dyDescent="0.3">
      <c r="B548" t="s">
        <v>2831</v>
      </c>
      <c r="C548" t="s">
        <v>2831</v>
      </c>
      <c r="D548" t="s">
        <v>7642</v>
      </c>
      <c r="E548" t="s">
        <v>249</v>
      </c>
      <c r="F548">
        <v>2008</v>
      </c>
      <c r="G548" t="s">
        <v>2401</v>
      </c>
      <c r="H548" t="s">
        <v>20441</v>
      </c>
      <c r="I548" s="80">
        <v>44975</v>
      </c>
      <c r="J548" t="s">
        <v>571</v>
      </c>
      <c r="K548" t="s">
        <v>20442</v>
      </c>
      <c r="L548" s="81" t="s">
        <v>20443</v>
      </c>
      <c r="M548" t="s">
        <v>20444</v>
      </c>
      <c r="N548" t="s">
        <v>20445</v>
      </c>
      <c r="O548" t="s">
        <v>20446</v>
      </c>
      <c r="P548" t="s">
        <v>17699</v>
      </c>
      <c r="Q548" t="s">
        <v>17700</v>
      </c>
      <c r="R548" t="s">
        <v>572</v>
      </c>
      <c r="T548" t="s">
        <v>20447</v>
      </c>
      <c r="U548" t="s">
        <v>20446</v>
      </c>
      <c r="V548" t="s">
        <v>17699</v>
      </c>
      <c r="W548" t="s">
        <v>586</v>
      </c>
      <c r="X548" t="s">
        <v>573</v>
      </c>
      <c r="Y548">
        <v>0</v>
      </c>
      <c r="Z548">
        <v>0</v>
      </c>
    </row>
    <row r="549" spans="2:26" x14ac:dyDescent="0.3">
      <c r="B549" t="s">
        <v>2831</v>
      </c>
      <c r="C549" t="s">
        <v>2831</v>
      </c>
      <c r="D549" t="s">
        <v>9609</v>
      </c>
      <c r="E549" t="s">
        <v>238</v>
      </c>
      <c r="F549">
        <v>2014</v>
      </c>
      <c r="G549" t="s">
        <v>2405</v>
      </c>
      <c r="H549" t="s">
        <v>20448</v>
      </c>
      <c r="I549" s="80">
        <v>44974</v>
      </c>
      <c r="J549" t="s">
        <v>571</v>
      </c>
      <c r="K549" t="s">
        <v>20449</v>
      </c>
      <c r="L549" s="81" t="s">
        <v>20450</v>
      </c>
      <c r="M549" t="s">
        <v>18836</v>
      </c>
      <c r="N549" t="s">
        <v>18837</v>
      </c>
      <c r="O549" t="s">
        <v>17717</v>
      </c>
      <c r="P549" t="s">
        <v>17699</v>
      </c>
      <c r="Q549" t="s">
        <v>17700</v>
      </c>
      <c r="R549" t="s">
        <v>572</v>
      </c>
      <c r="U549" t="s">
        <v>17717</v>
      </c>
      <c r="V549" t="s">
        <v>17699</v>
      </c>
      <c r="W549" t="s">
        <v>586</v>
      </c>
      <c r="X549" t="s">
        <v>578</v>
      </c>
      <c r="Y549">
        <v>0</v>
      </c>
      <c r="Z549">
        <v>0</v>
      </c>
    </row>
    <row r="550" spans="2:26" x14ac:dyDescent="0.3">
      <c r="B550" t="s">
        <v>2831</v>
      </c>
      <c r="C550" t="s">
        <v>2831</v>
      </c>
      <c r="D550" t="s">
        <v>20451</v>
      </c>
      <c r="E550" t="s">
        <v>249</v>
      </c>
      <c r="F550">
        <v>2016</v>
      </c>
      <c r="G550" t="s">
        <v>2418</v>
      </c>
      <c r="H550" t="s">
        <v>20452</v>
      </c>
      <c r="I550" s="80">
        <v>44970</v>
      </c>
      <c r="J550" t="s">
        <v>571</v>
      </c>
      <c r="K550" t="s">
        <v>20453</v>
      </c>
      <c r="L550" s="81" t="s">
        <v>20429</v>
      </c>
      <c r="M550" t="s">
        <v>20454</v>
      </c>
      <c r="N550" t="s">
        <v>19970</v>
      </c>
      <c r="O550" t="s">
        <v>19971</v>
      </c>
      <c r="P550" t="s">
        <v>18143</v>
      </c>
      <c r="Q550" t="s">
        <v>17700</v>
      </c>
      <c r="R550" t="s">
        <v>572</v>
      </c>
      <c r="S550" t="s">
        <v>20455</v>
      </c>
      <c r="T550" t="s">
        <v>19973</v>
      </c>
      <c r="U550" t="s">
        <v>19971</v>
      </c>
      <c r="V550" t="s">
        <v>18143</v>
      </c>
      <c r="W550" t="s">
        <v>586</v>
      </c>
      <c r="X550" t="s">
        <v>574</v>
      </c>
      <c r="Y550">
        <v>0</v>
      </c>
      <c r="Z550">
        <v>0</v>
      </c>
    </row>
    <row r="551" spans="2:26" x14ac:dyDescent="0.3">
      <c r="B551" t="s">
        <v>2831</v>
      </c>
      <c r="C551" t="s">
        <v>2831</v>
      </c>
      <c r="D551" t="s">
        <v>8025</v>
      </c>
      <c r="E551" t="s">
        <v>238</v>
      </c>
      <c r="F551">
        <v>2010</v>
      </c>
      <c r="G551" t="s">
        <v>2406</v>
      </c>
      <c r="H551" t="s">
        <v>20456</v>
      </c>
      <c r="I551" s="80">
        <v>44974</v>
      </c>
      <c r="J551" t="s">
        <v>571</v>
      </c>
      <c r="K551" t="s">
        <v>20457</v>
      </c>
      <c r="L551" s="81" t="s">
        <v>20458</v>
      </c>
      <c r="M551" t="s">
        <v>20459</v>
      </c>
      <c r="N551" t="s">
        <v>17788</v>
      </c>
      <c r="O551" t="s">
        <v>17776</v>
      </c>
      <c r="P551" t="s">
        <v>17788</v>
      </c>
      <c r="Q551" t="s">
        <v>20460</v>
      </c>
      <c r="R551" t="s">
        <v>572</v>
      </c>
      <c r="U551" t="s">
        <v>17776</v>
      </c>
      <c r="V551" t="s">
        <v>17788</v>
      </c>
      <c r="W551" t="s">
        <v>17899</v>
      </c>
      <c r="X551" t="s">
        <v>573</v>
      </c>
      <c r="Y551">
        <v>0</v>
      </c>
      <c r="Z551">
        <v>0</v>
      </c>
    </row>
    <row r="552" spans="2:26" x14ac:dyDescent="0.3">
      <c r="B552" t="s">
        <v>2831</v>
      </c>
      <c r="C552" t="s">
        <v>2831</v>
      </c>
      <c r="D552" t="s">
        <v>12328</v>
      </c>
      <c r="E552" t="s">
        <v>238</v>
      </c>
      <c r="F552">
        <v>2017</v>
      </c>
      <c r="G552" t="s">
        <v>2399</v>
      </c>
      <c r="H552" t="s">
        <v>20461</v>
      </c>
      <c r="I552" s="80">
        <v>44960</v>
      </c>
      <c r="J552" t="s">
        <v>571</v>
      </c>
      <c r="K552" t="s">
        <v>20462</v>
      </c>
      <c r="L552" s="81" t="s">
        <v>20463</v>
      </c>
      <c r="M552" t="s">
        <v>18922</v>
      </c>
      <c r="N552" t="s">
        <v>18923</v>
      </c>
      <c r="O552" t="s">
        <v>18924</v>
      </c>
      <c r="P552" t="s">
        <v>17699</v>
      </c>
      <c r="Q552" t="s">
        <v>17700</v>
      </c>
      <c r="R552" t="s">
        <v>572</v>
      </c>
      <c r="S552" t="s">
        <v>18925</v>
      </c>
      <c r="T552" t="s">
        <v>18926</v>
      </c>
      <c r="U552" t="s">
        <v>18924</v>
      </c>
      <c r="V552" t="s">
        <v>17699</v>
      </c>
      <c r="W552" t="s">
        <v>586</v>
      </c>
      <c r="X552" t="s">
        <v>574</v>
      </c>
      <c r="Y552">
        <v>1</v>
      </c>
      <c r="Z552">
        <v>333.85</v>
      </c>
    </row>
    <row r="553" spans="2:26" x14ac:dyDescent="0.3">
      <c r="B553" t="s">
        <v>2831</v>
      </c>
      <c r="C553" t="s">
        <v>2831</v>
      </c>
      <c r="D553" t="s">
        <v>6941</v>
      </c>
      <c r="E553" t="s">
        <v>249</v>
      </c>
      <c r="F553">
        <v>2020</v>
      </c>
      <c r="G553" t="s">
        <v>2417</v>
      </c>
      <c r="H553" t="s">
        <v>20464</v>
      </c>
      <c r="I553" s="80">
        <v>44960</v>
      </c>
      <c r="J553" t="s">
        <v>571</v>
      </c>
      <c r="K553" t="s">
        <v>20465</v>
      </c>
      <c r="L553" s="81" t="s">
        <v>20466</v>
      </c>
      <c r="M553" t="s">
        <v>20467</v>
      </c>
      <c r="N553" t="s">
        <v>20468</v>
      </c>
      <c r="O553" t="s">
        <v>20469</v>
      </c>
      <c r="P553" t="s">
        <v>20470</v>
      </c>
      <c r="Q553" t="s">
        <v>2421</v>
      </c>
      <c r="R553" t="s">
        <v>572</v>
      </c>
      <c r="S553" t="s">
        <v>20471</v>
      </c>
      <c r="U553" t="s">
        <v>20469</v>
      </c>
      <c r="V553" t="s">
        <v>20472</v>
      </c>
      <c r="W553" t="s">
        <v>581</v>
      </c>
      <c r="X553" t="s">
        <v>574</v>
      </c>
      <c r="Y553">
        <v>0</v>
      </c>
      <c r="Z553">
        <v>0</v>
      </c>
    </row>
    <row r="554" spans="2:26" x14ac:dyDescent="0.3">
      <c r="B554" t="s">
        <v>2831</v>
      </c>
      <c r="C554" t="s">
        <v>2831</v>
      </c>
      <c r="D554" t="s">
        <v>5641</v>
      </c>
      <c r="E554" t="s">
        <v>238</v>
      </c>
      <c r="F554">
        <v>2015</v>
      </c>
      <c r="G554" t="s">
        <v>2410</v>
      </c>
      <c r="H554" t="s">
        <v>20473</v>
      </c>
      <c r="I554" s="80">
        <v>44985</v>
      </c>
      <c r="J554" t="s">
        <v>571</v>
      </c>
      <c r="K554" t="s">
        <v>20474</v>
      </c>
      <c r="L554" s="81" t="s">
        <v>20475</v>
      </c>
      <c r="M554" t="s">
        <v>20476</v>
      </c>
      <c r="N554" t="s">
        <v>20477</v>
      </c>
      <c r="O554" t="s">
        <v>18487</v>
      </c>
      <c r="P554" t="s">
        <v>18471</v>
      </c>
      <c r="Q554" t="s">
        <v>17700</v>
      </c>
      <c r="R554" t="s">
        <v>572</v>
      </c>
      <c r="S554" t="s">
        <v>20478</v>
      </c>
      <c r="U554" t="s">
        <v>18487</v>
      </c>
      <c r="V554" t="s">
        <v>18098</v>
      </c>
      <c r="W554" t="s">
        <v>586</v>
      </c>
      <c r="X554" t="s">
        <v>574</v>
      </c>
      <c r="Y554">
        <v>0</v>
      </c>
      <c r="Z554">
        <v>0</v>
      </c>
    </row>
    <row r="555" spans="2:26" x14ac:dyDescent="0.3">
      <c r="B555" t="s">
        <v>2831</v>
      </c>
      <c r="C555" t="s">
        <v>2831</v>
      </c>
      <c r="D555" t="s">
        <v>7424</v>
      </c>
      <c r="E555" t="s">
        <v>238</v>
      </c>
      <c r="F555">
        <v>2017</v>
      </c>
      <c r="G555" t="s">
        <v>2417</v>
      </c>
      <c r="H555" t="s">
        <v>20479</v>
      </c>
      <c r="I555" s="80">
        <v>44971</v>
      </c>
      <c r="J555" t="s">
        <v>571</v>
      </c>
      <c r="K555" t="s">
        <v>20480</v>
      </c>
      <c r="L555" s="81" t="s">
        <v>20481</v>
      </c>
      <c r="M555" t="s">
        <v>19632</v>
      </c>
      <c r="N555" t="s">
        <v>19633</v>
      </c>
      <c r="O555" t="s">
        <v>19634</v>
      </c>
      <c r="P555" t="s">
        <v>18471</v>
      </c>
      <c r="Q555" t="s">
        <v>17700</v>
      </c>
      <c r="R555" t="s">
        <v>572</v>
      </c>
      <c r="S555" t="s">
        <v>19635</v>
      </c>
      <c r="T555" t="s">
        <v>19636</v>
      </c>
      <c r="U555" t="s">
        <v>19634</v>
      </c>
      <c r="V555" t="s">
        <v>18098</v>
      </c>
      <c r="W555" t="s">
        <v>586</v>
      </c>
      <c r="X555" t="s">
        <v>574</v>
      </c>
      <c r="Y555">
        <v>0</v>
      </c>
      <c r="Z555">
        <v>0</v>
      </c>
    </row>
    <row r="556" spans="2:26" x14ac:dyDescent="0.3">
      <c r="B556" t="s">
        <v>2831</v>
      </c>
      <c r="C556" t="s">
        <v>2831</v>
      </c>
      <c r="D556" t="s">
        <v>6819</v>
      </c>
      <c r="E556" t="s">
        <v>238</v>
      </c>
      <c r="F556">
        <v>2021</v>
      </c>
      <c r="G556" t="s">
        <v>2395</v>
      </c>
      <c r="H556" t="s">
        <v>20482</v>
      </c>
      <c r="I556" s="80">
        <v>44985</v>
      </c>
      <c r="J556" t="s">
        <v>571</v>
      </c>
      <c r="K556" t="s">
        <v>20483</v>
      </c>
      <c r="L556" s="81" t="s">
        <v>20484</v>
      </c>
      <c r="M556" t="s">
        <v>20485</v>
      </c>
      <c r="N556" t="s">
        <v>17788</v>
      </c>
      <c r="O556" t="s">
        <v>18406</v>
      </c>
      <c r="P556" t="s">
        <v>2780</v>
      </c>
      <c r="Q556" t="s">
        <v>18083</v>
      </c>
      <c r="R556" t="s">
        <v>572</v>
      </c>
      <c r="S556" t="s">
        <v>20486</v>
      </c>
      <c r="T556" t="s">
        <v>2812</v>
      </c>
      <c r="U556" t="s">
        <v>18406</v>
      </c>
      <c r="V556" t="s">
        <v>2781</v>
      </c>
      <c r="W556" t="s">
        <v>2781</v>
      </c>
      <c r="X556" t="s">
        <v>574</v>
      </c>
      <c r="Y556">
        <v>0</v>
      </c>
      <c r="Z556">
        <v>0</v>
      </c>
    </row>
    <row r="557" spans="2:26" x14ac:dyDescent="0.3">
      <c r="B557" t="s">
        <v>2831</v>
      </c>
      <c r="C557" t="s">
        <v>2831</v>
      </c>
      <c r="D557" t="s">
        <v>8711</v>
      </c>
      <c r="E557" t="s">
        <v>238</v>
      </c>
      <c r="F557">
        <v>2012</v>
      </c>
      <c r="G557" t="s">
        <v>2401</v>
      </c>
      <c r="H557" t="s">
        <v>20487</v>
      </c>
      <c r="I557" s="80">
        <v>44985</v>
      </c>
      <c r="J557" t="s">
        <v>571</v>
      </c>
      <c r="K557" t="s">
        <v>20488</v>
      </c>
      <c r="L557" s="81" t="s">
        <v>20489</v>
      </c>
      <c r="M557" t="s">
        <v>20490</v>
      </c>
      <c r="N557" t="s">
        <v>17767</v>
      </c>
      <c r="O557" t="s">
        <v>19177</v>
      </c>
      <c r="P557" t="s">
        <v>17699</v>
      </c>
      <c r="Q557" t="s">
        <v>17700</v>
      </c>
      <c r="R557" t="s">
        <v>572</v>
      </c>
      <c r="S557" t="s">
        <v>20491</v>
      </c>
      <c r="T557" t="s">
        <v>17769</v>
      </c>
      <c r="U557" t="s">
        <v>19177</v>
      </c>
      <c r="V557" t="s">
        <v>17699</v>
      </c>
      <c r="W557" t="s">
        <v>586</v>
      </c>
      <c r="X557" t="s">
        <v>574</v>
      </c>
      <c r="Y557">
        <v>0</v>
      </c>
      <c r="Z557">
        <v>0</v>
      </c>
    </row>
    <row r="558" spans="2:26" x14ac:dyDescent="0.3">
      <c r="B558" t="s">
        <v>2831</v>
      </c>
      <c r="C558" t="s">
        <v>2831</v>
      </c>
      <c r="D558" t="s">
        <v>10006</v>
      </c>
      <c r="E558" t="s">
        <v>238</v>
      </c>
      <c r="F558">
        <v>2017</v>
      </c>
      <c r="G558" t="s">
        <v>17908</v>
      </c>
      <c r="H558" t="s">
        <v>20492</v>
      </c>
      <c r="I558" s="80">
        <v>44978</v>
      </c>
      <c r="J558" t="s">
        <v>571</v>
      </c>
      <c r="K558" t="s">
        <v>20493</v>
      </c>
      <c r="L558" s="81" t="s">
        <v>20494</v>
      </c>
      <c r="M558" t="s">
        <v>18422</v>
      </c>
      <c r="N558" t="s">
        <v>18423</v>
      </c>
      <c r="O558" t="s">
        <v>18424</v>
      </c>
      <c r="P558" t="s">
        <v>2530</v>
      </c>
      <c r="Q558" t="s">
        <v>17974</v>
      </c>
      <c r="R558" t="s">
        <v>572</v>
      </c>
      <c r="S558" t="s">
        <v>18425</v>
      </c>
      <c r="T558" t="s">
        <v>18426</v>
      </c>
      <c r="U558" t="s">
        <v>18424</v>
      </c>
      <c r="V558" t="s">
        <v>2530</v>
      </c>
      <c r="W558" t="s">
        <v>2528</v>
      </c>
      <c r="X558" t="s">
        <v>574</v>
      </c>
      <c r="Y558">
        <v>0</v>
      </c>
      <c r="Z558">
        <v>0</v>
      </c>
    </row>
    <row r="559" spans="2:26" x14ac:dyDescent="0.3">
      <c r="B559" t="s">
        <v>2831</v>
      </c>
      <c r="C559" t="s">
        <v>2831</v>
      </c>
      <c r="D559" t="s">
        <v>20495</v>
      </c>
      <c r="E559" t="s">
        <v>249</v>
      </c>
      <c r="F559">
        <v>2020</v>
      </c>
      <c r="G559" t="s">
        <v>2127</v>
      </c>
      <c r="H559" t="s">
        <v>20496</v>
      </c>
      <c r="I559" s="80">
        <v>44984</v>
      </c>
      <c r="J559" t="s">
        <v>571</v>
      </c>
      <c r="K559" t="s">
        <v>569</v>
      </c>
      <c r="L559" s="81" t="s">
        <v>20497</v>
      </c>
      <c r="M559" t="s">
        <v>18040</v>
      </c>
      <c r="N559" t="s">
        <v>18041</v>
      </c>
      <c r="O559" t="s">
        <v>17848</v>
      </c>
      <c r="P559" t="s">
        <v>17777</v>
      </c>
      <c r="Q559" t="s">
        <v>17700</v>
      </c>
      <c r="R559" t="s">
        <v>572</v>
      </c>
      <c r="U559" t="s">
        <v>17848</v>
      </c>
      <c r="V559" t="s">
        <v>17777</v>
      </c>
      <c r="W559" t="s">
        <v>586</v>
      </c>
      <c r="X559" t="s">
        <v>578</v>
      </c>
      <c r="Y559">
        <v>0</v>
      </c>
      <c r="Z559">
        <v>0</v>
      </c>
    </row>
    <row r="560" spans="2:26" x14ac:dyDescent="0.3">
      <c r="B560" t="s">
        <v>2831</v>
      </c>
      <c r="C560" t="s">
        <v>2831</v>
      </c>
      <c r="D560" t="s">
        <v>10917</v>
      </c>
      <c r="E560" t="s">
        <v>238</v>
      </c>
      <c r="F560">
        <v>2023</v>
      </c>
      <c r="G560" t="s">
        <v>2412</v>
      </c>
      <c r="H560" t="s">
        <v>20498</v>
      </c>
      <c r="I560" s="80">
        <v>44973</v>
      </c>
      <c r="J560" t="s">
        <v>571</v>
      </c>
      <c r="K560" t="s">
        <v>569</v>
      </c>
      <c r="L560" s="81" t="s">
        <v>2807</v>
      </c>
      <c r="M560" t="s">
        <v>20430</v>
      </c>
      <c r="N560" t="s">
        <v>20431</v>
      </c>
      <c r="O560" t="s">
        <v>17717</v>
      </c>
      <c r="P560" t="s">
        <v>17699</v>
      </c>
      <c r="Q560" t="s">
        <v>17700</v>
      </c>
      <c r="R560" t="s">
        <v>572</v>
      </c>
      <c r="T560" t="s">
        <v>17829</v>
      </c>
      <c r="U560" t="s">
        <v>17717</v>
      </c>
      <c r="V560" t="s">
        <v>17699</v>
      </c>
      <c r="W560" t="s">
        <v>586</v>
      </c>
      <c r="X560" t="s">
        <v>573</v>
      </c>
      <c r="Y560">
        <v>0</v>
      </c>
      <c r="Z560">
        <v>0</v>
      </c>
    </row>
    <row r="561" spans="2:26" x14ac:dyDescent="0.3">
      <c r="B561" t="s">
        <v>2831</v>
      </c>
      <c r="C561" t="s">
        <v>2831</v>
      </c>
      <c r="D561" t="s">
        <v>9474</v>
      </c>
      <c r="E561" t="s">
        <v>238</v>
      </c>
      <c r="F561">
        <v>2017</v>
      </c>
      <c r="G561" t="s">
        <v>2410</v>
      </c>
      <c r="H561" t="s">
        <v>20499</v>
      </c>
      <c r="I561" s="80">
        <v>44980</v>
      </c>
      <c r="J561" t="s">
        <v>571</v>
      </c>
      <c r="K561" t="s">
        <v>20500</v>
      </c>
      <c r="L561" s="81" t="s">
        <v>20501</v>
      </c>
      <c r="M561" t="s">
        <v>20502</v>
      </c>
      <c r="N561" t="s">
        <v>20503</v>
      </c>
      <c r="O561" t="s">
        <v>20504</v>
      </c>
      <c r="P561" t="s">
        <v>2780</v>
      </c>
      <c r="Q561" t="s">
        <v>18083</v>
      </c>
      <c r="R561" t="s">
        <v>572</v>
      </c>
      <c r="T561" t="s">
        <v>20505</v>
      </c>
      <c r="U561" t="s">
        <v>20504</v>
      </c>
      <c r="V561" t="s">
        <v>2781</v>
      </c>
      <c r="W561" t="s">
        <v>2781</v>
      </c>
      <c r="X561" t="s">
        <v>573</v>
      </c>
      <c r="Y561">
        <v>0</v>
      </c>
      <c r="Z561">
        <v>0</v>
      </c>
    </row>
    <row r="562" spans="2:26" x14ac:dyDescent="0.3">
      <c r="B562" t="s">
        <v>2831</v>
      </c>
      <c r="C562" t="s">
        <v>2831</v>
      </c>
      <c r="D562" t="s">
        <v>6124</v>
      </c>
      <c r="E562" t="s">
        <v>238</v>
      </c>
      <c r="F562">
        <v>2018</v>
      </c>
      <c r="G562" t="s">
        <v>2418</v>
      </c>
      <c r="H562" t="s">
        <v>20506</v>
      </c>
      <c r="I562" s="80">
        <v>44985</v>
      </c>
      <c r="J562" t="s">
        <v>571</v>
      </c>
      <c r="K562" t="s">
        <v>20507</v>
      </c>
      <c r="L562" s="81" t="s">
        <v>20508</v>
      </c>
      <c r="M562" t="s">
        <v>20502</v>
      </c>
      <c r="N562" t="s">
        <v>20503</v>
      </c>
      <c r="O562" t="s">
        <v>20504</v>
      </c>
      <c r="P562" t="s">
        <v>2780</v>
      </c>
      <c r="Q562" t="s">
        <v>18083</v>
      </c>
      <c r="R562" t="s">
        <v>572</v>
      </c>
      <c r="T562" t="s">
        <v>20505</v>
      </c>
      <c r="U562" t="s">
        <v>20504</v>
      </c>
      <c r="V562" t="s">
        <v>2781</v>
      </c>
      <c r="W562" t="s">
        <v>2781</v>
      </c>
      <c r="X562" t="s">
        <v>573</v>
      </c>
      <c r="Y562">
        <v>0</v>
      </c>
      <c r="Z562">
        <v>0</v>
      </c>
    </row>
    <row r="563" spans="2:26" x14ac:dyDescent="0.3">
      <c r="B563" t="s">
        <v>2831</v>
      </c>
      <c r="C563" t="s">
        <v>2831</v>
      </c>
      <c r="D563" t="s">
        <v>8480</v>
      </c>
      <c r="E563" t="s">
        <v>238</v>
      </c>
      <c r="F563">
        <v>2017</v>
      </c>
      <c r="G563" t="s">
        <v>2410</v>
      </c>
      <c r="H563" t="s">
        <v>20509</v>
      </c>
      <c r="I563" s="80">
        <v>44980</v>
      </c>
      <c r="J563" t="s">
        <v>571</v>
      </c>
      <c r="K563" t="s">
        <v>569</v>
      </c>
      <c r="L563" s="81" t="s">
        <v>20510</v>
      </c>
      <c r="M563" t="s">
        <v>20511</v>
      </c>
      <c r="N563" t="s">
        <v>18029</v>
      </c>
      <c r="O563" t="s">
        <v>17698</v>
      </c>
      <c r="P563" t="s">
        <v>17699</v>
      </c>
      <c r="Q563" t="s">
        <v>17700</v>
      </c>
      <c r="R563" t="s">
        <v>572</v>
      </c>
      <c r="T563" t="s">
        <v>17702</v>
      </c>
      <c r="U563" t="s">
        <v>17698</v>
      </c>
      <c r="V563" t="s">
        <v>17699</v>
      </c>
      <c r="W563" t="s">
        <v>586</v>
      </c>
      <c r="X563" t="s">
        <v>579</v>
      </c>
      <c r="Y563">
        <v>0</v>
      </c>
      <c r="Z563">
        <v>0</v>
      </c>
    </row>
    <row r="564" spans="2:26" x14ac:dyDescent="0.3">
      <c r="B564" t="s">
        <v>2831</v>
      </c>
      <c r="C564" t="s">
        <v>2831</v>
      </c>
      <c r="D564" t="s">
        <v>10974</v>
      </c>
      <c r="E564" t="s">
        <v>238</v>
      </c>
      <c r="F564">
        <v>2023</v>
      </c>
      <c r="G564" t="s">
        <v>2417</v>
      </c>
      <c r="H564" t="s">
        <v>20512</v>
      </c>
      <c r="I564" s="80">
        <v>44973</v>
      </c>
      <c r="J564" t="s">
        <v>571</v>
      </c>
      <c r="K564" t="s">
        <v>569</v>
      </c>
      <c r="L564" s="81" t="s">
        <v>2807</v>
      </c>
      <c r="M564" t="s">
        <v>20513</v>
      </c>
      <c r="N564" t="s">
        <v>2772</v>
      </c>
      <c r="O564" t="s">
        <v>20514</v>
      </c>
      <c r="P564" t="s">
        <v>20515</v>
      </c>
      <c r="Q564" t="s">
        <v>18110</v>
      </c>
      <c r="R564" t="s">
        <v>572</v>
      </c>
      <c r="S564" t="s">
        <v>20516</v>
      </c>
      <c r="U564" t="s">
        <v>20514</v>
      </c>
      <c r="V564" t="s">
        <v>2773</v>
      </c>
      <c r="W564" t="s">
        <v>589</v>
      </c>
      <c r="X564" t="s">
        <v>574</v>
      </c>
      <c r="Y564">
        <v>0</v>
      </c>
      <c r="Z564">
        <v>0</v>
      </c>
    </row>
    <row r="565" spans="2:26" x14ac:dyDescent="0.3">
      <c r="B565" t="s">
        <v>2831</v>
      </c>
      <c r="C565" t="s">
        <v>2831</v>
      </c>
      <c r="D565" t="s">
        <v>12739</v>
      </c>
      <c r="E565" t="s">
        <v>238</v>
      </c>
      <c r="F565">
        <v>2018</v>
      </c>
      <c r="G565" t="s">
        <v>2419</v>
      </c>
      <c r="H565" t="s">
        <v>20517</v>
      </c>
      <c r="I565" s="80">
        <v>44985</v>
      </c>
      <c r="J565" t="s">
        <v>571</v>
      </c>
      <c r="K565" t="s">
        <v>20518</v>
      </c>
      <c r="L565" s="81" t="s">
        <v>20519</v>
      </c>
      <c r="M565" t="s">
        <v>20520</v>
      </c>
      <c r="N565" t="s">
        <v>18249</v>
      </c>
      <c r="O565" t="s">
        <v>18470</v>
      </c>
      <c r="P565" t="s">
        <v>20521</v>
      </c>
      <c r="Q565" t="s">
        <v>17700</v>
      </c>
      <c r="R565" t="s">
        <v>572</v>
      </c>
      <c r="U565" t="s">
        <v>18470</v>
      </c>
      <c r="V565" t="s">
        <v>18098</v>
      </c>
      <c r="W565" t="s">
        <v>586</v>
      </c>
      <c r="X565" t="s">
        <v>578</v>
      </c>
      <c r="Y565">
        <v>0</v>
      </c>
      <c r="Z565">
        <v>0</v>
      </c>
    </row>
    <row r="566" spans="2:26" x14ac:dyDescent="0.3">
      <c r="B566" t="s">
        <v>2831</v>
      </c>
      <c r="C566" t="s">
        <v>2831</v>
      </c>
      <c r="D566" t="s">
        <v>11025</v>
      </c>
      <c r="E566" t="s">
        <v>238</v>
      </c>
      <c r="F566">
        <v>2023</v>
      </c>
      <c r="G566" t="s">
        <v>2409</v>
      </c>
      <c r="H566" t="s">
        <v>20522</v>
      </c>
      <c r="I566" s="80">
        <v>44985</v>
      </c>
      <c r="J566" t="s">
        <v>571</v>
      </c>
      <c r="K566" t="s">
        <v>569</v>
      </c>
      <c r="L566" s="81" t="s">
        <v>2807</v>
      </c>
      <c r="M566" t="s">
        <v>20523</v>
      </c>
      <c r="N566" t="s">
        <v>18011</v>
      </c>
      <c r="O566" t="s">
        <v>18337</v>
      </c>
      <c r="P566" t="s">
        <v>17699</v>
      </c>
      <c r="Q566" t="s">
        <v>17700</v>
      </c>
      <c r="R566" t="s">
        <v>572</v>
      </c>
      <c r="U566" t="s">
        <v>18337</v>
      </c>
      <c r="V566" t="s">
        <v>17699</v>
      </c>
      <c r="W566" t="s">
        <v>586</v>
      </c>
      <c r="X566" t="s">
        <v>578</v>
      </c>
      <c r="Y566">
        <v>0</v>
      </c>
      <c r="Z566">
        <v>0</v>
      </c>
    </row>
    <row r="567" spans="2:26" x14ac:dyDescent="0.3">
      <c r="B567" t="s">
        <v>2831</v>
      </c>
      <c r="C567" t="s">
        <v>2831</v>
      </c>
      <c r="D567" t="s">
        <v>10312</v>
      </c>
      <c r="E567" t="s">
        <v>238</v>
      </c>
      <c r="F567">
        <v>2020</v>
      </c>
      <c r="G567" t="s">
        <v>2397</v>
      </c>
      <c r="H567" t="s">
        <v>20524</v>
      </c>
      <c r="I567" s="80">
        <v>44980</v>
      </c>
      <c r="J567" t="s">
        <v>571</v>
      </c>
      <c r="K567" t="s">
        <v>20525</v>
      </c>
      <c r="L567" s="81" t="s">
        <v>20526</v>
      </c>
      <c r="M567" t="s">
        <v>20502</v>
      </c>
      <c r="N567" t="s">
        <v>20503</v>
      </c>
      <c r="O567" t="s">
        <v>20504</v>
      </c>
      <c r="P567" t="s">
        <v>2780</v>
      </c>
      <c r="Q567" t="s">
        <v>18083</v>
      </c>
      <c r="R567" t="s">
        <v>572</v>
      </c>
      <c r="T567" t="s">
        <v>20505</v>
      </c>
      <c r="U567" t="s">
        <v>20504</v>
      </c>
      <c r="V567" t="s">
        <v>2781</v>
      </c>
      <c r="W567" t="s">
        <v>2781</v>
      </c>
      <c r="X567" t="s">
        <v>573</v>
      </c>
      <c r="Y567">
        <v>0</v>
      </c>
      <c r="Z567">
        <v>0</v>
      </c>
    </row>
    <row r="568" spans="2:26" x14ac:dyDescent="0.3">
      <c r="B568" t="s">
        <v>2831</v>
      </c>
      <c r="C568" t="s">
        <v>2831</v>
      </c>
      <c r="D568" t="s">
        <v>10038</v>
      </c>
      <c r="E568" t="s">
        <v>249</v>
      </c>
      <c r="F568">
        <v>2021</v>
      </c>
      <c r="G568" t="s">
        <v>2404</v>
      </c>
      <c r="H568" t="s">
        <v>20527</v>
      </c>
      <c r="I568" s="80">
        <v>44960</v>
      </c>
      <c r="J568" t="s">
        <v>571</v>
      </c>
      <c r="K568" t="s">
        <v>20528</v>
      </c>
      <c r="L568" s="81" t="s">
        <v>20529</v>
      </c>
      <c r="M568" t="s">
        <v>18040</v>
      </c>
      <c r="N568" t="s">
        <v>18041</v>
      </c>
      <c r="O568" t="s">
        <v>17848</v>
      </c>
      <c r="P568" t="s">
        <v>17777</v>
      </c>
      <c r="Q568" t="s">
        <v>17700</v>
      </c>
      <c r="R568" t="s">
        <v>572</v>
      </c>
      <c r="U568" t="s">
        <v>17848</v>
      </c>
      <c r="V568" t="s">
        <v>17777</v>
      </c>
      <c r="W568" t="s">
        <v>586</v>
      </c>
      <c r="X568" t="s">
        <v>578</v>
      </c>
      <c r="Y568">
        <v>0</v>
      </c>
      <c r="Z568">
        <v>0</v>
      </c>
    </row>
    <row r="569" spans="2:26" x14ac:dyDescent="0.3">
      <c r="B569" t="s">
        <v>2831</v>
      </c>
      <c r="C569" t="s">
        <v>2831</v>
      </c>
      <c r="D569" t="s">
        <v>10084</v>
      </c>
      <c r="E569" t="s">
        <v>249</v>
      </c>
      <c r="F569">
        <v>2015</v>
      </c>
      <c r="G569" t="s">
        <v>2397</v>
      </c>
      <c r="H569" t="s">
        <v>20530</v>
      </c>
      <c r="I569" s="80">
        <v>44981</v>
      </c>
      <c r="J569" t="s">
        <v>571</v>
      </c>
      <c r="K569" t="s">
        <v>20531</v>
      </c>
      <c r="L569" s="81" t="s">
        <v>20532</v>
      </c>
      <c r="M569" t="s">
        <v>18621</v>
      </c>
      <c r="N569" t="s">
        <v>17788</v>
      </c>
      <c r="O569" t="s">
        <v>2799</v>
      </c>
      <c r="P569" t="s">
        <v>20533</v>
      </c>
      <c r="Q569" t="s">
        <v>17700</v>
      </c>
      <c r="R569" t="s">
        <v>572</v>
      </c>
      <c r="U569" t="s">
        <v>2799</v>
      </c>
      <c r="V569" t="s">
        <v>17699</v>
      </c>
      <c r="W569" t="s">
        <v>586</v>
      </c>
      <c r="X569" t="s">
        <v>573</v>
      </c>
      <c r="Y569">
        <v>0</v>
      </c>
      <c r="Z569">
        <v>0</v>
      </c>
    </row>
    <row r="570" spans="2:26" x14ac:dyDescent="0.3">
      <c r="B570" t="s">
        <v>2831</v>
      </c>
      <c r="C570" t="s">
        <v>2831</v>
      </c>
      <c r="D570" t="s">
        <v>7288</v>
      </c>
      <c r="E570" t="s">
        <v>238</v>
      </c>
      <c r="F570">
        <v>2020</v>
      </c>
      <c r="G570" t="s">
        <v>17908</v>
      </c>
      <c r="H570" t="s">
        <v>20534</v>
      </c>
      <c r="I570" s="80">
        <v>44978</v>
      </c>
      <c r="J570" t="s">
        <v>571</v>
      </c>
      <c r="K570" t="s">
        <v>20535</v>
      </c>
      <c r="L570" s="81" t="s">
        <v>18536</v>
      </c>
      <c r="M570" t="s">
        <v>20536</v>
      </c>
      <c r="N570" t="s">
        <v>20326</v>
      </c>
      <c r="O570" t="s">
        <v>17698</v>
      </c>
      <c r="P570" t="s">
        <v>17699</v>
      </c>
      <c r="Q570" t="s">
        <v>17700</v>
      </c>
      <c r="R570" t="s">
        <v>572</v>
      </c>
      <c r="S570" t="s">
        <v>20537</v>
      </c>
      <c r="T570" t="s">
        <v>20328</v>
      </c>
      <c r="U570" t="s">
        <v>17698</v>
      </c>
      <c r="V570" t="s">
        <v>17699</v>
      </c>
      <c r="W570" t="s">
        <v>586</v>
      </c>
      <c r="X570" t="s">
        <v>574</v>
      </c>
      <c r="Y570">
        <v>0</v>
      </c>
      <c r="Z570">
        <v>0</v>
      </c>
    </row>
    <row r="571" spans="2:26" x14ac:dyDescent="0.3">
      <c r="B571" t="s">
        <v>2831</v>
      </c>
      <c r="C571" t="s">
        <v>2831</v>
      </c>
      <c r="D571" t="s">
        <v>10246</v>
      </c>
      <c r="E571" t="s">
        <v>238</v>
      </c>
      <c r="F571">
        <v>2021</v>
      </c>
      <c r="G571" t="s">
        <v>17908</v>
      </c>
      <c r="H571" t="s">
        <v>20538</v>
      </c>
      <c r="I571" s="80">
        <v>44985</v>
      </c>
      <c r="J571" t="s">
        <v>571</v>
      </c>
      <c r="K571" t="s">
        <v>20539</v>
      </c>
      <c r="L571" s="81" t="s">
        <v>20540</v>
      </c>
      <c r="M571" t="s">
        <v>20541</v>
      </c>
      <c r="N571" t="s">
        <v>20413</v>
      </c>
      <c r="O571" t="s">
        <v>18117</v>
      </c>
      <c r="P571" t="s">
        <v>17699</v>
      </c>
      <c r="Q571" t="s">
        <v>17700</v>
      </c>
      <c r="R571" t="s">
        <v>572</v>
      </c>
      <c r="T571" t="s">
        <v>19732</v>
      </c>
      <c r="U571" t="s">
        <v>18117</v>
      </c>
      <c r="V571" t="s">
        <v>17699</v>
      </c>
      <c r="W571" t="s">
        <v>586</v>
      </c>
      <c r="X571" t="s">
        <v>573</v>
      </c>
      <c r="Y571">
        <v>0</v>
      </c>
      <c r="Z571">
        <v>0</v>
      </c>
    </row>
    <row r="572" spans="2:26" x14ac:dyDescent="0.3">
      <c r="B572" t="s">
        <v>2831</v>
      </c>
      <c r="C572" t="s">
        <v>2831</v>
      </c>
      <c r="D572" t="s">
        <v>9797</v>
      </c>
      <c r="E572" t="s">
        <v>249</v>
      </c>
      <c r="F572">
        <v>2010</v>
      </c>
      <c r="G572" t="s">
        <v>2409</v>
      </c>
      <c r="H572" t="s">
        <v>20542</v>
      </c>
      <c r="I572" s="80">
        <v>44968</v>
      </c>
      <c r="J572" t="s">
        <v>571</v>
      </c>
      <c r="K572" t="s">
        <v>20543</v>
      </c>
      <c r="L572" s="81" t="s">
        <v>20544</v>
      </c>
      <c r="M572" t="s">
        <v>20545</v>
      </c>
      <c r="N572" t="s">
        <v>20546</v>
      </c>
      <c r="O572" t="s">
        <v>18162</v>
      </c>
      <c r="P572" t="s">
        <v>17699</v>
      </c>
      <c r="Q572" t="s">
        <v>17700</v>
      </c>
      <c r="R572" t="s">
        <v>572</v>
      </c>
      <c r="S572" t="s">
        <v>20547</v>
      </c>
      <c r="U572" t="s">
        <v>18162</v>
      </c>
      <c r="V572" t="s">
        <v>17699</v>
      </c>
      <c r="W572" t="s">
        <v>586</v>
      </c>
      <c r="X572" t="s">
        <v>574</v>
      </c>
      <c r="Y572">
        <v>0</v>
      </c>
      <c r="Z572">
        <v>0</v>
      </c>
    </row>
    <row r="573" spans="2:26" x14ac:dyDescent="0.3">
      <c r="B573" t="s">
        <v>2831</v>
      </c>
      <c r="C573" t="s">
        <v>2831</v>
      </c>
      <c r="D573" t="s">
        <v>10883</v>
      </c>
      <c r="E573" t="s">
        <v>238</v>
      </c>
      <c r="F573">
        <v>2023</v>
      </c>
      <c r="G573" t="s">
        <v>2412</v>
      </c>
      <c r="H573" t="s">
        <v>20548</v>
      </c>
      <c r="I573" s="80">
        <v>44985</v>
      </c>
      <c r="J573" t="s">
        <v>571</v>
      </c>
      <c r="K573" t="s">
        <v>569</v>
      </c>
      <c r="L573" s="81" t="s">
        <v>2807</v>
      </c>
      <c r="M573" t="s">
        <v>20549</v>
      </c>
      <c r="N573" t="s">
        <v>20550</v>
      </c>
      <c r="O573" t="s">
        <v>20551</v>
      </c>
      <c r="P573" t="s">
        <v>18261</v>
      </c>
      <c r="Q573" t="s">
        <v>17700</v>
      </c>
      <c r="R573" t="s">
        <v>572</v>
      </c>
      <c r="U573" t="s">
        <v>20551</v>
      </c>
      <c r="V573" t="s">
        <v>18264</v>
      </c>
      <c r="W573" t="s">
        <v>586</v>
      </c>
      <c r="X573" t="s">
        <v>578</v>
      </c>
      <c r="Y573">
        <v>0</v>
      </c>
      <c r="Z573">
        <v>0</v>
      </c>
    </row>
    <row r="574" spans="2:26" x14ac:dyDescent="0.3">
      <c r="B574" t="s">
        <v>2831</v>
      </c>
      <c r="C574" t="s">
        <v>2831</v>
      </c>
      <c r="D574" t="s">
        <v>11498</v>
      </c>
      <c r="E574" t="s">
        <v>238</v>
      </c>
      <c r="F574">
        <v>2021</v>
      </c>
      <c r="G574" t="s">
        <v>2397</v>
      </c>
      <c r="H574" t="s">
        <v>20552</v>
      </c>
      <c r="I574" s="80">
        <v>44980</v>
      </c>
      <c r="J574" t="s">
        <v>571</v>
      </c>
      <c r="K574" t="s">
        <v>20553</v>
      </c>
      <c r="L574" s="81" t="s">
        <v>20554</v>
      </c>
      <c r="M574" t="s">
        <v>20502</v>
      </c>
      <c r="N574" t="s">
        <v>20503</v>
      </c>
      <c r="O574" t="s">
        <v>20504</v>
      </c>
      <c r="P574" t="s">
        <v>2780</v>
      </c>
      <c r="Q574" t="s">
        <v>18083</v>
      </c>
      <c r="R574" t="s">
        <v>572</v>
      </c>
      <c r="T574" t="s">
        <v>20505</v>
      </c>
      <c r="U574" t="s">
        <v>20504</v>
      </c>
      <c r="V574" t="s">
        <v>2781</v>
      </c>
      <c r="W574" t="s">
        <v>2781</v>
      </c>
      <c r="X574" t="s">
        <v>573</v>
      </c>
      <c r="Y574">
        <v>0</v>
      </c>
      <c r="Z574">
        <v>0</v>
      </c>
    </row>
    <row r="575" spans="2:26" x14ac:dyDescent="0.3">
      <c r="B575" t="s">
        <v>2831</v>
      </c>
      <c r="C575" t="s">
        <v>2831</v>
      </c>
      <c r="D575" t="s">
        <v>3406</v>
      </c>
      <c r="E575" t="s">
        <v>238</v>
      </c>
      <c r="F575">
        <v>2014</v>
      </c>
      <c r="G575" t="s">
        <v>2409</v>
      </c>
      <c r="H575" t="s">
        <v>20555</v>
      </c>
      <c r="I575" s="80">
        <v>44967</v>
      </c>
      <c r="J575" t="s">
        <v>571</v>
      </c>
      <c r="K575" t="s">
        <v>20556</v>
      </c>
      <c r="L575" s="81" t="s">
        <v>20557</v>
      </c>
      <c r="M575" t="s">
        <v>20558</v>
      </c>
      <c r="N575" t="s">
        <v>17788</v>
      </c>
      <c r="O575" t="s">
        <v>17818</v>
      </c>
      <c r="P575" t="s">
        <v>17710</v>
      </c>
      <c r="Q575" t="s">
        <v>17700</v>
      </c>
      <c r="R575" t="s">
        <v>572</v>
      </c>
      <c r="S575" t="s">
        <v>20559</v>
      </c>
      <c r="T575" t="s">
        <v>17819</v>
      </c>
      <c r="U575" t="s">
        <v>17818</v>
      </c>
      <c r="V575" t="s">
        <v>17710</v>
      </c>
      <c r="W575" t="s">
        <v>586</v>
      </c>
      <c r="X575" t="s">
        <v>576</v>
      </c>
      <c r="Y575">
        <v>0</v>
      </c>
      <c r="Z575">
        <v>0</v>
      </c>
    </row>
    <row r="576" spans="2:26" x14ac:dyDescent="0.3">
      <c r="B576" t="s">
        <v>2831</v>
      </c>
      <c r="C576" t="s">
        <v>2831</v>
      </c>
      <c r="D576" t="s">
        <v>10095</v>
      </c>
      <c r="E576" t="s">
        <v>249</v>
      </c>
      <c r="F576">
        <v>2015</v>
      </c>
      <c r="G576" t="s">
        <v>2405</v>
      </c>
      <c r="H576" t="s">
        <v>20560</v>
      </c>
      <c r="I576" s="80">
        <v>44967</v>
      </c>
      <c r="J576" t="s">
        <v>571</v>
      </c>
      <c r="K576" t="s">
        <v>20561</v>
      </c>
      <c r="L576" s="81" t="s">
        <v>20562</v>
      </c>
      <c r="M576" t="s">
        <v>20502</v>
      </c>
      <c r="N576" t="s">
        <v>20503</v>
      </c>
      <c r="O576" t="s">
        <v>20504</v>
      </c>
      <c r="P576" t="s">
        <v>2780</v>
      </c>
      <c r="Q576" t="s">
        <v>18083</v>
      </c>
      <c r="R576" t="s">
        <v>572</v>
      </c>
      <c r="T576" t="s">
        <v>20505</v>
      </c>
      <c r="U576" t="s">
        <v>20504</v>
      </c>
      <c r="V576" t="s">
        <v>2781</v>
      </c>
      <c r="W576" t="s">
        <v>2781</v>
      </c>
      <c r="X576" t="s">
        <v>573</v>
      </c>
      <c r="Y576">
        <v>0</v>
      </c>
      <c r="Z576">
        <v>0</v>
      </c>
    </row>
    <row r="577" spans="2:26" x14ac:dyDescent="0.3">
      <c r="B577" t="s">
        <v>2831</v>
      </c>
      <c r="C577" t="s">
        <v>2831</v>
      </c>
      <c r="D577" t="s">
        <v>7164</v>
      </c>
      <c r="E577" t="s">
        <v>238</v>
      </c>
      <c r="F577">
        <v>2019</v>
      </c>
      <c r="G577" t="s">
        <v>2413</v>
      </c>
      <c r="H577" t="s">
        <v>20563</v>
      </c>
      <c r="I577" s="80">
        <v>44967</v>
      </c>
      <c r="J577" t="s">
        <v>571</v>
      </c>
      <c r="K577" t="s">
        <v>20564</v>
      </c>
      <c r="L577" s="81" t="s">
        <v>20565</v>
      </c>
      <c r="M577" t="s">
        <v>20502</v>
      </c>
      <c r="N577" t="s">
        <v>20503</v>
      </c>
      <c r="O577" t="s">
        <v>20504</v>
      </c>
      <c r="P577" t="s">
        <v>2780</v>
      </c>
      <c r="Q577" t="s">
        <v>18083</v>
      </c>
      <c r="R577" t="s">
        <v>572</v>
      </c>
      <c r="T577" t="s">
        <v>20505</v>
      </c>
      <c r="U577" t="s">
        <v>20504</v>
      </c>
      <c r="V577" t="s">
        <v>2781</v>
      </c>
      <c r="W577" t="s">
        <v>2781</v>
      </c>
      <c r="X577" t="s">
        <v>573</v>
      </c>
      <c r="Y577">
        <v>0</v>
      </c>
      <c r="Z577">
        <v>0</v>
      </c>
    </row>
    <row r="578" spans="2:26" x14ac:dyDescent="0.3">
      <c r="B578" t="s">
        <v>2831</v>
      </c>
      <c r="C578" t="s">
        <v>2831</v>
      </c>
      <c r="D578" t="s">
        <v>10824</v>
      </c>
      <c r="E578" t="s">
        <v>238</v>
      </c>
      <c r="F578">
        <v>2023</v>
      </c>
      <c r="G578" t="s">
        <v>2399</v>
      </c>
      <c r="H578" t="s">
        <v>20566</v>
      </c>
      <c r="I578" s="80">
        <v>44973</v>
      </c>
      <c r="J578" t="s">
        <v>571</v>
      </c>
      <c r="K578" t="s">
        <v>569</v>
      </c>
      <c r="L578" s="81" t="s">
        <v>2807</v>
      </c>
      <c r="M578" t="s">
        <v>20567</v>
      </c>
      <c r="N578" t="s">
        <v>20568</v>
      </c>
      <c r="O578" t="s">
        <v>20569</v>
      </c>
      <c r="P578" t="s">
        <v>20570</v>
      </c>
      <c r="Q578" t="s">
        <v>2408</v>
      </c>
      <c r="R578" t="s">
        <v>572</v>
      </c>
      <c r="S578" t="s">
        <v>20571</v>
      </c>
      <c r="U578" t="s">
        <v>20569</v>
      </c>
      <c r="V578" t="s">
        <v>20570</v>
      </c>
      <c r="W578" t="s">
        <v>2422</v>
      </c>
      <c r="X578" t="s">
        <v>576</v>
      </c>
      <c r="Y578">
        <v>0</v>
      </c>
      <c r="Z578">
        <v>0</v>
      </c>
    </row>
    <row r="579" spans="2:26" x14ac:dyDescent="0.3">
      <c r="B579" t="s">
        <v>2831</v>
      </c>
      <c r="C579" t="s">
        <v>2831</v>
      </c>
      <c r="D579" t="s">
        <v>10067</v>
      </c>
      <c r="E579" t="s">
        <v>238</v>
      </c>
      <c r="F579">
        <v>2019</v>
      </c>
      <c r="G579" t="s">
        <v>2402</v>
      </c>
      <c r="H579" t="s">
        <v>20572</v>
      </c>
      <c r="I579" s="80">
        <v>44967</v>
      </c>
      <c r="J579" t="s">
        <v>571</v>
      </c>
      <c r="K579" t="s">
        <v>20573</v>
      </c>
      <c r="L579" s="81" t="s">
        <v>20574</v>
      </c>
      <c r="M579" t="s">
        <v>20502</v>
      </c>
      <c r="N579" t="s">
        <v>20503</v>
      </c>
      <c r="O579" t="s">
        <v>20504</v>
      </c>
      <c r="P579" t="s">
        <v>2780</v>
      </c>
      <c r="Q579" t="s">
        <v>18083</v>
      </c>
      <c r="R579" t="s">
        <v>572</v>
      </c>
      <c r="T579" t="s">
        <v>20505</v>
      </c>
      <c r="U579" t="s">
        <v>20504</v>
      </c>
      <c r="V579" t="s">
        <v>2781</v>
      </c>
      <c r="W579" t="s">
        <v>2781</v>
      </c>
      <c r="X579" t="s">
        <v>573</v>
      </c>
      <c r="Y579">
        <v>0</v>
      </c>
      <c r="Z579">
        <v>0</v>
      </c>
    </row>
    <row r="580" spans="2:26" x14ac:dyDescent="0.3">
      <c r="B580" t="s">
        <v>2831</v>
      </c>
      <c r="C580" t="s">
        <v>2831</v>
      </c>
      <c r="D580" t="s">
        <v>8132</v>
      </c>
      <c r="E580" t="s">
        <v>238</v>
      </c>
      <c r="F580">
        <v>2018</v>
      </c>
      <c r="G580" t="s">
        <v>2401</v>
      </c>
      <c r="H580" t="s">
        <v>20575</v>
      </c>
      <c r="I580" s="80">
        <v>44967</v>
      </c>
      <c r="J580" t="s">
        <v>571</v>
      </c>
      <c r="K580" t="s">
        <v>18297</v>
      </c>
      <c r="L580" s="81" t="s">
        <v>20576</v>
      </c>
      <c r="M580" t="s">
        <v>20502</v>
      </c>
      <c r="N580" t="s">
        <v>20503</v>
      </c>
      <c r="O580" t="s">
        <v>20504</v>
      </c>
      <c r="P580" t="s">
        <v>2780</v>
      </c>
      <c r="Q580" t="s">
        <v>18083</v>
      </c>
      <c r="R580" t="s">
        <v>572</v>
      </c>
      <c r="T580" t="s">
        <v>20505</v>
      </c>
      <c r="U580" t="s">
        <v>20504</v>
      </c>
      <c r="V580" t="s">
        <v>2781</v>
      </c>
      <c r="W580" t="s">
        <v>2781</v>
      </c>
      <c r="X580" t="s">
        <v>573</v>
      </c>
      <c r="Y580">
        <v>0</v>
      </c>
      <c r="Z580">
        <v>0</v>
      </c>
    </row>
    <row r="581" spans="2:26" x14ac:dyDescent="0.3">
      <c r="B581" t="s">
        <v>2831</v>
      </c>
      <c r="C581" t="s">
        <v>2831</v>
      </c>
      <c r="D581" t="s">
        <v>10648</v>
      </c>
      <c r="E581" t="s">
        <v>238</v>
      </c>
      <c r="F581">
        <v>2022</v>
      </c>
      <c r="G581" t="s">
        <v>2420</v>
      </c>
      <c r="H581" t="s">
        <v>20577</v>
      </c>
      <c r="I581" s="80">
        <v>44985</v>
      </c>
      <c r="J581" t="s">
        <v>571</v>
      </c>
      <c r="K581" t="s">
        <v>569</v>
      </c>
      <c r="L581" s="81" t="s">
        <v>20578</v>
      </c>
      <c r="M581" t="s">
        <v>20579</v>
      </c>
      <c r="N581" t="s">
        <v>18376</v>
      </c>
      <c r="O581" t="s">
        <v>18377</v>
      </c>
      <c r="P581" t="s">
        <v>17742</v>
      </c>
      <c r="Q581" t="s">
        <v>17700</v>
      </c>
      <c r="R581" t="s">
        <v>572</v>
      </c>
      <c r="S581" t="s">
        <v>20580</v>
      </c>
      <c r="T581" t="s">
        <v>18379</v>
      </c>
      <c r="U581" t="s">
        <v>18377</v>
      </c>
      <c r="V581" t="s">
        <v>17742</v>
      </c>
      <c r="W581" t="s">
        <v>586</v>
      </c>
      <c r="X581" t="s">
        <v>574</v>
      </c>
      <c r="Y581">
        <v>0</v>
      </c>
      <c r="Z581">
        <v>0</v>
      </c>
    </row>
    <row r="582" spans="2:26" x14ac:dyDescent="0.3">
      <c r="B582" t="s">
        <v>2831</v>
      </c>
      <c r="C582" t="s">
        <v>2831</v>
      </c>
      <c r="D582" t="s">
        <v>3082</v>
      </c>
      <c r="E582" t="s">
        <v>249</v>
      </c>
      <c r="F582">
        <v>2017</v>
      </c>
      <c r="G582" t="s">
        <v>2395</v>
      </c>
      <c r="H582" t="s">
        <v>20581</v>
      </c>
      <c r="I582" s="80">
        <v>44979</v>
      </c>
      <c r="J582" t="s">
        <v>571</v>
      </c>
      <c r="K582" t="s">
        <v>20582</v>
      </c>
      <c r="L582" s="81" t="s">
        <v>18536</v>
      </c>
      <c r="M582" t="s">
        <v>20583</v>
      </c>
      <c r="N582" t="s">
        <v>20584</v>
      </c>
      <c r="O582" t="s">
        <v>20585</v>
      </c>
      <c r="P582" t="s">
        <v>20586</v>
      </c>
      <c r="Q582" t="s">
        <v>17700</v>
      </c>
      <c r="R582" t="s">
        <v>572</v>
      </c>
      <c r="S582" t="s">
        <v>20587</v>
      </c>
      <c r="U582" t="s">
        <v>20585</v>
      </c>
      <c r="V582" t="s">
        <v>17742</v>
      </c>
      <c r="W582" t="s">
        <v>586</v>
      </c>
      <c r="X582" t="s">
        <v>574</v>
      </c>
      <c r="Y582">
        <v>0</v>
      </c>
      <c r="Z582">
        <v>0</v>
      </c>
    </row>
    <row r="583" spans="2:26" x14ac:dyDescent="0.3">
      <c r="B583" t="s">
        <v>2831</v>
      </c>
      <c r="C583" t="s">
        <v>2831</v>
      </c>
      <c r="D583" t="s">
        <v>9318</v>
      </c>
      <c r="E583" t="s">
        <v>249</v>
      </c>
      <c r="F583">
        <v>2015</v>
      </c>
      <c r="G583" t="s">
        <v>2395</v>
      </c>
      <c r="H583" t="s">
        <v>20588</v>
      </c>
      <c r="I583" s="80">
        <v>44961</v>
      </c>
      <c r="J583" t="s">
        <v>571</v>
      </c>
      <c r="K583" t="s">
        <v>20589</v>
      </c>
      <c r="L583" s="81" t="s">
        <v>20590</v>
      </c>
      <c r="M583" t="s">
        <v>20591</v>
      </c>
      <c r="N583" t="s">
        <v>18249</v>
      </c>
      <c r="O583" t="s">
        <v>20592</v>
      </c>
      <c r="P583" t="s">
        <v>18331</v>
      </c>
      <c r="Q583" t="s">
        <v>18083</v>
      </c>
      <c r="R583" t="s">
        <v>572</v>
      </c>
      <c r="U583" t="s">
        <v>20592</v>
      </c>
      <c r="V583" t="s">
        <v>2808</v>
      </c>
      <c r="W583" t="s">
        <v>2781</v>
      </c>
      <c r="X583" t="s">
        <v>578</v>
      </c>
      <c r="Y583">
        <v>0</v>
      </c>
      <c r="Z583">
        <v>0</v>
      </c>
    </row>
    <row r="584" spans="2:26" x14ac:dyDescent="0.3">
      <c r="B584" t="s">
        <v>2831</v>
      </c>
      <c r="C584" t="s">
        <v>2831</v>
      </c>
      <c r="D584" t="s">
        <v>9019</v>
      </c>
      <c r="E584" t="s">
        <v>238</v>
      </c>
      <c r="F584">
        <v>2017</v>
      </c>
      <c r="G584" t="s">
        <v>2413</v>
      </c>
      <c r="H584" t="s">
        <v>20593</v>
      </c>
      <c r="I584" s="80">
        <v>44980</v>
      </c>
      <c r="J584" t="s">
        <v>571</v>
      </c>
      <c r="K584" t="s">
        <v>20594</v>
      </c>
      <c r="L584" s="81" t="s">
        <v>20501</v>
      </c>
      <c r="M584" t="s">
        <v>20502</v>
      </c>
      <c r="N584" t="s">
        <v>20503</v>
      </c>
      <c r="O584" t="s">
        <v>20504</v>
      </c>
      <c r="P584" t="s">
        <v>2780</v>
      </c>
      <c r="Q584" t="s">
        <v>18083</v>
      </c>
      <c r="R584" t="s">
        <v>572</v>
      </c>
      <c r="T584" t="s">
        <v>20505</v>
      </c>
      <c r="U584" t="s">
        <v>20504</v>
      </c>
      <c r="V584" t="s">
        <v>2781</v>
      </c>
      <c r="W584" t="s">
        <v>2781</v>
      </c>
      <c r="X584" t="s">
        <v>573</v>
      </c>
      <c r="Y584">
        <v>0</v>
      </c>
      <c r="Z584">
        <v>0</v>
      </c>
    </row>
    <row r="585" spans="2:26" x14ac:dyDescent="0.3">
      <c r="B585" t="s">
        <v>2831</v>
      </c>
      <c r="C585" t="s">
        <v>2831</v>
      </c>
      <c r="D585" t="s">
        <v>10866</v>
      </c>
      <c r="E585" t="s">
        <v>238</v>
      </c>
      <c r="F585">
        <v>2023</v>
      </c>
      <c r="G585" t="s">
        <v>20595</v>
      </c>
      <c r="H585" t="s">
        <v>20596</v>
      </c>
      <c r="I585" s="80">
        <v>44985</v>
      </c>
      <c r="J585" t="s">
        <v>571</v>
      </c>
      <c r="K585" t="s">
        <v>569</v>
      </c>
      <c r="L585" s="81" t="s">
        <v>2807</v>
      </c>
      <c r="M585" t="s">
        <v>20597</v>
      </c>
      <c r="N585" t="s">
        <v>20598</v>
      </c>
      <c r="O585" t="s">
        <v>20599</v>
      </c>
      <c r="P585" t="s">
        <v>2793</v>
      </c>
      <c r="Q585" t="s">
        <v>18083</v>
      </c>
      <c r="R585" t="s">
        <v>572</v>
      </c>
      <c r="T585" t="s">
        <v>20600</v>
      </c>
      <c r="U585" t="s">
        <v>20599</v>
      </c>
      <c r="V585" t="s">
        <v>2793</v>
      </c>
      <c r="W585" t="s">
        <v>2781</v>
      </c>
      <c r="X585" t="s">
        <v>578</v>
      </c>
      <c r="Y585">
        <v>0</v>
      </c>
      <c r="Z585">
        <v>0</v>
      </c>
    </row>
    <row r="586" spans="2:26" x14ac:dyDescent="0.3">
      <c r="B586" t="s">
        <v>2831</v>
      </c>
      <c r="C586" t="s">
        <v>2831</v>
      </c>
      <c r="D586" t="s">
        <v>20601</v>
      </c>
      <c r="E586" t="s">
        <v>249</v>
      </c>
      <c r="F586">
        <v>2018</v>
      </c>
      <c r="G586" t="s">
        <v>2397</v>
      </c>
      <c r="H586" t="s">
        <v>20602</v>
      </c>
      <c r="I586" s="80">
        <v>44967</v>
      </c>
      <c r="J586" t="s">
        <v>571</v>
      </c>
      <c r="K586" t="s">
        <v>20603</v>
      </c>
      <c r="L586" s="81" t="s">
        <v>20604</v>
      </c>
      <c r="M586" t="s">
        <v>20502</v>
      </c>
      <c r="N586" t="s">
        <v>20503</v>
      </c>
      <c r="O586" t="s">
        <v>20504</v>
      </c>
      <c r="P586" t="s">
        <v>2780</v>
      </c>
      <c r="Q586" t="s">
        <v>18083</v>
      </c>
      <c r="R586" t="s">
        <v>572</v>
      </c>
      <c r="T586" t="s">
        <v>20505</v>
      </c>
      <c r="U586" t="s">
        <v>20504</v>
      </c>
      <c r="V586" t="s">
        <v>2781</v>
      </c>
      <c r="W586" t="s">
        <v>2781</v>
      </c>
      <c r="X586" t="s">
        <v>573</v>
      </c>
      <c r="Y586">
        <v>0</v>
      </c>
      <c r="Z586">
        <v>0</v>
      </c>
    </row>
    <row r="587" spans="2:26" x14ac:dyDescent="0.3">
      <c r="B587" t="s">
        <v>2831</v>
      </c>
      <c r="C587" t="s">
        <v>2831</v>
      </c>
      <c r="D587" t="s">
        <v>8537</v>
      </c>
      <c r="E587" t="s">
        <v>249</v>
      </c>
      <c r="F587">
        <v>2022</v>
      </c>
      <c r="G587" t="s">
        <v>2395</v>
      </c>
      <c r="H587" t="s">
        <v>20605</v>
      </c>
      <c r="I587" s="80">
        <v>44985</v>
      </c>
      <c r="J587" t="s">
        <v>571</v>
      </c>
      <c r="K587" t="s">
        <v>569</v>
      </c>
      <c r="L587" s="81" t="s">
        <v>2807</v>
      </c>
      <c r="M587" t="s">
        <v>20606</v>
      </c>
      <c r="N587" t="s">
        <v>20607</v>
      </c>
      <c r="O587" t="s">
        <v>20608</v>
      </c>
      <c r="P587" t="s">
        <v>17710</v>
      </c>
      <c r="Q587" t="s">
        <v>17700</v>
      </c>
      <c r="R587" t="s">
        <v>572</v>
      </c>
      <c r="S587" t="s">
        <v>20609</v>
      </c>
      <c r="T587" t="s">
        <v>20610</v>
      </c>
      <c r="U587" t="s">
        <v>20608</v>
      </c>
      <c r="V587" t="s">
        <v>17710</v>
      </c>
      <c r="W587" t="s">
        <v>586</v>
      </c>
      <c r="X587" t="s">
        <v>574</v>
      </c>
      <c r="Y587">
        <v>0</v>
      </c>
      <c r="Z587">
        <v>0</v>
      </c>
    </row>
    <row r="588" spans="2:26" x14ac:dyDescent="0.3">
      <c r="B588" t="s">
        <v>2831</v>
      </c>
      <c r="C588" t="s">
        <v>2831</v>
      </c>
      <c r="D588" t="s">
        <v>10845</v>
      </c>
      <c r="E588" t="s">
        <v>238</v>
      </c>
      <c r="F588">
        <v>2023</v>
      </c>
      <c r="G588" t="s">
        <v>2402</v>
      </c>
      <c r="H588" t="s">
        <v>20611</v>
      </c>
      <c r="I588" s="80">
        <v>44985</v>
      </c>
      <c r="J588" t="s">
        <v>571</v>
      </c>
      <c r="K588" t="s">
        <v>569</v>
      </c>
      <c r="L588" s="81" t="s">
        <v>2807</v>
      </c>
      <c r="M588" t="s">
        <v>20612</v>
      </c>
      <c r="N588" t="s">
        <v>20613</v>
      </c>
      <c r="O588" t="s">
        <v>19941</v>
      </c>
      <c r="P588" t="s">
        <v>17742</v>
      </c>
      <c r="Q588" t="s">
        <v>17700</v>
      </c>
      <c r="R588" t="s">
        <v>572</v>
      </c>
      <c r="T588" t="s">
        <v>20614</v>
      </c>
      <c r="U588" t="s">
        <v>19941</v>
      </c>
      <c r="V588" t="s">
        <v>17742</v>
      </c>
      <c r="W588" t="s">
        <v>586</v>
      </c>
      <c r="X588" t="s">
        <v>573</v>
      </c>
      <c r="Y588">
        <v>0</v>
      </c>
      <c r="Z588">
        <v>0</v>
      </c>
    </row>
    <row r="589" spans="2:26" x14ac:dyDescent="0.3">
      <c r="B589" t="s">
        <v>2831</v>
      </c>
      <c r="C589" t="s">
        <v>2831</v>
      </c>
      <c r="D589" t="s">
        <v>8183</v>
      </c>
      <c r="E589" t="s">
        <v>238</v>
      </c>
      <c r="F589">
        <v>2020</v>
      </c>
      <c r="G589" t="s">
        <v>2412</v>
      </c>
      <c r="H589" t="s">
        <v>20615</v>
      </c>
      <c r="I589" s="80">
        <v>44974</v>
      </c>
      <c r="J589" t="s">
        <v>571</v>
      </c>
      <c r="K589" t="s">
        <v>2790</v>
      </c>
      <c r="L589" s="81" t="s">
        <v>20616</v>
      </c>
      <c r="M589" t="s">
        <v>20502</v>
      </c>
      <c r="N589" t="s">
        <v>20503</v>
      </c>
      <c r="O589" t="s">
        <v>20504</v>
      </c>
      <c r="P589" t="s">
        <v>2780</v>
      </c>
      <c r="Q589" t="s">
        <v>18083</v>
      </c>
      <c r="R589" t="s">
        <v>572</v>
      </c>
      <c r="T589" t="s">
        <v>20505</v>
      </c>
      <c r="U589" t="s">
        <v>20504</v>
      </c>
      <c r="V589" t="s">
        <v>2781</v>
      </c>
      <c r="W589" t="s">
        <v>2781</v>
      </c>
      <c r="X589" t="s">
        <v>573</v>
      </c>
      <c r="Y589">
        <v>0</v>
      </c>
      <c r="Z589">
        <v>0</v>
      </c>
    </row>
    <row r="590" spans="2:26" x14ac:dyDescent="0.3">
      <c r="B590" t="s">
        <v>2831</v>
      </c>
      <c r="C590" t="s">
        <v>2831</v>
      </c>
      <c r="D590" t="s">
        <v>12951</v>
      </c>
      <c r="E590" t="s">
        <v>238</v>
      </c>
      <c r="F590">
        <v>2016</v>
      </c>
      <c r="G590" t="s">
        <v>2395</v>
      </c>
      <c r="H590" t="s">
        <v>20617</v>
      </c>
      <c r="I590" s="80">
        <v>44965</v>
      </c>
      <c r="J590" t="s">
        <v>571</v>
      </c>
      <c r="K590" t="s">
        <v>20618</v>
      </c>
      <c r="L590" s="81" t="s">
        <v>20619</v>
      </c>
      <c r="M590" t="s">
        <v>19079</v>
      </c>
      <c r="N590" t="s">
        <v>17788</v>
      </c>
      <c r="O590" t="s">
        <v>17818</v>
      </c>
      <c r="P590" t="s">
        <v>17710</v>
      </c>
      <c r="Q590" t="s">
        <v>17700</v>
      </c>
      <c r="R590" t="s">
        <v>572</v>
      </c>
      <c r="S590" t="s">
        <v>19081</v>
      </c>
      <c r="T590" t="s">
        <v>17819</v>
      </c>
      <c r="U590" t="s">
        <v>17818</v>
      </c>
      <c r="V590" t="s">
        <v>17710</v>
      </c>
      <c r="W590" t="s">
        <v>586</v>
      </c>
      <c r="X590" t="s">
        <v>574</v>
      </c>
      <c r="Y590">
        <v>0</v>
      </c>
      <c r="Z590">
        <v>0</v>
      </c>
    </row>
    <row r="591" spans="2:26" x14ac:dyDescent="0.3">
      <c r="B591" t="s">
        <v>2831</v>
      </c>
      <c r="C591" t="s">
        <v>2831</v>
      </c>
      <c r="D591" t="s">
        <v>11026</v>
      </c>
      <c r="E591" t="s">
        <v>238</v>
      </c>
      <c r="F591">
        <v>2023</v>
      </c>
      <c r="G591" t="s">
        <v>17908</v>
      </c>
      <c r="H591" t="s">
        <v>20620</v>
      </c>
      <c r="I591" s="80">
        <v>44985</v>
      </c>
      <c r="J591" t="s">
        <v>571</v>
      </c>
      <c r="K591" t="s">
        <v>569</v>
      </c>
      <c r="L591" s="81" t="s">
        <v>2807</v>
      </c>
      <c r="M591" t="s">
        <v>20621</v>
      </c>
      <c r="N591" t="s">
        <v>17788</v>
      </c>
      <c r="O591" t="s">
        <v>17818</v>
      </c>
      <c r="P591" t="s">
        <v>17710</v>
      </c>
      <c r="Q591" t="s">
        <v>17700</v>
      </c>
      <c r="R591" t="s">
        <v>572</v>
      </c>
      <c r="S591" t="s">
        <v>20622</v>
      </c>
      <c r="T591" t="s">
        <v>17819</v>
      </c>
      <c r="U591" t="s">
        <v>17818</v>
      </c>
      <c r="V591" t="s">
        <v>17710</v>
      </c>
      <c r="W591" t="s">
        <v>586</v>
      </c>
      <c r="X591" t="s">
        <v>574</v>
      </c>
      <c r="Y591">
        <v>0</v>
      </c>
      <c r="Z591">
        <v>0</v>
      </c>
    </row>
    <row r="592" spans="2:26" x14ac:dyDescent="0.3">
      <c r="B592" t="s">
        <v>2831</v>
      </c>
      <c r="C592" t="s">
        <v>2831</v>
      </c>
      <c r="D592" t="s">
        <v>11091</v>
      </c>
      <c r="E592" t="s">
        <v>238</v>
      </c>
      <c r="F592">
        <v>2023</v>
      </c>
      <c r="G592" t="s">
        <v>2414</v>
      </c>
      <c r="H592" t="s">
        <v>20623</v>
      </c>
      <c r="I592" s="80">
        <v>44973</v>
      </c>
      <c r="J592" t="s">
        <v>571</v>
      </c>
      <c r="K592" t="s">
        <v>569</v>
      </c>
      <c r="L592" s="81" t="s">
        <v>2807</v>
      </c>
      <c r="M592" t="s">
        <v>20624</v>
      </c>
      <c r="N592" t="s">
        <v>20625</v>
      </c>
      <c r="O592" t="s">
        <v>20626</v>
      </c>
      <c r="P592" t="s">
        <v>2780</v>
      </c>
      <c r="Q592" t="s">
        <v>18083</v>
      </c>
      <c r="R592" t="s">
        <v>572</v>
      </c>
      <c r="S592" t="s">
        <v>20627</v>
      </c>
      <c r="U592" t="s">
        <v>20626</v>
      </c>
      <c r="V592" t="s">
        <v>2781</v>
      </c>
      <c r="W592" t="s">
        <v>2781</v>
      </c>
      <c r="X592" t="s">
        <v>576</v>
      </c>
      <c r="Y592">
        <v>0</v>
      </c>
      <c r="Z592">
        <v>0</v>
      </c>
    </row>
    <row r="593" spans="2:26" x14ac:dyDescent="0.3">
      <c r="B593" t="s">
        <v>2831</v>
      </c>
      <c r="C593" t="s">
        <v>2831</v>
      </c>
      <c r="D593" t="s">
        <v>9019</v>
      </c>
      <c r="E593" t="s">
        <v>238</v>
      </c>
      <c r="F593">
        <v>2017</v>
      </c>
      <c r="G593" t="s">
        <v>2413</v>
      </c>
      <c r="H593" t="s">
        <v>20628</v>
      </c>
      <c r="I593" s="80">
        <v>44971</v>
      </c>
      <c r="J593" t="s">
        <v>571</v>
      </c>
      <c r="K593" t="s">
        <v>20629</v>
      </c>
      <c r="L593" s="81" t="s">
        <v>20630</v>
      </c>
      <c r="M593" t="s">
        <v>20502</v>
      </c>
      <c r="N593" t="s">
        <v>20503</v>
      </c>
      <c r="O593" t="s">
        <v>20504</v>
      </c>
      <c r="P593" t="s">
        <v>2780</v>
      </c>
      <c r="Q593" t="s">
        <v>18083</v>
      </c>
      <c r="R593" t="s">
        <v>572</v>
      </c>
      <c r="T593" t="s">
        <v>20505</v>
      </c>
      <c r="U593" t="s">
        <v>20504</v>
      </c>
      <c r="V593" t="s">
        <v>2781</v>
      </c>
      <c r="W593" t="s">
        <v>2781</v>
      </c>
      <c r="X593" t="s">
        <v>573</v>
      </c>
      <c r="Y593">
        <v>0</v>
      </c>
      <c r="Z593">
        <v>0</v>
      </c>
    </row>
    <row r="594" spans="2:26" x14ac:dyDescent="0.3">
      <c r="B594" t="s">
        <v>2831</v>
      </c>
      <c r="C594" t="s">
        <v>2831</v>
      </c>
      <c r="D594" t="s">
        <v>5454</v>
      </c>
      <c r="E594" t="s">
        <v>238</v>
      </c>
      <c r="F594">
        <v>2017</v>
      </c>
      <c r="G594" t="s">
        <v>2395</v>
      </c>
      <c r="H594" t="s">
        <v>20631</v>
      </c>
      <c r="I594" s="80">
        <v>44970</v>
      </c>
      <c r="J594" t="s">
        <v>571</v>
      </c>
      <c r="K594" t="s">
        <v>20632</v>
      </c>
      <c r="L594" s="81" t="s">
        <v>18663</v>
      </c>
      <c r="M594" t="s">
        <v>20633</v>
      </c>
      <c r="N594" t="s">
        <v>17788</v>
      </c>
      <c r="O594" t="s">
        <v>18487</v>
      </c>
      <c r="P594" t="s">
        <v>18471</v>
      </c>
      <c r="Q594" t="s">
        <v>17700</v>
      </c>
      <c r="R594" t="s">
        <v>572</v>
      </c>
      <c r="U594" t="s">
        <v>18487</v>
      </c>
      <c r="V594" t="s">
        <v>18098</v>
      </c>
      <c r="W594" t="s">
        <v>586</v>
      </c>
      <c r="X594" t="s">
        <v>573</v>
      </c>
      <c r="Y594">
        <v>0</v>
      </c>
      <c r="Z594">
        <v>0</v>
      </c>
    </row>
    <row r="595" spans="2:26" x14ac:dyDescent="0.3">
      <c r="B595" t="s">
        <v>2831</v>
      </c>
      <c r="C595" t="s">
        <v>2831</v>
      </c>
      <c r="D595" t="s">
        <v>10933</v>
      </c>
      <c r="E595" t="s">
        <v>238</v>
      </c>
      <c r="F595">
        <v>2023</v>
      </c>
      <c r="G595" t="s">
        <v>2414</v>
      </c>
      <c r="H595" t="s">
        <v>20634</v>
      </c>
      <c r="I595" s="80">
        <v>44973</v>
      </c>
      <c r="J595" t="s">
        <v>571</v>
      </c>
      <c r="K595" t="s">
        <v>569</v>
      </c>
      <c r="L595" s="81" t="s">
        <v>2807</v>
      </c>
      <c r="M595" t="s">
        <v>20635</v>
      </c>
      <c r="N595" t="s">
        <v>18041</v>
      </c>
      <c r="O595" t="s">
        <v>20636</v>
      </c>
      <c r="P595" t="s">
        <v>17742</v>
      </c>
      <c r="Q595" t="s">
        <v>17700</v>
      </c>
      <c r="R595" t="s">
        <v>572</v>
      </c>
      <c r="U595" t="s">
        <v>20636</v>
      </c>
      <c r="V595" t="s">
        <v>17742</v>
      </c>
      <c r="W595" t="s">
        <v>586</v>
      </c>
      <c r="X595" t="s">
        <v>578</v>
      </c>
      <c r="Y595">
        <v>0</v>
      </c>
      <c r="Z595">
        <v>0</v>
      </c>
    </row>
    <row r="596" spans="2:26" x14ac:dyDescent="0.3">
      <c r="B596" t="s">
        <v>2831</v>
      </c>
      <c r="C596" t="s">
        <v>2831</v>
      </c>
      <c r="D596" t="s">
        <v>10112</v>
      </c>
      <c r="E596" t="s">
        <v>249</v>
      </c>
      <c r="F596">
        <v>2016</v>
      </c>
      <c r="G596" t="s">
        <v>2404</v>
      </c>
      <c r="H596" t="s">
        <v>20637</v>
      </c>
      <c r="I596" s="80">
        <v>44985</v>
      </c>
      <c r="J596" t="s">
        <v>571</v>
      </c>
      <c r="K596" t="s">
        <v>20638</v>
      </c>
      <c r="L596" s="81" t="s">
        <v>20639</v>
      </c>
      <c r="M596" t="s">
        <v>20502</v>
      </c>
      <c r="N596" t="s">
        <v>20503</v>
      </c>
      <c r="O596" t="s">
        <v>20504</v>
      </c>
      <c r="P596" t="s">
        <v>2780</v>
      </c>
      <c r="Q596" t="s">
        <v>18083</v>
      </c>
      <c r="R596" t="s">
        <v>572</v>
      </c>
      <c r="T596" t="s">
        <v>20505</v>
      </c>
      <c r="U596" t="s">
        <v>20504</v>
      </c>
      <c r="V596" t="s">
        <v>2781</v>
      </c>
      <c r="W596" t="s">
        <v>2781</v>
      </c>
      <c r="X596" t="s">
        <v>573</v>
      </c>
      <c r="Y596">
        <v>0</v>
      </c>
      <c r="Z596">
        <v>0</v>
      </c>
    </row>
    <row r="597" spans="2:26" x14ac:dyDescent="0.3">
      <c r="B597" t="s">
        <v>2831</v>
      </c>
      <c r="C597" t="s">
        <v>2831</v>
      </c>
      <c r="D597" t="s">
        <v>20640</v>
      </c>
      <c r="E597" t="s">
        <v>238</v>
      </c>
      <c r="F597">
        <v>2006</v>
      </c>
      <c r="G597" t="s">
        <v>2397</v>
      </c>
      <c r="H597" t="s">
        <v>20641</v>
      </c>
      <c r="I597" s="80">
        <v>44985</v>
      </c>
      <c r="J597" t="s">
        <v>571</v>
      </c>
      <c r="K597" t="s">
        <v>20642</v>
      </c>
      <c r="L597" s="81" t="s">
        <v>20554</v>
      </c>
      <c r="M597" t="s">
        <v>20502</v>
      </c>
      <c r="N597" t="s">
        <v>20503</v>
      </c>
      <c r="O597" t="s">
        <v>20504</v>
      </c>
      <c r="P597" t="s">
        <v>2780</v>
      </c>
      <c r="Q597" t="s">
        <v>18083</v>
      </c>
      <c r="R597" t="s">
        <v>572</v>
      </c>
      <c r="T597" t="s">
        <v>20505</v>
      </c>
      <c r="U597" t="s">
        <v>20504</v>
      </c>
      <c r="V597" t="s">
        <v>2781</v>
      </c>
      <c r="W597" t="s">
        <v>2781</v>
      </c>
      <c r="X597" t="s">
        <v>573</v>
      </c>
      <c r="Y597">
        <v>1</v>
      </c>
      <c r="Z597">
        <v>4300.55</v>
      </c>
    </row>
    <row r="598" spans="2:26" x14ac:dyDescent="0.3">
      <c r="B598" t="s">
        <v>2831</v>
      </c>
      <c r="C598" t="s">
        <v>2831</v>
      </c>
      <c r="D598" t="s">
        <v>11036</v>
      </c>
      <c r="E598" t="s">
        <v>238</v>
      </c>
      <c r="F598">
        <v>2023</v>
      </c>
      <c r="G598" t="s">
        <v>2409</v>
      </c>
      <c r="H598" t="s">
        <v>20643</v>
      </c>
      <c r="I598" s="80">
        <v>44973</v>
      </c>
      <c r="J598" t="s">
        <v>571</v>
      </c>
      <c r="K598" t="s">
        <v>569</v>
      </c>
      <c r="L598" s="81" t="s">
        <v>2807</v>
      </c>
      <c r="M598" t="s">
        <v>20644</v>
      </c>
      <c r="N598" t="s">
        <v>19751</v>
      </c>
      <c r="O598" t="s">
        <v>18452</v>
      </c>
      <c r="P598" t="s">
        <v>17699</v>
      </c>
      <c r="Q598" t="s">
        <v>17700</v>
      </c>
      <c r="R598" t="s">
        <v>572</v>
      </c>
      <c r="S598" t="s">
        <v>20645</v>
      </c>
      <c r="T598" t="s">
        <v>19753</v>
      </c>
      <c r="U598" t="s">
        <v>18452</v>
      </c>
      <c r="V598" t="s">
        <v>17699</v>
      </c>
      <c r="W598" t="s">
        <v>586</v>
      </c>
      <c r="X598" t="s">
        <v>574</v>
      </c>
      <c r="Y598">
        <v>0</v>
      </c>
      <c r="Z598">
        <v>0</v>
      </c>
    </row>
    <row r="599" spans="2:26" x14ac:dyDescent="0.3">
      <c r="B599" t="s">
        <v>2831</v>
      </c>
      <c r="C599" t="s">
        <v>2831</v>
      </c>
      <c r="D599" t="s">
        <v>10312</v>
      </c>
      <c r="E599" t="s">
        <v>238</v>
      </c>
      <c r="F599">
        <v>2020</v>
      </c>
      <c r="G599" t="s">
        <v>2397</v>
      </c>
      <c r="H599" t="s">
        <v>20646</v>
      </c>
      <c r="I599" s="80">
        <v>44973</v>
      </c>
      <c r="J599" t="s">
        <v>571</v>
      </c>
      <c r="K599" t="s">
        <v>569</v>
      </c>
      <c r="L599" s="81" t="s">
        <v>2807</v>
      </c>
      <c r="M599" t="s">
        <v>20647</v>
      </c>
      <c r="N599" t="s">
        <v>20648</v>
      </c>
      <c r="O599" t="s">
        <v>20649</v>
      </c>
      <c r="P599" t="s">
        <v>2793</v>
      </c>
      <c r="Q599" t="s">
        <v>18083</v>
      </c>
      <c r="R599" t="s">
        <v>572</v>
      </c>
      <c r="T599" t="s">
        <v>20650</v>
      </c>
      <c r="U599" t="s">
        <v>20649</v>
      </c>
      <c r="V599" t="s">
        <v>2793</v>
      </c>
      <c r="W599" t="s">
        <v>2781</v>
      </c>
      <c r="X599" t="s">
        <v>573</v>
      </c>
      <c r="Y599">
        <v>0</v>
      </c>
      <c r="Z599">
        <v>0</v>
      </c>
    </row>
    <row r="600" spans="2:26" x14ac:dyDescent="0.3">
      <c r="B600" t="s">
        <v>2831</v>
      </c>
      <c r="C600" t="s">
        <v>2831</v>
      </c>
      <c r="D600" t="s">
        <v>10045</v>
      </c>
      <c r="E600" t="s">
        <v>249</v>
      </c>
      <c r="F600">
        <v>2021</v>
      </c>
      <c r="G600" t="s">
        <v>2402</v>
      </c>
      <c r="H600" t="s">
        <v>20651</v>
      </c>
      <c r="I600" s="80">
        <v>44967</v>
      </c>
      <c r="J600" t="s">
        <v>571</v>
      </c>
      <c r="K600" t="s">
        <v>569</v>
      </c>
      <c r="L600" s="81" t="s">
        <v>20652</v>
      </c>
      <c r="M600" t="s">
        <v>20653</v>
      </c>
      <c r="N600" t="s">
        <v>20654</v>
      </c>
      <c r="O600" t="s">
        <v>2541</v>
      </c>
      <c r="P600" t="s">
        <v>2532</v>
      </c>
      <c r="Q600" t="s">
        <v>18127</v>
      </c>
      <c r="R600" t="s">
        <v>572</v>
      </c>
      <c r="S600" t="s">
        <v>20655</v>
      </c>
      <c r="T600" t="s">
        <v>20656</v>
      </c>
      <c r="U600" t="s">
        <v>2541</v>
      </c>
      <c r="V600" t="s">
        <v>2532</v>
      </c>
      <c r="W600" t="s">
        <v>582</v>
      </c>
      <c r="X600" t="s">
        <v>574</v>
      </c>
      <c r="Y600">
        <v>0</v>
      </c>
      <c r="Z600">
        <v>0</v>
      </c>
    </row>
    <row r="601" spans="2:26" x14ac:dyDescent="0.3">
      <c r="B601" t="s">
        <v>2831</v>
      </c>
      <c r="C601" t="s">
        <v>2831</v>
      </c>
      <c r="D601" t="s">
        <v>4554</v>
      </c>
      <c r="E601" t="s">
        <v>238</v>
      </c>
      <c r="F601">
        <v>2022</v>
      </c>
      <c r="G601" t="s">
        <v>2414</v>
      </c>
      <c r="H601" t="s">
        <v>20657</v>
      </c>
      <c r="I601" s="80">
        <v>44974</v>
      </c>
      <c r="J601" t="s">
        <v>571</v>
      </c>
      <c r="K601" t="s">
        <v>20658</v>
      </c>
      <c r="L601" s="81" t="s">
        <v>20554</v>
      </c>
      <c r="M601" t="s">
        <v>20502</v>
      </c>
      <c r="N601" t="s">
        <v>20503</v>
      </c>
      <c r="O601" t="s">
        <v>20504</v>
      </c>
      <c r="P601" t="s">
        <v>2780</v>
      </c>
      <c r="Q601" t="s">
        <v>18083</v>
      </c>
      <c r="R601" t="s">
        <v>572</v>
      </c>
      <c r="T601" t="s">
        <v>20505</v>
      </c>
      <c r="U601" t="s">
        <v>20504</v>
      </c>
      <c r="V601" t="s">
        <v>2781</v>
      </c>
      <c r="W601" t="s">
        <v>2781</v>
      </c>
      <c r="X601" t="s">
        <v>573</v>
      </c>
      <c r="Y601">
        <v>0</v>
      </c>
      <c r="Z601">
        <v>0</v>
      </c>
    </row>
    <row r="602" spans="2:26" x14ac:dyDescent="0.3">
      <c r="B602" t="s">
        <v>2831</v>
      </c>
      <c r="C602" t="s">
        <v>2831</v>
      </c>
      <c r="D602" t="s">
        <v>11072</v>
      </c>
      <c r="E602" t="s">
        <v>238</v>
      </c>
      <c r="F602">
        <v>2023</v>
      </c>
      <c r="G602" t="s">
        <v>2397</v>
      </c>
      <c r="H602" t="s">
        <v>20659</v>
      </c>
      <c r="I602" s="80">
        <v>44973</v>
      </c>
      <c r="J602" t="s">
        <v>571</v>
      </c>
      <c r="K602" t="s">
        <v>569</v>
      </c>
      <c r="L602" s="81" t="s">
        <v>2807</v>
      </c>
      <c r="M602" t="s">
        <v>20660</v>
      </c>
      <c r="N602" t="s">
        <v>20661</v>
      </c>
      <c r="O602" t="s">
        <v>2804</v>
      </c>
      <c r="P602" t="s">
        <v>20662</v>
      </c>
      <c r="Q602" t="s">
        <v>18127</v>
      </c>
      <c r="R602" t="s">
        <v>572</v>
      </c>
      <c r="T602" t="s">
        <v>20663</v>
      </c>
      <c r="U602" t="s">
        <v>2804</v>
      </c>
      <c r="V602" t="s">
        <v>1783</v>
      </c>
      <c r="W602" t="s">
        <v>582</v>
      </c>
      <c r="X602" t="s">
        <v>573</v>
      </c>
      <c r="Y602">
        <v>0</v>
      </c>
      <c r="Z602">
        <v>0</v>
      </c>
    </row>
    <row r="603" spans="2:26" x14ac:dyDescent="0.3">
      <c r="B603" t="s">
        <v>2831</v>
      </c>
      <c r="C603" t="s">
        <v>2831</v>
      </c>
      <c r="D603" t="s">
        <v>10784</v>
      </c>
      <c r="E603" t="s">
        <v>238</v>
      </c>
      <c r="F603">
        <v>2023</v>
      </c>
      <c r="G603" t="s">
        <v>2397</v>
      </c>
      <c r="H603" t="s">
        <v>20664</v>
      </c>
      <c r="I603" s="80">
        <v>44973</v>
      </c>
      <c r="J603" t="s">
        <v>571</v>
      </c>
      <c r="K603" t="s">
        <v>569</v>
      </c>
      <c r="L603" s="81" t="s">
        <v>2807</v>
      </c>
      <c r="M603" t="s">
        <v>20665</v>
      </c>
      <c r="N603" t="s">
        <v>20367</v>
      </c>
      <c r="O603" t="s">
        <v>20666</v>
      </c>
      <c r="P603" t="s">
        <v>18471</v>
      </c>
      <c r="Q603" t="s">
        <v>17700</v>
      </c>
      <c r="R603" t="s">
        <v>572</v>
      </c>
      <c r="S603" t="s">
        <v>20667</v>
      </c>
      <c r="T603" t="s">
        <v>20668</v>
      </c>
      <c r="U603" t="s">
        <v>20666</v>
      </c>
      <c r="V603" t="s">
        <v>18098</v>
      </c>
      <c r="W603" t="s">
        <v>586</v>
      </c>
      <c r="X603" t="s">
        <v>574</v>
      </c>
      <c r="Y603">
        <v>0</v>
      </c>
      <c r="Z603">
        <v>0</v>
      </c>
    </row>
    <row r="604" spans="2:26" x14ac:dyDescent="0.3">
      <c r="B604" t="s">
        <v>2831</v>
      </c>
      <c r="C604" t="s">
        <v>2831</v>
      </c>
      <c r="D604" t="s">
        <v>7782</v>
      </c>
      <c r="E604" t="s">
        <v>238</v>
      </c>
      <c r="F604">
        <v>2019</v>
      </c>
      <c r="G604" t="s">
        <v>2401</v>
      </c>
      <c r="H604" t="s">
        <v>20669</v>
      </c>
      <c r="I604" s="80">
        <v>44968</v>
      </c>
      <c r="J604" t="s">
        <v>571</v>
      </c>
      <c r="K604" t="s">
        <v>20670</v>
      </c>
      <c r="L604" s="81" t="s">
        <v>20554</v>
      </c>
      <c r="M604" t="s">
        <v>20502</v>
      </c>
      <c r="N604" t="s">
        <v>20503</v>
      </c>
      <c r="O604" t="s">
        <v>20504</v>
      </c>
      <c r="P604" t="s">
        <v>2780</v>
      </c>
      <c r="Q604" t="s">
        <v>18083</v>
      </c>
      <c r="R604" t="s">
        <v>572</v>
      </c>
      <c r="T604" t="s">
        <v>20505</v>
      </c>
      <c r="U604" t="s">
        <v>20504</v>
      </c>
      <c r="V604" t="s">
        <v>2781</v>
      </c>
      <c r="W604" t="s">
        <v>2781</v>
      </c>
      <c r="X604" t="s">
        <v>573</v>
      </c>
      <c r="Y604">
        <v>0</v>
      </c>
      <c r="Z604">
        <v>0</v>
      </c>
    </row>
    <row r="605" spans="2:26" x14ac:dyDescent="0.3">
      <c r="B605" t="s">
        <v>2831</v>
      </c>
      <c r="C605" t="s">
        <v>2831</v>
      </c>
      <c r="D605" t="s">
        <v>20671</v>
      </c>
      <c r="E605" t="s">
        <v>249</v>
      </c>
      <c r="F605">
        <v>2019</v>
      </c>
      <c r="G605" t="s">
        <v>2418</v>
      </c>
      <c r="H605" t="s">
        <v>20672</v>
      </c>
      <c r="I605" s="80">
        <v>44971</v>
      </c>
      <c r="J605" t="s">
        <v>571</v>
      </c>
      <c r="K605" t="s">
        <v>20673</v>
      </c>
      <c r="L605" s="81" t="s">
        <v>20639</v>
      </c>
      <c r="M605" t="s">
        <v>20502</v>
      </c>
      <c r="N605" t="s">
        <v>20503</v>
      </c>
      <c r="O605" t="s">
        <v>20504</v>
      </c>
      <c r="P605" t="s">
        <v>2780</v>
      </c>
      <c r="Q605" t="s">
        <v>18083</v>
      </c>
      <c r="R605" t="s">
        <v>572</v>
      </c>
      <c r="T605" t="s">
        <v>20505</v>
      </c>
      <c r="U605" t="s">
        <v>20504</v>
      </c>
      <c r="V605" t="s">
        <v>2781</v>
      </c>
      <c r="W605" t="s">
        <v>2781</v>
      </c>
      <c r="X605" t="s">
        <v>573</v>
      </c>
      <c r="Y605">
        <v>0</v>
      </c>
      <c r="Z605">
        <v>0</v>
      </c>
    </row>
    <row r="606" spans="2:26" x14ac:dyDescent="0.3">
      <c r="B606" t="s">
        <v>2831</v>
      </c>
      <c r="C606" t="s">
        <v>2831</v>
      </c>
      <c r="D606" t="s">
        <v>11081</v>
      </c>
      <c r="E606" t="s">
        <v>238</v>
      </c>
      <c r="F606">
        <v>2022</v>
      </c>
      <c r="G606" t="s">
        <v>2403</v>
      </c>
      <c r="H606" t="s">
        <v>20674</v>
      </c>
      <c r="I606" s="80">
        <v>44970</v>
      </c>
      <c r="J606" t="s">
        <v>571</v>
      </c>
      <c r="K606" t="s">
        <v>569</v>
      </c>
      <c r="L606" s="81" t="s">
        <v>2807</v>
      </c>
      <c r="M606" t="s">
        <v>20675</v>
      </c>
      <c r="N606" t="s">
        <v>20676</v>
      </c>
      <c r="O606" t="s">
        <v>2125</v>
      </c>
      <c r="P606" t="s">
        <v>584</v>
      </c>
      <c r="Q606" t="s">
        <v>18127</v>
      </c>
      <c r="R606" t="s">
        <v>572</v>
      </c>
      <c r="T606" t="s">
        <v>20677</v>
      </c>
      <c r="U606" t="s">
        <v>2125</v>
      </c>
      <c r="V606" t="s">
        <v>584</v>
      </c>
      <c r="W606" t="s">
        <v>582</v>
      </c>
      <c r="X606" t="s">
        <v>573</v>
      </c>
      <c r="Y606">
        <v>0</v>
      </c>
      <c r="Z606">
        <v>0</v>
      </c>
    </row>
    <row r="607" spans="2:26" x14ac:dyDescent="0.3">
      <c r="B607" t="s">
        <v>2831</v>
      </c>
      <c r="C607" t="s">
        <v>2831</v>
      </c>
      <c r="D607" t="s">
        <v>11075</v>
      </c>
      <c r="E607" t="s">
        <v>238</v>
      </c>
      <c r="F607">
        <v>2023</v>
      </c>
      <c r="G607" t="s">
        <v>2399</v>
      </c>
      <c r="H607" t="s">
        <v>20678</v>
      </c>
      <c r="I607" s="80">
        <v>44973</v>
      </c>
      <c r="J607" t="s">
        <v>571</v>
      </c>
      <c r="K607" t="s">
        <v>569</v>
      </c>
      <c r="L607" s="81" t="s">
        <v>2807</v>
      </c>
      <c r="M607" t="s">
        <v>20679</v>
      </c>
      <c r="N607" t="s">
        <v>20680</v>
      </c>
      <c r="O607" t="s">
        <v>20636</v>
      </c>
      <c r="P607" t="s">
        <v>17742</v>
      </c>
      <c r="Q607" t="s">
        <v>17700</v>
      </c>
      <c r="R607" t="s">
        <v>572</v>
      </c>
      <c r="T607" t="s">
        <v>20681</v>
      </c>
      <c r="U607" t="s">
        <v>20636</v>
      </c>
      <c r="V607" t="s">
        <v>17742</v>
      </c>
      <c r="W607" t="s">
        <v>586</v>
      </c>
      <c r="X607" t="s">
        <v>578</v>
      </c>
      <c r="Y607">
        <v>0</v>
      </c>
      <c r="Z607">
        <v>0</v>
      </c>
    </row>
    <row r="608" spans="2:26" x14ac:dyDescent="0.3">
      <c r="B608" t="s">
        <v>2831</v>
      </c>
      <c r="C608" t="s">
        <v>2831</v>
      </c>
      <c r="D608" t="s">
        <v>10923</v>
      </c>
      <c r="E608" t="s">
        <v>238</v>
      </c>
      <c r="F608">
        <v>2023</v>
      </c>
      <c r="G608" t="s">
        <v>2418</v>
      </c>
      <c r="H608" t="s">
        <v>20682</v>
      </c>
      <c r="I608" s="80">
        <v>44985</v>
      </c>
      <c r="J608" t="s">
        <v>571</v>
      </c>
      <c r="K608" t="s">
        <v>569</v>
      </c>
      <c r="L608" s="81" t="s">
        <v>20683</v>
      </c>
      <c r="M608" t="s">
        <v>20684</v>
      </c>
      <c r="N608" t="s">
        <v>20685</v>
      </c>
      <c r="O608" t="s">
        <v>17741</v>
      </c>
      <c r="P608" t="s">
        <v>20686</v>
      </c>
      <c r="Q608" t="s">
        <v>17700</v>
      </c>
      <c r="R608" t="s">
        <v>572</v>
      </c>
      <c r="S608" t="s">
        <v>20687</v>
      </c>
      <c r="U608" t="s">
        <v>17741</v>
      </c>
      <c r="V608" t="s">
        <v>17742</v>
      </c>
      <c r="W608" t="s">
        <v>586</v>
      </c>
      <c r="X608" t="s">
        <v>574</v>
      </c>
      <c r="Y608">
        <v>0</v>
      </c>
      <c r="Z608">
        <v>0</v>
      </c>
    </row>
    <row r="609" spans="2:26" x14ac:dyDescent="0.3">
      <c r="B609" t="s">
        <v>2831</v>
      </c>
      <c r="C609" t="s">
        <v>2831</v>
      </c>
      <c r="D609" t="s">
        <v>13232</v>
      </c>
      <c r="E609" t="s">
        <v>249</v>
      </c>
      <c r="F609">
        <v>2009</v>
      </c>
      <c r="G609" t="s">
        <v>2395</v>
      </c>
      <c r="H609" t="s">
        <v>20688</v>
      </c>
      <c r="I609" s="80">
        <v>44974</v>
      </c>
      <c r="J609" t="s">
        <v>571</v>
      </c>
      <c r="K609" t="s">
        <v>20689</v>
      </c>
      <c r="L609" s="81" t="s">
        <v>20360</v>
      </c>
      <c r="M609" t="s">
        <v>20690</v>
      </c>
      <c r="N609" t="s">
        <v>17788</v>
      </c>
      <c r="O609" t="s">
        <v>17818</v>
      </c>
      <c r="P609" t="s">
        <v>17710</v>
      </c>
      <c r="Q609" t="s">
        <v>17700</v>
      </c>
      <c r="R609" t="s">
        <v>572</v>
      </c>
      <c r="T609" t="s">
        <v>17819</v>
      </c>
      <c r="U609" t="s">
        <v>17818</v>
      </c>
      <c r="V609" t="s">
        <v>17710</v>
      </c>
      <c r="W609" t="s">
        <v>586</v>
      </c>
      <c r="X609" t="s">
        <v>573</v>
      </c>
      <c r="Y609">
        <v>0</v>
      </c>
      <c r="Z609">
        <v>0</v>
      </c>
    </row>
    <row r="610" spans="2:26" x14ac:dyDescent="0.3">
      <c r="B610" t="s">
        <v>2831</v>
      </c>
      <c r="C610" t="s">
        <v>2831</v>
      </c>
      <c r="D610" t="s">
        <v>9298</v>
      </c>
      <c r="E610" t="s">
        <v>238</v>
      </c>
      <c r="F610">
        <v>2015</v>
      </c>
      <c r="G610" t="s">
        <v>2405</v>
      </c>
      <c r="H610" t="s">
        <v>20691</v>
      </c>
      <c r="I610" s="80">
        <v>44973</v>
      </c>
      <c r="J610" t="s">
        <v>571</v>
      </c>
      <c r="K610" t="s">
        <v>569</v>
      </c>
      <c r="L610" s="81" t="s">
        <v>2807</v>
      </c>
      <c r="M610" t="s">
        <v>20692</v>
      </c>
      <c r="N610" t="s">
        <v>20693</v>
      </c>
      <c r="O610" t="s">
        <v>20694</v>
      </c>
      <c r="P610" t="s">
        <v>2780</v>
      </c>
      <c r="Q610" t="s">
        <v>18083</v>
      </c>
      <c r="R610" t="s">
        <v>572</v>
      </c>
      <c r="U610" t="s">
        <v>20694</v>
      </c>
      <c r="V610" t="s">
        <v>2781</v>
      </c>
      <c r="W610" t="s">
        <v>2781</v>
      </c>
      <c r="X610" t="s">
        <v>578</v>
      </c>
      <c r="Y610">
        <v>0</v>
      </c>
      <c r="Z610">
        <v>0</v>
      </c>
    </row>
    <row r="611" spans="2:26" x14ac:dyDescent="0.3">
      <c r="B611" t="s">
        <v>2831</v>
      </c>
      <c r="C611" t="s">
        <v>2831</v>
      </c>
      <c r="D611" t="s">
        <v>13923</v>
      </c>
      <c r="E611" t="s">
        <v>238</v>
      </c>
      <c r="F611">
        <v>2015</v>
      </c>
      <c r="G611" t="s">
        <v>2418</v>
      </c>
      <c r="H611" t="s">
        <v>20695</v>
      </c>
      <c r="I611" s="80">
        <v>44968</v>
      </c>
      <c r="J611" t="s">
        <v>571</v>
      </c>
      <c r="K611" t="s">
        <v>20696</v>
      </c>
      <c r="L611" s="81" t="s">
        <v>20554</v>
      </c>
      <c r="M611" t="s">
        <v>20502</v>
      </c>
      <c r="N611" t="s">
        <v>20503</v>
      </c>
      <c r="O611" t="s">
        <v>20504</v>
      </c>
      <c r="P611" t="s">
        <v>2780</v>
      </c>
      <c r="Q611" t="s">
        <v>18083</v>
      </c>
      <c r="R611" t="s">
        <v>572</v>
      </c>
      <c r="T611" t="s">
        <v>20505</v>
      </c>
      <c r="U611" t="s">
        <v>20504</v>
      </c>
      <c r="V611" t="s">
        <v>2781</v>
      </c>
      <c r="W611" t="s">
        <v>2781</v>
      </c>
      <c r="X611" t="s">
        <v>573</v>
      </c>
      <c r="Y611">
        <v>0</v>
      </c>
      <c r="Z611">
        <v>0</v>
      </c>
    </row>
    <row r="612" spans="2:26" x14ac:dyDescent="0.3">
      <c r="B612" t="s">
        <v>2831</v>
      </c>
      <c r="C612" t="s">
        <v>2831</v>
      </c>
      <c r="D612" t="s">
        <v>4688</v>
      </c>
      <c r="E612" t="s">
        <v>238</v>
      </c>
      <c r="F612">
        <v>2017</v>
      </c>
      <c r="G612" t="s">
        <v>2418</v>
      </c>
      <c r="H612" t="s">
        <v>20697</v>
      </c>
      <c r="I612" s="80">
        <v>44985</v>
      </c>
      <c r="J612" t="s">
        <v>571</v>
      </c>
      <c r="K612" t="s">
        <v>569</v>
      </c>
      <c r="L612" s="81" t="s">
        <v>20698</v>
      </c>
      <c r="M612" t="s">
        <v>20699</v>
      </c>
      <c r="N612" t="s">
        <v>18912</v>
      </c>
      <c r="O612" t="s">
        <v>18337</v>
      </c>
      <c r="P612" t="s">
        <v>17699</v>
      </c>
      <c r="Q612" t="s">
        <v>17700</v>
      </c>
      <c r="R612" t="s">
        <v>572</v>
      </c>
      <c r="S612" t="s">
        <v>20700</v>
      </c>
      <c r="T612" t="s">
        <v>19112</v>
      </c>
      <c r="U612" t="s">
        <v>18337</v>
      </c>
      <c r="V612" t="s">
        <v>17699</v>
      </c>
      <c r="W612" t="s">
        <v>586</v>
      </c>
      <c r="X612" t="s">
        <v>574</v>
      </c>
      <c r="Y612">
        <v>0</v>
      </c>
      <c r="Z612">
        <v>0</v>
      </c>
    </row>
    <row r="613" spans="2:26" x14ac:dyDescent="0.3">
      <c r="B613" t="s">
        <v>2831</v>
      </c>
      <c r="C613" t="s">
        <v>2831</v>
      </c>
      <c r="D613" t="s">
        <v>10921</v>
      </c>
      <c r="E613" t="s">
        <v>238</v>
      </c>
      <c r="F613">
        <v>2023</v>
      </c>
      <c r="G613" t="s">
        <v>2412</v>
      </c>
      <c r="H613" t="s">
        <v>20701</v>
      </c>
      <c r="I613" s="80">
        <v>44973</v>
      </c>
      <c r="J613" t="s">
        <v>571</v>
      </c>
      <c r="K613" t="s">
        <v>569</v>
      </c>
      <c r="L613" s="81" t="s">
        <v>2807</v>
      </c>
      <c r="M613" t="s">
        <v>20702</v>
      </c>
      <c r="N613" t="s">
        <v>20703</v>
      </c>
      <c r="O613" t="s">
        <v>19177</v>
      </c>
      <c r="P613" t="s">
        <v>17699</v>
      </c>
      <c r="Q613" t="s">
        <v>17700</v>
      </c>
      <c r="R613" t="s">
        <v>572</v>
      </c>
      <c r="U613" t="s">
        <v>19177</v>
      </c>
      <c r="V613" t="s">
        <v>17699</v>
      </c>
      <c r="W613" t="s">
        <v>586</v>
      </c>
      <c r="X613" t="s">
        <v>578</v>
      </c>
      <c r="Y613">
        <v>0</v>
      </c>
      <c r="Z613">
        <v>0</v>
      </c>
    </row>
    <row r="614" spans="2:26" x14ac:dyDescent="0.3">
      <c r="B614" t="s">
        <v>2831</v>
      </c>
      <c r="C614" t="s">
        <v>2831</v>
      </c>
      <c r="D614" t="s">
        <v>10865</v>
      </c>
      <c r="E614" t="s">
        <v>238</v>
      </c>
      <c r="F614">
        <v>2023</v>
      </c>
      <c r="G614" t="s">
        <v>2412</v>
      </c>
      <c r="H614" t="s">
        <v>20704</v>
      </c>
      <c r="I614" s="80">
        <v>44973</v>
      </c>
      <c r="J614" t="s">
        <v>571</v>
      </c>
      <c r="K614" t="s">
        <v>569</v>
      </c>
      <c r="L614" s="81" t="s">
        <v>2807</v>
      </c>
      <c r="M614" t="s">
        <v>20705</v>
      </c>
      <c r="N614" t="s">
        <v>20706</v>
      </c>
      <c r="O614" t="s">
        <v>20707</v>
      </c>
      <c r="P614" t="s">
        <v>20708</v>
      </c>
      <c r="Q614" t="s">
        <v>17700</v>
      </c>
      <c r="R614" t="s">
        <v>572</v>
      </c>
      <c r="U614" t="s">
        <v>20707</v>
      </c>
      <c r="V614" t="s">
        <v>20709</v>
      </c>
      <c r="W614" t="s">
        <v>17829</v>
      </c>
      <c r="X614" t="s">
        <v>578</v>
      </c>
      <c r="Y614">
        <v>0</v>
      </c>
      <c r="Z614">
        <v>0</v>
      </c>
    </row>
    <row r="615" spans="2:26" x14ac:dyDescent="0.3">
      <c r="B615" t="s">
        <v>2831</v>
      </c>
      <c r="C615" t="s">
        <v>2831</v>
      </c>
      <c r="D615" t="s">
        <v>6067</v>
      </c>
      <c r="E615" t="s">
        <v>238</v>
      </c>
      <c r="F615">
        <v>2015</v>
      </c>
      <c r="G615" t="s">
        <v>2418</v>
      </c>
      <c r="H615" t="s">
        <v>20710</v>
      </c>
      <c r="I615" s="80">
        <v>44965</v>
      </c>
      <c r="J615" t="s">
        <v>571</v>
      </c>
      <c r="K615" t="s">
        <v>20711</v>
      </c>
      <c r="L615" s="81" t="s">
        <v>20712</v>
      </c>
      <c r="M615" t="s">
        <v>20713</v>
      </c>
      <c r="N615" t="s">
        <v>20714</v>
      </c>
      <c r="O615" t="s">
        <v>18059</v>
      </c>
      <c r="P615" t="s">
        <v>17699</v>
      </c>
      <c r="Q615" t="s">
        <v>17700</v>
      </c>
      <c r="R615" t="s">
        <v>572</v>
      </c>
      <c r="S615" t="s">
        <v>20715</v>
      </c>
      <c r="T615" t="s">
        <v>20716</v>
      </c>
      <c r="U615" t="s">
        <v>18059</v>
      </c>
      <c r="V615" t="s">
        <v>17699</v>
      </c>
      <c r="W615" t="s">
        <v>586</v>
      </c>
      <c r="X615" t="s">
        <v>574</v>
      </c>
      <c r="Y615">
        <v>0</v>
      </c>
      <c r="Z615">
        <v>0</v>
      </c>
    </row>
    <row r="616" spans="2:26" x14ac:dyDescent="0.3">
      <c r="B616" t="s">
        <v>2831</v>
      </c>
      <c r="C616" t="s">
        <v>2831</v>
      </c>
      <c r="D616" t="s">
        <v>20717</v>
      </c>
      <c r="E616" t="s">
        <v>249</v>
      </c>
      <c r="F616">
        <v>2016</v>
      </c>
      <c r="G616" t="s">
        <v>2418</v>
      </c>
      <c r="H616" t="s">
        <v>20718</v>
      </c>
      <c r="I616" s="80">
        <v>44966</v>
      </c>
      <c r="J616" t="s">
        <v>571</v>
      </c>
      <c r="K616" t="s">
        <v>20719</v>
      </c>
      <c r="L616" s="81" t="s">
        <v>18663</v>
      </c>
      <c r="M616" t="s">
        <v>20720</v>
      </c>
      <c r="N616" t="s">
        <v>20721</v>
      </c>
      <c r="O616" t="s">
        <v>2766</v>
      </c>
      <c r="P616" t="s">
        <v>2775</v>
      </c>
      <c r="Q616" t="s">
        <v>18127</v>
      </c>
      <c r="R616" t="s">
        <v>572</v>
      </c>
      <c r="S616" t="s">
        <v>20722</v>
      </c>
      <c r="T616" t="s">
        <v>20723</v>
      </c>
      <c r="U616" t="s">
        <v>2766</v>
      </c>
      <c r="V616" t="s">
        <v>2775</v>
      </c>
      <c r="W616" t="s">
        <v>582</v>
      </c>
      <c r="X616" t="s">
        <v>574</v>
      </c>
      <c r="Y616">
        <v>0</v>
      </c>
      <c r="Z616">
        <v>0</v>
      </c>
    </row>
    <row r="617" spans="2:26" x14ac:dyDescent="0.3">
      <c r="B617" t="s">
        <v>2831</v>
      </c>
      <c r="C617" t="s">
        <v>2831</v>
      </c>
      <c r="D617" t="s">
        <v>20724</v>
      </c>
      <c r="E617" t="s">
        <v>238</v>
      </c>
      <c r="F617">
        <v>2021</v>
      </c>
      <c r="G617" t="s">
        <v>2418</v>
      </c>
      <c r="H617" t="s">
        <v>20725</v>
      </c>
      <c r="I617" s="80">
        <v>44961</v>
      </c>
      <c r="J617" t="s">
        <v>571</v>
      </c>
      <c r="K617" t="s">
        <v>20726</v>
      </c>
      <c r="L617" s="81" t="s">
        <v>20727</v>
      </c>
      <c r="M617" t="s">
        <v>18252</v>
      </c>
      <c r="N617" t="s">
        <v>18253</v>
      </c>
      <c r="O617" t="s">
        <v>18254</v>
      </c>
      <c r="P617" t="s">
        <v>18143</v>
      </c>
      <c r="Q617" t="s">
        <v>17700</v>
      </c>
      <c r="R617" t="s">
        <v>572</v>
      </c>
      <c r="T617" t="s">
        <v>18255</v>
      </c>
      <c r="U617" t="s">
        <v>18254</v>
      </c>
      <c r="V617" t="s">
        <v>18143</v>
      </c>
      <c r="W617" t="s">
        <v>586</v>
      </c>
      <c r="X617" t="s">
        <v>578</v>
      </c>
      <c r="Y617">
        <v>0</v>
      </c>
      <c r="Z617">
        <v>0</v>
      </c>
    </row>
    <row r="618" spans="2:26" x14ac:dyDescent="0.3">
      <c r="B618" t="s">
        <v>2831</v>
      </c>
      <c r="C618" t="s">
        <v>2831</v>
      </c>
      <c r="D618" t="s">
        <v>7686</v>
      </c>
      <c r="E618" t="s">
        <v>249</v>
      </c>
      <c r="F618">
        <v>2016</v>
      </c>
      <c r="G618" t="s">
        <v>2410</v>
      </c>
      <c r="H618" t="s">
        <v>20728</v>
      </c>
      <c r="I618" s="80">
        <v>44975</v>
      </c>
      <c r="J618" t="s">
        <v>571</v>
      </c>
      <c r="K618" t="s">
        <v>20729</v>
      </c>
      <c r="L618" s="81" t="s">
        <v>20730</v>
      </c>
      <c r="M618" t="s">
        <v>20731</v>
      </c>
      <c r="N618" t="s">
        <v>18029</v>
      </c>
      <c r="O618" t="s">
        <v>17698</v>
      </c>
      <c r="P618" t="s">
        <v>17699</v>
      </c>
      <c r="Q618" t="s">
        <v>17700</v>
      </c>
      <c r="R618" t="s">
        <v>572</v>
      </c>
      <c r="S618" t="s">
        <v>20732</v>
      </c>
      <c r="T618" t="s">
        <v>17702</v>
      </c>
      <c r="U618" t="s">
        <v>17698</v>
      </c>
      <c r="V618" t="s">
        <v>17699</v>
      </c>
      <c r="W618" t="s">
        <v>586</v>
      </c>
      <c r="X618" t="s">
        <v>574</v>
      </c>
      <c r="Y618">
        <v>0</v>
      </c>
      <c r="Z618">
        <v>0</v>
      </c>
    </row>
    <row r="619" spans="2:26" x14ac:dyDescent="0.3">
      <c r="B619" t="s">
        <v>2831</v>
      </c>
      <c r="C619" t="s">
        <v>2831</v>
      </c>
      <c r="D619" t="s">
        <v>10198</v>
      </c>
      <c r="E619" t="s">
        <v>238</v>
      </c>
      <c r="F619">
        <v>2022</v>
      </c>
      <c r="G619" t="s">
        <v>17908</v>
      </c>
      <c r="H619" t="s">
        <v>20733</v>
      </c>
      <c r="I619" s="80">
        <v>44978</v>
      </c>
      <c r="J619" t="s">
        <v>571</v>
      </c>
      <c r="K619" t="s">
        <v>20734</v>
      </c>
      <c r="L619" s="81" t="s">
        <v>20735</v>
      </c>
      <c r="M619" t="s">
        <v>20736</v>
      </c>
      <c r="N619" t="s">
        <v>20737</v>
      </c>
      <c r="O619" t="s">
        <v>20738</v>
      </c>
      <c r="P619" t="s">
        <v>17777</v>
      </c>
      <c r="Q619" t="s">
        <v>17700</v>
      </c>
      <c r="R619" t="s">
        <v>572</v>
      </c>
      <c r="T619" t="s">
        <v>20739</v>
      </c>
      <c r="U619" t="s">
        <v>20738</v>
      </c>
      <c r="V619" t="s">
        <v>17777</v>
      </c>
      <c r="W619" t="s">
        <v>586</v>
      </c>
      <c r="X619" t="s">
        <v>578</v>
      </c>
      <c r="Y619">
        <v>0</v>
      </c>
      <c r="Z619">
        <v>0</v>
      </c>
    </row>
    <row r="620" spans="2:26" x14ac:dyDescent="0.3">
      <c r="B620" t="s">
        <v>2831</v>
      </c>
      <c r="C620" t="s">
        <v>2831</v>
      </c>
      <c r="D620" t="s">
        <v>9941</v>
      </c>
      <c r="E620" t="s">
        <v>249</v>
      </c>
      <c r="F620">
        <v>2019</v>
      </c>
      <c r="G620" t="s">
        <v>2127</v>
      </c>
      <c r="H620" t="s">
        <v>20740</v>
      </c>
      <c r="I620" s="80">
        <v>44985</v>
      </c>
      <c r="J620" t="s">
        <v>571</v>
      </c>
      <c r="K620" t="s">
        <v>20741</v>
      </c>
      <c r="L620" s="81" t="s">
        <v>20742</v>
      </c>
      <c r="M620" t="s">
        <v>20502</v>
      </c>
      <c r="N620" t="s">
        <v>20503</v>
      </c>
      <c r="O620" t="s">
        <v>20504</v>
      </c>
      <c r="P620" t="s">
        <v>2780</v>
      </c>
      <c r="Q620" t="s">
        <v>18083</v>
      </c>
      <c r="R620" t="s">
        <v>572</v>
      </c>
      <c r="T620" t="s">
        <v>20505</v>
      </c>
      <c r="U620" t="s">
        <v>20504</v>
      </c>
      <c r="V620" t="s">
        <v>2781</v>
      </c>
      <c r="W620" t="s">
        <v>2781</v>
      </c>
      <c r="X620" t="s">
        <v>573</v>
      </c>
      <c r="Y620">
        <v>0</v>
      </c>
      <c r="Z620">
        <v>0</v>
      </c>
    </row>
    <row r="621" spans="2:26" x14ac:dyDescent="0.3">
      <c r="B621" t="s">
        <v>2831</v>
      </c>
      <c r="C621" t="s">
        <v>2831</v>
      </c>
      <c r="D621" t="s">
        <v>3942</v>
      </c>
      <c r="E621" t="s">
        <v>249</v>
      </c>
      <c r="F621">
        <v>2021</v>
      </c>
      <c r="G621" t="s">
        <v>2399</v>
      </c>
      <c r="H621" t="s">
        <v>20743</v>
      </c>
      <c r="I621" s="80">
        <v>44960</v>
      </c>
      <c r="J621" t="s">
        <v>571</v>
      </c>
      <c r="K621" t="s">
        <v>20744</v>
      </c>
      <c r="L621" s="81" t="s">
        <v>20745</v>
      </c>
      <c r="M621" t="s">
        <v>18040</v>
      </c>
      <c r="N621" t="s">
        <v>18041</v>
      </c>
      <c r="O621" t="s">
        <v>17848</v>
      </c>
      <c r="P621" t="s">
        <v>17777</v>
      </c>
      <c r="Q621" t="s">
        <v>17700</v>
      </c>
      <c r="R621" t="s">
        <v>572</v>
      </c>
      <c r="U621" t="s">
        <v>17848</v>
      </c>
      <c r="V621" t="s">
        <v>17777</v>
      </c>
      <c r="W621" t="s">
        <v>586</v>
      </c>
      <c r="X621" t="s">
        <v>578</v>
      </c>
      <c r="Y621">
        <v>0</v>
      </c>
      <c r="Z621">
        <v>0</v>
      </c>
    </row>
    <row r="622" spans="2:26" x14ac:dyDescent="0.3">
      <c r="B622" t="s">
        <v>2831</v>
      </c>
      <c r="C622" t="s">
        <v>2831</v>
      </c>
      <c r="D622" t="s">
        <v>4656</v>
      </c>
      <c r="E622" t="s">
        <v>249</v>
      </c>
      <c r="F622">
        <v>2008</v>
      </c>
      <c r="G622" t="s">
        <v>2395</v>
      </c>
      <c r="H622" t="s">
        <v>20746</v>
      </c>
      <c r="I622" s="80">
        <v>44961</v>
      </c>
      <c r="J622" t="s">
        <v>571</v>
      </c>
      <c r="K622" t="s">
        <v>20747</v>
      </c>
      <c r="L622" s="81" t="s">
        <v>20748</v>
      </c>
      <c r="M622" t="s">
        <v>20749</v>
      </c>
      <c r="N622" t="s">
        <v>20750</v>
      </c>
      <c r="O622" t="s">
        <v>17698</v>
      </c>
      <c r="P622" t="s">
        <v>17760</v>
      </c>
      <c r="Q622" t="s">
        <v>17700</v>
      </c>
      <c r="R622" t="s">
        <v>572</v>
      </c>
      <c r="S622" t="s">
        <v>20751</v>
      </c>
      <c r="T622" t="s">
        <v>20752</v>
      </c>
      <c r="U622" t="s">
        <v>17698</v>
      </c>
      <c r="V622" t="s">
        <v>17699</v>
      </c>
      <c r="W622" t="s">
        <v>586</v>
      </c>
      <c r="X622" t="s">
        <v>574</v>
      </c>
      <c r="Y622">
        <v>0</v>
      </c>
      <c r="Z622">
        <v>0</v>
      </c>
    </row>
    <row r="623" spans="2:26" x14ac:dyDescent="0.3">
      <c r="B623" t="s">
        <v>2831</v>
      </c>
      <c r="C623" t="s">
        <v>2831</v>
      </c>
      <c r="D623" t="s">
        <v>6796</v>
      </c>
      <c r="E623" t="s">
        <v>238</v>
      </c>
      <c r="F623">
        <v>2021</v>
      </c>
      <c r="G623" t="s">
        <v>2395</v>
      </c>
      <c r="H623" t="s">
        <v>20753</v>
      </c>
      <c r="I623" s="80">
        <v>44985</v>
      </c>
      <c r="J623" t="s">
        <v>571</v>
      </c>
      <c r="K623" t="s">
        <v>20754</v>
      </c>
      <c r="L623" s="81" t="s">
        <v>20360</v>
      </c>
      <c r="M623" t="s">
        <v>20755</v>
      </c>
      <c r="N623" t="s">
        <v>20756</v>
      </c>
      <c r="O623" t="s">
        <v>17698</v>
      </c>
      <c r="P623" t="s">
        <v>17699</v>
      </c>
      <c r="Q623" t="s">
        <v>17700</v>
      </c>
      <c r="R623" t="s">
        <v>572</v>
      </c>
      <c r="S623" t="s">
        <v>20757</v>
      </c>
      <c r="T623" t="s">
        <v>20758</v>
      </c>
      <c r="U623" t="s">
        <v>17698</v>
      </c>
      <c r="V623" t="s">
        <v>17699</v>
      </c>
      <c r="W623" t="s">
        <v>586</v>
      </c>
      <c r="X623" t="s">
        <v>574</v>
      </c>
      <c r="Y623">
        <v>0</v>
      </c>
      <c r="Z623">
        <v>0</v>
      </c>
    </row>
    <row r="624" spans="2:26" x14ac:dyDescent="0.3">
      <c r="B624" t="s">
        <v>2831</v>
      </c>
      <c r="C624" t="s">
        <v>2831</v>
      </c>
      <c r="D624" t="s">
        <v>10112</v>
      </c>
      <c r="E624" t="s">
        <v>249</v>
      </c>
      <c r="F624">
        <v>2016</v>
      </c>
      <c r="G624" t="s">
        <v>2404</v>
      </c>
      <c r="H624" t="s">
        <v>20759</v>
      </c>
      <c r="I624" s="80">
        <v>44985</v>
      </c>
      <c r="J624" t="s">
        <v>571</v>
      </c>
      <c r="K624" t="s">
        <v>20760</v>
      </c>
      <c r="L624" s="81" t="s">
        <v>20761</v>
      </c>
      <c r="M624" t="s">
        <v>20502</v>
      </c>
      <c r="N624" t="s">
        <v>20503</v>
      </c>
      <c r="O624" t="s">
        <v>20504</v>
      </c>
      <c r="P624" t="s">
        <v>2780</v>
      </c>
      <c r="Q624" t="s">
        <v>18083</v>
      </c>
      <c r="R624" t="s">
        <v>572</v>
      </c>
      <c r="T624" t="s">
        <v>20505</v>
      </c>
      <c r="U624" t="s">
        <v>20504</v>
      </c>
      <c r="V624" t="s">
        <v>2781</v>
      </c>
      <c r="W624" t="s">
        <v>2781</v>
      </c>
      <c r="X624" t="s">
        <v>573</v>
      </c>
      <c r="Y624">
        <v>0</v>
      </c>
      <c r="Z624">
        <v>0</v>
      </c>
    </row>
    <row r="625" spans="2:26" x14ac:dyDescent="0.3">
      <c r="B625" t="s">
        <v>2831</v>
      </c>
      <c r="C625" t="s">
        <v>2831</v>
      </c>
      <c r="D625" t="s">
        <v>11081</v>
      </c>
      <c r="E625" t="s">
        <v>238</v>
      </c>
      <c r="F625">
        <v>2022</v>
      </c>
      <c r="G625" t="s">
        <v>2403</v>
      </c>
      <c r="H625" t="s">
        <v>20762</v>
      </c>
      <c r="I625" s="80">
        <v>44974</v>
      </c>
      <c r="J625" t="s">
        <v>571</v>
      </c>
      <c r="K625" t="s">
        <v>20763</v>
      </c>
      <c r="L625" s="81" t="s">
        <v>20764</v>
      </c>
      <c r="M625" t="s">
        <v>20502</v>
      </c>
      <c r="N625" t="s">
        <v>20503</v>
      </c>
      <c r="O625" t="s">
        <v>20504</v>
      </c>
      <c r="P625" t="s">
        <v>2780</v>
      </c>
      <c r="Q625" t="s">
        <v>18083</v>
      </c>
      <c r="R625" t="s">
        <v>572</v>
      </c>
      <c r="T625" t="s">
        <v>20505</v>
      </c>
      <c r="U625" t="s">
        <v>20504</v>
      </c>
      <c r="V625" t="s">
        <v>2781</v>
      </c>
      <c r="W625" t="s">
        <v>2781</v>
      </c>
      <c r="X625" t="s">
        <v>573</v>
      </c>
      <c r="Y625">
        <v>0</v>
      </c>
      <c r="Z625">
        <v>0</v>
      </c>
    </row>
    <row r="626" spans="2:26" x14ac:dyDescent="0.3">
      <c r="B626" t="s">
        <v>2831</v>
      </c>
      <c r="C626" t="s">
        <v>2831</v>
      </c>
      <c r="D626" t="s">
        <v>10710</v>
      </c>
      <c r="E626" t="s">
        <v>249</v>
      </c>
      <c r="F626">
        <v>2017</v>
      </c>
      <c r="G626" t="s">
        <v>2399</v>
      </c>
      <c r="H626" t="s">
        <v>20765</v>
      </c>
      <c r="I626" s="80">
        <v>44968</v>
      </c>
      <c r="J626" t="s">
        <v>571</v>
      </c>
      <c r="K626" t="s">
        <v>20766</v>
      </c>
      <c r="L626" s="81" t="s">
        <v>20554</v>
      </c>
      <c r="M626" t="s">
        <v>20502</v>
      </c>
      <c r="N626" t="s">
        <v>20503</v>
      </c>
      <c r="O626" t="s">
        <v>20504</v>
      </c>
      <c r="P626" t="s">
        <v>2780</v>
      </c>
      <c r="Q626" t="s">
        <v>18083</v>
      </c>
      <c r="R626" t="s">
        <v>572</v>
      </c>
      <c r="T626" t="s">
        <v>20505</v>
      </c>
      <c r="U626" t="s">
        <v>20504</v>
      </c>
      <c r="V626" t="s">
        <v>2781</v>
      </c>
      <c r="W626" t="s">
        <v>2781</v>
      </c>
      <c r="X626" t="s">
        <v>573</v>
      </c>
      <c r="Y626">
        <v>0</v>
      </c>
      <c r="Z626">
        <v>0</v>
      </c>
    </row>
    <row r="627" spans="2:26" x14ac:dyDescent="0.3">
      <c r="B627" t="s">
        <v>2831</v>
      </c>
      <c r="C627" t="s">
        <v>2831</v>
      </c>
      <c r="D627" t="s">
        <v>20767</v>
      </c>
      <c r="E627" t="s">
        <v>238</v>
      </c>
      <c r="F627">
        <v>2018</v>
      </c>
      <c r="G627" t="s">
        <v>2404</v>
      </c>
      <c r="H627" t="s">
        <v>20768</v>
      </c>
      <c r="I627" s="80">
        <v>44967</v>
      </c>
      <c r="J627" t="s">
        <v>571</v>
      </c>
      <c r="K627" t="s">
        <v>20769</v>
      </c>
      <c r="L627" s="81" t="s">
        <v>20770</v>
      </c>
      <c r="M627" t="s">
        <v>20502</v>
      </c>
      <c r="N627" t="s">
        <v>20503</v>
      </c>
      <c r="O627" t="s">
        <v>20504</v>
      </c>
      <c r="P627" t="s">
        <v>2780</v>
      </c>
      <c r="Q627" t="s">
        <v>18083</v>
      </c>
      <c r="R627" t="s">
        <v>572</v>
      </c>
      <c r="T627" t="s">
        <v>20505</v>
      </c>
      <c r="U627" t="s">
        <v>20504</v>
      </c>
      <c r="V627" t="s">
        <v>2781</v>
      </c>
      <c r="W627" t="s">
        <v>2781</v>
      </c>
      <c r="X627" t="s">
        <v>573</v>
      </c>
      <c r="Y627">
        <v>0</v>
      </c>
      <c r="Z627">
        <v>0</v>
      </c>
    </row>
    <row r="628" spans="2:26" x14ac:dyDescent="0.3">
      <c r="B628" t="s">
        <v>2831</v>
      </c>
      <c r="C628" t="s">
        <v>2831</v>
      </c>
      <c r="D628" t="s">
        <v>4606</v>
      </c>
      <c r="E628" t="s">
        <v>238</v>
      </c>
      <c r="F628">
        <v>2019</v>
      </c>
      <c r="G628" t="s">
        <v>2404</v>
      </c>
      <c r="H628" t="s">
        <v>20771</v>
      </c>
      <c r="I628" s="80">
        <v>44974</v>
      </c>
      <c r="J628" t="s">
        <v>571</v>
      </c>
      <c r="K628" t="s">
        <v>20772</v>
      </c>
      <c r="L628" s="81" t="s">
        <v>20554</v>
      </c>
      <c r="M628" t="s">
        <v>20502</v>
      </c>
      <c r="N628" t="s">
        <v>20503</v>
      </c>
      <c r="O628" t="s">
        <v>20504</v>
      </c>
      <c r="P628" t="s">
        <v>2780</v>
      </c>
      <c r="Q628" t="s">
        <v>18083</v>
      </c>
      <c r="R628" t="s">
        <v>572</v>
      </c>
      <c r="T628" t="s">
        <v>20505</v>
      </c>
      <c r="U628" t="s">
        <v>20504</v>
      </c>
      <c r="V628" t="s">
        <v>2781</v>
      </c>
      <c r="W628" t="s">
        <v>2781</v>
      </c>
      <c r="X628" t="s">
        <v>573</v>
      </c>
      <c r="Y628">
        <v>0</v>
      </c>
      <c r="Z628">
        <v>0</v>
      </c>
    </row>
    <row r="629" spans="2:26" x14ac:dyDescent="0.3">
      <c r="B629" t="s">
        <v>2831</v>
      </c>
      <c r="C629" t="s">
        <v>2831</v>
      </c>
      <c r="D629" t="s">
        <v>20773</v>
      </c>
      <c r="E629" t="s">
        <v>249</v>
      </c>
      <c r="F629">
        <v>2021</v>
      </c>
      <c r="G629" t="s">
        <v>2399</v>
      </c>
      <c r="H629" t="s">
        <v>20774</v>
      </c>
      <c r="I629" s="80">
        <v>44967</v>
      </c>
      <c r="J629" t="s">
        <v>571</v>
      </c>
      <c r="K629" t="s">
        <v>20775</v>
      </c>
      <c r="L629" s="81" t="s">
        <v>20776</v>
      </c>
      <c r="M629" t="s">
        <v>20502</v>
      </c>
      <c r="N629" t="s">
        <v>20503</v>
      </c>
      <c r="O629" t="s">
        <v>20504</v>
      </c>
      <c r="P629" t="s">
        <v>2780</v>
      </c>
      <c r="Q629" t="s">
        <v>18083</v>
      </c>
      <c r="R629" t="s">
        <v>572</v>
      </c>
      <c r="T629" t="s">
        <v>20505</v>
      </c>
      <c r="U629" t="s">
        <v>20504</v>
      </c>
      <c r="V629" t="s">
        <v>2781</v>
      </c>
      <c r="W629" t="s">
        <v>2781</v>
      </c>
      <c r="X629" t="s">
        <v>573</v>
      </c>
      <c r="Y629">
        <v>0</v>
      </c>
      <c r="Z629">
        <v>0</v>
      </c>
    </row>
    <row r="630" spans="2:26" x14ac:dyDescent="0.3">
      <c r="B630" t="s">
        <v>2831</v>
      </c>
      <c r="C630" t="s">
        <v>2831</v>
      </c>
      <c r="D630" t="s">
        <v>5906</v>
      </c>
      <c r="E630" t="s">
        <v>238</v>
      </c>
      <c r="F630">
        <v>2022</v>
      </c>
      <c r="G630" t="s">
        <v>2764</v>
      </c>
      <c r="H630" t="s">
        <v>20777</v>
      </c>
      <c r="I630" s="80">
        <v>44973</v>
      </c>
      <c r="J630" t="s">
        <v>571</v>
      </c>
      <c r="K630" t="s">
        <v>20778</v>
      </c>
      <c r="L630" s="81" t="s">
        <v>20779</v>
      </c>
      <c r="M630" t="s">
        <v>20502</v>
      </c>
      <c r="N630" t="s">
        <v>20503</v>
      </c>
      <c r="O630" t="s">
        <v>20504</v>
      </c>
      <c r="P630" t="s">
        <v>2780</v>
      </c>
      <c r="Q630" t="s">
        <v>18083</v>
      </c>
      <c r="R630" t="s">
        <v>572</v>
      </c>
      <c r="T630" t="s">
        <v>20505</v>
      </c>
      <c r="U630" t="s">
        <v>20504</v>
      </c>
      <c r="V630" t="s">
        <v>2781</v>
      </c>
      <c r="W630" t="s">
        <v>2781</v>
      </c>
      <c r="X630" t="s">
        <v>573</v>
      </c>
      <c r="Y630">
        <v>0</v>
      </c>
      <c r="Z630">
        <v>0</v>
      </c>
    </row>
    <row r="631" spans="2:26" x14ac:dyDescent="0.3">
      <c r="B631" t="s">
        <v>2831</v>
      </c>
      <c r="C631" t="s">
        <v>2831</v>
      </c>
      <c r="D631" t="s">
        <v>10095</v>
      </c>
      <c r="E631" t="s">
        <v>249</v>
      </c>
      <c r="F631">
        <v>2015</v>
      </c>
      <c r="G631" t="s">
        <v>2405</v>
      </c>
      <c r="H631" t="s">
        <v>20780</v>
      </c>
      <c r="I631" s="80">
        <v>44967</v>
      </c>
      <c r="J631" t="s">
        <v>571</v>
      </c>
      <c r="K631" t="s">
        <v>569</v>
      </c>
      <c r="L631" s="81" t="s">
        <v>20781</v>
      </c>
      <c r="M631" t="s">
        <v>20502</v>
      </c>
      <c r="N631" t="s">
        <v>20503</v>
      </c>
      <c r="O631" t="s">
        <v>20504</v>
      </c>
      <c r="P631" t="s">
        <v>2780</v>
      </c>
      <c r="Q631" t="s">
        <v>18083</v>
      </c>
      <c r="R631" t="s">
        <v>572</v>
      </c>
      <c r="T631" t="s">
        <v>20505</v>
      </c>
      <c r="U631" t="s">
        <v>20504</v>
      </c>
      <c r="V631" t="s">
        <v>2781</v>
      </c>
      <c r="W631" t="s">
        <v>2781</v>
      </c>
      <c r="X631" t="s">
        <v>573</v>
      </c>
      <c r="Y631">
        <v>0</v>
      </c>
      <c r="Z631">
        <v>0</v>
      </c>
    </row>
    <row r="632" spans="2:26" x14ac:dyDescent="0.3">
      <c r="B632" t="s">
        <v>2831</v>
      </c>
      <c r="C632" t="s">
        <v>2831</v>
      </c>
      <c r="D632" t="s">
        <v>9805</v>
      </c>
      <c r="E632" t="s">
        <v>249</v>
      </c>
      <c r="F632">
        <v>2017</v>
      </c>
      <c r="G632" t="s">
        <v>2405</v>
      </c>
      <c r="H632" t="s">
        <v>20782</v>
      </c>
      <c r="I632" s="80">
        <v>44960</v>
      </c>
      <c r="J632" t="s">
        <v>571</v>
      </c>
      <c r="K632" t="s">
        <v>20783</v>
      </c>
      <c r="L632" s="81" t="s">
        <v>20784</v>
      </c>
      <c r="M632" t="s">
        <v>18922</v>
      </c>
      <c r="N632" t="s">
        <v>18923</v>
      </c>
      <c r="O632" t="s">
        <v>18924</v>
      </c>
      <c r="P632" t="s">
        <v>17699</v>
      </c>
      <c r="Q632" t="s">
        <v>17700</v>
      </c>
      <c r="R632" t="s">
        <v>572</v>
      </c>
      <c r="S632" t="s">
        <v>18925</v>
      </c>
      <c r="T632" t="s">
        <v>18926</v>
      </c>
      <c r="U632" t="s">
        <v>18924</v>
      </c>
      <c r="V632" t="s">
        <v>17699</v>
      </c>
      <c r="W632" t="s">
        <v>586</v>
      </c>
      <c r="X632" t="s">
        <v>574</v>
      </c>
      <c r="Y632">
        <v>0</v>
      </c>
      <c r="Z632">
        <v>0</v>
      </c>
    </row>
    <row r="633" spans="2:26" x14ac:dyDescent="0.3">
      <c r="B633" t="s">
        <v>2831</v>
      </c>
      <c r="C633" t="s">
        <v>2831</v>
      </c>
      <c r="D633" t="s">
        <v>7919</v>
      </c>
      <c r="E633" t="s">
        <v>238</v>
      </c>
      <c r="F633">
        <v>2014</v>
      </c>
      <c r="G633" t="s">
        <v>2395</v>
      </c>
      <c r="H633" t="s">
        <v>20785</v>
      </c>
      <c r="I633" s="80">
        <v>44972</v>
      </c>
      <c r="J633" t="s">
        <v>571</v>
      </c>
      <c r="K633" t="s">
        <v>20786</v>
      </c>
      <c r="L633" s="81" t="s">
        <v>18536</v>
      </c>
      <c r="M633" t="s">
        <v>20787</v>
      </c>
      <c r="N633" t="s">
        <v>20788</v>
      </c>
      <c r="O633" t="s">
        <v>17725</v>
      </c>
      <c r="P633" t="s">
        <v>17699</v>
      </c>
      <c r="Q633" t="s">
        <v>17700</v>
      </c>
      <c r="R633" t="s">
        <v>572</v>
      </c>
      <c r="U633" t="s">
        <v>17725</v>
      </c>
      <c r="V633" t="s">
        <v>17699</v>
      </c>
      <c r="W633" t="s">
        <v>586</v>
      </c>
      <c r="X633" t="s">
        <v>578</v>
      </c>
      <c r="Y633">
        <v>0</v>
      </c>
      <c r="Z633">
        <v>0</v>
      </c>
    </row>
    <row r="634" spans="2:26" x14ac:dyDescent="0.3">
      <c r="B634" t="s">
        <v>2831</v>
      </c>
      <c r="C634" t="s">
        <v>2831</v>
      </c>
      <c r="D634" t="s">
        <v>11081</v>
      </c>
      <c r="E634" t="s">
        <v>238</v>
      </c>
      <c r="F634">
        <v>2022</v>
      </c>
      <c r="G634" t="s">
        <v>2403</v>
      </c>
      <c r="H634" t="s">
        <v>20674</v>
      </c>
      <c r="I634" s="80">
        <v>44970</v>
      </c>
      <c r="J634" t="s">
        <v>571</v>
      </c>
      <c r="K634" t="s">
        <v>569</v>
      </c>
      <c r="L634" s="81" t="s">
        <v>2807</v>
      </c>
      <c r="M634" t="s">
        <v>20789</v>
      </c>
      <c r="N634" t="s">
        <v>20676</v>
      </c>
      <c r="O634" t="s">
        <v>2125</v>
      </c>
      <c r="P634" t="s">
        <v>584</v>
      </c>
      <c r="Q634" t="s">
        <v>18127</v>
      </c>
      <c r="R634" t="s">
        <v>572</v>
      </c>
      <c r="T634" t="s">
        <v>20677</v>
      </c>
      <c r="U634" t="s">
        <v>2125</v>
      </c>
      <c r="V634" t="s">
        <v>584</v>
      </c>
      <c r="W634" t="s">
        <v>582</v>
      </c>
      <c r="X634" t="s">
        <v>573</v>
      </c>
      <c r="Y634">
        <v>0</v>
      </c>
      <c r="Z634">
        <v>0</v>
      </c>
    </row>
    <row r="635" spans="2:26" x14ac:dyDescent="0.3">
      <c r="B635" t="s">
        <v>2831</v>
      </c>
      <c r="C635" t="s">
        <v>2831</v>
      </c>
      <c r="D635" t="s">
        <v>10875</v>
      </c>
      <c r="E635" t="s">
        <v>238</v>
      </c>
      <c r="F635">
        <v>2023</v>
      </c>
      <c r="G635" t="s">
        <v>2412</v>
      </c>
      <c r="H635" t="s">
        <v>20790</v>
      </c>
      <c r="I635" s="80">
        <v>44973</v>
      </c>
      <c r="J635" t="s">
        <v>571</v>
      </c>
      <c r="K635" t="s">
        <v>569</v>
      </c>
      <c r="L635" s="81" t="s">
        <v>2807</v>
      </c>
      <c r="M635" t="s">
        <v>20502</v>
      </c>
      <c r="N635" t="s">
        <v>20503</v>
      </c>
      <c r="O635" t="s">
        <v>20504</v>
      </c>
      <c r="P635" t="s">
        <v>2780</v>
      </c>
      <c r="Q635" t="s">
        <v>18083</v>
      </c>
      <c r="R635" t="s">
        <v>572</v>
      </c>
      <c r="T635" t="s">
        <v>20505</v>
      </c>
      <c r="U635" t="s">
        <v>20504</v>
      </c>
      <c r="V635" t="s">
        <v>2781</v>
      </c>
      <c r="W635" t="s">
        <v>2781</v>
      </c>
      <c r="X635" t="s">
        <v>573</v>
      </c>
      <c r="Y635">
        <v>0</v>
      </c>
      <c r="Z635">
        <v>0</v>
      </c>
    </row>
    <row r="636" spans="2:26" x14ac:dyDescent="0.3">
      <c r="B636" t="s">
        <v>2831</v>
      </c>
      <c r="C636" t="s">
        <v>2831</v>
      </c>
      <c r="D636" t="s">
        <v>3595</v>
      </c>
      <c r="E636" t="s">
        <v>238</v>
      </c>
      <c r="F636">
        <v>2017</v>
      </c>
      <c r="G636" t="s">
        <v>2413</v>
      </c>
      <c r="H636" t="s">
        <v>20791</v>
      </c>
      <c r="I636" s="80">
        <v>44985</v>
      </c>
      <c r="J636" t="s">
        <v>571</v>
      </c>
      <c r="K636" t="s">
        <v>20792</v>
      </c>
      <c r="L636" s="81" t="s">
        <v>20793</v>
      </c>
      <c r="M636" t="s">
        <v>20502</v>
      </c>
      <c r="N636" t="s">
        <v>20503</v>
      </c>
      <c r="O636" t="s">
        <v>20504</v>
      </c>
      <c r="P636" t="s">
        <v>2780</v>
      </c>
      <c r="Q636" t="s">
        <v>18083</v>
      </c>
      <c r="R636" t="s">
        <v>572</v>
      </c>
      <c r="T636" t="s">
        <v>20505</v>
      </c>
      <c r="U636" t="s">
        <v>20504</v>
      </c>
      <c r="V636" t="s">
        <v>2781</v>
      </c>
      <c r="W636" t="s">
        <v>2781</v>
      </c>
      <c r="X636" t="s">
        <v>573</v>
      </c>
      <c r="Y636">
        <v>0</v>
      </c>
      <c r="Z636">
        <v>0</v>
      </c>
    </row>
    <row r="637" spans="2:26" x14ac:dyDescent="0.3">
      <c r="B637" t="s">
        <v>2831</v>
      </c>
      <c r="C637" t="s">
        <v>2831</v>
      </c>
      <c r="D637" t="s">
        <v>11070</v>
      </c>
      <c r="E637" t="s">
        <v>238</v>
      </c>
      <c r="F637">
        <v>2023</v>
      </c>
      <c r="G637" t="s">
        <v>2409</v>
      </c>
      <c r="H637" t="s">
        <v>20794</v>
      </c>
      <c r="I637" s="80">
        <v>44985</v>
      </c>
      <c r="J637" t="s">
        <v>571</v>
      </c>
      <c r="K637" t="s">
        <v>569</v>
      </c>
      <c r="L637" s="81" t="s">
        <v>2807</v>
      </c>
      <c r="M637" t="s">
        <v>20795</v>
      </c>
      <c r="N637" t="s">
        <v>20796</v>
      </c>
      <c r="O637" t="s">
        <v>18754</v>
      </c>
      <c r="P637" t="s">
        <v>17699</v>
      </c>
      <c r="Q637" t="s">
        <v>17700</v>
      </c>
      <c r="R637" t="s">
        <v>572</v>
      </c>
      <c r="S637" t="s">
        <v>20797</v>
      </c>
      <c r="T637" t="s">
        <v>20798</v>
      </c>
      <c r="U637" t="s">
        <v>18754</v>
      </c>
      <c r="V637" t="s">
        <v>17699</v>
      </c>
      <c r="W637" t="s">
        <v>586</v>
      </c>
      <c r="X637" t="s">
        <v>576</v>
      </c>
      <c r="Y637">
        <v>0</v>
      </c>
      <c r="Z637">
        <v>0</v>
      </c>
    </row>
    <row r="638" spans="2:26" x14ac:dyDescent="0.3">
      <c r="B638" t="s">
        <v>2831</v>
      </c>
      <c r="C638" t="s">
        <v>2831</v>
      </c>
      <c r="D638" t="s">
        <v>11021</v>
      </c>
      <c r="E638" t="s">
        <v>238</v>
      </c>
      <c r="F638">
        <v>2023</v>
      </c>
      <c r="G638" t="s">
        <v>17908</v>
      </c>
      <c r="H638" t="s">
        <v>20799</v>
      </c>
      <c r="I638" s="80">
        <v>44985</v>
      </c>
      <c r="J638" t="s">
        <v>571</v>
      </c>
      <c r="K638" t="s">
        <v>569</v>
      </c>
      <c r="L638" s="81" t="s">
        <v>2807</v>
      </c>
      <c r="M638" t="s">
        <v>20800</v>
      </c>
      <c r="N638" t="s">
        <v>18041</v>
      </c>
      <c r="O638" t="s">
        <v>19704</v>
      </c>
      <c r="P638" t="s">
        <v>19705</v>
      </c>
      <c r="Q638" t="s">
        <v>17700</v>
      </c>
      <c r="R638" t="s">
        <v>572</v>
      </c>
      <c r="S638" t="s">
        <v>20801</v>
      </c>
      <c r="U638" t="s">
        <v>19704</v>
      </c>
      <c r="V638" t="s">
        <v>17777</v>
      </c>
      <c r="W638" t="s">
        <v>586</v>
      </c>
      <c r="X638" t="s">
        <v>574</v>
      </c>
      <c r="Y638">
        <v>0</v>
      </c>
      <c r="Z638">
        <v>0</v>
      </c>
    </row>
    <row r="639" spans="2:26" x14ac:dyDescent="0.3">
      <c r="B639" t="s">
        <v>2831</v>
      </c>
      <c r="C639" t="s">
        <v>2831</v>
      </c>
      <c r="D639" t="s">
        <v>10978</v>
      </c>
      <c r="E639" t="s">
        <v>238</v>
      </c>
      <c r="F639">
        <v>2023</v>
      </c>
      <c r="G639" t="s">
        <v>2417</v>
      </c>
      <c r="H639" t="s">
        <v>20802</v>
      </c>
      <c r="I639" s="80">
        <v>44973</v>
      </c>
      <c r="J639" t="s">
        <v>571</v>
      </c>
      <c r="K639" t="s">
        <v>569</v>
      </c>
      <c r="L639" s="81" t="s">
        <v>2807</v>
      </c>
      <c r="M639" t="s">
        <v>20803</v>
      </c>
      <c r="N639" t="s">
        <v>20804</v>
      </c>
      <c r="O639" t="s">
        <v>20805</v>
      </c>
      <c r="P639" t="s">
        <v>2396</v>
      </c>
      <c r="Q639" t="s">
        <v>19719</v>
      </c>
      <c r="R639" t="s">
        <v>572</v>
      </c>
      <c r="U639" t="s">
        <v>20805</v>
      </c>
      <c r="V639" t="s">
        <v>2396</v>
      </c>
      <c r="W639" t="s">
        <v>583</v>
      </c>
      <c r="X639" t="s">
        <v>573</v>
      </c>
      <c r="Y639">
        <v>0</v>
      </c>
      <c r="Z639">
        <v>0</v>
      </c>
    </row>
    <row r="640" spans="2:26" x14ac:dyDescent="0.3">
      <c r="B640" t="s">
        <v>2831</v>
      </c>
      <c r="C640" t="s">
        <v>2831</v>
      </c>
      <c r="D640" t="s">
        <v>9924</v>
      </c>
      <c r="E640" t="s">
        <v>249</v>
      </c>
      <c r="F640">
        <v>2017</v>
      </c>
      <c r="G640" t="s">
        <v>2409</v>
      </c>
      <c r="H640" t="s">
        <v>20806</v>
      </c>
      <c r="I640" s="80">
        <v>44973</v>
      </c>
      <c r="J640" t="s">
        <v>571</v>
      </c>
      <c r="K640" t="s">
        <v>569</v>
      </c>
      <c r="L640" s="81" t="s">
        <v>2807</v>
      </c>
      <c r="M640" t="s">
        <v>20807</v>
      </c>
      <c r="N640" t="s">
        <v>17788</v>
      </c>
      <c r="O640" t="s">
        <v>17888</v>
      </c>
      <c r="P640" t="s">
        <v>17742</v>
      </c>
      <c r="Q640" t="s">
        <v>17700</v>
      </c>
      <c r="R640" t="s">
        <v>572</v>
      </c>
      <c r="S640" t="s">
        <v>20808</v>
      </c>
      <c r="T640" t="s">
        <v>17889</v>
      </c>
      <c r="U640" t="s">
        <v>17888</v>
      </c>
      <c r="V640" t="s">
        <v>17742</v>
      </c>
      <c r="W640" t="s">
        <v>586</v>
      </c>
      <c r="X640" t="s">
        <v>574</v>
      </c>
      <c r="Y640">
        <v>0</v>
      </c>
      <c r="Z640">
        <v>0</v>
      </c>
    </row>
    <row r="641" spans="2:26" x14ac:dyDescent="0.3">
      <c r="B641" t="s">
        <v>2831</v>
      </c>
      <c r="C641" t="s">
        <v>2831</v>
      </c>
      <c r="D641" t="s">
        <v>7164</v>
      </c>
      <c r="E641" t="s">
        <v>238</v>
      </c>
      <c r="F641">
        <v>2019</v>
      </c>
      <c r="G641" t="s">
        <v>2413</v>
      </c>
      <c r="H641" t="s">
        <v>20809</v>
      </c>
      <c r="I641" s="80">
        <v>44985</v>
      </c>
      <c r="J641" t="s">
        <v>571</v>
      </c>
      <c r="K641" t="s">
        <v>569</v>
      </c>
      <c r="L641" s="81" t="s">
        <v>2807</v>
      </c>
      <c r="M641" t="s">
        <v>20810</v>
      </c>
      <c r="N641" t="s">
        <v>18080</v>
      </c>
      <c r="O641" t="s">
        <v>17941</v>
      </c>
      <c r="P641" t="s">
        <v>17699</v>
      </c>
      <c r="Q641" t="s">
        <v>17700</v>
      </c>
      <c r="R641" t="s">
        <v>572</v>
      </c>
      <c r="S641" t="s">
        <v>20811</v>
      </c>
      <c r="T641" t="s">
        <v>20812</v>
      </c>
      <c r="U641" t="s">
        <v>17941</v>
      </c>
      <c r="V641" t="s">
        <v>17699</v>
      </c>
      <c r="W641" t="s">
        <v>586</v>
      </c>
      <c r="X641" t="s">
        <v>574</v>
      </c>
      <c r="Y641">
        <v>0</v>
      </c>
      <c r="Z641">
        <v>0</v>
      </c>
    </row>
    <row r="642" spans="2:26" x14ac:dyDescent="0.3">
      <c r="B642" t="s">
        <v>2831</v>
      </c>
      <c r="C642" t="s">
        <v>2831</v>
      </c>
      <c r="D642" t="s">
        <v>5282</v>
      </c>
      <c r="E642" t="s">
        <v>238</v>
      </c>
      <c r="F642">
        <v>2017</v>
      </c>
      <c r="G642" t="s">
        <v>2409</v>
      </c>
      <c r="H642" t="s">
        <v>20813</v>
      </c>
      <c r="I642" s="80">
        <v>44970</v>
      </c>
      <c r="J642" t="s">
        <v>571</v>
      </c>
      <c r="K642" t="s">
        <v>20814</v>
      </c>
      <c r="L642" s="81" t="s">
        <v>20815</v>
      </c>
      <c r="M642" t="s">
        <v>19079</v>
      </c>
      <c r="N642" t="s">
        <v>19163</v>
      </c>
      <c r="O642" t="s">
        <v>17873</v>
      </c>
      <c r="P642" t="s">
        <v>17874</v>
      </c>
      <c r="Q642" t="s">
        <v>17700</v>
      </c>
      <c r="R642" t="s">
        <v>572</v>
      </c>
      <c r="S642" t="s">
        <v>19081</v>
      </c>
      <c r="T642" t="s">
        <v>17876</v>
      </c>
      <c r="U642" t="s">
        <v>17873</v>
      </c>
      <c r="V642" t="s">
        <v>17874</v>
      </c>
      <c r="W642" t="s">
        <v>586</v>
      </c>
      <c r="X642" t="s">
        <v>574</v>
      </c>
      <c r="Y642">
        <v>0</v>
      </c>
      <c r="Z642">
        <v>0</v>
      </c>
    </row>
    <row r="643" spans="2:26" x14ac:dyDescent="0.3">
      <c r="B643" t="s">
        <v>2831</v>
      </c>
      <c r="C643" t="s">
        <v>2831</v>
      </c>
      <c r="D643" t="s">
        <v>9267</v>
      </c>
      <c r="E643" t="s">
        <v>249</v>
      </c>
      <c r="F643">
        <v>2021</v>
      </c>
      <c r="G643" t="s">
        <v>2402</v>
      </c>
      <c r="H643" t="s">
        <v>20816</v>
      </c>
      <c r="I643" s="80">
        <v>44971</v>
      </c>
      <c r="J643" t="s">
        <v>571</v>
      </c>
      <c r="K643" t="s">
        <v>20817</v>
      </c>
      <c r="L643" s="81" t="s">
        <v>18536</v>
      </c>
      <c r="M643" t="s">
        <v>20818</v>
      </c>
      <c r="N643" t="s">
        <v>20819</v>
      </c>
      <c r="O643" t="s">
        <v>2536</v>
      </c>
      <c r="P643" t="s">
        <v>584</v>
      </c>
      <c r="Q643" t="s">
        <v>18127</v>
      </c>
      <c r="R643" t="s">
        <v>572</v>
      </c>
      <c r="S643" t="s">
        <v>20820</v>
      </c>
      <c r="T643" t="s">
        <v>19839</v>
      </c>
      <c r="U643" t="s">
        <v>2536</v>
      </c>
      <c r="V643" t="s">
        <v>584</v>
      </c>
      <c r="W643" t="s">
        <v>582</v>
      </c>
      <c r="X643" t="s">
        <v>574</v>
      </c>
      <c r="Y643">
        <v>0</v>
      </c>
      <c r="Z643">
        <v>0</v>
      </c>
    </row>
    <row r="644" spans="2:26" x14ac:dyDescent="0.3">
      <c r="B644" t="s">
        <v>2831</v>
      </c>
      <c r="C644" t="s">
        <v>2831</v>
      </c>
      <c r="D644" t="s">
        <v>4709</v>
      </c>
      <c r="E644" t="s">
        <v>238</v>
      </c>
      <c r="F644">
        <v>2011</v>
      </c>
      <c r="G644" t="s">
        <v>2397</v>
      </c>
      <c r="H644" t="s">
        <v>20821</v>
      </c>
      <c r="I644" s="80">
        <v>44985</v>
      </c>
      <c r="J644" t="s">
        <v>571</v>
      </c>
      <c r="K644" t="s">
        <v>20822</v>
      </c>
      <c r="L644" s="81" t="s">
        <v>20554</v>
      </c>
      <c r="M644" t="s">
        <v>20502</v>
      </c>
      <c r="N644" t="s">
        <v>20503</v>
      </c>
      <c r="O644" t="s">
        <v>20504</v>
      </c>
      <c r="P644" t="s">
        <v>2780</v>
      </c>
      <c r="Q644" t="s">
        <v>18083</v>
      </c>
      <c r="R644" t="s">
        <v>572</v>
      </c>
      <c r="T644" t="s">
        <v>20505</v>
      </c>
      <c r="U644" t="s">
        <v>20504</v>
      </c>
      <c r="V644" t="s">
        <v>2781</v>
      </c>
      <c r="W644" t="s">
        <v>2781</v>
      </c>
      <c r="X644" t="s">
        <v>573</v>
      </c>
      <c r="Y644">
        <v>0</v>
      </c>
      <c r="Z644">
        <v>0</v>
      </c>
    </row>
    <row r="645" spans="2:26" x14ac:dyDescent="0.3">
      <c r="B645" t="s">
        <v>2831</v>
      </c>
      <c r="C645" t="s">
        <v>2831</v>
      </c>
      <c r="D645" t="s">
        <v>11019</v>
      </c>
      <c r="E645" t="s">
        <v>238</v>
      </c>
      <c r="F645">
        <v>2023</v>
      </c>
      <c r="G645" t="s">
        <v>2409</v>
      </c>
      <c r="H645" t="s">
        <v>20823</v>
      </c>
      <c r="I645" s="80">
        <v>44985</v>
      </c>
      <c r="J645" t="s">
        <v>571</v>
      </c>
      <c r="K645" t="s">
        <v>569</v>
      </c>
      <c r="L645" s="81" t="s">
        <v>2807</v>
      </c>
      <c r="M645" t="s">
        <v>20824</v>
      </c>
      <c r="N645" t="s">
        <v>17788</v>
      </c>
      <c r="O645" t="s">
        <v>18487</v>
      </c>
      <c r="P645" t="s">
        <v>18471</v>
      </c>
      <c r="Q645" t="s">
        <v>17700</v>
      </c>
      <c r="R645" t="s">
        <v>572</v>
      </c>
      <c r="S645" t="s">
        <v>20825</v>
      </c>
      <c r="U645" t="s">
        <v>18487</v>
      </c>
      <c r="V645" t="s">
        <v>18098</v>
      </c>
      <c r="W645" t="s">
        <v>586</v>
      </c>
      <c r="X645" t="s">
        <v>574</v>
      </c>
      <c r="Y645">
        <v>0</v>
      </c>
      <c r="Z645">
        <v>0</v>
      </c>
    </row>
    <row r="646" spans="2:26" x14ac:dyDescent="0.3">
      <c r="B646" t="s">
        <v>2831</v>
      </c>
      <c r="C646" t="s">
        <v>2831</v>
      </c>
      <c r="D646" t="s">
        <v>10017</v>
      </c>
      <c r="E646" t="s">
        <v>249</v>
      </c>
      <c r="F646">
        <v>2021</v>
      </c>
      <c r="G646" t="s">
        <v>2397</v>
      </c>
      <c r="H646" t="s">
        <v>20826</v>
      </c>
      <c r="I646" s="80">
        <v>44973</v>
      </c>
      <c r="J646" t="s">
        <v>571</v>
      </c>
      <c r="K646" t="s">
        <v>20827</v>
      </c>
      <c r="L646" s="81" t="s">
        <v>20828</v>
      </c>
      <c r="M646" t="s">
        <v>20502</v>
      </c>
      <c r="N646" t="s">
        <v>20503</v>
      </c>
      <c r="O646" t="s">
        <v>20504</v>
      </c>
      <c r="P646" t="s">
        <v>2780</v>
      </c>
      <c r="Q646" t="s">
        <v>18083</v>
      </c>
      <c r="R646" t="s">
        <v>572</v>
      </c>
      <c r="T646" t="s">
        <v>20505</v>
      </c>
      <c r="U646" t="s">
        <v>20504</v>
      </c>
      <c r="V646" t="s">
        <v>2781</v>
      </c>
      <c r="W646" t="s">
        <v>2781</v>
      </c>
      <c r="X646" t="s">
        <v>573</v>
      </c>
      <c r="Y646">
        <v>0</v>
      </c>
      <c r="Z646">
        <v>0</v>
      </c>
    </row>
    <row r="647" spans="2:26" x14ac:dyDescent="0.3">
      <c r="B647" t="s">
        <v>2831</v>
      </c>
      <c r="C647" t="s">
        <v>2831</v>
      </c>
      <c r="D647" t="s">
        <v>5906</v>
      </c>
      <c r="E647" t="s">
        <v>238</v>
      </c>
      <c r="F647">
        <v>2022</v>
      </c>
      <c r="G647" t="s">
        <v>2764</v>
      </c>
      <c r="H647" t="s">
        <v>20829</v>
      </c>
      <c r="I647" s="80">
        <v>44985</v>
      </c>
      <c r="J647" t="s">
        <v>571</v>
      </c>
      <c r="K647" t="s">
        <v>569</v>
      </c>
      <c r="L647" s="81" t="s">
        <v>2807</v>
      </c>
      <c r="M647" t="s">
        <v>20830</v>
      </c>
      <c r="N647" t="s">
        <v>18376</v>
      </c>
      <c r="O647" t="s">
        <v>17888</v>
      </c>
      <c r="P647" t="s">
        <v>17742</v>
      </c>
      <c r="Q647" t="s">
        <v>17700</v>
      </c>
      <c r="R647" t="s">
        <v>572</v>
      </c>
      <c r="S647" t="s">
        <v>20831</v>
      </c>
      <c r="T647" t="s">
        <v>18379</v>
      </c>
      <c r="U647" t="s">
        <v>17888</v>
      </c>
      <c r="V647" t="s">
        <v>17742</v>
      </c>
      <c r="W647" t="s">
        <v>586</v>
      </c>
      <c r="X647" t="s">
        <v>574</v>
      </c>
      <c r="Y647">
        <v>0</v>
      </c>
      <c r="Z647">
        <v>0</v>
      </c>
    </row>
    <row r="648" spans="2:26" x14ac:dyDescent="0.3">
      <c r="B648" t="s">
        <v>2831</v>
      </c>
      <c r="C648" t="s">
        <v>2831</v>
      </c>
      <c r="D648" t="s">
        <v>4628</v>
      </c>
      <c r="E648" t="s">
        <v>238</v>
      </c>
      <c r="F648">
        <v>2015</v>
      </c>
      <c r="G648" t="s">
        <v>2395</v>
      </c>
      <c r="H648" t="s">
        <v>20832</v>
      </c>
      <c r="I648" s="80">
        <v>44974</v>
      </c>
      <c r="J648" t="s">
        <v>571</v>
      </c>
      <c r="K648" t="s">
        <v>20833</v>
      </c>
      <c r="L648" s="81" t="s">
        <v>20742</v>
      </c>
      <c r="M648" t="s">
        <v>20502</v>
      </c>
      <c r="N648" t="s">
        <v>20503</v>
      </c>
      <c r="O648" t="s">
        <v>20504</v>
      </c>
      <c r="P648" t="s">
        <v>2780</v>
      </c>
      <c r="Q648" t="s">
        <v>18083</v>
      </c>
      <c r="R648" t="s">
        <v>572</v>
      </c>
      <c r="T648" t="s">
        <v>20505</v>
      </c>
      <c r="U648" t="s">
        <v>20504</v>
      </c>
      <c r="V648" t="s">
        <v>2781</v>
      </c>
      <c r="W648" t="s">
        <v>2781</v>
      </c>
      <c r="X648" t="s">
        <v>573</v>
      </c>
      <c r="Y648">
        <v>0</v>
      </c>
      <c r="Z648">
        <v>0</v>
      </c>
    </row>
    <row r="649" spans="2:26" x14ac:dyDescent="0.3">
      <c r="B649" t="s">
        <v>2831</v>
      </c>
      <c r="C649" t="s">
        <v>2831</v>
      </c>
      <c r="D649" t="s">
        <v>10401</v>
      </c>
      <c r="E649" t="s">
        <v>238</v>
      </c>
      <c r="F649">
        <v>2016</v>
      </c>
      <c r="G649" t="s">
        <v>2405</v>
      </c>
      <c r="H649" t="s">
        <v>20834</v>
      </c>
      <c r="I649" s="80">
        <v>44985</v>
      </c>
      <c r="J649" t="s">
        <v>571</v>
      </c>
      <c r="K649" t="s">
        <v>20835</v>
      </c>
      <c r="L649" s="81" t="s">
        <v>20836</v>
      </c>
      <c r="M649" t="s">
        <v>20502</v>
      </c>
      <c r="N649" t="s">
        <v>20503</v>
      </c>
      <c r="O649" t="s">
        <v>20504</v>
      </c>
      <c r="P649" t="s">
        <v>2780</v>
      </c>
      <c r="Q649" t="s">
        <v>18083</v>
      </c>
      <c r="R649" t="s">
        <v>572</v>
      </c>
      <c r="T649" t="s">
        <v>20505</v>
      </c>
      <c r="U649" t="s">
        <v>20504</v>
      </c>
      <c r="V649" t="s">
        <v>2781</v>
      </c>
      <c r="W649" t="s">
        <v>2781</v>
      </c>
      <c r="X649" t="s">
        <v>573</v>
      </c>
      <c r="Y649">
        <v>0</v>
      </c>
      <c r="Z649">
        <v>0</v>
      </c>
    </row>
    <row r="650" spans="2:26" x14ac:dyDescent="0.3">
      <c r="B650" t="s">
        <v>2831</v>
      </c>
      <c r="C650" t="s">
        <v>2831</v>
      </c>
      <c r="D650" t="s">
        <v>9924</v>
      </c>
      <c r="E650" t="s">
        <v>249</v>
      </c>
      <c r="F650">
        <v>2017</v>
      </c>
      <c r="G650" t="s">
        <v>2409</v>
      </c>
      <c r="H650" t="s">
        <v>20837</v>
      </c>
      <c r="I650" s="80">
        <v>44968</v>
      </c>
      <c r="J650" t="s">
        <v>571</v>
      </c>
      <c r="K650" t="s">
        <v>20838</v>
      </c>
      <c r="L650" s="81" t="s">
        <v>20639</v>
      </c>
      <c r="M650" t="s">
        <v>20502</v>
      </c>
      <c r="N650" t="s">
        <v>20503</v>
      </c>
      <c r="O650" t="s">
        <v>20504</v>
      </c>
      <c r="P650" t="s">
        <v>2780</v>
      </c>
      <c r="Q650" t="s">
        <v>18083</v>
      </c>
      <c r="R650" t="s">
        <v>572</v>
      </c>
      <c r="T650" t="s">
        <v>20505</v>
      </c>
      <c r="U650" t="s">
        <v>20504</v>
      </c>
      <c r="V650" t="s">
        <v>2781</v>
      </c>
      <c r="W650" t="s">
        <v>2781</v>
      </c>
      <c r="X650" t="s">
        <v>573</v>
      </c>
      <c r="Y650">
        <v>0</v>
      </c>
      <c r="Z650">
        <v>0</v>
      </c>
    </row>
    <row r="651" spans="2:26" x14ac:dyDescent="0.3">
      <c r="B651" t="s">
        <v>2831</v>
      </c>
      <c r="C651" t="s">
        <v>2831</v>
      </c>
      <c r="D651" t="s">
        <v>10618</v>
      </c>
      <c r="E651" t="s">
        <v>238</v>
      </c>
      <c r="F651">
        <v>2021</v>
      </c>
      <c r="G651" t="s">
        <v>2400</v>
      </c>
      <c r="H651" t="s">
        <v>20839</v>
      </c>
      <c r="I651" s="80">
        <v>44985</v>
      </c>
      <c r="J651" t="s">
        <v>571</v>
      </c>
      <c r="K651" t="s">
        <v>20840</v>
      </c>
      <c r="L651" s="81" t="s">
        <v>20841</v>
      </c>
      <c r="M651" t="s">
        <v>20502</v>
      </c>
      <c r="N651" t="s">
        <v>20503</v>
      </c>
      <c r="O651" t="s">
        <v>20504</v>
      </c>
      <c r="P651" t="s">
        <v>2780</v>
      </c>
      <c r="Q651" t="s">
        <v>18083</v>
      </c>
      <c r="R651" t="s">
        <v>572</v>
      </c>
      <c r="T651" t="s">
        <v>20505</v>
      </c>
      <c r="U651" t="s">
        <v>20504</v>
      </c>
      <c r="V651" t="s">
        <v>2781</v>
      </c>
      <c r="W651" t="s">
        <v>2781</v>
      </c>
      <c r="X651" t="s">
        <v>573</v>
      </c>
      <c r="Y651">
        <v>0</v>
      </c>
      <c r="Z651">
        <v>0</v>
      </c>
    </row>
    <row r="652" spans="2:26" x14ac:dyDescent="0.3">
      <c r="B652" t="s">
        <v>2831</v>
      </c>
      <c r="C652" t="s">
        <v>2831</v>
      </c>
      <c r="D652" t="s">
        <v>10618</v>
      </c>
      <c r="E652" t="s">
        <v>238</v>
      </c>
      <c r="F652">
        <v>2021</v>
      </c>
      <c r="G652" t="s">
        <v>2400</v>
      </c>
      <c r="H652" t="s">
        <v>20842</v>
      </c>
      <c r="I652" s="80">
        <v>44967</v>
      </c>
      <c r="J652" t="s">
        <v>571</v>
      </c>
      <c r="K652" t="s">
        <v>20843</v>
      </c>
      <c r="L652" s="81" t="s">
        <v>20844</v>
      </c>
      <c r="M652" t="s">
        <v>20502</v>
      </c>
      <c r="N652" t="s">
        <v>20503</v>
      </c>
      <c r="O652" t="s">
        <v>20504</v>
      </c>
      <c r="P652" t="s">
        <v>2780</v>
      </c>
      <c r="Q652" t="s">
        <v>18083</v>
      </c>
      <c r="R652" t="s">
        <v>572</v>
      </c>
      <c r="T652" t="s">
        <v>20505</v>
      </c>
      <c r="U652" t="s">
        <v>20504</v>
      </c>
      <c r="V652" t="s">
        <v>2781</v>
      </c>
      <c r="W652" t="s">
        <v>2781</v>
      </c>
      <c r="X652" t="s">
        <v>573</v>
      </c>
      <c r="Y652">
        <v>0</v>
      </c>
      <c r="Z652">
        <v>0</v>
      </c>
    </row>
    <row r="653" spans="2:26" x14ac:dyDescent="0.3">
      <c r="B653" t="s">
        <v>2831</v>
      </c>
      <c r="C653" t="s">
        <v>2831</v>
      </c>
      <c r="D653" t="s">
        <v>3595</v>
      </c>
      <c r="E653" t="s">
        <v>238</v>
      </c>
      <c r="F653">
        <v>2017</v>
      </c>
      <c r="G653" t="s">
        <v>2413</v>
      </c>
      <c r="H653" t="s">
        <v>20845</v>
      </c>
      <c r="I653" s="80">
        <v>44961</v>
      </c>
      <c r="J653" t="s">
        <v>571</v>
      </c>
      <c r="K653" t="s">
        <v>20846</v>
      </c>
      <c r="L653" s="81" t="s">
        <v>20639</v>
      </c>
      <c r="M653" t="s">
        <v>20502</v>
      </c>
      <c r="N653" t="s">
        <v>20503</v>
      </c>
      <c r="O653" t="s">
        <v>20504</v>
      </c>
      <c r="P653" t="s">
        <v>2780</v>
      </c>
      <c r="Q653" t="s">
        <v>18083</v>
      </c>
      <c r="R653" t="s">
        <v>572</v>
      </c>
      <c r="T653" t="s">
        <v>20505</v>
      </c>
      <c r="U653" t="s">
        <v>20504</v>
      </c>
      <c r="V653" t="s">
        <v>2781</v>
      </c>
      <c r="W653" t="s">
        <v>2781</v>
      </c>
      <c r="X653" t="s">
        <v>573</v>
      </c>
      <c r="Y653">
        <v>0</v>
      </c>
      <c r="Z653">
        <v>0</v>
      </c>
    </row>
    <row r="654" spans="2:26" x14ac:dyDescent="0.3">
      <c r="B654" t="s">
        <v>2831</v>
      </c>
      <c r="C654" t="s">
        <v>2831</v>
      </c>
      <c r="D654" t="s">
        <v>10879</v>
      </c>
      <c r="E654" t="s">
        <v>238</v>
      </c>
      <c r="F654">
        <v>2023</v>
      </c>
      <c r="G654" t="s">
        <v>2395</v>
      </c>
      <c r="H654" t="s">
        <v>20847</v>
      </c>
      <c r="I654" s="80">
        <v>44973</v>
      </c>
      <c r="J654" t="s">
        <v>571</v>
      </c>
      <c r="K654" t="s">
        <v>569</v>
      </c>
      <c r="L654" s="81" t="s">
        <v>2807</v>
      </c>
      <c r="M654" t="s">
        <v>20848</v>
      </c>
      <c r="N654" t="s">
        <v>20849</v>
      </c>
      <c r="O654" t="s">
        <v>20850</v>
      </c>
      <c r="P654" t="s">
        <v>20851</v>
      </c>
      <c r="Q654" t="s">
        <v>17700</v>
      </c>
      <c r="R654" t="s">
        <v>572</v>
      </c>
      <c r="U654" t="s">
        <v>20850</v>
      </c>
      <c r="V654" t="s">
        <v>17777</v>
      </c>
      <c r="W654" t="s">
        <v>586</v>
      </c>
      <c r="X654" t="s">
        <v>579</v>
      </c>
      <c r="Y654">
        <v>0</v>
      </c>
      <c r="Z654">
        <v>0</v>
      </c>
    </row>
    <row r="655" spans="2:26" x14ac:dyDescent="0.3">
      <c r="B655" t="s">
        <v>2831</v>
      </c>
      <c r="C655" t="s">
        <v>2831</v>
      </c>
      <c r="D655" t="s">
        <v>4703</v>
      </c>
      <c r="E655" t="s">
        <v>238</v>
      </c>
      <c r="F655">
        <v>2020</v>
      </c>
      <c r="G655" t="s">
        <v>2127</v>
      </c>
      <c r="H655" t="s">
        <v>20852</v>
      </c>
      <c r="I655" s="80">
        <v>44973</v>
      </c>
      <c r="J655" t="s">
        <v>571</v>
      </c>
      <c r="K655" t="s">
        <v>20853</v>
      </c>
      <c r="L655" s="81" t="s">
        <v>20854</v>
      </c>
      <c r="M655" t="s">
        <v>20502</v>
      </c>
      <c r="N655" t="s">
        <v>20503</v>
      </c>
      <c r="O655" t="s">
        <v>20504</v>
      </c>
      <c r="P655" t="s">
        <v>2780</v>
      </c>
      <c r="Q655" t="s">
        <v>18083</v>
      </c>
      <c r="R655" t="s">
        <v>572</v>
      </c>
      <c r="T655" t="s">
        <v>20505</v>
      </c>
      <c r="U655" t="s">
        <v>20504</v>
      </c>
      <c r="V655" t="s">
        <v>2781</v>
      </c>
      <c r="W655" t="s">
        <v>2781</v>
      </c>
      <c r="X655" t="s">
        <v>573</v>
      </c>
      <c r="Y655">
        <v>0</v>
      </c>
      <c r="Z655">
        <v>0</v>
      </c>
    </row>
    <row r="656" spans="2:26" x14ac:dyDescent="0.3">
      <c r="B656" t="s">
        <v>2831</v>
      </c>
      <c r="C656" t="s">
        <v>2831</v>
      </c>
      <c r="D656" t="s">
        <v>7808</v>
      </c>
      <c r="E656" t="s">
        <v>249</v>
      </c>
      <c r="F656">
        <v>2019</v>
      </c>
      <c r="G656" t="s">
        <v>2401</v>
      </c>
      <c r="H656" t="s">
        <v>20855</v>
      </c>
      <c r="I656" s="80">
        <v>44973</v>
      </c>
      <c r="J656" t="s">
        <v>571</v>
      </c>
      <c r="K656" t="s">
        <v>20856</v>
      </c>
      <c r="L656" s="81" t="s">
        <v>20857</v>
      </c>
      <c r="M656" t="s">
        <v>20502</v>
      </c>
      <c r="N656" t="s">
        <v>20503</v>
      </c>
      <c r="O656" t="s">
        <v>20504</v>
      </c>
      <c r="P656" t="s">
        <v>2780</v>
      </c>
      <c r="Q656" t="s">
        <v>18083</v>
      </c>
      <c r="R656" t="s">
        <v>572</v>
      </c>
      <c r="T656" t="s">
        <v>20505</v>
      </c>
      <c r="U656" t="s">
        <v>20504</v>
      </c>
      <c r="V656" t="s">
        <v>2781</v>
      </c>
      <c r="W656" t="s">
        <v>2781</v>
      </c>
      <c r="X656" t="s">
        <v>573</v>
      </c>
      <c r="Y656">
        <v>0</v>
      </c>
      <c r="Z656">
        <v>0</v>
      </c>
    </row>
    <row r="657" spans="2:26" x14ac:dyDescent="0.3">
      <c r="B657" t="s">
        <v>2831</v>
      </c>
      <c r="C657" t="s">
        <v>2831</v>
      </c>
      <c r="D657" t="s">
        <v>8245</v>
      </c>
      <c r="E657" t="s">
        <v>238</v>
      </c>
      <c r="F657">
        <v>2016</v>
      </c>
      <c r="G657" t="s">
        <v>2398</v>
      </c>
      <c r="H657" t="s">
        <v>20858</v>
      </c>
      <c r="I657" s="80">
        <v>44970</v>
      </c>
      <c r="J657" t="s">
        <v>571</v>
      </c>
      <c r="K657" t="s">
        <v>20859</v>
      </c>
      <c r="L657" s="81" t="s">
        <v>20860</v>
      </c>
      <c r="M657" t="s">
        <v>20861</v>
      </c>
      <c r="N657" t="s">
        <v>20862</v>
      </c>
      <c r="O657" t="s">
        <v>17725</v>
      </c>
      <c r="P657" t="s">
        <v>17699</v>
      </c>
      <c r="Q657" t="s">
        <v>17700</v>
      </c>
      <c r="R657" t="s">
        <v>572</v>
      </c>
      <c r="S657" t="s">
        <v>20863</v>
      </c>
      <c r="T657" t="s">
        <v>20864</v>
      </c>
      <c r="U657" t="s">
        <v>17725</v>
      </c>
      <c r="V657" t="s">
        <v>17699</v>
      </c>
      <c r="W657" t="s">
        <v>586</v>
      </c>
      <c r="X657" t="s">
        <v>574</v>
      </c>
      <c r="Y657">
        <v>0</v>
      </c>
      <c r="Z657">
        <v>0</v>
      </c>
    </row>
    <row r="658" spans="2:26" x14ac:dyDescent="0.3">
      <c r="B658" t="s">
        <v>2831</v>
      </c>
      <c r="C658" t="s">
        <v>2831</v>
      </c>
      <c r="D658" t="s">
        <v>6503</v>
      </c>
      <c r="E658" t="s">
        <v>249</v>
      </c>
      <c r="F658">
        <v>2006</v>
      </c>
      <c r="G658" t="s">
        <v>2405</v>
      </c>
      <c r="H658" t="s">
        <v>20865</v>
      </c>
      <c r="I658" s="80">
        <v>44974</v>
      </c>
      <c r="J658" t="s">
        <v>571</v>
      </c>
      <c r="K658" t="s">
        <v>20866</v>
      </c>
      <c r="L658" s="81" t="s">
        <v>17822</v>
      </c>
      <c r="M658" t="s">
        <v>20867</v>
      </c>
      <c r="N658" t="s">
        <v>17788</v>
      </c>
      <c r="O658" t="s">
        <v>17888</v>
      </c>
      <c r="P658" t="s">
        <v>17742</v>
      </c>
      <c r="Q658" t="s">
        <v>17700</v>
      </c>
      <c r="R658" t="s">
        <v>572</v>
      </c>
      <c r="S658" t="s">
        <v>20868</v>
      </c>
      <c r="T658" t="s">
        <v>17889</v>
      </c>
      <c r="U658" t="s">
        <v>17888</v>
      </c>
      <c r="V658" t="s">
        <v>17742</v>
      </c>
      <c r="W658" t="s">
        <v>586</v>
      </c>
      <c r="X658" t="s">
        <v>574</v>
      </c>
      <c r="Y658">
        <v>0</v>
      </c>
      <c r="Z658">
        <v>0</v>
      </c>
    </row>
    <row r="659" spans="2:26" x14ac:dyDescent="0.3">
      <c r="B659" t="s">
        <v>2831</v>
      </c>
      <c r="C659" t="s">
        <v>2831</v>
      </c>
      <c r="D659" t="s">
        <v>10218</v>
      </c>
      <c r="E659" t="s">
        <v>238</v>
      </c>
      <c r="F659">
        <v>2021</v>
      </c>
      <c r="G659" t="s">
        <v>2418</v>
      </c>
      <c r="H659" t="s">
        <v>20869</v>
      </c>
      <c r="I659" s="80">
        <v>44959</v>
      </c>
      <c r="J659" t="s">
        <v>571</v>
      </c>
      <c r="K659" t="s">
        <v>20870</v>
      </c>
      <c r="L659" s="81" t="s">
        <v>17822</v>
      </c>
      <c r="M659" t="s">
        <v>20871</v>
      </c>
      <c r="N659" t="s">
        <v>17788</v>
      </c>
      <c r="O659" t="s">
        <v>2799</v>
      </c>
      <c r="P659" t="s">
        <v>17699</v>
      </c>
      <c r="Q659" t="s">
        <v>17700</v>
      </c>
      <c r="R659" t="s">
        <v>572</v>
      </c>
      <c r="T659" t="s">
        <v>18305</v>
      </c>
      <c r="U659" t="s">
        <v>2799</v>
      </c>
      <c r="V659" t="s">
        <v>17699</v>
      </c>
      <c r="W659" t="s">
        <v>586</v>
      </c>
      <c r="X659" t="s">
        <v>573</v>
      </c>
      <c r="Y659">
        <v>0</v>
      </c>
      <c r="Z659">
        <v>0</v>
      </c>
    </row>
    <row r="660" spans="2:26" x14ac:dyDescent="0.3">
      <c r="B660" t="s">
        <v>2831</v>
      </c>
      <c r="C660" t="s">
        <v>2831</v>
      </c>
      <c r="D660" t="s">
        <v>9183</v>
      </c>
      <c r="E660" t="s">
        <v>238</v>
      </c>
      <c r="F660">
        <v>2022</v>
      </c>
      <c r="G660" t="s">
        <v>2397</v>
      </c>
      <c r="H660" t="s">
        <v>20872</v>
      </c>
      <c r="I660" s="80">
        <v>44980</v>
      </c>
      <c r="J660" t="s">
        <v>571</v>
      </c>
      <c r="K660" t="s">
        <v>20873</v>
      </c>
      <c r="L660" s="81" t="s">
        <v>20874</v>
      </c>
      <c r="M660" t="s">
        <v>20875</v>
      </c>
      <c r="N660" t="s">
        <v>20876</v>
      </c>
      <c r="O660" t="s">
        <v>17873</v>
      </c>
      <c r="P660" t="s">
        <v>17874</v>
      </c>
      <c r="Q660" t="s">
        <v>17700</v>
      </c>
      <c r="R660" t="s">
        <v>572</v>
      </c>
      <c r="S660" t="s">
        <v>20877</v>
      </c>
      <c r="T660" t="s">
        <v>20878</v>
      </c>
      <c r="U660" t="s">
        <v>17873</v>
      </c>
      <c r="V660" t="s">
        <v>17874</v>
      </c>
      <c r="W660" t="s">
        <v>586</v>
      </c>
      <c r="X660" t="s">
        <v>574</v>
      </c>
      <c r="Y660">
        <v>0</v>
      </c>
      <c r="Z660">
        <v>0</v>
      </c>
    </row>
    <row r="661" spans="2:26" x14ac:dyDescent="0.3">
      <c r="B661" t="s">
        <v>2831</v>
      </c>
      <c r="C661" t="s">
        <v>2831</v>
      </c>
      <c r="D661" t="s">
        <v>9383</v>
      </c>
      <c r="E661" t="s">
        <v>238</v>
      </c>
      <c r="F661">
        <v>2020</v>
      </c>
      <c r="G661" t="s">
        <v>2405</v>
      </c>
      <c r="H661" t="s">
        <v>20879</v>
      </c>
      <c r="I661" s="80">
        <v>44959</v>
      </c>
      <c r="J661" t="s">
        <v>571</v>
      </c>
      <c r="K661" t="s">
        <v>20880</v>
      </c>
      <c r="L661" s="81" t="s">
        <v>19497</v>
      </c>
      <c r="M661" t="s">
        <v>20881</v>
      </c>
      <c r="N661" t="s">
        <v>18753</v>
      </c>
      <c r="O661" t="s">
        <v>18689</v>
      </c>
      <c r="P661" t="s">
        <v>17699</v>
      </c>
      <c r="Q661" t="s">
        <v>17700</v>
      </c>
      <c r="R661" t="s">
        <v>572</v>
      </c>
      <c r="S661" t="s">
        <v>20882</v>
      </c>
      <c r="T661" t="s">
        <v>18755</v>
      </c>
      <c r="U661" t="s">
        <v>18689</v>
      </c>
      <c r="V661" t="s">
        <v>17699</v>
      </c>
      <c r="W661" t="s">
        <v>586</v>
      </c>
      <c r="X661" t="s">
        <v>574</v>
      </c>
      <c r="Y661">
        <v>0</v>
      </c>
      <c r="Z661">
        <v>0</v>
      </c>
    </row>
    <row r="662" spans="2:26" x14ac:dyDescent="0.3">
      <c r="B662" t="s">
        <v>2831</v>
      </c>
      <c r="C662" t="s">
        <v>2831</v>
      </c>
      <c r="D662" t="s">
        <v>6870</v>
      </c>
      <c r="E662" t="s">
        <v>238</v>
      </c>
      <c r="F662">
        <v>2017</v>
      </c>
      <c r="G662" t="s">
        <v>2404</v>
      </c>
      <c r="H662" t="s">
        <v>20883</v>
      </c>
      <c r="I662" s="80">
        <v>44967</v>
      </c>
      <c r="J662" t="s">
        <v>571</v>
      </c>
      <c r="K662" t="s">
        <v>20884</v>
      </c>
      <c r="L662" s="81" t="s">
        <v>20885</v>
      </c>
      <c r="M662" t="s">
        <v>20502</v>
      </c>
      <c r="N662" t="s">
        <v>20503</v>
      </c>
      <c r="O662" t="s">
        <v>20504</v>
      </c>
      <c r="P662" t="s">
        <v>2780</v>
      </c>
      <c r="Q662" t="s">
        <v>18083</v>
      </c>
      <c r="R662" t="s">
        <v>572</v>
      </c>
      <c r="T662" t="s">
        <v>20505</v>
      </c>
      <c r="U662" t="s">
        <v>20504</v>
      </c>
      <c r="V662" t="s">
        <v>2781</v>
      </c>
      <c r="W662" t="s">
        <v>2781</v>
      </c>
      <c r="X662" t="s">
        <v>573</v>
      </c>
      <c r="Y662">
        <v>0</v>
      </c>
      <c r="Z662">
        <v>0</v>
      </c>
    </row>
    <row r="663" spans="2:26" x14ac:dyDescent="0.3">
      <c r="B663" t="s">
        <v>2831</v>
      </c>
      <c r="C663" t="s">
        <v>2831</v>
      </c>
      <c r="D663" t="s">
        <v>8301</v>
      </c>
      <c r="E663" t="s">
        <v>238</v>
      </c>
      <c r="F663">
        <v>2020</v>
      </c>
      <c r="G663" t="s">
        <v>2395</v>
      </c>
      <c r="H663" t="s">
        <v>20886</v>
      </c>
      <c r="I663" s="80">
        <v>44965</v>
      </c>
      <c r="J663" t="s">
        <v>571</v>
      </c>
      <c r="K663" t="s">
        <v>20887</v>
      </c>
      <c r="L663" s="81" t="s">
        <v>20888</v>
      </c>
      <c r="M663" t="s">
        <v>18922</v>
      </c>
      <c r="N663" t="s">
        <v>18923</v>
      </c>
      <c r="O663" t="s">
        <v>18924</v>
      </c>
      <c r="P663" t="s">
        <v>17699</v>
      </c>
      <c r="Q663" t="s">
        <v>17700</v>
      </c>
      <c r="R663" t="s">
        <v>572</v>
      </c>
      <c r="S663" t="s">
        <v>18925</v>
      </c>
      <c r="T663" t="s">
        <v>18926</v>
      </c>
      <c r="U663" t="s">
        <v>18924</v>
      </c>
      <c r="V663" t="s">
        <v>17699</v>
      </c>
      <c r="W663" t="s">
        <v>586</v>
      </c>
      <c r="X663" t="s">
        <v>574</v>
      </c>
      <c r="Y663">
        <v>0</v>
      </c>
      <c r="Z663">
        <v>0</v>
      </c>
    </row>
    <row r="664" spans="2:26" x14ac:dyDescent="0.3">
      <c r="B664" t="s">
        <v>2831</v>
      </c>
      <c r="C664" t="s">
        <v>2831</v>
      </c>
      <c r="D664" t="s">
        <v>10063</v>
      </c>
      <c r="E664" t="s">
        <v>249</v>
      </c>
      <c r="F664">
        <v>2017</v>
      </c>
      <c r="G664" t="s">
        <v>2410</v>
      </c>
      <c r="H664" t="s">
        <v>20889</v>
      </c>
      <c r="I664" s="80">
        <v>44978</v>
      </c>
      <c r="J664" t="s">
        <v>571</v>
      </c>
      <c r="K664" t="s">
        <v>20890</v>
      </c>
      <c r="L664" s="81" t="s">
        <v>20891</v>
      </c>
      <c r="M664" t="s">
        <v>20892</v>
      </c>
      <c r="N664" t="s">
        <v>20893</v>
      </c>
      <c r="O664" t="s">
        <v>20894</v>
      </c>
      <c r="P664" t="s">
        <v>18261</v>
      </c>
      <c r="Q664" t="s">
        <v>17700</v>
      </c>
      <c r="R664" t="s">
        <v>572</v>
      </c>
      <c r="T664" t="s">
        <v>20895</v>
      </c>
      <c r="U664" t="s">
        <v>20894</v>
      </c>
      <c r="V664" t="s">
        <v>18264</v>
      </c>
      <c r="W664" t="s">
        <v>586</v>
      </c>
      <c r="X664" t="s">
        <v>573</v>
      </c>
      <c r="Y664">
        <v>0</v>
      </c>
      <c r="Z664">
        <v>0</v>
      </c>
    </row>
    <row r="665" spans="2:26" x14ac:dyDescent="0.3">
      <c r="B665" t="s">
        <v>2831</v>
      </c>
      <c r="C665" t="s">
        <v>2831</v>
      </c>
      <c r="D665" t="s">
        <v>8333</v>
      </c>
      <c r="E665" t="s">
        <v>249</v>
      </c>
      <c r="F665">
        <v>2016</v>
      </c>
      <c r="G665" t="s">
        <v>2395</v>
      </c>
      <c r="H665" t="s">
        <v>20896</v>
      </c>
      <c r="I665" s="80">
        <v>44972</v>
      </c>
      <c r="J665" t="s">
        <v>571</v>
      </c>
      <c r="K665" t="s">
        <v>20897</v>
      </c>
      <c r="L665" s="81" t="s">
        <v>20898</v>
      </c>
      <c r="M665" t="s">
        <v>18621</v>
      </c>
      <c r="N665" t="s">
        <v>17788</v>
      </c>
      <c r="O665" t="s">
        <v>2799</v>
      </c>
      <c r="P665" t="s">
        <v>17760</v>
      </c>
      <c r="Q665" t="s">
        <v>17700</v>
      </c>
      <c r="R665" t="s">
        <v>572</v>
      </c>
      <c r="U665" t="s">
        <v>2799</v>
      </c>
      <c r="V665" t="s">
        <v>17699</v>
      </c>
      <c r="W665" t="s">
        <v>586</v>
      </c>
      <c r="X665" t="s">
        <v>573</v>
      </c>
      <c r="Y665">
        <v>0</v>
      </c>
      <c r="Z665">
        <v>0</v>
      </c>
    </row>
    <row r="666" spans="2:26" x14ac:dyDescent="0.3">
      <c r="B666" t="s">
        <v>2831</v>
      </c>
      <c r="C666" t="s">
        <v>2831</v>
      </c>
      <c r="D666" t="s">
        <v>8047</v>
      </c>
      <c r="E666" t="s">
        <v>249</v>
      </c>
      <c r="F666">
        <v>2018</v>
      </c>
      <c r="G666" t="s">
        <v>2405</v>
      </c>
      <c r="H666" t="s">
        <v>20899</v>
      </c>
      <c r="I666" s="80">
        <v>44974</v>
      </c>
      <c r="J666" t="s">
        <v>571</v>
      </c>
      <c r="K666" t="s">
        <v>20900</v>
      </c>
      <c r="L666" s="81" t="s">
        <v>19060</v>
      </c>
      <c r="M666" t="s">
        <v>20901</v>
      </c>
      <c r="N666" t="s">
        <v>20902</v>
      </c>
      <c r="O666" t="s">
        <v>18438</v>
      </c>
      <c r="P666" t="s">
        <v>2763</v>
      </c>
      <c r="Q666" t="s">
        <v>18501</v>
      </c>
      <c r="R666" t="s">
        <v>572</v>
      </c>
      <c r="S666" t="s">
        <v>2803</v>
      </c>
      <c r="U666" t="s">
        <v>18438</v>
      </c>
      <c r="V666" t="s">
        <v>2531</v>
      </c>
      <c r="W666" t="s">
        <v>589</v>
      </c>
      <c r="X666" t="s">
        <v>574</v>
      </c>
      <c r="Y666">
        <v>0</v>
      </c>
      <c r="Z666">
        <v>0</v>
      </c>
    </row>
    <row r="667" spans="2:26" x14ac:dyDescent="0.3">
      <c r="B667" t="s">
        <v>2831</v>
      </c>
      <c r="C667" t="s">
        <v>2831</v>
      </c>
      <c r="D667" t="s">
        <v>9490</v>
      </c>
      <c r="E667" t="s">
        <v>238</v>
      </c>
      <c r="F667">
        <v>2022</v>
      </c>
      <c r="G667" t="s">
        <v>2403</v>
      </c>
      <c r="H667" t="s">
        <v>20903</v>
      </c>
      <c r="I667" s="80">
        <v>44972</v>
      </c>
      <c r="J667" t="s">
        <v>571</v>
      </c>
      <c r="K667" t="s">
        <v>20904</v>
      </c>
      <c r="L667" s="81" t="s">
        <v>20905</v>
      </c>
      <c r="M667" t="s">
        <v>20906</v>
      </c>
      <c r="N667" t="s">
        <v>20907</v>
      </c>
      <c r="O667" t="s">
        <v>20908</v>
      </c>
      <c r="P667" t="s">
        <v>20662</v>
      </c>
      <c r="Q667" t="s">
        <v>18127</v>
      </c>
      <c r="R667" t="s">
        <v>572</v>
      </c>
      <c r="S667" t="s">
        <v>20909</v>
      </c>
      <c r="T667" t="s">
        <v>20910</v>
      </c>
      <c r="U667" t="s">
        <v>20908</v>
      </c>
      <c r="V667" t="s">
        <v>1783</v>
      </c>
      <c r="W667" t="s">
        <v>582</v>
      </c>
      <c r="X667" t="s">
        <v>574</v>
      </c>
      <c r="Y667">
        <v>0</v>
      </c>
      <c r="Z667">
        <v>0</v>
      </c>
    </row>
    <row r="668" spans="2:26" x14ac:dyDescent="0.3">
      <c r="B668" t="s">
        <v>2831</v>
      </c>
      <c r="C668" t="s">
        <v>2831</v>
      </c>
      <c r="D668" t="s">
        <v>8675</v>
      </c>
      <c r="E668" t="s">
        <v>238</v>
      </c>
      <c r="F668">
        <v>2021</v>
      </c>
      <c r="G668" t="s">
        <v>2402</v>
      </c>
      <c r="H668" t="s">
        <v>20911</v>
      </c>
      <c r="I668" s="80">
        <v>44978</v>
      </c>
      <c r="J668" t="s">
        <v>571</v>
      </c>
      <c r="K668" t="s">
        <v>20912</v>
      </c>
      <c r="L668" s="81" t="s">
        <v>17810</v>
      </c>
      <c r="M668" t="s">
        <v>20913</v>
      </c>
      <c r="N668" t="s">
        <v>19293</v>
      </c>
      <c r="O668" t="s">
        <v>19294</v>
      </c>
      <c r="P668" t="s">
        <v>17699</v>
      </c>
      <c r="Q668" t="s">
        <v>17700</v>
      </c>
      <c r="R668" t="s">
        <v>572</v>
      </c>
      <c r="T668" t="s">
        <v>19295</v>
      </c>
      <c r="U668" t="s">
        <v>19294</v>
      </c>
      <c r="V668" t="s">
        <v>17699</v>
      </c>
      <c r="W668" t="s">
        <v>586</v>
      </c>
      <c r="X668" t="s">
        <v>573</v>
      </c>
      <c r="Y668">
        <v>0</v>
      </c>
      <c r="Z668">
        <v>0</v>
      </c>
    </row>
    <row r="669" spans="2:26" x14ac:dyDescent="0.3">
      <c r="B669" t="s">
        <v>2831</v>
      </c>
      <c r="C669" t="s">
        <v>2831</v>
      </c>
      <c r="D669" t="s">
        <v>7570</v>
      </c>
      <c r="E669" t="s">
        <v>238</v>
      </c>
      <c r="F669">
        <v>2015</v>
      </c>
      <c r="G669" t="s">
        <v>2395</v>
      </c>
      <c r="H669" t="s">
        <v>20914</v>
      </c>
      <c r="I669" s="80">
        <v>44979</v>
      </c>
      <c r="J669" t="s">
        <v>571</v>
      </c>
      <c r="K669" t="s">
        <v>20915</v>
      </c>
      <c r="L669" s="81" t="s">
        <v>17810</v>
      </c>
      <c r="M669" t="s">
        <v>20916</v>
      </c>
      <c r="N669" t="s">
        <v>20917</v>
      </c>
      <c r="O669" t="s">
        <v>17698</v>
      </c>
      <c r="P669" t="s">
        <v>17699</v>
      </c>
      <c r="Q669" t="s">
        <v>17700</v>
      </c>
      <c r="R669" t="s">
        <v>572</v>
      </c>
      <c r="S669" t="s">
        <v>20918</v>
      </c>
      <c r="T669" t="s">
        <v>20919</v>
      </c>
      <c r="U669" t="s">
        <v>17698</v>
      </c>
      <c r="V669" t="s">
        <v>17699</v>
      </c>
      <c r="W669" t="s">
        <v>586</v>
      </c>
      <c r="X669" t="s">
        <v>574</v>
      </c>
      <c r="Y669">
        <v>0</v>
      </c>
      <c r="Z669">
        <v>0</v>
      </c>
    </row>
    <row r="670" spans="2:26" x14ac:dyDescent="0.3">
      <c r="B670" t="s">
        <v>2831</v>
      </c>
      <c r="C670" t="s">
        <v>2831</v>
      </c>
      <c r="D670" t="s">
        <v>9913</v>
      </c>
      <c r="E670" t="s">
        <v>238</v>
      </c>
      <c r="F670">
        <v>2013</v>
      </c>
      <c r="G670" t="s">
        <v>2418</v>
      </c>
      <c r="H670" t="s">
        <v>20920</v>
      </c>
      <c r="I670" s="80">
        <v>44959</v>
      </c>
      <c r="J670" t="s">
        <v>571</v>
      </c>
      <c r="K670" t="s">
        <v>20921</v>
      </c>
      <c r="L670" s="81" t="s">
        <v>18033</v>
      </c>
      <c r="M670" t="s">
        <v>20922</v>
      </c>
      <c r="N670" t="s">
        <v>18376</v>
      </c>
      <c r="O670" t="s">
        <v>17717</v>
      </c>
      <c r="P670" t="s">
        <v>17699</v>
      </c>
      <c r="Q670" t="s">
        <v>17700</v>
      </c>
      <c r="R670" t="s">
        <v>572</v>
      </c>
      <c r="S670" t="s">
        <v>20923</v>
      </c>
      <c r="T670" t="s">
        <v>18379</v>
      </c>
      <c r="U670" t="s">
        <v>17717</v>
      </c>
      <c r="V670" t="s">
        <v>17699</v>
      </c>
      <c r="W670" t="s">
        <v>586</v>
      </c>
      <c r="X670" t="s">
        <v>576</v>
      </c>
      <c r="Y670">
        <v>0</v>
      </c>
      <c r="Z670">
        <v>0</v>
      </c>
    </row>
    <row r="671" spans="2:26" x14ac:dyDescent="0.3">
      <c r="B671" t="s">
        <v>2831</v>
      </c>
      <c r="C671" t="s">
        <v>2831</v>
      </c>
      <c r="D671" t="s">
        <v>8787</v>
      </c>
      <c r="E671" t="s">
        <v>238</v>
      </c>
      <c r="F671">
        <v>2022</v>
      </c>
      <c r="G671" t="s">
        <v>2402</v>
      </c>
      <c r="H671" t="s">
        <v>20924</v>
      </c>
      <c r="I671" s="80">
        <v>44979</v>
      </c>
      <c r="J671" t="s">
        <v>571</v>
      </c>
      <c r="K671" t="s">
        <v>20925</v>
      </c>
      <c r="L671" s="81" t="s">
        <v>20926</v>
      </c>
      <c r="M671" t="s">
        <v>20927</v>
      </c>
      <c r="N671" t="s">
        <v>20928</v>
      </c>
      <c r="O671" t="s">
        <v>18337</v>
      </c>
      <c r="P671" t="s">
        <v>17699</v>
      </c>
      <c r="Q671" t="s">
        <v>17700</v>
      </c>
      <c r="R671" t="s">
        <v>572</v>
      </c>
      <c r="S671" t="s">
        <v>20929</v>
      </c>
      <c r="T671" t="s">
        <v>20930</v>
      </c>
      <c r="U671" t="s">
        <v>18337</v>
      </c>
      <c r="V671" t="s">
        <v>17699</v>
      </c>
      <c r="W671" t="s">
        <v>586</v>
      </c>
      <c r="X671" t="s">
        <v>574</v>
      </c>
      <c r="Y671">
        <v>0</v>
      </c>
      <c r="Z671">
        <v>0</v>
      </c>
    </row>
    <row r="672" spans="2:26" x14ac:dyDescent="0.3">
      <c r="B672" t="s">
        <v>2831</v>
      </c>
      <c r="C672" t="s">
        <v>2831</v>
      </c>
      <c r="D672" t="s">
        <v>7219</v>
      </c>
      <c r="E672" t="s">
        <v>238</v>
      </c>
      <c r="F672">
        <v>2023</v>
      </c>
      <c r="G672" t="s">
        <v>2409</v>
      </c>
      <c r="H672" t="s">
        <v>20931</v>
      </c>
      <c r="I672" s="80">
        <v>44973</v>
      </c>
      <c r="J672" t="s">
        <v>571</v>
      </c>
      <c r="K672" t="s">
        <v>20932</v>
      </c>
      <c r="L672" s="81" t="s">
        <v>17822</v>
      </c>
      <c r="M672" t="s">
        <v>20933</v>
      </c>
      <c r="N672" t="s">
        <v>20934</v>
      </c>
      <c r="O672" t="s">
        <v>18596</v>
      </c>
      <c r="P672" t="s">
        <v>17699</v>
      </c>
      <c r="Q672" t="s">
        <v>17700</v>
      </c>
      <c r="R672" t="s">
        <v>572</v>
      </c>
      <c r="T672" t="s">
        <v>20935</v>
      </c>
      <c r="U672" t="s">
        <v>18596</v>
      </c>
      <c r="V672" t="s">
        <v>17699</v>
      </c>
      <c r="W672" t="s">
        <v>586</v>
      </c>
      <c r="X672" t="s">
        <v>573</v>
      </c>
      <c r="Y672">
        <v>0</v>
      </c>
      <c r="Z672">
        <v>0</v>
      </c>
    </row>
    <row r="673" spans="2:26" x14ac:dyDescent="0.3">
      <c r="B673" t="s">
        <v>2831</v>
      </c>
      <c r="C673" t="s">
        <v>2831</v>
      </c>
      <c r="D673" t="s">
        <v>8846</v>
      </c>
      <c r="E673" t="s">
        <v>238</v>
      </c>
      <c r="F673">
        <v>2020</v>
      </c>
      <c r="G673" t="s">
        <v>2127</v>
      </c>
      <c r="H673" t="s">
        <v>20936</v>
      </c>
      <c r="I673" s="80">
        <v>44961</v>
      </c>
      <c r="J673" t="s">
        <v>571</v>
      </c>
      <c r="K673" t="s">
        <v>20937</v>
      </c>
      <c r="L673" s="81" t="s">
        <v>20938</v>
      </c>
      <c r="M673" t="s">
        <v>20939</v>
      </c>
      <c r="N673" t="s">
        <v>20940</v>
      </c>
      <c r="O673" t="s">
        <v>20941</v>
      </c>
      <c r="P673" t="s">
        <v>17874</v>
      </c>
      <c r="Q673" t="s">
        <v>17700</v>
      </c>
      <c r="R673" t="s">
        <v>572</v>
      </c>
      <c r="T673" t="s">
        <v>20942</v>
      </c>
      <c r="U673" t="s">
        <v>20941</v>
      </c>
      <c r="V673" t="s">
        <v>17874</v>
      </c>
      <c r="W673" t="s">
        <v>586</v>
      </c>
      <c r="X673" t="s">
        <v>579</v>
      </c>
      <c r="Y673">
        <v>0</v>
      </c>
      <c r="Z673">
        <v>0</v>
      </c>
    </row>
    <row r="674" spans="2:26" x14ac:dyDescent="0.3">
      <c r="B674" t="s">
        <v>2831</v>
      </c>
      <c r="C674" t="s">
        <v>2831</v>
      </c>
      <c r="D674" t="s">
        <v>10660</v>
      </c>
      <c r="E674" t="s">
        <v>238</v>
      </c>
      <c r="F674">
        <v>2020</v>
      </c>
      <c r="G674" t="s">
        <v>2397</v>
      </c>
      <c r="H674" t="s">
        <v>20943</v>
      </c>
      <c r="I674" s="80">
        <v>44982</v>
      </c>
      <c r="J674" t="s">
        <v>571</v>
      </c>
      <c r="K674" t="s">
        <v>2796</v>
      </c>
      <c r="L674" s="81" t="s">
        <v>17810</v>
      </c>
      <c r="M674" t="s">
        <v>20944</v>
      </c>
      <c r="N674" t="s">
        <v>20945</v>
      </c>
      <c r="O674" t="s">
        <v>18452</v>
      </c>
      <c r="P674" t="s">
        <v>17699</v>
      </c>
      <c r="Q674" t="s">
        <v>17700</v>
      </c>
      <c r="R674" t="s">
        <v>572</v>
      </c>
      <c r="T674" t="s">
        <v>20946</v>
      </c>
      <c r="U674" t="s">
        <v>18452</v>
      </c>
      <c r="V674" t="s">
        <v>17699</v>
      </c>
      <c r="W674" t="s">
        <v>586</v>
      </c>
      <c r="X674" t="s">
        <v>573</v>
      </c>
      <c r="Y674">
        <v>0</v>
      </c>
      <c r="Z674">
        <v>0</v>
      </c>
    </row>
    <row r="675" spans="2:26" x14ac:dyDescent="0.3">
      <c r="B675" t="s">
        <v>2831</v>
      </c>
      <c r="C675" t="s">
        <v>2831</v>
      </c>
      <c r="D675" t="s">
        <v>7336</v>
      </c>
      <c r="E675" t="s">
        <v>238</v>
      </c>
      <c r="F675">
        <v>2020</v>
      </c>
      <c r="G675" t="s">
        <v>2418</v>
      </c>
      <c r="H675" t="s">
        <v>20947</v>
      </c>
      <c r="I675" s="80">
        <v>44981</v>
      </c>
      <c r="J675" t="s">
        <v>571</v>
      </c>
      <c r="K675" t="s">
        <v>20948</v>
      </c>
      <c r="L675" s="81" t="s">
        <v>17822</v>
      </c>
      <c r="M675" t="s">
        <v>20949</v>
      </c>
      <c r="N675" t="s">
        <v>17788</v>
      </c>
      <c r="O675" t="s">
        <v>2799</v>
      </c>
      <c r="P675" t="s">
        <v>17699</v>
      </c>
      <c r="Q675" t="s">
        <v>17700</v>
      </c>
      <c r="R675" t="s">
        <v>572</v>
      </c>
      <c r="T675" t="s">
        <v>18305</v>
      </c>
      <c r="U675" t="s">
        <v>2799</v>
      </c>
      <c r="V675" t="s">
        <v>17699</v>
      </c>
      <c r="W675" t="s">
        <v>586</v>
      </c>
      <c r="X675" t="s">
        <v>573</v>
      </c>
      <c r="Y675">
        <v>0</v>
      </c>
      <c r="Z675">
        <v>0</v>
      </c>
    </row>
    <row r="676" spans="2:26" x14ac:dyDescent="0.3">
      <c r="B676" t="s">
        <v>2831</v>
      </c>
      <c r="C676" t="s">
        <v>2831</v>
      </c>
      <c r="D676" t="s">
        <v>6533</v>
      </c>
      <c r="E676" t="s">
        <v>249</v>
      </c>
      <c r="F676">
        <v>2019</v>
      </c>
      <c r="G676" t="s">
        <v>2404</v>
      </c>
      <c r="H676" t="s">
        <v>20950</v>
      </c>
      <c r="I676" s="80">
        <v>44985</v>
      </c>
      <c r="J676" t="s">
        <v>571</v>
      </c>
      <c r="K676" t="s">
        <v>20951</v>
      </c>
      <c r="L676" s="81" t="s">
        <v>17822</v>
      </c>
      <c r="M676" t="s">
        <v>2793</v>
      </c>
      <c r="N676" t="s">
        <v>17788</v>
      </c>
      <c r="O676" t="s">
        <v>17888</v>
      </c>
      <c r="P676" t="s">
        <v>17742</v>
      </c>
      <c r="Q676" t="s">
        <v>17700</v>
      </c>
      <c r="R676" t="s">
        <v>572</v>
      </c>
      <c r="T676" t="s">
        <v>17889</v>
      </c>
      <c r="U676" t="s">
        <v>17888</v>
      </c>
      <c r="V676" t="s">
        <v>17742</v>
      </c>
      <c r="W676" t="s">
        <v>586</v>
      </c>
      <c r="X676" t="s">
        <v>573</v>
      </c>
      <c r="Y676">
        <v>0</v>
      </c>
      <c r="Z676">
        <v>0</v>
      </c>
    </row>
    <row r="677" spans="2:26" x14ac:dyDescent="0.3">
      <c r="B677" t="s">
        <v>2831</v>
      </c>
      <c r="C677" t="s">
        <v>2831</v>
      </c>
      <c r="D677" t="s">
        <v>7053</v>
      </c>
      <c r="E677" t="s">
        <v>249</v>
      </c>
      <c r="F677">
        <v>2021</v>
      </c>
      <c r="G677" t="s">
        <v>2397</v>
      </c>
      <c r="H677" t="s">
        <v>20952</v>
      </c>
      <c r="I677" s="80">
        <v>44984</v>
      </c>
      <c r="J677" t="s">
        <v>571</v>
      </c>
      <c r="K677" t="s">
        <v>20953</v>
      </c>
      <c r="L677" s="81" t="s">
        <v>17822</v>
      </c>
      <c r="M677" t="s">
        <v>20954</v>
      </c>
      <c r="N677" t="s">
        <v>20955</v>
      </c>
      <c r="O677" t="s">
        <v>20956</v>
      </c>
      <c r="P677" t="s">
        <v>18323</v>
      </c>
      <c r="Q677" t="s">
        <v>17700</v>
      </c>
      <c r="R677" t="s">
        <v>572</v>
      </c>
      <c r="S677" t="s">
        <v>20957</v>
      </c>
      <c r="T677" t="s">
        <v>20958</v>
      </c>
      <c r="U677" t="s">
        <v>20956</v>
      </c>
      <c r="V677" t="s">
        <v>18323</v>
      </c>
      <c r="W677" t="s">
        <v>586</v>
      </c>
      <c r="X677" t="s">
        <v>574</v>
      </c>
      <c r="Y677">
        <v>0</v>
      </c>
      <c r="Z677">
        <v>0</v>
      </c>
    </row>
    <row r="678" spans="2:26" x14ac:dyDescent="0.3">
      <c r="B678" t="s">
        <v>2831</v>
      </c>
      <c r="C678" t="s">
        <v>2831</v>
      </c>
      <c r="D678" t="s">
        <v>7077</v>
      </c>
      <c r="E678" t="s">
        <v>238</v>
      </c>
      <c r="F678">
        <v>2016</v>
      </c>
      <c r="G678" t="s">
        <v>2418</v>
      </c>
      <c r="H678" t="s">
        <v>20959</v>
      </c>
      <c r="I678" s="80">
        <v>44971</v>
      </c>
      <c r="J678" t="s">
        <v>571</v>
      </c>
      <c r="K678" t="s">
        <v>20960</v>
      </c>
      <c r="L678" s="81" t="s">
        <v>17822</v>
      </c>
      <c r="M678" t="s">
        <v>20961</v>
      </c>
      <c r="N678" t="s">
        <v>20155</v>
      </c>
      <c r="O678" t="s">
        <v>18065</v>
      </c>
      <c r="P678" t="s">
        <v>17699</v>
      </c>
      <c r="Q678" t="s">
        <v>17700</v>
      </c>
      <c r="R678" t="s">
        <v>572</v>
      </c>
      <c r="S678" t="s">
        <v>20962</v>
      </c>
      <c r="T678" t="s">
        <v>20157</v>
      </c>
      <c r="U678" t="s">
        <v>18065</v>
      </c>
      <c r="V678" t="s">
        <v>17699</v>
      </c>
      <c r="W678" t="s">
        <v>586</v>
      </c>
      <c r="X678" t="s">
        <v>574</v>
      </c>
      <c r="Y678">
        <v>0</v>
      </c>
      <c r="Z678">
        <v>0</v>
      </c>
    </row>
    <row r="679" spans="2:26" x14ac:dyDescent="0.3">
      <c r="B679" t="s">
        <v>2831</v>
      </c>
      <c r="C679" t="s">
        <v>2831</v>
      </c>
      <c r="D679" t="s">
        <v>7901</v>
      </c>
      <c r="E679" t="s">
        <v>249</v>
      </c>
      <c r="F679">
        <v>2019</v>
      </c>
      <c r="G679" t="s">
        <v>2409</v>
      </c>
      <c r="H679" t="s">
        <v>20963</v>
      </c>
      <c r="I679" s="80">
        <v>44968</v>
      </c>
      <c r="J679" t="s">
        <v>571</v>
      </c>
      <c r="K679" t="s">
        <v>20964</v>
      </c>
      <c r="L679" s="81" t="s">
        <v>19060</v>
      </c>
      <c r="M679" t="s">
        <v>20965</v>
      </c>
      <c r="N679" t="s">
        <v>17782</v>
      </c>
      <c r="O679" t="s">
        <v>18561</v>
      </c>
      <c r="P679" t="s">
        <v>18731</v>
      </c>
      <c r="Q679" t="s">
        <v>17700</v>
      </c>
      <c r="R679" t="s">
        <v>572</v>
      </c>
      <c r="U679" t="s">
        <v>18561</v>
      </c>
      <c r="V679" t="s">
        <v>18564</v>
      </c>
      <c r="W679" t="s">
        <v>586</v>
      </c>
      <c r="X679" t="s">
        <v>578</v>
      </c>
      <c r="Y679">
        <v>0</v>
      </c>
      <c r="Z679">
        <v>0</v>
      </c>
    </row>
    <row r="680" spans="2:26" x14ac:dyDescent="0.3">
      <c r="B680" t="s">
        <v>2831</v>
      </c>
      <c r="C680" t="s">
        <v>2831</v>
      </c>
      <c r="D680" t="s">
        <v>5641</v>
      </c>
      <c r="E680" t="s">
        <v>238</v>
      </c>
      <c r="F680">
        <v>2015</v>
      </c>
      <c r="G680" t="s">
        <v>2410</v>
      </c>
      <c r="H680" t="s">
        <v>20966</v>
      </c>
      <c r="I680" s="80">
        <v>44979</v>
      </c>
      <c r="J680" t="s">
        <v>571</v>
      </c>
      <c r="K680" t="s">
        <v>20474</v>
      </c>
      <c r="L680" s="81" t="s">
        <v>20967</v>
      </c>
      <c r="M680" t="s">
        <v>20476</v>
      </c>
      <c r="N680" t="s">
        <v>20477</v>
      </c>
      <c r="O680" t="s">
        <v>18487</v>
      </c>
      <c r="P680" t="s">
        <v>18471</v>
      </c>
      <c r="Q680" t="s">
        <v>17700</v>
      </c>
      <c r="R680" t="s">
        <v>572</v>
      </c>
      <c r="S680" t="s">
        <v>20478</v>
      </c>
      <c r="U680" t="s">
        <v>18487</v>
      </c>
      <c r="V680" t="s">
        <v>18098</v>
      </c>
      <c r="W680" t="s">
        <v>586</v>
      </c>
      <c r="X680" t="s">
        <v>574</v>
      </c>
      <c r="Y680">
        <v>0</v>
      </c>
      <c r="Z680">
        <v>0</v>
      </c>
    </row>
    <row r="681" spans="2:26" x14ac:dyDescent="0.3">
      <c r="B681" t="s">
        <v>2831</v>
      </c>
      <c r="C681" t="s">
        <v>2831</v>
      </c>
      <c r="D681" t="s">
        <v>9581</v>
      </c>
      <c r="E681" t="s">
        <v>249</v>
      </c>
      <c r="F681">
        <v>2022</v>
      </c>
      <c r="G681" t="s">
        <v>2417</v>
      </c>
      <c r="H681" t="s">
        <v>20968</v>
      </c>
      <c r="I681" s="80">
        <v>44959</v>
      </c>
      <c r="J681" t="s">
        <v>571</v>
      </c>
      <c r="K681" t="s">
        <v>20969</v>
      </c>
      <c r="L681" s="81" t="s">
        <v>17886</v>
      </c>
      <c r="M681" t="s">
        <v>20970</v>
      </c>
      <c r="N681" t="s">
        <v>20126</v>
      </c>
      <c r="O681" t="s">
        <v>2123</v>
      </c>
      <c r="P681" t="s">
        <v>19079</v>
      </c>
      <c r="Q681" t="s">
        <v>18127</v>
      </c>
      <c r="R681" t="s">
        <v>572</v>
      </c>
      <c r="S681" t="s">
        <v>20971</v>
      </c>
      <c r="U681" t="s">
        <v>2123</v>
      </c>
      <c r="V681" t="s">
        <v>1784</v>
      </c>
      <c r="W681" t="s">
        <v>582</v>
      </c>
      <c r="X681" t="s">
        <v>576</v>
      </c>
      <c r="Y681">
        <v>0</v>
      </c>
      <c r="Z681">
        <v>0</v>
      </c>
    </row>
    <row r="682" spans="2:26" x14ac:dyDescent="0.3">
      <c r="B682" t="s">
        <v>2831</v>
      </c>
      <c r="C682" t="s">
        <v>2831</v>
      </c>
      <c r="D682" t="s">
        <v>7385</v>
      </c>
      <c r="E682" t="s">
        <v>249</v>
      </c>
      <c r="F682">
        <v>2022</v>
      </c>
      <c r="G682" t="s">
        <v>2419</v>
      </c>
      <c r="H682" t="s">
        <v>20972</v>
      </c>
      <c r="I682" s="80">
        <v>44968</v>
      </c>
      <c r="J682" t="s">
        <v>571</v>
      </c>
      <c r="K682" t="s">
        <v>20973</v>
      </c>
      <c r="L682" s="81" t="s">
        <v>17886</v>
      </c>
      <c r="M682" t="s">
        <v>20974</v>
      </c>
      <c r="N682" t="s">
        <v>20975</v>
      </c>
      <c r="O682" t="s">
        <v>20976</v>
      </c>
      <c r="P682" t="s">
        <v>20977</v>
      </c>
      <c r="Q682" t="s">
        <v>2073</v>
      </c>
      <c r="R682" t="s">
        <v>572</v>
      </c>
      <c r="U682" t="s">
        <v>20976</v>
      </c>
      <c r="V682" t="s">
        <v>20978</v>
      </c>
      <c r="W682" t="s">
        <v>2416</v>
      </c>
      <c r="X682" t="s">
        <v>573</v>
      </c>
      <c r="Y682">
        <v>0</v>
      </c>
      <c r="Z682">
        <v>0</v>
      </c>
    </row>
    <row r="683" spans="2:26" x14ac:dyDescent="0.3">
      <c r="B683" t="s">
        <v>2831</v>
      </c>
      <c r="C683" t="s">
        <v>2831</v>
      </c>
      <c r="D683" t="s">
        <v>9756</v>
      </c>
      <c r="E683" t="s">
        <v>238</v>
      </c>
      <c r="F683">
        <v>2013</v>
      </c>
      <c r="G683" t="s">
        <v>17908</v>
      </c>
      <c r="H683" t="s">
        <v>20979</v>
      </c>
      <c r="I683" s="80">
        <v>44971</v>
      </c>
      <c r="J683" t="s">
        <v>571</v>
      </c>
      <c r="K683" t="s">
        <v>20980</v>
      </c>
      <c r="L683" s="81" t="s">
        <v>17822</v>
      </c>
      <c r="M683" t="s">
        <v>20981</v>
      </c>
      <c r="N683" t="s">
        <v>18912</v>
      </c>
      <c r="O683" t="s">
        <v>17698</v>
      </c>
      <c r="P683" t="s">
        <v>17699</v>
      </c>
      <c r="Q683" t="s">
        <v>17700</v>
      </c>
      <c r="R683" t="s">
        <v>572</v>
      </c>
      <c r="S683" t="s">
        <v>19606</v>
      </c>
      <c r="T683" t="s">
        <v>19664</v>
      </c>
      <c r="U683" t="s">
        <v>17698</v>
      </c>
      <c r="V683" t="s">
        <v>17699</v>
      </c>
      <c r="W683" t="s">
        <v>586</v>
      </c>
      <c r="X683" t="s">
        <v>574</v>
      </c>
      <c r="Y683">
        <v>0</v>
      </c>
      <c r="Z683">
        <v>0</v>
      </c>
    </row>
    <row r="684" spans="2:26" x14ac:dyDescent="0.3">
      <c r="B684" t="s">
        <v>2831</v>
      </c>
      <c r="C684" t="s">
        <v>2831</v>
      </c>
      <c r="D684" t="s">
        <v>8086</v>
      </c>
      <c r="E684" t="s">
        <v>238</v>
      </c>
      <c r="F684">
        <v>2020</v>
      </c>
      <c r="G684" t="s">
        <v>2395</v>
      </c>
      <c r="H684" t="s">
        <v>20982</v>
      </c>
      <c r="I684" s="80">
        <v>44959</v>
      </c>
      <c r="J684" t="s">
        <v>571</v>
      </c>
      <c r="K684" t="s">
        <v>20983</v>
      </c>
      <c r="L684" s="81" t="s">
        <v>17822</v>
      </c>
      <c r="M684" t="s">
        <v>20984</v>
      </c>
      <c r="N684" t="s">
        <v>17788</v>
      </c>
      <c r="O684" t="s">
        <v>17805</v>
      </c>
      <c r="P684" t="s">
        <v>17699</v>
      </c>
      <c r="Q684" t="s">
        <v>17700</v>
      </c>
      <c r="R684" t="s">
        <v>572</v>
      </c>
      <c r="S684" t="s">
        <v>20985</v>
      </c>
      <c r="T684" t="s">
        <v>19338</v>
      </c>
      <c r="U684" t="s">
        <v>17805</v>
      </c>
      <c r="V684" t="s">
        <v>17699</v>
      </c>
      <c r="W684" t="s">
        <v>586</v>
      </c>
      <c r="X684" t="s">
        <v>574</v>
      </c>
      <c r="Y684">
        <v>0</v>
      </c>
      <c r="Z684">
        <v>0</v>
      </c>
    </row>
    <row r="685" spans="2:26" x14ac:dyDescent="0.3">
      <c r="B685" t="s">
        <v>2831</v>
      </c>
      <c r="C685" t="s">
        <v>2831</v>
      </c>
      <c r="D685" t="s">
        <v>10563</v>
      </c>
      <c r="E685" t="s">
        <v>249</v>
      </c>
      <c r="F685">
        <v>2017</v>
      </c>
      <c r="G685" t="s">
        <v>2410</v>
      </c>
      <c r="H685" t="s">
        <v>20986</v>
      </c>
      <c r="I685" s="80">
        <v>44978</v>
      </c>
      <c r="J685" t="s">
        <v>571</v>
      </c>
      <c r="K685" t="s">
        <v>20987</v>
      </c>
      <c r="L685" s="81" t="s">
        <v>19847</v>
      </c>
      <c r="M685" t="s">
        <v>20988</v>
      </c>
      <c r="N685" t="s">
        <v>18383</v>
      </c>
      <c r="O685" t="s">
        <v>17717</v>
      </c>
      <c r="P685" t="s">
        <v>17699</v>
      </c>
      <c r="Q685" t="s">
        <v>17700</v>
      </c>
      <c r="R685" t="s">
        <v>572</v>
      </c>
      <c r="S685" t="s">
        <v>20989</v>
      </c>
      <c r="T685" t="s">
        <v>18385</v>
      </c>
      <c r="U685" t="s">
        <v>17717</v>
      </c>
      <c r="V685" t="s">
        <v>17699</v>
      </c>
      <c r="W685" t="s">
        <v>586</v>
      </c>
      <c r="X685" t="s">
        <v>576</v>
      </c>
      <c r="Y685">
        <v>0</v>
      </c>
      <c r="Z685">
        <v>0</v>
      </c>
    </row>
    <row r="686" spans="2:26" x14ac:dyDescent="0.3">
      <c r="B686" t="s">
        <v>2831</v>
      </c>
      <c r="C686" t="s">
        <v>2831</v>
      </c>
      <c r="D686" t="s">
        <v>7676</v>
      </c>
      <c r="E686" t="s">
        <v>238</v>
      </c>
      <c r="F686">
        <v>2022</v>
      </c>
      <c r="G686" t="s">
        <v>2412</v>
      </c>
      <c r="H686" t="s">
        <v>20990</v>
      </c>
      <c r="I686" s="80">
        <v>44975</v>
      </c>
      <c r="J686" t="s">
        <v>571</v>
      </c>
      <c r="K686" t="s">
        <v>20991</v>
      </c>
      <c r="L686" s="81" t="s">
        <v>17822</v>
      </c>
      <c r="M686" t="s">
        <v>20992</v>
      </c>
      <c r="N686" t="s">
        <v>20862</v>
      </c>
      <c r="O686" t="s">
        <v>17725</v>
      </c>
      <c r="P686" t="s">
        <v>17699</v>
      </c>
      <c r="Q686" t="s">
        <v>17700</v>
      </c>
      <c r="R686" t="s">
        <v>572</v>
      </c>
      <c r="S686" t="s">
        <v>20993</v>
      </c>
      <c r="T686" t="s">
        <v>20864</v>
      </c>
      <c r="U686" t="s">
        <v>17725</v>
      </c>
      <c r="V686" t="s">
        <v>17699</v>
      </c>
      <c r="W686" t="s">
        <v>586</v>
      </c>
      <c r="X686" t="s">
        <v>574</v>
      </c>
      <c r="Y686">
        <v>0</v>
      </c>
      <c r="Z686">
        <v>0</v>
      </c>
    </row>
    <row r="687" spans="2:26" x14ac:dyDescent="0.3">
      <c r="B687" t="s">
        <v>2831</v>
      </c>
      <c r="C687" t="s">
        <v>2831</v>
      </c>
      <c r="D687" t="s">
        <v>7938</v>
      </c>
      <c r="E687" t="s">
        <v>238</v>
      </c>
      <c r="F687">
        <v>2018</v>
      </c>
      <c r="G687" t="s">
        <v>2411</v>
      </c>
      <c r="H687" t="s">
        <v>20994</v>
      </c>
      <c r="I687" s="80">
        <v>44964</v>
      </c>
      <c r="J687" t="s">
        <v>571</v>
      </c>
      <c r="K687" t="s">
        <v>20995</v>
      </c>
      <c r="L687" s="81" t="s">
        <v>20996</v>
      </c>
      <c r="M687" t="s">
        <v>20997</v>
      </c>
      <c r="N687" t="s">
        <v>20998</v>
      </c>
      <c r="O687" t="s">
        <v>20999</v>
      </c>
      <c r="P687" t="s">
        <v>17699</v>
      </c>
      <c r="Q687" t="s">
        <v>17700</v>
      </c>
      <c r="R687" t="s">
        <v>572</v>
      </c>
      <c r="T687" t="s">
        <v>18884</v>
      </c>
      <c r="U687" t="s">
        <v>20999</v>
      </c>
      <c r="V687" t="s">
        <v>17699</v>
      </c>
      <c r="W687" t="s">
        <v>586</v>
      </c>
      <c r="X687" t="s">
        <v>573</v>
      </c>
      <c r="Y687">
        <v>0</v>
      </c>
      <c r="Z687">
        <v>0</v>
      </c>
    </row>
    <row r="688" spans="2:26" x14ac:dyDescent="0.3">
      <c r="B688" t="s">
        <v>2831</v>
      </c>
      <c r="C688" t="s">
        <v>2831</v>
      </c>
      <c r="D688" t="s">
        <v>7663</v>
      </c>
      <c r="E688" t="s">
        <v>249</v>
      </c>
      <c r="F688">
        <v>2022</v>
      </c>
      <c r="G688" t="s">
        <v>2414</v>
      </c>
      <c r="H688" t="s">
        <v>21000</v>
      </c>
      <c r="I688" s="80">
        <v>44959</v>
      </c>
      <c r="J688" t="s">
        <v>571</v>
      </c>
      <c r="K688" t="s">
        <v>2711</v>
      </c>
      <c r="L688" s="81" t="s">
        <v>17951</v>
      </c>
      <c r="M688" t="s">
        <v>21001</v>
      </c>
      <c r="N688" t="s">
        <v>17788</v>
      </c>
      <c r="O688" t="s">
        <v>2799</v>
      </c>
      <c r="P688" t="s">
        <v>17699</v>
      </c>
      <c r="Q688" t="s">
        <v>17700</v>
      </c>
      <c r="R688" t="s">
        <v>572</v>
      </c>
      <c r="T688" t="s">
        <v>18305</v>
      </c>
      <c r="U688" t="s">
        <v>2799</v>
      </c>
      <c r="V688" t="s">
        <v>17699</v>
      </c>
      <c r="W688" t="s">
        <v>586</v>
      </c>
      <c r="X688" t="s">
        <v>573</v>
      </c>
      <c r="Y688">
        <v>0</v>
      </c>
      <c r="Z688">
        <v>0</v>
      </c>
    </row>
    <row r="689" spans="2:26" x14ac:dyDescent="0.3">
      <c r="B689" t="s">
        <v>2831</v>
      </c>
      <c r="C689" t="s">
        <v>2831</v>
      </c>
      <c r="D689" t="s">
        <v>8771</v>
      </c>
      <c r="E689" t="s">
        <v>238</v>
      </c>
      <c r="F689">
        <v>2016</v>
      </c>
      <c r="G689" t="s">
        <v>2417</v>
      </c>
      <c r="H689" t="s">
        <v>21002</v>
      </c>
      <c r="I689" s="80">
        <v>44981</v>
      </c>
      <c r="J689" t="s">
        <v>571</v>
      </c>
      <c r="K689" t="s">
        <v>21003</v>
      </c>
      <c r="L689" s="81" t="s">
        <v>21004</v>
      </c>
      <c r="M689" t="s">
        <v>21005</v>
      </c>
      <c r="N689" t="s">
        <v>18464</v>
      </c>
      <c r="O689" t="s">
        <v>18596</v>
      </c>
      <c r="P689" t="s">
        <v>17699</v>
      </c>
      <c r="Q689" t="s">
        <v>17700</v>
      </c>
      <c r="R689" t="s">
        <v>572</v>
      </c>
      <c r="S689" t="s">
        <v>21006</v>
      </c>
      <c r="T689" t="s">
        <v>18245</v>
      </c>
      <c r="U689" t="s">
        <v>18596</v>
      </c>
      <c r="V689" t="s">
        <v>17699</v>
      </c>
      <c r="W689" t="s">
        <v>586</v>
      </c>
      <c r="X689" t="s">
        <v>574</v>
      </c>
      <c r="Y689">
        <v>0</v>
      </c>
      <c r="Z689">
        <v>0</v>
      </c>
    </row>
    <row r="690" spans="2:26" x14ac:dyDescent="0.3">
      <c r="B690" t="s">
        <v>2831</v>
      </c>
      <c r="C690" t="s">
        <v>2831</v>
      </c>
      <c r="D690" t="s">
        <v>6423</v>
      </c>
      <c r="E690" t="s">
        <v>249</v>
      </c>
      <c r="F690">
        <v>2019</v>
      </c>
      <c r="G690" t="s">
        <v>2401</v>
      </c>
      <c r="H690" t="s">
        <v>21007</v>
      </c>
      <c r="I690" s="80">
        <v>44960</v>
      </c>
      <c r="J690" t="s">
        <v>571</v>
      </c>
      <c r="K690" t="s">
        <v>21008</v>
      </c>
      <c r="L690" s="81" t="s">
        <v>17822</v>
      </c>
      <c r="M690" t="s">
        <v>21009</v>
      </c>
      <c r="N690" t="s">
        <v>21010</v>
      </c>
      <c r="O690" t="s">
        <v>18012</v>
      </c>
      <c r="P690" t="s">
        <v>17699</v>
      </c>
      <c r="Q690" t="s">
        <v>17700</v>
      </c>
      <c r="R690" t="s">
        <v>572</v>
      </c>
      <c r="T690" t="s">
        <v>19732</v>
      </c>
      <c r="U690" t="s">
        <v>18012</v>
      </c>
      <c r="V690" t="s">
        <v>17699</v>
      </c>
      <c r="W690" t="s">
        <v>586</v>
      </c>
      <c r="X690" t="s">
        <v>578</v>
      </c>
      <c r="Y690">
        <v>0</v>
      </c>
      <c r="Z690">
        <v>0</v>
      </c>
    </row>
    <row r="691" spans="2:26" x14ac:dyDescent="0.3">
      <c r="B691" t="s">
        <v>2831</v>
      </c>
      <c r="C691" t="s">
        <v>2831</v>
      </c>
      <c r="D691" t="s">
        <v>8497</v>
      </c>
      <c r="E691" t="s">
        <v>249</v>
      </c>
      <c r="F691">
        <v>2020</v>
      </c>
      <c r="G691" t="s">
        <v>2419</v>
      </c>
      <c r="H691" t="s">
        <v>21011</v>
      </c>
      <c r="I691" s="80">
        <v>44971</v>
      </c>
      <c r="J691" t="s">
        <v>571</v>
      </c>
      <c r="K691" t="s">
        <v>21012</v>
      </c>
      <c r="L691" s="81" t="s">
        <v>18782</v>
      </c>
      <c r="M691" t="s">
        <v>18203</v>
      </c>
      <c r="N691" t="s">
        <v>18204</v>
      </c>
      <c r="O691" t="s">
        <v>18205</v>
      </c>
      <c r="P691" t="s">
        <v>17866</v>
      </c>
      <c r="Q691" t="s">
        <v>17700</v>
      </c>
      <c r="R691" t="s">
        <v>572</v>
      </c>
      <c r="U691" t="s">
        <v>18205</v>
      </c>
      <c r="V691" t="s">
        <v>17867</v>
      </c>
      <c r="W691" t="s">
        <v>586</v>
      </c>
      <c r="X691" t="s">
        <v>579</v>
      </c>
      <c r="Y691">
        <v>0</v>
      </c>
      <c r="Z691">
        <v>0</v>
      </c>
    </row>
    <row r="692" spans="2:26" x14ac:dyDescent="0.3">
      <c r="B692" t="s">
        <v>2831</v>
      </c>
      <c r="C692" t="s">
        <v>2831</v>
      </c>
      <c r="D692" t="s">
        <v>7586</v>
      </c>
      <c r="E692" t="s">
        <v>238</v>
      </c>
      <c r="F692">
        <v>2020</v>
      </c>
      <c r="G692" t="s">
        <v>2395</v>
      </c>
      <c r="H692" t="s">
        <v>21013</v>
      </c>
      <c r="I692" s="80">
        <v>44964</v>
      </c>
      <c r="J692" t="s">
        <v>571</v>
      </c>
      <c r="K692" t="s">
        <v>21014</v>
      </c>
      <c r="L692" s="81" t="s">
        <v>18016</v>
      </c>
      <c r="M692" t="s">
        <v>21015</v>
      </c>
      <c r="N692" t="s">
        <v>19171</v>
      </c>
      <c r="O692" t="s">
        <v>17725</v>
      </c>
      <c r="P692" t="s">
        <v>17699</v>
      </c>
      <c r="Q692" t="s">
        <v>17700</v>
      </c>
      <c r="R692" t="s">
        <v>572</v>
      </c>
      <c r="S692" t="s">
        <v>21016</v>
      </c>
      <c r="T692" t="s">
        <v>19172</v>
      </c>
      <c r="U692" t="s">
        <v>17725</v>
      </c>
      <c r="V692" t="s">
        <v>17699</v>
      </c>
      <c r="W692" t="s">
        <v>586</v>
      </c>
      <c r="X692" t="s">
        <v>17703</v>
      </c>
      <c r="Y692">
        <v>0</v>
      </c>
      <c r="Z692">
        <v>0</v>
      </c>
    </row>
    <row r="693" spans="2:26" x14ac:dyDescent="0.3">
      <c r="B693" t="s">
        <v>2831</v>
      </c>
      <c r="C693" t="s">
        <v>2831</v>
      </c>
      <c r="D693" t="s">
        <v>10326</v>
      </c>
      <c r="E693" t="s">
        <v>238</v>
      </c>
      <c r="F693">
        <v>2022</v>
      </c>
      <c r="G693" t="s">
        <v>2399</v>
      </c>
      <c r="H693" t="s">
        <v>21017</v>
      </c>
      <c r="I693" s="80">
        <v>44984</v>
      </c>
      <c r="J693" t="s">
        <v>571</v>
      </c>
      <c r="K693" t="s">
        <v>21018</v>
      </c>
      <c r="L693" s="81" t="s">
        <v>21019</v>
      </c>
      <c r="M693" t="s">
        <v>21020</v>
      </c>
      <c r="N693" t="s">
        <v>21021</v>
      </c>
      <c r="O693" t="s">
        <v>18059</v>
      </c>
      <c r="P693" t="s">
        <v>17699</v>
      </c>
      <c r="Q693" t="s">
        <v>17700</v>
      </c>
      <c r="R693" t="s">
        <v>572</v>
      </c>
      <c r="S693" t="s">
        <v>21022</v>
      </c>
      <c r="T693" t="s">
        <v>21023</v>
      </c>
      <c r="U693" t="s">
        <v>18059</v>
      </c>
      <c r="V693" t="s">
        <v>17699</v>
      </c>
      <c r="W693" t="s">
        <v>586</v>
      </c>
      <c r="X693" t="s">
        <v>574</v>
      </c>
      <c r="Y693">
        <v>0</v>
      </c>
      <c r="Z693">
        <v>0</v>
      </c>
    </row>
    <row r="694" spans="2:26" x14ac:dyDescent="0.3">
      <c r="B694" t="s">
        <v>2831</v>
      </c>
      <c r="C694" t="s">
        <v>2831</v>
      </c>
      <c r="D694" t="s">
        <v>7387</v>
      </c>
      <c r="E694" t="s">
        <v>249</v>
      </c>
      <c r="F694">
        <v>2020</v>
      </c>
      <c r="G694" t="s">
        <v>2419</v>
      </c>
      <c r="H694" t="s">
        <v>21024</v>
      </c>
      <c r="I694" s="80">
        <v>44979</v>
      </c>
      <c r="J694" t="s">
        <v>571</v>
      </c>
      <c r="K694" t="s">
        <v>21025</v>
      </c>
      <c r="L694" s="81" t="s">
        <v>17886</v>
      </c>
      <c r="M694" t="s">
        <v>19663</v>
      </c>
      <c r="N694" t="s">
        <v>1535</v>
      </c>
      <c r="O694" t="s">
        <v>17698</v>
      </c>
      <c r="P694" t="s">
        <v>17699</v>
      </c>
      <c r="Q694" t="s">
        <v>17700</v>
      </c>
      <c r="R694" t="s">
        <v>572</v>
      </c>
      <c r="T694" t="s">
        <v>19664</v>
      </c>
      <c r="U694" t="s">
        <v>17698</v>
      </c>
      <c r="V694" t="s">
        <v>17699</v>
      </c>
      <c r="W694" t="s">
        <v>586</v>
      </c>
      <c r="X694" t="s">
        <v>579</v>
      </c>
      <c r="Y694">
        <v>0</v>
      </c>
      <c r="Z694">
        <v>0</v>
      </c>
    </row>
    <row r="695" spans="2:26" x14ac:dyDescent="0.3">
      <c r="B695" t="s">
        <v>2831</v>
      </c>
      <c r="C695" t="s">
        <v>2831</v>
      </c>
      <c r="D695" t="s">
        <v>7786</v>
      </c>
      <c r="E695" t="s">
        <v>238</v>
      </c>
      <c r="F695">
        <v>2022</v>
      </c>
      <c r="G695" t="s">
        <v>2412</v>
      </c>
      <c r="H695" t="s">
        <v>21026</v>
      </c>
      <c r="I695" s="80">
        <v>44980</v>
      </c>
      <c r="J695" t="s">
        <v>571</v>
      </c>
      <c r="K695" t="s">
        <v>21027</v>
      </c>
      <c r="L695" s="81" t="s">
        <v>17822</v>
      </c>
      <c r="M695" t="s">
        <v>21028</v>
      </c>
      <c r="N695" t="s">
        <v>18930</v>
      </c>
      <c r="O695" t="s">
        <v>17805</v>
      </c>
      <c r="P695" t="s">
        <v>17699</v>
      </c>
      <c r="Q695" t="s">
        <v>17700</v>
      </c>
      <c r="R695" t="s">
        <v>572</v>
      </c>
      <c r="S695" t="s">
        <v>21029</v>
      </c>
      <c r="T695" t="s">
        <v>18932</v>
      </c>
      <c r="U695" t="s">
        <v>17805</v>
      </c>
      <c r="V695" t="s">
        <v>17699</v>
      </c>
      <c r="W695" t="s">
        <v>586</v>
      </c>
      <c r="X695" t="s">
        <v>576</v>
      </c>
      <c r="Y695">
        <v>0</v>
      </c>
      <c r="Z695">
        <v>0</v>
      </c>
    </row>
    <row r="696" spans="2:26" x14ac:dyDescent="0.3">
      <c r="B696" t="s">
        <v>2831</v>
      </c>
      <c r="C696" t="s">
        <v>2831</v>
      </c>
      <c r="D696" t="s">
        <v>6195</v>
      </c>
      <c r="E696" t="s">
        <v>238</v>
      </c>
      <c r="F696">
        <v>2021</v>
      </c>
      <c r="G696" t="s">
        <v>2417</v>
      </c>
      <c r="H696" t="s">
        <v>21030</v>
      </c>
      <c r="I696" s="80">
        <v>44961</v>
      </c>
      <c r="J696" t="s">
        <v>571</v>
      </c>
      <c r="K696" t="s">
        <v>21031</v>
      </c>
      <c r="L696" s="81" t="s">
        <v>18033</v>
      </c>
      <c r="M696" t="s">
        <v>21032</v>
      </c>
      <c r="N696" t="s">
        <v>17782</v>
      </c>
      <c r="O696" t="s">
        <v>18322</v>
      </c>
      <c r="P696" t="s">
        <v>18323</v>
      </c>
      <c r="Q696" t="s">
        <v>17700</v>
      </c>
      <c r="R696" t="s">
        <v>572</v>
      </c>
      <c r="T696" t="s">
        <v>18324</v>
      </c>
      <c r="U696" t="s">
        <v>18322</v>
      </c>
      <c r="V696" t="s">
        <v>18323</v>
      </c>
      <c r="W696" t="s">
        <v>586</v>
      </c>
      <c r="X696" t="s">
        <v>573</v>
      </c>
      <c r="Y696">
        <v>0</v>
      </c>
      <c r="Z696">
        <v>0</v>
      </c>
    </row>
    <row r="697" spans="2:26" x14ac:dyDescent="0.3">
      <c r="B697" t="s">
        <v>2831</v>
      </c>
      <c r="C697" t="s">
        <v>2831</v>
      </c>
      <c r="D697" t="s">
        <v>7665</v>
      </c>
      <c r="E697" t="s">
        <v>238</v>
      </c>
      <c r="F697">
        <v>2013</v>
      </c>
      <c r="G697" t="s">
        <v>2397</v>
      </c>
      <c r="H697" t="s">
        <v>21033</v>
      </c>
      <c r="I697" s="80">
        <v>44977</v>
      </c>
      <c r="J697" t="s">
        <v>571</v>
      </c>
      <c r="K697" t="s">
        <v>21034</v>
      </c>
      <c r="L697" s="81" t="s">
        <v>21035</v>
      </c>
      <c r="M697" t="s">
        <v>21036</v>
      </c>
      <c r="N697" t="s">
        <v>18724</v>
      </c>
      <c r="O697" t="s">
        <v>18769</v>
      </c>
      <c r="P697" t="s">
        <v>17710</v>
      </c>
      <c r="Q697" t="s">
        <v>17700</v>
      </c>
      <c r="R697" t="s">
        <v>572</v>
      </c>
      <c r="S697" t="s">
        <v>18770</v>
      </c>
      <c r="T697" t="s">
        <v>18771</v>
      </c>
      <c r="U697" t="s">
        <v>18769</v>
      </c>
      <c r="V697" t="s">
        <v>17710</v>
      </c>
      <c r="W697" t="s">
        <v>586</v>
      </c>
      <c r="X697" t="s">
        <v>574</v>
      </c>
      <c r="Y697">
        <v>0</v>
      </c>
      <c r="Z697">
        <v>0</v>
      </c>
    </row>
    <row r="698" spans="2:26" x14ac:dyDescent="0.3">
      <c r="B698" t="s">
        <v>2831</v>
      </c>
      <c r="C698" t="s">
        <v>2831</v>
      </c>
      <c r="D698" t="s">
        <v>8741</v>
      </c>
      <c r="E698" t="s">
        <v>249</v>
      </c>
      <c r="F698">
        <v>2020</v>
      </c>
      <c r="G698" t="s">
        <v>2417</v>
      </c>
      <c r="H698" t="s">
        <v>21037</v>
      </c>
      <c r="I698" s="80">
        <v>44959</v>
      </c>
      <c r="J698" t="s">
        <v>571</v>
      </c>
      <c r="K698" t="s">
        <v>21038</v>
      </c>
      <c r="L698" s="81" t="s">
        <v>18033</v>
      </c>
      <c r="M698" t="s">
        <v>21039</v>
      </c>
      <c r="N698" t="s">
        <v>21040</v>
      </c>
      <c r="O698" t="s">
        <v>18117</v>
      </c>
      <c r="P698" t="s">
        <v>17699</v>
      </c>
      <c r="Q698" t="s">
        <v>17700</v>
      </c>
      <c r="R698" t="s">
        <v>572</v>
      </c>
      <c r="U698" t="s">
        <v>18117</v>
      </c>
      <c r="V698" t="s">
        <v>17699</v>
      </c>
      <c r="W698" t="s">
        <v>586</v>
      </c>
      <c r="X698" t="s">
        <v>573</v>
      </c>
      <c r="Y698">
        <v>0</v>
      </c>
      <c r="Z698">
        <v>0</v>
      </c>
    </row>
    <row r="699" spans="2:26" x14ac:dyDescent="0.3">
      <c r="B699" t="s">
        <v>2831</v>
      </c>
      <c r="C699" t="s">
        <v>2831</v>
      </c>
      <c r="D699" t="s">
        <v>8659</v>
      </c>
      <c r="E699" t="s">
        <v>238</v>
      </c>
      <c r="F699">
        <v>2020</v>
      </c>
      <c r="G699" t="s">
        <v>2401</v>
      </c>
      <c r="H699" t="s">
        <v>21041</v>
      </c>
      <c r="I699" s="80">
        <v>44977</v>
      </c>
      <c r="J699" t="s">
        <v>571</v>
      </c>
      <c r="K699" t="s">
        <v>21042</v>
      </c>
      <c r="L699" s="81" t="s">
        <v>17822</v>
      </c>
      <c r="M699" t="s">
        <v>21043</v>
      </c>
      <c r="N699" t="s">
        <v>19267</v>
      </c>
      <c r="O699" t="s">
        <v>18103</v>
      </c>
      <c r="P699" t="s">
        <v>17699</v>
      </c>
      <c r="Q699" t="s">
        <v>17700</v>
      </c>
      <c r="R699" t="s">
        <v>572</v>
      </c>
      <c r="S699" t="s">
        <v>18400</v>
      </c>
      <c r="T699" t="s">
        <v>19269</v>
      </c>
      <c r="U699" t="s">
        <v>18103</v>
      </c>
      <c r="V699" t="s">
        <v>17699</v>
      </c>
      <c r="W699" t="s">
        <v>586</v>
      </c>
      <c r="X699" t="s">
        <v>574</v>
      </c>
      <c r="Y699">
        <v>0</v>
      </c>
      <c r="Z699">
        <v>0</v>
      </c>
    </row>
    <row r="700" spans="2:26" x14ac:dyDescent="0.3">
      <c r="B700" t="s">
        <v>2831</v>
      </c>
      <c r="C700" t="s">
        <v>2831</v>
      </c>
      <c r="D700" t="s">
        <v>8824</v>
      </c>
      <c r="E700" t="s">
        <v>238</v>
      </c>
      <c r="F700">
        <v>2019</v>
      </c>
      <c r="G700" t="s">
        <v>2404</v>
      </c>
      <c r="H700" t="s">
        <v>21044</v>
      </c>
      <c r="I700" s="80">
        <v>44979</v>
      </c>
      <c r="J700" t="s">
        <v>571</v>
      </c>
      <c r="K700" t="s">
        <v>21045</v>
      </c>
      <c r="L700" s="81" t="s">
        <v>21046</v>
      </c>
      <c r="M700" t="s">
        <v>19790</v>
      </c>
      <c r="N700" t="s">
        <v>19791</v>
      </c>
      <c r="O700" t="s">
        <v>19792</v>
      </c>
      <c r="P700" t="s">
        <v>17798</v>
      </c>
      <c r="Q700" t="s">
        <v>17700</v>
      </c>
      <c r="R700" t="s">
        <v>572</v>
      </c>
      <c r="T700" t="s">
        <v>19793</v>
      </c>
      <c r="U700" t="s">
        <v>19792</v>
      </c>
      <c r="V700" t="s">
        <v>17798</v>
      </c>
      <c r="W700" t="s">
        <v>586</v>
      </c>
      <c r="X700" t="s">
        <v>573</v>
      </c>
      <c r="Y700">
        <v>0</v>
      </c>
      <c r="Z700">
        <v>0</v>
      </c>
    </row>
    <row r="701" spans="2:26" x14ac:dyDescent="0.3">
      <c r="B701" t="s">
        <v>2831</v>
      </c>
      <c r="C701" t="s">
        <v>2831</v>
      </c>
      <c r="D701" t="s">
        <v>9115</v>
      </c>
      <c r="E701" t="s">
        <v>249</v>
      </c>
      <c r="F701">
        <v>2013</v>
      </c>
      <c r="G701" t="s">
        <v>2397</v>
      </c>
      <c r="H701" t="s">
        <v>21047</v>
      </c>
      <c r="I701" s="80">
        <v>44970</v>
      </c>
      <c r="J701" t="s">
        <v>571</v>
      </c>
      <c r="K701" t="s">
        <v>21048</v>
      </c>
      <c r="L701" s="81" t="s">
        <v>17822</v>
      </c>
      <c r="M701" t="s">
        <v>19543</v>
      </c>
      <c r="N701" t="s">
        <v>17788</v>
      </c>
      <c r="O701" t="s">
        <v>17733</v>
      </c>
      <c r="P701" t="s">
        <v>17699</v>
      </c>
      <c r="Q701" t="s">
        <v>17700</v>
      </c>
      <c r="R701" t="s">
        <v>572</v>
      </c>
      <c r="T701" t="s">
        <v>19544</v>
      </c>
      <c r="U701" t="s">
        <v>17733</v>
      </c>
      <c r="V701" t="s">
        <v>17699</v>
      </c>
      <c r="W701" t="s">
        <v>586</v>
      </c>
      <c r="X701" t="s">
        <v>578</v>
      </c>
      <c r="Y701">
        <v>0</v>
      </c>
      <c r="Z701">
        <v>0</v>
      </c>
    </row>
    <row r="702" spans="2:26" x14ac:dyDescent="0.3">
      <c r="B702" t="s">
        <v>2831</v>
      </c>
      <c r="C702" t="s">
        <v>2831</v>
      </c>
      <c r="D702" t="s">
        <v>6249</v>
      </c>
      <c r="E702" t="s">
        <v>249</v>
      </c>
      <c r="F702">
        <v>2016</v>
      </c>
      <c r="G702" t="s">
        <v>2417</v>
      </c>
      <c r="H702" t="s">
        <v>21049</v>
      </c>
      <c r="I702" s="80">
        <v>44974</v>
      </c>
      <c r="J702" t="s">
        <v>571</v>
      </c>
      <c r="K702" t="s">
        <v>21050</v>
      </c>
      <c r="L702" s="81" t="s">
        <v>18033</v>
      </c>
      <c r="M702" t="s">
        <v>21051</v>
      </c>
      <c r="N702" t="s">
        <v>21052</v>
      </c>
      <c r="O702" t="s">
        <v>21053</v>
      </c>
      <c r="P702" t="s">
        <v>21054</v>
      </c>
      <c r="Q702" t="s">
        <v>18279</v>
      </c>
      <c r="R702" t="s">
        <v>572</v>
      </c>
      <c r="S702" t="s">
        <v>19635</v>
      </c>
      <c r="T702" t="s">
        <v>21055</v>
      </c>
      <c r="U702" t="s">
        <v>21053</v>
      </c>
      <c r="V702" t="s">
        <v>21054</v>
      </c>
      <c r="W702" t="s">
        <v>18282</v>
      </c>
      <c r="X702" t="s">
        <v>574</v>
      </c>
      <c r="Y702">
        <v>0</v>
      </c>
      <c r="Z702">
        <v>0</v>
      </c>
    </row>
    <row r="703" spans="2:26" x14ac:dyDescent="0.3">
      <c r="B703" t="s">
        <v>2831</v>
      </c>
      <c r="C703" t="s">
        <v>2831</v>
      </c>
      <c r="D703" t="s">
        <v>9472</v>
      </c>
      <c r="E703" t="s">
        <v>238</v>
      </c>
      <c r="F703">
        <v>2018</v>
      </c>
      <c r="G703" t="s">
        <v>2410</v>
      </c>
      <c r="H703" t="s">
        <v>21056</v>
      </c>
      <c r="I703" s="80">
        <v>44966</v>
      </c>
      <c r="J703" t="s">
        <v>571</v>
      </c>
      <c r="K703" t="s">
        <v>21057</v>
      </c>
      <c r="L703" s="81" t="s">
        <v>17822</v>
      </c>
      <c r="M703" t="s">
        <v>21058</v>
      </c>
      <c r="N703" t="s">
        <v>21059</v>
      </c>
      <c r="O703" t="s">
        <v>20999</v>
      </c>
      <c r="P703" t="s">
        <v>17699</v>
      </c>
      <c r="Q703" t="s">
        <v>17700</v>
      </c>
      <c r="R703" t="s">
        <v>572</v>
      </c>
      <c r="S703" t="s">
        <v>21060</v>
      </c>
      <c r="T703" t="s">
        <v>21061</v>
      </c>
      <c r="U703" t="s">
        <v>20999</v>
      </c>
      <c r="V703" t="s">
        <v>17699</v>
      </c>
      <c r="W703" t="s">
        <v>586</v>
      </c>
      <c r="X703" t="s">
        <v>576</v>
      </c>
      <c r="Y703">
        <v>0</v>
      </c>
      <c r="Z703">
        <v>0</v>
      </c>
    </row>
    <row r="704" spans="2:26" x14ac:dyDescent="0.3">
      <c r="B704" t="s">
        <v>2831</v>
      </c>
      <c r="C704" t="s">
        <v>2831</v>
      </c>
      <c r="D704" t="s">
        <v>10620</v>
      </c>
      <c r="E704" t="s">
        <v>238</v>
      </c>
      <c r="F704">
        <v>2019</v>
      </c>
      <c r="G704" t="s">
        <v>2397</v>
      </c>
      <c r="H704" t="s">
        <v>21062</v>
      </c>
      <c r="I704" s="80">
        <v>44959</v>
      </c>
      <c r="J704" t="s">
        <v>571</v>
      </c>
      <c r="K704" t="s">
        <v>20130</v>
      </c>
      <c r="L704" s="81" t="s">
        <v>21063</v>
      </c>
      <c r="M704" t="s">
        <v>21064</v>
      </c>
      <c r="N704" t="s">
        <v>21065</v>
      </c>
      <c r="O704" t="s">
        <v>2537</v>
      </c>
      <c r="P704" t="s">
        <v>17699</v>
      </c>
      <c r="Q704" t="s">
        <v>17700</v>
      </c>
      <c r="R704" t="s">
        <v>572</v>
      </c>
      <c r="T704" t="s">
        <v>19819</v>
      </c>
      <c r="U704" t="s">
        <v>2537</v>
      </c>
      <c r="V704" t="s">
        <v>17699</v>
      </c>
      <c r="W704" t="s">
        <v>586</v>
      </c>
      <c r="X704" t="s">
        <v>573</v>
      </c>
      <c r="Y704">
        <v>0</v>
      </c>
      <c r="Z704">
        <v>0</v>
      </c>
    </row>
    <row r="705" spans="2:26" x14ac:dyDescent="0.3">
      <c r="B705" t="s">
        <v>2831</v>
      </c>
      <c r="C705" t="s">
        <v>2831</v>
      </c>
      <c r="D705" t="s">
        <v>9997</v>
      </c>
      <c r="E705" t="s">
        <v>249</v>
      </c>
      <c r="F705">
        <v>2022</v>
      </c>
      <c r="G705" t="s">
        <v>17908</v>
      </c>
      <c r="H705" t="s">
        <v>21066</v>
      </c>
      <c r="I705" s="80">
        <v>44966</v>
      </c>
      <c r="J705" t="s">
        <v>571</v>
      </c>
      <c r="K705" t="s">
        <v>21067</v>
      </c>
      <c r="L705" s="81" t="s">
        <v>19887</v>
      </c>
      <c r="M705" t="s">
        <v>21068</v>
      </c>
      <c r="N705" t="s">
        <v>21069</v>
      </c>
      <c r="O705" t="s">
        <v>21070</v>
      </c>
      <c r="P705" t="s">
        <v>583</v>
      </c>
      <c r="Q705" t="s">
        <v>17700</v>
      </c>
      <c r="R705" t="s">
        <v>572</v>
      </c>
      <c r="S705" t="s">
        <v>21071</v>
      </c>
      <c r="U705" t="s">
        <v>21070</v>
      </c>
      <c r="V705" t="s">
        <v>585</v>
      </c>
      <c r="W705" t="s">
        <v>583</v>
      </c>
      <c r="X705" t="s">
        <v>574</v>
      </c>
      <c r="Y705">
        <v>0</v>
      </c>
      <c r="Z705">
        <v>0</v>
      </c>
    </row>
    <row r="706" spans="2:26" x14ac:dyDescent="0.3">
      <c r="B706" t="s">
        <v>2831</v>
      </c>
      <c r="C706" t="s">
        <v>2831</v>
      </c>
      <c r="D706" t="s">
        <v>6241</v>
      </c>
      <c r="E706" t="s">
        <v>238</v>
      </c>
      <c r="F706">
        <v>2017</v>
      </c>
      <c r="G706" t="s">
        <v>2409</v>
      </c>
      <c r="H706" t="s">
        <v>21072</v>
      </c>
      <c r="I706" s="80">
        <v>44972</v>
      </c>
      <c r="J706" t="s">
        <v>571</v>
      </c>
      <c r="K706" t="s">
        <v>21073</v>
      </c>
      <c r="L706" s="81" t="s">
        <v>21074</v>
      </c>
      <c r="M706" t="s">
        <v>18917</v>
      </c>
      <c r="N706" t="s">
        <v>17788</v>
      </c>
      <c r="O706" t="s">
        <v>2799</v>
      </c>
      <c r="P706" t="s">
        <v>17699</v>
      </c>
      <c r="Q706" t="s">
        <v>17700</v>
      </c>
      <c r="R706" t="s">
        <v>572</v>
      </c>
      <c r="T706" t="s">
        <v>18305</v>
      </c>
      <c r="U706" t="s">
        <v>2799</v>
      </c>
      <c r="V706" t="s">
        <v>17699</v>
      </c>
      <c r="W706" t="s">
        <v>586</v>
      </c>
      <c r="X706" t="s">
        <v>573</v>
      </c>
      <c r="Y706">
        <v>0</v>
      </c>
      <c r="Z706">
        <v>0</v>
      </c>
    </row>
    <row r="707" spans="2:26" x14ac:dyDescent="0.3">
      <c r="B707" t="s">
        <v>2831</v>
      </c>
      <c r="C707" t="s">
        <v>2831</v>
      </c>
      <c r="D707" t="s">
        <v>8727</v>
      </c>
      <c r="E707" t="s">
        <v>249</v>
      </c>
      <c r="F707">
        <v>2020</v>
      </c>
      <c r="G707" t="s">
        <v>2417</v>
      </c>
      <c r="H707" t="s">
        <v>21075</v>
      </c>
      <c r="I707" s="80">
        <v>44984</v>
      </c>
      <c r="J707" t="s">
        <v>571</v>
      </c>
      <c r="K707" t="s">
        <v>21076</v>
      </c>
      <c r="L707" s="81" t="s">
        <v>19811</v>
      </c>
      <c r="M707" t="s">
        <v>18040</v>
      </c>
      <c r="N707" t="s">
        <v>18041</v>
      </c>
      <c r="O707" t="s">
        <v>17848</v>
      </c>
      <c r="P707" t="s">
        <v>17777</v>
      </c>
      <c r="Q707" t="s">
        <v>17700</v>
      </c>
      <c r="R707" t="s">
        <v>572</v>
      </c>
      <c r="U707" t="s">
        <v>17848</v>
      </c>
      <c r="V707" t="s">
        <v>17777</v>
      </c>
      <c r="W707" t="s">
        <v>586</v>
      </c>
      <c r="X707" t="s">
        <v>578</v>
      </c>
      <c r="Y707">
        <v>0</v>
      </c>
      <c r="Z707">
        <v>0</v>
      </c>
    </row>
    <row r="708" spans="2:26" x14ac:dyDescent="0.3">
      <c r="B708" t="s">
        <v>2831</v>
      </c>
      <c r="C708" t="s">
        <v>2831</v>
      </c>
      <c r="D708" t="s">
        <v>10109</v>
      </c>
      <c r="E708" t="s">
        <v>249</v>
      </c>
      <c r="F708">
        <v>2021</v>
      </c>
      <c r="G708" t="s">
        <v>2397</v>
      </c>
      <c r="H708" t="s">
        <v>21077</v>
      </c>
      <c r="I708" s="80">
        <v>44984</v>
      </c>
      <c r="J708" t="s">
        <v>571</v>
      </c>
      <c r="K708" t="s">
        <v>21078</v>
      </c>
      <c r="L708" s="81" t="s">
        <v>21079</v>
      </c>
      <c r="M708" t="s">
        <v>18040</v>
      </c>
      <c r="N708" t="s">
        <v>18041</v>
      </c>
      <c r="O708" t="s">
        <v>17848</v>
      </c>
      <c r="P708" t="s">
        <v>17777</v>
      </c>
      <c r="Q708" t="s">
        <v>17700</v>
      </c>
      <c r="R708" t="s">
        <v>572</v>
      </c>
      <c r="U708" t="s">
        <v>17848</v>
      </c>
      <c r="V708" t="s">
        <v>17777</v>
      </c>
      <c r="W708" t="s">
        <v>586</v>
      </c>
      <c r="X708" t="s">
        <v>578</v>
      </c>
      <c r="Y708">
        <v>0</v>
      </c>
      <c r="Z708">
        <v>0</v>
      </c>
    </row>
    <row r="709" spans="2:26" x14ac:dyDescent="0.3">
      <c r="B709" t="s">
        <v>2831</v>
      </c>
      <c r="C709" t="s">
        <v>2831</v>
      </c>
      <c r="D709" t="s">
        <v>7194</v>
      </c>
      <c r="E709" t="s">
        <v>238</v>
      </c>
      <c r="F709">
        <v>2022</v>
      </c>
      <c r="G709" t="s">
        <v>2418</v>
      </c>
      <c r="H709" t="s">
        <v>21080</v>
      </c>
      <c r="I709" s="80">
        <v>44960</v>
      </c>
      <c r="J709" t="s">
        <v>571</v>
      </c>
      <c r="K709" t="s">
        <v>21081</v>
      </c>
      <c r="L709" s="81" t="s">
        <v>17822</v>
      </c>
      <c r="M709" t="s">
        <v>21082</v>
      </c>
      <c r="N709" t="s">
        <v>17788</v>
      </c>
      <c r="O709" t="s">
        <v>2799</v>
      </c>
      <c r="P709" t="s">
        <v>17699</v>
      </c>
      <c r="Q709" t="s">
        <v>17700</v>
      </c>
      <c r="R709" t="s">
        <v>572</v>
      </c>
      <c r="S709" t="s">
        <v>19120</v>
      </c>
      <c r="T709" t="s">
        <v>18305</v>
      </c>
      <c r="U709" t="s">
        <v>2799</v>
      </c>
      <c r="V709" t="s">
        <v>17699</v>
      </c>
      <c r="W709" t="s">
        <v>586</v>
      </c>
      <c r="X709" t="s">
        <v>574</v>
      </c>
      <c r="Y709">
        <v>0</v>
      </c>
      <c r="Z709">
        <v>0</v>
      </c>
    </row>
    <row r="710" spans="2:26" x14ac:dyDescent="0.3">
      <c r="B710" t="s">
        <v>2831</v>
      </c>
      <c r="C710" t="s">
        <v>2831</v>
      </c>
      <c r="D710" t="s">
        <v>7990</v>
      </c>
      <c r="E710" t="s">
        <v>238</v>
      </c>
      <c r="F710">
        <v>2021</v>
      </c>
      <c r="G710" t="s">
        <v>2409</v>
      </c>
      <c r="H710" t="s">
        <v>21083</v>
      </c>
      <c r="I710" s="80">
        <v>44974</v>
      </c>
      <c r="J710" t="s">
        <v>571</v>
      </c>
      <c r="K710" t="s">
        <v>21084</v>
      </c>
      <c r="L710" s="81" t="s">
        <v>21085</v>
      </c>
      <c r="M710" t="s">
        <v>21086</v>
      </c>
      <c r="N710" t="s">
        <v>21087</v>
      </c>
      <c r="O710" t="s">
        <v>18059</v>
      </c>
      <c r="P710" t="s">
        <v>17699</v>
      </c>
      <c r="Q710" t="s">
        <v>17700</v>
      </c>
      <c r="R710" t="s">
        <v>572</v>
      </c>
      <c r="S710" t="s">
        <v>21088</v>
      </c>
      <c r="T710" t="s">
        <v>21089</v>
      </c>
      <c r="U710" t="s">
        <v>18059</v>
      </c>
      <c r="V710" t="s">
        <v>17699</v>
      </c>
      <c r="W710" t="s">
        <v>586</v>
      </c>
      <c r="X710" t="s">
        <v>574</v>
      </c>
      <c r="Y710">
        <v>0</v>
      </c>
      <c r="Z710">
        <v>0</v>
      </c>
    </row>
    <row r="711" spans="2:26" x14ac:dyDescent="0.3">
      <c r="B711" t="s">
        <v>2831</v>
      </c>
      <c r="C711" t="s">
        <v>2831</v>
      </c>
      <c r="D711" t="s">
        <v>7820</v>
      </c>
      <c r="E711" t="s">
        <v>238</v>
      </c>
      <c r="F711">
        <v>2021</v>
      </c>
      <c r="G711" t="s">
        <v>2412</v>
      </c>
      <c r="H711" t="s">
        <v>21090</v>
      </c>
      <c r="I711" s="80">
        <v>44959</v>
      </c>
      <c r="J711" t="s">
        <v>571</v>
      </c>
      <c r="K711" t="s">
        <v>21091</v>
      </c>
      <c r="L711" s="81" t="s">
        <v>17822</v>
      </c>
      <c r="M711" t="s">
        <v>21092</v>
      </c>
      <c r="N711" t="s">
        <v>21093</v>
      </c>
      <c r="O711" t="s">
        <v>18073</v>
      </c>
      <c r="P711" t="s">
        <v>17699</v>
      </c>
      <c r="Q711" t="s">
        <v>17700</v>
      </c>
      <c r="R711" t="s">
        <v>572</v>
      </c>
      <c r="T711" t="s">
        <v>21094</v>
      </c>
      <c r="U711" t="s">
        <v>18073</v>
      </c>
      <c r="V711" t="s">
        <v>17699</v>
      </c>
      <c r="W711" t="s">
        <v>586</v>
      </c>
      <c r="X711" t="s">
        <v>578</v>
      </c>
      <c r="Y711">
        <v>0</v>
      </c>
      <c r="Z711">
        <v>0</v>
      </c>
    </row>
    <row r="712" spans="2:26" x14ac:dyDescent="0.3">
      <c r="B712" t="s">
        <v>2831</v>
      </c>
      <c r="C712" t="s">
        <v>2831</v>
      </c>
      <c r="D712" t="s">
        <v>8077</v>
      </c>
      <c r="E712" t="s">
        <v>238</v>
      </c>
      <c r="F712">
        <v>2022</v>
      </c>
      <c r="G712" t="s">
        <v>2395</v>
      </c>
      <c r="H712" t="s">
        <v>21095</v>
      </c>
      <c r="I712" s="80">
        <v>44960</v>
      </c>
      <c r="J712" t="s">
        <v>571</v>
      </c>
      <c r="K712" t="s">
        <v>21096</v>
      </c>
      <c r="L712" s="81" t="s">
        <v>17832</v>
      </c>
      <c r="M712" t="s">
        <v>18252</v>
      </c>
      <c r="N712" t="s">
        <v>18253</v>
      </c>
      <c r="O712" t="s">
        <v>18254</v>
      </c>
      <c r="P712" t="s">
        <v>18143</v>
      </c>
      <c r="Q712" t="s">
        <v>17700</v>
      </c>
      <c r="R712" t="s">
        <v>572</v>
      </c>
      <c r="T712" t="s">
        <v>18255</v>
      </c>
      <c r="U712" t="s">
        <v>18254</v>
      </c>
      <c r="V712" t="s">
        <v>18143</v>
      </c>
      <c r="W712" t="s">
        <v>586</v>
      </c>
      <c r="X712" t="s">
        <v>578</v>
      </c>
      <c r="Y712">
        <v>0</v>
      </c>
      <c r="Z712">
        <v>0</v>
      </c>
    </row>
    <row r="713" spans="2:26" x14ac:dyDescent="0.3">
      <c r="B713" t="s">
        <v>2831</v>
      </c>
      <c r="C713" t="s">
        <v>2831</v>
      </c>
      <c r="D713" t="s">
        <v>10176</v>
      </c>
      <c r="E713" t="s">
        <v>249</v>
      </c>
      <c r="F713">
        <v>2021</v>
      </c>
      <c r="G713" t="s">
        <v>2409</v>
      </c>
      <c r="H713" t="s">
        <v>21097</v>
      </c>
      <c r="I713" s="80">
        <v>44971</v>
      </c>
      <c r="J713" t="s">
        <v>571</v>
      </c>
      <c r="K713" t="s">
        <v>21098</v>
      </c>
      <c r="L713" s="81" t="s">
        <v>17911</v>
      </c>
      <c r="M713" t="s">
        <v>21099</v>
      </c>
      <c r="N713" t="s">
        <v>21100</v>
      </c>
      <c r="O713" t="s">
        <v>18604</v>
      </c>
      <c r="P713" t="s">
        <v>17699</v>
      </c>
      <c r="Q713" t="s">
        <v>17700</v>
      </c>
      <c r="R713" t="s">
        <v>572</v>
      </c>
      <c r="S713" t="s">
        <v>21101</v>
      </c>
      <c r="T713" t="s">
        <v>21102</v>
      </c>
      <c r="U713" t="s">
        <v>18604</v>
      </c>
      <c r="V713" t="s">
        <v>17699</v>
      </c>
      <c r="W713" t="s">
        <v>586</v>
      </c>
      <c r="X713" t="s">
        <v>574</v>
      </c>
      <c r="Y713">
        <v>0</v>
      </c>
      <c r="Z713">
        <v>0</v>
      </c>
    </row>
    <row r="714" spans="2:26" x14ac:dyDescent="0.3">
      <c r="B714" t="s">
        <v>2831</v>
      </c>
      <c r="C714" t="s">
        <v>2831</v>
      </c>
      <c r="D714" t="s">
        <v>6840</v>
      </c>
      <c r="E714" t="s">
        <v>249</v>
      </c>
      <c r="F714">
        <v>2012</v>
      </c>
      <c r="G714" t="s">
        <v>2405</v>
      </c>
      <c r="H714" t="s">
        <v>21103</v>
      </c>
      <c r="I714" s="80">
        <v>44981</v>
      </c>
      <c r="J714" t="s">
        <v>571</v>
      </c>
      <c r="K714" t="s">
        <v>21104</v>
      </c>
      <c r="L714" s="81" t="s">
        <v>17822</v>
      </c>
      <c r="M714" t="s">
        <v>19653</v>
      </c>
      <c r="N714" t="s">
        <v>19654</v>
      </c>
      <c r="O714" t="s">
        <v>17698</v>
      </c>
      <c r="P714" t="s">
        <v>17699</v>
      </c>
      <c r="Q714" t="s">
        <v>17700</v>
      </c>
      <c r="R714" t="s">
        <v>572</v>
      </c>
      <c r="S714" t="s">
        <v>19655</v>
      </c>
      <c r="T714" t="s">
        <v>17702</v>
      </c>
      <c r="U714" t="s">
        <v>17698</v>
      </c>
      <c r="V714" t="s">
        <v>17699</v>
      </c>
      <c r="W714" t="s">
        <v>586</v>
      </c>
      <c r="X714" t="s">
        <v>574</v>
      </c>
      <c r="Y714">
        <v>0</v>
      </c>
      <c r="Z714">
        <v>0</v>
      </c>
    </row>
    <row r="715" spans="2:26" x14ac:dyDescent="0.3">
      <c r="B715" t="s">
        <v>2831</v>
      </c>
      <c r="C715" t="s">
        <v>2831</v>
      </c>
      <c r="D715" t="s">
        <v>5854</v>
      </c>
      <c r="E715" t="s">
        <v>238</v>
      </c>
      <c r="F715">
        <v>2011</v>
      </c>
      <c r="G715" t="s">
        <v>2418</v>
      </c>
      <c r="H715" t="s">
        <v>21105</v>
      </c>
      <c r="I715" s="80">
        <v>44980</v>
      </c>
      <c r="J715" t="s">
        <v>571</v>
      </c>
      <c r="K715" t="s">
        <v>21106</v>
      </c>
      <c r="L715" s="81" t="s">
        <v>18016</v>
      </c>
      <c r="M715" t="s">
        <v>21107</v>
      </c>
      <c r="N715" t="s">
        <v>21108</v>
      </c>
      <c r="O715" t="s">
        <v>18337</v>
      </c>
      <c r="P715" t="s">
        <v>17699</v>
      </c>
      <c r="Q715" t="s">
        <v>17700</v>
      </c>
      <c r="R715" t="s">
        <v>572</v>
      </c>
      <c r="S715" t="s">
        <v>21109</v>
      </c>
      <c r="T715" t="s">
        <v>19112</v>
      </c>
      <c r="U715" t="s">
        <v>18337</v>
      </c>
      <c r="V715" t="s">
        <v>17699</v>
      </c>
      <c r="W715" t="s">
        <v>586</v>
      </c>
      <c r="X715" t="s">
        <v>576</v>
      </c>
      <c r="Y715">
        <v>0</v>
      </c>
      <c r="Z715">
        <v>0</v>
      </c>
    </row>
    <row r="716" spans="2:26" x14ac:dyDescent="0.3">
      <c r="B716" t="s">
        <v>2831</v>
      </c>
      <c r="C716" t="s">
        <v>2831</v>
      </c>
      <c r="D716" t="s">
        <v>10102</v>
      </c>
      <c r="E716" t="s">
        <v>249</v>
      </c>
      <c r="F716">
        <v>2008</v>
      </c>
      <c r="G716" t="s">
        <v>2404</v>
      </c>
      <c r="H716" t="s">
        <v>21110</v>
      </c>
      <c r="I716" s="80">
        <v>44973</v>
      </c>
      <c r="J716" t="s">
        <v>571</v>
      </c>
      <c r="K716" t="s">
        <v>21111</v>
      </c>
      <c r="L716" s="81" t="s">
        <v>21112</v>
      </c>
      <c r="M716" t="s">
        <v>21113</v>
      </c>
      <c r="N716" t="s">
        <v>21114</v>
      </c>
      <c r="O716" t="s">
        <v>21115</v>
      </c>
      <c r="P716" t="s">
        <v>17742</v>
      </c>
      <c r="Q716" t="s">
        <v>17700</v>
      </c>
      <c r="R716" t="s">
        <v>572</v>
      </c>
      <c r="S716" t="s">
        <v>21116</v>
      </c>
      <c r="T716" t="s">
        <v>21117</v>
      </c>
      <c r="U716" t="s">
        <v>21115</v>
      </c>
      <c r="V716" t="s">
        <v>17742</v>
      </c>
      <c r="W716" t="s">
        <v>586</v>
      </c>
      <c r="X716" t="s">
        <v>576</v>
      </c>
      <c r="Y716">
        <v>0</v>
      </c>
      <c r="Z716">
        <v>0</v>
      </c>
    </row>
    <row r="717" spans="2:26" x14ac:dyDescent="0.3">
      <c r="B717" t="s">
        <v>2831</v>
      </c>
      <c r="C717" t="s">
        <v>2831</v>
      </c>
      <c r="D717" t="s">
        <v>10258</v>
      </c>
      <c r="E717" t="s">
        <v>238</v>
      </c>
      <c r="F717">
        <v>2022</v>
      </c>
      <c r="G717" t="s">
        <v>17908</v>
      </c>
      <c r="H717" t="s">
        <v>21118</v>
      </c>
      <c r="I717" s="80">
        <v>44975</v>
      </c>
      <c r="J717" t="s">
        <v>571</v>
      </c>
      <c r="K717" t="s">
        <v>21119</v>
      </c>
      <c r="L717" s="81" t="s">
        <v>19811</v>
      </c>
      <c r="M717" t="s">
        <v>21120</v>
      </c>
      <c r="N717" t="s">
        <v>21121</v>
      </c>
      <c r="O717" t="s">
        <v>18604</v>
      </c>
      <c r="P717" t="s">
        <v>17699</v>
      </c>
      <c r="Q717" t="s">
        <v>17700</v>
      </c>
      <c r="R717" t="s">
        <v>572</v>
      </c>
      <c r="S717" t="s">
        <v>21122</v>
      </c>
      <c r="T717" t="s">
        <v>21123</v>
      </c>
      <c r="U717" t="s">
        <v>18604</v>
      </c>
      <c r="V717" t="s">
        <v>17699</v>
      </c>
      <c r="W717" t="s">
        <v>586</v>
      </c>
      <c r="X717" t="s">
        <v>574</v>
      </c>
      <c r="Y717">
        <v>0</v>
      </c>
      <c r="Z717">
        <v>0</v>
      </c>
    </row>
    <row r="718" spans="2:26" x14ac:dyDescent="0.3">
      <c r="B718" t="s">
        <v>2831</v>
      </c>
      <c r="C718" t="s">
        <v>2831</v>
      </c>
      <c r="D718" t="s">
        <v>7852</v>
      </c>
      <c r="E718" t="s">
        <v>238</v>
      </c>
      <c r="F718">
        <v>2021</v>
      </c>
      <c r="G718" t="s">
        <v>2409</v>
      </c>
      <c r="H718" t="s">
        <v>21124</v>
      </c>
      <c r="I718" s="80">
        <v>44985</v>
      </c>
      <c r="J718" t="s">
        <v>571</v>
      </c>
      <c r="K718" t="s">
        <v>21125</v>
      </c>
      <c r="L718" s="81" t="s">
        <v>17822</v>
      </c>
      <c r="M718" t="s">
        <v>21126</v>
      </c>
      <c r="N718" t="s">
        <v>21127</v>
      </c>
      <c r="O718" t="s">
        <v>17717</v>
      </c>
      <c r="P718" t="s">
        <v>17699</v>
      </c>
      <c r="Q718" t="s">
        <v>17700</v>
      </c>
      <c r="R718" t="s">
        <v>572</v>
      </c>
      <c r="S718" t="s">
        <v>21128</v>
      </c>
      <c r="T718" t="s">
        <v>21129</v>
      </c>
      <c r="U718" t="s">
        <v>17717</v>
      </c>
      <c r="V718" t="s">
        <v>17699</v>
      </c>
      <c r="W718" t="s">
        <v>586</v>
      </c>
      <c r="X718" t="s">
        <v>17703</v>
      </c>
      <c r="Y718">
        <v>0</v>
      </c>
      <c r="Z718">
        <v>0</v>
      </c>
    </row>
    <row r="719" spans="2:26" x14ac:dyDescent="0.3">
      <c r="B719" t="s">
        <v>2831</v>
      </c>
      <c r="C719" t="s">
        <v>2831</v>
      </c>
      <c r="D719" t="s">
        <v>8529</v>
      </c>
      <c r="E719" t="s">
        <v>238</v>
      </c>
      <c r="F719">
        <v>2022</v>
      </c>
      <c r="G719" t="s">
        <v>2413</v>
      </c>
      <c r="H719" t="s">
        <v>21130</v>
      </c>
      <c r="I719" s="80">
        <v>44968</v>
      </c>
      <c r="J719" t="s">
        <v>571</v>
      </c>
      <c r="K719" t="s">
        <v>21131</v>
      </c>
      <c r="L719" s="81" t="s">
        <v>17810</v>
      </c>
      <c r="M719" t="s">
        <v>21132</v>
      </c>
      <c r="N719" t="s">
        <v>21133</v>
      </c>
      <c r="O719" t="s">
        <v>18944</v>
      </c>
      <c r="P719" t="s">
        <v>17699</v>
      </c>
      <c r="Q719" t="s">
        <v>17700</v>
      </c>
      <c r="R719" t="s">
        <v>572</v>
      </c>
      <c r="S719" t="s">
        <v>21134</v>
      </c>
      <c r="T719" t="s">
        <v>21135</v>
      </c>
      <c r="U719" t="s">
        <v>18944</v>
      </c>
      <c r="V719" t="s">
        <v>17699</v>
      </c>
      <c r="W719" t="s">
        <v>586</v>
      </c>
      <c r="X719" t="s">
        <v>574</v>
      </c>
      <c r="Y719">
        <v>0</v>
      </c>
      <c r="Z719">
        <v>0</v>
      </c>
    </row>
    <row r="720" spans="2:26" x14ac:dyDescent="0.3">
      <c r="B720" t="s">
        <v>2831</v>
      </c>
      <c r="C720" t="s">
        <v>2831</v>
      </c>
      <c r="D720" t="s">
        <v>8878</v>
      </c>
      <c r="E720" t="s">
        <v>238</v>
      </c>
      <c r="F720">
        <v>2022</v>
      </c>
      <c r="G720" t="s">
        <v>2403</v>
      </c>
      <c r="H720" t="s">
        <v>21136</v>
      </c>
      <c r="I720" s="80">
        <v>44985</v>
      </c>
      <c r="J720" t="s">
        <v>571</v>
      </c>
      <c r="K720" t="s">
        <v>21137</v>
      </c>
      <c r="L720" s="81" t="s">
        <v>21138</v>
      </c>
      <c r="M720" t="s">
        <v>21139</v>
      </c>
      <c r="N720" t="s">
        <v>18005</v>
      </c>
      <c r="O720" t="s">
        <v>17941</v>
      </c>
      <c r="P720" t="s">
        <v>17699</v>
      </c>
      <c r="Q720" t="s">
        <v>17700</v>
      </c>
      <c r="R720" t="s">
        <v>572</v>
      </c>
      <c r="S720" t="s">
        <v>21140</v>
      </c>
      <c r="T720" t="s">
        <v>18007</v>
      </c>
      <c r="U720" t="s">
        <v>17941</v>
      </c>
      <c r="V720" t="s">
        <v>17699</v>
      </c>
      <c r="W720" t="s">
        <v>586</v>
      </c>
      <c r="X720" t="s">
        <v>574</v>
      </c>
      <c r="Y720">
        <v>0</v>
      </c>
      <c r="Z720">
        <v>0</v>
      </c>
    </row>
    <row r="721" spans="2:26" x14ac:dyDescent="0.3">
      <c r="B721" t="s">
        <v>2831</v>
      </c>
      <c r="C721" t="s">
        <v>2831</v>
      </c>
      <c r="D721" t="s">
        <v>9778</v>
      </c>
      <c r="E721" t="s">
        <v>238</v>
      </c>
      <c r="F721">
        <v>2007</v>
      </c>
      <c r="G721" t="s">
        <v>2397</v>
      </c>
      <c r="H721" t="s">
        <v>21141</v>
      </c>
      <c r="I721" s="80">
        <v>44973</v>
      </c>
      <c r="J721" t="s">
        <v>571</v>
      </c>
      <c r="K721" t="s">
        <v>21142</v>
      </c>
      <c r="L721" s="81" t="s">
        <v>21143</v>
      </c>
      <c r="M721" t="s">
        <v>21144</v>
      </c>
      <c r="N721" t="s">
        <v>17782</v>
      </c>
      <c r="O721" t="s">
        <v>17776</v>
      </c>
      <c r="P721" t="s">
        <v>17777</v>
      </c>
      <c r="Q721" t="s">
        <v>17700</v>
      </c>
      <c r="R721" t="s">
        <v>572</v>
      </c>
      <c r="S721" t="s">
        <v>21145</v>
      </c>
      <c r="T721" t="s">
        <v>17783</v>
      </c>
      <c r="U721" t="s">
        <v>17776</v>
      </c>
      <c r="V721" t="s">
        <v>17777</v>
      </c>
      <c r="W721" t="s">
        <v>586</v>
      </c>
      <c r="X721" t="s">
        <v>574</v>
      </c>
      <c r="Y721">
        <v>1</v>
      </c>
      <c r="Z721">
        <v>4300.55</v>
      </c>
    </row>
    <row r="722" spans="2:26" x14ac:dyDescent="0.3">
      <c r="B722" t="s">
        <v>2831</v>
      </c>
      <c r="C722" t="s">
        <v>2831</v>
      </c>
      <c r="D722" t="s">
        <v>8428</v>
      </c>
      <c r="E722" t="s">
        <v>238</v>
      </c>
      <c r="F722">
        <v>2013</v>
      </c>
      <c r="G722" t="s">
        <v>2397</v>
      </c>
      <c r="H722" t="s">
        <v>21146</v>
      </c>
      <c r="I722" s="80">
        <v>44961</v>
      </c>
      <c r="J722" t="s">
        <v>571</v>
      </c>
      <c r="K722" t="s">
        <v>21147</v>
      </c>
      <c r="L722" s="81" t="s">
        <v>21148</v>
      </c>
      <c r="M722" t="s">
        <v>21149</v>
      </c>
      <c r="N722" t="s">
        <v>21150</v>
      </c>
      <c r="O722" t="s">
        <v>17983</v>
      </c>
      <c r="P722" t="s">
        <v>17699</v>
      </c>
      <c r="Q722" t="s">
        <v>17700</v>
      </c>
      <c r="R722" t="s">
        <v>572</v>
      </c>
      <c r="S722" t="s">
        <v>21151</v>
      </c>
      <c r="T722" t="s">
        <v>21152</v>
      </c>
      <c r="U722" t="s">
        <v>17983</v>
      </c>
      <c r="V722" t="s">
        <v>17699</v>
      </c>
      <c r="W722" t="s">
        <v>586</v>
      </c>
      <c r="X722" t="s">
        <v>574</v>
      </c>
      <c r="Y722">
        <v>0</v>
      </c>
      <c r="Z722">
        <v>0</v>
      </c>
    </row>
    <row r="723" spans="2:26" x14ac:dyDescent="0.3">
      <c r="B723" t="s">
        <v>2831</v>
      </c>
      <c r="C723" t="s">
        <v>2831</v>
      </c>
      <c r="D723" t="s">
        <v>7982</v>
      </c>
      <c r="E723" t="s">
        <v>238</v>
      </c>
      <c r="F723">
        <v>2022</v>
      </c>
      <c r="G723" t="s">
        <v>2418</v>
      </c>
      <c r="H723" t="s">
        <v>21153</v>
      </c>
      <c r="I723" s="80">
        <v>44980</v>
      </c>
      <c r="J723" t="s">
        <v>571</v>
      </c>
      <c r="K723" t="s">
        <v>21154</v>
      </c>
      <c r="L723" s="81" t="s">
        <v>17832</v>
      </c>
      <c r="M723" t="s">
        <v>21155</v>
      </c>
      <c r="N723" t="s">
        <v>21156</v>
      </c>
      <c r="O723" t="s">
        <v>18616</v>
      </c>
      <c r="P723" t="s">
        <v>18239</v>
      </c>
      <c r="Q723" t="s">
        <v>17700</v>
      </c>
      <c r="R723" t="s">
        <v>572</v>
      </c>
      <c r="U723" t="s">
        <v>18616</v>
      </c>
      <c r="V723" t="s">
        <v>18617</v>
      </c>
      <c r="W723" t="s">
        <v>586</v>
      </c>
      <c r="X723" t="s">
        <v>573</v>
      </c>
      <c r="Y723">
        <v>0</v>
      </c>
      <c r="Z723">
        <v>0</v>
      </c>
    </row>
    <row r="724" spans="2:26" x14ac:dyDescent="0.3">
      <c r="B724" t="s">
        <v>2831</v>
      </c>
      <c r="C724" t="s">
        <v>2831</v>
      </c>
      <c r="D724" t="s">
        <v>8233</v>
      </c>
      <c r="E724" t="s">
        <v>238</v>
      </c>
      <c r="F724">
        <v>2018</v>
      </c>
      <c r="G724" t="s">
        <v>2395</v>
      </c>
      <c r="H724" t="s">
        <v>21157</v>
      </c>
      <c r="I724" s="80">
        <v>44977</v>
      </c>
      <c r="J724" t="s">
        <v>571</v>
      </c>
      <c r="K724" t="s">
        <v>21158</v>
      </c>
      <c r="L724" s="81" t="s">
        <v>17951</v>
      </c>
      <c r="M724" t="s">
        <v>21159</v>
      </c>
      <c r="N724" t="s">
        <v>18222</v>
      </c>
      <c r="O724" t="s">
        <v>17725</v>
      </c>
      <c r="P724" t="s">
        <v>17699</v>
      </c>
      <c r="Q724" t="s">
        <v>17700</v>
      </c>
      <c r="R724" t="s">
        <v>572</v>
      </c>
      <c r="S724" t="s">
        <v>21160</v>
      </c>
      <c r="T724" t="s">
        <v>18224</v>
      </c>
      <c r="U724" t="s">
        <v>17725</v>
      </c>
      <c r="V724" t="s">
        <v>17699</v>
      </c>
      <c r="W724" t="s">
        <v>586</v>
      </c>
      <c r="X724" t="s">
        <v>574</v>
      </c>
      <c r="Y724">
        <v>0</v>
      </c>
      <c r="Z724">
        <v>0</v>
      </c>
    </row>
    <row r="725" spans="2:26" x14ac:dyDescent="0.3">
      <c r="B725" t="s">
        <v>2831</v>
      </c>
      <c r="C725" t="s">
        <v>2831</v>
      </c>
      <c r="D725" t="s">
        <v>7140</v>
      </c>
      <c r="E725" t="s">
        <v>238</v>
      </c>
      <c r="F725">
        <v>2019</v>
      </c>
      <c r="G725" t="s">
        <v>2409</v>
      </c>
      <c r="H725" t="s">
        <v>21161</v>
      </c>
      <c r="I725" s="80">
        <v>44966</v>
      </c>
      <c r="J725" t="s">
        <v>571</v>
      </c>
      <c r="K725" t="s">
        <v>21162</v>
      </c>
      <c r="L725" s="81" t="s">
        <v>21163</v>
      </c>
      <c r="M725" t="s">
        <v>21164</v>
      </c>
      <c r="N725" t="s">
        <v>17834</v>
      </c>
      <c r="O725" t="s">
        <v>18452</v>
      </c>
      <c r="P725" t="s">
        <v>17699</v>
      </c>
      <c r="Q725" t="s">
        <v>17700</v>
      </c>
      <c r="R725" t="s">
        <v>572</v>
      </c>
      <c r="S725" t="s">
        <v>21165</v>
      </c>
      <c r="T725" t="s">
        <v>19753</v>
      </c>
      <c r="U725" t="s">
        <v>18452</v>
      </c>
      <c r="V725" t="s">
        <v>17699</v>
      </c>
      <c r="W725" t="s">
        <v>586</v>
      </c>
      <c r="X725" t="s">
        <v>574</v>
      </c>
      <c r="Y725">
        <v>0</v>
      </c>
      <c r="Z725">
        <v>0</v>
      </c>
    </row>
    <row r="726" spans="2:26" x14ac:dyDescent="0.3">
      <c r="B726" t="s">
        <v>2831</v>
      </c>
      <c r="C726" t="s">
        <v>2831</v>
      </c>
      <c r="D726" t="s">
        <v>5465</v>
      </c>
      <c r="E726" t="s">
        <v>238</v>
      </c>
      <c r="F726">
        <v>2022</v>
      </c>
      <c r="G726" t="s">
        <v>2403</v>
      </c>
      <c r="H726" t="s">
        <v>21166</v>
      </c>
      <c r="I726" s="80">
        <v>44973</v>
      </c>
      <c r="J726" t="s">
        <v>571</v>
      </c>
      <c r="K726" t="s">
        <v>21167</v>
      </c>
      <c r="L726" s="81" t="s">
        <v>21168</v>
      </c>
      <c r="M726" t="s">
        <v>2529</v>
      </c>
      <c r="N726" t="s">
        <v>17990</v>
      </c>
      <c r="O726" t="s">
        <v>17797</v>
      </c>
      <c r="P726" t="s">
        <v>17798</v>
      </c>
      <c r="Q726" t="s">
        <v>17700</v>
      </c>
      <c r="R726" t="s">
        <v>572</v>
      </c>
      <c r="S726" t="s">
        <v>21169</v>
      </c>
      <c r="T726" t="s">
        <v>19793</v>
      </c>
      <c r="U726" t="s">
        <v>17797</v>
      </c>
      <c r="V726" t="s">
        <v>17798</v>
      </c>
      <c r="W726" t="s">
        <v>586</v>
      </c>
      <c r="X726" t="s">
        <v>574</v>
      </c>
      <c r="Y726">
        <v>0</v>
      </c>
      <c r="Z726">
        <v>0</v>
      </c>
    </row>
    <row r="727" spans="2:26" x14ac:dyDescent="0.3">
      <c r="B727" t="s">
        <v>2831</v>
      </c>
      <c r="C727" t="s">
        <v>2831</v>
      </c>
      <c r="D727" t="s">
        <v>11378</v>
      </c>
      <c r="E727" t="s">
        <v>238</v>
      </c>
      <c r="F727">
        <v>2020</v>
      </c>
      <c r="G727" t="s">
        <v>2401</v>
      </c>
      <c r="H727" t="s">
        <v>21170</v>
      </c>
      <c r="I727" s="80">
        <v>44981</v>
      </c>
      <c r="J727" t="s">
        <v>571</v>
      </c>
      <c r="K727" t="s">
        <v>21171</v>
      </c>
      <c r="L727" s="81" t="s">
        <v>21172</v>
      </c>
      <c r="M727" t="s">
        <v>21173</v>
      </c>
      <c r="N727" t="s">
        <v>21174</v>
      </c>
      <c r="O727" t="s">
        <v>21175</v>
      </c>
      <c r="P727" t="s">
        <v>17710</v>
      </c>
      <c r="Q727" t="s">
        <v>17700</v>
      </c>
      <c r="R727" t="s">
        <v>572</v>
      </c>
      <c r="S727" t="s">
        <v>21176</v>
      </c>
      <c r="V727" t="s">
        <v>17710</v>
      </c>
      <c r="W727" t="s">
        <v>586</v>
      </c>
      <c r="X727" t="s">
        <v>574</v>
      </c>
      <c r="Y727">
        <v>0</v>
      </c>
      <c r="Z727">
        <v>0</v>
      </c>
    </row>
    <row r="728" spans="2:26" x14ac:dyDescent="0.3">
      <c r="B728" t="s">
        <v>2831</v>
      </c>
      <c r="C728" t="s">
        <v>2831</v>
      </c>
      <c r="D728" t="s">
        <v>7500</v>
      </c>
      <c r="E728" t="s">
        <v>238</v>
      </c>
      <c r="F728">
        <v>2019</v>
      </c>
      <c r="G728" t="s">
        <v>2411</v>
      </c>
      <c r="H728" t="s">
        <v>21177</v>
      </c>
      <c r="I728" s="80">
        <v>44964</v>
      </c>
      <c r="J728" t="s">
        <v>571</v>
      </c>
      <c r="K728" t="s">
        <v>21178</v>
      </c>
      <c r="L728" s="81" t="s">
        <v>21179</v>
      </c>
      <c r="M728" t="s">
        <v>21180</v>
      </c>
      <c r="N728" t="s">
        <v>21181</v>
      </c>
      <c r="O728" t="s">
        <v>17717</v>
      </c>
      <c r="P728" t="s">
        <v>17699</v>
      </c>
      <c r="Q728" t="s">
        <v>17700</v>
      </c>
      <c r="R728" t="s">
        <v>572</v>
      </c>
      <c r="S728" t="s">
        <v>21182</v>
      </c>
      <c r="T728" t="s">
        <v>20209</v>
      </c>
      <c r="U728" t="s">
        <v>17717</v>
      </c>
      <c r="V728" t="s">
        <v>17699</v>
      </c>
      <c r="W728" t="s">
        <v>586</v>
      </c>
      <c r="X728" t="s">
        <v>574</v>
      </c>
      <c r="Y728">
        <v>0</v>
      </c>
      <c r="Z728">
        <v>0</v>
      </c>
    </row>
    <row r="729" spans="2:26" x14ac:dyDescent="0.3">
      <c r="B729" t="s">
        <v>2831</v>
      </c>
      <c r="C729" t="s">
        <v>2831</v>
      </c>
      <c r="D729" t="s">
        <v>14476</v>
      </c>
      <c r="E729" t="s">
        <v>238</v>
      </c>
      <c r="F729">
        <v>2011</v>
      </c>
      <c r="G729" t="s">
        <v>2397</v>
      </c>
      <c r="H729" t="s">
        <v>21183</v>
      </c>
      <c r="I729" s="80">
        <v>44970</v>
      </c>
      <c r="J729" t="s">
        <v>571</v>
      </c>
      <c r="K729" t="s">
        <v>21184</v>
      </c>
      <c r="L729" s="81" t="s">
        <v>21185</v>
      </c>
      <c r="M729" t="s">
        <v>21186</v>
      </c>
      <c r="N729" t="s">
        <v>19171</v>
      </c>
      <c r="O729" t="s">
        <v>17725</v>
      </c>
      <c r="P729" t="s">
        <v>17699</v>
      </c>
      <c r="Q729" t="s">
        <v>17700</v>
      </c>
      <c r="R729" t="s">
        <v>572</v>
      </c>
      <c r="S729" t="s">
        <v>21187</v>
      </c>
      <c r="T729" t="s">
        <v>19172</v>
      </c>
      <c r="U729" t="s">
        <v>17725</v>
      </c>
      <c r="V729" t="s">
        <v>17699</v>
      </c>
      <c r="W729" t="s">
        <v>586</v>
      </c>
      <c r="X729" t="s">
        <v>576</v>
      </c>
      <c r="Y729">
        <v>0</v>
      </c>
      <c r="Z729">
        <v>0</v>
      </c>
    </row>
    <row r="730" spans="2:26" x14ac:dyDescent="0.3">
      <c r="B730" t="s">
        <v>2831</v>
      </c>
      <c r="C730" t="s">
        <v>2831</v>
      </c>
      <c r="D730" t="s">
        <v>8100</v>
      </c>
      <c r="E730" t="s">
        <v>238</v>
      </c>
      <c r="F730">
        <v>2020</v>
      </c>
      <c r="G730" t="s">
        <v>2395</v>
      </c>
      <c r="H730" t="s">
        <v>21188</v>
      </c>
      <c r="I730" s="80">
        <v>44971</v>
      </c>
      <c r="J730" t="s">
        <v>571</v>
      </c>
      <c r="K730" t="s">
        <v>21189</v>
      </c>
      <c r="L730" s="81" t="s">
        <v>21190</v>
      </c>
      <c r="M730" t="s">
        <v>21191</v>
      </c>
      <c r="N730" t="s">
        <v>18837</v>
      </c>
      <c r="O730" t="s">
        <v>20139</v>
      </c>
      <c r="P730" t="s">
        <v>17699</v>
      </c>
      <c r="Q730" t="s">
        <v>17700</v>
      </c>
      <c r="R730" t="s">
        <v>572</v>
      </c>
      <c r="S730" t="s">
        <v>21192</v>
      </c>
      <c r="T730" t="s">
        <v>20141</v>
      </c>
      <c r="U730" t="s">
        <v>20139</v>
      </c>
      <c r="V730" t="s">
        <v>17699</v>
      </c>
      <c r="W730" t="s">
        <v>586</v>
      </c>
      <c r="X730" t="s">
        <v>576</v>
      </c>
      <c r="Y730">
        <v>0</v>
      </c>
      <c r="Z730">
        <v>0</v>
      </c>
    </row>
    <row r="731" spans="2:26" x14ac:dyDescent="0.3">
      <c r="B731" t="s">
        <v>2831</v>
      </c>
      <c r="C731" t="s">
        <v>2831</v>
      </c>
      <c r="D731" t="s">
        <v>9905</v>
      </c>
      <c r="E731" t="s">
        <v>249</v>
      </c>
      <c r="F731">
        <v>2022</v>
      </c>
      <c r="G731" t="s">
        <v>2414</v>
      </c>
      <c r="H731" t="s">
        <v>21193</v>
      </c>
      <c r="I731" s="80">
        <v>44973</v>
      </c>
      <c r="J731" t="s">
        <v>571</v>
      </c>
      <c r="K731" t="s">
        <v>21194</v>
      </c>
      <c r="L731" s="81" t="s">
        <v>21195</v>
      </c>
      <c r="M731" t="s">
        <v>20502</v>
      </c>
      <c r="N731" t="s">
        <v>20503</v>
      </c>
      <c r="O731" t="s">
        <v>20504</v>
      </c>
      <c r="P731" t="s">
        <v>2780</v>
      </c>
      <c r="Q731" t="s">
        <v>18083</v>
      </c>
      <c r="R731" t="s">
        <v>572</v>
      </c>
      <c r="T731" t="s">
        <v>20505</v>
      </c>
      <c r="U731" t="s">
        <v>20504</v>
      </c>
      <c r="V731" t="s">
        <v>2781</v>
      </c>
      <c r="W731" t="s">
        <v>2781</v>
      </c>
      <c r="X731" t="s">
        <v>573</v>
      </c>
      <c r="Y731">
        <v>0</v>
      </c>
      <c r="Z731">
        <v>0</v>
      </c>
    </row>
    <row r="732" spans="2:26" x14ac:dyDescent="0.3">
      <c r="B732" t="s">
        <v>2831</v>
      </c>
      <c r="C732" t="s">
        <v>2831</v>
      </c>
      <c r="D732" t="s">
        <v>11004</v>
      </c>
      <c r="E732" t="s">
        <v>238</v>
      </c>
      <c r="F732">
        <v>2023</v>
      </c>
      <c r="G732" t="s">
        <v>17908</v>
      </c>
      <c r="H732" t="s">
        <v>21196</v>
      </c>
      <c r="I732" s="80">
        <v>44973</v>
      </c>
      <c r="J732" t="s">
        <v>571</v>
      </c>
      <c r="K732" t="s">
        <v>569</v>
      </c>
      <c r="L732" s="81" t="s">
        <v>2807</v>
      </c>
      <c r="M732" t="s">
        <v>21197</v>
      </c>
      <c r="N732" t="s">
        <v>19243</v>
      </c>
      <c r="O732" t="s">
        <v>19669</v>
      </c>
      <c r="P732" t="s">
        <v>17777</v>
      </c>
      <c r="Q732" t="s">
        <v>17700</v>
      </c>
      <c r="R732" t="s">
        <v>572</v>
      </c>
      <c r="T732" t="s">
        <v>21198</v>
      </c>
      <c r="U732" t="s">
        <v>19669</v>
      </c>
      <c r="V732" t="s">
        <v>17777</v>
      </c>
      <c r="W732" t="s">
        <v>586</v>
      </c>
      <c r="X732" t="s">
        <v>573</v>
      </c>
      <c r="Y732">
        <v>0</v>
      </c>
      <c r="Z732">
        <v>0</v>
      </c>
    </row>
    <row r="733" spans="2:26" x14ac:dyDescent="0.3">
      <c r="B733" t="s">
        <v>2831</v>
      </c>
      <c r="C733" t="s">
        <v>2831</v>
      </c>
      <c r="D733" t="s">
        <v>8663</v>
      </c>
      <c r="E733" t="s">
        <v>238</v>
      </c>
      <c r="F733">
        <v>2019</v>
      </c>
      <c r="G733" t="s">
        <v>2411</v>
      </c>
      <c r="H733" t="s">
        <v>21199</v>
      </c>
      <c r="I733" s="80">
        <v>44975</v>
      </c>
      <c r="J733" t="s">
        <v>571</v>
      </c>
      <c r="K733" t="s">
        <v>21200</v>
      </c>
      <c r="L733" s="81" t="s">
        <v>20360</v>
      </c>
      <c r="M733" t="s">
        <v>21201</v>
      </c>
      <c r="N733" t="s">
        <v>21202</v>
      </c>
      <c r="O733" t="s">
        <v>18012</v>
      </c>
      <c r="P733" t="s">
        <v>17699</v>
      </c>
      <c r="Q733" t="s">
        <v>17700</v>
      </c>
      <c r="R733" t="s">
        <v>572</v>
      </c>
      <c r="S733" t="s">
        <v>21203</v>
      </c>
      <c r="T733" t="s">
        <v>21204</v>
      </c>
      <c r="U733" t="s">
        <v>18012</v>
      </c>
      <c r="V733" t="s">
        <v>17699</v>
      </c>
      <c r="W733" t="s">
        <v>586</v>
      </c>
      <c r="X733" t="s">
        <v>574</v>
      </c>
      <c r="Y733">
        <v>0</v>
      </c>
      <c r="Z733">
        <v>0</v>
      </c>
    </row>
    <row r="734" spans="2:26" x14ac:dyDescent="0.3">
      <c r="B734" t="s">
        <v>2831</v>
      </c>
      <c r="C734" t="s">
        <v>2831</v>
      </c>
      <c r="D734" t="s">
        <v>10067</v>
      </c>
      <c r="E734" t="s">
        <v>238</v>
      </c>
      <c r="F734">
        <v>2019</v>
      </c>
      <c r="G734" t="s">
        <v>2402</v>
      </c>
      <c r="H734" t="s">
        <v>21205</v>
      </c>
      <c r="I734" s="80">
        <v>44973</v>
      </c>
      <c r="J734" t="s">
        <v>571</v>
      </c>
      <c r="K734" t="s">
        <v>21206</v>
      </c>
      <c r="L734" s="81" t="s">
        <v>21207</v>
      </c>
      <c r="M734" t="s">
        <v>20502</v>
      </c>
      <c r="N734" t="s">
        <v>20503</v>
      </c>
      <c r="O734" t="s">
        <v>20504</v>
      </c>
      <c r="P734" t="s">
        <v>2780</v>
      </c>
      <c r="Q734" t="s">
        <v>18083</v>
      </c>
      <c r="R734" t="s">
        <v>572</v>
      </c>
      <c r="T734" t="s">
        <v>20505</v>
      </c>
      <c r="U734" t="s">
        <v>20504</v>
      </c>
      <c r="V734" t="s">
        <v>2781</v>
      </c>
      <c r="W734" t="s">
        <v>2781</v>
      </c>
      <c r="X734" t="s">
        <v>573</v>
      </c>
      <c r="Y734">
        <v>0</v>
      </c>
      <c r="Z734">
        <v>0</v>
      </c>
    </row>
    <row r="735" spans="2:26" x14ac:dyDescent="0.3">
      <c r="B735" t="s">
        <v>2831</v>
      </c>
      <c r="C735" t="s">
        <v>2831</v>
      </c>
      <c r="D735" t="s">
        <v>6796</v>
      </c>
      <c r="E735" t="s">
        <v>238</v>
      </c>
      <c r="F735">
        <v>2021</v>
      </c>
      <c r="G735" t="s">
        <v>2395</v>
      </c>
      <c r="H735" t="s">
        <v>21208</v>
      </c>
      <c r="I735" s="80">
        <v>44959</v>
      </c>
      <c r="J735" t="s">
        <v>571</v>
      </c>
      <c r="K735" t="s">
        <v>19964</v>
      </c>
      <c r="L735" s="81" t="s">
        <v>20360</v>
      </c>
      <c r="M735" t="s">
        <v>20755</v>
      </c>
      <c r="N735" t="s">
        <v>20756</v>
      </c>
      <c r="O735" t="s">
        <v>17698</v>
      </c>
      <c r="P735" t="s">
        <v>17699</v>
      </c>
      <c r="Q735" t="s">
        <v>17700</v>
      </c>
      <c r="R735" t="s">
        <v>572</v>
      </c>
      <c r="S735" t="s">
        <v>20757</v>
      </c>
      <c r="T735" t="s">
        <v>20758</v>
      </c>
      <c r="U735" t="s">
        <v>17698</v>
      </c>
      <c r="V735" t="s">
        <v>17699</v>
      </c>
      <c r="W735" t="s">
        <v>586</v>
      </c>
      <c r="X735" t="s">
        <v>574</v>
      </c>
      <c r="Y735">
        <v>0</v>
      </c>
      <c r="Z735">
        <v>0</v>
      </c>
    </row>
    <row r="736" spans="2:26" x14ac:dyDescent="0.3">
      <c r="B736" t="s">
        <v>2831</v>
      </c>
      <c r="C736" t="s">
        <v>2831</v>
      </c>
      <c r="D736" t="s">
        <v>10999</v>
      </c>
      <c r="E736" t="s">
        <v>238</v>
      </c>
      <c r="F736">
        <v>2023</v>
      </c>
      <c r="G736" t="s">
        <v>17908</v>
      </c>
      <c r="H736" t="s">
        <v>21209</v>
      </c>
      <c r="I736" s="80">
        <v>44985</v>
      </c>
      <c r="J736" t="s">
        <v>571</v>
      </c>
      <c r="K736" t="s">
        <v>569</v>
      </c>
      <c r="L736" s="81" t="s">
        <v>21210</v>
      </c>
      <c r="M736" t="s">
        <v>21211</v>
      </c>
      <c r="N736" t="s">
        <v>18299</v>
      </c>
      <c r="O736" t="s">
        <v>2533</v>
      </c>
      <c r="P736" t="s">
        <v>2532</v>
      </c>
      <c r="Q736" t="s">
        <v>18127</v>
      </c>
      <c r="R736" t="s">
        <v>572</v>
      </c>
      <c r="S736" t="s">
        <v>21212</v>
      </c>
      <c r="T736" t="s">
        <v>18300</v>
      </c>
      <c r="U736" t="s">
        <v>2533</v>
      </c>
      <c r="V736" t="s">
        <v>2532</v>
      </c>
      <c r="W736" t="s">
        <v>582</v>
      </c>
      <c r="X736" t="s">
        <v>574</v>
      </c>
      <c r="Y736">
        <v>0</v>
      </c>
      <c r="Z736">
        <v>0</v>
      </c>
    </row>
    <row r="737" spans="2:26" x14ac:dyDescent="0.3">
      <c r="B737" t="s">
        <v>2831</v>
      </c>
      <c r="C737" t="s">
        <v>2831</v>
      </c>
      <c r="D737" t="s">
        <v>10980</v>
      </c>
      <c r="E737" t="s">
        <v>238</v>
      </c>
      <c r="F737">
        <v>2023</v>
      </c>
      <c r="G737" t="s">
        <v>2420</v>
      </c>
      <c r="H737" t="s">
        <v>21213</v>
      </c>
      <c r="I737" s="80">
        <v>44967</v>
      </c>
      <c r="J737" t="s">
        <v>571</v>
      </c>
      <c r="K737" t="s">
        <v>21214</v>
      </c>
      <c r="L737" s="81" t="s">
        <v>20360</v>
      </c>
      <c r="M737" t="s">
        <v>21215</v>
      </c>
      <c r="N737" t="s">
        <v>21216</v>
      </c>
      <c r="O737" t="s">
        <v>21217</v>
      </c>
      <c r="P737" t="s">
        <v>2780</v>
      </c>
      <c r="Q737" t="s">
        <v>18083</v>
      </c>
      <c r="R737" t="s">
        <v>572</v>
      </c>
      <c r="S737" t="s">
        <v>21218</v>
      </c>
      <c r="T737" t="s">
        <v>21219</v>
      </c>
      <c r="U737" t="s">
        <v>21217</v>
      </c>
      <c r="V737" t="s">
        <v>2781</v>
      </c>
      <c r="W737" t="s">
        <v>2781</v>
      </c>
      <c r="X737" t="s">
        <v>576</v>
      </c>
      <c r="Y737">
        <v>0</v>
      </c>
      <c r="Z737">
        <v>0</v>
      </c>
    </row>
    <row r="738" spans="2:26" x14ac:dyDescent="0.3">
      <c r="B738" t="s">
        <v>2831</v>
      </c>
      <c r="C738" t="s">
        <v>2831</v>
      </c>
      <c r="D738" t="s">
        <v>11016</v>
      </c>
      <c r="E738" t="s">
        <v>238</v>
      </c>
      <c r="F738">
        <v>2023</v>
      </c>
      <c r="G738" t="s">
        <v>2417</v>
      </c>
      <c r="H738" t="s">
        <v>21220</v>
      </c>
      <c r="I738" s="80">
        <v>44985</v>
      </c>
      <c r="J738" t="s">
        <v>571</v>
      </c>
      <c r="K738" t="s">
        <v>569</v>
      </c>
      <c r="L738" s="81" t="s">
        <v>2807</v>
      </c>
      <c r="M738" t="s">
        <v>21221</v>
      </c>
      <c r="N738" t="s">
        <v>21222</v>
      </c>
      <c r="O738" t="s">
        <v>20101</v>
      </c>
      <c r="P738" t="s">
        <v>17874</v>
      </c>
      <c r="Q738" t="s">
        <v>17700</v>
      </c>
      <c r="R738" t="s">
        <v>572</v>
      </c>
      <c r="T738" t="s">
        <v>21223</v>
      </c>
      <c r="U738" t="s">
        <v>20101</v>
      </c>
      <c r="V738" t="s">
        <v>17874</v>
      </c>
      <c r="W738" t="s">
        <v>586</v>
      </c>
      <c r="X738" t="s">
        <v>578</v>
      </c>
      <c r="Y738">
        <v>0</v>
      </c>
      <c r="Z738">
        <v>0</v>
      </c>
    </row>
    <row r="739" spans="2:26" x14ac:dyDescent="0.3">
      <c r="B739" t="s">
        <v>2831</v>
      </c>
      <c r="C739" t="s">
        <v>2831</v>
      </c>
      <c r="D739" t="s">
        <v>10095</v>
      </c>
      <c r="E739" t="s">
        <v>249</v>
      </c>
      <c r="F739">
        <v>2015</v>
      </c>
      <c r="G739" t="s">
        <v>2405</v>
      </c>
      <c r="H739" t="s">
        <v>21224</v>
      </c>
      <c r="I739" s="80">
        <v>44973</v>
      </c>
      <c r="J739" t="s">
        <v>571</v>
      </c>
      <c r="K739" t="s">
        <v>569</v>
      </c>
      <c r="L739" s="81" t="s">
        <v>2807</v>
      </c>
      <c r="M739" t="s">
        <v>20502</v>
      </c>
      <c r="N739" t="s">
        <v>20503</v>
      </c>
      <c r="O739" t="s">
        <v>20504</v>
      </c>
      <c r="P739" t="s">
        <v>2780</v>
      </c>
      <c r="Q739" t="s">
        <v>18083</v>
      </c>
      <c r="R739" t="s">
        <v>572</v>
      </c>
      <c r="T739" t="s">
        <v>20505</v>
      </c>
      <c r="U739" t="s">
        <v>20504</v>
      </c>
      <c r="V739" t="s">
        <v>2781</v>
      </c>
      <c r="W739" t="s">
        <v>2781</v>
      </c>
      <c r="X739" t="s">
        <v>573</v>
      </c>
      <c r="Y739">
        <v>0</v>
      </c>
      <c r="Z739">
        <v>0</v>
      </c>
    </row>
    <row r="740" spans="2:26" x14ac:dyDescent="0.3">
      <c r="B740" t="s">
        <v>2831</v>
      </c>
      <c r="C740" t="s">
        <v>2831</v>
      </c>
      <c r="D740" t="s">
        <v>10950</v>
      </c>
      <c r="E740" t="s">
        <v>238</v>
      </c>
      <c r="F740">
        <v>2023</v>
      </c>
      <c r="G740" t="s">
        <v>2418</v>
      </c>
      <c r="H740" t="s">
        <v>21225</v>
      </c>
      <c r="I740" s="80">
        <v>44985</v>
      </c>
      <c r="J740" t="s">
        <v>571</v>
      </c>
      <c r="K740" t="s">
        <v>569</v>
      </c>
      <c r="L740" s="81" t="s">
        <v>2807</v>
      </c>
      <c r="M740" t="s">
        <v>21226</v>
      </c>
      <c r="N740" t="s">
        <v>18041</v>
      </c>
      <c r="O740" t="s">
        <v>21227</v>
      </c>
      <c r="P740" t="s">
        <v>2778</v>
      </c>
      <c r="Q740" t="s">
        <v>2538</v>
      </c>
      <c r="R740" t="s">
        <v>572</v>
      </c>
      <c r="S740" t="s">
        <v>21228</v>
      </c>
      <c r="U740" t="s">
        <v>21227</v>
      </c>
      <c r="V740" t="s">
        <v>2539</v>
      </c>
      <c r="W740" t="s">
        <v>2540</v>
      </c>
      <c r="X740" t="s">
        <v>576</v>
      </c>
      <c r="Y740">
        <v>0</v>
      </c>
      <c r="Z740">
        <v>0</v>
      </c>
    </row>
    <row r="741" spans="2:26" x14ac:dyDescent="0.3">
      <c r="B741" t="s">
        <v>2831</v>
      </c>
      <c r="C741" t="s">
        <v>2831</v>
      </c>
      <c r="D741" t="s">
        <v>11037</v>
      </c>
      <c r="E741" t="s">
        <v>238</v>
      </c>
      <c r="F741">
        <v>2023</v>
      </c>
      <c r="G741" t="s">
        <v>2409</v>
      </c>
      <c r="H741" t="s">
        <v>21229</v>
      </c>
      <c r="I741" s="80">
        <v>44985</v>
      </c>
      <c r="J741" t="s">
        <v>571</v>
      </c>
      <c r="K741" t="s">
        <v>569</v>
      </c>
      <c r="L741" s="81" t="s">
        <v>21230</v>
      </c>
      <c r="M741" t="s">
        <v>21231</v>
      </c>
      <c r="N741" t="s">
        <v>21232</v>
      </c>
      <c r="O741" t="s">
        <v>21233</v>
      </c>
      <c r="P741" t="s">
        <v>21232</v>
      </c>
      <c r="Q741" t="s">
        <v>21234</v>
      </c>
      <c r="R741" t="s">
        <v>572</v>
      </c>
      <c r="U741" t="s">
        <v>21233</v>
      </c>
      <c r="V741" t="s">
        <v>21235</v>
      </c>
      <c r="W741" t="s">
        <v>21236</v>
      </c>
      <c r="X741" t="s">
        <v>573</v>
      </c>
      <c r="Y741">
        <v>0</v>
      </c>
      <c r="Z741">
        <v>0</v>
      </c>
    </row>
    <row r="742" spans="2:26" x14ac:dyDescent="0.3">
      <c r="B742" t="s">
        <v>2831</v>
      </c>
      <c r="C742" t="s">
        <v>2831</v>
      </c>
      <c r="D742" t="s">
        <v>7125</v>
      </c>
      <c r="E742" t="s">
        <v>238</v>
      </c>
      <c r="F742">
        <v>2017</v>
      </c>
      <c r="G742" t="s">
        <v>2395</v>
      </c>
      <c r="H742" t="s">
        <v>21237</v>
      </c>
      <c r="I742" s="80">
        <v>44960</v>
      </c>
      <c r="J742" t="s">
        <v>571</v>
      </c>
      <c r="K742" t="s">
        <v>21238</v>
      </c>
      <c r="L742" s="81" t="s">
        <v>20360</v>
      </c>
      <c r="M742" t="s">
        <v>19091</v>
      </c>
      <c r="N742" t="s">
        <v>19092</v>
      </c>
      <c r="O742" t="s">
        <v>19093</v>
      </c>
      <c r="P742" t="s">
        <v>19094</v>
      </c>
      <c r="Q742" t="s">
        <v>17700</v>
      </c>
      <c r="R742" t="s">
        <v>572</v>
      </c>
      <c r="T742" t="s">
        <v>19095</v>
      </c>
      <c r="U742" t="s">
        <v>19093</v>
      </c>
      <c r="V742" t="s">
        <v>18323</v>
      </c>
      <c r="W742" t="s">
        <v>586</v>
      </c>
      <c r="X742" t="s">
        <v>578</v>
      </c>
      <c r="Y742">
        <v>0</v>
      </c>
      <c r="Z742">
        <v>0</v>
      </c>
    </row>
  </sheetData>
  <sheetProtection sort="0"/>
  <mergeCells count="6">
    <mergeCell ref="A5:AE5"/>
    <mergeCell ref="C1:D1"/>
    <mergeCell ref="F1:G1"/>
    <mergeCell ref="C2:D2"/>
    <mergeCell ref="F2:G2"/>
    <mergeCell ref="A4:AE4"/>
  </mergeCells>
  <phoneticPr fontId="56" type="noConversion"/>
  <pageMargins left="0.7" right="0.7" top="0.75" bottom="0.75" header="0.3" footer="0.3"/>
  <drawing r:id="rId1"/>
  <tableParts count="1">
    <tablePart r:id="rId2"/>
  </tablePart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201BB1-9114-4045-A567-C6324D38925A}">
  <dimension ref="A1:K50"/>
  <sheetViews>
    <sheetView showGridLines="0" workbookViewId="0">
      <selection activeCell="B11" sqref="B11:H57"/>
    </sheetView>
  </sheetViews>
  <sheetFormatPr defaultRowHeight="14.4" x14ac:dyDescent="0.3"/>
  <cols>
    <col min="2" max="3" width="19.5546875" bestFit="1" customWidth="1"/>
    <col min="4" max="4" width="23.6640625" bestFit="1" customWidth="1"/>
    <col min="5" max="8" width="15.77734375" customWidth="1"/>
    <col min="9" max="12" width="13.77734375" customWidth="1"/>
    <col min="13" max="13" width="39.109375" bestFit="1" customWidth="1"/>
    <col min="14" max="14" width="35.6640625" bestFit="1" customWidth="1"/>
    <col min="15" max="15" width="6" bestFit="1" customWidth="1"/>
    <col min="16" max="17" width="20.33203125" bestFit="1" customWidth="1"/>
    <col min="18" max="18" width="11.33203125" bestFit="1" customWidth="1"/>
    <col min="19" max="19" width="67.109375" bestFit="1" customWidth="1"/>
    <col min="20" max="20" width="35.6640625" bestFit="1" customWidth="1"/>
    <col min="21" max="21" width="9.5546875" bestFit="1" customWidth="1"/>
    <col min="22" max="22" width="20.88671875" bestFit="1" customWidth="1"/>
    <col min="23" max="23" width="31.21875" bestFit="1" customWidth="1"/>
    <col min="24" max="24" width="80.88671875" bestFit="1" customWidth="1"/>
  </cols>
  <sheetData>
    <row r="1" spans="1:11" x14ac:dyDescent="0.3">
      <c r="B1" s="55" t="s">
        <v>7</v>
      </c>
      <c r="C1" s="31" t="str">
        <f>'Reporte KPIs'!E1</f>
        <v>57040</v>
      </c>
      <c r="D1" s="63" t="s">
        <v>0</v>
      </c>
      <c r="E1" s="63"/>
      <c r="F1" s="63"/>
      <c r="G1" s="63"/>
      <c r="H1" s="63"/>
      <c r="I1" s="31" t="str">
        <f>'Reporte KPIs'!L1</f>
        <v>Centro</v>
      </c>
      <c r="J1" s="31"/>
    </row>
    <row r="2" spans="1:11" ht="25.2" customHeight="1" x14ac:dyDescent="0.3">
      <c r="B2" s="55" t="s">
        <v>2</v>
      </c>
      <c r="C2" s="31" t="str">
        <f>'Reporte KPIs'!E2</f>
        <v>Toyota Celaya</v>
      </c>
      <c r="D2" s="63" t="s">
        <v>1</v>
      </c>
      <c r="E2" s="63"/>
      <c r="F2" s="63"/>
      <c r="G2" s="63"/>
      <c r="H2" s="63"/>
      <c r="I2" s="31" t="str">
        <f>'Reporte KPIs'!L2</f>
        <v>Celaya</v>
      </c>
      <c r="J2" s="31"/>
    </row>
    <row r="3" spans="1:11" ht="8.1" customHeight="1" x14ac:dyDescent="0.3"/>
    <row r="4" spans="1:11" ht="15.6" x14ac:dyDescent="0.3">
      <c r="A4" s="443" t="str">
        <f>'Reporte KPIs'!B4</f>
        <v>Reporte de Servicio Marzo 2022 a Febrero 2023</v>
      </c>
      <c r="B4" s="443"/>
      <c r="C4" s="443"/>
      <c r="D4" s="443"/>
      <c r="E4" s="443"/>
      <c r="F4" s="443"/>
      <c r="G4" s="443"/>
      <c r="H4" s="443"/>
      <c r="I4" s="443"/>
      <c r="J4" s="443"/>
      <c r="K4" s="443"/>
    </row>
    <row r="5" spans="1:11" ht="15.6" x14ac:dyDescent="0.3">
      <c r="A5" s="483" t="s">
        <v>140</v>
      </c>
      <c r="B5" s="483"/>
      <c r="C5" s="483"/>
      <c r="D5" s="483"/>
      <c r="E5" s="483"/>
      <c r="F5" s="483"/>
      <c r="G5" s="483"/>
      <c r="H5" s="483"/>
      <c r="I5" s="483"/>
      <c r="J5" s="483"/>
      <c r="K5" s="483"/>
    </row>
    <row r="6" spans="1:11" ht="13.2" customHeight="1" x14ac:dyDescent="0.3"/>
    <row r="7" spans="1:11" ht="13.2" customHeight="1" x14ac:dyDescent="0.3">
      <c r="B7" s="58" t="s">
        <v>139</v>
      </c>
      <c r="C7" s="159">
        <f>AVERAGE(Table_ListadoReparacionLigera[Monto Promedio en el Periodo])</f>
        <v>6275.9638934223958</v>
      </c>
    </row>
    <row r="8" spans="1:11" ht="13.2" customHeight="1" x14ac:dyDescent="0.3">
      <c r="B8" s="60" t="s">
        <v>204</v>
      </c>
      <c r="C8" s="61">
        <f>SUM(Table_ListadoReparacionLigera[No. de Órdenes en el Periodo])</f>
        <v>23626</v>
      </c>
    </row>
    <row r="11" spans="1:11" ht="28.8" x14ac:dyDescent="0.3">
      <c r="B11" s="50" t="s">
        <v>119</v>
      </c>
      <c r="C11" s="50" t="s">
        <v>137</v>
      </c>
      <c r="D11" s="50" t="s">
        <v>138</v>
      </c>
      <c r="E11" s="50" t="s">
        <v>219</v>
      </c>
      <c r="F11" s="157" t="s">
        <v>220</v>
      </c>
      <c r="G11" s="50" t="s">
        <v>221</v>
      </c>
      <c r="H11" s="50" t="s">
        <v>222</v>
      </c>
      <c r="I11" s="155"/>
      <c r="J11" s="155"/>
    </row>
    <row r="12" spans="1:11" x14ac:dyDescent="0.3">
      <c r="B12" t="s">
        <v>2831</v>
      </c>
      <c r="C12" t="s">
        <v>590</v>
      </c>
      <c r="D12" t="s">
        <v>21239</v>
      </c>
      <c r="E12">
        <v>5</v>
      </c>
      <c r="F12" s="158">
        <v>11071.257999999998</v>
      </c>
      <c r="G12">
        <v>2</v>
      </c>
      <c r="H12" s="158">
        <v>10354.514999999999</v>
      </c>
    </row>
    <row r="13" spans="1:11" x14ac:dyDescent="0.3">
      <c r="B13" t="s">
        <v>2831</v>
      </c>
      <c r="C13" t="s">
        <v>590</v>
      </c>
      <c r="D13" t="s">
        <v>1785</v>
      </c>
      <c r="E13">
        <v>7</v>
      </c>
      <c r="F13" s="158">
        <v>5585.5585714285708</v>
      </c>
      <c r="G13">
        <v>1</v>
      </c>
      <c r="H13" s="158">
        <v>8897.84</v>
      </c>
    </row>
    <row r="14" spans="1:11" x14ac:dyDescent="0.3">
      <c r="B14" t="s">
        <v>2831</v>
      </c>
      <c r="C14" t="s">
        <v>590</v>
      </c>
      <c r="D14" t="s">
        <v>591</v>
      </c>
      <c r="E14">
        <v>438</v>
      </c>
      <c r="F14" s="158">
        <v>3680.7663348416295</v>
      </c>
      <c r="G14">
        <v>52</v>
      </c>
      <c r="H14" s="158">
        <v>4541.0548076923069</v>
      </c>
    </row>
    <row r="15" spans="1:11" x14ac:dyDescent="0.3">
      <c r="B15" t="s">
        <v>2831</v>
      </c>
      <c r="C15" t="s">
        <v>590</v>
      </c>
      <c r="D15" t="s">
        <v>21240</v>
      </c>
      <c r="E15">
        <v>1</v>
      </c>
      <c r="F15" s="158">
        <v>1633.19</v>
      </c>
      <c r="G15">
        <v>0</v>
      </c>
      <c r="H15" s="158">
        <v>0</v>
      </c>
    </row>
    <row r="16" spans="1:11" x14ac:dyDescent="0.3">
      <c r="B16" t="s">
        <v>2831</v>
      </c>
      <c r="C16" t="s">
        <v>590</v>
      </c>
      <c r="D16" t="s">
        <v>592</v>
      </c>
      <c r="E16">
        <v>96</v>
      </c>
      <c r="F16" s="158">
        <v>3803.6329591836738</v>
      </c>
      <c r="G16">
        <v>8</v>
      </c>
      <c r="H16" s="158">
        <v>3833.5187499999997</v>
      </c>
    </row>
    <row r="17" spans="2:8" x14ac:dyDescent="0.3">
      <c r="B17" t="s">
        <v>2831</v>
      </c>
      <c r="C17" t="s">
        <v>590</v>
      </c>
      <c r="D17" t="s">
        <v>2128</v>
      </c>
      <c r="E17">
        <v>3235</v>
      </c>
      <c r="F17" s="158">
        <v>3306.6365230769252</v>
      </c>
      <c r="G17">
        <v>339</v>
      </c>
      <c r="H17" s="158">
        <v>3756.7320058997102</v>
      </c>
    </row>
    <row r="18" spans="2:8" x14ac:dyDescent="0.3">
      <c r="B18" t="s">
        <v>2831</v>
      </c>
      <c r="C18" t="s">
        <v>590</v>
      </c>
      <c r="D18" t="s">
        <v>1786</v>
      </c>
      <c r="E18">
        <v>1</v>
      </c>
      <c r="F18" s="158">
        <v>1435.34</v>
      </c>
      <c r="G18">
        <v>0</v>
      </c>
      <c r="H18" s="158">
        <v>0</v>
      </c>
    </row>
    <row r="19" spans="2:8" x14ac:dyDescent="0.3">
      <c r="B19" t="s">
        <v>2831</v>
      </c>
      <c r="C19" t="s">
        <v>593</v>
      </c>
      <c r="D19" t="s">
        <v>594</v>
      </c>
      <c r="E19">
        <v>1953</v>
      </c>
      <c r="F19" s="158">
        <v>3647.9157411167512</v>
      </c>
      <c r="G19">
        <v>125</v>
      </c>
      <c r="H19" s="158">
        <v>4131.403174603176</v>
      </c>
    </row>
    <row r="20" spans="2:8" x14ac:dyDescent="0.3">
      <c r="B20" t="s">
        <v>2831</v>
      </c>
      <c r="C20" t="s">
        <v>593</v>
      </c>
      <c r="D20" t="s">
        <v>21241</v>
      </c>
      <c r="E20">
        <v>1</v>
      </c>
      <c r="F20" s="158">
        <v>10403.17</v>
      </c>
      <c r="G20">
        <v>0</v>
      </c>
      <c r="H20" s="158">
        <v>0</v>
      </c>
    </row>
    <row r="21" spans="2:8" x14ac:dyDescent="0.3">
      <c r="B21" t="s">
        <v>2831</v>
      </c>
      <c r="C21" t="s">
        <v>1787</v>
      </c>
      <c r="D21" t="s">
        <v>1788</v>
      </c>
      <c r="E21">
        <v>2</v>
      </c>
      <c r="F21" s="158">
        <v>5250.8649999999998</v>
      </c>
      <c r="G21">
        <v>0</v>
      </c>
      <c r="H21" s="158">
        <v>0</v>
      </c>
    </row>
    <row r="22" spans="2:8" x14ac:dyDescent="0.3">
      <c r="B22" t="s">
        <v>2831</v>
      </c>
      <c r="C22" t="s">
        <v>1787</v>
      </c>
      <c r="D22" t="s">
        <v>1789</v>
      </c>
      <c r="E22">
        <v>1077</v>
      </c>
      <c r="F22" s="158">
        <v>3081.7943744207619</v>
      </c>
      <c r="G22">
        <v>106</v>
      </c>
      <c r="H22" s="158">
        <v>3396.8382075471723</v>
      </c>
    </row>
    <row r="23" spans="2:8" x14ac:dyDescent="0.3">
      <c r="B23" t="s">
        <v>2831</v>
      </c>
      <c r="C23" t="s">
        <v>1787</v>
      </c>
      <c r="D23" t="s">
        <v>1790</v>
      </c>
      <c r="E23">
        <v>9</v>
      </c>
      <c r="F23" s="158">
        <v>3817.9129999999996</v>
      </c>
      <c r="G23">
        <v>2</v>
      </c>
      <c r="H23" s="158">
        <v>5117.0199999999995</v>
      </c>
    </row>
    <row r="24" spans="2:8" x14ac:dyDescent="0.3">
      <c r="B24" t="s">
        <v>2831</v>
      </c>
      <c r="C24" t="s">
        <v>1787</v>
      </c>
      <c r="D24" t="s">
        <v>1791</v>
      </c>
      <c r="E24">
        <v>11</v>
      </c>
      <c r="F24" s="158">
        <v>5940.5254545454545</v>
      </c>
      <c r="G24">
        <v>0</v>
      </c>
      <c r="H24" s="158">
        <v>0</v>
      </c>
    </row>
    <row r="25" spans="2:8" x14ac:dyDescent="0.3">
      <c r="B25" t="s">
        <v>2831</v>
      </c>
      <c r="C25" t="s">
        <v>1787</v>
      </c>
      <c r="D25" t="s">
        <v>1792</v>
      </c>
      <c r="E25">
        <v>188</v>
      </c>
      <c r="F25" s="158">
        <v>2863.8168617021242</v>
      </c>
      <c r="G25">
        <v>13</v>
      </c>
      <c r="H25" s="158">
        <v>3519.626153846154</v>
      </c>
    </row>
    <row r="26" spans="2:8" x14ac:dyDescent="0.3">
      <c r="B26" t="s">
        <v>2831</v>
      </c>
      <c r="C26" t="s">
        <v>595</v>
      </c>
      <c r="D26" t="s">
        <v>1793</v>
      </c>
      <c r="E26">
        <v>6590</v>
      </c>
      <c r="F26" s="158">
        <v>3550.042178501431</v>
      </c>
      <c r="G26">
        <v>555</v>
      </c>
      <c r="H26" s="158">
        <v>3974.2701798561206</v>
      </c>
    </row>
    <row r="27" spans="2:8" x14ac:dyDescent="0.3">
      <c r="B27" t="s">
        <v>2831</v>
      </c>
      <c r="C27" t="s">
        <v>595</v>
      </c>
      <c r="D27" t="s">
        <v>596</v>
      </c>
      <c r="E27">
        <v>3397</v>
      </c>
      <c r="F27" s="158">
        <v>3542.1058777063149</v>
      </c>
      <c r="G27">
        <v>311</v>
      </c>
      <c r="H27" s="158">
        <v>3939.456977491961</v>
      </c>
    </row>
    <row r="28" spans="2:8" x14ac:dyDescent="0.3">
      <c r="B28" t="s">
        <v>2831</v>
      </c>
      <c r="C28" t="s">
        <v>595</v>
      </c>
      <c r="D28" t="s">
        <v>1794</v>
      </c>
      <c r="E28">
        <v>59</v>
      </c>
      <c r="F28" s="158">
        <v>6122.3879661016945</v>
      </c>
      <c r="G28">
        <v>3</v>
      </c>
      <c r="H28" s="158">
        <v>9736.3666666666668</v>
      </c>
    </row>
    <row r="29" spans="2:8" x14ac:dyDescent="0.3">
      <c r="B29" t="s">
        <v>2831</v>
      </c>
      <c r="C29" t="s">
        <v>595</v>
      </c>
      <c r="D29" t="s">
        <v>2809</v>
      </c>
      <c r="E29">
        <v>3</v>
      </c>
      <c r="F29" s="158">
        <v>2526.353333333333</v>
      </c>
      <c r="G29">
        <v>0</v>
      </c>
      <c r="H29" s="158">
        <v>0</v>
      </c>
    </row>
    <row r="30" spans="2:8" x14ac:dyDescent="0.3">
      <c r="B30" t="s">
        <v>2831</v>
      </c>
      <c r="C30" t="s">
        <v>595</v>
      </c>
      <c r="D30" t="s">
        <v>1795</v>
      </c>
      <c r="E30">
        <v>4501</v>
      </c>
      <c r="F30" s="158">
        <v>3520.2119161147889</v>
      </c>
      <c r="G30">
        <v>395</v>
      </c>
      <c r="H30" s="158">
        <v>3973.7584343434369</v>
      </c>
    </row>
    <row r="31" spans="2:8" x14ac:dyDescent="0.3">
      <c r="B31" t="s">
        <v>2831</v>
      </c>
      <c r="C31" t="s">
        <v>595</v>
      </c>
      <c r="D31" t="s">
        <v>1796</v>
      </c>
      <c r="E31">
        <v>254</v>
      </c>
      <c r="F31" s="158">
        <v>4039.1736328124985</v>
      </c>
      <c r="G31">
        <v>19</v>
      </c>
      <c r="H31" s="158">
        <v>5770.2989473684211</v>
      </c>
    </row>
    <row r="32" spans="2:8" x14ac:dyDescent="0.3">
      <c r="B32" t="s">
        <v>2831</v>
      </c>
      <c r="C32" t="s">
        <v>595</v>
      </c>
      <c r="D32" t="s">
        <v>597</v>
      </c>
      <c r="E32">
        <v>3</v>
      </c>
      <c r="F32" s="158">
        <v>4932.8233333333328</v>
      </c>
      <c r="G32">
        <v>0</v>
      </c>
      <c r="H32" s="158">
        <v>0</v>
      </c>
    </row>
    <row r="33" spans="2:8" x14ac:dyDescent="0.3">
      <c r="B33" t="s">
        <v>2831</v>
      </c>
      <c r="C33" t="s">
        <v>595</v>
      </c>
      <c r="D33" t="s">
        <v>21242</v>
      </c>
      <c r="E33">
        <v>1</v>
      </c>
      <c r="F33" s="158">
        <v>17410.560000000001</v>
      </c>
      <c r="G33">
        <v>0</v>
      </c>
      <c r="H33" s="158">
        <v>0</v>
      </c>
    </row>
    <row r="34" spans="2:8" x14ac:dyDescent="0.3">
      <c r="B34" t="s">
        <v>2831</v>
      </c>
      <c r="C34" t="s">
        <v>595</v>
      </c>
      <c r="D34" t="s">
        <v>1797</v>
      </c>
      <c r="E34">
        <v>5</v>
      </c>
      <c r="F34" s="158">
        <v>13241.514000000001</v>
      </c>
      <c r="G34">
        <v>0</v>
      </c>
      <c r="H34" s="158">
        <v>0</v>
      </c>
    </row>
    <row r="35" spans="2:8" x14ac:dyDescent="0.3">
      <c r="B35" t="s">
        <v>2831</v>
      </c>
      <c r="C35" t="s">
        <v>598</v>
      </c>
      <c r="D35" t="s">
        <v>1798</v>
      </c>
      <c r="E35">
        <v>68</v>
      </c>
      <c r="F35" s="158">
        <v>5822.435441176468</v>
      </c>
      <c r="G35">
        <v>3</v>
      </c>
      <c r="H35" s="158">
        <v>14908.150000000001</v>
      </c>
    </row>
    <row r="36" spans="2:8" x14ac:dyDescent="0.3">
      <c r="B36" t="s">
        <v>2831</v>
      </c>
      <c r="C36" t="s">
        <v>598</v>
      </c>
      <c r="D36" t="s">
        <v>599</v>
      </c>
      <c r="E36">
        <v>31</v>
      </c>
      <c r="F36" s="158">
        <v>4394.714193548386</v>
      </c>
      <c r="G36">
        <v>1</v>
      </c>
      <c r="H36" s="158">
        <v>24482.45</v>
      </c>
    </row>
    <row r="37" spans="2:8" x14ac:dyDescent="0.3">
      <c r="B37" t="s">
        <v>2831</v>
      </c>
      <c r="C37" t="s">
        <v>598</v>
      </c>
      <c r="D37" t="s">
        <v>1799</v>
      </c>
      <c r="E37">
        <v>4</v>
      </c>
      <c r="F37" s="158">
        <v>2514.375</v>
      </c>
      <c r="G37">
        <v>0</v>
      </c>
      <c r="H37" s="158">
        <v>0</v>
      </c>
    </row>
    <row r="38" spans="2:8" x14ac:dyDescent="0.3">
      <c r="B38" t="s">
        <v>2831</v>
      </c>
      <c r="C38" t="s">
        <v>598</v>
      </c>
      <c r="D38" t="s">
        <v>21243</v>
      </c>
      <c r="E38">
        <v>2</v>
      </c>
      <c r="F38" s="158">
        <v>2602.0549999999998</v>
      </c>
      <c r="G38">
        <v>0</v>
      </c>
      <c r="H38" s="158">
        <v>0</v>
      </c>
    </row>
    <row r="39" spans="2:8" x14ac:dyDescent="0.3">
      <c r="B39" t="s">
        <v>2831</v>
      </c>
      <c r="C39" t="s">
        <v>1800</v>
      </c>
      <c r="D39" t="s">
        <v>1801</v>
      </c>
      <c r="E39">
        <v>36</v>
      </c>
      <c r="F39" s="158">
        <v>6084.3533333333344</v>
      </c>
      <c r="G39">
        <v>4</v>
      </c>
      <c r="H39" s="158">
        <v>10897.599999999999</v>
      </c>
    </row>
    <row r="40" spans="2:8" x14ac:dyDescent="0.3">
      <c r="B40" t="s">
        <v>2831</v>
      </c>
      <c r="C40" t="s">
        <v>1800</v>
      </c>
      <c r="D40" t="s">
        <v>1802</v>
      </c>
      <c r="E40">
        <v>19</v>
      </c>
      <c r="F40" s="158">
        <v>6054.9736842105258</v>
      </c>
      <c r="G40">
        <v>2</v>
      </c>
      <c r="H40" s="158">
        <v>3616.7250000000004</v>
      </c>
    </row>
    <row r="41" spans="2:8" x14ac:dyDescent="0.3">
      <c r="B41" t="s">
        <v>2831</v>
      </c>
      <c r="C41" t="s">
        <v>600</v>
      </c>
      <c r="D41" t="s">
        <v>21244</v>
      </c>
      <c r="E41">
        <v>2</v>
      </c>
      <c r="F41" s="158">
        <v>13763.785</v>
      </c>
      <c r="G41">
        <v>0</v>
      </c>
      <c r="H41" s="158">
        <v>0</v>
      </c>
    </row>
    <row r="42" spans="2:8" x14ac:dyDescent="0.3">
      <c r="B42" t="s">
        <v>2831</v>
      </c>
      <c r="C42" t="s">
        <v>600</v>
      </c>
      <c r="D42" t="s">
        <v>21245</v>
      </c>
      <c r="E42">
        <v>1</v>
      </c>
      <c r="F42" s="158">
        <v>36900.199999999997</v>
      </c>
      <c r="G42">
        <v>0</v>
      </c>
      <c r="H42" s="158">
        <v>0</v>
      </c>
    </row>
    <row r="43" spans="2:8" x14ac:dyDescent="0.3">
      <c r="B43" t="s">
        <v>2831</v>
      </c>
      <c r="C43" t="s">
        <v>600</v>
      </c>
      <c r="D43" t="s">
        <v>2423</v>
      </c>
      <c r="E43">
        <v>5</v>
      </c>
      <c r="F43" s="158">
        <v>12112.680000000002</v>
      </c>
      <c r="G43">
        <v>0</v>
      </c>
      <c r="H43" s="158">
        <v>0</v>
      </c>
    </row>
    <row r="44" spans="2:8" x14ac:dyDescent="0.3">
      <c r="B44" t="s">
        <v>2831</v>
      </c>
      <c r="C44" t="s">
        <v>600</v>
      </c>
      <c r="D44" t="s">
        <v>21246</v>
      </c>
      <c r="E44">
        <v>4</v>
      </c>
      <c r="F44" s="158">
        <v>3017.0225</v>
      </c>
      <c r="G44">
        <v>0</v>
      </c>
      <c r="H44" s="158">
        <v>0</v>
      </c>
    </row>
    <row r="45" spans="2:8" x14ac:dyDescent="0.3">
      <c r="B45" t="s">
        <v>2831</v>
      </c>
      <c r="C45" t="s">
        <v>601</v>
      </c>
      <c r="D45" t="s">
        <v>1803</v>
      </c>
      <c r="E45">
        <v>1574</v>
      </c>
      <c r="F45" s="158">
        <v>3033.6765569620225</v>
      </c>
      <c r="G45">
        <v>148</v>
      </c>
      <c r="H45" s="158">
        <v>3246.0043918918973</v>
      </c>
    </row>
    <row r="46" spans="2:8" x14ac:dyDescent="0.3">
      <c r="B46" t="s">
        <v>2831</v>
      </c>
      <c r="C46" t="s">
        <v>601</v>
      </c>
      <c r="D46" t="s">
        <v>1804</v>
      </c>
      <c r="E46">
        <v>9</v>
      </c>
      <c r="F46" s="158">
        <v>5439.2144444444439</v>
      </c>
      <c r="G46">
        <v>0</v>
      </c>
      <c r="H46" s="158">
        <v>0</v>
      </c>
    </row>
    <row r="47" spans="2:8" x14ac:dyDescent="0.3">
      <c r="B47" t="s">
        <v>2831</v>
      </c>
      <c r="C47" t="s">
        <v>601</v>
      </c>
      <c r="D47" t="s">
        <v>1805</v>
      </c>
      <c r="E47">
        <v>8</v>
      </c>
      <c r="F47" s="158">
        <v>2848.2599999999993</v>
      </c>
      <c r="G47">
        <v>0</v>
      </c>
      <c r="H47" s="158">
        <v>0</v>
      </c>
    </row>
    <row r="48" spans="2:8" x14ac:dyDescent="0.3">
      <c r="B48" t="s">
        <v>2831</v>
      </c>
      <c r="C48" t="s">
        <v>601</v>
      </c>
      <c r="D48" t="s">
        <v>1806</v>
      </c>
      <c r="E48">
        <v>19</v>
      </c>
      <c r="F48" s="158">
        <v>2703.322631578947</v>
      </c>
      <c r="G48">
        <v>1</v>
      </c>
      <c r="H48" s="158">
        <v>3725.59</v>
      </c>
    </row>
    <row r="49" spans="2:8" x14ac:dyDescent="0.3">
      <c r="B49" t="s">
        <v>2831</v>
      </c>
      <c r="C49" t="s">
        <v>601</v>
      </c>
      <c r="D49" t="s">
        <v>21247</v>
      </c>
      <c r="E49">
        <v>5</v>
      </c>
      <c r="F49" s="158">
        <v>3080.0639999999999</v>
      </c>
      <c r="G49">
        <v>0</v>
      </c>
      <c r="H49" s="158">
        <v>0</v>
      </c>
    </row>
    <row r="50" spans="2:8" x14ac:dyDescent="0.3">
      <c r="B50" t="s">
        <v>2831</v>
      </c>
      <c r="C50" t="s">
        <v>601</v>
      </c>
      <c r="D50" t="s">
        <v>602</v>
      </c>
      <c r="E50">
        <v>2</v>
      </c>
      <c r="F50" s="158">
        <v>9983.9050000000007</v>
      </c>
      <c r="G50">
        <v>0</v>
      </c>
      <c r="H50" s="158">
        <v>0</v>
      </c>
    </row>
  </sheetData>
  <sheetProtection sort="0"/>
  <mergeCells count="2">
    <mergeCell ref="A4:K4"/>
    <mergeCell ref="A5:K5"/>
  </mergeCells>
  <pageMargins left="0.7" right="0.7" top="0.75" bottom="0.75" header="0.3" footer="0.3"/>
  <drawing r:id="rId1"/>
  <tableParts count="1">
    <tablePart r:id="rId2"/>
  </tablePart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3CDEFD-7F5A-4A2C-8B8A-1835B4D5149F}">
  <sheetPr>
    <tabColor rgb="FFFFD3C9"/>
  </sheetPr>
  <dimension ref="A1:I54"/>
  <sheetViews>
    <sheetView showGridLines="0" workbookViewId="0">
      <selection activeCell="B11" sqref="B11:F163"/>
    </sheetView>
  </sheetViews>
  <sheetFormatPr defaultRowHeight="14.4" x14ac:dyDescent="0.3"/>
  <cols>
    <col min="2" max="2" width="19.5546875" bestFit="1" customWidth="1"/>
    <col min="3" max="3" width="12" bestFit="1" customWidth="1"/>
    <col min="4" max="4" width="20.21875" bestFit="1" customWidth="1"/>
    <col min="5" max="5" width="17.88671875" style="193" customWidth="1"/>
    <col min="6" max="6" width="18.44140625" style="193" customWidth="1"/>
    <col min="7" max="7" width="20.33203125" customWidth="1"/>
    <col min="8" max="8" width="17.77734375" bestFit="1" customWidth="1"/>
    <col min="9" max="9" width="25.77734375" bestFit="1" customWidth="1"/>
    <col min="10" max="10" width="13.109375" bestFit="1" customWidth="1"/>
    <col min="11" max="11" width="39.109375" bestFit="1" customWidth="1"/>
    <col min="12" max="12" width="35.6640625" bestFit="1" customWidth="1"/>
    <col min="13" max="13" width="6" bestFit="1" customWidth="1"/>
    <col min="14" max="15" width="20.33203125" bestFit="1" customWidth="1"/>
    <col min="16" max="16" width="11.33203125" bestFit="1" customWidth="1"/>
    <col min="17" max="17" width="67.109375" bestFit="1" customWidth="1"/>
    <col min="18" max="18" width="35.6640625" bestFit="1" customWidth="1"/>
    <col min="19" max="19" width="9.5546875" bestFit="1" customWidth="1"/>
    <col min="20" max="20" width="20.88671875" bestFit="1" customWidth="1"/>
    <col min="21" max="21" width="31.21875" bestFit="1" customWidth="1"/>
    <col min="22" max="22" width="80.88671875" bestFit="1" customWidth="1"/>
  </cols>
  <sheetData>
    <row r="1" spans="1:9" x14ac:dyDescent="0.3">
      <c r="B1" s="55" t="s">
        <v>7</v>
      </c>
      <c r="C1" s="31" t="str">
        <f>'Reporte KPIs'!E1</f>
        <v>57040</v>
      </c>
      <c r="D1" s="63"/>
      <c r="E1" s="196"/>
      <c r="F1" s="196" t="s">
        <v>0</v>
      </c>
      <c r="G1" s="31" t="str">
        <f>'Reporte KPIs'!L1</f>
        <v>Centro</v>
      </c>
      <c r="H1" s="31"/>
    </row>
    <row r="2" spans="1:9" ht="25.2" customHeight="1" x14ac:dyDescent="0.3">
      <c r="B2" s="55" t="s">
        <v>2</v>
      </c>
      <c r="C2" s="31" t="str">
        <f>'Reporte KPIs'!E2</f>
        <v>Toyota Celaya</v>
      </c>
      <c r="D2" s="63"/>
      <c r="E2" s="196"/>
      <c r="F2" s="196" t="s">
        <v>1</v>
      </c>
      <c r="G2" s="31" t="str">
        <f>'Reporte KPIs'!L2</f>
        <v>Celaya</v>
      </c>
      <c r="H2" s="31"/>
    </row>
    <row r="3" spans="1:9" ht="8.1" customHeight="1" x14ac:dyDescent="0.3"/>
    <row r="4" spans="1:9" ht="15.6" x14ac:dyDescent="0.3">
      <c r="A4" s="443" t="str">
        <f>'Reporte KPIs'!B4</f>
        <v>Reporte de Servicio Marzo 2022 a Febrero 2023</v>
      </c>
      <c r="B4" s="443"/>
      <c r="C4" s="443"/>
      <c r="D4" s="443"/>
      <c r="E4" s="443"/>
      <c r="F4" s="443"/>
      <c r="G4" s="443"/>
      <c r="H4" s="443"/>
      <c r="I4" s="443"/>
    </row>
    <row r="5" spans="1:9" ht="15.6" x14ac:dyDescent="0.3">
      <c r="A5" s="483" t="s">
        <v>169</v>
      </c>
      <c r="B5" s="483"/>
      <c r="C5" s="483"/>
      <c r="D5" s="483"/>
      <c r="E5" s="483"/>
      <c r="F5" s="483"/>
      <c r="G5" s="483"/>
      <c r="H5" s="483"/>
      <c r="I5" s="483"/>
    </row>
    <row r="6" spans="1:9" ht="13.2" customHeight="1" x14ac:dyDescent="0.3"/>
    <row r="7" spans="1:9" ht="13.2" customHeight="1" x14ac:dyDescent="0.3">
      <c r="C7" s="58" t="s">
        <v>155</v>
      </c>
      <c r="D7" s="59">
        <f>COUNTIF(Table_GanadosPerdidosDet[Concepto], "=Conquistados")</f>
        <v>23</v>
      </c>
      <c r="E7" s="194"/>
      <c r="F7" s="194"/>
    </row>
    <row r="8" spans="1:9" ht="13.2" customHeight="1" x14ac:dyDescent="0.3">
      <c r="C8" s="60" t="s">
        <v>153</v>
      </c>
      <c r="D8" s="61">
        <f>COUNTIF(Table_GanadosPerdidosDet[Concepto], "=Perdidos")</f>
        <v>20</v>
      </c>
      <c r="E8" s="195"/>
      <c r="F8" s="195"/>
    </row>
    <row r="11" spans="1:9" ht="28.8" x14ac:dyDescent="0.3">
      <c r="B11" s="50" t="s">
        <v>119</v>
      </c>
      <c r="C11" s="50" t="s">
        <v>55</v>
      </c>
      <c r="D11" s="50" t="s">
        <v>88</v>
      </c>
      <c r="E11" s="50" t="s">
        <v>1827</v>
      </c>
      <c r="F11" s="50" t="s">
        <v>1933</v>
      </c>
    </row>
    <row r="12" spans="1:9" x14ac:dyDescent="0.3">
      <c r="B12" t="s">
        <v>2831</v>
      </c>
      <c r="C12" t="s">
        <v>155</v>
      </c>
      <c r="D12" t="s">
        <v>7594</v>
      </c>
    </row>
    <row r="13" spans="1:9" x14ac:dyDescent="0.3">
      <c r="B13" t="s">
        <v>2831</v>
      </c>
      <c r="C13" t="s">
        <v>155</v>
      </c>
      <c r="D13" t="s">
        <v>10121</v>
      </c>
    </row>
    <row r="14" spans="1:9" x14ac:dyDescent="0.3">
      <c r="B14" t="s">
        <v>2831</v>
      </c>
      <c r="C14" t="s">
        <v>155</v>
      </c>
      <c r="D14" t="s">
        <v>10109</v>
      </c>
    </row>
    <row r="15" spans="1:9" x14ac:dyDescent="0.3">
      <c r="B15" t="s">
        <v>2831</v>
      </c>
      <c r="C15" t="s">
        <v>155</v>
      </c>
      <c r="D15" t="s">
        <v>7814</v>
      </c>
    </row>
    <row r="16" spans="1:9" x14ac:dyDescent="0.3">
      <c r="B16" t="s">
        <v>2831</v>
      </c>
      <c r="C16" t="s">
        <v>155</v>
      </c>
      <c r="D16" t="s">
        <v>8791</v>
      </c>
    </row>
    <row r="17" spans="2:4" x14ac:dyDescent="0.3">
      <c r="B17" t="s">
        <v>2831</v>
      </c>
      <c r="C17" t="s">
        <v>155</v>
      </c>
      <c r="D17" t="s">
        <v>10056</v>
      </c>
    </row>
    <row r="18" spans="2:4" x14ac:dyDescent="0.3">
      <c r="B18" t="s">
        <v>2831</v>
      </c>
      <c r="C18" t="s">
        <v>155</v>
      </c>
      <c r="D18" t="s">
        <v>10061</v>
      </c>
    </row>
    <row r="19" spans="2:4" x14ac:dyDescent="0.3">
      <c r="B19" t="s">
        <v>2831</v>
      </c>
      <c r="C19" t="s">
        <v>155</v>
      </c>
      <c r="D19" t="s">
        <v>10143</v>
      </c>
    </row>
    <row r="20" spans="2:4" x14ac:dyDescent="0.3">
      <c r="B20" t="s">
        <v>2831</v>
      </c>
      <c r="C20" t="s">
        <v>155</v>
      </c>
      <c r="D20" t="s">
        <v>10095</v>
      </c>
    </row>
    <row r="21" spans="2:4" x14ac:dyDescent="0.3">
      <c r="B21" t="s">
        <v>2831</v>
      </c>
      <c r="C21" t="s">
        <v>155</v>
      </c>
      <c r="D21" t="s">
        <v>9938</v>
      </c>
    </row>
    <row r="22" spans="2:4" x14ac:dyDescent="0.3">
      <c r="B22" t="s">
        <v>2831</v>
      </c>
      <c r="C22" t="s">
        <v>155</v>
      </c>
      <c r="D22" t="s">
        <v>9963</v>
      </c>
    </row>
    <row r="23" spans="2:4" x14ac:dyDescent="0.3">
      <c r="B23" t="s">
        <v>2831</v>
      </c>
      <c r="C23" t="s">
        <v>155</v>
      </c>
      <c r="D23" t="s">
        <v>10513</v>
      </c>
    </row>
    <row r="24" spans="2:4" x14ac:dyDescent="0.3">
      <c r="B24" t="s">
        <v>2831</v>
      </c>
      <c r="C24" t="s">
        <v>155</v>
      </c>
      <c r="D24" t="s">
        <v>9923</v>
      </c>
    </row>
    <row r="25" spans="2:4" x14ac:dyDescent="0.3">
      <c r="B25" t="s">
        <v>2831</v>
      </c>
      <c r="C25" t="s">
        <v>155</v>
      </c>
      <c r="D25" t="s">
        <v>10555</v>
      </c>
    </row>
    <row r="26" spans="2:4" x14ac:dyDescent="0.3">
      <c r="B26" t="s">
        <v>2831</v>
      </c>
      <c r="C26" t="s">
        <v>155</v>
      </c>
      <c r="D26" t="s">
        <v>8409</v>
      </c>
    </row>
    <row r="27" spans="2:4" x14ac:dyDescent="0.3">
      <c r="B27" t="s">
        <v>2831</v>
      </c>
      <c r="C27" t="s">
        <v>155</v>
      </c>
      <c r="D27" t="s">
        <v>9454</v>
      </c>
    </row>
    <row r="28" spans="2:4" x14ac:dyDescent="0.3">
      <c r="B28" t="s">
        <v>2831</v>
      </c>
      <c r="C28" t="s">
        <v>155</v>
      </c>
      <c r="D28" t="s">
        <v>10037</v>
      </c>
    </row>
    <row r="29" spans="2:4" x14ac:dyDescent="0.3">
      <c r="B29" t="s">
        <v>2831</v>
      </c>
      <c r="C29" t="s">
        <v>155</v>
      </c>
      <c r="D29" t="s">
        <v>10115</v>
      </c>
    </row>
    <row r="30" spans="2:4" x14ac:dyDescent="0.3">
      <c r="B30" t="s">
        <v>2831</v>
      </c>
      <c r="C30" t="s">
        <v>155</v>
      </c>
      <c r="D30" t="s">
        <v>10075</v>
      </c>
    </row>
    <row r="31" spans="2:4" x14ac:dyDescent="0.3">
      <c r="B31" t="s">
        <v>2831</v>
      </c>
      <c r="C31" t="s">
        <v>155</v>
      </c>
      <c r="D31" t="s">
        <v>9955</v>
      </c>
    </row>
    <row r="32" spans="2:4" x14ac:dyDescent="0.3">
      <c r="B32" t="s">
        <v>2831</v>
      </c>
      <c r="C32" t="s">
        <v>155</v>
      </c>
      <c r="D32" t="s">
        <v>9980</v>
      </c>
    </row>
    <row r="33" spans="2:4" x14ac:dyDescent="0.3">
      <c r="B33" t="s">
        <v>2831</v>
      </c>
      <c r="C33" t="s">
        <v>155</v>
      </c>
      <c r="D33" t="s">
        <v>9458</v>
      </c>
    </row>
    <row r="34" spans="2:4" x14ac:dyDescent="0.3">
      <c r="B34" t="s">
        <v>2831</v>
      </c>
      <c r="C34" t="s">
        <v>155</v>
      </c>
      <c r="D34" t="s">
        <v>10062</v>
      </c>
    </row>
    <row r="35" spans="2:4" x14ac:dyDescent="0.3">
      <c r="B35" t="s">
        <v>2831</v>
      </c>
      <c r="C35" t="s">
        <v>153</v>
      </c>
      <c r="D35" t="s">
        <v>9098</v>
      </c>
    </row>
    <row r="36" spans="2:4" x14ac:dyDescent="0.3">
      <c r="B36" t="s">
        <v>2831</v>
      </c>
      <c r="C36" t="s">
        <v>153</v>
      </c>
      <c r="D36" t="s">
        <v>7669</v>
      </c>
    </row>
    <row r="37" spans="2:4" x14ac:dyDescent="0.3">
      <c r="B37" t="s">
        <v>2831</v>
      </c>
      <c r="C37" t="s">
        <v>153</v>
      </c>
      <c r="D37" t="s">
        <v>10395</v>
      </c>
    </row>
    <row r="38" spans="2:4" x14ac:dyDescent="0.3">
      <c r="B38" t="s">
        <v>2831</v>
      </c>
      <c r="C38" t="s">
        <v>153</v>
      </c>
      <c r="D38" t="s">
        <v>8806</v>
      </c>
    </row>
    <row r="39" spans="2:4" x14ac:dyDescent="0.3">
      <c r="B39" t="s">
        <v>2831</v>
      </c>
      <c r="C39" t="s">
        <v>153</v>
      </c>
      <c r="D39" t="s">
        <v>9962</v>
      </c>
    </row>
    <row r="40" spans="2:4" x14ac:dyDescent="0.3">
      <c r="B40" t="s">
        <v>2831</v>
      </c>
      <c r="C40" t="s">
        <v>153</v>
      </c>
      <c r="D40" t="s">
        <v>9431</v>
      </c>
    </row>
    <row r="41" spans="2:4" x14ac:dyDescent="0.3">
      <c r="B41" t="s">
        <v>2831</v>
      </c>
      <c r="C41" t="s">
        <v>153</v>
      </c>
      <c r="D41" t="s">
        <v>7752</v>
      </c>
    </row>
    <row r="42" spans="2:4" x14ac:dyDescent="0.3">
      <c r="B42" t="s">
        <v>2831</v>
      </c>
      <c r="C42" t="s">
        <v>153</v>
      </c>
      <c r="D42" t="s">
        <v>7755</v>
      </c>
    </row>
    <row r="43" spans="2:4" x14ac:dyDescent="0.3">
      <c r="B43" t="s">
        <v>2831</v>
      </c>
      <c r="C43" t="s">
        <v>153</v>
      </c>
      <c r="D43" t="s">
        <v>6745</v>
      </c>
    </row>
    <row r="44" spans="2:4" x14ac:dyDescent="0.3">
      <c r="B44" t="s">
        <v>2831</v>
      </c>
      <c r="C44" t="s">
        <v>153</v>
      </c>
      <c r="D44" t="s">
        <v>10557</v>
      </c>
    </row>
    <row r="45" spans="2:4" x14ac:dyDescent="0.3">
      <c r="B45" t="s">
        <v>2831</v>
      </c>
      <c r="C45" t="s">
        <v>153</v>
      </c>
      <c r="D45" t="s">
        <v>8293</v>
      </c>
    </row>
    <row r="46" spans="2:4" x14ac:dyDescent="0.3">
      <c r="B46" t="s">
        <v>2831</v>
      </c>
      <c r="C46" t="s">
        <v>153</v>
      </c>
      <c r="D46" t="s">
        <v>2998</v>
      </c>
    </row>
    <row r="47" spans="2:4" x14ac:dyDescent="0.3">
      <c r="B47" t="s">
        <v>2831</v>
      </c>
      <c r="C47" t="s">
        <v>153</v>
      </c>
      <c r="D47" t="s">
        <v>7358</v>
      </c>
    </row>
    <row r="48" spans="2:4" x14ac:dyDescent="0.3">
      <c r="B48" t="s">
        <v>2831</v>
      </c>
      <c r="C48" t="s">
        <v>153</v>
      </c>
      <c r="D48" t="s">
        <v>3475</v>
      </c>
    </row>
    <row r="49" spans="2:4" x14ac:dyDescent="0.3">
      <c r="B49" t="s">
        <v>2831</v>
      </c>
      <c r="C49" t="s">
        <v>153</v>
      </c>
      <c r="D49" t="s">
        <v>5753</v>
      </c>
    </row>
    <row r="50" spans="2:4" x14ac:dyDescent="0.3">
      <c r="B50" t="s">
        <v>2831</v>
      </c>
      <c r="C50" t="s">
        <v>153</v>
      </c>
      <c r="D50" t="s">
        <v>6374</v>
      </c>
    </row>
    <row r="51" spans="2:4" x14ac:dyDescent="0.3">
      <c r="B51" t="s">
        <v>2831</v>
      </c>
      <c r="C51" t="s">
        <v>153</v>
      </c>
      <c r="D51" t="s">
        <v>8295</v>
      </c>
    </row>
    <row r="52" spans="2:4" x14ac:dyDescent="0.3">
      <c r="B52" t="s">
        <v>2831</v>
      </c>
      <c r="C52" t="s">
        <v>153</v>
      </c>
      <c r="D52" t="s">
        <v>8876</v>
      </c>
    </row>
    <row r="53" spans="2:4" x14ac:dyDescent="0.3">
      <c r="B53" t="s">
        <v>2831</v>
      </c>
      <c r="C53" t="s">
        <v>153</v>
      </c>
      <c r="D53" t="s">
        <v>3597</v>
      </c>
    </row>
    <row r="54" spans="2:4" x14ac:dyDescent="0.3">
      <c r="B54" t="s">
        <v>2831</v>
      </c>
      <c r="C54" t="s">
        <v>153</v>
      </c>
      <c r="D54" t="s">
        <v>10242</v>
      </c>
    </row>
  </sheetData>
  <sheetProtection sort="0"/>
  <mergeCells count="2">
    <mergeCell ref="A4:I4"/>
    <mergeCell ref="A5:I5"/>
  </mergeCells>
  <phoneticPr fontId="56" type="noConversion"/>
  <pageMargins left="0.7" right="0.7" top="0.75" bottom="0.75" header="0.3" footer="0.3"/>
  <drawing r:id="rId1"/>
  <tableParts count="1">
    <tablePart r:id="rId2"/>
  </tablePart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CB3654-ACB8-4C75-9636-009E36622FB6}">
  <dimension ref="A1:P1794"/>
  <sheetViews>
    <sheetView showGridLines="0" workbookViewId="0">
      <selection activeCell="B8" sqref="B8:L5858"/>
    </sheetView>
  </sheetViews>
  <sheetFormatPr defaultRowHeight="14.4" x14ac:dyDescent="0.3"/>
  <cols>
    <col min="2" max="2" width="22.5546875" customWidth="1"/>
    <col min="3" max="3" width="21.6640625" customWidth="1"/>
    <col min="4" max="4" width="17.21875" customWidth="1"/>
    <col min="5" max="5" width="15.77734375" customWidth="1"/>
    <col min="6" max="6" width="13" style="64" customWidth="1"/>
    <col min="7" max="7" width="15.33203125" customWidth="1"/>
    <col min="8" max="8" width="13.77734375" style="198" customWidth="1"/>
    <col min="9" max="9" width="14.88671875" style="198" customWidth="1"/>
    <col min="10" max="10" width="34.33203125" style="198" customWidth="1"/>
    <col min="11" max="12" width="33.88671875" style="198" customWidth="1"/>
    <col min="13" max="14" width="15.33203125" customWidth="1"/>
    <col min="15" max="15" width="15.88671875" style="72" customWidth="1"/>
    <col min="16" max="16" width="25.5546875" customWidth="1"/>
  </cols>
  <sheetData>
    <row r="1" spans="1:16" x14ac:dyDescent="0.3">
      <c r="B1" s="55" t="s">
        <v>7</v>
      </c>
      <c r="C1" s="31" t="str">
        <f>'Reporte KPIs'!E1</f>
        <v>57040</v>
      </c>
      <c r="D1" s="63" t="s">
        <v>0</v>
      </c>
      <c r="E1" s="31" t="str">
        <f>'Reporte KPIs'!L1</f>
        <v>Centro</v>
      </c>
      <c r="F1" s="63"/>
    </row>
    <row r="2" spans="1:16" x14ac:dyDescent="0.3">
      <c r="B2" s="55" t="s">
        <v>2</v>
      </c>
      <c r="C2" s="31" t="str">
        <f>'Reporte KPIs'!E2</f>
        <v>Toyota Celaya</v>
      </c>
      <c r="D2" s="63" t="s">
        <v>1</v>
      </c>
      <c r="E2" s="31" t="str">
        <f>'Reporte KPIs'!L2</f>
        <v>Celaya</v>
      </c>
      <c r="F2" s="63"/>
    </row>
    <row r="4" spans="1:16" ht="15.6" x14ac:dyDescent="0.3">
      <c r="A4" s="241" t="str">
        <f>'Reporte KPIs'!B4</f>
        <v>Reporte de Servicio Marzo 2022 a Febrero 2023</v>
      </c>
      <c r="B4" s="241"/>
      <c r="C4" s="241"/>
      <c r="D4" s="241"/>
      <c r="E4" s="241"/>
      <c r="F4" s="241"/>
      <c r="G4" s="241"/>
      <c r="H4" s="241"/>
      <c r="I4" s="241"/>
      <c r="J4" s="241"/>
      <c r="K4" s="241"/>
      <c r="L4" s="241"/>
      <c r="M4" s="242"/>
      <c r="N4" s="242"/>
      <c r="O4" s="242"/>
      <c r="P4" s="3"/>
    </row>
    <row r="5" spans="1:16" ht="15.6" x14ac:dyDescent="0.3">
      <c r="A5" s="245" t="s">
        <v>1828</v>
      </c>
      <c r="B5" s="245"/>
      <c r="C5" s="245"/>
      <c r="D5" s="245"/>
      <c r="E5" s="245"/>
      <c r="F5" s="245"/>
      <c r="G5" s="245"/>
      <c r="H5" s="245"/>
      <c r="I5" s="245"/>
      <c r="J5" s="245"/>
      <c r="K5" s="245"/>
      <c r="L5" s="245"/>
      <c r="M5" s="243"/>
      <c r="N5" s="243"/>
      <c r="O5" s="243"/>
      <c r="P5" s="4"/>
    </row>
    <row r="6" spans="1:16" x14ac:dyDescent="0.3">
      <c r="B6" s="197" t="s">
        <v>1830</v>
      </c>
    </row>
    <row r="7" spans="1:16" x14ac:dyDescent="0.3">
      <c r="H7" s="199">
        <f>SUM(Table_Campanias[Cant. Pendiente *])</f>
        <v>1100</v>
      </c>
      <c r="I7" s="200">
        <f>SUM(Table_Campanias[Monto Pendiente *])</f>
        <v>2250106.889999995</v>
      </c>
      <c r="J7" s="200"/>
      <c r="K7" s="200"/>
      <c r="L7" s="200"/>
      <c r="M7" s="72"/>
      <c r="O7"/>
    </row>
    <row r="8" spans="1:16" ht="43.2" x14ac:dyDescent="0.3">
      <c r="B8" s="50" t="s">
        <v>88</v>
      </c>
      <c r="C8" s="50" t="s">
        <v>1807</v>
      </c>
      <c r="D8" s="50" t="s">
        <v>1377</v>
      </c>
      <c r="E8" s="50" t="s">
        <v>170</v>
      </c>
      <c r="F8" s="50" t="s">
        <v>1378</v>
      </c>
      <c r="G8" s="50" t="s">
        <v>89</v>
      </c>
      <c r="H8" s="201" t="s">
        <v>1832</v>
      </c>
      <c r="I8" s="202" t="s">
        <v>1829</v>
      </c>
      <c r="J8" s="202" t="s">
        <v>1370</v>
      </c>
      <c r="K8" s="202" t="s">
        <v>1953</v>
      </c>
      <c r="L8" s="202" t="s">
        <v>2080</v>
      </c>
      <c r="O8"/>
    </row>
    <row r="9" spans="1:16" x14ac:dyDescent="0.3">
      <c r="B9" t="s">
        <v>20640</v>
      </c>
      <c r="C9" s="64" t="s">
        <v>2424</v>
      </c>
      <c r="D9" s="64" t="s">
        <v>2831</v>
      </c>
      <c r="E9" s="64" t="s">
        <v>2831</v>
      </c>
      <c r="F9" s="64">
        <v>198</v>
      </c>
      <c r="G9" s="66">
        <v>44985</v>
      </c>
      <c r="H9" s="203">
        <v>1</v>
      </c>
      <c r="I9" s="203">
        <v>4300.55</v>
      </c>
      <c r="J9" s="203" t="s">
        <v>1535</v>
      </c>
      <c r="K9" s="203" t="s">
        <v>1535</v>
      </c>
      <c r="L9" s="203" t="s">
        <v>254</v>
      </c>
      <c r="O9"/>
    </row>
    <row r="10" spans="1:16" x14ac:dyDescent="0.3">
      <c r="B10" t="s">
        <v>9778</v>
      </c>
      <c r="C10" s="64" t="s">
        <v>1809</v>
      </c>
      <c r="D10" s="64" t="s">
        <v>2831</v>
      </c>
      <c r="E10" s="64" t="s">
        <v>2831</v>
      </c>
      <c r="F10" s="64">
        <v>191</v>
      </c>
      <c r="G10" s="66">
        <v>44973</v>
      </c>
      <c r="H10" s="203">
        <v>1</v>
      </c>
      <c r="I10" s="203">
        <v>4300.55</v>
      </c>
      <c r="J10" s="203" t="s">
        <v>2160</v>
      </c>
      <c r="K10" s="203" t="s">
        <v>5309</v>
      </c>
      <c r="L10" s="203" t="s">
        <v>254</v>
      </c>
      <c r="O10"/>
    </row>
    <row r="11" spans="1:16" x14ac:dyDescent="0.3">
      <c r="B11" t="s">
        <v>10120</v>
      </c>
      <c r="C11" s="64" t="s">
        <v>1809</v>
      </c>
      <c r="D11" s="64" t="s">
        <v>2831</v>
      </c>
      <c r="E11" s="64" t="s">
        <v>2831</v>
      </c>
      <c r="F11" s="64">
        <v>109</v>
      </c>
      <c r="G11" s="66">
        <v>44965</v>
      </c>
      <c r="H11" s="203">
        <v>1</v>
      </c>
      <c r="I11" s="203">
        <v>1363.76</v>
      </c>
      <c r="J11" s="203" t="s">
        <v>1535</v>
      </c>
      <c r="K11" s="203" t="s">
        <v>1535</v>
      </c>
      <c r="L11" s="203" t="s">
        <v>254</v>
      </c>
      <c r="O11"/>
    </row>
    <row r="12" spans="1:16" x14ac:dyDescent="0.3">
      <c r="B12" t="s">
        <v>8606</v>
      </c>
      <c r="C12" s="64" t="s">
        <v>1809</v>
      </c>
      <c r="D12" s="64" t="s">
        <v>2831</v>
      </c>
      <c r="E12" s="64" t="s">
        <v>2831</v>
      </c>
      <c r="F12" s="64">
        <v>68</v>
      </c>
      <c r="G12" s="66">
        <v>44960</v>
      </c>
      <c r="H12" s="203">
        <v>1</v>
      </c>
      <c r="I12" s="203">
        <v>333.85</v>
      </c>
      <c r="J12" s="203" t="s">
        <v>2186</v>
      </c>
      <c r="K12" s="203" t="s">
        <v>8607</v>
      </c>
      <c r="L12" s="203" t="s">
        <v>254</v>
      </c>
      <c r="O12"/>
    </row>
    <row r="13" spans="1:16" x14ac:dyDescent="0.3">
      <c r="B13" t="s">
        <v>5804</v>
      </c>
      <c r="C13" s="64" t="s">
        <v>1809</v>
      </c>
      <c r="D13" s="64" t="s">
        <v>2831</v>
      </c>
      <c r="E13" s="64" t="s">
        <v>2831</v>
      </c>
      <c r="F13" s="64">
        <v>151</v>
      </c>
      <c r="G13" s="66">
        <v>44956</v>
      </c>
      <c r="H13" s="203">
        <v>1</v>
      </c>
      <c r="I13" s="203">
        <v>6367.51</v>
      </c>
      <c r="J13" s="203" t="s">
        <v>2160</v>
      </c>
      <c r="K13" s="203" t="s">
        <v>5805</v>
      </c>
      <c r="L13" s="203" t="s">
        <v>254</v>
      </c>
      <c r="O13"/>
    </row>
    <row r="14" spans="1:16" x14ac:dyDescent="0.3">
      <c r="B14" t="s">
        <v>7192</v>
      </c>
      <c r="C14" s="64" t="s">
        <v>1809</v>
      </c>
      <c r="D14" s="64" t="s">
        <v>2831</v>
      </c>
      <c r="E14" s="64" t="s">
        <v>2831</v>
      </c>
      <c r="F14" s="64">
        <v>202</v>
      </c>
      <c r="G14" s="66">
        <v>44953</v>
      </c>
      <c r="H14" s="203">
        <v>1</v>
      </c>
      <c r="I14" s="203">
        <v>222.57</v>
      </c>
      <c r="J14" s="203" t="s">
        <v>2186</v>
      </c>
      <c r="K14" s="203" t="s">
        <v>7193</v>
      </c>
      <c r="L14" s="203" t="s">
        <v>254</v>
      </c>
      <c r="O14"/>
    </row>
    <row r="15" spans="1:16" x14ac:dyDescent="0.3">
      <c r="B15" t="s">
        <v>7602</v>
      </c>
      <c r="C15" s="64" t="s">
        <v>1809</v>
      </c>
      <c r="D15" s="64" t="s">
        <v>2831</v>
      </c>
      <c r="E15" s="64" t="s">
        <v>2831</v>
      </c>
      <c r="F15" s="64">
        <v>10</v>
      </c>
      <c r="G15" s="66">
        <v>44952</v>
      </c>
      <c r="H15" s="203">
        <v>1</v>
      </c>
      <c r="I15" s="203">
        <v>556.41999999999996</v>
      </c>
      <c r="J15" s="203" t="s">
        <v>2186</v>
      </c>
      <c r="K15" s="203" t="s">
        <v>7603</v>
      </c>
      <c r="L15" s="203" t="s">
        <v>2147</v>
      </c>
      <c r="O15"/>
    </row>
    <row r="16" spans="1:16" x14ac:dyDescent="0.3">
      <c r="B16" t="s">
        <v>10026</v>
      </c>
      <c r="C16" s="64" t="s">
        <v>1809</v>
      </c>
      <c r="D16" s="64" t="s">
        <v>2831</v>
      </c>
      <c r="E16" s="64" t="s">
        <v>2831</v>
      </c>
      <c r="F16" s="64">
        <v>150</v>
      </c>
      <c r="G16" s="66">
        <v>44951</v>
      </c>
      <c r="H16" s="203">
        <v>3</v>
      </c>
      <c r="I16" s="203">
        <v>5725.12</v>
      </c>
      <c r="J16" s="203" t="s">
        <v>1535</v>
      </c>
      <c r="K16" s="203" t="s">
        <v>1535</v>
      </c>
      <c r="L16" s="203" t="s">
        <v>254</v>
      </c>
      <c r="O16"/>
    </row>
    <row r="17" spans="2:15" x14ac:dyDescent="0.3">
      <c r="B17" t="s">
        <v>9987</v>
      </c>
      <c r="C17" s="64" t="s">
        <v>1809</v>
      </c>
      <c r="D17" s="64" t="s">
        <v>2831</v>
      </c>
      <c r="E17" s="64" t="s">
        <v>2831</v>
      </c>
      <c r="F17" s="64">
        <v>66</v>
      </c>
      <c r="G17" s="66">
        <v>44949</v>
      </c>
      <c r="H17" s="203">
        <v>1</v>
      </c>
      <c r="I17" s="203">
        <v>556.41999999999996</v>
      </c>
      <c r="J17" s="203" t="s">
        <v>1535</v>
      </c>
      <c r="K17" s="203" t="s">
        <v>1535</v>
      </c>
      <c r="L17" s="203" t="s">
        <v>254</v>
      </c>
      <c r="O17"/>
    </row>
    <row r="18" spans="2:15" x14ac:dyDescent="0.3">
      <c r="B18" t="s">
        <v>10108</v>
      </c>
      <c r="C18" s="64" t="s">
        <v>1809</v>
      </c>
      <c r="D18" s="64" t="s">
        <v>2831</v>
      </c>
      <c r="E18" s="64" t="s">
        <v>2831</v>
      </c>
      <c r="F18" s="64">
        <v>42</v>
      </c>
      <c r="G18" s="66">
        <v>44946</v>
      </c>
      <c r="H18" s="203">
        <v>1</v>
      </c>
      <c r="I18" s="203">
        <v>3332.72</v>
      </c>
      <c r="J18" s="203" t="s">
        <v>1535</v>
      </c>
      <c r="K18" s="203" t="s">
        <v>1535</v>
      </c>
      <c r="L18" s="203" t="s">
        <v>254</v>
      </c>
      <c r="O18"/>
    </row>
    <row r="19" spans="2:15" x14ac:dyDescent="0.3">
      <c r="B19" t="s">
        <v>10013</v>
      </c>
      <c r="C19" s="64" t="s">
        <v>1809</v>
      </c>
      <c r="D19" s="64" t="s">
        <v>2831</v>
      </c>
      <c r="E19" s="64" t="s">
        <v>2831</v>
      </c>
      <c r="F19" s="64">
        <v>63</v>
      </c>
      <c r="G19" s="66">
        <v>44936</v>
      </c>
      <c r="H19" s="203">
        <v>1</v>
      </c>
      <c r="I19" s="203">
        <v>3332.72</v>
      </c>
      <c r="J19" s="203" t="s">
        <v>1535</v>
      </c>
      <c r="K19" s="203" t="s">
        <v>1535</v>
      </c>
      <c r="L19" s="203" t="s">
        <v>254</v>
      </c>
      <c r="O19"/>
    </row>
    <row r="20" spans="2:15" x14ac:dyDescent="0.3">
      <c r="B20" t="s">
        <v>7614</v>
      </c>
      <c r="C20" s="64" t="s">
        <v>1809</v>
      </c>
      <c r="D20" s="64" t="s">
        <v>2831</v>
      </c>
      <c r="E20" s="64" t="s">
        <v>2831</v>
      </c>
      <c r="F20" s="64">
        <v>57</v>
      </c>
      <c r="G20" s="66">
        <v>44936</v>
      </c>
      <c r="H20" s="203">
        <v>1</v>
      </c>
      <c r="I20" s="203">
        <v>222.57</v>
      </c>
      <c r="J20" s="203" t="s">
        <v>2186</v>
      </c>
      <c r="K20" s="203" t="s">
        <v>7615</v>
      </c>
      <c r="L20" s="203" t="s">
        <v>254</v>
      </c>
      <c r="O20"/>
    </row>
    <row r="21" spans="2:15" x14ac:dyDescent="0.3">
      <c r="B21" t="s">
        <v>9925</v>
      </c>
      <c r="C21" s="64" t="s">
        <v>1809</v>
      </c>
      <c r="D21" s="64" t="s">
        <v>2831</v>
      </c>
      <c r="E21" s="64" t="s">
        <v>2831</v>
      </c>
      <c r="F21" s="64">
        <v>86</v>
      </c>
      <c r="G21" s="66">
        <v>44935</v>
      </c>
      <c r="H21" s="203">
        <v>1</v>
      </c>
      <c r="I21" s="203">
        <v>111.28</v>
      </c>
      <c r="J21" s="203" t="s">
        <v>1535</v>
      </c>
      <c r="K21" s="203" t="s">
        <v>1535</v>
      </c>
      <c r="L21" s="203" t="s">
        <v>254</v>
      </c>
      <c r="O21"/>
    </row>
    <row r="22" spans="2:15" x14ac:dyDescent="0.3">
      <c r="B22" t="s">
        <v>7061</v>
      </c>
      <c r="C22" s="64" t="s">
        <v>1809</v>
      </c>
      <c r="D22" s="64" t="s">
        <v>2831</v>
      </c>
      <c r="E22" s="64" t="s">
        <v>2831</v>
      </c>
      <c r="F22" s="64">
        <v>14</v>
      </c>
      <c r="G22" s="66">
        <v>44933</v>
      </c>
      <c r="H22" s="203">
        <v>1</v>
      </c>
      <c r="I22" s="203">
        <v>55.64</v>
      </c>
      <c r="J22" s="203" t="s">
        <v>2186</v>
      </c>
      <c r="K22" s="203" t="s">
        <v>7062</v>
      </c>
      <c r="L22" s="203" t="s">
        <v>254</v>
      </c>
      <c r="O22"/>
    </row>
    <row r="23" spans="2:15" x14ac:dyDescent="0.3">
      <c r="B23" t="s">
        <v>10124</v>
      </c>
      <c r="C23" s="64" t="s">
        <v>1809</v>
      </c>
      <c r="D23" s="64" t="s">
        <v>2831</v>
      </c>
      <c r="E23" s="64" t="s">
        <v>2831</v>
      </c>
      <c r="F23" s="64">
        <v>179</v>
      </c>
      <c r="G23" s="66">
        <v>44929</v>
      </c>
      <c r="H23" s="203">
        <v>1</v>
      </c>
      <c r="I23" s="203">
        <v>4300.55</v>
      </c>
      <c r="J23" s="203" t="s">
        <v>1535</v>
      </c>
      <c r="K23" s="203" t="s">
        <v>1535</v>
      </c>
      <c r="L23" s="203" t="s">
        <v>254</v>
      </c>
      <c r="O23"/>
    </row>
    <row r="24" spans="2:15" x14ac:dyDescent="0.3">
      <c r="B24" t="s">
        <v>7761</v>
      </c>
      <c r="C24" s="64" t="s">
        <v>1809</v>
      </c>
      <c r="D24" s="64" t="s">
        <v>2831</v>
      </c>
      <c r="E24" s="64" t="s">
        <v>2831</v>
      </c>
      <c r="F24" s="64">
        <v>9</v>
      </c>
      <c r="G24" s="66">
        <v>44925</v>
      </c>
      <c r="H24" s="203">
        <v>1</v>
      </c>
      <c r="I24" s="203">
        <v>556.41999999999996</v>
      </c>
      <c r="J24" s="203" t="s">
        <v>2186</v>
      </c>
      <c r="K24" s="203" t="s">
        <v>7762</v>
      </c>
      <c r="L24" s="203" t="s">
        <v>254</v>
      </c>
      <c r="O24"/>
    </row>
    <row r="25" spans="2:15" x14ac:dyDescent="0.3">
      <c r="B25" t="s">
        <v>8486</v>
      </c>
      <c r="C25" s="64" t="s">
        <v>1809</v>
      </c>
      <c r="D25" s="64" t="s">
        <v>2831</v>
      </c>
      <c r="E25" s="64" t="s">
        <v>2831</v>
      </c>
      <c r="F25" s="64">
        <v>30</v>
      </c>
      <c r="G25" s="66">
        <v>44924</v>
      </c>
      <c r="H25" s="203">
        <v>1</v>
      </c>
      <c r="I25" s="203">
        <v>389.49</v>
      </c>
      <c r="J25" s="203" t="s">
        <v>2186</v>
      </c>
      <c r="K25" s="203" t="s">
        <v>8487</v>
      </c>
      <c r="L25" s="203" t="s">
        <v>254</v>
      </c>
      <c r="O25"/>
    </row>
    <row r="26" spans="2:15" x14ac:dyDescent="0.3">
      <c r="B26" t="s">
        <v>8478</v>
      </c>
      <c r="C26" s="64" t="s">
        <v>1809</v>
      </c>
      <c r="D26" s="64" t="s">
        <v>2831</v>
      </c>
      <c r="E26" s="64" t="s">
        <v>2831</v>
      </c>
      <c r="F26" s="64">
        <v>31</v>
      </c>
      <c r="G26" s="66">
        <v>44924</v>
      </c>
      <c r="H26" s="203">
        <v>1</v>
      </c>
      <c r="I26" s="203">
        <v>389.49</v>
      </c>
      <c r="J26" s="203" t="s">
        <v>2186</v>
      </c>
      <c r="K26" s="203" t="s">
        <v>8479</v>
      </c>
      <c r="L26" s="203" t="s">
        <v>254</v>
      </c>
      <c r="O26"/>
    </row>
    <row r="27" spans="2:15" x14ac:dyDescent="0.3">
      <c r="B27" t="s">
        <v>8783</v>
      </c>
      <c r="C27" s="64" t="s">
        <v>1809</v>
      </c>
      <c r="D27" s="64" t="s">
        <v>2831</v>
      </c>
      <c r="E27" s="64" t="s">
        <v>2831</v>
      </c>
      <c r="F27" s="64">
        <v>23</v>
      </c>
      <c r="G27" s="66">
        <v>44924</v>
      </c>
      <c r="H27" s="203">
        <v>1</v>
      </c>
      <c r="I27" s="203">
        <v>389.49</v>
      </c>
      <c r="J27" s="203" t="s">
        <v>2186</v>
      </c>
      <c r="K27" s="203" t="s">
        <v>8784</v>
      </c>
      <c r="L27" s="203" t="s">
        <v>254</v>
      </c>
      <c r="O27"/>
    </row>
    <row r="28" spans="2:15" x14ac:dyDescent="0.3">
      <c r="B28" t="s">
        <v>5705</v>
      </c>
      <c r="C28" s="64" t="s">
        <v>1809</v>
      </c>
      <c r="D28" s="64" t="s">
        <v>2831</v>
      </c>
      <c r="E28" s="64" t="s">
        <v>2831</v>
      </c>
      <c r="F28" s="64">
        <v>87</v>
      </c>
      <c r="G28" s="66">
        <v>44917</v>
      </c>
      <c r="H28" s="203">
        <v>1</v>
      </c>
      <c r="I28" s="203">
        <v>556.41999999999996</v>
      </c>
      <c r="J28" s="203" t="s">
        <v>2160</v>
      </c>
      <c r="K28" s="203" t="s">
        <v>5706</v>
      </c>
      <c r="L28" s="203" t="s">
        <v>254</v>
      </c>
      <c r="O28"/>
    </row>
    <row r="29" spans="2:15" x14ac:dyDescent="0.3">
      <c r="B29" t="s">
        <v>9863</v>
      </c>
      <c r="C29" s="64" t="s">
        <v>1809</v>
      </c>
      <c r="D29" s="64" t="s">
        <v>2831</v>
      </c>
      <c r="E29" s="64" t="s">
        <v>2831</v>
      </c>
      <c r="F29" s="64">
        <v>18</v>
      </c>
      <c r="G29" s="66">
        <v>44917</v>
      </c>
      <c r="H29" s="203">
        <v>1</v>
      </c>
      <c r="I29" s="203">
        <v>389.49</v>
      </c>
      <c r="J29" s="203" t="s">
        <v>2186</v>
      </c>
      <c r="K29" s="203" t="s">
        <v>9864</v>
      </c>
      <c r="L29" s="203" t="s">
        <v>254</v>
      </c>
      <c r="O29"/>
    </row>
    <row r="30" spans="2:15" x14ac:dyDescent="0.3">
      <c r="B30" t="s">
        <v>21390</v>
      </c>
      <c r="C30" s="64" t="s">
        <v>2424</v>
      </c>
      <c r="D30" s="64" t="s">
        <v>2831</v>
      </c>
      <c r="E30" s="64" t="s">
        <v>2831</v>
      </c>
      <c r="F30" s="64">
        <v>87</v>
      </c>
      <c r="G30" s="66">
        <v>44916</v>
      </c>
      <c r="H30" s="203">
        <v>2</v>
      </c>
      <c r="I30" s="203">
        <v>278.20999999999998</v>
      </c>
      <c r="J30" s="203" t="s">
        <v>1535</v>
      </c>
      <c r="K30" s="203" t="s">
        <v>1535</v>
      </c>
      <c r="L30" s="203" t="s">
        <v>254</v>
      </c>
      <c r="O30"/>
    </row>
    <row r="31" spans="2:15" x14ac:dyDescent="0.3">
      <c r="B31" t="s">
        <v>8444</v>
      </c>
      <c r="C31" s="64" t="s">
        <v>1809</v>
      </c>
      <c r="D31" s="64" t="s">
        <v>2831</v>
      </c>
      <c r="E31" s="64" t="s">
        <v>2831</v>
      </c>
      <c r="F31" s="64">
        <v>75</v>
      </c>
      <c r="G31" s="66">
        <v>44905</v>
      </c>
      <c r="H31" s="203">
        <v>1</v>
      </c>
      <c r="I31" s="203">
        <v>361</v>
      </c>
      <c r="J31" s="203" t="s">
        <v>2186</v>
      </c>
      <c r="K31" s="203" t="s">
        <v>8445</v>
      </c>
      <c r="L31" s="203" t="s">
        <v>254</v>
      </c>
      <c r="O31"/>
    </row>
    <row r="32" spans="2:15" x14ac:dyDescent="0.3">
      <c r="B32" t="s">
        <v>7182</v>
      </c>
      <c r="C32" s="64" t="s">
        <v>1809</v>
      </c>
      <c r="D32" s="64" t="s">
        <v>2831</v>
      </c>
      <c r="E32" s="64" t="s">
        <v>2831</v>
      </c>
      <c r="F32" s="64">
        <v>93</v>
      </c>
      <c r="G32" s="66">
        <v>44903</v>
      </c>
      <c r="H32" s="203">
        <v>1</v>
      </c>
      <c r="I32" s="203">
        <v>3525.62</v>
      </c>
      <c r="J32" s="203" t="s">
        <v>2186</v>
      </c>
      <c r="K32" s="203" t="s">
        <v>7183</v>
      </c>
      <c r="L32" s="203" t="s">
        <v>254</v>
      </c>
      <c r="O32"/>
    </row>
    <row r="33" spans="2:15" x14ac:dyDescent="0.3">
      <c r="B33" t="s">
        <v>6738</v>
      </c>
      <c r="C33" s="64" t="s">
        <v>1809</v>
      </c>
      <c r="D33" s="64" t="s">
        <v>2831</v>
      </c>
      <c r="E33" s="64" t="s">
        <v>2831</v>
      </c>
      <c r="F33" s="64">
        <v>153</v>
      </c>
      <c r="G33" s="66">
        <v>44902</v>
      </c>
      <c r="H33" s="203">
        <v>1</v>
      </c>
      <c r="I33" s="203">
        <v>2752.72</v>
      </c>
      <c r="J33" s="203" t="s">
        <v>2186</v>
      </c>
      <c r="K33" s="203" t="s">
        <v>6739</v>
      </c>
      <c r="L33" s="203" t="s">
        <v>254</v>
      </c>
      <c r="O33"/>
    </row>
    <row r="34" spans="2:15" x14ac:dyDescent="0.3">
      <c r="B34" t="s">
        <v>8926</v>
      </c>
      <c r="C34" s="64" t="s">
        <v>1809</v>
      </c>
      <c r="D34" s="64" t="s">
        <v>2831</v>
      </c>
      <c r="E34" s="64" t="s">
        <v>2831</v>
      </c>
      <c r="F34" s="64">
        <v>9</v>
      </c>
      <c r="G34" s="66">
        <v>44902</v>
      </c>
      <c r="H34" s="203">
        <v>1</v>
      </c>
      <c r="I34" s="203">
        <v>556.41999999999996</v>
      </c>
      <c r="J34" s="203" t="s">
        <v>2186</v>
      </c>
      <c r="K34" s="203" t="s">
        <v>8927</v>
      </c>
      <c r="L34" s="203" t="s">
        <v>2147</v>
      </c>
      <c r="O34"/>
    </row>
    <row r="35" spans="2:15" x14ac:dyDescent="0.3">
      <c r="B35" t="s">
        <v>8179</v>
      </c>
      <c r="C35" s="64" t="s">
        <v>1809</v>
      </c>
      <c r="D35" s="64" t="s">
        <v>2831</v>
      </c>
      <c r="E35" s="64" t="s">
        <v>2831</v>
      </c>
      <c r="F35" s="64">
        <v>14</v>
      </c>
      <c r="G35" s="66">
        <v>44895</v>
      </c>
      <c r="H35" s="203">
        <v>1</v>
      </c>
      <c r="I35" s="203">
        <v>55.64</v>
      </c>
      <c r="J35" s="203" t="s">
        <v>2186</v>
      </c>
      <c r="K35" s="203" t="s">
        <v>8180</v>
      </c>
      <c r="L35" s="203" t="s">
        <v>254</v>
      </c>
      <c r="O35"/>
    </row>
    <row r="36" spans="2:15" x14ac:dyDescent="0.3">
      <c r="B36" t="s">
        <v>21384</v>
      </c>
      <c r="C36" s="64" t="s">
        <v>2424</v>
      </c>
      <c r="D36" s="64" t="s">
        <v>2831</v>
      </c>
      <c r="E36" s="64" t="s">
        <v>2831</v>
      </c>
      <c r="F36" s="64">
        <v>194</v>
      </c>
      <c r="G36" s="66">
        <v>44895</v>
      </c>
      <c r="H36" s="203">
        <v>2</v>
      </c>
      <c r="I36" s="203">
        <v>8582.7099999999991</v>
      </c>
      <c r="J36" s="203" t="s">
        <v>1535</v>
      </c>
      <c r="K36" s="203" t="s">
        <v>1535</v>
      </c>
      <c r="L36" s="203" t="s">
        <v>254</v>
      </c>
      <c r="O36"/>
    </row>
    <row r="37" spans="2:15" x14ac:dyDescent="0.3">
      <c r="B37" t="s">
        <v>9936</v>
      </c>
      <c r="C37" s="64" t="s">
        <v>1809</v>
      </c>
      <c r="D37" s="64" t="s">
        <v>2831</v>
      </c>
      <c r="E37" s="64" t="s">
        <v>2831</v>
      </c>
      <c r="F37" s="64">
        <v>180</v>
      </c>
      <c r="G37" s="66">
        <v>44890</v>
      </c>
      <c r="H37" s="203">
        <v>1</v>
      </c>
      <c r="I37" s="203">
        <v>3568.29</v>
      </c>
      <c r="J37" s="203" t="s">
        <v>1535</v>
      </c>
      <c r="K37" s="203" t="s">
        <v>1535</v>
      </c>
      <c r="L37" s="203" t="s">
        <v>254</v>
      </c>
      <c r="O37"/>
    </row>
    <row r="38" spans="2:15" x14ac:dyDescent="0.3">
      <c r="B38" t="s">
        <v>7422</v>
      </c>
      <c r="C38" s="64" t="s">
        <v>1809</v>
      </c>
      <c r="D38" s="64" t="s">
        <v>2831</v>
      </c>
      <c r="E38" s="64" t="s">
        <v>2831</v>
      </c>
      <c r="F38" s="64">
        <v>75</v>
      </c>
      <c r="G38" s="66">
        <v>44879</v>
      </c>
      <c r="H38" s="203">
        <v>1</v>
      </c>
      <c r="I38" s="203">
        <v>361</v>
      </c>
      <c r="J38" s="203" t="s">
        <v>2186</v>
      </c>
      <c r="K38" s="203" t="s">
        <v>7423</v>
      </c>
      <c r="L38" s="203" t="s">
        <v>254</v>
      </c>
      <c r="O38"/>
    </row>
    <row r="39" spans="2:15" x14ac:dyDescent="0.3">
      <c r="B39" t="s">
        <v>10180</v>
      </c>
      <c r="C39" s="64" t="s">
        <v>1809</v>
      </c>
      <c r="D39" s="64" t="s">
        <v>2831</v>
      </c>
      <c r="E39" s="64" t="s">
        <v>2831</v>
      </c>
      <c r="F39" s="64">
        <v>57</v>
      </c>
      <c r="G39" s="66">
        <v>44874</v>
      </c>
      <c r="H39" s="203">
        <v>1</v>
      </c>
      <c r="I39" s="203">
        <v>333.85</v>
      </c>
      <c r="J39" s="203" t="s">
        <v>2186</v>
      </c>
      <c r="K39" s="203" t="s">
        <v>10181</v>
      </c>
      <c r="L39" s="203" t="s">
        <v>254</v>
      </c>
      <c r="O39"/>
    </row>
    <row r="40" spans="2:15" x14ac:dyDescent="0.3">
      <c r="B40" t="s">
        <v>4206</v>
      </c>
      <c r="C40" s="64" t="s">
        <v>1809</v>
      </c>
      <c r="D40" s="64" t="s">
        <v>2831</v>
      </c>
      <c r="E40" s="64" t="s">
        <v>2831</v>
      </c>
      <c r="F40" s="64">
        <v>48</v>
      </c>
      <c r="G40" s="66">
        <v>44865</v>
      </c>
      <c r="H40" s="203">
        <v>1</v>
      </c>
      <c r="I40" s="203">
        <v>4602.93</v>
      </c>
      <c r="J40" s="203" t="s">
        <v>1535</v>
      </c>
      <c r="K40" s="203" t="s">
        <v>1535</v>
      </c>
      <c r="L40" s="203" t="s">
        <v>254</v>
      </c>
      <c r="O40"/>
    </row>
    <row r="41" spans="2:15" x14ac:dyDescent="0.3">
      <c r="B41" t="s">
        <v>3445</v>
      </c>
      <c r="C41" s="64" t="s">
        <v>1809</v>
      </c>
      <c r="D41" s="64" t="s">
        <v>2831</v>
      </c>
      <c r="E41" s="64" t="s">
        <v>2831</v>
      </c>
      <c r="F41" s="64">
        <v>131</v>
      </c>
      <c r="G41" s="66">
        <v>44862</v>
      </c>
      <c r="H41" s="203">
        <v>2</v>
      </c>
      <c r="I41" s="203">
        <v>4116.49</v>
      </c>
      <c r="J41" s="203" t="s">
        <v>1535</v>
      </c>
      <c r="K41" s="203" t="s">
        <v>1535</v>
      </c>
      <c r="L41" s="203" t="s">
        <v>254</v>
      </c>
      <c r="O41"/>
    </row>
    <row r="42" spans="2:15" x14ac:dyDescent="0.3">
      <c r="B42" t="s">
        <v>3899</v>
      </c>
      <c r="C42" s="64" t="s">
        <v>1809</v>
      </c>
      <c r="D42" s="64" t="s">
        <v>2831</v>
      </c>
      <c r="E42" s="64" t="s">
        <v>2831</v>
      </c>
      <c r="F42" s="64">
        <v>42</v>
      </c>
      <c r="G42" s="66">
        <v>44854</v>
      </c>
      <c r="H42" s="203">
        <v>1</v>
      </c>
      <c r="I42" s="203">
        <v>389.49</v>
      </c>
      <c r="J42" s="203" t="s">
        <v>2186</v>
      </c>
      <c r="K42" s="203" t="s">
        <v>3900</v>
      </c>
      <c r="L42" s="203" t="s">
        <v>254</v>
      </c>
      <c r="O42"/>
    </row>
    <row r="43" spans="2:15" x14ac:dyDescent="0.3">
      <c r="B43" t="s">
        <v>3526</v>
      </c>
      <c r="C43" s="64" t="s">
        <v>1809</v>
      </c>
      <c r="D43" s="64" t="s">
        <v>2831</v>
      </c>
      <c r="E43" s="64" t="s">
        <v>2831</v>
      </c>
      <c r="F43" s="64">
        <v>56</v>
      </c>
      <c r="G43" s="66">
        <v>44849</v>
      </c>
      <c r="H43" s="203">
        <v>1</v>
      </c>
      <c r="I43" s="203">
        <v>333.85</v>
      </c>
      <c r="J43" s="203" t="s">
        <v>1535</v>
      </c>
      <c r="K43" s="203" t="s">
        <v>1535</v>
      </c>
      <c r="L43" s="203" t="s">
        <v>254</v>
      </c>
      <c r="O43"/>
    </row>
    <row r="44" spans="2:15" x14ac:dyDescent="0.3">
      <c r="B44" t="s">
        <v>3960</v>
      </c>
      <c r="C44" s="64" t="s">
        <v>1809</v>
      </c>
      <c r="D44" s="64" t="s">
        <v>2831</v>
      </c>
      <c r="E44" s="64" t="s">
        <v>2831</v>
      </c>
      <c r="F44" s="64">
        <v>47</v>
      </c>
      <c r="G44" s="66">
        <v>44846</v>
      </c>
      <c r="H44" s="203">
        <v>1</v>
      </c>
      <c r="I44" s="203">
        <v>4602.93</v>
      </c>
      <c r="J44" s="203" t="s">
        <v>1535</v>
      </c>
      <c r="K44" s="203" t="s">
        <v>1535</v>
      </c>
      <c r="L44" s="203" t="s">
        <v>254</v>
      </c>
      <c r="O44"/>
    </row>
    <row r="45" spans="2:15" x14ac:dyDescent="0.3">
      <c r="B45" t="s">
        <v>4096</v>
      </c>
      <c r="C45" s="64" t="s">
        <v>1809</v>
      </c>
      <c r="D45" s="64" t="s">
        <v>2831</v>
      </c>
      <c r="E45" s="64" t="s">
        <v>2831</v>
      </c>
      <c r="F45" s="64">
        <v>221</v>
      </c>
      <c r="G45" s="66">
        <v>44842</v>
      </c>
      <c r="H45" s="203">
        <v>1</v>
      </c>
      <c r="I45" s="203">
        <v>989.11</v>
      </c>
      <c r="J45" s="203" t="s">
        <v>1535</v>
      </c>
      <c r="K45" s="203" t="s">
        <v>1535</v>
      </c>
      <c r="L45" s="203" t="s">
        <v>254</v>
      </c>
      <c r="O45"/>
    </row>
    <row r="46" spans="2:15" x14ac:dyDescent="0.3">
      <c r="B46" t="s">
        <v>21380</v>
      </c>
      <c r="C46" s="64" t="s">
        <v>2424</v>
      </c>
      <c r="D46" s="64" t="s">
        <v>2831</v>
      </c>
      <c r="E46" s="64" t="s">
        <v>2831</v>
      </c>
      <c r="F46" s="64">
        <v>95</v>
      </c>
      <c r="G46" s="66">
        <v>44835</v>
      </c>
      <c r="H46" s="203">
        <v>1</v>
      </c>
      <c r="I46" s="203">
        <v>3525.62</v>
      </c>
      <c r="J46" s="203" t="s">
        <v>1535</v>
      </c>
      <c r="K46" s="203" t="s">
        <v>1535</v>
      </c>
      <c r="L46" s="203" t="s">
        <v>254</v>
      </c>
      <c r="O46"/>
    </row>
    <row r="47" spans="2:15" x14ac:dyDescent="0.3">
      <c r="B47" t="s">
        <v>21248</v>
      </c>
      <c r="C47" s="64" t="s">
        <v>2424</v>
      </c>
      <c r="D47" s="64" t="s">
        <v>2831</v>
      </c>
      <c r="E47" s="64" t="s">
        <v>2831</v>
      </c>
      <c r="F47" s="64">
        <v>191</v>
      </c>
      <c r="G47" s="66">
        <v>44818</v>
      </c>
      <c r="H47" s="203">
        <v>1</v>
      </c>
      <c r="I47" s="203">
        <v>222.57</v>
      </c>
      <c r="J47" s="203" t="s">
        <v>1535</v>
      </c>
      <c r="K47" s="203" t="s">
        <v>1535</v>
      </c>
      <c r="L47" s="203" t="s">
        <v>254</v>
      </c>
      <c r="O47"/>
    </row>
    <row r="48" spans="2:15" x14ac:dyDescent="0.3">
      <c r="B48" t="s">
        <v>4497</v>
      </c>
      <c r="C48" s="64" t="s">
        <v>1809</v>
      </c>
      <c r="D48" s="64" t="s">
        <v>2831</v>
      </c>
      <c r="E48" s="64" t="s">
        <v>2831</v>
      </c>
      <c r="F48" s="64">
        <v>29</v>
      </c>
      <c r="G48" s="66">
        <v>44798</v>
      </c>
      <c r="H48" s="203">
        <v>1</v>
      </c>
      <c r="I48" s="203">
        <v>389.49</v>
      </c>
      <c r="J48" s="203" t="s">
        <v>2160</v>
      </c>
      <c r="K48" s="203" t="s">
        <v>4498</v>
      </c>
      <c r="L48" s="203" t="s">
        <v>2147</v>
      </c>
      <c r="O48"/>
    </row>
    <row r="49" spans="2:15" x14ac:dyDescent="0.3">
      <c r="B49" t="s">
        <v>4738</v>
      </c>
      <c r="C49" s="64" t="s">
        <v>1809</v>
      </c>
      <c r="D49" s="64" t="s">
        <v>2831</v>
      </c>
      <c r="E49" s="64" t="s">
        <v>2831</v>
      </c>
      <c r="F49" s="64">
        <v>68</v>
      </c>
      <c r="G49" s="66">
        <v>44796</v>
      </c>
      <c r="H49" s="203">
        <v>1</v>
      </c>
      <c r="I49" s="203">
        <v>1363.76</v>
      </c>
      <c r="J49" s="203" t="s">
        <v>1535</v>
      </c>
      <c r="K49" s="203" t="s">
        <v>1535</v>
      </c>
      <c r="L49" s="203" t="s">
        <v>254</v>
      </c>
      <c r="O49"/>
    </row>
    <row r="50" spans="2:15" x14ac:dyDescent="0.3">
      <c r="B50" t="s">
        <v>4446</v>
      </c>
      <c r="C50" s="64" t="s">
        <v>1809</v>
      </c>
      <c r="D50" s="64" t="s">
        <v>2831</v>
      </c>
      <c r="E50" s="64" t="s">
        <v>2831</v>
      </c>
      <c r="F50" s="64">
        <v>46</v>
      </c>
      <c r="G50" s="66">
        <v>44796</v>
      </c>
      <c r="H50" s="203">
        <v>1</v>
      </c>
      <c r="I50" s="203">
        <v>3332.72</v>
      </c>
      <c r="J50" s="203" t="s">
        <v>2160</v>
      </c>
      <c r="K50" s="203" t="s">
        <v>4447</v>
      </c>
      <c r="L50" s="203" t="s">
        <v>254</v>
      </c>
      <c r="O50"/>
    </row>
    <row r="51" spans="2:15" x14ac:dyDescent="0.3">
      <c r="B51" t="s">
        <v>21381</v>
      </c>
      <c r="C51" s="64" t="s">
        <v>2424</v>
      </c>
      <c r="D51" s="64" t="s">
        <v>2831</v>
      </c>
      <c r="E51" s="64" t="s">
        <v>2831</v>
      </c>
      <c r="F51" s="64">
        <v>224</v>
      </c>
      <c r="G51" s="66">
        <v>44790</v>
      </c>
      <c r="H51" s="203">
        <v>1</v>
      </c>
      <c r="I51" s="203">
        <v>7593.6</v>
      </c>
      <c r="J51" s="203" t="s">
        <v>1535</v>
      </c>
      <c r="K51" s="203" t="s">
        <v>1535</v>
      </c>
      <c r="L51" s="203" t="s">
        <v>254</v>
      </c>
      <c r="O51"/>
    </row>
    <row r="52" spans="2:15" x14ac:dyDescent="0.3">
      <c r="B52" t="s">
        <v>21382</v>
      </c>
      <c r="C52" s="64" t="s">
        <v>2424</v>
      </c>
      <c r="D52" s="64" t="s">
        <v>2831</v>
      </c>
      <c r="E52" s="64" t="s">
        <v>2831</v>
      </c>
      <c r="F52" s="64">
        <v>213</v>
      </c>
      <c r="G52" s="66">
        <v>44770</v>
      </c>
      <c r="H52" s="203">
        <v>1</v>
      </c>
      <c r="I52" s="203">
        <v>989.11</v>
      </c>
      <c r="J52" s="203" t="s">
        <v>2173</v>
      </c>
      <c r="K52" s="203" t="s">
        <v>21383</v>
      </c>
      <c r="L52" s="203" t="s">
        <v>254</v>
      </c>
      <c r="O52"/>
    </row>
    <row r="53" spans="2:15" x14ac:dyDescent="0.3">
      <c r="B53" t="s">
        <v>4824</v>
      </c>
      <c r="C53" s="64" t="s">
        <v>1809</v>
      </c>
      <c r="D53" s="64" t="s">
        <v>2831</v>
      </c>
      <c r="E53" s="64" t="s">
        <v>2831</v>
      </c>
      <c r="F53" s="64">
        <v>121</v>
      </c>
      <c r="G53" s="66">
        <v>44768</v>
      </c>
      <c r="H53" s="203">
        <v>1</v>
      </c>
      <c r="I53" s="203">
        <v>4897.24</v>
      </c>
      <c r="J53" s="203" t="s">
        <v>2160</v>
      </c>
      <c r="K53" s="203" t="s">
        <v>4825</v>
      </c>
      <c r="L53" s="203" t="s">
        <v>254</v>
      </c>
      <c r="O53"/>
    </row>
    <row r="54" spans="2:15" x14ac:dyDescent="0.3">
      <c r="B54" t="s">
        <v>5008</v>
      </c>
      <c r="C54" s="64" t="s">
        <v>1809</v>
      </c>
      <c r="D54" s="64" t="s">
        <v>2831</v>
      </c>
      <c r="E54" s="64" t="s">
        <v>2831</v>
      </c>
      <c r="F54" s="64">
        <v>35</v>
      </c>
      <c r="G54" s="66">
        <v>44768</v>
      </c>
      <c r="H54" s="203">
        <v>1</v>
      </c>
      <c r="I54" s="203">
        <v>1218.06</v>
      </c>
      <c r="J54" s="203" t="s">
        <v>2173</v>
      </c>
      <c r="K54" s="203" t="s">
        <v>5009</v>
      </c>
      <c r="L54" s="203" t="s">
        <v>254</v>
      </c>
      <c r="O54"/>
    </row>
    <row r="55" spans="2:15" x14ac:dyDescent="0.3">
      <c r="B55" t="s">
        <v>5010</v>
      </c>
      <c r="C55" s="64" t="s">
        <v>1809</v>
      </c>
      <c r="D55" s="64" t="s">
        <v>2831</v>
      </c>
      <c r="E55" s="64" t="s">
        <v>2831</v>
      </c>
      <c r="F55" s="64">
        <v>59</v>
      </c>
      <c r="G55" s="66">
        <v>44765</v>
      </c>
      <c r="H55" s="203">
        <v>1</v>
      </c>
      <c r="I55" s="203">
        <v>716.32</v>
      </c>
      <c r="J55" s="203" t="s">
        <v>2160</v>
      </c>
      <c r="K55" s="203" t="s">
        <v>5012</v>
      </c>
      <c r="L55" s="203" t="s">
        <v>254</v>
      </c>
      <c r="O55"/>
    </row>
    <row r="56" spans="2:15" x14ac:dyDescent="0.3">
      <c r="B56" t="s">
        <v>21385</v>
      </c>
      <c r="C56" s="64" t="s">
        <v>2424</v>
      </c>
      <c r="D56" s="64" t="s">
        <v>2831</v>
      </c>
      <c r="E56" s="64" t="s">
        <v>2831</v>
      </c>
      <c r="F56" s="64">
        <v>202</v>
      </c>
      <c r="G56" s="66">
        <v>44761</v>
      </c>
      <c r="H56" s="203">
        <v>1</v>
      </c>
      <c r="I56" s="203">
        <v>4300.55</v>
      </c>
      <c r="J56" s="203" t="s">
        <v>1535</v>
      </c>
      <c r="K56" s="203" t="s">
        <v>1535</v>
      </c>
      <c r="L56" s="203" t="s">
        <v>254</v>
      </c>
      <c r="O56"/>
    </row>
    <row r="57" spans="2:15" x14ac:dyDescent="0.3">
      <c r="B57" t="s">
        <v>21387</v>
      </c>
      <c r="C57" s="64" t="s">
        <v>2424</v>
      </c>
      <c r="D57" s="64" t="s">
        <v>2831</v>
      </c>
      <c r="E57" s="64" t="s">
        <v>2831</v>
      </c>
      <c r="F57" s="64">
        <v>175</v>
      </c>
      <c r="G57" s="66">
        <v>44753</v>
      </c>
      <c r="H57" s="203">
        <v>1</v>
      </c>
      <c r="I57" s="203">
        <v>389.49</v>
      </c>
      <c r="J57" s="203" t="s">
        <v>2173</v>
      </c>
      <c r="K57" s="203" t="s">
        <v>21388</v>
      </c>
      <c r="L57" s="203" t="s">
        <v>254</v>
      </c>
      <c r="O57"/>
    </row>
    <row r="58" spans="2:15" x14ac:dyDescent="0.3">
      <c r="B58" t="s">
        <v>5093</v>
      </c>
      <c r="C58" s="64" t="s">
        <v>1809</v>
      </c>
      <c r="D58" s="64" t="s">
        <v>2831</v>
      </c>
      <c r="E58" s="64" t="s">
        <v>2831</v>
      </c>
      <c r="F58" s="64">
        <v>39</v>
      </c>
      <c r="G58" s="66">
        <v>44725</v>
      </c>
      <c r="H58" s="203">
        <v>1</v>
      </c>
      <c r="I58" s="203">
        <v>389.49</v>
      </c>
      <c r="J58" s="203" t="s">
        <v>2176</v>
      </c>
      <c r="K58" s="203" t="s">
        <v>5094</v>
      </c>
      <c r="L58" s="203" t="s">
        <v>254</v>
      </c>
      <c r="O58"/>
    </row>
    <row r="59" spans="2:15" x14ac:dyDescent="0.3">
      <c r="B59" t="s">
        <v>5156</v>
      </c>
      <c r="C59" s="64" t="s">
        <v>1809</v>
      </c>
      <c r="D59" s="64" t="s">
        <v>2831</v>
      </c>
      <c r="E59" s="64" t="s">
        <v>2831</v>
      </c>
      <c r="F59" s="64">
        <v>155</v>
      </c>
      <c r="G59" s="66">
        <v>44716</v>
      </c>
      <c r="H59" s="203">
        <v>1</v>
      </c>
      <c r="I59" s="203">
        <v>389.49</v>
      </c>
      <c r="J59" s="203" t="s">
        <v>2173</v>
      </c>
      <c r="K59" s="203" t="s">
        <v>5157</v>
      </c>
      <c r="L59" s="203" t="s">
        <v>254</v>
      </c>
      <c r="O59"/>
    </row>
    <row r="60" spans="2:15" x14ac:dyDescent="0.3">
      <c r="B60" t="s">
        <v>8080</v>
      </c>
      <c r="C60" s="64" t="s">
        <v>1809</v>
      </c>
      <c r="D60" s="64" t="s">
        <v>2831</v>
      </c>
      <c r="E60" s="64" t="s">
        <v>2831</v>
      </c>
      <c r="F60" s="64">
        <v>50</v>
      </c>
      <c r="G60" s="66">
        <v>44709</v>
      </c>
      <c r="H60" s="203">
        <v>1</v>
      </c>
      <c r="I60" s="203">
        <v>445.14</v>
      </c>
      <c r="J60" s="203" t="s">
        <v>2160</v>
      </c>
      <c r="K60" s="203" t="s">
        <v>8081</v>
      </c>
      <c r="L60" s="203" t="s">
        <v>254</v>
      </c>
      <c r="O60"/>
    </row>
    <row r="61" spans="2:15" x14ac:dyDescent="0.3">
      <c r="B61" t="s">
        <v>21386</v>
      </c>
      <c r="C61" s="64" t="s">
        <v>2424</v>
      </c>
      <c r="D61" s="64" t="s">
        <v>2831</v>
      </c>
      <c r="E61" s="64" t="s">
        <v>2831</v>
      </c>
      <c r="F61" s="64">
        <v>193</v>
      </c>
      <c r="G61" s="66">
        <v>44708</v>
      </c>
      <c r="H61" s="203">
        <v>1</v>
      </c>
      <c r="I61" s="203">
        <v>4300.55</v>
      </c>
      <c r="J61" s="203" t="s">
        <v>1535</v>
      </c>
      <c r="K61" s="203" t="s">
        <v>1535</v>
      </c>
      <c r="L61" s="203" t="s">
        <v>254</v>
      </c>
      <c r="O61"/>
    </row>
    <row r="62" spans="2:15" x14ac:dyDescent="0.3">
      <c r="B62" t="s">
        <v>8426</v>
      </c>
      <c r="C62" s="64" t="s">
        <v>1809</v>
      </c>
      <c r="D62" s="64" t="s">
        <v>2831</v>
      </c>
      <c r="E62" s="64" t="s">
        <v>2831</v>
      </c>
      <c r="F62" s="64">
        <v>38</v>
      </c>
      <c r="G62" s="66">
        <v>44702</v>
      </c>
      <c r="H62" s="203">
        <v>1</v>
      </c>
      <c r="I62" s="203">
        <v>389.49</v>
      </c>
      <c r="J62" s="203" t="s">
        <v>2160</v>
      </c>
      <c r="K62" s="203" t="s">
        <v>8427</v>
      </c>
      <c r="L62" s="203" t="s">
        <v>254</v>
      </c>
      <c r="O62"/>
    </row>
    <row r="63" spans="2:15" x14ac:dyDescent="0.3">
      <c r="B63" t="s">
        <v>9409</v>
      </c>
      <c r="C63" s="64" t="s">
        <v>1809</v>
      </c>
      <c r="D63" s="64" t="s">
        <v>2831</v>
      </c>
      <c r="E63" s="64" t="s">
        <v>2831</v>
      </c>
      <c r="F63" s="64">
        <v>59</v>
      </c>
      <c r="G63" s="66">
        <v>44700</v>
      </c>
      <c r="H63" s="203">
        <v>1</v>
      </c>
      <c r="I63" s="203">
        <v>716.32</v>
      </c>
      <c r="J63" s="203" t="s">
        <v>2160</v>
      </c>
      <c r="K63" s="203" t="s">
        <v>9410</v>
      </c>
      <c r="L63" s="203" t="s">
        <v>2147</v>
      </c>
      <c r="O63"/>
    </row>
    <row r="64" spans="2:15" x14ac:dyDescent="0.3">
      <c r="B64" t="s">
        <v>10575</v>
      </c>
      <c r="C64" s="64" t="s">
        <v>1809</v>
      </c>
      <c r="D64" s="64" t="s">
        <v>2831</v>
      </c>
      <c r="E64" s="64" t="s">
        <v>2831</v>
      </c>
      <c r="F64" s="64">
        <v>61</v>
      </c>
      <c r="G64" s="66">
        <v>44699</v>
      </c>
      <c r="H64" s="203">
        <v>1</v>
      </c>
      <c r="I64" s="203">
        <v>222.57</v>
      </c>
      <c r="J64" s="203" t="s">
        <v>2173</v>
      </c>
      <c r="K64" s="203" t="s">
        <v>10576</v>
      </c>
      <c r="L64" s="203" t="s">
        <v>254</v>
      </c>
      <c r="O64"/>
    </row>
    <row r="65" spans="2:15" x14ac:dyDescent="0.3">
      <c r="B65" t="s">
        <v>10465</v>
      </c>
      <c r="C65" s="64" t="s">
        <v>1809</v>
      </c>
      <c r="D65" s="64" t="s">
        <v>2831</v>
      </c>
      <c r="E65" s="64" t="s">
        <v>2831</v>
      </c>
      <c r="F65" s="64">
        <v>35</v>
      </c>
      <c r="G65" s="66">
        <v>44679</v>
      </c>
      <c r="H65" s="203">
        <v>1</v>
      </c>
      <c r="I65" s="203">
        <v>389.49</v>
      </c>
      <c r="J65" s="203" t="s">
        <v>2173</v>
      </c>
      <c r="K65" s="203" t="s">
        <v>10466</v>
      </c>
      <c r="L65" s="203" t="s">
        <v>254</v>
      </c>
      <c r="O65"/>
    </row>
    <row r="66" spans="2:15" x14ac:dyDescent="0.3">
      <c r="B66" t="s">
        <v>7748</v>
      </c>
      <c r="C66" s="64" t="s">
        <v>1809</v>
      </c>
      <c r="D66" s="64" t="s">
        <v>2831</v>
      </c>
      <c r="E66" s="64" t="s">
        <v>2831</v>
      </c>
      <c r="F66" s="64">
        <v>84</v>
      </c>
      <c r="G66" s="66">
        <v>44665</v>
      </c>
      <c r="H66" s="203">
        <v>1</v>
      </c>
      <c r="I66" s="203">
        <v>389.49</v>
      </c>
      <c r="J66" s="203" t="s">
        <v>2160</v>
      </c>
      <c r="K66" s="203" t="s">
        <v>7749</v>
      </c>
      <c r="L66" s="203" t="s">
        <v>254</v>
      </c>
      <c r="O66"/>
    </row>
    <row r="67" spans="2:15" x14ac:dyDescent="0.3">
      <c r="B67" t="s">
        <v>8203</v>
      </c>
      <c r="C67" s="64" t="s">
        <v>1809</v>
      </c>
      <c r="D67" s="64" t="s">
        <v>2831</v>
      </c>
      <c r="E67" s="64" t="s">
        <v>2831</v>
      </c>
      <c r="F67" s="64">
        <v>65</v>
      </c>
      <c r="G67" s="66">
        <v>44660</v>
      </c>
      <c r="H67" s="203">
        <v>1</v>
      </c>
      <c r="I67" s="203">
        <v>716.32</v>
      </c>
      <c r="J67" s="203" t="s">
        <v>2176</v>
      </c>
      <c r="K67" s="203" t="s">
        <v>8204</v>
      </c>
      <c r="L67" s="203" t="s">
        <v>254</v>
      </c>
      <c r="O67"/>
    </row>
    <row r="68" spans="2:15" x14ac:dyDescent="0.3">
      <c r="B68" t="s">
        <v>10537</v>
      </c>
      <c r="C68" s="64" t="s">
        <v>1809</v>
      </c>
      <c r="D68" s="64" t="s">
        <v>2831</v>
      </c>
      <c r="E68" s="64" t="s">
        <v>2831</v>
      </c>
      <c r="F68" s="64">
        <v>34</v>
      </c>
      <c r="G68" s="66">
        <v>44656</v>
      </c>
      <c r="H68" s="203">
        <v>1</v>
      </c>
      <c r="I68" s="203">
        <v>389.49</v>
      </c>
      <c r="J68" s="203" t="s">
        <v>2160</v>
      </c>
      <c r="K68" s="203" t="s">
        <v>10538</v>
      </c>
      <c r="L68" s="203" t="s">
        <v>254</v>
      </c>
      <c r="O68"/>
    </row>
    <row r="69" spans="2:15" x14ac:dyDescent="0.3">
      <c r="B69" t="s">
        <v>10549</v>
      </c>
      <c r="C69" s="64" t="s">
        <v>1809</v>
      </c>
      <c r="D69" s="64" t="s">
        <v>2831</v>
      </c>
      <c r="E69" s="64" t="s">
        <v>2831</v>
      </c>
      <c r="F69" s="64">
        <v>44</v>
      </c>
      <c r="G69" s="66">
        <v>44655</v>
      </c>
      <c r="H69" s="203">
        <v>2</v>
      </c>
      <c r="I69" s="203">
        <v>5657.54</v>
      </c>
      <c r="J69" s="203" t="s">
        <v>2160</v>
      </c>
      <c r="K69" s="203" t="s">
        <v>10550</v>
      </c>
      <c r="L69" s="203" t="s">
        <v>254</v>
      </c>
      <c r="O69"/>
    </row>
    <row r="70" spans="2:15" x14ac:dyDescent="0.3">
      <c r="B70" t="s">
        <v>2714</v>
      </c>
      <c r="C70" s="64" t="s">
        <v>2424</v>
      </c>
      <c r="D70" s="64" t="s">
        <v>2831</v>
      </c>
      <c r="E70" s="64" t="s">
        <v>2831</v>
      </c>
      <c r="F70" s="64">
        <v>13</v>
      </c>
      <c r="G70" s="66">
        <v>44642</v>
      </c>
      <c r="H70" s="203">
        <v>1</v>
      </c>
      <c r="I70" s="203">
        <v>556.41999999999996</v>
      </c>
      <c r="J70" s="203" t="s">
        <v>2160</v>
      </c>
      <c r="K70" s="203" t="s">
        <v>21389</v>
      </c>
      <c r="L70" s="203" t="s">
        <v>254</v>
      </c>
      <c r="O70"/>
    </row>
    <row r="71" spans="2:15" x14ac:dyDescent="0.3">
      <c r="B71" t="s">
        <v>9621</v>
      </c>
      <c r="C71" s="64" t="s">
        <v>1809</v>
      </c>
      <c r="D71" s="64" t="s">
        <v>2831</v>
      </c>
      <c r="E71" s="64" t="s">
        <v>2831</v>
      </c>
      <c r="F71" s="64">
        <v>154</v>
      </c>
      <c r="G71" s="66">
        <v>44638</v>
      </c>
      <c r="H71" s="203">
        <v>2</v>
      </c>
      <c r="I71" s="203">
        <v>9197.7999999999993</v>
      </c>
      <c r="J71" s="203" t="s">
        <v>2160</v>
      </c>
      <c r="K71" s="203" t="s">
        <v>9622</v>
      </c>
      <c r="L71" s="203" t="s">
        <v>254</v>
      </c>
      <c r="O71"/>
    </row>
    <row r="72" spans="2:15" x14ac:dyDescent="0.3">
      <c r="B72" t="s">
        <v>11233</v>
      </c>
      <c r="C72" s="64" t="s">
        <v>2424</v>
      </c>
      <c r="D72" s="64" t="s">
        <v>2831</v>
      </c>
      <c r="E72" s="64" t="s">
        <v>2831</v>
      </c>
      <c r="F72" s="64">
        <v>11</v>
      </c>
      <c r="G72" s="66">
        <v>44631</v>
      </c>
      <c r="H72" s="203">
        <v>1</v>
      </c>
      <c r="I72" s="203">
        <v>556.41999999999996</v>
      </c>
      <c r="J72" s="203" t="s">
        <v>2173</v>
      </c>
      <c r="K72" s="203" t="s">
        <v>11234</v>
      </c>
      <c r="L72" s="203" t="s">
        <v>254</v>
      </c>
      <c r="O72"/>
    </row>
    <row r="73" spans="2:15" x14ac:dyDescent="0.3">
      <c r="B73" t="s">
        <v>6233</v>
      </c>
      <c r="C73" s="64" t="s">
        <v>1809</v>
      </c>
      <c r="D73" s="64" t="s">
        <v>2831</v>
      </c>
      <c r="E73" s="64" t="s">
        <v>2831</v>
      </c>
      <c r="F73" s="64">
        <v>199</v>
      </c>
      <c r="G73" s="66">
        <v>44630</v>
      </c>
      <c r="H73" s="203">
        <v>1</v>
      </c>
      <c r="I73" s="203">
        <v>4300.55</v>
      </c>
      <c r="J73" s="203" t="s">
        <v>2160</v>
      </c>
      <c r="K73" s="203" t="s">
        <v>6234</v>
      </c>
      <c r="L73" s="203" t="s">
        <v>254</v>
      </c>
      <c r="O73"/>
    </row>
    <row r="74" spans="2:15" x14ac:dyDescent="0.3">
      <c r="B74" t="s">
        <v>9201</v>
      </c>
      <c r="C74" s="64" t="s">
        <v>1809</v>
      </c>
      <c r="D74" s="64" t="s">
        <v>2831</v>
      </c>
      <c r="E74" s="64" t="s">
        <v>2831</v>
      </c>
      <c r="F74" s="64">
        <v>179</v>
      </c>
      <c r="G74" s="66">
        <v>44621</v>
      </c>
      <c r="H74" s="203">
        <v>1</v>
      </c>
      <c r="I74" s="203">
        <v>4300.55</v>
      </c>
      <c r="J74" s="203" t="s">
        <v>2160</v>
      </c>
      <c r="K74" s="203" t="s">
        <v>9202</v>
      </c>
      <c r="L74" s="203" t="s">
        <v>254</v>
      </c>
      <c r="O74"/>
    </row>
    <row r="75" spans="2:15" x14ac:dyDescent="0.3">
      <c r="B75" t="s">
        <v>11486</v>
      </c>
      <c r="C75" s="64" t="s">
        <v>1808</v>
      </c>
      <c r="D75" s="64" t="s">
        <v>2831</v>
      </c>
      <c r="E75" s="64" t="s">
        <v>2831</v>
      </c>
      <c r="F75" s="64">
        <v>40</v>
      </c>
      <c r="G75" s="66">
        <v>44613</v>
      </c>
      <c r="H75" s="203">
        <v>2</v>
      </c>
      <c r="I75" s="203">
        <v>5657.54</v>
      </c>
      <c r="J75" s="203" t="s">
        <v>2176</v>
      </c>
      <c r="K75" s="203" t="s">
        <v>11487</v>
      </c>
      <c r="L75" s="203" t="s">
        <v>254</v>
      </c>
      <c r="O75"/>
    </row>
    <row r="76" spans="2:15" x14ac:dyDescent="0.3">
      <c r="B76" t="s">
        <v>11484</v>
      </c>
      <c r="C76" s="64" t="s">
        <v>1808</v>
      </c>
      <c r="D76" s="64" t="s">
        <v>2831</v>
      </c>
      <c r="E76" s="64" t="s">
        <v>2831</v>
      </c>
      <c r="F76" s="64">
        <v>40</v>
      </c>
      <c r="G76" s="66">
        <v>44611</v>
      </c>
      <c r="H76" s="203">
        <v>1</v>
      </c>
      <c r="I76" s="203">
        <v>389.49</v>
      </c>
      <c r="J76" s="203" t="s">
        <v>2173</v>
      </c>
      <c r="K76" s="203" t="s">
        <v>11370</v>
      </c>
      <c r="L76" s="203" t="s">
        <v>254</v>
      </c>
      <c r="O76"/>
    </row>
    <row r="77" spans="2:15" x14ac:dyDescent="0.3">
      <c r="B77" t="s">
        <v>11387</v>
      </c>
      <c r="C77" s="64" t="s">
        <v>1808</v>
      </c>
      <c r="D77" s="64" t="s">
        <v>2831</v>
      </c>
      <c r="E77" s="64" t="s">
        <v>2831</v>
      </c>
      <c r="F77" s="64">
        <v>84</v>
      </c>
      <c r="G77" s="66">
        <v>44609</v>
      </c>
      <c r="H77" s="203">
        <v>1</v>
      </c>
      <c r="I77" s="203">
        <v>333.85</v>
      </c>
      <c r="J77" s="203" t="s">
        <v>2160</v>
      </c>
      <c r="K77" s="203" t="s">
        <v>2992</v>
      </c>
      <c r="L77" s="203" t="s">
        <v>254</v>
      </c>
      <c r="O77"/>
    </row>
    <row r="78" spans="2:15" x14ac:dyDescent="0.3">
      <c r="B78" t="s">
        <v>11369</v>
      </c>
      <c r="C78" s="64" t="s">
        <v>1808</v>
      </c>
      <c r="D78" s="64" t="s">
        <v>2831</v>
      </c>
      <c r="E78" s="64" t="s">
        <v>2831</v>
      </c>
      <c r="F78" s="64">
        <v>31</v>
      </c>
      <c r="G78" s="66">
        <v>44607</v>
      </c>
      <c r="H78" s="203">
        <v>1</v>
      </c>
      <c r="I78" s="203">
        <v>389.49</v>
      </c>
      <c r="J78" s="203" t="s">
        <v>2173</v>
      </c>
      <c r="K78" s="203" t="s">
        <v>11370</v>
      </c>
      <c r="L78" s="203" t="s">
        <v>254</v>
      </c>
      <c r="O78"/>
    </row>
    <row r="79" spans="2:15" x14ac:dyDescent="0.3">
      <c r="B79" t="s">
        <v>11338</v>
      </c>
      <c r="C79" s="64" t="s">
        <v>1808</v>
      </c>
      <c r="D79" s="64" t="s">
        <v>2831</v>
      </c>
      <c r="E79" s="64" t="s">
        <v>2831</v>
      </c>
      <c r="F79" s="64">
        <v>84</v>
      </c>
      <c r="G79" s="66">
        <v>44606</v>
      </c>
      <c r="H79" s="203">
        <v>1</v>
      </c>
      <c r="I79" s="203">
        <v>389.49</v>
      </c>
      <c r="J79" s="203" t="s">
        <v>2173</v>
      </c>
      <c r="K79" s="203" t="s">
        <v>11339</v>
      </c>
      <c r="L79" s="203" t="s">
        <v>254</v>
      </c>
      <c r="O79"/>
    </row>
    <row r="80" spans="2:15" x14ac:dyDescent="0.3">
      <c r="B80" t="s">
        <v>11632</v>
      </c>
      <c r="C80" s="64" t="s">
        <v>1808</v>
      </c>
      <c r="D80" s="64" t="s">
        <v>2831</v>
      </c>
      <c r="E80" s="64" t="s">
        <v>2831</v>
      </c>
      <c r="F80" s="64">
        <v>45</v>
      </c>
      <c r="G80" s="66">
        <v>44587</v>
      </c>
      <c r="H80" s="203">
        <v>1</v>
      </c>
      <c r="I80" s="203">
        <v>389.49</v>
      </c>
      <c r="J80" s="203" t="s">
        <v>2173</v>
      </c>
      <c r="K80" s="203" t="s">
        <v>11633</v>
      </c>
      <c r="L80" s="203" t="s">
        <v>254</v>
      </c>
      <c r="O80"/>
    </row>
    <row r="81" spans="2:15" x14ac:dyDescent="0.3">
      <c r="B81" t="s">
        <v>11842</v>
      </c>
      <c r="C81" s="64" t="s">
        <v>1808</v>
      </c>
      <c r="D81" s="64" t="s">
        <v>2831</v>
      </c>
      <c r="E81" s="64" t="s">
        <v>2831</v>
      </c>
      <c r="F81" s="64">
        <v>50</v>
      </c>
      <c r="G81" s="66">
        <v>44561</v>
      </c>
      <c r="H81" s="203">
        <v>1</v>
      </c>
      <c r="I81" s="203">
        <v>1317.57</v>
      </c>
      <c r="J81" s="203" t="s">
        <v>2173</v>
      </c>
      <c r="K81" s="203" t="s">
        <v>11843</v>
      </c>
      <c r="L81" s="203" t="s">
        <v>254</v>
      </c>
      <c r="O81"/>
    </row>
    <row r="82" spans="2:15" x14ac:dyDescent="0.3">
      <c r="B82" t="s">
        <v>11829</v>
      </c>
      <c r="C82" s="64" t="s">
        <v>1808</v>
      </c>
      <c r="D82" s="64" t="s">
        <v>2831</v>
      </c>
      <c r="E82" s="64" t="s">
        <v>2831</v>
      </c>
      <c r="F82" s="64">
        <v>121</v>
      </c>
      <c r="G82" s="66">
        <v>44557</v>
      </c>
      <c r="H82" s="203">
        <v>1</v>
      </c>
      <c r="I82" s="203">
        <v>1363.76</v>
      </c>
      <c r="J82" s="203" t="s">
        <v>2160</v>
      </c>
      <c r="K82" s="203" t="s">
        <v>5981</v>
      </c>
      <c r="L82" s="203" t="s">
        <v>254</v>
      </c>
      <c r="O82"/>
    </row>
    <row r="83" spans="2:15" x14ac:dyDescent="0.3">
      <c r="B83" t="s">
        <v>11742</v>
      </c>
      <c r="C83" s="64" t="s">
        <v>1808</v>
      </c>
      <c r="D83" s="64" t="s">
        <v>2831</v>
      </c>
      <c r="E83" s="64" t="s">
        <v>2831</v>
      </c>
      <c r="F83" s="64">
        <v>61</v>
      </c>
      <c r="G83" s="66">
        <v>44541</v>
      </c>
      <c r="H83" s="203">
        <v>2</v>
      </c>
      <c r="I83" s="203">
        <v>5657.54</v>
      </c>
      <c r="J83" s="203" t="s">
        <v>2160</v>
      </c>
      <c r="K83" s="203" t="s">
        <v>3939</v>
      </c>
      <c r="L83" s="203" t="s">
        <v>254</v>
      </c>
      <c r="O83"/>
    </row>
    <row r="84" spans="2:15" x14ac:dyDescent="0.3">
      <c r="B84" t="s">
        <v>11721</v>
      </c>
      <c r="C84" s="64" t="s">
        <v>1808</v>
      </c>
      <c r="D84" s="64" t="s">
        <v>2831</v>
      </c>
      <c r="E84" s="64" t="s">
        <v>2831</v>
      </c>
      <c r="F84" s="64">
        <v>50</v>
      </c>
      <c r="G84" s="66">
        <v>44534</v>
      </c>
      <c r="H84" s="203">
        <v>1</v>
      </c>
      <c r="I84" s="203">
        <v>2992.44</v>
      </c>
      <c r="J84" s="203" t="s">
        <v>2176</v>
      </c>
      <c r="K84" s="203" t="s">
        <v>11722</v>
      </c>
      <c r="L84" s="203" t="s">
        <v>254</v>
      </c>
      <c r="O84"/>
    </row>
    <row r="85" spans="2:15" x14ac:dyDescent="0.3">
      <c r="B85" t="s">
        <v>11910</v>
      </c>
      <c r="C85" s="64" t="s">
        <v>1808</v>
      </c>
      <c r="D85" s="64" t="s">
        <v>2831</v>
      </c>
      <c r="E85" s="64" t="s">
        <v>2831</v>
      </c>
      <c r="F85" s="64">
        <v>39</v>
      </c>
      <c r="G85" s="66">
        <v>44526</v>
      </c>
      <c r="H85" s="203">
        <v>1</v>
      </c>
      <c r="I85" s="203">
        <v>1218.06</v>
      </c>
      <c r="J85" s="203" t="s">
        <v>2176</v>
      </c>
      <c r="K85" s="203" t="s">
        <v>11911</v>
      </c>
      <c r="L85" s="203" t="s">
        <v>254</v>
      </c>
      <c r="O85"/>
    </row>
    <row r="86" spans="2:15" x14ac:dyDescent="0.3">
      <c r="B86" t="s">
        <v>11959</v>
      </c>
      <c r="C86" s="64" t="s">
        <v>1808</v>
      </c>
      <c r="D86" s="64" t="s">
        <v>2831</v>
      </c>
      <c r="E86" s="64" t="s">
        <v>2831</v>
      </c>
      <c r="F86" s="64">
        <v>64</v>
      </c>
      <c r="G86" s="66">
        <v>44524</v>
      </c>
      <c r="H86" s="203">
        <v>1</v>
      </c>
      <c r="I86" s="203">
        <v>333.85</v>
      </c>
      <c r="J86" s="203" t="s">
        <v>2176</v>
      </c>
      <c r="K86" s="203" t="s">
        <v>11960</v>
      </c>
      <c r="L86" s="203" t="s">
        <v>254</v>
      </c>
      <c r="O86"/>
    </row>
    <row r="87" spans="2:15" x14ac:dyDescent="0.3">
      <c r="B87" t="s">
        <v>11949</v>
      </c>
      <c r="C87" s="64" t="s">
        <v>1808</v>
      </c>
      <c r="D87" s="64" t="s">
        <v>2831</v>
      </c>
      <c r="E87" s="64" t="s">
        <v>2831</v>
      </c>
      <c r="F87" s="64">
        <v>50</v>
      </c>
      <c r="G87" s="66">
        <v>44513</v>
      </c>
      <c r="H87" s="203">
        <v>1</v>
      </c>
      <c r="I87" s="203">
        <v>333.85</v>
      </c>
      <c r="J87" s="203" t="s">
        <v>2160</v>
      </c>
      <c r="K87" s="203" t="s">
        <v>11552</v>
      </c>
      <c r="L87" s="203" t="s">
        <v>254</v>
      </c>
      <c r="O87"/>
    </row>
    <row r="88" spans="2:15" x14ac:dyDescent="0.3">
      <c r="B88" t="s">
        <v>12068</v>
      </c>
      <c r="C88" s="64" t="s">
        <v>1808</v>
      </c>
      <c r="D88" s="64" t="s">
        <v>2831</v>
      </c>
      <c r="E88" s="64" t="s">
        <v>2831</v>
      </c>
      <c r="F88" s="64">
        <v>196</v>
      </c>
      <c r="G88" s="66">
        <v>44492</v>
      </c>
      <c r="H88" s="203">
        <v>1</v>
      </c>
      <c r="I88" s="203">
        <v>4300.55</v>
      </c>
      <c r="J88" s="203" t="s">
        <v>2160</v>
      </c>
      <c r="K88" s="203" t="s">
        <v>3939</v>
      </c>
      <c r="L88" s="203" t="s">
        <v>254</v>
      </c>
      <c r="O88"/>
    </row>
    <row r="89" spans="2:15" x14ac:dyDescent="0.3">
      <c r="B89" t="s">
        <v>12154</v>
      </c>
      <c r="C89" s="64" t="s">
        <v>1808</v>
      </c>
      <c r="D89" s="64" t="s">
        <v>2831</v>
      </c>
      <c r="E89" s="64" t="s">
        <v>2831</v>
      </c>
      <c r="F89" s="64">
        <v>89</v>
      </c>
      <c r="G89" s="66">
        <v>44478</v>
      </c>
      <c r="H89" s="203">
        <v>1</v>
      </c>
      <c r="I89" s="203">
        <v>166.93</v>
      </c>
      <c r="J89" s="203" t="s">
        <v>2160</v>
      </c>
      <c r="K89" s="203" t="s">
        <v>4726</v>
      </c>
      <c r="L89" s="203" t="s">
        <v>254</v>
      </c>
      <c r="O89"/>
    </row>
    <row r="90" spans="2:15" x14ac:dyDescent="0.3">
      <c r="B90" t="s">
        <v>12116</v>
      </c>
      <c r="C90" s="64" t="s">
        <v>1808</v>
      </c>
      <c r="D90" s="64" t="s">
        <v>2831</v>
      </c>
      <c r="E90" s="64" t="s">
        <v>2831</v>
      </c>
      <c r="F90" s="64">
        <v>227</v>
      </c>
      <c r="G90" s="66">
        <v>44476</v>
      </c>
      <c r="H90" s="203">
        <v>1</v>
      </c>
      <c r="I90" s="203">
        <v>1152.83</v>
      </c>
      <c r="J90" s="203" t="s">
        <v>2160</v>
      </c>
      <c r="K90" s="203" t="s">
        <v>3939</v>
      </c>
      <c r="L90" s="203" t="s">
        <v>254</v>
      </c>
      <c r="O90"/>
    </row>
    <row r="91" spans="2:15" x14ac:dyDescent="0.3">
      <c r="B91" t="s">
        <v>12118</v>
      </c>
      <c r="C91" s="64" t="s">
        <v>1808</v>
      </c>
      <c r="D91" s="64" t="s">
        <v>2831</v>
      </c>
      <c r="E91" s="64" t="s">
        <v>2831</v>
      </c>
      <c r="F91" s="64">
        <v>194</v>
      </c>
      <c r="G91" s="66">
        <v>44474</v>
      </c>
      <c r="H91" s="203">
        <v>1</v>
      </c>
      <c r="I91" s="203">
        <v>4300.55</v>
      </c>
      <c r="J91" s="203" t="s">
        <v>2160</v>
      </c>
      <c r="K91" s="203" t="s">
        <v>3939</v>
      </c>
      <c r="L91" s="203" t="s">
        <v>254</v>
      </c>
      <c r="O91"/>
    </row>
    <row r="92" spans="2:15" x14ac:dyDescent="0.3">
      <c r="B92" t="s">
        <v>12069</v>
      </c>
      <c r="C92" s="64" t="s">
        <v>1808</v>
      </c>
      <c r="D92" s="64" t="s">
        <v>2831</v>
      </c>
      <c r="E92" s="64" t="s">
        <v>2831</v>
      </c>
      <c r="F92" s="64">
        <v>56</v>
      </c>
      <c r="G92" s="66">
        <v>44470</v>
      </c>
      <c r="H92" s="203">
        <v>2</v>
      </c>
      <c r="I92" s="203">
        <v>5657.54</v>
      </c>
      <c r="J92" s="203" t="s">
        <v>2176</v>
      </c>
      <c r="K92" s="203" t="s">
        <v>12070</v>
      </c>
      <c r="L92" s="203" t="s">
        <v>254</v>
      </c>
      <c r="O92"/>
    </row>
    <row r="93" spans="2:15" x14ac:dyDescent="0.3">
      <c r="B93" t="s">
        <v>12278</v>
      </c>
      <c r="C93" s="64" t="s">
        <v>1808</v>
      </c>
      <c r="D93" s="64" t="s">
        <v>2831</v>
      </c>
      <c r="E93" s="64" t="s">
        <v>2831</v>
      </c>
      <c r="F93" s="64">
        <v>44</v>
      </c>
      <c r="G93" s="66">
        <v>44469</v>
      </c>
      <c r="H93" s="203">
        <v>1</v>
      </c>
      <c r="I93" s="203">
        <v>3056.42</v>
      </c>
      <c r="J93" s="203" t="s">
        <v>2176</v>
      </c>
      <c r="K93" s="203" t="s">
        <v>12279</v>
      </c>
      <c r="L93" s="203" t="s">
        <v>254</v>
      </c>
      <c r="O93"/>
    </row>
    <row r="94" spans="2:15" x14ac:dyDescent="0.3">
      <c r="B94" t="s">
        <v>12248</v>
      </c>
      <c r="C94" s="64" t="s">
        <v>1808</v>
      </c>
      <c r="D94" s="64" t="s">
        <v>2831</v>
      </c>
      <c r="E94" s="64" t="s">
        <v>2831</v>
      </c>
      <c r="F94" s="64">
        <v>41</v>
      </c>
      <c r="G94" s="66">
        <v>44466</v>
      </c>
      <c r="H94" s="203">
        <v>1</v>
      </c>
      <c r="I94" s="203">
        <v>389.49</v>
      </c>
      <c r="J94" s="203" t="s">
        <v>2176</v>
      </c>
      <c r="K94" s="203" t="s">
        <v>12249</v>
      </c>
      <c r="L94" s="203" t="s">
        <v>254</v>
      </c>
      <c r="O94"/>
    </row>
    <row r="95" spans="2:15" x14ac:dyDescent="0.3">
      <c r="B95" t="s">
        <v>12328</v>
      </c>
      <c r="C95" s="64" t="s">
        <v>1808</v>
      </c>
      <c r="D95" s="64" t="s">
        <v>2831</v>
      </c>
      <c r="E95" s="64" t="s">
        <v>2831</v>
      </c>
      <c r="F95" s="64">
        <v>64</v>
      </c>
      <c r="G95" s="66">
        <v>44457</v>
      </c>
      <c r="H95" s="203">
        <v>1</v>
      </c>
      <c r="I95" s="203">
        <v>333.85</v>
      </c>
      <c r="J95" s="203" t="s">
        <v>2176</v>
      </c>
      <c r="K95" s="203" t="s">
        <v>12329</v>
      </c>
      <c r="L95" s="203" t="s">
        <v>254</v>
      </c>
      <c r="O95"/>
    </row>
    <row r="96" spans="2:15" x14ac:dyDescent="0.3">
      <c r="B96" t="s">
        <v>12316</v>
      </c>
      <c r="C96" s="64" t="s">
        <v>1808</v>
      </c>
      <c r="D96" s="64" t="s">
        <v>2831</v>
      </c>
      <c r="E96" s="64" t="s">
        <v>2831</v>
      </c>
      <c r="F96" s="64">
        <v>50</v>
      </c>
      <c r="G96" s="66">
        <v>44456</v>
      </c>
      <c r="H96" s="203">
        <v>1</v>
      </c>
      <c r="I96" s="203">
        <v>3332.72</v>
      </c>
      <c r="J96" s="203" t="s">
        <v>2176</v>
      </c>
      <c r="K96" s="203" t="s">
        <v>11714</v>
      </c>
      <c r="L96" s="203" t="s">
        <v>254</v>
      </c>
      <c r="O96"/>
    </row>
    <row r="97" spans="2:15" x14ac:dyDescent="0.3">
      <c r="B97" t="s">
        <v>12196</v>
      </c>
      <c r="C97" s="64" t="s">
        <v>1808</v>
      </c>
      <c r="D97" s="64" t="s">
        <v>2831</v>
      </c>
      <c r="E97" s="64" t="s">
        <v>2831</v>
      </c>
      <c r="F97" s="64">
        <v>62</v>
      </c>
      <c r="G97" s="66">
        <v>44449</v>
      </c>
      <c r="H97" s="203">
        <v>2</v>
      </c>
      <c r="I97" s="203">
        <v>3982.87</v>
      </c>
      <c r="J97" s="203" t="s">
        <v>2160</v>
      </c>
      <c r="K97" s="203" t="s">
        <v>12197</v>
      </c>
      <c r="L97" s="203" t="s">
        <v>254</v>
      </c>
      <c r="O97"/>
    </row>
    <row r="98" spans="2:15" x14ac:dyDescent="0.3">
      <c r="B98" t="s">
        <v>12264</v>
      </c>
      <c r="C98" s="64" t="s">
        <v>1808</v>
      </c>
      <c r="D98" s="64" t="s">
        <v>2831</v>
      </c>
      <c r="E98" s="64" t="s">
        <v>2831</v>
      </c>
      <c r="F98" s="64">
        <v>50</v>
      </c>
      <c r="G98" s="66">
        <v>44440</v>
      </c>
      <c r="H98" s="203">
        <v>1</v>
      </c>
      <c r="I98" s="203">
        <v>333.85</v>
      </c>
      <c r="J98" s="203" t="s">
        <v>2173</v>
      </c>
      <c r="K98" s="203" t="s">
        <v>11455</v>
      </c>
      <c r="L98" s="203" t="s">
        <v>254</v>
      </c>
      <c r="O98"/>
    </row>
    <row r="99" spans="2:15" x14ac:dyDescent="0.3">
      <c r="B99" t="s">
        <v>13610</v>
      </c>
      <c r="C99" s="64" t="s">
        <v>1808</v>
      </c>
      <c r="D99" s="64" t="s">
        <v>2831</v>
      </c>
      <c r="E99" s="64" t="s">
        <v>2831</v>
      </c>
      <c r="F99" s="64">
        <v>151</v>
      </c>
      <c r="G99" s="66">
        <v>44435</v>
      </c>
      <c r="H99" s="203">
        <v>1</v>
      </c>
      <c r="I99" s="203">
        <v>1951.46</v>
      </c>
      <c r="J99" s="203" t="s">
        <v>2173</v>
      </c>
      <c r="K99" s="203" t="s">
        <v>13611</v>
      </c>
      <c r="L99" s="203" t="s">
        <v>254</v>
      </c>
      <c r="O99"/>
    </row>
    <row r="100" spans="2:15" x14ac:dyDescent="0.3">
      <c r="B100" t="s">
        <v>16272</v>
      </c>
      <c r="C100" s="64" t="s">
        <v>1808</v>
      </c>
      <c r="D100" s="64" t="s">
        <v>2831</v>
      </c>
      <c r="E100" s="64" t="s">
        <v>2831</v>
      </c>
      <c r="F100" s="64">
        <v>195</v>
      </c>
      <c r="G100" s="66">
        <v>44433</v>
      </c>
      <c r="H100" s="203">
        <v>1</v>
      </c>
      <c r="I100" s="203">
        <v>2974.63</v>
      </c>
      <c r="J100" s="203" t="s">
        <v>2160</v>
      </c>
      <c r="K100" s="203" t="s">
        <v>14238</v>
      </c>
      <c r="L100" s="203" t="s">
        <v>254</v>
      </c>
      <c r="O100"/>
    </row>
    <row r="101" spans="2:15" x14ac:dyDescent="0.3">
      <c r="B101" t="s">
        <v>15812</v>
      </c>
      <c r="C101" s="64" t="s">
        <v>1808</v>
      </c>
      <c r="D101" s="64" t="s">
        <v>2831</v>
      </c>
      <c r="E101" s="64" t="s">
        <v>2831</v>
      </c>
      <c r="F101" s="64">
        <v>49</v>
      </c>
      <c r="G101" s="66">
        <v>44432</v>
      </c>
      <c r="H101" s="203">
        <v>1</v>
      </c>
      <c r="I101" s="203">
        <v>3332.72</v>
      </c>
      <c r="J101" s="203" t="s">
        <v>2176</v>
      </c>
      <c r="K101" s="203" t="s">
        <v>11495</v>
      </c>
      <c r="L101" s="203" t="s">
        <v>254</v>
      </c>
      <c r="O101"/>
    </row>
    <row r="102" spans="2:15" x14ac:dyDescent="0.3">
      <c r="B102" t="s">
        <v>14088</v>
      </c>
      <c r="C102" s="64" t="s">
        <v>1808</v>
      </c>
      <c r="D102" s="64" t="s">
        <v>2831</v>
      </c>
      <c r="E102" s="64" t="s">
        <v>2831</v>
      </c>
      <c r="F102" s="64">
        <v>35</v>
      </c>
      <c r="G102" s="66">
        <v>44428</v>
      </c>
      <c r="H102" s="203">
        <v>1</v>
      </c>
      <c r="I102" s="203">
        <v>389.49</v>
      </c>
      <c r="J102" s="203" t="s">
        <v>2176</v>
      </c>
      <c r="K102" s="203" t="s">
        <v>14089</v>
      </c>
      <c r="L102" s="203" t="s">
        <v>254</v>
      </c>
      <c r="O102"/>
    </row>
    <row r="103" spans="2:15" x14ac:dyDescent="0.3">
      <c r="B103" t="s">
        <v>14763</v>
      </c>
      <c r="C103" s="64" t="s">
        <v>1808</v>
      </c>
      <c r="D103" s="64" t="s">
        <v>2831</v>
      </c>
      <c r="E103" s="64" t="s">
        <v>2831</v>
      </c>
      <c r="F103" s="64">
        <v>147</v>
      </c>
      <c r="G103" s="66">
        <v>44421</v>
      </c>
      <c r="H103" s="203">
        <v>1</v>
      </c>
      <c r="I103" s="203">
        <v>2752.72</v>
      </c>
      <c r="J103" s="203" t="s">
        <v>2160</v>
      </c>
      <c r="K103" s="203" t="s">
        <v>3939</v>
      </c>
      <c r="L103" s="203" t="s">
        <v>254</v>
      </c>
      <c r="O103"/>
    </row>
    <row r="104" spans="2:15" x14ac:dyDescent="0.3">
      <c r="B104" t="s">
        <v>16627</v>
      </c>
      <c r="C104" s="64" t="s">
        <v>1808</v>
      </c>
      <c r="D104" s="64" t="s">
        <v>2831</v>
      </c>
      <c r="E104" s="64" t="s">
        <v>2831</v>
      </c>
      <c r="F104" s="64">
        <v>54</v>
      </c>
      <c r="G104" s="66">
        <v>44401</v>
      </c>
      <c r="H104" s="203">
        <v>1</v>
      </c>
      <c r="I104" s="203">
        <v>3332.72</v>
      </c>
      <c r="J104" s="203" t="s">
        <v>2160</v>
      </c>
      <c r="K104" s="203" t="s">
        <v>9091</v>
      </c>
      <c r="L104" s="203" t="s">
        <v>254</v>
      </c>
      <c r="O104"/>
    </row>
    <row r="105" spans="2:15" x14ac:dyDescent="0.3">
      <c r="B105" t="s">
        <v>15146</v>
      </c>
      <c r="C105" s="64" t="s">
        <v>1808</v>
      </c>
      <c r="D105" s="64" t="s">
        <v>2831</v>
      </c>
      <c r="E105" s="64" t="s">
        <v>2831</v>
      </c>
      <c r="F105" s="64">
        <v>128</v>
      </c>
      <c r="G105" s="66">
        <v>44400</v>
      </c>
      <c r="H105" s="203">
        <v>1</v>
      </c>
      <c r="I105" s="203">
        <v>1363.76</v>
      </c>
      <c r="J105" s="203" t="s">
        <v>2160</v>
      </c>
      <c r="K105" s="203" t="s">
        <v>15147</v>
      </c>
      <c r="L105" s="203" t="s">
        <v>254</v>
      </c>
      <c r="O105"/>
    </row>
    <row r="106" spans="2:15" x14ac:dyDescent="0.3">
      <c r="B106" t="s">
        <v>15437</v>
      </c>
      <c r="C106" s="64" t="s">
        <v>1808</v>
      </c>
      <c r="D106" s="64" t="s">
        <v>2831</v>
      </c>
      <c r="E106" s="64" t="s">
        <v>2831</v>
      </c>
      <c r="F106" s="64">
        <v>185</v>
      </c>
      <c r="G106" s="66">
        <v>44397</v>
      </c>
      <c r="H106" s="203">
        <v>1</v>
      </c>
      <c r="I106" s="203">
        <v>4439.54</v>
      </c>
      <c r="J106" s="203" t="s">
        <v>2176</v>
      </c>
      <c r="K106" s="203" t="s">
        <v>15438</v>
      </c>
      <c r="L106" s="203" t="s">
        <v>254</v>
      </c>
      <c r="O106"/>
    </row>
    <row r="107" spans="2:15" x14ac:dyDescent="0.3">
      <c r="B107" t="s">
        <v>14628</v>
      </c>
      <c r="C107" s="64" t="s">
        <v>1808</v>
      </c>
      <c r="D107" s="64" t="s">
        <v>2831</v>
      </c>
      <c r="E107" s="64" t="s">
        <v>2831</v>
      </c>
      <c r="F107" s="64">
        <v>41</v>
      </c>
      <c r="G107" s="66">
        <v>44382</v>
      </c>
      <c r="H107" s="203">
        <v>1</v>
      </c>
      <c r="I107" s="203">
        <v>389.49</v>
      </c>
      <c r="J107" s="203" t="s">
        <v>2160</v>
      </c>
      <c r="K107" s="203" t="s">
        <v>14629</v>
      </c>
      <c r="L107" s="203" t="s">
        <v>254</v>
      </c>
      <c r="O107"/>
    </row>
    <row r="108" spans="2:15" x14ac:dyDescent="0.3">
      <c r="B108" t="s">
        <v>13080</v>
      </c>
      <c r="C108" s="64" t="s">
        <v>1808</v>
      </c>
      <c r="D108" s="64" t="s">
        <v>2831</v>
      </c>
      <c r="E108" s="64" t="s">
        <v>2831</v>
      </c>
      <c r="F108" s="64">
        <v>59</v>
      </c>
      <c r="G108" s="66">
        <v>44366</v>
      </c>
      <c r="H108" s="203">
        <v>1</v>
      </c>
      <c r="I108" s="203">
        <v>333.85</v>
      </c>
      <c r="J108" s="203" t="s">
        <v>2173</v>
      </c>
      <c r="K108" s="203" t="s">
        <v>13081</v>
      </c>
      <c r="L108" s="203" t="s">
        <v>254</v>
      </c>
      <c r="O108"/>
    </row>
    <row r="109" spans="2:15" x14ac:dyDescent="0.3">
      <c r="B109" t="s">
        <v>15891</v>
      </c>
      <c r="C109" s="64" t="s">
        <v>1808</v>
      </c>
      <c r="D109" s="64" t="s">
        <v>2831</v>
      </c>
      <c r="E109" s="64" t="s">
        <v>2831</v>
      </c>
      <c r="F109" s="64">
        <v>39</v>
      </c>
      <c r="G109" s="66">
        <v>44354</v>
      </c>
      <c r="H109" s="203">
        <v>1</v>
      </c>
      <c r="I109" s="203">
        <v>389.49</v>
      </c>
      <c r="J109" s="203" t="s">
        <v>2176</v>
      </c>
      <c r="K109" s="203" t="s">
        <v>12908</v>
      </c>
      <c r="L109" s="203" t="s">
        <v>254</v>
      </c>
      <c r="O109"/>
    </row>
    <row r="110" spans="2:15" x14ac:dyDescent="0.3">
      <c r="B110" t="s">
        <v>14369</v>
      </c>
      <c r="C110" s="64" t="s">
        <v>1808</v>
      </c>
      <c r="D110" s="64" t="s">
        <v>2831</v>
      </c>
      <c r="E110" s="64" t="s">
        <v>2831</v>
      </c>
      <c r="F110" s="64">
        <v>60</v>
      </c>
      <c r="G110" s="66">
        <v>44351</v>
      </c>
      <c r="H110" s="203">
        <v>1</v>
      </c>
      <c r="I110" s="203">
        <v>716.32</v>
      </c>
      <c r="J110" s="203" t="s">
        <v>2160</v>
      </c>
      <c r="K110" s="203" t="s">
        <v>13248</v>
      </c>
      <c r="L110" s="203" t="s">
        <v>254</v>
      </c>
      <c r="O110"/>
    </row>
    <row r="111" spans="2:15" x14ac:dyDescent="0.3">
      <c r="B111" t="s">
        <v>15262</v>
      </c>
      <c r="C111" s="64" t="s">
        <v>1808</v>
      </c>
      <c r="D111" s="64" t="s">
        <v>2831</v>
      </c>
      <c r="E111" s="64" t="s">
        <v>2831</v>
      </c>
      <c r="F111" s="64">
        <v>58</v>
      </c>
      <c r="G111" s="66">
        <v>44349</v>
      </c>
      <c r="H111" s="203">
        <v>2</v>
      </c>
      <c r="I111" s="203">
        <v>5657.54</v>
      </c>
      <c r="J111" s="203" t="s">
        <v>2176</v>
      </c>
      <c r="K111" s="203" t="s">
        <v>15263</v>
      </c>
      <c r="L111" s="203" t="s">
        <v>254</v>
      </c>
      <c r="O111"/>
    </row>
    <row r="112" spans="2:15" x14ac:dyDescent="0.3">
      <c r="B112" t="s">
        <v>15966</v>
      </c>
      <c r="C112" s="64" t="s">
        <v>1808</v>
      </c>
      <c r="D112" s="64" t="s">
        <v>2831</v>
      </c>
      <c r="E112" s="64" t="s">
        <v>2831</v>
      </c>
      <c r="F112" s="64">
        <v>57</v>
      </c>
      <c r="G112" s="66">
        <v>44344</v>
      </c>
      <c r="H112" s="203">
        <v>1</v>
      </c>
      <c r="I112" s="203">
        <v>3245.09</v>
      </c>
      <c r="J112" s="203" t="s">
        <v>2160</v>
      </c>
      <c r="K112" s="203" t="s">
        <v>3939</v>
      </c>
      <c r="L112" s="203" t="s">
        <v>254</v>
      </c>
      <c r="O112"/>
    </row>
    <row r="113" spans="2:15" x14ac:dyDescent="0.3">
      <c r="B113" t="s">
        <v>14250</v>
      </c>
      <c r="C113" s="64" t="s">
        <v>1808</v>
      </c>
      <c r="D113" s="64" t="s">
        <v>2831</v>
      </c>
      <c r="E113" s="64" t="s">
        <v>2831</v>
      </c>
      <c r="F113" s="64">
        <v>60</v>
      </c>
      <c r="G113" s="66">
        <v>44300</v>
      </c>
      <c r="H113" s="203">
        <v>1</v>
      </c>
      <c r="I113" s="203">
        <v>716.32</v>
      </c>
      <c r="J113" s="203" t="s">
        <v>2160</v>
      </c>
      <c r="K113" s="203" t="s">
        <v>8133</v>
      </c>
      <c r="L113" s="203" t="s">
        <v>254</v>
      </c>
      <c r="O113"/>
    </row>
    <row r="114" spans="2:15" x14ac:dyDescent="0.3">
      <c r="B114" t="s">
        <v>16523</v>
      </c>
      <c r="C114" s="64" t="s">
        <v>1808</v>
      </c>
      <c r="D114" s="64" t="s">
        <v>2831</v>
      </c>
      <c r="E114" s="64" t="s">
        <v>2831</v>
      </c>
      <c r="F114" s="64">
        <v>51</v>
      </c>
      <c r="G114" s="66">
        <v>44299</v>
      </c>
      <c r="H114" s="203">
        <v>1</v>
      </c>
      <c r="I114" s="203">
        <v>2992.44</v>
      </c>
      <c r="J114" s="203" t="s">
        <v>2160</v>
      </c>
      <c r="K114" s="203" t="s">
        <v>16524</v>
      </c>
      <c r="L114" s="203" t="s">
        <v>254</v>
      </c>
      <c r="O114"/>
    </row>
    <row r="115" spans="2:15" x14ac:dyDescent="0.3">
      <c r="B115" t="s">
        <v>16074</v>
      </c>
      <c r="C115" s="64" t="s">
        <v>1808</v>
      </c>
      <c r="D115" s="64" t="s">
        <v>2831</v>
      </c>
      <c r="E115" s="64" t="s">
        <v>2831</v>
      </c>
      <c r="F115" s="64">
        <v>81</v>
      </c>
      <c r="G115" s="66">
        <v>44298</v>
      </c>
      <c r="H115" s="203">
        <v>1</v>
      </c>
      <c r="I115" s="203">
        <v>222.57</v>
      </c>
      <c r="J115" s="203" t="s">
        <v>2160</v>
      </c>
      <c r="K115" s="203" t="s">
        <v>3939</v>
      </c>
      <c r="L115" s="203" t="s">
        <v>254</v>
      </c>
      <c r="O115"/>
    </row>
    <row r="116" spans="2:15" x14ac:dyDescent="0.3">
      <c r="B116" t="s">
        <v>14134</v>
      </c>
      <c r="C116" s="64" t="s">
        <v>1808</v>
      </c>
      <c r="D116" s="64" t="s">
        <v>2831</v>
      </c>
      <c r="E116" s="64" t="s">
        <v>2831</v>
      </c>
      <c r="F116" s="64">
        <v>49</v>
      </c>
      <c r="G116" s="66">
        <v>44286</v>
      </c>
      <c r="H116" s="203">
        <v>1</v>
      </c>
      <c r="I116" s="203">
        <v>1218.06</v>
      </c>
      <c r="J116" s="203" t="s">
        <v>2160</v>
      </c>
      <c r="K116" s="203" t="s">
        <v>14135</v>
      </c>
      <c r="L116" s="203" t="s">
        <v>254</v>
      </c>
      <c r="O116"/>
    </row>
    <row r="117" spans="2:15" x14ac:dyDescent="0.3">
      <c r="B117" t="s">
        <v>14358</v>
      </c>
      <c r="C117" s="64" t="s">
        <v>1808</v>
      </c>
      <c r="D117" s="64" t="s">
        <v>2831</v>
      </c>
      <c r="E117" s="64" t="s">
        <v>2831</v>
      </c>
      <c r="F117" s="64">
        <v>41</v>
      </c>
      <c r="G117" s="66">
        <v>44281</v>
      </c>
      <c r="H117" s="203">
        <v>1</v>
      </c>
      <c r="I117" s="203">
        <v>389.49</v>
      </c>
      <c r="J117" s="203" t="s">
        <v>2176</v>
      </c>
      <c r="K117" s="203" t="s">
        <v>12334</v>
      </c>
      <c r="L117" s="203" t="s">
        <v>254</v>
      </c>
      <c r="O117"/>
    </row>
    <row r="118" spans="2:15" x14ac:dyDescent="0.3">
      <c r="B118" t="s">
        <v>14455</v>
      </c>
      <c r="C118" s="64" t="s">
        <v>1808</v>
      </c>
      <c r="D118" s="64" t="s">
        <v>2831</v>
      </c>
      <c r="E118" s="64" t="s">
        <v>2831</v>
      </c>
      <c r="F118" s="64">
        <v>46</v>
      </c>
      <c r="G118" s="66">
        <v>44275</v>
      </c>
      <c r="H118" s="203">
        <v>2</v>
      </c>
      <c r="I118" s="203">
        <v>5657.54</v>
      </c>
      <c r="J118" s="203" t="s">
        <v>2160</v>
      </c>
      <c r="K118" s="203" t="s">
        <v>3818</v>
      </c>
      <c r="L118" s="203" t="s">
        <v>254</v>
      </c>
      <c r="O118"/>
    </row>
    <row r="119" spans="2:15" x14ac:dyDescent="0.3">
      <c r="B119" t="s">
        <v>2811</v>
      </c>
      <c r="C119" s="64" t="s">
        <v>1808</v>
      </c>
      <c r="D119" s="64" t="s">
        <v>2831</v>
      </c>
      <c r="E119" s="64" t="s">
        <v>2831</v>
      </c>
      <c r="F119" s="64">
        <v>80</v>
      </c>
      <c r="G119" s="66">
        <v>44267</v>
      </c>
      <c r="H119" s="203">
        <v>1</v>
      </c>
      <c r="I119" s="203">
        <v>1363.76</v>
      </c>
      <c r="J119" s="203" t="s">
        <v>2173</v>
      </c>
      <c r="K119" s="203" t="s">
        <v>13459</v>
      </c>
      <c r="L119" s="203" t="s">
        <v>254</v>
      </c>
      <c r="O119"/>
    </row>
    <row r="120" spans="2:15" x14ac:dyDescent="0.3">
      <c r="B120" t="s">
        <v>13987</v>
      </c>
      <c r="C120" s="64" t="s">
        <v>1808</v>
      </c>
      <c r="D120" s="64" t="s">
        <v>2831</v>
      </c>
      <c r="E120" s="64" t="s">
        <v>2831</v>
      </c>
      <c r="F120" s="64">
        <v>55</v>
      </c>
      <c r="G120" s="66">
        <v>44267</v>
      </c>
      <c r="H120" s="203">
        <v>1</v>
      </c>
      <c r="I120" s="203">
        <v>3332.72</v>
      </c>
      <c r="J120" s="203" t="s">
        <v>2176</v>
      </c>
      <c r="K120" s="203" t="s">
        <v>13988</v>
      </c>
      <c r="L120" s="203" t="s">
        <v>254</v>
      </c>
      <c r="O120"/>
    </row>
    <row r="121" spans="2:15" x14ac:dyDescent="0.3">
      <c r="B121" t="s">
        <v>13441</v>
      </c>
      <c r="C121" s="64" t="s">
        <v>1808</v>
      </c>
      <c r="D121" s="64" t="s">
        <v>2831</v>
      </c>
      <c r="E121" s="64" t="s">
        <v>2831</v>
      </c>
      <c r="F121" s="64">
        <v>62</v>
      </c>
      <c r="G121" s="66">
        <v>44265</v>
      </c>
      <c r="H121" s="203">
        <v>1</v>
      </c>
      <c r="I121" s="203">
        <v>333.85</v>
      </c>
      <c r="J121" s="203" t="s">
        <v>2173</v>
      </c>
      <c r="K121" s="203" t="s">
        <v>13442</v>
      </c>
      <c r="L121" s="203" t="s">
        <v>254</v>
      </c>
      <c r="O121"/>
    </row>
    <row r="122" spans="2:15" x14ac:dyDescent="0.3">
      <c r="B122" t="s">
        <v>13926</v>
      </c>
      <c r="C122" s="64" t="s">
        <v>1808</v>
      </c>
      <c r="D122" s="64" t="s">
        <v>2831</v>
      </c>
      <c r="E122" s="64" t="s">
        <v>2831</v>
      </c>
      <c r="F122" s="64">
        <v>84</v>
      </c>
      <c r="G122" s="66">
        <v>44264</v>
      </c>
      <c r="H122" s="203">
        <v>1</v>
      </c>
      <c r="I122" s="203">
        <v>333.85</v>
      </c>
      <c r="J122" s="203" t="s">
        <v>2173</v>
      </c>
      <c r="K122" s="203" t="s">
        <v>13927</v>
      </c>
      <c r="L122" s="203" t="s">
        <v>254</v>
      </c>
      <c r="O122"/>
    </row>
    <row r="123" spans="2:15" x14ac:dyDescent="0.3">
      <c r="B123" t="s">
        <v>14111</v>
      </c>
      <c r="C123" s="64" t="s">
        <v>1808</v>
      </c>
      <c r="D123" s="64" t="s">
        <v>2831</v>
      </c>
      <c r="E123" s="64" t="s">
        <v>2831</v>
      </c>
      <c r="F123" s="64">
        <v>42</v>
      </c>
      <c r="G123" s="66">
        <v>44264</v>
      </c>
      <c r="H123" s="203">
        <v>1</v>
      </c>
      <c r="I123" s="203">
        <v>389.49</v>
      </c>
      <c r="J123" s="203" t="s">
        <v>2173</v>
      </c>
      <c r="K123" s="203" t="s">
        <v>14112</v>
      </c>
      <c r="L123" s="203" t="s">
        <v>254</v>
      </c>
      <c r="O123"/>
    </row>
    <row r="124" spans="2:15" x14ac:dyDescent="0.3">
      <c r="B124" t="s">
        <v>13797</v>
      </c>
      <c r="C124" s="64" t="s">
        <v>1808</v>
      </c>
      <c r="D124" s="64" t="s">
        <v>2831</v>
      </c>
      <c r="E124" s="64" t="s">
        <v>2831</v>
      </c>
      <c r="F124" s="64">
        <v>108</v>
      </c>
      <c r="G124" s="66">
        <v>44264</v>
      </c>
      <c r="H124" s="203">
        <v>1</v>
      </c>
      <c r="I124" s="203">
        <v>0</v>
      </c>
      <c r="J124" s="203" t="s">
        <v>2176</v>
      </c>
      <c r="K124" s="203" t="s">
        <v>5495</v>
      </c>
      <c r="L124" s="203" t="s">
        <v>254</v>
      </c>
      <c r="O124"/>
    </row>
    <row r="125" spans="2:15" x14ac:dyDescent="0.3">
      <c r="B125" t="s">
        <v>13904</v>
      </c>
      <c r="C125" s="64" t="s">
        <v>1808</v>
      </c>
      <c r="D125" s="64" t="s">
        <v>2831</v>
      </c>
      <c r="E125" s="64" t="s">
        <v>2831</v>
      </c>
      <c r="F125" s="64">
        <v>78</v>
      </c>
      <c r="G125" s="66">
        <v>44263</v>
      </c>
      <c r="H125" s="203">
        <v>1</v>
      </c>
      <c r="I125" s="203">
        <v>278.20999999999998</v>
      </c>
      <c r="J125" s="203" t="s">
        <v>2160</v>
      </c>
      <c r="K125" s="203" t="s">
        <v>3505</v>
      </c>
      <c r="L125" s="203" t="s">
        <v>254</v>
      </c>
      <c r="O125"/>
    </row>
    <row r="126" spans="2:15" x14ac:dyDescent="0.3">
      <c r="B126" t="s">
        <v>16510</v>
      </c>
      <c r="C126" s="64" t="s">
        <v>1808</v>
      </c>
      <c r="D126" s="64" t="s">
        <v>2831</v>
      </c>
      <c r="E126" s="64" t="s">
        <v>2831</v>
      </c>
      <c r="F126" s="64">
        <v>175</v>
      </c>
      <c r="G126" s="66">
        <v>44251</v>
      </c>
      <c r="H126" s="203">
        <v>1</v>
      </c>
      <c r="I126" s="203">
        <v>4300.55</v>
      </c>
      <c r="J126" s="203" t="s">
        <v>2173</v>
      </c>
      <c r="K126" s="203" t="s">
        <v>16511</v>
      </c>
      <c r="L126" s="203" t="s">
        <v>254</v>
      </c>
      <c r="O126"/>
    </row>
    <row r="127" spans="2:15" x14ac:dyDescent="0.3">
      <c r="B127" t="s">
        <v>14272</v>
      </c>
      <c r="C127" s="64" t="s">
        <v>1808</v>
      </c>
      <c r="D127" s="64" t="s">
        <v>2831</v>
      </c>
      <c r="E127" s="64" t="s">
        <v>2831</v>
      </c>
      <c r="F127" s="64">
        <v>45</v>
      </c>
      <c r="G127" s="66">
        <v>44246</v>
      </c>
      <c r="H127" s="203">
        <v>1</v>
      </c>
      <c r="I127" s="203">
        <v>333.85</v>
      </c>
      <c r="J127" s="203" t="s">
        <v>2160</v>
      </c>
      <c r="K127" s="203" t="s">
        <v>2936</v>
      </c>
      <c r="L127" s="203" t="s">
        <v>254</v>
      </c>
      <c r="O127"/>
    </row>
    <row r="128" spans="2:15" x14ac:dyDescent="0.3">
      <c r="B128" t="s">
        <v>14078</v>
      </c>
      <c r="C128" s="64" t="s">
        <v>1808</v>
      </c>
      <c r="D128" s="64" t="s">
        <v>2831</v>
      </c>
      <c r="E128" s="64" t="s">
        <v>2831</v>
      </c>
      <c r="F128" s="64">
        <v>195</v>
      </c>
      <c r="G128" s="66">
        <v>44242</v>
      </c>
      <c r="H128" s="203">
        <v>1</v>
      </c>
      <c r="I128" s="203">
        <v>4300.55</v>
      </c>
      <c r="J128" s="203" t="s">
        <v>2160</v>
      </c>
      <c r="K128" s="203" t="s">
        <v>3847</v>
      </c>
      <c r="L128" s="203" t="s">
        <v>254</v>
      </c>
      <c r="O128"/>
    </row>
    <row r="129" spans="2:15" x14ac:dyDescent="0.3">
      <c r="B129" t="s">
        <v>12996</v>
      </c>
      <c r="C129" s="64" t="s">
        <v>1808</v>
      </c>
      <c r="D129" s="64" t="s">
        <v>2831</v>
      </c>
      <c r="E129" s="64" t="s">
        <v>2831</v>
      </c>
      <c r="F129" s="64">
        <v>75</v>
      </c>
      <c r="G129" s="66">
        <v>44239</v>
      </c>
      <c r="H129" s="203">
        <v>1</v>
      </c>
      <c r="I129" s="203">
        <v>333.85</v>
      </c>
      <c r="J129" s="203" t="s">
        <v>2173</v>
      </c>
      <c r="K129" s="203" t="s">
        <v>12997</v>
      </c>
      <c r="L129" s="203" t="s">
        <v>254</v>
      </c>
      <c r="O129"/>
    </row>
    <row r="130" spans="2:15" x14ac:dyDescent="0.3">
      <c r="B130" t="s">
        <v>13635</v>
      </c>
      <c r="C130" s="64" t="s">
        <v>1808</v>
      </c>
      <c r="D130" s="64" t="s">
        <v>2831</v>
      </c>
      <c r="E130" s="64" t="s">
        <v>2831</v>
      </c>
      <c r="F130" s="64">
        <v>81</v>
      </c>
      <c r="G130" s="66">
        <v>44239</v>
      </c>
      <c r="H130" s="203">
        <v>1</v>
      </c>
      <c r="I130" s="203">
        <v>55.64</v>
      </c>
      <c r="J130" s="203" t="s">
        <v>2176</v>
      </c>
      <c r="K130" s="203" t="s">
        <v>13636</v>
      </c>
      <c r="L130" s="203" t="s">
        <v>254</v>
      </c>
      <c r="O130"/>
    </row>
    <row r="131" spans="2:15" x14ac:dyDescent="0.3">
      <c r="B131" t="s">
        <v>13364</v>
      </c>
      <c r="C131" s="64" t="s">
        <v>1808</v>
      </c>
      <c r="D131" s="64" t="s">
        <v>2831</v>
      </c>
      <c r="E131" s="64" t="s">
        <v>2831</v>
      </c>
      <c r="F131" s="64">
        <v>56</v>
      </c>
      <c r="G131" s="66">
        <v>44236</v>
      </c>
      <c r="H131" s="203">
        <v>1</v>
      </c>
      <c r="I131" s="203">
        <v>4602.93</v>
      </c>
      <c r="J131" s="203" t="s">
        <v>2173</v>
      </c>
      <c r="K131" s="203" t="s">
        <v>13365</v>
      </c>
      <c r="L131" s="203" t="s">
        <v>254</v>
      </c>
      <c r="O131"/>
    </row>
    <row r="132" spans="2:15" x14ac:dyDescent="0.3">
      <c r="B132" t="s">
        <v>14563</v>
      </c>
      <c r="C132" s="64" t="s">
        <v>1808</v>
      </c>
      <c r="D132" s="64" t="s">
        <v>2831</v>
      </c>
      <c r="E132" s="64" t="s">
        <v>2831</v>
      </c>
      <c r="F132" s="64">
        <v>86</v>
      </c>
      <c r="G132" s="66">
        <v>44236</v>
      </c>
      <c r="H132" s="203">
        <v>2</v>
      </c>
      <c r="I132" s="203">
        <v>278.20999999999998</v>
      </c>
      <c r="J132" s="203" t="s">
        <v>2160</v>
      </c>
      <c r="K132" s="203" t="s">
        <v>2936</v>
      </c>
      <c r="L132" s="203" t="s">
        <v>254</v>
      </c>
      <c r="O132"/>
    </row>
    <row r="133" spans="2:15" x14ac:dyDescent="0.3">
      <c r="B133" t="s">
        <v>14208</v>
      </c>
      <c r="C133" s="64" t="s">
        <v>1808</v>
      </c>
      <c r="D133" s="64" t="s">
        <v>2831</v>
      </c>
      <c r="E133" s="64" t="s">
        <v>2831</v>
      </c>
      <c r="F133" s="64">
        <v>100</v>
      </c>
      <c r="G133" s="66">
        <v>44217</v>
      </c>
      <c r="H133" s="203">
        <v>1</v>
      </c>
      <c r="I133" s="203">
        <v>1363.76</v>
      </c>
      <c r="J133" s="203" t="s">
        <v>2176</v>
      </c>
      <c r="K133" s="203" t="s">
        <v>14209</v>
      </c>
      <c r="L133" s="203" t="s">
        <v>254</v>
      </c>
      <c r="O133"/>
    </row>
    <row r="134" spans="2:15" x14ac:dyDescent="0.3">
      <c r="B134" t="s">
        <v>13961</v>
      </c>
      <c r="C134" s="64" t="s">
        <v>1808</v>
      </c>
      <c r="D134" s="64" t="s">
        <v>2831</v>
      </c>
      <c r="E134" s="64" t="s">
        <v>2831</v>
      </c>
      <c r="F134" s="64">
        <v>51</v>
      </c>
      <c r="G134" s="66">
        <v>44212</v>
      </c>
      <c r="H134" s="203">
        <v>1</v>
      </c>
      <c r="I134" s="203">
        <v>1317.57</v>
      </c>
      <c r="J134" s="203" t="s">
        <v>2160</v>
      </c>
      <c r="K134" s="203" t="s">
        <v>13962</v>
      </c>
      <c r="L134" s="203" t="s">
        <v>254</v>
      </c>
      <c r="O134"/>
    </row>
    <row r="135" spans="2:15" x14ac:dyDescent="0.3">
      <c r="B135" t="s">
        <v>13383</v>
      </c>
      <c r="C135" s="64" t="s">
        <v>1808</v>
      </c>
      <c r="D135" s="64" t="s">
        <v>2831</v>
      </c>
      <c r="E135" s="64" t="s">
        <v>2831</v>
      </c>
      <c r="F135" s="64">
        <v>49</v>
      </c>
      <c r="G135" s="66">
        <v>44212</v>
      </c>
      <c r="H135" s="203">
        <v>1</v>
      </c>
      <c r="I135" s="203">
        <v>3332.72</v>
      </c>
      <c r="J135" s="203" t="s">
        <v>2173</v>
      </c>
      <c r="K135" s="203" t="s">
        <v>13384</v>
      </c>
      <c r="L135" s="203" t="s">
        <v>254</v>
      </c>
      <c r="O135"/>
    </row>
    <row r="136" spans="2:15" x14ac:dyDescent="0.3">
      <c r="B136" t="s">
        <v>13478</v>
      </c>
      <c r="C136" s="64" t="s">
        <v>1808</v>
      </c>
      <c r="D136" s="64" t="s">
        <v>2831</v>
      </c>
      <c r="E136" s="64" t="s">
        <v>2831</v>
      </c>
      <c r="F136" s="64">
        <v>79</v>
      </c>
      <c r="G136" s="66">
        <v>44211</v>
      </c>
      <c r="H136" s="203">
        <v>1</v>
      </c>
      <c r="I136" s="203">
        <v>556.41999999999996</v>
      </c>
      <c r="J136" s="203" t="s">
        <v>2160</v>
      </c>
      <c r="K136" s="203" t="s">
        <v>13479</v>
      </c>
      <c r="L136" s="203" t="s">
        <v>254</v>
      </c>
      <c r="O136"/>
    </row>
    <row r="137" spans="2:15" x14ac:dyDescent="0.3">
      <c r="B137" t="s">
        <v>16606</v>
      </c>
      <c r="C137" s="64" t="s">
        <v>1808</v>
      </c>
      <c r="D137" s="64" t="s">
        <v>2831</v>
      </c>
      <c r="E137" s="64" t="s">
        <v>2831</v>
      </c>
      <c r="F137" s="64">
        <v>53</v>
      </c>
      <c r="G137" s="66">
        <v>44208</v>
      </c>
      <c r="H137" s="203">
        <v>1</v>
      </c>
      <c r="I137" s="203">
        <v>3332.72</v>
      </c>
      <c r="J137" s="203" t="s">
        <v>2176</v>
      </c>
      <c r="K137" s="203" t="s">
        <v>15117</v>
      </c>
      <c r="L137" s="203" t="s">
        <v>254</v>
      </c>
      <c r="O137"/>
    </row>
    <row r="138" spans="2:15" x14ac:dyDescent="0.3">
      <c r="B138" t="s">
        <v>13092</v>
      </c>
      <c r="C138" s="64" t="s">
        <v>1808</v>
      </c>
      <c r="D138" s="64" t="s">
        <v>2831</v>
      </c>
      <c r="E138" s="64" t="s">
        <v>2831</v>
      </c>
      <c r="F138" s="64">
        <v>54</v>
      </c>
      <c r="G138" s="66">
        <v>44202</v>
      </c>
      <c r="H138" s="203">
        <v>1</v>
      </c>
      <c r="I138" s="203">
        <v>3332.72</v>
      </c>
      <c r="J138" s="203" t="s">
        <v>2176</v>
      </c>
      <c r="K138" s="203" t="s">
        <v>13093</v>
      </c>
      <c r="L138" s="203" t="s">
        <v>254</v>
      </c>
      <c r="O138"/>
    </row>
    <row r="139" spans="2:15" x14ac:dyDescent="0.3">
      <c r="B139" t="s">
        <v>14809</v>
      </c>
      <c r="C139" s="64" t="s">
        <v>1808</v>
      </c>
      <c r="D139" s="64" t="s">
        <v>2831</v>
      </c>
      <c r="E139" s="64" t="s">
        <v>2831</v>
      </c>
      <c r="F139" s="64">
        <v>63</v>
      </c>
      <c r="G139" s="66">
        <v>44201</v>
      </c>
      <c r="H139" s="203">
        <v>1</v>
      </c>
      <c r="I139" s="203">
        <v>3332.72</v>
      </c>
      <c r="J139" s="203" t="s">
        <v>2160</v>
      </c>
      <c r="K139" s="203" t="s">
        <v>2925</v>
      </c>
      <c r="L139" s="203" t="s">
        <v>254</v>
      </c>
      <c r="O139"/>
    </row>
    <row r="140" spans="2:15" x14ac:dyDescent="0.3">
      <c r="B140" t="s">
        <v>14558</v>
      </c>
      <c r="C140" s="64" t="s">
        <v>1808</v>
      </c>
      <c r="D140" s="64" t="s">
        <v>2831</v>
      </c>
      <c r="E140" s="64" t="s">
        <v>2831</v>
      </c>
      <c r="F140" s="64">
        <v>64</v>
      </c>
      <c r="G140" s="66">
        <v>44195</v>
      </c>
      <c r="H140" s="203">
        <v>1</v>
      </c>
      <c r="I140" s="203">
        <v>716.32</v>
      </c>
      <c r="J140" s="203" t="s">
        <v>2160</v>
      </c>
      <c r="K140" s="203" t="s">
        <v>14559</v>
      </c>
      <c r="L140" s="203" t="s">
        <v>254</v>
      </c>
      <c r="O140"/>
    </row>
    <row r="141" spans="2:15" x14ac:dyDescent="0.3">
      <c r="B141" t="s">
        <v>15760</v>
      </c>
      <c r="C141" s="64" t="s">
        <v>1808</v>
      </c>
      <c r="D141" s="64" t="s">
        <v>2831</v>
      </c>
      <c r="E141" s="64" t="s">
        <v>2831</v>
      </c>
      <c r="F141" s="64">
        <v>178</v>
      </c>
      <c r="G141" s="66">
        <v>44191</v>
      </c>
      <c r="H141" s="203">
        <v>1</v>
      </c>
      <c r="I141" s="203">
        <v>989.11</v>
      </c>
      <c r="J141" s="203" t="s">
        <v>2173</v>
      </c>
      <c r="K141" s="203" t="s">
        <v>4253</v>
      </c>
      <c r="L141" s="203" t="s">
        <v>254</v>
      </c>
      <c r="O141"/>
    </row>
    <row r="142" spans="2:15" x14ac:dyDescent="0.3">
      <c r="B142" t="s">
        <v>13552</v>
      </c>
      <c r="C142" s="64" t="s">
        <v>1808</v>
      </c>
      <c r="D142" s="64" t="s">
        <v>2831</v>
      </c>
      <c r="E142" s="64" t="s">
        <v>2831</v>
      </c>
      <c r="F142" s="64">
        <v>201</v>
      </c>
      <c r="G142" s="66">
        <v>44186</v>
      </c>
      <c r="H142" s="203">
        <v>1</v>
      </c>
      <c r="I142" s="203">
        <v>4300.55</v>
      </c>
      <c r="J142" s="203" t="s">
        <v>2176</v>
      </c>
      <c r="K142" s="203" t="s">
        <v>13553</v>
      </c>
      <c r="L142" s="203" t="s">
        <v>254</v>
      </c>
      <c r="O142"/>
    </row>
    <row r="143" spans="2:15" x14ac:dyDescent="0.3">
      <c r="B143" t="s">
        <v>14031</v>
      </c>
      <c r="C143" s="64" t="s">
        <v>1808</v>
      </c>
      <c r="D143" s="64" t="s">
        <v>2831</v>
      </c>
      <c r="E143" s="64" t="s">
        <v>2831</v>
      </c>
      <c r="F143" s="64">
        <v>43</v>
      </c>
      <c r="G143" s="66">
        <v>44173</v>
      </c>
      <c r="H143" s="203">
        <v>2</v>
      </c>
      <c r="I143" s="203">
        <v>5657.54</v>
      </c>
      <c r="J143" s="203" t="s">
        <v>2160</v>
      </c>
      <c r="K143" s="203" t="s">
        <v>14032</v>
      </c>
      <c r="L143" s="203" t="s">
        <v>254</v>
      </c>
      <c r="O143"/>
    </row>
    <row r="144" spans="2:15" x14ac:dyDescent="0.3">
      <c r="B144" t="s">
        <v>15105</v>
      </c>
      <c r="C144" s="64" t="s">
        <v>1808</v>
      </c>
      <c r="D144" s="64" t="s">
        <v>2831</v>
      </c>
      <c r="E144" s="64" t="s">
        <v>2831</v>
      </c>
      <c r="F144" s="64">
        <v>44</v>
      </c>
      <c r="G144" s="66">
        <v>44169</v>
      </c>
      <c r="H144" s="203">
        <v>1</v>
      </c>
      <c r="I144" s="203">
        <v>3332.72</v>
      </c>
      <c r="J144" s="203" t="s">
        <v>2160</v>
      </c>
      <c r="K144" s="203" t="s">
        <v>2936</v>
      </c>
      <c r="L144" s="203" t="s">
        <v>254</v>
      </c>
      <c r="O144"/>
    </row>
    <row r="145" spans="2:15" x14ac:dyDescent="0.3">
      <c r="B145" t="s">
        <v>21295</v>
      </c>
      <c r="C145" s="64" t="s">
        <v>1808</v>
      </c>
      <c r="D145" s="64" t="s">
        <v>2831</v>
      </c>
      <c r="E145" s="64" t="s">
        <v>2831</v>
      </c>
      <c r="F145" s="64">
        <v>58</v>
      </c>
      <c r="G145" s="66">
        <v>44166</v>
      </c>
      <c r="H145" s="203">
        <v>1</v>
      </c>
      <c r="I145" s="203">
        <v>716.32</v>
      </c>
      <c r="J145" s="203" t="s">
        <v>2160</v>
      </c>
      <c r="K145" s="203" t="s">
        <v>2936</v>
      </c>
      <c r="L145" s="203" t="s">
        <v>254</v>
      </c>
      <c r="O145"/>
    </row>
    <row r="146" spans="2:15" x14ac:dyDescent="0.3">
      <c r="B146" t="s">
        <v>21349</v>
      </c>
      <c r="C146" s="64" t="s">
        <v>1808</v>
      </c>
      <c r="D146" s="64" t="s">
        <v>2831</v>
      </c>
      <c r="E146" s="64" t="s">
        <v>2831</v>
      </c>
      <c r="F146" s="64">
        <v>49</v>
      </c>
      <c r="G146" s="66">
        <v>44166</v>
      </c>
      <c r="H146" s="203">
        <v>2</v>
      </c>
      <c r="I146" s="203">
        <v>5657.54</v>
      </c>
      <c r="J146" s="203" t="s">
        <v>2160</v>
      </c>
      <c r="K146" s="203" t="s">
        <v>13287</v>
      </c>
      <c r="L146" s="203" t="s">
        <v>254</v>
      </c>
      <c r="O146"/>
    </row>
    <row r="147" spans="2:15" x14ac:dyDescent="0.3">
      <c r="B147" t="s">
        <v>14448</v>
      </c>
      <c r="C147" s="64" t="s">
        <v>1808</v>
      </c>
      <c r="D147" s="64" t="s">
        <v>2831</v>
      </c>
      <c r="E147" s="64" t="s">
        <v>2831</v>
      </c>
      <c r="F147" s="64">
        <v>48</v>
      </c>
      <c r="G147" s="66">
        <v>44161</v>
      </c>
      <c r="H147" s="203">
        <v>2</v>
      </c>
      <c r="I147" s="203">
        <v>5657.54</v>
      </c>
      <c r="J147" s="203" t="s">
        <v>2160</v>
      </c>
      <c r="K147" s="203" t="s">
        <v>14449</v>
      </c>
      <c r="L147" s="203" t="s">
        <v>254</v>
      </c>
      <c r="O147"/>
    </row>
    <row r="148" spans="2:15" x14ac:dyDescent="0.3">
      <c r="B148" t="s">
        <v>15404</v>
      </c>
      <c r="C148" s="64" t="s">
        <v>1808</v>
      </c>
      <c r="D148" s="64" t="s">
        <v>2831</v>
      </c>
      <c r="E148" s="64" t="s">
        <v>2831</v>
      </c>
      <c r="F148" s="64">
        <v>149</v>
      </c>
      <c r="G148" s="66">
        <v>44153</v>
      </c>
      <c r="H148" s="203">
        <v>1</v>
      </c>
      <c r="I148" s="203">
        <v>0</v>
      </c>
      <c r="J148" s="203" t="s">
        <v>2160</v>
      </c>
      <c r="K148" s="203" t="s">
        <v>2936</v>
      </c>
      <c r="L148" s="203" t="s">
        <v>254</v>
      </c>
      <c r="O148"/>
    </row>
    <row r="149" spans="2:15" x14ac:dyDescent="0.3">
      <c r="B149" t="s">
        <v>15948</v>
      </c>
      <c r="C149" s="64" t="s">
        <v>1808</v>
      </c>
      <c r="D149" s="64" t="s">
        <v>2831</v>
      </c>
      <c r="E149" s="64" t="s">
        <v>2831</v>
      </c>
      <c r="F149" s="64">
        <v>64</v>
      </c>
      <c r="G149" s="66">
        <v>44133</v>
      </c>
      <c r="H149" s="203">
        <v>2</v>
      </c>
      <c r="I149" s="203">
        <v>3649.02</v>
      </c>
      <c r="J149" s="203" t="s">
        <v>2160</v>
      </c>
      <c r="K149" s="203" t="s">
        <v>2936</v>
      </c>
      <c r="L149" s="203" t="s">
        <v>254</v>
      </c>
      <c r="O149"/>
    </row>
    <row r="150" spans="2:15" x14ac:dyDescent="0.3">
      <c r="B150" t="s">
        <v>14464</v>
      </c>
      <c r="C150" s="64" t="s">
        <v>1808</v>
      </c>
      <c r="D150" s="64" t="s">
        <v>2831</v>
      </c>
      <c r="E150" s="64" t="s">
        <v>2831</v>
      </c>
      <c r="F150" s="64">
        <v>77</v>
      </c>
      <c r="G150" s="66">
        <v>44117</v>
      </c>
      <c r="H150" s="203">
        <v>1</v>
      </c>
      <c r="I150" s="203">
        <v>333.85</v>
      </c>
      <c r="J150" s="203" t="s">
        <v>2173</v>
      </c>
      <c r="K150" s="203" t="s">
        <v>13467</v>
      </c>
      <c r="L150" s="203" t="s">
        <v>254</v>
      </c>
      <c r="O150"/>
    </row>
    <row r="151" spans="2:15" x14ac:dyDescent="0.3">
      <c r="B151" t="s">
        <v>12910</v>
      </c>
      <c r="C151" s="64" t="s">
        <v>1808</v>
      </c>
      <c r="D151" s="64" t="s">
        <v>2831</v>
      </c>
      <c r="E151" s="64" t="s">
        <v>2831</v>
      </c>
      <c r="F151" s="64">
        <v>55</v>
      </c>
      <c r="G151" s="66">
        <v>44111</v>
      </c>
      <c r="H151" s="203">
        <v>1</v>
      </c>
      <c r="I151" s="203">
        <v>3332.72</v>
      </c>
      <c r="J151" s="203" t="s">
        <v>2176</v>
      </c>
      <c r="K151" s="203" t="s">
        <v>12911</v>
      </c>
      <c r="L151" s="203" t="s">
        <v>254</v>
      </c>
      <c r="O151"/>
    </row>
    <row r="152" spans="2:15" x14ac:dyDescent="0.3">
      <c r="B152" t="s">
        <v>16354</v>
      </c>
      <c r="C152" s="64" t="s">
        <v>1808</v>
      </c>
      <c r="D152" s="64" t="s">
        <v>2831</v>
      </c>
      <c r="E152" s="64" t="s">
        <v>2831</v>
      </c>
      <c r="F152" s="64">
        <v>175</v>
      </c>
      <c r="G152" s="66">
        <v>44109</v>
      </c>
      <c r="H152" s="203">
        <v>1</v>
      </c>
      <c r="I152" s="203">
        <v>438.38</v>
      </c>
      <c r="J152" s="203" t="s">
        <v>2160</v>
      </c>
      <c r="K152" s="203" t="s">
        <v>2971</v>
      </c>
      <c r="L152" s="203" t="s">
        <v>254</v>
      </c>
      <c r="O152"/>
    </row>
    <row r="153" spans="2:15" x14ac:dyDescent="0.3">
      <c r="B153" t="s">
        <v>14601</v>
      </c>
      <c r="C153" s="64" t="s">
        <v>1808</v>
      </c>
      <c r="D153" s="64" t="s">
        <v>2831</v>
      </c>
      <c r="E153" s="64" t="s">
        <v>2831</v>
      </c>
      <c r="F153" s="64">
        <v>35</v>
      </c>
      <c r="G153" s="66">
        <v>44103</v>
      </c>
      <c r="H153" s="203">
        <v>1</v>
      </c>
      <c r="I153" s="203">
        <v>389.49</v>
      </c>
      <c r="J153" s="203" t="s">
        <v>2176</v>
      </c>
      <c r="K153" s="203" t="s">
        <v>5327</v>
      </c>
      <c r="L153" s="203" t="s">
        <v>2147</v>
      </c>
      <c r="O153"/>
    </row>
    <row r="154" spans="2:15" x14ac:dyDescent="0.3">
      <c r="B154" t="s">
        <v>16434</v>
      </c>
      <c r="C154" s="64" t="s">
        <v>1808</v>
      </c>
      <c r="D154" s="64" t="s">
        <v>2831</v>
      </c>
      <c r="E154" s="64" t="s">
        <v>2831</v>
      </c>
      <c r="F154" s="64">
        <v>54</v>
      </c>
      <c r="G154" s="66">
        <v>44098</v>
      </c>
      <c r="H154" s="203">
        <v>1</v>
      </c>
      <c r="I154" s="203">
        <v>3332.72</v>
      </c>
      <c r="J154" s="203" t="s">
        <v>2173</v>
      </c>
      <c r="K154" s="203" t="s">
        <v>16435</v>
      </c>
      <c r="L154" s="203" t="s">
        <v>254</v>
      </c>
      <c r="O154"/>
    </row>
    <row r="155" spans="2:15" x14ac:dyDescent="0.3">
      <c r="B155" t="s">
        <v>16229</v>
      </c>
      <c r="C155" s="64" t="s">
        <v>1808</v>
      </c>
      <c r="D155" s="64" t="s">
        <v>2831</v>
      </c>
      <c r="E155" s="64" t="s">
        <v>2831</v>
      </c>
      <c r="F155" s="64">
        <v>183</v>
      </c>
      <c r="G155" s="66">
        <v>44093</v>
      </c>
      <c r="H155" s="203">
        <v>1</v>
      </c>
      <c r="I155" s="203">
        <v>2974.63</v>
      </c>
      <c r="J155" s="203" t="s">
        <v>2160</v>
      </c>
      <c r="K155" s="203" t="s">
        <v>2936</v>
      </c>
      <c r="L155" s="203" t="s">
        <v>254</v>
      </c>
      <c r="O155"/>
    </row>
    <row r="156" spans="2:15" x14ac:dyDescent="0.3">
      <c r="B156" t="s">
        <v>14798</v>
      </c>
      <c r="C156" s="64" t="s">
        <v>1808</v>
      </c>
      <c r="D156" s="64" t="s">
        <v>2831</v>
      </c>
      <c r="E156" s="64" t="s">
        <v>2831</v>
      </c>
      <c r="F156" s="64">
        <v>51</v>
      </c>
      <c r="G156" s="66">
        <v>44088</v>
      </c>
      <c r="H156" s="203">
        <v>1</v>
      </c>
      <c r="I156" s="203">
        <v>1317.57</v>
      </c>
      <c r="J156" s="203" t="s">
        <v>2176</v>
      </c>
      <c r="K156" s="203" t="s">
        <v>14800</v>
      </c>
      <c r="L156" s="203" t="s">
        <v>254</v>
      </c>
      <c r="O156"/>
    </row>
    <row r="157" spans="2:15" x14ac:dyDescent="0.3">
      <c r="B157" t="s">
        <v>15579</v>
      </c>
      <c r="C157" s="64" t="s">
        <v>1808</v>
      </c>
      <c r="D157" s="64" t="s">
        <v>2831</v>
      </c>
      <c r="E157" s="64" t="s">
        <v>2831</v>
      </c>
      <c r="F157" s="64">
        <v>40</v>
      </c>
      <c r="G157" s="66">
        <v>44085</v>
      </c>
      <c r="H157" s="203">
        <v>1</v>
      </c>
      <c r="I157" s="203">
        <v>3095.38</v>
      </c>
      <c r="J157" s="203" t="s">
        <v>2160</v>
      </c>
      <c r="K157" s="203" t="s">
        <v>3939</v>
      </c>
      <c r="L157" s="203" t="s">
        <v>254</v>
      </c>
      <c r="O157"/>
    </row>
    <row r="158" spans="2:15" x14ac:dyDescent="0.3">
      <c r="B158" t="s">
        <v>15176</v>
      </c>
      <c r="C158" s="64" t="s">
        <v>1808</v>
      </c>
      <c r="D158" s="64" t="s">
        <v>2831</v>
      </c>
      <c r="E158" s="64" t="s">
        <v>2831</v>
      </c>
      <c r="F158" s="64">
        <v>44</v>
      </c>
      <c r="G158" s="66">
        <v>44075</v>
      </c>
      <c r="H158" s="203">
        <v>1</v>
      </c>
      <c r="I158" s="203">
        <v>389.49</v>
      </c>
      <c r="J158" s="203" t="s">
        <v>2160</v>
      </c>
      <c r="K158" s="203" t="s">
        <v>3010</v>
      </c>
      <c r="L158" s="203" t="s">
        <v>254</v>
      </c>
      <c r="O158"/>
    </row>
    <row r="159" spans="2:15" x14ac:dyDescent="0.3">
      <c r="B159" t="s">
        <v>13806</v>
      </c>
      <c r="C159" s="64" t="s">
        <v>1808</v>
      </c>
      <c r="D159" s="64" t="s">
        <v>2831</v>
      </c>
      <c r="E159" s="64" t="s">
        <v>2831</v>
      </c>
      <c r="F159" s="64">
        <v>82</v>
      </c>
      <c r="G159" s="66">
        <v>44070</v>
      </c>
      <c r="H159" s="203">
        <v>1</v>
      </c>
      <c r="I159" s="203">
        <v>333.85</v>
      </c>
      <c r="J159" s="203" t="s">
        <v>2160</v>
      </c>
      <c r="K159" s="203" t="s">
        <v>2925</v>
      </c>
      <c r="L159" s="203" t="s">
        <v>254</v>
      </c>
      <c r="O159"/>
    </row>
    <row r="160" spans="2:15" x14ac:dyDescent="0.3">
      <c r="B160" t="s">
        <v>13899</v>
      </c>
      <c r="C160" s="64" t="s">
        <v>1808</v>
      </c>
      <c r="D160" s="64" t="s">
        <v>2831</v>
      </c>
      <c r="E160" s="64" t="s">
        <v>2831</v>
      </c>
      <c r="F160" s="64">
        <v>91</v>
      </c>
      <c r="G160" s="66">
        <v>44070</v>
      </c>
      <c r="H160" s="203">
        <v>1</v>
      </c>
      <c r="I160" s="203">
        <v>389.49</v>
      </c>
      <c r="J160" s="203" t="s">
        <v>2173</v>
      </c>
      <c r="K160" s="203" t="s">
        <v>13600</v>
      </c>
      <c r="L160" s="203" t="s">
        <v>254</v>
      </c>
      <c r="O160"/>
    </row>
    <row r="161" spans="2:15" x14ac:dyDescent="0.3">
      <c r="B161" t="s">
        <v>14383</v>
      </c>
      <c r="C161" s="64" t="s">
        <v>1808</v>
      </c>
      <c r="D161" s="64" t="s">
        <v>2831</v>
      </c>
      <c r="E161" s="64" t="s">
        <v>2831</v>
      </c>
      <c r="F161" s="64">
        <v>59</v>
      </c>
      <c r="G161" s="66">
        <v>44069</v>
      </c>
      <c r="H161" s="203">
        <v>2</v>
      </c>
      <c r="I161" s="203">
        <v>3708.75</v>
      </c>
      <c r="J161" s="203" t="s">
        <v>2160</v>
      </c>
      <c r="K161" s="203" t="s">
        <v>3939</v>
      </c>
      <c r="L161" s="203" t="s">
        <v>254</v>
      </c>
      <c r="O161"/>
    </row>
    <row r="162" spans="2:15" x14ac:dyDescent="0.3">
      <c r="B162" t="s">
        <v>13164</v>
      </c>
      <c r="C162" s="64" t="s">
        <v>1808</v>
      </c>
      <c r="D162" s="64" t="s">
        <v>2831</v>
      </c>
      <c r="E162" s="64" t="s">
        <v>2831</v>
      </c>
      <c r="F162" s="64">
        <v>217</v>
      </c>
      <c r="G162" s="66">
        <v>44069</v>
      </c>
      <c r="H162" s="203">
        <v>1</v>
      </c>
      <c r="I162" s="203">
        <v>3770.73</v>
      </c>
      <c r="J162" s="203" t="s">
        <v>2160</v>
      </c>
      <c r="K162" s="203" t="s">
        <v>13166</v>
      </c>
      <c r="L162" s="203" t="s">
        <v>254</v>
      </c>
      <c r="O162"/>
    </row>
    <row r="163" spans="2:15" x14ac:dyDescent="0.3">
      <c r="B163" t="s">
        <v>15279</v>
      </c>
      <c r="C163" s="64" t="s">
        <v>1808</v>
      </c>
      <c r="D163" s="64" t="s">
        <v>2831</v>
      </c>
      <c r="E163" s="64" t="s">
        <v>2831</v>
      </c>
      <c r="F163" s="64">
        <v>170</v>
      </c>
      <c r="G163" s="66">
        <v>44062</v>
      </c>
      <c r="H163" s="203">
        <v>1</v>
      </c>
      <c r="I163" s="203">
        <v>2334.3200000000002</v>
      </c>
      <c r="J163" s="203" t="s">
        <v>2160</v>
      </c>
      <c r="K163" s="203" t="s">
        <v>2925</v>
      </c>
      <c r="L163" s="203" t="s">
        <v>254</v>
      </c>
      <c r="O163"/>
    </row>
    <row r="164" spans="2:15" x14ac:dyDescent="0.3">
      <c r="B164" t="s">
        <v>15785</v>
      </c>
      <c r="C164" s="64" t="s">
        <v>1808</v>
      </c>
      <c r="D164" s="64" t="s">
        <v>2831</v>
      </c>
      <c r="E164" s="64" t="s">
        <v>2831</v>
      </c>
      <c r="F164" s="64">
        <v>38</v>
      </c>
      <c r="G164" s="66">
        <v>44061</v>
      </c>
      <c r="H164" s="203">
        <v>1</v>
      </c>
      <c r="I164" s="203">
        <v>3332.72</v>
      </c>
      <c r="J164" s="203" t="s">
        <v>2160</v>
      </c>
      <c r="K164" s="203" t="s">
        <v>13195</v>
      </c>
      <c r="L164" s="203" t="s">
        <v>254</v>
      </c>
      <c r="O164"/>
    </row>
    <row r="165" spans="2:15" x14ac:dyDescent="0.3">
      <c r="B165" t="s">
        <v>16157</v>
      </c>
      <c r="C165" s="64" t="s">
        <v>1808</v>
      </c>
      <c r="D165" s="64" t="s">
        <v>2831</v>
      </c>
      <c r="E165" s="64" t="s">
        <v>2831</v>
      </c>
      <c r="F165" s="64">
        <v>61</v>
      </c>
      <c r="G165" s="66">
        <v>44060</v>
      </c>
      <c r="H165" s="203">
        <v>1</v>
      </c>
      <c r="I165" s="203">
        <v>716.32</v>
      </c>
      <c r="J165" s="203" t="s">
        <v>2176</v>
      </c>
      <c r="K165" s="203" t="s">
        <v>16158</v>
      </c>
      <c r="L165" s="203" t="s">
        <v>254</v>
      </c>
      <c r="O165"/>
    </row>
    <row r="166" spans="2:15" x14ac:dyDescent="0.3">
      <c r="B166" t="s">
        <v>13631</v>
      </c>
      <c r="C166" s="64" t="s">
        <v>1808</v>
      </c>
      <c r="D166" s="64" t="s">
        <v>2831</v>
      </c>
      <c r="E166" s="64" t="s">
        <v>2831</v>
      </c>
      <c r="F166" s="64">
        <v>54</v>
      </c>
      <c r="G166" s="66">
        <v>44060</v>
      </c>
      <c r="H166" s="203">
        <v>2</v>
      </c>
      <c r="I166" s="203">
        <v>5657.54</v>
      </c>
      <c r="J166" s="203" t="s">
        <v>2173</v>
      </c>
      <c r="K166" s="203" t="s">
        <v>13632</v>
      </c>
      <c r="L166" s="203" t="s">
        <v>254</v>
      </c>
      <c r="O166"/>
    </row>
    <row r="167" spans="2:15" x14ac:dyDescent="0.3">
      <c r="B167" t="s">
        <v>14758</v>
      </c>
      <c r="C167" s="64" t="s">
        <v>1808</v>
      </c>
      <c r="D167" s="64" t="s">
        <v>2831</v>
      </c>
      <c r="E167" s="64" t="s">
        <v>2831</v>
      </c>
      <c r="F167" s="64">
        <v>177</v>
      </c>
      <c r="G167" s="66">
        <v>44057</v>
      </c>
      <c r="H167" s="203">
        <v>1</v>
      </c>
      <c r="I167" s="203">
        <v>1152.83</v>
      </c>
      <c r="J167" s="203" t="s">
        <v>2160</v>
      </c>
      <c r="K167" s="203" t="s">
        <v>2936</v>
      </c>
      <c r="L167" s="203" t="s">
        <v>254</v>
      </c>
      <c r="O167"/>
    </row>
    <row r="168" spans="2:15" x14ac:dyDescent="0.3">
      <c r="B168" t="s">
        <v>15827</v>
      </c>
      <c r="C168" s="64" t="s">
        <v>1808</v>
      </c>
      <c r="D168" s="64" t="s">
        <v>2831</v>
      </c>
      <c r="E168" s="64" t="s">
        <v>2831</v>
      </c>
      <c r="F168" s="64">
        <v>88</v>
      </c>
      <c r="G168" s="66">
        <v>44056</v>
      </c>
      <c r="H168" s="203">
        <v>1</v>
      </c>
      <c r="I168" s="203">
        <v>333.85</v>
      </c>
      <c r="J168" s="203" t="s">
        <v>2176</v>
      </c>
      <c r="K168" s="203" t="s">
        <v>15828</v>
      </c>
      <c r="L168" s="203" t="s">
        <v>254</v>
      </c>
      <c r="O168"/>
    </row>
    <row r="169" spans="2:15" x14ac:dyDescent="0.3">
      <c r="B169" t="s">
        <v>21351</v>
      </c>
      <c r="C169" s="64" t="s">
        <v>1808</v>
      </c>
      <c r="D169" s="64" t="s">
        <v>2831</v>
      </c>
      <c r="E169" s="64" t="s">
        <v>2831</v>
      </c>
      <c r="F169" s="64">
        <v>44</v>
      </c>
      <c r="G169" s="66">
        <v>44056</v>
      </c>
      <c r="H169" s="203">
        <v>2</v>
      </c>
      <c r="I169" s="203">
        <v>5657.54</v>
      </c>
      <c r="J169" s="203" t="s">
        <v>2160</v>
      </c>
      <c r="K169" s="203" t="s">
        <v>3939</v>
      </c>
      <c r="L169" s="203" t="s">
        <v>254</v>
      </c>
      <c r="O169"/>
    </row>
    <row r="170" spans="2:15" x14ac:dyDescent="0.3">
      <c r="B170" t="s">
        <v>13421</v>
      </c>
      <c r="C170" s="64" t="s">
        <v>1808</v>
      </c>
      <c r="D170" s="64" t="s">
        <v>2831</v>
      </c>
      <c r="E170" s="64" t="s">
        <v>2831</v>
      </c>
      <c r="F170" s="64">
        <v>106</v>
      </c>
      <c r="G170" s="66">
        <v>44054</v>
      </c>
      <c r="H170" s="203">
        <v>1</v>
      </c>
      <c r="I170" s="203">
        <v>389.49</v>
      </c>
      <c r="J170" s="203" t="s">
        <v>2160</v>
      </c>
      <c r="K170" s="203" t="s">
        <v>2936</v>
      </c>
      <c r="L170" s="203" t="s">
        <v>254</v>
      </c>
      <c r="O170"/>
    </row>
    <row r="171" spans="2:15" x14ac:dyDescent="0.3">
      <c r="B171" t="s">
        <v>14740</v>
      </c>
      <c r="C171" s="64" t="s">
        <v>1808</v>
      </c>
      <c r="D171" s="64" t="s">
        <v>2831</v>
      </c>
      <c r="E171" s="64" t="s">
        <v>2831</v>
      </c>
      <c r="F171" s="64">
        <v>51</v>
      </c>
      <c r="G171" s="66">
        <v>44050</v>
      </c>
      <c r="H171" s="203">
        <v>1</v>
      </c>
      <c r="I171" s="203">
        <v>3332.72</v>
      </c>
      <c r="J171" s="203" t="s">
        <v>2160</v>
      </c>
      <c r="K171" s="203" t="s">
        <v>2936</v>
      </c>
      <c r="L171" s="203" t="s">
        <v>254</v>
      </c>
      <c r="O171"/>
    </row>
    <row r="172" spans="2:15" x14ac:dyDescent="0.3">
      <c r="B172" t="s">
        <v>21264</v>
      </c>
      <c r="C172" s="64" t="s">
        <v>1808</v>
      </c>
      <c r="D172" s="64" t="s">
        <v>2831</v>
      </c>
      <c r="E172" s="64" t="s">
        <v>2831</v>
      </c>
      <c r="F172" s="64">
        <v>49</v>
      </c>
      <c r="G172" s="66">
        <v>44048</v>
      </c>
      <c r="H172" s="203">
        <v>1</v>
      </c>
      <c r="I172" s="203">
        <v>1218.06</v>
      </c>
      <c r="J172" s="203" t="s">
        <v>1535</v>
      </c>
      <c r="K172" s="203" t="s">
        <v>1535</v>
      </c>
      <c r="L172" s="203" t="s">
        <v>254</v>
      </c>
      <c r="O172"/>
    </row>
    <row r="173" spans="2:15" x14ac:dyDescent="0.3">
      <c r="B173" t="s">
        <v>15714</v>
      </c>
      <c r="C173" s="64" t="s">
        <v>1808</v>
      </c>
      <c r="D173" s="64" t="s">
        <v>2831</v>
      </c>
      <c r="E173" s="64" t="s">
        <v>2831</v>
      </c>
      <c r="F173" s="64">
        <v>41</v>
      </c>
      <c r="G173" s="66">
        <v>44047</v>
      </c>
      <c r="H173" s="203">
        <v>1</v>
      </c>
      <c r="I173" s="203">
        <v>3332.72</v>
      </c>
      <c r="J173" s="203" t="s">
        <v>2173</v>
      </c>
      <c r="K173" s="203" t="s">
        <v>15715</v>
      </c>
      <c r="L173" s="203" t="s">
        <v>254</v>
      </c>
      <c r="O173"/>
    </row>
    <row r="174" spans="2:15" x14ac:dyDescent="0.3">
      <c r="B174" t="s">
        <v>15026</v>
      </c>
      <c r="C174" s="64" t="s">
        <v>1808</v>
      </c>
      <c r="D174" s="64" t="s">
        <v>2831</v>
      </c>
      <c r="E174" s="64" t="s">
        <v>2831</v>
      </c>
      <c r="F174" s="64">
        <v>81</v>
      </c>
      <c r="G174" s="66">
        <v>44043</v>
      </c>
      <c r="H174" s="203">
        <v>2</v>
      </c>
      <c r="I174" s="203">
        <v>1920.18</v>
      </c>
      <c r="J174" s="203" t="s">
        <v>2160</v>
      </c>
      <c r="K174" s="203" t="s">
        <v>8716</v>
      </c>
      <c r="L174" s="203" t="s">
        <v>254</v>
      </c>
      <c r="O174"/>
    </row>
    <row r="175" spans="2:15" x14ac:dyDescent="0.3">
      <c r="B175" t="s">
        <v>14036</v>
      </c>
      <c r="C175" s="64" t="s">
        <v>1808</v>
      </c>
      <c r="D175" s="64" t="s">
        <v>2831</v>
      </c>
      <c r="E175" s="64" t="s">
        <v>2831</v>
      </c>
      <c r="F175" s="64">
        <v>49</v>
      </c>
      <c r="G175" s="66">
        <v>44041</v>
      </c>
      <c r="H175" s="203">
        <v>1</v>
      </c>
      <c r="I175" s="203">
        <v>3332.72</v>
      </c>
      <c r="J175" s="203" t="s">
        <v>2160</v>
      </c>
      <c r="K175" s="203" t="s">
        <v>2936</v>
      </c>
      <c r="L175" s="203" t="s">
        <v>254</v>
      </c>
      <c r="O175"/>
    </row>
    <row r="176" spans="2:15" x14ac:dyDescent="0.3">
      <c r="B176" t="s">
        <v>16002</v>
      </c>
      <c r="C176" s="64" t="s">
        <v>1808</v>
      </c>
      <c r="D176" s="64" t="s">
        <v>2831</v>
      </c>
      <c r="E176" s="64" t="s">
        <v>2831</v>
      </c>
      <c r="F176" s="64">
        <v>52</v>
      </c>
      <c r="G176" s="66">
        <v>44036</v>
      </c>
      <c r="H176" s="203">
        <v>1</v>
      </c>
      <c r="I176" s="203">
        <v>3332.72</v>
      </c>
      <c r="J176" s="203" t="s">
        <v>2173</v>
      </c>
      <c r="K176" s="203" t="s">
        <v>16003</v>
      </c>
      <c r="L176" s="203" t="s">
        <v>254</v>
      </c>
      <c r="O176"/>
    </row>
    <row r="177" spans="2:15" x14ac:dyDescent="0.3">
      <c r="B177" t="s">
        <v>21362</v>
      </c>
      <c r="C177" s="64" t="s">
        <v>1808</v>
      </c>
      <c r="D177" s="64" t="s">
        <v>2831</v>
      </c>
      <c r="E177" s="64" t="s">
        <v>2831</v>
      </c>
      <c r="F177" s="64">
        <v>61</v>
      </c>
      <c r="G177" s="66">
        <v>44034</v>
      </c>
      <c r="H177" s="203">
        <v>1</v>
      </c>
      <c r="I177" s="203">
        <v>3332.72</v>
      </c>
      <c r="J177" s="203" t="s">
        <v>1535</v>
      </c>
      <c r="K177" s="203" t="s">
        <v>1535</v>
      </c>
      <c r="L177" s="203" t="s">
        <v>254</v>
      </c>
      <c r="O177"/>
    </row>
    <row r="178" spans="2:15" x14ac:dyDescent="0.3">
      <c r="B178" t="s">
        <v>13258</v>
      </c>
      <c r="C178" s="64" t="s">
        <v>1808</v>
      </c>
      <c r="D178" s="64" t="s">
        <v>2831</v>
      </c>
      <c r="E178" s="64" t="s">
        <v>2831</v>
      </c>
      <c r="F178" s="64">
        <v>41</v>
      </c>
      <c r="G178" s="66">
        <v>44033</v>
      </c>
      <c r="H178" s="203">
        <v>1</v>
      </c>
      <c r="I178" s="203">
        <v>4602.93</v>
      </c>
      <c r="J178" s="203" t="s">
        <v>2160</v>
      </c>
      <c r="K178" s="203" t="s">
        <v>2936</v>
      </c>
      <c r="L178" s="203" t="s">
        <v>254</v>
      </c>
      <c r="O178"/>
    </row>
    <row r="179" spans="2:15" x14ac:dyDescent="0.3">
      <c r="B179" t="s">
        <v>14140</v>
      </c>
      <c r="C179" s="64" t="s">
        <v>1808</v>
      </c>
      <c r="D179" s="64" t="s">
        <v>2831</v>
      </c>
      <c r="E179" s="64" t="s">
        <v>2831</v>
      </c>
      <c r="F179" s="64">
        <v>71</v>
      </c>
      <c r="G179" s="66">
        <v>44032</v>
      </c>
      <c r="H179" s="203">
        <v>2</v>
      </c>
      <c r="I179" s="203">
        <v>1920.18</v>
      </c>
      <c r="J179" s="203" t="s">
        <v>2160</v>
      </c>
      <c r="K179" s="203" t="s">
        <v>14141</v>
      </c>
      <c r="L179" s="203" t="s">
        <v>254</v>
      </c>
      <c r="O179"/>
    </row>
    <row r="180" spans="2:15" x14ac:dyDescent="0.3">
      <c r="B180" t="s">
        <v>15378</v>
      </c>
      <c r="C180" s="64" t="s">
        <v>1808</v>
      </c>
      <c r="D180" s="64" t="s">
        <v>2831</v>
      </c>
      <c r="E180" s="64" t="s">
        <v>2831</v>
      </c>
      <c r="F180" s="64">
        <v>88</v>
      </c>
      <c r="G180" s="66">
        <v>44032</v>
      </c>
      <c r="H180" s="203">
        <v>2</v>
      </c>
      <c r="I180" s="203">
        <v>278.20999999999998</v>
      </c>
      <c r="J180" s="203" t="s">
        <v>2160</v>
      </c>
      <c r="K180" s="203" t="s">
        <v>2936</v>
      </c>
      <c r="L180" s="203" t="s">
        <v>254</v>
      </c>
      <c r="O180"/>
    </row>
    <row r="181" spans="2:15" x14ac:dyDescent="0.3">
      <c r="B181" t="s">
        <v>13430</v>
      </c>
      <c r="C181" s="64" t="s">
        <v>1808</v>
      </c>
      <c r="D181" s="64" t="s">
        <v>2831</v>
      </c>
      <c r="E181" s="64" t="s">
        <v>2831</v>
      </c>
      <c r="F181" s="64">
        <v>61</v>
      </c>
      <c r="G181" s="66">
        <v>44027</v>
      </c>
      <c r="H181" s="203">
        <v>1</v>
      </c>
      <c r="I181" s="203">
        <v>3332.72</v>
      </c>
      <c r="J181" s="203" t="s">
        <v>2160</v>
      </c>
      <c r="K181" s="203" t="s">
        <v>3939</v>
      </c>
      <c r="L181" s="203" t="s">
        <v>254</v>
      </c>
      <c r="O181"/>
    </row>
    <row r="182" spans="2:15" x14ac:dyDescent="0.3">
      <c r="B182" t="s">
        <v>13498</v>
      </c>
      <c r="C182" s="64" t="s">
        <v>1808</v>
      </c>
      <c r="D182" s="64" t="s">
        <v>2831</v>
      </c>
      <c r="E182" s="64" t="s">
        <v>2831</v>
      </c>
      <c r="F182" s="64">
        <v>87</v>
      </c>
      <c r="G182" s="66">
        <v>44018</v>
      </c>
      <c r="H182" s="203">
        <v>1</v>
      </c>
      <c r="I182" s="203">
        <v>166.93</v>
      </c>
      <c r="J182" s="203" t="s">
        <v>2176</v>
      </c>
      <c r="K182" s="203" t="s">
        <v>13499</v>
      </c>
      <c r="L182" s="203" t="s">
        <v>254</v>
      </c>
      <c r="O182"/>
    </row>
    <row r="183" spans="2:15" x14ac:dyDescent="0.3">
      <c r="B183" t="s">
        <v>21359</v>
      </c>
      <c r="C183" s="64" t="s">
        <v>1808</v>
      </c>
      <c r="D183" s="64" t="s">
        <v>2831</v>
      </c>
      <c r="E183" s="64" t="s">
        <v>2831</v>
      </c>
      <c r="F183" s="64">
        <v>56</v>
      </c>
      <c r="G183" s="66">
        <v>44018</v>
      </c>
      <c r="H183" s="203">
        <v>1</v>
      </c>
      <c r="I183" s="203">
        <v>3332.72</v>
      </c>
      <c r="J183" s="203" t="s">
        <v>2160</v>
      </c>
      <c r="K183" s="203" t="s">
        <v>3643</v>
      </c>
      <c r="L183" s="203" t="s">
        <v>254</v>
      </c>
      <c r="O183"/>
    </row>
    <row r="184" spans="2:15" x14ac:dyDescent="0.3">
      <c r="B184" t="s">
        <v>14018</v>
      </c>
      <c r="C184" s="64" t="s">
        <v>1808</v>
      </c>
      <c r="D184" s="64" t="s">
        <v>2831</v>
      </c>
      <c r="E184" s="64" t="s">
        <v>2831</v>
      </c>
      <c r="F184" s="64">
        <v>49</v>
      </c>
      <c r="G184" s="66">
        <v>44011</v>
      </c>
      <c r="H184" s="203">
        <v>1</v>
      </c>
      <c r="I184" s="203">
        <v>3332.72</v>
      </c>
      <c r="J184" s="203" t="s">
        <v>2160</v>
      </c>
      <c r="K184" s="203" t="s">
        <v>2925</v>
      </c>
      <c r="L184" s="203" t="s">
        <v>254</v>
      </c>
      <c r="O184"/>
    </row>
    <row r="185" spans="2:15" x14ac:dyDescent="0.3">
      <c r="B185" t="s">
        <v>16575</v>
      </c>
      <c r="C185" s="64" t="s">
        <v>1808</v>
      </c>
      <c r="D185" s="64" t="s">
        <v>2831</v>
      </c>
      <c r="E185" s="64" t="s">
        <v>2831</v>
      </c>
      <c r="F185" s="64">
        <v>187</v>
      </c>
      <c r="G185" s="66">
        <v>44000</v>
      </c>
      <c r="H185" s="203">
        <v>1</v>
      </c>
      <c r="I185" s="203">
        <v>4300.55</v>
      </c>
      <c r="J185" s="203" t="s">
        <v>2160</v>
      </c>
      <c r="K185" s="203" t="s">
        <v>4634</v>
      </c>
      <c r="L185" s="203" t="s">
        <v>254</v>
      </c>
      <c r="O185"/>
    </row>
    <row r="186" spans="2:15" x14ac:dyDescent="0.3">
      <c r="B186" t="s">
        <v>21350</v>
      </c>
      <c r="C186" s="64" t="s">
        <v>1808</v>
      </c>
      <c r="D186" s="64" t="s">
        <v>2831</v>
      </c>
      <c r="E186" s="64" t="s">
        <v>2831</v>
      </c>
      <c r="F186" s="64">
        <v>42</v>
      </c>
      <c r="G186" s="66">
        <v>44000</v>
      </c>
      <c r="H186" s="203">
        <v>2</v>
      </c>
      <c r="I186" s="203">
        <v>5657.54</v>
      </c>
      <c r="J186" s="203" t="s">
        <v>1535</v>
      </c>
      <c r="K186" s="203" t="s">
        <v>1535</v>
      </c>
      <c r="L186" s="203" t="s">
        <v>254</v>
      </c>
      <c r="O186"/>
    </row>
    <row r="187" spans="2:15" x14ac:dyDescent="0.3">
      <c r="B187" t="s">
        <v>14531</v>
      </c>
      <c r="C187" s="64" t="s">
        <v>1808</v>
      </c>
      <c r="D187" s="64" t="s">
        <v>2831</v>
      </c>
      <c r="E187" s="64" t="s">
        <v>2831</v>
      </c>
      <c r="F187" s="64">
        <v>44</v>
      </c>
      <c r="G187" s="66">
        <v>43998</v>
      </c>
      <c r="H187" s="203">
        <v>1</v>
      </c>
      <c r="I187" s="203">
        <v>3332.72</v>
      </c>
      <c r="J187" s="203" t="s">
        <v>2176</v>
      </c>
      <c r="K187" s="203" t="s">
        <v>14533</v>
      </c>
      <c r="L187" s="203" t="s">
        <v>254</v>
      </c>
      <c r="O187"/>
    </row>
    <row r="188" spans="2:15" x14ac:dyDescent="0.3">
      <c r="B188" t="s">
        <v>15345</v>
      </c>
      <c r="C188" s="64" t="s">
        <v>1808</v>
      </c>
      <c r="D188" s="64" t="s">
        <v>2831</v>
      </c>
      <c r="E188" s="64" t="s">
        <v>2831</v>
      </c>
      <c r="F188" s="64">
        <v>54</v>
      </c>
      <c r="G188" s="66">
        <v>43991</v>
      </c>
      <c r="H188" s="203">
        <v>2</v>
      </c>
      <c r="I188" s="203">
        <v>5657.54</v>
      </c>
      <c r="J188" s="203" t="s">
        <v>2160</v>
      </c>
      <c r="K188" s="203" t="s">
        <v>8133</v>
      </c>
      <c r="L188" s="203" t="s">
        <v>254</v>
      </c>
      <c r="O188"/>
    </row>
    <row r="189" spans="2:15" x14ac:dyDescent="0.3">
      <c r="B189" t="s">
        <v>21304</v>
      </c>
      <c r="C189" s="64" t="s">
        <v>1808</v>
      </c>
      <c r="D189" s="64" t="s">
        <v>2831</v>
      </c>
      <c r="E189" s="64" t="s">
        <v>2831</v>
      </c>
      <c r="F189" s="64">
        <v>41</v>
      </c>
      <c r="G189" s="66">
        <v>43987</v>
      </c>
      <c r="H189" s="203">
        <v>1</v>
      </c>
      <c r="I189" s="203">
        <v>389.49</v>
      </c>
      <c r="J189" s="203" t="s">
        <v>2160</v>
      </c>
      <c r="K189" s="203" t="s">
        <v>3939</v>
      </c>
      <c r="L189" s="203" t="s">
        <v>254</v>
      </c>
      <c r="O189"/>
    </row>
    <row r="190" spans="2:15" x14ac:dyDescent="0.3">
      <c r="B190" t="s">
        <v>16275</v>
      </c>
      <c r="C190" s="64" t="s">
        <v>1808</v>
      </c>
      <c r="D190" s="64" t="s">
        <v>2831</v>
      </c>
      <c r="E190" s="64" t="s">
        <v>2831</v>
      </c>
      <c r="F190" s="64">
        <v>48</v>
      </c>
      <c r="G190" s="66">
        <v>43986</v>
      </c>
      <c r="H190" s="203">
        <v>1</v>
      </c>
      <c r="I190" s="203">
        <v>1317.57</v>
      </c>
      <c r="J190" s="203" t="s">
        <v>2176</v>
      </c>
      <c r="K190" s="203" t="s">
        <v>16276</v>
      </c>
      <c r="L190" s="203" t="s">
        <v>254</v>
      </c>
      <c r="O190"/>
    </row>
    <row r="191" spans="2:15" x14ac:dyDescent="0.3">
      <c r="B191" t="s">
        <v>14948</v>
      </c>
      <c r="C191" s="64" t="s">
        <v>1808</v>
      </c>
      <c r="D191" s="64" t="s">
        <v>2831</v>
      </c>
      <c r="E191" s="64" t="s">
        <v>2831</v>
      </c>
      <c r="F191" s="64">
        <v>203</v>
      </c>
      <c r="G191" s="66">
        <v>43980</v>
      </c>
      <c r="H191" s="203">
        <v>1</v>
      </c>
      <c r="I191" s="203">
        <v>3568.29</v>
      </c>
      <c r="J191" s="203" t="s">
        <v>2173</v>
      </c>
      <c r="K191" s="203" t="s">
        <v>14949</v>
      </c>
      <c r="L191" s="203" t="s">
        <v>254</v>
      </c>
      <c r="O191"/>
    </row>
    <row r="192" spans="2:15" x14ac:dyDescent="0.3">
      <c r="B192" t="s">
        <v>12944</v>
      </c>
      <c r="C192" s="64" t="s">
        <v>1808</v>
      </c>
      <c r="D192" s="64" t="s">
        <v>2831</v>
      </c>
      <c r="E192" s="64" t="s">
        <v>2831</v>
      </c>
      <c r="F192" s="64">
        <v>53</v>
      </c>
      <c r="G192" s="66">
        <v>43979</v>
      </c>
      <c r="H192" s="203">
        <v>1</v>
      </c>
      <c r="I192" s="203">
        <v>3332.72</v>
      </c>
      <c r="J192" s="203" t="s">
        <v>2160</v>
      </c>
      <c r="K192" s="203" t="s">
        <v>3939</v>
      </c>
      <c r="L192" s="203" t="s">
        <v>254</v>
      </c>
      <c r="O192"/>
    </row>
    <row r="193" spans="2:15" x14ac:dyDescent="0.3">
      <c r="B193" t="s">
        <v>13495</v>
      </c>
      <c r="C193" s="64" t="s">
        <v>1808</v>
      </c>
      <c r="D193" s="64" t="s">
        <v>2831</v>
      </c>
      <c r="E193" s="64" t="s">
        <v>2831</v>
      </c>
      <c r="F193" s="64">
        <v>151</v>
      </c>
      <c r="G193" s="66">
        <v>43978</v>
      </c>
      <c r="H193" s="203">
        <v>2</v>
      </c>
      <c r="I193" s="203">
        <v>9197.7999999999993</v>
      </c>
      <c r="J193" s="203" t="s">
        <v>2160</v>
      </c>
      <c r="K193" s="203" t="s">
        <v>8133</v>
      </c>
      <c r="L193" s="203" t="s">
        <v>254</v>
      </c>
      <c r="O193"/>
    </row>
    <row r="194" spans="2:15" x14ac:dyDescent="0.3">
      <c r="B194" t="s">
        <v>13490</v>
      </c>
      <c r="C194" s="64" t="s">
        <v>1808</v>
      </c>
      <c r="D194" s="64" t="s">
        <v>2831</v>
      </c>
      <c r="E194" s="64" t="s">
        <v>2831</v>
      </c>
      <c r="F194" s="64">
        <v>39</v>
      </c>
      <c r="G194" s="66">
        <v>43976</v>
      </c>
      <c r="H194" s="203">
        <v>1</v>
      </c>
      <c r="I194" s="203">
        <v>389.49</v>
      </c>
      <c r="J194" s="203" t="s">
        <v>2176</v>
      </c>
      <c r="K194" s="203" t="s">
        <v>13304</v>
      </c>
      <c r="L194" s="203" t="s">
        <v>254</v>
      </c>
      <c r="O194"/>
    </row>
    <row r="195" spans="2:15" x14ac:dyDescent="0.3">
      <c r="B195" t="s">
        <v>21368</v>
      </c>
      <c r="C195" s="64" t="s">
        <v>1808</v>
      </c>
      <c r="D195" s="64" t="s">
        <v>2831</v>
      </c>
      <c r="E195" s="64" t="s">
        <v>2831</v>
      </c>
      <c r="F195" s="64">
        <v>41</v>
      </c>
      <c r="G195" s="66">
        <v>43973</v>
      </c>
      <c r="H195" s="203">
        <v>1</v>
      </c>
      <c r="I195" s="203">
        <v>3332.72</v>
      </c>
      <c r="J195" s="203" t="s">
        <v>1535</v>
      </c>
      <c r="K195" s="203" t="s">
        <v>1535</v>
      </c>
      <c r="L195" s="203" t="s">
        <v>254</v>
      </c>
      <c r="O195"/>
    </row>
    <row r="196" spans="2:15" x14ac:dyDescent="0.3">
      <c r="B196" t="s">
        <v>14659</v>
      </c>
      <c r="C196" s="64" t="s">
        <v>1808</v>
      </c>
      <c r="D196" s="64" t="s">
        <v>2831</v>
      </c>
      <c r="E196" s="64" t="s">
        <v>2831</v>
      </c>
      <c r="F196" s="64">
        <v>86</v>
      </c>
      <c r="G196" s="66">
        <v>43971</v>
      </c>
      <c r="H196" s="203">
        <v>1</v>
      </c>
      <c r="I196" s="203">
        <v>166.93</v>
      </c>
      <c r="J196" s="203" t="s">
        <v>2160</v>
      </c>
      <c r="K196" s="203" t="s">
        <v>3070</v>
      </c>
      <c r="L196" s="203" t="s">
        <v>254</v>
      </c>
      <c r="O196"/>
    </row>
    <row r="197" spans="2:15" x14ac:dyDescent="0.3">
      <c r="B197" t="s">
        <v>14818</v>
      </c>
      <c r="C197" s="64" t="s">
        <v>1808</v>
      </c>
      <c r="D197" s="64" t="s">
        <v>2831</v>
      </c>
      <c r="E197" s="64" t="s">
        <v>2831</v>
      </c>
      <c r="F197" s="64">
        <v>75</v>
      </c>
      <c r="G197" s="66">
        <v>43969</v>
      </c>
      <c r="H197" s="203">
        <v>1</v>
      </c>
      <c r="I197" s="203">
        <v>1363.76</v>
      </c>
      <c r="J197" s="203" t="s">
        <v>2173</v>
      </c>
      <c r="K197" s="203" t="s">
        <v>13567</v>
      </c>
      <c r="L197" s="203" t="s">
        <v>254</v>
      </c>
      <c r="O197"/>
    </row>
    <row r="198" spans="2:15" x14ac:dyDescent="0.3">
      <c r="B198" t="s">
        <v>14414</v>
      </c>
      <c r="C198" s="64" t="s">
        <v>1808</v>
      </c>
      <c r="D198" s="64" t="s">
        <v>2831</v>
      </c>
      <c r="E198" s="64" t="s">
        <v>2831</v>
      </c>
      <c r="F198" s="64">
        <v>52</v>
      </c>
      <c r="G198" s="66">
        <v>43966</v>
      </c>
      <c r="H198" s="203">
        <v>1</v>
      </c>
      <c r="I198" s="203">
        <v>3332.72</v>
      </c>
      <c r="J198" s="203" t="s">
        <v>2160</v>
      </c>
      <c r="K198" s="203" t="s">
        <v>2936</v>
      </c>
      <c r="L198" s="203" t="s">
        <v>254</v>
      </c>
      <c r="O198"/>
    </row>
    <row r="199" spans="2:15" x14ac:dyDescent="0.3">
      <c r="B199" t="s">
        <v>16119</v>
      </c>
      <c r="C199" s="64" t="s">
        <v>1808</v>
      </c>
      <c r="D199" s="64" t="s">
        <v>2831</v>
      </c>
      <c r="E199" s="64" t="s">
        <v>2831</v>
      </c>
      <c r="F199" s="64">
        <v>39</v>
      </c>
      <c r="G199" s="66">
        <v>43965</v>
      </c>
      <c r="H199" s="203">
        <v>2</v>
      </c>
      <c r="I199" s="203">
        <v>3982.87</v>
      </c>
      <c r="J199" s="203" t="s">
        <v>2160</v>
      </c>
      <c r="K199" s="203" t="s">
        <v>13951</v>
      </c>
      <c r="L199" s="203" t="s">
        <v>254</v>
      </c>
      <c r="O199"/>
    </row>
    <row r="200" spans="2:15" x14ac:dyDescent="0.3">
      <c r="B200" t="s">
        <v>13688</v>
      </c>
      <c r="C200" s="64" t="s">
        <v>1808</v>
      </c>
      <c r="D200" s="64" t="s">
        <v>2831</v>
      </c>
      <c r="E200" s="64" t="s">
        <v>2831</v>
      </c>
      <c r="F200" s="64">
        <v>39</v>
      </c>
      <c r="G200" s="66">
        <v>43965</v>
      </c>
      <c r="H200" s="203">
        <v>1</v>
      </c>
      <c r="I200" s="203">
        <v>389.49</v>
      </c>
      <c r="J200" s="203" t="s">
        <v>2176</v>
      </c>
      <c r="K200" s="203" t="s">
        <v>2719</v>
      </c>
      <c r="L200" s="203" t="s">
        <v>254</v>
      </c>
      <c r="O200"/>
    </row>
    <row r="201" spans="2:15" x14ac:dyDescent="0.3">
      <c r="B201" t="s">
        <v>13909</v>
      </c>
      <c r="C201" s="64" t="s">
        <v>1808</v>
      </c>
      <c r="D201" s="64" t="s">
        <v>2831</v>
      </c>
      <c r="E201" s="64" t="s">
        <v>2831</v>
      </c>
      <c r="F201" s="64">
        <v>56</v>
      </c>
      <c r="G201" s="66">
        <v>43963</v>
      </c>
      <c r="H201" s="203">
        <v>1</v>
      </c>
      <c r="I201" s="203">
        <v>3332.72</v>
      </c>
      <c r="J201" s="203" t="s">
        <v>2160</v>
      </c>
      <c r="K201" s="203" t="s">
        <v>2925</v>
      </c>
      <c r="L201" s="203" t="s">
        <v>254</v>
      </c>
      <c r="O201"/>
    </row>
    <row r="202" spans="2:15" x14ac:dyDescent="0.3">
      <c r="B202" t="s">
        <v>14913</v>
      </c>
      <c r="C202" s="64" t="s">
        <v>1808</v>
      </c>
      <c r="D202" s="64" t="s">
        <v>2831</v>
      </c>
      <c r="E202" s="64" t="s">
        <v>2831</v>
      </c>
      <c r="F202" s="64">
        <v>50</v>
      </c>
      <c r="G202" s="66">
        <v>43959</v>
      </c>
      <c r="H202" s="203">
        <v>1</v>
      </c>
      <c r="I202" s="203">
        <v>1317.57</v>
      </c>
      <c r="J202" s="203" t="s">
        <v>2160</v>
      </c>
      <c r="K202" s="203" t="s">
        <v>8133</v>
      </c>
      <c r="L202" s="203" t="s">
        <v>254</v>
      </c>
      <c r="O202"/>
    </row>
    <row r="203" spans="2:15" x14ac:dyDescent="0.3">
      <c r="B203" t="s">
        <v>15180</v>
      </c>
      <c r="C203" s="64" t="s">
        <v>1808</v>
      </c>
      <c r="D203" s="64" t="s">
        <v>2831</v>
      </c>
      <c r="E203" s="64" t="s">
        <v>2831</v>
      </c>
      <c r="F203" s="64">
        <v>67</v>
      </c>
      <c r="G203" s="66">
        <v>43951</v>
      </c>
      <c r="H203" s="203">
        <v>1</v>
      </c>
      <c r="I203" s="203">
        <v>333.85</v>
      </c>
      <c r="J203" s="203" t="s">
        <v>2160</v>
      </c>
      <c r="K203" s="203" t="s">
        <v>13951</v>
      </c>
      <c r="L203" s="203" t="s">
        <v>254</v>
      </c>
      <c r="O203"/>
    </row>
    <row r="204" spans="2:15" x14ac:dyDescent="0.3">
      <c r="B204" t="s">
        <v>15862</v>
      </c>
      <c r="C204" s="64" t="s">
        <v>1808</v>
      </c>
      <c r="D204" s="64" t="s">
        <v>2831</v>
      </c>
      <c r="E204" s="64" t="s">
        <v>2831</v>
      </c>
      <c r="F204" s="64">
        <v>186</v>
      </c>
      <c r="G204" s="66">
        <v>43946</v>
      </c>
      <c r="H204" s="203">
        <v>1</v>
      </c>
      <c r="I204" s="203">
        <v>1951.46</v>
      </c>
      <c r="J204" s="203" t="s">
        <v>2173</v>
      </c>
      <c r="K204" s="203" t="s">
        <v>13818</v>
      </c>
      <c r="L204" s="203" t="s">
        <v>254</v>
      </c>
      <c r="O204"/>
    </row>
    <row r="205" spans="2:15" x14ac:dyDescent="0.3">
      <c r="B205" t="s">
        <v>13327</v>
      </c>
      <c r="C205" s="64" t="s">
        <v>1808</v>
      </c>
      <c r="D205" s="64" t="s">
        <v>2831</v>
      </c>
      <c r="E205" s="64" t="s">
        <v>2831</v>
      </c>
      <c r="F205" s="64">
        <v>60</v>
      </c>
      <c r="G205" s="66">
        <v>43941</v>
      </c>
      <c r="H205" s="203">
        <v>1</v>
      </c>
      <c r="I205" s="203">
        <v>3332.72</v>
      </c>
      <c r="J205" s="203" t="s">
        <v>2176</v>
      </c>
      <c r="K205" s="203" t="s">
        <v>13329</v>
      </c>
      <c r="L205" s="203" t="s">
        <v>254</v>
      </c>
      <c r="O205"/>
    </row>
    <row r="206" spans="2:15" x14ac:dyDescent="0.3">
      <c r="B206" t="s">
        <v>15413</v>
      </c>
      <c r="C206" s="64" t="s">
        <v>1808</v>
      </c>
      <c r="D206" s="64" t="s">
        <v>2831</v>
      </c>
      <c r="E206" s="64" t="s">
        <v>2831</v>
      </c>
      <c r="F206" s="64">
        <v>145</v>
      </c>
      <c r="G206" s="66">
        <v>43937</v>
      </c>
      <c r="H206" s="203">
        <v>1</v>
      </c>
      <c r="I206" s="203">
        <v>1951.46</v>
      </c>
      <c r="J206" s="203" t="s">
        <v>2160</v>
      </c>
      <c r="K206" s="203" t="s">
        <v>3070</v>
      </c>
      <c r="L206" s="203" t="s">
        <v>254</v>
      </c>
      <c r="O206"/>
    </row>
    <row r="207" spans="2:15" x14ac:dyDescent="0.3">
      <c r="B207" t="s">
        <v>15976</v>
      </c>
      <c r="C207" s="64" t="s">
        <v>1808</v>
      </c>
      <c r="D207" s="64" t="s">
        <v>2831</v>
      </c>
      <c r="E207" s="64" t="s">
        <v>2831</v>
      </c>
      <c r="F207" s="64">
        <v>38</v>
      </c>
      <c r="G207" s="66">
        <v>43936</v>
      </c>
      <c r="H207" s="203">
        <v>1</v>
      </c>
      <c r="I207" s="203">
        <v>389.49</v>
      </c>
      <c r="J207" s="203" t="s">
        <v>2176</v>
      </c>
      <c r="K207" s="203" t="s">
        <v>9475</v>
      </c>
      <c r="L207" s="203" t="s">
        <v>254</v>
      </c>
      <c r="O207"/>
    </row>
    <row r="208" spans="2:15" x14ac:dyDescent="0.3">
      <c r="B208" t="s">
        <v>15124</v>
      </c>
      <c r="C208" s="64" t="s">
        <v>1808</v>
      </c>
      <c r="D208" s="64" t="s">
        <v>2831</v>
      </c>
      <c r="E208" s="64" t="s">
        <v>2831</v>
      </c>
      <c r="F208" s="64">
        <v>41</v>
      </c>
      <c r="G208" s="66">
        <v>43929</v>
      </c>
      <c r="H208" s="203">
        <v>2</v>
      </c>
      <c r="I208" s="203">
        <v>3982.87</v>
      </c>
      <c r="J208" s="203" t="s">
        <v>2160</v>
      </c>
      <c r="K208" s="203" t="s">
        <v>2936</v>
      </c>
      <c r="L208" s="203" t="s">
        <v>254</v>
      </c>
      <c r="O208"/>
    </row>
    <row r="209" spans="2:15" x14ac:dyDescent="0.3">
      <c r="B209" t="s">
        <v>13408</v>
      </c>
      <c r="C209" s="64" t="s">
        <v>1808</v>
      </c>
      <c r="D209" s="64" t="s">
        <v>2831</v>
      </c>
      <c r="E209" s="64" t="s">
        <v>2831</v>
      </c>
      <c r="F209" s="64">
        <v>118</v>
      </c>
      <c r="G209" s="66">
        <v>43924</v>
      </c>
      <c r="H209" s="203">
        <v>1</v>
      </c>
      <c r="I209" s="203">
        <v>1363.76</v>
      </c>
      <c r="J209" s="203" t="s">
        <v>2173</v>
      </c>
      <c r="K209" s="203" t="s">
        <v>13409</v>
      </c>
      <c r="L209" s="203" t="s">
        <v>254</v>
      </c>
      <c r="O209"/>
    </row>
    <row r="210" spans="2:15" x14ac:dyDescent="0.3">
      <c r="B210" t="s">
        <v>14361</v>
      </c>
      <c r="C210" s="64" t="s">
        <v>1808</v>
      </c>
      <c r="D210" s="64" t="s">
        <v>2831</v>
      </c>
      <c r="E210" s="64" t="s">
        <v>2831</v>
      </c>
      <c r="F210" s="64">
        <v>61</v>
      </c>
      <c r="G210" s="66">
        <v>43924</v>
      </c>
      <c r="H210" s="203">
        <v>1</v>
      </c>
      <c r="I210" s="203">
        <v>3245.09</v>
      </c>
      <c r="J210" s="203" t="s">
        <v>2176</v>
      </c>
      <c r="K210" s="203" t="s">
        <v>14362</v>
      </c>
      <c r="L210" s="203" t="s">
        <v>254</v>
      </c>
      <c r="O210"/>
    </row>
    <row r="211" spans="2:15" x14ac:dyDescent="0.3">
      <c r="B211" t="s">
        <v>13355</v>
      </c>
      <c r="C211" s="64" t="s">
        <v>1808</v>
      </c>
      <c r="D211" s="64" t="s">
        <v>2831</v>
      </c>
      <c r="E211" s="64" t="s">
        <v>2831</v>
      </c>
      <c r="F211" s="64">
        <v>78</v>
      </c>
      <c r="G211" s="66">
        <v>43922</v>
      </c>
      <c r="H211" s="203">
        <v>1</v>
      </c>
      <c r="I211" s="203">
        <v>1363.76</v>
      </c>
      <c r="J211" s="203" t="s">
        <v>2160</v>
      </c>
      <c r="K211" s="203" t="s">
        <v>2936</v>
      </c>
      <c r="L211" s="203" t="s">
        <v>254</v>
      </c>
      <c r="O211"/>
    </row>
    <row r="212" spans="2:15" x14ac:dyDescent="0.3">
      <c r="B212" t="s">
        <v>14481</v>
      </c>
      <c r="C212" s="64" t="s">
        <v>1808</v>
      </c>
      <c r="D212" s="64" t="s">
        <v>2831</v>
      </c>
      <c r="E212" s="64" t="s">
        <v>2831</v>
      </c>
      <c r="F212" s="64">
        <v>41</v>
      </c>
      <c r="G212" s="66">
        <v>43920</v>
      </c>
      <c r="H212" s="203">
        <v>1</v>
      </c>
      <c r="I212" s="203">
        <v>3332.72</v>
      </c>
      <c r="J212" s="203" t="s">
        <v>2173</v>
      </c>
      <c r="K212" s="203" t="s">
        <v>2604</v>
      </c>
      <c r="L212" s="203" t="s">
        <v>254</v>
      </c>
      <c r="O212"/>
    </row>
    <row r="213" spans="2:15" x14ac:dyDescent="0.3">
      <c r="B213" t="s">
        <v>15893</v>
      </c>
      <c r="C213" s="64" t="s">
        <v>1808</v>
      </c>
      <c r="D213" s="64" t="s">
        <v>2831</v>
      </c>
      <c r="E213" s="64" t="s">
        <v>2831</v>
      </c>
      <c r="F213" s="64">
        <v>129</v>
      </c>
      <c r="G213" s="66">
        <v>43914</v>
      </c>
      <c r="H213" s="203">
        <v>1</v>
      </c>
      <c r="I213" s="203">
        <v>1363.76</v>
      </c>
      <c r="J213" s="203" t="s">
        <v>2160</v>
      </c>
      <c r="K213" s="203" t="s">
        <v>2936</v>
      </c>
      <c r="L213" s="203" t="s">
        <v>254</v>
      </c>
      <c r="O213"/>
    </row>
    <row r="214" spans="2:15" x14ac:dyDescent="0.3">
      <c r="B214" t="s">
        <v>21294</v>
      </c>
      <c r="C214" s="64" t="s">
        <v>1808</v>
      </c>
      <c r="D214" s="64" t="s">
        <v>2831</v>
      </c>
      <c r="E214" s="64" t="s">
        <v>2831</v>
      </c>
      <c r="F214" s="64">
        <v>43</v>
      </c>
      <c r="G214" s="66">
        <v>43914</v>
      </c>
      <c r="H214" s="203">
        <v>1</v>
      </c>
      <c r="I214" s="203">
        <v>2992.44</v>
      </c>
      <c r="J214" s="203" t="s">
        <v>2160</v>
      </c>
      <c r="K214" s="203" t="s">
        <v>3939</v>
      </c>
      <c r="L214" s="203" t="s">
        <v>254</v>
      </c>
      <c r="O214"/>
    </row>
    <row r="215" spans="2:15" x14ac:dyDescent="0.3">
      <c r="B215" t="s">
        <v>15681</v>
      </c>
      <c r="C215" s="64" t="s">
        <v>1808</v>
      </c>
      <c r="D215" s="64" t="s">
        <v>2831</v>
      </c>
      <c r="E215" s="64" t="s">
        <v>2831</v>
      </c>
      <c r="F215" s="64">
        <v>53</v>
      </c>
      <c r="G215" s="66">
        <v>43914</v>
      </c>
      <c r="H215" s="203">
        <v>2</v>
      </c>
      <c r="I215" s="203">
        <v>5657.54</v>
      </c>
      <c r="J215" s="203" t="s">
        <v>2173</v>
      </c>
      <c r="K215" s="203" t="s">
        <v>15682</v>
      </c>
      <c r="L215" s="203" t="s">
        <v>254</v>
      </c>
      <c r="O215"/>
    </row>
    <row r="216" spans="2:15" x14ac:dyDescent="0.3">
      <c r="B216" t="s">
        <v>14490</v>
      </c>
      <c r="C216" s="64" t="s">
        <v>1808</v>
      </c>
      <c r="D216" s="64" t="s">
        <v>2831</v>
      </c>
      <c r="E216" s="64" t="s">
        <v>2831</v>
      </c>
      <c r="F216" s="64">
        <v>50</v>
      </c>
      <c r="G216" s="66">
        <v>43907</v>
      </c>
      <c r="H216" s="203">
        <v>1</v>
      </c>
      <c r="I216" s="203">
        <v>3245.09</v>
      </c>
      <c r="J216" s="203" t="s">
        <v>2176</v>
      </c>
      <c r="K216" s="203" t="s">
        <v>12908</v>
      </c>
      <c r="L216" s="203" t="s">
        <v>254</v>
      </c>
      <c r="O216"/>
    </row>
    <row r="217" spans="2:15" x14ac:dyDescent="0.3">
      <c r="B217" t="s">
        <v>15160</v>
      </c>
      <c r="C217" s="64" t="s">
        <v>1808</v>
      </c>
      <c r="D217" s="64" t="s">
        <v>2831</v>
      </c>
      <c r="E217" s="64" t="s">
        <v>2831</v>
      </c>
      <c r="F217" s="64">
        <v>66</v>
      </c>
      <c r="G217" s="66">
        <v>43901</v>
      </c>
      <c r="H217" s="203">
        <v>1</v>
      </c>
      <c r="I217" s="203">
        <v>716.32</v>
      </c>
      <c r="J217" s="203" t="s">
        <v>2160</v>
      </c>
      <c r="K217" s="203" t="s">
        <v>3070</v>
      </c>
      <c r="L217" s="203" t="s">
        <v>254</v>
      </c>
      <c r="O217"/>
    </row>
    <row r="218" spans="2:15" x14ac:dyDescent="0.3">
      <c r="B218" t="s">
        <v>14810</v>
      </c>
      <c r="C218" s="64" t="s">
        <v>1808</v>
      </c>
      <c r="D218" s="64" t="s">
        <v>2831</v>
      </c>
      <c r="E218" s="64" t="s">
        <v>2831</v>
      </c>
      <c r="F218" s="64">
        <v>53</v>
      </c>
      <c r="G218" s="66">
        <v>43901</v>
      </c>
      <c r="H218" s="203">
        <v>2</v>
      </c>
      <c r="I218" s="203">
        <v>5657.54</v>
      </c>
      <c r="J218" s="203" t="s">
        <v>2160</v>
      </c>
      <c r="K218" s="203" t="s">
        <v>4235</v>
      </c>
      <c r="L218" s="203" t="s">
        <v>254</v>
      </c>
      <c r="O218"/>
    </row>
    <row r="219" spans="2:15" x14ac:dyDescent="0.3">
      <c r="B219" t="s">
        <v>16122</v>
      </c>
      <c r="C219" s="64" t="s">
        <v>1808</v>
      </c>
      <c r="D219" s="64" t="s">
        <v>2831</v>
      </c>
      <c r="E219" s="64" t="s">
        <v>2831</v>
      </c>
      <c r="F219" s="64">
        <v>48</v>
      </c>
      <c r="G219" s="66">
        <v>43899</v>
      </c>
      <c r="H219" s="203">
        <v>1</v>
      </c>
      <c r="I219" s="203">
        <v>1317.57</v>
      </c>
      <c r="J219" s="203" t="s">
        <v>2173</v>
      </c>
      <c r="K219" s="203" t="s">
        <v>16123</v>
      </c>
      <c r="L219" s="203" t="s">
        <v>254</v>
      </c>
      <c r="O219"/>
    </row>
    <row r="220" spans="2:15" x14ac:dyDescent="0.3">
      <c r="B220" t="s">
        <v>21366</v>
      </c>
      <c r="C220" s="64" t="s">
        <v>1808</v>
      </c>
      <c r="D220" s="64" t="s">
        <v>2831</v>
      </c>
      <c r="E220" s="64" t="s">
        <v>2831</v>
      </c>
      <c r="F220" s="64">
        <v>43</v>
      </c>
      <c r="G220" s="66">
        <v>43899</v>
      </c>
      <c r="H220" s="203">
        <v>1</v>
      </c>
      <c r="I220" s="203">
        <v>3332.72</v>
      </c>
      <c r="J220" s="203" t="s">
        <v>1535</v>
      </c>
      <c r="K220" s="203" t="s">
        <v>1535</v>
      </c>
      <c r="L220" s="203" t="s">
        <v>254</v>
      </c>
      <c r="O220"/>
    </row>
    <row r="221" spans="2:15" x14ac:dyDescent="0.3">
      <c r="B221" t="s">
        <v>16155</v>
      </c>
      <c r="C221" s="64" t="s">
        <v>1808</v>
      </c>
      <c r="D221" s="64" t="s">
        <v>2831</v>
      </c>
      <c r="E221" s="64" t="s">
        <v>2831</v>
      </c>
      <c r="F221" s="64">
        <v>122</v>
      </c>
      <c r="G221" s="66">
        <v>43893</v>
      </c>
      <c r="H221" s="203">
        <v>1</v>
      </c>
      <c r="I221" s="203">
        <v>1363.76</v>
      </c>
      <c r="J221" s="203" t="s">
        <v>2160</v>
      </c>
      <c r="K221" s="203" t="s">
        <v>2936</v>
      </c>
      <c r="L221" s="203" t="s">
        <v>254</v>
      </c>
      <c r="O221"/>
    </row>
    <row r="222" spans="2:15" x14ac:dyDescent="0.3">
      <c r="B222" t="s">
        <v>14569</v>
      </c>
      <c r="C222" s="64" t="s">
        <v>1808</v>
      </c>
      <c r="D222" s="64" t="s">
        <v>2831</v>
      </c>
      <c r="E222" s="64" t="s">
        <v>2831</v>
      </c>
      <c r="F222" s="64">
        <v>85</v>
      </c>
      <c r="G222" s="66">
        <v>43893</v>
      </c>
      <c r="H222" s="203">
        <v>1</v>
      </c>
      <c r="I222" s="203">
        <v>333.85</v>
      </c>
      <c r="J222" s="203" t="s">
        <v>2160</v>
      </c>
      <c r="K222" s="203" t="s">
        <v>4235</v>
      </c>
      <c r="L222" s="203" t="s">
        <v>254</v>
      </c>
      <c r="O222"/>
    </row>
    <row r="223" spans="2:15" x14ac:dyDescent="0.3">
      <c r="B223" t="s">
        <v>21302</v>
      </c>
      <c r="C223" s="64" t="s">
        <v>1808</v>
      </c>
      <c r="D223" s="64" t="s">
        <v>2831</v>
      </c>
      <c r="E223" s="64" t="s">
        <v>2831</v>
      </c>
      <c r="F223" s="64">
        <v>59</v>
      </c>
      <c r="G223" s="66">
        <v>43889</v>
      </c>
      <c r="H223" s="203">
        <v>1</v>
      </c>
      <c r="I223" s="203">
        <v>4602.93</v>
      </c>
      <c r="J223" s="203" t="s">
        <v>1535</v>
      </c>
      <c r="K223" s="203" t="s">
        <v>1535</v>
      </c>
      <c r="L223" s="203" t="s">
        <v>254</v>
      </c>
      <c r="O223"/>
    </row>
    <row r="224" spans="2:15" x14ac:dyDescent="0.3">
      <c r="B224" t="s">
        <v>16421</v>
      </c>
      <c r="C224" s="64" t="s">
        <v>1808</v>
      </c>
      <c r="D224" s="64" t="s">
        <v>2831</v>
      </c>
      <c r="E224" s="64" t="s">
        <v>2831</v>
      </c>
      <c r="F224" s="64">
        <v>49</v>
      </c>
      <c r="G224" s="66">
        <v>43887</v>
      </c>
      <c r="H224" s="203">
        <v>2</v>
      </c>
      <c r="I224" s="203">
        <v>5657.54</v>
      </c>
      <c r="J224" s="203" t="s">
        <v>2160</v>
      </c>
      <c r="K224" s="203" t="s">
        <v>8133</v>
      </c>
      <c r="L224" s="203" t="s">
        <v>254</v>
      </c>
      <c r="O224"/>
    </row>
    <row r="225" spans="2:15" x14ac:dyDescent="0.3">
      <c r="B225" t="s">
        <v>21282</v>
      </c>
      <c r="C225" s="64" t="s">
        <v>1808</v>
      </c>
      <c r="D225" s="64" t="s">
        <v>2831</v>
      </c>
      <c r="E225" s="64" t="s">
        <v>2831</v>
      </c>
      <c r="F225" s="64">
        <v>76</v>
      </c>
      <c r="G225" s="66">
        <v>43881</v>
      </c>
      <c r="H225" s="203">
        <v>1</v>
      </c>
      <c r="I225" s="203">
        <v>333.85</v>
      </c>
      <c r="J225" s="203" t="s">
        <v>2160</v>
      </c>
      <c r="K225" s="203" t="s">
        <v>8148</v>
      </c>
      <c r="L225" s="203" t="s">
        <v>254</v>
      </c>
      <c r="O225"/>
    </row>
    <row r="226" spans="2:15" x14ac:dyDescent="0.3">
      <c r="B226" t="s">
        <v>16700</v>
      </c>
      <c r="C226" s="64" t="s">
        <v>1808</v>
      </c>
      <c r="D226" s="64" t="s">
        <v>2831</v>
      </c>
      <c r="E226" s="64" t="s">
        <v>2831</v>
      </c>
      <c r="F226" s="64">
        <v>43</v>
      </c>
      <c r="G226" s="66">
        <v>43880</v>
      </c>
      <c r="H226" s="203">
        <v>1</v>
      </c>
      <c r="I226" s="203">
        <v>389.49</v>
      </c>
      <c r="J226" s="203" t="s">
        <v>2176</v>
      </c>
      <c r="K226" s="203" t="s">
        <v>16701</v>
      </c>
      <c r="L226" s="203" t="s">
        <v>254</v>
      </c>
      <c r="O226"/>
    </row>
    <row r="227" spans="2:15" x14ac:dyDescent="0.3">
      <c r="B227" t="s">
        <v>21334</v>
      </c>
      <c r="C227" s="64" t="s">
        <v>1808</v>
      </c>
      <c r="D227" s="64" t="s">
        <v>2831</v>
      </c>
      <c r="E227" s="64" t="s">
        <v>2831</v>
      </c>
      <c r="F227" s="64">
        <v>41</v>
      </c>
      <c r="G227" s="66">
        <v>43878</v>
      </c>
      <c r="H227" s="203">
        <v>1</v>
      </c>
      <c r="I227" s="203">
        <v>500.78</v>
      </c>
      <c r="J227" s="203" t="s">
        <v>2160</v>
      </c>
      <c r="K227" s="203" t="s">
        <v>3939</v>
      </c>
      <c r="L227" s="203" t="s">
        <v>254</v>
      </c>
      <c r="O227"/>
    </row>
    <row r="228" spans="2:15" x14ac:dyDescent="0.3">
      <c r="B228" t="s">
        <v>15684</v>
      </c>
      <c r="C228" s="64" t="s">
        <v>1808</v>
      </c>
      <c r="D228" s="64" t="s">
        <v>2831</v>
      </c>
      <c r="E228" s="64" t="s">
        <v>2831</v>
      </c>
      <c r="F228" s="64">
        <v>46</v>
      </c>
      <c r="G228" s="66">
        <v>43852</v>
      </c>
      <c r="H228" s="203">
        <v>1</v>
      </c>
      <c r="I228" s="203">
        <v>3332.72</v>
      </c>
      <c r="J228" s="203" t="s">
        <v>2160</v>
      </c>
      <c r="K228" s="203" t="s">
        <v>3939</v>
      </c>
      <c r="L228" s="203" t="s">
        <v>254</v>
      </c>
      <c r="O228"/>
    </row>
    <row r="229" spans="2:15" x14ac:dyDescent="0.3">
      <c r="B229" t="s">
        <v>15653</v>
      </c>
      <c r="C229" s="64" t="s">
        <v>1808</v>
      </c>
      <c r="D229" s="64" t="s">
        <v>2831</v>
      </c>
      <c r="E229" s="64" t="s">
        <v>2831</v>
      </c>
      <c r="F229" s="64">
        <v>137</v>
      </c>
      <c r="G229" s="66">
        <v>43850</v>
      </c>
      <c r="H229" s="203">
        <v>1</v>
      </c>
      <c r="I229" s="203">
        <v>1363.76</v>
      </c>
      <c r="J229" s="203" t="s">
        <v>2176</v>
      </c>
      <c r="K229" s="203" t="s">
        <v>12856</v>
      </c>
      <c r="L229" s="203" t="s">
        <v>254</v>
      </c>
      <c r="O229"/>
    </row>
    <row r="230" spans="2:15" x14ac:dyDescent="0.3">
      <c r="B230" t="s">
        <v>16233</v>
      </c>
      <c r="C230" s="64" t="s">
        <v>1808</v>
      </c>
      <c r="D230" s="64" t="s">
        <v>2831</v>
      </c>
      <c r="E230" s="64" t="s">
        <v>2831</v>
      </c>
      <c r="F230" s="64">
        <v>119</v>
      </c>
      <c r="G230" s="66">
        <v>43847</v>
      </c>
      <c r="H230" s="203">
        <v>1</v>
      </c>
      <c r="I230" s="203">
        <v>1363.76</v>
      </c>
      <c r="J230" s="203" t="s">
        <v>2160</v>
      </c>
      <c r="K230" s="203" t="s">
        <v>2971</v>
      </c>
      <c r="L230" s="203" t="s">
        <v>254</v>
      </c>
      <c r="O230"/>
    </row>
    <row r="231" spans="2:15" x14ac:dyDescent="0.3">
      <c r="B231" t="s">
        <v>21290</v>
      </c>
      <c r="C231" s="64" t="s">
        <v>1808</v>
      </c>
      <c r="D231" s="64" t="s">
        <v>2831</v>
      </c>
      <c r="E231" s="64" t="s">
        <v>2831</v>
      </c>
      <c r="F231" s="64">
        <v>50</v>
      </c>
      <c r="G231" s="66">
        <v>43847</v>
      </c>
      <c r="H231" s="203">
        <v>1</v>
      </c>
      <c r="I231" s="203">
        <v>2992.44</v>
      </c>
      <c r="J231" s="203" t="s">
        <v>1535</v>
      </c>
      <c r="K231" s="203" t="s">
        <v>1535</v>
      </c>
      <c r="L231" s="203" t="s">
        <v>254</v>
      </c>
      <c r="O231"/>
    </row>
    <row r="232" spans="2:15" x14ac:dyDescent="0.3">
      <c r="B232" t="s">
        <v>15846</v>
      </c>
      <c r="C232" s="64" t="s">
        <v>1808</v>
      </c>
      <c r="D232" s="64" t="s">
        <v>2831</v>
      </c>
      <c r="E232" s="64" t="s">
        <v>2831</v>
      </c>
      <c r="F232" s="64">
        <v>89</v>
      </c>
      <c r="G232" s="66">
        <v>43845</v>
      </c>
      <c r="H232" s="203">
        <v>1</v>
      </c>
      <c r="I232" s="203">
        <v>1363.76</v>
      </c>
      <c r="J232" s="203" t="s">
        <v>2160</v>
      </c>
      <c r="K232" s="203" t="s">
        <v>2971</v>
      </c>
      <c r="L232" s="203" t="s">
        <v>254</v>
      </c>
      <c r="O232"/>
    </row>
    <row r="233" spans="2:15" x14ac:dyDescent="0.3">
      <c r="B233" t="s">
        <v>13728</v>
      </c>
      <c r="C233" s="64" t="s">
        <v>1808</v>
      </c>
      <c r="D233" s="64" t="s">
        <v>2831</v>
      </c>
      <c r="E233" s="64" t="s">
        <v>2831</v>
      </c>
      <c r="F233" s="64">
        <v>49</v>
      </c>
      <c r="G233" s="66">
        <v>43845</v>
      </c>
      <c r="H233" s="203">
        <v>1</v>
      </c>
      <c r="I233" s="203">
        <v>3332.72</v>
      </c>
      <c r="J233" s="203" t="s">
        <v>2160</v>
      </c>
      <c r="K233" s="203" t="s">
        <v>4235</v>
      </c>
      <c r="L233" s="203" t="s">
        <v>254</v>
      </c>
      <c r="O233"/>
    </row>
    <row r="234" spans="2:15" x14ac:dyDescent="0.3">
      <c r="B234" t="s">
        <v>16423</v>
      </c>
      <c r="C234" s="64" t="s">
        <v>1808</v>
      </c>
      <c r="D234" s="64" t="s">
        <v>2831</v>
      </c>
      <c r="E234" s="64" t="s">
        <v>2831</v>
      </c>
      <c r="F234" s="64">
        <v>59</v>
      </c>
      <c r="G234" s="66">
        <v>43844</v>
      </c>
      <c r="H234" s="203">
        <v>2</v>
      </c>
      <c r="I234" s="203">
        <v>3982.87</v>
      </c>
      <c r="J234" s="203" t="s">
        <v>2173</v>
      </c>
      <c r="K234" s="203" t="s">
        <v>16424</v>
      </c>
      <c r="L234" s="203" t="s">
        <v>254</v>
      </c>
      <c r="O234"/>
    </row>
    <row r="235" spans="2:15" x14ac:dyDescent="0.3">
      <c r="B235" t="s">
        <v>21354</v>
      </c>
      <c r="C235" s="64" t="s">
        <v>1808</v>
      </c>
      <c r="D235" s="64" t="s">
        <v>2831</v>
      </c>
      <c r="E235" s="64" t="s">
        <v>2831</v>
      </c>
      <c r="F235" s="64">
        <v>83</v>
      </c>
      <c r="G235" s="66">
        <v>43844</v>
      </c>
      <c r="H235" s="203">
        <v>1</v>
      </c>
      <c r="I235" s="203">
        <v>166.93</v>
      </c>
      <c r="J235" s="203" t="s">
        <v>1535</v>
      </c>
      <c r="K235" s="203" t="s">
        <v>1535</v>
      </c>
      <c r="L235" s="203" t="s">
        <v>254</v>
      </c>
      <c r="O235"/>
    </row>
    <row r="236" spans="2:15" x14ac:dyDescent="0.3">
      <c r="B236" t="s">
        <v>14430</v>
      </c>
      <c r="C236" s="64" t="s">
        <v>1808</v>
      </c>
      <c r="D236" s="64" t="s">
        <v>2831</v>
      </c>
      <c r="E236" s="64" t="s">
        <v>2831</v>
      </c>
      <c r="F236" s="64">
        <v>56</v>
      </c>
      <c r="G236" s="66">
        <v>43844</v>
      </c>
      <c r="H236" s="203">
        <v>1</v>
      </c>
      <c r="I236" s="203">
        <v>3332.72</v>
      </c>
      <c r="J236" s="203" t="s">
        <v>2160</v>
      </c>
      <c r="K236" s="203" t="s">
        <v>14431</v>
      </c>
      <c r="L236" s="203" t="s">
        <v>254</v>
      </c>
      <c r="O236"/>
    </row>
    <row r="237" spans="2:15" x14ac:dyDescent="0.3">
      <c r="B237" t="s">
        <v>13486</v>
      </c>
      <c r="C237" s="64" t="s">
        <v>1808</v>
      </c>
      <c r="D237" s="64" t="s">
        <v>2831</v>
      </c>
      <c r="E237" s="64" t="s">
        <v>2831</v>
      </c>
      <c r="F237" s="64">
        <v>111</v>
      </c>
      <c r="G237" s="66">
        <v>43840</v>
      </c>
      <c r="H237" s="203">
        <v>1</v>
      </c>
      <c r="I237" s="203">
        <v>1363.76</v>
      </c>
      <c r="J237" s="203" t="s">
        <v>2176</v>
      </c>
      <c r="K237" s="203" t="s">
        <v>13487</v>
      </c>
      <c r="L237" s="203" t="s">
        <v>254</v>
      </c>
      <c r="O237"/>
    </row>
    <row r="238" spans="2:15" x14ac:dyDescent="0.3">
      <c r="B238" t="s">
        <v>14990</v>
      </c>
      <c r="C238" s="64" t="s">
        <v>1808</v>
      </c>
      <c r="D238" s="64" t="s">
        <v>2831</v>
      </c>
      <c r="E238" s="64" t="s">
        <v>2831</v>
      </c>
      <c r="F238" s="64">
        <v>73</v>
      </c>
      <c r="G238" s="66">
        <v>43839</v>
      </c>
      <c r="H238" s="203">
        <v>3</v>
      </c>
      <c r="I238" s="203">
        <v>1419.69</v>
      </c>
      <c r="J238" s="203" t="s">
        <v>2173</v>
      </c>
      <c r="K238" s="203" t="s">
        <v>14991</v>
      </c>
      <c r="L238" s="203" t="s">
        <v>254</v>
      </c>
      <c r="O238"/>
    </row>
    <row r="239" spans="2:15" x14ac:dyDescent="0.3">
      <c r="B239" t="s">
        <v>16051</v>
      </c>
      <c r="C239" s="64" t="s">
        <v>1808</v>
      </c>
      <c r="D239" s="64" t="s">
        <v>2831</v>
      </c>
      <c r="E239" s="64" t="s">
        <v>2831</v>
      </c>
      <c r="F239" s="64">
        <v>162</v>
      </c>
      <c r="G239" s="66">
        <v>43838</v>
      </c>
      <c r="H239" s="203">
        <v>1</v>
      </c>
      <c r="I239" s="203">
        <v>1374.56</v>
      </c>
      <c r="J239" s="203" t="s">
        <v>2176</v>
      </c>
      <c r="K239" s="203" t="s">
        <v>13487</v>
      </c>
      <c r="L239" s="203" t="s">
        <v>254</v>
      </c>
      <c r="O239"/>
    </row>
    <row r="240" spans="2:15" x14ac:dyDescent="0.3">
      <c r="B240" t="s">
        <v>14287</v>
      </c>
      <c r="C240" s="64" t="s">
        <v>1808</v>
      </c>
      <c r="D240" s="64" t="s">
        <v>2831</v>
      </c>
      <c r="E240" s="64" t="s">
        <v>2831</v>
      </c>
      <c r="F240" s="64">
        <v>51</v>
      </c>
      <c r="G240" s="66">
        <v>43837</v>
      </c>
      <c r="H240" s="203">
        <v>1</v>
      </c>
      <c r="I240" s="203">
        <v>3332.72</v>
      </c>
      <c r="J240" s="203" t="s">
        <v>2160</v>
      </c>
      <c r="K240" s="203" t="s">
        <v>13287</v>
      </c>
      <c r="L240" s="203" t="s">
        <v>254</v>
      </c>
      <c r="O240"/>
    </row>
    <row r="241" spans="2:15" x14ac:dyDescent="0.3">
      <c r="B241" t="s">
        <v>14350</v>
      </c>
      <c r="C241" s="64" t="s">
        <v>1808</v>
      </c>
      <c r="D241" s="64" t="s">
        <v>2831</v>
      </c>
      <c r="E241" s="64" t="s">
        <v>2831</v>
      </c>
      <c r="F241" s="64">
        <v>51</v>
      </c>
      <c r="G241" s="66">
        <v>43833</v>
      </c>
      <c r="H241" s="203">
        <v>1</v>
      </c>
      <c r="I241" s="203">
        <v>4033.77</v>
      </c>
      <c r="J241" s="203" t="s">
        <v>2173</v>
      </c>
      <c r="K241" s="203" t="s">
        <v>14351</v>
      </c>
      <c r="L241" s="203" t="s">
        <v>254</v>
      </c>
      <c r="O241"/>
    </row>
    <row r="242" spans="2:15" x14ac:dyDescent="0.3">
      <c r="B242" t="s">
        <v>21361</v>
      </c>
      <c r="C242" s="64" t="s">
        <v>1808</v>
      </c>
      <c r="D242" s="64" t="s">
        <v>2831</v>
      </c>
      <c r="E242" s="64" t="s">
        <v>2831</v>
      </c>
      <c r="F242" s="64">
        <v>54</v>
      </c>
      <c r="G242" s="66">
        <v>43832</v>
      </c>
      <c r="H242" s="203">
        <v>1</v>
      </c>
      <c r="I242" s="203">
        <v>3332.72</v>
      </c>
      <c r="J242" s="203" t="s">
        <v>1535</v>
      </c>
      <c r="K242" s="203" t="s">
        <v>1535</v>
      </c>
      <c r="L242" s="203" t="s">
        <v>254</v>
      </c>
      <c r="O242"/>
    </row>
    <row r="243" spans="2:15" x14ac:dyDescent="0.3">
      <c r="B243" t="s">
        <v>16219</v>
      </c>
      <c r="C243" s="64" t="s">
        <v>1808</v>
      </c>
      <c r="D243" s="64" t="s">
        <v>2831</v>
      </c>
      <c r="E243" s="64" t="s">
        <v>2831</v>
      </c>
      <c r="F243" s="64">
        <v>97</v>
      </c>
      <c r="G243" s="66">
        <v>43829</v>
      </c>
      <c r="H243" s="203">
        <v>1</v>
      </c>
      <c r="I243" s="203">
        <v>1363.76</v>
      </c>
      <c r="J243" s="203" t="s">
        <v>2176</v>
      </c>
      <c r="K243" s="203" t="s">
        <v>2507</v>
      </c>
      <c r="L243" s="203" t="s">
        <v>254</v>
      </c>
      <c r="O243"/>
    </row>
    <row r="244" spans="2:15" x14ac:dyDescent="0.3">
      <c r="B244" t="s">
        <v>14597</v>
      </c>
      <c r="C244" s="64" t="s">
        <v>1808</v>
      </c>
      <c r="D244" s="64" t="s">
        <v>2831</v>
      </c>
      <c r="E244" s="64" t="s">
        <v>2831</v>
      </c>
      <c r="F244" s="64">
        <v>76</v>
      </c>
      <c r="G244" s="66">
        <v>43819</v>
      </c>
      <c r="H244" s="203">
        <v>1</v>
      </c>
      <c r="I244" s="203">
        <v>333.85</v>
      </c>
      <c r="J244" s="203" t="s">
        <v>2160</v>
      </c>
      <c r="K244" s="203" t="s">
        <v>14598</v>
      </c>
      <c r="L244" s="203" t="s">
        <v>254</v>
      </c>
      <c r="O244"/>
    </row>
    <row r="245" spans="2:15" x14ac:dyDescent="0.3">
      <c r="B245" t="s">
        <v>14197</v>
      </c>
      <c r="C245" s="64" t="s">
        <v>1808</v>
      </c>
      <c r="D245" s="64" t="s">
        <v>2831</v>
      </c>
      <c r="E245" s="64" t="s">
        <v>2831</v>
      </c>
      <c r="F245" s="64">
        <v>46</v>
      </c>
      <c r="G245" s="66">
        <v>43819</v>
      </c>
      <c r="H245" s="203">
        <v>1</v>
      </c>
      <c r="I245" s="203">
        <v>3332.72</v>
      </c>
      <c r="J245" s="203" t="s">
        <v>2160</v>
      </c>
      <c r="K245" s="203" t="s">
        <v>2971</v>
      </c>
      <c r="L245" s="203" t="s">
        <v>254</v>
      </c>
      <c r="O245"/>
    </row>
    <row r="246" spans="2:15" x14ac:dyDescent="0.3">
      <c r="B246" t="s">
        <v>21293</v>
      </c>
      <c r="C246" s="64" t="s">
        <v>1808</v>
      </c>
      <c r="D246" s="64" t="s">
        <v>2831</v>
      </c>
      <c r="E246" s="64" t="s">
        <v>2831</v>
      </c>
      <c r="F246" s="64">
        <v>52</v>
      </c>
      <c r="G246" s="66">
        <v>43816</v>
      </c>
      <c r="H246" s="203">
        <v>1</v>
      </c>
      <c r="I246" s="203">
        <v>2992.44</v>
      </c>
      <c r="J246" s="203" t="s">
        <v>1535</v>
      </c>
      <c r="K246" s="203" t="s">
        <v>1535</v>
      </c>
      <c r="L246" s="203" t="s">
        <v>254</v>
      </c>
      <c r="O246"/>
    </row>
    <row r="247" spans="2:15" x14ac:dyDescent="0.3">
      <c r="B247" t="s">
        <v>16266</v>
      </c>
      <c r="C247" s="64" t="s">
        <v>1808</v>
      </c>
      <c r="D247" s="64" t="s">
        <v>2831</v>
      </c>
      <c r="E247" s="64" t="s">
        <v>2831</v>
      </c>
      <c r="F247" s="64">
        <v>63</v>
      </c>
      <c r="G247" s="66">
        <v>43813</v>
      </c>
      <c r="H247" s="203">
        <v>1</v>
      </c>
      <c r="I247" s="203">
        <v>3649.02</v>
      </c>
      <c r="J247" s="203" t="s">
        <v>2173</v>
      </c>
      <c r="K247" s="203" t="s">
        <v>2470</v>
      </c>
      <c r="L247" s="203" t="s">
        <v>254</v>
      </c>
      <c r="O247"/>
    </row>
    <row r="248" spans="2:15" x14ac:dyDescent="0.3">
      <c r="B248" t="s">
        <v>16564</v>
      </c>
      <c r="C248" s="64" t="s">
        <v>1808</v>
      </c>
      <c r="D248" s="64" t="s">
        <v>2831</v>
      </c>
      <c r="E248" s="64" t="s">
        <v>2831</v>
      </c>
      <c r="F248" s="64">
        <v>60</v>
      </c>
      <c r="G248" s="66">
        <v>43809</v>
      </c>
      <c r="H248" s="203">
        <v>1</v>
      </c>
      <c r="I248" s="203">
        <v>3332.72</v>
      </c>
      <c r="J248" s="203" t="s">
        <v>2173</v>
      </c>
      <c r="K248" s="203" t="s">
        <v>3070</v>
      </c>
      <c r="L248" s="203" t="s">
        <v>254</v>
      </c>
      <c r="O248"/>
    </row>
    <row r="249" spans="2:15" x14ac:dyDescent="0.3">
      <c r="B249" t="s">
        <v>16171</v>
      </c>
      <c r="C249" s="64" t="s">
        <v>1808</v>
      </c>
      <c r="D249" s="64" t="s">
        <v>2831</v>
      </c>
      <c r="E249" s="64" t="s">
        <v>2831</v>
      </c>
      <c r="F249" s="64">
        <v>62</v>
      </c>
      <c r="G249" s="66">
        <v>43809</v>
      </c>
      <c r="H249" s="203">
        <v>1</v>
      </c>
      <c r="I249" s="203">
        <v>3332.72</v>
      </c>
      <c r="J249" s="203" t="s">
        <v>2160</v>
      </c>
      <c r="K249" s="203" t="s">
        <v>16172</v>
      </c>
      <c r="L249" s="203" t="s">
        <v>254</v>
      </c>
      <c r="O249"/>
    </row>
    <row r="250" spans="2:15" x14ac:dyDescent="0.3">
      <c r="B250" t="s">
        <v>14211</v>
      </c>
      <c r="C250" s="64" t="s">
        <v>1808</v>
      </c>
      <c r="D250" s="64" t="s">
        <v>2831</v>
      </c>
      <c r="E250" s="64" t="s">
        <v>2831</v>
      </c>
      <c r="F250" s="64">
        <v>55</v>
      </c>
      <c r="G250" s="66">
        <v>43808</v>
      </c>
      <c r="H250" s="203">
        <v>1</v>
      </c>
      <c r="I250" s="203">
        <v>3332.72</v>
      </c>
      <c r="J250" s="203" t="s">
        <v>2160</v>
      </c>
      <c r="K250" s="203" t="s">
        <v>3643</v>
      </c>
      <c r="L250" s="203" t="s">
        <v>254</v>
      </c>
      <c r="O250"/>
    </row>
    <row r="251" spans="2:15" x14ac:dyDescent="0.3">
      <c r="B251" t="s">
        <v>16187</v>
      </c>
      <c r="C251" s="64" t="s">
        <v>1808</v>
      </c>
      <c r="D251" s="64" t="s">
        <v>2831</v>
      </c>
      <c r="E251" s="64" t="s">
        <v>2831</v>
      </c>
      <c r="F251" s="64">
        <v>52</v>
      </c>
      <c r="G251" s="66">
        <v>43806</v>
      </c>
      <c r="H251" s="203">
        <v>1</v>
      </c>
      <c r="I251" s="203">
        <v>3245.09</v>
      </c>
      <c r="J251" s="203" t="s">
        <v>2173</v>
      </c>
      <c r="K251" s="203" t="s">
        <v>16123</v>
      </c>
      <c r="L251" s="203" t="s">
        <v>254</v>
      </c>
      <c r="O251"/>
    </row>
    <row r="252" spans="2:15" x14ac:dyDescent="0.3">
      <c r="B252" t="s">
        <v>16540</v>
      </c>
      <c r="C252" s="64" t="s">
        <v>1808</v>
      </c>
      <c r="D252" s="64" t="s">
        <v>2831</v>
      </c>
      <c r="E252" s="64" t="s">
        <v>2831</v>
      </c>
      <c r="F252" s="64">
        <v>57</v>
      </c>
      <c r="G252" s="66">
        <v>43806</v>
      </c>
      <c r="H252" s="203">
        <v>1</v>
      </c>
      <c r="I252" s="203">
        <v>3332.72</v>
      </c>
      <c r="J252" s="203" t="s">
        <v>2160</v>
      </c>
      <c r="K252" s="203" t="s">
        <v>16541</v>
      </c>
      <c r="L252" s="203" t="s">
        <v>254</v>
      </c>
      <c r="O252"/>
    </row>
    <row r="253" spans="2:15" x14ac:dyDescent="0.3">
      <c r="B253" t="s">
        <v>13114</v>
      </c>
      <c r="C253" s="64" t="s">
        <v>1808</v>
      </c>
      <c r="D253" s="64" t="s">
        <v>2831</v>
      </c>
      <c r="E253" s="64" t="s">
        <v>2831</v>
      </c>
      <c r="F253" s="64">
        <v>50</v>
      </c>
      <c r="G253" s="66">
        <v>43805</v>
      </c>
      <c r="H253" s="203">
        <v>1</v>
      </c>
      <c r="I253" s="203">
        <v>3332.72</v>
      </c>
      <c r="J253" s="203" t="s">
        <v>2160</v>
      </c>
      <c r="K253" s="203" t="s">
        <v>4726</v>
      </c>
      <c r="L253" s="203" t="s">
        <v>254</v>
      </c>
      <c r="O253"/>
    </row>
    <row r="254" spans="2:15" x14ac:dyDescent="0.3">
      <c r="B254" t="s">
        <v>16643</v>
      </c>
      <c r="C254" s="64" t="s">
        <v>1808</v>
      </c>
      <c r="D254" s="64" t="s">
        <v>2831</v>
      </c>
      <c r="E254" s="64" t="s">
        <v>2831</v>
      </c>
      <c r="F254" s="64">
        <v>75</v>
      </c>
      <c r="G254" s="66">
        <v>43803</v>
      </c>
      <c r="H254" s="203">
        <v>1</v>
      </c>
      <c r="I254" s="203">
        <v>55.64</v>
      </c>
      <c r="J254" s="203" t="s">
        <v>2160</v>
      </c>
      <c r="K254" s="203" t="s">
        <v>14598</v>
      </c>
      <c r="L254" s="203" t="s">
        <v>254</v>
      </c>
      <c r="O254"/>
    </row>
    <row r="255" spans="2:15" x14ac:dyDescent="0.3">
      <c r="B255" t="s">
        <v>16619</v>
      </c>
      <c r="C255" s="64" t="s">
        <v>1808</v>
      </c>
      <c r="D255" s="64" t="s">
        <v>2831</v>
      </c>
      <c r="E255" s="64" t="s">
        <v>2831</v>
      </c>
      <c r="F255" s="64">
        <v>74</v>
      </c>
      <c r="G255" s="66">
        <v>43803</v>
      </c>
      <c r="H255" s="203">
        <v>1</v>
      </c>
      <c r="I255" s="203">
        <v>1363.76</v>
      </c>
      <c r="J255" s="203" t="s">
        <v>2173</v>
      </c>
      <c r="K255" s="203" t="s">
        <v>2470</v>
      </c>
      <c r="L255" s="203" t="s">
        <v>254</v>
      </c>
      <c r="O255"/>
    </row>
    <row r="256" spans="2:15" x14ac:dyDescent="0.3">
      <c r="B256" t="s">
        <v>14747</v>
      </c>
      <c r="C256" s="64" t="s">
        <v>1808</v>
      </c>
      <c r="D256" s="64" t="s">
        <v>2831</v>
      </c>
      <c r="E256" s="64" t="s">
        <v>2831</v>
      </c>
      <c r="F256" s="64">
        <v>50</v>
      </c>
      <c r="G256" s="66">
        <v>43802</v>
      </c>
      <c r="H256" s="203">
        <v>1</v>
      </c>
      <c r="I256" s="203">
        <v>3332.72</v>
      </c>
      <c r="J256" s="203" t="s">
        <v>2160</v>
      </c>
      <c r="K256" s="203" t="s">
        <v>2936</v>
      </c>
      <c r="L256" s="203" t="s">
        <v>254</v>
      </c>
      <c r="O256"/>
    </row>
    <row r="257" spans="2:15" x14ac:dyDescent="0.3">
      <c r="B257" t="s">
        <v>15558</v>
      </c>
      <c r="C257" s="64" t="s">
        <v>1808</v>
      </c>
      <c r="D257" s="64" t="s">
        <v>2831</v>
      </c>
      <c r="E257" s="64" t="s">
        <v>2831</v>
      </c>
      <c r="F257" s="64">
        <v>139</v>
      </c>
      <c r="G257" s="66">
        <v>43798</v>
      </c>
      <c r="H257" s="203">
        <v>1</v>
      </c>
      <c r="I257" s="203">
        <v>1363.76</v>
      </c>
      <c r="J257" s="203" t="s">
        <v>2160</v>
      </c>
      <c r="K257" s="203" t="s">
        <v>2936</v>
      </c>
      <c r="L257" s="203" t="s">
        <v>254</v>
      </c>
      <c r="O257"/>
    </row>
    <row r="258" spans="2:15" x14ac:dyDescent="0.3">
      <c r="B258" t="s">
        <v>15317</v>
      </c>
      <c r="C258" s="64" t="s">
        <v>1808</v>
      </c>
      <c r="D258" s="64" t="s">
        <v>2831</v>
      </c>
      <c r="E258" s="64" t="s">
        <v>2831</v>
      </c>
      <c r="F258" s="64">
        <v>98</v>
      </c>
      <c r="G258" s="66">
        <v>43798</v>
      </c>
      <c r="H258" s="203">
        <v>1</v>
      </c>
      <c r="I258" s="203">
        <v>3525.62</v>
      </c>
      <c r="J258" s="203" t="s">
        <v>2160</v>
      </c>
      <c r="K258" s="203" t="s">
        <v>14598</v>
      </c>
      <c r="L258" s="203" t="s">
        <v>254</v>
      </c>
      <c r="O258"/>
    </row>
    <row r="259" spans="2:15" x14ac:dyDescent="0.3">
      <c r="B259" t="s">
        <v>14472</v>
      </c>
      <c r="C259" s="64" t="s">
        <v>1808</v>
      </c>
      <c r="D259" s="64" t="s">
        <v>2831</v>
      </c>
      <c r="E259" s="64" t="s">
        <v>2831</v>
      </c>
      <c r="F259" s="64">
        <v>56</v>
      </c>
      <c r="G259" s="66">
        <v>43796</v>
      </c>
      <c r="H259" s="203">
        <v>1</v>
      </c>
      <c r="I259" s="203">
        <v>3332.72</v>
      </c>
      <c r="J259" s="203" t="s">
        <v>2160</v>
      </c>
      <c r="K259" s="203" t="s">
        <v>4726</v>
      </c>
      <c r="L259" s="203" t="s">
        <v>254</v>
      </c>
      <c r="O259"/>
    </row>
    <row r="260" spans="2:15" x14ac:dyDescent="0.3">
      <c r="B260" t="s">
        <v>14623</v>
      </c>
      <c r="C260" s="64" t="s">
        <v>1808</v>
      </c>
      <c r="D260" s="64" t="s">
        <v>2831</v>
      </c>
      <c r="E260" s="64" t="s">
        <v>2831</v>
      </c>
      <c r="F260" s="64">
        <v>49</v>
      </c>
      <c r="G260" s="66">
        <v>43796</v>
      </c>
      <c r="H260" s="203">
        <v>1</v>
      </c>
      <c r="I260" s="203">
        <v>3332.72</v>
      </c>
      <c r="J260" s="203" t="s">
        <v>2176</v>
      </c>
      <c r="K260" s="203" t="s">
        <v>11288</v>
      </c>
      <c r="L260" s="203" t="s">
        <v>254</v>
      </c>
      <c r="O260"/>
    </row>
    <row r="261" spans="2:15" x14ac:dyDescent="0.3">
      <c r="B261" t="s">
        <v>13286</v>
      </c>
      <c r="C261" s="64" t="s">
        <v>1808</v>
      </c>
      <c r="D261" s="64" t="s">
        <v>2831</v>
      </c>
      <c r="E261" s="64" t="s">
        <v>2831</v>
      </c>
      <c r="F261" s="64">
        <v>43</v>
      </c>
      <c r="G261" s="66">
        <v>43795</v>
      </c>
      <c r="H261" s="203">
        <v>2</v>
      </c>
      <c r="I261" s="203">
        <v>5657.54</v>
      </c>
      <c r="J261" s="203" t="s">
        <v>2160</v>
      </c>
      <c r="K261" s="203" t="s">
        <v>13287</v>
      </c>
      <c r="L261" s="203" t="s">
        <v>254</v>
      </c>
      <c r="O261"/>
    </row>
    <row r="262" spans="2:15" x14ac:dyDescent="0.3">
      <c r="B262" t="s">
        <v>16264</v>
      </c>
      <c r="C262" s="64" t="s">
        <v>1808</v>
      </c>
      <c r="D262" s="64" t="s">
        <v>2831</v>
      </c>
      <c r="E262" s="64" t="s">
        <v>2831</v>
      </c>
      <c r="F262" s="64">
        <v>57</v>
      </c>
      <c r="G262" s="66">
        <v>43791</v>
      </c>
      <c r="H262" s="203">
        <v>1</v>
      </c>
      <c r="I262" s="203">
        <v>3332.72</v>
      </c>
      <c r="J262" s="203" t="s">
        <v>2160</v>
      </c>
      <c r="K262" s="203" t="s">
        <v>2936</v>
      </c>
      <c r="L262" s="203" t="s">
        <v>254</v>
      </c>
      <c r="O262"/>
    </row>
    <row r="263" spans="2:15" x14ac:dyDescent="0.3">
      <c r="B263" t="s">
        <v>16357</v>
      </c>
      <c r="C263" s="64" t="s">
        <v>1808</v>
      </c>
      <c r="D263" s="64" t="s">
        <v>2831</v>
      </c>
      <c r="E263" s="64" t="s">
        <v>2831</v>
      </c>
      <c r="F263" s="64">
        <v>108</v>
      </c>
      <c r="G263" s="66">
        <v>43788</v>
      </c>
      <c r="H263" s="203">
        <v>2</v>
      </c>
      <c r="I263" s="203">
        <v>9501.9699999999993</v>
      </c>
      <c r="J263" s="203" t="s">
        <v>2160</v>
      </c>
      <c r="K263" s="203" t="s">
        <v>2936</v>
      </c>
      <c r="L263" s="203" t="s">
        <v>254</v>
      </c>
      <c r="O263"/>
    </row>
    <row r="264" spans="2:15" x14ac:dyDescent="0.3">
      <c r="B264" t="s">
        <v>13911</v>
      </c>
      <c r="C264" s="64" t="s">
        <v>1808</v>
      </c>
      <c r="D264" s="64" t="s">
        <v>2831</v>
      </c>
      <c r="E264" s="64" t="s">
        <v>2831</v>
      </c>
      <c r="F264" s="64">
        <v>68</v>
      </c>
      <c r="G264" s="66">
        <v>43788</v>
      </c>
      <c r="H264" s="203">
        <v>1</v>
      </c>
      <c r="I264" s="203">
        <v>1363.76</v>
      </c>
      <c r="J264" s="203" t="s">
        <v>2160</v>
      </c>
      <c r="K264" s="203" t="s">
        <v>2936</v>
      </c>
      <c r="L264" s="203" t="s">
        <v>254</v>
      </c>
      <c r="O264"/>
    </row>
    <row r="265" spans="2:15" x14ac:dyDescent="0.3">
      <c r="B265" t="s">
        <v>14408</v>
      </c>
      <c r="C265" s="64" t="s">
        <v>1808</v>
      </c>
      <c r="D265" s="64" t="s">
        <v>2831</v>
      </c>
      <c r="E265" s="64" t="s">
        <v>2831</v>
      </c>
      <c r="F265" s="64">
        <v>48</v>
      </c>
      <c r="G265" s="66">
        <v>43784</v>
      </c>
      <c r="H265" s="203">
        <v>2</v>
      </c>
      <c r="I265" s="203">
        <v>5657.54</v>
      </c>
      <c r="J265" s="203" t="s">
        <v>2160</v>
      </c>
      <c r="K265" s="203" t="s">
        <v>4726</v>
      </c>
      <c r="L265" s="203" t="s">
        <v>254</v>
      </c>
      <c r="O265"/>
    </row>
    <row r="266" spans="2:15" x14ac:dyDescent="0.3">
      <c r="B266" t="s">
        <v>16021</v>
      </c>
      <c r="C266" s="64" t="s">
        <v>1808</v>
      </c>
      <c r="D266" s="64" t="s">
        <v>2831</v>
      </c>
      <c r="E266" s="64" t="s">
        <v>2831</v>
      </c>
      <c r="F266" s="64">
        <v>46</v>
      </c>
      <c r="G266" s="66">
        <v>43782</v>
      </c>
      <c r="H266" s="203">
        <v>1</v>
      </c>
      <c r="I266" s="203">
        <v>4602.93</v>
      </c>
      <c r="J266" s="203" t="s">
        <v>2160</v>
      </c>
      <c r="K266" s="203" t="s">
        <v>14598</v>
      </c>
      <c r="L266" s="203" t="s">
        <v>254</v>
      </c>
      <c r="O266"/>
    </row>
    <row r="267" spans="2:15" x14ac:dyDescent="0.3">
      <c r="B267" t="s">
        <v>16150</v>
      </c>
      <c r="C267" s="64" t="s">
        <v>1808</v>
      </c>
      <c r="D267" s="64" t="s">
        <v>2831</v>
      </c>
      <c r="E267" s="64" t="s">
        <v>2831</v>
      </c>
      <c r="F267" s="64">
        <v>43</v>
      </c>
      <c r="G267" s="66">
        <v>43782</v>
      </c>
      <c r="H267" s="203">
        <v>1</v>
      </c>
      <c r="I267" s="203">
        <v>3332.72</v>
      </c>
      <c r="J267" s="203" t="s">
        <v>2160</v>
      </c>
      <c r="K267" s="203" t="s">
        <v>3643</v>
      </c>
      <c r="L267" s="203" t="s">
        <v>254</v>
      </c>
      <c r="O267"/>
    </row>
    <row r="268" spans="2:15" x14ac:dyDescent="0.3">
      <c r="B268" t="s">
        <v>16132</v>
      </c>
      <c r="C268" s="64" t="s">
        <v>1808</v>
      </c>
      <c r="D268" s="64" t="s">
        <v>2831</v>
      </c>
      <c r="E268" s="64" t="s">
        <v>2831</v>
      </c>
      <c r="F268" s="64">
        <v>59</v>
      </c>
      <c r="G268" s="66">
        <v>43776</v>
      </c>
      <c r="H268" s="203">
        <v>2</v>
      </c>
      <c r="I268" s="203">
        <v>3666.57</v>
      </c>
      <c r="J268" s="203" t="s">
        <v>2160</v>
      </c>
      <c r="K268" s="203" t="s">
        <v>16133</v>
      </c>
      <c r="L268" s="203" t="s">
        <v>254</v>
      </c>
      <c r="O268"/>
    </row>
    <row r="269" spans="2:15" x14ac:dyDescent="0.3">
      <c r="B269" t="s">
        <v>16441</v>
      </c>
      <c r="C269" s="64" t="s">
        <v>1808</v>
      </c>
      <c r="D269" s="64" t="s">
        <v>2831</v>
      </c>
      <c r="E269" s="64" t="s">
        <v>2831</v>
      </c>
      <c r="F269" s="64">
        <v>114</v>
      </c>
      <c r="G269" s="66">
        <v>43775</v>
      </c>
      <c r="H269" s="203">
        <v>1</v>
      </c>
      <c r="I269" s="203">
        <v>1363.76</v>
      </c>
      <c r="J269" s="203" t="s">
        <v>2160</v>
      </c>
      <c r="K269" s="203" t="s">
        <v>3939</v>
      </c>
      <c r="L269" s="203" t="s">
        <v>254</v>
      </c>
      <c r="O269"/>
    </row>
    <row r="270" spans="2:15" x14ac:dyDescent="0.3">
      <c r="B270" t="s">
        <v>14935</v>
      </c>
      <c r="C270" s="64" t="s">
        <v>1808</v>
      </c>
      <c r="D270" s="64" t="s">
        <v>2831</v>
      </c>
      <c r="E270" s="64" t="s">
        <v>2831</v>
      </c>
      <c r="F270" s="64">
        <v>218</v>
      </c>
      <c r="G270" s="66">
        <v>43774</v>
      </c>
      <c r="H270" s="203">
        <v>1</v>
      </c>
      <c r="I270" s="203">
        <v>1071.6400000000001</v>
      </c>
      <c r="J270" s="203" t="s">
        <v>2160</v>
      </c>
      <c r="K270" s="203" t="s">
        <v>4726</v>
      </c>
      <c r="L270" s="203" t="s">
        <v>254</v>
      </c>
      <c r="O270"/>
    </row>
    <row r="271" spans="2:15" x14ac:dyDescent="0.3">
      <c r="B271" t="s">
        <v>14314</v>
      </c>
      <c r="C271" s="64" t="s">
        <v>1808</v>
      </c>
      <c r="D271" s="64" t="s">
        <v>2831</v>
      </c>
      <c r="E271" s="64" t="s">
        <v>2831</v>
      </c>
      <c r="F271" s="64">
        <v>56</v>
      </c>
      <c r="G271" s="66">
        <v>43763</v>
      </c>
      <c r="H271" s="203">
        <v>3</v>
      </c>
      <c r="I271" s="203">
        <v>6657.65</v>
      </c>
      <c r="J271" s="203" t="s">
        <v>2160</v>
      </c>
      <c r="K271" s="203" t="s">
        <v>13287</v>
      </c>
      <c r="L271" s="203" t="s">
        <v>254</v>
      </c>
      <c r="O271"/>
    </row>
    <row r="272" spans="2:15" x14ac:dyDescent="0.3">
      <c r="B272" t="s">
        <v>17058</v>
      </c>
      <c r="C272" s="64" t="s">
        <v>1808</v>
      </c>
      <c r="D272" s="64" t="s">
        <v>2831</v>
      </c>
      <c r="E272" s="64" t="s">
        <v>2831</v>
      </c>
      <c r="F272" s="64">
        <v>49</v>
      </c>
      <c r="G272" s="66">
        <v>43762</v>
      </c>
      <c r="H272" s="203">
        <v>2</v>
      </c>
      <c r="I272" s="203">
        <v>5657.54</v>
      </c>
      <c r="J272" s="203" t="s">
        <v>2173</v>
      </c>
      <c r="K272" s="203" t="s">
        <v>16304</v>
      </c>
      <c r="L272" s="203" t="s">
        <v>254</v>
      </c>
      <c r="O272"/>
    </row>
    <row r="273" spans="2:15" x14ac:dyDescent="0.3">
      <c r="B273" t="s">
        <v>16080</v>
      </c>
      <c r="C273" s="64" t="s">
        <v>1808</v>
      </c>
      <c r="D273" s="64" t="s">
        <v>2831</v>
      </c>
      <c r="E273" s="64" t="s">
        <v>2831</v>
      </c>
      <c r="F273" s="64">
        <v>49</v>
      </c>
      <c r="G273" s="66">
        <v>43761</v>
      </c>
      <c r="H273" s="203">
        <v>1</v>
      </c>
      <c r="I273" s="203">
        <v>3332.72</v>
      </c>
      <c r="J273" s="203" t="s">
        <v>2160</v>
      </c>
      <c r="K273" s="203" t="s">
        <v>2936</v>
      </c>
      <c r="L273" s="203" t="s">
        <v>254</v>
      </c>
      <c r="O273"/>
    </row>
    <row r="274" spans="2:15" x14ac:dyDescent="0.3">
      <c r="B274" t="s">
        <v>14359</v>
      </c>
      <c r="C274" s="64" t="s">
        <v>1808</v>
      </c>
      <c r="D274" s="64" t="s">
        <v>2831</v>
      </c>
      <c r="E274" s="64" t="s">
        <v>2831</v>
      </c>
      <c r="F274" s="64">
        <v>64</v>
      </c>
      <c r="G274" s="66">
        <v>43760</v>
      </c>
      <c r="H274" s="203">
        <v>1</v>
      </c>
      <c r="I274" s="203">
        <v>1363.76</v>
      </c>
      <c r="J274" s="203" t="s">
        <v>2173</v>
      </c>
      <c r="K274" s="203" t="s">
        <v>14360</v>
      </c>
      <c r="L274" s="203" t="s">
        <v>254</v>
      </c>
      <c r="O274"/>
    </row>
    <row r="275" spans="2:15" x14ac:dyDescent="0.3">
      <c r="B275" t="s">
        <v>15304</v>
      </c>
      <c r="C275" s="64" t="s">
        <v>1808</v>
      </c>
      <c r="D275" s="64" t="s">
        <v>2831</v>
      </c>
      <c r="E275" s="64" t="s">
        <v>2831</v>
      </c>
      <c r="F275" s="64">
        <v>212</v>
      </c>
      <c r="G275" s="66">
        <v>43759</v>
      </c>
      <c r="H275" s="203">
        <v>1</v>
      </c>
      <c r="I275" s="203">
        <v>989.11</v>
      </c>
      <c r="J275" s="203" t="s">
        <v>2160</v>
      </c>
      <c r="K275" s="203" t="s">
        <v>2936</v>
      </c>
      <c r="L275" s="203" t="s">
        <v>254</v>
      </c>
      <c r="O275"/>
    </row>
    <row r="276" spans="2:15" x14ac:dyDescent="0.3">
      <c r="B276" t="s">
        <v>16773</v>
      </c>
      <c r="C276" s="64" t="s">
        <v>1808</v>
      </c>
      <c r="D276" s="64" t="s">
        <v>2831</v>
      </c>
      <c r="E276" s="64" t="s">
        <v>2831</v>
      </c>
      <c r="F276" s="64">
        <v>75</v>
      </c>
      <c r="G276" s="66">
        <v>43759</v>
      </c>
      <c r="H276" s="203">
        <v>1</v>
      </c>
      <c r="I276" s="203">
        <v>1363.76</v>
      </c>
      <c r="J276" s="203" t="s">
        <v>2176</v>
      </c>
      <c r="K276" s="203" t="s">
        <v>16774</v>
      </c>
      <c r="L276" s="203" t="s">
        <v>254</v>
      </c>
      <c r="O276"/>
    </row>
    <row r="277" spans="2:15" x14ac:dyDescent="0.3">
      <c r="B277" t="s">
        <v>21284</v>
      </c>
      <c r="C277" s="64" t="s">
        <v>1808</v>
      </c>
      <c r="D277" s="64" t="s">
        <v>2831</v>
      </c>
      <c r="E277" s="64" t="s">
        <v>2831</v>
      </c>
      <c r="F277" s="64">
        <v>57</v>
      </c>
      <c r="G277" s="66">
        <v>43755</v>
      </c>
      <c r="H277" s="203">
        <v>2</v>
      </c>
      <c r="I277" s="203">
        <v>3666.57</v>
      </c>
      <c r="J277" s="203" t="s">
        <v>2173</v>
      </c>
      <c r="K277" s="203" t="s">
        <v>14445</v>
      </c>
      <c r="L277" s="203" t="s">
        <v>254</v>
      </c>
      <c r="O277"/>
    </row>
    <row r="278" spans="2:15" x14ac:dyDescent="0.3">
      <c r="B278" t="s">
        <v>14324</v>
      </c>
      <c r="C278" s="64" t="s">
        <v>1808</v>
      </c>
      <c r="D278" s="64" t="s">
        <v>2831</v>
      </c>
      <c r="E278" s="64" t="s">
        <v>2831</v>
      </c>
      <c r="F278" s="64">
        <v>60</v>
      </c>
      <c r="G278" s="66">
        <v>43755</v>
      </c>
      <c r="H278" s="203">
        <v>1</v>
      </c>
      <c r="I278" s="203">
        <v>3332.72</v>
      </c>
      <c r="J278" s="203" t="s">
        <v>2173</v>
      </c>
      <c r="K278" s="203" t="s">
        <v>4391</v>
      </c>
      <c r="L278" s="203" t="s">
        <v>254</v>
      </c>
      <c r="O278"/>
    </row>
    <row r="279" spans="2:15" x14ac:dyDescent="0.3">
      <c r="B279" t="s">
        <v>21327</v>
      </c>
      <c r="C279" s="64" t="s">
        <v>1808</v>
      </c>
      <c r="D279" s="64" t="s">
        <v>2831</v>
      </c>
      <c r="E279" s="64" t="s">
        <v>2831</v>
      </c>
      <c r="F279" s="64">
        <v>110</v>
      </c>
      <c r="G279" s="66">
        <v>43749</v>
      </c>
      <c r="H279" s="203">
        <v>1</v>
      </c>
      <c r="I279" s="203">
        <v>1363.76</v>
      </c>
      <c r="J279" s="203" t="s">
        <v>1535</v>
      </c>
      <c r="K279" s="203" t="s">
        <v>1535</v>
      </c>
      <c r="L279" s="203" t="s">
        <v>254</v>
      </c>
      <c r="O279"/>
    </row>
    <row r="280" spans="2:15" x14ac:dyDescent="0.3">
      <c r="B280" t="s">
        <v>14973</v>
      </c>
      <c r="C280" s="64" t="s">
        <v>1808</v>
      </c>
      <c r="D280" s="64" t="s">
        <v>2831</v>
      </c>
      <c r="E280" s="64" t="s">
        <v>2831</v>
      </c>
      <c r="F280" s="64">
        <v>101</v>
      </c>
      <c r="G280" s="66">
        <v>43749</v>
      </c>
      <c r="H280" s="203">
        <v>1</v>
      </c>
      <c r="I280" s="203">
        <v>1363.76</v>
      </c>
      <c r="J280" s="203" t="s">
        <v>2160</v>
      </c>
      <c r="K280" s="203" t="s">
        <v>7837</v>
      </c>
      <c r="L280" s="203" t="s">
        <v>254</v>
      </c>
      <c r="O280"/>
    </row>
    <row r="281" spans="2:15" x14ac:dyDescent="0.3">
      <c r="B281" t="s">
        <v>15116</v>
      </c>
      <c r="C281" s="64" t="s">
        <v>1808</v>
      </c>
      <c r="D281" s="64" t="s">
        <v>2831</v>
      </c>
      <c r="E281" s="64" t="s">
        <v>2831</v>
      </c>
      <c r="F281" s="64">
        <v>54</v>
      </c>
      <c r="G281" s="66">
        <v>43748</v>
      </c>
      <c r="H281" s="203">
        <v>1</v>
      </c>
      <c r="I281" s="203">
        <v>3332.72</v>
      </c>
      <c r="J281" s="203" t="s">
        <v>2176</v>
      </c>
      <c r="K281" s="203" t="s">
        <v>15117</v>
      </c>
      <c r="L281" s="203" t="s">
        <v>254</v>
      </c>
      <c r="O281"/>
    </row>
    <row r="282" spans="2:15" x14ac:dyDescent="0.3">
      <c r="B282" t="s">
        <v>14503</v>
      </c>
      <c r="C282" s="64" t="s">
        <v>1808</v>
      </c>
      <c r="D282" s="64" t="s">
        <v>2831</v>
      </c>
      <c r="E282" s="64" t="s">
        <v>2831</v>
      </c>
      <c r="F282" s="64">
        <v>88</v>
      </c>
      <c r="G282" s="66">
        <v>43747</v>
      </c>
      <c r="H282" s="203">
        <v>2</v>
      </c>
      <c r="I282" s="203">
        <v>500.78</v>
      </c>
      <c r="J282" s="203" t="s">
        <v>2173</v>
      </c>
      <c r="K282" s="203" t="s">
        <v>2605</v>
      </c>
      <c r="L282" s="203" t="s">
        <v>254</v>
      </c>
      <c r="O282"/>
    </row>
    <row r="283" spans="2:15" x14ac:dyDescent="0.3">
      <c r="B283" t="s">
        <v>15280</v>
      </c>
      <c r="C283" s="64" t="s">
        <v>1808</v>
      </c>
      <c r="D283" s="64" t="s">
        <v>2831</v>
      </c>
      <c r="E283" s="64" t="s">
        <v>2831</v>
      </c>
      <c r="F283" s="64">
        <v>111</v>
      </c>
      <c r="G283" s="66">
        <v>43747</v>
      </c>
      <c r="H283" s="203">
        <v>1</v>
      </c>
      <c r="I283" s="203">
        <v>1363.76</v>
      </c>
      <c r="J283" s="203" t="s">
        <v>2176</v>
      </c>
      <c r="K283" s="203" t="s">
        <v>15281</v>
      </c>
      <c r="L283" s="203" t="s">
        <v>254</v>
      </c>
      <c r="O283"/>
    </row>
    <row r="284" spans="2:15" x14ac:dyDescent="0.3">
      <c r="B284" t="s">
        <v>14807</v>
      </c>
      <c r="C284" s="64" t="s">
        <v>1808</v>
      </c>
      <c r="D284" s="64" t="s">
        <v>2831</v>
      </c>
      <c r="E284" s="64" t="s">
        <v>2831</v>
      </c>
      <c r="F284" s="64">
        <v>102</v>
      </c>
      <c r="G284" s="66">
        <v>43747</v>
      </c>
      <c r="H284" s="203">
        <v>1</v>
      </c>
      <c r="I284" s="203">
        <v>1363.76</v>
      </c>
      <c r="J284" s="203" t="s">
        <v>2160</v>
      </c>
      <c r="K284" s="203" t="s">
        <v>3939</v>
      </c>
      <c r="L284" s="203" t="s">
        <v>254</v>
      </c>
      <c r="O284"/>
    </row>
    <row r="285" spans="2:15" x14ac:dyDescent="0.3">
      <c r="B285" t="s">
        <v>15087</v>
      </c>
      <c r="C285" s="64" t="s">
        <v>1808</v>
      </c>
      <c r="D285" s="64" t="s">
        <v>2831</v>
      </c>
      <c r="E285" s="64" t="s">
        <v>2831</v>
      </c>
      <c r="F285" s="64">
        <v>135</v>
      </c>
      <c r="G285" s="66">
        <v>43746</v>
      </c>
      <c r="H285" s="203">
        <v>1</v>
      </c>
      <c r="I285" s="203">
        <v>1363.76</v>
      </c>
      <c r="J285" s="203" t="s">
        <v>2160</v>
      </c>
      <c r="K285" s="203" t="s">
        <v>2936</v>
      </c>
      <c r="L285" s="203" t="s">
        <v>254</v>
      </c>
      <c r="O285"/>
    </row>
    <row r="286" spans="2:15" x14ac:dyDescent="0.3">
      <c r="B286" t="s">
        <v>14720</v>
      </c>
      <c r="C286" s="64" t="s">
        <v>1808</v>
      </c>
      <c r="D286" s="64" t="s">
        <v>2831</v>
      </c>
      <c r="E286" s="64" t="s">
        <v>2831</v>
      </c>
      <c r="F286" s="64">
        <v>139</v>
      </c>
      <c r="G286" s="66">
        <v>43745</v>
      </c>
      <c r="H286" s="203">
        <v>1</v>
      </c>
      <c r="I286" s="203">
        <v>1363.76</v>
      </c>
      <c r="J286" s="203" t="s">
        <v>2160</v>
      </c>
      <c r="K286" s="203" t="s">
        <v>14721</v>
      </c>
      <c r="L286" s="203" t="s">
        <v>254</v>
      </c>
      <c r="O286"/>
    </row>
    <row r="287" spans="2:15" x14ac:dyDescent="0.3">
      <c r="B287" t="s">
        <v>15368</v>
      </c>
      <c r="C287" s="64" t="s">
        <v>1808</v>
      </c>
      <c r="D287" s="64" t="s">
        <v>2831</v>
      </c>
      <c r="E287" s="64" t="s">
        <v>2831</v>
      </c>
      <c r="F287" s="64">
        <v>107</v>
      </c>
      <c r="G287" s="66">
        <v>43741</v>
      </c>
      <c r="H287" s="203">
        <v>1</v>
      </c>
      <c r="I287" s="203">
        <v>1363.76</v>
      </c>
      <c r="J287" s="203" t="s">
        <v>2173</v>
      </c>
      <c r="K287" s="203" t="s">
        <v>13351</v>
      </c>
      <c r="L287" s="203" t="s">
        <v>254</v>
      </c>
      <c r="O287"/>
    </row>
    <row r="288" spans="2:15" x14ac:dyDescent="0.3">
      <c r="B288" t="s">
        <v>15061</v>
      </c>
      <c r="C288" s="64" t="s">
        <v>1808</v>
      </c>
      <c r="D288" s="64" t="s">
        <v>2831</v>
      </c>
      <c r="E288" s="64" t="s">
        <v>2831</v>
      </c>
      <c r="F288" s="64">
        <v>87</v>
      </c>
      <c r="G288" s="66">
        <v>43739</v>
      </c>
      <c r="H288" s="203">
        <v>2</v>
      </c>
      <c r="I288" s="203">
        <v>278.20999999999998</v>
      </c>
      <c r="J288" s="203" t="s">
        <v>2160</v>
      </c>
      <c r="K288" s="203" t="s">
        <v>2936</v>
      </c>
      <c r="L288" s="203" t="s">
        <v>254</v>
      </c>
      <c r="O288"/>
    </row>
    <row r="289" spans="2:15" x14ac:dyDescent="0.3">
      <c r="B289" t="s">
        <v>21309</v>
      </c>
      <c r="C289" s="64" t="s">
        <v>1808</v>
      </c>
      <c r="D289" s="64" t="s">
        <v>2831</v>
      </c>
      <c r="E289" s="64" t="s">
        <v>2831</v>
      </c>
      <c r="F289" s="64">
        <v>68</v>
      </c>
      <c r="G289" s="66">
        <v>43735</v>
      </c>
      <c r="H289" s="203">
        <v>1</v>
      </c>
      <c r="I289" s="203">
        <v>1363.76</v>
      </c>
      <c r="J289" s="203" t="s">
        <v>2173</v>
      </c>
      <c r="K289" s="203" t="s">
        <v>16447</v>
      </c>
      <c r="L289" s="203" t="s">
        <v>254</v>
      </c>
      <c r="O289"/>
    </row>
    <row r="290" spans="2:15" x14ac:dyDescent="0.3">
      <c r="B290" t="s">
        <v>16429</v>
      </c>
      <c r="C290" s="64" t="s">
        <v>1808</v>
      </c>
      <c r="D290" s="64" t="s">
        <v>2831</v>
      </c>
      <c r="E290" s="64" t="s">
        <v>2831</v>
      </c>
      <c r="F290" s="64">
        <v>67</v>
      </c>
      <c r="G290" s="66">
        <v>43733</v>
      </c>
      <c r="H290" s="203">
        <v>1</v>
      </c>
      <c r="I290" s="203">
        <v>333.85</v>
      </c>
      <c r="J290" s="203" t="s">
        <v>2173</v>
      </c>
      <c r="K290" s="203" t="s">
        <v>4391</v>
      </c>
      <c r="L290" s="203" t="s">
        <v>254</v>
      </c>
      <c r="O290"/>
    </row>
    <row r="291" spans="2:15" x14ac:dyDescent="0.3">
      <c r="B291" t="s">
        <v>14583</v>
      </c>
      <c r="C291" s="64" t="s">
        <v>1808</v>
      </c>
      <c r="D291" s="64" t="s">
        <v>2831</v>
      </c>
      <c r="E291" s="64" t="s">
        <v>2831</v>
      </c>
      <c r="F291" s="64">
        <v>106</v>
      </c>
      <c r="G291" s="66">
        <v>43733</v>
      </c>
      <c r="H291" s="203">
        <v>1</v>
      </c>
      <c r="I291" s="203">
        <v>4304.3900000000003</v>
      </c>
      <c r="J291" s="203" t="s">
        <v>2173</v>
      </c>
      <c r="K291" s="203" t="s">
        <v>3070</v>
      </c>
      <c r="L291" s="203" t="s">
        <v>254</v>
      </c>
      <c r="O291"/>
    </row>
    <row r="292" spans="2:15" x14ac:dyDescent="0.3">
      <c r="B292" t="s">
        <v>14501</v>
      </c>
      <c r="C292" s="64" t="s">
        <v>1808</v>
      </c>
      <c r="D292" s="64" t="s">
        <v>2831</v>
      </c>
      <c r="E292" s="64" t="s">
        <v>2831</v>
      </c>
      <c r="F292" s="64">
        <v>47</v>
      </c>
      <c r="G292" s="66">
        <v>43733</v>
      </c>
      <c r="H292" s="203">
        <v>1</v>
      </c>
      <c r="I292" s="203">
        <v>3332.72</v>
      </c>
      <c r="J292" s="203" t="s">
        <v>2160</v>
      </c>
      <c r="K292" s="203" t="s">
        <v>7837</v>
      </c>
      <c r="L292" s="203" t="s">
        <v>254</v>
      </c>
      <c r="O292"/>
    </row>
    <row r="293" spans="2:15" x14ac:dyDescent="0.3">
      <c r="B293" t="s">
        <v>15606</v>
      </c>
      <c r="C293" s="64" t="s">
        <v>1808</v>
      </c>
      <c r="D293" s="64" t="s">
        <v>2831</v>
      </c>
      <c r="E293" s="64" t="s">
        <v>2831</v>
      </c>
      <c r="F293" s="64">
        <v>133</v>
      </c>
      <c r="G293" s="66">
        <v>43732</v>
      </c>
      <c r="H293" s="203">
        <v>1</v>
      </c>
      <c r="I293" s="203">
        <v>55.64</v>
      </c>
      <c r="J293" s="203" t="s">
        <v>2173</v>
      </c>
      <c r="K293" s="203" t="s">
        <v>14581</v>
      </c>
      <c r="L293" s="203" t="s">
        <v>254</v>
      </c>
      <c r="O293"/>
    </row>
    <row r="294" spans="2:15" x14ac:dyDescent="0.3">
      <c r="B294" t="s">
        <v>21363</v>
      </c>
      <c r="C294" s="64" t="s">
        <v>1808</v>
      </c>
      <c r="D294" s="64" t="s">
        <v>2831</v>
      </c>
      <c r="E294" s="64" t="s">
        <v>2831</v>
      </c>
      <c r="F294" s="64">
        <v>43</v>
      </c>
      <c r="G294" s="66">
        <v>43732</v>
      </c>
      <c r="H294" s="203">
        <v>1</v>
      </c>
      <c r="I294" s="203">
        <v>3332.72</v>
      </c>
      <c r="J294" s="203" t="s">
        <v>1535</v>
      </c>
      <c r="K294" s="203" t="s">
        <v>1535</v>
      </c>
      <c r="L294" s="203" t="s">
        <v>254</v>
      </c>
      <c r="O294"/>
    </row>
    <row r="295" spans="2:15" x14ac:dyDescent="0.3">
      <c r="B295" t="s">
        <v>15461</v>
      </c>
      <c r="C295" s="64" t="s">
        <v>1808</v>
      </c>
      <c r="D295" s="64" t="s">
        <v>2831</v>
      </c>
      <c r="E295" s="64" t="s">
        <v>2831</v>
      </c>
      <c r="F295" s="64">
        <v>60</v>
      </c>
      <c r="G295" s="66">
        <v>43729</v>
      </c>
      <c r="H295" s="203">
        <v>2</v>
      </c>
      <c r="I295" s="203">
        <v>3666.57</v>
      </c>
      <c r="J295" s="203" t="s">
        <v>2173</v>
      </c>
      <c r="K295" s="203" t="s">
        <v>13282</v>
      </c>
      <c r="L295" s="203" t="s">
        <v>254</v>
      </c>
      <c r="O295"/>
    </row>
    <row r="296" spans="2:15" x14ac:dyDescent="0.3">
      <c r="B296" t="s">
        <v>21305</v>
      </c>
      <c r="C296" s="64" t="s">
        <v>1808</v>
      </c>
      <c r="D296" s="64" t="s">
        <v>2831</v>
      </c>
      <c r="E296" s="64" t="s">
        <v>2831</v>
      </c>
      <c r="F296" s="64">
        <v>59</v>
      </c>
      <c r="G296" s="66">
        <v>43729</v>
      </c>
      <c r="H296" s="203">
        <v>1</v>
      </c>
      <c r="I296" s="203">
        <v>1363.76</v>
      </c>
      <c r="J296" s="203" t="s">
        <v>2173</v>
      </c>
      <c r="K296" s="203" t="s">
        <v>13818</v>
      </c>
      <c r="L296" s="203" t="s">
        <v>254</v>
      </c>
      <c r="O296"/>
    </row>
    <row r="297" spans="2:15" x14ac:dyDescent="0.3">
      <c r="B297" t="s">
        <v>14761</v>
      </c>
      <c r="C297" s="64" t="s">
        <v>1808</v>
      </c>
      <c r="D297" s="64" t="s">
        <v>2831</v>
      </c>
      <c r="E297" s="64" t="s">
        <v>2831</v>
      </c>
      <c r="F297" s="64">
        <v>58</v>
      </c>
      <c r="G297" s="66">
        <v>43726</v>
      </c>
      <c r="H297" s="203">
        <v>2</v>
      </c>
      <c r="I297" s="203">
        <v>3666.57</v>
      </c>
      <c r="J297" s="203" t="s">
        <v>2160</v>
      </c>
      <c r="K297" s="203" t="s">
        <v>3939</v>
      </c>
      <c r="L297" s="203" t="s">
        <v>254</v>
      </c>
      <c r="O297"/>
    </row>
    <row r="298" spans="2:15" x14ac:dyDescent="0.3">
      <c r="B298" t="s">
        <v>14812</v>
      </c>
      <c r="C298" s="64" t="s">
        <v>1808</v>
      </c>
      <c r="D298" s="64" t="s">
        <v>2831</v>
      </c>
      <c r="E298" s="64" t="s">
        <v>2831</v>
      </c>
      <c r="F298" s="64">
        <v>100</v>
      </c>
      <c r="G298" s="66">
        <v>43726</v>
      </c>
      <c r="H298" s="203">
        <v>1</v>
      </c>
      <c r="I298" s="203">
        <v>1363.76</v>
      </c>
      <c r="J298" s="203" t="s">
        <v>2160</v>
      </c>
      <c r="K298" s="203" t="s">
        <v>4235</v>
      </c>
      <c r="L298" s="203" t="s">
        <v>254</v>
      </c>
      <c r="O298"/>
    </row>
    <row r="299" spans="2:15" x14ac:dyDescent="0.3">
      <c r="B299" t="s">
        <v>14996</v>
      </c>
      <c r="C299" s="64" t="s">
        <v>1808</v>
      </c>
      <c r="D299" s="64" t="s">
        <v>2831</v>
      </c>
      <c r="E299" s="64" t="s">
        <v>2831</v>
      </c>
      <c r="F299" s="64">
        <v>123</v>
      </c>
      <c r="G299" s="66">
        <v>43720</v>
      </c>
      <c r="H299" s="203">
        <v>1</v>
      </c>
      <c r="I299" s="203">
        <v>1363.76</v>
      </c>
      <c r="J299" s="203" t="s">
        <v>2160</v>
      </c>
      <c r="K299" s="203" t="s">
        <v>2936</v>
      </c>
      <c r="L299" s="203" t="s">
        <v>254</v>
      </c>
      <c r="O299"/>
    </row>
    <row r="300" spans="2:15" x14ac:dyDescent="0.3">
      <c r="B300" t="s">
        <v>21321</v>
      </c>
      <c r="C300" s="64" t="s">
        <v>1808</v>
      </c>
      <c r="D300" s="64" t="s">
        <v>2831</v>
      </c>
      <c r="E300" s="64" t="s">
        <v>2831</v>
      </c>
      <c r="F300" s="64">
        <v>97</v>
      </c>
      <c r="G300" s="66">
        <v>43719</v>
      </c>
      <c r="H300" s="203">
        <v>1</v>
      </c>
      <c r="I300" s="203">
        <v>1363.76</v>
      </c>
      <c r="J300" s="203" t="s">
        <v>1535</v>
      </c>
      <c r="K300" s="203" t="s">
        <v>1535</v>
      </c>
      <c r="L300" s="203" t="s">
        <v>254</v>
      </c>
      <c r="O300"/>
    </row>
    <row r="301" spans="2:15" x14ac:dyDescent="0.3">
      <c r="B301" t="s">
        <v>13705</v>
      </c>
      <c r="C301" s="64" t="s">
        <v>1808</v>
      </c>
      <c r="D301" s="64" t="s">
        <v>2831</v>
      </c>
      <c r="E301" s="64" t="s">
        <v>2831</v>
      </c>
      <c r="F301" s="64">
        <v>52</v>
      </c>
      <c r="G301" s="66">
        <v>43713</v>
      </c>
      <c r="H301" s="203">
        <v>1</v>
      </c>
      <c r="I301" s="203">
        <v>3245.09</v>
      </c>
      <c r="J301" s="203" t="s">
        <v>2176</v>
      </c>
      <c r="K301" s="203" t="s">
        <v>13706</v>
      </c>
      <c r="L301" s="203" t="s">
        <v>254</v>
      </c>
      <c r="O301"/>
    </row>
    <row r="302" spans="2:15" x14ac:dyDescent="0.3">
      <c r="B302" t="s">
        <v>15267</v>
      </c>
      <c r="C302" s="64" t="s">
        <v>1808</v>
      </c>
      <c r="D302" s="64" t="s">
        <v>2831</v>
      </c>
      <c r="E302" s="64" t="s">
        <v>2831</v>
      </c>
      <c r="F302" s="64">
        <v>44</v>
      </c>
      <c r="G302" s="66">
        <v>43712</v>
      </c>
      <c r="H302" s="203">
        <v>1</v>
      </c>
      <c r="I302" s="203">
        <v>2631.34</v>
      </c>
      <c r="J302" s="203" t="s">
        <v>2160</v>
      </c>
      <c r="K302" s="203" t="s">
        <v>4235</v>
      </c>
      <c r="L302" s="203" t="s">
        <v>254</v>
      </c>
      <c r="O302"/>
    </row>
    <row r="303" spans="2:15" x14ac:dyDescent="0.3">
      <c r="B303" t="s">
        <v>21273</v>
      </c>
      <c r="C303" s="64" t="s">
        <v>1808</v>
      </c>
      <c r="D303" s="64" t="s">
        <v>2831</v>
      </c>
      <c r="E303" s="64" t="s">
        <v>2831</v>
      </c>
      <c r="F303" s="64">
        <v>77</v>
      </c>
      <c r="G303" s="66">
        <v>43711</v>
      </c>
      <c r="H303" s="203">
        <v>1</v>
      </c>
      <c r="I303" s="203">
        <v>333.85</v>
      </c>
      <c r="J303" s="203" t="s">
        <v>2160</v>
      </c>
      <c r="K303" s="203" t="s">
        <v>3939</v>
      </c>
      <c r="L303" s="203" t="s">
        <v>254</v>
      </c>
      <c r="O303"/>
    </row>
    <row r="304" spans="2:15" x14ac:dyDescent="0.3">
      <c r="B304" t="s">
        <v>15627</v>
      </c>
      <c r="C304" s="64" t="s">
        <v>1808</v>
      </c>
      <c r="D304" s="64" t="s">
        <v>2831</v>
      </c>
      <c r="E304" s="64" t="s">
        <v>2831</v>
      </c>
      <c r="F304" s="64">
        <v>71</v>
      </c>
      <c r="G304" s="66">
        <v>43711</v>
      </c>
      <c r="H304" s="203">
        <v>1</v>
      </c>
      <c r="I304" s="203">
        <v>333.85</v>
      </c>
      <c r="J304" s="203" t="s">
        <v>2176</v>
      </c>
      <c r="K304" s="203" t="s">
        <v>15628</v>
      </c>
      <c r="L304" s="203" t="s">
        <v>254</v>
      </c>
      <c r="O304"/>
    </row>
    <row r="305" spans="2:15" x14ac:dyDescent="0.3">
      <c r="B305" t="s">
        <v>14901</v>
      </c>
      <c r="C305" s="64" t="s">
        <v>1808</v>
      </c>
      <c r="D305" s="64" t="s">
        <v>2831</v>
      </c>
      <c r="E305" s="64" t="s">
        <v>2831</v>
      </c>
      <c r="F305" s="64">
        <v>186</v>
      </c>
      <c r="G305" s="66">
        <v>43710</v>
      </c>
      <c r="H305" s="203">
        <v>2</v>
      </c>
      <c r="I305" s="203">
        <v>4693.88</v>
      </c>
      <c r="J305" s="203" t="s">
        <v>2160</v>
      </c>
      <c r="K305" s="203" t="s">
        <v>2936</v>
      </c>
      <c r="L305" s="203" t="s">
        <v>254</v>
      </c>
      <c r="O305"/>
    </row>
    <row r="306" spans="2:15" x14ac:dyDescent="0.3">
      <c r="B306" t="s">
        <v>13022</v>
      </c>
      <c r="C306" s="64" t="s">
        <v>1808</v>
      </c>
      <c r="D306" s="64" t="s">
        <v>2831</v>
      </c>
      <c r="E306" s="64" t="s">
        <v>2831</v>
      </c>
      <c r="F306" s="64">
        <v>177</v>
      </c>
      <c r="G306" s="66">
        <v>43710</v>
      </c>
      <c r="H306" s="203">
        <v>1</v>
      </c>
      <c r="I306" s="203">
        <v>2974.63</v>
      </c>
      <c r="J306" s="203" t="s">
        <v>2160</v>
      </c>
      <c r="K306" s="203" t="s">
        <v>7837</v>
      </c>
      <c r="L306" s="203" t="s">
        <v>254</v>
      </c>
      <c r="O306"/>
    </row>
    <row r="307" spans="2:15" x14ac:dyDescent="0.3">
      <c r="B307" t="s">
        <v>15602</v>
      </c>
      <c r="C307" s="64" t="s">
        <v>1808</v>
      </c>
      <c r="D307" s="64" t="s">
        <v>2831</v>
      </c>
      <c r="E307" s="64" t="s">
        <v>2831</v>
      </c>
      <c r="F307" s="64">
        <v>61</v>
      </c>
      <c r="G307" s="66">
        <v>43707</v>
      </c>
      <c r="H307" s="203">
        <v>1</v>
      </c>
      <c r="I307" s="203">
        <v>333.85</v>
      </c>
      <c r="J307" s="203" t="s">
        <v>2160</v>
      </c>
      <c r="K307" s="203" t="s">
        <v>2936</v>
      </c>
      <c r="L307" s="203" t="s">
        <v>254</v>
      </c>
      <c r="O307"/>
    </row>
    <row r="308" spans="2:15" x14ac:dyDescent="0.3">
      <c r="B308" t="s">
        <v>15727</v>
      </c>
      <c r="C308" s="64" t="s">
        <v>1808</v>
      </c>
      <c r="D308" s="64" t="s">
        <v>2831</v>
      </c>
      <c r="E308" s="64" t="s">
        <v>2831</v>
      </c>
      <c r="F308" s="64">
        <v>62</v>
      </c>
      <c r="G308" s="66">
        <v>43707</v>
      </c>
      <c r="H308" s="203">
        <v>2</v>
      </c>
      <c r="I308" s="203">
        <v>3708.75</v>
      </c>
      <c r="J308" s="203" t="s">
        <v>2160</v>
      </c>
      <c r="K308" s="203" t="s">
        <v>4235</v>
      </c>
      <c r="L308" s="203" t="s">
        <v>254</v>
      </c>
      <c r="O308"/>
    </row>
    <row r="309" spans="2:15" x14ac:dyDescent="0.3">
      <c r="B309" t="s">
        <v>15277</v>
      </c>
      <c r="C309" s="64" t="s">
        <v>1808</v>
      </c>
      <c r="D309" s="64" t="s">
        <v>2831</v>
      </c>
      <c r="E309" s="64" t="s">
        <v>2831</v>
      </c>
      <c r="F309" s="64">
        <v>90</v>
      </c>
      <c r="G309" s="66">
        <v>43706</v>
      </c>
      <c r="H309" s="203">
        <v>1</v>
      </c>
      <c r="I309" s="203">
        <v>1363.76</v>
      </c>
      <c r="J309" s="203" t="s">
        <v>2160</v>
      </c>
      <c r="K309" s="203" t="s">
        <v>2936</v>
      </c>
      <c r="L309" s="203" t="s">
        <v>254</v>
      </c>
      <c r="O309"/>
    </row>
    <row r="310" spans="2:15" x14ac:dyDescent="0.3">
      <c r="B310" t="s">
        <v>21374</v>
      </c>
      <c r="C310" s="64" t="s">
        <v>1808</v>
      </c>
      <c r="D310" s="64" t="s">
        <v>2831</v>
      </c>
      <c r="E310" s="64" t="s">
        <v>2831</v>
      </c>
      <c r="F310" s="64">
        <v>57</v>
      </c>
      <c r="G310" s="66">
        <v>43705</v>
      </c>
      <c r="H310" s="203">
        <v>1</v>
      </c>
      <c r="I310" s="203">
        <v>3332.72</v>
      </c>
      <c r="J310" s="203" t="s">
        <v>2173</v>
      </c>
      <c r="K310" s="203" t="s">
        <v>13994</v>
      </c>
      <c r="L310" s="203" t="s">
        <v>254</v>
      </c>
      <c r="O310"/>
    </row>
    <row r="311" spans="2:15" x14ac:dyDescent="0.3">
      <c r="B311" t="s">
        <v>15251</v>
      </c>
      <c r="C311" s="64" t="s">
        <v>1808</v>
      </c>
      <c r="D311" s="64" t="s">
        <v>2831</v>
      </c>
      <c r="E311" s="64" t="s">
        <v>2831</v>
      </c>
      <c r="F311" s="64">
        <v>61</v>
      </c>
      <c r="G311" s="66">
        <v>43704</v>
      </c>
      <c r="H311" s="203">
        <v>2</v>
      </c>
      <c r="I311" s="203">
        <v>3666.57</v>
      </c>
      <c r="J311" s="203" t="s">
        <v>2176</v>
      </c>
      <c r="K311" s="203" t="s">
        <v>15252</v>
      </c>
      <c r="L311" s="203" t="s">
        <v>254</v>
      </c>
      <c r="O311"/>
    </row>
    <row r="312" spans="2:15" x14ac:dyDescent="0.3">
      <c r="B312" t="s">
        <v>21292</v>
      </c>
      <c r="C312" s="64" t="s">
        <v>1808</v>
      </c>
      <c r="D312" s="64" t="s">
        <v>2831</v>
      </c>
      <c r="E312" s="64" t="s">
        <v>2831</v>
      </c>
      <c r="F312" s="64">
        <v>58</v>
      </c>
      <c r="G312" s="66">
        <v>43704</v>
      </c>
      <c r="H312" s="203">
        <v>1</v>
      </c>
      <c r="I312" s="203">
        <v>716.32</v>
      </c>
      <c r="J312" s="203" t="s">
        <v>1535</v>
      </c>
      <c r="K312" s="203" t="s">
        <v>1535</v>
      </c>
      <c r="L312" s="203" t="s">
        <v>254</v>
      </c>
      <c r="O312"/>
    </row>
    <row r="313" spans="2:15" x14ac:dyDescent="0.3">
      <c r="B313" t="s">
        <v>16506</v>
      </c>
      <c r="C313" s="64" t="s">
        <v>1808</v>
      </c>
      <c r="D313" s="64" t="s">
        <v>2831</v>
      </c>
      <c r="E313" s="64" t="s">
        <v>2831</v>
      </c>
      <c r="F313" s="64">
        <v>80</v>
      </c>
      <c r="G313" s="66">
        <v>43703</v>
      </c>
      <c r="H313" s="203">
        <v>1</v>
      </c>
      <c r="I313" s="203">
        <v>1363.76</v>
      </c>
      <c r="J313" s="203" t="s">
        <v>2160</v>
      </c>
      <c r="K313" s="203" t="s">
        <v>2936</v>
      </c>
      <c r="L313" s="203" t="s">
        <v>254</v>
      </c>
      <c r="O313"/>
    </row>
    <row r="314" spans="2:15" x14ac:dyDescent="0.3">
      <c r="B314" t="s">
        <v>15390</v>
      </c>
      <c r="C314" s="64" t="s">
        <v>1808</v>
      </c>
      <c r="D314" s="64" t="s">
        <v>2831</v>
      </c>
      <c r="E314" s="64" t="s">
        <v>2831</v>
      </c>
      <c r="F314" s="64">
        <v>60</v>
      </c>
      <c r="G314" s="66">
        <v>43701</v>
      </c>
      <c r="H314" s="203">
        <v>2</v>
      </c>
      <c r="I314" s="203">
        <v>3982.87</v>
      </c>
      <c r="J314" s="203" t="s">
        <v>2160</v>
      </c>
      <c r="K314" s="203" t="s">
        <v>4235</v>
      </c>
      <c r="L314" s="203" t="s">
        <v>254</v>
      </c>
      <c r="O314"/>
    </row>
    <row r="315" spans="2:15" x14ac:dyDescent="0.3">
      <c r="B315" t="s">
        <v>14570</v>
      </c>
      <c r="C315" s="64" t="s">
        <v>1808</v>
      </c>
      <c r="D315" s="64" t="s">
        <v>2831</v>
      </c>
      <c r="E315" s="64" t="s">
        <v>2831</v>
      </c>
      <c r="F315" s="64">
        <v>53</v>
      </c>
      <c r="G315" s="66">
        <v>43701</v>
      </c>
      <c r="H315" s="203">
        <v>1</v>
      </c>
      <c r="I315" s="203">
        <v>3332.72</v>
      </c>
      <c r="J315" s="203" t="s">
        <v>2160</v>
      </c>
      <c r="K315" s="203" t="s">
        <v>2936</v>
      </c>
      <c r="L315" s="203" t="s">
        <v>254</v>
      </c>
      <c r="O315"/>
    </row>
    <row r="316" spans="2:15" x14ac:dyDescent="0.3">
      <c r="B316" t="s">
        <v>14254</v>
      </c>
      <c r="C316" s="64" t="s">
        <v>1808</v>
      </c>
      <c r="D316" s="64" t="s">
        <v>2831</v>
      </c>
      <c r="E316" s="64" t="s">
        <v>2831</v>
      </c>
      <c r="F316" s="64">
        <v>109</v>
      </c>
      <c r="G316" s="66">
        <v>43699</v>
      </c>
      <c r="H316" s="203">
        <v>1</v>
      </c>
      <c r="I316" s="203">
        <v>1363.76</v>
      </c>
      <c r="J316" s="203" t="s">
        <v>2160</v>
      </c>
      <c r="K316" s="203" t="s">
        <v>2936</v>
      </c>
      <c r="L316" s="203" t="s">
        <v>254</v>
      </c>
      <c r="O316"/>
    </row>
    <row r="317" spans="2:15" x14ac:dyDescent="0.3">
      <c r="B317" t="s">
        <v>16224</v>
      </c>
      <c r="C317" s="64" t="s">
        <v>1808</v>
      </c>
      <c r="D317" s="64" t="s">
        <v>2831</v>
      </c>
      <c r="E317" s="64" t="s">
        <v>2831</v>
      </c>
      <c r="F317" s="64">
        <v>61</v>
      </c>
      <c r="G317" s="66">
        <v>43697</v>
      </c>
      <c r="H317" s="203">
        <v>1</v>
      </c>
      <c r="I317" s="203">
        <v>3332.72</v>
      </c>
      <c r="J317" s="203" t="s">
        <v>2173</v>
      </c>
      <c r="K317" s="203" t="s">
        <v>3010</v>
      </c>
      <c r="L317" s="203" t="s">
        <v>254</v>
      </c>
      <c r="O317"/>
    </row>
    <row r="318" spans="2:15" x14ac:dyDescent="0.3">
      <c r="B318" t="s">
        <v>15409</v>
      </c>
      <c r="C318" s="64" t="s">
        <v>1808</v>
      </c>
      <c r="D318" s="64" t="s">
        <v>2831</v>
      </c>
      <c r="E318" s="64" t="s">
        <v>2831</v>
      </c>
      <c r="F318" s="64">
        <v>48</v>
      </c>
      <c r="G318" s="66">
        <v>43696</v>
      </c>
      <c r="H318" s="203">
        <v>2</v>
      </c>
      <c r="I318" s="203">
        <v>5657.54</v>
      </c>
      <c r="J318" s="203" t="s">
        <v>2176</v>
      </c>
      <c r="K318" s="203" t="s">
        <v>15410</v>
      </c>
      <c r="L318" s="203" t="s">
        <v>254</v>
      </c>
      <c r="O318"/>
    </row>
    <row r="319" spans="2:15" x14ac:dyDescent="0.3">
      <c r="B319" t="s">
        <v>15479</v>
      </c>
      <c r="C319" s="64" t="s">
        <v>1808</v>
      </c>
      <c r="D319" s="64" t="s">
        <v>2831</v>
      </c>
      <c r="E319" s="64" t="s">
        <v>2831</v>
      </c>
      <c r="F319" s="64">
        <v>56</v>
      </c>
      <c r="G319" s="66">
        <v>43696</v>
      </c>
      <c r="H319" s="203">
        <v>1</v>
      </c>
      <c r="I319" s="203">
        <v>3332.72</v>
      </c>
      <c r="J319" s="203" t="s">
        <v>2160</v>
      </c>
      <c r="K319" s="203" t="s">
        <v>2936</v>
      </c>
      <c r="L319" s="203" t="s">
        <v>254</v>
      </c>
      <c r="O319"/>
    </row>
    <row r="320" spans="2:15" x14ac:dyDescent="0.3">
      <c r="B320" t="s">
        <v>15316</v>
      </c>
      <c r="C320" s="64" t="s">
        <v>1808</v>
      </c>
      <c r="D320" s="64" t="s">
        <v>2831</v>
      </c>
      <c r="E320" s="64" t="s">
        <v>2831</v>
      </c>
      <c r="F320" s="64">
        <v>210</v>
      </c>
      <c r="G320" s="66">
        <v>43694</v>
      </c>
      <c r="H320" s="203">
        <v>1</v>
      </c>
      <c r="I320" s="203">
        <v>1951.46</v>
      </c>
      <c r="J320" s="203" t="s">
        <v>2160</v>
      </c>
      <c r="K320" s="203" t="s">
        <v>2936</v>
      </c>
      <c r="L320" s="203" t="s">
        <v>254</v>
      </c>
      <c r="O320"/>
    </row>
    <row r="321" spans="2:15" x14ac:dyDescent="0.3">
      <c r="B321" t="s">
        <v>16482</v>
      </c>
      <c r="C321" s="64" t="s">
        <v>1808</v>
      </c>
      <c r="D321" s="64" t="s">
        <v>2831</v>
      </c>
      <c r="E321" s="64" t="s">
        <v>2831</v>
      </c>
      <c r="F321" s="64">
        <v>103</v>
      </c>
      <c r="G321" s="66">
        <v>43692</v>
      </c>
      <c r="H321" s="203">
        <v>1</v>
      </c>
      <c r="I321" s="203">
        <v>1363.76</v>
      </c>
      <c r="J321" s="203" t="s">
        <v>2160</v>
      </c>
      <c r="K321" s="203" t="s">
        <v>2936</v>
      </c>
      <c r="L321" s="203" t="s">
        <v>254</v>
      </c>
      <c r="O321"/>
    </row>
    <row r="322" spans="2:15" x14ac:dyDescent="0.3">
      <c r="B322" t="s">
        <v>14508</v>
      </c>
      <c r="C322" s="64" t="s">
        <v>1808</v>
      </c>
      <c r="D322" s="64" t="s">
        <v>2831</v>
      </c>
      <c r="E322" s="64" t="s">
        <v>2831</v>
      </c>
      <c r="F322" s="64">
        <v>52</v>
      </c>
      <c r="G322" s="66">
        <v>43692</v>
      </c>
      <c r="H322" s="203">
        <v>2</v>
      </c>
      <c r="I322" s="203">
        <v>5657.54</v>
      </c>
      <c r="J322" s="203" t="s">
        <v>2160</v>
      </c>
      <c r="K322" s="203" t="s">
        <v>4235</v>
      </c>
      <c r="L322" s="203" t="s">
        <v>254</v>
      </c>
      <c r="O322"/>
    </row>
    <row r="323" spans="2:15" x14ac:dyDescent="0.3">
      <c r="B323" t="s">
        <v>15201</v>
      </c>
      <c r="C323" s="64" t="s">
        <v>1808</v>
      </c>
      <c r="D323" s="64" t="s">
        <v>2831</v>
      </c>
      <c r="E323" s="64" t="s">
        <v>2831</v>
      </c>
      <c r="F323" s="64">
        <v>53</v>
      </c>
      <c r="G323" s="66">
        <v>43692</v>
      </c>
      <c r="H323" s="203">
        <v>1</v>
      </c>
      <c r="I323" s="203">
        <v>3332.72</v>
      </c>
      <c r="J323" s="203" t="s">
        <v>2176</v>
      </c>
      <c r="K323" s="203" t="s">
        <v>15202</v>
      </c>
      <c r="L323" s="203" t="s">
        <v>254</v>
      </c>
      <c r="O323"/>
    </row>
    <row r="324" spans="2:15" x14ac:dyDescent="0.3">
      <c r="B324" t="s">
        <v>14577</v>
      </c>
      <c r="C324" s="64" t="s">
        <v>1808</v>
      </c>
      <c r="D324" s="64" t="s">
        <v>2831</v>
      </c>
      <c r="E324" s="64" t="s">
        <v>2831</v>
      </c>
      <c r="F324" s="64">
        <v>59</v>
      </c>
      <c r="G324" s="66">
        <v>43691</v>
      </c>
      <c r="H324" s="203">
        <v>1</v>
      </c>
      <c r="I324" s="203">
        <v>3332.72</v>
      </c>
      <c r="J324" s="203" t="s">
        <v>2176</v>
      </c>
      <c r="K324" s="203" t="s">
        <v>13033</v>
      </c>
      <c r="L324" s="203" t="s">
        <v>254</v>
      </c>
      <c r="O324"/>
    </row>
    <row r="325" spans="2:15" x14ac:dyDescent="0.3">
      <c r="B325" t="s">
        <v>21358</v>
      </c>
      <c r="C325" s="64" t="s">
        <v>1808</v>
      </c>
      <c r="D325" s="64" t="s">
        <v>2831</v>
      </c>
      <c r="E325" s="64" t="s">
        <v>2831</v>
      </c>
      <c r="F325" s="64">
        <v>55</v>
      </c>
      <c r="G325" s="66">
        <v>43690</v>
      </c>
      <c r="H325" s="203">
        <v>1</v>
      </c>
      <c r="I325" s="203">
        <v>3332.72</v>
      </c>
      <c r="J325" s="203" t="s">
        <v>1535</v>
      </c>
      <c r="K325" s="203" t="s">
        <v>1535</v>
      </c>
      <c r="L325" s="203" t="s">
        <v>254</v>
      </c>
      <c r="O325"/>
    </row>
    <row r="326" spans="2:15" x14ac:dyDescent="0.3">
      <c r="B326" t="s">
        <v>16349</v>
      </c>
      <c r="C326" s="64" t="s">
        <v>1808</v>
      </c>
      <c r="D326" s="64" t="s">
        <v>2831</v>
      </c>
      <c r="E326" s="64" t="s">
        <v>2831</v>
      </c>
      <c r="F326" s="64">
        <v>48</v>
      </c>
      <c r="G326" s="66">
        <v>43689</v>
      </c>
      <c r="H326" s="203">
        <v>1</v>
      </c>
      <c r="I326" s="203">
        <v>1317.57</v>
      </c>
      <c r="J326" s="203" t="s">
        <v>2173</v>
      </c>
      <c r="K326" s="203" t="s">
        <v>4253</v>
      </c>
      <c r="L326" s="203" t="s">
        <v>254</v>
      </c>
      <c r="O326"/>
    </row>
    <row r="327" spans="2:15" x14ac:dyDescent="0.3">
      <c r="B327" t="s">
        <v>15790</v>
      </c>
      <c r="C327" s="64" t="s">
        <v>1808</v>
      </c>
      <c r="D327" s="64" t="s">
        <v>2831</v>
      </c>
      <c r="E327" s="64" t="s">
        <v>2831</v>
      </c>
      <c r="F327" s="64">
        <v>47</v>
      </c>
      <c r="G327" s="66">
        <v>43689</v>
      </c>
      <c r="H327" s="203">
        <v>1</v>
      </c>
      <c r="I327" s="203">
        <v>3332.72</v>
      </c>
      <c r="J327" s="203" t="s">
        <v>2173</v>
      </c>
      <c r="K327" s="203" t="s">
        <v>4253</v>
      </c>
      <c r="L327" s="203" t="s">
        <v>254</v>
      </c>
      <c r="O327"/>
    </row>
    <row r="328" spans="2:15" x14ac:dyDescent="0.3">
      <c r="B328" t="s">
        <v>16415</v>
      </c>
      <c r="C328" s="64" t="s">
        <v>1808</v>
      </c>
      <c r="D328" s="64" t="s">
        <v>2831</v>
      </c>
      <c r="E328" s="64" t="s">
        <v>2831</v>
      </c>
      <c r="F328" s="64">
        <v>57</v>
      </c>
      <c r="G328" s="66">
        <v>43687</v>
      </c>
      <c r="H328" s="203">
        <v>1</v>
      </c>
      <c r="I328" s="203">
        <v>3332.72</v>
      </c>
      <c r="J328" s="203" t="s">
        <v>2173</v>
      </c>
      <c r="K328" s="203" t="s">
        <v>4253</v>
      </c>
      <c r="L328" s="203" t="s">
        <v>254</v>
      </c>
      <c r="O328"/>
    </row>
    <row r="329" spans="2:15" x14ac:dyDescent="0.3">
      <c r="B329" t="s">
        <v>15430</v>
      </c>
      <c r="C329" s="64" t="s">
        <v>1808</v>
      </c>
      <c r="D329" s="64" t="s">
        <v>2831</v>
      </c>
      <c r="E329" s="64" t="s">
        <v>2831</v>
      </c>
      <c r="F329" s="64">
        <v>101</v>
      </c>
      <c r="G329" s="66">
        <v>43685</v>
      </c>
      <c r="H329" s="203">
        <v>1</v>
      </c>
      <c r="I329" s="203">
        <v>1363.76</v>
      </c>
      <c r="J329" s="203" t="s">
        <v>2160</v>
      </c>
      <c r="K329" s="203" t="s">
        <v>12859</v>
      </c>
      <c r="L329" s="203" t="s">
        <v>254</v>
      </c>
      <c r="O329"/>
    </row>
    <row r="330" spans="2:15" x14ac:dyDescent="0.3">
      <c r="B330" t="s">
        <v>21364</v>
      </c>
      <c r="C330" s="64" t="s">
        <v>1808</v>
      </c>
      <c r="D330" s="64" t="s">
        <v>2831</v>
      </c>
      <c r="E330" s="64" t="s">
        <v>2831</v>
      </c>
      <c r="F330" s="64">
        <v>50</v>
      </c>
      <c r="G330" s="66">
        <v>43683</v>
      </c>
      <c r="H330" s="203">
        <v>1</v>
      </c>
      <c r="I330" s="203">
        <v>3332.72</v>
      </c>
      <c r="J330" s="203" t="s">
        <v>1535</v>
      </c>
      <c r="K330" s="203" t="s">
        <v>1535</v>
      </c>
      <c r="L330" s="203" t="s">
        <v>254</v>
      </c>
      <c r="O330"/>
    </row>
    <row r="331" spans="2:15" x14ac:dyDescent="0.3">
      <c r="B331" t="s">
        <v>16377</v>
      </c>
      <c r="C331" s="64" t="s">
        <v>1808</v>
      </c>
      <c r="D331" s="64" t="s">
        <v>2831</v>
      </c>
      <c r="E331" s="64" t="s">
        <v>2831</v>
      </c>
      <c r="F331" s="64">
        <v>118</v>
      </c>
      <c r="G331" s="66">
        <v>43680</v>
      </c>
      <c r="H331" s="203">
        <v>1</v>
      </c>
      <c r="I331" s="203">
        <v>4304.3900000000003</v>
      </c>
      <c r="J331" s="203" t="s">
        <v>2173</v>
      </c>
      <c r="K331" s="203" t="s">
        <v>2604</v>
      </c>
      <c r="L331" s="203" t="s">
        <v>254</v>
      </c>
      <c r="O331"/>
    </row>
    <row r="332" spans="2:15" x14ac:dyDescent="0.3">
      <c r="B332" t="s">
        <v>16666</v>
      </c>
      <c r="C332" s="64" t="s">
        <v>1808</v>
      </c>
      <c r="D332" s="64" t="s">
        <v>2831</v>
      </c>
      <c r="E332" s="64" t="s">
        <v>2831</v>
      </c>
      <c r="F332" s="64">
        <v>48</v>
      </c>
      <c r="G332" s="66">
        <v>43680</v>
      </c>
      <c r="H332" s="203">
        <v>1</v>
      </c>
      <c r="I332" s="203">
        <v>3332.72</v>
      </c>
      <c r="J332" s="203" t="s">
        <v>2173</v>
      </c>
      <c r="K332" s="203" t="s">
        <v>4253</v>
      </c>
      <c r="L332" s="203" t="s">
        <v>254</v>
      </c>
      <c r="O332"/>
    </row>
    <row r="333" spans="2:15" x14ac:dyDescent="0.3">
      <c r="B333" t="s">
        <v>16620</v>
      </c>
      <c r="C333" s="64" t="s">
        <v>1808</v>
      </c>
      <c r="D333" s="64" t="s">
        <v>2831</v>
      </c>
      <c r="E333" s="64" t="s">
        <v>2831</v>
      </c>
      <c r="F333" s="64">
        <v>46</v>
      </c>
      <c r="G333" s="66">
        <v>43679</v>
      </c>
      <c r="H333" s="203">
        <v>1</v>
      </c>
      <c r="I333" s="203">
        <v>1218.06</v>
      </c>
      <c r="J333" s="203" t="s">
        <v>2173</v>
      </c>
      <c r="K333" s="203" t="s">
        <v>16621</v>
      </c>
      <c r="L333" s="203" t="s">
        <v>254</v>
      </c>
      <c r="O333"/>
    </row>
    <row r="334" spans="2:15" x14ac:dyDescent="0.3">
      <c r="B334" t="s">
        <v>15157</v>
      </c>
      <c r="C334" s="64" t="s">
        <v>1808</v>
      </c>
      <c r="D334" s="64" t="s">
        <v>2831</v>
      </c>
      <c r="E334" s="64" t="s">
        <v>2831</v>
      </c>
      <c r="F334" s="64">
        <v>78</v>
      </c>
      <c r="G334" s="66">
        <v>43679</v>
      </c>
      <c r="H334" s="203">
        <v>1</v>
      </c>
      <c r="I334" s="203">
        <v>1363.76</v>
      </c>
      <c r="J334" s="203" t="s">
        <v>2176</v>
      </c>
      <c r="K334" s="203" t="s">
        <v>7181</v>
      </c>
      <c r="L334" s="203" t="s">
        <v>254</v>
      </c>
      <c r="O334"/>
    </row>
    <row r="335" spans="2:15" x14ac:dyDescent="0.3">
      <c r="B335" t="s">
        <v>14328</v>
      </c>
      <c r="C335" s="64" t="s">
        <v>1808</v>
      </c>
      <c r="D335" s="64" t="s">
        <v>2831</v>
      </c>
      <c r="E335" s="64" t="s">
        <v>2831</v>
      </c>
      <c r="F335" s="64">
        <v>131</v>
      </c>
      <c r="G335" s="66">
        <v>43676</v>
      </c>
      <c r="H335" s="203">
        <v>1</v>
      </c>
      <c r="I335" s="203">
        <v>1363.76</v>
      </c>
      <c r="J335" s="203" t="s">
        <v>2160</v>
      </c>
      <c r="K335" s="203" t="s">
        <v>2936</v>
      </c>
      <c r="L335" s="203" t="s">
        <v>254</v>
      </c>
      <c r="O335"/>
    </row>
    <row r="336" spans="2:15" x14ac:dyDescent="0.3">
      <c r="B336" t="s">
        <v>16083</v>
      </c>
      <c r="C336" s="64" t="s">
        <v>1808</v>
      </c>
      <c r="D336" s="64" t="s">
        <v>2831</v>
      </c>
      <c r="E336" s="64" t="s">
        <v>2831</v>
      </c>
      <c r="F336" s="64">
        <v>133</v>
      </c>
      <c r="G336" s="66">
        <v>43675</v>
      </c>
      <c r="H336" s="203">
        <v>1</v>
      </c>
      <c r="I336" s="203">
        <v>1363.76</v>
      </c>
      <c r="J336" s="203" t="s">
        <v>2173</v>
      </c>
      <c r="K336" s="203" t="s">
        <v>11775</v>
      </c>
      <c r="L336" s="203" t="s">
        <v>254</v>
      </c>
      <c r="O336"/>
    </row>
    <row r="337" spans="2:15" x14ac:dyDescent="0.3">
      <c r="B337" t="s">
        <v>16192</v>
      </c>
      <c r="C337" s="64" t="s">
        <v>1808</v>
      </c>
      <c r="D337" s="64" t="s">
        <v>2831</v>
      </c>
      <c r="E337" s="64" t="s">
        <v>2831</v>
      </c>
      <c r="F337" s="64">
        <v>57</v>
      </c>
      <c r="G337" s="66">
        <v>43672</v>
      </c>
      <c r="H337" s="203">
        <v>2</v>
      </c>
      <c r="I337" s="203">
        <v>3666.57</v>
      </c>
      <c r="J337" s="203" t="s">
        <v>2173</v>
      </c>
      <c r="K337" s="203" t="s">
        <v>9299</v>
      </c>
      <c r="L337" s="203" t="s">
        <v>254</v>
      </c>
      <c r="O337"/>
    </row>
    <row r="338" spans="2:15" x14ac:dyDescent="0.3">
      <c r="B338" t="s">
        <v>21348</v>
      </c>
      <c r="C338" s="64" t="s">
        <v>1808</v>
      </c>
      <c r="D338" s="64" t="s">
        <v>2831</v>
      </c>
      <c r="E338" s="64" t="s">
        <v>2831</v>
      </c>
      <c r="F338" s="64">
        <v>56</v>
      </c>
      <c r="G338" s="66">
        <v>43672</v>
      </c>
      <c r="H338" s="203">
        <v>2</v>
      </c>
      <c r="I338" s="203">
        <v>5657.54</v>
      </c>
      <c r="J338" s="203" t="s">
        <v>2173</v>
      </c>
      <c r="K338" s="203" t="s">
        <v>13994</v>
      </c>
      <c r="L338" s="203" t="s">
        <v>254</v>
      </c>
      <c r="O338"/>
    </row>
    <row r="339" spans="2:15" x14ac:dyDescent="0.3">
      <c r="B339" t="s">
        <v>14978</v>
      </c>
      <c r="C339" s="64" t="s">
        <v>1808</v>
      </c>
      <c r="D339" s="64" t="s">
        <v>2831</v>
      </c>
      <c r="E339" s="64" t="s">
        <v>2831</v>
      </c>
      <c r="F339" s="64">
        <v>62</v>
      </c>
      <c r="G339" s="66">
        <v>43672</v>
      </c>
      <c r="H339" s="203">
        <v>1</v>
      </c>
      <c r="I339" s="203">
        <v>3332.72</v>
      </c>
      <c r="J339" s="203" t="s">
        <v>2160</v>
      </c>
      <c r="K339" s="203" t="s">
        <v>2936</v>
      </c>
      <c r="L339" s="203" t="s">
        <v>254</v>
      </c>
      <c r="O339"/>
    </row>
    <row r="340" spans="2:15" x14ac:dyDescent="0.3">
      <c r="B340" t="s">
        <v>16682</v>
      </c>
      <c r="C340" s="64" t="s">
        <v>1808</v>
      </c>
      <c r="D340" s="64" t="s">
        <v>2831</v>
      </c>
      <c r="E340" s="64" t="s">
        <v>2831</v>
      </c>
      <c r="F340" s="64">
        <v>84</v>
      </c>
      <c r="G340" s="66">
        <v>43671</v>
      </c>
      <c r="H340" s="203">
        <v>1</v>
      </c>
      <c r="I340" s="203">
        <v>55.64</v>
      </c>
      <c r="J340" s="203" t="s">
        <v>2160</v>
      </c>
      <c r="K340" s="203" t="s">
        <v>3939</v>
      </c>
      <c r="L340" s="203" t="s">
        <v>254</v>
      </c>
      <c r="O340"/>
    </row>
    <row r="341" spans="2:15" x14ac:dyDescent="0.3">
      <c r="B341" t="s">
        <v>15759</v>
      </c>
      <c r="C341" s="64" t="s">
        <v>1808</v>
      </c>
      <c r="D341" s="64" t="s">
        <v>2831</v>
      </c>
      <c r="E341" s="64" t="s">
        <v>2831</v>
      </c>
      <c r="F341" s="64">
        <v>50</v>
      </c>
      <c r="G341" s="66">
        <v>43670</v>
      </c>
      <c r="H341" s="203">
        <v>1</v>
      </c>
      <c r="I341" s="203">
        <v>4033.77</v>
      </c>
      <c r="J341" s="203" t="s">
        <v>2173</v>
      </c>
      <c r="K341" s="203" t="s">
        <v>14360</v>
      </c>
      <c r="L341" s="203" t="s">
        <v>254</v>
      </c>
      <c r="O341"/>
    </row>
    <row r="342" spans="2:15" x14ac:dyDescent="0.3">
      <c r="B342" t="s">
        <v>21308</v>
      </c>
      <c r="C342" s="64" t="s">
        <v>1808</v>
      </c>
      <c r="D342" s="64" t="s">
        <v>2831</v>
      </c>
      <c r="E342" s="64" t="s">
        <v>2831</v>
      </c>
      <c r="F342" s="64">
        <v>51</v>
      </c>
      <c r="G342" s="66">
        <v>43668</v>
      </c>
      <c r="H342" s="203">
        <v>1</v>
      </c>
      <c r="I342" s="203">
        <v>3245.09</v>
      </c>
      <c r="J342" s="203" t="s">
        <v>1535</v>
      </c>
      <c r="K342" s="203" t="s">
        <v>1535</v>
      </c>
      <c r="L342" s="203" t="s">
        <v>254</v>
      </c>
      <c r="O342"/>
    </row>
    <row r="343" spans="2:15" x14ac:dyDescent="0.3">
      <c r="B343" t="s">
        <v>21318</v>
      </c>
      <c r="C343" s="64" t="s">
        <v>1808</v>
      </c>
      <c r="D343" s="64" t="s">
        <v>2831</v>
      </c>
      <c r="E343" s="64" t="s">
        <v>2831</v>
      </c>
      <c r="F343" s="64">
        <v>80</v>
      </c>
      <c r="G343" s="66">
        <v>43668</v>
      </c>
      <c r="H343" s="203">
        <v>1</v>
      </c>
      <c r="I343" s="203">
        <v>1363.76</v>
      </c>
      <c r="J343" s="203" t="s">
        <v>1535</v>
      </c>
      <c r="K343" s="203" t="s">
        <v>1535</v>
      </c>
      <c r="L343" s="203" t="s">
        <v>254</v>
      </c>
      <c r="M343" s="72"/>
      <c r="N343" s="64"/>
      <c r="O343"/>
    </row>
    <row r="344" spans="2:15" x14ac:dyDescent="0.3">
      <c r="B344" t="s">
        <v>21279</v>
      </c>
      <c r="C344" s="64" t="s">
        <v>1808</v>
      </c>
      <c r="D344" s="64" t="s">
        <v>2831</v>
      </c>
      <c r="E344" s="64" t="s">
        <v>2831</v>
      </c>
      <c r="F344" s="64">
        <v>65</v>
      </c>
      <c r="G344" s="66">
        <v>43665</v>
      </c>
      <c r="H344" s="203">
        <v>1</v>
      </c>
      <c r="I344" s="203">
        <v>333.85</v>
      </c>
      <c r="J344" s="203" t="s">
        <v>1535</v>
      </c>
      <c r="K344" s="203" t="s">
        <v>1535</v>
      </c>
      <c r="L344" s="203" t="s">
        <v>254</v>
      </c>
      <c r="M344" s="72"/>
      <c r="O344"/>
    </row>
    <row r="345" spans="2:15" x14ac:dyDescent="0.3">
      <c r="B345" t="s">
        <v>21274</v>
      </c>
      <c r="C345" s="64" t="s">
        <v>1808</v>
      </c>
      <c r="D345" s="64" t="s">
        <v>2831</v>
      </c>
      <c r="E345" s="64" t="s">
        <v>2831</v>
      </c>
      <c r="F345" s="64">
        <v>55</v>
      </c>
      <c r="G345" s="66">
        <v>43662</v>
      </c>
      <c r="H345" s="203">
        <v>1</v>
      </c>
      <c r="I345" s="203">
        <v>333.85</v>
      </c>
      <c r="J345" s="203" t="s">
        <v>1535</v>
      </c>
      <c r="K345" s="203" t="s">
        <v>1535</v>
      </c>
      <c r="L345" s="203" t="s">
        <v>254</v>
      </c>
      <c r="M345" s="72"/>
      <c r="O345"/>
    </row>
    <row r="346" spans="2:15" x14ac:dyDescent="0.3">
      <c r="B346" t="s">
        <v>21257</v>
      </c>
      <c r="C346" s="64" t="s">
        <v>1808</v>
      </c>
      <c r="D346" s="64" t="s">
        <v>2831</v>
      </c>
      <c r="E346" s="64" t="s">
        <v>2831</v>
      </c>
      <c r="F346" s="64">
        <v>134</v>
      </c>
      <c r="G346" s="66">
        <v>43661</v>
      </c>
      <c r="H346" s="203">
        <v>1</v>
      </c>
      <c r="I346" s="203">
        <v>1363.76</v>
      </c>
      <c r="J346" s="203" t="s">
        <v>1535</v>
      </c>
      <c r="K346" s="203" t="s">
        <v>1535</v>
      </c>
      <c r="L346" s="203" t="s">
        <v>254</v>
      </c>
      <c r="M346" s="72"/>
      <c r="O346"/>
    </row>
    <row r="347" spans="2:15" x14ac:dyDescent="0.3">
      <c r="B347" t="s">
        <v>21340</v>
      </c>
      <c r="C347" s="64" t="s">
        <v>1808</v>
      </c>
      <c r="D347" s="64" t="s">
        <v>2831</v>
      </c>
      <c r="E347" s="64" t="s">
        <v>2831</v>
      </c>
      <c r="F347" s="64">
        <v>49</v>
      </c>
      <c r="G347" s="66">
        <v>43658</v>
      </c>
      <c r="H347" s="203">
        <v>1</v>
      </c>
      <c r="I347" s="203">
        <v>1317.57</v>
      </c>
      <c r="J347" s="203" t="s">
        <v>1535</v>
      </c>
      <c r="K347" s="203" t="s">
        <v>1535</v>
      </c>
      <c r="L347" s="203" t="s">
        <v>254</v>
      </c>
      <c r="M347" s="72"/>
      <c r="O347"/>
    </row>
    <row r="348" spans="2:15" x14ac:dyDescent="0.3">
      <c r="B348" t="s">
        <v>15603</v>
      </c>
      <c r="C348" s="64" t="s">
        <v>1808</v>
      </c>
      <c r="D348" s="64" t="s">
        <v>2831</v>
      </c>
      <c r="E348" s="64" t="s">
        <v>2831</v>
      </c>
      <c r="F348" s="64">
        <v>54</v>
      </c>
      <c r="G348" s="66">
        <v>43655</v>
      </c>
      <c r="H348" s="203">
        <v>1</v>
      </c>
      <c r="I348" s="203">
        <v>3332.72</v>
      </c>
      <c r="J348" s="203" t="s">
        <v>2176</v>
      </c>
      <c r="K348" s="203" t="s">
        <v>11722</v>
      </c>
      <c r="L348" s="203" t="s">
        <v>254</v>
      </c>
      <c r="M348" s="72"/>
      <c r="O348"/>
    </row>
    <row r="349" spans="2:15" x14ac:dyDescent="0.3">
      <c r="B349" t="s">
        <v>15059</v>
      </c>
      <c r="C349" s="64" t="s">
        <v>1808</v>
      </c>
      <c r="D349" s="64" t="s">
        <v>2831</v>
      </c>
      <c r="E349" s="64" t="s">
        <v>2831</v>
      </c>
      <c r="F349" s="64">
        <v>61</v>
      </c>
      <c r="G349" s="66">
        <v>43654</v>
      </c>
      <c r="H349" s="203">
        <v>1</v>
      </c>
      <c r="I349" s="203">
        <v>3332.72</v>
      </c>
      <c r="J349" s="203" t="s">
        <v>2160</v>
      </c>
      <c r="K349" s="203" t="s">
        <v>2936</v>
      </c>
      <c r="L349" s="203" t="s">
        <v>254</v>
      </c>
      <c r="M349" s="72"/>
      <c r="O349"/>
    </row>
    <row r="350" spans="2:15" x14ac:dyDescent="0.3">
      <c r="B350" t="s">
        <v>21272</v>
      </c>
      <c r="C350" s="64" t="s">
        <v>1808</v>
      </c>
      <c r="D350" s="64" t="s">
        <v>2831</v>
      </c>
      <c r="E350" s="64" t="s">
        <v>2831</v>
      </c>
      <c r="F350" s="64">
        <v>77</v>
      </c>
      <c r="G350" s="66">
        <v>43651</v>
      </c>
      <c r="H350" s="203">
        <v>1</v>
      </c>
      <c r="I350" s="203">
        <v>333.85</v>
      </c>
      <c r="J350" s="203" t="s">
        <v>1535</v>
      </c>
      <c r="K350" s="203" t="s">
        <v>1535</v>
      </c>
      <c r="L350" s="203" t="s">
        <v>254</v>
      </c>
      <c r="M350" s="72"/>
      <c r="O350"/>
    </row>
    <row r="351" spans="2:15" x14ac:dyDescent="0.3">
      <c r="B351" t="s">
        <v>16381</v>
      </c>
      <c r="C351" s="64" t="s">
        <v>1808</v>
      </c>
      <c r="D351" s="64" t="s">
        <v>2831</v>
      </c>
      <c r="E351" s="64" t="s">
        <v>2831</v>
      </c>
      <c r="F351" s="64">
        <v>75</v>
      </c>
      <c r="G351" s="66">
        <v>43650</v>
      </c>
      <c r="H351" s="203">
        <v>1</v>
      </c>
      <c r="I351" s="203">
        <v>333.85</v>
      </c>
      <c r="J351" s="203" t="s">
        <v>2160</v>
      </c>
      <c r="K351" s="203" t="s">
        <v>6646</v>
      </c>
      <c r="L351" s="203" t="s">
        <v>254</v>
      </c>
      <c r="M351" s="72"/>
      <c r="O351"/>
    </row>
    <row r="352" spans="2:15" x14ac:dyDescent="0.3">
      <c r="B352" t="s">
        <v>13550</v>
      </c>
      <c r="C352" s="64" t="s">
        <v>1808</v>
      </c>
      <c r="D352" s="64" t="s">
        <v>2831</v>
      </c>
      <c r="E352" s="64" t="s">
        <v>2831</v>
      </c>
      <c r="F352" s="64">
        <v>78</v>
      </c>
      <c r="G352" s="66">
        <v>43650</v>
      </c>
      <c r="H352" s="203">
        <v>1</v>
      </c>
      <c r="I352" s="203">
        <v>55.64</v>
      </c>
      <c r="J352" s="203" t="s">
        <v>2160</v>
      </c>
      <c r="K352" s="203" t="s">
        <v>4634</v>
      </c>
      <c r="L352" s="203" t="s">
        <v>254</v>
      </c>
      <c r="M352" s="72"/>
      <c r="O352"/>
    </row>
    <row r="353" spans="2:15" x14ac:dyDescent="0.3">
      <c r="B353" t="s">
        <v>16188</v>
      </c>
      <c r="C353" s="64" t="s">
        <v>1808</v>
      </c>
      <c r="D353" s="64" t="s">
        <v>2831</v>
      </c>
      <c r="E353" s="64" t="s">
        <v>2831</v>
      </c>
      <c r="F353" s="64">
        <v>54</v>
      </c>
      <c r="G353" s="66">
        <v>43650</v>
      </c>
      <c r="H353" s="203">
        <v>1</v>
      </c>
      <c r="I353" s="203">
        <v>3332.72</v>
      </c>
      <c r="J353" s="203" t="s">
        <v>2173</v>
      </c>
      <c r="K353" s="203" t="s">
        <v>14643</v>
      </c>
      <c r="L353" s="203" t="s">
        <v>254</v>
      </c>
      <c r="M353" s="72"/>
      <c r="O353"/>
    </row>
    <row r="354" spans="2:15" x14ac:dyDescent="0.3">
      <c r="B354" t="s">
        <v>14843</v>
      </c>
      <c r="C354" s="64" t="s">
        <v>1808</v>
      </c>
      <c r="D354" s="64" t="s">
        <v>2831</v>
      </c>
      <c r="E354" s="64" t="s">
        <v>2831</v>
      </c>
      <c r="F354" s="64">
        <v>76</v>
      </c>
      <c r="G354" s="66">
        <v>43649</v>
      </c>
      <c r="H354" s="203">
        <v>1</v>
      </c>
      <c r="I354" s="203">
        <v>1363.76</v>
      </c>
      <c r="J354" s="203" t="s">
        <v>2176</v>
      </c>
      <c r="K354" s="203" t="s">
        <v>5327</v>
      </c>
      <c r="L354" s="203" t="s">
        <v>254</v>
      </c>
      <c r="M354" s="72"/>
      <c r="O354"/>
    </row>
    <row r="355" spans="2:15" x14ac:dyDescent="0.3">
      <c r="B355" t="s">
        <v>13742</v>
      </c>
      <c r="C355" s="64" t="s">
        <v>1808</v>
      </c>
      <c r="D355" s="64" t="s">
        <v>2831</v>
      </c>
      <c r="E355" s="64" t="s">
        <v>2831</v>
      </c>
      <c r="F355" s="64">
        <v>48</v>
      </c>
      <c r="G355" s="66">
        <v>43649</v>
      </c>
      <c r="H355" s="203">
        <v>1</v>
      </c>
      <c r="I355" s="203">
        <v>3332.72</v>
      </c>
      <c r="J355" s="203" t="s">
        <v>2176</v>
      </c>
      <c r="K355" s="203" t="s">
        <v>12104</v>
      </c>
      <c r="L355" s="203" t="s">
        <v>254</v>
      </c>
      <c r="M355" s="72"/>
      <c r="O355"/>
    </row>
    <row r="356" spans="2:15" x14ac:dyDescent="0.3">
      <c r="B356" t="s">
        <v>21260</v>
      </c>
      <c r="C356" s="64" t="s">
        <v>1808</v>
      </c>
      <c r="D356" s="64" t="s">
        <v>2831</v>
      </c>
      <c r="E356" s="64" t="s">
        <v>2831</v>
      </c>
      <c r="F356" s="64">
        <v>133</v>
      </c>
      <c r="G356" s="66">
        <v>43647</v>
      </c>
      <c r="H356" s="203">
        <v>1</v>
      </c>
      <c r="I356" s="203">
        <v>1363.76</v>
      </c>
      <c r="J356" s="203" t="s">
        <v>1535</v>
      </c>
      <c r="K356" s="203" t="s">
        <v>1535</v>
      </c>
      <c r="L356" s="203" t="s">
        <v>254</v>
      </c>
      <c r="M356" s="72"/>
      <c r="O356"/>
    </row>
    <row r="357" spans="2:15" x14ac:dyDescent="0.3">
      <c r="B357" t="s">
        <v>16580</v>
      </c>
      <c r="C357" s="64" t="s">
        <v>1808</v>
      </c>
      <c r="D357" s="64" t="s">
        <v>2831</v>
      </c>
      <c r="E357" s="64" t="s">
        <v>2831</v>
      </c>
      <c r="F357" s="64">
        <v>72</v>
      </c>
      <c r="G357" s="66">
        <v>43647</v>
      </c>
      <c r="H357" s="203">
        <v>1</v>
      </c>
      <c r="I357" s="203">
        <v>333.85</v>
      </c>
      <c r="J357" s="203" t="s">
        <v>2160</v>
      </c>
      <c r="K357" s="203" t="s">
        <v>6646</v>
      </c>
      <c r="L357" s="203" t="s">
        <v>254</v>
      </c>
      <c r="M357" s="72"/>
      <c r="O357"/>
    </row>
    <row r="358" spans="2:15" x14ac:dyDescent="0.3">
      <c r="B358" t="s">
        <v>16476</v>
      </c>
      <c r="C358" s="64" t="s">
        <v>1808</v>
      </c>
      <c r="D358" s="64" t="s">
        <v>2831</v>
      </c>
      <c r="E358" s="64" t="s">
        <v>2831</v>
      </c>
      <c r="F358" s="64">
        <v>108</v>
      </c>
      <c r="G358" s="66">
        <v>43647</v>
      </c>
      <c r="H358" s="203">
        <v>1</v>
      </c>
      <c r="I358" s="203">
        <v>1363.76</v>
      </c>
      <c r="J358" s="203" t="s">
        <v>2160</v>
      </c>
      <c r="K358" s="203" t="s">
        <v>4634</v>
      </c>
      <c r="L358" s="203" t="s">
        <v>254</v>
      </c>
      <c r="M358" s="72"/>
      <c r="O358"/>
    </row>
    <row r="359" spans="2:15" x14ac:dyDescent="0.3">
      <c r="B359" t="s">
        <v>21280</v>
      </c>
      <c r="C359" s="64" t="s">
        <v>1808</v>
      </c>
      <c r="D359" s="64" t="s">
        <v>2831</v>
      </c>
      <c r="E359" s="64" t="s">
        <v>2831</v>
      </c>
      <c r="F359" s="64">
        <v>51</v>
      </c>
      <c r="G359" s="66">
        <v>43645</v>
      </c>
      <c r="H359" s="203">
        <v>2</v>
      </c>
      <c r="I359" s="203">
        <v>3666.57</v>
      </c>
      <c r="J359" s="203" t="s">
        <v>1535</v>
      </c>
      <c r="K359" s="203" t="s">
        <v>1535</v>
      </c>
      <c r="L359" s="203" t="s">
        <v>254</v>
      </c>
      <c r="M359" s="72"/>
      <c r="O359"/>
    </row>
    <row r="360" spans="2:15" x14ac:dyDescent="0.3">
      <c r="B360" t="s">
        <v>16277</v>
      </c>
      <c r="C360" s="64" t="s">
        <v>1808</v>
      </c>
      <c r="D360" s="64" t="s">
        <v>2831</v>
      </c>
      <c r="E360" s="64" t="s">
        <v>2831</v>
      </c>
      <c r="F360" s="64">
        <v>87</v>
      </c>
      <c r="G360" s="66">
        <v>43644</v>
      </c>
      <c r="H360" s="203">
        <v>1</v>
      </c>
      <c r="I360" s="203">
        <v>333.85</v>
      </c>
      <c r="J360" s="203" t="s">
        <v>2173</v>
      </c>
      <c r="K360" s="203" t="s">
        <v>16278</v>
      </c>
      <c r="L360" s="203" t="s">
        <v>254</v>
      </c>
      <c r="M360" s="72"/>
      <c r="O360"/>
    </row>
    <row r="361" spans="2:15" x14ac:dyDescent="0.3">
      <c r="B361" t="s">
        <v>16398</v>
      </c>
      <c r="C361" s="64" t="s">
        <v>1808</v>
      </c>
      <c r="D361" s="64" t="s">
        <v>2831</v>
      </c>
      <c r="E361" s="64" t="s">
        <v>2831</v>
      </c>
      <c r="F361" s="64">
        <v>51</v>
      </c>
      <c r="G361" s="66">
        <v>43644</v>
      </c>
      <c r="H361" s="203">
        <v>2</v>
      </c>
      <c r="I361" s="203">
        <v>3666.57</v>
      </c>
      <c r="J361" s="203" t="s">
        <v>2160</v>
      </c>
      <c r="K361" s="203" t="s">
        <v>4634</v>
      </c>
      <c r="L361" s="203" t="s">
        <v>254</v>
      </c>
      <c r="M361" s="72"/>
      <c r="O361"/>
    </row>
    <row r="362" spans="2:15" x14ac:dyDescent="0.3">
      <c r="B362" t="s">
        <v>21285</v>
      </c>
      <c r="C362" s="64" t="s">
        <v>1808</v>
      </c>
      <c r="D362" s="64" t="s">
        <v>2831</v>
      </c>
      <c r="E362" s="64" t="s">
        <v>2831</v>
      </c>
      <c r="F362" s="64">
        <v>52</v>
      </c>
      <c r="G362" s="66">
        <v>43643</v>
      </c>
      <c r="H362" s="203">
        <v>1</v>
      </c>
      <c r="I362" s="203">
        <v>333.85</v>
      </c>
      <c r="J362" s="203" t="s">
        <v>1535</v>
      </c>
      <c r="K362" s="203" t="s">
        <v>1535</v>
      </c>
      <c r="L362" s="203" t="s">
        <v>254</v>
      </c>
      <c r="M362" s="72"/>
      <c r="O362"/>
    </row>
    <row r="363" spans="2:15" x14ac:dyDescent="0.3">
      <c r="B363" t="s">
        <v>16093</v>
      </c>
      <c r="C363" s="64" t="s">
        <v>1808</v>
      </c>
      <c r="D363" s="64" t="s">
        <v>2831</v>
      </c>
      <c r="E363" s="64" t="s">
        <v>2831</v>
      </c>
      <c r="F363" s="64">
        <v>60</v>
      </c>
      <c r="G363" s="66">
        <v>43642</v>
      </c>
      <c r="H363" s="203">
        <v>2</v>
      </c>
      <c r="I363" s="203">
        <v>3666.57</v>
      </c>
      <c r="J363" s="203" t="s">
        <v>2176</v>
      </c>
      <c r="K363" s="203" t="s">
        <v>2719</v>
      </c>
      <c r="L363" s="203" t="s">
        <v>254</v>
      </c>
      <c r="M363" s="72"/>
      <c r="O363"/>
    </row>
    <row r="364" spans="2:15" x14ac:dyDescent="0.3">
      <c r="B364" t="s">
        <v>14644</v>
      </c>
      <c r="C364" s="64" t="s">
        <v>1808</v>
      </c>
      <c r="D364" s="64" t="s">
        <v>2831</v>
      </c>
      <c r="E364" s="64" t="s">
        <v>2831</v>
      </c>
      <c r="F364" s="64">
        <v>49</v>
      </c>
      <c r="G364" s="66">
        <v>43642</v>
      </c>
      <c r="H364" s="203">
        <v>1</v>
      </c>
      <c r="I364" s="203">
        <v>1317.57</v>
      </c>
      <c r="J364" s="203" t="s">
        <v>2160</v>
      </c>
      <c r="K364" s="203" t="s">
        <v>4634</v>
      </c>
      <c r="L364" s="203" t="s">
        <v>254</v>
      </c>
      <c r="M364" s="72"/>
      <c r="O364"/>
    </row>
    <row r="365" spans="2:15" x14ac:dyDescent="0.3">
      <c r="B365" t="s">
        <v>13067</v>
      </c>
      <c r="C365" s="64" t="s">
        <v>1808</v>
      </c>
      <c r="D365" s="64" t="s">
        <v>2831</v>
      </c>
      <c r="E365" s="64" t="s">
        <v>2831</v>
      </c>
      <c r="F365" s="64">
        <v>88</v>
      </c>
      <c r="G365" s="66">
        <v>43641</v>
      </c>
      <c r="H365" s="203">
        <v>1</v>
      </c>
      <c r="I365" s="203">
        <v>333.85</v>
      </c>
      <c r="J365" s="203" t="s">
        <v>2176</v>
      </c>
      <c r="K365" s="203" t="s">
        <v>13069</v>
      </c>
      <c r="L365" s="203" t="s">
        <v>254</v>
      </c>
      <c r="M365" s="72"/>
      <c r="O365"/>
    </row>
    <row r="366" spans="2:15" x14ac:dyDescent="0.3">
      <c r="B366" t="s">
        <v>14206</v>
      </c>
      <c r="C366" s="64" t="s">
        <v>1808</v>
      </c>
      <c r="D366" s="64" t="s">
        <v>2831</v>
      </c>
      <c r="E366" s="64" t="s">
        <v>2831</v>
      </c>
      <c r="F366" s="64">
        <v>55</v>
      </c>
      <c r="G366" s="66">
        <v>43640</v>
      </c>
      <c r="H366" s="203">
        <v>2</v>
      </c>
      <c r="I366" s="203">
        <v>5657.54</v>
      </c>
      <c r="J366" s="203" t="s">
        <v>2176</v>
      </c>
      <c r="K366" s="203" t="s">
        <v>14207</v>
      </c>
      <c r="L366" s="203" t="s">
        <v>254</v>
      </c>
      <c r="M366" s="72"/>
      <c r="O366"/>
    </row>
    <row r="367" spans="2:15" x14ac:dyDescent="0.3">
      <c r="B367" t="s">
        <v>16671</v>
      </c>
      <c r="C367" s="64" t="s">
        <v>1808</v>
      </c>
      <c r="D367" s="64" t="s">
        <v>2831</v>
      </c>
      <c r="E367" s="64" t="s">
        <v>2831</v>
      </c>
      <c r="F367" s="64">
        <v>60</v>
      </c>
      <c r="G367" s="66">
        <v>43640</v>
      </c>
      <c r="H367" s="203">
        <v>1</v>
      </c>
      <c r="I367" s="203">
        <v>3332.72</v>
      </c>
      <c r="J367" s="203" t="s">
        <v>2176</v>
      </c>
      <c r="K367" s="203" t="s">
        <v>16672</v>
      </c>
      <c r="L367" s="203" t="s">
        <v>254</v>
      </c>
      <c r="M367" s="72"/>
      <c r="O367"/>
    </row>
    <row r="368" spans="2:15" x14ac:dyDescent="0.3">
      <c r="B368" t="s">
        <v>21345</v>
      </c>
      <c r="C368" s="64" t="s">
        <v>1808</v>
      </c>
      <c r="D368" s="64" t="s">
        <v>2831</v>
      </c>
      <c r="E368" s="64" t="s">
        <v>2831</v>
      </c>
      <c r="F368" s="64">
        <v>45</v>
      </c>
      <c r="G368" s="66">
        <v>43637</v>
      </c>
      <c r="H368" s="203">
        <v>2</v>
      </c>
      <c r="I368" s="203">
        <v>5657.54</v>
      </c>
      <c r="J368" s="203" t="s">
        <v>2160</v>
      </c>
      <c r="K368" s="203" t="s">
        <v>21346</v>
      </c>
      <c r="L368" s="203" t="s">
        <v>254</v>
      </c>
      <c r="M368" s="72"/>
      <c r="O368"/>
    </row>
    <row r="369" spans="2:15" x14ac:dyDescent="0.3">
      <c r="B369" t="s">
        <v>16607</v>
      </c>
      <c r="C369" s="64" t="s">
        <v>1808</v>
      </c>
      <c r="D369" s="64" t="s">
        <v>2831</v>
      </c>
      <c r="E369" s="64" t="s">
        <v>2831</v>
      </c>
      <c r="F369" s="64">
        <v>103</v>
      </c>
      <c r="G369" s="66">
        <v>43636</v>
      </c>
      <c r="H369" s="203">
        <v>1</v>
      </c>
      <c r="I369" s="203">
        <v>1363.76</v>
      </c>
      <c r="J369" s="203" t="s">
        <v>2160</v>
      </c>
      <c r="K369" s="203" t="s">
        <v>16608</v>
      </c>
      <c r="L369" s="203" t="s">
        <v>254</v>
      </c>
      <c r="M369" s="72"/>
      <c r="O369"/>
    </row>
    <row r="370" spans="2:15" x14ac:dyDescent="0.3">
      <c r="B370" t="s">
        <v>12954</v>
      </c>
      <c r="C370" s="64" t="s">
        <v>1808</v>
      </c>
      <c r="D370" s="64" t="s">
        <v>2831</v>
      </c>
      <c r="E370" s="64" t="s">
        <v>2831</v>
      </c>
      <c r="F370" s="64">
        <v>49</v>
      </c>
      <c r="G370" s="66">
        <v>43634</v>
      </c>
      <c r="H370" s="203">
        <v>2</v>
      </c>
      <c r="I370" s="203">
        <v>5657.54</v>
      </c>
      <c r="J370" s="203" t="s">
        <v>2176</v>
      </c>
      <c r="K370" s="203" t="s">
        <v>12956</v>
      </c>
      <c r="L370" s="203" t="s">
        <v>254</v>
      </c>
      <c r="M370" s="72"/>
      <c r="O370"/>
    </row>
    <row r="371" spans="2:15" x14ac:dyDescent="0.3">
      <c r="B371" t="s">
        <v>14642</v>
      </c>
      <c r="C371" s="64" t="s">
        <v>1808</v>
      </c>
      <c r="D371" s="64" t="s">
        <v>2831</v>
      </c>
      <c r="E371" s="64" t="s">
        <v>2831</v>
      </c>
      <c r="F371" s="64">
        <v>55</v>
      </c>
      <c r="G371" s="66">
        <v>43630</v>
      </c>
      <c r="H371" s="203">
        <v>1</v>
      </c>
      <c r="I371" s="203">
        <v>3332.72</v>
      </c>
      <c r="J371" s="203" t="s">
        <v>2173</v>
      </c>
      <c r="K371" s="203" t="s">
        <v>14643</v>
      </c>
      <c r="L371" s="203" t="s">
        <v>254</v>
      </c>
      <c r="M371" s="72"/>
      <c r="O371"/>
    </row>
    <row r="372" spans="2:15" x14ac:dyDescent="0.3">
      <c r="B372" t="s">
        <v>14513</v>
      </c>
      <c r="C372" s="64" t="s">
        <v>1808</v>
      </c>
      <c r="D372" s="64" t="s">
        <v>2831</v>
      </c>
      <c r="E372" s="64" t="s">
        <v>2831</v>
      </c>
      <c r="F372" s="64">
        <v>50</v>
      </c>
      <c r="G372" s="66">
        <v>43629</v>
      </c>
      <c r="H372" s="203">
        <v>1</v>
      </c>
      <c r="I372" s="203">
        <v>1317.57</v>
      </c>
      <c r="J372" s="203" t="s">
        <v>2160</v>
      </c>
      <c r="K372" s="203" t="s">
        <v>5722</v>
      </c>
      <c r="L372" s="203" t="s">
        <v>254</v>
      </c>
      <c r="M372" s="72"/>
      <c r="O372"/>
    </row>
    <row r="373" spans="2:15" x14ac:dyDescent="0.3">
      <c r="B373" t="s">
        <v>21315</v>
      </c>
      <c r="C373" s="64" t="s">
        <v>1808</v>
      </c>
      <c r="D373" s="64" t="s">
        <v>2831</v>
      </c>
      <c r="E373" s="64" t="s">
        <v>2831</v>
      </c>
      <c r="F373" s="64">
        <v>80</v>
      </c>
      <c r="G373" s="66">
        <v>43626</v>
      </c>
      <c r="H373" s="203">
        <v>2</v>
      </c>
      <c r="I373" s="203">
        <v>1475.05</v>
      </c>
      <c r="J373" s="203" t="s">
        <v>1535</v>
      </c>
      <c r="K373" s="203" t="s">
        <v>1535</v>
      </c>
      <c r="L373" s="203" t="s">
        <v>254</v>
      </c>
      <c r="M373" s="72"/>
      <c r="O373"/>
    </row>
    <row r="374" spans="2:15" x14ac:dyDescent="0.3">
      <c r="B374" t="s">
        <v>21347</v>
      </c>
      <c r="C374" s="64" t="s">
        <v>1808</v>
      </c>
      <c r="D374" s="64" t="s">
        <v>2831</v>
      </c>
      <c r="E374" s="64" t="s">
        <v>2831</v>
      </c>
      <c r="F374" s="64">
        <v>54</v>
      </c>
      <c r="G374" s="66">
        <v>43624</v>
      </c>
      <c r="H374" s="203">
        <v>2</v>
      </c>
      <c r="I374" s="203">
        <v>5657.54</v>
      </c>
      <c r="J374" s="203" t="s">
        <v>1535</v>
      </c>
      <c r="K374" s="203" t="s">
        <v>1535</v>
      </c>
      <c r="L374" s="203" t="s">
        <v>254</v>
      </c>
      <c r="M374" s="72"/>
      <c r="O374"/>
    </row>
    <row r="375" spans="2:15" x14ac:dyDescent="0.3">
      <c r="B375" t="s">
        <v>15439</v>
      </c>
      <c r="C375" s="64" t="s">
        <v>1808</v>
      </c>
      <c r="D375" s="64" t="s">
        <v>2831</v>
      </c>
      <c r="E375" s="64" t="s">
        <v>2831</v>
      </c>
      <c r="F375" s="64">
        <v>56</v>
      </c>
      <c r="G375" s="66">
        <v>43624</v>
      </c>
      <c r="H375" s="203">
        <v>1</v>
      </c>
      <c r="I375" s="203">
        <v>3332.72</v>
      </c>
      <c r="J375" s="203" t="s">
        <v>2173</v>
      </c>
      <c r="K375" s="203" t="s">
        <v>10402</v>
      </c>
      <c r="L375" s="203" t="s">
        <v>254</v>
      </c>
      <c r="M375" s="72"/>
      <c r="O375"/>
    </row>
    <row r="376" spans="2:15" x14ac:dyDescent="0.3">
      <c r="B376" t="s">
        <v>15890</v>
      </c>
      <c r="C376" s="64" t="s">
        <v>1808</v>
      </c>
      <c r="D376" s="64" t="s">
        <v>2831</v>
      </c>
      <c r="E376" s="64" t="s">
        <v>2831</v>
      </c>
      <c r="F376" s="64">
        <v>105</v>
      </c>
      <c r="G376" s="66">
        <v>43623</v>
      </c>
      <c r="H376" s="203">
        <v>1</v>
      </c>
      <c r="I376" s="203">
        <v>1363.76</v>
      </c>
      <c r="J376" s="203" t="s">
        <v>2160</v>
      </c>
      <c r="K376" s="203" t="s">
        <v>4235</v>
      </c>
      <c r="L376" s="203" t="s">
        <v>254</v>
      </c>
      <c r="M376" s="72"/>
      <c r="O376"/>
    </row>
    <row r="377" spans="2:15" x14ac:dyDescent="0.3">
      <c r="B377" t="s">
        <v>21341</v>
      </c>
      <c r="C377" s="64" t="s">
        <v>1808</v>
      </c>
      <c r="D377" s="64" t="s">
        <v>2831</v>
      </c>
      <c r="E377" s="64" t="s">
        <v>2831</v>
      </c>
      <c r="F377" s="64">
        <v>47</v>
      </c>
      <c r="G377" s="66">
        <v>43623</v>
      </c>
      <c r="H377" s="203">
        <v>1</v>
      </c>
      <c r="I377" s="203">
        <v>1317.57</v>
      </c>
      <c r="J377" s="203" t="s">
        <v>1535</v>
      </c>
      <c r="K377" s="203" t="s">
        <v>1535</v>
      </c>
      <c r="L377" s="203" t="s">
        <v>254</v>
      </c>
      <c r="M377" s="72"/>
      <c r="O377"/>
    </row>
    <row r="378" spans="2:15" x14ac:dyDescent="0.3">
      <c r="B378" t="s">
        <v>15456</v>
      </c>
      <c r="C378" s="64" t="s">
        <v>1808</v>
      </c>
      <c r="D378" s="64" t="s">
        <v>2831</v>
      </c>
      <c r="E378" s="64" t="s">
        <v>2831</v>
      </c>
      <c r="F378" s="64">
        <v>58</v>
      </c>
      <c r="G378" s="66">
        <v>43623</v>
      </c>
      <c r="H378" s="203">
        <v>1</v>
      </c>
      <c r="I378" s="203">
        <v>3332.72</v>
      </c>
      <c r="J378" s="203" t="s">
        <v>2173</v>
      </c>
      <c r="K378" s="203" t="s">
        <v>3070</v>
      </c>
      <c r="L378" s="203" t="s">
        <v>254</v>
      </c>
      <c r="M378" s="72"/>
      <c r="O378"/>
    </row>
    <row r="379" spans="2:15" x14ac:dyDescent="0.3">
      <c r="B379" t="s">
        <v>13733</v>
      </c>
      <c r="C379" s="64" t="s">
        <v>1808</v>
      </c>
      <c r="D379" s="64" t="s">
        <v>2831</v>
      </c>
      <c r="E379" s="64" t="s">
        <v>2831</v>
      </c>
      <c r="F379" s="64">
        <v>57</v>
      </c>
      <c r="G379" s="66">
        <v>43622</v>
      </c>
      <c r="H379" s="203">
        <v>2</v>
      </c>
      <c r="I379" s="203">
        <v>3708.75</v>
      </c>
      <c r="J379" s="203" t="s">
        <v>2173</v>
      </c>
      <c r="K379" s="203" t="s">
        <v>3070</v>
      </c>
      <c r="L379" s="203" t="s">
        <v>254</v>
      </c>
      <c r="M379" s="72"/>
      <c r="O379"/>
    </row>
    <row r="380" spans="2:15" x14ac:dyDescent="0.3">
      <c r="B380" t="s">
        <v>13730</v>
      </c>
      <c r="C380" s="64" t="s">
        <v>1808</v>
      </c>
      <c r="D380" s="64" t="s">
        <v>2831</v>
      </c>
      <c r="E380" s="64" t="s">
        <v>2831</v>
      </c>
      <c r="F380" s="64">
        <v>47</v>
      </c>
      <c r="G380" s="66">
        <v>43622</v>
      </c>
      <c r="H380" s="203">
        <v>1</v>
      </c>
      <c r="I380" s="203">
        <v>1317.57</v>
      </c>
      <c r="J380" s="203" t="s">
        <v>2176</v>
      </c>
      <c r="K380" s="203" t="s">
        <v>13731</v>
      </c>
      <c r="L380" s="203" t="s">
        <v>254</v>
      </c>
      <c r="M380" s="72"/>
      <c r="O380"/>
    </row>
    <row r="381" spans="2:15" x14ac:dyDescent="0.3">
      <c r="B381" t="s">
        <v>16546</v>
      </c>
      <c r="C381" s="64" t="s">
        <v>1808</v>
      </c>
      <c r="D381" s="64" t="s">
        <v>2831</v>
      </c>
      <c r="E381" s="64" t="s">
        <v>2831</v>
      </c>
      <c r="F381" s="64">
        <v>205</v>
      </c>
      <c r="G381" s="66">
        <v>43621</v>
      </c>
      <c r="H381" s="203">
        <v>1</v>
      </c>
      <c r="I381" s="203">
        <v>389.49</v>
      </c>
      <c r="J381" s="203" t="s">
        <v>2160</v>
      </c>
      <c r="K381" s="203" t="s">
        <v>12859</v>
      </c>
      <c r="L381" s="203" t="s">
        <v>254</v>
      </c>
      <c r="M381" s="72"/>
      <c r="O381"/>
    </row>
    <row r="382" spans="2:15" x14ac:dyDescent="0.3">
      <c r="B382" t="s">
        <v>15075</v>
      </c>
      <c r="C382" s="64" t="s">
        <v>1808</v>
      </c>
      <c r="D382" s="64" t="s">
        <v>2831</v>
      </c>
      <c r="E382" s="64" t="s">
        <v>2831</v>
      </c>
      <c r="F382" s="64">
        <v>52</v>
      </c>
      <c r="G382" s="66">
        <v>43620</v>
      </c>
      <c r="H382" s="203">
        <v>1</v>
      </c>
      <c r="I382" s="203">
        <v>1317.57</v>
      </c>
      <c r="J382" s="203" t="s">
        <v>2160</v>
      </c>
      <c r="K382" s="203" t="s">
        <v>5722</v>
      </c>
      <c r="L382" s="203" t="s">
        <v>254</v>
      </c>
      <c r="M382" s="72"/>
      <c r="O382"/>
    </row>
    <row r="383" spans="2:15" x14ac:dyDescent="0.3">
      <c r="B383" t="s">
        <v>14618</v>
      </c>
      <c r="C383" s="64" t="s">
        <v>1808</v>
      </c>
      <c r="D383" s="64" t="s">
        <v>2831</v>
      </c>
      <c r="E383" s="64" t="s">
        <v>2831</v>
      </c>
      <c r="F383" s="64">
        <v>86</v>
      </c>
      <c r="G383" s="66">
        <v>43619</v>
      </c>
      <c r="H383" s="203">
        <v>1</v>
      </c>
      <c r="I383" s="203">
        <v>1363.76</v>
      </c>
      <c r="J383" s="203" t="s">
        <v>2160</v>
      </c>
      <c r="K383" s="203" t="s">
        <v>4235</v>
      </c>
      <c r="L383" s="203" t="s">
        <v>254</v>
      </c>
      <c r="M383" s="72"/>
      <c r="O383"/>
    </row>
    <row r="384" spans="2:15" x14ac:dyDescent="0.3">
      <c r="B384" t="s">
        <v>16388</v>
      </c>
      <c r="C384" s="64" t="s">
        <v>1808</v>
      </c>
      <c r="D384" s="64" t="s">
        <v>2831</v>
      </c>
      <c r="E384" s="64" t="s">
        <v>2831</v>
      </c>
      <c r="F384" s="64">
        <v>94</v>
      </c>
      <c r="G384" s="66">
        <v>43615</v>
      </c>
      <c r="H384" s="203">
        <v>1</v>
      </c>
      <c r="I384" s="203">
        <v>1363.76</v>
      </c>
      <c r="J384" s="203" t="s">
        <v>2160</v>
      </c>
      <c r="K384" s="203" t="s">
        <v>4235</v>
      </c>
      <c r="L384" s="203" t="s">
        <v>254</v>
      </c>
      <c r="M384" s="72"/>
      <c r="O384"/>
    </row>
    <row r="385" spans="2:15" x14ac:dyDescent="0.3">
      <c r="B385" t="s">
        <v>13111</v>
      </c>
      <c r="C385" s="64" t="s">
        <v>1808</v>
      </c>
      <c r="D385" s="64" t="s">
        <v>2831</v>
      </c>
      <c r="E385" s="64" t="s">
        <v>2831</v>
      </c>
      <c r="F385" s="64">
        <v>48</v>
      </c>
      <c r="G385" s="66">
        <v>43615</v>
      </c>
      <c r="H385" s="203">
        <v>1</v>
      </c>
      <c r="I385" s="203">
        <v>3332.72</v>
      </c>
      <c r="J385" s="203" t="s">
        <v>2160</v>
      </c>
      <c r="K385" s="203" t="s">
        <v>2936</v>
      </c>
      <c r="L385" s="203" t="s">
        <v>254</v>
      </c>
      <c r="M385" s="72"/>
      <c r="O385"/>
    </row>
    <row r="386" spans="2:15" x14ac:dyDescent="0.3">
      <c r="B386" t="s">
        <v>15245</v>
      </c>
      <c r="C386" s="64" t="s">
        <v>1808</v>
      </c>
      <c r="D386" s="64" t="s">
        <v>2831</v>
      </c>
      <c r="E386" s="64" t="s">
        <v>2831</v>
      </c>
      <c r="F386" s="64">
        <v>54</v>
      </c>
      <c r="G386" s="66">
        <v>43609</v>
      </c>
      <c r="H386" s="203">
        <v>1</v>
      </c>
      <c r="I386" s="203">
        <v>1317.57</v>
      </c>
      <c r="J386" s="203" t="s">
        <v>2160</v>
      </c>
      <c r="K386" s="203" t="s">
        <v>2936</v>
      </c>
      <c r="L386" s="203" t="s">
        <v>254</v>
      </c>
      <c r="M386" s="72"/>
      <c r="O386"/>
    </row>
    <row r="387" spans="2:15" x14ac:dyDescent="0.3">
      <c r="B387" t="s">
        <v>14309</v>
      </c>
      <c r="C387" s="64" t="s">
        <v>1808</v>
      </c>
      <c r="D387" s="64" t="s">
        <v>2831</v>
      </c>
      <c r="E387" s="64" t="s">
        <v>2831</v>
      </c>
      <c r="F387" s="64">
        <v>50</v>
      </c>
      <c r="G387" s="66">
        <v>43609</v>
      </c>
      <c r="H387" s="203">
        <v>1</v>
      </c>
      <c r="I387" s="203">
        <v>1317.57</v>
      </c>
      <c r="J387" s="203" t="s">
        <v>2160</v>
      </c>
      <c r="K387" s="203" t="s">
        <v>4235</v>
      </c>
      <c r="L387" s="203" t="s">
        <v>254</v>
      </c>
      <c r="M387" s="72"/>
      <c r="O387"/>
    </row>
    <row r="388" spans="2:15" x14ac:dyDescent="0.3">
      <c r="B388" t="s">
        <v>13669</v>
      </c>
      <c r="C388" s="64" t="s">
        <v>1808</v>
      </c>
      <c r="D388" s="64" t="s">
        <v>2831</v>
      </c>
      <c r="E388" s="64" t="s">
        <v>2831</v>
      </c>
      <c r="F388" s="64">
        <v>47</v>
      </c>
      <c r="G388" s="66">
        <v>43605</v>
      </c>
      <c r="H388" s="203">
        <v>2</v>
      </c>
      <c r="I388" s="203">
        <v>4608.8500000000004</v>
      </c>
      <c r="J388" s="203" t="s">
        <v>2160</v>
      </c>
      <c r="K388" s="203" t="s">
        <v>2936</v>
      </c>
      <c r="L388" s="203" t="s">
        <v>254</v>
      </c>
      <c r="M388" s="72"/>
      <c r="O388"/>
    </row>
    <row r="389" spans="2:15" x14ac:dyDescent="0.3">
      <c r="B389" t="s">
        <v>15151</v>
      </c>
      <c r="C389" s="64" t="s">
        <v>1808</v>
      </c>
      <c r="D389" s="64" t="s">
        <v>2831</v>
      </c>
      <c r="E389" s="64" t="s">
        <v>2831</v>
      </c>
      <c r="F389" s="64">
        <v>178</v>
      </c>
      <c r="G389" s="66">
        <v>43602</v>
      </c>
      <c r="H389" s="203">
        <v>1</v>
      </c>
      <c r="I389" s="203">
        <v>389.49</v>
      </c>
      <c r="J389" s="203" t="s">
        <v>2173</v>
      </c>
      <c r="K389" s="203" t="s">
        <v>15152</v>
      </c>
      <c r="L389" s="203" t="s">
        <v>254</v>
      </c>
      <c r="M389" s="72"/>
      <c r="O389"/>
    </row>
    <row r="390" spans="2:15" x14ac:dyDescent="0.3">
      <c r="B390" t="s">
        <v>15729</v>
      </c>
      <c r="C390" s="64" t="s">
        <v>1808</v>
      </c>
      <c r="D390" s="64" t="s">
        <v>2831</v>
      </c>
      <c r="E390" s="64" t="s">
        <v>2831</v>
      </c>
      <c r="F390" s="64">
        <v>46</v>
      </c>
      <c r="G390" s="66">
        <v>43602</v>
      </c>
      <c r="H390" s="203">
        <v>2</v>
      </c>
      <c r="I390" s="203">
        <v>4608.8500000000004</v>
      </c>
      <c r="J390" s="203" t="s">
        <v>2173</v>
      </c>
      <c r="K390" s="203" t="s">
        <v>3010</v>
      </c>
      <c r="L390" s="203" t="s">
        <v>254</v>
      </c>
      <c r="M390" s="72"/>
      <c r="O390"/>
    </row>
    <row r="391" spans="2:15" x14ac:dyDescent="0.3">
      <c r="B391" t="s">
        <v>13418</v>
      </c>
      <c r="C391" s="64" t="s">
        <v>1808</v>
      </c>
      <c r="D391" s="64" t="s">
        <v>2831</v>
      </c>
      <c r="E391" s="64" t="s">
        <v>2831</v>
      </c>
      <c r="F391" s="64">
        <v>61</v>
      </c>
      <c r="G391" s="66">
        <v>43601</v>
      </c>
      <c r="H391" s="203">
        <v>1</v>
      </c>
      <c r="I391" s="203">
        <v>3332.72</v>
      </c>
      <c r="J391" s="203" t="s">
        <v>2160</v>
      </c>
      <c r="K391" s="203" t="s">
        <v>2936</v>
      </c>
      <c r="L391" s="203" t="s">
        <v>254</v>
      </c>
      <c r="M391" s="72"/>
      <c r="O391"/>
    </row>
    <row r="392" spans="2:15" x14ac:dyDescent="0.3">
      <c r="B392" t="s">
        <v>14417</v>
      </c>
      <c r="C392" s="64" t="s">
        <v>1808</v>
      </c>
      <c r="D392" s="64" t="s">
        <v>2831</v>
      </c>
      <c r="E392" s="64" t="s">
        <v>2831</v>
      </c>
      <c r="F392" s="64">
        <v>49</v>
      </c>
      <c r="G392" s="66">
        <v>43594</v>
      </c>
      <c r="H392" s="203">
        <v>2</v>
      </c>
      <c r="I392" s="203">
        <v>3666.57</v>
      </c>
      <c r="J392" s="203" t="s">
        <v>2160</v>
      </c>
      <c r="K392" s="203" t="s">
        <v>13287</v>
      </c>
      <c r="L392" s="203" t="s">
        <v>254</v>
      </c>
      <c r="M392" s="72"/>
      <c r="O392"/>
    </row>
    <row r="393" spans="2:15" x14ac:dyDescent="0.3">
      <c r="B393" t="s">
        <v>14100</v>
      </c>
      <c r="C393" s="64" t="s">
        <v>1808</v>
      </c>
      <c r="D393" s="64" t="s">
        <v>2831</v>
      </c>
      <c r="E393" s="64" t="s">
        <v>2831</v>
      </c>
      <c r="F393" s="64">
        <v>75</v>
      </c>
      <c r="G393" s="66">
        <v>43594</v>
      </c>
      <c r="H393" s="203">
        <v>1</v>
      </c>
      <c r="I393" s="203">
        <v>1363.76</v>
      </c>
      <c r="J393" s="203" t="s">
        <v>2173</v>
      </c>
      <c r="K393" s="203" t="s">
        <v>14101</v>
      </c>
      <c r="L393" s="203" t="s">
        <v>254</v>
      </c>
      <c r="M393" s="72"/>
      <c r="O393"/>
    </row>
    <row r="394" spans="2:15" x14ac:dyDescent="0.3">
      <c r="B394" t="s">
        <v>21342</v>
      </c>
      <c r="C394" s="64" t="s">
        <v>1808</v>
      </c>
      <c r="D394" s="64" t="s">
        <v>2831</v>
      </c>
      <c r="E394" s="64" t="s">
        <v>2831</v>
      </c>
      <c r="F394" s="64">
        <v>51</v>
      </c>
      <c r="G394" s="66">
        <v>43594</v>
      </c>
      <c r="H394" s="203">
        <v>1</v>
      </c>
      <c r="I394" s="203">
        <v>1317.57</v>
      </c>
      <c r="J394" s="203" t="s">
        <v>1535</v>
      </c>
      <c r="K394" s="203" t="s">
        <v>1535</v>
      </c>
      <c r="L394" s="203" t="s">
        <v>254</v>
      </c>
      <c r="M394" s="72"/>
      <c r="O394"/>
    </row>
    <row r="395" spans="2:15" x14ac:dyDescent="0.3">
      <c r="B395" t="s">
        <v>14418</v>
      </c>
      <c r="C395" s="64" t="s">
        <v>1808</v>
      </c>
      <c r="D395" s="64" t="s">
        <v>2831</v>
      </c>
      <c r="E395" s="64" t="s">
        <v>2831</v>
      </c>
      <c r="F395" s="64">
        <v>56</v>
      </c>
      <c r="G395" s="66">
        <v>43593</v>
      </c>
      <c r="H395" s="203">
        <v>2</v>
      </c>
      <c r="I395" s="203">
        <v>3708.75</v>
      </c>
      <c r="J395" s="203" t="s">
        <v>2160</v>
      </c>
      <c r="K395" s="203" t="s">
        <v>13287</v>
      </c>
      <c r="L395" s="203" t="s">
        <v>254</v>
      </c>
      <c r="M395" s="72"/>
      <c r="O395"/>
    </row>
    <row r="396" spans="2:15" x14ac:dyDescent="0.3">
      <c r="B396" t="s">
        <v>15227</v>
      </c>
      <c r="C396" s="64" t="s">
        <v>1808</v>
      </c>
      <c r="D396" s="64" t="s">
        <v>2831</v>
      </c>
      <c r="E396" s="64" t="s">
        <v>2831</v>
      </c>
      <c r="F396" s="64">
        <v>51</v>
      </c>
      <c r="G396" s="66">
        <v>43588</v>
      </c>
      <c r="H396" s="203">
        <v>2</v>
      </c>
      <c r="I396" s="203">
        <v>3666.57</v>
      </c>
      <c r="J396" s="203" t="s">
        <v>2176</v>
      </c>
      <c r="K396" s="203" t="s">
        <v>11288</v>
      </c>
      <c r="L396" s="203" t="s">
        <v>254</v>
      </c>
      <c r="M396" s="72"/>
      <c r="O396"/>
    </row>
    <row r="397" spans="2:15" x14ac:dyDescent="0.3">
      <c r="B397" t="s">
        <v>13666</v>
      </c>
      <c r="C397" s="64" t="s">
        <v>1808</v>
      </c>
      <c r="D397" s="64" t="s">
        <v>2831</v>
      </c>
      <c r="E397" s="64" t="s">
        <v>2831</v>
      </c>
      <c r="F397" s="64">
        <v>53</v>
      </c>
      <c r="G397" s="66">
        <v>43587</v>
      </c>
      <c r="H397" s="203">
        <v>1</v>
      </c>
      <c r="I397" s="203">
        <v>3332.72</v>
      </c>
      <c r="J397" s="203" t="s">
        <v>2160</v>
      </c>
      <c r="K397" s="203" t="s">
        <v>5722</v>
      </c>
      <c r="L397" s="203" t="s">
        <v>254</v>
      </c>
      <c r="M397" s="72"/>
      <c r="O397"/>
    </row>
    <row r="398" spans="2:15" x14ac:dyDescent="0.3">
      <c r="B398" t="s">
        <v>13821</v>
      </c>
      <c r="C398" s="64" t="s">
        <v>1808</v>
      </c>
      <c r="D398" s="64" t="s">
        <v>2831</v>
      </c>
      <c r="E398" s="64" t="s">
        <v>2831</v>
      </c>
      <c r="F398" s="64">
        <v>54</v>
      </c>
      <c r="G398" s="66">
        <v>43585</v>
      </c>
      <c r="H398" s="203">
        <v>2</v>
      </c>
      <c r="I398" s="203">
        <v>5657.54</v>
      </c>
      <c r="J398" s="203" t="s">
        <v>2160</v>
      </c>
      <c r="K398" s="203" t="s">
        <v>13287</v>
      </c>
      <c r="L398" s="203" t="s">
        <v>254</v>
      </c>
      <c r="M398" s="72"/>
      <c r="O398"/>
    </row>
    <row r="399" spans="2:15" x14ac:dyDescent="0.3">
      <c r="B399" t="s">
        <v>21301</v>
      </c>
      <c r="C399" s="64" t="s">
        <v>1808</v>
      </c>
      <c r="D399" s="64" t="s">
        <v>2831</v>
      </c>
      <c r="E399" s="64" t="s">
        <v>2831</v>
      </c>
      <c r="F399" s="64">
        <v>108</v>
      </c>
      <c r="G399" s="66">
        <v>43584</v>
      </c>
      <c r="H399" s="203">
        <v>1</v>
      </c>
      <c r="I399" s="203">
        <v>55.64</v>
      </c>
      <c r="J399" s="203" t="s">
        <v>1535</v>
      </c>
      <c r="K399" s="203" t="s">
        <v>1535</v>
      </c>
      <c r="L399" s="203" t="s">
        <v>254</v>
      </c>
      <c r="M399" s="72"/>
      <c r="O399"/>
    </row>
    <row r="400" spans="2:15" x14ac:dyDescent="0.3">
      <c r="B400" t="s">
        <v>13958</v>
      </c>
      <c r="C400" s="64" t="s">
        <v>1808</v>
      </c>
      <c r="D400" s="64" t="s">
        <v>2831</v>
      </c>
      <c r="E400" s="64" t="s">
        <v>2831</v>
      </c>
      <c r="F400" s="64">
        <v>112</v>
      </c>
      <c r="G400" s="66">
        <v>43582</v>
      </c>
      <c r="H400" s="203">
        <v>1</v>
      </c>
      <c r="I400" s="203">
        <v>1363.76</v>
      </c>
      <c r="J400" s="203" t="s">
        <v>2160</v>
      </c>
      <c r="K400" s="203" t="s">
        <v>4235</v>
      </c>
      <c r="L400" s="203" t="s">
        <v>254</v>
      </c>
      <c r="M400" s="72"/>
      <c r="O400"/>
    </row>
    <row r="401" spans="2:15" x14ac:dyDescent="0.3">
      <c r="B401" t="s">
        <v>14097</v>
      </c>
      <c r="C401" s="64" t="s">
        <v>1808</v>
      </c>
      <c r="D401" s="64" t="s">
        <v>2831</v>
      </c>
      <c r="E401" s="64" t="s">
        <v>2831</v>
      </c>
      <c r="F401" s="64">
        <v>90</v>
      </c>
      <c r="G401" s="66">
        <v>43582</v>
      </c>
      <c r="H401" s="203">
        <v>1</v>
      </c>
      <c r="I401" s="203">
        <v>3525.62</v>
      </c>
      <c r="J401" s="203" t="s">
        <v>2173</v>
      </c>
      <c r="K401" s="203" t="s">
        <v>13380</v>
      </c>
      <c r="L401" s="203" t="s">
        <v>254</v>
      </c>
      <c r="M401" s="72"/>
      <c r="O401"/>
    </row>
    <row r="402" spans="2:15" x14ac:dyDescent="0.3">
      <c r="B402" t="s">
        <v>13656</v>
      </c>
      <c r="C402" s="64" t="s">
        <v>1808</v>
      </c>
      <c r="D402" s="64" t="s">
        <v>2831</v>
      </c>
      <c r="E402" s="64" t="s">
        <v>2831</v>
      </c>
      <c r="F402" s="64">
        <v>52</v>
      </c>
      <c r="G402" s="66">
        <v>43581</v>
      </c>
      <c r="H402" s="203">
        <v>1</v>
      </c>
      <c r="I402" s="203">
        <v>3332.72</v>
      </c>
      <c r="J402" s="203" t="s">
        <v>2160</v>
      </c>
      <c r="K402" s="203" t="s">
        <v>5722</v>
      </c>
      <c r="L402" s="203" t="s">
        <v>254</v>
      </c>
      <c r="M402" s="72"/>
      <c r="O402"/>
    </row>
    <row r="403" spans="2:15" x14ac:dyDescent="0.3">
      <c r="B403" t="s">
        <v>16474</v>
      </c>
      <c r="C403" s="64" t="s">
        <v>1808</v>
      </c>
      <c r="D403" s="64" t="s">
        <v>2831</v>
      </c>
      <c r="E403" s="64" t="s">
        <v>2831</v>
      </c>
      <c r="F403" s="64">
        <v>51</v>
      </c>
      <c r="G403" s="66">
        <v>43579</v>
      </c>
      <c r="H403" s="203">
        <v>2</v>
      </c>
      <c r="I403" s="203">
        <v>3666.57</v>
      </c>
      <c r="J403" s="203" t="s">
        <v>2173</v>
      </c>
      <c r="K403" s="203" t="s">
        <v>15995</v>
      </c>
      <c r="L403" s="203" t="s">
        <v>254</v>
      </c>
      <c r="M403" s="72"/>
      <c r="O403"/>
    </row>
    <row r="404" spans="2:15" x14ac:dyDescent="0.3">
      <c r="B404" t="s">
        <v>13126</v>
      </c>
      <c r="C404" s="64" t="s">
        <v>1808</v>
      </c>
      <c r="D404" s="64" t="s">
        <v>2831</v>
      </c>
      <c r="E404" s="64" t="s">
        <v>2831</v>
      </c>
      <c r="F404" s="64">
        <v>59</v>
      </c>
      <c r="G404" s="66">
        <v>43572</v>
      </c>
      <c r="H404" s="203">
        <v>2</v>
      </c>
      <c r="I404" s="203">
        <v>3666.57</v>
      </c>
      <c r="J404" s="203" t="s">
        <v>2173</v>
      </c>
      <c r="K404" s="203" t="s">
        <v>13127</v>
      </c>
      <c r="L404" s="203" t="s">
        <v>254</v>
      </c>
      <c r="M404" s="72"/>
      <c r="O404"/>
    </row>
    <row r="405" spans="2:15" x14ac:dyDescent="0.3">
      <c r="B405" t="s">
        <v>16173</v>
      </c>
      <c r="C405" s="64" t="s">
        <v>1808</v>
      </c>
      <c r="D405" s="64" t="s">
        <v>2831</v>
      </c>
      <c r="E405" s="64" t="s">
        <v>2831</v>
      </c>
      <c r="F405" s="64">
        <v>104</v>
      </c>
      <c r="G405" s="66">
        <v>43572</v>
      </c>
      <c r="H405" s="203">
        <v>1</v>
      </c>
      <c r="I405" s="203">
        <v>1363.76</v>
      </c>
      <c r="J405" s="203" t="s">
        <v>2173</v>
      </c>
      <c r="K405" s="203" t="s">
        <v>16174</v>
      </c>
      <c r="L405" s="203" t="s">
        <v>254</v>
      </c>
      <c r="M405" s="72"/>
      <c r="O405"/>
    </row>
    <row r="406" spans="2:15" x14ac:dyDescent="0.3">
      <c r="B406" t="s">
        <v>13312</v>
      </c>
      <c r="C406" s="64" t="s">
        <v>1808</v>
      </c>
      <c r="D406" s="64" t="s">
        <v>2831</v>
      </c>
      <c r="E406" s="64" t="s">
        <v>2831</v>
      </c>
      <c r="F406" s="64">
        <v>61</v>
      </c>
      <c r="G406" s="66">
        <v>43570</v>
      </c>
      <c r="H406" s="203">
        <v>1</v>
      </c>
      <c r="I406" s="203">
        <v>3332.72</v>
      </c>
      <c r="J406" s="203" t="s">
        <v>2176</v>
      </c>
      <c r="K406" s="203" t="s">
        <v>11592</v>
      </c>
      <c r="L406" s="203" t="s">
        <v>254</v>
      </c>
      <c r="M406" s="72"/>
      <c r="O406"/>
    </row>
    <row r="407" spans="2:15" x14ac:dyDescent="0.3">
      <c r="B407" t="s">
        <v>14993</v>
      </c>
      <c r="C407" s="64" t="s">
        <v>1808</v>
      </c>
      <c r="D407" s="64" t="s">
        <v>2831</v>
      </c>
      <c r="E407" s="64" t="s">
        <v>2831</v>
      </c>
      <c r="F407" s="64">
        <v>58</v>
      </c>
      <c r="G407" s="66">
        <v>43567</v>
      </c>
      <c r="H407" s="203">
        <v>1</v>
      </c>
      <c r="I407" s="203">
        <v>716.32</v>
      </c>
      <c r="J407" s="203" t="s">
        <v>2160</v>
      </c>
      <c r="K407" s="203" t="s">
        <v>5722</v>
      </c>
      <c r="L407" s="203" t="s">
        <v>254</v>
      </c>
      <c r="M407" s="72"/>
      <c r="O407"/>
    </row>
    <row r="408" spans="2:15" x14ac:dyDescent="0.3">
      <c r="B408" t="s">
        <v>14423</v>
      </c>
      <c r="C408" s="64" t="s">
        <v>1808</v>
      </c>
      <c r="D408" s="64" t="s">
        <v>2831</v>
      </c>
      <c r="E408" s="64" t="s">
        <v>2831</v>
      </c>
      <c r="F408" s="64">
        <v>55</v>
      </c>
      <c r="G408" s="66">
        <v>43566</v>
      </c>
      <c r="H408" s="203">
        <v>2</v>
      </c>
      <c r="I408" s="203">
        <v>3666.57</v>
      </c>
      <c r="J408" s="203" t="s">
        <v>2173</v>
      </c>
      <c r="K408" s="203" t="s">
        <v>14226</v>
      </c>
      <c r="L408" s="203" t="s">
        <v>254</v>
      </c>
      <c r="M408" s="72"/>
      <c r="O408"/>
    </row>
    <row r="409" spans="2:15" x14ac:dyDescent="0.3">
      <c r="B409" t="s">
        <v>16105</v>
      </c>
      <c r="C409" s="64" t="s">
        <v>1808</v>
      </c>
      <c r="D409" s="64" t="s">
        <v>2831</v>
      </c>
      <c r="E409" s="64" t="s">
        <v>2831</v>
      </c>
      <c r="F409" s="64">
        <v>134</v>
      </c>
      <c r="G409" s="66">
        <v>43565</v>
      </c>
      <c r="H409" s="203">
        <v>1</v>
      </c>
      <c r="I409" s="203">
        <v>1363.76</v>
      </c>
      <c r="J409" s="203" t="s">
        <v>2160</v>
      </c>
      <c r="K409" s="203" t="s">
        <v>5722</v>
      </c>
      <c r="L409" s="203" t="s">
        <v>254</v>
      </c>
      <c r="M409" s="72"/>
      <c r="O409"/>
    </row>
    <row r="410" spans="2:15" x14ac:dyDescent="0.3">
      <c r="B410" t="s">
        <v>16046</v>
      </c>
      <c r="C410" s="64" t="s">
        <v>1808</v>
      </c>
      <c r="D410" s="64" t="s">
        <v>2831</v>
      </c>
      <c r="E410" s="64" t="s">
        <v>2831</v>
      </c>
      <c r="F410" s="64">
        <v>56</v>
      </c>
      <c r="G410" s="66">
        <v>43564</v>
      </c>
      <c r="H410" s="203">
        <v>1</v>
      </c>
      <c r="I410" s="203">
        <v>3332.72</v>
      </c>
      <c r="J410" s="203" t="s">
        <v>2173</v>
      </c>
      <c r="K410" s="203" t="s">
        <v>15078</v>
      </c>
      <c r="L410" s="203" t="s">
        <v>254</v>
      </c>
      <c r="M410" s="72"/>
      <c r="O410"/>
    </row>
    <row r="411" spans="2:15" x14ac:dyDescent="0.3">
      <c r="B411" t="s">
        <v>12952</v>
      </c>
      <c r="C411" s="64" t="s">
        <v>1808</v>
      </c>
      <c r="D411" s="64" t="s">
        <v>2831</v>
      </c>
      <c r="E411" s="64" t="s">
        <v>2831</v>
      </c>
      <c r="F411" s="64">
        <v>84</v>
      </c>
      <c r="G411" s="66">
        <v>43563</v>
      </c>
      <c r="H411" s="203">
        <v>1</v>
      </c>
      <c r="I411" s="203">
        <v>333.85</v>
      </c>
      <c r="J411" s="203" t="s">
        <v>2173</v>
      </c>
      <c r="K411" s="203" t="s">
        <v>10402</v>
      </c>
      <c r="L411" s="203" t="s">
        <v>254</v>
      </c>
      <c r="M411" s="72"/>
      <c r="O411"/>
    </row>
    <row r="412" spans="2:15" x14ac:dyDescent="0.3">
      <c r="B412" t="s">
        <v>14263</v>
      </c>
      <c r="C412" s="64" t="s">
        <v>1808</v>
      </c>
      <c r="D412" s="64" t="s">
        <v>2831</v>
      </c>
      <c r="E412" s="64" t="s">
        <v>2831</v>
      </c>
      <c r="F412" s="64">
        <v>61</v>
      </c>
      <c r="G412" s="66">
        <v>43563</v>
      </c>
      <c r="H412" s="203">
        <v>1</v>
      </c>
      <c r="I412" s="203">
        <v>3332.72</v>
      </c>
      <c r="J412" s="203" t="s">
        <v>2173</v>
      </c>
      <c r="K412" s="203" t="s">
        <v>14226</v>
      </c>
      <c r="L412" s="203" t="s">
        <v>254</v>
      </c>
      <c r="M412" s="72"/>
      <c r="O412"/>
    </row>
    <row r="413" spans="2:15" x14ac:dyDescent="0.3">
      <c r="B413" t="s">
        <v>16539</v>
      </c>
      <c r="C413" s="64" t="s">
        <v>1808</v>
      </c>
      <c r="D413" s="64" t="s">
        <v>2831</v>
      </c>
      <c r="E413" s="64" t="s">
        <v>2831</v>
      </c>
      <c r="F413" s="64">
        <v>53</v>
      </c>
      <c r="G413" s="66">
        <v>43560</v>
      </c>
      <c r="H413" s="203">
        <v>1</v>
      </c>
      <c r="I413" s="203">
        <v>3332.72</v>
      </c>
      <c r="J413" s="203" t="s">
        <v>2160</v>
      </c>
      <c r="K413" s="203" t="s">
        <v>2936</v>
      </c>
      <c r="L413" s="203" t="s">
        <v>254</v>
      </c>
      <c r="M413" s="72"/>
      <c r="O413"/>
    </row>
    <row r="414" spans="2:15" x14ac:dyDescent="0.3">
      <c r="B414" t="s">
        <v>13664</v>
      </c>
      <c r="C414" s="64" t="s">
        <v>1808</v>
      </c>
      <c r="D414" s="64" t="s">
        <v>2831</v>
      </c>
      <c r="E414" s="64" t="s">
        <v>2831</v>
      </c>
      <c r="F414" s="64">
        <v>89</v>
      </c>
      <c r="G414" s="66">
        <v>43558</v>
      </c>
      <c r="H414" s="203">
        <v>1</v>
      </c>
      <c r="I414" s="203">
        <v>166.93</v>
      </c>
      <c r="J414" s="203" t="s">
        <v>2160</v>
      </c>
      <c r="K414" s="203" t="s">
        <v>4235</v>
      </c>
      <c r="L414" s="203" t="s">
        <v>254</v>
      </c>
      <c r="M414" s="72"/>
      <c r="O414"/>
    </row>
    <row r="415" spans="2:15" x14ac:dyDescent="0.3">
      <c r="B415" t="s">
        <v>12862</v>
      </c>
      <c r="C415" s="64" t="s">
        <v>1808</v>
      </c>
      <c r="D415" s="64" t="s">
        <v>2831</v>
      </c>
      <c r="E415" s="64" t="s">
        <v>2831</v>
      </c>
      <c r="F415" s="64">
        <v>101</v>
      </c>
      <c r="G415" s="66">
        <v>43556</v>
      </c>
      <c r="H415" s="203">
        <v>1</v>
      </c>
      <c r="I415" s="203">
        <v>1363.76</v>
      </c>
      <c r="J415" s="203" t="s">
        <v>2176</v>
      </c>
      <c r="K415" s="203" t="s">
        <v>12864</v>
      </c>
      <c r="L415" s="203" t="s">
        <v>254</v>
      </c>
      <c r="M415" s="72"/>
      <c r="O415"/>
    </row>
    <row r="416" spans="2:15" x14ac:dyDescent="0.3">
      <c r="B416" t="s">
        <v>21372</v>
      </c>
      <c r="C416" s="64" t="s">
        <v>1808</v>
      </c>
      <c r="D416" s="64" t="s">
        <v>2831</v>
      </c>
      <c r="E416" s="64" t="s">
        <v>2831</v>
      </c>
      <c r="F416" s="64">
        <v>51</v>
      </c>
      <c r="G416" s="66">
        <v>43556</v>
      </c>
      <c r="H416" s="203">
        <v>1</v>
      </c>
      <c r="I416" s="203">
        <v>3332.72</v>
      </c>
      <c r="J416" s="203" t="s">
        <v>1535</v>
      </c>
      <c r="K416" s="203" t="s">
        <v>1535</v>
      </c>
      <c r="L416" s="203" t="s">
        <v>254</v>
      </c>
      <c r="M416" s="72"/>
      <c r="O416"/>
    </row>
    <row r="417" spans="2:15" x14ac:dyDescent="0.3">
      <c r="B417" t="s">
        <v>16522</v>
      </c>
      <c r="C417" s="64" t="s">
        <v>1808</v>
      </c>
      <c r="D417" s="64" t="s">
        <v>2831</v>
      </c>
      <c r="E417" s="64" t="s">
        <v>2831</v>
      </c>
      <c r="F417" s="64">
        <v>70</v>
      </c>
      <c r="G417" s="66">
        <v>43553</v>
      </c>
      <c r="H417" s="203">
        <v>1</v>
      </c>
      <c r="I417" s="203">
        <v>333.85</v>
      </c>
      <c r="J417" s="203" t="s">
        <v>2173</v>
      </c>
      <c r="K417" s="203" t="s">
        <v>2604</v>
      </c>
      <c r="L417" s="203" t="s">
        <v>254</v>
      </c>
      <c r="M417" s="72"/>
      <c r="O417"/>
    </row>
    <row r="418" spans="2:15" x14ac:dyDescent="0.3">
      <c r="B418" t="s">
        <v>17055</v>
      </c>
      <c r="C418" s="64" t="s">
        <v>1808</v>
      </c>
      <c r="D418" s="64" t="s">
        <v>2831</v>
      </c>
      <c r="E418" s="64" t="s">
        <v>2831</v>
      </c>
      <c r="F418" s="64">
        <v>68</v>
      </c>
      <c r="G418" s="66">
        <v>43553</v>
      </c>
      <c r="H418" s="203">
        <v>1</v>
      </c>
      <c r="I418" s="203">
        <v>1363.76</v>
      </c>
      <c r="J418" s="203" t="s">
        <v>2173</v>
      </c>
      <c r="K418" s="203" t="s">
        <v>14360</v>
      </c>
      <c r="L418" s="203" t="s">
        <v>254</v>
      </c>
      <c r="M418" s="72"/>
      <c r="O418"/>
    </row>
    <row r="419" spans="2:15" x14ac:dyDescent="0.3">
      <c r="B419" t="s">
        <v>21275</v>
      </c>
      <c r="C419" s="64" t="s">
        <v>1808</v>
      </c>
      <c r="D419" s="64" t="s">
        <v>2831</v>
      </c>
      <c r="E419" s="64" t="s">
        <v>2831</v>
      </c>
      <c r="F419" s="64">
        <v>54</v>
      </c>
      <c r="G419" s="66">
        <v>43551</v>
      </c>
      <c r="H419" s="203">
        <v>3</v>
      </c>
      <c r="I419" s="203">
        <v>6657.65</v>
      </c>
      <c r="J419" s="203" t="s">
        <v>1535</v>
      </c>
      <c r="K419" s="203" t="s">
        <v>1535</v>
      </c>
      <c r="L419" s="203" t="s">
        <v>254</v>
      </c>
      <c r="M419" s="72"/>
      <c r="O419"/>
    </row>
    <row r="420" spans="2:15" x14ac:dyDescent="0.3">
      <c r="B420" t="s">
        <v>14128</v>
      </c>
      <c r="C420" s="64" t="s">
        <v>1808</v>
      </c>
      <c r="D420" s="64" t="s">
        <v>2831</v>
      </c>
      <c r="E420" s="64" t="s">
        <v>2831</v>
      </c>
      <c r="F420" s="64">
        <v>77</v>
      </c>
      <c r="G420" s="66">
        <v>43545</v>
      </c>
      <c r="H420" s="203">
        <v>1</v>
      </c>
      <c r="I420" s="203">
        <v>333.85</v>
      </c>
      <c r="J420" s="203" t="s">
        <v>2173</v>
      </c>
      <c r="K420" s="203" t="s">
        <v>13619</v>
      </c>
      <c r="L420" s="203" t="s">
        <v>254</v>
      </c>
      <c r="M420" s="72"/>
      <c r="O420"/>
    </row>
    <row r="421" spans="2:15" x14ac:dyDescent="0.3">
      <c r="B421" t="s">
        <v>14085</v>
      </c>
      <c r="C421" s="64" t="s">
        <v>1808</v>
      </c>
      <c r="D421" s="64" t="s">
        <v>2831</v>
      </c>
      <c r="E421" s="64" t="s">
        <v>2831</v>
      </c>
      <c r="F421" s="64">
        <v>53</v>
      </c>
      <c r="G421" s="66">
        <v>43544</v>
      </c>
      <c r="H421" s="203">
        <v>2</v>
      </c>
      <c r="I421" s="203">
        <v>5657.54</v>
      </c>
      <c r="J421" s="203" t="s">
        <v>2160</v>
      </c>
      <c r="K421" s="203" t="s">
        <v>4726</v>
      </c>
      <c r="L421" s="203" t="s">
        <v>254</v>
      </c>
      <c r="M421" s="72"/>
      <c r="O421"/>
    </row>
    <row r="422" spans="2:15" x14ac:dyDescent="0.3">
      <c r="B422" t="s">
        <v>15285</v>
      </c>
      <c r="C422" s="64" t="s">
        <v>1808</v>
      </c>
      <c r="D422" s="64" t="s">
        <v>2831</v>
      </c>
      <c r="E422" s="64" t="s">
        <v>2831</v>
      </c>
      <c r="F422" s="64">
        <v>54</v>
      </c>
      <c r="G422" s="66">
        <v>43544</v>
      </c>
      <c r="H422" s="203">
        <v>1</v>
      </c>
      <c r="I422" s="203">
        <v>3332.72</v>
      </c>
      <c r="J422" s="203" t="s">
        <v>2176</v>
      </c>
      <c r="K422" s="203" t="s">
        <v>11288</v>
      </c>
      <c r="L422" s="203" t="s">
        <v>254</v>
      </c>
      <c r="M422" s="72"/>
      <c r="O422"/>
    </row>
    <row r="423" spans="2:15" x14ac:dyDescent="0.3">
      <c r="B423" t="s">
        <v>14225</v>
      </c>
      <c r="C423" s="64" t="s">
        <v>1808</v>
      </c>
      <c r="D423" s="64" t="s">
        <v>2831</v>
      </c>
      <c r="E423" s="64" t="s">
        <v>2831</v>
      </c>
      <c r="F423" s="64">
        <v>53</v>
      </c>
      <c r="G423" s="66">
        <v>43543</v>
      </c>
      <c r="H423" s="203">
        <v>1</v>
      </c>
      <c r="I423" s="203">
        <v>3332.72</v>
      </c>
      <c r="J423" s="203" t="s">
        <v>2173</v>
      </c>
      <c r="K423" s="203" t="s">
        <v>14226</v>
      </c>
      <c r="L423" s="203" t="s">
        <v>254</v>
      </c>
      <c r="M423" s="72"/>
      <c r="O423"/>
    </row>
    <row r="424" spans="2:15" x14ac:dyDescent="0.3">
      <c r="B424" t="s">
        <v>14376</v>
      </c>
      <c r="C424" s="64" t="s">
        <v>1808</v>
      </c>
      <c r="D424" s="64" t="s">
        <v>2831</v>
      </c>
      <c r="E424" s="64" t="s">
        <v>2831</v>
      </c>
      <c r="F424" s="64">
        <v>90</v>
      </c>
      <c r="G424" s="66">
        <v>43539</v>
      </c>
      <c r="H424" s="203">
        <v>1</v>
      </c>
      <c r="I424" s="203">
        <v>3525.62</v>
      </c>
      <c r="J424" s="203" t="s">
        <v>2176</v>
      </c>
      <c r="K424" s="203" t="s">
        <v>14377</v>
      </c>
      <c r="L424" s="203" t="s">
        <v>254</v>
      </c>
      <c r="M424" s="72"/>
      <c r="O424"/>
    </row>
    <row r="425" spans="2:15" x14ac:dyDescent="0.3">
      <c r="B425" t="s">
        <v>13278</v>
      </c>
      <c r="C425" s="64" t="s">
        <v>1808</v>
      </c>
      <c r="D425" s="64" t="s">
        <v>2831</v>
      </c>
      <c r="E425" s="64" t="s">
        <v>2831</v>
      </c>
      <c r="F425" s="64">
        <v>91</v>
      </c>
      <c r="G425" s="66">
        <v>43538</v>
      </c>
      <c r="H425" s="203">
        <v>1</v>
      </c>
      <c r="I425" s="203">
        <v>55.64</v>
      </c>
      <c r="J425" s="203" t="s">
        <v>2176</v>
      </c>
      <c r="K425" s="203" t="s">
        <v>13279</v>
      </c>
      <c r="L425" s="203" t="s">
        <v>254</v>
      </c>
      <c r="M425" s="72"/>
      <c r="O425"/>
    </row>
    <row r="426" spans="2:15" x14ac:dyDescent="0.3">
      <c r="B426" t="s">
        <v>13612</v>
      </c>
      <c r="C426" s="64" t="s">
        <v>1808</v>
      </c>
      <c r="D426" s="64" t="s">
        <v>2831</v>
      </c>
      <c r="E426" s="64" t="s">
        <v>2831</v>
      </c>
      <c r="F426" s="64">
        <v>134</v>
      </c>
      <c r="G426" s="66">
        <v>43536</v>
      </c>
      <c r="H426" s="203">
        <v>1</v>
      </c>
      <c r="I426" s="203">
        <v>1363.76</v>
      </c>
      <c r="J426" s="203" t="s">
        <v>2160</v>
      </c>
      <c r="K426" s="203" t="s">
        <v>4235</v>
      </c>
      <c r="L426" s="203" t="s">
        <v>254</v>
      </c>
      <c r="M426" s="72"/>
      <c r="O426"/>
    </row>
    <row r="427" spans="2:15" x14ac:dyDescent="0.3">
      <c r="B427" t="s">
        <v>14159</v>
      </c>
      <c r="C427" s="64" t="s">
        <v>1808</v>
      </c>
      <c r="D427" s="64" t="s">
        <v>2831</v>
      </c>
      <c r="E427" s="64" t="s">
        <v>2831</v>
      </c>
      <c r="F427" s="64">
        <v>121</v>
      </c>
      <c r="G427" s="66">
        <v>43529</v>
      </c>
      <c r="H427" s="203">
        <v>1</v>
      </c>
      <c r="I427" s="203">
        <v>1363.76</v>
      </c>
      <c r="J427" s="203" t="s">
        <v>2160</v>
      </c>
      <c r="K427" s="203" t="s">
        <v>14160</v>
      </c>
      <c r="L427" s="203" t="s">
        <v>254</v>
      </c>
      <c r="M427" s="72"/>
      <c r="O427"/>
    </row>
    <row r="428" spans="2:15" x14ac:dyDescent="0.3">
      <c r="B428" t="s">
        <v>21320</v>
      </c>
      <c r="C428" s="64" t="s">
        <v>1808</v>
      </c>
      <c r="D428" s="64" t="s">
        <v>2831</v>
      </c>
      <c r="E428" s="64" t="s">
        <v>2831</v>
      </c>
      <c r="F428" s="64">
        <v>102</v>
      </c>
      <c r="G428" s="66">
        <v>43528</v>
      </c>
      <c r="H428" s="203">
        <v>1</v>
      </c>
      <c r="I428" s="203">
        <v>1363.76</v>
      </c>
      <c r="J428" s="203" t="s">
        <v>1535</v>
      </c>
      <c r="K428" s="203" t="s">
        <v>1535</v>
      </c>
      <c r="L428" s="203" t="s">
        <v>254</v>
      </c>
      <c r="M428" s="72"/>
      <c r="O428"/>
    </row>
    <row r="429" spans="2:15" x14ac:dyDescent="0.3">
      <c r="B429" t="s">
        <v>13643</v>
      </c>
      <c r="C429" s="64" t="s">
        <v>1808</v>
      </c>
      <c r="D429" s="64" t="s">
        <v>2831</v>
      </c>
      <c r="E429" s="64" t="s">
        <v>2831</v>
      </c>
      <c r="F429" s="64">
        <v>67</v>
      </c>
      <c r="G429" s="66">
        <v>43521</v>
      </c>
      <c r="H429" s="203">
        <v>1</v>
      </c>
      <c r="I429" s="203">
        <v>1363.76</v>
      </c>
      <c r="J429" s="203" t="s">
        <v>2173</v>
      </c>
      <c r="K429" s="203" t="s">
        <v>3070</v>
      </c>
      <c r="L429" s="203" t="s">
        <v>254</v>
      </c>
      <c r="M429" s="72"/>
      <c r="O429"/>
    </row>
    <row r="430" spans="2:15" x14ac:dyDescent="0.3">
      <c r="B430" t="s">
        <v>14815</v>
      </c>
      <c r="C430" s="64" t="s">
        <v>1808</v>
      </c>
      <c r="D430" s="64" t="s">
        <v>2831</v>
      </c>
      <c r="E430" s="64" t="s">
        <v>2831</v>
      </c>
      <c r="F430" s="64">
        <v>53</v>
      </c>
      <c r="G430" s="66">
        <v>43517</v>
      </c>
      <c r="H430" s="203">
        <v>1</v>
      </c>
      <c r="I430" s="203">
        <v>3332.72</v>
      </c>
      <c r="J430" s="203" t="s">
        <v>2173</v>
      </c>
      <c r="K430" s="203" t="s">
        <v>4235</v>
      </c>
      <c r="L430" s="203" t="s">
        <v>254</v>
      </c>
      <c r="M430" s="72"/>
      <c r="O430"/>
    </row>
    <row r="431" spans="2:15" x14ac:dyDescent="0.3">
      <c r="B431" t="s">
        <v>16325</v>
      </c>
      <c r="C431" s="64" t="s">
        <v>1808</v>
      </c>
      <c r="D431" s="64" t="s">
        <v>2831</v>
      </c>
      <c r="E431" s="64" t="s">
        <v>2831</v>
      </c>
      <c r="F431" s="64">
        <v>119</v>
      </c>
      <c r="G431" s="66">
        <v>43516</v>
      </c>
      <c r="H431" s="203">
        <v>1</v>
      </c>
      <c r="I431" s="203">
        <v>1363.76</v>
      </c>
      <c r="J431" s="203" t="s">
        <v>2173</v>
      </c>
      <c r="K431" s="203" t="s">
        <v>3070</v>
      </c>
      <c r="L431" s="203" t="s">
        <v>254</v>
      </c>
      <c r="M431" s="72"/>
      <c r="O431"/>
    </row>
    <row r="432" spans="2:15" x14ac:dyDescent="0.3">
      <c r="B432" t="s">
        <v>13204</v>
      </c>
      <c r="C432" s="64" t="s">
        <v>1808</v>
      </c>
      <c r="D432" s="64" t="s">
        <v>2831</v>
      </c>
      <c r="E432" s="64" t="s">
        <v>2831</v>
      </c>
      <c r="F432" s="64">
        <v>68</v>
      </c>
      <c r="G432" s="66">
        <v>43516</v>
      </c>
      <c r="H432" s="203">
        <v>1</v>
      </c>
      <c r="I432" s="203">
        <v>333.85</v>
      </c>
      <c r="J432" s="203" t="s">
        <v>2173</v>
      </c>
      <c r="K432" s="203" t="s">
        <v>13205</v>
      </c>
      <c r="L432" s="203" t="s">
        <v>254</v>
      </c>
      <c r="M432" s="72"/>
      <c r="O432"/>
    </row>
    <row r="433" spans="2:15" x14ac:dyDescent="0.3">
      <c r="B433" t="s">
        <v>21310</v>
      </c>
      <c r="C433" s="64" t="s">
        <v>1808</v>
      </c>
      <c r="D433" s="64" t="s">
        <v>2831</v>
      </c>
      <c r="E433" s="64" t="s">
        <v>2831</v>
      </c>
      <c r="F433" s="64">
        <v>75</v>
      </c>
      <c r="G433" s="66">
        <v>43515</v>
      </c>
      <c r="H433" s="203">
        <v>1</v>
      </c>
      <c r="I433" s="203">
        <v>1363.76</v>
      </c>
      <c r="J433" s="203" t="s">
        <v>2160</v>
      </c>
      <c r="K433" s="203" t="s">
        <v>21311</v>
      </c>
      <c r="L433" s="203" t="s">
        <v>254</v>
      </c>
      <c r="M433" s="72"/>
      <c r="O433"/>
    </row>
    <row r="434" spans="2:15" x14ac:dyDescent="0.3">
      <c r="B434" t="s">
        <v>15057</v>
      </c>
      <c r="C434" s="64" t="s">
        <v>1808</v>
      </c>
      <c r="D434" s="64" t="s">
        <v>2831</v>
      </c>
      <c r="E434" s="64" t="s">
        <v>2831</v>
      </c>
      <c r="F434" s="64">
        <v>54</v>
      </c>
      <c r="G434" s="66">
        <v>43512</v>
      </c>
      <c r="H434" s="203">
        <v>1</v>
      </c>
      <c r="I434" s="203">
        <v>4602.93</v>
      </c>
      <c r="J434" s="203" t="s">
        <v>2176</v>
      </c>
      <c r="K434" s="203" t="s">
        <v>13171</v>
      </c>
      <c r="L434" s="203" t="s">
        <v>254</v>
      </c>
      <c r="M434" s="72"/>
      <c r="O434"/>
    </row>
    <row r="435" spans="2:15" x14ac:dyDescent="0.3">
      <c r="B435" t="s">
        <v>13511</v>
      </c>
      <c r="C435" s="64" t="s">
        <v>1808</v>
      </c>
      <c r="D435" s="64" t="s">
        <v>2831</v>
      </c>
      <c r="E435" s="64" t="s">
        <v>2831</v>
      </c>
      <c r="F435" s="64">
        <v>62</v>
      </c>
      <c r="G435" s="66">
        <v>43508</v>
      </c>
      <c r="H435" s="203">
        <v>2</v>
      </c>
      <c r="I435" s="203">
        <v>3666.57</v>
      </c>
      <c r="J435" s="203" t="s">
        <v>2173</v>
      </c>
      <c r="K435" s="203" t="s">
        <v>4235</v>
      </c>
      <c r="L435" s="203" t="s">
        <v>254</v>
      </c>
      <c r="M435" s="72"/>
      <c r="O435"/>
    </row>
    <row r="436" spans="2:15" x14ac:dyDescent="0.3">
      <c r="B436" t="s">
        <v>13782</v>
      </c>
      <c r="C436" s="64" t="s">
        <v>1808</v>
      </c>
      <c r="D436" s="64" t="s">
        <v>2831</v>
      </c>
      <c r="E436" s="64" t="s">
        <v>2831</v>
      </c>
      <c r="F436" s="64">
        <v>65</v>
      </c>
      <c r="G436" s="66">
        <v>43507</v>
      </c>
      <c r="H436" s="203">
        <v>1</v>
      </c>
      <c r="I436" s="203">
        <v>716.32</v>
      </c>
      <c r="J436" s="203" t="s">
        <v>2173</v>
      </c>
      <c r="K436" s="203" t="s">
        <v>13783</v>
      </c>
      <c r="L436" s="203" t="s">
        <v>254</v>
      </c>
      <c r="M436" s="72"/>
      <c r="O436"/>
    </row>
    <row r="437" spans="2:15" x14ac:dyDescent="0.3">
      <c r="B437" t="s">
        <v>21296</v>
      </c>
      <c r="C437" s="64" t="s">
        <v>1808</v>
      </c>
      <c r="D437" s="64" t="s">
        <v>2831</v>
      </c>
      <c r="E437" s="64" t="s">
        <v>2831</v>
      </c>
      <c r="F437" s="64">
        <v>52</v>
      </c>
      <c r="G437" s="66">
        <v>43507</v>
      </c>
      <c r="H437" s="203">
        <v>1</v>
      </c>
      <c r="I437" s="203">
        <v>3245.09</v>
      </c>
      <c r="J437" s="203" t="s">
        <v>1535</v>
      </c>
      <c r="K437" s="203" t="s">
        <v>1535</v>
      </c>
      <c r="L437" s="203" t="s">
        <v>254</v>
      </c>
      <c r="M437" s="72"/>
      <c r="O437"/>
    </row>
    <row r="438" spans="2:15" x14ac:dyDescent="0.3">
      <c r="B438" t="s">
        <v>14285</v>
      </c>
      <c r="C438" s="64" t="s">
        <v>1808</v>
      </c>
      <c r="D438" s="64" t="s">
        <v>2831</v>
      </c>
      <c r="E438" s="64" t="s">
        <v>2831</v>
      </c>
      <c r="F438" s="64">
        <v>61</v>
      </c>
      <c r="G438" s="66">
        <v>43502</v>
      </c>
      <c r="H438" s="203">
        <v>1</v>
      </c>
      <c r="I438" s="203">
        <v>3649.02</v>
      </c>
      <c r="J438" s="203" t="s">
        <v>2176</v>
      </c>
      <c r="K438" s="203" t="s">
        <v>14286</v>
      </c>
      <c r="L438" s="203" t="s">
        <v>254</v>
      </c>
      <c r="M438" s="72"/>
      <c r="O438"/>
    </row>
    <row r="439" spans="2:15" x14ac:dyDescent="0.3">
      <c r="B439" t="s">
        <v>21291</v>
      </c>
      <c r="C439" s="64" t="s">
        <v>1808</v>
      </c>
      <c r="D439" s="64" t="s">
        <v>2831</v>
      </c>
      <c r="E439" s="64" t="s">
        <v>2831</v>
      </c>
      <c r="F439" s="64">
        <v>65</v>
      </c>
      <c r="G439" s="66">
        <v>43496</v>
      </c>
      <c r="H439" s="203">
        <v>1</v>
      </c>
      <c r="I439" s="203">
        <v>716.32</v>
      </c>
      <c r="J439" s="203" t="s">
        <v>1535</v>
      </c>
      <c r="K439" s="203" t="s">
        <v>1535</v>
      </c>
      <c r="L439" s="203" t="s">
        <v>254</v>
      </c>
      <c r="M439" s="72"/>
      <c r="O439"/>
    </row>
    <row r="440" spans="2:15" x14ac:dyDescent="0.3">
      <c r="B440" t="s">
        <v>13110</v>
      </c>
      <c r="C440" s="64" t="s">
        <v>1808</v>
      </c>
      <c r="D440" s="64" t="s">
        <v>2831</v>
      </c>
      <c r="E440" s="64" t="s">
        <v>2831</v>
      </c>
      <c r="F440" s="64">
        <v>58</v>
      </c>
      <c r="G440" s="66">
        <v>43489</v>
      </c>
      <c r="H440" s="203">
        <v>2</v>
      </c>
      <c r="I440" s="203">
        <v>5657.54</v>
      </c>
      <c r="J440" s="203" t="s">
        <v>2173</v>
      </c>
      <c r="K440" s="203" t="s">
        <v>12965</v>
      </c>
      <c r="L440" s="203" t="s">
        <v>254</v>
      </c>
      <c r="M440" s="72"/>
      <c r="O440"/>
    </row>
    <row r="441" spans="2:15" x14ac:dyDescent="0.3">
      <c r="B441" t="s">
        <v>14957</v>
      </c>
      <c r="C441" s="64" t="s">
        <v>1808</v>
      </c>
      <c r="D441" s="64" t="s">
        <v>2831</v>
      </c>
      <c r="E441" s="64" t="s">
        <v>2831</v>
      </c>
      <c r="F441" s="64">
        <v>135</v>
      </c>
      <c r="G441" s="66">
        <v>43481</v>
      </c>
      <c r="H441" s="203">
        <v>1</v>
      </c>
      <c r="I441" s="203">
        <v>1363.76</v>
      </c>
      <c r="J441" s="203" t="s">
        <v>2176</v>
      </c>
      <c r="K441" s="203" t="s">
        <v>5327</v>
      </c>
      <c r="L441" s="203" t="s">
        <v>254</v>
      </c>
      <c r="M441" s="72"/>
      <c r="O441"/>
    </row>
    <row r="442" spans="2:15" x14ac:dyDescent="0.3">
      <c r="B442" t="s">
        <v>13934</v>
      </c>
      <c r="C442" s="64" t="s">
        <v>1808</v>
      </c>
      <c r="D442" s="64" t="s">
        <v>2831</v>
      </c>
      <c r="E442" s="64" t="s">
        <v>2831</v>
      </c>
      <c r="F442" s="64">
        <v>58</v>
      </c>
      <c r="G442" s="66">
        <v>43474</v>
      </c>
      <c r="H442" s="203">
        <v>1</v>
      </c>
      <c r="I442" s="203">
        <v>3245.09</v>
      </c>
      <c r="J442" s="203" t="s">
        <v>2176</v>
      </c>
      <c r="K442" s="203" t="s">
        <v>13826</v>
      </c>
      <c r="L442" s="203" t="s">
        <v>254</v>
      </c>
      <c r="M442" s="72"/>
      <c r="O442"/>
    </row>
    <row r="443" spans="2:15" x14ac:dyDescent="0.3">
      <c r="B443" t="s">
        <v>16213</v>
      </c>
      <c r="C443" s="64" t="s">
        <v>1808</v>
      </c>
      <c r="D443" s="64" t="s">
        <v>2831</v>
      </c>
      <c r="E443" s="64" t="s">
        <v>2831</v>
      </c>
      <c r="F443" s="64">
        <v>58</v>
      </c>
      <c r="G443" s="66">
        <v>43467</v>
      </c>
      <c r="H443" s="203">
        <v>2</v>
      </c>
      <c r="I443" s="203">
        <v>3666.57</v>
      </c>
      <c r="J443" s="203" t="s">
        <v>2160</v>
      </c>
      <c r="K443" s="203" t="s">
        <v>2936</v>
      </c>
      <c r="L443" s="203" t="s">
        <v>254</v>
      </c>
      <c r="M443" s="72"/>
      <c r="O443"/>
    </row>
    <row r="444" spans="2:15" x14ac:dyDescent="0.3">
      <c r="B444" t="s">
        <v>21343</v>
      </c>
      <c r="C444" s="64" t="s">
        <v>1808</v>
      </c>
      <c r="D444" s="64" t="s">
        <v>2831</v>
      </c>
      <c r="E444" s="64" t="s">
        <v>2831</v>
      </c>
      <c r="F444" s="64">
        <v>52</v>
      </c>
      <c r="G444" s="66">
        <v>43462</v>
      </c>
      <c r="H444" s="203">
        <v>1</v>
      </c>
      <c r="I444" s="203">
        <v>1317.57</v>
      </c>
      <c r="J444" s="203" t="s">
        <v>1535</v>
      </c>
      <c r="K444" s="203" t="s">
        <v>1535</v>
      </c>
      <c r="L444" s="203" t="s">
        <v>254</v>
      </c>
      <c r="M444" s="72"/>
      <c r="O444"/>
    </row>
    <row r="445" spans="2:15" x14ac:dyDescent="0.3">
      <c r="B445" t="s">
        <v>21316</v>
      </c>
      <c r="C445" s="64" t="s">
        <v>1808</v>
      </c>
      <c r="D445" s="64" t="s">
        <v>2831</v>
      </c>
      <c r="E445" s="64" t="s">
        <v>2831</v>
      </c>
      <c r="F445" s="64">
        <v>96</v>
      </c>
      <c r="G445" s="66">
        <v>43461</v>
      </c>
      <c r="H445" s="203">
        <v>1</v>
      </c>
      <c r="I445" s="203">
        <v>1363.76</v>
      </c>
      <c r="J445" s="203" t="s">
        <v>1535</v>
      </c>
      <c r="K445" s="203" t="s">
        <v>1535</v>
      </c>
      <c r="L445" s="203" t="s">
        <v>254</v>
      </c>
      <c r="M445" s="72"/>
      <c r="O445"/>
    </row>
    <row r="446" spans="2:15" x14ac:dyDescent="0.3">
      <c r="B446" t="s">
        <v>16016</v>
      </c>
      <c r="C446" s="64" t="s">
        <v>1808</v>
      </c>
      <c r="D446" s="64" t="s">
        <v>2831</v>
      </c>
      <c r="E446" s="64" t="s">
        <v>2831</v>
      </c>
      <c r="F446" s="64">
        <v>69</v>
      </c>
      <c r="G446" s="66">
        <v>43437</v>
      </c>
      <c r="H446" s="203">
        <v>1</v>
      </c>
      <c r="I446" s="203">
        <v>1363.76</v>
      </c>
      <c r="J446" s="203" t="s">
        <v>2160</v>
      </c>
      <c r="K446" s="203" t="s">
        <v>4726</v>
      </c>
      <c r="L446" s="203" t="s">
        <v>254</v>
      </c>
      <c r="M446" s="72"/>
      <c r="O446"/>
    </row>
    <row r="447" spans="2:15" x14ac:dyDescent="0.3">
      <c r="B447" t="s">
        <v>17048</v>
      </c>
      <c r="C447" s="64" t="s">
        <v>1808</v>
      </c>
      <c r="D447" s="64" t="s">
        <v>2831</v>
      </c>
      <c r="E447" s="64" t="s">
        <v>2831</v>
      </c>
      <c r="F447" s="64">
        <v>117</v>
      </c>
      <c r="G447" s="66">
        <v>43426</v>
      </c>
      <c r="H447" s="203">
        <v>1</v>
      </c>
      <c r="I447" s="203">
        <v>1363.76</v>
      </c>
      <c r="J447" s="203" t="s">
        <v>2173</v>
      </c>
      <c r="K447" s="203" t="s">
        <v>2604</v>
      </c>
      <c r="L447" s="203" t="s">
        <v>254</v>
      </c>
      <c r="M447" s="72"/>
      <c r="O447"/>
    </row>
    <row r="448" spans="2:15" x14ac:dyDescent="0.3">
      <c r="B448" t="s">
        <v>21268</v>
      </c>
      <c r="C448" s="64" t="s">
        <v>1808</v>
      </c>
      <c r="D448" s="64" t="s">
        <v>2831</v>
      </c>
      <c r="E448" s="64" t="s">
        <v>2831</v>
      </c>
      <c r="F448" s="64">
        <v>88</v>
      </c>
      <c r="G448" s="66">
        <v>43426</v>
      </c>
      <c r="H448" s="203">
        <v>1</v>
      </c>
      <c r="I448" s="203">
        <v>333.85</v>
      </c>
      <c r="J448" s="203" t="s">
        <v>1535</v>
      </c>
      <c r="K448" s="203" t="s">
        <v>1535</v>
      </c>
      <c r="L448" s="203" t="s">
        <v>254</v>
      </c>
      <c r="M448" s="72"/>
      <c r="O448"/>
    </row>
    <row r="449" spans="2:15" x14ac:dyDescent="0.3">
      <c r="B449" t="s">
        <v>16630</v>
      </c>
      <c r="C449" s="64" t="s">
        <v>1808</v>
      </c>
      <c r="D449" s="64" t="s">
        <v>2831</v>
      </c>
      <c r="E449" s="64" t="s">
        <v>2831</v>
      </c>
      <c r="F449" s="64">
        <v>99</v>
      </c>
      <c r="G449" s="66">
        <v>43425</v>
      </c>
      <c r="H449" s="203">
        <v>1</v>
      </c>
      <c r="I449" s="203">
        <v>389.49</v>
      </c>
      <c r="J449" s="203" t="s">
        <v>2160</v>
      </c>
      <c r="K449" s="203" t="s">
        <v>4726</v>
      </c>
      <c r="L449" s="203" t="s">
        <v>254</v>
      </c>
      <c r="M449" s="72"/>
      <c r="O449"/>
    </row>
    <row r="450" spans="2:15" x14ac:dyDescent="0.3">
      <c r="B450" t="s">
        <v>15927</v>
      </c>
      <c r="C450" s="64" t="s">
        <v>1808</v>
      </c>
      <c r="D450" s="64" t="s">
        <v>2831</v>
      </c>
      <c r="E450" s="64" t="s">
        <v>2831</v>
      </c>
      <c r="F450" s="64">
        <v>104</v>
      </c>
      <c r="G450" s="66">
        <v>43424</v>
      </c>
      <c r="H450" s="203">
        <v>1</v>
      </c>
      <c r="I450" s="203">
        <v>55.64</v>
      </c>
      <c r="J450" s="203" t="s">
        <v>2173</v>
      </c>
      <c r="K450" s="203" t="s">
        <v>4253</v>
      </c>
      <c r="L450" s="203" t="s">
        <v>254</v>
      </c>
      <c r="M450" s="72"/>
      <c r="O450"/>
    </row>
    <row r="451" spans="2:15" x14ac:dyDescent="0.3">
      <c r="B451" t="s">
        <v>15889</v>
      </c>
      <c r="C451" s="64" t="s">
        <v>1808</v>
      </c>
      <c r="D451" s="64" t="s">
        <v>2831</v>
      </c>
      <c r="E451" s="64" t="s">
        <v>2831</v>
      </c>
      <c r="F451" s="64">
        <v>72</v>
      </c>
      <c r="G451" s="66">
        <v>43420</v>
      </c>
      <c r="H451" s="203">
        <v>1</v>
      </c>
      <c r="I451" s="203">
        <v>1363.76</v>
      </c>
      <c r="J451" s="203" t="s">
        <v>2173</v>
      </c>
      <c r="K451" s="203" t="s">
        <v>2710</v>
      </c>
      <c r="L451" s="203" t="s">
        <v>254</v>
      </c>
      <c r="M451" s="72"/>
      <c r="O451"/>
    </row>
    <row r="452" spans="2:15" x14ac:dyDescent="0.3">
      <c r="B452" t="s">
        <v>21322</v>
      </c>
      <c r="C452" s="64" t="s">
        <v>1808</v>
      </c>
      <c r="D452" s="64" t="s">
        <v>2831</v>
      </c>
      <c r="E452" s="64" t="s">
        <v>2831</v>
      </c>
      <c r="F452" s="64">
        <v>91</v>
      </c>
      <c r="G452" s="66">
        <v>43420</v>
      </c>
      <c r="H452" s="203">
        <v>1</v>
      </c>
      <c r="I452" s="203">
        <v>1363.76</v>
      </c>
      <c r="J452" s="203" t="s">
        <v>1535</v>
      </c>
      <c r="K452" s="203" t="s">
        <v>1535</v>
      </c>
      <c r="L452" s="203" t="s">
        <v>254</v>
      </c>
      <c r="M452" s="72"/>
      <c r="O452"/>
    </row>
    <row r="453" spans="2:15" x14ac:dyDescent="0.3">
      <c r="B453" t="s">
        <v>13290</v>
      </c>
      <c r="C453" s="64" t="s">
        <v>1808</v>
      </c>
      <c r="D453" s="64" t="s">
        <v>2831</v>
      </c>
      <c r="E453" s="64" t="s">
        <v>2831</v>
      </c>
      <c r="F453" s="64">
        <v>220</v>
      </c>
      <c r="G453" s="66">
        <v>43417</v>
      </c>
      <c r="H453" s="203">
        <v>1</v>
      </c>
      <c r="I453" s="203">
        <v>989.11</v>
      </c>
      <c r="J453" s="203" t="s">
        <v>2160</v>
      </c>
      <c r="K453" s="203" t="s">
        <v>2925</v>
      </c>
      <c r="L453" s="203" t="s">
        <v>254</v>
      </c>
      <c r="M453" s="72"/>
      <c r="O453"/>
    </row>
    <row r="454" spans="2:15" x14ac:dyDescent="0.3">
      <c r="B454" t="s">
        <v>13866</v>
      </c>
      <c r="C454" s="64" t="s">
        <v>1808</v>
      </c>
      <c r="D454" s="64" t="s">
        <v>2831</v>
      </c>
      <c r="E454" s="64" t="s">
        <v>2831</v>
      </c>
      <c r="F454" s="64">
        <v>61</v>
      </c>
      <c r="G454" s="66">
        <v>43413</v>
      </c>
      <c r="H454" s="203">
        <v>1</v>
      </c>
      <c r="I454" s="203">
        <v>3332.72</v>
      </c>
      <c r="J454" s="203" t="s">
        <v>1535</v>
      </c>
      <c r="K454" s="203" t="s">
        <v>1535</v>
      </c>
      <c r="L454" s="203" t="s">
        <v>254</v>
      </c>
      <c r="M454" s="72"/>
      <c r="O454"/>
    </row>
    <row r="455" spans="2:15" x14ac:dyDescent="0.3">
      <c r="B455" t="s">
        <v>16802</v>
      </c>
      <c r="C455" s="64" t="s">
        <v>1808</v>
      </c>
      <c r="D455" s="64" t="s">
        <v>2831</v>
      </c>
      <c r="E455" s="64" t="s">
        <v>2831</v>
      </c>
      <c r="F455" s="64">
        <v>146</v>
      </c>
      <c r="G455" s="66">
        <v>43412</v>
      </c>
      <c r="H455" s="203">
        <v>1</v>
      </c>
      <c r="I455" s="203">
        <v>389.49</v>
      </c>
      <c r="J455" s="203" t="s">
        <v>1535</v>
      </c>
      <c r="K455" s="203" t="s">
        <v>1535</v>
      </c>
      <c r="L455" s="203" t="s">
        <v>254</v>
      </c>
      <c r="M455" s="72"/>
      <c r="O455"/>
    </row>
    <row r="456" spans="2:15" x14ac:dyDescent="0.3">
      <c r="B456" t="s">
        <v>21317</v>
      </c>
      <c r="C456" s="64" t="s">
        <v>1808</v>
      </c>
      <c r="D456" s="64" t="s">
        <v>2831</v>
      </c>
      <c r="E456" s="64" t="s">
        <v>2831</v>
      </c>
      <c r="F456" s="64">
        <v>102</v>
      </c>
      <c r="G456" s="66">
        <v>43412</v>
      </c>
      <c r="H456" s="203">
        <v>1</v>
      </c>
      <c r="I456" s="203">
        <v>1363.76</v>
      </c>
      <c r="J456" s="203" t="s">
        <v>1535</v>
      </c>
      <c r="K456" s="203" t="s">
        <v>1535</v>
      </c>
      <c r="L456" s="203" t="s">
        <v>254</v>
      </c>
      <c r="M456" s="72"/>
      <c r="O456"/>
    </row>
    <row r="457" spans="2:15" x14ac:dyDescent="0.3">
      <c r="B457" t="s">
        <v>12449</v>
      </c>
      <c r="C457" s="64" t="s">
        <v>1808</v>
      </c>
      <c r="D457" s="64" t="s">
        <v>2831</v>
      </c>
      <c r="E457" s="64" t="s">
        <v>2831</v>
      </c>
      <c r="F457" s="64">
        <v>81</v>
      </c>
      <c r="G457" s="66">
        <v>43410</v>
      </c>
      <c r="H457" s="203">
        <v>1</v>
      </c>
      <c r="I457" s="203">
        <v>333.85</v>
      </c>
      <c r="J457" s="203" t="s">
        <v>1535</v>
      </c>
      <c r="K457" s="203" t="s">
        <v>1535</v>
      </c>
      <c r="L457" s="203" t="s">
        <v>254</v>
      </c>
      <c r="M457" s="72"/>
      <c r="O457"/>
    </row>
    <row r="458" spans="2:15" x14ac:dyDescent="0.3">
      <c r="B458" t="s">
        <v>16752</v>
      </c>
      <c r="C458" s="64" t="s">
        <v>1808</v>
      </c>
      <c r="D458" s="64" t="s">
        <v>2831</v>
      </c>
      <c r="E458" s="64" t="s">
        <v>2831</v>
      </c>
      <c r="F458" s="64">
        <v>58</v>
      </c>
      <c r="G458" s="66">
        <v>43410</v>
      </c>
      <c r="H458" s="203">
        <v>2</v>
      </c>
      <c r="I458" s="203">
        <v>3666.57</v>
      </c>
      <c r="J458" s="203" t="s">
        <v>1535</v>
      </c>
      <c r="K458" s="203" t="s">
        <v>1535</v>
      </c>
      <c r="L458" s="203" t="s">
        <v>254</v>
      </c>
      <c r="M458" s="72"/>
      <c r="O458"/>
    </row>
    <row r="459" spans="2:15" x14ac:dyDescent="0.3">
      <c r="B459" t="s">
        <v>17330</v>
      </c>
      <c r="C459" s="64" t="s">
        <v>1808</v>
      </c>
      <c r="D459" s="64" t="s">
        <v>2831</v>
      </c>
      <c r="E459" s="64" t="s">
        <v>2831</v>
      </c>
      <c r="F459" s="64">
        <v>149</v>
      </c>
      <c r="G459" s="66">
        <v>43409</v>
      </c>
      <c r="H459" s="203">
        <v>1</v>
      </c>
      <c r="I459" s="203">
        <v>1951.46</v>
      </c>
      <c r="J459" s="203" t="s">
        <v>1535</v>
      </c>
      <c r="K459" s="203" t="s">
        <v>1535</v>
      </c>
      <c r="L459" s="203" t="s">
        <v>254</v>
      </c>
      <c r="M459" s="72"/>
      <c r="O459"/>
    </row>
    <row r="460" spans="2:15" x14ac:dyDescent="0.3">
      <c r="B460" t="s">
        <v>17028</v>
      </c>
      <c r="C460" s="64" t="s">
        <v>1808</v>
      </c>
      <c r="D460" s="64" t="s">
        <v>2831</v>
      </c>
      <c r="E460" s="64" t="s">
        <v>2831</v>
      </c>
      <c r="F460" s="64">
        <v>109</v>
      </c>
      <c r="G460" s="66">
        <v>43407</v>
      </c>
      <c r="H460" s="203">
        <v>1</v>
      </c>
      <c r="I460" s="203">
        <v>1363.76</v>
      </c>
      <c r="J460" s="203" t="s">
        <v>1535</v>
      </c>
      <c r="K460" s="203" t="s">
        <v>1535</v>
      </c>
      <c r="L460" s="203" t="s">
        <v>254</v>
      </c>
      <c r="M460" s="72"/>
      <c r="O460"/>
    </row>
    <row r="461" spans="2:15" x14ac:dyDescent="0.3">
      <c r="B461" t="s">
        <v>13180</v>
      </c>
      <c r="C461" s="64" t="s">
        <v>1808</v>
      </c>
      <c r="D461" s="64" t="s">
        <v>2831</v>
      </c>
      <c r="E461" s="64" t="s">
        <v>2831</v>
      </c>
      <c r="F461" s="64">
        <v>193</v>
      </c>
      <c r="G461" s="66">
        <v>43407</v>
      </c>
      <c r="H461" s="203">
        <v>1</v>
      </c>
      <c r="I461" s="203">
        <v>3319.22</v>
      </c>
      <c r="J461" s="203" t="s">
        <v>2160</v>
      </c>
      <c r="K461" s="203" t="s">
        <v>2936</v>
      </c>
      <c r="L461" s="203" t="s">
        <v>254</v>
      </c>
      <c r="M461" s="72"/>
      <c r="O461"/>
    </row>
    <row r="462" spans="2:15" x14ac:dyDescent="0.3">
      <c r="B462" t="s">
        <v>21250</v>
      </c>
      <c r="C462" s="64" t="s">
        <v>1808</v>
      </c>
      <c r="D462" s="64" t="s">
        <v>2831</v>
      </c>
      <c r="E462" s="64" t="s">
        <v>2831</v>
      </c>
      <c r="F462" s="64">
        <v>183</v>
      </c>
      <c r="G462" s="66">
        <v>43406</v>
      </c>
      <c r="H462" s="203">
        <v>1</v>
      </c>
      <c r="I462" s="203">
        <v>7593.6</v>
      </c>
      <c r="J462" s="203" t="s">
        <v>1535</v>
      </c>
      <c r="K462" s="203" t="s">
        <v>1535</v>
      </c>
      <c r="L462" s="203" t="s">
        <v>254</v>
      </c>
      <c r="M462" s="72"/>
      <c r="O462"/>
    </row>
    <row r="463" spans="2:15" x14ac:dyDescent="0.3">
      <c r="B463" t="s">
        <v>12467</v>
      </c>
      <c r="C463" s="64" t="s">
        <v>1808</v>
      </c>
      <c r="D463" s="64" t="s">
        <v>2831</v>
      </c>
      <c r="E463" s="64" t="s">
        <v>2831</v>
      </c>
      <c r="F463" s="64">
        <v>69</v>
      </c>
      <c r="G463" s="66">
        <v>43406</v>
      </c>
      <c r="H463" s="203">
        <v>1</v>
      </c>
      <c r="I463" s="203">
        <v>333.85</v>
      </c>
      <c r="J463" s="203" t="s">
        <v>1535</v>
      </c>
      <c r="K463" s="203" t="s">
        <v>1535</v>
      </c>
      <c r="L463" s="203" t="s">
        <v>254</v>
      </c>
      <c r="M463" s="72"/>
      <c r="O463"/>
    </row>
    <row r="464" spans="2:15" x14ac:dyDescent="0.3">
      <c r="B464" t="s">
        <v>17425</v>
      </c>
      <c r="C464" s="64" t="s">
        <v>1808</v>
      </c>
      <c r="D464" s="64" t="s">
        <v>2831</v>
      </c>
      <c r="E464" s="64" t="s">
        <v>2831</v>
      </c>
      <c r="F464" s="64">
        <v>91</v>
      </c>
      <c r="G464" s="66">
        <v>43406</v>
      </c>
      <c r="H464" s="203">
        <v>1</v>
      </c>
      <c r="I464" s="203">
        <v>1363.76</v>
      </c>
      <c r="J464" s="203" t="s">
        <v>1535</v>
      </c>
      <c r="K464" s="203" t="s">
        <v>1535</v>
      </c>
      <c r="L464" s="203" t="s">
        <v>254</v>
      </c>
      <c r="M464" s="72"/>
      <c r="O464"/>
    </row>
    <row r="465" spans="2:15" x14ac:dyDescent="0.3">
      <c r="B465" t="s">
        <v>16946</v>
      </c>
      <c r="C465" s="64" t="s">
        <v>1808</v>
      </c>
      <c r="D465" s="64" t="s">
        <v>2831</v>
      </c>
      <c r="E465" s="64" t="s">
        <v>2831</v>
      </c>
      <c r="F465" s="64">
        <v>89</v>
      </c>
      <c r="G465" s="66">
        <v>43400</v>
      </c>
      <c r="H465" s="203">
        <v>1</v>
      </c>
      <c r="I465" s="203">
        <v>166.93</v>
      </c>
      <c r="J465" s="203" t="s">
        <v>1535</v>
      </c>
      <c r="K465" s="203" t="s">
        <v>1535</v>
      </c>
      <c r="L465" s="203" t="s">
        <v>254</v>
      </c>
      <c r="M465" s="72"/>
      <c r="O465"/>
    </row>
    <row r="466" spans="2:15" x14ac:dyDescent="0.3">
      <c r="B466" t="s">
        <v>12633</v>
      </c>
      <c r="C466" s="64" t="s">
        <v>1808</v>
      </c>
      <c r="D466" s="64" t="s">
        <v>2831</v>
      </c>
      <c r="E466" s="64" t="s">
        <v>2831</v>
      </c>
      <c r="F466" s="64">
        <v>75</v>
      </c>
      <c r="G466" s="66">
        <v>43397</v>
      </c>
      <c r="H466" s="203">
        <v>1</v>
      </c>
      <c r="I466" s="203">
        <v>1363.76</v>
      </c>
      <c r="J466" s="203" t="s">
        <v>1535</v>
      </c>
      <c r="K466" s="203" t="s">
        <v>1535</v>
      </c>
      <c r="L466" s="203" t="s">
        <v>254</v>
      </c>
      <c r="M466" s="72"/>
      <c r="O466"/>
    </row>
    <row r="467" spans="2:15" x14ac:dyDescent="0.3">
      <c r="B467" t="s">
        <v>14777</v>
      </c>
      <c r="C467" s="64" t="s">
        <v>1808</v>
      </c>
      <c r="D467" s="64" t="s">
        <v>2831</v>
      </c>
      <c r="E467" s="64" t="s">
        <v>2831</v>
      </c>
      <c r="F467" s="64">
        <v>75</v>
      </c>
      <c r="G467" s="66">
        <v>43395</v>
      </c>
      <c r="H467" s="203">
        <v>1</v>
      </c>
      <c r="I467" s="203">
        <v>1363.76</v>
      </c>
      <c r="J467" s="203" t="s">
        <v>2173</v>
      </c>
      <c r="K467" s="203" t="s">
        <v>14778</v>
      </c>
      <c r="L467" s="203" t="s">
        <v>254</v>
      </c>
      <c r="M467" s="72"/>
      <c r="O467"/>
    </row>
    <row r="468" spans="2:15" x14ac:dyDescent="0.3">
      <c r="B468" t="s">
        <v>12853</v>
      </c>
      <c r="C468" s="64" t="s">
        <v>1808</v>
      </c>
      <c r="D468" s="64" t="s">
        <v>2831</v>
      </c>
      <c r="E468" s="64" t="s">
        <v>2831</v>
      </c>
      <c r="F468" s="64">
        <v>87</v>
      </c>
      <c r="G468" s="66">
        <v>43392</v>
      </c>
      <c r="H468" s="203">
        <v>1</v>
      </c>
      <c r="I468" s="203">
        <v>4304.3900000000003</v>
      </c>
      <c r="J468" s="203" t="s">
        <v>1535</v>
      </c>
      <c r="K468" s="203" t="s">
        <v>1535</v>
      </c>
      <c r="L468" s="203" t="s">
        <v>254</v>
      </c>
      <c r="M468" s="72"/>
      <c r="O468"/>
    </row>
    <row r="469" spans="2:15" x14ac:dyDescent="0.3">
      <c r="B469" t="s">
        <v>13864</v>
      </c>
      <c r="C469" s="64" t="s">
        <v>1808</v>
      </c>
      <c r="D469" s="64" t="s">
        <v>2831</v>
      </c>
      <c r="E469" s="64" t="s">
        <v>2831</v>
      </c>
      <c r="F469" s="64">
        <v>65</v>
      </c>
      <c r="G469" s="66">
        <v>43391</v>
      </c>
      <c r="H469" s="203">
        <v>1</v>
      </c>
      <c r="I469" s="203">
        <v>333.85</v>
      </c>
      <c r="J469" s="203" t="s">
        <v>1535</v>
      </c>
      <c r="K469" s="203" t="s">
        <v>1535</v>
      </c>
      <c r="L469" s="203" t="s">
        <v>254</v>
      </c>
      <c r="M469" s="72"/>
      <c r="O469"/>
    </row>
    <row r="470" spans="2:15" x14ac:dyDescent="0.3">
      <c r="B470" t="s">
        <v>16966</v>
      </c>
      <c r="C470" s="64" t="s">
        <v>1808</v>
      </c>
      <c r="D470" s="64" t="s">
        <v>2831</v>
      </c>
      <c r="E470" s="64" t="s">
        <v>2831</v>
      </c>
      <c r="F470" s="64">
        <v>70</v>
      </c>
      <c r="G470" s="66">
        <v>43391</v>
      </c>
      <c r="H470" s="203">
        <v>2</v>
      </c>
      <c r="I470" s="203">
        <v>1252.76</v>
      </c>
      <c r="J470" s="203" t="s">
        <v>1535</v>
      </c>
      <c r="K470" s="203" t="s">
        <v>1535</v>
      </c>
      <c r="L470" s="203" t="s">
        <v>254</v>
      </c>
      <c r="M470" s="72"/>
      <c r="O470"/>
    </row>
    <row r="471" spans="2:15" x14ac:dyDescent="0.3">
      <c r="B471" t="s">
        <v>16965</v>
      </c>
      <c r="C471" s="64" t="s">
        <v>1808</v>
      </c>
      <c r="D471" s="64" t="s">
        <v>2831</v>
      </c>
      <c r="E471" s="64" t="s">
        <v>2831</v>
      </c>
      <c r="F471" s="64">
        <v>61</v>
      </c>
      <c r="G471" s="66">
        <v>43391</v>
      </c>
      <c r="H471" s="203">
        <v>2</v>
      </c>
      <c r="I471" s="203">
        <v>3666.57</v>
      </c>
      <c r="J471" s="203" t="s">
        <v>1535</v>
      </c>
      <c r="K471" s="203" t="s">
        <v>1535</v>
      </c>
      <c r="L471" s="203" t="s">
        <v>254</v>
      </c>
      <c r="M471" s="72"/>
      <c r="O471"/>
    </row>
    <row r="472" spans="2:15" x14ac:dyDescent="0.3">
      <c r="B472" t="s">
        <v>12978</v>
      </c>
      <c r="C472" s="64" t="s">
        <v>1808</v>
      </c>
      <c r="D472" s="64" t="s">
        <v>2831</v>
      </c>
      <c r="E472" s="64" t="s">
        <v>2831</v>
      </c>
      <c r="F472" s="64">
        <v>83</v>
      </c>
      <c r="G472" s="66">
        <v>43391</v>
      </c>
      <c r="H472" s="203">
        <v>2</v>
      </c>
      <c r="I472" s="203">
        <v>1920.18</v>
      </c>
      <c r="J472" s="203" t="s">
        <v>1535</v>
      </c>
      <c r="K472" s="203" t="s">
        <v>1535</v>
      </c>
      <c r="L472" s="203" t="s">
        <v>254</v>
      </c>
      <c r="M472" s="72"/>
      <c r="O472"/>
    </row>
    <row r="473" spans="2:15" x14ac:dyDescent="0.3">
      <c r="B473" t="s">
        <v>16790</v>
      </c>
      <c r="C473" s="64" t="s">
        <v>1808</v>
      </c>
      <c r="D473" s="64" t="s">
        <v>2831</v>
      </c>
      <c r="E473" s="64" t="s">
        <v>2831</v>
      </c>
      <c r="F473" s="64">
        <v>159</v>
      </c>
      <c r="G473" s="66">
        <v>43390</v>
      </c>
      <c r="H473" s="203">
        <v>1</v>
      </c>
      <c r="I473" s="203">
        <v>1951.46</v>
      </c>
      <c r="J473" s="203" t="s">
        <v>1535</v>
      </c>
      <c r="K473" s="203" t="s">
        <v>1535</v>
      </c>
      <c r="L473" s="203" t="s">
        <v>254</v>
      </c>
      <c r="M473" s="72"/>
      <c r="O473"/>
    </row>
    <row r="474" spans="2:15" x14ac:dyDescent="0.3">
      <c r="B474" t="s">
        <v>17638</v>
      </c>
      <c r="C474" s="64" t="s">
        <v>1808</v>
      </c>
      <c r="D474" s="64" t="s">
        <v>2831</v>
      </c>
      <c r="E474" s="64" t="s">
        <v>2831</v>
      </c>
      <c r="F474" s="64">
        <v>83</v>
      </c>
      <c r="G474" s="66">
        <v>43389</v>
      </c>
      <c r="H474" s="203">
        <v>1</v>
      </c>
      <c r="I474" s="203">
        <v>1363.76</v>
      </c>
      <c r="J474" s="203" t="s">
        <v>1535</v>
      </c>
      <c r="K474" s="203" t="s">
        <v>1535</v>
      </c>
      <c r="L474" s="203" t="s">
        <v>254</v>
      </c>
      <c r="M474" s="72"/>
      <c r="O474"/>
    </row>
    <row r="475" spans="2:15" x14ac:dyDescent="0.3">
      <c r="B475" t="s">
        <v>17623</v>
      </c>
      <c r="C475" s="64" t="s">
        <v>1808</v>
      </c>
      <c r="D475" s="64" t="s">
        <v>2831</v>
      </c>
      <c r="E475" s="64" t="s">
        <v>2831</v>
      </c>
      <c r="F475" s="64">
        <v>86</v>
      </c>
      <c r="G475" s="66">
        <v>43389</v>
      </c>
      <c r="H475" s="203">
        <v>1</v>
      </c>
      <c r="I475" s="203">
        <v>166.93</v>
      </c>
      <c r="J475" s="203" t="s">
        <v>1535</v>
      </c>
      <c r="K475" s="203" t="s">
        <v>1535</v>
      </c>
      <c r="L475" s="203" t="s">
        <v>254</v>
      </c>
      <c r="M475" s="72"/>
      <c r="O475"/>
    </row>
    <row r="476" spans="2:15" x14ac:dyDescent="0.3">
      <c r="B476" t="s">
        <v>12402</v>
      </c>
      <c r="C476" s="64" t="s">
        <v>1808</v>
      </c>
      <c r="D476" s="64" t="s">
        <v>2831</v>
      </c>
      <c r="E476" s="64" t="s">
        <v>2831</v>
      </c>
      <c r="F476" s="64">
        <v>138</v>
      </c>
      <c r="G476" s="66">
        <v>43386</v>
      </c>
      <c r="H476" s="203">
        <v>1</v>
      </c>
      <c r="I476" s="203">
        <v>1363.76</v>
      </c>
      <c r="J476" s="203" t="s">
        <v>1535</v>
      </c>
      <c r="K476" s="203" t="s">
        <v>1535</v>
      </c>
      <c r="L476" s="203" t="s">
        <v>254</v>
      </c>
      <c r="M476" s="72"/>
      <c r="O476"/>
    </row>
    <row r="477" spans="2:15" x14ac:dyDescent="0.3">
      <c r="B477" t="s">
        <v>17074</v>
      </c>
      <c r="C477" s="64" t="s">
        <v>1808</v>
      </c>
      <c r="D477" s="64" t="s">
        <v>2831</v>
      </c>
      <c r="E477" s="64" t="s">
        <v>2831</v>
      </c>
      <c r="F477" s="64">
        <v>61</v>
      </c>
      <c r="G477" s="66">
        <v>43386</v>
      </c>
      <c r="H477" s="203">
        <v>1</v>
      </c>
      <c r="I477" s="203">
        <v>716.32</v>
      </c>
      <c r="J477" s="203" t="s">
        <v>1535</v>
      </c>
      <c r="K477" s="203" t="s">
        <v>1535</v>
      </c>
      <c r="L477" s="203" t="s">
        <v>254</v>
      </c>
      <c r="M477" s="72"/>
      <c r="O477"/>
    </row>
    <row r="478" spans="2:15" x14ac:dyDescent="0.3">
      <c r="B478" t="s">
        <v>17282</v>
      </c>
      <c r="C478" s="64" t="s">
        <v>1808</v>
      </c>
      <c r="D478" s="64" t="s">
        <v>2831</v>
      </c>
      <c r="E478" s="64" t="s">
        <v>2831</v>
      </c>
      <c r="F478" s="64">
        <v>89</v>
      </c>
      <c r="G478" s="66">
        <v>43385</v>
      </c>
      <c r="H478" s="203">
        <v>1</v>
      </c>
      <c r="I478" s="203">
        <v>166.93</v>
      </c>
      <c r="J478" s="203" t="s">
        <v>1535</v>
      </c>
      <c r="K478" s="203" t="s">
        <v>1535</v>
      </c>
      <c r="L478" s="203" t="s">
        <v>254</v>
      </c>
      <c r="M478" s="72"/>
      <c r="O478"/>
    </row>
    <row r="479" spans="2:15" x14ac:dyDescent="0.3">
      <c r="B479" t="s">
        <v>21357</v>
      </c>
      <c r="C479" s="64" t="s">
        <v>1808</v>
      </c>
      <c r="D479" s="64" t="s">
        <v>2831</v>
      </c>
      <c r="E479" s="64" t="s">
        <v>2831</v>
      </c>
      <c r="F479" s="64">
        <v>55</v>
      </c>
      <c r="G479" s="66">
        <v>43383</v>
      </c>
      <c r="H479" s="203">
        <v>1</v>
      </c>
      <c r="I479" s="203">
        <v>3332.72</v>
      </c>
      <c r="J479" s="203" t="s">
        <v>1535</v>
      </c>
      <c r="K479" s="203" t="s">
        <v>1535</v>
      </c>
      <c r="L479" s="203" t="s">
        <v>254</v>
      </c>
      <c r="M479" s="72"/>
      <c r="O479"/>
    </row>
    <row r="480" spans="2:15" x14ac:dyDescent="0.3">
      <c r="B480" t="s">
        <v>16929</v>
      </c>
      <c r="C480" s="64" t="s">
        <v>1808</v>
      </c>
      <c r="D480" s="64" t="s">
        <v>2831</v>
      </c>
      <c r="E480" s="64" t="s">
        <v>2831</v>
      </c>
      <c r="F480" s="64">
        <v>55</v>
      </c>
      <c r="G480" s="66">
        <v>43382</v>
      </c>
      <c r="H480" s="203">
        <v>2</v>
      </c>
      <c r="I480" s="203">
        <v>5657.54</v>
      </c>
      <c r="J480" s="203" t="s">
        <v>1535</v>
      </c>
      <c r="K480" s="203" t="s">
        <v>1535</v>
      </c>
      <c r="L480" s="203" t="s">
        <v>254</v>
      </c>
      <c r="M480" s="72"/>
      <c r="O480"/>
    </row>
    <row r="481" spans="2:15" x14ac:dyDescent="0.3">
      <c r="B481" t="s">
        <v>16928</v>
      </c>
      <c r="C481" s="64" t="s">
        <v>1808</v>
      </c>
      <c r="D481" s="64" t="s">
        <v>2831</v>
      </c>
      <c r="E481" s="64" t="s">
        <v>2831</v>
      </c>
      <c r="F481" s="64">
        <v>89</v>
      </c>
      <c r="G481" s="66">
        <v>43370</v>
      </c>
      <c r="H481" s="203">
        <v>1</v>
      </c>
      <c r="I481" s="203">
        <v>1363.76</v>
      </c>
      <c r="J481" s="203" t="s">
        <v>1535</v>
      </c>
      <c r="K481" s="203" t="s">
        <v>1535</v>
      </c>
      <c r="L481" s="203" t="s">
        <v>254</v>
      </c>
      <c r="M481" s="72"/>
      <c r="O481"/>
    </row>
    <row r="482" spans="2:15" x14ac:dyDescent="0.3">
      <c r="B482" t="s">
        <v>12372</v>
      </c>
      <c r="C482" s="64" t="s">
        <v>1808</v>
      </c>
      <c r="D482" s="64" t="s">
        <v>2831</v>
      </c>
      <c r="E482" s="64" t="s">
        <v>2831</v>
      </c>
      <c r="F482" s="64">
        <v>62</v>
      </c>
      <c r="G482" s="66">
        <v>43367</v>
      </c>
      <c r="H482" s="203">
        <v>1</v>
      </c>
      <c r="I482" s="203">
        <v>3649.02</v>
      </c>
      <c r="J482" s="203" t="s">
        <v>1535</v>
      </c>
      <c r="K482" s="203" t="s">
        <v>1535</v>
      </c>
      <c r="L482" s="203" t="s">
        <v>254</v>
      </c>
      <c r="M482" s="72"/>
      <c r="O482"/>
    </row>
    <row r="483" spans="2:15" x14ac:dyDescent="0.3">
      <c r="B483" t="s">
        <v>12688</v>
      </c>
      <c r="C483" s="64" t="s">
        <v>1808</v>
      </c>
      <c r="D483" s="64" t="s">
        <v>2831</v>
      </c>
      <c r="E483" s="64" t="s">
        <v>2831</v>
      </c>
      <c r="F483" s="64">
        <v>58</v>
      </c>
      <c r="G483" s="66">
        <v>43367</v>
      </c>
      <c r="H483" s="203">
        <v>1</v>
      </c>
      <c r="I483" s="203">
        <v>3332.72</v>
      </c>
      <c r="J483" s="203" t="s">
        <v>1535</v>
      </c>
      <c r="K483" s="203" t="s">
        <v>1535</v>
      </c>
      <c r="L483" s="203" t="s">
        <v>254</v>
      </c>
      <c r="M483" s="72"/>
      <c r="O483"/>
    </row>
    <row r="484" spans="2:15" x14ac:dyDescent="0.3">
      <c r="B484" t="s">
        <v>12677</v>
      </c>
      <c r="C484" s="64" t="s">
        <v>1808</v>
      </c>
      <c r="D484" s="64" t="s">
        <v>2831</v>
      </c>
      <c r="E484" s="64" t="s">
        <v>2831</v>
      </c>
      <c r="F484" s="64">
        <v>59</v>
      </c>
      <c r="G484" s="66">
        <v>43365</v>
      </c>
      <c r="H484" s="203">
        <v>1</v>
      </c>
      <c r="I484" s="203">
        <v>3332.72</v>
      </c>
      <c r="J484" s="203" t="s">
        <v>1535</v>
      </c>
      <c r="K484" s="203" t="s">
        <v>1535</v>
      </c>
      <c r="L484" s="203" t="s">
        <v>254</v>
      </c>
      <c r="M484" s="72"/>
      <c r="O484"/>
    </row>
    <row r="485" spans="2:15" x14ac:dyDescent="0.3">
      <c r="B485" t="s">
        <v>17087</v>
      </c>
      <c r="C485" s="64" t="s">
        <v>1808</v>
      </c>
      <c r="D485" s="64" t="s">
        <v>2831</v>
      </c>
      <c r="E485" s="64" t="s">
        <v>2831</v>
      </c>
      <c r="F485" s="64">
        <v>96</v>
      </c>
      <c r="G485" s="66">
        <v>43364</v>
      </c>
      <c r="H485" s="203">
        <v>1</v>
      </c>
      <c r="I485" s="203">
        <v>1363.76</v>
      </c>
      <c r="J485" s="203" t="s">
        <v>1535</v>
      </c>
      <c r="K485" s="203" t="s">
        <v>1535</v>
      </c>
      <c r="L485" s="203" t="s">
        <v>254</v>
      </c>
      <c r="M485" s="72"/>
      <c r="O485"/>
    </row>
    <row r="486" spans="2:15" x14ac:dyDescent="0.3">
      <c r="B486" t="s">
        <v>17489</v>
      </c>
      <c r="C486" s="64" t="s">
        <v>1808</v>
      </c>
      <c r="D486" s="64" t="s">
        <v>2831</v>
      </c>
      <c r="E486" s="64" t="s">
        <v>2831</v>
      </c>
      <c r="F486" s="64">
        <v>84</v>
      </c>
      <c r="G486" s="66">
        <v>43363</v>
      </c>
      <c r="H486" s="203">
        <v>1</v>
      </c>
      <c r="I486" s="203">
        <v>333.85</v>
      </c>
      <c r="J486" s="203" t="s">
        <v>1535</v>
      </c>
      <c r="K486" s="203" t="s">
        <v>1535</v>
      </c>
      <c r="L486" s="203" t="s">
        <v>254</v>
      </c>
      <c r="M486" s="72"/>
      <c r="O486"/>
    </row>
    <row r="487" spans="2:15" x14ac:dyDescent="0.3">
      <c r="B487" t="s">
        <v>12500</v>
      </c>
      <c r="C487" s="64" t="s">
        <v>1808</v>
      </c>
      <c r="D487" s="64" t="s">
        <v>2831</v>
      </c>
      <c r="E487" s="64" t="s">
        <v>2831</v>
      </c>
      <c r="F487" s="64">
        <v>132</v>
      </c>
      <c r="G487" s="66">
        <v>43356</v>
      </c>
      <c r="H487" s="203">
        <v>2</v>
      </c>
      <c r="I487" s="203">
        <v>9120.23</v>
      </c>
      <c r="J487" s="203" t="s">
        <v>1535</v>
      </c>
      <c r="K487" s="203" t="s">
        <v>1535</v>
      </c>
      <c r="L487" s="203" t="s">
        <v>254</v>
      </c>
      <c r="M487" s="72"/>
      <c r="O487"/>
    </row>
    <row r="488" spans="2:15" x14ac:dyDescent="0.3">
      <c r="B488" t="s">
        <v>16770</v>
      </c>
      <c r="C488" s="64" t="s">
        <v>1808</v>
      </c>
      <c r="D488" s="64" t="s">
        <v>2831</v>
      </c>
      <c r="E488" s="64" t="s">
        <v>2831</v>
      </c>
      <c r="F488" s="64">
        <v>91</v>
      </c>
      <c r="G488" s="66">
        <v>43356</v>
      </c>
      <c r="H488" s="203">
        <v>1</v>
      </c>
      <c r="I488" s="203">
        <v>1363.76</v>
      </c>
      <c r="J488" s="203" t="s">
        <v>1535</v>
      </c>
      <c r="K488" s="203" t="s">
        <v>1535</v>
      </c>
      <c r="L488" s="203" t="s">
        <v>254</v>
      </c>
      <c r="M488" s="72"/>
      <c r="O488"/>
    </row>
    <row r="489" spans="2:15" x14ac:dyDescent="0.3">
      <c r="B489" t="s">
        <v>12586</v>
      </c>
      <c r="C489" s="64" t="s">
        <v>1808</v>
      </c>
      <c r="D489" s="64" t="s">
        <v>2831</v>
      </c>
      <c r="E489" s="64" t="s">
        <v>2831</v>
      </c>
      <c r="F489" s="64">
        <v>221</v>
      </c>
      <c r="G489" s="66">
        <v>43353</v>
      </c>
      <c r="H489" s="203">
        <v>3</v>
      </c>
      <c r="I489" s="203">
        <v>5320.02</v>
      </c>
      <c r="J489" s="203" t="s">
        <v>1535</v>
      </c>
      <c r="K489" s="203" t="s">
        <v>1535</v>
      </c>
      <c r="L489" s="203" t="s">
        <v>254</v>
      </c>
      <c r="M489" s="72"/>
      <c r="O489"/>
    </row>
    <row r="490" spans="2:15" x14ac:dyDescent="0.3">
      <c r="B490" t="s">
        <v>16949</v>
      </c>
      <c r="C490" s="64" t="s">
        <v>1808</v>
      </c>
      <c r="D490" s="64" t="s">
        <v>2831</v>
      </c>
      <c r="E490" s="64" t="s">
        <v>2831</v>
      </c>
      <c r="F490" s="64">
        <v>57</v>
      </c>
      <c r="G490" s="66">
        <v>43349</v>
      </c>
      <c r="H490" s="203">
        <v>1</v>
      </c>
      <c r="I490" s="203">
        <v>3332.72</v>
      </c>
      <c r="J490" s="203" t="s">
        <v>1535</v>
      </c>
      <c r="K490" s="203" t="s">
        <v>1535</v>
      </c>
      <c r="L490" s="203" t="s">
        <v>254</v>
      </c>
      <c r="M490" s="72"/>
      <c r="O490"/>
    </row>
    <row r="491" spans="2:15" x14ac:dyDescent="0.3">
      <c r="B491" t="s">
        <v>17096</v>
      </c>
      <c r="C491" s="64" t="s">
        <v>1808</v>
      </c>
      <c r="D491" s="64" t="s">
        <v>2831</v>
      </c>
      <c r="E491" s="64" t="s">
        <v>2831</v>
      </c>
      <c r="F491" s="64">
        <v>133</v>
      </c>
      <c r="G491" s="66">
        <v>43346</v>
      </c>
      <c r="H491" s="203">
        <v>2</v>
      </c>
      <c r="I491" s="203">
        <v>4116.49</v>
      </c>
      <c r="J491" s="203" t="s">
        <v>1535</v>
      </c>
      <c r="K491" s="203" t="s">
        <v>1535</v>
      </c>
      <c r="L491" s="203" t="s">
        <v>254</v>
      </c>
      <c r="M491" s="72"/>
      <c r="O491"/>
    </row>
    <row r="492" spans="2:15" x14ac:dyDescent="0.3">
      <c r="B492" t="s">
        <v>17397</v>
      </c>
      <c r="C492" s="64" t="s">
        <v>1808</v>
      </c>
      <c r="D492" s="64" t="s">
        <v>2831</v>
      </c>
      <c r="E492" s="64" t="s">
        <v>2831</v>
      </c>
      <c r="F492" s="64">
        <v>77</v>
      </c>
      <c r="G492" s="66">
        <v>43346</v>
      </c>
      <c r="H492" s="203">
        <v>1</v>
      </c>
      <c r="I492" s="203">
        <v>1363.76</v>
      </c>
      <c r="J492" s="203" t="s">
        <v>1535</v>
      </c>
      <c r="K492" s="203" t="s">
        <v>1535</v>
      </c>
      <c r="L492" s="203" t="s">
        <v>254</v>
      </c>
      <c r="M492" s="72"/>
      <c r="O492"/>
    </row>
    <row r="493" spans="2:15" x14ac:dyDescent="0.3">
      <c r="B493" t="s">
        <v>13031</v>
      </c>
      <c r="C493" s="64" t="s">
        <v>1808</v>
      </c>
      <c r="D493" s="64" t="s">
        <v>2831</v>
      </c>
      <c r="E493" s="64" t="s">
        <v>2831</v>
      </c>
      <c r="F493" s="64">
        <v>61</v>
      </c>
      <c r="G493" s="66">
        <v>43343</v>
      </c>
      <c r="H493" s="203">
        <v>1</v>
      </c>
      <c r="I493" s="203">
        <v>3332.72</v>
      </c>
      <c r="J493" s="203" t="s">
        <v>2160</v>
      </c>
      <c r="K493" s="203" t="s">
        <v>2936</v>
      </c>
      <c r="L493" s="203" t="s">
        <v>254</v>
      </c>
      <c r="M493" s="72"/>
      <c r="O493"/>
    </row>
    <row r="494" spans="2:15" x14ac:dyDescent="0.3">
      <c r="B494" t="s">
        <v>21376</v>
      </c>
      <c r="C494" s="64" t="s">
        <v>1808</v>
      </c>
      <c r="D494" s="64" t="s">
        <v>2831</v>
      </c>
      <c r="E494" s="64" t="s">
        <v>2831</v>
      </c>
      <c r="F494" s="64">
        <v>91</v>
      </c>
      <c r="G494" s="66">
        <v>43335</v>
      </c>
      <c r="H494" s="203">
        <v>1</v>
      </c>
      <c r="I494" s="203">
        <v>3525.62</v>
      </c>
      <c r="J494" s="203" t="s">
        <v>1535</v>
      </c>
      <c r="K494" s="203" t="s">
        <v>1535</v>
      </c>
      <c r="L494" s="203" t="s">
        <v>254</v>
      </c>
      <c r="M494" s="72"/>
      <c r="O494"/>
    </row>
    <row r="495" spans="2:15" x14ac:dyDescent="0.3">
      <c r="B495" t="s">
        <v>12750</v>
      </c>
      <c r="C495" s="64" t="s">
        <v>1808</v>
      </c>
      <c r="D495" s="64" t="s">
        <v>2831</v>
      </c>
      <c r="E495" s="64" t="s">
        <v>2831</v>
      </c>
      <c r="F495" s="64">
        <v>86</v>
      </c>
      <c r="G495" s="66">
        <v>43334</v>
      </c>
      <c r="H495" s="203">
        <v>1</v>
      </c>
      <c r="I495" s="203">
        <v>166.93</v>
      </c>
      <c r="J495" s="203" t="s">
        <v>1535</v>
      </c>
      <c r="K495" s="203" t="s">
        <v>1535</v>
      </c>
      <c r="L495" s="203" t="s">
        <v>254</v>
      </c>
      <c r="M495" s="72"/>
      <c r="O495"/>
    </row>
    <row r="496" spans="2:15" x14ac:dyDescent="0.3">
      <c r="B496" t="s">
        <v>17310</v>
      </c>
      <c r="C496" s="64" t="s">
        <v>1808</v>
      </c>
      <c r="D496" s="64" t="s">
        <v>2831</v>
      </c>
      <c r="E496" s="64" t="s">
        <v>2831</v>
      </c>
      <c r="F496" s="64">
        <v>121</v>
      </c>
      <c r="G496" s="66">
        <v>43329</v>
      </c>
      <c r="H496" s="203">
        <v>1</v>
      </c>
      <c r="I496" s="203">
        <v>1363.76</v>
      </c>
      <c r="J496" s="203" t="s">
        <v>1535</v>
      </c>
      <c r="K496" s="203" t="s">
        <v>1535</v>
      </c>
      <c r="L496" s="203" t="s">
        <v>254</v>
      </c>
      <c r="M496" s="72"/>
      <c r="O496"/>
    </row>
    <row r="497" spans="2:15" x14ac:dyDescent="0.3">
      <c r="B497" t="s">
        <v>16943</v>
      </c>
      <c r="C497" s="64" t="s">
        <v>1808</v>
      </c>
      <c r="D497" s="64" t="s">
        <v>2831</v>
      </c>
      <c r="E497" s="64" t="s">
        <v>2831</v>
      </c>
      <c r="F497" s="64">
        <v>203</v>
      </c>
      <c r="G497" s="66">
        <v>43329</v>
      </c>
      <c r="H497" s="203">
        <v>1</v>
      </c>
      <c r="I497" s="203">
        <v>2974.63</v>
      </c>
      <c r="J497" s="203" t="s">
        <v>1535</v>
      </c>
      <c r="K497" s="203" t="s">
        <v>1535</v>
      </c>
      <c r="L497" s="203" t="s">
        <v>254</v>
      </c>
      <c r="M497" s="72"/>
      <c r="O497"/>
    </row>
    <row r="498" spans="2:15" x14ac:dyDescent="0.3">
      <c r="B498" t="s">
        <v>12596</v>
      </c>
      <c r="C498" s="64" t="s">
        <v>1808</v>
      </c>
      <c r="D498" s="64" t="s">
        <v>2831</v>
      </c>
      <c r="E498" s="64" t="s">
        <v>2831</v>
      </c>
      <c r="F498" s="64">
        <v>117</v>
      </c>
      <c r="G498" s="66">
        <v>43328</v>
      </c>
      <c r="H498" s="203">
        <v>1</v>
      </c>
      <c r="I498" s="203">
        <v>1363.76</v>
      </c>
      <c r="J498" s="203" t="s">
        <v>1535</v>
      </c>
      <c r="K498" s="203" t="s">
        <v>1535</v>
      </c>
      <c r="L498" s="203" t="s">
        <v>254</v>
      </c>
      <c r="M498" s="72"/>
      <c r="O498"/>
    </row>
    <row r="499" spans="2:15" x14ac:dyDescent="0.3">
      <c r="B499" t="s">
        <v>21360</v>
      </c>
      <c r="C499" s="64" t="s">
        <v>1808</v>
      </c>
      <c r="D499" s="64" t="s">
        <v>2831</v>
      </c>
      <c r="E499" s="64" t="s">
        <v>2831</v>
      </c>
      <c r="F499" s="64">
        <v>58</v>
      </c>
      <c r="G499" s="66">
        <v>43327</v>
      </c>
      <c r="H499" s="203">
        <v>1</v>
      </c>
      <c r="I499" s="203">
        <v>3332.72</v>
      </c>
      <c r="J499" s="203" t="s">
        <v>1535</v>
      </c>
      <c r="K499" s="203" t="s">
        <v>1535</v>
      </c>
      <c r="L499" s="203" t="s">
        <v>254</v>
      </c>
      <c r="M499" s="72"/>
      <c r="O499"/>
    </row>
    <row r="500" spans="2:15" x14ac:dyDescent="0.3">
      <c r="B500" t="s">
        <v>12784</v>
      </c>
      <c r="C500" s="64" t="s">
        <v>1808</v>
      </c>
      <c r="D500" s="64" t="s">
        <v>2831</v>
      </c>
      <c r="E500" s="64" t="s">
        <v>2831</v>
      </c>
      <c r="F500" s="64">
        <v>133</v>
      </c>
      <c r="G500" s="66">
        <v>43326</v>
      </c>
      <c r="H500" s="203">
        <v>1</v>
      </c>
      <c r="I500" s="203">
        <v>1363.76</v>
      </c>
      <c r="J500" s="203" t="s">
        <v>1535</v>
      </c>
      <c r="K500" s="203" t="s">
        <v>1535</v>
      </c>
      <c r="L500" s="203" t="s">
        <v>254</v>
      </c>
      <c r="M500" s="72"/>
      <c r="O500"/>
    </row>
    <row r="501" spans="2:15" x14ac:dyDescent="0.3">
      <c r="B501" t="s">
        <v>12825</v>
      </c>
      <c r="C501" s="64" t="s">
        <v>1808</v>
      </c>
      <c r="D501" s="64" t="s">
        <v>2831</v>
      </c>
      <c r="E501" s="64" t="s">
        <v>2831</v>
      </c>
      <c r="F501" s="64">
        <v>68</v>
      </c>
      <c r="G501" s="66">
        <v>43325</v>
      </c>
      <c r="H501" s="203">
        <v>1</v>
      </c>
      <c r="I501" s="203">
        <v>333.85</v>
      </c>
      <c r="J501" s="203" t="s">
        <v>1535</v>
      </c>
      <c r="K501" s="203" t="s">
        <v>1535</v>
      </c>
      <c r="L501" s="203" t="s">
        <v>254</v>
      </c>
      <c r="M501" s="72"/>
      <c r="O501"/>
    </row>
    <row r="502" spans="2:15" x14ac:dyDescent="0.3">
      <c r="B502" t="s">
        <v>16832</v>
      </c>
      <c r="C502" s="64" t="s">
        <v>1808</v>
      </c>
      <c r="D502" s="64" t="s">
        <v>2831</v>
      </c>
      <c r="E502" s="64" t="s">
        <v>2831</v>
      </c>
      <c r="F502" s="64">
        <v>143</v>
      </c>
      <c r="G502" s="66">
        <v>43312</v>
      </c>
      <c r="H502" s="203">
        <v>2</v>
      </c>
      <c r="I502" s="203">
        <v>1311.73</v>
      </c>
      <c r="J502" s="203" t="s">
        <v>1535</v>
      </c>
      <c r="K502" s="203" t="s">
        <v>1535</v>
      </c>
      <c r="L502" s="203" t="s">
        <v>254</v>
      </c>
      <c r="M502" s="72"/>
      <c r="O502"/>
    </row>
    <row r="503" spans="2:15" x14ac:dyDescent="0.3">
      <c r="B503" t="s">
        <v>14566</v>
      </c>
      <c r="C503" s="64" t="s">
        <v>1808</v>
      </c>
      <c r="D503" s="64" t="s">
        <v>2831</v>
      </c>
      <c r="E503" s="64" t="s">
        <v>2831</v>
      </c>
      <c r="F503" s="64">
        <v>184</v>
      </c>
      <c r="G503" s="66">
        <v>43312</v>
      </c>
      <c r="H503" s="203">
        <v>1</v>
      </c>
      <c r="I503" s="203">
        <v>3568.29</v>
      </c>
      <c r="J503" s="203" t="s">
        <v>2160</v>
      </c>
      <c r="K503" s="203" t="s">
        <v>2925</v>
      </c>
      <c r="L503" s="203" t="s">
        <v>254</v>
      </c>
      <c r="M503" s="72"/>
      <c r="O503"/>
    </row>
    <row r="504" spans="2:15" x14ac:dyDescent="0.3">
      <c r="B504" t="s">
        <v>17602</v>
      </c>
      <c r="C504" s="64" t="s">
        <v>1808</v>
      </c>
      <c r="D504" s="64" t="s">
        <v>2831</v>
      </c>
      <c r="E504" s="64" t="s">
        <v>2831</v>
      </c>
      <c r="F504" s="64">
        <v>153</v>
      </c>
      <c r="G504" s="66">
        <v>43309</v>
      </c>
      <c r="H504" s="203">
        <v>1</v>
      </c>
      <c r="I504" s="203">
        <v>389.49</v>
      </c>
      <c r="J504" s="203" t="s">
        <v>1535</v>
      </c>
      <c r="K504" s="203" t="s">
        <v>1535</v>
      </c>
      <c r="L504" s="203" t="s">
        <v>254</v>
      </c>
      <c r="M504" s="72"/>
      <c r="O504"/>
    </row>
    <row r="505" spans="2:15" x14ac:dyDescent="0.3">
      <c r="B505" t="s">
        <v>17135</v>
      </c>
      <c r="C505" s="64" t="s">
        <v>1808</v>
      </c>
      <c r="D505" s="64" t="s">
        <v>2831</v>
      </c>
      <c r="E505" s="64" t="s">
        <v>2831</v>
      </c>
      <c r="F505" s="64">
        <v>114</v>
      </c>
      <c r="G505" s="66">
        <v>43308</v>
      </c>
      <c r="H505" s="203">
        <v>1</v>
      </c>
      <c r="I505" s="203">
        <v>55.64</v>
      </c>
      <c r="J505" s="203" t="s">
        <v>1535</v>
      </c>
      <c r="K505" s="203" t="s">
        <v>1535</v>
      </c>
      <c r="L505" s="203" t="s">
        <v>254</v>
      </c>
      <c r="M505" s="72"/>
      <c r="O505"/>
    </row>
    <row r="506" spans="2:15" x14ac:dyDescent="0.3">
      <c r="B506" t="s">
        <v>17579</v>
      </c>
      <c r="C506" s="64" t="s">
        <v>1808</v>
      </c>
      <c r="D506" s="64" t="s">
        <v>2831</v>
      </c>
      <c r="E506" s="64" t="s">
        <v>2831</v>
      </c>
      <c r="F506" s="64">
        <v>60</v>
      </c>
      <c r="G506" s="66">
        <v>43306</v>
      </c>
      <c r="H506" s="203">
        <v>2</v>
      </c>
      <c r="I506" s="203">
        <v>4608.8500000000004</v>
      </c>
      <c r="J506" s="203" t="s">
        <v>1535</v>
      </c>
      <c r="K506" s="203" t="s">
        <v>1535</v>
      </c>
      <c r="L506" s="203" t="s">
        <v>254</v>
      </c>
      <c r="M506" s="72"/>
      <c r="O506"/>
    </row>
    <row r="507" spans="2:15" x14ac:dyDescent="0.3">
      <c r="B507" t="s">
        <v>17615</v>
      </c>
      <c r="C507" s="64" t="s">
        <v>1808</v>
      </c>
      <c r="D507" s="64" t="s">
        <v>2831</v>
      </c>
      <c r="E507" s="64" t="s">
        <v>2831</v>
      </c>
      <c r="F507" s="64">
        <v>79</v>
      </c>
      <c r="G507" s="66">
        <v>43305</v>
      </c>
      <c r="H507" s="203">
        <v>1</v>
      </c>
      <c r="I507" s="203">
        <v>6367.51</v>
      </c>
      <c r="J507" s="203" t="s">
        <v>1535</v>
      </c>
      <c r="K507" s="203" t="s">
        <v>1535</v>
      </c>
      <c r="L507" s="203" t="s">
        <v>254</v>
      </c>
      <c r="M507" s="72"/>
      <c r="O507"/>
    </row>
    <row r="508" spans="2:15" x14ac:dyDescent="0.3">
      <c r="B508" t="s">
        <v>21303</v>
      </c>
      <c r="C508" s="64" t="s">
        <v>1808</v>
      </c>
      <c r="D508" s="64" t="s">
        <v>2831</v>
      </c>
      <c r="E508" s="64" t="s">
        <v>2831</v>
      </c>
      <c r="F508" s="64">
        <v>64</v>
      </c>
      <c r="G508" s="66">
        <v>43305</v>
      </c>
      <c r="H508" s="203">
        <v>1</v>
      </c>
      <c r="I508" s="203">
        <v>278.20999999999998</v>
      </c>
      <c r="J508" s="203" t="s">
        <v>1535</v>
      </c>
      <c r="K508" s="203" t="s">
        <v>1535</v>
      </c>
      <c r="L508" s="203" t="s">
        <v>254</v>
      </c>
      <c r="M508" s="72"/>
      <c r="O508"/>
    </row>
    <row r="509" spans="2:15" x14ac:dyDescent="0.3">
      <c r="B509" t="s">
        <v>17276</v>
      </c>
      <c r="C509" s="64" t="s">
        <v>1808</v>
      </c>
      <c r="D509" s="64" t="s">
        <v>2831</v>
      </c>
      <c r="E509" s="64" t="s">
        <v>2831</v>
      </c>
      <c r="F509" s="64">
        <v>205</v>
      </c>
      <c r="G509" s="66">
        <v>43304</v>
      </c>
      <c r="H509" s="203">
        <v>2</v>
      </c>
      <c r="I509" s="203">
        <v>4690.05</v>
      </c>
      <c r="J509" s="203" t="s">
        <v>1535</v>
      </c>
      <c r="K509" s="203" t="s">
        <v>1535</v>
      </c>
      <c r="L509" s="203" t="s">
        <v>254</v>
      </c>
      <c r="M509" s="72"/>
      <c r="O509"/>
    </row>
    <row r="510" spans="2:15" x14ac:dyDescent="0.3">
      <c r="B510" t="s">
        <v>21367</v>
      </c>
      <c r="C510" s="64" t="s">
        <v>1808</v>
      </c>
      <c r="D510" s="64" t="s">
        <v>2831</v>
      </c>
      <c r="E510" s="64" t="s">
        <v>2831</v>
      </c>
      <c r="F510" s="64">
        <v>58</v>
      </c>
      <c r="G510" s="66">
        <v>43304</v>
      </c>
      <c r="H510" s="203">
        <v>1</v>
      </c>
      <c r="I510" s="203">
        <v>3332.72</v>
      </c>
      <c r="J510" s="203" t="s">
        <v>2173</v>
      </c>
      <c r="K510" s="203" t="s">
        <v>15117</v>
      </c>
      <c r="L510" s="203" t="s">
        <v>254</v>
      </c>
      <c r="M510" s="72"/>
      <c r="O510"/>
    </row>
    <row r="511" spans="2:15" x14ac:dyDescent="0.3">
      <c r="B511" t="s">
        <v>12758</v>
      </c>
      <c r="C511" s="64" t="s">
        <v>1808</v>
      </c>
      <c r="D511" s="64" t="s">
        <v>2831</v>
      </c>
      <c r="E511" s="64" t="s">
        <v>2831</v>
      </c>
      <c r="F511" s="64">
        <v>61</v>
      </c>
      <c r="G511" s="66">
        <v>43302</v>
      </c>
      <c r="H511" s="203">
        <v>1</v>
      </c>
      <c r="I511" s="203">
        <v>3332.72</v>
      </c>
      <c r="J511" s="203" t="s">
        <v>1535</v>
      </c>
      <c r="K511" s="203" t="s">
        <v>1535</v>
      </c>
      <c r="L511" s="203" t="s">
        <v>254</v>
      </c>
      <c r="M511" s="72"/>
      <c r="O511"/>
    </row>
    <row r="512" spans="2:15" x14ac:dyDescent="0.3">
      <c r="B512" t="s">
        <v>12512</v>
      </c>
      <c r="C512" s="64" t="s">
        <v>1808</v>
      </c>
      <c r="D512" s="64" t="s">
        <v>2831</v>
      </c>
      <c r="E512" s="64" t="s">
        <v>2831</v>
      </c>
      <c r="F512" s="64">
        <v>117</v>
      </c>
      <c r="G512" s="66">
        <v>43300</v>
      </c>
      <c r="H512" s="203">
        <v>1</v>
      </c>
      <c r="I512" s="203">
        <v>1363.76</v>
      </c>
      <c r="J512" s="203" t="s">
        <v>1535</v>
      </c>
      <c r="K512" s="203" t="s">
        <v>1535</v>
      </c>
      <c r="L512" s="203" t="s">
        <v>254</v>
      </c>
      <c r="M512" s="72"/>
      <c r="O512"/>
    </row>
    <row r="513" spans="2:15" x14ac:dyDescent="0.3">
      <c r="B513" t="s">
        <v>12673</v>
      </c>
      <c r="C513" s="64" t="s">
        <v>1808</v>
      </c>
      <c r="D513" s="64" t="s">
        <v>2831</v>
      </c>
      <c r="E513" s="64" t="s">
        <v>2831</v>
      </c>
      <c r="F513" s="64">
        <v>86</v>
      </c>
      <c r="G513" s="66">
        <v>43300</v>
      </c>
      <c r="H513" s="203">
        <v>2</v>
      </c>
      <c r="I513" s="203">
        <v>278.20999999999998</v>
      </c>
      <c r="J513" s="203" t="s">
        <v>1535</v>
      </c>
      <c r="K513" s="203" t="s">
        <v>1535</v>
      </c>
      <c r="L513" s="203" t="s">
        <v>254</v>
      </c>
      <c r="M513" s="72"/>
      <c r="O513"/>
    </row>
    <row r="514" spans="2:15" x14ac:dyDescent="0.3">
      <c r="B514" t="s">
        <v>12834</v>
      </c>
      <c r="C514" s="64" t="s">
        <v>1808</v>
      </c>
      <c r="D514" s="64" t="s">
        <v>2831</v>
      </c>
      <c r="E514" s="64" t="s">
        <v>2831</v>
      </c>
      <c r="F514" s="64">
        <v>189</v>
      </c>
      <c r="G514" s="66">
        <v>43298</v>
      </c>
      <c r="H514" s="203">
        <v>1</v>
      </c>
      <c r="I514" s="203">
        <v>2806.56</v>
      </c>
      <c r="J514" s="203" t="s">
        <v>1535</v>
      </c>
      <c r="K514" s="203" t="s">
        <v>1535</v>
      </c>
      <c r="L514" s="203" t="s">
        <v>254</v>
      </c>
      <c r="M514" s="72"/>
      <c r="O514"/>
    </row>
    <row r="515" spans="2:15" x14ac:dyDescent="0.3">
      <c r="B515" t="s">
        <v>12497</v>
      </c>
      <c r="C515" s="64" t="s">
        <v>1808</v>
      </c>
      <c r="D515" s="64" t="s">
        <v>2831</v>
      </c>
      <c r="E515" s="64" t="s">
        <v>2831</v>
      </c>
      <c r="F515" s="64">
        <v>79</v>
      </c>
      <c r="G515" s="66">
        <v>43298</v>
      </c>
      <c r="H515" s="203">
        <v>1</v>
      </c>
      <c r="I515" s="203">
        <v>111.28</v>
      </c>
      <c r="J515" s="203" t="s">
        <v>1535</v>
      </c>
      <c r="K515" s="203" t="s">
        <v>1535</v>
      </c>
      <c r="L515" s="203" t="s">
        <v>254</v>
      </c>
      <c r="M515" s="72"/>
      <c r="O515"/>
    </row>
    <row r="516" spans="2:15" x14ac:dyDescent="0.3">
      <c r="B516" t="s">
        <v>21269</v>
      </c>
      <c r="C516" s="64" t="s">
        <v>1808</v>
      </c>
      <c r="D516" s="64" t="s">
        <v>2831</v>
      </c>
      <c r="E516" s="64" t="s">
        <v>2831</v>
      </c>
      <c r="F516" s="64">
        <v>78</v>
      </c>
      <c r="G516" s="66">
        <v>43293</v>
      </c>
      <c r="H516" s="203">
        <v>1</v>
      </c>
      <c r="I516" s="203">
        <v>333.85</v>
      </c>
      <c r="J516" s="203" t="s">
        <v>1535</v>
      </c>
      <c r="K516" s="203" t="s">
        <v>1535</v>
      </c>
      <c r="L516" s="203" t="s">
        <v>254</v>
      </c>
      <c r="M516" s="72"/>
      <c r="O516"/>
    </row>
    <row r="517" spans="2:15" x14ac:dyDescent="0.3">
      <c r="B517" t="s">
        <v>12388</v>
      </c>
      <c r="C517" s="64" t="s">
        <v>1808</v>
      </c>
      <c r="D517" s="64" t="s">
        <v>2831</v>
      </c>
      <c r="E517" s="64" t="s">
        <v>2831</v>
      </c>
      <c r="F517" s="64">
        <v>78</v>
      </c>
      <c r="G517" s="66">
        <v>43293</v>
      </c>
      <c r="H517" s="203">
        <v>2</v>
      </c>
      <c r="I517" s="203">
        <v>583.57000000000005</v>
      </c>
      <c r="J517" s="203" t="s">
        <v>1535</v>
      </c>
      <c r="K517" s="203" t="s">
        <v>1535</v>
      </c>
      <c r="L517" s="203" t="s">
        <v>254</v>
      </c>
      <c r="M517" s="72"/>
      <c r="O517"/>
    </row>
    <row r="518" spans="2:15" x14ac:dyDescent="0.3">
      <c r="B518" t="s">
        <v>21270</v>
      </c>
      <c r="C518" s="64" t="s">
        <v>1808</v>
      </c>
      <c r="D518" s="64" t="s">
        <v>2831</v>
      </c>
      <c r="E518" s="64" t="s">
        <v>2831</v>
      </c>
      <c r="F518" s="64">
        <v>69</v>
      </c>
      <c r="G518" s="66">
        <v>43291</v>
      </c>
      <c r="H518" s="203">
        <v>1</v>
      </c>
      <c r="I518" s="203">
        <v>333.85</v>
      </c>
      <c r="J518" s="203" t="s">
        <v>1535</v>
      </c>
      <c r="K518" s="203" t="s">
        <v>1535</v>
      </c>
      <c r="L518" s="203" t="s">
        <v>254</v>
      </c>
      <c r="M518" s="72"/>
      <c r="O518"/>
    </row>
    <row r="519" spans="2:15" x14ac:dyDescent="0.3">
      <c r="B519" t="s">
        <v>12804</v>
      </c>
      <c r="C519" s="64" t="s">
        <v>1808</v>
      </c>
      <c r="D519" s="64" t="s">
        <v>2831</v>
      </c>
      <c r="E519" s="64" t="s">
        <v>2831</v>
      </c>
      <c r="F519" s="64">
        <v>71</v>
      </c>
      <c r="G519" s="66">
        <v>43290</v>
      </c>
      <c r="H519" s="203">
        <v>2</v>
      </c>
      <c r="I519" s="203">
        <v>1252.76</v>
      </c>
      <c r="J519" s="203" t="s">
        <v>1535</v>
      </c>
      <c r="K519" s="203" t="s">
        <v>1535</v>
      </c>
      <c r="L519" s="203" t="s">
        <v>254</v>
      </c>
      <c r="M519" s="72"/>
      <c r="O519"/>
    </row>
    <row r="520" spans="2:15" x14ac:dyDescent="0.3">
      <c r="B520" t="s">
        <v>17010</v>
      </c>
      <c r="C520" s="64" t="s">
        <v>1808</v>
      </c>
      <c r="D520" s="64" t="s">
        <v>2831</v>
      </c>
      <c r="E520" s="64" t="s">
        <v>2831</v>
      </c>
      <c r="F520" s="64">
        <v>171</v>
      </c>
      <c r="G520" s="66">
        <v>43290</v>
      </c>
      <c r="H520" s="203">
        <v>3</v>
      </c>
      <c r="I520" s="203">
        <v>5128.43</v>
      </c>
      <c r="J520" s="203" t="s">
        <v>1535</v>
      </c>
      <c r="K520" s="203" t="s">
        <v>1535</v>
      </c>
      <c r="L520" s="203" t="s">
        <v>254</v>
      </c>
      <c r="M520" s="72"/>
      <c r="O520"/>
    </row>
    <row r="521" spans="2:15" x14ac:dyDescent="0.3">
      <c r="B521" t="s">
        <v>17586</v>
      </c>
      <c r="C521" s="64" t="s">
        <v>1808</v>
      </c>
      <c r="D521" s="64" t="s">
        <v>2831</v>
      </c>
      <c r="E521" s="64" t="s">
        <v>2831</v>
      </c>
      <c r="F521" s="64">
        <v>137</v>
      </c>
      <c r="G521" s="66">
        <v>43280</v>
      </c>
      <c r="H521" s="203">
        <v>1</v>
      </c>
      <c r="I521" s="203">
        <v>1363.76</v>
      </c>
      <c r="J521" s="203" t="s">
        <v>1535</v>
      </c>
      <c r="K521" s="203" t="s">
        <v>1535</v>
      </c>
      <c r="L521" s="203" t="s">
        <v>254</v>
      </c>
      <c r="M521" s="72"/>
      <c r="O521"/>
    </row>
    <row r="522" spans="2:15" x14ac:dyDescent="0.3">
      <c r="B522" t="s">
        <v>17584</v>
      </c>
      <c r="C522" s="64" t="s">
        <v>1808</v>
      </c>
      <c r="D522" s="64" t="s">
        <v>2831</v>
      </c>
      <c r="E522" s="64" t="s">
        <v>2831</v>
      </c>
      <c r="F522" s="64">
        <v>113</v>
      </c>
      <c r="G522" s="66">
        <v>43277</v>
      </c>
      <c r="H522" s="203">
        <v>1</v>
      </c>
      <c r="I522" s="203">
        <v>4304.3900000000003</v>
      </c>
      <c r="J522" s="203" t="s">
        <v>1535</v>
      </c>
      <c r="K522" s="203" t="s">
        <v>1535</v>
      </c>
      <c r="L522" s="203" t="s">
        <v>254</v>
      </c>
      <c r="M522" s="72"/>
      <c r="O522"/>
    </row>
    <row r="523" spans="2:15" x14ac:dyDescent="0.3">
      <c r="B523" t="s">
        <v>17519</v>
      </c>
      <c r="C523" s="64" t="s">
        <v>1808</v>
      </c>
      <c r="D523" s="64" t="s">
        <v>2831</v>
      </c>
      <c r="E523" s="64" t="s">
        <v>2831</v>
      </c>
      <c r="F523" s="64">
        <v>176</v>
      </c>
      <c r="G523" s="66">
        <v>43276</v>
      </c>
      <c r="H523" s="203">
        <v>1</v>
      </c>
      <c r="I523" s="203">
        <v>222.57</v>
      </c>
      <c r="J523" s="203" t="s">
        <v>1535</v>
      </c>
      <c r="K523" s="203" t="s">
        <v>1535</v>
      </c>
      <c r="L523" s="203" t="s">
        <v>254</v>
      </c>
      <c r="M523" s="72"/>
      <c r="O523"/>
    </row>
    <row r="524" spans="2:15" x14ac:dyDescent="0.3">
      <c r="B524" t="s">
        <v>17156</v>
      </c>
      <c r="C524" s="64" t="s">
        <v>1808</v>
      </c>
      <c r="D524" s="64" t="s">
        <v>2831</v>
      </c>
      <c r="E524" s="64" t="s">
        <v>2831</v>
      </c>
      <c r="F524" s="64">
        <v>80</v>
      </c>
      <c r="G524" s="66">
        <v>43276</v>
      </c>
      <c r="H524" s="203">
        <v>1</v>
      </c>
      <c r="I524" s="203">
        <v>4304.3900000000003</v>
      </c>
      <c r="J524" s="203" t="s">
        <v>1535</v>
      </c>
      <c r="K524" s="203" t="s">
        <v>1535</v>
      </c>
      <c r="L524" s="203" t="s">
        <v>254</v>
      </c>
      <c r="M524" s="72"/>
      <c r="O524"/>
    </row>
    <row r="525" spans="2:15" x14ac:dyDescent="0.3">
      <c r="B525" t="s">
        <v>17265</v>
      </c>
      <c r="C525" s="64" t="s">
        <v>1808</v>
      </c>
      <c r="D525" s="64" t="s">
        <v>2831</v>
      </c>
      <c r="E525" s="64" t="s">
        <v>2831</v>
      </c>
      <c r="F525" s="64">
        <v>90</v>
      </c>
      <c r="G525" s="66">
        <v>43276</v>
      </c>
      <c r="H525" s="203">
        <v>1</v>
      </c>
      <c r="I525" s="203">
        <v>389.49</v>
      </c>
      <c r="J525" s="203" t="s">
        <v>1535</v>
      </c>
      <c r="K525" s="203" t="s">
        <v>1535</v>
      </c>
      <c r="L525" s="203" t="s">
        <v>254</v>
      </c>
      <c r="M525" s="72"/>
      <c r="O525"/>
    </row>
    <row r="526" spans="2:15" x14ac:dyDescent="0.3">
      <c r="B526" t="s">
        <v>12886</v>
      </c>
      <c r="C526" s="64" t="s">
        <v>1808</v>
      </c>
      <c r="D526" s="64" t="s">
        <v>2831</v>
      </c>
      <c r="E526" s="64" t="s">
        <v>2831</v>
      </c>
      <c r="F526" s="64">
        <v>86</v>
      </c>
      <c r="G526" s="66">
        <v>43272</v>
      </c>
      <c r="H526" s="203">
        <v>1</v>
      </c>
      <c r="I526" s="203">
        <v>333.85</v>
      </c>
      <c r="J526" s="203" t="s">
        <v>1535</v>
      </c>
      <c r="K526" s="203" t="s">
        <v>1535</v>
      </c>
      <c r="L526" s="203" t="s">
        <v>254</v>
      </c>
      <c r="M526" s="72"/>
      <c r="O526"/>
    </row>
    <row r="527" spans="2:15" x14ac:dyDescent="0.3">
      <c r="B527" t="s">
        <v>17506</v>
      </c>
      <c r="C527" s="64" t="s">
        <v>1808</v>
      </c>
      <c r="D527" s="64" t="s">
        <v>2831</v>
      </c>
      <c r="E527" s="64" t="s">
        <v>2831</v>
      </c>
      <c r="F527" s="64">
        <v>85</v>
      </c>
      <c r="G527" s="66">
        <v>43271</v>
      </c>
      <c r="H527" s="203">
        <v>1</v>
      </c>
      <c r="I527" s="203">
        <v>333.85</v>
      </c>
      <c r="J527" s="203" t="s">
        <v>1535</v>
      </c>
      <c r="K527" s="203" t="s">
        <v>1535</v>
      </c>
      <c r="L527" s="203" t="s">
        <v>254</v>
      </c>
      <c r="M527" s="72"/>
      <c r="O527"/>
    </row>
    <row r="528" spans="2:15" x14ac:dyDescent="0.3">
      <c r="B528" t="s">
        <v>16961</v>
      </c>
      <c r="C528" s="64" t="s">
        <v>1808</v>
      </c>
      <c r="D528" s="64" t="s">
        <v>2831</v>
      </c>
      <c r="E528" s="64" t="s">
        <v>2831</v>
      </c>
      <c r="F528" s="64">
        <v>163</v>
      </c>
      <c r="G528" s="66">
        <v>43269</v>
      </c>
      <c r="H528" s="203">
        <v>1</v>
      </c>
      <c r="I528" s="203">
        <v>389.49</v>
      </c>
      <c r="J528" s="203" t="s">
        <v>1535</v>
      </c>
      <c r="K528" s="203" t="s">
        <v>1535</v>
      </c>
      <c r="L528" s="203" t="s">
        <v>254</v>
      </c>
      <c r="M528" s="72"/>
      <c r="O528"/>
    </row>
    <row r="529" spans="2:15" x14ac:dyDescent="0.3">
      <c r="B529" t="s">
        <v>15081</v>
      </c>
      <c r="C529" s="64" t="s">
        <v>1808</v>
      </c>
      <c r="D529" s="64" t="s">
        <v>2831</v>
      </c>
      <c r="E529" s="64" t="s">
        <v>2831</v>
      </c>
      <c r="F529" s="64">
        <v>145</v>
      </c>
      <c r="G529" s="66">
        <v>43263</v>
      </c>
      <c r="H529" s="203">
        <v>1</v>
      </c>
      <c r="I529" s="203">
        <v>438.38</v>
      </c>
      <c r="J529" s="203" t="s">
        <v>2173</v>
      </c>
      <c r="K529" s="203" t="s">
        <v>3070</v>
      </c>
      <c r="L529" s="203" t="s">
        <v>254</v>
      </c>
      <c r="M529" s="72"/>
      <c r="O529"/>
    </row>
    <row r="530" spans="2:15" x14ac:dyDescent="0.3">
      <c r="B530" t="s">
        <v>14830</v>
      </c>
      <c r="C530" s="64" t="s">
        <v>1808</v>
      </c>
      <c r="D530" s="64" t="s">
        <v>2831</v>
      </c>
      <c r="E530" s="64" t="s">
        <v>2831</v>
      </c>
      <c r="F530" s="64">
        <v>65</v>
      </c>
      <c r="G530" s="66">
        <v>43259</v>
      </c>
      <c r="H530" s="203">
        <v>2</v>
      </c>
      <c r="I530" s="203">
        <v>1920.18</v>
      </c>
      <c r="J530" s="203" t="s">
        <v>2160</v>
      </c>
      <c r="K530" s="203" t="s">
        <v>14831</v>
      </c>
      <c r="L530" s="203" t="s">
        <v>254</v>
      </c>
      <c r="M530" s="72"/>
      <c r="O530"/>
    </row>
    <row r="531" spans="2:15" x14ac:dyDescent="0.3">
      <c r="B531" t="s">
        <v>12385</v>
      </c>
      <c r="C531" s="64" t="s">
        <v>1808</v>
      </c>
      <c r="D531" s="64" t="s">
        <v>2831</v>
      </c>
      <c r="E531" s="64" t="s">
        <v>2831</v>
      </c>
      <c r="F531" s="64">
        <v>199</v>
      </c>
      <c r="G531" s="66">
        <v>43258</v>
      </c>
      <c r="H531" s="203">
        <v>1</v>
      </c>
      <c r="I531" s="203">
        <v>1374.56</v>
      </c>
      <c r="J531" s="203" t="s">
        <v>1535</v>
      </c>
      <c r="K531" s="203" t="s">
        <v>1535</v>
      </c>
      <c r="L531" s="203" t="s">
        <v>254</v>
      </c>
      <c r="M531" s="72"/>
      <c r="O531"/>
    </row>
    <row r="532" spans="2:15" x14ac:dyDescent="0.3">
      <c r="B532" t="s">
        <v>12615</v>
      </c>
      <c r="C532" s="64" t="s">
        <v>1808</v>
      </c>
      <c r="D532" s="64" t="s">
        <v>2831</v>
      </c>
      <c r="E532" s="64" t="s">
        <v>2831</v>
      </c>
      <c r="F532" s="64">
        <v>59</v>
      </c>
      <c r="G532" s="66">
        <v>43256</v>
      </c>
      <c r="H532" s="203">
        <v>2</v>
      </c>
      <c r="I532" s="203">
        <v>3666.57</v>
      </c>
      <c r="J532" s="203" t="s">
        <v>1535</v>
      </c>
      <c r="K532" s="203" t="s">
        <v>1535</v>
      </c>
      <c r="L532" s="203" t="s">
        <v>254</v>
      </c>
      <c r="M532" s="72"/>
      <c r="O532"/>
    </row>
    <row r="533" spans="2:15" x14ac:dyDescent="0.3">
      <c r="B533" t="s">
        <v>12740</v>
      </c>
      <c r="C533" s="64" t="s">
        <v>1808</v>
      </c>
      <c r="D533" s="64" t="s">
        <v>2831</v>
      </c>
      <c r="E533" s="64" t="s">
        <v>2831</v>
      </c>
      <c r="F533" s="64">
        <v>62</v>
      </c>
      <c r="G533" s="66">
        <v>43256</v>
      </c>
      <c r="H533" s="203">
        <v>2</v>
      </c>
      <c r="I533" s="203">
        <v>5657.54</v>
      </c>
      <c r="J533" s="203" t="s">
        <v>1535</v>
      </c>
      <c r="K533" s="203" t="s">
        <v>1535</v>
      </c>
      <c r="L533" s="203" t="s">
        <v>254</v>
      </c>
      <c r="M533" s="72"/>
      <c r="O533"/>
    </row>
    <row r="534" spans="2:15" x14ac:dyDescent="0.3">
      <c r="B534" t="s">
        <v>21267</v>
      </c>
      <c r="C534" s="64" t="s">
        <v>1808</v>
      </c>
      <c r="D534" s="64" t="s">
        <v>2831</v>
      </c>
      <c r="E534" s="64" t="s">
        <v>2831</v>
      </c>
      <c r="F534" s="64">
        <v>77</v>
      </c>
      <c r="G534" s="66">
        <v>43255</v>
      </c>
      <c r="H534" s="203">
        <v>1</v>
      </c>
      <c r="I534" s="203">
        <v>333.85</v>
      </c>
      <c r="J534" s="203" t="s">
        <v>1535</v>
      </c>
      <c r="K534" s="203" t="s">
        <v>1535</v>
      </c>
      <c r="L534" s="203" t="s">
        <v>254</v>
      </c>
      <c r="M534" s="72"/>
      <c r="O534"/>
    </row>
    <row r="535" spans="2:15" x14ac:dyDescent="0.3">
      <c r="B535" t="s">
        <v>12671</v>
      </c>
      <c r="C535" s="64" t="s">
        <v>1808</v>
      </c>
      <c r="D535" s="64" t="s">
        <v>2831</v>
      </c>
      <c r="E535" s="64" t="s">
        <v>2831</v>
      </c>
      <c r="F535" s="64">
        <v>238</v>
      </c>
      <c r="G535" s="66">
        <v>43251</v>
      </c>
      <c r="H535" s="203">
        <v>1</v>
      </c>
      <c r="I535" s="203">
        <v>1563.36</v>
      </c>
      <c r="J535" s="203" t="s">
        <v>1535</v>
      </c>
      <c r="K535" s="203" t="s">
        <v>1535</v>
      </c>
      <c r="L535" s="203" t="s">
        <v>254</v>
      </c>
      <c r="M535" s="72"/>
      <c r="O535"/>
    </row>
    <row r="536" spans="2:15" x14ac:dyDescent="0.3">
      <c r="B536" t="s">
        <v>17203</v>
      </c>
      <c r="C536" s="64" t="s">
        <v>1808</v>
      </c>
      <c r="D536" s="64" t="s">
        <v>2831</v>
      </c>
      <c r="E536" s="64" t="s">
        <v>2831</v>
      </c>
      <c r="F536" s="64">
        <v>73</v>
      </c>
      <c r="G536" s="66">
        <v>43250</v>
      </c>
      <c r="H536" s="203">
        <v>2</v>
      </c>
      <c r="I536" s="203">
        <v>1920.18</v>
      </c>
      <c r="J536" s="203" t="s">
        <v>1535</v>
      </c>
      <c r="K536" s="203" t="s">
        <v>1535</v>
      </c>
      <c r="L536" s="203" t="s">
        <v>254</v>
      </c>
      <c r="M536" s="72"/>
      <c r="O536"/>
    </row>
    <row r="537" spans="2:15" x14ac:dyDescent="0.3">
      <c r="B537" t="s">
        <v>17245</v>
      </c>
      <c r="C537" s="64" t="s">
        <v>1808</v>
      </c>
      <c r="D537" s="64" t="s">
        <v>2831</v>
      </c>
      <c r="E537" s="64" t="s">
        <v>2831</v>
      </c>
      <c r="F537" s="64">
        <v>86</v>
      </c>
      <c r="G537" s="66">
        <v>43250</v>
      </c>
      <c r="H537" s="203">
        <v>1</v>
      </c>
      <c r="I537" s="203">
        <v>166.93</v>
      </c>
      <c r="J537" s="203" t="s">
        <v>1535</v>
      </c>
      <c r="K537" s="203" t="s">
        <v>1535</v>
      </c>
      <c r="L537" s="203" t="s">
        <v>254</v>
      </c>
      <c r="M537" s="72"/>
      <c r="O537"/>
    </row>
    <row r="538" spans="2:15" x14ac:dyDescent="0.3">
      <c r="B538" t="s">
        <v>21328</v>
      </c>
      <c r="C538" s="64" t="s">
        <v>1808</v>
      </c>
      <c r="D538" s="64" t="s">
        <v>2831</v>
      </c>
      <c r="E538" s="64" t="s">
        <v>2831</v>
      </c>
      <c r="F538" s="64">
        <v>92</v>
      </c>
      <c r="G538" s="66">
        <v>43249</v>
      </c>
      <c r="H538" s="203">
        <v>1</v>
      </c>
      <c r="I538" s="203">
        <v>1363.76</v>
      </c>
      <c r="J538" s="203" t="s">
        <v>1535</v>
      </c>
      <c r="K538" s="203" t="s">
        <v>1535</v>
      </c>
      <c r="L538" s="203" t="s">
        <v>254</v>
      </c>
      <c r="M538" s="72"/>
      <c r="O538"/>
    </row>
    <row r="539" spans="2:15" x14ac:dyDescent="0.3">
      <c r="B539" t="s">
        <v>12462</v>
      </c>
      <c r="C539" s="64" t="s">
        <v>1808</v>
      </c>
      <c r="D539" s="64" t="s">
        <v>2831</v>
      </c>
      <c r="E539" s="64" t="s">
        <v>2831</v>
      </c>
      <c r="F539" s="64">
        <v>87</v>
      </c>
      <c r="G539" s="66">
        <v>43248</v>
      </c>
      <c r="H539" s="203">
        <v>1</v>
      </c>
      <c r="I539" s="203">
        <v>333.85</v>
      </c>
      <c r="J539" s="203" t="s">
        <v>1535</v>
      </c>
      <c r="K539" s="203" t="s">
        <v>1535</v>
      </c>
      <c r="L539" s="203" t="s">
        <v>254</v>
      </c>
      <c r="M539" s="72"/>
      <c r="O539"/>
    </row>
    <row r="540" spans="2:15" x14ac:dyDescent="0.3">
      <c r="B540" t="s">
        <v>16971</v>
      </c>
      <c r="C540" s="64" t="s">
        <v>1808</v>
      </c>
      <c r="D540" s="64" t="s">
        <v>2831</v>
      </c>
      <c r="E540" s="64" t="s">
        <v>2831</v>
      </c>
      <c r="F540" s="64">
        <v>95</v>
      </c>
      <c r="G540" s="66">
        <v>43246</v>
      </c>
      <c r="H540" s="203">
        <v>1</v>
      </c>
      <c r="I540" s="203">
        <v>1363.76</v>
      </c>
      <c r="J540" s="203" t="s">
        <v>1535</v>
      </c>
      <c r="K540" s="203" t="s">
        <v>1535</v>
      </c>
      <c r="L540" s="203" t="s">
        <v>254</v>
      </c>
      <c r="M540" s="72"/>
      <c r="O540"/>
    </row>
    <row r="541" spans="2:15" x14ac:dyDescent="0.3">
      <c r="B541" t="s">
        <v>16742</v>
      </c>
      <c r="C541" s="64" t="s">
        <v>1808</v>
      </c>
      <c r="D541" s="64" t="s">
        <v>2831</v>
      </c>
      <c r="E541" s="64" t="s">
        <v>2831</v>
      </c>
      <c r="F541" s="64">
        <v>117</v>
      </c>
      <c r="G541" s="66">
        <v>43241</v>
      </c>
      <c r="H541" s="203">
        <v>1</v>
      </c>
      <c r="I541" s="203">
        <v>1363.76</v>
      </c>
      <c r="J541" s="203" t="s">
        <v>1535</v>
      </c>
      <c r="K541" s="203" t="s">
        <v>1535</v>
      </c>
      <c r="L541" s="203" t="s">
        <v>254</v>
      </c>
      <c r="M541" s="72"/>
      <c r="O541"/>
    </row>
    <row r="542" spans="2:15" x14ac:dyDescent="0.3">
      <c r="B542" t="s">
        <v>16800</v>
      </c>
      <c r="C542" s="64" t="s">
        <v>1808</v>
      </c>
      <c r="D542" s="64" t="s">
        <v>2831</v>
      </c>
      <c r="E542" s="64" t="s">
        <v>2831</v>
      </c>
      <c r="F542" s="64">
        <v>86</v>
      </c>
      <c r="G542" s="66">
        <v>43241</v>
      </c>
      <c r="H542" s="203">
        <v>1</v>
      </c>
      <c r="I542" s="203">
        <v>166.93</v>
      </c>
      <c r="J542" s="203" t="s">
        <v>1535</v>
      </c>
      <c r="K542" s="203" t="s">
        <v>1535</v>
      </c>
      <c r="L542" s="203" t="s">
        <v>254</v>
      </c>
      <c r="M542" s="72"/>
      <c r="O542"/>
    </row>
    <row r="543" spans="2:15" x14ac:dyDescent="0.3">
      <c r="B543" t="s">
        <v>21277</v>
      </c>
      <c r="C543" s="64" t="s">
        <v>1808</v>
      </c>
      <c r="D543" s="64" t="s">
        <v>2831</v>
      </c>
      <c r="E543" s="64" t="s">
        <v>2831</v>
      </c>
      <c r="F543" s="64">
        <v>85</v>
      </c>
      <c r="G543" s="66">
        <v>43239</v>
      </c>
      <c r="H543" s="203">
        <v>1</v>
      </c>
      <c r="I543" s="203">
        <v>0</v>
      </c>
      <c r="J543" s="203" t="s">
        <v>1535</v>
      </c>
      <c r="K543" s="203" t="s">
        <v>1535</v>
      </c>
      <c r="L543" s="203" t="s">
        <v>254</v>
      </c>
      <c r="M543" s="72"/>
      <c r="O543"/>
    </row>
    <row r="544" spans="2:15" x14ac:dyDescent="0.3">
      <c r="B544" t="s">
        <v>17305</v>
      </c>
      <c r="C544" s="64" t="s">
        <v>1808</v>
      </c>
      <c r="D544" s="64" t="s">
        <v>2831</v>
      </c>
      <c r="E544" s="64" t="s">
        <v>2831</v>
      </c>
      <c r="F544" s="64">
        <v>63</v>
      </c>
      <c r="G544" s="66">
        <v>43239</v>
      </c>
      <c r="H544" s="203">
        <v>2</v>
      </c>
      <c r="I544" s="203">
        <v>3982.87</v>
      </c>
      <c r="J544" s="203" t="s">
        <v>1535</v>
      </c>
      <c r="K544" s="203" t="s">
        <v>1535</v>
      </c>
      <c r="L544" s="203" t="s">
        <v>254</v>
      </c>
      <c r="M544" s="72"/>
      <c r="O544"/>
    </row>
    <row r="545" spans="2:15" x14ac:dyDescent="0.3">
      <c r="B545" t="s">
        <v>12361</v>
      </c>
      <c r="C545" s="64" t="s">
        <v>1808</v>
      </c>
      <c r="D545" s="64" t="s">
        <v>2831</v>
      </c>
      <c r="E545" s="64" t="s">
        <v>2831</v>
      </c>
      <c r="F545" s="64">
        <v>75</v>
      </c>
      <c r="G545" s="66">
        <v>43237</v>
      </c>
      <c r="H545" s="203">
        <v>1</v>
      </c>
      <c r="I545" s="203">
        <v>222.57</v>
      </c>
      <c r="J545" s="203" t="s">
        <v>1535</v>
      </c>
      <c r="K545" s="203" t="s">
        <v>1535</v>
      </c>
      <c r="L545" s="203" t="s">
        <v>254</v>
      </c>
      <c r="M545" s="72"/>
      <c r="O545"/>
    </row>
    <row r="546" spans="2:15" x14ac:dyDescent="0.3">
      <c r="B546" t="s">
        <v>17589</v>
      </c>
      <c r="C546" s="64" t="s">
        <v>1808</v>
      </c>
      <c r="D546" s="64" t="s">
        <v>2831</v>
      </c>
      <c r="E546" s="64" t="s">
        <v>2831</v>
      </c>
      <c r="F546" s="64">
        <v>194</v>
      </c>
      <c r="G546" s="66">
        <v>43237</v>
      </c>
      <c r="H546" s="203">
        <v>1</v>
      </c>
      <c r="I546" s="203">
        <v>4300.55</v>
      </c>
      <c r="J546" s="203" t="s">
        <v>1535</v>
      </c>
      <c r="K546" s="203" t="s">
        <v>1535</v>
      </c>
      <c r="L546" s="203" t="s">
        <v>254</v>
      </c>
      <c r="M546" s="72"/>
      <c r="O546"/>
    </row>
    <row r="547" spans="2:15" x14ac:dyDescent="0.3">
      <c r="B547" t="s">
        <v>21313</v>
      </c>
      <c r="C547" s="64" t="s">
        <v>1808</v>
      </c>
      <c r="D547" s="64" t="s">
        <v>2831</v>
      </c>
      <c r="E547" s="64" t="s">
        <v>2831</v>
      </c>
      <c r="F547" s="64">
        <v>71</v>
      </c>
      <c r="G547" s="66">
        <v>43234</v>
      </c>
      <c r="H547" s="203">
        <v>2</v>
      </c>
      <c r="I547" s="203">
        <v>1920.18</v>
      </c>
      <c r="J547" s="203" t="s">
        <v>1535</v>
      </c>
      <c r="K547" s="203" t="s">
        <v>1535</v>
      </c>
      <c r="L547" s="203" t="s">
        <v>254</v>
      </c>
      <c r="M547" s="72"/>
      <c r="O547"/>
    </row>
    <row r="548" spans="2:15" x14ac:dyDescent="0.3">
      <c r="B548" t="s">
        <v>17659</v>
      </c>
      <c r="C548" s="64" t="s">
        <v>1808</v>
      </c>
      <c r="D548" s="64" t="s">
        <v>2831</v>
      </c>
      <c r="E548" s="64" t="s">
        <v>2831</v>
      </c>
      <c r="F548" s="64">
        <v>85</v>
      </c>
      <c r="G548" s="66">
        <v>43232</v>
      </c>
      <c r="H548" s="203">
        <v>1</v>
      </c>
      <c r="I548" s="203">
        <v>333.85</v>
      </c>
      <c r="J548" s="203" t="s">
        <v>1535</v>
      </c>
      <c r="K548" s="203" t="s">
        <v>1535</v>
      </c>
      <c r="L548" s="203" t="s">
        <v>254</v>
      </c>
      <c r="M548" s="72"/>
      <c r="O548"/>
    </row>
    <row r="549" spans="2:15" x14ac:dyDescent="0.3">
      <c r="B549" t="s">
        <v>21263</v>
      </c>
      <c r="C549" s="64" t="s">
        <v>1808</v>
      </c>
      <c r="D549" s="64" t="s">
        <v>2831</v>
      </c>
      <c r="E549" s="64" t="s">
        <v>2831</v>
      </c>
      <c r="F549" s="64">
        <v>154</v>
      </c>
      <c r="G549" s="66">
        <v>43227</v>
      </c>
      <c r="H549" s="203">
        <v>2</v>
      </c>
      <c r="I549" s="203">
        <v>9197.7999999999993</v>
      </c>
      <c r="J549" s="203" t="s">
        <v>1535</v>
      </c>
      <c r="K549" s="203" t="s">
        <v>1535</v>
      </c>
      <c r="L549" s="203" t="s">
        <v>254</v>
      </c>
      <c r="M549" s="72"/>
      <c r="O549"/>
    </row>
    <row r="550" spans="2:15" x14ac:dyDescent="0.3">
      <c r="B550" t="s">
        <v>12561</v>
      </c>
      <c r="C550" s="64" t="s">
        <v>1808</v>
      </c>
      <c r="D550" s="64" t="s">
        <v>2831</v>
      </c>
      <c r="E550" s="64" t="s">
        <v>2831</v>
      </c>
      <c r="F550" s="64">
        <v>71</v>
      </c>
      <c r="G550" s="66">
        <v>43227</v>
      </c>
      <c r="H550" s="203">
        <v>2</v>
      </c>
      <c r="I550" s="203">
        <v>1920.18</v>
      </c>
      <c r="J550" s="203" t="s">
        <v>1535</v>
      </c>
      <c r="K550" s="203" t="s">
        <v>1535</v>
      </c>
      <c r="L550" s="203" t="s">
        <v>254</v>
      </c>
      <c r="M550" s="72"/>
      <c r="O550"/>
    </row>
    <row r="551" spans="2:15" x14ac:dyDescent="0.3">
      <c r="B551" t="s">
        <v>13520</v>
      </c>
      <c r="C551" s="64" t="s">
        <v>1808</v>
      </c>
      <c r="D551" s="64" t="s">
        <v>2831</v>
      </c>
      <c r="E551" s="64" t="s">
        <v>2831</v>
      </c>
      <c r="F551" s="64">
        <v>84</v>
      </c>
      <c r="G551" s="66">
        <v>43223</v>
      </c>
      <c r="H551" s="203">
        <v>2</v>
      </c>
      <c r="I551" s="203">
        <v>1920.18</v>
      </c>
      <c r="J551" s="203" t="s">
        <v>2173</v>
      </c>
      <c r="K551" s="203" t="s">
        <v>13521</v>
      </c>
      <c r="L551" s="203" t="s">
        <v>254</v>
      </c>
      <c r="M551" s="72"/>
      <c r="O551"/>
    </row>
    <row r="552" spans="2:15" x14ac:dyDescent="0.3">
      <c r="B552" t="s">
        <v>21336</v>
      </c>
      <c r="C552" s="64" t="s">
        <v>1808</v>
      </c>
      <c r="D552" s="64" t="s">
        <v>2831</v>
      </c>
      <c r="E552" s="64" t="s">
        <v>2831</v>
      </c>
      <c r="F552" s="64">
        <v>95</v>
      </c>
      <c r="G552" s="66">
        <v>43223</v>
      </c>
      <c r="H552" s="203">
        <v>1</v>
      </c>
      <c r="I552" s="203">
        <v>389.49</v>
      </c>
      <c r="J552" s="203" t="s">
        <v>1535</v>
      </c>
      <c r="K552" s="203" t="s">
        <v>1535</v>
      </c>
      <c r="L552" s="203" t="s">
        <v>254</v>
      </c>
      <c r="M552" s="72"/>
      <c r="O552"/>
    </row>
    <row r="553" spans="2:15" x14ac:dyDescent="0.3">
      <c r="B553" t="s">
        <v>17105</v>
      </c>
      <c r="C553" s="64" t="s">
        <v>1808</v>
      </c>
      <c r="D553" s="64" t="s">
        <v>2831</v>
      </c>
      <c r="E553" s="64" t="s">
        <v>2831</v>
      </c>
      <c r="F553" s="64">
        <v>66</v>
      </c>
      <c r="G553" s="66">
        <v>43222</v>
      </c>
      <c r="H553" s="203">
        <v>1</v>
      </c>
      <c r="I553" s="203">
        <v>333.85</v>
      </c>
      <c r="J553" s="203" t="s">
        <v>1535</v>
      </c>
      <c r="K553" s="203" t="s">
        <v>1535</v>
      </c>
      <c r="L553" s="203" t="s">
        <v>254</v>
      </c>
      <c r="M553" s="72"/>
      <c r="O553"/>
    </row>
    <row r="554" spans="2:15" x14ac:dyDescent="0.3">
      <c r="B554" t="s">
        <v>17213</v>
      </c>
      <c r="C554" s="64" t="s">
        <v>1808</v>
      </c>
      <c r="D554" s="64" t="s">
        <v>2831</v>
      </c>
      <c r="E554" s="64" t="s">
        <v>2831</v>
      </c>
      <c r="F554" s="64">
        <v>153</v>
      </c>
      <c r="G554" s="66">
        <v>43222</v>
      </c>
      <c r="H554" s="203">
        <v>1</v>
      </c>
      <c r="I554" s="203">
        <v>14554.12</v>
      </c>
      <c r="J554" s="203" t="s">
        <v>1535</v>
      </c>
      <c r="K554" s="203" t="s">
        <v>1535</v>
      </c>
      <c r="L554" s="203" t="s">
        <v>254</v>
      </c>
      <c r="M554" s="72"/>
      <c r="O554"/>
    </row>
    <row r="555" spans="2:15" x14ac:dyDescent="0.3">
      <c r="B555" t="s">
        <v>21312</v>
      </c>
      <c r="C555" s="64" t="s">
        <v>1808</v>
      </c>
      <c r="D555" s="64" t="s">
        <v>2831</v>
      </c>
      <c r="E555" s="64" t="s">
        <v>2831</v>
      </c>
      <c r="F555" s="64">
        <v>71</v>
      </c>
      <c r="G555" s="66">
        <v>43222</v>
      </c>
      <c r="H555" s="203">
        <v>2</v>
      </c>
      <c r="I555" s="203">
        <v>1920.18</v>
      </c>
      <c r="J555" s="203" t="s">
        <v>1535</v>
      </c>
      <c r="K555" s="203" t="s">
        <v>1535</v>
      </c>
      <c r="L555" s="203" t="s">
        <v>254</v>
      </c>
      <c r="M555" s="72"/>
      <c r="O555"/>
    </row>
    <row r="556" spans="2:15" x14ac:dyDescent="0.3">
      <c r="B556" t="s">
        <v>21323</v>
      </c>
      <c r="C556" s="64" t="s">
        <v>1808</v>
      </c>
      <c r="D556" s="64" t="s">
        <v>2831</v>
      </c>
      <c r="E556" s="64" t="s">
        <v>2831</v>
      </c>
      <c r="F556" s="64">
        <v>87</v>
      </c>
      <c r="G556" s="66">
        <v>43222</v>
      </c>
      <c r="H556" s="203">
        <v>1</v>
      </c>
      <c r="I556" s="203">
        <v>1363.76</v>
      </c>
      <c r="J556" s="203" t="s">
        <v>1535</v>
      </c>
      <c r="K556" s="203" t="s">
        <v>1535</v>
      </c>
      <c r="L556" s="203" t="s">
        <v>254</v>
      </c>
      <c r="M556" s="72"/>
      <c r="O556"/>
    </row>
    <row r="557" spans="2:15" x14ac:dyDescent="0.3">
      <c r="B557" t="s">
        <v>21314</v>
      </c>
      <c r="C557" s="64" t="s">
        <v>1808</v>
      </c>
      <c r="D557" s="64" t="s">
        <v>2831</v>
      </c>
      <c r="E557" s="64" t="s">
        <v>2831</v>
      </c>
      <c r="F557" s="64">
        <v>73</v>
      </c>
      <c r="G557" s="66">
        <v>43217</v>
      </c>
      <c r="H557" s="203">
        <v>1</v>
      </c>
      <c r="I557" s="203">
        <v>1363.76</v>
      </c>
      <c r="J557" s="203" t="s">
        <v>1535</v>
      </c>
      <c r="K557" s="203" t="s">
        <v>1535</v>
      </c>
      <c r="L557" s="203" t="s">
        <v>254</v>
      </c>
      <c r="M557" s="72"/>
      <c r="O557"/>
    </row>
    <row r="558" spans="2:15" x14ac:dyDescent="0.3">
      <c r="B558" t="s">
        <v>13848</v>
      </c>
      <c r="C558" s="64" t="s">
        <v>1808</v>
      </c>
      <c r="D558" s="64" t="s">
        <v>2831</v>
      </c>
      <c r="E558" s="64" t="s">
        <v>2831</v>
      </c>
      <c r="F558" s="64">
        <v>88</v>
      </c>
      <c r="G558" s="66">
        <v>43216</v>
      </c>
      <c r="H558" s="203">
        <v>1</v>
      </c>
      <c r="I558" s="203">
        <v>166.93</v>
      </c>
      <c r="J558" s="203" t="s">
        <v>1535</v>
      </c>
      <c r="K558" s="203" t="s">
        <v>1535</v>
      </c>
      <c r="L558" s="203" t="s">
        <v>254</v>
      </c>
      <c r="M558" s="72"/>
      <c r="O558"/>
    </row>
    <row r="559" spans="2:15" x14ac:dyDescent="0.3">
      <c r="B559" t="s">
        <v>16715</v>
      </c>
      <c r="C559" s="64" t="s">
        <v>1808</v>
      </c>
      <c r="D559" s="64" t="s">
        <v>2831</v>
      </c>
      <c r="E559" s="64" t="s">
        <v>2831</v>
      </c>
      <c r="F559" s="64">
        <v>167</v>
      </c>
      <c r="G559" s="66">
        <v>43214</v>
      </c>
      <c r="H559" s="203">
        <v>4</v>
      </c>
      <c r="I559" s="203">
        <v>10025.67</v>
      </c>
      <c r="J559" s="203" t="s">
        <v>1535</v>
      </c>
      <c r="K559" s="203" t="s">
        <v>1535</v>
      </c>
      <c r="L559" s="203" t="s">
        <v>254</v>
      </c>
      <c r="M559" s="72"/>
      <c r="O559"/>
    </row>
    <row r="560" spans="2:15" x14ac:dyDescent="0.3">
      <c r="B560" t="s">
        <v>12676</v>
      </c>
      <c r="C560" s="64" t="s">
        <v>1808</v>
      </c>
      <c r="D560" s="64" t="s">
        <v>2831</v>
      </c>
      <c r="E560" s="64" t="s">
        <v>2831</v>
      </c>
      <c r="F560" s="64">
        <v>133</v>
      </c>
      <c r="G560" s="66">
        <v>43210</v>
      </c>
      <c r="H560" s="203">
        <v>1</v>
      </c>
      <c r="I560" s="203">
        <v>1363.76</v>
      </c>
      <c r="J560" s="203" t="s">
        <v>1535</v>
      </c>
      <c r="K560" s="203" t="s">
        <v>1535</v>
      </c>
      <c r="L560" s="203" t="s">
        <v>254</v>
      </c>
      <c r="M560" s="72"/>
      <c r="O560"/>
    </row>
    <row r="561" spans="2:15" x14ac:dyDescent="0.3">
      <c r="B561" t="s">
        <v>21255</v>
      </c>
      <c r="C561" s="64" t="s">
        <v>1808</v>
      </c>
      <c r="D561" s="64" t="s">
        <v>2831</v>
      </c>
      <c r="E561" s="64" t="s">
        <v>2831</v>
      </c>
      <c r="F561" s="64">
        <v>120</v>
      </c>
      <c r="G561" s="66">
        <v>43210</v>
      </c>
      <c r="H561" s="203">
        <v>1</v>
      </c>
      <c r="I561" s="203">
        <v>1363.76</v>
      </c>
      <c r="J561" s="203" t="s">
        <v>1535</v>
      </c>
      <c r="K561" s="203" t="s">
        <v>1535</v>
      </c>
      <c r="L561" s="203" t="s">
        <v>254</v>
      </c>
      <c r="M561" s="72"/>
      <c r="O561"/>
    </row>
    <row r="562" spans="2:15" x14ac:dyDescent="0.3">
      <c r="B562" t="s">
        <v>17341</v>
      </c>
      <c r="C562" s="64" t="s">
        <v>1808</v>
      </c>
      <c r="D562" s="64" t="s">
        <v>2831</v>
      </c>
      <c r="E562" s="64" t="s">
        <v>2831</v>
      </c>
      <c r="F562" s="64">
        <v>126</v>
      </c>
      <c r="G562" s="66">
        <v>43206</v>
      </c>
      <c r="H562" s="203">
        <v>1</v>
      </c>
      <c r="I562" s="203">
        <v>1363.76</v>
      </c>
      <c r="J562" s="203" t="s">
        <v>1535</v>
      </c>
      <c r="K562" s="203" t="s">
        <v>1535</v>
      </c>
      <c r="L562" s="203" t="s">
        <v>254</v>
      </c>
      <c r="M562" s="72"/>
      <c r="O562"/>
    </row>
    <row r="563" spans="2:15" x14ac:dyDescent="0.3">
      <c r="B563" t="s">
        <v>17279</v>
      </c>
      <c r="C563" s="64" t="s">
        <v>1808</v>
      </c>
      <c r="D563" s="64" t="s">
        <v>2831</v>
      </c>
      <c r="E563" s="64" t="s">
        <v>2831</v>
      </c>
      <c r="F563" s="64">
        <v>81</v>
      </c>
      <c r="G563" s="66">
        <v>43204</v>
      </c>
      <c r="H563" s="203">
        <v>1</v>
      </c>
      <c r="I563" s="203">
        <v>222.57</v>
      </c>
      <c r="J563" s="203" t="s">
        <v>1535</v>
      </c>
      <c r="K563" s="203" t="s">
        <v>1535</v>
      </c>
      <c r="L563" s="203" t="s">
        <v>254</v>
      </c>
      <c r="M563" s="72"/>
      <c r="O563"/>
    </row>
    <row r="564" spans="2:15" x14ac:dyDescent="0.3">
      <c r="B564" t="s">
        <v>16821</v>
      </c>
      <c r="C564" s="64" t="s">
        <v>1808</v>
      </c>
      <c r="D564" s="64" t="s">
        <v>2831</v>
      </c>
      <c r="E564" s="64" t="s">
        <v>2831</v>
      </c>
      <c r="F564" s="64">
        <v>86</v>
      </c>
      <c r="G564" s="66">
        <v>43204</v>
      </c>
      <c r="H564" s="203">
        <v>1</v>
      </c>
      <c r="I564" s="203">
        <v>166.93</v>
      </c>
      <c r="J564" s="203" t="s">
        <v>1535</v>
      </c>
      <c r="K564" s="203" t="s">
        <v>1535</v>
      </c>
      <c r="L564" s="203" t="s">
        <v>254</v>
      </c>
      <c r="M564" s="72"/>
      <c r="O564"/>
    </row>
    <row r="565" spans="2:15" x14ac:dyDescent="0.3">
      <c r="B565" t="s">
        <v>12655</v>
      </c>
      <c r="C565" s="64" t="s">
        <v>1808</v>
      </c>
      <c r="D565" s="64" t="s">
        <v>2831</v>
      </c>
      <c r="E565" s="64" t="s">
        <v>2831</v>
      </c>
      <c r="F565" s="64">
        <v>87</v>
      </c>
      <c r="G565" s="66">
        <v>43200</v>
      </c>
      <c r="H565" s="203">
        <v>2</v>
      </c>
      <c r="I565" s="203">
        <v>1920.18</v>
      </c>
      <c r="J565" s="203" t="s">
        <v>1535</v>
      </c>
      <c r="K565" s="203" t="s">
        <v>1535</v>
      </c>
      <c r="L565" s="203" t="s">
        <v>254</v>
      </c>
      <c r="M565" s="72"/>
      <c r="O565"/>
    </row>
    <row r="566" spans="2:15" x14ac:dyDescent="0.3">
      <c r="B566" t="s">
        <v>12620</v>
      </c>
      <c r="C566" s="64" t="s">
        <v>1808</v>
      </c>
      <c r="D566" s="64" t="s">
        <v>2831</v>
      </c>
      <c r="E566" s="64" t="s">
        <v>2831</v>
      </c>
      <c r="F566" s="64">
        <v>69</v>
      </c>
      <c r="G566" s="66">
        <v>43200</v>
      </c>
      <c r="H566" s="203">
        <v>1</v>
      </c>
      <c r="I566" s="203">
        <v>278.20999999999998</v>
      </c>
      <c r="J566" s="203" t="s">
        <v>1535</v>
      </c>
      <c r="K566" s="203" t="s">
        <v>1535</v>
      </c>
      <c r="L566" s="203" t="s">
        <v>254</v>
      </c>
      <c r="M566" s="72"/>
      <c r="O566"/>
    </row>
    <row r="567" spans="2:15" x14ac:dyDescent="0.3">
      <c r="B567" t="s">
        <v>12652</v>
      </c>
      <c r="C567" s="64" t="s">
        <v>1808</v>
      </c>
      <c r="D567" s="64" t="s">
        <v>2831</v>
      </c>
      <c r="E567" s="64" t="s">
        <v>2831</v>
      </c>
      <c r="F567" s="64">
        <v>129</v>
      </c>
      <c r="G567" s="66">
        <v>43197</v>
      </c>
      <c r="H567" s="203">
        <v>2</v>
      </c>
      <c r="I567" s="203">
        <v>9120.23</v>
      </c>
      <c r="J567" s="203" t="s">
        <v>1535</v>
      </c>
      <c r="K567" s="203" t="s">
        <v>1535</v>
      </c>
      <c r="L567" s="203" t="s">
        <v>254</v>
      </c>
      <c r="M567" s="72"/>
      <c r="O567"/>
    </row>
    <row r="568" spans="2:15" x14ac:dyDescent="0.3">
      <c r="B568" t="s">
        <v>13242</v>
      </c>
      <c r="C568" s="64" t="s">
        <v>1808</v>
      </c>
      <c r="D568" s="64" t="s">
        <v>2831</v>
      </c>
      <c r="E568" s="64" t="s">
        <v>2831</v>
      </c>
      <c r="F568" s="64">
        <v>86</v>
      </c>
      <c r="G568" s="66">
        <v>43196</v>
      </c>
      <c r="H568" s="203">
        <v>1</v>
      </c>
      <c r="I568" s="203">
        <v>166.93</v>
      </c>
      <c r="J568" s="203" t="s">
        <v>1535</v>
      </c>
      <c r="K568" s="203" t="s">
        <v>1535</v>
      </c>
      <c r="L568" s="203" t="s">
        <v>254</v>
      </c>
      <c r="M568" s="72"/>
      <c r="O568"/>
    </row>
    <row r="569" spans="2:15" x14ac:dyDescent="0.3">
      <c r="B569" t="s">
        <v>17396</v>
      </c>
      <c r="C569" s="64" t="s">
        <v>1808</v>
      </c>
      <c r="D569" s="64" t="s">
        <v>2831</v>
      </c>
      <c r="E569" s="64" t="s">
        <v>2831</v>
      </c>
      <c r="F569" s="64">
        <v>198</v>
      </c>
      <c r="G569" s="66">
        <v>43195</v>
      </c>
      <c r="H569" s="203">
        <v>2</v>
      </c>
      <c r="I569" s="203">
        <v>4690.05</v>
      </c>
      <c r="J569" s="203" t="s">
        <v>1535</v>
      </c>
      <c r="K569" s="203" t="s">
        <v>1535</v>
      </c>
      <c r="L569" s="203" t="s">
        <v>254</v>
      </c>
      <c r="M569" s="72"/>
      <c r="O569"/>
    </row>
    <row r="570" spans="2:15" x14ac:dyDescent="0.3">
      <c r="B570" t="s">
        <v>17482</v>
      </c>
      <c r="C570" s="64" t="s">
        <v>1808</v>
      </c>
      <c r="D570" s="64" t="s">
        <v>2831</v>
      </c>
      <c r="E570" s="64" t="s">
        <v>2831</v>
      </c>
      <c r="F570" s="64">
        <v>85</v>
      </c>
      <c r="G570" s="66">
        <v>43195</v>
      </c>
      <c r="H570" s="203">
        <v>2</v>
      </c>
      <c r="I570" s="203">
        <v>278.20999999999998</v>
      </c>
      <c r="J570" s="203" t="s">
        <v>1535</v>
      </c>
      <c r="K570" s="203" t="s">
        <v>1535</v>
      </c>
      <c r="L570" s="203" t="s">
        <v>254</v>
      </c>
      <c r="M570" s="72"/>
      <c r="O570"/>
    </row>
    <row r="571" spans="2:15" x14ac:dyDescent="0.3">
      <c r="B571" t="s">
        <v>12838</v>
      </c>
      <c r="C571" s="64" t="s">
        <v>1808</v>
      </c>
      <c r="D571" s="64" t="s">
        <v>2831</v>
      </c>
      <c r="E571" s="64" t="s">
        <v>2831</v>
      </c>
      <c r="F571" s="64">
        <v>199</v>
      </c>
      <c r="G571" s="66">
        <v>43194</v>
      </c>
      <c r="H571" s="203">
        <v>4</v>
      </c>
      <c r="I571" s="203">
        <v>8103.05</v>
      </c>
      <c r="J571" s="203" t="s">
        <v>1535</v>
      </c>
      <c r="K571" s="203" t="s">
        <v>1535</v>
      </c>
      <c r="L571" s="203" t="s">
        <v>254</v>
      </c>
      <c r="M571" s="72"/>
      <c r="O571"/>
    </row>
    <row r="572" spans="2:15" x14ac:dyDescent="0.3">
      <c r="B572" t="s">
        <v>12763</v>
      </c>
      <c r="C572" s="64" t="s">
        <v>1808</v>
      </c>
      <c r="D572" s="64" t="s">
        <v>2831</v>
      </c>
      <c r="E572" s="64" t="s">
        <v>2831</v>
      </c>
      <c r="F572" s="64">
        <v>86</v>
      </c>
      <c r="G572" s="66">
        <v>43194</v>
      </c>
      <c r="H572" s="203">
        <v>1</v>
      </c>
      <c r="I572" s="203">
        <v>166.93</v>
      </c>
      <c r="J572" s="203" t="s">
        <v>1535</v>
      </c>
      <c r="K572" s="203" t="s">
        <v>1535</v>
      </c>
      <c r="L572" s="203" t="s">
        <v>254</v>
      </c>
      <c r="M572" s="72"/>
      <c r="O572"/>
    </row>
    <row r="573" spans="2:15" x14ac:dyDescent="0.3">
      <c r="B573" t="s">
        <v>21288</v>
      </c>
      <c r="C573" s="64" t="s">
        <v>1808</v>
      </c>
      <c r="D573" s="64" t="s">
        <v>2831</v>
      </c>
      <c r="E573" s="64" t="s">
        <v>2831</v>
      </c>
      <c r="F573" s="64">
        <v>66</v>
      </c>
      <c r="G573" s="66">
        <v>43192</v>
      </c>
      <c r="H573" s="203">
        <v>1</v>
      </c>
      <c r="I573" s="203">
        <v>333.85</v>
      </c>
      <c r="J573" s="203" t="s">
        <v>1535</v>
      </c>
      <c r="K573" s="203" t="s">
        <v>1535</v>
      </c>
      <c r="L573" s="203" t="s">
        <v>254</v>
      </c>
      <c r="M573" s="72"/>
      <c r="O573"/>
    </row>
    <row r="574" spans="2:15" x14ac:dyDescent="0.3">
      <c r="B574" t="s">
        <v>14333</v>
      </c>
      <c r="C574" s="64" t="s">
        <v>1808</v>
      </c>
      <c r="D574" s="64" t="s">
        <v>2831</v>
      </c>
      <c r="E574" s="64" t="s">
        <v>2831</v>
      </c>
      <c r="F574" s="64">
        <v>73</v>
      </c>
      <c r="G574" s="66">
        <v>43192</v>
      </c>
      <c r="H574" s="203">
        <v>2</v>
      </c>
      <c r="I574" s="203">
        <v>1920.18</v>
      </c>
      <c r="J574" s="203" t="s">
        <v>2160</v>
      </c>
      <c r="K574" s="203" t="s">
        <v>8716</v>
      </c>
      <c r="L574" s="203" t="s">
        <v>254</v>
      </c>
      <c r="M574" s="72"/>
      <c r="O574"/>
    </row>
    <row r="575" spans="2:15" x14ac:dyDescent="0.3">
      <c r="B575" t="s">
        <v>17033</v>
      </c>
      <c r="C575" s="64" t="s">
        <v>1808</v>
      </c>
      <c r="D575" s="64" t="s">
        <v>2831</v>
      </c>
      <c r="E575" s="64" t="s">
        <v>2831</v>
      </c>
      <c r="F575" s="64">
        <v>104</v>
      </c>
      <c r="G575" s="66">
        <v>43187</v>
      </c>
      <c r="H575" s="203">
        <v>1</v>
      </c>
      <c r="I575" s="203">
        <v>1363.76</v>
      </c>
      <c r="J575" s="203" t="s">
        <v>1535</v>
      </c>
      <c r="K575" s="203" t="s">
        <v>1535</v>
      </c>
      <c r="L575" s="203" t="s">
        <v>254</v>
      </c>
      <c r="M575" s="72"/>
      <c r="O575"/>
    </row>
    <row r="576" spans="2:15" x14ac:dyDescent="0.3">
      <c r="B576" t="s">
        <v>17284</v>
      </c>
      <c r="C576" s="64" t="s">
        <v>1808</v>
      </c>
      <c r="D576" s="64" t="s">
        <v>2831</v>
      </c>
      <c r="E576" s="64" t="s">
        <v>2831</v>
      </c>
      <c r="F576" s="64">
        <v>146</v>
      </c>
      <c r="G576" s="66">
        <v>43185</v>
      </c>
      <c r="H576" s="203">
        <v>1</v>
      </c>
      <c r="I576" s="203">
        <v>3188.21</v>
      </c>
      <c r="J576" s="203" t="s">
        <v>1535</v>
      </c>
      <c r="K576" s="203" t="s">
        <v>1535</v>
      </c>
      <c r="L576" s="203" t="s">
        <v>254</v>
      </c>
      <c r="M576" s="72"/>
      <c r="O576"/>
    </row>
    <row r="577" spans="2:15" x14ac:dyDescent="0.3">
      <c r="B577" t="s">
        <v>17379</v>
      </c>
      <c r="C577" s="64" t="s">
        <v>1808</v>
      </c>
      <c r="D577" s="64" t="s">
        <v>2831</v>
      </c>
      <c r="E577" s="64" t="s">
        <v>2831</v>
      </c>
      <c r="F577" s="64">
        <v>109</v>
      </c>
      <c r="G577" s="66">
        <v>43185</v>
      </c>
      <c r="H577" s="203">
        <v>1</v>
      </c>
      <c r="I577" s="203">
        <v>1363.76</v>
      </c>
      <c r="J577" s="203" t="s">
        <v>1535</v>
      </c>
      <c r="K577" s="203" t="s">
        <v>1535</v>
      </c>
      <c r="L577" s="203" t="s">
        <v>254</v>
      </c>
      <c r="M577" s="72"/>
      <c r="O577"/>
    </row>
    <row r="578" spans="2:15" x14ac:dyDescent="0.3">
      <c r="B578" t="s">
        <v>12421</v>
      </c>
      <c r="C578" s="64" t="s">
        <v>1808</v>
      </c>
      <c r="D578" s="64" t="s">
        <v>2831</v>
      </c>
      <c r="E578" s="64" t="s">
        <v>2831</v>
      </c>
      <c r="F578" s="64">
        <v>177</v>
      </c>
      <c r="G578" s="66">
        <v>43183</v>
      </c>
      <c r="H578" s="203">
        <v>1</v>
      </c>
      <c r="I578" s="203">
        <v>4304.3900000000003</v>
      </c>
      <c r="J578" s="203" t="s">
        <v>1535</v>
      </c>
      <c r="K578" s="203" t="s">
        <v>1535</v>
      </c>
      <c r="L578" s="203" t="s">
        <v>254</v>
      </c>
      <c r="M578" s="72"/>
      <c r="O578"/>
    </row>
    <row r="579" spans="2:15" x14ac:dyDescent="0.3">
      <c r="B579" t="s">
        <v>21252</v>
      </c>
      <c r="C579" s="64" t="s">
        <v>1808</v>
      </c>
      <c r="D579" s="64" t="s">
        <v>2831</v>
      </c>
      <c r="E579" s="64" t="s">
        <v>2831</v>
      </c>
      <c r="F579" s="64">
        <v>152</v>
      </c>
      <c r="G579" s="66">
        <v>43182</v>
      </c>
      <c r="H579" s="203">
        <v>1</v>
      </c>
      <c r="I579" s="203">
        <v>2752.72</v>
      </c>
      <c r="J579" s="203" t="s">
        <v>1535</v>
      </c>
      <c r="K579" s="203" t="s">
        <v>1535</v>
      </c>
      <c r="L579" s="203" t="s">
        <v>254</v>
      </c>
      <c r="M579" s="72"/>
      <c r="O579"/>
    </row>
    <row r="580" spans="2:15" x14ac:dyDescent="0.3">
      <c r="B580" t="s">
        <v>17378</v>
      </c>
      <c r="C580" s="64" t="s">
        <v>1808</v>
      </c>
      <c r="D580" s="64" t="s">
        <v>2831</v>
      </c>
      <c r="E580" s="64" t="s">
        <v>2831</v>
      </c>
      <c r="F580" s="64">
        <v>65</v>
      </c>
      <c r="G580" s="66">
        <v>43182</v>
      </c>
      <c r="H580" s="203">
        <v>1</v>
      </c>
      <c r="I580" s="203">
        <v>333.85</v>
      </c>
      <c r="J580" s="203" t="s">
        <v>1535</v>
      </c>
      <c r="K580" s="203" t="s">
        <v>1535</v>
      </c>
      <c r="L580" s="203" t="s">
        <v>254</v>
      </c>
      <c r="M580" s="72"/>
      <c r="O580"/>
    </row>
    <row r="581" spans="2:15" x14ac:dyDescent="0.3">
      <c r="B581" t="s">
        <v>12488</v>
      </c>
      <c r="C581" s="64" t="s">
        <v>1808</v>
      </c>
      <c r="D581" s="64" t="s">
        <v>2831</v>
      </c>
      <c r="E581" s="64" t="s">
        <v>2831</v>
      </c>
      <c r="F581" s="64">
        <v>101</v>
      </c>
      <c r="G581" s="66">
        <v>43181</v>
      </c>
      <c r="H581" s="203">
        <v>2</v>
      </c>
      <c r="I581" s="203">
        <v>1920.18</v>
      </c>
      <c r="J581" s="203" t="s">
        <v>1535</v>
      </c>
      <c r="K581" s="203" t="s">
        <v>1535</v>
      </c>
      <c r="L581" s="203" t="s">
        <v>254</v>
      </c>
      <c r="M581" s="72"/>
      <c r="O581"/>
    </row>
    <row r="582" spans="2:15" x14ac:dyDescent="0.3">
      <c r="B582" t="s">
        <v>17655</v>
      </c>
      <c r="C582" s="64" t="s">
        <v>1808</v>
      </c>
      <c r="D582" s="64" t="s">
        <v>2831</v>
      </c>
      <c r="E582" s="64" t="s">
        <v>2831</v>
      </c>
      <c r="F582" s="64">
        <v>97</v>
      </c>
      <c r="G582" s="66">
        <v>43179</v>
      </c>
      <c r="H582" s="203">
        <v>1</v>
      </c>
      <c r="I582" s="203">
        <v>4304.3900000000003</v>
      </c>
      <c r="J582" s="203" t="s">
        <v>1535</v>
      </c>
      <c r="K582" s="203" t="s">
        <v>1535</v>
      </c>
      <c r="L582" s="203" t="s">
        <v>254</v>
      </c>
      <c r="M582" s="72"/>
      <c r="O582"/>
    </row>
    <row r="583" spans="2:15" x14ac:dyDescent="0.3">
      <c r="B583" t="s">
        <v>12681</v>
      </c>
      <c r="C583" s="64" t="s">
        <v>1808</v>
      </c>
      <c r="D583" s="64" t="s">
        <v>2831</v>
      </c>
      <c r="E583" s="64" t="s">
        <v>2831</v>
      </c>
      <c r="F583" s="64">
        <v>181</v>
      </c>
      <c r="G583" s="66">
        <v>43176</v>
      </c>
      <c r="H583" s="203">
        <v>1</v>
      </c>
      <c r="I583" s="203">
        <v>4304.3900000000003</v>
      </c>
      <c r="J583" s="203" t="s">
        <v>1535</v>
      </c>
      <c r="K583" s="203" t="s">
        <v>1535</v>
      </c>
      <c r="L583" s="203" t="s">
        <v>254</v>
      </c>
      <c r="M583" s="72"/>
      <c r="O583"/>
    </row>
    <row r="584" spans="2:15" x14ac:dyDescent="0.3">
      <c r="B584" t="s">
        <v>17641</v>
      </c>
      <c r="C584" s="64" t="s">
        <v>1808</v>
      </c>
      <c r="D584" s="64" t="s">
        <v>2831</v>
      </c>
      <c r="E584" s="64" t="s">
        <v>2831</v>
      </c>
      <c r="F584" s="64">
        <v>187</v>
      </c>
      <c r="G584" s="66">
        <v>43174</v>
      </c>
      <c r="H584" s="203">
        <v>1</v>
      </c>
      <c r="I584" s="203">
        <v>1152.83</v>
      </c>
      <c r="J584" s="203" t="s">
        <v>1535</v>
      </c>
      <c r="K584" s="203" t="s">
        <v>1535</v>
      </c>
      <c r="L584" s="203" t="s">
        <v>254</v>
      </c>
      <c r="M584" s="72"/>
      <c r="O584"/>
    </row>
    <row r="585" spans="2:15" x14ac:dyDescent="0.3">
      <c r="B585" t="s">
        <v>16913</v>
      </c>
      <c r="C585" s="64" t="s">
        <v>1808</v>
      </c>
      <c r="D585" s="64" t="s">
        <v>2831</v>
      </c>
      <c r="E585" s="64" t="s">
        <v>2831</v>
      </c>
      <c r="F585" s="64">
        <v>105</v>
      </c>
      <c r="G585" s="66">
        <v>43173</v>
      </c>
      <c r="H585" s="203">
        <v>1</v>
      </c>
      <c r="I585" s="203">
        <v>3134.46</v>
      </c>
      <c r="J585" s="203" t="s">
        <v>1535</v>
      </c>
      <c r="K585" s="203" t="s">
        <v>1535</v>
      </c>
      <c r="L585" s="203" t="s">
        <v>254</v>
      </c>
      <c r="M585" s="72"/>
      <c r="O585"/>
    </row>
    <row r="586" spans="2:15" x14ac:dyDescent="0.3">
      <c r="B586" t="s">
        <v>17414</v>
      </c>
      <c r="C586" s="64" t="s">
        <v>1808</v>
      </c>
      <c r="D586" s="64" t="s">
        <v>2831</v>
      </c>
      <c r="E586" s="64" t="s">
        <v>2831</v>
      </c>
      <c r="F586" s="64">
        <v>64</v>
      </c>
      <c r="G586" s="66">
        <v>43172</v>
      </c>
      <c r="H586" s="203">
        <v>1</v>
      </c>
      <c r="I586" s="203">
        <v>3649.02</v>
      </c>
      <c r="J586" s="203" t="s">
        <v>1535</v>
      </c>
      <c r="K586" s="203" t="s">
        <v>1535</v>
      </c>
      <c r="L586" s="203" t="s">
        <v>254</v>
      </c>
      <c r="M586" s="72"/>
      <c r="O586"/>
    </row>
    <row r="587" spans="2:15" x14ac:dyDescent="0.3">
      <c r="B587" t="s">
        <v>17000</v>
      </c>
      <c r="C587" s="64" t="s">
        <v>1808</v>
      </c>
      <c r="D587" s="64" t="s">
        <v>2831</v>
      </c>
      <c r="E587" s="64" t="s">
        <v>2831</v>
      </c>
      <c r="F587" s="64">
        <v>122</v>
      </c>
      <c r="G587" s="66">
        <v>43171</v>
      </c>
      <c r="H587" s="203">
        <v>1</v>
      </c>
      <c r="I587" s="203">
        <v>1363.76</v>
      </c>
      <c r="J587" s="203" t="s">
        <v>1535</v>
      </c>
      <c r="K587" s="203" t="s">
        <v>1535</v>
      </c>
      <c r="L587" s="203" t="s">
        <v>254</v>
      </c>
      <c r="M587" s="72"/>
      <c r="O587"/>
    </row>
    <row r="588" spans="2:15" x14ac:dyDescent="0.3">
      <c r="B588" t="s">
        <v>17509</v>
      </c>
      <c r="C588" s="64" t="s">
        <v>1808</v>
      </c>
      <c r="D588" s="64" t="s">
        <v>2831</v>
      </c>
      <c r="E588" s="64" t="s">
        <v>2831</v>
      </c>
      <c r="F588" s="64">
        <v>86</v>
      </c>
      <c r="G588" s="66">
        <v>43169</v>
      </c>
      <c r="H588" s="203">
        <v>1</v>
      </c>
      <c r="I588" s="203">
        <v>166.93</v>
      </c>
      <c r="J588" s="203" t="s">
        <v>1535</v>
      </c>
      <c r="K588" s="203" t="s">
        <v>1535</v>
      </c>
      <c r="L588" s="203" t="s">
        <v>254</v>
      </c>
      <c r="M588" s="72"/>
      <c r="O588"/>
    </row>
    <row r="589" spans="2:15" x14ac:dyDescent="0.3">
      <c r="B589" t="s">
        <v>17393</v>
      </c>
      <c r="C589" s="64" t="s">
        <v>1808</v>
      </c>
      <c r="D589" s="64" t="s">
        <v>2831</v>
      </c>
      <c r="E589" s="64" t="s">
        <v>2831</v>
      </c>
      <c r="F589" s="64">
        <v>83</v>
      </c>
      <c r="G589" s="66">
        <v>43168</v>
      </c>
      <c r="H589" s="203">
        <v>1</v>
      </c>
      <c r="I589" s="203">
        <v>1363.76</v>
      </c>
      <c r="J589" s="203" t="s">
        <v>1535</v>
      </c>
      <c r="K589" s="203" t="s">
        <v>1535</v>
      </c>
      <c r="L589" s="203" t="s">
        <v>254</v>
      </c>
      <c r="M589" s="72"/>
      <c r="O589"/>
    </row>
    <row r="590" spans="2:15" x14ac:dyDescent="0.3">
      <c r="B590" t="s">
        <v>21356</v>
      </c>
      <c r="C590" s="64" t="s">
        <v>1808</v>
      </c>
      <c r="D590" s="64" t="s">
        <v>2831</v>
      </c>
      <c r="E590" s="64" t="s">
        <v>2831</v>
      </c>
      <c r="F590" s="64">
        <v>83</v>
      </c>
      <c r="G590" s="66">
        <v>43167</v>
      </c>
      <c r="H590" s="203">
        <v>1</v>
      </c>
      <c r="I590" s="203">
        <v>166.93</v>
      </c>
      <c r="J590" s="203" t="s">
        <v>1535</v>
      </c>
      <c r="K590" s="203" t="s">
        <v>1535</v>
      </c>
      <c r="L590" s="203" t="s">
        <v>254</v>
      </c>
      <c r="M590" s="72"/>
      <c r="O590"/>
    </row>
    <row r="591" spans="2:15" x14ac:dyDescent="0.3">
      <c r="B591" t="s">
        <v>14795</v>
      </c>
      <c r="C591" s="64" t="s">
        <v>1808</v>
      </c>
      <c r="D591" s="64" t="s">
        <v>2831</v>
      </c>
      <c r="E591" s="64" t="s">
        <v>2831</v>
      </c>
      <c r="F591" s="64">
        <v>156</v>
      </c>
      <c r="G591" s="66">
        <v>43166</v>
      </c>
      <c r="H591" s="203">
        <v>1</v>
      </c>
      <c r="I591" s="203">
        <v>4897.24</v>
      </c>
      <c r="J591" s="203" t="s">
        <v>2160</v>
      </c>
      <c r="K591" s="203" t="s">
        <v>2925</v>
      </c>
      <c r="L591" s="203" t="s">
        <v>254</v>
      </c>
      <c r="M591" s="72"/>
      <c r="O591"/>
    </row>
    <row r="592" spans="2:15" x14ac:dyDescent="0.3">
      <c r="B592" t="s">
        <v>17163</v>
      </c>
      <c r="C592" s="64" t="s">
        <v>1808</v>
      </c>
      <c r="D592" s="64" t="s">
        <v>2831</v>
      </c>
      <c r="E592" s="64" t="s">
        <v>2831</v>
      </c>
      <c r="F592" s="64">
        <v>108</v>
      </c>
      <c r="G592" s="66">
        <v>43166</v>
      </c>
      <c r="H592" s="203">
        <v>1</v>
      </c>
      <c r="I592" s="203">
        <v>1363.76</v>
      </c>
      <c r="J592" s="203" t="s">
        <v>1535</v>
      </c>
      <c r="K592" s="203" t="s">
        <v>1535</v>
      </c>
      <c r="L592" s="203" t="s">
        <v>254</v>
      </c>
      <c r="M592" s="72"/>
      <c r="O592"/>
    </row>
    <row r="593" spans="2:15" x14ac:dyDescent="0.3">
      <c r="B593" t="s">
        <v>16926</v>
      </c>
      <c r="C593" s="64" t="s">
        <v>1808</v>
      </c>
      <c r="D593" s="64" t="s">
        <v>2831</v>
      </c>
      <c r="E593" s="64" t="s">
        <v>2831</v>
      </c>
      <c r="F593" s="64">
        <v>77</v>
      </c>
      <c r="G593" s="66">
        <v>43166</v>
      </c>
      <c r="H593" s="203">
        <v>1</v>
      </c>
      <c r="I593" s="203">
        <v>111.28</v>
      </c>
      <c r="J593" s="203" t="s">
        <v>1535</v>
      </c>
      <c r="K593" s="203" t="s">
        <v>1535</v>
      </c>
      <c r="L593" s="203" t="s">
        <v>254</v>
      </c>
      <c r="M593" s="72"/>
      <c r="O593"/>
    </row>
    <row r="594" spans="2:15" x14ac:dyDescent="0.3">
      <c r="B594" t="s">
        <v>16916</v>
      </c>
      <c r="C594" s="64" t="s">
        <v>1808</v>
      </c>
      <c r="D594" s="64" t="s">
        <v>2831</v>
      </c>
      <c r="E594" s="64" t="s">
        <v>2831</v>
      </c>
      <c r="F594" s="64">
        <v>146</v>
      </c>
      <c r="G594" s="66">
        <v>43162</v>
      </c>
      <c r="H594" s="203">
        <v>1</v>
      </c>
      <c r="I594" s="203">
        <v>1951.46</v>
      </c>
      <c r="J594" s="203" t="s">
        <v>1535</v>
      </c>
      <c r="K594" s="203" t="s">
        <v>1535</v>
      </c>
      <c r="L594" s="203" t="s">
        <v>254</v>
      </c>
      <c r="M594" s="72"/>
      <c r="O594"/>
    </row>
    <row r="595" spans="2:15" x14ac:dyDescent="0.3">
      <c r="B595" t="s">
        <v>12548</v>
      </c>
      <c r="C595" s="64" t="s">
        <v>1808</v>
      </c>
      <c r="D595" s="64" t="s">
        <v>2831</v>
      </c>
      <c r="E595" s="64" t="s">
        <v>2831</v>
      </c>
      <c r="F595" s="64">
        <v>69</v>
      </c>
      <c r="G595" s="66">
        <v>43159</v>
      </c>
      <c r="H595" s="203">
        <v>1</v>
      </c>
      <c r="I595" s="203">
        <v>222.57</v>
      </c>
      <c r="J595" s="203" t="s">
        <v>1535</v>
      </c>
      <c r="K595" s="203" t="s">
        <v>1535</v>
      </c>
      <c r="L595" s="203" t="s">
        <v>254</v>
      </c>
      <c r="M595" s="72"/>
      <c r="O595"/>
    </row>
    <row r="596" spans="2:15" x14ac:dyDescent="0.3">
      <c r="B596" t="s">
        <v>17248</v>
      </c>
      <c r="C596" s="64" t="s">
        <v>1808</v>
      </c>
      <c r="D596" s="64" t="s">
        <v>2831</v>
      </c>
      <c r="E596" s="64" t="s">
        <v>2831</v>
      </c>
      <c r="F596" s="64">
        <v>208</v>
      </c>
      <c r="G596" s="66">
        <v>43158</v>
      </c>
      <c r="H596" s="203">
        <v>1</v>
      </c>
      <c r="I596" s="203">
        <v>1951.46</v>
      </c>
      <c r="J596" s="203" t="s">
        <v>1535</v>
      </c>
      <c r="K596" s="203" t="s">
        <v>1535</v>
      </c>
      <c r="L596" s="203" t="s">
        <v>254</v>
      </c>
      <c r="M596" s="72"/>
      <c r="O596"/>
    </row>
    <row r="597" spans="2:15" x14ac:dyDescent="0.3">
      <c r="B597" t="s">
        <v>16749</v>
      </c>
      <c r="C597" s="64" t="s">
        <v>1808</v>
      </c>
      <c r="D597" s="64" t="s">
        <v>2831</v>
      </c>
      <c r="E597" s="64" t="s">
        <v>2831</v>
      </c>
      <c r="F597" s="64">
        <v>88</v>
      </c>
      <c r="G597" s="66">
        <v>43157</v>
      </c>
      <c r="H597" s="203">
        <v>2</v>
      </c>
      <c r="I597" s="203">
        <v>278.20999999999998</v>
      </c>
      <c r="J597" s="203" t="s">
        <v>1535</v>
      </c>
      <c r="K597" s="203" t="s">
        <v>1535</v>
      </c>
      <c r="L597" s="203" t="s">
        <v>254</v>
      </c>
      <c r="M597" s="72"/>
      <c r="O597"/>
    </row>
    <row r="598" spans="2:15" x14ac:dyDescent="0.3">
      <c r="B598" t="s">
        <v>17446</v>
      </c>
      <c r="C598" s="64" t="s">
        <v>1808</v>
      </c>
      <c r="D598" s="64" t="s">
        <v>2831</v>
      </c>
      <c r="E598" s="64" t="s">
        <v>2831</v>
      </c>
      <c r="F598" s="64">
        <v>80</v>
      </c>
      <c r="G598" s="66">
        <v>43154</v>
      </c>
      <c r="H598" s="203">
        <v>1</v>
      </c>
      <c r="I598" s="203">
        <v>1363.76</v>
      </c>
      <c r="J598" s="203" t="s">
        <v>1535</v>
      </c>
      <c r="K598" s="203" t="s">
        <v>1535</v>
      </c>
      <c r="L598" s="203" t="s">
        <v>254</v>
      </c>
      <c r="M598" s="72"/>
      <c r="O598"/>
    </row>
    <row r="599" spans="2:15" x14ac:dyDescent="0.3">
      <c r="B599" t="s">
        <v>13860</v>
      </c>
      <c r="C599" s="64" t="s">
        <v>1808</v>
      </c>
      <c r="D599" s="64" t="s">
        <v>2831</v>
      </c>
      <c r="E599" s="64" t="s">
        <v>2831</v>
      </c>
      <c r="F599" s="64">
        <v>163</v>
      </c>
      <c r="G599" s="66">
        <v>43146</v>
      </c>
      <c r="H599" s="203">
        <v>1</v>
      </c>
      <c r="I599" s="203">
        <v>4304.3900000000003</v>
      </c>
      <c r="J599" s="203" t="s">
        <v>1535</v>
      </c>
      <c r="K599" s="203" t="s">
        <v>1535</v>
      </c>
      <c r="L599" s="203" t="s">
        <v>254</v>
      </c>
      <c r="M599" s="72"/>
      <c r="O599"/>
    </row>
    <row r="600" spans="2:15" x14ac:dyDescent="0.3">
      <c r="B600" t="s">
        <v>16780</v>
      </c>
      <c r="C600" s="64" t="s">
        <v>1808</v>
      </c>
      <c r="D600" s="64" t="s">
        <v>2831</v>
      </c>
      <c r="E600" s="64" t="s">
        <v>2831</v>
      </c>
      <c r="F600" s="64">
        <v>117</v>
      </c>
      <c r="G600" s="66">
        <v>43144</v>
      </c>
      <c r="H600" s="203">
        <v>1</v>
      </c>
      <c r="I600" s="203">
        <v>1363.76</v>
      </c>
      <c r="J600" s="203" t="s">
        <v>1535</v>
      </c>
      <c r="K600" s="203" t="s">
        <v>1535</v>
      </c>
      <c r="L600" s="203" t="s">
        <v>254</v>
      </c>
      <c r="M600" s="72"/>
      <c r="O600"/>
    </row>
    <row r="601" spans="2:15" x14ac:dyDescent="0.3">
      <c r="B601" t="s">
        <v>16945</v>
      </c>
      <c r="C601" s="64" t="s">
        <v>1808</v>
      </c>
      <c r="D601" s="64" t="s">
        <v>2831</v>
      </c>
      <c r="E601" s="64" t="s">
        <v>2831</v>
      </c>
      <c r="F601" s="64">
        <v>84</v>
      </c>
      <c r="G601" s="66">
        <v>43144</v>
      </c>
      <c r="H601" s="203">
        <v>2</v>
      </c>
      <c r="I601" s="203">
        <v>1920.18</v>
      </c>
      <c r="J601" s="203" t="s">
        <v>1535</v>
      </c>
      <c r="K601" s="203" t="s">
        <v>1535</v>
      </c>
      <c r="L601" s="203" t="s">
        <v>254</v>
      </c>
      <c r="M601" s="72"/>
      <c r="O601"/>
    </row>
    <row r="602" spans="2:15" x14ac:dyDescent="0.3">
      <c r="B602" t="s">
        <v>15813</v>
      </c>
      <c r="C602" s="64" t="s">
        <v>1808</v>
      </c>
      <c r="D602" s="64" t="s">
        <v>2831</v>
      </c>
      <c r="E602" s="64" t="s">
        <v>2831</v>
      </c>
      <c r="F602" s="64">
        <v>67</v>
      </c>
      <c r="G602" s="66">
        <v>43143</v>
      </c>
      <c r="H602" s="203">
        <v>1</v>
      </c>
      <c r="I602" s="203">
        <v>1363.76</v>
      </c>
      <c r="J602" s="203" t="s">
        <v>2176</v>
      </c>
      <c r="K602" s="203" t="s">
        <v>12908</v>
      </c>
      <c r="L602" s="203" t="s">
        <v>254</v>
      </c>
      <c r="M602" s="72"/>
      <c r="O602"/>
    </row>
    <row r="603" spans="2:15" x14ac:dyDescent="0.3">
      <c r="B603" t="s">
        <v>21326</v>
      </c>
      <c r="C603" s="64" t="s">
        <v>1808</v>
      </c>
      <c r="D603" s="64" t="s">
        <v>2831</v>
      </c>
      <c r="E603" s="64" t="s">
        <v>2831</v>
      </c>
      <c r="F603" s="64">
        <v>113</v>
      </c>
      <c r="G603" s="66">
        <v>43143</v>
      </c>
      <c r="H603" s="203">
        <v>1</v>
      </c>
      <c r="I603" s="203">
        <v>1363.76</v>
      </c>
      <c r="J603" s="203" t="s">
        <v>1535</v>
      </c>
      <c r="K603" s="203" t="s">
        <v>1535</v>
      </c>
      <c r="L603" s="203" t="s">
        <v>254</v>
      </c>
      <c r="M603" s="72"/>
      <c r="O603"/>
    </row>
    <row r="604" spans="2:15" x14ac:dyDescent="0.3">
      <c r="B604" t="s">
        <v>17597</v>
      </c>
      <c r="C604" s="64" t="s">
        <v>1808</v>
      </c>
      <c r="D604" s="64" t="s">
        <v>2831</v>
      </c>
      <c r="E604" s="64" t="s">
        <v>2831</v>
      </c>
      <c r="F604" s="64">
        <v>127</v>
      </c>
      <c r="G604" s="66">
        <v>43140</v>
      </c>
      <c r="H604" s="203">
        <v>2</v>
      </c>
      <c r="I604" s="203">
        <v>4116.49</v>
      </c>
      <c r="J604" s="203" t="s">
        <v>1535</v>
      </c>
      <c r="K604" s="203" t="s">
        <v>1535</v>
      </c>
      <c r="L604" s="203" t="s">
        <v>254</v>
      </c>
      <c r="M604" s="72"/>
      <c r="O604"/>
    </row>
    <row r="605" spans="2:15" x14ac:dyDescent="0.3">
      <c r="B605" t="s">
        <v>12543</v>
      </c>
      <c r="C605" s="64" t="s">
        <v>1808</v>
      </c>
      <c r="D605" s="64" t="s">
        <v>2831</v>
      </c>
      <c r="E605" s="64" t="s">
        <v>2831</v>
      </c>
      <c r="F605" s="64">
        <v>118</v>
      </c>
      <c r="G605" s="66">
        <v>43140</v>
      </c>
      <c r="H605" s="203">
        <v>1</v>
      </c>
      <c r="I605" s="203">
        <v>1363.76</v>
      </c>
      <c r="J605" s="203" t="s">
        <v>1535</v>
      </c>
      <c r="K605" s="203" t="s">
        <v>1535</v>
      </c>
      <c r="L605" s="203" t="s">
        <v>254</v>
      </c>
      <c r="M605" s="72"/>
      <c r="O605"/>
    </row>
    <row r="606" spans="2:15" x14ac:dyDescent="0.3">
      <c r="B606" t="s">
        <v>16751</v>
      </c>
      <c r="C606" s="64" t="s">
        <v>1808</v>
      </c>
      <c r="D606" s="64" t="s">
        <v>2831</v>
      </c>
      <c r="E606" s="64" t="s">
        <v>2831</v>
      </c>
      <c r="F606" s="64">
        <v>83</v>
      </c>
      <c r="G606" s="66">
        <v>43138</v>
      </c>
      <c r="H606" s="203">
        <v>2</v>
      </c>
      <c r="I606" s="203">
        <v>1920.18</v>
      </c>
      <c r="J606" s="203" t="s">
        <v>1535</v>
      </c>
      <c r="K606" s="203" t="s">
        <v>1535</v>
      </c>
      <c r="L606" s="203" t="s">
        <v>254</v>
      </c>
      <c r="M606" s="72"/>
      <c r="O606"/>
    </row>
    <row r="607" spans="2:15" x14ac:dyDescent="0.3">
      <c r="B607" t="s">
        <v>17130</v>
      </c>
      <c r="C607" s="64" t="s">
        <v>1808</v>
      </c>
      <c r="D607" s="64" t="s">
        <v>2831</v>
      </c>
      <c r="E607" s="64" t="s">
        <v>2831</v>
      </c>
      <c r="F607" s="64">
        <v>82</v>
      </c>
      <c r="G607" s="66">
        <v>43138</v>
      </c>
      <c r="H607" s="203">
        <v>1</v>
      </c>
      <c r="I607" s="203">
        <v>4304.3900000000003</v>
      </c>
      <c r="J607" s="203" t="s">
        <v>1535</v>
      </c>
      <c r="K607" s="203" t="s">
        <v>1535</v>
      </c>
      <c r="L607" s="203" t="s">
        <v>254</v>
      </c>
      <c r="M607" s="72"/>
      <c r="O607"/>
    </row>
    <row r="608" spans="2:15" x14ac:dyDescent="0.3">
      <c r="B608" t="s">
        <v>21261</v>
      </c>
      <c r="C608" s="64" t="s">
        <v>1808</v>
      </c>
      <c r="D608" s="64" t="s">
        <v>2831</v>
      </c>
      <c r="E608" s="64" t="s">
        <v>2831</v>
      </c>
      <c r="F608" s="64">
        <v>122</v>
      </c>
      <c r="G608" s="66">
        <v>43137</v>
      </c>
      <c r="H608" s="203">
        <v>2</v>
      </c>
      <c r="I608" s="203">
        <v>5668.15</v>
      </c>
      <c r="J608" s="203" t="s">
        <v>1535</v>
      </c>
      <c r="K608" s="203" t="s">
        <v>1535</v>
      </c>
      <c r="L608" s="203" t="s">
        <v>254</v>
      </c>
      <c r="M608" s="72"/>
      <c r="O608"/>
    </row>
    <row r="609" spans="2:15" x14ac:dyDescent="0.3">
      <c r="B609" t="s">
        <v>17316</v>
      </c>
      <c r="C609" s="64" t="s">
        <v>1808</v>
      </c>
      <c r="D609" s="64" t="s">
        <v>2831</v>
      </c>
      <c r="E609" s="64" t="s">
        <v>2831</v>
      </c>
      <c r="F609" s="64">
        <v>150</v>
      </c>
      <c r="G609" s="66">
        <v>43137</v>
      </c>
      <c r="H609" s="203">
        <v>1</v>
      </c>
      <c r="I609" s="203">
        <v>4304.3900000000003</v>
      </c>
      <c r="J609" s="203" t="s">
        <v>1535</v>
      </c>
      <c r="K609" s="203" t="s">
        <v>1535</v>
      </c>
      <c r="L609" s="203" t="s">
        <v>254</v>
      </c>
      <c r="M609" s="72"/>
      <c r="O609"/>
    </row>
    <row r="610" spans="2:15" x14ac:dyDescent="0.3">
      <c r="B610" t="s">
        <v>17689</v>
      </c>
      <c r="C610" s="64" t="s">
        <v>1808</v>
      </c>
      <c r="D610" s="64" t="s">
        <v>2831</v>
      </c>
      <c r="E610" s="64" t="s">
        <v>2831</v>
      </c>
      <c r="F610" s="64">
        <v>104</v>
      </c>
      <c r="G610" s="66">
        <v>43133</v>
      </c>
      <c r="H610" s="203">
        <v>1</v>
      </c>
      <c r="I610" s="203">
        <v>1363.76</v>
      </c>
      <c r="J610" s="203" t="s">
        <v>1535</v>
      </c>
      <c r="K610" s="203" t="s">
        <v>1535</v>
      </c>
      <c r="L610" s="203" t="s">
        <v>254</v>
      </c>
      <c r="M610" s="72"/>
      <c r="O610"/>
    </row>
    <row r="611" spans="2:15" x14ac:dyDescent="0.3">
      <c r="B611" t="s">
        <v>17574</v>
      </c>
      <c r="C611" s="64" t="s">
        <v>1808</v>
      </c>
      <c r="D611" s="64" t="s">
        <v>2831</v>
      </c>
      <c r="E611" s="64" t="s">
        <v>2831</v>
      </c>
      <c r="F611" s="64">
        <v>182</v>
      </c>
      <c r="G611" s="66">
        <v>43133</v>
      </c>
      <c r="H611" s="203">
        <v>1</v>
      </c>
      <c r="I611" s="203">
        <v>438.38</v>
      </c>
      <c r="J611" s="203" t="s">
        <v>1535</v>
      </c>
      <c r="K611" s="203" t="s">
        <v>1535</v>
      </c>
      <c r="L611" s="203" t="s">
        <v>254</v>
      </c>
      <c r="M611" s="72"/>
      <c r="O611"/>
    </row>
    <row r="612" spans="2:15" x14ac:dyDescent="0.3">
      <c r="B612" t="s">
        <v>17518</v>
      </c>
      <c r="C612" s="64" t="s">
        <v>1808</v>
      </c>
      <c r="D612" s="64" t="s">
        <v>2831</v>
      </c>
      <c r="E612" s="64" t="s">
        <v>2831</v>
      </c>
      <c r="F612" s="64">
        <v>82</v>
      </c>
      <c r="G612" s="66">
        <v>43132</v>
      </c>
      <c r="H612" s="203">
        <v>1</v>
      </c>
      <c r="I612" s="203">
        <v>4304.3900000000003</v>
      </c>
      <c r="J612" s="203" t="s">
        <v>1535</v>
      </c>
      <c r="K612" s="203" t="s">
        <v>1535</v>
      </c>
      <c r="L612" s="203" t="s">
        <v>254</v>
      </c>
      <c r="M612" s="72"/>
      <c r="O612"/>
    </row>
    <row r="613" spans="2:15" x14ac:dyDescent="0.3">
      <c r="B613" t="s">
        <v>16969</v>
      </c>
      <c r="C613" s="64" t="s">
        <v>1808</v>
      </c>
      <c r="D613" s="64" t="s">
        <v>2831</v>
      </c>
      <c r="E613" s="64" t="s">
        <v>2831</v>
      </c>
      <c r="F613" s="64">
        <v>86</v>
      </c>
      <c r="G613" s="66">
        <v>43126</v>
      </c>
      <c r="H613" s="203">
        <v>1</v>
      </c>
      <c r="I613" s="203">
        <v>166.93</v>
      </c>
      <c r="J613" s="203" t="s">
        <v>1535</v>
      </c>
      <c r="K613" s="203" t="s">
        <v>1535</v>
      </c>
      <c r="L613" s="203" t="s">
        <v>254</v>
      </c>
      <c r="M613" s="72"/>
      <c r="O613"/>
    </row>
    <row r="614" spans="2:15" x14ac:dyDescent="0.3">
      <c r="B614" t="s">
        <v>17576</v>
      </c>
      <c r="C614" s="64" t="s">
        <v>1808</v>
      </c>
      <c r="D614" s="64" t="s">
        <v>2831</v>
      </c>
      <c r="E614" s="64" t="s">
        <v>2831</v>
      </c>
      <c r="F614" s="64">
        <v>79</v>
      </c>
      <c r="G614" s="66">
        <v>43125</v>
      </c>
      <c r="H614" s="203">
        <v>1</v>
      </c>
      <c r="I614" s="203">
        <v>1363.76</v>
      </c>
      <c r="J614" s="203" t="s">
        <v>1535</v>
      </c>
      <c r="K614" s="203" t="s">
        <v>1535</v>
      </c>
      <c r="L614" s="203" t="s">
        <v>254</v>
      </c>
      <c r="M614" s="72"/>
      <c r="O614"/>
    </row>
    <row r="615" spans="2:15" x14ac:dyDescent="0.3">
      <c r="B615" t="s">
        <v>17136</v>
      </c>
      <c r="C615" s="64" t="s">
        <v>1808</v>
      </c>
      <c r="D615" s="64" t="s">
        <v>2831</v>
      </c>
      <c r="E615" s="64" t="s">
        <v>2831</v>
      </c>
      <c r="F615" s="64">
        <v>143</v>
      </c>
      <c r="G615" s="66">
        <v>43119</v>
      </c>
      <c r="H615" s="203">
        <v>1</v>
      </c>
      <c r="I615" s="203">
        <v>4897.24</v>
      </c>
      <c r="J615" s="203" t="s">
        <v>1535</v>
      </c>
      <c r="K615" s="203" t="s">
        <v>1535</v>
      </c>
      <c r="L615" s="203" t="s">
        <v>254</v>
      </c>
      <c r="M615" s="72"/>
      <c r="O615"/>
    </row>
    <row r="616" spans="2:15" x14ac:dyDescent="0.3">
      <c r="B616" t="s">
        <v>12696</v>
      </c>
      <c r="C616" s="64" t="s">
        <v>1808</v>
      </c>
      <c r="D616" s="64" t="s">
        <v>2831</v>
      </c>
      <c r="E616" s="64" t="s">
        <v>2831</v>
      </c>
      <c r="F616" s="64">
        <v>107</v>
      </c>
      <c r="G616" s="66">
        <v>43119</v>
      </c>
      <c r="H616" s="203">
        <v>1</v>
      </c>
      <c r="I616" s="203">
        <v>1363.76</v>
      </c>
      <c r="J616" s="203" t="s">
        <v>1535</v>
      </c>
      <c r="K616" s="203" t="s">
        <v>1535</v>
      </c>
      <c r="L616" s="203" t="s">
        <v>254</v>
      </c>
      <c r="M616" s="72"/>
      <c r="O616"/>
    </row>
    <row r="617" spans="2:15" x14ac:dyDescent="0.3">
      <c r="B617" t="s">
        <v>17148</v>
      </c>
      <c r="C617" s="64" t="s">
        <v>1808</v>
      </c>
      <c r="D617" s="64" t="s">
        <v>2831</v>
      </c>
      <c r="E617" s="64" t="s">
        <v>2831</v>
      </c>
      <c r="F617" s="64">
        <v>200</v>
      </c>
      <c r="G617" s="66">
        <v>43118</v>
      </c>
      <c r="H617" s="203">
        <v>1</v>
      </c>
      <c r="I617" s="203">
        <v>1374.56</v>
      </c>
      <c r="J617" s="203" t="s">
        <v>1535</v>
      </c>
      <c r="K617" s="203" t="s">
        <v>1535</v>
      </c>
      <c r="L617" s="203" t="s">
        <v>254</v>
      </c>
      <c r="M617" s="72"/>
      <c r="O617"/>
    </row>
    <row r="618" spans="2:15" x14ac:dyDescent="0.3">
      <c r="B618" t="s">
        <v>17297</v>
      </c>
      <c r="C618" s="64" t="s">
        <v>1808</v>
      </c>
      <c r="D618" s="64" t="s">
        <v>2831</v>
      </c>
      <c r="E618" s="64" t="s">
        <v>2831</v>
      </c>
      <c r="F618" s="64">
        <v>80</v>
      </c>
      <c r="G618" s="66">
        <v>43117</v>
      </c>
      <c r="H618" s="203">
        <v>2</v>
      </c>
      <c r="I618" s="203">
        <v>500.78</v>
      </c>
      <c r="J618" s="203" t="s">
        <v>1535</v>
      </c>
      <c r="K618" s="203" t="s">
        <v>1535</v>
      </c>
      <c r="L618" s="203" t="s">
        <v>254</v>
      </c>
      <c r="M618" s="72"/>
      <c r="O618"/>
    </row>
    <row r="619" spans="2:15" x14ac:dyDescent="0.3">
      <c r="B619" t="s">
        <v>12707</v>
      </c>
      <c r="C619" s="64" t="s">
        <v>1808</v>
      </c>
      <c r="D619" s="64" t="s">
        <v>2831</v>
      </c>
      <c r="E619" s="64" t="s">
        <v>2831</v>
      </c>
      <c r="F619" s="64">
        <v>85</v>
      </c>
      <c r="G619" s="66">
        <v>43112</v>
      </c>
      <c r="H619" s="203">
        <v>1</v>
      </c>
      <c r="I619" s="203">
        <v>166.93</v>
      </c>
      <c r="J619" s="203" t="s">
        <v>1535</v>
      </c>
      <c r="K619" s="203" t="s">
        <v>1535</v>
      </c>
      <c r="L619" s="203" t="s">
        <v>254</v>
      </c>
      <c r="M619" s="72"/>
      <c r="O619"/>
    </row>
    <row r="620" spans="2:15" x14ac:dyDescent="0.3">
      <c r="B620" t="s">
        <v>13062</v>
      </c>
      <c r="C620" s="64" t="s">
        <v>1808</v>
      </c>
      <c r="D620" s="64" t="s">
        <v>2831</v>
      </c>
      <c r="E620" s="64" t="s">
        <v>2831</v>
      </c>
      <c r="F620" s="64">
        <v>82</v>
      </c>
      <c r="G620" s="66">
        <v>43111</v>
      </c>
      <c r="H620" s="203">
        <v>1</v>
      </c>
      <c r="I620" s="203">
        <v>4304.3900000000003</v>
      </c>
      <c r="J620" s="203" t="s">
        <v>1535</v>
      </c>
      <c r="K620" s="203" t="s">
        <v>1535</v>
      </c>
      <c r="L620" s="203" t="s">
        <v>254</v>
      </c>
      <c r="M620" s="72"/>
      <c r="O620"/>
    </row>
    <row r="621" spans="2:15" x14ac:dyDescent="0.3">
      <c r="B621" t="s">
        <v>21329</v>
      </c>
      <c r="C621" s="64" t="s">
        <v>1808</v>
      </c>
      <c r="D621" s="64" t="s">
        <v>2831</v>
      </c>
      <c r="E621" s="64" t="s">
        <v>2831</v>
      </c>
      <c r="F621" s="64">
        <v>106</v>
      </c>
      <c r="G621" s="66">
        <v>43109</v>
      </c>
      <c r="H621" s="203">
        <v>1</v>
      </c>
      <c r="I621" s="203">
        <v>1363.76</v>
      </c>
      <c r="J621" s="203" t="s">
        <v>1535</v>
      </c>
      <c r="K621" s="203" t="s">
        <v>1535</v>
      </c>
      <c r="L621" s="203" t="s">
        <v>254</v>
      </c>
      <c r="M621" s="72"/>
      <c r="O621"/>
    </row>
    <row r="622" spans="2:15" x14ac:dyDescent="0.3">
      <c r="B622" t="s">
        <v>16709</v>
      </c>
      <c r="C622" s="64" t="s">
        <v>1808</v>
      </c>
      <c r="D622" s="64" t="s">
        <v>2831</v>
      </c>
      <c r="E622" s="64" t="s">
        <v>2831</v>
      </c>
      <c r="F622" s="64">
        <v>70</v>
      </c>
      <c r="G622" s="66">
        <v>43104</v>
      </c>
      <c r="H622" s="203">
        <v>1</v>
      </c>
      <c r="I622" s="203">
        <v>333.85</v>
      </c>
      <c r="J622" s="203" t="s">
        <v>1535</v>
      </c>
      <c r="K622" s="203" t="s">
        <v>1535</v>
      </c>
      <c r="L622" s="203" t="s">
        <v>254</v>
      </c>
      <c r="M622" s="72"/>
      <c r="O622"/>
    </row>
    <row r="623" spans="2:15" x14ac:dyDescent="0.3">
      <c r="B623" t="s">
        <v>17274</v>
      </c>
      <c r="C623" s="64" t="s">
        <v>1808</v>
      </c>
      <c r="D623" s="64" t="s">
        <v>2831</v>
      </c>
      <c r="E623" s="64" t="s">
        <v>2831</v>
      </c>
      <c r="F623" s="64">
        <v>183</v>
      </c>
      <c r="G623" s="66">
        <v>43104</v>
      </c>
      <c r="H623" s="203">
        <v>1</v>
      </c>
      <c r="I623" s="203">
        <v>2974.63</v>
      </c>
      <c r="J623" s="203" t="s">
        <v>1535</v>
      </c>
      <c r="K623" s="203" t="s">
        <v>1535</v>
      </c>
      <c r="L623" s="203" t="s">
        <v>254</v>
      </c>
      <c r="M623" s="72"/>
      <c r="O623"/>
    </row>
    <row r="624" spans="2:15" x14ac:dyDescent="0.3">
      <c r="B624" t="s">
        <v>16977</v>
      </c>
      <c r="C624" s="64" t="s">
        <v>1808</v>
      </c>
      <c r="D624" s="64" t="s">
        <v>2831</v>
      </c>
      <c r="E624" s="64" t="s">
        <v>2831</v>
      </c>
      <c r="F624" s="64">
        <v>208</v>
      </c>
      <c r="G624" s="66">
        <v>43098</v>
      </c>
      <c r="H624" s="203">
        <v>5</v>
      </c>
      <c r="I624" s="203">
        <v>10474.19</v>
      </c>
      <c r="J624" s="203" t="s">
        <v>1535</v>
      </c>
      <c r="K624" s="203" t="s">
        <v>1535</v>
      </c>
      <c r="L624" s="203" t="s">
        <v>254</v>
      </c>
      <c r="M624" s="72"/>
      <c r="O624"/>
    </row>
    <row r="625" spans="2:15" x14ac:dyDescent="0.3">
      <c r="B625" t="s">
        <v>12538</v>
      </c>
      <c r="C625" s="64" t="s">
        <v>1808</v>
      </c>
      <c r="D625" s="64" t="s">
        <v>2831</v>
      </c>
      <c r="E625" s="64" t="s">
        <v>2831</v>
      </c>
      <c r="F625" s="64">
        <v>138</v>
      </c>
      <c r="G625" s="66">
        <v>43097</v>
      </c>
      <c r="H625" s="203">
        <v>2</v>
      </c>
      <c r="I625" s="203">
        <v>9555.7199999999993</v>
      </c>
      <c r="J625" s="203" t="s">
        <v>1535</v>
      </c>
      <c r="K625" s="203" t="s">
        <v>1535</v>
      </c>
      <c r="L625" s="203" t="s">
        <v>254</v>
      </c>
      <c r="M625" s="72"/>
      <c r="O625"/>
    </row>
    <row r="626" spans="2:15" x14ac:dyDescent="0.3">
      <c r="B626" t="s">
        <v>12447</v>
      </c>
      <c r="C626" s="64" t="s">
        <v>1808</v>
      </c>
      <c r="D626" s="64" t="s">
        <v>2831</v>
      </c>
      <c r="E626" s="64" t="s">
        <v>2831</v>
      </c>
      <c r="F626" s="64">
        <v>160</v>
      </c>
      <c r="G626" s="66">
        <v>43097</v>
      </c>
      <c r="H626" s="203">
        <v>4</v>
      </c>
      <c r="I626" s="203">
        <v>10987.73</v>
      </c>
      <c r="J626" s="203" t="s">
        <v>1535</v>
      </c>
      <c r="K626" s="203" t="s">
        <v>1535</v>
      </c>
      <c r="L626" s="203" t="s">
        <v>254</v>
      </c>
      <c r="M626" s="72"/>
      <c r="O626"/>
    </row>
    <row r="627" spans="2:15" x14ac:dyDescent="0.3">
      <c r="B627" t="s">
        <v>12442</v>
      </c>
      <c r="C627" s="64" t="s">
        <v>1808</v>
      </c>
      <c r="D627" s="64" t="s">
        <v>2831</v>
      </c>
      <c r="E627" s="64" t="s">
        <v>2831</v>
      </c>
      <c r="F627" s="64">
        <v>106</v>
      </c>
      <c r="G627" s="66">
        <v>43096</v>
      </c>
      <c r="H627" s="203">
        <v>1</v>
      </c>
      <c r="I627" s="203">
        <v>1363.76</v>
      </c>
      <c r="J627" s="203" t="s">
        <v>1535</v>
      </c>
      <c r="K627" s="203" t="s">
        <v>1535</v>
      </c>
      <c r="L627" s="203" t="s">
        <v>254</v>
      </c>
      <c r="M627" s="72"/>
      <c r="O627"/>
    </row>
    <row r="628" spans="2:15" x14ac:dyDescent="0.3">
      <c r="B628" t="s">
        <v>12625</v>
      </c>
      <c r="C628" s="64" t="s">
        <v>1808</v>
      </c>
      <c r="D628" s="64" t="s">
        <v>2831</v>
      </c>
      <c r="E628" s="64" t="s">
        <v>2831</v>
      </c>
      <c r="F628" s="64">
        <v>107</v>
      </c>
      <c r="G628" s="66">
        <v>43091</v>
      </c>
      <c r="H628" s="203">
        <v>1</v>
      </c>
      <c r="I628" s="203">
        <v>1363.76</v>
      </c>
      <c r="J628" s="203" t="s">
        <v>1535</v>
      </c>
      <c r="K628" s="203" t="s">
        <v>1535</v>
      </c>
      <c r="L628" s="203" t="s">
        <v>254</v>
      </c>
      <c r="M628" s="72"/>
      <c r="O628"/>
    </row>
    <row r="629" spans="2:15" x14ac:dyDescent="0.3">
      <c r="B629" t="s">
        <v>13059</v>
      </c>
      <c r="C629" s="64" t="s">
        <v>1808</v>
      </c>
      <c r="D629" s="64" t="s">
        <v>2831</v>
      </c>
      <c r="E629" s="64" t="s">
        <v>2831</v>
      </c>
      <c r="F629" s="64">
        <v>141</v>
      </c>
      <c r="G629" s="66">
        <v>43090</v>
      </c>
      <c r="H629" s="203">
        <v>1</v>
      </c>
      <c r="I629" s="203">
        <v>1363.76</v>
      </c>
      <c r="J629" s="203" t="s">
        <v>1535</v>
      </c>
      <c r="K629" s="203" t="s">
        <v>1535</v>
      </c>
      <c r="L629" s="203" t="s">
        <v>254</v>
      </c>
      <c r="M629" s="72"/>
      <c r="O629"/>
    </row>
    <row r="630" spans="2:15" x14ac:dyDescent="0.3">
      <c r="B630" t="s">
        <v>17155</v>
      </c>
      <c r="C630" s="64" t="s">
        <v>1808</v>
      </c>
      <c r="D630" s="64" t="s">
        <v>2831</v>
      </c>
      <c r="E630" s="64" t="s">
        <v>2831</v>
      </c>
      <c r="F630" s="64">
        <v>73</v>
      </c>
      <c r="G630" s="66">
        <v>43089</v>
      </c>
      <c r="H630" s="203">
        <v>2</v>
      </c>
      <c r="I630" s="203">
        <v>1920.18</v>
      </c>
      <c r="J630" s="203" t="s">
        <v>1535</v>
      </c>
      <c r="K630" s="203" t="s">
        <v>1535</v>
      </c>
      <c r="L630" s="203" t="s">
        <v>254</v>
      </c>
      <c r="M630" s="72"/>
      <c r="O630"/>
    </row>
    <row r="631" spans="2:15" x14ac:dyDescent="0.3">
      <c r="B631" t="s">
        <v>12900</v>
      </c>
      <c r="C631" s="64" t="s">
        <v>1808</v>
      </c>
      <c r="D631" s="64" t="s">
        <v>2831</v>
      </c>
      <c r="E631" s="64" t="s">
        <v>2831</v>
      </c>
      <c r="F631" s="64">
        <v>167</v>
      </c>
      <c r="G631" s="66">
        <v>43089</v>
      </c>
      <c r="H631" s="203">
        <v>1</v>
      </c>
      <c r="I631" s="203">
        <v>2255.5</v>
      </c>
      <c r="J631" s="203" t="s">
        <v>1535</v>
      </c>
      <c r="K631" s="203" t="s">
        <v>1535</v>
      </c>
      <c r="L631" s="203" t="s">
        <v>254</v>
      </c>
      <c r="M631" s="72"/>
      <c r="O631"/>
    </row>
    <row r="632" spans="2:15" x14ac:dyDescent="0.3">
      <c r="B632" t="s">
        <v>21369</v>
      </c>
      <c r="C632" s="64" t="s">
        <v>1808</v>
      </c>
      <c r="D632" s="64" t="s">
        <v>2831</v>
      </c>
      <c r="E632" s="64" t="s">
        <v>2831</v>
      </c>
      <c r="F632" s="64">
        <v>88</v>
      </c>
      <c r="G632" s="66">
        <v>43089</v>
      </c>
      <c r="H632" s="203">
        <v>1</v>
      </c>
      <c r="I632" s="203">
        <v>166.93</v>
      </c>
      <c r="J632" s="203" t="s">
        <v>1535</v>
      </c>
      <c r="K632" s="203" t="s">
        <v>1535</v>
      </c>
      <c r="L632" s="203" t="s">
        <v>254</v>
      </c>
      <c r="M632" s="72"/>
      <c r="O632"/>
    </row>
    <row r="633" spans="2:15" x14ac:dyDescent="0.3">
      <c r="B633" t="s">
        <v>21377</v>
      </c>
      <c r="C633" s="64" t="s">
        <v>1808</v>
      </c>
      <c r="D633" s="64" t="s">
        <v>2831</v>
      </c>
      <c r="E633" s="64" t="s">
        <v>2831</v>
      </c>
      <c r="F633" s="64">
        <v>93</v>
      </c>
      <c r="G633" s="66">
        <v>43085</v>
      </c>
      <c r="H633" s="203">
        <v>1</v>
      </c>
      <c r="I633" s="203">
        <v>3525.62</v>
      </c>
      <c r="J633" s="203" t="s">
        <v>1535</v>
      </c>
      <c r="K633" s="203" t="s">
        <v>1535</v>
      </c>
      <c r="L633" s="203" t="s">
        <v>254</v>
      </c>
      <c r="M633" s="72"/>
      <c r="O633"/>
    </row>
    <row r="634" spans="2:15" x14ac:dyDescent="0.3">
      <c r="B634" t="s">
        <v>13863</v>
      </c>
      <c r="C634" s="64" t="s">
        <v>1808</v>
      </c>
      <c r="D634" s="64" t="s">
        <v>2831</v>
      </c>
      <c r="E634" s="64" t="s">
        <v>2831</v>
      </c>
      <c r="F634" s="64">
        <v>85</v>
      </c>
      <c r="G634" s="66">
        <v>43084</v>
      </c>
      <c r="H634" s="203">
        <v>1</v>
      </c>
      <c r="I634" s="203">
        <v>333.85</v>
      </c>
      <c r="J634" s="203" t="s">
        <v>1535</v>
      </c>
      <c r="K634" s="203" t="s">
        <v>1535</v>
      </c>
      <c r="L634" s="203" t="s">
        <v>254</v>
      </c>
      <c r="M634" s="72"/>
      <c r="O634"/>
    </row>
    <row r="635" spans="2:15" x14ac:dyDescent="0.3">
      <c r="B635" t="s">
        <v>12769</v>
      </c>
      <c r="C635" s="64" t="s">
        <v>1808</v>
      </c>
      <c r="D635" s="64" t="s">
        <v>2831</v>
      </c>
      <c r="E635" s="64" t="s">
        <v>2831</v>
      </c>
      <c r="F635" s="64">
        <v>122</v>
      </c>
      <c r="G635" s="66">
        <v>43082</v>
      </c>
      <c r="H635" s="203">
        <v>1</v>
      </c>
      <c r="I635" s="203">
        <v>4897.24</v>
      </c>
      <c r="J635" s="203" t="s">
        <v>1535</v>
      </c>
      <c r="K635" s="203" t="s">
        <v>1535</v>
      </c>
      <c r="L635" s="203" t="s">
        <v>254</v>
      </c>
      <c r="M635" s="72"/>
      <c r="O635"/>
    </row>
    <row r="636" spans="2:15" x14ac:dyDescent="0.3">
      <c r="B636" t="s">
        <v>16152</v>
      </c>
      <c r="C636" s="64" t="s">
        <v>1808</v>
      </c>
      <c r="D636" s="64" t="s">
        <v>2831</v>
      </c>
      <c r="E636" s="64" t="s">
        <v>2831</v>
      </c>
      <c r="F636" s="64">
        <v>170</v>
      </c>
      <c r="G636" s="66">
        <v>43080</v>
      </c>
      <c r="H636" s="203">
        <v>1</v>
      </c>
      <c r="I636" s="203">
        <v>11597.16</v>
      </c>
      <c r="J636" s="203" t="s">
        <v>2160</v>
      </c>
      <c r="K636" s="203" t="s">
        <v>2925</v>
      </c>
      <c r="L636" s="203" t="s">
        <v>254</v>
      </c>
      <c r="M636" s="72"/>
      <c r="O636"/>
    </row>
    <row r="637" spans="2:15" x14ac:dyDescent="0.3">
      <c r="B637" t="s">
        <v>12515</v>
      </c>
      <c r="C637" s="64" t="s">
        <v>1808</v>
      </c>
      <c r="D637" s="64" t="s">
        <v>2831</v>
      </c>
      <c r="E637" s="64" t="s">
        <v>2831</v>
      </c>
      <c r="F637" s="64">
        <v>178</v>
      </c>
      <c r="G637" s="66">
        <v>43077</v>
      </c>
      <c r="H637" s="203">
        <v>1</v>
      </c>
      <c r="I637" s="203">
        <v>3568.29</v>
      </c>
      <c r="J637" s="203" t="s">
        <v>1535</v>
      </c>
      <c r="K637" s="203" t="s">
        <v>1535</v>
      </c>
      <c r="L637" s="203" t="s">
        <v>254</v>
      </c>
      <c r="M637" s="72"/>
      <c r="O637"/>
    </row>
    <row r="638" spans="2:15" x14ac:dyDescent="0.3">
      <c r="B638" t="s">
        <v>17439</v>
      </c>
      <c r="C638" s="64" t="s">
        <v>1808</v>
      </c>
      <c r="D638" s="64" t="s">
        <v>2831</v>
      </c>
      <c r="E638" s="64" t="s">
        <v>2831</v>
      </c>
      <c r="F638" s="64">
        <v>92</v>
      </c>
      <c r="G638" s="66">
        <v>43074</v>
      </c>
      <c r="H638" s="203">
        <v>2</v>
      </c>
      <c r="I638" s="203">
        <v>1920.18</v>
      </c>
      <c r="J638" s="203" t="s">
        <v>1535</v>
      </c>
      <c r="K638" s="203" t="s">
        <v>1535</v>
      </c>
      <c r="L638" s="203" t="s">
        <v>254</v>
      </c>
      <c r="M638" s="72"/>
      <c r="O638"/>
    </row>
    <row r="639" spans="2:15" x14ac:dyDescent="0.3">
      <c r="B639" t="s">
        <v>21330</v>
      </c>
      <c r="C639" s="64" t="s">
        <v>1808</v>
      </c>
      <c r="D639" s="64" t="s">
        <v>2831</v>
      </c>
      <c r="E639" s="64" t="s">
        <v>2831</v>
      </c>
      <c r="F639" s="64">
        <v>97</v>
      </c>
      <c r="G639" s="66">
        <v>43068</v>
      </c>
      <c r="H639" s="203">
        <v>1</v>
      </c>
      <c r="I639" s="203">
        <v>1363.76</v>
      </c>
      <c r="J639" s="203" t="s">
        <v>1535</v>
      </c>
      <c r="K639" s="203" t="s">
        <v>1535</v>
      </c>
      <c r="L639" s="203" t="s">
        <v>254</v>
      </c>
      <c r="M639" s="72"/>
      <c r="O639"/>
    </row>
    <row r="640" spans="2:15" x14ac:dyDescent="0.3">
      <c r="B640" t="s">
        <v>12651</v>
      </c>
      <c r="C640" s="64" t="s">
        <v>1808</v>
      </c>
      <c r="D640" s="64" t="s">
        <v>2831</v>
      </c>
      <c r="E640" s="64" t="s">
        <v>2831</v>
      </c>
      <c r="F640" s="64">
        <v>96</v>
      </c>
      <c r="G640" s="66">
        <v>43066</v>
      </c>
      <c r="H640" s="203">
        <v>1</v>
      </c>
      <c r="I640" s="203">
        <v>4304.3900000000003</v>
      </c>
      <c r="J640" s="203" t="s">
        <v>1535</v>
      </c>
      <c r="K640" s="203" t="s">
        <v>1535</v>
      </c>
      <c r="L640" s="203" t="s">
        <v>254</v>
      </c>
      <c r="M640" s="72"/>
      <c r="O640"/>
    </row>
    <row r="641" spans="2:15" x14ac:dyDescent="0.3">
      <c r="B641" t="s">
        <v>16849</v>
      </c>
      <c r="C641" s="64" t="s">
        <v>1808</v>
      </c>
      <c r="D641" s="64" t="s">
        <v>2831</v>
      </c>
      <c r="E641" s="64" t="s">
        <v>2831</v>
      </c>
      <c r="F641" s="64">
        <v>75</v>
      </c>
      <c r="G641" s="66">
        <v>43064</v>
      </c>
      <c r="H641" s="203">
        <v>1</v>
      </c>
      <c r="I641" s="203">
        <v>1363.76</v>
      </c>
      <c r="J641" s="203" t="s">
        <v>1535</v>
      </c>
      <c r="K641" s="203" t="s">
        <v>1535</v>
      </c>
      <c r="L641" s="203" t="s">
        <v>254</v>
      </c>
      <c r="M641" s="72"/>
      <c r="O641"/>
    </row>
    <row r="642" spans="2:15" x14ac:dyDescent="0.3">
      <c r="B642" t="s">
        <v>17268</v>
      </c>
      <c r="C642" s="64" t="s">
        <v>1808</v>
      </c>
      <c r="D642" s="64" t="s">
        <v>2831</v>
      </c>
      <c r="E642" s="64" t="s">
        <v>2831</v>
      </c>
      <c r="F642" s="64">
        <v>97</v>
      </c>
      <c r="G642" s="66">
        <v>43064</v>
      </c>
      <c r="H642" s="203">
        <v>1</v>
      </c>
      <c r="I642" s="203">
        <v>3525.62</v>
      </c>
      <c r="J642" s="203" t="s">
        <v>1535</v>
      </c>
      <c r="K642" s="203" t="s">
        <v>1535</v>
      </c>
      <c r="L642" s="203" t="s">
        <v>254</v>
      </c>
      <c r="M642" s="72"/>
      <c r="O642"/>
    </row>
    <row r="643" spans="2:15" x14ac:dyDescent="0.3">
      <c r="B643" t="s">
        <v>2810</v>
      </c>
      <c r="C643" s="64" t="s">
        <v>1808</v>
      </c>
      <c r="D643" s="64" t="s">
        <v>2831</v>
      </c>
      <c r="E643" s="64" t="s">
        <v>2831</v>
      </c>
      <c r="F643" s="64">
        <v>102</v>
      </c>
      <c r="G643" s="66">
        <v>43062</v>
      </c>
      <c r="H643" s="203">
        <v>1</v>
      </c>
      <c r="I643" s="203">
        <v>1363.76</v>
      </c>
      <c r="J643" s="203" t="s">
        <v>1535</v>
      </c>
      <c r="K643" s="203" t="s">
        <v>1535</v>
      </c>
      <c r="L643" s="203" t="s">
        <v>254</v>
      </c>
      <c r="M643" s="72"/>
      <c r="O643"/>
    </row>
    <row r="644" spans="2:15" x14ac:dyDescent="0.3">
      <c r="B644" t="s">
        <v>17018</v>
      </c>
      <c r="C644" s="64" t="s">
        <v>1808</v>
      </c>
      <c r="D644" s="64" t="s">
        <v>2831</v>
      </c>
      <c r="E644" s="64" t="s">
        <v>2831</v>
      </c>
      <c r="F644" s="64">
        <v>81</v>
      </c>
      <c r="G644" s="66">
        <v>43054</v>
      </c>
      <c r="H644" s="203">
        <v>1</v>
      </c>
      <c r="I644" s="203">
        <v>111.28</v>
      </c>
      <c r="J644" s="203" t="s">
        <v>1535</v>
      </c>
      <c r="K644" s="203" t="s">
        <v>1535</v>
      </c>
      <c r="L644" s="203" t="s">
        <v>254</v>
      </c>
      <c r="M644" s="72"/>
      <c r="O644"/>
    </row>
    <row r="645" spans="2:15" x14ac:dyDescent="0.3">
      <c r="B645" t="s">
        <v>12726</v>
      </c>
      <c r="C645" s="64" t="s">
        <v>1808</v>
      </c>
      <c r="D645" s="64" t="s">
        <v>2831</v>
      </c>
      <c r="E645" s="64" t="s">
        <v>2831</v>
      </c>
      <c r="F645" s="64">
        <v>71</v>
      </c>
      <c r="G645" s="66">
        <v>43052</v>
      </c>
      <c r="H645" s="203">
        <v>1</v>
      </c>
      <c r="I645" s="203">
        <v>222.57</v>
      </c>
      <c r="J645" s="203" t="s">
        <v>1535</v>
      </c>
      <c r="K645" s="203" t="s">
        <v>1535</v>
      </c>
      <c r="L645" s="203" t="s">
        <v>254</v>
      </c>
      <c r="M645" s="72"/>
      <c r="O645"/>
    </row>
    <row r="646" spans="2:15" x14ac:dyDescent="0.3">
      <c r="B646" t="s">
        <v>17486</v>
      </c>
      <c r="C646" s="64" t="s">
        <v>1808</v>
      </c>
      <c r="D646" s="64" t="s">
        <v>2831</v>
      </c>
      <c r="E646" s="64" t="s">
        <v>2831</v>
      </c>
      <c r="F646" s="64">
        <v>87</v>
      </c>
      <c r="G646" s="66">
        <v>43052</v>
      </c>
      <c r="H646" s="203">
        <v>1</v>
      </c>
      <c r="I646" s="203">
        <v>166.93</v>
      </c>
      <c r="J646" s="203" t="s">
        <v>1535</v>
      </c>
      <c r="K646" s="203" t="s">
        <v>1535</v>
      </c>
      <c r="L646" s="203" t="s">
        <v>254</v>
      </c>
      <c r="M646" s="72"/>
      <c r="O646"/>
    </row>
    <row r="647" spans="2:15" x14ac:dyDescent="0.3">
      <c r="B647" t="s">
        <v>17466</v>
      </c>
      <c r="C647" s="64" t="s">
        <v>1808</v>
      </c>
      <c r="D647" s="64" t="s">
        <v>2831</v>
      </c>
      <c r="E647" s="64" t="s">
        <v>2831</v>
      </c>
      <c r="F647" s="64">
        <v>167</v>
      </c>
      <c r="G647" s="66">
        <v>43049</v>
      </c>
      <c r="H647" s="203">
        <v>3</v>
      </c>
      <c r="I647" s="203">
        <v>4979.3100000000004</v>
      </c>
      <c r="J647" s="203" t="s">
        <v>1535</v>
      </c>
      <c r="K647" s="203" t="s">
        <v>1535</v>
      </c>
      <c r="L647" s="203" t="s">
        <v>254</v>
      </c>
      <c r="M647" s="72"/>
      <c r="O647"/>
    </row>
    <row r="648" spans="2:15" x14ac:dyDescent="0.3">
      <c r="B648" t="s">
        <v>16992</v>
      </c>
      <c r="C648" s="64" t="s">
        <v>1808</v>
      </c>
      <c r="D648" s="64" t="s">
        <v>2831</v>
      </c>
      <c r="E648" s="64" t="s">
        <v>2831</v>
      </c>
      <c r="F648" s="64">
        <v>118</v>
      </c>
      <c r="G648" s="66">
        <v>43048</v>
      </c>
      <c r="H648" s="203">
        <v>1</v>
      </c>
      <c r="I648" s="203">
        <v>4304.3900000000003</v>
      </c>
      <c r="J648" s="203" t="s">
        <v>1535</v>
      </c>
      <c r="K648" s="203" t="s">
        <v>1535</v>
      </c>
      <c r="L648" s="203" t="s">
        <v>254</v>
      </c>
      <c r="M648" s="72"/>
      <c r="O648"/>
    </row>
    <row r="649" spans="2:15" x14ac:dyDescent="0.3">
      <c r="B649" t="s">
        <v>12613</v>
      </c>
      <c r="C649" s="64" t="s">
        <v>1808</v>
      </c>
      <c r="D649" s="64" t="s">
        <v>2831</v>
      </c>
      <c r="E649" s="64" t="s">
        <v>2831</v>
      </c>
      <c r="F649" s="64">
        <v>158</v>
      </c>
      <c r="G649" s="66">
        <v>43046</v>
      </c>
      <c r="H649" s="203">
        <v>1</v>
      </c>
      <c r="I649" s="203">
        <v>389.49</v>
      </c>
      <c r="J649" s="203" t="s">
        <v>1535</v>
      </c>
      <c r="K649" s="203" t="s">
        <v>1535</v>
      </c>
      <c r="L649" s="203" t="s">
        <v>254</v>
      </c>
      <c r="M649" s="72"/>
      <c r="O649"/>
    </row>
    <row r="650" spans="2:15" x14ac:dyDescent="0.3">
      <c r="B650" t="s">
        <v>21306</v>
      </c>
      <c r="C650" s="64" t="s">
        <v>1808</v>
      </c>
      <c r="D650" s="64" t="s">
        <v>2831</v>
      </c>
      <c r="E650" s="64" t="s">
        <v>2831</v>
      </c>
      <c r="F650" s="64">
        <v>73</v>
      </c>
      <c r="G650" s="66">
        <v>43043</v>
      </c>
      <c r="H650" s="203">
        <v>1</v>
      </c>
      <c r="I650" s="203">
        <v>1363.76</v>
      </c>
      <c r="J650" s="203" t="s">
        <v>2160</v>
      </c>
      <c r="K650" s="203" t="s">
        <v>2936</v>
      </c>
      <c r="L650" s="203" t="s">
        <v>254</v>
      </c>
      <c r="M650" s="72"/>
      <c r="O650"/>
    </row>
    <row r="651" spans="2:15" x14ac:dyDescent="0.3">
      <c r="B651" t="s">
        <v>13859</v>
      </c>
      <c r="C651" s="64" t="s">
        <v>1808</v>
      </c>
      <c r="D651" s="64" t="s">
        <v>2831</v>
      </c>
      <c r="E651" s="64" t="s">
        <v>2831</v>
      </c>
      <c r="F651" s="64">
        <v>81</v>
      </c>
      <c r="G651" s="66">
        <v>43043</v>
      </c>
      <c r="H651" s="203">
        <v>1</v>
      </c>
      <c r="I651" s="203">
        <v>3525.62</v>
      </c>
      <c r="J651" s="203" t="s">
        <v>1535</v>
      </c>
      <c r="K651" s="203" t="s">
        <v>1535</v>
      </c>
      <c r="L651" s="203" t="s">
        <v>254</v>
      </c>
      <c r="M651" s="72"/>
      <c r="O651"/>
    </row>
    <row r="652" spans="2:15" x14ac:dyDescent="0.3">
      <c r="B652" t="s">
        <v>21337</v>
      </c>
      <c r="C652" s="64" t="s">
        <v>1808</v>
      </c>
      <c r="D652" s="64" t="s">
        <v>2831</v>
      </c>
      <c r="E652" s="64" t="s">
        <v>2831</v>
      </c>
      <c r="F652" s="64">
        <v>147</v>
      </c>
      <c r="G652" s="66">
        <v>43042</v>
      </c>
      <c r="H652" s="203">
        <v>1</v>
      </c>
      <c r="I652" s="203">
        <v>0</v>
      </c>
      <c r="J652" s="203" t="s">
        <v>1535</v>
      </c>
      <c r="K652" s="203" t="s">
        <v>1535</v>
      </c>
      <c r="L652" s="203" t="s">
        <v>254</v>
      </c>
      <c r="M652" s="72"/>
      <c r="O652"/>
    </row>
    <row r="653" spans="2:15" x14ac:dyDescent="0.3">
      <c r="B653" t="s">
        <v>17242</v>
      </c>
      <c r="C653" s="64" t="s">
        <v>1808</v>
      </c>
      <c r="D653" s="64" t="s">
        <v>2831</v>
      </c>
      <c r="E653" s="64" t="s">
        <v>2831</v>
      </c>
      <c r="F653" s="64">
        <v>73</v>
      </c>
      <c r="G653" s="66">
        <v>43040</v>
      </c>
      <c r="H653" s="203">
        <v>2</v>
      </c>
      <c r="I653" s="203">
        <v>1252.76</v>
      </c>
      <c r="J653" s="203" t="s">
        <v>1535</v>
      </c>
      <c r="K653" s="203" t="s">
        <v>1535</v>
      </c>
      <c r="L653" s="203" t="s">
        <v>254</v>
      </c>
      <c r="M653" s="72"/>
      <c r="O653"/>
    </row>
    <row r="654" spans="2:15" x14ac:dyDescent="0.3">
      <c r="B654" t="s">
        <v>17512</v>
      </c>
      <c r="C654" s="64" t="s">
        <v>1808</v>
      </c>
      <c r="D654" s="64" t="s">
        <v>2831</v>
      </c>
      <c r="E654" s="64" t="s">
        <v>2831</v>
      </c>
      <c r="F654" s="64">
        <v>195</v>
      </c>
      <c r="G654" s="66">
        <v>43040</v>
      </c>
      <c r="H654" s="203">
        <v>1</v>
      </c>
      <c r="I654" s="203">
        <v>1374.56</v>
      </c>
      <c r="J654" s="203" t="s">
        <v>1535</v>
      </c>
      <c r="K654" s="203" t="s">
        <v>1535</v>
      </c>
      <c r="L654" s="203" t="s">
        <v>254</v>
      </c>
      <c r="M654" s="72"/>
      <c r="O654"/>
    </row>
    <row r="655" spans="2:15" x14ac:dyDescent="0.3">
      <c r="B655" t="s">
        <v>17081</v>
      </c>
      <c r="C655" s="64" t="s">
        <v>1808</v>
      </c>
      <c r="D655" s="64" t="s">
        <v>2831</v>
      </c>
      <c r="E655" s="64" t="s">
        <v>2831</v>
      </c>
      <c r="F655" s="64">
        <v>83</v>
      </c>
      <c r="G655" s="66">
        <v>43039</v>
      </c>
      <c r="H655" s="203">
        <v>1</v>
      </c>
      <c r="I655" s="203">
        <v>1363.76</v>
      </c>
      <c r="J655" s="203" t="s">
        <v>1535</v>
      </c>
      <c r="K655" s="203" t="s">
        <v>1535</v>
      </c>
      <c r="L655" s="203" t="s">
        <v>254</v>
      </c>
      <c r="M655" s="72"/>
      <c r="O655"/>
    </row>
    <row r="656" spans="2:15" x14ac:dyDescent="0.3">
      <c r="B656" t="s">
        <v>12991</v>
      </c>
      <c r="C656" s="64" t="s">
        <v>1808</v>
      </c>
      <c r="D656" s="64" t="s">
        <v>2831</v>
      </c>
      <c r="E656" s="64" t="s">
        <v>2831</v>
      </c>
      <c r="F656" s="64">
        <v>133</v>
      </c>
      <c r="G656" s="66">
        <v>43038</v>
      </c>
      <c r="H656" s="203">
        <v>2</v>
      </c>
      <c r="I656" s="203">
        <v>9120.23</v>
      </c>
      <c r="J656" s="203" t="s">
        <v>1535</v>
      </c>
      <c r="K656" s="203" t="s">
        <v>1535</v>
      </c>
      <c r="L656" s="203" t="s">
        <v>254</v>
      </c>
      <c r="M656" s="72"/>
      <c r="O656"/>
    </row>
    <row r="657" spans="2:15" x14ac:dyDescent="0.3">
      <c r="B657" t="s">
        <v>21365</v>
      </c>
      <c r="C657" s="64" t="s">
        <v>1808</v>
      </c>
      <c r="D657" s="64" t="s">
        <v>2831</v>
      </c>
      <c r="E657" s="64" t="s">
        <v>2831</v>
      </c>
      <c r="F657" s="64">
        <v>83</v>
      </c>
      <c r="G657" s="66">
        <v>43038</v>
      </c>
      <c r="H657" s="203">
        <v>1</v>
      </c>
      <c r="I657" s="203">
        <v>111.28</v>
      </c>
      <c r="J657" s="203" t="s">
        <v>1535</v>
      </c>
      <c r="K657" s="203" t="s">
        <v>1535</v>
      </c>
      <c r="L657" s="203" t="s">
        <v>254</v>
      </c>
      <c r="M657" s="72"/>
      <c r="O657"/>
    </row>
    <row r="658" spans="2:15" x14ac:dyDescent="0.3">
      <c r="B658" t="s">
        <v>16882</v>
      </c>
      <c r="C658" s="64" t="s">
        <v>1808</v>
      </c>
      <c r="D658" s="64" t="s">
        <v>2831</v>
      </c>
      <c r="E658" s="64" t="s">
        <v>2831</v>
      </c>
      <c r="F658" s="64">
        <v>88</v>
      </c>
      <c r="G658" s="66">
        <v>43036</v>
      </c>
      <c r="H658" s="203">
        <v>1</v>
      </c>
      <c r="I658" s="203">
        <v>333.85</v>
      </c>
      <c r="J658" s="203" t="s">
        <v>1535</v>
      </c>
      <c r="K658" s="203" t="s">
        <v>1535</v>
      </c>
      <c r="L658" s="203" t="s">
        <v>254</v>
      </c>
      <c r="M658" s="72"/>
      <c r="O658"/>
    </row>
    <row r="659" spans="2:15" x14ac:dyDescent="0.3">
      <c r="B659" t="s">
        <v>21281</v>
      </c>
      <c r="C659" s="64" t="s">
        <v>1808</v>
      </c>
      <c r="D659" s="64" t="s">
        <v>2831</v>
      </c>
      <c r="E659" s="64" t="s">
        <v>2831</v>
      </c>
      <c r="F659" s="64">
        <v>74</v>
      </c>
      <c r="G659" s="66">
        <v>43034</v>
      </c>
      <c r="H659" s="203">
        <v>2</v>
      </c>
      <c r="I659" s="203">
        <v>1252.76</v>
      </c>
      <c r="J659" s="203" t="s">
        <v>1535</v>
      </c>
      <c r="K659" s="203" t="s">
        <v>1535</v>
      </c>
      <c r="L659" s="203" t="s">
        <v>254</v>
      </c>
      <c r="M659" s="72"/>
      <c r="O659"/>
    </row>
    <row r="660" spans="2:15" x14ac:dyDescent="0.3">
      <c r="B660" t="s">
        <v>13084</v>
      </c>
      <c r="C660" s="64" t="s">
        <v>1808</v>
      </c>
      <c r="D660" s="64" t="s">
        <v>2831</v>
      </c>
      <c r="E660" s="64" t="s">
        <v>2831</v>
      </c>
      <c r="F660" s="64">
        <v>69</v>
      </c>
      <c r="G660" s="66">
        <v>43033</v>
      </c>
      <c r="H660" s="203">
        <v>2</v>
      </c>
      <c r="I660" s="203">
        <v>1920.18</v>
      </c>
      <c r="J660" s="203" t="s">
        <v>2160</v>
      </c>
      <c r="K660" s="203" t="s">
        <v>2936</v>
      </c>
      <c r="L660" s="203" t="s">
        <v>254</v>
      </c>
      <c r="M660" s="72"/>
      <c r="O660"/>
    </row>
    <row r="661" spans="2:15" x14ac:dyDescent="0.3">
      <c r="B661" t="s">
        <v>14765</v>
      </c>
      <c r="C661" s="64" t="s">
        <v>1808</v>
      </c>
      <c r="D661" s="64" t="s">
        <v>2831</v>
      </c>
      <c r="E661" s="64" t="s">
        <v>2831</v>
      </c>
      <c r="F661" s="64">
        <v>70</v>
      </c>
      <c r="G661" s="66">
        <v>43032</v>
      </c>
      <c r="H661" s="203">
        <v>1</v>
      </c>
      <c r="I661" s="203">
        <v>1363.76</v>
      </c>
      <c r="J661" s="203" t="s">
        <v>2160</v>
      </c>
      <c r="K661" s="203" t="s">
        <v>2936</v>
      </c>
      <c r="L661" s="203" t="s">
        <v>254</v>
      </c>
      <c r="M661" s="72"/>
      <c r="O661"/>
    </row>
    <row r="662" spans="2:15" x14ac:dyDescent="0.3">
      <c r="B662" t="s">
        <v>21307</v>
      </c>
      <c r="C662" s="64" t="s">
        <v>1808</v>
      </c>
      <c r="D662" s="64" t="s">
        <v>2831</v>
      </c>
      <c r="E662" s="64" t="s">
        <v>2831</v>
      </c>
      <c r="F662" s="64">
        <v>71</v>
      </c>
      <c r="G662" s="66">
        <v>43031</v>
      </c>
      <c r="H662" s="203">
        <v>1</v>
      </c>
      <c r="I662" s="203">
        <v>1363.76</v>
      </c>
      <c r="J662" s="203" t="s">
        <v>1535</v>
      </c>
      <c r="K662" s="203" t="s">
        <v>1535</v>
      </c>
      <c r="L662" s="203" t="s">
        <v>254</v>
      </c>
      <c r="M662" s="72"/>
      <c r="O662"/>
    </row>
    <row r="663" spans="2:15" x14ac:dyDescent="0.3">
      <c r="B663" t="s">
        <v>21338</v>
      </c>
      <c r="C663" s="64" t="s">
        <v>1808</v>
      </c>
      <c r="D663" s="64" t="s">
        <v>2831</v>
      </c>
      <c r="E663" s="64" t="s">
        <v>2831</v>
      </c>
      <c r="F663" s="64">
        <v>87</v>
      </c>
      <c r="G663" s="66">
        <v>43031</v>
      </c>
      <c r="H663" s="203">
        <v>1</v>
      </c>
      <c r="I663" s="203">
        <v>389.49</v>
      </c>
      <c r="J663" s="203" t="s">
        <v>1535</v>
      </c>
      <c r="K663" s="203" t="s">
        <v>1535</v>
      </c>
      <c r="L663" s="203" t="s">
        <v>254</v>
      </c>
      <c r="M663" s="72"/>
      <c r="O663"/>
    </row>
    <row r="664" spans="2:15" x14ac:dyDescent="0.3">
      <c r="B664" t="s">
        <v>13524</v>
      </c>
      <c r="C664" s="64" t="s">
        <v>1808</v>
      </c>
      <c r="D664" s="64" t="s">
        <v>2831</v>
      </c>
      <c r="E664" s="64" t="s">
        <v>2831</v>
      </c>
      <c r="F664" s="64">
        <v>106</v>
      </c>
      <c r="G664" s="66">
        <v>43028</v>
      </c>
      <c r="H664" s="203">
        <v>2</v>
      </c>
      <c r="I664" s="203">
        <v>9501.9699999999993</v>
      </c>
      <c r="J664" s="203" t="s">
        <v>2176</v>
      </c>
      <c r="K664" s="203" t="s">
        <v>13279</v>
      </c>
      <c r="L664" s="203" t="s">
        <v>254</v>
      </c>
      <c r="M664" s="72"/>
      <c r="O664"/>
    </row>
    <row r="665" spans="2:15" x14ac:dyDescent="0.3">
      <c r="B665" t="s">
        <v>17093</v>
      </c>
      <c r="C665" s="64" t="s">
        <v>1808</v>
      </c>
      <c r="D665" s="64" t="s">
        <v>2831</v>
      </c>
      <c r="E665" s="64" t="s">
        <v>2831</v>
      </c>
      <c r="F665" s="64">
        <v>181</v>
      </c>
      <c r="G665" s="66">
        <v>43026</v>
      </c>
      <c r="H665" s="203">
        <v>1</v>
      </c>
      <c r="I665" s="203">
        <v>2806.56</v>
      </c>
      <c r="J665" s="203" t="s">
        <v>1535</v>
      </c>
      <c r="K665" s="203" t="s">
        <v>1535</v>
      </c>
      <c r="L665" s="203" t="s">
        <v>254</v>
      </c>
      <c r="M665" s="72"/>
      <c r="O665"/>
    </row>
    <row r="666" spans="2:15" x14ac:dyDescent="0.3">
      <c r="B666" t="s">
        <v>17114</v>
      </c>
      <c r="C666" s="64" t="s">
        <v>1808</v>
      </c>
      <c r="D666" s="64" t="s">
        <v>2831</v>
      </c>
      <c r="E666" s="64" t="s">
        <v>2831</v>
      </c>
      <c r="F666" s="64">
        <v>219</v>
      </c>
      <c r="G666" s="66">
        <v>43026</v>
      </c>
      <c r="H666" s="203">
        <v>2</v>
      </c>
      <c r="I666" s="203">
        <v>1549.29</v>
      </c>
      <c r="J666" s="203" t="s">
        <v>1535</v>
      </c>
      <c r="K666" s="203" t="s">
        <v>1535</v>
      </c>
      <c r="L666" s="203" t="s">
        <v>254</v>
      </c>
      <c r="M666" s="72"/>
      <c r="O666"/>
    </row>
    <row r="667" spans="2:15" x14ac:dyDescent="0.3">
      <c r="B667" t="s">
        <v>17293</v>
      </c>
      <c r="C667" s="64" t="s">
        <v>1808</v>
      </c>
      <c r="D667" s="64" t="s">
        <v>2831</v>
      </c>
      <c r="E667" s="64" t="s">
        <v>2831</v>
      </c>
      <c r="F667" s="64">
        <v>107</v>
      </c>
      <c r="G667" s="66">
        <v>43026</v>
      </c>
      <c r="H667" s="203">
        <v>1</v>
      </c>
      <c r="I667" s="203">
        <v>1363.76</v>
      </c>
      <c r="J667" s="203" t="s">
        <v>1535</v>
      </c>
      <c r="K667" s="203" t="s">
        <v>1535</v>
      </c>
      <c r="L667" s="203" t="s">
        <v>254</v>
      </c>
      <c r="M667" s="72"/>
      <c r="O667"/>
    </row>
    <row r="668" spans="2:15" x14ac:dyDescent="0.3">
      <c r="B668" t="s">
        <v>12482</v>
      </c>
      <c r="C668" s="64" t="s">
        <v>1808</v>
      </c>
      <c r="D668" s="64" t="s">
        <v>2831</v>
      </c>
      <c r="E668" s="64" t="s">
        <v>2831</v>
      </c>
      <c r="F668" s="64">
        <v>123</v>
      </c>
      <c r="G668" s="66">
        <v>43025</v>
      </c>
      <c r="H668" s="203">
        <v>1</v>
      </c>
      <c r="I668" s="203">
        <v>4304.3900000000003</v>
      </c>
      <c r="J668" s="203" t="s">
        <v>1535</v>
      </c>
      <c r="K668" s="203" t="s">
        <v>1535</v>
      </c>
      <c r="L668" s="203" t="s">
        <v>254</v>
      </c>
      <c r="M668" s="72"/>
      <c r="O668"/>
    </row>
    <row r="669" spans="2:15" x14ac:dyDescent="0.3">
      <c r="B669" t="s">
        <v>17024</v>
      </c>
      <c r="C669" s="64" t="s">
        <v>1808</v>
      </c>
      <c r="D669" s="64" t="s">
        <v>2831</v>
      </c>
      <c r="E669" s="64" t="s">
        <v>2831</v>
      </c>
      <c r="F669" s="64">
        <v>102</v>
      </c>
      <c r="G669" s="66">
        <v>43025</v>
      </c>
      <c r="H669" s="203">
        <v>1</v>
      </c>
      <c r="I669" s="203">
        <v>1363.76</v>
      </c>
      <c r="J669" s="203" t="s">
        <v>1535</v>
      </c>
      <c r="K669" s="203" t="s">
        <v>1535</v>
      </c>
      <c r="L669" s="203" t="s">
        <v>254</v>
      </c>
      <c r="M669" s="72"/>
      <c r="O669"/>
    </row>
    <row r="670" spans="2:15" x14ac:dyDescent="0.3">
      <c r="B670" t="s">
        <v>12647</v>
      </c>
      <c r="C670" s="64" t="s">
        <v>1808</v>
      </c>
      <c r="D670" s="64" t="s">
        <v>2831</v>
      </c>
      <c r="E670" s="64" t="s">
        <v>2831</v>
      </c>
      <c r="F670" s="64">
        <v>186</v>
      </c>
      <c r="G670" s="66">
        <v>43025</v>
      </c>
      <c r="H670" s="203">
        <v>2</v>
      </c>
      <c r="I670" s="203">
        <v>4829.03</v>
      </c>
      <c r="J670" s="203" t="s">
        <v>1535</v>
      </c>
      <c r="K670" s="203" t="s">
        <v>1535</v>
      </c>
      <c r="L670" s="203" t="s">
        <v>254</v>
      </c>
      <c r="M670" s="72"/>
      <c r="O670"/>
    </row>
    <row r="671" spans="2:15" x14ac:dyDescent="0.3">
      <c r="B671" t="s">
        <v>16713</v>
      </c>
      <c r="C671" s="64" t="s">
        <v>1808</v>
      </c>
      <c r="D671" s="64" t="s">
        <v>2831</v>
      </c>
      <c r="E671" s="64" t="s">
        <v>2831</v>
      </c>
      <c r="F671" s="64">
        <v>207</v>
      </c>
      <c r="G671" s="66">
        <v>43024</v>
      </c>
      <c r="H671" s="203">
        <v>1</v>
      </c>
      <c r="I671" s="203">
        <v>1374.56</v>
      </c>
      <c r="J671" s="203" t="s">
        <v>1535</v>
      </c>
      <c r="K671" s="203" t="s">
        <v>1535</v>
      </c>
      <c r="L671" s="203" t="s">
        <v>254</v>
      </c>
      <c r="M671" s="72"/>
      <c r="O671"/>
    </row>
    <row r="672" spans="2:15" x14ac:dyDescent="0.3">
      <c r="B672" t="s">
        <v>12668</v>
      </c>
      <c r="C672" s="64" t="s">
        <v>1808</v>
      </c>
      <c r="D672" s="64" t="s">
        <v>2831</v>
      </c>
      <c r="E672" s="64" t="s">
        <v>2831</v>
      </c>
      <c r="F672" s="64">
        <v>81</v>
      </c>
      <c r="G672" s="66">
        <v>43024</v>
      </c>
      <c r="H672" s="203">
        <v>1</v>
      </c>
      <c r="I672" s="203">
        <v>111.28</v>
      </c>
      <c r="J672" s="203" t="s">
        <v>1535</v>
      </c>
      <c r="K672" s="203" t="s">
        <v>1535</v>
      </c>
      <c r="L672" s="203" t="s">
        <v>254</v>
      </c>
      <c r="M672" s="72"/>
      <c r="O672"/>
    </row>
    <row r="673" spans="2:15" x14ac:dyDescent="0.3">
      <c r="B673" t="s">
        <v>17459</v>
      </c>
      <c r="C673" s="64" t="s">
        <v>1808</v>
      </c>
      <c r="D673" s="64" t="s">
        <v>2831</v>
      </c>
      <c r="E673" s="64" t="s">
        <v>2831</v>
      </c>
      <c r="F673" s="64">
        <v>81</v>
      </c>
      <c r="G673" s="66">
        <v>43021</v>
      </c>
      <c r="H673" s="203">
        <v>1</v>
      </c>
      <c r="I673" s="203">
        <v>4304.3900000000003</v>
      </c>
      <c r="J673" s="203" t="s">
        <v>1535</v>
      </c>
      <c r="K673" s="203" t="s">
        <v>1535</v>
      </c>
      <c r="L673" s="203" t="s">
        <v>254</v>
      </c>
      <c r="M673" s="72"/>
      <c r="O673"/>
    </row>
    <row r="674" spans="2:15" x14ac:dyDescent="0.3">
      <c r="B674" t="s">
        <v>17381</v>
      </c>
      <c r="C674" s="64" t="s">
        <v>1808</v>
      </c>
      <c r="D674" s="64" t="s">
        <v>2831</v>
      </c>
      <c r="E674" s="64" t="s">
        <v>2831</v>
      </c>
      <c r="F674" s="64">
        <v>183</v>
      </c>
      <c r="G674" s="66">
        <v>43018</v>
      </c>
      <c r="H674" s="203">
        <v>1</v>
      </c>
      <c r="I674" s="203">
        <v>2806.56</v>
      </c>
      <c r="J674" s="203" t="s">
        <v>1535</v>
      </c>
      <c r="K674" s="203" t="s">
        <v>1535</v>
      </c>
      <c r="L674" s="203" t="s">
        <v>254</v>
      </c>
      <c r="M674" s="72"/>
      <c r="O674"/>
    </row>
    <row r="675" spans="2:15" x14ac:dyDescent="0.3">
      <c r="B675" t="s">
        <v>21286</v>
      </c>
      <c r="C675" s="64" t="s">
        <v>1808</v>
      </c>
      <c r="D675" s="64" t="s">
        <v>2831</v>
      </c>
      <c r="E675" s="64" t="s">
        <v>2831</v>
      </c>
      <c r="F675" s="64">
        <v>64</v>
      </c>
      <c r="G675" s="66">
        <v>43018</v>
      </c>
      <c r="H675" s="203">
        <v>1</v>
      </c>
      <c r="I675" s="203">
        <v>333.85</v>
      </c>
      <c r="J675" s="203" t="s">
        <v>1535</v>
      </c>
      <c r="K675" s="203" t="s">
        <v>1535</v>
      </c>
      <c r="L675" s="203" t="s">
        <v>254</v>
      </c>
      <c r="M675" s="72"/>
      <c r="O675"/>
    </row>
    <row r="676" spans="2:15" x14ac:dyDescent="0.3">
      <c r="B676" t="s">
        <v>16959</v>
      </c>
      <c r="C676" s="64" t="s">
        <v>1808</v>
      </c>
      <c r="D676" s="64" t="s">
        <v>2831</v>
      </c>
      <c r="E676" s="64" t="s">
        <v>2831</v>
      </c>
      <c r="F676" s="64">
        <v>89</v>
      </c>
      <c r="G676" s="66">
        <v>43018</v>
      </c>
      <c r="H676" s="203">
        <v>1</v>
      </c>
      <c r="I676" s="203">
        <v>1363.76</v>
      </c>
      <c r="J676" s="203" t="s">
        <v>1535</v>
      </c>
      <c r="K676" s="203" t="s">
        <v>1535</v>
      </c>
      <c r="L676" s="203" t="s">
        <v>254</v>
      </c>
      <c r="M676" s="72"/>
      <c r="O676"/>
    </row>
    <row r="677" spans="2:15" x14ac:dyDescent="0.3">
      <c r="B677" t="s">
        <v>13466</v>
      </c>
      <c r="C677" s="64" t="s">
        <v>1808</v>
      </c>
      <c r="D677" s="64" t="s">
        <v>2831</v>
      </c>
      <c r="E677" s="64" t="s">
        <v>2831</v>
      </c>
      <c r="F677" s="64">
        <v>86</v>
      </c>
      <c r="G677" s="66">
        <v>43017</v>
      </c>
      <c r="H677" s="203">
        <v>2</v>
      </c>
      <c r="I677" s="203">
        <v>278.20999999999998</v>
      </c>
      <c r="J677" s="203" t="s">
        <v>2173</v>
      </c>
      <c r="K677" s="203" t="s">
        <v>13467</v>
      </c>
      <c r="L677" s="203" t="s">
        <v>254</v>
      </c>
      <c r="M677" s="72"/>
      <c r="O677"/>
    </row>
    <row r="678" spans="2:15" x14ac:dyDescent="0.3">
      <c r="B678" t="s">
        <v>12893</v>
      </c>
      <c r="C678" s="64" t="s">
        <v>1808</v>
      </c>
      <c r="D678" s="64" t="s">
        <v>2831</v>
      </c>
      <c r="E678" s="64" t="s">
        <v>2831</v>
      </c>
      <c r="F678" s="64">
        <v>76</v>
      </c>
      <c r="G678" s="66">
        <v>43014</v>
      </c>
      <c r="H678" s="203">
        <v>3</v>
      </c>
      <c r="I678" s="203">
        <v>1419.69</v>
      </c>
      <c r="J678" s="203" t="s">
        <v>1535</v>
      </c>
      <c r="K678" s="203" t="s">
        <v>1535</v>
      </c>
      <c r="L678" s="203" t="s">
        <v>254</v>
      </c>
      <c r="M678" s="72"/>
      <c r="O678"/>
    </row>
    <row r="679" spans="2:15" x14ac:dyDescent="0.3">
      <c r="B679" t="s">
        <v>21278</v>
      </c>
      <c r="C679" s="64" t="s">
        <v>1808</v>
      </c>
      <c r="D679" s="64" t="s">
        <v>2831</v>
      </c>
      <c r="E679" s="64" t="s">
        <v>2831</v>
      </c>
      <c r="F679" s="64">
        <v>83</v>
      </c>
      <c r="G679" s="66">
        <v>43011</v>
      </c>
      <c r="H679" s="203">
        <v>1</v>
      </c>
      <c r="I679" s="203">
        <v>333.85</v>
      </c>
      <c r="J679" s="203" t="s">
        <v>1535</v>
      </c>
      <c r="K679" s="203" t="s">
        <v>1535</v>
      </c>
      <c r="L679" s="203" t="s">
        <v>254</v>
      </c>
      <c r="M679" s="72"/>
      <c r="O679"/>
    </row>
    <row r="680" spans="2:15" x14ac:dyDescent="0.3">
      <c r="B680" t="s">
        <v>17144</v>
      </c>
      <c r="C680" s="64" t="s">
        <v>1808</v>
      </c>
      <c r="D680" s="64" t="s">
        <v>2831</v>
      </c>
      <c r="E680" s="64" t="s">
        <v>2831</v>
      </c>
      <c r="F680" s="64">
        <v>95</v>
      </c>
      <c r="G680" s="66">
        <v>43011</v>
      </c>
      <c r="H680" s="203">
        <v>2</v>
      </c>
      <c r="I680" s="203">
        <v>1475.05</v>
      </c>
      <c r="J680" s="203" t="s">
        <v>1535</v>
      </c>
      <c r="K680" s="203" t="s">
        <v>1535</v>
      </c>
      <c r="L680" s="203" t="s">
        <v>254</v>
      </c>
      <c r="M680" s="72"/>
      <c r="O680"/>
    </row>
    <row r="681" spans="2:15" x14ac:dyDescent="0.3">
      <c r="B681" t="s">
        <v>17332</v>
      </c>
      <c r="C681" s="64" t="s">
        <v>1808</v>
      </c>
      <c r="D681" s="64" t="s">
        <v>2831</v>
      </c>
      <c r="E681" s="64" t="s">
        <v>2831</v>
      </c>
      <c r="F681" s="64">
        <v>82</v>
      </c>
      <c r="G681" s="66">
        <v>43010</v>
      </c>
      <c r="H681" s="203">
        <v>1</v>
      </c>
      <c r="I681" s="203">
        <v>1363.76</v>
      </c>
      <c r="J681" s="203" t="s">
        <v>1535</v>
      </c>
      <c r="K681" s="203" t="s">
        <v>1535</v>
      </c>
      <c r="L681" s="203" t="s">
        <v>254</v>
      </c>
      <c r="M681" s="72"/>
      <c r="O681"/>
    </row>
    <row r="682" spans="2:15" x14ac:dyDescent="0.3">
      <c r="B682" t="s">
        <v>17077</v>
      </c>
      <c r="C682" s="64" t="s">
        <v>1808</v>
      </c>
      <c r="D682" s="64" t="s">
        <v>2831</v>
      </c>
      <c r="E682" s="64" t="s">
        <v>2831</v>
      </c>
      <c r="F682" s="64">
        <v>99</v>
      </c>
      <c r="G682" s="66">
        <v>43008</v>
      </c>
      <c r="H682" s="203">
        <v>1</v>
      </c>
      <c r="I682" s="203">
        <v>1363.76</v>
      </c>
      <c r="J682" s="203" t="s">
        <v>1535</v>
      </c>
      <c r="K682" s="203" t="s">
        <v>1535</v>
      </c>
      <c r="L682" s="203" t="s">
        <v>254</v>
      </c>
      <c r="M682" s="72"/>
      <c r="O682"/>
    </row>
    <row r="683" spans="2:15" x14ac:dyDescent="0.3">
      <c r="B683" t="s">
        <v>12672</v>
      </c>
      <c r="C683" s="64" t="s">
        <v>1808</v>
      </c>
      <c r="D683" s="64" t="s">
        <v>2831</v>
      </c>
      <c r="E683" s="64" t="s">
        <v>2831</v>
      </c>
      <c r="F683" s="64">
        <v>197</v>
      </c>
      <c r="G683" s="66">
        <v>43007</v>
      </c>
      <c r="H683" s="203">
        <v>1</v>
      </c>
      <c r="I683" s="203">
        <v>1374.56</v>
      </c>
      <c r="J683" s="203" t="s">
        <v>1535</v>
      </c>
      <c r="K683" s="203" t="s">
        <v>1535</v>
      </c>
      <c r="L683" s="203" t="s">
        <v>254</v>
      </c>
      <c r="M683" s="72"/>
      <c r="O683"/>
    </row>
    <row r="684" spans="2:15" x14ac:dyDescent="0.3">
      <c r="B684" t="s">
        <v>12603</v>
      </c>
      <c r="C684" s="64" t="s">
        <v>1808</v>
      </c>
      <c r="D684" s="64" t="s">
        <v>2831</v>
      </c>
      <c r="E684" s="64" t="s">
        <v>2831</v>
      </c>
      <c r="F684" s="64">
        <v>129</v>
      </c>
      <c r="G684" s="66">
        <v>43004</v>
      </c>
      <c r="H684" s="203">
        <v>1</v>
      </c>
      <c r="I684" s="203">
        <v>1363.76</v>
      </c>
      <c r="J684" s="203" t="s">
        <v>1535</v>
      </c>
      <c r="K684" s="203" t="s">
        <v>1535</v>
      </c>
      <c r="L684" s="203" t="s">
        <v>254</v>
      </c>
      <c r="M684" s="72"/>
      <c r="O684"/>
    </row>
    <row r="685" spans="2:15" x14ac:dyDescent="0.3">
      <c r="B685" t="s">
        <v>21371</v>
      </c>
      <c r="C685" s="64" t="s">
        <v>1808</v>
      </c>
      <c r="D685" s="64" t="s">
        <v>2831</v>
      </c>
      <c r="E685" s="64" t="s">
        <v>2831</v>
      </c>
      <c r="F685" s="64">
        <v>86</v>
      </c>
      <c r="G685" s="66">
        <v>43004</v>
      </c>
      <c r="H685" s="203">
        <v>1</v>
      </c>
      <c r="I685" s="203">
        <v>166.93</v>
      </c>
      <c r="J685" s="203" t="s">
        <v>1535</v>
      </c>
      <c r="K685" s="203" t="s">
        <v>1535</v>
      </c>
      <c r="L685" s="203" t="s">
        <v>254</v>
      </c>
      <c r="M685" s="72"/>
      <c r="O685"/>
    </row>
    <row r="686" spans="2:15" x14ac:dyDescent="0.3">
      <c r="B686" t="s">
        <v>16823</v>
      </c>
      <c r="C686" s="64" t="s">
        <v>1808</v>
      </c>
      <c r="D686" s="64" t="s">
        <v>2831</v>
      </c>
      <c r="E686" s="64" t="s">
        <v>2831</v>
      </c>
      <c r="F686" s="64">
        <v>193</v>
      </c>
      <c r="G686" s="66">
        <v>43003</v>
      </c>
      <c r="H686" s="203">
        <v>1</v>
      </c>
      <c r="I686" s="203">
        <v>1951.46</v>
      </c>
      <c r="J686" s="203" t="s">
        <v>1535</v>
      </c>
      <c r="K686" s="203" t="s">
        <v>1535</v>
      </c>
      <c r="L686" s="203" t="s">
        <v>254</v>
      </c>
      <c r="M686" s="72"/>
      <c r="O686"/>
    </row>
    <row r="687" spans="2:15" x14ac:dyDescent="0.3">
      <c r="B687" t="s">
        <v>17280</v>
      </c>
      <c r="C687" s="64" t="s">
        <v>1808</v>
      </c>
      <c r="D687" s="64" t="s">
        <v>2831</v>
      </c>
      <c r="E687" s="64" t="s">
        <v>2831</v>
      </c>
      <c r="F687" s="64">
        <v>109</v>
      </c>
      <c r="G687" s="66">
        <v>43000</v>
      </c>
      <c r="H687" s="203">
        <v>1</v>
      </c>
      <c r="I687" s="203">
        <v>1363.76</v>
      </c>
      <c r="J687" s="203" t="s">
        <v>1535</v>
      </c>
      <c r="K687" s="203" t="s">
        <v>1535</v>
      </c>
      <c r="L687" s="203" t="s">
        <v>254</v>
      </c>
      <c r="M687" s="72"/>
      <c r="O687"/>
    </row>
    <row r="688" spans="2:15" x14ac:dyDescent="0.3">
      <c r="B688" t="s">
        <v>12711</v>
      </c>
      <c r="C688" s="64" t="s">
        <v>1808</v>
      </c>
      <c r="D688" s="64" t="s">
        <v>2831</v>
      </c>
      <c r="E688" s="64" t="s">
        <v>2831</v>
      </c>
      <c r="F688" s="64">
        <v>134</v>
      </c>
      <c r="G688" s="66">
        <v>42999</v>
      </c>
      <c r="H688" s="203">
        <v>2</v>
      </c>
      <c r="I688" s="203">
        <v>5335.62</v>
      </c>
      <c r="J688" s="203" t="s">
        <v>1535</v>
      </c>
      <c r="K688" s="203" t="s">
        <v>1535</v>
      </c>
      <c r="L688" s="203" t="s">
        <v>254</v>
      </c>
      <c r="M688" s="72"/>
      <c r="O688"/>
    </row>
    <row r="689" spans="2:15" x14ac:dyDescent="0.3">
      <c r="B689" t="s">
        <v>17342</v>
      </c>
      <c r="C689" s="64" t="s">
        <v>1808</v>
      </c>
      <c r="D689" s="64" t="s">
        <v>2831</v>
      </c>
      <c r="E689" s="64" t="s">
        <v>2831</v>
      </c>
      <c r="F689" s="64">
        <v>94</v>
      </c>
      <c r="G689" s="66">
        <v>42998</v>
      </c>
      <c r="H689" s="203">
        <v>1</v>
      </c>
      <c r="I689" s="203">
        <v>4304.3900000000003</v>
      </c>
      <c r="J689" s="203" t="s">
        <v>1535</v>
      </c>
      <c r="K689" s="203" t="s">
        <v>1535</v>
      </c>
      <c r="L689" s="203" t="s">
        <v>254</v>
      </c>
      <c r="M689" s="72"/>
      <c r="O689"/>
    </row>
    <row r="690" spans="2:15" x14ac:dyDescent="0.3">
      <c r="B690" t="s">
        <v>12979</v>
      </c>
      <c r="C690" s="64" t="s">
        <v>1808</v>
      </c>
      <c r="D690" s="64" t="s">
        <v>2831</v>
      </c>
      <c r="E690" s="64" t="s">
        <v>2831</v>
      </c>
      <c r="F690" s="64">
        <v>87</v>
      </c>
      <c r="G690" s="66">
        <v>42997</v>
      </c>
      <c r="H690" s="203">
        <v>1</v>
      </c>
      <c r="I690" s="203">
        <v>556.41999999999996</v>
      </c>
      <c r="J690" s="203" t="s">
        <v>1535</v>
      </c>
      <c r="K690" s="203" t="s">
        <v>1535</v>
      </c>
      <c r="L690" s="203" t="s">
        <v>254</v>
      </c>
      <c r="M690" s="72"/>
      <c r="O690"/>
    </row>
    <row r="691" spans="2:15" x14ac:dyDescent="0.3">
      <c r="B691" t="s">
        <v>12710</v>
      </c>
      <c r="C691" s="64" t="s">
        <v>1808</v>
      </c>
      <c r="D691" s="64" t="s">
        <v>2831</v>
      </c>
      <c r="E691" s="64" t="s">
        <v>2831</v>
      </c>
      <c r="F691" s="64">
        <v>78</v>
      </c>
      <c r="G691" s="66">
        <v>42996</v>
      </c>
      <c r="H691" s="203">
        <v>1</v>
      </c>
      <c r="I691" s="203">
        <v>1363.76</v>
      </c>
      <c r="J691" s="203" t="s">
        <v>1535</v>
      </c>
      <c r="K691" s="203" t="s">
        <v>1535</v>
      </c>
      <c r="L691" s="203" t="s">
        <v>254</v>
      </c>
      <c r="M691" s="72"/>
      <c r="O691"/>
    </row>
    <row r="692" spans="2:15" x14ac:dyDescent="0.3">
      <c r="B692" t="s">
        <v>13861</v>
      </c>
      <c r="C692" s="64" t="s">
        <v>1808</v>
      </c>
      <c r="D692" s="64" t="s">
        <v>2831</v>
      </c>
      <c r="E692" s="64" t="s">
        <v>2831</v>
      </c>
      <c r="F692" s="64">
        <v>73</v>
      </c>
      <c r="G692" s="66">
        <v>42996</v>
      </c>
      <c r="H692" s="203">
        <v>1</v>
      </c>
      <c r="I692" s="203">
        <v>111.28</v>
      </c>
      <c r="J692" s="203" t="s">
        <v>1535</v>
      </c>
      <c r="K692" s="203" t="s">
        <v>1535</v>
      </c>
      <c r="L692" s="203" t="s">
        <v>254</v>
      </c>
      <c r="M692" s="72"/>
      <c r="O692"/>
    </row>
    <row r="693" spans="2:15" x14ac:dyDescent="0.3">
      <c r="B693" t="s">
        <v>21283</v>
      </c>
      <c r="C693" s="64" t="s">
        <v>1808</v>
      </c>
      <c r="D693" s="64" t="s">
        <v>2831</v>
      </c>
      <c r="E693" s="64" t="s">
        <v>2831</v>
      </c>
      <c r="F693" s="64">
        <v>76</v>
      </c>
      <c r="G693" s="66">
        <v>42991</v>
      </c>
      <c r="H693" s="203">
        <v>1</v>
      </c>
      <c r="I693" s="203">
        <v>333.85</v>
      </c>
      <c r="J693" s="203" t="s">
        <v>1535</v>
      </c>
      <c r="K693" s="203" t="s">
        <v>1535</v>
      </c>
      <c r="L693" s="203" t="s">
        <v>254</v>
      </c>
      <c r="M693" s="72"/>
      <c r="O693"/>
    </row>
    <row r="694" spans="2:15" x14ac:dyDescent="0.3">
      <c r="B694" t="s">
        <v>12573</v>
      </c>
      <c r="C694" s="64" t="s">
        <v>1808</v>
      </c>
      <c r="D694" s="64" t="s">
        <v>2831</v>
      </c>
      <c r="E694" s="64" t="s">
        <v>2831</v>
      </c>
      <c r="F694" s="64">
        <v>80</v>
      </c>
      <c r="G694" s="66">
        <v>42991</v>
      </c>
      <c r="H694" s="203">
        <v>2</v>
      </c>
      <c r="I694" s="203">
        <v>1920.18</v>
      </c>
      <c r="J694" s="203" t="s">
        <v>1535</v>
      </c>
      <c r="K694" s="203" t="s">
        <v>1535</v>
      </c>
      <c r="L694" s="203" t="s">
        <v>254</v>
      </c>
      <c r="M694" s="72"/>
      <c r="O694"/>
    </row>
    <row r="695" spans="2:15" x14ac:dyDescent="0.3">
      <c r="B695" t="s">
        <v>17287</v>
      </c>
      <c r="C695" s="64" t="s">
        <v>1808</v>
      </c>
      <c r="D695" s="64" t="s">
        <v>2831</v>
      </c>
      <c r="E695" s="64" t="s">
        <v>2831</v>
      </c>
      <c r="F695" s="64">
        <v>140</v>
      </c>
      <c r="G695" s="66">
        <v>42990</v>
      </c>
      <c r="H695" s="203">
        <v>2</v>
      </c>
      <c r="I695" s="203">
        <v>4116.49</v>
      </c>
      <c r="J695" s="203" t="s">
        <v>1535</v>
      </c>
      <c r="K695" s="203" t="s">
        <v>1535</v>
      </c>
      <c r="L695" s="203" t="s">
        <v>254</v>
      </c>
      <c r="M695" s="72"/>
      <c r="O695"/>
    </row>
    <row r="696" spans="2:15" x14ac:dyDescent="0.3">
      <c r="B696" t="s">
        <v>16710</v>
      </c>
      <c r="C696" s="64" t="s">
        <v>1808</v>
      </c>
      <c r="D696" s="64" t="s">
        <v>2831</v>
      </c>
      <c r="E696" s="64" t="s">
        <v>2831</v>
      </c>
      <c r="F696" s="64">
        <v>164</v>
      </c>
      <c r="G696" s="66">
        <v>42990</v>
      </c>
      <c r="H696" s="203">
        <v>2</v>
      </c>
      <c r="I696" s="203">
        <v>5286.74</v>
      </c>
      <c r="J696" s="203" t="s">
        <v>1535</v>
      </c>
      <c r="K696" s="203" t="s">
        <v>1535</v>
      </c>
      <c r="L696" s="203" t="s">
        <v>254</v>
      </c>
      <c r="M696" s="72"/>
      <c r="O696"/>
    </row>
    <row r="697" spans="2:15" x14ac:dyDescent="0.3">
      <c r="B697" t="s">
        <v>16316</v>
      </c>
      <c r="C697" s="64" t="s">
        <v>1808</v>
      </c>
      <c r="D697" s="64" t="s">
        <v>2831</v>
      </c>
      <c r="E697" s="64" t="s">
        <v>2831</v>
      </c>
      <c r="F697" s="64">
        <v>146</v>
      </c>
      <c r="G697" s="66">
        <v>42989</v>
      </c>
      <c r="H697" s="203">
        <v>2</v>
      </c>
      <c r="I697" s="203">
        <v>9555.7199999999993</v>
      </c>
      <c r="J697" s="203" t="s">
        <v>2176</v>
      </c>
      <c r="K697" s="203" t="s">
        <v>13279</v>
      </c>
      <c r="L697" s="203" t="s">
        <v>254</v>
      </c>
      <c r="M697" s="72"/>
      <c r="O697"/>
    </row>
    <row r="698" spans="2:15" x14ac:dyDescent="0.3">
      <c r="B698" t="s">
        <v>16897</v>
      </c>
      <c r="C698" s="64" t="s">
        <v>1808</v>
      </c>
      <c r="D698" s="64" t="s">
        <v>2831</v>
      </c>
      <c r="E698" s="64" t="s">
        <v>2831</v>
      </c>
      <c r="F698" s="64">
        <v>168</v>
      </c>
      <c r="G698" s="66">
        <v>42987</v>
      </c>
      <c r="H698" s="203">
        <v>1</v>
      </c>
      <c r="I698" s="203">
        <v>4897.24</v>
      </c>
      <c r="J698" s="203" t="s">
        <v>1535</v>
      </c>
      <c r="K698" s="203" t="s">
        <v>1535</v>
      </c>
      <c r="L698" s="203" t="s">
        <v>254</v>
      </c>
      <c r="M698" s="72"/>
      <c r="O698"/>
    </row>
    <row r="699" spans="2:15" x14ac:dyDescent="0.3">
      <c r="B699" t="s">
        <v>17404</v>
      </c>
      <c r="C699" s="64" t="s">
        <v>1808</v>
      </c>
      <c r="D699" s="64" t="s">
        <v>2831</v>
      </c>
      <c r="E699" s="64" t="s">
        <v>2831</v>
      </c>
      <c r="F699" s="64">
        <v>153</v>
      </c>
      <c r="G699" s="66">
        <v>42986</v>
      </c>
      <c r="H699" s="203">
        <v>1</v>
      </c>
      <c r="I699" s="203">
        <v>14554.12</v>
      </c>
      <c r="J699" s="203" t="s">
        <v>1535</v>
      </c>
      <c r="K699" s="203" t="s">
        <v>1535</v>
      </c>
      <c r="L699" s="203" t="s">
        <v>254</v>
      </c>
      <c r="M699" s="72"/>
      <c r="O699"/>
    </row>
    <row r="700" spans="2:15" x14ac:dyDescent="0.3">
      <c r="B700" t="s">
        <v>16814</v>
      </c>
      <c r="C700" s="64" t="s">
        <v>1808</v>
      </c>
      <c r="D700" s="64" t="s">
        <v>2831</v>
      </c>
      <c r="E700" s="64" t="s">
        <v>2831</v>
      </c>
      <c r="F700" s="64">
        <v>101</v>
      </c>
      <c r="G700" s="66">
        <v>42983</v>
      </c>
      <c r="H700" s="203">
        <v>1</v>
      </c>
      <c r="I700" s="203">
        <v>1363.76</v>
      </c>
      <c r="J700" s="203" t="s">
        <v>1535</v>
      </c>
      <c r="K700" s="203" t="s">
        <v>1535</v>
      </c>
      <c r="L700" s="203" t="s">
        <v>254</v>
      </c>
      <c r="M700" s="72"/>
      <c r="O700"/>
    </row>
    <row r="701" spans="2:15" x14ac:dyDescent="0.3">
      <c r="B701" t="s">
        <v>17435</v>
      </c>
      <c r="C701" s="64" t="s">
        <v>1808</v>
      </c>
      <c r="D701" s="64" t="s">
        <v>2831</v>
      </c>
      <c r="E701" s="64" t="s">
        <v>2831</v>
      </c>
      <c r="F701" s="64">
        <v>86</v>
      </c>
      <c r="G701" s="66">
        <v>42983</v>
      </c>
      <c r="H701" s="203">
        <v>2</v>
      </c>
      <c r="I701" s="203">
        <v>1920.18</v>
      </c>
      <c r="J701" s="203" t="s">
        <v>1535</v>
      </c>
      <c r="K701" s="203" t="s">
        <v>1535</v>
      </c>
      <c r="L701" s="203" t="s">
        <v>254</v>
      </c>
      <c r="M701" s="72"/>
      <c r="O701"/>
    </row>
    <row r="702" spans="2:15" x14ac:dyDescent="0.3">
      <c r="B702" t="s">
        <v>12972</v>
      </c>
      <c r="C702" s="64" t="s">
        <v>1808</v>
      </c>
      <c r="D702" s="64" t="s">
        <v>2831</v>
      </c>
      <c r="E702" s="64" t="s">
        <v>2831</v>
      </c>
      <c r="F702" s="64">
        <v>190</v>
      </c>
      <c r="G702" s="66">
        <v>42982</v>
      </c>
      <c r="H702" s="203">
        <v>1</v>
      </c>
      <c r="I702" s="203">
        <v>1374.56</v>
      </c>
      <c r="J702" s="203" t="s">
        <v>1535</v>
      </c>
      <c r="K702" s="203" t="s">
        <v>1535</v>
      </c>
      <c r="L702" s="203" t="s">
        <v>254</v>
      </c>
      <c r="M702" s="72"/>
      <c r="O702"/>
    </row>
    <row r="703" spans="2:15" x14ac:dyDescent="0.3">
      <c r="B703" t="s">
        <v>21271</v>
      </c>
      <c r="C703" s="64" t="s">
        <v>1808</v>
      </c>
      <c r="D703" s="64" t="s">
        <v>2831</v>
      </c>
      <c r="E703" s="64" t="s">
        <v>2831</v>
      </c>
      <c r="F703" s="64">
        <v>80</v>
      </c>
      <c r="G703" s="66">
        <v>42979</v>
      </c>
      <c r="H703" s="203">
        <v>1</v>
      </c>
      <c r="I703" s="203">
        <v>333.85</v>
      </c>
      <c r="J703" s="203" t="s">
        <v>1535</v>
      </c>
      <c r="K703" s="203" t="s">
        <v>1535</v>
      </c>
      <c r="L703" s="203" t="s">
        <v>254</v>
      </c>
      <c r="M703" s="72"/>
      <c r="O703"/>
    </row>
    <row r="704" spans="2:15" x14ac:dyDescent="0.3">
      <c r="B704" t="s">
        <v>17556</v>
      </c>
      <c r="C704" s="64" t="s">
        <v>1808</v>
      </c>
      <c r="D704" s="64" t="s">
        <v>2831</v>
      </c>
      <c r="E704" s="64" t="s">
        <v>2831</v>
      </c>
      <c r="F704" s="64">
        <v>115</v>
      </c>
      <c r="G704" s="66">
        <v>42976</v>
      </c>
      <c r="H704" s="203">
        <v>1</v>
      </c>
      <c r="I704" s="203">
        <v>1363.76</v>
      </c>
      <c r="J704" s="203" t="s">
        <v>1535</v>
      </c>
      <c r="K704" s="203" t="s">
        <v>1535</v>
      </c>
      <c r="L704" s="203" t="s">
        <v>254</v>
      </c>
      <c r="M704" s="72"/>
      <c r="O704"/>
    </row>
    <row r="705" spans="2:15" x14ac:dyDescent="0.3">
      <c r="B705" t="s">
        <v>21370</v>
      </c>
      <c r="C705" s="64" t="s">
        <v>1808</v>
      </c>
      <c r="D705" s="64" t="s">
        <v>2831</v>
      </c>
      <c r="E705" s="64" t="s">
        <v>2831</v>
      </c>
      <c r="F705" s="64">
        <v>85</v>
      </c>
      <c r="G705" s="66">
        <v>42976</v>
      </c>
      <c r="H705" s="203">
        <v>1</v>
      </c>
      <c r="I705" s="203">
        <v>166.93</v>
      </c>
      <c r="J705" s="203" t="s">
        <v>1535</v>
      </c>
      <c r="K705" s="203" t="s">
        <v>1535</v>
      </c>
      <c r="L705" s="203" t="s">
        <v>254</v>
      </c>
      <c r="M705" s="72"/>
      <c r="O705"/>
    </row>
    <row r="706" spans="2:15" x14ac:dyDescent="0.3">
      <c r="B706" t="s">
        <v>14999</v>
      </c>
      <c r="C706" s="64" t="s">
        <v>1808</v>
      </c>
      <c r="D706" s="64" t="s">
        <v>2831</v>
      </c>
      <c r="E706" s="64" t="s">
        <v>2831</v>
      </c>
      <c r="F706" s="64">
        <v>187</v>
      </c>
      <c r="G706" s="66">
        <v>42975</v>
      </c>
      <c r="H706" s="203">
        <v>1</v>
      </c>
      <c r="I706" s="203">
        <v>4304.3900000000003</v>
      </c>
      <c r="J706" s="203" t="s">
        <v>2160</v>
      </c>
      <c r="K706" s="203" t="s">
        <v>15000</v>
      </c>
      <c r="L706" s="203" t="s">
        <v>254</v>
      </c>
      <c r="M706" s="72"/>
      <c r="O706"/>
    </row>
    <row r="707" spans="2:15" x14ac:dyDescent="0.3">
      <c r="B707" t="s">
        <v>21299</v>
      </c>
      <c r="C707" s="64" t="s">
        <v>1808</v>
      </c>
      <c r="D707" s="64" t="s">
        <v>2831</v>
      </c>
      <c r="E707" s="64" t="s">
        <v>2831</v>
      </c>
      <c r="F707" s="64">
        <v>109</v>
      </c>
      <c r="G707" s="66">
        <v>42972</v>
      </c>
      <c r="H707" s="203">
        <v>1</v>
      </c>
      <c r="I707" s="203">
        <v>3134.46</v>
      </c>
      <c r="J707" s="203" t="s">
        <v>2173</v>
      </c>
      <c r="K707" s="203" t="s">
        <v>15078</v>
      </c>
      <c r="L707" s="203" t="s">
        <v>254</v>
      </c>
      <c r="M707" s="72"/>
      <c r="O707"/>
    </row>
    <row r="708" spans="2:15" x14ac:dyDescent="0.3">
      <c r="B708" t="s">
        <v>16990</v>
      </c>
      <c r="C708" s="64" t="s">
        <v>1808</v>
      </c>
      <c r="D708" s="64" t="s">
        <v>2831</v>
      </c>
      <c r="E708" s="64" t="s">
        <v>2831</v>
      </c>
      <c r="F708" s="64">
        <v>134</v>
      </c>
      <c r="G708" s="66">
        <v>42968</v>
      </c>
      <c r="H708" s="203">
        <v>2</v>
      </c>
      <c r="I708" s="203">
        <v>4116.49</v>
      </c>
      <c r="J708" s="203" t="s">
        <v>2173</v>
      </c>
      <c r="K708" s="203" t="s">
        <v>16991</v>
      </c>
      <c r="L708" s="203" t="s">
        <v>254</v>
      </c>
      <c r="M708" s="72"/>
      <c r="O708"/>
    </row>
    <row r="709" spans="2:15" x14ac:dyDescent="0.3">
      <c r="B709" t="s">
        <v>16683</v>
      </c>
      <c r="C709" s="64" t="s">
        <v>1808</v>
      </c>
      <c r="D709" s="64" t="s">
        <v>2831</v>
      </c>
      <c r="E709" s="64" t="s">
        <v>2831</v>
      </c>
      <c r="F709" s="64">
        <v>168</v>
      </c>
      <c r="G709" s="66">
        <v>42968</v>
      </c>
      <c r="H709" s="203">
        <v>1</v>
      </c>
      <c r="I709" s="203">
        <v>1951.46</v>
      </c>
      <c r="J709" s="203" t="s">
        <v>2176</v>
      </c>
      <c r="K709" s="203" t="s">
        <v>2710</v>
      </c>
      <c r="L709" s="203" t="s">
        <v>254</v>
      </c>
      <c r="M709" s="72"/>
      <c r="O709"/>
    </row>
    <row r="710" spans="2:15" x14ac:dyDescent="0.3">
      <c r="B710" t="s">
        <v>14491</v>
      </c>
      <c r="C710" s="64" t="s">
        <v>1808</v>
      </c>
      <c r="D710" s="64" t="s">
        <v>2831</v>
      </c>
      <c r="E710" s="64" t="s">
        <v>2831</v>
      </c>
      <c r="F710" s="64">
        <v>189</v>
      </c>
      <c r="G710" s="66">
        <v>42964</v>
      </c>
      <c r="H710" s="203">
        <v>1</v>
      </c>
      <c r="I710" s="203">
        <v>4304.3900000000003</v>
      </c>
      <c r="J710" s="203" t="s">
        <v>2160</v>
      </c>
      <c r="K710" s="203" t="s">
        <v>4235</v>
      </c>
      <c r="L710" s="203" t="s">
        <v>254</v>
      </c>
      <c r="M710" s="72"/>
      <c r="O710"/>
    </row>
    <row r="711" spans="2:15" x14ac:dyDescent="0.3">
      <c r="B711" t="s">
        <v>15270</v>
      </c>
      <c r="C711" s="64" t="s">
        <v>1808</v>
      </c>
      <c r="D711" s="64" t="s">
        <v>2831</v>
      </c>
      <c r="E711" s="64" t="s">
        <v>2831</v>
      </c>
      <c r="F711" s="64">
        <v>142</v>
      </c>
      <c r="G711" s="66">
        <v>42963</v>
      </c>
      <c r="H711" s="203">
        <v>1</v>
      </c>
      <c r="I711" s="203">
        <v>1363.76</v>
      </c>
      <c r="J711" s="203" t="s">
        <v>2160</v>
      </c>
      <c r="K711" s="203" t="s">
        <v>3939</v>
      </c>
      <c r="L711" s="203" t="s">
        <v>254</v>
      </c>
      <c r="M711" s="72"/>
      <c r="O711"/>
    </row>
    <row r="712" spans="2:15" x14ac:dyDescent="0.3">
      <c r="B712" t="s">
        <v>21298</v>
      </c>
      <c r="C712" s="64" t="s">
        <v>1808</v>
      </c>
      <c r="D712" s="64" t="s">
        <v>2831</v>
      </c>
      <c r="E712" s="64" t="s">
        <v>2831</v>
      </c>
      <c r="F712" s="64">
        <v>83</v>
      </c>
      <c r="G712" s="66">
        <v>42962</v>
      </c>
      <c r="H712" s="203">
        <v>1</v>
      </c>
      <c r="I712" s="203">
        <v>6367.51</v>
      </c>
      <c r="J712" s="203" t="s">
        <v>1535</v>
      </c>
      <c r="K712" s="203" t="s">
        <v>1535</v>
      </c>
      <c r="L712" s="203" t="s">
        <v>254</v>
      </c>
      <c r="M712" s="72"/>
      <c r="O712"/>
    </row>
    <row r="713" spans="2:15" x14ac:dyDescent="0.3">
      <c r="B713" t="s">
        <v>15171</v>
      </c>
      <c r="C713" s="64" t="s">
        <v>1808</v>
      </c>
      <c r="D713" s="64" t="s">
        <v>2831</v>
      </c>
      <c r="E713" s="64" t="s">
        <v>2831</v>
      </c>
      <c r="F713" s="64">
        <v>181</v>
      </c>
      <c r="G713" s="66">
        <v>42962</v>
      </c>
      <c r="H713" s="203">
        <v>1</v>
      </c>
      <c r="I713" s="203">
        <v>2974.63</v>
      </c>
      <c r="J713" s="203" t="s">
        <v>2173</v>
      </c>
      <c r="K713" s="203" t="s">
        <v>15099</v>
      </c>
      <c r="L713" s="203" t="s">
        <v>254</v>
      </c>
      <c r="M713" s="72"/>
      <c r="O713"/>
    </row>
    <row r="714" spans="2:15" x14ac:dyDescent="0.3">
      <c r="B714" t="s">
        <v>16169</v>
      </c>
      <c r="C714" s="64" t="s">
        <v>1808</v>
      </c>
      <c r="D714" s="64" t="s">
        <v>2831</v>
      </c>
      <c r="E714" s="64" t="s">
        <v>2831</v>
      </c>
      <c r="F714" s="64">
        <v>94</v>
      </c>
      <c r="G714" s="66">
        <v>42958</v>
      </c>
      <c r="H714" s="203">
        <v>1</v>
      </c>
      <c r="I714" s="203">
        <v>6367.51</v>
      </c>
      <c r="J714" s="203" t="s">
        <v>2173</v>
      </c>
      <c r="K714" s="203" t="s">
        <v>16170</v>
      </c>
      <c r="L714" s="203" t="s">
        <v>254</v>
      </c>
      <c r="M714" s="72"/>
      <c r="O714"/>
    </row>
    <row r="715" spans="2:15" x14ac:dyDescent="0.3">
      <c r="B715" t="s">
        <v>16734</v>
      </c>
      <c r="C715" s="64" t="s">
        <v>1808</v>
      </c>
      <c r="D715" s="64" t="s">
        <v>2831</v>
      </c>
      <c r="E715" s="64" t="s">
        <v>2831</v>
      </c>
      <c r="F715" s="64">
        <v>118</v>
      </c>
      <c r="G715" s="66">
        <v>42956</v>
      </c>
      <c r="H715" s="203">
        <v>2</v>
      </c>
      <c r="I715" s="203">
        <v>5668.15</v>
      </c>
      <c r="J715" s="203" t="s">
        <v>2160</v>
      </c>
      <c r="K715" s="203" t="s">
        <v>4235</v>
      </c>
      <c r="L715" s="203" t="s">
        <v>254</v>
      </c>
      <c r="M715" s="72"/>
      <c r="O715"/>
    </row>
    <row r="716" spans="2:15" x14ac:dyDescent="0.3">
      <c r="B716" t="s">
        <v>16636</v>
      </c>
      <c r="C716" s="64" t="s">
        <v>1808</v>
      </c>
      <c r="D716" s="64" t="s">
        <v>2831</v>
      </c>
      <c r="E716" s="64" t="s">
        <v>2831</v>
      </c>
      <c r="F716" s="64">
        <v>102</v>
      </c>
      <c r="G716" s="66">
        <v>42956</v>
      </c>
      <c r="H716" s="203">
        <v>1</v>
      </c>
      <c r="I716" s="203">
        <v>1363.76</v>
      </c>
      <c r="J716" s="203" t="s">
        <v>2160</v>
      </c>
      <c r="K716" s="203" t="s">
        <v>2992</v>
      </c>
      <c r="L716" s="203" t="s">
        <v>254</v>
      </c>
      <c r="M716" s="72"/>
      <c r="O716"/>
    </row>
    <row r="717" spans="2:15" x14ac:dyDescent="0.3">
      <c r="B717" t="s">
        <v>21289</v>
      </c>
      <c r="C717" s="64" t="s">
        <v>1808</v>
      </c>
      <c r="D717" s="64" t="s">
        <v>2831</v>
      </c>
      <c r="E717" s="64" t="s">
        <v>2831</v>
      </c>
      <c r="F717" s="64">
        <v>85</v>
      </c>
      <c r="G717" s="66">
        <v>42955</v>
      </c>
      <c r="H717" s="203">
        <v>1</v>
      </c>
      <c r="I717" s="203">
        <v>333.85</v>
      </c>
      <c r="J717" s="203" t="s">
        <v>1535</v>
      </c>
      <c r="K717" s="203" t="s">
        <v>1535</v>
      </c>
      <c r="L717" s="203" t="s">
        <v>254</v>
      </c>
      <c r="M717" s="72"/>
      <c r="O717"/>
    </row>
    <row r="718" spans="2:15" x14ac:dyDescent="0.3">
      <c r="B718" t="s">
        <v>15519</v>
      </c>
      <c r="C718" s="64" t="s">
        <v>1808</v>
      </c>
      <c r="D718" s="64" t="s">
        <v>2831</v>
      </c>
      <c r="E718" s="64" t="s">
        <v>2831</v>
      </c>
      <c r="F718" s="64">
        <v>159</v>
      </c>
      <c r="G718" s="66">
        <v>42951</v>
      </c>
      <c r="H718" s="203">
        <v>1</v>
      </c>
      <c r="I718" s="203">
        <v>1374.56</v>
      </c>
      <c r="J718" s="203" t="s">
        <v>2173</v>
      </c>
      <c r="K718" s="203" t="s">
        <v>15520</v>
      </c>
      <c r="L718" s="203" t="s">
        <v>254</v>
      </c>
      <c r="M718" s="72"/>
      <c r="O718"/>
    </row>
    <row r="719" spans="2:15" x14ac:dyDescent="0.3">
      <c r="B719" t="s">
        <v>15327</v>
      </c>
      <c r="C719" s="64" t="s">
        <v>1808</v>
      </c>
      <c r="D719" s="64" t="s">
        <v>2831</v>
      </c>
      <c r="E719" s="64" t="s">
        <v>2831</v>
      </c>
      <c r="F719" s="64">
        <v>85</v>
      </c>
      <c r="G719" s="66">
        <v>42948</v>
      </c>
      <c r="H719" s="203">
        <v>1</v>
      </c>
      <c r="I719" s="203">
        <v>3525.62</v>
      </c>
      <c r="J719" s="203" t="s">
        <v>2173</v>
      </c>
      <c r="K719" s="203" t="s">
        <v>2712</v>
      </c>
      <c r="L719" s="203" t="s">
        <v>254</v>
      </c>
      <c r="M719" s="72"/>
      <c r="O719"/>
    </row>
    <row r="720" spans="2:15" x14ac:dyDescent="0.3">
      <c r="B720" t="s">
        <v>16586</v>
      </c>
      <c r="C720" s="64" t="s">
        <v>1808</v>
      </c>
      <c r="D720" s="64" t="s">
        <v>2831</v>
      </c>
      <c r="E720" s="64" t="s">
        <v>2831</v>
      </c>
      <c r="F720" s="64">
        <v>229</v>
      </c>
      <c r="G720" s="66">
        <v>42947</v>
      </c>
      <c r="H720" s="203">
        <v>2</v>
      </c>
      <c r="I720" s="203">
        <v>6042.26</v>
      </c>
      <c r="J720" s="203" t="s">
        <v>2173</v>
      </c>
      <c r="K720" s="203" t="s">
        <v>15473</v>
      </c>
      <c r="L720" s="203" t="s">
        <v>254</v>
      </c>
      <c r="M720" s="72"/>
      <c r="O720"/>
    </row>
    <row r="721" spans="2:15" x14ac:dyDescent="0.3">
      <c r="B721" t="s">
        <v>21265</v>
      </c>
      <c r="C721" s="64" t="s">
        <v>1808</v>
      </c>
      <c r="D721" s="64" t="s">
        <v>2831</v>
      </c>
      <c r="E721" s="64" t="s">
        <v>2831</v>
      </c>
      <c r="F721" s="64">
        <v>72</v>
      </c>
      <c r="G721" s="66">
        <v>42947</v>
      </c>
      <c r="H721" s="203">
        <v>1</v>
      </c>
      <c r="I721" s="203">
        <v>333.85</v>
      </c>
      <c r="J721" s="203" t="s">
        <v>1535</v>
      </c>
      <c r="K721" s="203" t="s">
        <v>1535</v>
      </c>
      <c r="L721" s="203" t="s">
        <v>254</v>
      </c>
      <c r="M721" s="72"/>
      <c r="O721"/>
    </row>
    <row r="722" spans="2:15" x14ac:dyDescent="0.3">
      <c r="B722" t="s">
        <v>14675</v>
      </c>
      <c r="C722" s="64" t="s">
        <v>1808</v>
      </c>
      <c r="D722" s="64" t="s">
        <v>2831</v>
      </c>
      <c r="E722" s="64" t="s">
        <v>2831</v>
      </c>
      <c r="F722" s="64">
        <v>184</v>
      </c>
      <c r="G722" s="66">
        <v>42947</v>
      </c>
      <c r="H722" s="203">
        <v>1</v>
      </c>
      <c r="I722" s="203">
        <v>11597.16</v>
      </c>
      <c r="J722" s="203" t="s">
        <v>2173</v>
      </c>
      <c r="K722" s="203" t="s">
        <v>2712</v>
      </c>
      <c r="L722" s="203" t="s">
        <v>254</v>
      </c>
      <c r="M722" s="72"/>
      <c r="O722"/>
    </row>
    <row r="723" spans="2:15" x14ac:dyDescent="0.3">
      <c r="B723" t="s">
        <v>13324</v>
      </c>
      <c r="C723" s="64" t="s">
        <v>1808</v>
      </c>
      <c r="D723" s="64" t="s">
        <v>2831</v>
      </c>
      <c r="E723" s="64" t="s">
        <v>2831</v>
      </c>
      <c r="F723" s="64">
        <v>230</v>
      </c>
      <c r="G723" s="66">
        <v>42945</v>
      </c>
      <c r="H723" s="203">
        <v>2</v>
      </c>
      <c r="I723" s="203">
        <v>6042.26</v>
      </c>
      <c r="J723" s="203" t="s">
        <v>2173</v>
      </c>
      <c r="K723" s="203" t="s">
        <v>3070</v>
      </c>
      <c r="L723" s="203" t="s">
        <v>254</v>
      </c>
      <c r="M723" s="72"/>
      <c r="O723"/>
    </row>
    <row r="724" spans="2:15" x14ac:dyDescent="0.3">
      <c r="B724" t="s">
        <v>16632</v>
      </c>
      <c r="C724" s="64" t="s">
        <v>1808</v>
      </c>
      <c r="D724" s="64" t="s">
        <v>2831</v>
      </c>
      <c r="E724" s="64" t="s">
        <v>2831</v>
      </c>
      <c r="F724" s="64">
        <v>198</v>
      </c>
      <c r="G724" s="66">
        <v>42945</v>
      </c>
      <c r="H724" s="203">
        <v>1</v>
      </c>
      <c r="I724" s="203">
        <v>2806.56</v>
      </c>
      <c r="J724" s="203" t="s">
        <v>2176</v>
      </c>
      <c r="K724" s="203" t="s">
        <v>12873</v>
      </c>
      <c r="L724" s="203" t="s">
        <v>254</v>
      </c>
      <c r="M724" s="72"/>
      <c r="O724"/>
    </row>
    <row r="725" spans="2:15" x14ac:dyDescent="0.3">
      <c r="B725" t="s">
        <v>15559</v>
      </c>
      <c r="C725" s="64" t="s">
        <v>1808</v>
      </c>
      <c r="D725" s="64" t="s">
        <v>2831</v>
      </c>
      <c r="E725" s="64" t="s">
        <v>2831</v>
      </c>
      <c r="F725" s="64">
        <v>76</v>
      </c>
      <c r="G725" s="66">
        <v>42944</v>
      </c>
      <c r="H725" s="203">
        <v>1</v>
      </c>
      <c r="I725" s="203">
        <v>1363.76</v>
      </c>
      <c r="J725" s="203" t="s">
        <v>2173</v>
      </c>
      <c r="K725" s="203" t="s">
        <v>14778</v>
      </c>
      <c r="L725" s="203" t="s">
        <v>254</v>
      </c>
      <c r="M725" s="72"/>
      <c r="O725"/>
    </row>
    <row r="726" spans="2:15" x14ac:dyDescent="0.3">
      <c r="B726" t="s">
        <v>21324</v>
      </c>
      <c r="C726" s="64" t="s">
        <v>1808</v>
      </c>
      <c r="D726" s="64" t="s">
        <v>2831</v>
      </c>
      <c r="E726" s="64" t="s">
        <v>2831</v>
      </c>
      <c r="F726" s="64">
        <v>79</v>
      </c>
      <c r="G726" s="66">
        <v>42943</v>
      </c>
      <c r="H726" s="203">
        <v>1</v>
      </c>
      <c r="I726" s="203">
        <v>1363.76</v>
      </c>
      <c r="J726" s="203" t="s">
        <v>1535</v>
      </c>
      <c r="K726" s="203" t="s">
        <v>1535</v>
      </c>
      <c r="L726" s="203" t="s">
        <v>254</v>
      </c>
      <c r="M726" s="72"/>
      <c r="O726"/>
    </row>
    <row r="727" spans="2:15" x14ac:dyDescent="0.3">
      <c r="B727" t="s">
        <v>16588</v>
      </c>
      <c r="C727" s="64" t="s">
        <v>1808</v>
      </c>
      <c r="D727" s="64" t="s">
        <v>2831</v>
      </c>
      <c r="E727" s="64" t="s">
        <v>2831</v>
      </c>
      <c r="F727" s="64">
        <v>90</v>
      </c>
      <c r="G727" s="66">
        <v>42942</v>
      </c>
      <c r="H727" s="203">
        <v>1</v>
      </c>
      <c r="I727" s="203">
        <v>556.41999999999996</v>
      </c>
      <c r="J727" s="203" t="s">
        <v>2160</v>
      </c>
      <c r="K727" s="203" t="s">
        <v>2992</v>
      </c>
      <c r="L727" s="203" t="s">
        <v>254</v>
      </c>
      <c r="M727" s="72"/>
      <c r="O727"/>
    </row>
    <row r="728" spans="2:15" x14ac:dyDescent="0.3">
      <c r="B728" t="s">
        <v>21258</v>
      </c>
      <c r="C728" s="64" t="s">
        <v>1808</v>
      </c>
      <c r="D728" s="64" t="s">
        <v>2831</v>
      </c>
      <c r="E728" s="64" t="s">
        <v>2831</v>
      </c>
      <c r="F728" s="64">
        <v>133</v>
      </c>
      <c r="G728" s="66">
        <v>42940</v>
      </c>
      <c r="H728" s="203">
        <v>1</v>
      </c>
      <c r="I728" s="203">
        <v>1363.76</v>
      </c>
      <c r="J728" s="203" t="s">
        <v>1535</v>
      </c>
      <c r="K728" s="203" t="s">
        <v>1535</v>
      </c>
      <c r="L728" s="203" t="s">
        <v>254</v>
      </c>
      <c r="M728" s="72"/>
      <c r="O728"/>
    </row>
    <row r="729" spans="2:15" x14ac:dyDescent="0.3">
      <c r="B729" t="s">
        <v>16395</v>
      </c>
      <c r="C729" s="64" t="s">
        <v>1808</v>
      </c>
      <c r="D729" s="64" t="s">
        <v>2831</v>
      </c>
      <c r="E729" s="64" t="s">
        <v>2831</v>
      </c>
      <c r="F729" s="64">
        <v>83</v>
      </c>
      <c r="G729" s="66">
        <v>42938</v>
      </c>
      <c r="H729" s="203">
        <v>1</v>
      </c>
      <c r="I729" s="203">
        <v>111.28</v>
      </c>
      <c r="J729" s="203" t="s">
        <v>2160</v>
      </c>
      <c r="K729" s="203" t="s">
        <v>2992</v>
      </c>
      <c r="L729" s="203" t="s">
        <v>254</v>
      </c>
      <c r="M729" s="72"/>
      <c r="O729"/>
    </row>
    <row r="730" spans="2:15" x14ac:dyDescent="0.3">
      <c r="B730" t="s">
        <v>16464</v>
      </c>
      <c r="C730" s="64" t="s">
        <v>1808</v>
      </c>
      <c r="D730" s="64" t="s">
        <v>2831</v>
      </c>
      <c r="E730" s="64" t="s">
        <v>2831</v>
      </c>
      <c r="F730" s="64">
        <v>86</v>
      </c>
      <c r="G730" s="66">
        <v>42937</v>
      </c>
      <c r="H730" s="203">
        <v>2</v>
      </c>
      <c r="I730" s="203">
        <v>1920.18</v>
      </c>
      <c r="J730" s="203" t="s">
        <v>2176</v>
      </c>
      <c r="K730" s="203" t="s">
        <v>5327</v>
      </c>
      <c r="L730" s="203" t="s">
        <v>254</v>
      </c>
      <c r="M730" s="72"/>
      <c r="O730"/>
    </row>
    <row r="731" spans="2:15" x14ac:dyDescent="0.3">
      <c r="B731" t="s">
        <v>14415</v>
      </c>
      <c r="C731" s="64" t="s">
        <v>1808</v>
      </c>
      <c r="D731" s="64" t="s">
        <v>2831</v>
      </c>
      <c r="E731" s="64" t="s">
        <v>2831</v>
      </c>
      <c r="F731" s="64">
        <v>106</v>
      </c>
      <c r="G731" s="66">
        <v>42937</v>
      </c>
      <c r="H731" s="203">
        <v>1</v>
      </c>
      <c r="I731" s="203">
        <v>4304.3900000000003</v>
      </c>
      <c r="J731" s="203" t="s">
        <v>2160</v>
      </c>
      <c r="K731" s="203" t="s">
        <v>2936</v>
      </c>
      <c r="L731" s="203" t="s">
        <v>254</v>
      </c>
      <c r="M731" s="72"/>
      <c r="O731"/>
    </row>
    <row r="732" spans="2:15" x14ac:dyDescent="0.3">
      <c r="B732" t="s">
        <v>21339</v>
      </c>
      <c r="C732" s="64" t="s">
        <v>1808</v>
      </c>
      <c r="D732" s="64" t="s">
        <v>2831</v>
      </c>
      <c r="E732" s="64" t="s">
        <v>2831</v>
      </c>
      <c r="F732" s="64">
        <v>97</v>
      </c>
      <c r="G732" s="66">
        <v>42933</v>
      </c>
      <c r="H732" s="203">
        <v>1</v>
      </c>
      <c r="I732" s="203">
        <v>389.49</v>
      </c>
      <c r="J732" s="203" t="s">
        <v>1535</v>
      </c>
      <c r="K732" s="203" t="s">
        <v>1535</v>
      </c>
      <c r="L732" s="203" t="s">
        <v>254</v>
      </c>
      <c r="M732" s="72"/>
      <c r="O732"/>
    </row>
    <row r="733" spans="2:15" x14ac:dyDescent="0.3">
      <c r="B733" t="s">
        <v>16676</v>
      </c>
      <c r="C733" s="64" t="s">
        <v>1808</v>
      </c>
      <c r="D733" s="64" t="s">
        <v>2831</v>
      </c>
      <c r="E733" s="64" t="s">
        <v>2831</v>
      </c>
      <c r="F733" s="64">
        <v>177</v>
      </c>
      <c r="G733" s="66">
        <v>42931</v>
      </c>
      <c r="H733" s="203">
        <v>2</v>
      </c>
      <c r="I733" s="203">
        <v>7623.6</v>
      </c>
      <c r="J733" s="203" t="s">
        <v>2160</v>
      </c>
      <c r="K733" s="203" t="s">
        <v>2936</v>
      </c>
      <c r="L733" s="203" t="s">
        <v>254</v>
      </c>
      <c r="M733" s="72"/>
      <c r="O733"/>
    </row>
    <row r="734" spans="2:15" x14ac:dyDescent="0.3">
      <c r="B734" t="s">
        <v>16577</v>
      </c>
      <c r="C734" s="64" t="s">
        <v>1808</v>
      </c>
      <c r="D734" s="64" t="s">
        <v>2831</v>
      </c>
      <c r="E734" s="64" t="s">
        <v>2831</v>
      </c>
      <c r="F734" s="64">
        <v>122</v>
      </c>
      <c r="G734" s="66">
        <v>42929</v>
      </c>
      <c r="H734" s="203">
        <v>2</v>
      </c>
      <c r="I734" s="203">
        <v>10671.9</v>
      </c>
      <c r="J734" s="203" t="s">
        <v>2176</v>
      </c>
      <c r="K734" s="203" t="s">
        <v>12322</v>
      </c>
      <c r="L734" s="203" t="s">
        <v>254</v>
      </c>
      <c r="M734" s="72"/>
      <c r="O734"/>
    </row>
    <row r="735" spans="2:15" x14ac:dyDescent="0.3">
      <c r="B735" t="s">
        <v>15641</v>
      </c>
      <c r="C735" s="64" t="s">
        <v>1808</v>
      </c>
      <c r="D735" s="64" t="s">
        <v>2831</v>
      </c>
      <c r="E735" s="64" t="s">
        <v>2831</v>
      </c>
      <c r="F735" s="64">
        <v>77</v>
      </c>
      <c r="G735" s="66">
        <v>42928</v>
      </c>
      <c r="H735" s="203">
        <v>1</v>
      </c>
      <c r="I735" s="203">
        <v>1363.76</v>
      </c>
      <c r="J735" s="203" t="s">
        <v>2160</v>
      </c>
      <c r="K735" s="203" t="s">
        <v>2925</v>
      </c>
      <c r="L735" s="203" t="s">
        <v>254</v>
      </c>
      <c r="M735" s="72"/>
      <c r="O735"/>
    </row>
    <row r="736" spans="2:15" x14ac:dyDescent="0.3">
      <c r="B736" t="s">
        <v>21319</v>
      </c>
      <c r="C736" s="64" t="s">
        <v>1808</v>
      </c>
      <c r="D736" s="64" t="s">
        <v>2831</v>
      </c>
      <c r="E736" s="64" t="s">
        <v>2831</v>
      </c>
      <c r="F736" s="64">
        <v>103</v>
      </c>
      <c r="G736" s="66">
        <v>42928</v>
      </c>
      <c r="H736" s="203">
        <v>1</v>
      </c>
      <c r="I736" s="203">
        <v>1363.76</v>
      </c>
      <c r="J736" s="203" t="s">
        <v>1535</v>
      </c>
      <c r="K736" s="203" t="s">
        <v>1535</v>
      </c>
      <c r="L736" s="203" t="s">
        <v>254</v>
      </c>
      <c r="M736" s="72"/>
      <c r="O736"/>
    </row>
    <row r="737" spans="2:15" x14ac:dyDescent="0.3">
      <c r="B737" t="s">
        <v>16442</v>
      </c>
      <c r="C737" s="64" t="s">
        <v>1808</v>
      </c>
      <c r="D737" s="64" t="s">
        <v>2831</v>
      </c>
      <c r="E737" s="64" t="s">
        <v>2831</v>
      </c>
      <c r="F737" s="64">
        <v>131</v>
      </c>
      <c r="G737" s="66">
        <v>42927</v>
      </c>
      <c r="H737" s="203">
        <v>2</v>
      </c>
      <c r="I737" s="203">
        <v>4116.49</v>
      </c>
      <c r="J737" s="203" t="s">
        <v>2160</v>
      </c>
      <c r="K737" s="203" t="s">
        <v>16443</v>
      </c>
      <c r="L737" s="203" t="s">
        <v>254</v>
      </c>
      <c r="M737" s="72"/>
      <c r="O737"/>
    </row>
    <row r="738" spans="2:15" x14ac:dyDescent="0.3">
      <c r="B738" t="s">
        <v>14409</v>
      </c>
      <c r="C738" s="64" t="s">
        <v>1808</v>
      </c>
      <c r="D738" s="64" t="s">
        <v>2831</v>
      </c>
      <c r="E738" s="64" t="s">
        <v>2831</v>
      </c>
      <c r="F738" s="64">
        <v>79</v>
      </c>
      <c r="G738" s="66">
        <v>42927</v>
      </c>
      <c r="H738" s="203">
        <v>1</v>
      </c>
      <c r="I738" s="203">
        <v>1363.76</v>
      </c>
      <c r="J738" s="203" t="s">
        <v>2160</v>
      </c>
      <c r="K738" s="203" t="s">
        <v>14410</v>
      </c>
      <c r="L738" s="203" t="s">
        <v>254</v>
      </c>
      <c r="M738" s="72"/>
      <c r="O738"/>
    </row>
    <row r="739" spans="2:15" x14ac:dyDescent="0.3">
      <c r="B739" t="s">
        <v>13580</v>
      </c>
      <c r="C739" s="64" t="s">
        <v>1808</v>
      </c>
      <c r="D739" s="64" t="s">
        <v>2831</v>
      </c>
      <c r="E739" s="64" t="s">
        <v>2831</v>
      </c>
      <c r="F739" s="64">
        <v>105</v>
      </c>
      <c r="G739" s="66">
        <v>42924</v>
      </c>
      <c r="H739" s="203">
        <v>1</v>
      </c>
      <c r="I739" s="203">
        <v>1363.76</v>
      </c>
      <c r="J739" s="203" t="s">
        <v>2173</v>
      </c>
      <c r="K739" s="203" t="s">
        <v>3070</v>
      </c>
      <c r="L739" s="203" t="s">
        <v>254</v>
      </c>
      <c r="M739" s="72"/>
      <c r="O739"/>
    </row>
    <row r="740" spans="2:15" x14ac:dyDescent="0.3">
      <c r="B740" t="s">
        <v>21331</v>
      </c>
      <c r="C740" s="64" t="s">
        <v>1808</v>
      </c>
      <c r="D740" s="64" t="s">
        <v>2831</v>
      </c>
      <c r="E740" s="64" t="s">
        <v>2831</v>
      </c>
      <c r="F740" s="64">
        <v>95</v>
      </c>
      <c r="G740" s="66">
        <v>42923</v>
      </c>
      <c r="H740" s="203">
        <v>1</v>
      </c>
      <c r="I740" s="203">
        <v>4304.3900000000003</v>
      </c>
      <c r="J740" s="203" t="s">
        <v>1535</v>
      </c>
      <c r="K740" s="203" t="s">
        <v>1535</v>
      </c>
      <c r="L740" s="203" t="s">
        <v>254</v>
      </c>
      <c r="M740" s="72"/>
      <c r="O740"/>
    </row>
    <row r="741" spans="2:15" x14ac:dyDescent="0.3">
      <c r="B741" t="s">
        <v>13370</v>
      </c>
      <c r="C741" s="64" t="s">
        <v>1808</v>
      </c>
      <c r="D741" s="64" t="s">
        <v>2831</v>
      </c>
      <c r="E741" s="64" t="s">
        <v>2831</v>
      </c>
      <c r="F741" s="64">
        <v>158</v>
      </c>
      <c r="G741" s="66">
        <v>42923</v>
      </c>
      <c r="H741" s="203">
        <v>1</v>
      </c>
      <c r="I741" s="203">
        <v>4304.3900000000003</v>
      </c>
      <c r="J741" s="203" t="s">
        <v>2173</v>
      </c>
      <c r="K741" s="203" t="s">
        <v>13371</v>
      </c>
      <c r="L741" s="203" t="s">
        <v>254</v>
      </c>
      <c r="M741" s="72"/>
      <c r="O741"/>
    </row>
    <row r="742" spans="2:15" x14ac:dyDescent="0.3">
      <c r="B742" t="s">
        <v>14228</v>
      </c>
      <c r="C742" s="64" t="s">
        <v>1808</v>
      </c>
      <c r="D742" s="64" t="s">
        <v>2831</v>
      </c>
      <c r="E742" s="64" t="s">
        <v>2831</v>
      </c>
      <c r="F742" s="64">
        <v>157</v>
      </c>
      <c r="G742" s="66">
        <v>42922</v>
      </c>
      <c r="H742" s="203">
        <v>2</v>
      </c>
      <c r="I742" s="203">
        <v>5286.74</v>
      </c>
      <c r="J742" s="203" t="s">
        <v>2160</v>
      </c>
      <c r="K742" s="203" t="s">
        <v>14229</v>
      </c>
      <c r="L742" s="203" t="s">
        <v>254</v>
      </c>
      <c r="M742" s="72"/>
      <c r="O742"/>
    </row>
    <row r="743" spans="2:15" x14ac:dyDescent="0.3">
      <c r="B743" t="s">
        <v>14691</v>
      </c>
      <c r="C743" s="64" t="s">
        <v>1808</v>
      </c>
      <c r="D743" s="64" t="s">
        <v>2831</v>
      </c>
      <c r="E743" s="64" t="s">
        <v>2831</v>
      </c>
      <c r="F743" s="64">
        <v>78</v>
      </c>
      <c r="G743" s="66">
        <v>42921</v>
      </c>
      <c r="H743" s="203">
        <v>1</v>
      </c>
      <c r="I743" s="203">
        <v>1363.76</v>
      </c>
      <c r="J743" s="203" t="s">
        <v>2176</v>
      </c>
      <c r="K743" s="203" t="s">
        <v>14692</v>
      </c>
      <c r="L743" s="203" t="s">
        <v>254</v>
      </c>
      <c r="M743" s="72"/>
      <c r="O743"/>
    </row>
    <row r="744" spans="2:15" x14ac:dyDescent="0.3">
      <c r="B744" t="s">
        <v>15535</v>
      </c>
      <c r="C744" s="64" t="s">
        <v>1808</v>
      </c>
      <c r="D744" s="64" t="s">
        <v>2831</v>
      </c>
      <c r="E744" s="64" t="s">
        <v>2831</v>
      </c>
      <c r="F744" s="64">
        <v>86</v>
      </c>
      <c r="G744" s="66">
        <v>42917</v>
      </c>
      <c r="H744" s="203">
        <v>1</v>
      </c>
      <c r="I744" s="203">
        <v>166.93</v>
      </c>
      <c r="J744" s="203" t="s">
        <v>2160</v>
      </c>
      <c r="K744" s="203" t="s">
        <v>2936</v>
      </c>
      <c r="L744" s="203" t="s">
        <v>254</v>
      </c>
      <c r="M744" s="72"/>
      <c r="O744"/>
    </row>
    <row r="745" spans="2:15" x14ac:dyDescent="0.3">
      <c r="B745" t="s">
        <v>14802</v>
      </c>
      <c r="C745" s="64" t="s">
        <v>1808</v>
      </c>
      <c r="D745" s="64" t="s">
        <v>2831</v>
      </c>
      <c r="E745" s="64" t="s">
        <v>2831</v>
      </c>
      <c r="F745" s="64">
        <v>85</v>
      </c>
      <c r="G745" s="66">
        <v>42916</v>
      </c>
      <c r="H745" s="203">
        <v>2</v>
      </c>
      <c r="I745" s="203">
        <v>2369.9899999999998</v>
      </c>
      <c r="J745" s="203" t="s">
        <v>2160</v>
      </c>
      <c r="K745" s="203" t="s">
        <v>2936</v>
      </c>
      <c r="L745" s="203" t="s">
        <v>254</v>
      </c>
      <c r="M745" s="72"/>
      <c r="O745"/>
    </row>
    <row r="746" spans="2:15" x14ac:dyDescent="0.3">
      <c r="B746" t="s">
        <v>16271</v>
      </c>
      <c r="C746" s="64" t="s">
        <v>1808</v>
      </c>
      <c r="D746" s="64" t="s">
        <v>2831</v>
      </c>
      <c r="E746" s="64" t="s">
        <v>2831</v>
      </c>
      <c r="F746" s="64">
        <v>88</v>
      </c>
      <c r="G746" s="66">
        <v>42915</v>
      </c>
      <c r="H746" s="203">
        <v>2</v>
      </c>
      <c r="I746" s="203">
        <v>500.78</v>
      </c>
      <c r="J746" s="203" t="s">
        <v>2173</v>
      </c>
      <c r="K746" s="203" t="s">
        <v>15078</v>
      </c>
      <c r="L746" s="203" t="s">
        <v>254</v>
      </c>
      <c r="M746" s="72"/>
      <c r="O746"/>
    </row>
    <row r="747" spans="2:15" x14ac:dyDescent="0.3">
      <c r="B747" t="s">
        <v>21300</v>
      </c>
      <c r="C747" s="64" t="s">
        <v>1808</v>
      </c>
      <c r="D747" s="64" t="s">
        <v>2831</v>
      </c>
      <c r="E747" s="64" t="s">
        <v>2831</v>
      </c>
      <c r="F747" s="64">
        <v>81</v>
      </c>
      <c r="G747" s="66">
        <v>42914</v>
      </c>
      <c r="H747" s="203">
        <v>1</v>
      </c>
      <c r="I747" s="203">
        <v>6367.51</v>
      </c>
      <c r="J747" s="203" t="s">
        <v>1535</v>
      </c>
      <c r="K747" s="203" t="s">
        <v>1535</v>
      </c>
      <c r="L747" s="203" t="s">
        <v>254</v>
      </c>
      <c r="M747" s="72"/>
      <c r="O747"/>
    </row>
    <row r="748" spans="2:15" x14ac:dyDescent="0.3">
      <c r="B748" t="s">
        <v>15055</v>
      </c>
      <c r="C748" s="64" t="s">
        <v>1808</v>
      </c>
      <c r="D748" s="64" t="s">
        <v>2831</v>
      </c>
      <c r="E748" s="64" t="s">
        <v>2831</v>
      </c>
      <c r="F748" s="64">
        <v>130</v>
      </c>
      <c r="G748" s="66">
        <v>42912</v>
      </c>
      <c r="H748" s="203">
        <v>2</v>
      </c>
      <c r="I748" s="203">
        <v>4116.49</v>
      </c>
      <c r="J748" s="203" t="s">
        <v>2173</v>
      </c>
      <c r="K748" s="203" t="s">
        <v>15056</v>
      </c>
      <c r="L748" s="203" t="s">
        <v>254</v>
      </c>
      <c r="M748" s="72"/>
      <c r="O748"/>
    </row>
    <row r="749" spans="2:15" x14ac:dyDescent="0.3">
      <c r="B749" t="s">
        <v>15353</v>
      </c>
      <c r="C749" s="64" t="s">
        <v>1808</v>
      </c>
      <c r="D749" s="64" t="s">
        <v>2831</v>
      </c>
      <c r="E749" s="64" t="s">
        <v>2831</v>
      </c>
      <c r="F749" s="64">
        <v>133</v>
      </c>
      <c r="G749" s="66">
        <v>42912</v>
      </c>
      <c r="H749" s="203">
        <v>1</v>
      </c>
      <c r="I749" s="203">
        <v>4897.24</v>
      </c>
      <c r="J749" s="203" t="s">
        <v>2160</v>
      </c>
      <c r="K749" s="203" t="s">
        <v>2936</v>
      </c>
      <c r="L749" s="203" t="s">
        <v>254</v>
      </c>
      <c r="M749" s="72"/>
      <c r="O749"/>
    </row>
    <row r="750" spans="2:15" x14ac:dyDescent="0.3">
      <c r="B750" t="s">
        <v>14006</v>
      </c>
      <c r="C750" s="64" t="s">
        <v>1808</v>
      </c>
      <c r="D750" s="64" t="s">
        <v>2831</v>
      </c>
      <c r="E750" s="64" t="s">
        <v>2831</v>
      </c>
      <c r="F750" s="64">
        <v>71</v>
      </c>
      <c r="G750" s="66">
        <v>42910</v>
      </c>
      <c r="H750" s="203">
        <v>1</v>
      </c>
      <c r="I750" s="203">
        <v>222.57</v>
      </c>
      <c r="J750" s="203" t="s">
        <v>2176</v>
      </c>
      <c r="K750" s="203" t="s">
        <v>14007</v>
      </c>
      <c r="L750" s="203" t="s">
        <v>254</v>
      </c>
      <c r="M750" s="72"/>
      <c r="O750"/>
    </row>
    <row r="751" spans="2:15" x14ac:dyDescent="0.3">
      <c r="B751" t="s">
        <v>16582</v>
      </c>
      <c r="C751" s="64" t="s">
        <v>1808</v>
      </c>
      <c r="D751" s="64" t="s">
        <v>2831</v>
      </c>
      <c r="E751" s="64" t="s">
        <v>2831</v>
      </c>
      <c r="F751" s="64">
        <v>161</v>
      </c>
      <c r="G751" s="66">
        <v>42905</v>
      </c>
      <c r="H751" s="203">
        <v>1</v>
      </c>
      <c r="I751" s="203">
        <v>1951.46</v>
      </c>
      <c r="J751" s="203" t="s">
        <v>2160</v>
      </c>
      <c r="K751" s="203" t="s">
        <v>2992</v>
      </c>
      <c r="L751" s="203" t="s">
        <v>254</v>
      </c>
      <c r="M751" s="72"/>
      <c r="O751"/>
    </row>
    <row r="752" spans="2:15" x14ac:dyDescent="0.3">
      <c r="B752" t="s">
        <v>16197</v>
      </c>
      <c r="C752" s="64" t="s">
        <v>1808</v>
      </c>
      <c r="D752" s="64" t="s">
        <v>2831</v>
      </c>
      <c r="E752" s="64" t="s">
        <v>2831</v>
      </c>
      <c r="F752" s="64">
        <v>164</v>
      </c>
      <c r="G752" s="66">
        <v>42902</v>
      </c>
      <c r="H752" s="203">
        <v>1</v>
      </c>
      <c r="I752" s="203">
        <v>2752.72</v>
      </c>
      <c r="J752" s="203" t="s">
        <v>2160</v>
      </c>
      <c r="K752" s="203" t="s">
        <v>3939</v>
      </c>
      <c r="L752" s="203" t="s">
        <v>254</v>
      </c>
      <c r="M752" s="72"/>
      <c r="O752"/>
    </row>
    <row r="753" spans="2:15" x14ac:dyDescent="0.3">
      <c r="B753" t="s">
        <v>14924</v>
      </c>
      <c r="C753" s="64" t="s">
        <v>1808</v>
      </c>
      <c r="D753" s="64" t="s">
        <v>2831</v>
      </c>
      <c r="E753" s="64" t="s">
        <v>2831</v>
      </c>
      <c r="F753" s="64">
        <v>183</v>
      </c>
      <c r="G753" s="66">
        <v>42900</v>
      </c>
      <c r="H753" s="203">
        <v>1</v>
      </c>
      <c r="I753" s="203">
        <v>4300.55</v>
      </c>
      <c r="J753" s="203" t="s">
        <v>2160</v>
      </c>
      <c r="K753" s="203" t="s">
        <v>3939</v>
      </c>
      <c r="L753" s="203" t="s">
        <v>254</v>
      </c>
      <c r="M753" s="72"/>
      <c r="O753"/>
    </row>
    <row r="754" spans="2:15" x14ac:dyDescent="0.3">
      <c r="B754" t="s">
        <v>21287</v>
      </c>
      <c r="C754" s="64" t="s">
        <v>1808</v>
      </c>
      <c r="D754" s="64" t="s">
        <v>2831</v>
      </c>
      <c r="E754" s="64" t="s">
        <v>2831</v>
      </c>
      <c r="F754" s="64">
        <v>80</v>
      </c>
      <c r="G754" s="66">
        <v>42899</v>
      </c>
      <c r="H754" s="203">
        <v>1</v>
      </c>
      <c r="I754" s="203">
        <v>333.85</v>
      </c>
      <c r="J754" s="203" t="s">
        <v>1535</v>
      </c>
      <c r="K754" s="203" t="s">
        <v>1535</v>
      </c>
      <c r="L754" s="203" t="s">
        <v>254</v>
      </c>
      <c r="M754" s="72"/>
      <c r="O754"/>
    </row>
    <row r="755" spans="2:15" x14ac:dyDescent="0.3">
      <c r="B755" t="s">
        <v>16161</v>
      </c>
      <c r="C755" s="64" t="s">
        <v>1808</v>
      </c>
      <c r="D755" s="64" t="s">
        <v>2831</v>
      </c>
      <c r="E755" s="64" t="s">
        <v>2831</v>
      </c>
      <c r="F755" s="64">
        <v>74</v>
      </c>
      <c r="G755" s="66">
        <v>42899</v>
      </c>
      <c r="H755" s="203">
        <v>2</v>
      </c>
      <c r="I755" s="203">
        <v>1920.18</v>
      </c>
      <c r="J755" s="203" t="s">
        <v>2176</v>
      </c>
      <c r="K755" s="203" t="s">
        <v>13440</v>
      </c>
      <c r="L755" s="203" t="s">
        <v>254</v>
      </c>
      <c r="M755" s="72"/>
      <c r="O755"/>
    </row>
    <row r="756" spans="2:15" x14ac:dyDescent="0.3">
      <c r="B756" t="s">
        <v>12949</v>
      </c>
      <c r="C756" s="64" t="s">
        <v>1808</v>
      </c>
      <c r="D756" s="64" t="s">
        <v>2831</v>
      </c>
      <c r="E756" s="64" t="s">
        <v>2831</v>
      </c>
      <c r="F756" s="64">
        <v>73</v>
      </c>
      <c r="G756" s="66">
        <v>42895</v>
      </c>
      <c r="H756" s="203">
        <v>2</v>
      </c>
      <c r="I756" s="203">
        <v>1920.18</v>
      </c>
      <c r="J756" s="203" t="s">
        <v>2160</v>
      </c>
      <c r="K756" s="203" t="s">
        <v>12950</v>
      </c>
      <c r="L756" s="203" t="s">
        <v>254</v>
      </c>
      <c r="M756" s="72"/>
      <c r="O756"/>
    </row>
    <row r="757" spans="2:15" x14ac:dyDescent="0.3">
      <c r="B757" t="s">
        <v>14897</v>
      </c>
      <c r="C757" s="64" t="s">
        <v>1808</v>
      </c>
      <c r="D757" s="64" t="s">
        <v>2831</v>
      </c>
      <c r="E757" s="64" t="s">
        <v>2831</v>
      </c>
      <c r="F757" s="64">
        <v>134</v>
      </c>
      <c r="G757" s="66">
        <v>42894</v>
      </c>
      <c r="H757" s="203">
        <v>1</v>
      </c>
      <c r="I757" s="203">
        <v>4897.24</v>
      </c>
      <c r="J757" s="203" t="s">
        <v>2173</v>
      </c>
      <c r="K757" s="203" t="s">
        <v>14898</v>
      </c>
      <c r="L757" s="203" t="s">
        <v>254</v>
      </c>
      <c r="M757" s="72"/>
      <c r="O757"/>
    </row>
    <row r="758" spans="2:15" x14ac:dyDescent="0.3">
      <c r="B758" t="s">
        <v>16386</v>
      </c>
      <c r="C758" s="64" t="s">
        <v>1808</v>
      </c>
      <c r="D758" s="64" t="s">
        <v>2831</v>
      </c>
      <c r="E758" s="64" t="s">
        <v>2831</v>
      </c>
      <c r="F758" s="64">
        <v>86</v>
      </c>
      <c r="G758" s="66">
        <v>42893</v>
      </c>
      <c r="H758" s="203">
        <v>1</v>
      </c>
      <c r="I758" s="203">
        <v>1363.76</v>
      </c>
      <c r="J758" s="203" t="s">
        <v>2173</v>
      </c>
      <c r="K758" s="203" t="s">
        <v>16387</v>
      </c>
      <c r="L758" s="203" t="s">
        <v>254</v>
      </c>
      <c r="M758" s="72"/>
      <c r="O758"/>
    </row>
    <row r="759" spans="2:15" x14ac:dyDescent="0.3">
      <c r="B759" t="s">
        <v>21378</v>
      </c>
      <c r="C759" s="64" t="s">
        <v>1808</v>
      </c>
      <c r="D759" s="64" t="s">
        <v>2831</v>
      </c>
      <c r="E759" s="64" t="s">
        <v>2831</v>
      </c>
      <c r="F759" s="64">
        <v>82</v>
      </c>
      <c r="G759" s="66">
        <v>42893</v>
      </c>
      <c r="H759" s="203">
        <v>1</v>
      </c>
      <c r="I759" s="203">
        <v>3525.62</v>
      </c>
      <c r="J759" s="203" t="s">
        <v>1535</v>
      </c>
      <c r="K759" s="203" t="s">
        <v>1535</v>
      </c>
      <c r="L759" s="203" t="s">
        <v>254</v>
      </c>
      <c r="M759" s="72"/>
      <c r="O759"/>
    </row>
    <row r="760" spans="2:15" x14ac:dyDescent="0.3">
      <c r="B760" t="s">
        <v>14543</v>
      </c>
      <c r="C760" s="64" t="s">
        <v>1808</v>
      </c>
      <c r="D760" s="64" t="s">
        <v>2831</v>
      </c>
      <c r="E760" s="64" t="s">
        <v>2831</v>
      </c>
      <c r="F760" s="64">
        <v>92</v>
      </c>
      <c r="G760" s="66">
        <v>42893</v>
      </c>
      <c r="H760" s="203">
        <v>1</v>
      </c>
      <c r="I760" s="203">
        <v>3525.62</v>
      </c>
      <c r="J760" s="203" t="s">
        <v>2160</v>
      </c>
      <c r="K760" s="203" t="s">
        <v>14544</v>
      </c>
      <c r="L760" s="203" t="s">
        <v>254</v>
      </c>
      <c r="M760" s="72"/>
      <c r="O760"/>
    </row>
    <row r="761" spans="2:15" x14ac:dyDescent="0.3">
      <c r="B761" t="s">
        <v>14854</v>
      </c>
      <c r="C761" s="64" t="s">
        <v>1808</v>
      </c>
      <c r="D761" s="64" t="s">
        <v>2831</v>
      </c>
      <c r="E761" s="64" t="s">
        <v>2831</v>
      </c>
      <c r="F761" s="64">
        <v>190</v>
      </c>
      <c r="G761" s="66">
        <v>42892</v>
      </c>
      <c r="H761" s="203">
        <v>1</v>
      </c>
      <c r="I761" s="203">
        <v>989.11</v>
      </c>
      <c r="J761" s="203" t="s">
        <v>2160</v>
      </c>
      <c r="K761" s="203" t="s">
        <v>14855</v>
      </c>
      <c r="L761" s="203" t="s">
        <v>254</v>
      </c>
      <c r="M761" s="72"/>
      <c r="O761"/>
    </row>
    <row r="762" spans="2:15" x14ac:dyDescent="0.3">
      <c r="B762" t="s">
        <v>15271</v>
      </c>
      <c r="C762" s="64" t="s">
        <v>1808</v>
      </c>
      <c r="D762" s="64" t="s">
        <v>2831</v>
      </c>
      <c r="E762" s="64" t="s">
        <v>2831</v>
      </c>
      <c r="F762" s="64">
        <v>147</v>
      </c>
      <c r="G762" s="66">
        <v>42891</v>
      </c>
      <c r="H762" s="203">
        <v>1</v>
      </c>
      <c r="I762" s="203">
        <v>4897.24</v>
      </c>
      <c r="J762" s="203" t="s">
        <v>2176</v>
      </c>
      <c r="K762" s="203" t="s">
        <v>15272</v>
      </c>
      <c r="L762" s="203" t="s">
        <v>254</v>
      </c>
      <c r="M762" s="72"/>
      <c r="O762"/>
    </row>
    <row r="763" spans="2:15" x14ac:dyDescent="0.3">
      <c r="B763" t="s">
        <v>14363</v>
      </c>
      <c r="C763" s="64" t="s">
        <v>1808</v>
      </c>
      <c r="D763" s="64" t="s">
        <v>2831</v>
      </c>
      <c r="E763" s="64" t="s">
        <v>2831</v>
      </c>
      <c r="F763" s="64">
        <v>89</v>
      </c>
      <c r="G763" s="66">
        <v>42888</v>
      </c>
      <c r="H763" s="203">
        <v>1</v>
      </c>
      <c r="I763" s="203">
        <v>166.93</v>
      </c>
      <c r="J763" s="203" t="s">
        <v>2176</v>
      </c>
      <c r="K763" s="203" t="s">
        <v>14364</v>
      </c>
      <c r="L763" s="203" t="s">
        <v>254</v>
      </c>
      <c r="M763" s="72"/>
      <c r="O763"/>
    </row>
    <row r="764" spans="2:15" x14ac:dyDescent="0.3">
      <c r="B764" t="s">
        <v>16571</v>
      </c>
      <c r="C764" s="64" t="s">
        <v>1808</v>
      </c>
      <c r="D764" s="64" t="s">
        <v>2831</v>
      </c>
      <c r="E764" s="64" t="s">
        <v>2831</v>
      </c>
      <c r="F764" s="64">
        <v>75</v>
      </c>
      <c r="G764" s="66">
        <v>42886</v>
      </c>
      <c r="H764" s="203">
        <v>2</v>
      </c>
      <c r="I764" s="203">
        <v>1920.18</v>
      </c>
      <c r="J764" s="203" t="s">
        <v>2160</v>
      </c>
      <c r="K764" s="203" t="s">
        <v>8716</v>
      </c>
      <c r="L764" s="203" t="s">
        <v>254</v>
      </c>
      <c r="M764" s="72"/>
      <c r="O764"/>
    </row>
    <row r="765" spans="2:15" x14ac:dyDescent="0.3">
      <c r="B765" t="s">
        <v>15494</v>
      </c>
      <c r="C765" s="64" t="s">
        <v>1808</v>
      </c>
      <c r="D765" s="64" t="s">
        <v>2831</v>
      </c>
      <c r="E765" s="64" t="s">
        <v>2831</v>
      </c>
      <c r="F765" s="64">
        <v>71</v>
      </c>
      <c r="G765" s="66">
        <v>42881</v>
      </c>
      <c r="H765" s="203">
        <v>1</v>
      </c>
      <c r="I765" s="203">
        <v>1363.76</v>
      </c>
      <c r="J765" s="203" t="s">
        <v>2173</v>
      </c>
      <c r="K765" s="203" t="s">
        <v>15495</v>
      </c>
      <c r="L765" s="203" t="s">
        <v>254</v>
      </c>
      <c r="M765" s="72"/>
      <c r="O765"/>
    </row>
    <row r="766" spans="2:15" x14ac:dyDescent="0.3">
      <c r="B766" t="s">
        <v>15082</v>
      </c>
      <c r="C766" s="64" t="s">
        <v>1808</v>
      </c>
      <c r="D766" s="64" t="s">
        <v>2831</v>
      </c>
      <c r="E766" s="64" t="s">
        <v>2831</v>
      </c>
      <c r="F766" s="64">
        <v>166</v>
      </c>
      <c r="G766" s="66">
        <v>42880</v>
      </c>
      <c r="H766" s="203">
        <v>1</v>
      </c>
      <c r="I766" s="203">
        <v>2752.72</v>
      </c>
      <c r="J766" s="203" t="s">
        <v>2176</v>
      </c>
      <c r="K766" s="203" t="s">
        <v>11391</v>
      </c>
      <c r="L766" s="203" t="s">
        <v>254</v>
      </c>
      <c r="M766" s="72"/>
      <c r="O766"/>
    </row>
    <row r="767" spans="2:15" x14ac:dyDescent="0.3">
      <c r="B767" t="s">
        <v>15925</v>
      </c>
      <c r="C767" s="64" t="s">
        <v>1808</v>
      </c>
      <c r="D767" s="64" t="s">
        <v>2831</v>
      </c>
      <c r="E767" s="64" t="s">
        <v>2831</v>
      </c>
      <c r="F767" s="64">
        <v>80</v>
      </c>
      <c r="G767" s="66">
        <v>42880</v>
      </c>
      <c r="H767" s="203">
        <v>1</v>
      </c>
      <c r="I767" s="203">
        <v>111.28</v>
      </c>
      <c r="J767" s="203" t="s">
        <v>2176</v>
      </c>
      <c r="K767" s="203" t="s">
        <v>15926</v>
      </c>
      <c r="L767" s="203" t="s">
        <v>254</v>
      </c>
      <c r="M767" s="72"/>
      <c r="O767"/>
    </row>
    <row r="768" spans="2:15" x14ac:dyDescent="0.3">
      <c r="B768" t="s">
        <v>16488</v>
      </c>
      <c r="C768" s="64" t="s">
        <v>1808</v>
      </c>
      <c r="D768" s="64" t="s">
        <v>2831</v>
      </c>
      <c r="E768" s="64" t="s">
        <v>2831</v>
      </c>
      <c r="F768" s="64">
        <v>81</v>
      </c>
      <c r="G768" s="66">
        <v>42879</v>
      </c>
      <c r="H768" s="203">
        <v>2</v>
      </c>
      <c r="I768" s="203">
        <v>1920.18</v>
      </c>
      <c r="J768" s="203" t="s">
        <v>2176</v>
      </c>
      <c r="K768" s="203" t="s">
        <v>16489</v>
      </c>
      <c r="L768" s="203" t="s">
        <v>254</v>
      </c>
      <c r="M768" s="72"/>
      <c r="O768"/>
    </row>
    <row r="769" spans="2:15" x14ac:dyDescent="0.3">
      <c r="B769" t="s">
        <v>15497</v>
      </c>
      <c r="C769" s="64" t="s">
        <v>1808</v>
      </c>
      <c r="D769" s="64" t="s">
        <v>2831</v>
      </c>
      <c r="E769" s="64" t="s">
        <v>2831</v>
      </c>
      <c r="F769" s="64">
        <v>203</v>
      </c>
      <c r="G769" s="66">
        <v>42878</v>
      </c>
      <c r="H769" s="203">
        <v>1</v>
      </c>
      <c r="I769" s="203">
        <v>4300.55</v>
      </c>
      <c r="J769" s="203" t="s">
        <v>2160</v>
      </c>
      <c r="K769" s="203" t="s">
        <v>2992</v>
      </c>
      <c r="L769" s="203" t="s">
        <v>254</v>
      </c>
      <c r="M769" s="72"/>
      <c r="O769"/>
    </row>
    <row r="770" spans="2:15" x14ac:dyDescent="0.3">
      <c r="B770" t="s">
        <v>21249</v>
      </c>
      <c r="C770" s="64" t="s">
        <v>1808</v>
      </c>
      <c r="D770" s="64" t="s">
        <v>2831</v>
      </c>
      <c r="E770" s="64" t="s">
        <v>2831</v>
      </c>
      <c r="F770" s="64">
        <v>125</v>
      </c>
      <c r="G770" s="66">
        <v>42877</v>
      </c>
      <c r="H770" s="203">
        <v>2</v>
      </c>
      <c r="I770" s="203">
        <v>5668.15</v>
      </c>
      <c r="J770" s="203" t="s">
        <v>1535</v>
      </c>
      <c r="K770" s="203" t="s">
        <v>1535</v>
      </c>
      <c r="L770" s="203" t="s">
        <v>254</v>
      </c>
      <c r="M770" s="72"/>
      <c r="O770"/>
    </row>
    <row r="771" spans="2:15" x14ac:dyDescent="0.3">
      <c r="B771" t="s">
        <v>14893</v>
      </c>
      <c r="C771" s="64" t="s">
        <v>1808</v>
      </c>
      <c r="D771" s="64" t="s">
        <v>2831</v>
      </c>
      <c r="E771" s="64" t="s">
        <v>2831</v>
      </c>
      <c r="F771" s="64">
        <v>127</v>
      </c>
      <c r="G771" s="66">
        <v>42877</v>
      </c>
      <c r="H771" s="203">
        <v>1</v>
      </c>
      <c r="I771" s="203">
        <v>1363.76</v>
      </c>
      <c r="J771" s="203" t="s">
        <v>2176</v>
      </c>
      <c r="K771" s="203" t="s">
        <v>11711</v>
      </c>
      <c r="L771" s="203" t="s">
        <v>254</v>
      </c>
      <c r="M771" s="72"/>
      <c r="O771"/>
    </row>
    <row r="772" spans="2:15" x14ac:dyDescent="0.3">
      <c r="B772" t="s">
        <v>16615</v>
      </c>
      <c r="C772" s="64" t="s">
        <v>1808</v>
      </c>
      <c r="D772" s="64" t="s">
        <v>2831</v>
      </c>
      <c r="E772" s="64" t="s">
        <v>2831</v>
      </c>
      <c r="F772" s="64">
        <v>201</v>
      </c>
      <c r="G772" s="66">
        <v>42874</v>
      </c>
      <c r="H772" s="203">
        <v>1</v>
      </c>
      <c r="I772" s="203">
        <v>4300.55</v>
      </c>
      <c r="J772" s="203" t="s">
        <v>2173</v>
      </c>
      <c r="K772" s="203" t="s">
        <v>3070</v>
      </c>
      <c r="L772" s="203" t="s">
        <v>254</v>
      </c>
      <c r="M772" s="72"/>
      <c r="O772"/>
    </row>
    <row r="773" spans="2:15" x14ac:dyDescent="0.3">
      <c r="B773" t="s">
        <v>13113</v>
      </c>
      <c r="C773" s="64" t="s">
        <v>1808</v>
      </c>
      <c r="D773" s="64" t="s">
        <v>2831</v>
      </c>
      <c r="E773" s="64" t="s">
        <v>2831</v>
      </c>
      <c r="F773" s="64">
        <v>123</v>
      </c>
      <c r="G773" s="66">
        <v>42873</v>
      </c>
      <c r="H773" s="203">
        <v>2</v>
      </c>
      <c r="I773" s="203">
        <v>5231.1000000000004</v>
      </c>
      <c r="J773" s="203" t="s">
        <v>2160</v>
      </c>
      <c r="K773" s="203" t="s">
        <v>2936</v>
      </c>
      <c r="L773" s="203" t="s">
        <v>254</v>
      </c>
      <c r="M773" s="72"/>
      <c r="O773"/>
    </row>
    <row r="774" spans="2:15" x14ac:dyDescent="0.3">
      <c r="B774" t="s">
        <v>15706</v>
      </c>
      <c r="C774" s="64" t="s">
        <v>1808</v>
      </c>
      <c r="D774" s="64" t="s">
        <v>2831</v>
      </c>
      <c r="E774" s="64" t="s">
        <v>2831</v>
      </c>
      <c r="F774" s="64">
        <v>118</v>
      </c>
      <c r="G774" s="66">
        <v>42870</v>
      </c>
      <c r="H774" s="203">
        <v>2</v>
      </c>
      <c r="I774" s="203">
        <v>5668.15</v>
      </c>
      <c r="J774" s="203" t="s">
        <v>2176</v>
      </c>
      <c r="K774" s="203" t="s">
        <v>15707</v>
      </c>
      <c r="L774" s="203" t="s">
        <v>254</v>
      </c>
      <c r="M774" s="72"/>
      <c r="O774"/>
    </row>
    <row r="775" spans="2:15" x14ac:dyDescent="0.3">
      <c r="B775" t="s">
        <v>13667</v>
      </c>
      <c r="C775" s="64" t="s">
        <v>1808</v>
      </c>
      <c r="D775" s="64" t="s">
        <v>2831</v>
      </c>
      <c r="E775" s="64" t="s">
        <v>2831</v>
      </c>
      <c r="F775" s="64">
        <v>118</v>
      </c>
      <c r="G775" s="66">
        <v>42870</v>
      </c>
      <c r="H775" s="203">
        <v>2</v>
      </c>
      <c r="I775" s="203">
        <v>5668.15</v>
      </c>
      <c r="J775" s="203" t="s">
        <v>2160</v>
      </c>
      <c r="K775" s="203" t="s">
        <v>13668</v>
      </c>
      <c r="L775" s="203" t="s">
        <v>254</v>
      </c>
      <c r="M775" s="72"/>
      <c r="O775"/>
    </row>
    <row r="776" spans="2:15" x14ac:dyDescent="0.3">
      <c r="B776" t="s">
        <v>21332</v>
      </c>
      <c r="C776" s="64" t="s">
        <v>1808</v>
      </c>
      <c r="D776" s="64" t="s">
        <v>2831</v>
      </c>
      <c r="E776" s="64" t="s">
        <v>2831</v>
      </c>
      <c r="F776" s="64">
        <v>89</v>
      </c>
      <c r="G776" s="66">
        <v>42870</v>
      </c>
      <c r="H776" s="203">
        <v>1</v>
      </c>
      <c r="I776" s="203">
        <v>4304.3900000000003</v>
      </c>
      <c r="J776" s="203" t="s">
        <v>1535</v>
      </c>
      <c r="K776" s="203" t="s">
        <v>1535</v>
      </c>
      <c r="L776" s="203" t="s">
        <v>254</v>
      </c>
      <c r="M776" s="72"/>
      <c r="O776"/>
    </row>
    <row r="777" spans="2:15" x14ac:dyDescent="0.3">
      <c r="B777" t="s">
        <v>14987</v>
      </c>
      <c r="C777" s="64" t="s">
        <v>1808</v>
      </c>
      <c r="D777" s="64" t="s">
        <v>2831</v>
      </c>
      <c r="E777" s="64" t="s">
        <v>2831</v>
      </c>
      <c r="F777" s="64">
        <v>87</v>
      </c>
      <c r="G777" s="66">
        <v>42870</v>
      </c>
      <c r="H777" s="203">
        <v>1</v>
      </c>
      <c r="I777" s="203">
        <v>166.93</v>
      </c>
      <c r="J777" s="203" t="s">
        <v>2160</v>
      </c>
      <c r="K777" s="203" t="s">
        <v>2936</v>
      </c>
      <c r="L777" s="203" t="s">
        <v>254</v>
      </c>
      <c r="M777" s="72"/>
      <c r="O777"/>
    </row>
    <row r="778" spans="2:15" x14ac:dyDescent="0.3">
      <c r="B778" t="s">
        <v>16246</v>
      </c>
      <c r="C778" s="64" t="s">
        <v>1808</v>
      </c>
      <c r="D778" s="64" t="s">
        <v>2831</v>
      </c>
      <c r="E778" s="64" t="s">
        <v>2831</v>
      </c>
      <c r="F778" s="64">
        <v>94</v>
      </c>
      <c r="G778" s="66">
        <v>42868</v>
      </c>
      <c r="H778" s="203">
        <v>1</v>
      </c>
      <c r="I778" s="203">
        <v>1363.76</v>
      </c>
      <c r="J778" s="203" t="s">
        <v>2176</v>
      </c>
      <c r="K778" s="203" t="s">
        <v>11288</v>
      </c>
      <c r="L778" s="203" t="s">
        <v>254</v>
      </c>
      <c r="M778" s="72"/>
      <c r="O778"/>
    </row>
    <row r="779" spans="2:15" x14ac:dyDescent="0.3">
      <c r="B779" t="s">
        <v>15121</v>
      </c>
      <c r="C779" s="64" t="s">
        <v>1808</v>
      </c>
      <c r="D779" s="64" t="s">
        <v>2831</v>
      </c>
      <c r="E779" s="64" t="s">
        <v>2831</v>
      </c>
      <c r="F779" s="64">
        <v>84</v>
      </c>
      <c r="G779" s="66">
        <v>42868</v>
      </c>
      <c r="H779" s="203">
        <v>1</v>
      </c>
      <c r="I779" s="203">
        <v>166.93</v>
      </c>
      <c r="J779" s="203" t="s">
        <v>2160</v>
      </c>
      <c r="K779" s="203" t="s">
        <v>2936</v>
      </c>
      <c r="L779" s="203" t="s">
        <v>254</v>
      </c>
      <c r="M779" s="72"/>
      <c r="O779"/>
    </row>
    <row r="780" spans="2:15" x14ac:dyDescent="0.3">
      <c r="B780" t="s">
        <v>13065</v>
      </c>
      <c r="C780" s="64" t="s">
        <v>1808</v>
      </c>
      <c r="D780" s="64" t="s">
        <v>2831</v>
      </c>
      <c r="E780" s="64" t="s">
        <v>2831</v>
      </c>
      <c r="F780" s="64">
        <v>143</v>
      </c>
      <c r="G780" s="66">
        <v>42866</v>
      </c>
      <c r="H780" s="203">
        <v>2</v>
      </c>
      <c r="I780" s="203">
        <v>4116.49</v>
      </c>
      <c r="J780" s="203" t="s">
        <v>2173</v>
      </c>
      <c r="K780" s="203" t="s">
        <v>4253</v>
      </c>
      <c r="L780" s="203" t="s">
        <v>254</v>
      </c>
      <c r="M780" s="72"/>
      <c r="O780"/>
    </row>
    <row r="781" spans="2:15" x14ac:dyDescent="0.3">
      <c r="B781" t="s">
        <v>16603</v>
      </c>
      <c r="C781" s="64" t="s">
        <v>1808</v>
      </c>
      <c r="D781" s="64" t="s">
        <v>2831</v>
      </c>
      <c r="E781" s="64" t="s">
        <v>2831</v>
      </c>
      <c r="F781" s="64">
        <v>131</v>
      </c>
      <c r="G781" s="66">
        <v>42866</v>
      </c>
      <c r="H781" s="203">
        <v>2</v>
      </c>
      <c r="I781" s="203">
        <v>9120.23</v>
      </c>
      <c r="J781" s="203" t="s">
        <v>2173</v>
      </c>
      <c r="K781" s="203" t="s">
        <v>15591</v>
      </c>
      <c r="L781" s="203" t="s">
        <v>254</v>
      </c>
      <c r="M781" s="72"/>
      <c r="O781"/>
    </row>
    <row r="782" spans="2:15" x14ac:dyDescent="0.3">
      <c r="B782" t="s">
        <v>14045</v>
      </c>
      <c r="C782" s="64" t="s">
        <v>1808</v>
      </c>
      <c r="D782" s="64" t="s">
        <v>2831</v>
      </c>
      <c r="E782" s="64" t="s">
        <v>2831</v>
      </c>
      <c r="F782" s="64">
        <v>97</v>
      </c>
      <c r="G782" s="66">
        <v>42865</v>
      </c>
      <c r="H782" s="203">
        <v>1</v>
      </c>
      <c r="I782" s="203">
        <v>9449.85</v>
      </c>
      <c r="J782" s="203" t="s">
        <v>2176</v>
      </c>
      <c r="K782" s="203" t="s">
        <v>11288</v>
      </c>
      <c r="L782" s="203" t="s">
        <v>254</v>
      </c>
      <c r="M782" s="72"/>
      <c r="O782"/>
    </row>
    <row r="783" spans="2:15" x14ac:dyDescent="0.3">
      <c r="B783" t="s">
        <v>12961</v>
      </c>
      <c r="C783" s="64" t="s">
        <v>1808</v>
      </c>
      <c r="D783" s="64" t="s">
        <v>2831</v>
      </c>
      <c r="E783" s="64" t="s">
        <v>2831</v>
      </c>
      <c r="F783" s="64">
        <v>87</v>
      </c>
      <c r="G783" s="66">
        <v>42865</v>
      </c>
      <c r="H783" s="203">
        <v>1</v>
      </c>
      <c r="I783" s="203">
        <v>166.93</v>
      </c>
      <c r="J783" s="203" t="s">
        <v>2160</v>
      </c>
      <c r="K783" s="203" t="s">
        <v>12962</v>
      </c>
      <c r="L783" s="203" t="s">
        <v>254</v>
      </c>
      <c r="M783" s="72"/>
      <c r="O783"/>
    </row>
    <row r="784" spans="2:15" x14ac:dyDescent="0.3">
      <c r="B784" t="s">
        <v>15642</v>
      </c>
      <c r="C784" s="64" t="s">
        <v>1808</v>
      </c>
      <c r="D784" s="64" t="s">
        <v>2831</v>
      </c>
      <c r="E784" s="64" t="s">
        <v>2831</v>
      </c>
      <c r="F784" s="64">
        <v>83</v>
      </c>
      <c r="G784" s="66">
        <v>42864</v>
      </c>
      <c r="H784" s="203">
        <v>2</v>
      </c>
      <c r="I784" s="203">
        <v>500.78</v>
      </c>
      <c r="J784" s="203" t="s">
        <v>2176</v>
      </c>
      <c r="K784" s="203" t="s">
        <v>15643</v>
      </c>
      <c r="L784" s="203" t="s">
        <v>254</v>
      </c>
      <c r="M784" s="72"/>
      <c r="O784"/>
    </row>
    <row r="785" spans="2:15" x14ac:dyDescent="0.3">
      <c r="B785" t="s">
        <v>15816</v>
      </c>
      <c r="C785" s="64" t="s">
        <v>1808</v>
      </c>
      <c r="D785" s="64" t="s">
        <v>2831</v>
      </c>
      <c r="E785" s="64" t="s">
        <v>2831</v>
      </c>
      <c r="F785" s="64">
        <v>76</v>
      </c>
      <c r="G785" s="66">
        <v>42864</v>
      </c>
      <c r="H785" s="203">
        <v>1</v>
      </c>
      <c r="I785" s="203">
        <v>1363.76</v>
      </c>
      <c r="J785" s="203" t="s">
        <v>2160</v>
      </c>
      <c r="K785" s="203" t="s">
        <v>2936</v>
      </c>
      <c r="L785" s="203" t="s">
        <v>254</v>
      </c>
      <c r="M785" s="72"/>
      <c r="O785"/>
    </row>
    <row r="786" spans="2:15" x14ac:dyDescent="0.3">
      <c r="B786" t="s">
        <v>13545</v>
      </c>
      <c r="C786" s="64" t="s">
        <v>1808</v>
      </c>
      <c r="D786" s="64" t="s">
        <v>2831</v>
      </c>
      <c r="E786" s="64" t="s">
        <v>2831</v>
      </c>
      <c r="F786" s="64">
        <v>136</v>
      </c>
      <c r="G786" s="66">
        <v>42861</v>
      </c>
      <c r="H786" s="203">
        <v>2</v>
      </c>
      <c r="I786" s="203">
        <v>5335.62</v>
      </c>
      <c r="J786" s="203" t="s">
        <v>2160</v>
      </c>
      <c r="K786" s="203" t="s">
        <v>4235</v>
      </c>
      <c r="L786" s="203" t="s">
        <v>254</v>
      </c>
      <c r="M786" s="72"/>
      <c r="O786"/>
    </row>
    <row r="787" spans="2:15" x14ac:dyDescent="0.3">
      <c r="B787" t="s">
        <v>14624</v>
      </c>
      <c r="C787" s="64" t="s">
        <v>1808</v>
      </c>
      <c r="D787" s="64" t="s">
        <v>2831</v>
      </c>
      <c r="E787" s="64" t="s">
        <v>2831</v>
      </c>
      <c r="F787" s="64">
        <v>152</v>
      </c>
      <c r="G787" s="66">
        <v>42861</v>
      </c>
      <c r="H787" s="203">
        <v>2</v>
      </c>
      <c r="I787" s="203">
        <v>9555.7199999999993</v>
      </c>
      <c r="J787" s="203" t="s">
        <v>2176</v>
      </c>
      <c r="K787" s="203" t="s">
        <v>12322</v>
      </c>
      <c r="L787" s="203" t="s">
        <v>254</v>
      </c>
      <c r="M787" s="72"/>
      <c r="O787"/>
    </row>
    <row r="788" spans="2:15" x14ac:dyDescent="0.3">
      <c r="B788" t="s">
        <v>21333</v>
      </c>
      <c r="C788" s="64" t="s">
        <v>1808</v>
      </c>
      <c r="D788" s="64" t="s">
        <v>2831</v>
      </c>
      <c r="E788" s="64" t="s">
        <v>2831</v>
      </c>
      <c r="F788" s="64">
        <v>88</v>
      </c>
      <c r="G788" s="66">
        <v>42860</v>
      </c>
      <c r="H788" s="203">
        <v>1</v>
      </c>
      <c r="I788" s="203">
        <v>4304.3900000000003</v>
      </c>
      <c r="J788" s="203" t="s">
        <v>1535</v>
      </c>
      <c r="K788" s="203" t="s">
        <v>1535</v>
      </c>
      <c r="L788" s="203" t="s">
        <v>254</v>
      </c>
      <c r="M788" s="72"/>
      <c r="O788"/>
    </row>
    <row r="789" spans="2:15" x14ac:dyDescent="0.3">
      <c r="B789" t="s">
        <v>15767</v>
      </c>
      <c r="C789" s="64" t="s">
        <v>1808</v>
      </c>
      <c r="D789" s="64" t="s">
        <v>2831</v>
      </c>
      <c r="E789" s="64" t="s">
        <v>2831</v>
      </c>
      <c r="F789" s="64">
        <v>187</v>
      </c>
      <c r="G789" s="66">
        <v>42859</v>
      </c>
      <c r="H789" s="203">
        <v>1</v>
      </c>
      <c r="I789" s="203">
        <v>2806.56</v>
      </c>
      <c r="J789" s="203" t="s">
        <v>2160</v>
      </c>
      <c r="K789" s="203" t="s">
        <v>12861</v>
      </c>
      <c r="L789" s="203" t="s">
        <v>254</v>
      </c>
      <c r="M789" s="72"/>
      <c r="O789"/>
    </row>
    <row r="790" spans="2:15" x14ac:dyDescent="0.3">
      <c r="B790" t="s">
        <v>13183</v>
      </c>
      <c r="C790" s="64" t="s">
        <v>1808</v>
      </c>
      <c r="D790" s="64" t="s">
        <v>2831</v>
      </c>
      <c r="E790" s="64" t="s">
        <v>2831</v>
      </c>
      <c r="F790" s="64">
        <v>200</v>
      </c>
      <c r="G790" s="66">
        <v>42859</v>
      </c>
      <c r="H790" s="203">
        <v>1</v>
      </c>
      <c r="I790" s="203">
        <v>4300.55</v>
      </c>
      <c r="J790" s="203" t="s">
        <v>2173</v>
      </c>
      <c r="K790" s="203" t="s">
        <v>13184</v>
      </c>
      <c r="L790" s="203" t="s">
        <v>254</v>
      </c>
      <c r="M790" s="72"/>
      <c r="O790"/>
    </row>
    <row r="791" spans="2:15" x14ac:dyDescent="0.3">
      <c r="B791" t="s">
        <v>15003</v>
      </c>
      <c r="C791" s="64" t="s">
        <v>1808</v>
      </c>
      <c r="D791" s="64" t="s">
        <v>2831</v>
      </c>
      <c r="E791" s="64" t="s">
        <v>2831</v>
      </c>
      <c r="F791" s="64">
        <v>81</v>
      </c>
      <c r="G791" s="66">
        <v>42858</v>
      </c>
      <c r="H791" s="203">
        <v>1</v>
      </c>
      <c r="I791" s="203">
        <v>4304.3900000000003</v>
      </c>
      <c r="J791" s="203" t="s">
        <v>2176</v>
      </c>
      <c r="K791" s="203" t="s">
        <v>12873</v>
      </c>
      <c r="L791" s="203" t="s">
        <v>254</v>
      </c>
      <c r="M791" s="72"/>
      <c r="O791"/>
    </row>
    <row r="792" spans="2:15" x14ac:dyDescent="0.3">
      <c r="B792" t="s">
        <v>15766</v>
      </c>
      <c r="C792" s="64" t="s">
        <v>1808</v>
      </c>
      <c r="D792" s="64" t="s">
        <v>2831</v>
      </c>
      <c r="E792" s="64" t="s">
        <v>2831</v>
      </c>
      <c r="F792" s="64">
        <v>134</v>
      </c>
      <c r="G792" s="66">
        <v>42854</v>
      </c>
      <c r="H792" s="203">
        <v>2</v>
      </c>
      <c r="I792" s="203">
        <v>4116.49</v>
      </c>
      <c r="J792" s="203" t="s">
        <v>2160</v>
      </c>
      <c r="K792" s="203" t="s">
        <v>4235</v>
      </c>
      <c r="L792" s="203" t="s">
        <v>254</v>
      </c>
      <c r="M792" s="72"/>
      <c r="O792"/>
    </row>
    <row r="793" spans="2:15" x14ac:dyDescent="0.3">
      <c r="B793" t="s">
        <v>15817</v>
      </c>
      <c r="C793" s="64" t="s">
        <v>1808</v>
      </c>
      <c r="D793" s="64" t="s">
        <v>2831</v>
      </c>
      <c r="E793" s="64" t="s">
        <v>2831</v>
      </c>
      <c r="F793" s="64">
        <v>82</v>
      </c>
      <c r="G793" s="66">
        <v>42853</v>
      </c>
      <c r="H793" s="203">
        <v>1</v>
      </c>
      <c r="I793" s="203">
        <v>3525.62</v>
      </c>
      <c r="J793" s="203" t="s">
        <v>2160</v>
      </c>
      <c r="K793" s="203" t="s">
        <v>4235</v>
      </c>
      <c r="L793" s="203" t="s">
        <v>254</v>
      </c>
      <c r="M793" s="72"/>
      <c r="O793"/>
    </row>
    <row r="794" spans="2:15" x14ac:dyDescent="0.3">
      <c r="B794" t="s">
        <v>14411</v>
      </c>
      <c r="C794" s="64" t="s">
        <v>1808</v>
      </c>
      <c r="D794" s="64" t="s">
        <v>2831</v>
      </c>
      <c r="E794" s="64" t="s">
        <v>2831</v>
      </c>
      <c r="F794" s="64">
        <v>184</v>
      </c>
      <c r="G794" s="66">
        <v>42852</v>
      </c>
      <c r="H794" s="203">
        <v>1</v>
      </c>
      <c r="I794" s="203">
        <v>4300.55</v>
      </c>
      <c r="J794" s="203" t="s">
        <v>2160</v>
      </c>
      <c r="K794" s="203" t="s">
        <v>12861</v>
      </c>
      <c r="L794" s="203" t="s">
        <v>254</v>
      </c>
      <c r="M794" s="72"/>
      <c r="O794"/>
    </row>
    <row r="795" spans="2:15" x14ac:dyDescent="0.3">
      <c r="B795" t="s">
        <v>13844</v>
      </c>
      <c r="C795" s="64" t="s">
        <v>1808</v>
      </c>
      <c r="D795" s="64" t="s">
        <v>2831</v>
      </c>
      <c r="E795" s="64" t="s">
        <v>2831</v>
      </c>
      <c r="F795" s="64">
        <v>164</v>
      </c>
      <c r="G795" s="66">
        <v>42851</v>
      </c>
      <c r="H795" s="203">
        <v>1</v>
      </c>
      <c r="I795" s="203">
        <v>2752.72</v>
      </c>
      <c r="J795" s="203" t="s">
        <v>2160</v>
      </c>
      <c r="K795" s="203" t="s">
        <v>4235</v>
      </c>
      <c r="L795" s="203" t="s">
        <v>254</v>
      </c>
      <c r="M795" s="72"/>
      <c r="O795"/>
    </row>
    <row r="796" spans="2:15" x14ac:dyDescent="0.3">
      <c r="B796" t="s">
        <v>16234</v>
      </c>
      <c r="C796" s="64" t="s">
        <v>1808</v>
      </c>
      <c r="D796" s="64" t="s">
        <v>2831</v>
      </c>
      <c r="E796" s="64" t="s">
        <v>2831</v>
      </c>
      <c r="F796" s="64">
        <v>102</v>
      </c>
      <c r="G796" s="66">
        <v>42847</v>
      </c>
      <c r="H796" s="203">
        <v>1</v>
      </c>
      <c r="I796" s="203">
        <v>4304.3900000000003</v>
      </c>
      <c r="J796" s="203" t="s">
        <v>2160</v>
      </c>
      <c r="K796" s="203" t="s">
        <v>4235</v>
      </c>
      <c r="L796" s="203" t="s">
        <v>254</v>
      </c>
      <c r="M796" s="72"/>
      <c r="O796"/>
    </row>
    <row r="797" spans="2:15" x14ac:dyDescent="0.3">
      <c r="B797" t="s">
        <v>16307</v>
      </c>
      <c r="C797" s="64" t="s">
        <v>1808</v>
      </c>
      <c r="D797" s="64" t="s">
        <v>2831</v>
      </c>
      <c r="E797" s="64" t="s">
        <v>2831</v>
      </c>
      <c r="F797" s="64">
        <v>169</v>
      </c>
      <c r="G797" s="66">
        <v>42846</v>
      </c>
      <c r="H797" s="203">
        <v>1</v>
      </c>
      <c r="I797" s="203">
        <v>4897.24</v>
      </c>
      <c r="J797" s="203" t="s">
        <v>2160</v>
      </c>
      <c r="K797" s="203" t="s">
        <v>4235</v>
      </c>
      <c r="L797" s="203" t="s">
        <v>254</v>
      </c>
      <c r="M797" s="72"/>
      <c r="O797"/>
    </row>
    <row r="798" spans="2:15" x14ac:dyDescent="0.3">
      <c r="B798" t="s">
        <v>21325</v>
      </c>
      <c r="C798" s="64" t="s">
        <v>1808</v>
      </c>
      <c r="D798" s="64" t="s">
        <v>2831</v>
      </c>
      <c r="E798" s="64" t="s">
        <v>2831</v>
      </c>
      <c r="F798" s="64">
        <v>111</v>
      </c>
      <c r="G798" s="66">
        <v>42846</v>
      </c>
      <c r="H798" s="203">
        <v>1</v>
      </c>
      <c r="I798" s="203">
        <v>1363.76</v>
      </c>
      <c r="J798" s="203" t="s">
        <v>1535</v>
      </c>
      <c r="K798" s="203" t="s">
        <v>1535</v>
      </c>
      <c r="L798" s="203" t="s">
        <v>254</v>
      </c>
      <c r="M798" s="72"/>
      <c r="O798"/>
    </row>
    <row r="799" spans="2:15" x14ac:dyDescent="0.3">
      <c r="B799" t="s">
        <v>15615</v>
      </c>
      <c r="C799" s="64" t="s">
        <v>1808</v>
      </c>
      <c r="D799" s="64" t="s">
        <v>2831</v>
      </c>
      <c r="E799" s="64" t="s">
        <v>2831</v>
      </c>
      <c r="F799" s="64">
        <v>152</v>
      </c>
      <c r="G799" s="66">
        <v>42845</v>
      </c>
      <c r="H799" s="203">
        <v>1</v>
      </c>
      <c r="I799" s="203">
        <v>3188.21</v>
      </c>
      <c r="J799" s="203" t="s">
        <v>2160</v>
      </c>
      <c r="K799" s="203" t="s">
        <v>2936</v>
      </c>
      <c r="L799" s="203" t="s">
        <v>254</v>
      </c>
      <c r="M799" s="72"/>
      <c r="O799"/>
    </row>
    <row r="800" spans="2:15" x14ac:dyDescent="0.3">
      <c r="B800" t="s">
        <v>15296</v>
      </c>
      <c r="C800" s="64" t="s">
        <v>1808</v>
      </c>
      <c r="D800" s="64" t="s">
        <v>2831</v>
      </c>
      <c r="E800" s="64" t="s">
        <v>2831</v>
      </c>
      <c r="F800" s="64">
        <v>174</v>
      </c>
      <c r="G800" s="66">
        <v>42844</v>
      </c>
      <c r="H800" s="203">
        <v>1</v>
      </c>
      <c r="I800" s="203">
        <v>2752.72</v>
      </c>
      <c r="J800" s="203" t="s">
        <v>2160</v>
      </c>
      <c r="K800" s="203" t="s">
        <v>4235</v>
      </c>
      <c r="L800" s="203" t="s">
        <v>254</v>
      </c>
      <c r="M800" s="72"/>
      <c r="O800"/>
    </row>
    <row r="801" spans="2:15" x14ac:dyDescent="0.3">
      <c r="B801" t="s">
        <v>13449</v>
      </c>
      <c r="C801" s="64" t="s">
        <v>1808</v>
      </c>
      <c r="D801" s="64" t="s">
        <v>2831</v>
      </c>
      <c r="E801" s="64" t="s">
        <v>2831</v>
      </c>
      <c r="F801" s="64">
        <v>159</v>
      </c>
      <c r="G801" s="66">
        <v>42844</v>
      </c>
      <c r="H801" s="203">
        <v>1</v>
      </c>
      <c r="I801" s="203">
        <v>2752.72</v>
      </c>
      <c r="J801" s="203" t="s">
        <v>2173</v>
      </c>
      <c r="K801" s="203" t="s">
        <v>13205</v>
      </c>
      <c r="L801" s="203" t="s">
        <v>254</v>
      </c>
      <c r="M801" s="72"/>
      <c r="O801"/>
    </row>
    <row r="802" spans="2:15" x14ac:dyDescent="0.3">
      <c r="B802" t="s">
        <v>13622</v>
      </c>
      <c r="C802" s="64" t="s">
        <v>1808</v>
      </c>
      <c r="D802" s="64" t="s">
        <v>2831</v>
      </c>
      <c r="E802" s="64" t="s">
        <v>2831</v>
      </c>
      <c r="F802" s="64">
        <v>70</v>
      </c>
      <c r="G802" s="66">
        <v>42844</v>
      </c>
      <c r="H802" s="203">
        <v>1</v>
      </c>
      <c r="I802" s="203">
        <v>333.85</v>
      </c>
      <c r="J802" s="203" t="s">
        <v>2173</v>
      </c>
      <c r="K802" s="203" t="s">
        <v>3070</v>
      </c>
      <c r="L802" s="203" t="s">
        <v>254</v>
      </c>
      <c r="M802" s="72"/>
      <c r="O802"/>
    </row>
    <row r="803" spans="2:15" x14ac:dyDescent="0.3">
      <c r="B803" t="s">
        <v>15988</v>
      </c>
      <c r="C803" s="64" t="s">
        <v>1808</v>
      </c>
      <c r="D803" s="64" t="s">
        <v>2831</v>
      </c>
      <c r="E803" s="64" t="s">
        <v>2831</v>
      </c>
      <c r="F803" s="64">
        <v>197</v>
      </c>
      <c r="G803" s="66">
        <v>42843</v>
      </c>
      <c r="H803" s="203">
        <v>1</v>
      </c>
      <c r="I803" s="203">
        <v>4300.55</v>
      </c>
      <c r="J803" s="203" t="s">
        <v>2173</v>
      </c>
      <c r="K803" s="203" t="s">
        <v>4253</v>
      </c>
      <c r="L803" s="203" t="s">
        <v>254</v>
      </c>
      <c r="M803" s="72"/>
      <c r="O803"/>
    </row>
    <row r="804" spans="2:15" x14ac:dyDescent="0.3">
      <c r="B804" t="s">
        <v>14648</v>
      </c>
      <c r="C804" s="64" t="s">
        <v>1808</v>
      </c>
      <c r="D804" s="64" t="s">
        <v>2831</v>
      </c>
      <c r="E804" s="64" t="s">
        <v>2831</v>
      </c>
      <c r="F804" s="64">
        <v>144</v>
      </c>
      <c r="G804" s="66">
        <v>42842</v>
      </c>
      <c r="H804" s="203">
        <v>1</v>
      </c>
      <c r="I804" s="203">
        <v>4304.3900000000003</v>
      </c>
      <c r="J804" s="203" t="s">
        <v>2160</v>
      </c>
      <c r="K804" s="203" t="s">
        <v>12861</v>
      </c>
      <c r="L804" s="203" t="s">
        <v>254</v>
      </c>
      <c r="M804" s="72"/>
      <c r="O804"/>
    </row>
    <row r="805" spans="2:15" x14ac:dyDescent="0.3">
      <c r="B805" t="s">
        <v>21353</v>
      </c>
      <c r="C805" s="64" t="s">
        <v>1808</v>
      </c>
      <c r="D805" s="64" t="s">
        <v>2831</v>
      </c>
      <c r="E805" s="64" t="s">
        <v>2831</v>
      </c>
      <c r="F805" s="64">
        <v>89</v>
      </c>
      <c r="G805" s="66">
        <v>42842</v>
      </c>
      <c r="H805" s="203">
        <v>1</v>
      </c>
      <c r="I805" s="203">
        <v>166.93</v>
      </c>
      <c r="J805" s="203" t="s">
        <v>1535</v>
      </c>
      <c r="K805" s="203" t="s">
        <v>1535</v>
      </c>
      <c r="L805" s="203" t="s">
        <v>254</v>
      </c>
      <c r="M805" s="72"/>
      <c r="O805"/>
    </row>
    <row r="806" spans="2:15" x14ac:dyDescent="0.3">
      <c r="B806" t="s">
        <v>13751</v>
      </c>
      <c r="C806" s="64" t="s">
        <v>1808</v>
      </c>
      <c r="D806" s="64" t="s">
        <v>2831</v>
      </c>
      <c r="E806" s="64" t="s">
        <v>2831</v>
      </c>
      <c r="F806" s="64">
        <v>85</v>
      </c>
      <c r="G806" s="66">
        <v>42842</v>
      </c>
      <c r="H806" s="203">
        <v>1</v>
      </c>
      <c r="I806" s="203">
        <v>166.93</v>
      </c>
      <c r="J806" s="203" t="s">
        <v>2160</v>
      </c>
      <c r="K806" s="203" t="s">
        <v>2936</v>
      </c>
      <c r="L806" s="203" t="s">
        <v>254</v>
      </c>
      <c r="M806" s="72"/>
      <c r="O806"/>
    </row>
    <row r="807" spans="2:15" x14ac:dyDescent="0.3">
      <c r="B807" t="s">
        <v>15242</v>
      </c>
      <c r="C807" s="64" t="s">
        <v>1808</v>
      </c>
      <c r="D807" s="64" t="s">
        <v>2831</v>
      </c>
      <c r="E807" s="64" t="s">
        <v>2831</v>
      </c>
      <c r="F807" s="64">
        <v>188</v>
      </c>
      <c r="G807" s="66">
        <v>42838</v>
      </c>
      <c r="H807" s="203">
        <v>1</v>
      </c>
      <c r="I807" s="203">
        <v>4304.3900000000003</v>
      </c>
      <c r="J807" s="203" t="s">
        <v>2160</v>
      </c>
      <c r="K807" s="203" t="s">
        <v>12861</v>
      </c>
      <c r="L807" s="203" t="s">
        <v>254</v>
      </c>
      <c r="M807" s="72"/>
      <c r="O807"/>
    </row>
    <row r="808" spans="2:15" x14ac:dyDescent="0.3">
      <c r="B808" t="s">
        <v>15954</v>
      </c>
      <c r="C808" s="64" t="s">
        <v>1808</v>
      </c>
      <c r="D808" s="64" t="s">
        <v>2831</v>
      </c>
      <c r="E808" s="64" t="s">
        <v>2831</v>
      </c>
      <c r="F808" s="64">
        <v>78</v>
      </c>
      <c r="G808" s="66">
        <v>42837</v>
      </c>
      <c r="H808" s="203">
        <v>1</v>
      </c>
      <c r="I808" s="203">
        <v>222.57</v>
      </c>
      <c r="J808" s="203" t="s">
        <v>2160</v>
      </c>
      <c r="K808" s="203" t="s">
        <v>2936</v>
      </c>
      <c r="L808" s="203" t="s">
        <v>254</v>
      </c>
      <c r="M808" s="72"/>
      <c r="O808"/>
    </row>
    <row r="809" spans="2:15" x14ac:dyDescent="0.3">
      <c r="B809" t="s">
        <v>14929</v>
      </c>
      <c r="C809" s="64" t="s">
        <v>1808</v>
      </c>
      <c r="D809" s="64" t="s">
        <v>2831</v>
      </c>
      <c r="E809" s="64" t="s">
        <v>2831</v>
      </c>
      <c r="F809" s="64">
        <v>79</v>
      </c>
      <c r="G809" s="66">
        <v>42837</v>
      </c>
      <c r="H809" s="203">
        <v>1</v>
      </c>
      <c r="I809" s="203">
        <v>222.57</v>
      </c>
      <c r="J809" s="203" t="s">
        <v>2176</v>
      </c>
      <c r="K809" s="203" t="s">
        <v>11722</v>
      </c>
      <c r="L809" s="203" t="s">
        <v>254</v>
      </c>
      <c r="M809" s="72"/>
      <c r="O809"/>
    </row>
    <row r="810" spans="2:15" x14ac:dyDescent="0.3">
      <c r="B810" t="s">
        <v>13094</v>
      </c>
      <c r="C810" s="64" t="s">
        <v>1808</v>
      </c>
      <c r="D810" s="64" t="s">
        <v>2831</v>
      </c>
      <c r="E810" s="64" t="s">
        <v>2831</v>
      </c>
      <c r="F810" s="64">
        <v>200</v>
      </c>
      <c r="G810" s="66">
        <v>42833</v>
      </c>
      <c r="H810" s="203">
        <v>1</v>
      </c>
      <c r="I810" s="203">
        <v>14554.12</v>
      </c>
      <c r="J810" s="203" t="s">
        <v>2176</v>
      </c>
      <c r="K810" s="203" t="s">
        <v>11288</v>
      </c>
      <c r="L810" s="203" t="s">
        <v>254</v>
      </c>
      <c r="M810" s="72"/>
      <c r="O810"/>
    </row>
    <row r="811" spans="2:15" x14ac:dyDescent="0.3">
      <c r="B811" t="s">
        <v>15768</v>
      </c>
      <c r="C811" s="64" t="s">
        <v>1808</v>
      </c>
      <c r="D811" s="64" t="s">
        <v>2831</v>
      </c>
      <c r="E811" s="64" t="s">
        <v>2831</v>
      </c>
      <c r="F811" s="64">
        <v>158</v>
      </c>
      <c r="G811" s="66">
        <v>42831</v>
      </c>
      <c r="H811" s="203">
        <v>1</v>
      </c>
      <c r="I811" s="203">
        <v>4897.24</v>
      </c>
      <c r="J811" s="203" t="s">
        <v>2173</v>
      </c>
      <c r="K811" s="203" t="s">
        <v>15769</v>
      </c>
      <c r="L811" s="203" t="s">
        <v>254</v>
      </c>
      <c r="M811" s="72"/>
      <c r="O811"/>
    </row>
    <row r="812" spans="2:15" x14ac:dyDescent="0.3">
      <c r="B812" t="s">
        <v>14975</v>
      </c>
      <c r="C812" s="64" t="s">
        <v>1808</v>
      </c>
      <c r="D812" s="64" t="s">
        <v>2831</v>
      </c>
      <c r="E812" s="64" t="s">
        <v>2831</v>
      </c>
      <c r="F812" s="64">
        <v>87</v>
      </c>
      <c r="G812" s="66">
        <v>42831</v>
      </c>
      <c r="H812" s="203">
        <v>2</v>
      </c>
      <c r="I812" s="203">
        <v>500.78</v>
      </c>
      <c r="J812" s="203" t="s">
        <v>2176</v>
      </c>
      <c r="K812" s="203" t="s">
        <v>11288</v>
      </c>
      <c r="L812" s="203" t="s">
        <v>254</v>
      </c>
      <c r="M812" s="72"/>
      <c r="O812"/>
    </row>
    <row r="813" spans="2:15" x14ac:dyDescent="0.3">
      <c r="B813" t="s">
        <v>15695</v>
      </c>
      <c r="C813" s="64" t="s">
        <v>1808</v>
      </c>
      <c r="D813" s="64" t="s">
        <v>2831</v>
      </c>
      <c r="E813" s="64" t="s">
        <v>2831</v>
      </c>
      <c r="F813" s="64">
        <v>126</v>
      </c>
      <c r="G813" s="66">
        <v>42830</v>
      </c>
      <c r="H813" s="203">
        <v>2</v>
      </c>
      <c r="I813" s="203">
        <v>4116.49</v>
      </c>
      <c r="J813" s="203" t="s">
        <v>2160</v>
      </c>
      <c r="K813" s="203" t="s">
        <v>12861</v>
      </c>
      <c r="L813" s="203" t="s">
        <v>254</v>
      </c>
      <c r="M813" s="72"/>
      <c r="O813"/>
    </row>
    <row r="814" spans="2:15" x14ac:dyDescent="0.3">
      <c r="B814" t="s">
        <v>15598</v>
      </c>
      <c r="C814" s="64" t="s">
        <v>1808</v>
      </c>
      <c r="D814" s="64" t="s">
        <v>2831</v>
      </c>
      <c r="E814" s="64" t="s">
        <v>2831</v>
      </c>
      <c r="F814" s="64">
        <v>158</v>
      </c>
      <c r="G814" s="66">
        <v>42830</v>
      </c>
      <c r="H814" s="203">
        <v>1</v>
      </c>
      <c r="I814" s="203">
        <v>1374.56</v>
      </c>
      <c r="J814" s="203" t="s">
        <v>2173</v>
      </c>
      <c r="K814" s="203" t="s">
        <v>15591</v>
      </c>
      <c r="L814" s="203" t="s">
        <v>254</v>
      </c>
      <c r="M814" s="72"/>
      <c r="O814"/>
    </row>
    <row r="815" spans="2:15" x14ac:dyDescent="0.3">
      <c r="B815" t="s">
        <v>14173</v>
      </c>
      <c r="C815" s="64" t="s">
        <v>1808</v>
      </c>
      <c r="D815" s="64" t="s">
        <v>2831</v>
      </c>
      <c r="E815" s="64" t="s">
        <v>2831</v>
      </c>
      <c r="F815" s="64">
        <v>81</v>
      </c>
      <c r="G815" s="66">
        <v>42830</v>
      </c>
      <c r="H815" s="203">
        <v>1</v>
      </c>
      <c r="I815" s="203">
        <v>6367.51</v>
      </c>
      <c r="J815" s="203" t="s">
        <v>2160</v>
      </c>
      <c r="K815" s="203" t="s">
        <v>2936</v>
      </c>
      <c r="L815" s="203" t="s">
        <v>254</v>
      </c>
      <c r="M815" s="72"/>
      <c r="O815"/>
    </row>
    <row r="816" spans="2:15" x14ac:dyDescent="0.3">
      <c r="B816" t="s">
        <v>21259</v>
      </c>
      <c r="C816" s="64" t="s">
        <v>1808</v>
      </c>
      <c r="D816" s="64" t="s">
        <v>2831</v>
      </c>
      <c r="E816" s="64" t="s">
        <v>2831</v>
      </c>
      <c r="F816" s="64">
        <v>124</v>
      </c>
      <c r="G816" s="66">
        <v>42829</v>
      </c>
      <c r="H816" s="203">
        <v>1</v>
      </c>
      <c r="I816" s="203">
        <v>1363.76</v>
      </c>
      <c r="J816" s="203" t="s">
        <v>1535</v>
      </c>
      <c r="K816" s="203" t="s">
        <v>1535</v>
      </c>
      <c r="L816" s="203" t="s">
        <v>254</v>
      </c>
      <c r="M816" s="72"/>
      <c r="O816"/>
    </row>
    <row r="817" spans="2:15" x14ac:dyDescent="0.3">
      <c r="B817" t="s">
        <v>14136</v>
      </c>
      <c r="C817" s="64" t="s">
        <v>1808</v>
      </c>
      <c r="D817" s="64" t="s">
        <v>2831</v>
      </c>
      <c r="E817" s="64" t="s">
        <v>2831</v>
      </c>
      <c r="F817" s="64">
        <v>106</v>
      </c>
      <c r="G817" s="66">
        <v>42829</v>
      </c>
      <c r="H817" s="203">
        <v>1</v>
      </c>
      <c r="I817" s="203">
        <v>1363.76</v>
      </c>
      <c r="J817" s="203" t="s">
        <v>2176</v>
      </c>
      <c r="K817" s="203" t="s">
        <v>14137</v>
      </c>
      <c r="L817" s="203" t="s">
        <v>254</v>
      </c>
      <c r="M817" s="72"/>
      <c r="O817"/>
    </row>
    <row r="818" spans="2:15" x14ac:dyDescent="0.3">
      <c r="B818" t="s">
        <v>16144</v>
      </c>
      <c r="C818" s="64" t="s">
        <v>1808</v>
      </c>
      <c r="D818" s="64" t="s">
        <v>2831</v>
      </c>
      <c r="E818" s="64" t="s">
        <v>2831</v>
      </c>
      <c r="F818" s="64">
        <v>132</v>
      </c>
      <c r="G818" s="66">
        <v>42828</v>
      </c>
      <c r="H818" s="203">
        <v>1</v>
      </c>
      <c r="I818" s="203">
        <v>4897.24</v>
      </c>
      <c r="J818" s="203" t="s">
        <v>2176</v>
      </c>
      <c r="K818" s="203" t="s">
        <v>14291</v>
      </c>
      <c r="L818" s="203" t="s">
        <v>254</v>
      </c>
      <c r="M818" s="72"/>
      <c r="O818"/>
    </row>
    <row r="819" spans="2:15" x14ac:dyDescent="0.3">
      <c r="B819" t="s">
        <v>21253</v>
      </c>
      <c r="C819" s="64" t="s">
        <v>1808</v>
      </c>
      <c r="D819" s="64" t="s">
        <v>2831</v>
      </c>
      <c r="E819" s="64" t="s">
        <v>2831</v>
      </c>
      <c r="F819" s="64">
        <v>135</v>
      </c>
      <c r="G819" s="66">
        <v>42826</v>
      </c>
      <c r="H819" s="203">
        <v>1</v>
      </c>
      <c r="I819" s="203">
        <v>1363.76</v>
      </c>
      <c r="J819" s="203" t="s">
        <v>1535</v>
      </c>
      <c r="K819" s="203" t="s">
        <v>1535</v>
      </c>
      <c r="L819" s="203" t="s">
        <v>254</v>
      </c>
      <c r="M819" s="72"/>
      <c r="O819"/>
    </row>
    <row r="820" spans="2:15" x14ac:dyDescent="0.3">
      <c r="B820" t="s">
        <v>16589</v>
      </c>
      <c r="C820" s="64" t="s">
        <v>1808</v>
      </c>
      <c r="D820" s="64" t="s">
        <v>2831</v>
      </c>
      <c r="E820" s="64" t="s">
        <v>2831</v>
      </c>
      <c r="F820" s="64">
        <v>179</v>
      </c>
      <c r="G820" s="66">
        <v>42826</v>
      </c>
      <c r="H820" s="203">
        <v>1</v>
      </c>
      <c r="I820" s="203">
        <v>4304.3900000000003</v>
      </c>
      <c r="J820" s="203" t="s">
        <v>2176</v>
      </c>
      <c r="K820" s="203" t="s">
        <v>11288</v>
      </c>
      <c r="L820" s="203" t="s">
        <v>254</v>
      </c>
      <c r="M820" s="72"/>
      <c r="O820"/>
    </row>
    <row r="821" spans="2:15" x14ac:dyDescent="0.3">
      <c r="B821" t="s">
        <v>13316</v>
      </c>
      <c r="C821" s="64" t="s">
        <v>1808</v>
      </c>
      <c r="D821" s="64" t="s">
        <v>2831</v>
      </c>
      <c r="E821" s="64" t="s">
        <v>2831</v>
      </c>
      <c r="F821" s="64">
        <v>159</v>
      </c>
      <c r="G821" s="66">
        <v>42822</v>
      </c>
      <c r="H821" s="203">
        <v>1</v>
      </c>
      <c r="I821" s="203">
        <v>4897.24</v>
      </c>
      <c r="J821" s="203" t="s">
        <v>2160</v>
      </c>
      <c r="K821" s="203" t="s">
        <v>4235</v>
      </c>
      <c r="L821" s="203" t="s">
        <v>254</v>
      </c>
      <c r="M821" s="72"/>
      <c r="O821"/>
    </row>
    <row r="822" spans="2:15" x14ac:dyDescent="0.3">
      <c r="B822" t="s">
        <v>14712</v>
      </c>
      <c r="C822" s="64" t="s">
        <v>1808</v>
      </c>
      <c r="D822" s="64" t="s">
        <v>2831</v>
      </c>
      <c r="E822" s="64" t="s">
        <v>2831</v>
      </c>
      <c r="F822" s="64">
        <v>73</v>
      </c>
      <c r="G822" s="66">
        <v>42821</v>
      </c>
      <c r="H822" s="203">
        <v>3</v>
      </c>
      <c r="I822" s="203">
        <v>1419.69</v>
      </c>
      <c r="J822" s="203" t="s">
        <v>2160</v>
      </c>
      <c r="K822" s="203" t="s">
        <v>12861</v>
      </c>
      <c r="L822" s="203" t="s">
        <v>254</v>
      </c>
      <c r="M822" s="72"/>
      <c r="O822"/>
    </row>
    <row r="823" spans="2:15" x14ac:dyDescent="0.3">
      <c r="B823" t="s">
        <v>16019</v>
      </c>
      <c r="C823" s="64" t="s">
        <v>1808</v>
      </c>
      <c r="D823" s="64" t="s">
        <v>2831</v>
      </c>
      <c r="E823" s="64" t="s">
        <v>2831</v>
      </c>
      <c r="F823" s="64">
        <v>156</v>
      </c>
      <c r="G823" s="66">
        <v>42821</v>
      </c>
      <c r="H823" s="203">
        <v>1</v>
      </c>
      <c r="I823" s="203">
        <v>392.45</v>
      </c>
      <c r="J823" s="203" t="s">
        <v>2173</v>
      </c>
      <c r="K823" s="203" t="s">
        <v>13536</v>
      </c>
      <c r="L823" s="203" t="s">
        <v>254</v>
      </c>
      <c r="M823" s="72"/>
      <c r="O823"/>
    </row>
    <row r="824" spans="2:15" x14ac:dyDescent="0.3">
      <c r="B824" t="s">
        <v>15780</v>
      </c>
      <c r="C824" s="64" t="s">
        <v>1808</v>
      </c>
      <c r="D824" s="64" t="s">
        <v>2831</v>
      </c>
      <c r="E824" s="64" t="s">
        <v>2831</v>
      </c>
      <c r="F824" s="64">
        <v>111</v>
      </c>
      <c r="G824" s="66">
        <v>42819</v>
      </c>
      <c r="H824" s="203">
        <v>1</v>
      </c>
      <c r="I824" s="203">
        <v>1363.76</v>
      </c>
      <c r="J824" s="203" t="s">
        <v>2176</v>
      </c>
      <c r="K824" s="203" t="s">
        <v>15655</v>
      </c>
      <c r="L824" s="203" t="s">
        <v>254</v>
      </c>
      <c r="M824" s="72"/>
      <c r="O824"/>
    </row>
    <row r="825" spans="2:15" x14ac:dyDescent="0.3">
      <c r="B825" t="s">
        <v>15757</v>
      </c>
      <c r="C825" s="64" t="s">
        <v>1808</v>
      </c>
      <c r="D825" s="64" t="s">
        <v>2831</v>
      </c>
      <c r="E825" s="64" t="s">
        <v>2831</v>
      </c>
      <c r="F825" s="64">
        <v>91</v>
      </c>
      <c r="G825" s="66">
        <v>42818</v>
      </c>
      <c r="H825" s="203">
        <v>2</v>
      </c>
      <c r="I825" s="203">
        <v>1920.18</v>
      </c>
      <c r="J825" s="203" t="s">
        <v>2160</v>
      </c>
      <c r="K825" s="203" t="s">
        <v>12861</v>
      </c>
      <c r="L825" s="203" t="s">
        <v>254</v>
      </c>
      <c r="M825" s="72"/>
      <c r="O825"/>
    </row>
    <row r="826" spans="2:15" x14ac:dyDescent="0.3">
      <c r="B826" t="s">
        <v>15323</v>
      </c>
      <c r="C826" s="64" t="s">
        <v>1808</v>
      </c>
      <c r="D826" s="64" t="s">
        <v>2831</v>
      </c>
      <c r="E826" s="64" t="s">
        <v>2831</v>
      </c>
      <c r="F826" s="64">
        <v>136</v>
      </c>
      <c r="G826" s="66">
        <v>42817</v>
      </c>
      <c r="H826" s="203">
        <v>2</v>
      </c>
      <c r="I826" s="203">
        <v>9555.7199999999993</v>
      </c>
      <c r="J826" s="203" t="s">
        <v>2160</v>
      </c>
      <c r="K826" s="203" t="s">
        <v>3643</v>
      </c>
      <c r="L826" s="203" t="s">
        <v>254</v>
      </c>
      <c r="M826" s="72"/>
      <c r="O826"/>
    </row>
    <row r="827" spans="2:15" x14ac:dyDescent="0.3">
      <c r="B827" t="s">
        <v>21251</v>
      </c>
      <c r="C827" s="64" t="s">
        <v>1808</v>
      </c>
      <c r="D827" s="64" t="s">
        <v>2831</v>
      </c>
      <c r="E827" s="64" t="s">
        <v>2831</v>
      </c>
      <c r="F827" s="64">
        <v>124</v>
      </c>
      <c r="G827" s="66">
        <v>42816</v>
      </c>
      <c r="H827" s="203">
        <v>1</v>
      </c>
      <c r="I827" s="203">
        <v>1363.76</v>
      </c>
      <c r="J827" s="203" t="s">
        <v>1535</v>
      </c>
      <c r="K827" s="203" t="s">
        <v>1535</v>
      </c>
      <c r="L827" s="203" t="s">
        <v>254</v>
      </c>
      <c r="M827" s="72"/>
      <c r="O827"/>
    </row>
    <row r="828" spans="2:15" x14ac:dyDescent="0.3">
      <c r="B828" t="s">
        <v>13135</v>
      </c>
      <c r="C828" s="64" t="s">
        <v>1808</v>
      </c>
      <c r="D828" s="64" t="s">
        <v>2831</v>
      </c>
      <c r="E828" s="64" t="s">
        <v>2831</v>
      </c>
      <c r="F828" s="64">
        <v>109</v>
      </c>
      <c r="G828" s="66">
        <v>42816</v>
      </c>
      <c r="H828" s="203">
        <v>1</v>
      </c>
      <c r="I828" s="203">
        <v>1363.76</v>
      </c>
      <c r="J828" s="203" t="s">
        <v>2160</v>
      </c>
      <c r="K828" s="203" t="s">
        <v>4235</v>
      </c>
      <c r="L828" s="203" t="s">
        <v>254</v>
      </c>
      <c r="M828" s="72"/>
      <c r="O828"/>
    </row>
    <row r="829" spans="2:15" x14ac:dyDescent="0.3">
      <c r="B829" t="s">
        <v>16295</v>
      </c>
      <c r="C829" s="64" t="s">
        <v>1808</v>
      </c>
      <c r="D829" s="64" t="s">
        <v>2831</v>
      </c>
      <c r="E829" s="64" t="s">
        <v>2831</v>
      </c>
      <c r="F829" s="64">
        <v>88</v>
      </c>
      <c r="G829" s="66">
        <v>42816</v>
      </c>
      <c r="H829" s="203">
        <v>1</v>
      </c>
      <c r="I829" s="203">
        <v>166.93</v>
      </c>
      <c r="J829" s="203" t="s">
        <v>2176</v>
      </c>
      <c r="K829" s="203" t="s">
        <v>16296</v>
      </c>
      <c r="L829" s="203" t="s">
        <v>254</v>
      </c>
      <c r="M829" s="72"/>
      <c r="O829"/>
    </row>
    <row r="830" spans="2:15" x14ac:dyDescent="0.3">
      <c r="B830" t="s">
        <v>14776</v>
      </c>
      <c r="C830" s="64" t="s">
        <v>1808</v>
      </c>
      <c r="D830" s="64" t="s">
        <v>2831</v>
      </c>
      <c r="E830" s="64" t="s">
        <v>2831</v>
      </c>
      <c r="F830" s="64">
        <v>227</v>
      </c>
      <c r="G830" s="66">
        <v>42812</v>
      </c>
      <c r="H830" s="203">
        <v>2</v>
      </c>
      <c r="I830" s="203">
        <v>3724.03</v>
      </c>
      <c r="J830" s="203" t="s">
        <v>2160</v>
      </c>
      <c r="K830" s="203" t="s">
        <v>4235</v>
      </c>
      <c r="L830" s="203" t="s">
        <v>254</v>
      </c>
      <c r="M830" s="72"/>
      <c r="O830"/>
    </row>
    <row r="831" spans="2:15" x14ac:dyDescent="0.3">
      <c r="B831" t="s">
        <v>13917</v>
      </c>
      <c r="C831" s="64" t="s">
        <v>1808</v>
      </c>
      <c r="D831" s="64" t="s">
        <v>2831</v>
      </c>
      <c r="E831" s="64" t="s">
        <v>2831</v>
      </c>
      <c r="F831" s="64">
        <v>107</v>
      </c>
      <c r="G831" s="66">
        <v>42812</v>
      </c>
      <c r="H831" s="203">
        <v>1</v>
      </c>
      <c r="I831" s="203">
        <v>1363.76</v>
      </c>
      <c r="J831" s="203" t="s">
        <v>2160</v>
      </c>
      <c r="K831" s="203" t="s">
        <v>12861</v>
      </c>
      <c r="L831" s="203" t="s">
        <v>254</v>
      </c>
      <c r="M831" s="72"/>
      <c r="O831"/>
    </row>
    <row r="832" spans="2:15" x14ac:dyDescent="0.3">
      <c r="B832" t="s">
        <v>14227</v>
      </c>
      <c r="C832" s="64" t="s">
        <v>1808</v>
      </c>
      <c r="D832" s="64" t="s">
        <v>2831</v>
      </c>
      <c r="E832" s="64" t="s">
        <v>2831</v>
      </c>
      <c r="F832" s="64">
        <v>181</v>
      </c>
      <c r="G832" s="66">
        <v>42811</v>
      </c>
      <c r="H832" s="203">
        <v>3</v>
      </c>
      <c r="I832" s="203">
        <v>9862.1299999999992</v>
      </c>
      <c r="J832" s="203" t="s">
        <v>2176</v>
      </c>
      <c r="K832" s="203" t="s">
        <v>12873</v>
      </c>
      <c r="L832" s="203" t="s">
        <v>254</v>
      </c>
      <c r="M832" s="72"/>
      <c r="O832"/>
    </row>
    <row r="833" spans="2:15" x14ac:dyDescent="0.3">
      <c r="B833" t="s">
        <v>14998</v>
      </c>
      <c r="C833" s="64" t="s">
        <v>1808</v>
      </c>
      <c r="D833" s="64" t="s">
        <v>2831</v>
      </c>
      <c r="E833" s="64" t="s">
        <v>2831</v>
      </c>
      <c r="F833" s="64">
        <v>102</v>
      </c>
      <c r="G833" s="66">
        <v>42810</v>
      </c>
      <c r="H833" s="203">
        <v>1</v>
      </c>
      <c r="I833" s="203">
        <v>1363.76</v>
      </c>
      <c r="J833" s="203" t="s">
        <v>2160</v>
      </c>
      <c r="K833" s="203" t="s">
        <v>4235</v>
      </c>
      <c r="L833" s="203" t="s">
        <v>254</v>
      </c>
      <c r="M833" s="72"/>
      <c r="O833"/>
    </row>
    <row r="834" spans="2:15" x14ac:dyDescent="0.3">
      <c r="B834" t="s">
        <v>16496</v>
      </c>
      <c r="C834" s="64" t="s">
        <v>1808</v>
      </c>
      <c r="D834" s="64" t="s">
        <v>2831</v>
      </c>
      <c r="E834" s="64" t="s">
        <v>2831</v>
      </c>
      <c r="F834" s="64">
        <v>144</v>
      </c>
      <c r="G834" s="66">
        <v>42809</v>
      </c>
      <c r="H834" s="203">
        <v>2</v>
      </c>
      <c r="I834" s="203">
        <v>4116.49</v>
      </c>
      <c r="J834" s="203" t="s">
        <v>2176</v>
      </c>
      <c r="K834" s="203" t="s">
        <v>13279</v>
      </c>
      <c r="L834" s="203" t="s">
        <v>254</v>
      </c>
      <c r="M834" s="72"/>
      <c r="O834"/>
    </row>
    <row r="835" spans="2:15" x14ac:dyDescent="0.3">
      <c r="B835" t="s">
        <v>15392</v>
      </c>
      <c r="C835" s="64" t="s">
        <v>1808</v>
      </c>
      <c r="D835" s="64" t="s">
        <v>2831</v>
      </c>
      <c r="E835" s="64" t="s">
        <v>2831</v>
      </c>
      <c r="F835" s="64">
        <v>106</v>
      </c>
      <c r="G835" s="66">
        <v>42809</v>
      </c>
      <c r="H835" s="203">
        <v>1</v>
      </c>
      <c r="I835" s="203">
        <v>1363.76</v>
      </c>
      <c r="J835" s="203" t="s">
        <v>2176</v>
      </c>
      <c r="K835" s="203" t="s">
        <v>12873</v>
      </c>
      <c r="L835" s="203" t="s">
        <v>254</v>
      </c>
      <c r="M835" s="72"/>
      <c r="O835"/>
    </row>
    <row r="836" spans="2:15" x14ac:dyDescent="0.3">
      <c r="B836" t="s">
        <v>16115</v>
      </c>
      <c r="C836" s="64" t="s">
        <v>1808</v>
      </c>
      <c r="D836" s="64" t="s">
        <v>2831</v>
      </c>
      <c r="E836" s="64" t="s">
        <v>2831</v>
      </c>
      <c r="F836" s="64">
        <v>242</v>
      </c>
      <c r="G836" s="66">
        <v>42808</v>
      </c>
      <c r="H836" s="203">
        <v>2</v>
      </c>
      <c r="I836" s="203">
        <v>6042.26</v>
      </c>
      <c r="J836" s="203" t="s">
        <v>2160</v>
      </c>
      <c r="K836" s="203" t="s">
        <v>4235</v>
      </c>
      <c r="L836" s="203" t="s">
        <v>254</v>
      </c>
      <c r="M836" s="72"/>
      <c r="O836"/>
    </row>
    <row r="837" spans="2:15" x14ac:dyDescent="0.3">
      <c r="B837" t="s">
        <v>21254</v>
      </c>
      <c r="C837" s="64" t="s">
        <v>1808</v>
      </c>
      <c r="D837" s="64" t="s">
        <v>2831</v>
      </c>
      <c r="E837" s="64" t="s">
        <v>2831</v>
      </c>
      <c r="F837" s="64">
        <v>127</v>
      </c>
      <c r="G837" s="66">
        <v>42808</v>
      </c>
      <c r="H837" s="203">
        <v>1</v>
      </c>
      <c r="I837" s="203">
        <v>1363.76</v>
      </c>
      <c r="J837" s="203" t="s">
        <v>1535</v>
      </c>
      <c r="K837" s="203" t="s">
        <v>1535</v>
      </c>
      <c r="L837" s="203" t="s">
        <v>254</v>
      </c>
      <c r="M837" s="72"/>
      <c r="O837"/>
    </row>
    <row r="838" spans="2:15" x14ac:dyDescent="0.3">
      <c r="B838" t="s">
        <v>21375</v>
      </c>
      <c r="C838" s="64" t="s">
        <v>1808</v>
      </c>
      <c r="D838" s="64" t="s">
        <v>2831</v>
      </c>
      <c r="E838" s="64" t="s">
        <v>2831</v>
      </c>
      <c r="F838" s="64">
        <v>85</v>
      </c>
      <c r="G838" s="66">
        <v>42808</v>
      </c>
      <c r="H838" s="203">
        <v>1</v>
      </c>
      <c r="I838" s="203">
        <v>166.93</v>
      </c>
      <c r="J838" s="203" t="s">
        <v>1535</v>
      </c>
      <c r="K838" s="203" t="s">
        <v>1535</v>
      </c>
      <c r="L838" s="203" t="s">
        <v>254</v>
      </c>
      <c r="M838" s="72"/>
      <c r="O838"/>
    </row>
    <row r="839" spans="2:15" x14ac:dyDescent="0.3">
      <c r="B839" t="s">
        <v>21266</v>
      </c>
      <c r="C839" s="64" t="s">
        <v>1808</v>
      </c>
      <c r="D839" s="64" t="s">
        <v>2831</v>
      </c>
      <c r="E839" s="64" t="s">
        <v>2831</v>
      </c>
      <c r="F839" s="64">
        <v>88</v>
      </c>
      <c r="G839" s="66">
        <v>42807</v>
      </c>
      <c r="H839" s="203">
        <v>1</v>
      </c>
      <c r="I839" s="203">
        <v>333.85</v>
      </c>
      <c r="J839" s="203" t="s">
        <v>1535</v>
      </c>
      <c r="K839" s="203" t="s">
        <v>1535</v>
      </c>
      <c r="L839" s="203" t="s">
        <v>254</v>
      </c>
      <c r="M839" s="72"/>
      <c r="O839"/>
    </row>
    <row r="840" spans="2:15" x14ac:dyDescent="0.3">
      <c r="B840" t="s">
        <v>14916</v>
      </c>
      <c r="C840" s="64" t="s">
        <v>1808</v>
      </c>
      <c r="D840" s="64" t="s">
        <v>2831</v>
      </c>
      <c r="E840" s="64" t="s">
        <v>2831</v>
      </c>
      <c r="F840" s="64">
        <v>91</v>
      </c>
      <c r="G840" s="66">
        <v>42805</v>
      </c>
      <c r="H840" s="203">
        <v>1</v>
      </c>
      <c r="I840" s="203">
        <v>389.49</v>
      </c>
      <c r="J840" s="203" t="s">
        <v>2160</v>
      </c>
      <c r="K840" s="203" t="s">
        <v>2936</v>
      </c>
      <c r="L840" s="203" t="s">
        <v>254</v>
      </c>
      <c r="M840" s="72"/>
      <c r="O840"/>
    </row>
    <row r="841" spans="2:15" x14ac:dyDescent="0.3">
      <c r="B841" t="s">
        <v>16106</v>
      </c>
      <c r="C841" s="64" t="s">
        <v>1808</v>
      </c>
      <c r="D841" s="64" t="s">
        <v>2831</v>
      </c>
      <c r="E841" s="64" t="s">
        <v>2831</v>
      </c>
      <c r="F841" s="64">
        <v>87</v>
      </c>
      <c r="G841" s="66">
        <v>42805</v>
      </c>
      <c r="H841" s="203">
        <v>1</v>
      </c>
      <c r="I841" s="203">
        <v>166.93</v>
      </c>
      <c r="J841" s="203" t="s">
        <v>2160</v>
      </c>
      <c r="K841" s="203" t="s">
        <v>4235</v>
      </c>
      <c r="L841" s="203" t="s">
        <v>254</v>
      </c>
      <c r="M841" s="72"/>
      <c r="O841"/>
    </row>
    <row r="842" spans="2:15" x14ac:dyDescent="0.3">
      <c r="B842" t="s">
        <v>16117</v>
      </c>
      <c r="C842" s="64" t="s">
        <v>1808</v>
      </c>
      <c r="D842" s="64" t="s">
        <v>2831</v>
      </c>
      <c r="E842" s="64" t="s">
        <v>2831</v>
      </c>
      <c r="F842" s="64">
        <v>183</v>
      </c>
      <c r="G842" s="66">
        <v>42803</v>
      </c>
      <c r="H842" s="203">
        <v>1</v>
      </c>
      <c r="I842" s="203">
        <v>1951.46</v>
      </c>
      <c r="J842" s="203" t="s">
        <v>2160</v>
      </c>
      <c r="K842" s="203" t="s">
        <v>4235</v>
      </c>
      <c r="L842" s="203" t="s">
        <v>254</v>
      </c>
      <c r="M842" s="72"/>
      <c r="O842"/>
    </row>
    <row r="843" spans="2:15" x14ac:dyDescent="0.3">
      <c r="B843" t="s">
        <v>15196</v>
      </c>
      <c r="C843" s="64" t="s">
        <v>1808</v>
      </c>
      <c r="D843" s="64" t="s">
        <v>2831</v>
      </c>
      <c r="E843" s="64" t="s">
        <v>2831</v>
      </c>
      <c r="F843" s="64">
        <v>219</v>
      </c>
      <c r="G843" s="66">
        <v>42803</v>
      </c>
      <c r="H843" s="203">
        <v>1</v>
      </c>
      <c r="I843" s="203">
        <v>989.11</v>
      </c>
      <c r="J843" s="203" t="s">
        <v>2173</v>
      </c>
      <c r="K843" s="203" t="s">
        <v>4253</v>
      </c>
      <c r="L843" s="203" t="s">
        <v>254</v>
      </c>
      <c r="M843" s="72"/>
      <c r="O843"/>
    </row>
    <row r="844" spans="2:15" x14ac:dyDescent="0.3">
      <c r="B844" t="s">
        <v>15246</v>
      </c>
      <c r="C844" s="64" t="s">
        <v>1808</v>
      </c>
      <c r="D844" s="64" t="s">
        <v>2831</v>
      </c>
      <c r="E844" s="64" t="s">
        <v>2831</v>
      </c>
      <c r="F844" s="64">
        <v>142</v>
      </c>
      <c r="G844" s="66">
        <v>42802</v>
      </c>
      <c r="H844" s="203">
        <v>1</v>
      </c>
      <c r="I844" s="203">
        <v>3188.21</v>
      </c>
      <c r="J844" s="203" t="s">
        <v>2160</v>
      </c>
      <c r="K844" s="203" t="s">
        <v>4235</v>
      </c>
      <c r="L844" s="203" t="s">
        <v>254</v>
      </c>
      <c r="M844" s="72"/>
      <c r="O844"/>
    </row>
    <row r="845" spans="2:15" x14ac:dyDescent="0.3">
      <c r="B845" t="s">
        <v>15532</v>
      </c>
      <c r="C845" s="64" t="s">
        <v>1808</v>
      </c>
      <c r="D845" s="64" t="s">
        <v>2831</v>
      </c>
      <c r="E845" s="64" t="s">
        <v>2831</v>
      </c>
      <c r="F845" s="64">
        <v>192</v>
      </c>
      <c r="G845" s="66">
        <v>42801</v>
      </c>
      <c r="H845" s="203">
        <v>2</v>
      </c>
      <c r="I845" s="203">
        <v>8740.09</v>
      </c>
      <c r="J845" s="203" t="s">
        <v>2176</v>
      </c>
      <c r="K845" s="203" t="s">
        <v>12873</v>
      </c>
      <c r="L845" s="203" t="s">
        <v>254</v>
      </c>
      <c r="M845" s="72"/>
      <c r="O845"/>
    </row>
    <row r="846" spans="2:15" x14ac:dyDescent="0.3">
      <c r="B846" t="s">
        <v>13261</v>
      </c>
      <c r="C846" s="64" t="s">
        <v>1808</v>
      </c>
      <c r="D846" s="64" t="s">
        <v>2831</v>
      </c>
      <c r="E846" s="64" t="s">
        <v>2831</v>
      </c>
      <c r="F846" s="64">
        <v>124</v>
      </c>
      <c r="G846" s="66">
        <v>42797</v>
      </c>
      <c r="H846" s="203">
        <v>1</v>
      </c>
      <c r="I846" s="203">
        <v>4304.3900000000003</v>
      </c>
      <c r="J846" s="203" t="s">
        <v>2160</v>
      </c>
      <c r="K846" s="203" t="s">
        <v>2925</v>
      </c>
      <c r="L846" s="203" t="s">
        <v>254</v>
      </c>
      <c r="M846" s="72"/>
      <c r="O846"/>
    </row>
    <row r="847" spans="2:15" x14ac:dyDescent="0.3">
      <c r="B847" t="s">
        <v>15933</v>
      </c>
      <c r="C847" s="64" t="s">
        <v>1808</v>
      </c>
      <c r="D847" s="64" t="s">
        <v>2831</v>
      </c>
      <c r="E847" s="64" t="s">
        <v>2831</v>
      </c>
      <c r="F847" s="64">
        <v>121</v>
      </c>
      <c r="G847" s="66">
        <v>42796</v>
      </c>
      <c r="H847" s="203">
        <v>1</v>
      </c>
      <c r="I847" s="203">
        <v>6367.51</v>
      </c>
      <c r="J847" s="203" t="s">
        <v>2160</v>
      </c>
      <c r="K847" s="203" t="s">
        <v>2936</v>
      </c>
      <c r="L847" s="203" t="s">
        <v>254</v>
      </c>
      <c r="M847" s="72"/>
      <c r="O847"/>
    </row>
    <row r="848" spans="2:15" x14ac:dyDescent="0.3">
      <c r="B848" t="s">
        <v>15854</v>
      </c>
      <c r="C848" s="64" t="s">
        <v>1808</v>
      </c>
      <c r="D848" s="64" t="s">
        <v>2831</v>
      </c>
      <c r="E848" s="64" t="s">
        <v>2831</v>
      </c>
      <c r="F848" s="64">
        <v>196</v>
      </c>
      <c r="G848" s="66">
        <v>42796</v>
      </c>
      <c r="H848" s="203">
        <v>1</v>
      </c>
      <c r="I848" s="203">
        <v>4304.3900000000003</v>
      </c>
      <c r="J848" s="203" t="s">
        <v>2173</v>
      </c>
      <c r="K848" s="203" t="s">
        <v>3010</v>
      </c>
      <c r="L848" s="203" t="s">
        <v>254</v>
      </c>
      <c r="M848" s="72"/>
      <c r="O848"/>
    </row>
    <row r="849" spans="2:15" x14ac:dyDescent="0.3">
      <c r="B849" t="s">
        <v>14267</v>
      </c>
      <c r="C849" s="64" t="s">
        <v>1808</v>
      </c>
      <c r="D849" s="64" t="s">
        <v>2831</v>
      </c>
      <c r="E849" s="64" t="s">
        <v>2831</v>
      </c>
      <c r="F849" s="64">
        <v>150</v>
      </c>
      <c r="G849" s="66">
        <v>42791</v>
      </c>
      <c r="H849" s="203">
        <v>1</v>
      </c>
      <c r="I849" s="203">
        <v>2752.72</v>
      </c>
      <c r="J849" s="203" t="s">
        <v>2160</v>
      </c>
      <c r="K849" s="203" t="s">
        <v>12861</v>
      </c>
      <c r="L849" s="203" t="s">
        <v>254</v>
      </c>
      <c r="M849" s="72"/>
      <c r="O849"/>
    </row>
    <row r="850" spans="2:15" x14ac:dyDescent="0.3">
      <c r="B850" t="s">
        <v>15654</v>
      </c>
      <c r="C850" s="64" t="s">
        <v>1808</v>
      </c>
      <c r="D850" s="64" t="s">
        <v>2831</v>
      </c>
      <c r="E850" s="64" t="s">
        <v>2831</v>
      </c>
      <c r="F850" s="64">
        <v>99</v>
      </c>
      <c r="G850" s="66">
        <v>42789</v>
      </c>
      <c r="H850" s="203">
        <v>1</v>
      </c>
      <c r="I850" s="203">
        <v>1363.76</v>
      </c>
      <c r="J850" s="203" t="s">
        <v>2176</v>
      </c>
      <c r="K850" s="203" t="s">
        <v>15655</v>
      </c>
      <c r="L850" s="203" t="s">
        <v>254</v>
      </c>
      <c r="M850" s="72"/>
      <c r="O850"/>
    </row>
    <row r="851" spans="2:15" x14ac:dyDescent="0.3">
      <c r="B851" t="s">
        <v>15213</v>
      </c>
      <c r="C851" s="64" t="s">
        <v>1808</v>
      </c>
      <c r="D851" s="64" t="s">
        <v>2831</v>
      </c>
      <c r="E851" s="64" t="s">
        <v>2831</v>
      </c>
      <c r="F851" s="64">
        <v>129</v>
      </c>
      <c r="G851" s="66">
        <v>42788</v>
      </c>
      <c r="H851" s="203">
        <v>1</v>
      </c>
      <c r="I851" s="203">
        <v>2752.72</v>
      </c>
      <c r="J851" s="203" t="s">
        <v>2173</v>
      </c>
      <c r="K851" s="203" t="s">
        <v>15214</v>
      </c>
      <c r="L851" s="203" t="s">
        <v>254</v>
      </c>
      <c r="M851" s="72"/>
      <c r="O851"/>
    </row>
    <row r="852" spans="2:15" x14ac:dyDescent="0.3">
      <c r="B852" t="s">
        <v>21344</v>
      </c>
      <c r="C852" s="64" t="s">
        <v>1808</v>
      </c>
      <c r="D852" s="64" t="s">
        <v>2831</v>
      </c>
      <c r="E852" s="64" t="s">
        <v>2831</v>
      </c>
      <c r="F852" s="64">
        <v>186</v>
      </c>
      <c r="G852" s="66">
        <v>42788</v>
      </c>
      <c r="H852" s="203">
        <v>1</v>
      </c>
      <c r="I852" s="203">
        <v>4300.55</v>
      </c>
      <c r="J852" s="203" t="s">
        <v>1535</v>
      </c>
      <c r="K852" s="203" t="s">
        <v>1535</v>
      </c>
      <c r="L852" s="203" t="s">
        <v>254</v>
      </c>
      <c r="M852" s="72"/>
      <c r="O852"/>
    </row>
    <row r="853" spans="2:15" x14ac:dyDescent="0.3">
      <c r="B853" t="s">
        <v>15549</v>
      </c>
      <c r="C853" s="64" t="s">
        <v>1808</v>
      </c>
      <c r="D853" s="64" t="s">
        <v>2831</v>
      </c>
      <c r="E853" s="64" t="s">
        <v>2831</v>
      </c>
      <c r="F853" s="64">
        <v>80</v>
      </c>
      <c r="G853" s="66">
        <v>42787</v>
      </c>
      <c r="H853" s="203">
        <v>2</v>
      </c>
      <c r="I853" s="203">
        <v>500.78</v>
      </c>
      <c r="J853" s="203" t="s">
        <v>2173</v>
      </c>
      <c r="K853" s="203" t="s">
        <v>15550</v>
      </c>
      <c r="L853" s="203" t="s">
        <v>254</v>
      </c>
      <c r="M853" s="72"/>
      <c r="O853"/>
    </row>
    <row r="854" spans="2:15" x14ac:dyDescent="0.3">
      <c r="B854" t="s">
        <v>15097</v>
      </c>
      <c r="C854" s="64" t="s">
        <v>1808</v>
      </c>
      <c r="D854" s="64" t="s">
        <v>2831</v>
      </c>
      <c r="E854" s="64" t="s">
        <v>2831</v>
      </c>
      <c r="F854" s="64">
        <v>227</v>
      </c>
      <c r="G854" s="66">
        <v>42786</v>
      </c>
      <c r="H854" s="203">
        <v>1</v>
      </c>
      <c r="I854" s="203">
        <v>396.46</v>
      </c>
      <c r="J854" s="203" t="s">
        <v>2173</v>
      </c>
      <c r="K854" s="203" t="s">
        <v>2470</v>
      </c>
      <c r="L854" s="203" t="s">
        <v>254</v>
      </c>
      <c r="M854" s="72"/>
      <c r="O854"/>
    </row>
    <row r="855" spans="2:15" x14ac:dyDescent="0.3">
      <c r="B855" t="s">
        <v>14995</v>
      </c>
      <c r="C855" s="64" t="s">
        <v>1808</v>
      </c>
      <c r="D855" s="64" t="s">
        <v>2831</v>
      </c>
      <c r="E855" s="64" t="s">
        <v>2831</v>
      </c>
      <c r="F855" s="64">
        <v>163</v>
      </c>
      <c r="G855" s="66">
        <v>42783</v>
      </c>
      <c r="H855" s="203">
        <v>2</v>
      </c>
      <c r="I855" s="203">
        <v>4693.88</v>
      </c>
      <c r="J855" s="203" t="s">
        <v>2176</v>
      </c>
      <c r="K855" s="203" t="s">
        <v>5327</v>
      </c>
      <c r="L855" s="203" t="s">
        <v>254</v>
      </c>
      <c r="M855" s="72"/>
      <c r="O855"/>
    </row>
    <row r="856" spans="2:15" x14ac:dyDescent="0.3">
      <c r="B856" t="s">
        <v>15859</v>
      </c>
      <c r="C856" s="64" t="s">
        <v>1808</v>
      </c>
      <c r="D856" s="64" t="s">
        <v>2831</v>
      </c>
      <c r="E856" s="64" t="s">
        <v>2831</v>
      </c>
      <c r="F856" s="64">
        <v>86</v>
      </c>
      <c r="G856" s="66">
        <v>42783</v>
      </c>
      <c r="H856" s="203">
        <v>1</v>
      </c>
      <c r="I856" s="203">
        <v>4304.3900000000003</v>
      </c>
      <c r="J856" s="203" t="s">
        <v>2160</v>
      </c>
      <c r="K856" s="203" t="s">
        <v>2936</v>
      </c>
      <c r="L856" s="203" t="s">
        <v>254</v>
      </c>
      <c r="M856" s="72"/>
      <c r="O856"/>
    </row>
    <row r="857" spans="2:15" x14ac:dyDescent="0.3">
      <c r="B857" t="s">
        <v>15778</v>
      </c>
      <c r="C857" s="64" t="s">
        <v>1808</v>
      </c>
      <c r="D857" s="64" t="s">
        <v>2831</v>
      </c>
      <c r="E857" s="64" t="s">
        <v>2831</v>
      </c>
      <c r="F857" s="64">
        <v>152</v>
      </c>
      <c r="G857" s="66">
        <v>42783</v>
      </c>
      <c r="H857" s="203">
        <v>1</v>
      </c>
      <c r="I857" s="203">
        <v>4304.3900000000003</v>
      </c>
      <c r="J857" s="203" t="s">
        <v>2173</v>
      </c>
      <c r="K857" s="203" t="s">
        <v>15779</v>
      </c>
      <c r="L857" s="203" t="s">
        <v>254</v>
      </c>
      <c r="M857" s="72"/>
      <c r="O857"/>
    </row>
    <row r="858" spans="2:15" x14ac:dyDescent="0.3">
      <c r="B858" t="s">
        <v>13905</v>
      </c>
      <c r="C858" s="64" t="s">
        <v>1808</v>
      </c>
      <c r="D858" s="64" t="s">
        <v>2831</v>
      </c>
      <c r="E858" s="64" t="s">
        <v>2831</v>
      </c>
      <c r="F858" s="64">
        <v>188</v>
      </c>
      <c r="G858" s="66">
        <v>42781</v>
      </c>
      <c r="H858" s="203">
        <v>2</v>
      </c>
      <c r="I858" s="203">
        <v>8740.09</v>
      </c>
      <c r="J858" s="203" t="s">
        <v>2160</v>
      </c>
      <c r="K858" s="203" t="s">
        <v>2936</v>
      </c>
      <c r="L858" s="203" t="s">
        <v>254</v>
      </c>
      <c r="M858" s="72"/>
      <c r="O858"/>
    </row>
    <row r="859" spans="2:15" x14ac:dyDescent="0.3">
      <c r="B859" t="s">
        <v>15452</v>
      </c>
      <c r="C859" s="64" t="s">
        <v>1808</v>
      </c>
      <c r="D859" s="64" t="s">
        <v>2831</v>
      </c>
      <c r="E859" s="64" t="s">
        <v>2831</v>
      </c>
      <c r="F859" s="64">
        <v>187</v>
      </c>
      <c r="G859" s="66">
        <v>42780</v>
      </c>
      <c r="H859" s="203">
        <v>1</v>
      </c>
      <c r="I859" s="203">
        <v>989.11</v>
      </c>
      <c r="J859" s="203" t="s">
        <v>2173</v>
      </c>
      <c r="K859" s="203" t="s">
        <v>4253</v>
      </c>
      <c r="L859" s="203" t="s">
        <v>254</v>
      </c>
      <c r="M859" s="72"/>
      <c r="O859"/>
    </row>
    <row r="860" spans="2:15" x14ac:dyDescent="0.3">
      <c r="B860" t="s">
        <v>14498</v>
      </c>
      <c r="C860" s="64" t="s">
        <v>1808</v>
      </c>
      <c r="D860" s="64" t="s">
        <v>2831</v>
      </c>
      <c r="E860" s="64" t="s">
        <v>2831</v>
      </c>
      <c r="F860" s="64">
        <v>115</v>
      </c>
      <c r="G860" s="66">
        <v>42780</v>
      </c>
      <c r="H860" s="203">
        <v>1</v>
      </c>
      <c r="I860" s="203">
        <v>1363.76</v>
      </c>
      <c r="J860" s="203" t="s">
        <v>2160</v>
      </c>
      <c r="K860" s="203" t="s">
        <v>12861</v>
      </c>
      <c r="L860" s="203" t="s">
        <v>254</v>
      </c>
      <c r="M860" s="72"/>
      <c r="O860"/>
    </row>
    <row r="861" spans="2:15" x14ac:dyDescent="0.3">
      <c r="B861" t="s">
        <v>21262</v>
      </c>
      <c r="C861" s="64" t="s">
        <v>1808</v>
      </c>
      <c r="D861" s="64" t="s">
        <v>2831</v>
      </c>
      <c r="E861" s="64" t="s">
        <v>2831</v>
      </c>
      <c r="F861" s="64">
        <v>159</v>
      </c>
      <c r="G861" s="66">
        <v>42779</v>
      </c>
      <c r="H861" s="203">
        <v>2</v>
      </c>
      <c r="I861" s="203">
        <v>9197.7999999999993</v>
      </c>
      <c r="J861" s="203" t="s">
        <v>1535</v>
      </c>
      <c r="K861" s="203" t="s">
        <v>1535</v>
      </c>
      <c r="L861" s="203" t="s">
        <v>254</v>
      </c>
      <c r="M861" s="72"/>
      <c r="O861"/>
    </row>
    <row r="862" spans="2:15" x14ac:dyDescent="0.3">
      <c r="B862" t="s">
        <v>15261</v>
      </c>
      <c r="C862" s="64" t="s">
        <v>1808</v>
      </c>
      <c r="D862" s="64" t="s">
        <v>2831</v>
      </c>
      <c r="E862" s="64" t="s">
        <v>2831</v>
      </c>
      <c r="F862" s="64">
        <v>226</v>
      </c>
      <c r="G862" s="66">
        <v>42776</v>
      </c>
      <c r="H862" s="203">
        <v>1</v>
      </c>
      <c r="I862" s="203">
        <v>989.11</v>
      </c>
      <c r="J862" s="203" t="s">
        <v>2176</v>
      </c>
      <c r="K862" s="203" t="s">
        <v>2936</v>
      </c>
      <c r="L862" s="203" t="s">
        <v>254</v>
      </c>
      <c r="M862" s="72"/>
      <c r="O862"/>
    </row>
    <row r="863" spans="2:15" x14ac:dyDescent="0.3">
      <c r="B863" t="s">
        <v>21379</v>
      </c>
      <c r="C863" s="64" t="s">
        <v>1808</v>
      </c>
      <c r="D863" s="64" t="s">
        <v>2831</v>
      </c>
      <c r="E863" s="64" t="s">
        <v>2831</v>
      </c>
      <c r="F863" s="64">
        <v>81</v>
      </c>
      <c r="G863" s="66">
        <v>42775</v>
      </c>
      <c r="H863" s="203">
        <v>1</v>
      </c>
      <c r="I863" s="203">
        <v>3525.62</v>
      </c>
      <c r="J863" s="203" t="s">
        <v>1535</v>
      </c>
      <c r="K863" s="203" t="s">
        <v>1535</v>
      </c>
      <c r="L863" s="203" t="s">
        <v>254</v>
      </c>
      <c r="M863" s="72"/>
      <c r="O863"/>
    </row>
    <row r="864" spans="2:15" x14ac:dyDescent="0.3">
      <c r="B864" t="s">
        <v>15601</v>
      </c>
      <c r="C864" s="64" t="s">
        <v>1808</v>
      </c>
      <c r="D864" s="64" t="s">
        <v>2831</v>
      </c>
      <c r="E864" s="64" t="s">
        <v>2831</v>
      </c>
      <c r="F864" s="64">
        <v>132</v>
      </c>
      <c r="G864" s="66">
        <v>42774</v>
      </c>
      <c r="H864" s="203">
        <v>2</v>
      </c>
      <c r="I864" s="203">
        <v>4116.49</v>
      </c>
      <c r="J864" s="203" t="s">
        <v>2160</v>
      </c>
      <c r="K864" s="203" t="s">
        <v>4235</v>
      </c>
      <c r="L864" s="203" t="s">
        <v>254</v>
      </c>
      <c r="M864" s="72"/>
      <c r="O864"/>
    </row>
    <row r="865" spans="2:15" x14ac:dyDescent="0.3">
      <c r="B865" t="s">
        <v>13213</v>
      </c>
      <c r="C865" s="64" t="s">
        <v>1808</v>
      </c>
      <c r="D865" s="64" t="s">
        <v>2831</v>
      </c>
      <c r="E865" s="64" t="s">
        <v>2831</v>
      </c>
      <c r="F865" s="64">
        <v>85</v>
      </c>
      <c r="G865" s="66">
        <v>42774</v>
      </c>
      <c r="H865" s="203">
        <v>3</v>
      </c>
      <c r="I865" s="203">
        <v>2536.91</v>
      </c>
      <c r="J865" s="203" t="s">
        <v>2160</v>
      </c>
      <c r="K865" s="203" t="s">
        <v>2936</v>
      </c>
      <c r="L865" s="203" t="s">
        <v>254</v>
      </c>
      <c r="M865" s="72"/>
      <c r="O865"/>
    </row>
    <row r="866" spans="2:15" x14ac:dyDescent="0.3">
      <c r="B866" t="s">
        <v>14780</v>
      </c>
      <c r="C866" s="64" t="s">
        <v>1808</v>
      </c>
      <c r="D866" s="64" t="s">
        <v>2831</v>
      </c>
      <c r="E866" s="64" t="s">
        <v>2831</v>
      </c>
      <c r="F866" s="64">
        <v>145</v>
      </c>
      <c r="G866" s="66">
        <v>42774</v>
      </c>
      <c r="H866" s="203">
        <v>1</v>
      </c>
      <c r="I866" s="203">
        <v>1951.46</v>
      </c>
      <c r="J866" s="203" t="s">
        <v>2160</v>
      </c>
      <c r="K866" s="203" t="s">
        <v>13235</v>
      </c>
      <c r="L866" s="203" t="s">
        <v>254</v>
      </c>
      <c r="M866" s="72"/>
      <c r="O866"/>
    </row>
    <row r="867" spans="2:15" x14ac:dyDescent="0.3">
      <c r="B867" t="s">
        <v>15743</v>
      </c>
      <c r="C867" s="64" t="s">
        <v>1808</v>
      </c>
      <c r="D867" s="64" t="s">
        <v>2831</v>
      </c>
      <c r="E867" s="64" t="s">
        <v>2831</v>
      </c>
      <c r="F867" s="64">
        <v>81</v>
      </c>
      <c r="G867" s="66">
        <v>42773</v>
      </c>
      <c r="H867" s="203">
        <v>1</v>
      </c>
      <c r="I867" s="203">
        <v>111.28</v>
      </c>
      <c r="J867" s="203" t="s">
        <v>2173</v>
      </c>
      <c r="K867" s="203" t="s">
        <v>3010</v>
      </c>
      <c r="L867" s="203" t="s">
        <v>254</v>
      </c>
      <c r="M867" s="72"/>
      <c r="O867"/>
    </row>
    <row r="868" spans="2:15" x14ac:dyDescent="0.3">
      <c r="B868" t="s">
        <v>15838</v>
      </c>
      <c r="C868" s="64" t="s">
        <v>1808</v>
      </c>
      <c r="D868" s="64" t="s">
        <v>2831</v>
      </c>
      <c r="E868" s="64" t="s">
        <v>2831</v>
      </c>
      <c r="F868" s="64">
        <v>145</v>
      </c>
      <c r="G868" s="66">
        <v>42770</v>
      </c>
      <c r="H868" s="203">
        <v>1</v>
      </c>
      <c r="I868" s="203">
        <v>2752.72</v>
      </c>
      <c r="J868" s="203" t="s">
        <v>2160</v>
      </c>
      <c r="K868" s="203" t="s">
        <v>4235</v>
      </c>
      <c r="L868" s="203" t="s">
        <v>254</v>
      </c>
      <c r="M868" s="72"/>
      <c r="O868"/>
    </row>
    <row r="869" spans="2:15" x14ac:dyDescent="0.3">
      <c r="B869" t="s">
        <v>15600</v>
      </c>
      <c r="C869" s="64" t="s">
        <v>1808</v>
      </c>
      <c r="D869" s="64" t="s">
        <v>2831</v>
      </c>
      <c r="E869" s="64" t="s">
        <v>2831</v>
      </c>
      <c r="F869" s="64">
        <v>88</v>
      </c>
      <c r="G869" s="66">
        <v>42768</v>
      </c>
      <c r="H869" s="203">
        <v>1</v>
      </c>
      <c r="I869" s="203">
        <v>4304.3900000000003</v>
      </c>
      <c r="J869" s="203" t="s">
        <v>2176</v>
      </c>
      <c r="K869" s="203" t="s">
        <v>13279</v>
      </c>
      <c r="L869" s="203" t="s">
        <v>254</v>
      </c>
      <c r="M869" s="72"/>
      <c r="O869"/>
    </row>
    <row r="870" spans="2:15" x14ac:dyDescent="0.3">
      <c r="B870" t="s">
        <v>15401</v>
      </c>
      <c r="C870" s="64" t="s">
        <v>1808</v>
      </c>
      <c r="D870" s="64" t="s">
        <v>2831</v>
      </c>
      <c r="E870" s="64" t="s">
        <v>2831</v>
      </c>
      <c r="F870" s="64">
        <v>93</v>
      </c>
      <c r="G870" s="66">
        <v>42767</v>
      </c>
      <c r="H870" s="203">
        <v>1</v>
      </c>
      <c r="I870" s="203">
        <v>6367.51</v>
      </c>
      <c r="J870" s="203" t="s">
        <v>2160</v>
      </c>
      <c r="K870" s="203" t="s">
        <v>4235</v>
      </c>
      <c r="L870" s="203" t="s">
        <v>254</v>
      </c>
      <c r="M870" s="72"/>
      <c r="O870"/>
    </row>
    <row r="871" spans="2:15" x14ac:dyDescent="0.3">
      <c r="B871" t="s">
        <v>15096</v>
      </c>
      <c r="C871" s="64" t="s">
        <v>1808</v>
      </c>
      <c r="D871" s="64" t="s">
        <v>2831</v>
      </c>
      <c r="E871" s="64" t="s">
        <v>2831</v>
      </c>
      <c r="F871" s="64">
        <v>88</v>
      </c>
      <c r="G871" s="66">
        <v>42765</v>
      </c>
      <c r="H871" s="203">
        <v>1</v>
      </c>
      <c r="I871" s="203">
        <v>1363.76</v>
      </c>
      <c r="J871" s="203" t="s">
        <v>2176</v>
      </c>
      <c r="K871" s="203" t="s">
        <v>12908</v>
      </c>
      <c r="L871" s="203" t="s">
        <v>254</v>
      </c>
      <c r="M871" s="72"/>
      <c r="O871"/>
    </row>
    <row r="872" spans="2:15" x14ac:dyDescent="0.3">
      <c r="B872" t="s">
        <v>16687</v>
      </c>
      <c r="C872" s="64" t="s">
        <v>1808</v>
      </c>
      <c r="D872" s="64" t="s">
        <v>2831</v>
      </c>
      <c r="E872" s="64" t="s">
        <v>2831</v>
      </c>
      <c r="F872" s="64">
        <v>152</v>
      </c>
      <c r="G872" s="66">
        <v>42765</v>
      </c>
      <c r="H872" s="203">
        <v>1</v>
      </c>
      <c r="I872" s="203">
        <v>1951.46</v>
      </c>
      <c r="J872" s="203" t="s">
        <v>2176</v>
      </c>
      <c r="K872" s="203" t="s">
        <v>12873</v>
      </c>
      <c r="L872" s="203" t="s">
        <v>254</v>
      </c>
      <c r="M872" s="72"/>
      <c r="O872"/>
    </row>
    <row r="873" spans="2:15" x14ac:dyDescent="0.3">
      <c r="B873" t="s">
        <v>21373</v>
      </c>
      <c r="C873" s="64" t="s">
        <v>1808</v>
      </c>
      <c r="D873" s="64" t="s">
        <v>2831</v>
      </c>
      <c r="E873" s="64" t="s">
        <v>2831</v>
      </c>
      <c r="F873" s="64">
        <v>89</v>
      </c>
      <c r="G873" s="66">
        <v>42765</v>
      </c>
      <c r="H873" s="203">
        <v>1</v>
      </c>
      <c r="I873" s="203">
        <v>111.28</v>
      </c>
      <c r="J873" s="203" t="s">
        <v>1535</v>
      </c>
      <c r="K873" s="203" t="s">
        <v>1535</v>
      </c>
      <c r="L873" s="203" t="s">
        <v>254</v>
      </c>
      <c r="M873" s="72"/>
      <c r="O873"/>
    </row>
    <row r="874" spans="2:15" x14ac:dyDescent="0.3">
      <c r="B874" t="s">
        <v>16018</v>
      </c>
      <c r="C874" s="64" t="s">
        <v>1808</v>
      </c>
      <c r="D874" s="64" t="s">
        <v>2831</v>
      </c>
      <c r="E874" s="64" t="s">
        <v>2831</v>
      </c>
      <c r="F874" s="64">
        <v>87</v>
      </c>
      <c r="G874" s="66">
        <v>42765</v>
      </c>
      <c r="H874" s="203">
        <v>1</v>
      </c>
      <c r="I874" s="203">
        <v>111.28</v>
      </c>
      <c r="J874" s="203" t="s">
        <v>2176</v>
      </c>
      <c r="K874" s="203" t="s">
        <v>14715</v>
      </c>
      <c r="L874" s="203" t="s">
        <v>254</v>
      </c>
      <c r="M874" s="72"/>
      <c r="O874"/>
    </row>
    <row r="875" spans="2:15" x14ac:dyDescent="0.3">
      <c r="B875" t="s">
        <v>21352</v>
      </c>
      <c r="C875" s="64" t="s">
        <v>1808</v>
      </c>
      <c r="D875" s="64" t="s">
        <v>2831</v>
      </c>
      <c r="E875" s="64" t="s">
        <v>2831</v>
      </c>
      <c r="F875" s="64">
        <v>89</v>
      </c>
      <c r="G875" s="66">
        <v>42763</v>
      </c>
      <c r="H875" s="203">
        <v>1</v>
      </c>
      <c r="I875" s="203">
        <v>111.28</v>
      </c>
      <c r="J875" s="203" t="s">
        <v>1535</v>
      </c>
      <c r="K875" s="203" t="s">
        <v>1535</v>
      </c>
      <c r="L875" s="203" t="s">
        <v>254</v>
      </c>
      <c r="M875" s="72"/>
      <c r="O875"/>
    </row>
    <row r="876" spans="2:15" x14ac:dyDescent="0.3">
      <c r="B876" t="s">
        <v>15381</v>
      </c>
      <c r="C876" s="64" t="s">
        <v>1808</v>
      </c>
      <c r="D876" s="64" t="s">
        <v>2831</v>
      </c>
      <c r="E876" s="64" t="s">
        <v>2831</v>
      </c>
      <c r="F876" s="64">
        <v>197</v>
      </c>
      <c r="G876" s="66">
        <v>42762</v>
      </c>
      <c r="H876" s="203">
        <v>1</v>
      </c>
      <c r="I876" s="203">
        <v>4304.3900000000003</v>
      </c>
      <c r="J876" s="203" t="s">
        <v>2160</v>
      </c>
      <c r="K876" s="203" t="s">
        <v>2936</v>
      </c>
      <c r="L876" s="203" t="s">
        <v>254</v>
      </c>
      <c r="M876" s="72"/>
      <c r="O876"/>
    </row>
    <row r="877" spans="2:15" x14ac:dyDescent="0.3">
      <c r="B877" t="s">
        <v>16551</v>
      </c>
      <c r="C877" s="64" t="s">
        <v>1808</v>
      </c>
      <c r="D877" s="64" t="s">
        <v>2831</v>
      </c>
      <c r="E877" s="64" t="s">
        <v>2831</v>
      </c>
      <c r="F877" s="64">
        <v>85</v>
      </c>
      <c r="G877" s="66">
        <v>42762</v>
      </c>
      <c r="H877" s="203">
        <v>1</v>
      </c>
      <c r="I877" s="203">
        <v>111.28</v>
      </c>
      <c r="J877" s="203" t="s">
        <v>2160</v>
      </c>
      <c r="K877" s="203" t="s">
        <v>2936</v>
      </c>
      <c r="L877" s="203" t="s">
        <v>254</v>
      </c>
      <c r="M877" s="72"/>
      <c r="O877"/>
    </row>
    <row r="878" spans="2:15" x14ac:dyDescent="0.3">
      <c r="B878" t="s">
        <v>15114</v>
      </c>
      <c r="C878" s="64" t="s">
        <v>1808</v>
      </c>
      <c r="D878" s="64" t="s">
        <v>2831</v>
      </c>
      <c r="E878" s="64" t="s">
        <v>2831</v>
      </c>
      <c r="F878" s="64">
        <v>145</v>
      </c>
      <c r="G878" s="66">
        <v>42760</v>
      </c>
      <c r="H878" s="203">
        <v>2</v>
      </c>
      <c r="I878" s="203">
        <v>4116.49</v>
      </c>
      <c r="J878" s="203" t="s">
        <v>2173</v>
      </c>
      <c r="K878" s="203" t="s">
        <v>15115</v>
      </c>
      <c r="L878" s="203" t="s">
        <v>254</v>
      </c>
      <c r="M878" s="72"/>
      <c r="O878"/>
    </row>
    <row r="879" spans="2:15" x14ac:dyDescent="0.3">
      <c r="B879" t="s">
        <v>15100</v>
      </c>
      <c r="C879" s="64" t="s">
        <v>1808</v>
      </c>
      <c r="D879" s="64" t="s">
        <v>2831</v>
      </c>
      <c r="E879" s="64" t="s">
        <v>2831</v>
      </c>
      <c r="F879" s="64">
        <v>182</v>
      </c>
      <c r="G879" s="66">
        <v>42759</v>
      </c>
      <c r="H879" s="203">
        <v>1</v>
      </c>
      <c r="I879" s="203">
        <v>4304.3900000000003</v>
      </c>
      <c r="J879" s="203" t="s">
        <v>2160</v>
      </c>
      <c r="K879" s="203" t="s">
        <v>4235</v>
      </c>
      <c r="L879" s="203" t="s">
        <v>254</v>
      </c>
      <c r="M879" s="72"/>
      <c r="O879"/>
    </row>
    <row r="880" spans="2:15" x14ac:dyDescent="0.3">
      <c r="B880" t="s">
        <v>13233</v>
      </c>
      <c r="C880" s="64" t="s">
        <v>1808</v>
      </c>
      <c r="D880" s="64" t="s">
        <v>2831</v>
      </c>
      <c r="E880" s="64" t="s">
        <v>2831</v>
      </c>
      <c r="F880" s="64">
        <v>197</v>
      </c>
      <c r="G880" s="66">
        <v>42758</v>
      </c>
      <c r="H880" s="203">
        <v>1</v>
      </c>
      <c r="I880" s="203">
        <v>389.49</v>
      </c>
      <c r="J880" s="203" t="s">
        <v>2160</v>
      </c>
      <c r="K880" s="203" t="s">
        <v>2936</v>
      </c>
      <c r="L880" s="203" t="s">
        <v>254</v>
      </c>
      <c r="M880" s="72"/>
      <c r="O880"/>
    </row>
    <row r="881" spans="2:15" x14ac:dyDescent="0.3">
      <c r="B881" t="s">
        <v>14741</v>
      </c>
      <c r="C881" s="64" t="s">
        <v>1808</v>
      </c>
      <c r="D881" s="64" t="s">
        <v>2831</v>
      </c>
      <c r="E881" s="64" t="s">
        <v>2831</v>
      </c>
      <c r="F881" s="64">
        <v>101</v>
      </c>
      <c r="G881" s="66">
        <v>42758</v>
      </c>
      <c r="H881" s="203">
        <v>1</v>
      </c>
      <c r="I881" s="203">
        <v>389.49</v>
      </c>
      <c r="J881" s="203" t="s">
        <v>2173</v>
      </c>
      <c r="K881" s="203" t="s">
        <v>2936</v>
      </c>
      <c r="L881" s="203" t="s">
        <v>254</v>
      </c>
      <c r="M881" s="72"/>
      <c r="O881"/>
    </row>
    <row r="882" spans="2:15" x14ac:dyDescent="0.3">
      <c r="B882" t="s">
        <v>13474</v>
      </c>
      <c r="C882" s="64" t="s">
        <v>1808</v>
      </c>
      <c r="D882" s="64" t="s">
        <v>2831</v>
      </c>
      <c r="E882" s="64" t="s">
        <v>2831</v>
      </c>
      <c r="F882" s="64">
        <v>203</v>
      </c>
      <c r="G882" s="66">
        <v>42756</v>
      </c>
      <c r="H882" s="203">
        <v>2</v>
      </c>
      <c r="I882" s="203">
        <v>3957.78</v>
      </c>
      <c r="J882" s="203" t="s">
        <v>2176</v>
      </c>
      <c r="K882" s="203" t="s">
        <v>11288</v>
      </c>
      <c r="L882" s="203" t="s">
        <v>254</v>
      </c>
      <c r="M882" s="72"/>
      <c r="O882"/>
    </row>
    <row r="883" spans="2:15" x14ac:dyDescent="0.3">
      <c r="B883" t="s">
        <v>14039</v>
      </c>
      <c r="C883" s="64" t="s">
        <v>1808</v>
      </c>
      <c r="D883" s="64" t="s">
        <v>2831</v>
      </c>
      <c r="E883" s="64" t="s">
        <v>2831</v>
      </c>
      <c r="F883" s="64">
        <v>82</v>
      </c>
      <c r="G883" s="66">
        <v>42754</v>
      </c>
      <c r="H883" s="203">
        <v>1</v>
      </c>
      <c r="I883" s="203">
        <v>166.93</v>
      </c>
      <c r="J883" s="203" t="s">
        <v>2173</v>
      </c>
      <c r="K883" s="203" t="s">
        <v>4253</v>
      </c>
      <c r="L883" s="203" t="s">
        <v>254</v>
      </c>
      <c r="M883" s="72"/>
      <c r="O883"/>
    </row>
    <row r="884" spans="2:15" x14ac:dyDescent="0.3">
      <c r="B884" t="s">
        <v>15232</v>
      </c>
      <c r="C884" s="64" t="s">
        <v>1808</v>
      </c>
      <c r="D884" s="64" t="s">
        <v>2831</v>
      </c>
      <c r="E884" s="64" t="s">
        <v>2831</v>
      </c>
      <c r="F884" s="64">
        <v>131</v>
      </c>
      <c r="G884" s="66">
        <v>42753</v>
      </c>
      <c r="H884" s="203">
        <v>2</v>
      </c>
      <c r="I884" s="203">
        <v>9120.23</v>
      </c>
      <c r="J884" s="203" t="s">
        <v>2176</v>
      </c>
      <c r="K884" s="203" t="s">
        <v>15221</v>
      </c>
      <c r="L884" s="203" t="s">
        <v>254</v>
      </c>
      <c r="M884" s="72"/>
      <c r="O884"/>
    </row>
    <row r="885" spans="2:15" x14ac:dyDescent="0.3">
      <c r="B885" t="s">
        <v>15994</v>
      </c>
      <c r="C885" s="64" t="s">
        <v>1808</v>
      </c>
      <c r="D885" s="64" t="s">
        <v>2831</v>
      </c>
      <c r="E885" s="64" t="s">
        <v>2831</v>
      </c>
      <c r="F885" s="64">
        <v>88</v>
      </c>
      <c r="G885" s="66">
        <v>42753</v>
      </c>
      <c r="H885" s="203">
        <v>1</v>
      </c>
      <c r="I885" s="203">
        <v>1363.76</v>
      </c>
      <c r="J885" s="203" t="s">
        <v>2173</v>
      </c>
      <c r="K885" s="203" t="s">
        <v>15995</v>
      </c>
      <c r="L885" s="203" t="s">
        <v>254</v>
      </c>
      <c r="M885" s="72"/>
      <c r="O885"/>
    </row>
    <row r="886" spans="2:15" x14ac:dyDescent="0.3">
      <c r="B886" t="s">
        <v>13379</v>
      </c>
      <c r="C886" s="64" t="s">
        <v>1808</v>
      </c>
      <c r="D886" s="64" t="s">
        <v>2831</v>
      </c>
      <c r="E886" s="64" t="s">
        <v>2831</v>
      </c>
      <c r="F886" s="64">
        <v>87</v>
      </c>
      <c r="G886" s="66">
        <v>42753</v>
      </c>
      <c r="H886" s="203">
        <v>1</v>
      </c>
      <c r="I886" s="203">
        <v>3525.62</v>
      </c>
      <c r="J886" s="203" t="s">
        <v>2173</v>
      </c>
      <c r="K886" s="203" t="s">
        <v>13380</v>
      </c>
      <c r="L886" s="203" t="s">
        <v>254</v>
      </c>
      <c r="M886" s="72"/>
      <c r="O886"/>
    </row>
    <row r="887" spans="2:15" x14ac:dyDescent="0.3">
      <c r="B887" t="s">
        <v>15250</v>
      </c>
      <c r="C887" s="64" t="s">
        <v>1808</v>
      </c>
      <c r="D887" s="64" t="s">
        <v>2831</v>
      </c>
      <c r="E887" s="64" t="s">
        <v>2831</v>
      </c>
      <c r="F887" s="64">
        <v>220</v>
      </c>
      <c r="G887" s="66">
        <v>42752</v>
      </c>
      <c r="H887" s="203">
        <v>1</v>
      </c>
      <c r="I887" s="203">
        <v>1951.46</v>
      </c>
      <c r="J887" s="203" t="s">
        <v>2173</v>
      </c>
      <c r="K887" s="203" t="s">
        <v>4253</v>
      </c>
      <c r="L887" s="203" t="s">
        <v>254</v>
      </c>
      <c r="M887" s="72"/>
      <c r="O887"/>
    </row>
    <row r="888" spans="2:15" x14ac:dyDescent="0.3">
      <c r="B888" t="s">
        <v>15268</v>
      </c>
      <c r="C888" s="64" t="s">
        <v>1808</v>
      </c>
      <c r="D888" s="64" t="s">
        <v>2831</v>
      </c>
      <c r="E888" s="64" t="s">
        <v>2831</v>
      </c>
      <c r="F888" s="64">
        <v>193</v>
      </c>
      <c r="G888" s="66">
        <v>42751</v>
      </c>
      <c r="H888" s="203">
        <v>1</v>
      </c>
      <c r="I888" s="203">
        <v>989.11</v>
      </c>
      <c r="J888" s="203" t="s">
        <v>2173</v>
      </c>
      <c r="K888" s="203" t="s">
        <v>15269</v>
      </c>
      <c r="L888" s="203" t="s">
        <v>254</v>
      </c>
      <c r="M888" s="72"/>
      <c r="O888"/>
    </row>
    <row r="889" spans="2:15" x14ac:dyDescent="0.3">
      <c r="B889" t="s">
        <v>21256</v>
      </c>
      <c r="C889" s="64" t="s">
        <v>1808</v>
      </c>
      <c r="D889" s="64" t="s">
        <v>2831</v>
      </c>
      <c r="E889" s="64" t="s">
        <v>2831</v>
      </c>
      <c r="F889" s="64">
        <v>140</v>
      </c>
      <c r="G889" s="66">
        <v>42749</v>
      </c>
      <c r="H889" s="203">
        <v>1</v>
      </c>
      <c r="I889" s="203">
        <v>1363.76</v>
      </c>
      <c r="J889" s="203" t="s">
        <v>1535</v>
      </c>
      <c r="K889" s="203" t="s">
        <v>1535</v>
      </c>
      <c r="L889" s="203" t="s">
        <v>254</v>
      </c>
      <c r="M889" s="72"/>
      <c r="O889"/>
    </row>
    <row r="890" spans="2:15" x14ac:dyDescent="0.3">
      <c r="B890" t="s">
        <v>21276</v>
      </c>
      <c r="C890" s="64" t="s">
        <v>1808</v>
      </c>
      <c r="D890" s="64" t="s">
        <v>2831</v>
      </c>
      <c r="E890" s="64" t="s">
        <v>2831</v>
      </c>
      <c r="F890" s="64">
        <v>83</v>
      </c>
      <c r="G890" s="66">
        <v>42747</v>
      </c>
      <c r="H890" s="203">
        <v>1</v>
      </c>
      <c r="I890" s="203">
        <v>333.85</v>
      </c>
      <c r="J890" s="203" t="s">
        <v>1535</v>
      </c>
      <c r="K890" s="203" t="s">
        <v>1535</v>
      </c>
      <c r="L890" s="203" t="s">
        <v>254</v>
      </c>
      <c r="M890" s="72"/>
      <c r="O890"/>
    </row>
    <row r="891" spans="2:15" x14ac:dyDescent="0.3">
      <c r="B891" t="s">
        <v>16022</v>
      </c>
      <c r="C891" s="64" t="s">
        <v>1808</v>
      </c>
      <c r="D891" s="64" t="s">
        <v>2831</v>
      </c>
      <c r="E891" s="64" t="s">
        <v>2831</v>
      </c>
      <c r="F891" s="64">
        <v>79</v>
      </c>
      <c r="G891" s="66">
        <v>42747</v>
      </c>
      <c r="H891" s="203">
        <v>2</v>
      </c>
      <c r="I891" s="203">
        <v>1920.18</v>
      </c>
      <c r="J891" s="203" t="s">
        <v>2173</v>
      </c>
      <c r="K891" s="203" t="s">
        <v>15269</v>
      </c>
      <c r="L891" s="203" t="s">
        <v>254</v>
      </c>
      <c r="M891" s="72"/>
      <c r="O891"/>
    </row>
    <row r="892" spans="2:15" x14ac:dyDescent="0.3">
      <c r="B892" t="s">
        <v>15971</v>
      </c>
      <c r="C892" s="64" t="s">
        <v>1808</v>
      </c>
      <c r="D892" s="64" t="s">
        <v>2831</v>
      </c>
      <c r="E892" s="64" t="s">
        <v>2831</v>
      </c>
      <c r="F892" s="64">
        <v>95</v>
      </c>
      <c r="G892" s="66">
        <v>42746</v>
      </c>
      <c r="H892" s="203">
        <v>1</v>
      </c>
      <c r="I892" s="203">
        <v>4304.3900000000003</v>
      </c>
      <c r="J892" s="203" t="s">
        <v>2176</v>
      </c>
      <c r="K892" s="203" t="s">
        <v>11288</v>
      </c>
      <c r="L892" s="203" t="s">
        <v>254</v>
      </c>
      <c r="M892" s="72"/>
      <c r="O892"/>
    </row>
    <row r="893" spans="2:15" x14ac:dyDescent="0.3">
      <c r="B893" t="s">
        <v>15203</v>
      </c>
      <c r="C893" s="64" t="s">
        <v>1808</v>
      </c>
      <c r="D893" s="64" t="s">
        <v>2831</v>
      </c>
      <c r="E893" s="64" t="s">
        <v>2831</v>
      </c>
      <c r="F893" s="64">
        <v>199</v>
      </c>
      <c r="G893" s="66">
        <v>42746</v>
      </c>
      <c r="H893" s="203">
        <v>3</v>
      </c>
      <c r="I893" s="203">
        <v>5128.43</v>
      </c>
      <c r="J893" s="203" t="s">
        <v>2160</v>
      </c>
      <c r="K893" s="203" t="s">
        <v>13235</v>
      </c>
      <c r="L893" s="203" t="s">
        <v>254</v>
      </c>
      <c r="M893" s="72"/>
      <c r="O893"/>
    </row>
    <row r="894" spans="2:15" x14ac:dyDescent="0.3">
      <c r="B894" t="s">
        <v>14605</v>
      </c>
      <c r="C894" s="64" t="s">
        <v>1808</v>
      </c>
      <c r="D894" s="64" t="s">
        <v>2831</v>
      </c>
      <c r="E894" s="64" t="s">
        <v>2831</v>
      </c>
      <c r="F894" s="64">
        <v>186</v>
      </c>
      <c r="G894" s="66">
        <v>42745</v>
      </c>
      <c r="H894" s="203">
        <v>1</v>
      </c>
      <c r="I894" s="203">
        <v>4304.3900000000003</v>
      </c>
      <c r="J894" s="203" t="s">
        <v>2176</v>
      </c>
      <c r="K894" s="203" t="s">
        <v>11288</v>
      </c>
      <c r="L894" s="203" t="s">
        <v>254</v>
      </c>
      <c r="M894" s="72"/>
      <c r="O894"/>
    </row>
    <row r="895" spans="2:15" x14ac:dyDescent="0.3">
      <c r="B895" t="s">
        <v>16044</v>
      </c>
      <c r="C895" s="64" t="s">
        <v>1808</v>
      </c>
      <c r="D895" s="64" t="s">
        <v>2831</v>
      </c>
      <c r="E895" s="64" t="s">
        <v>2831</v>
      </c>
      <c r="F895" s="64">
        <v>204</v>
      </c>
      <c r="G895" s="66">
        <v>42744</v>
      </c>
      <c r="H895" s="203">
        <v>1</v>
      </c>
      <c r="I895" s="203">
        <v>14554.12</v>
      </c>
      <c r="J895" s="203" t="s">
        <v>2173</v>
      </c>
      <c r="K895" s="203" t="s">
        <v>16045</v>
      </c>
      <c r="L895" s="203" t="s">
        <v>254</v>
      </c>
      <c r="M895" s="72"/>
      <c r="O895"/>
    </row>
    <row r="896" spans="2:15" x14ac:dyDescent="0.3">
      <c r="B896" t="s">
        <v>15645</v>
      </c>
      <c r="C896" s="64" t="s">
        <v>1808</v>
      </c>
      <c r="D896" s="64" t="s">
        <v>2831</v>
      </c>
      <c r="E896" s="64" t="s">
        <v>2831</v>
      </c>
      <c r="F896" s="64">
        <v>189</v>
      </c>
      <c r="G896" s="66">
        <v>42744</v>
      </c>
      <c r="H896" s="203">
        <v>2</v>
      </c>
      <c r="I896" s="203">
        <v>4738.93</v>
      </c>
      <c r="J896" s="203" t="s">
        <v>2173</v>
      </c>
      <c r="K896" s="203" t="s">
        <v>4253</v>
      </c>
      <c r="L896" s="203" t="s">
        <v>254</v>
      </c>
      <c r="M896" s="72"/>
      <c r="O896"/>
    </row>
    <row r="897" spans="2:15" x14ac:dyDescent="0.3">
      <c r="B897" t="s">
        <v>21297</v>
      </c>
      <c r="C897" s="64" t="s">
        <v>1808</v>
      </c>
      <c r="D897" s="64" t="s">
        <v>2831</v>
      </c>
      <c r="E897" s="64" t="s">
        <v>2831</v>
      </c>
      <c r="F897" s="64">
        <v>134</v>
      </c>
      <c r="G897" s="66">
        <v>42742</v>
      </c>
      <c r="H897" s="203">
        <v>2</v>
      </c>
      <c r="I897" s="203">
        <v>9120.23</v>
      </c>
      <c r="J897" s="203" t="s">
        <v>1535</v>
      </c>
      <c r="K897" s="203" t="s">
        <v>1535</v>
      </c>
      <c r="L897" s="203" t="s">
        <v>254</v>
      </c>
      <c r="M897" s="72"/>
      <c r="O897"/>
    </row>
    <row r="898" spans="2:15" x14ac:dyDescent="0.3">
      <c r="B898" t="s">
        <v>21355</v>
      </c>
      <c r="C898" s="64" t="s">
        <v>1808</v>
      </c>
      <c r="D898" s="64" t="s">
        <v>2831</v>
      </c>
      <c r="E898" s="64" t="s">
        <v>2831</v>
      </c>
      <c r="F898" s="64">
        <v>82</v>
      </c>
      <c r="G898" s="66">
        <v>42740</v>
      </c>
      <c r="H898" s="203">
        <v>1</v>
      </c>
      <c r="I898" s="203">
        <v>166.93</v>
      </c>
      <c r="J898" s="203" t="s">
        <v>1535</v>
      </c>
      <c r="K898" s="203" t="s">
        <v>1535</v>
      </c>
      <c r="L898" s="203" t="s">
        <v>254</v>
      </c>
      <c r="M898" s="72"/>
      <c r="O898"/>
    </row>
    <row r="899" spans="2:15" x14ac:dyDescent="0.3">
      <c r="B899" t="s">
        <v>15924</v>
      </c>
      <c r="C899" s="64" t="s">
        <v>1808</v>
      </c>
      <c r="D899" s="64" t="s">
        <v>2831</v>
      </c>
      <c r="E899" s="64" t="s">
        <v>2831</v>
      </c>
      <c r="F899" s="64">
        <v>84</v>
      </c>
      <c r="G899" s="66">
        <v>42739</v>
      </c>
      <c r="H899" s="203">
        <v>2</v>
      </c>
      <c r="I899" s="203">
        <v>1920.18</v>
      </c>
      <c r="J899" s="203" t="s">
        <v>2160</v>
      </c>
      <c r="K899" s="203" t="s">
        <v>2936</v>
      </c>
      <c r="L899" s="203" t="s">
        <v>254</v>
      </c>
      <c r="M899" s="72"/>
      <c r="O899"/>
    </row>
    <row r="900" spans="2:15" x14ac:dyDescent="0.3">
      <c r="B900" t="s">
        <v>21335</v>
      </c>
      <c r="C900" s="64" t="s">
        <v>1808</v>
      </c>
      <c r="D900" s="64" t="s">
        <v>2831</v>
      </c>
      <c r="E900" s="64" t="s">
        <v>2831</v>
      </c>
      <c r="F900" s="64">
        <v>77</v>
      </c>
      <c r="G900" s="66">
        <v>42738</v>
      </c>
      <c r="H900" s="203">
        <v>1</v>
      </c>
      <c r="I900" s="203">
        <v>222.57</v>
      </c>
      <c r="J900" s="203" t="s">
        <v>1535</v>
      </c>
      <c r="K900" s="203" t="s">
        <v>1535</v>
      </c>
      <c r="L900" s="203" t="s">
        <v>254</v>
      </c>
      <c r="M900" s="72"/>
      <c r="O900"/>
    </row>
    <row r="901" spans="2:15" x14ac:dyDescent="0.3">
      <c r="B901" t="s">
        <v>16459</v>
      </c>
      <c r="C901" s="64" t="s">
        <v>1808</v>
      </c>
      <c r="D901" s="64" t="s">
        <v>2831</v>
      </c>
      <c r="E901" s="64" t="s">
        <v>2831</v>
      </c>
      <c r="F901" s="64">
        <v>182</v>
      </c>
      <c r="G901" s="66">
        <v>40953</v>
      </c>
      <c r="H901" s="203">
        <v>1</v>
      </c>
      <c r="I901" s="203">
        <v>4304.3900000000003</v>
      </c>
      <c r="J901" s="203" t="s">
        <v>2173</v>
      </c>
      <c r="K901" s="203" t="s">
        <v>16461</v>
      </c>
      <c r="L901" s="203" t="s">
        <v>254</v>
      </c>
      <c r="M901" s="72"/>
      <c r="O901"/>
    </row>
    <row r="902" spans="2:15" x14ac:dyDescent="0.3">
      <c r="C902" s="64"/>
      <c r="D902" s="64"/>
      <c r="E902" s="64"/>
      <c r="G902" s="64"/>
      <c r="H902" s="203"/>
      <c r="I902" s="203"/>
      <c r="J902" s="203"/>
      <c r="K902" s="203"/>
      <c r="L902" s="203"/>
      <c r="M902" s="72"/>
      <c r="O902"/>
    </row>
    <row r="903" spans="2:15" x14ac:dyDescent="0.3">
      <c r="M903" s="72"/>
      <c r="O903"/>
    </row>
    <row r="904" spans="2:15" x14ac:dyDescent="0.3">
      <c r="M904" s="72"/>
      <c r="O904"/>
    </row>
    <row r="905" spans="2:15" x14ac:dyDescent="0.3">
      <c r="M905" s="72"/>
      <c r="O905"/>
    </row>
    <row r="906" spans="2:15" x14ac:dyDescent="0.3">
      <c r="M906" s="72"/>
      <c r="O906"/>
    </row>
    <row r="907" spans="2:15" x14ac:dyDescent="0.3">
      <c r="M907" s="72"/>
      <c r="O907"/>
    </row>
    <row r="908" spans="2:15" x14ac:dyDescent="0.3">
      <c r="M908" s="72"/>
      <c r="O908"/>
    </row>
    <row r="909" spans="2:15" x14ac:dyDescent="0.3">
      <c r="M909" s="72"/>
      <c r="O909"/>
    </row>
    <row r="910" spans="2:15" x14ac:dyDescent="0.3">
      <c r="M910" s="72"/>
      <c r="O910"/>
    </row>
    <row r="911" spans="2:15" x14ac:dyDescent="0.3">
      <c r="M911" s="72"/>
      <c r="O911"/>
    </row>
    <row r="912" spans="2:15" x14ac:dyDescent="0.3">
      <c r="M912" s="72"/>
      <c r="O912"/>
    </row>
    <row r="913" spans="13:15" x14ac:dyDescent="0.3">
      <c r="M913" s="72"/>
      <c r="O913"/>
    </row>
    <row r="914" spans="13:15" x14ac:dyDescent="0.3">
      <c r="M914" s="72"/>
      <c r="O914"/>
    </row>
    <row r="915" spans="13:15" x14ac:dyDescent="0.3">
      <c r="M915" s="72"/>
      <c r="O915"/>
    </row>
    <row r="916" spans="13:15" x14ac:dyDescent="0.3">
      <c r="M916" s="72"/>
      <c r="O916"/>
    </row>
    <row r="917" spans="13:15" x14ac:dyDescent="0.3">
      <c r="M917" s="72"/>
      <c r="O917"/>
    </row>
    <row r="918" spans="13:15" x14ac:dyDescent="0.3">
      <c r="M918" s="72"/>
      <c r="O918"/>
    </row>
    <row r="919" spans="13:15" x14ac:dyDescent="0.3">
      <c r="M919" s="72"/>
      <c r="O919"/>
    </row>
    <row r="920" spans="13:15" x14ac:dyDescent="0.3">
      <c r="M920" s="72"/>
      <c r="O920"/>
    </row>
    <row r="921" spans="13:15" x14ac:dyDescent="0.3">
      <c r="M921" s="72"/>
      <c r="O921"/>
    </row>
    <row r="922" spans="13:15" x14ac:dyDescent="0.3">
      <c r="M922" s="72"/>
      <c r="O922"/>
    </row>
    <row r="923" spans="13:15" x14ac:dyDescent="0.3">
      <c r="M923" s="72"/>
      <c r="O923"/>
    </row>
    <row r="924" spans="13:15" x14ac:dyDescent="0.3">
      <c r="M924" s="72"/>
      <c r="O924"/>
    </row>
    <row r="925" spans="13:15" x14ac:dyDescent="0.3">
      <c r="M925" s="72"/>
      <c r="O925"/>
    </row>
    <row r="926" spans="13:15" x14ac:dyDescent="0.3">
      <c r="M926" s="72"/>
      <c r="O926"/>
    </row>
    <row r="927" spans="13:15" x14ac:dyDescent="0.3">
      <c r="M927" s="72"/>
      <c r="O927"/>
    </row>
    <row r="928" spans="13:15" x14ac:dyDescent="0.3">
      <c r="M928" s="72"/>
      <c r="O928"/>
    </row>
    <row r="929" spans="13:15" x14ac:dyDescent="0.3">
      <c r="M929" s="72"/>
      <c r="O929"/>
    </row>
    <row r="930" spans="13:15" x14ac:dyDescent="0.3">
      <c r="M930" s="72"/>
      <c r="O930"/>
    </row>
    <row r="931" spans="13:15" x14ac:dyDescent="0.3">
      <c r="M931" s="72"/>
      <c r="O931"/>
    </row>
    <row r="932" spans="13:15" x14ac:dyDescent="0.3">
      <c r="M932" s="72"/>
      <c r="O932"/>
    </row>
    <row r="933" spans="13:15" x14ac:dyDescent="0.3">
      <c r="M933" s="72"/>
      <c r="O933"/>
    </row>
    <row r="934" spans="13:15" x14ac:dyDescent="0.3">
      <c r="M934" s="72"/>
      <c r="O934"/>
    </row>
    <row r="935" spans="13:15" x14ac:dyDescent="0.3">
      <c r="M935" s="72"/>
      <c r="O935"/>
    </row>
    <row r="936" spans="13:15" x14ac:dyDescent="0.3">
      <c r="M936" s="72"/>
      <c r="O936"/>
    </row>
    <row r="937" spans="13:15" x14ac:dyDescent="0.3">
      <c r="M937" s="72"/>
      <c r="O937"/>
    </row>
    <row r="938" spans="13:15" x14ac:dyDescent="0.3">
      <c r="M938" s="72"/>
      <c r="O938"/>
    </row>
    <row r="939" spans="13:15" x14ac:dyDescent="0.3">
      <c r="M939" s="72"/>
      <c r="O939"/>
    </row>
    <row r="940" spans="13:15" x14ac:dyDescent="0.3">
      <c r="M940" s="72"/>
      <c r="O940"/>
    </row>
    <row r="941" spans="13:15" x14ac:dyDescent="0.3">
      <c r="M941" s="72"/>
      <c r="O941"/>
    </row>
    <row r="942" spans="13:15" x14ac:dyDescent="0.3">
      <c r="M942" s="72"/>
      <c r="O942"/>
    </row>
    <row r="943" spans="13:15" x14ac:dyDescent="0.3">
      <c r="M943" s="72"/>
      <c r="O943"/>
    </row>
    <row r="944" spans="13:15" x14ac:dyDescent="0.3">
      <c r="M944" s="72"/>
      <c r="O944"/>
    </row>
    <row r="945" spans="13:15" x14ac:dyDescent="0.3">
      <c r="M945" s="72"/>
      <c r="O945"/>
    </row>
    <row r="946" spans="13:15" x14ac:dyDescent="0.3">
      <c r="M946" s="72"/>
      <c r="O946"/>
    </row>
    <row r="947" spans="13:15" x14ac:dyDescent="0.3">
      <c r="M947" s="72"/>
      <c r="O947"/>
    </row>
    <row r="948" spans="13:15" x14ac:dyDescent="0.3">
      <c r="M948" s="72"/>
      <c r="O948"/>
    </row>
    <row r="949" spans="13:15" x14ac:dyDescent="0.3">
      <c r="M949" s="72"/>
      <c r="O949"/>
    </row>
    <row r="950" spans="13:15" x14ac:dyDescent="0.3">
      <c r="M950" s="72"/>
      <c r="O950"/>
    </row>
    <row r="951" spans="13:15" x14ac:dyDescent="0.3">
      <c r="M951" s="72"/>
      <c r="O951"/>
    </row>
    <row r="952" spans="13:15" x14ac:dyDescent="0.3">
      <c r="M952" s="72"/>
      <c r="O952"/>
    </row>
    <row r="953" spans="13:15" x14ac:dyDescent="0.3">
      <c r="M953" s="72"/>
      <c r="O953"/>
    </row>
    <row r="954" spans="13:15" x14ac:dyDescent="0.3">
      <c r="M954" s="72"/>
      <c r="O954"/>
    </row>
    <row r="955" spans="13:15" x14ac:dyDescent="0.3">
      <c r="M955" s="72"/>
      <c r="O955"/>
    </row>
    <row r="956" spans="13:15" x14ac:dyDescent="0.3">
      <c r="M956" s="72"/>
      <c r="O956"/>
    </row>
    <row r="957" spans="13:15" x14ac:dyDescent="0.3">
      <c r="M957" s="72"/>
      <c r="O957"/>
    </row>
    <row r="958" spans="13:15" x14ac:dyDescent="0.3">
      <c r="M958" s="72"/>
      <c r="O958"/>
    </row>
    <row r="959" spans="13:15" x14ac:dyDescent="0.3">
      <c r="M959" s="72"/>
      <c r="O959"/>
    </row>
    <row r="960" spans="13:15" x14ac:dyDescent="0.3">
      <c r="M960" s="72"/>
      <c r="O960"/>
    </row>
    <row r="961" spans="13:15" x14ac:dyDescent="0.3">
      <c r="M961" s="72"/>
      <c r="O961"/>
    </row>
    <row r="962" spans="13:15" x14ac:dyDescent="0.3">
      <c r="M962" s="72"/>
      <c r="O962"/>
    </row>
    <row r="963" spans="13:15" x14ac:dyDescent="0.3">
      <c r="M963" s="72"/>
      <c r="O963"/>
    </row>
    <row r="964" spans="13:15" x14ac:dyDescent="0.3">
      <c r="M964" s="72"/>
      <c r="O964"/>
    </row>
    <row r="965" spans="13:15" x14ac:dyDescent="0.3">
      <c r="M965" s="72"/>
      <c r="O965"/>
    </row>
    <row r="966" spans="13:15" x14ac:dyDescent="0.3">
      <c r="M966" s="72"/>
      <c r="O966"/>
    </row>
    <row r="967" spans="13:15" x14ac:dyDescent="0.3">
      <c r="M967" s="72"/>
      <c r="O967"/>
    </row>
    <row r="968" spans="13:15" x14ac:dyDescent="0.3">
      <c r="M968" s="72"/>
      <c r="O968"/>
    </row>
    <row r="969" spans="13:15" x14ac:dyDescent="0.3">
      <c r="M969" s="72"/>
      <c r="O969"/>
    </row>
    <row r="970" spans="13:15" x14ac:dyDescent="0.3">
      <c r="M970" s="72"/>
      <c r="O970"/>
    </row>
    <row r="971" spans="13:15" x14ac:dyDescent="0.3">
      <c r="M971" s="72"/>
      <c r="O971"/>
    </row>
    <row r="972" spans="13:15" x14ac:dyDescent="0.3">
      <c r="M972" s="72"/>
      <c r="O972"/>
    </row>
    <row r="973" spans="13:15" x14ac:dyDescent="0.3">
      <c r="M973" s="72"/>
      <c r="O973"/>
    </row>
    <row r="974" spans="13:15" x14ac:dyDescent="0.3">
      <c r="M974" s="72"/>
      <c r="O974"/>
    </row>
    <row r="975" spans="13:15" x14ac:dyDescent="0.3">
      <c r="M975" s="72"/>
      <c r="O975"/>
    </row>
    <row r="976" spans="13:15" x14ac:dyDescent="0.3">
      <c r="M976" s="72"/>
      <c r="O976"/>
    </row>
    <row r="977" spans="13:15" x14ac:dyDescent="0.3">
      <c r="M977" s="72"/>
      <c r="O977"/>
    </row>
    <row r="978" spans="13:15" x14ac:dyDescent="0.3">
      <c r="M978" s="72"/>
      <c r="O978"/>
    </row>
    <row r="979" spans="13:15" x14ac:dyDescent="0.3">
      <c r="M979" s="72"/>
      <c r="O979"/>
    </row>
    <row r="980" spans="13:15" x14ac:dyDescent="0.3">
      <c r="M980" s="72"/>
      <c r="O980"/>
    </row>
    <row r="981" spans="13:15" x14ac:dyDescent="0.3">
      <c r="M981" s="72"/>
      <c r="O981"/>
    </row>
    <row r="982" spans="13:15" x14ac:dyDescent="0.3">
      <c r="M982" s="72"/>
      <c r="O982"/>
    </row>
    <row r="983" spans="13:15" x14ac:dyDescent="0.3">
      <c r="M983" s="72"/>
      <c r="O983"/>
    </row>
    <row r="984" spans="13:15" x14ac:dyDescent="0.3">
      <c r="M984" s="72"/>
      <c r="O984"/>
    </row>
    <row r="985" spans="13:15" x14ac:dyDescent="0.3">
      <c r="M985" s="72"/>
      <c r="O985"/>
    </row>
    <row r="986" spans="13:15" x14ac:dyDescent="0.3">
      <c r="M986" s="72"/>
      <c r="O986"/>
    </row>
    <row r="987" spans="13:15" x14ac:dyDescent="0.3">
      <c r="M987" s="72"/>
      <c r="O987"/>
    </row>
    <row r="988" spans="13:15" x14ac:dyDescent="0.3">
      <c r="M988" s="72"/>
      <c r="O988"/>
    </row>
    <row r="989" spans="13:15" x14ac:dyDescent="0.3">
      <c r="M989" s="72"/>
      <c r="O989"/>
    </row>
    <row r="990" spans="13:15" x14ac:dyDescent="0.3">
      <c r="M990" s="72"/>
      <c r="O990"/>
    </row>
    <row r="991" spans="13:15" x14ac:dyDescent="0.3">
      <c r="M991" s="72"/>
      <c r="O991"/>
    </row>
    <row r="992" spans="13:15" x14ac:dyDescent="0.3">
      <c r="M992" s="72"/>
      <c r="O992"/>
    </row>
    <row r="993" spans="13:15" x14ac:dyDescent="0.3">
      <c r="M993" s="72"/>
      <c r="O993"/>
    </row>
    <row r="994" spans="13:15" x14ac:dyDescent="0.3">
      <c r="M994" s="72"/>
      <c r="O994"/>
    </row>
    <row r="995" spans="13:15" x14ac:dyDescent="0.3">
      <c r="M995" s="72"/>
      <c r="O995"/>
    </row>
    <row r="996" spans="13:15" x14ac:dyDescent="0.3">
      <c r="M996" s="72"/>
      <c r="O996"/>
    </row>
    <row r="997" spans="13:15" x14ac:dyDescent="0.3">
      <c r="M997" s="72"/>
      <c r="O997"/>
    </row>
    <row r="998" spans="13:15" x14ac:dyDescent="0.3">
      <c r="M998" s="72"/>
      <c r="O998"/>
    </row>
    <row r="999" spans="13:15" x14ac:dyDescent="0.3">
      <c r="M999" s="72"/>
      <c r="O999"/>
    </row>
    <row r="1000" spans="13:15" x14ac:dyDescent="0.3">
      <c r="M1000" s="72"/>
      <c r="O1000"/>
    </row>
    <row r="1001" spans="13:15" x14ac:dyDescent="0.3">
      <c r="M1001" s="72"/>
      <c r="O1001"/>
    </row>
    <row r="1002" spans="13:15" x14ac:dyDescent="0.3">
      <c r="M1002" s="72"/>
      <c r="O1002"/>
    </row>
    <row r="1003" spans="13:15" x14ac:dyDescent="0.3">
      <c r="M1003" s="72"/>
      <c r="O1003"/>
    </row>
    <row r="1004" spans="13:15" x14ac:dyDescent="0.3">
      <c r="M1004" s="72"/>
      <c r="O1004"/>
    </row>
    <row r="1005" spans="13:15" x14ac:dyDescent="0.3">
      <c r="M1005" s="72"/>
      <c r="O1005"/>
    </row>
    <row r="1006" spans="13:15" x14ac:dyDescent="0.3">
      <c r="M1006" s="72"/>
      <c r="O1006"/>
    </row>
    <row r="1007" spans="13:15" x14ac:dyDescent="0.3">
      <c r="M1007" s="72"/>
      <c r="O1007"/>
    </row>
    <row r="1008" spans="13:15" x14ac:dyDescent="0.3">
      <c r="M1008" s="72"/>
      <c r="O1008"/>
    </row>
    <row r="1009" spans="13:15" x14ac:dyDescent="0.3">
      <c r="M1009" s="72"/>
      <c r="O1009"/>
    </row>
    <row r="1010" spans="13:15" x14ac:dyDescent="0.3">
      <c r="M1010" s="72"/>
      <c r="O1010"/>
    </row>
    <row r="1011" spans="13:15" x14ac:dyDescent="0.3">
      <c r="M1011" s="72"/>
      <c r="O1011"/>
    </row>
    <row r="1012" spans="13:15" x14ac:dyDescent="0.3">
      <c r="M1012" s="72"/>
      <c r="O1012"/>
    </row>
    <row r="1013" spans="13:15" x14ac:dyDescent="0.3">
      <c r="M1013" s="72"/>
      <c r="O1013"/>
    </row>
    <row r="1014" spans="13:15" x14ac:dyDescent="0.3">
      <c r="M1014" s="72"/>
      <c r="O1014"/>
    </row>
    <row r="1015" spans="13:15" x14ac:dyDescent="0.3">
      <c r="M1015" s="72"/>
      <c r="O1015"/>
    </row>
    <row r="1016" spans="13:15" x14ac:dyDescent="0.3">
      <c r="M1016" s="72"/>
      <c r="O1016"/>
    </row>
    <row r="1017" spans="13:15" x14ac:dyDescent="0.3">
      <c r="M1017" s="72"/>
      <c r="O1017"/>
    </row>
    <row r="1018" spans="13:15" x14ac:dyDescent="0.3">
      <c r="M1018" s="72"/>
      <c r="O1018"/>
    </row>
    <row r="1019" spans="13:15" x14ac:dyDescent="0.3">
      <c r="M1019" s="72"/>
      <c r="O1019"/>
    </row>
    <row r="1020" spans="13:15" x14ac:dyDescent="0.3">
      <c r="M1020" s="72"/>
      <c r="O1020"/>
    </row>
    <row r="1021" spans="13:15" x14ac:dyDescent="0.3">
      <c r="M1021" s="72"/>
      <c r="O1021"/>
    </row>
    <row r="1022" spans="13:15" x14ac:dyDescent="0.3">
      <c r="M1022" s="72"/>
      <c r="O1022"/>
    </row>
    <row r="1023" spans="13:15" x14ac:dyDescent="0.3">
      <c r="M1023" s="72"/>
      <c r="O1023"/>
    </row>
    <row r="1024" spans="13:15" x14ac:dyDescent="0.3">
      <c r="M1024" s="72"/>
      <c r="O1024"/>
    </row>
    <row r="1025" spans="13:15" x14ac:dyDescent="0.3">
      <c r="M1025" s="72"/>
      <c r="O1025"/>
    </row>
    <row r="1026" spans="13:15" x14ac:dyDescent="0.3">
      <c r="M1026" s="72"/>
      <c r="O1026"/>
    </row>
    <row r="1027" spans="13:15" x14ac:dyDescent="0.3">
      <c r="M1027" s="72"/>
      <c r="O1027"/>
    </row>
    <row r="1028" spans="13:15" x14ac:dyDescent="0.3">
      <c r="M1028" s="72"/>
      <c r="O1028"/>
    </row>
    <row r="1029" spans="13:15" x14ac:dyDescent="0.3">
      <c r="M1029" s="72"/>
      <c r="O1029"/>
    </row>
    <row r="1030" spans="13:15" x14ac:dyDescent="0.3">
      <c r="M1030" s="72"/>
      <c r="O1030"/>
    </row>
    <row r="1031" spans="13:15" x14ac:dyDescent="0.3">
      <c r="M1031" s="72"/>
      <c r="O1031"/>
    </row>
    <row r="1032" spans="13:15" x14ac:dyDescent="0.3">
      <c r="M1032" s="72"/>
      <c r="O1032"/>
    </row>
    <row r="1033" spans="13:15" x14ac:dyDescent="0.3">
      <c r="M1033" s="72"/>
      <c r="O1033"/>
    </row>
    <row r="1034" spans="13:15" x14ac:dyDescent="0.3">
      <c r="M1034" s="72"/>
      <c r="O1034"/>
    </row>
    <row r="1035" spans="13:15" x14ac:dyDescent="0.3">
      <c r="M1035" s="72"/>
      <c r="O1035"/>
    </row>
    <row r="1036" spans="13:15" x14ac:dyDescent="0.3">
      <c r="M1036" s="72"/>
      <c r="O1036"/>
    </row>
    <row r="1037" spans="13:15" x14ac:dyDescent="0.3">
      <c r="M1037" s="72"/>
      <c r="O1037"/>
    </row>
    <row r="1038" spans="13:15" x14ac:dyDescent="0.3">
      <c r="M1038" s="72"/>
      <c r="O1038"/>
    </row>
    <row r="1039" spans="13:15" x14ac:dyDescent="0.3">
      <c r="M1039" s="72"/>
      <c r="O1039"/>
    </row>
    <row r="1040" spans="13:15" x14ac:dyDescent="0.3">
      <c r="M1040" s="72"/>
      <c r="O1040"/>
    </row>
    <row r="1041" spans="13:15" x14ac:dyDescent="0.3">
      <c r="M1041" s="72"/>
      <c r="O1041"/>
    </row>
    <row r="1042" spans="13:15" x14ac:dyDescent="0.3">
      <c r="M1042" s="72"/>
      <c r="O1042"/>
    </row>
    <row r="1043" spans="13:15" x14ac:dyDescent="0.3">
      <c r="M1043" s="72"/>
      <c r="O1043"/>
    </row>
    <row r="1044" spans="13:15" x14ac:dyDescent="0.3">
      <c r="M1044" s="72"/>
      <c r="O1044"/>
    </row>
    <row r="1045" spans="13:15" x14ac:dyDescent="0.3">
      <c r="M1045" s="72"/>
      <c r="O1045"/>
    </row>
    <row r="1046" spans="13:15" x14ac:dyDescent="0.3">
      <c r="M1046" s="72"/>
      <c r="O1046"/>
    </row>
    <row r="1047" spans="13:15" x14ac:dyDescent="0.3">
      <c r="M1047" s="72"/>
      <c r="O1047"/>
    </row>
    <row r="1048" spans="13:15" x14ac:dyDescent="0.3">
      <c r="M1048" s="72"/>
      <c r="O1048"/>
    </row>
    <row r="1049" spans="13:15" x14ac:dyDescent="0.3">
      <c r="M1049" s="72"/>
      <c r="O1049"/>
    </row>
    <row r="1050" spans="13:15" x14ac:dyDescent="0.3">
      <c r="M1050" s="72"/>
      <c r="O1050"/>
    </row>
    <row r="1051" spans="13:15" x14ac:dyDescent="0.3">
      <c r="M1051" s="72"/>
      <c r="O1051"/>
    </row>
    <row r="1052" spans="13:15" x14ac:dyDescent="0.3">
      <c r="M1052" s="72"/>
      <c r="O1052"/>
    </row>
    <row r="1053" spans="13:15" x14ac:dyDescent="0.3">
      <c r="M1053" s="72"/>
      <c r="O1053"/>
    </row>
    <row r="1054" spans="13:15" x14ac:dyDescent="0.3">
      <c r="M1054" s="72"/>
      <c r="O1054"/>
    </row>
    <row r="1055" spans="13:15" x14ac:dyDescent="0.3">
      <c r="M1055" s="72"/>
      <c r="O1055"/>
    </row>
    <row r="1056" spans="13:15" x14ac:dyDescent="0.3">
      <c r="M1056" s="72"/>
      <c r="O1056"/>
    </row>
    <row r="1057" spans="13:15" x14ac:dyDescent="0.3">
      <c r="M1057" s="72"/>
      <c r="O1057"/>
    </row>
    <row r="1058" spans="13:15" x14ac:dyDescent="0.3">
      <c r="M1058" s="72"/>
      <c r="O1058"/>
    </row>
    <row r="1059" spans="13:15" x14ac:dyDescent="0.3">
      <c r="M1059" s="72"/>
      <c r="O1059"/>
    </row>
    <row r="1060" spans="13:15" x14ac:dyDescent="0.3">
      <c r="M1060" s="72"/>
      <c r="O1060"/>
    </row>
    <row r="1061" spans="13:15" x14ac:dyDescent="0.3">
      <c r="M1061" s="72"/>
      <c r="O1061"/>
    </row>
    <row r="1062" spans="13:15" x14ac:dyDescent="0.3">
      <c r="M1062" s="72"/>
      <c r="O1062"/>
    </row>
    <row r="1063" spans="13:15" x14ac:dyDescent="0.3">
      <c r="M1063" s="72"/>
      <c r="O1063"/>
    </row>
    <row r="1064" spans="13:15" x14ac:dyDescent="0.3">
      <c r="M1064" s="72"/>
      <c r="O1064"/>
    </row>
    <row r="1065" spans="13:15" x14ac:dyDescent="0.3">
      <c r="M1065" s="72"/>
      <c r="O1065"/>
    </row>
    <row r="1066" spans="13:15" x14ac:dyDescent="0.3">
      <c r="M1066" s="72"/>
      <c r="O1066"/>
    </row>
    <row r="1067" spans="13:15" x14ac:dyDescent="0.3">
      <c r="M1067" s="72"/>
      <c r="O1067"/>
    </row>
    <row r="1068" spans="13:15" x14ac:dyDescent="0.3">
      <c r="M1068" s="72"/>
      <c r="O1068"/>
    </row>
    <row r="1069" spans="13:15" x14ac:dyDescent="0.3">
      <c r="M1069" s="72"/>
      <c r="O1069"/>
    </row>
    <row r="1070" spans="13:15" x14ac:dyDescent="0.3">
      <c r="M1070" s="72"/>
      <c r="O1070"/>
    </row>
    <row r="1071" spans="13:15" x14ac:dyDescent="0.3">
      <c r="M1071" s="72"/>
      <c r="O1071"/>
    </row>
    <row r="1072" spans="13:15" x14ac:dyDescent="0.3">
      <c r="M1072" s="72"/>
      <c r="O1072"/>
    </row>
    <row r="1073" spans="13:15" x14ac:dyDescent="0.3">
      <c r="M1073" s="72"/>
      <c r="O1073"/>
    </row>
    <row r="1074" spans="13:15" x14ac:dyDescent="0.3">
      <c r="M1074" s="72"/>
      <c r="O1074"/>
    </row>
    <row r="1075" spans="13:15" x14ac:dyDescent="0.3">
      <c r="M1075" s="72"/>
      <c r="O1075"/>
    </row>
    <row r="1076" spans="13:15" x14ac:dyDescent="0.3">
      <c r="M1076" s="72"/>
      <c r="O1076"/>
    </row>
    <row r="1077" spans="13:15" x14ac:dyDescent="0.3">
      <c r="M1077" s="72"/>
      <c r="O1077"/>
    </row>
    <row r="1078" spans="13:15" x14ac:dyDescent="0.3">
      <c r="M1078" s="72"/>
      <c r="O1078"/>
    </row>
    <row r="1079" spans="13:15" x14ac:dyDescent="0.3">
      <c r="M1079" s="72"/>
      <c r="O1079"/>
    </row>
    <row r="1080" spans="13:15" x14ac:dyDescent="0.3">
      <c r="M1080" s="72"/>
      <c r="O1080"/>
    </row>
    <row r="1081" spans="13:15" x14ac:dyDescent="0.3">
      <c r="M1081" s="72"/>
      <c r="O1081"/>
    </row>
    <row r="1082" spans="13:15" x14ac:dyDescent="0.3">
      <c r="M1082" s="72"/>
      <c r="O1082"/>
    </row>
    <row r="1083" spans="13:15" x14ac:dyDescent="0.3">
      <c r="M1083" s="72"/>
      <c r="O1083"/>
    </row>
    <row r="1084" spans="13:15" x14ac:dyDescent="0.3">
      <c r="M1084" s="72"/>
      <c r="O1084"/>
    </row>
    <row r="1085" spans="13:15" x14ac:dyDescent="0.3">
      <c r="M1085" s="72"/>
      <c r="O1085"/>
    </row>
    <row r="1086" spans="13:15" x14ac:dyDescent="0.3">
      <c r="M1086" s="72"/>
      <c r="O1086"/>
    </row>
    <row r="1087" spans="13:15" x14ac:dyDescent="0.3">
      <c r="M1087" s="72"/>
      <c r="O1087"/>
    </row>
    <row r="1088" spans="13:15" x14ac:dyDescent="0.3">
      <c r="M1088" s="72"/>
      <c r="O1088"/>
    </row>
    <row r="1089" spans="13:15" x14ac:dyDescent="0.3">
      <c r="M1089" s="72"/>
      <c r="O1089"/>
    </row>
    <row r="1090" spans="13:15" x14ac:dyDescent="0.3">
      <c r="M1090" s="72"/>
      <c r="O1090"/>
    </row>
    <row r="1091" spans="13:15" x14ac:dyDescent="0.3">
      <c r="M1091" s="72"/>
      <c r="O1091"/>
    </row>
    <row r="1092" spans="13:15" x14ac:dyDescent="0.3">
      <c r="M1092" s="72"/>
      <c r="O1092"/>
    </row>
    <row r="1093" spans="13:15" x14ac:dyDescent="0.3">
      <c r="M1093" s="72"/>
      <c r="O1093"/>
    </row>
    <row r="1094" spans="13:15" x14ac:dyDescent="0.3">
      <c r="M1094" s="72"/>
      <c r="O1094"/>
    </row>
    <row r="1095" spans="13:15" x14ac:dyDescent="0.3">
      <c r="M1095" s="72"/>
      <c r="O1095"/>
    </row>
    <row r="1096" spans="13:15" x14ac:dyDescent="0.3">
      <c r="M1096" s="72"/>
      <c r="O1096"/>
    </row>
    <row r="1097" spans="13:15" x14ac:dyDescent="0.3">
      <c r="M1097" s="72"/>
      <c r="O1097"/>
    </row>
    <row r="1098" spans="13:15" x14ac:dyDescent="0.3">
      <c r="M1098" s="72"/>
      <c r="O1098"/>
    </row>
    <row r="1099" spans="13:15" x14ac:dyDescent="0.3">
      <c r="M1099" s="72"/>
      <c r="O1099"/>
    </row>
    <row r="1100" spans="13:15" x14ac:dyDescent="0.3">
      <c r="M1100" s="72"/>
      <c r="O1100"/>
    </row>
    <row r="1101" spans="13:15" x14ac:dyDescent="0.3">
      <c r="M1101" s="72"/>
      <c r="O1101"/>
    </row>
    <row r="1102" spans="13:15" x14ac:dyDescent="0.3">
      <c r="M1102" s="72"/>
      <c r="O1102"/>
    </row>
    <row r="1103" spans="13:15" x14ac:dyDescent="0.3">
      <c r="M1103" s="72"/>
      <c r="O1103"/>
    </row>
    <row r="1104" spans="13:15" x14ac:dyDescent="0.3">
      <c r="M1104" s="72"/>
      <c r="O1104"/>
    </row>
    <row r="1105" spans="13:15" x14ac:dyDescent="0.3">
      <c r="M1105" s="72"/>
      <c r="O1105"/>
    </row>
    <row r="1106" spans="13:15" x14ac:dyDescent="0.3">
      <c r="M1106" s="72"/>
      <c r="O1106"/>
    </row>
    <row r="1107" spans="13:15" x14ac:dyDescent="0.3">
      <c r="M1107" s="72"/>
      <c r="O1107"/>
    </row>
    <row r="1108" spans="13:15" x14ac:dyDescent="0.3">
      <c r="M1108" s="72"/>
      <c r="O1108"/>
    </row>
    <row r="1109" spans="13:15" x14ac:dyDescent="0.3">
      <c r="M1109" s="72"/>
      <c r="O1109"/>
    </row>
    <row r="1110" spans="13:15" x14ac:dyDescent="0.3">
      <c r="M1110" s="72"/>
      <c r="O1110"/>
    </row>
    <row r="1111" spans="13:15" x14ac:dyDescent="0.3">
      <c r="M1111" s="72"/>
      <c r="O1111"/>
    </row>
    <row r="1112" spans="13:15" x14ac:dyDescent="0.3">
      <c r="M1112" s="72"/>
      <c r="O1112"/>
    </row>
    <row r="1113" spans="13:15" x14ac:dyDescent="0.3">
      <c r="M1113" s="72"/>
      <c r="O1113"/>
    </row>
    <row r="1114" spans="13:15" x14ac:dyDescent="0.3">
      <c r="M1114" s="72"/>
      <c r="O1114"/>
    </row>
    <row r="1115" spans="13:15" x14ac:dyDescent="0.3">
      <c r="M1115" s="72"/>
      <c r="O1115"/>
    </row>
    <row r="1116" spans="13:15" x14ac:dyDescent="0.3">
      <c r="M1116" s="72"/>
      <c r="O1116"/>
    </row>
    <row r="1117" spans="13:15" x14ac:dyDescent="0.3">
      <c r="M1117" s="72"/>
      <c r="O1117"/>
    </row>
    <row r="1118" spans="13:15" x14ac:dyDescent="0.3">
      <c r="M1118" s="72"/>
      <c r="O1118"/>
    </row>
    <row r="1119" spans="13:15" x14ac:dyDescent="0.3">
      <c r="M1119" s="72"/>
      <c r="O1119"/>
    </row>
    <row r="1120" spans="13:15" x14ac:dyDescent="0.3">
      <c r="M1120" s="72"/>
      <c r="O1120"/>
    </row>
    <row r="1121" spans="13:15" x14ac:dyDescent="0.3">
      <c r="M1121" s="72"/>
      <c r="O1121"/>
    </row>
    <row r="1122" spans="13:15" x14ac:dyDescent="0.3">
      <c r="M1122" s="72"/>
      <c r="O1122"/>
    </row>
    <row r="1123" spans="13:15" x14ac:dyDescent="0.3">
      <c r="M1123" s="72"/>
      <c r="O1123"/>
    </row>
    <row r="1124" spans="13:15" x14ac:dyDescent="0.3">
      <c r="M1124" s="72"/>
      <c r="O1124"/>
    </row>
    <row r="1125" spans="13:15" x14ac:dyDescent="0.3">
      <c r="M1125" s="72"/>
      <c r="O1125"/>
    </row>
    <row r="1126" spans="13:15" x14ac:dyDescent="0.3">
      <c r="M1126" s="72"/>
      <c r="O1126"/>
    </row>
    <row r="1127" spans="13:15" x14ac:dyDescent="0.3">
      <c r="M1127" s="72"/>
      <c r="O1127"/>
    </row>
    <row r="1128" spans="13:15" x14ac:dyDescent="0.3">
      <c r="M1128" s="72"/>
      <c r="O1128"/>
    </row>
    <row r="1129" spans="13:15" x14ac:dyDescent="0.3">
      <c r="M1129" s="72"/>
      <c r="O1129"/>
    </row>
    <row r="1130" spans="13:15" x14ac:dyDescent="0.3">
      <c r="M1130" s="72"/>
      <c r="O1130"/>
    </row>
    <row r="1131" spans="13:15" x14ac:dyDescent="0.3">
      <c r="M1131" s="72"/>
      <c r="O1131"/>
    </row>
    <row r="1132" spans="13:15" x14ac:dyDescent="0.3">
      <c r="M1132" s="72"/>
      <c r="O1132"/>
    </row>
    <row r="1133" spans="13:15" x14ac:dyDescent="0.3">
      <c r="M1133" s="72"/>
      <c r="O1133"/>
    </row>
    <row r="1134" spans="13:15" x14ac:dyDescent="0.3">
      <c r="M1134" s="72"/>
      <c r="O1134"/>
    </row>
    <row r="1135" spans="13:15" x14ac:dyDescent="0.3">
      <c r="M1135" s="72"/>
      <c r="O1135"/>
    </row>
    <row r="1136" spans="13:15" x14ac:dyDescent="0.3">
      <c r="M1136" s="72"/>
      <c r="O1136"/>
    </row>
    <row r="1137" spans="13:15" x14ac:dyDescent="0.3">
      <c r="M1137" s="72"/>
      <c r="O1137"/>
    </row>
    <row r="1138" spans="13:15" x14ac:dyDescent="0.3">
      <c r="M1138" s="72"/>
      <c r="O1138"/>
    </row>
    <row r="1139" spans="13:15" x14ac:dyDescent="0.3">
      <c r="M1139" s="72"/>
      <c r="O1139"/>
    </row>
    <row r="1140" spans="13:15" x14ac:dyDescent="0.3">
      <c r="M1140" s="72"/>
      <c r="O1140"/>
    </row>
    <row r="1141" spans="13:15" x14ac:dyDescent="0.3">
      <c r="M1141" s="72"/>
      <c r="O1141"/>
    </row>
    <row r="1142" spans="13:15" x14ac:dyDescent="0.3">
      <c r="M1142" s="72"/>
      <c r="O1142"/>
    </row>
    <row r="1143" spans="13:15" x14ac:dyDescent="0.3">
      <c r="M1143" s="72"/>
      <c r="O1143"/>
    </row>
    <row r="1144" spans="13:15" x14ac:dyDescent="0.3">
      <c r="M1144" s="72"/>
      <c r="O1144"/>
    </row>
    <row r="1145" spans="13:15" x14ac:dyDescent="0.3">
      <c r="M1145" s="72"/>
      <c r="O1145"/>
    </row>
    <row r="1146" spans="13:15" x14ac:dyDescent="0.3">
      <c r="M1146" s="72"/>
      <c r="O1146"/>
    </row>
    <row r="1147" spans="13:15" x14ac:dyDescent="0.3">
      <c r="M1147" s="72"/>
      <c r="O1147"/>
    </row>
    <row r="1148" spans="13:15" x14ac:dyDescent="0.3">
      <c r="M1148" s="72"/>
      <c r="O1148"/>
    </row>
    <row r="1149" spans="13:15" x14ac:dyDescent="0.3">
      <c r="M1149" s="72"/>
      <c r="O1149"/>
    </row>
    <row r="1150" spans="13:15" x14ac:dyDescent="0.3">
      <c r="M1150" s="72"/>
      <c r="O1150"/>
    </row>
    <row r="1151" spans="13:15" x14ac:dyDescent="0.3">
      <c r="M1151" s="72"/>
      <c r="O1151"/>
    </row>
    <row r="1152" spans="13:15" x14ac:dyDescent="0.3">
      <c r="M1152" s="72"/>
      <c r="O1152"/>
    </row>
    <row r="1153" spans="13:15" x14ac:dyDescent="0.3">
      <c r="M1153" s="72"/>
      <c r="O1153"/>
    </row>
    <row r="1154" spans="13:15" x14ac:dyDescent="0.3">
      <c r="M1154" s="72"/>
      <c r="O1154"/>
    </row>
    <row r="1155" spans="13:15" x14ac:dyDescent="0.3">
      <c r="M1155" s="72"/>
      <c r="O1155"/>
    </row>
    <row r="1156" spans="13:15" x14ac:dyDescent="0.3">
      <c r="M1156" s="72"/>
      <c r="O1156"/>
    </row>
    <row r="1157" spans="13:15" x14ac:dyDescent="0.3">
      <c r="M1157" s="72"/>
      <c r="O1157"/>
    </row>
    <row r="1158" spans="13:15" x14ac:dyDescent="0.3">
      <c r="M1158" s="72"/>
      <c r="O1158"/>
    </row>
    <row r="1159" spans="13:15" x14ac:dyDescent="0.3">
      <c r="M1159" s="72"/>
      <c r="O1159"/>
    </row>
    <row r="1160" spans="13:15" x14ac:dyDescent="0.3">
      <c r="M1160" s="72"/>
      <c r="O1160"/>
    </row>
    <row r="1161" spans="13:15" x14ac:dyDescent="0.3">
      <c r="M1161" s="72"/>
      <c r="O1161"/>
    </row>
    <row r="1162" spans="13:15" x14ac:dyDescent="0.3">
      <c r="M1162" s="72"/>
      <c r="O1162"/>
    </row>
    <row r="1163" spans="13:15" x14ac:dyDescent="0.3">
      <c r="M1163" s="72"/>
      <c r="O1163"/>
    </row>
    <row r="1164" spans="13:15" x14ac:dyDescent="0.3">
      <c r="M1164" s="72"/>
      <c r="O1164"/>
    </row>
    <row r="1165" spans="13:15" x14ac:dyDescent="0.3">
      <c r="M1165" s="72"/>
      <c r="O1165"/>
    </row>
    <row r="1166" spans="13:15" x14ac:dyDescent="0.3">
      <c r="M1166" s="72"/>
      <c r="O1166"/>
    </row>
    <row r="1167" spans="13:15" x14ac:dyDescent="0.3">
      <c r="M1167" s="72"/>
      <c r="O1167"/>
    </row>
    <row r="1168" spans="13:15" x14ac:dyDescent="0.3">
      <c r="M1168" s="72"/>
      <c r="O1168"/>
    </row>
    <row r="1169" spans="13:15" x14ac:dyDescent="0.3">
      <c r="M1169" s="72"/>
      <c r="O1169"/>
    </row>
    <row r="1170" spans="13:15" x14ac:dyDescent="0.3">
      <c r="M1170" s="72"/>
      <c r="O1170"/>
    </row>
    <row r="1171" spans="13:15" x14ac:dyDescent="0.3">
      <c r="M1171" s="72"/>
      <c r="O1171"/>
    </row>
    <row r="1172" spans="13:15" x14ac:dyDescent="0.3">
      <c r="M1172" s="72"/>
      <c r="O1172"/>
    </row>
    <row r="1173" spans="13:15" x14ac:dyDescent="0.3">
      <c r="M1173" s="72"/>
      <c r="O1173"/>
    </row>
    <row r="1174" spans="13:15" x14ac:dyDescent="0.3">
      <c r="M1174" s="72"/>
      <c r="O1174"/>
    </row>
    <row r="1175" spans="13:15" x14ac:dyDescent="0.3">
      <c r="M1175" s="72"/>
      <c r="O1175"/>
    </row>
    <row r="1176" spans="13:15" x14ac:dyDescent="0.3">
      <c r="M1176" s="72"/>
      <c r="O1176"/>
    </row>
    <row r="1177" spans="13:15" x14ac:dyDescent="0.3">
      <c r="M1177" s="72"/>
      <c r="O1177"/>
    </row>
    <row r="1178" spans="13:15" x14ac:dyDescent="0.3">
      <c r="M1178" s="72"/>
      <c r="O1178"/>
    </row>
    <row r="1179" spans="13:15" x14ac:dyDescent="0.3">
      <c r="M1179" s="72"/>
      <c r="O1179"/>
    </row>
    <row r="1180" spans="13:15" x14ac:dyDescent="0.3">
      <c r="M1180" s="72"/>
      <c r="O1180"/>
    </row>
    <row r="1181" spans="13:15" x14ac:dyDescent="0.3">
      <c r="M1181" s="72"/>
      <c r="O1181"/>
    </row>
    <row r="1182" spans="13:15" x14ac:dyDescent="0.3">
      <c r="M1182" s="72"/>
      <c r="O1182"/>
    </row>
    <row r="1183" spans="13:15" x14ac:dyDescent="0.3">
      <c r="M1183" s="72"/>
      <c r="O1183"/>
    </row>
    <row r="1184" spans="13:15" x14ac:dyDescent="0.3">
      <c r="M1184" s="72"/>
      <c r="O1184"/>
    </row>
    <row r="1185" spans="13:15" x14ac:dyDescent="0.3">
      <c r="M1185" s="72"/>
      <c r="O1185"/>
    </row>
    <row r="1186" spans="13:15" x14ac:dyDescent="0.3">
      <c r="M1186" s="72"/>
      <c r="O1186"/>
    </row>
    <row r="1187" spans="13:15" x14ac:dyDescent="0.3">
      <c r="M1187" s="72"/>
      <c r="O1187"/>
    </row>
    <row r="1188" spans="13:15" x14ac:dyDescent="0.3">
      <c r="M1188" s="72"/>
      <c r="O1188"/>
    </row>
    <row r="1189" spans="13:15" x14ac:dyDescent="0.3">
      <c r="M1189" s="72"/>
      <c r="O1189"/>
    </row>
    <row r="1190" spans="13:15" x14ac:dyDescent="0.3">
      <c r="M1190" s="72"/>
      <c r="O1190"/>
    </row>
    <row r="1191" spans="13:15" x14ac:dyDescent="0.3">
      <c r="M1191" s="72"/>
      <c r="O1191"/>
    </row>
    <row r="1192" spans="13:15" x14ac:dyDescent="0.3">
      <c r="M1192" s="72"/>
      <c r="O1192"/>
    </row>
    <row r="1193" spans="13:15" x14ac:dyDescent="0.3">
      <c r="M1193" s="72"/>
      <c r="O1193"/>
    </row>
    <row r="1194" spans="13:15" x14ac:dyDescent="0.3">
      <c r="M1194" s="72"/>
      <c r="O1194"/>
    </row>
    <row r="1195" spans="13:15" x14ac:dyDescent="0.3">
      <c r="M1195" s="72"/>
      <c r="O1195"/>
    </row>
    <row r="1196" spans="13:15" x14ac:dyDescent="0.3">
      <c r="M1196" s="72"/>
      <c r="O1196"/>
    </row>
    <row r="1197" spans="13:15" x14ac:dyDescent="0.3">
      <c r="M1197" s="72"/>
      <c r="O1197"/>
    </row>
    <row r="1198" spans="13:15" x14ac:dyDescent="0.3">
      <c r="M1198" s="72"/>
      <c r="O1198"/>
    </row>
    <row r="1199" spans="13:15" x14ac:dyDescent="0.3">
      <c r="M1199" s="72"/>
      <c r="O1199"/>
    </row>
    <row r="1200" spans="13:15" x14ac:dyDescent="0.3">
      <c r="M1200" s="72"/>
      <c r="O1200"/>
    </row>
    <row r="1201" spans="13:15" x14ac:dyDescent="0.3">
      <c r="M1201" s="72"/>
      <c r="O1201"/>
    </row>
    <row r="1202" spans="13:15" x14ac:dyDescent="0.3">
      <c r="M1202" s="72"/>
      <c r="O1202"/>
    </row>
    <row r="1203" spans="13:15" x14ac:dyDescent="0.3">
      <c r="M1203" s="72"/>
      <c r="O1203"/>
    </row>
    <row r="1204" spans="13:15" x14ac:dyDescent="0.3">
      <c r="M1204" s="72"/>
      <c r="O1204"/>
    </row>
    <row r="1205" spans="13:15" x14ac:dyDescent="0.3">
      <c r="M1205" s="72"/>
      <c r="O1205"/>
    </row>
    <row r="1206" spans="13:15" x14ac:dyDescent="0.3">
      <c r="M1206" s="72"/>
      <c r="O1206"/>
    </row>
    <row r="1207" spans="13:15" x14ac:dyDescent="0.3">
      <c r="M1207" s="72"/>
      <c r="O1207"/>
    </row>
    <row r="1208" spans="13:15" x14ac:dyDescent="0.3">
      <c r="M1208" s="72"/>
      <c r="O1208"/>
    </row>
    <row r="1209" spans="13:15" x14ac:dyDescent="0.3">
      <c r="M1209" s="72"/>
      <c r="O1209"/>
    </row>
    <row r="1210" spans="13:15" x14ac:dyDescent="0.3">
      <c r="M1210" s="72"/>
      <c r="O1210"/>
    </row>
    <row r="1211" spans="13:15" x14ac:dyDescent="0.3">
      <c r="M1211" s="72"/>
      <c r="O1211"/>
    </row>
    <row r="1212" spans="13:15" x14ac:dyDescent="0.3">
      <c r="M1212" s="72"/>
      <c r="O1212"/>
    </row>
    <row r="1213" spans="13:15" x14ac:dyDescent="0.3">
      <c r="M1213" s="72"/>
      <c r="O1213"/>
    </row>
    <row r="1214" spans="13:15" x14ac:dyDescent="0.3">
      <c r="M1214" s="72"/>
      <c r="O1214"/>
    </row>
    <row r="1215" spans="13:15" x14ac:dyDescent="0.3">
      <c r="M1215" s="72"/>
      <c r="O1215"/>
    </row>
    <row r="1216" spans="13:15" x14ac:dyDescent="0.3">
      <c r="M1216" s="72"/>
      <c r="O1216"/>
    </row>
    <row r="1217" spans="13:15" x14ac:dyDescent="0.3">
      <c r="M1217" s="72"/>
      <c r="O1217"/>
    </row>
    <row r="1218" spans="13:15" x14ac:dyDescent="0.3">
      <c r="M1218" s="72"/>
      <c r="O1218"/>
    </row>
    <row r="1219" spans="13:15" x14ac:dyDescent="0.3">
      <c r="M1219" s="72"/>
      <c r="O1219"/>
    </row>
    <row r="1220" spans="13:15" x14ac:dyDescent="0.3">
      <c r="M1220" s="72"/>
      <c r="O1220"/>
    </row>
    <row r="1221" spans="13:15" x14ac:dyDescent="0.3">
      <c r="M1221" s="72"/>
      <c r="O1221"/>
    </row>
    <row r="1222" spans="13:15" x14ac:dyDescent="0.3">
      <c r="M1222" s="72"/>
      <c r="O1222"/>
    </row>
    <row r="1223" spans="13:15" x14ac:dyDescent="0.3">
      <c r="M1223" s="72"/>
      <c r="O1223"/>
    </row>
    <row r="1224" spans="13:15" x14ac:dyDescent="0.3">
      <c r="M1224" s="72"/>
      <c r="O1224"/>
    </row>
    <row r="1225" spans="13:15" x14ac:dyDescent="0.3">
      <c r="M1225" s="72"/>
      <c r="O1225"/>
    </row>
    <row r="1226" spans="13:15" x14ac:dyDescent="0.3">
      <c r="M1226" s="72"/>
      <c r="O1226"/>
    </row>
    <row r="1227" spans="13:15" x14ac:dyDescent="0.3">
      <c r="M1227" s="72"/>
      <c r="O1227"/>
    </row>
    <row r="1228" spans="13:15" x14ac:dyDescent="0.3">
      <c r="M1228" s="72"/>
      <c r="O1228"/>
    </row>
    <row r="1229" spans="13:15" x14ac:dyDescent="0.3">
      <c r="M1229" s="72"/>
      <c r="O1229"/>
    </row>
    <row r="1230" spans="13:15" x14ac:dyDescent="0.3">
      <c r="M1230" s="72"/>
      <c r="O1230"/>
    </row>
    <row r="1231" spans="13:15" x14ac:dyDescent="0.3">
      <c r="M1231" s="72"/>
      <c r="O1231"/>
    </row>
    <row r="1232" spans="13:15" x14ac:dyDescent="0.3">
      <c r="M1232" s="72"/>
      <c r="O1232"/>
    </row>
    <row r="1233" spans="13:15" x14ac:dyDescent="0.3">
      <c r="M1233" s="72"/>
      <c r="O1233"/>
    </row>
    <row r="1234" spans="13:15" x14ac:dyDescent="0.3">
      <c r="M1234" s="72"/>
      <c r="O1234"/>
    </row>
    <row r="1235" spans="13:15" x14ac:dyDescent="0.3">
      <c r="M1235" s="72"/>
      <c r="O1235"/>
    </row>
    <row r="1236" spans="13:15" x14ac:dyDescent="0.3">
      <c r="M1236" s="72"/>
      <c r="O1236"/>
    </row>
    <row r="1237" spans="13:15" x14ac:dyDescent="0.3">
      <c r="M1237" s="72"/>
      <c r="O1237"/>
    </row>
    <row r="1238" spans="13:15" x14ac:dyDescent="0.3">
      <c r="M1238" s="72"/>
      <c r="O1238"/>
    </row>
    <row r="1239" spans="13:15" x14ac:dyDescent="0.3">
      <c r="M1239" s="72"/>
      <c r="O1239"/>
    </row>
    <row r="1240" spans="13:15" x14ac:dyDescent="0.3">
      <c r="M1240" s="72"/>
      <c r="O1240"/>
    </row>
    <row r="1241" spans="13:15" x14ac:dyDescent="0.3">
      <c r="M1241" s="72"/>
      <c r="O1241"/>
    </row>
    <row r="1242" spans="13:15" x14ac:dyDescent="0.3">
      <c r="M1242" s="72"/>
      <c r="O1242"/>
    </row>
    <row r="1243" spans="13:15" x14ac:dyDescent="0.3">
      <c r="M1243" s="72"/>
      <c r="O1243"/>
    </row>
    <row r="1244" spans="13:15" x14ac:dyDescent="0.3">
      <c r="M1244" s="72"/>
      <c r="O1244"/>
    </row>
    <row r="1245" spans="13:15" x14ac:dyDescent="0.3">
      <c r="M1245" s="72"/>
      <c r="O1245"/>
    </row>
    <row r="1246" spans="13:15" x14ac:dyDescent="0.3">
      <c r="M1246" s="72"/>
      <c r="O1246"/>
    </row>
    <row r="1247" spans="13:15" x14ac:dyDescent="0.3">
      <c r="M1247" s="72"/>
      <c r="O1247"/>
    </row>
    <row r="1248" spans="13:15" x14ac:dyDescent="0.3">
      <c r="M1248" s="72"/>
      <c r="O1248"/>
    </row>
    <row r="1249" spans="13:15" x14ac:dyDescent="0.3">
      <c r="M1249" s="72"/>
      <c r="O1249"/>
    </row>
    <row r="1250" spans="13:15" x14ac:dyDescent="0.3">
      <c r="M1250" s="72"/>
      <c r="O1250"/>
    </row>
    <row r="1251" spans="13:15" x14ac:dyDescent="0.3">
      <c r="M1251" s="72"/>
      <c r="O1251"/>
    </row>
    <row r="1252" spans="13:15" x14ac:dyDescent="0.3">
      <c r="M1252" s="72"/>
      <c r="O1252"/>
    </row>
    <row r="1253" spans="13:15" x14ac:dyDescent="0.3">
      <c r="M1253" s="72"/>
      <c r="O1253"/>
    </row>
    <row r="1254" spans="13:15" x14ac:dyDescent="0.3">
      <c r="M1254" s="72"/>
      <c r="O1254"/>
    </row>
    <row r="1255" spans="13:15" x14ac:dyDescent="0.3">
      <c r="M1255" s="72"/>
      <c r="O1255"/>
    </row>
    <row r="1256" spans="13:15" x14ac:dyDescent="0.3">
      <c r="M1256" s="72"/>
      <c r="O1256"/>
    </row>
    <row r="1257" spans="13:15" x14ac:dyDescent="0.3">
      <c r="M1257" s="72"/>
      <c r="O1257"/>
    </row>
    <row r="1258" spans="13:15" x14ac:dyDescent="0.3">
      <c r="M1258" s="72"/>
      <c r="O1258"/>
    </row>
    <row r="1259" spans="13:15" x14ac:dyDescent="0.3">
      <c r="M1259" s="72"/>
      <c r="O1259"/>
    </row>
    <row r="1260" spans="13:15" x14ac:dyDescent="0.3">
      <c r="M1260" s="72"/>
      <c r="O1260"/>
    </row>
    <row r="1261" spans="13:15" x14ac:dyDescent="0.3">
      <c r="M1261" s="72"/>
      <c r="O1261"/>
    </row>
    <row r="1262" spans="13:15" x14ac:dyDescent="0.3">
      <c r="M1262" s="72"/>
      <c r="O1262"/>
    </row>
    <row r="1263" spans="13:15" x14ac:dyDescent="0.3">
      <c r="M1263" s="72"/>
      <c r="O1263"/>
    </row>
    <row r="1264" spans="13:15" x14ac:dyDescent="0.3">
      <c r="M1264" s="72"/>
      <c r="O1264"/>
    </row>
    <row r="1265" spans="13:15" x14ac:dyDescent="0.3">
      <c r="M1265" s="72"/>
      <c r="O1265"/>
    </row>
    <row r="1266" spans="13:15" x14ac:dyDescent="0.3">
      <c r="M1266" s="72"/>
      <c r="O1266"/>
    </row>
    <row r="1267" spans="13:15" x14ac:dyDescent="0.3">
      <c r="M1267" s="72"/>
      <c r="O1267"/>
    </row>
    <row r="1268" spans="13:15" x14ac:dyDescent="0.3">
      <c r="M1268" s="72"/>
      <c r="O1268"/>
    </row>
    <row r="1269" spans="13:15" x14ac:dyDescent="0.3">
      <c r="M1269" s="72"/>
      <c r="O1269"/>
    </row>
    <row r="1270" spans="13:15" x14ac:dyDescent="0.3">
      <c r="M1270" s="72"/>
      <c r="O1270"/>
    </row>
    <row r="1271" spans="13:15" x14ac:dyDescent="0.3">
      <c r="M1271" s="72"/>
      <c r="O1271"/>
    </row>
    <row r="1272" spans="13:15" x14ac:dyDescent="0.3">
      <c r="M1272" s="72"/>
      <c r="O1272"/>
    </row>
    <row r="1273" spans="13:15" x14ac:dyDescent="0.3">
      <c r="M1273" s="72"/>
      <c r="O1273"/>
    </row>
    <row r="1274" spans="13:15" x14ac:dyDescent="0.3">
      <c r="M1274" s="72"/>
      <c r="O1274"/>
    </row>
    <row r="1275" spans="13:15" x14ac:dyDescent="0.3">
      <c r="M1275" s="72"/>
      <c r="O1275"/>
    </row>
    <row r="1276" spans="13:15" x14ac:dyDescent="0.3">
      <c r="M1276" s="72"/>
      <c r="O1276"/>
    </row>
    <row r="1277" spans="13:15" x14ac:dyDescent="0.3">
      <c r="M1277" s="72"/>
      <c r="O1277"/>
    </row>
    <row r="1278" spans="13:15" x14ac:dyDescent="0.3">
      <c r="M1278" s="72"/>
      <c r="O1278"/>
    </row>
    <row r="1279" spans="13:15" x14ac:dyDescent="0.3">
      <c r="M1279" s="72"/>
      <c r="O1279"/>
    </row>
    <row r="1280" spans="13:15" x14ac:dyDescent="0.3">
      <c r="M1280" s="72"/>
      <c r="O1280"/>
    </row>
    <row r="1281" spans="13:15" x14ac:dyDescent="0.3">
      <c r="M1281" s="72"/>
      <c r="O1281"/>
    </row>
    <row r="1282" spans="13:15" x14ac:dyDescent="0.3">
      <c r="M1282" s="72"/>
      <c r="O1282"/>
    </row>
    <row r="1283" spans="13:15" x14ac:dyDescent="0.3">
      <c r="M1283" s="72"/>
      <c r="O1283"/>
    </row>
    <row r="1284" spans="13:15" x14ac:dyDescent="0.3">
      <c r="M1284" s="72"/>
      <c r="O1284"/>
    </row>
    <row r="1285" spans="13:15" x14ac:dyDescent="0.3">
      <c r="M1285" s="72"/>
      <c r="O1285"/>
    </row>
    <row r="1286" spans="13:15" x14ac:dyDescent="0.3">
      <c r="M1286" s="72"/>
      <c r="O1286"/>
    </row>
    <row r="1287" spans="13:15" x14ac:dyDescent="0.3">
      <c r="M1287" s="72"/>
      <c r="O1287"/>
    </row>
    <row r="1288" spans="13:15" x14ac:dyDescent="0.3">
      <c r="M1288" s="72"/>
      <c r="O1288"/>
    </row>
    <row r="1289" spans="13:15" x14ac:dyDescent="0.3">
      <c r="M1289" s="72"/>
      <c r="O1289"/>
    </row>
    <row r="1290" spans="13:15" x14ac:dyDescent="0.3">
      <c r="M1290" s="72"/>
      <c r="O1290"/>
    </row>
    <row r="1291" spans="13:15" x14ac:dyDescent="0.3">
      <c r="M1291" s="72"/>
      <c r="O1291"/>
    </row>
    <row r="1292" spans="13:15" x14ac:dyDescent="0.3">
      <c r="M1292" s="72"/>
      <c r="O1292"/>
    </row>
    <row r="1293" spans="13:15" x14ac:dyDescent="0.3">
      <c r="M1293" s="72"/>
      <c r="O1293"/>
    </row>
    <row r="1294" spans="13:15" x14ac:dyDescent="0.3">
      <c r="M1294" s="72"/>
      <c r="O1294"/>
    </row>
    <row r="1295" spans="13:15" x14ac:dyDescent="0.3">
      <c r="M1295" s="72"/>
      <c r="O1295"/>
    </row>
    <row r="1296" spans="13:15" x14ac:dyDescent="0.3">
      <c r="M1296" s="72"/>
      <c r="O1296"/>
    </row>
    <row r="1297" spans="13:15" x14ac:dyDescent="0.3">
      <c r="M1297" s="72"/>
      <c r="O1297"/>
    </row>
    <row r="1298" spans="13:15" x14ac:dyDescent="0.3">
      <c r="M1298" s="72"/>
      <c r="O1298"/>
    </row>
    <row r="1299" spans="13:15" x14ac:dyDescent="0.3">
      <c r="M1299" s="72"/>
      <c r="O1299"/>
    </row>
    <row r="1300" spans="13:15" x14ac:dyDescent="0.3">
      <c r="M1300" s="72"/>
      <c r="O1300"/>
    </row>
    <row r="1301" spans="13:15" x14ac:dyDescent="0.3">
      <c r="M1301" s="72"/>
      <c r="O1301"/>
    </row>
    <row r="1302" spans="13:15" x14ac:dyDescent="0.3">
      <c r="M1302" s="72"/>
      <c r="O1302"/>
    </row>
    <row r="1303" spans="13:15" x14ac:dyDescent="0.3">
      <c r="M1303" s="72"/>
      <c r="O1303"/>
    </row>
    <row r="1304" spans="13:15" x14ac:dyDescent="0.3">
      <c r="M1304" s="72"/>
      <c r="O1304"/>
    </row>
    <row r="1305" spans="13:15" x14ac:dyDescent="0.3">
      <c r="M1305" s="72"/>
      <c r="O1305"/>
    </row>
    <row r="1306" spans="13:15" x14ac:dyDescent="0.3">
      <c r="M1306" s="72"/>
      <c r="O1306"/>
    </row>
    <row r="1307" spans="13:15" x14ac:dyDescent="0.3">
      <c r="M1307" s="72"/>
      <c r="O1307"/>
    </row>
    <row r="1308" spans="13:15" x14ac:dyDescent="0.3">
      <c r="M1308" s="72"/>
      <c r="O1308"/>
    </row>
    <row r="1309" spans="13:15" x14ac:dyDescent="0.3">
      <c r="M1309" s="72"/>
      <c r="O1309"/>
    </row>
    <row r="1310" spans="13:15" x14ac:dyDescent="0.3">
      <c r="M1310" s="72"/>
      <c r="O1310"/>
    </row>
    <row r="1311" spans="13:15" x14ac:dyDescent="0.3">
      <c r="M1311" s="72"/>
      <c r="O1311"/>
    </row>
    <row r="1312" spans="13:15" x14ac:dyDescent="0.3">
      <c r="M1312" s="72"/>
      <c r="O1312"/>
    </row>
    <row r="1313" spans="13:15" x14ac:dyDescent="0.3">
      <c r="M1313" s="72"/>
      <c r="O1313"/>
    </row>
    <row r="1314" spans="13:15" x14ac:dyDescent="0.3">
      <c r="M1314" s="72"/>
      <c r="O1314"/>
    </row>
    <row r="1315" spans="13:15" x14ac:dyDescent="0.3">
      <c r="M1315" s="72"/>
      <c r="O1315"/>
    </row>
    <row r="1316" spans="13:15" x14ac:dyDescent="0.3">
      <c r="M1316" s="72"/>
      <c r="O1316"/>
    </row>
    <row r="1317" spans="13:15" x14ac:dyDescent="0.3">
      <c r="M1317" s="72"/>
      <c r="O1317"/>
    </row>
    <row r="1318" spans="13:15" x14ac:dyDescent="0.3">
      <c r="M1318" s="72"/>
      <c r="O1318"/>
    </row>
    <row r="1319" spans="13:15" x14ac:dyDescent="0.3">
      <c r="M1319" s="72"/>
      <c r="O1319"/>
    </row>
    <row r="1320" spans="13:15" x14ac:dyDescent="0.3">
      <c r="M1320" s="72"/>
      <c r="O1320"/>
    </row>
    <row r="1321" spans="13:15" x14ac:dyDescent="0.3">
      <c r="M1321" s="72"/>
      <c r="O1321"/>
    </row>
    <row r="1322" spans="13:15" x14ac:dyDescent="0.3">
      <c r="M1322" s="72"/>
      <c r="O1322"/>
    </row>
    <row r="1323" spans="13:15" x14ac:dyDescent="0.3">
      <c r="M1323" s="72"/>
      <c r="O1323"/>
    </row>
    <row r="1324" spans="13:15" x14ac:dyDescent="0.3">
      <c r="M1324" s="72"/>
      <c r="O1324"/>
    </row>
    <row r="1325" spans="13:15" x14ac:dyDescent="0.3">
      <c r="M1325" s="72"/>
      <c r="O1325"/>
    </row>
    <row r="1326" spans="13:15" x14ac:dyDescent="0.3">
      <c r="M1326" s="72"/>
      <c r="O1326"/>
    </row>
    <row r="1327" spans="13:15" x14ac:dyDescent="0.3">
      <c r="M1327" s="72"/>
      <c r="O1327"/>
    </row>
    <row r="1328" spans="13:15" x14ac:dyDescent="0.3">
      <c r="M1328" s="72"/>
      <c r="O1328"/>
    </row>
    <row r="1329" spans="13:15" x14ac:dyDescent="0.3">
      <c r="M1329" s="72"/>
      <c r="O1329"/>
    </row>
    <row r="1330" spans="13:15" x14ac:dyDescent="0.3">
      <c r="M1330" s="72"/>
      <c r="O1330"/>
    </row>
    <row r="1331" spans="13:15" x14ac:dyDescent="0.3">
      <c r="M1331" s="72"/>
      <c r="O1331"/>
    </row>
    <row r="1332" spans="13:15" x14ac:dyDescent="0.3">
      <c r="M1332" s="72"/>
      <c r="O1332"/>
    </row>
    <row r="1333" spans="13:15" x14ac:dyDescent="0.3">
      <c r="M1333" s="72"/>
      <c r="O1333"/>
    </row>
    <row r="1334" spans="13:15" x14ac:dyDescent="0.3">
      <c r="M1334" s="72"/>
      <c r="O1334"/>
    </row>
    <row r="1335" spans="13:15" x14ac:dyDescent="0.3">
      <c r="M1335" s="72"/>
      <c r="O1335"/>
    </row>
    <row r="1336" spans="13:15" x14ac:dyDescent="0.3">
      <c r="M1336" s="72"/>
      <c r="O1336"/>
    </row>
    <row r="1337" spans="13:15" x14ac:dyDescent="0.3">
      <c r="M1337" s="72"/>
      <c r="O1337"/>
    </row>
    <row r="1338" spans="13:15" x14ac:dyDescent="0.3">
      <c r="M1338" s="72"/>
      <c r="O1338"/>
    </row>
    <row r="1339" spans="13:15" x14ac:dyDescent="0.3">
      <c r="M1339" s="72"/>
      <c r="O1339"/>
    </row>
    <row r="1340" spans="13:15" x14ac:dyDescent="0.3">
      <c r="M1340" s="72"/>
      <c r="O1340"/>
    </row>
    <row r="1341" spans="13:15" x14ac:dyDescent="0.3">
      <c r="M1341" s="72"/>
      <c r="O1341"/>
    </row>
    <row r="1342" spans="13:15" x14ac:dyDescent="0.3">
      <c r="M1342" s="72"/>
      <c r="O1342"/>
    </row>
    <row r="1343" spans="13:15" x14ac:dyDescent="0.3">
      <c r="M1343" s="72"/>
      <c r="O1343"/>
    </row>
    <row r="1344" spans="13:15" x14ac:dyDescent="0.3">
      <c r="M1344" s="72"/>
      <c r="O1344"/>
    </row>
    <row r="1345" spans="13:15" x14ac:dyDescent="0.3">
      <c r="M1345" s="72"/>
      <c r="O1345"/>
    </row>
    <row r="1346" spans="13:15" x14ac:dyDescent="0.3">
      <c r="M1346" s="72"/>
      <c r="O1346"/>
    </row>
    <row r="1347" spans="13:15" x14ac:dyDescent="0.3">
      <c r="M1347" s="72"/>
      <c r="O1347"/>
    </row>
    <row r="1348" spans="13:15" x14ac:dyDescent="0.3">
      <c r="M1348" s="72"/>
      <c r="O1348"/>
    </row>
    <row r="1349" spans="13:15" x14ac:dyDescent="0.3">
      <c r="M1349" s="72"/>
      <c r="O1349"/>
    </row>
    <row r="1350" spans="13:15" x14ac:dyDescent="0.3">
      <c r="M1350" s="72"/>
      <c r="O1350"/>
    </row>
    <row r="1351" spans="13:15" x14ac:dyDescent="0.3">
      <c r="M1351" s="72"/>
      <c r="O1351"/>
    </row>
    <row r="1352" spans="13:15" x14ac:dyDescent="0.3">
      <c r="M1352" s="72"/>
      <c r="O1352"/>
    </row>
    <row r="1353" spans="13:15" x14ac:dyDescent="0.3">
      <c r="M1353" s="72"/>
      <c r="O1353"/>
    </row>
    <row r="1354" spans="13:15" x14ac:dyDescent="0.3">
      <c r="M1354" s="72"/>
      <c r="O1354"/>
    </row>
    <row r="1355" spans="13:15" x14ac:dyDescent="0.3">
      <c r="M1355" s="72"/>
      <c r="O1355"/>
    </row>
    <row r="1356" spans="13:15" x14ac:dyDescent="0.3">
      <c r="M1356" s="72"/>
      <c r="O1356"/>
    </row>
    <row r="1357" spans="13:15" x14ac:dyDescent="0.3">
      <c r="M1357" s="72"/>
      <c r="O1357"/>
    </row>
    <row r="1358" spans="13:15" x14ac:dyDescent="0.3">
      <c r="M1358" s="72"/>
      <c r="O1358"/>
    </row>
    <row r="1359" spans="13:15" x14ac:dyDescent="0.3">
      <c r="M1359" s="72"/>
      <c r="O1359"/>
    </row>
    <row r="1360" spans="13:15" x14ac:dyDescent="0.3">
      <c r="M1360" s="72"/>
      <c r="O1360"/>
    </row>
    <row r="1361" spans="13:15" x14ac:dyDescent="0.3">
      <c r="M1361" s="72"/>
      <c r="O1361"/>
    </row>
    <row r="1362" spans="13:15" x14ac:dyDescent="0.3">
      <c r="M1362" s="72"/>
      <c r="O1362"/>
    </row>
    <row r="1363" spans="13:15" x14ac:dyDescent="0.3">
      <c r="M1363" s="72"/>
      <c r="O1363"/>
    </row>
    <row r="1364" spans="13:15" x14ac:dyDescent="0.3">
      <c r="M1364" s="72"/>
      <c r="O1364"/>
    </row>
    <row r="1365" spans="13:15" x14ac:dyDescent="0.3">
      <c r="M1365" s="72"/>
      <c r="O1365"/>
    </row>
    <row r="1366" spans="13:15" x14ac:dyDescent="0.3">
      <c r="M1366" s="72"/>
      <c r="O1366"/>
    </row>
    <row r="1367" spans="13:15" x14ac:dyDescent="0.3">
      <c r="M1367" s="72"/>
      <c r="O1367"/>
    </row>
    <row r="1368" spans="13:15" x14ac:dyDescent="0.3">
      <c r="M1368" s="72"/>
      <c r="O1368"/>
    </row>
    <row r="1369" spans="13:15" x14ac:dyDescent="0.3">
      <c r="M1369" s="72"/>
      <c r="O1369"/>
    </row>
    <row r="1370" spans="13:15" x14ac:dyDescent="0.3">
      <c r="M1370" s="72"/>
      <c r="O1370"/>
    </row>
    <row r="1371" spans="13:15" x14ac:dyDescent="0.3">
      <c r="M1371" s="72"/>
      <c r="O1371"/>
    </row>
    <row r="1372" spans="13:15" x14ac:dyDescent="0.3">
      <c r="M1372" s="72"/>
      <c r="O1372"/>
    </row>
    <row r="1373" spans="13:15" x14ac:dyDescent="0.3">
      <c r="M1373" s="72"/>
      <c r="O1373"/>
    </row>
    <row r="1374" spans="13:15" x14ac:dyDescent="0.3">
      <c r="M1374" s="72"/>
      <c r="O1374"/>
    </row>
    <row r="1375" spans="13:15" x14ac:dyDescent="0.3">
      <c r="M1375" s="72"/>
      <c r="O1375"/>
    </row>
    <row r="1376" spans="13:15" x14ac:dyDescent="0.3">
      <c r="M1376" s="72"/>
      <c r="O1376"/>
    </row>
    <row r="1377" spans="13:15" x14ac:dyDescent="0.3">
      <c r="M1377" s="72"/>
      <c r="O1377"/>
    </row>
    <row r="1378" spans="13:15" x14ac:dyDescent="0.3">
      <c r="M1378" s="72"/>
      <c r="O1378"/>
    </row>
    <row r="1379" spans="13:15" x14ac:dyDescent="0.3">
      <c r="M1379" s="72"/>
      <c r="O1379"/>
    </row>
    <row r="1380" spans="13:15" x14ac:dyDescent="0.3">
      <c r="M1380" s="72"/>
      <c r="O1380"/>
    </row>
    <row r="1381" spans="13:15" x14ac:dyDescent="0.3">
      <c r="M1381" s="72"/>
      <c r="O1381"/>
    </row>
    <row r="1382" spans="13:15" x14ac:dyDescent="0.3">
      <c r="M1382" s="72"/>
      <c r="O1382"/>
    </row>
    <row r="1383" spans="13:15" x14ac:dyDescent="0.3">
      <c r="M1383" s="72"/>
      <c r="O1383"/>
    </row>
    <row r="1384" spans="13:15" x14ac:dyDescent="0.3">
      <c r="M1384" s="72"/>
      <c r="O1384"/>
    </row>
    <row r="1385" spans="13:15" x14ac:dyDescent="0.3">
      <c r="M1385" s="72"/>
      <c r="O1385"/>
    </row>
    <row r="1386" spans="13:15" x14ac:dyDescent="0.3">
      <c r="M1386" s="72"/>
      <c r="O1386"/>
    </row>
    <row r="1387" spans="13:15" x14ac:dyDescent="0.3">
      <c r="M1387" s="72"/>
      <c r="O1387"/>
    </row>
    <row r="1388" spans="13:15" x14ac:dyDescent="0.3">
      <c r="M1388" s="72"/>
      <c r="O1388"/>
    </row>
    <row r="1389" spans="13:15" x14ac:dyDescent="0.3">
      <c r="M1389" s="72"/>
      <c r="O1389"/>
    </row>
    <row r="1390" spans="13:15" x14ac:dyDescent="0.3">
      <c r="M1390" s="72"/>
      <c r="O1390"/>
    </row>
    <row r="1391" spans="13:15" x14ac:dyDescent="0.3">
      <c r="M1391" s="72"/>
      <c r="O1391"/>
    </row>
    <row r="1392" spans="13:15" x14ac:dyDescent="0.3">
      <c r="M1392" s="72"/>
      <c r="O1392"/>
    </row>
    <row r="1393" spans="13:15" x14ac:dyDescent="0.3">
      <c r="M1393" s="72"/>
      <c r="O1393"/>
    </row>
    <row r="1394" spans="13:15" x14ac:dyDescent="0.3">
      <c r="M1394" s="72"/>
      <c r="O1394"/>
    </row>
    <row r="1395" spans="13:15" x14ac:dyDescent="0.3">
      <c r="M1395" s="72"/>
      <c r="O1395"/>
    </row>
    <row r="1396" spans="13:15" x14ac:dyDescent="0.3">
      <c r="M1396" s="72"/>
      <c r="O1396"/>
    </row>
    <row r="1397" spans="13:15" x14ac:dyDescent="0.3">
      <c r="M1397" s="72"/>
      <c r="O1397"/>
    </row>
    <row r="1398" spans="13:15" x14ac:dyDescent="0.3">
      <c r="M1398" s="72"/>
      <c r="O1398"/>
    </row>
    <row r="1399" spans="13:15" x14ac:dyDescent="0.3">
      <c r="M1399" s="72"/>
      <c r="O1399"/>
    </row>
    <row r="1400" spans="13:15" x14ac:dyDescent="0.3">
      <c r="M1400" s="72"/>
      <c r="O1400"/>
    </row>
    <row r="1401" spans="13:15" x14ac:dyDescent="0.3">
      <c r="M1401" s="72"/>
      <c r="O1401"/>
    </row>
    <row r="1402" spans="13:15" x14ac:dyDescent="0.3">
      <c r="M1402" s="72"/>
      <c r="O1402"/>
    </row>
    <row r="1403" spans="13:15" x14ac:dyDescent="0.3">
      <c r="M1403" s="72"/>
      <c r="O1403"/>
    </row>
    <row r="1404" spans="13:15" x14ac:dyDescent="0.3">
      <c r="M1404" s="72"/>
      <c r="O1404"/>
    </row>
    <row r="1405" spans="13:15" x14ac:dyDescent="0.3">
      <c r="M1405" s="72"/>
      <c r="O1405"/>
    </row>
    <row r="1406" spans="13:15" x14ac:dyDescent="0.3">
      <c r="M1406" s="72"/>
      <c r="O1406"/>
    </row>
    <row r="1407" spans="13:15" x14ac:dyDescent="0.3">
      <c r="M1407" s="72"/>
      <c r="O1407"/>
    </row>
    <row r="1408" spans="13:15" x14ac:dyDescent="0.3">
      <c r="M1408" s="72"/>
      <c r="O1408"/>
    </row>
    <row r="1409" spans="13:15" x14ac:dyDescent="0.3">
      <c r="M1409" s="72"/>
      <c r="O1409"/>
    </row>
    <row r="1410" spans="13:15" x14ac:dyDescent="0.3">
      <c r="M1410" s="72"/>
      <c r="O1410"/>
    </row>
    <row r="1411" spans="13:15" x14ac:dyDescent="0.3">
      <c r="M1411" s="72"/>
      <c r="O1411"/>
    </row>
    <row r="1412" spans="13:15" x14ac:dyDescent="0.3">
      <c r="M1412" s="72"/>
      <c r="O1412"/>
    </row>
    <row r="1413" spans="13:15" x14ac:dyDescent="0.3">
      <c r="M1413" s="72"/>
      <c r="O1413"/>
    </row>
    <row r="1414" spans="13:15" x14ac:dyDescent="0.3">
      <c r="M1414" s="72"/>
      <c r="O1414"/>
    </row>
    <row r="1415" spans="13:15" x14ac:dyDescent="0.3">
      <c r="M1415" s="72"/>
      <c r="O1415"/>
    </row>
    <row r="1416" spans="13:15" x14ac:dyDescent="0.3">
      <c r="M1416" s="72"/>
      <c r="O1416"/>
    </row>
    <row r="1417" spans="13:15" x14ac:dyDescent="0.3">
      <c r="M1417" s="72"/>
      <c r="O1417"/>
    </row>
    <row r="1418" spans="13:15" x14ac:dyDescent="0.3">
      <c r="M1418" s="72"/>
      <c r="O1418"/>
    </row>
    <row r="1419" spans="13:15" x14ac:dyDescent="0.3">
      <c r="M1419" s="72"/>
      <c r="O1419"/>
    </row>
    <row r="1420" spans="13:15" x14ac:dyDescent="0.3">
      <c r="M1420" s="72"/>
      <c r="O1420"/>
    </row>
    <row r="1421" spans="13:15" x14ac:dyDescent="0.3">
      <c r="M1421" s="72"/>
      <c r="O1421"/>
    </row>
    <row r="1422" spans="13:15" x14ac:dyDescent="0.3">
      <c r="M1422" s="72"/>
      <c r="O1422"/>
    </row>
    <row r="1423" spans="13:15" x14ac:dyDescent="0.3">
      <c r="M1423" s="72"/>
      <c r="O1423"/>
    </row>
    <row r="1424" spans="13:15" x14ac:dyDescent="0.3">
      <c r="M1424" s="72"/>
      <c r="O1424"/>
    </row>
    <row r="1425" spans="13:15" x14ac:dyDescent="0.3">
      <c r="M1425" s="72"/>
      <c r="O1425"/>
    </row>
    <row r="1426" spans="13:15" x14ac:dyDescent="0.3">
      <c r="M1426" s="72"/>
      <c r="O1426"/>
    </row>
    <row r="1427" spans="13:15" x14ac:dyDescent="0.3">
      <c r="M1427" s="72"/>
      <c r="O1427"/>
    </row>
    <row r="1428" spans="13:15" x14ac:dyDescent="0.3">
      <c r="M1428" s="72"/>
      <c r="O1428"/>
    </row>
    <row r="1429" spans="13:15" x14ac:dyDescent="0.3">
      <c r="M1429" s="72"/>
      <c r="O1429"/>
    </row>
    <row r="1430" spans="13:15" x14ac:dyDescent="0.3">
      <c r="M1430" s="72"/>
      <c r="O1430"/>
    </row>
    <row r="1431" spans="13:15" x14ac:dyDescent="0.3">
      <c r="M1431" s="72"/>
      <c r="O1431"/>
    </row>
    <row r="1432" spans="13:15" x14ac:dyDescent="0.3">
      <c r="M1432" s="72"/>
      <c r="O1432"/>
    </row>
    <row r="1433" spans="13:15" x14ac:dyDescent="0.3">
      <c r="M1433" s="72"/>
      <c r="O1433"/>
    </row>
    <row r="1434" spans="13:15" x14ac:dyDescent="0.3">
      <c r="M1434" s="72"/>
      <c r="O1434"/>
    </row>
    <row r="1435" spans="13:15" x14ac:dyDescent="0.3">
      <c r="M1435" s="72"/>
      <c r="O1435"/>
    </row>
    <row r="1436" spans="13:15" x14ac:dyDescent="0.3">
      <c r="M1436" s="72"/>
      <c r="O1436"/>
    </row>
    <row r="1437" spans="13:15" x14ac:dyDescent="0.3">
      <c r="M1437" s="72"/>
      <c r="O1437"/>
    </row>
    <row r="1438" spans="13:15" x14ac:dyDescent="0.3">
      <c r="M1438" s="72"/>
      <c r="O1438"/>
    </row>
    <row r="1439" spans="13:15" x14ac:dyDescent="0.3">
      <c r="M1439" s="72"/>
      <c r="O1439"/>
    </row>
    <row r="1440" spans="13:15" x14ac:dyDescent="0.3">
      <c r="M1440" s="72"/>
      <c r="O1440"/>
    </row>
    <row r="1441" spans="13:15" x14ac:dyDescent="0.3">
      <c r="M1441" s="72"/>
      <c r="O1441"/>
    </row>
    <row r="1442" spans="13:15" x14ac:dyDescent="0.3">
      <c r="M1442" s="72"/>
      <c r="O1442"/>
    </row>
    <row r="1443" spans="13:15" x14ac:dyDescent="0.3">
      <c r="M1443" s="72"/>
      <c r="O1443"/>
    </row>
    <row r="1444" spans="13:15" x14ac:dyDescent="0.3">
      <c r="M1444" s="72"/>
      <c r="O1444"/>
    </row>
    <row r="1445" spans="13:15" x14ac:dyDescent="0.3">
      <c r="M1445" s="72"/>
      <c r="O1445"/>
    </row>
    <row r="1446" spans="13:15" x14ac:dyDescent="0.3">
      <c r="M1446" s="72"/>
      <c r="O1446"/>
    </row>
    <row r="1447" spans="13:15" x14ac:dyDescent="0.3">
      <c r="M1447" s="72"/>
      <c r="O1447"/>
    </row>
    <row r="1448" spans="13:15" x14ac:dyDescent="0.3">
      <c r="M1448" s="72"/>
      <c r="O1448"/>
    </row>
    <row r="1449" spans="13:15" x14ac:dyDescent="0.3">
      <c r="M1449" s="72"/>
      <c r="O1449"/>
    </row>
    <row r="1450" spans="13:15" x14ac:dyDescent="0.3">
      <c r="M1450" s="72"/>
      <c r="O1450"/>
    </row>
    <row r="1451" spans="13:15" x14ac:dyDescent="0.3">
      <c r="M1451" s="72"/>
      <c r="O1451"/>
    </row>
    <row r="1452" spans="13:15" x14ac:dyDescent="0.3">
      <c r="M1452" s="72"/>
      <c r="O1452"/>
    </row>
    <row r="1453" spans="13:15" x14ac:dyDescent="0.3">
      <c r="M1453" s="72"/>
      <c r="O1453"/>
    </row>
    <row r="1454" spans="13:15" x14ac:dyDescent="0.3">
      <c r="M1454" s="72"/>
      <c r="O1454"/>
    </row>
    <row r="1455" spans="13:15" x14ac:dyDescent="0.3">
      <c r="M1455" s="72"/>
      <c r="O1455"/>
    </row>
    <row r="1456" spans="13:15" x14ac:dyDescent="0.3">
      <c r="M1456" s="72"/>
      <c r="O1456"/>
    </row>
    <row r="1457" spans="13:15" x14ac:dyDescent="0.3">
      <c r="M1457" s="72"/>
      <c r="O1457"/>
    </row>
    <row r="1458" spans="13:15" x14ac:dyDescent="0.3">
      <c r="M1458" s="72"/>
      <c r="O1458"/>
    </row>
    <row r="1459" spans="13:15" x14ac:dyDescent="0.3">
      <c r="M1459" s="72"/>
      <c r="O1459"/>
    </row>
    <row r="1460" spans="13:15" x14ac:dyDescent="0.3">
      <c r="M1460" s="72"/>
      <c r="O1460"/>
    </row>
    <row r="1461" spans="13:15" x14ac:dyDescent="0.3">
      <c r="M1461" s="72"/>
      <c r="O1461"/>
    </row>
    <row r="1462" spans="13:15" x14ac:dyDescent="0.3">
      <c r="M1462" s="72"/>
      <c r="O1462"/>
    </row>
    <row r="1463" spans="13:15" x14ac:dyDescent="0.3">
      <c r="M1463" s="72"/>
      <c r="O1463"/>
    </row>
    <row r="1464" spans="13:15" x14ac:dyDescent="0.3">
      <c r="M1464" s="72"/>
      <c r="O1464"/>
    </row>
    <row r="1465" spans="13:15" x14ac:dyDescent="0.3">
      <c r="M1465" s="72"/>
      <c r="O1465"/>
    </row>
    <row r="1466" spans="13:15" x14ac:dyDescent="0.3">
      <c r="M1466" s="72"/>
      <c r="O1466"/>
    </row>
    <row r="1467" spans="13:15" x14ac:dyDescent="0.3">
      <c r="M1467" s="72"/>
      <c r="O1467"/>
    </row>
    <row r="1468" spans="13:15" x14ac:dyDescent="0.3">
      <c r="M1468" s="72"/>
      <c r="O1468"/>
    </row>
    <row r="1469" spans="13:15" x14ac:dyDescent="0.3">
      <c r="M1469" s="72"/>
      <c r="O1469"/>
    </row>
    <row r="1470" spans="13:15" x14ac:dyDescent="0.3">
      <c r="M1470" s="72"/>
      <c r="O1470"/>
    </row>
    <row r="1471" spans="13:15" x14ac:dyDescent="0.3">
      <c r="M1471" s="72"/>
      <c r="O1471"/>
    </row>
    <row r="1472" spans="13:15" x14ac:dyDescent="0.3">
      <c r="M1472" s="72"/>
      <c r="O1472"/>
    </row>
    <row r="1473" spans="13:15" x14ac:dyDescent="0.3">
      <c r="M1473" s="72"/>
      <c r="O1473"/>
    </row>
    <row r="1474" spans="13:15" x14ac:dyDescent="0.3">
      <c r="M1474" s="72"/>
      <c r="O1474"/>
    </row>
    <row r="1475" spans="13:15" x14ac:dyDescent="0.3">
      <c r="M1475" s="72"/>
      <c r="O1475"/>
    </row>
    <row r="1476" spans="13:15" x14ac:dyDescent="0.3">
      <c r="M1476" s="72"/>
      <c r="O1476"/>
    </row>
    <row r="1477" spans="13:15" x14ac:dyDescent="0.3">
      <c r="M1477" s="72"/>
      <c r="O1477"/>
    </row>
    <row r="1478" spans="13:15" x14ac:dyDescent="0.3">
      <c r="M1478" s="72"/>
      <c r="O1478"/>
    </row>
    <row r="1479" spans="13:15" x14ac:dyDescent="0.3">
      <c r="M1479" s="72"/>
      <c r="O1479"/>
    </row>
    <row r="1480" spans="13:15" x14ac:dyDescent="0.3">
      <c r="M1480" s="72"/>
      <c r="O1480"/>
    </row>
    <row r="1481" spans="13:15" x14ac:dyDescent="0.3">
      <c r="M1481" s="72"/>
      <c r="O1481"/>
    </row>
    <row r="1482" spans="13:15" x14ac:dyDescent="0.3">
      <c r="M1482" s="72"/>
      <c r="O1482"/>
    </row>
    <row r="1483" spans="13:15" x14ac:dyDescent="0.3">
      <c r="M1483" s="72"/>
      <c r="O1483"/>
    </row>
    <row r="1484" spans="13:15" x14ac:dyDescent="0.3">
      <c r="M1484" s="72"/>
      <c r="O1484"/>
    </row>
    <row r="1485" spans="13:15" x14ac:dyDescent="0.3">
      <c r="M1485" s="72"/>
      <c r="O1485"/>
    </row>
    <row r="1486" spans="13:15" x14ac:dyDescent="0.3">
      <c r="M1486" s="72"/>
      <c r="O1486"/>
    </row>
    <row r="1487" spans="13:15" x14ac:dyDescent="0.3">
      <c r="M1487" s="72"/>
      <c r="O1487"/>
    </row>
    <row r="1488" spans="13:15" x14ac:dyDescent="0.3">
      <c r="M1488" s="72"/>
      <c r="O1488"/>
    </row>
    <row r="1489" spans="13:15" x14ac:dyDescent="0.3">
      <c r="M1489" s="72"/>
      <c r="O1489"/>
    </row>
    <row r="1490" spans="13:15" x14ac:dyDescent="0.3">
      <c r="M1490" s="72"/>
      <c r="O1490"/>
    </row>
    <row r="1491" spans="13:15" x14ac:dyDescent="0.3">
      <c r="M1491" s="72"/>
      <c r="O1491"/>
    </row>
    <row r="1492" spans="13:15" x14ac:dyDescent="0.3">
      <c r="M1492" s="72"/>
      <c r="O1492"/>
    </row>
    <row r="1493" spans="13:15" x14ac:dyDescent="0.3">
      <c r="M1493" s="72"/>
      <c r="O1493"/>
    </row>
    <row r="1494" spans="13:15" x14ac:dyDescent="0.3">
      <c r="M1494" s="72"/>
      <c r="O1494"/>
    </row>
    <row r="1495" spans="13:15" x14ac:dyDescent="0.3">
      <c r="M1495" s="72"/>
      <c r="O1495"/>
    </row>
    <row r="1496" spans="13:15" x14ac:dyDescent="0.3">
      <c r="M1496" s="72"/>
      <c r="O1496"/>
    </row>
    <row r="1497" spans="13:15" x14ac:dyDescent="0.3">
      <c r="M1497" s="72"/>
      <c r="O1497"/>
    </row>
    <row r="1498" spans="13:15" x14ac:dyDescent="0.3">
      <c r="M1498" s="72"/>
      <c r="O1498"/>
    </row>
    <row r="1499" spans="13:15" x14ac:dyDescent="0.3">
      <c r="M1499" s="72"/>
      <c r="O1499"/>
    </row>
    <row r="1500" spans="13:15" x14ac:dyDescent="0.3">
      <c r="M1500" s="72"/>
      <c r="O1500"/>
    </row>
    <row r="1501" spans="13:15" x14ac:dyDescent="0.3">
      <c r="M1501" s="72"/>
      <c r="O1501"/>
    </row>
    <row r="1502" spans="13:15" x14ac:dyDescent="0.3">
      <c r="M1502" s="72"/>
      <c r="O1502"/>
    </row>
    <row r="1503" spans="13:15" x14ac:dyDescent="0.3">
      <c r="M1503" s="72"/>
      <c r="O1503"/>
    </row>
    <row r="1504" spans="13:15" x14ac:dyDescent="0.3">
      <c r="M1504" s="72"/>
      <c r="O1504"/>
    </row>
    <row r="1505" spans="13:15" x14ac:dyDescent="0.3">
      <c r="M1505" s="72"/>
      <c r="O1505"/>
    </row>
    <row r="1506" spans="13:15" x14ac:dyDescent="0.3">
      <c r="M1506" s="72"/>
      <c r="O1506"/>
    </row>
    <row r="1507" spans="13:15" x14ac:dyDescent="0.3">
      <c r="M1507" s="72"/>
      <c r="O1507"/>
    </row>
    <row r="1508" spans="13:15" x14ac:dyDescent="0.3">
      <c r="M1508" s="72"/>
      <c r="O1508"/>
    </row>
    <row r="1509" spans="13:15" x14ac:dyDescent="0.3">
      <c r="M1509" s="72"/>
      <c r="O1509"/>
    </row>
    <row r="1510" spans="13:15" x14ac:dyDescent="0.3">
      <c r="M1510" s="72"/>
      <c r="O1510"/>
    </row>
    <row r="1511" spans="13:15" x14ac:dyDescent="0.3">
      <c r="M1511" s="72"/>
      <c r="O1511"/>
    </row>
    <row r="1512" spans="13:15" x14ac:dyDescent="0.3">
      <c r="M1512" s="72"/>
      <c r="O1512"/>
    </row>
    <row r="1513" spans="13:15" x14ac:dyDescent="0.3">
      <c r="M1513" s="72"/>
      <c r="O1513"/>
    </row>
    <row r="1514" spans="13:15" x14ac:dyDescent="0.3">
      <c r="M1514" s="72"/>
      <c r="O1514"/>
    </row>
    <row r="1515" spans="13:15" x14ac:dyDescent="0.3">
      <c r="M1515" s="72"/>
      <c r="O1515"/>
    </row>
    <row r="1516" spans="13:15" x14ac:dyDescent="0.3">
      <c r="M1516" s="72"/>
      <c r="O1516"/>
    </row>
    <row r="1517" spans="13:15" x14ac:dyDescent="0.3">
      <c r="M1517" s="72"/>
      <c r="O1517"/>
    </row>
    <row r="1518" spans="13:15" x14ac:dyDescent="0.3">
      <c r="M1518" s="72"/>
      <c r="O1518"/>
    </row>
    <row r="1519" spans="13:15" x14ac:dyDescent="0.3">
      <c r="M1519" s="72"/>
      <c r="O1519"/>
    </row>
    <row r="1520" spans="13:15" x14ac:dyDescent="0.3">
      <c r="M1520" s="72"/>
      <c r="O1520"/>
    </row>
    <row r="1521" spans="13:15" x14ac:dyDescent="0.3">
      <c r="M1521" s="72"/>
      <c r="O1521"/>
    </row>
    <row r="1522" spans="13:15" x14ac:dyDescent="0.3">
      <c r="M1522" s="72"/>
      <c r="O1522"/>
    </row>
    <row r="1523" spans="13:15" x14ac:dyDescent="0.3">
      <c r="M1523" s="72"/>
      <c r="O1523"/>
    </row>
    <row r="1524" spans="13:15" x14ac:dyDescent="0.3">
      <c r="M1524" s="72"/>
      <c r="O1524"/>
    </row>
    <row r="1525" spans="13:15" x14ac:dyDescent="0.3">
      <c r="M1525" s="72"/>
      <c r="O1525"/>
    </row>
    <row r="1526" spans="13:15" x14ac:dyDescent="0.3">
      <c r="M1526" s="72"/>
      <c r="O1526"/>
    </row>
    <row r="1527" spans="13:15" x14ac:dyDescent="0.3">
      <c r="M1527" s="72"/>
      <c r="O1527"/>
    </row>
    <row r="1528" spans="13:15" x14ac:dyDescent="0.3">
      <c r="M1528" s="72"/>
      <c r="O1528"/>
    </row>
    <row r="1529" spans="13:15" x14ac:dyDescent="0.3">
      <c r="M1529" s="72"/>
      <c r="O1529"/>
    </row>
    <row r="1530" spans="13:15" x14ac:dyDescent="0.3">
      <c r="M1530" s="72"/>
      <c r="O1530"/>
    </row>
    <row r="1531" spans="13:15" x14ac:dyDescent="0.3">
      <c r="M1531" s="72"/>
      <c r="O1531"/>
    </row>
    <row r="1532" spans="13:15" x14ac:dyDescent="0.3">
      <c r="M1532" s="72"/>
      <c r="O1532"/>
    </row>
    <row r="1533" spans="13:15" x14ac:dyDescent="0.3">
      <c r="M1533" s="72"/>
      <c r="O1533"/>
    </row>
    <row r="1534" spans="13:15" x14ac:dyDescent="0.3">
      <c r="M1534" s="72"/>
      <c r="O1534"/>
    </row>
    <row r="1535" spans="13:15" x14ac:dyDescent="0.3">
      <c r="M1535" s="72"/>
      <c r="O1535"/>
    </row>
    <row r="1536" spans="13:15" x14ac:dyDescent="0.3">
      <c r="M1536" s="72"/>
      <c r="O1536"/>
    </row>
    <row r="1537" spans="13:15" x14ac:dyDescent="0.3">
      <c r="M1537" s="72"/>
      <c r="O1537"/>
    </row>
    <row r="1538" spans="13:15" x14ac:dyDescent="0.3">
      <c r="M1538" s="72"/>
      <c r="O1538"/>
    </row>
    <row r="1539" spans="13:15" x14ac:dyDescent="0.3">
      <c r="M1539" s="72"/>
      <c r="O1539"/>
    </row>
    <row r="1540" spans="13:15" x14ac:dyDescent="0.3">
      <c r="M1540" s="72"/>
      <c r="O1540"/>
    </row>
    <row r="1541" spans="13:15" x14ac:dyDescent="0.3">
      <c r="M1541" s="72"/>
      <c r="O1541"/>
    </row>
    <row r="1542" spans="13:15" x14ac:dyDescent="0.3">
      <c r="M1542" s="72"/>
      <c r="O1542"/>
    </row>
    <row r="1543" spans="13:15" x14ac:dyDescent="0.3">
      <c r="M1543" s="72"/>
      <c r="O1543"/>
    </row>
    <row r="1544" spans="13:15" x14ac:dyDescent="0.3">
      <c r="M1544" s="72"/>
      <c r="O1544"/>
    </row>
    <row r="1545" spans="13:15" x14ac:dyDescent="0.3">
      <c r="M1545" s="72"/>
      <c r="O1545"/>
    </row>
    <row r="1546" spans="13:15" x14ac:dyDescent="0.3">
      <c r="M1546" s="72"/>
      <c r="O1546"/>
    </row>
    <row r="1547" spans="13:15" x14ac:dyDescent="0.3">
      <c r="M1547" s="72"/>
      <c r="O1547"/>
    </row>
    <row r="1548" spans="13:15" x14ac:dyDescent="0.3">
      <c r="M1548" s="72"/>
      <c r="O1548"/>
    </row>
    <row r="1549" spans="13:15" x14ac:dyDescent="0.3">
      <c r="M1549" s="72"/>
      <c r="O1549"/>
    </row>
    <row r="1550" spans="13:15" x14ac:dyDescent="0.3">
      <c r="M1550" s="72"/>
      <c r="O1550"/>
    </row>
    <row r="1551" spans="13:15" x14ac:dyDescent="0.3">
      <c r="M1551" s="72"/>
      <c r="O1551"/>
    </row>
    <row r="1552" spans="13:15" x14ac:dyDescent="0.3">
      <c r="M1552" s="72"/>
      <c r="O1552"/>
    </row>
    <row r="1553" spans="13:15" x14ac:dyDescent="0.3">
      <c r="M1553" s="72"/>
      <c r="O1553"/>
    </row>
    <row r="1554" spans="13:15" x14ac:dyDescent="0.3">
      <c r="M1554" s="72"/>
      <c r="O1554"/>
    </row>
    <row r="1555" spans="13:15" x14ac:dyDescent="0.3">
      <c r="M1555" s="72"/>
      <c r="O1555"/>
    </row>
    <row r="1556" spans="13:15" x14ac:dyDescent="0.3">
      <c r="M1556" s="72"/>
      <c r="O1556"/>
    </row>
    <row r="1557" spans="13:15" x14ac:dyDescent="0.3">
      <c r="M1557" s="72"/>
      <c r="O1557"/>
    </row>
    <row r="1558" spans="13:15" x14ac:dyDescent="0.3">
      <c r="M1558" s="72"/>
      <c r="O1558"/>
    </row>
    <row r="1559" spans="13:15" x14ac:dyDescent="0.3">
      <c r="M1559" s="72"/>
      <c r="O1559"/>
    </row>
    <row r="1560" spans="13:15" x14ac:dyDescent="0.3">
      <c r="M1560" s="72"/>
      <c r="O1560"/>
    </row>
    <row r="1561" spans="13:15" x14ac:dyDescent="0.3">
      <c r="M1561" s="72"/>
      <c r="O1561"/>
    </row>
    <row r="1562" spans="13:15" x14ac:dyDescent="0.3">
      <c r="M1562" s="72"/>
      <c r="O1562"/>
    </row>
    <row r="1563" spans="13:15" x14ac:dyDescent="0.3">
      <c r="M1563" s="72"/>
      <c r="O1563"/>
    </row>
    <row r="1564" spans="13:15" x14ac:dyDescent="0.3">
      <c r="M1564" s="72"/>
      <c r="O1564"/>
    </row>
    <row r="1565" spans="13:15" x14ac:dyDescent="0.3">
      <c r="M1565" s="72"/>
      <c r="O1565"/>
    </row>
    <row r="1566" spans="13:15" x14ac:dyDescent="0.3">
      <c r="M1566" s="72"/>
      <c r="O1566"/>
    </row>
    <row r="1567" spans="13:15" x14ac:dyDescent="0.3">
      <c r="M1567" s="72"/>
      <c r="O1567"/>
    </row>
    <row r="1568" spans="13:15" x14ac:dyDescent="0.3">
      <c r="M1568" s="72"/>
      <c r="O1568"/>
    </row>
    <row r="1569" spans="13:15" x14ac:dyDescent="0.3">
      <c r="M1569" s="72"/>
      <c r="O1569"/>
    </row>
    <row r="1570" spans="13:15" x14ac:dyDescent="0.3">
      <c r="M1570" s="72"/>
      <c r="O1570"/>
    </row>
    <row r="1571" spans="13:15" x14ac:dyDescent="0.3">
      <c r="M1571" s="72"/>
      <c r="O1571"/>
    </row>
    <row r="1572" spans="13:15" x14ac:dyDescent="0.3">
      <c r="M1572" s="72"/>
      <c r="O1572"/>
    </row>
    <row r="1573" spans="13:15" x14ac:dyDescent="0.3">
      <c r="M1573" s="72"/>
      <c r="O1573"/>
    </row>
    <row r="1574" spans="13:15" x14ac:dyDescent="0.3">
      <c r="M1574" s="72"/>
      <c r="O1574"/>
    </row>
    <row r="1575" spans="13:15" x14ac:dyDescent="0.3">
      <c r="M1575" s="72"/>
      <c r="O1575"/>
    </row>
    <row r="1576" spans="13:15" x14ac:dyDescent="0.3">
      <c r="M1576" s="72"/>
      <c r="O1576"/>
    </row>
    <row r="1577" spans="13:15" x14ac:dyDescent="0.3">
      <c r="M1577" s="72"/>
      <c r="O1577"/>
    </row>
    <row r="1578" spans="13:15" x14ac:dyDescent="0.3">
      <c r="M1578" s="72"/>
      <c r="O1578"/>
    </row>
    <row r="1579" spans="13:15" x14ac:dyDescent="0.3">
      <c r="M1579" s="72"/>
      <c r="O1579"/>
    </row>
    <row r="1580" spans="13:15" x14ac:dyDescent="0.3">
      <c r="M1580" s="72"/>
      <c r="O1580"/>
    </row>
    <row r="1581" spans="13:15" x14ac:dyDescent="0.3">
      <c r="M1581" s="72"/>
      <c r="O1581"/>
    </row>
    <row r="1582" spans="13:15" x14ac:dyDescent="0.3">
      <c r="M1582" s="72"/>
      <c r="O1582"/>
    </row>
    <row r="1583" spans="13:15" x14ac:dyDescent="0.3">
      <c r="M1583" s="72"/>
      <c r="O1583"/>
    </row>
    <row r="1584" spans="13:15" x14ac:dyDescent="0.3">
      <c r="M1584" s="72"/>
      <c r="O1584"/>
    </row>
    <row r="1585" spans="13:15" x14ac:dyDescent="0.3">
      <c r="M1585" s="72"/>
      <c r="O1585"/>
    </row>
    <row r="1586" spans="13:15" x14ac:dyDescent="0.3">
      <c r="M1586" s="72"/>
      <c r="O1586"/>
    </row>
    <row r="1587" spans="13:15" x14ac:dyDescent="0.3">
      <c r="M1587" s="72"/>
      <c r="O1587"/>
    </row>
    <row r="1588" spans="13:15" x14ac:dyDescent="0.3">
      <c r="M1588" s="72"/>
      <c r="O1588"/>
    </row>
    <row r="1589" spans="13:15" x14ac:dyDescent="0.3">
      <c r="M1589" s="72"/>
      <c r="O1589"/>
    </row>
    <row r="1590" spans="13:15" x14ac:dyDescent="0.3">
      <c r="M1590" s="72"/>
      <c r="O1590"/>
    </row>
    <row r="1591" spans="13:15" x14ac:dyDescent="0.3">
      <c r="M1591" s="72"/>
      <c r="O1591"/>
    </row>
    <row r="1592" spans="13:15" x14ac:dyDescent="0.3">
      <c r="M1592" s="72"/>
      <c r="O1592"/>
    </row>
    <row r="1593" spans="13:15" x14ac:dyDescent="0.3">
      <c r="M1593" s="72"/>
      <c r="O1593"/>
    </row>
    <row r="1594" spans="13:15" x14ac:dyDescent="0.3">
      <c r="M1594" s="72"/>
      <c r="O1594"/>
    </row>
    <row r="1595" spans="13:15" x14ac:dyDescent="0.3">
      <c r="M1595" s="72"/>
      <c r="O1595"/>
    </row>
    <row r="1596" spans="13:15" x14ac:dyDescent="0.3">
      <c r="M1596" s="72"/>
      <c r="O1596"/>
    </row>
    <row r="1597" spans="13:15" x14ac:dyDescent="0.3">
      <c r="M1597" s="72"/>
      <c r="O1597"/>
    </row>
    <row r="1598" spans="13:15" x14ac:dyDescent="0.3">
      <c r="M1598" s="72"/>
      <c r="O1598"/>
    </row>
    <row r="1599" spans="13:15" x14ac:dyDescent="0.3">
      <c r="M1599" s="72"/>
      <c r="O1599"/>
    </row>
    <row r="1600" spans="13:15" x14ac:dyDescent="0.3">
      <c r="M1600" s="72"/>
      <c r="O1600"/>
    </row>
    <row r="1601" spans="13:15" x14ac:dyDescent="0.3">
      <c r="M1601" s="72"/>
      <c r="O1601"/>
    </row>
    <row r="1602" spans="13:15" x14ac:dyDescent="0.3">
      <c r="M1602" s="72"/>
      <c r="O1602"/>
    </row>
    <row r="1603" spans="13:15" x14ac:dyDescent="0.3">
      <c r="M1603" s="72"/>
      <c r="O1603"/>
    </row>
    <row r="1604" spans="13:15" x14ac:dyDescent="0.3">
      <c r="M1604" s="72"/>
      <c r="O1604"/>
    </row>
    <row r="1605" spans="13:15" x14ac:dyDescent="0.3">
      <c r="M1605" s="72"/>
      <c r="O1605"/>
    </row>
    <row r="1606" spans="13:15" x14ac:dyDescent="0.3">
      <c r="M1606" s="72"/>
      <c r="O1606"/>
    </row>
    <row r="1607" spans="13:15" x14ac:dyDescent="0.3">
      <c r="M1607" s="72"/>
      <c r="O1607"/>
    </row>
    <row r="1608" spans="13:15" x14ac:dyDescent="0.3">
      <c r="M1608" s="72"/>
      <c r="O1608"/>
    </row>
    <row r="1609" spans="13:15" x14ac:dyDescent="0.3">
      <c r="M1609" s="72"/>
      <c r="O1609"/>
    </row>
    <row r="1610" spans="13:15" x14ac:dyDescent="0.3">
      <c r="M1610" s="72"/>
      <c r="O1610"/>
    </row>
    <row r="1611" spans="13:15" x14ac:dyDescent="0.3">
      <c r="M1611" s="72"/>
      <c r="O1611"/>
    </row>
    <row r="1612" spans="13:15" x14ac:dyDescent="0.3">
      <c r="M1612" s="72"/>
      <c r="O1612"/>
    </row>
    <row r="1613" spans="13:15" x14ac:dyDescent="0.3">
      <c r="M1613" s="72"/>
      <c r="O1613"/>
    </row>
    <row r="1614" spans="13:15" x14ac:dyDescent="0.3">
      <c r="M1614" s="72"/>
      <c r="O1614"/>
    </row>
    <row r="1615" spans="13:15" x14ac:dyDescent="0.3">
      <c r="M1615" s="72"/>
      <c r="O1615"/>
    </row>
    <row r="1616" spans="13:15" x14ac:dyDescent="0.3">
      <c r="M1616" s="72"/>
      <c r="O1616"/>
    </row>
    <row r="1617" spans="13:15" x14ac:dyDescent="0.3">
      <c r="M1617" s="72"/>
      <c r="O1617"/>
    </row>
    <row r="1618" spans="13:15" x14ac:dyDescent="0.3">
      <c r="M1618" s="72"/>
      <c r="O1618"/>
    </row>
    <row r="1619" spans="13:15" x14ac:dyDescent="0.3">
      <c r="M1619" s="72"/>
      <c r="O1619"/>
    </row>
    <row r="1620" spans="13:15" x14ac:dyDescent="0.3">
      <c r="M1620" s="72"/>
      <c r="O1620"/>
    </row>
    <row r="1621" spans="13:15" x14ac:dyDescent="0.3">
      <c r="M1621" s="72"/>
      <c r="O1621"/>
    </row>
    <row r="1622" spans="13:15" x14ac:dyDescent="0.3">
      <c r="M1622" s="72"/>
      <c r="O1622"/>
    </row>
    <row r="1623" spans="13:15" x14ac:dyDescent="0.3">
      <c r="M1623" s="72"/>
      <c r="O1623"/>
    </row>
    <row r="1624" spans="13:15" x14ac:dyDescent="0.3">
      <c r="M1624" s="72"/>
      <c r="O1624"/>
    </row>
    <row r="1625" spans="13:15" x14ac:dyDescent="0.3">
      <c r="M1625" s="72"/>
      <c r="O1625"/>
    </row>
    <row r="1626" spans="13:15" x14ac:dyDescent="0.3">
      <c r="M1626" s="72"/>
      <c r="O1626"/>
    </row>
    <row r="1627" spans="13:15" x14ac:dyDescent="0.3">
      <c r="M1627" s="72"/>
      <c r="O1627"/>
    </row>
    <row r="1628" spans="13:15" x14ac:dyDescent="0.3">
      <c r="M1628" s="72"/>
      <c r="O1628"/>
    </row>
    <row r="1629" spans="13:15" x14ac:dyDescent="0.3">
      <c r="M1629" s="72"/>
      <c r="O1629"/>
    </row>
    <row r="1630" spans="13:15" x14ac:dyDescent="0.3">
      <c r="M1630" s="72"/>
      <c r="O1630"/>
    </row>
    <row r="1631" spans="13:15" x14ac:dyDescent="0.3">
      <c r="M1631" s="72"/>
      <c r="O1631"/>
    </row>
    <row r="1632" spans="13:15" x14ac:dyDescent="0.3">
      <c r="M1632" s="72"/>
      <c r="O1632"/>
    </row>
    <row r="1633" spans="13:15" x14ac:dyDescent="0.3">
      <c r="M1633" s="72"/>
      <c r="O1633"/>
    </row>
    <row r="1634" spans="13:15" x14ac:dyDescent="0.3">
      <c r="M1634" s="72"/>
      <c r="O1634"/>
    </row>
    <row r="1635" spans="13:15" x14ac:dyDescent="0.3">
      <c r="M1635" s="72"/>
      <c r="O1635"/>
    </row>
    <row r="1636" spans="13:15" x14ac:dyDescent="0.3">
      <c r="M1636" s="72"/>
      <c r="O1636"/>
    </row>
    <row r="1637" spans="13:15" x14ac:dyDescent="0.3">
      <c r="M1637" s="72"/>
      <c r="O1637"/>
    </row>
    <row r="1638" spans="13:15" x14ac:dyDescent="0.3">
      <c r="M1638" s="72"/>
      <c r="O1638"/>
    </row>
    <row r="1639" spans="13:15" x14ac:dyDescent="0.3">
      <c r="M1639" s="72"/>
      <c r="O1639"/>
    </row>
    <row r="1640" spans="13:15" x14ac:dyDescent="0.3">
      <c r="M1640" s="72"/>
      <c r="O1640"/>
    </row>
    <row r="1641" spans="13:15" x14ac:dyDescent="0.3">
      <c r="M1641" s="72"/>
      <c r="O1641"/>
    </row>
    <row r="1642" spans="13:15" x14ac:dyDescent="0.3">
      <c r="M1642" s="72"/>
      <c r="O1642"/>
    </row>
    <row r="1643" spans="13:15" x14ac:dyDescent="0.3">
      <c r="M1643" s="72"/>
      <c r="O1643"/>
    </row>
    <row r="1644" spans="13:15" x14ac:dyDescent="0.3">
      <c r="M1644" s="72"/>
      <c r="O1644"/>
    </row>
    <row r="1645" spans="13:15" x14ac:dyDescent="0.3">
      <c r="M1645" s="72"/>
      <c r="O1645"/>
    </row>
    <row r="1646" spans="13:15" x14ac:dyDescent="0.3">
      <c r="M1646" s="72"/>
      <c r="O1646"/>
    </row>
    <row r="1647" spans="13:15" x14ac:dyDescent="0.3">
      <c r="M1647" s="72"/>
      <c r="O1647"/>
    </row>
    <row r="1648" spans="13:15" x14ac:dyDescent="0.3">
      <c r="M1648" s="72"/>
      <c r="O1648"/>
    </row>
    <row r="1649" spans="13:15" x14ac:dyDescent="0.3">
      <c r="M1649" s="72"/>
      <c r="O1649"/>
    </row>
    <row r="1650" spans="13:15" x14ac:dyDescent="0.3">
      <c r="M1650" s="72"/>
      <c r="O1650"/>
    </row>
    <row r="1651" spans="13:15" x14ac:dyDescent="0.3">
      <c r="M1651" s="72"/>
      <c r="O1651"/>
    </row>
    <row r="1652" spans="13:15" x14ac:dyDescent="0.3">
      <c r="M1652" s="72"/>
      <c r="O1652"/>
    </row>
    <row r="1653" spans="13:15" x14ac:dyDescent="0.3">
      <c r="M1653" s="72"/>
      <c r="O1653"/>
    </row>
    <row r="1654" spans="13:15" x14ac:dyDescent="0.3">
      <c r="M1654" s="72"/>
      <c r="O1654"/>
    </row>
    <row r="1655" spans="13:15" x14ac:dyDescent="0.3">
      <c r="M1655" s="72"/>
      <c r="O1655"/>
    </row>
    <row r="1656" spans="13:15" x14ac:dyDescent="0.3">
      <c r="M1656" s="72"/>
      <c r="O1656"/>
    </row>
    <row r="1657" spans="13:15" x14ac:dyDescent="0.3">
      <c r="M1657" s="72"/>
      <c r="O1657"/>
    </row>
    <row r="1658" spans="13:15" x14ac:dyDescent="0.3">
      <c r="M1658" s="72"/>
      <c r="O1658"/>
    </row>
    <row r="1659" spans="13:15" x14ac:dyDescent="0.3">
      <c r="M1659" s="72"/>
      <c r="O1659"/>
    </row>
    <row r="1660" spans="13:15" x14ac:dyDescent="0.3">
      <c r="M1660" s="72"/>
      <c r="O1660"/>
    </row>
    <row r="1661" spans="13:15" x14ac:dyDescent="0.3">
      <c r="M1661" s="72"/>
      <c r="O1661"/>
    </row>
    <row r="1662" spans="13:15" x14ac:dyDescent="0.3">
      <c r="M1662" s="72"/>
      <c r="O1662"/>
    </row>
    <row r="1663" spans="13:15" x14ac:dyDescent="0.3">
      <c r="M1663" s="72"/>
      <c r="O1663"/>
    </row>
    <row r="1664" spans="13:15" x14ac:dyDescent="0.3">
      <c r="M1664" s="72"/>
      <c r="O1664"/>
    </row>
    <row r="1665" spans="13:15" x14ac:dyDescent="0.3">
      <c r="M1665" s="72"/>
      <c r="O1665"/>
    </row>
    <row r="1666" spans="13:15" x14ac:dyDescent="0.3">
      <c r="M1666" s="72"/>
      <c r="O1666"/>
    </row>
    <row r="1667" spans="13:15" x14ac:dyDescent="0.3">
      <c r="M1667" s="72"/>
      <c r="O1667"/>
    </row>
    <row r="1668" spans="13:15" x14ac:dyDescent="0.3">
      <c r="M1668" s="72"/>
      <c r="O1668"/>
    </row>
    <row r="1669" spans="13:15" x14ac:dyDescent="0.3">
      <c r="M1669" s="72"/>
      <c r="O1669"/>
    </row>
    <row r="1670" spans="13:15" x14ac:dyDescent="0.3">
      <c r="M1670" s="72"/>
      <c r="O1670"/>
    </row>
    <row r="1671" spans="13:15" x14ac:dyDescent="0.3">
      <c r="M1671" s="72"/>
      <c r="O1671"/>
    </row>
    <row r="1672" spans="13:15" x14ac:dyDescent="0.3">
      <c r="M1672" s="72"/>
      <c r="O1672"/>
    </row>
    <row r="1673" spans="13:15" x14ac:dyDescent="0.3">
      <c r="M1673" s="72"/>
      <c r="O1673"/>
    </row>
    <row r="1674" spans="13:15" x14ac:dyDescent="0.3">
      <c r="M1674" s="72"/>
      <c r="O1674"/>
    </row>
    <row r="1675" spans="13:15" x14ac:dyDescent="0.3">
      <c r="M1675" s="72"/>
      <c r="O1675"/>
    </row>
    <row r="1676" spans="13:15" x14ac:dyDescent="0.3">
      <c r="M1676" s="72"/>
      <c r="O1676"/>
    </row>
    <row r="1677" spans="13:15" x14ac:dyDescent="0.3">
      <c r="M1677" s="72"/>
      <c r="O1677"/>
    </row>
    <row r="1678" spans="13:15" x14ac:dyDescent="0.3">
      <c r="M1678" s="72"/>
      <c r="O1678"/>
    </row>
    <row r="1679" spans="13:15" x14ac:dyDescent="0.3">
      <c r="M1679" s="72"/>
      <c r="O1679"/>
    </row>
    <row r="1680" spans="13:15" x14ac:dyDescent="0.3">
      <c r="M1680" s="72"/>
      <c r="O1680"/>
    </row>
    <row r="1681" spans="13:15" x14ac:dyDescent="0.3">
      <c r="M1681" s="72"/>
      <c r="O1681"/>
    </row>
    <row r="1682" spans="13:15" x14ac:dyDescent="0.3">
      <c r="M1682" s="72"/>
      <c r="O1682"/>
    </row>
    <row r="1683" spans="13:15" x14ac:dyDescent="0.3">
      <c r="M1683" s="72"/>
      <c r="O1683"/>
    </row>
    <row r="1684" spans="13:15" x14ac:dyDescent="0.3">
      <c r="M1684" s="72"/>
      <c r="O1684"/>
    </row>
    <row r="1685" spans="13:15" x14ac:dyDescent="0.3">
      <c r="M1685" s="72"/>
      <c r="O1685"/>
    </row>
    <row r="1686" spans="13:15" x14ac:dyDescent="0.3">
      <c r="M1686" s="72"/>
      <c r="O1686"/>
    </row>
    <row r="1687" spans="13:15" x14ac:dyDescent="0.3">
      <c r="M1687" s="72"/>
      <c r="O1687"/>
    </row>
    <row r="1688" spans="13:15" x14ac:dyDescent="0.3">
      <c r="M1688" s="72"/>
      <c r="O1688"/>
    </row>
    <row r="1689" spans="13:15" x14ac:dyDescent="0.3">
      <c r="M1689" s="72"/>
      <c r="O1689"/>
    </row>
    <row r="1690" spans="13:15" x14ac:dyDescent="0.3">
      <c r="M1690" s="72"/>
      <c r="O1690"/>
    </row>
    <row r="1691" spans="13:15" x14ac:dyDescent="0.3">
      <c r="M1691" s="72"/>
      <c r="O1691"/>
    </row>
    <row r="1692" spans="13:15" x14ac:dyDescent="0.3">
      <c r="M1692" s="72"/>
      <c r="O1692"/>
    </row>
    <row r="1693" spans="13:15" x14ac:dyDescent="0.3">
      <c r="M1693" s="72"/>
      <c r="O1693"/>
    </row>
    <row r="1694" spans="13:15" x14ac:dyDescent="0.3">
      <c r="M1694" s="72"/>
      <c r="O1694"/>
    </row>
    <row r="1695" spans="13:15" x14ac:dyDescent="0.3">
      <c r="M1695" s="72"/>
      <c r="O1695"/>
    </row>
    <row r="1696" spans="13:15" x14ac:dyDescent="0.3">
      <c r="M1696" s="72"/>
      <c r="O1696"/>
    </row>
    <row r="1697" spans="13:15" x14ac:dyDescent="0.3">
      <c r="M1697" s="72"/>
      <c r="O1697"/>
    </row>
    <row r="1698" spans="13:15" x14ac:dyDescent="0.3">
      <c r="M1698" s="72"/>
      <c r="O1698"/>
    </row>
    <row r="1699" spans="13:15" x14ac:dyDescent="0.3">
      <c r="M1699" s="72"/>
      <c r="O1699"/>
    </row>
    <row r="1700" spans="13:15" x14ac:dyDescent="0.3">
      <c r="M1700" s="72"/>
      <c r="O1700"/>
    </row>
    <row r="1701" spans="13:15" x14ac:dyDescent="0.3">
      <c r="M1701" s="72"/>
      <c r="O1701"/>
    </row>
    <row r="1702" spans="13:15" x14ac:dyDescent="0.3">
      <c r="M1702" s="72"/>
      <c r="O1702"/>
    </row>
    <row r="1703" spans="13:15" x14ac:dyDescent="0.3">
      <c r="M1703" s="72"/>
      <c r="O1703"/>
    </row>
    <row r="1704" spans="13:15" x14ac:dyDescent="0.3">
      <c r="M1704" s="72"/>
      <c r="O1704"/>
    </row>
    <row r="1705" spans="13:15" x14ac:dyDescent="0.3">
      <c r="M1705" s="72"/>
      <c r="O1705"/>
    </row>
    <row r="1706" spans="13:15" x14ac:dyDescent="0.3">
      <c r="M1706" s="72"/>
      <c r="O1706"/>
    </row>
    <row r="1707" spans="13:15" x14ac:dyDescent="0.3">
      <c r="M1707" s="72"/>
      <c r="O1707"/>
    </row>
    <row r="1708" spans="13:15" x14ac:dyDescent="0.3">
      <c r="M1708" s="72"/>
      <c r="O1708"/>
    </row>
    <row r="1709" spans="13:15" x14ac:dyDescent="0.3">
      <c r="M1709" s="72"/>
      <c r="O1709"/>
    </row>
    <row r="1710" spans="13:15" x14ac:dyDescent="0.3">
      <c r="M1710" s="72"/>
      <c r="O1710"/>
    </row>
    <row r="1711" spans="13:15" x14ac:dyDescent="0.3">
      <c r="M1711" s="72"/>
      <c r="O1711"/>
    </row>
    <row r="1712" spans="13:15" x14ac:dyDescent="0.3">
      <c r="M1712" s="72"/>
      <c r="O1712"/>
    </row>
    <row r="1713" spans="13:15" x14ac:dyDescent="0.3">
      <c r="M1713" s="72"/>
      <c r="O1713"/>
    </row>
    <row r="1714" spans="13:15" x14ac:dyDescent="0.3">
      <c r="M1714" s="72"/>
      <c r="O1714"/>
    </row>
    <row r="1715" spans="13:15" x14ac:dyDescent="0.3">
      <c r="M1715" s="72"/>
      <c r="O1715"/>
    </row>
    <row r="1716" spans="13:15" x14ac:dyDescent="0.3">
      <c r="M1716" s="72"/>
      <c r="O1716"/>
    </row>
    <row r="1717" spans="13:15" x14ac:dyDescent="0.3">
      <c r="M1717" s="72"/>
      <c r="O1717"/>
    </row>
    <row r="1718" spans="13:15" x14ac:dyDescent="0.3">
      <c r="M1718" s="72"/>
      <c r="O1718"/>
    </row>
    <row r="1719" spans="13:15" x14ac:dyDescent="0.3">
      <c r="M1719" s="72"/>
      <c r="O1719"/>
    </row>
    <row r="1720" spans="13:15" x14ac:dyDescent="0.3">
      <c r="M1720" s="72"/>
      <c r="O1720"/>
    </row>
    <row r="1721" spans="13:15" x14ac:dyDescent="0.3">
      <c r="M1721" s="72"/>
      <c r="O1721"/>
    </row>
    <row r="1722" spans="13:15" x14ac:dyDescent="0.3">
      <c r="M1722" s="72"/>
      <c r="O1722"/>
    </row>
    <row r="1723" spans="13:15" x14ac:dyDescent="0.3">
      <c r="M1723" s="72"/>
      <c r="O1723"/>
    </row>
    <row r="1724" spans="13:15" x14ac:dyDescent="0.3">
      <c r="M1724" s="72"/>
      <c r="O1724"/>
    </row>
    <row r="1725" spans="13:15" x14ac:dyDescent="0.3">
      <c r="M1725" s="72"/>
      <c r="O1725"/>
    </row>
    <row r="1726" spans="13:15" x14ac:dyDescent="0.3">
      <c r="M1726" s="72"/>
      <c r="O1726"/>
    </row>
    <row r="1727" spans="13:15" x14ac:dyDescent="0.3">
      <c r="M1727" s="72"/>
      <c r="O1727"/>
    </row>
    <row r="1728" spans="13:15" x14ac:dyDescent="0.3">
      <c r="M1728" s="72"/>
      <c r="O1728"/>
    </row>
    <row r="1729" spans="13:15" x14ac:dyDescent="0.3">
      <c r="M1729" s="72"/>
      <c r="O1729"/>
    </row>
    <row r="1730" spans="13:15" x14ac:dyDescent="0.3">
      <c r="M1730" s="72"/>
      <c r="O1730"/>
    </row>
    <row r="1731" spans="13:15" x14ac:dyDescent="0.3">
      <c r="M1731" s="72"/>
      <c r="O1731"/>
    </row>
    <row r="1732" spans="13:15" x14ac:dyDescent="0.3">
      <c r="M1732" s="72"/>
      <c r="O1732"/>
    </row>
    <row r="1733" spans="13:15" x14ac:dyDescent="0.3">
      <c r="M1733" s="72"/>
      <c r="O1733"/>
    </row>
    <row r="1734" spans="13:15" x14ac:dyDescent="0.3">
      <c r="M1734" s="72"/>
      <c r="O1734"/>
    </row>
    <row r="1735" spans="13:15" x14ac:dyDescent="0.3">
      <c r="M1735" s="72"/>
      <c r="O1735"/>
    </row>
    <row r="1736" spans="13:15" x14ac:dyDescent="0.3">
      <c r="M1736" s="72"/>
      <c r="O1736"/>
    </row>
    <row r="1737" spans="13:15" x14ac:dyDescent="0.3">
      <c r="M1737" s="72"/>
      <c r="O1737"/>
    </row>
    <row r="1738" spans="13:15" x14ac:dyDescent="0.3">
      <c r="M1738" s="72"/>
      <c r="O1738"/>
    </row>
    <row r="1739" spans="13:15" x14ac:dyDescent="0.3">
      <c r="M1739" s="72"/>
      <c r="O1739"/>
    </row>
    <row r="1740" spans="13:15" x14ac:dyDescent="0.3">
      <c r="M1740" s="72"/>
      <c r="O1740"/>
    </row>
    <row r="1741" spans="13:15" x14ac:dyDescent="0.3">
      <c r="M1741" s="72"/>
      <c r="O1741"/>
    </row>
    <row r="1742" spans="13:15" x14ac:dyDescent="0.3">
      <c r="M1742" s="72"/>
      <c r="O1742"/>
    </row>
    <row r="1743" spans="13:15" x14ac:dyDescent="0.3">
      <c r="M1743" s="72"/>
      <c r="O1743"/>
    </row>
    <row r="1744" spans="13:15" x14ac:dyDescent="0.3">
      <c r="M1744" s="72"/>
      <c r="O1744"/>
    </row>
    <row r="1745" spans="13:15" x14ac:dyDescent="0.3">
      <c r="M1745" s="72"/>
      <c r="O1745"/>
    </row>
    <row r="1746" spans="13:15" x14ac:dyDescent="0.3">
      <c r="M1746" s="72"/>
      <c r="O1746"/>
    </row>
    <row r="1747" spans="13:15" x14ac:dyDescent="0.3">
      <c r="M1747" s="72"/>
      <c r="O1747"/>
    </row>
    <row r="1748" spans="13:15" x14ac:dyDescent="0.3">
      <c r="M1748" s="72"/>
      <c r="O1748"/>
    </row>
    <row r="1749" spans="13:15" x14ac:dyDescent="0.3">
      <c r="M1749" s="72"/>
      <c r="O1749"/>
    </row>
    <row r="1750" spans="13:15" x14ac:dyDescent="0.3">
      <c r="M1750" s="72"/>
      <c r="O1750"/>
    </row>
    <row r="1751" spans="13:15" x14ac:dyDescent="0.3">
      <c r="M1751" s="72"/>
      <c r="O1751"/>
    </row>
    <row r="1752" spans="13:15" x14ac:dyDescent="0.3">
      <c r="M1752" s="72"/>
      <c r="O1752"/>
    </row>
    <row r="1753" spans="13:15" x14ac:dyDescent="0.3">
      <c r="M1753" s="72"/>
      <c r="O1753"/>
    </row>
    <row r="1754" spans="13:15" x14ac:dyDescent="0.3">
      <c r="M1754" s="72"/>
      <c r="O1754"/>
    </row>
    <row r="1755" spans="13:15" x14ac:dyDescent="0.3">
      <c r="M1755" s="72"/>
      <c r="O1755"/>
    </row>
    <row r="1756" spans="13:15" x14ac:dyDescent="0.3">
      <c r="M1756" s="72"/>
      <c r="O1756"/>
    </row>
    <row r="1757" spans="13:15" x14ac:dyDescent="0.3">
      <c r="M1757" s="72"/>
      <c r="O1757"/>
    </row>
    <row r="1758" spans="13:15" x14ac:dyDescent="0.3">
      <c r="M1758" s="72"/>
      <c r="O1758"/>
    </row>
    <row r="1759" spans="13:15" x14ac:dyDescent="0.3">
      <c r="M1759" s="72"/>
      <c r="O1759"/>
    </row>
    <row r="1760" spans="13:15" x14ac:dyDescent="0.3">
      <c r="M1760" s="72"/>
      <c r="O1760"/>
    </row>
    <row r="1761" spans="13:15" x14ac:dyDescent="0.3">
      <c r="M1761" s="72"/>
      <c r="O1761"/>
    </row>
    <row r="1762" spans="13:15" x14ac:dyDescent="0.3">
      <c r="M1762" s="72"/>
      <c r="O1762"/>
    </row>
    <row r="1763" spans="13:15" x14ac:dyDescent="0.3">
      <c r="M1763" s="72"/>
      <c r="O1763"/>
    </row>
    <row r="1764" spans="13:15" x14ac:dyDescent="0.3">
      <c r="M1764" s="72"/>
      <c r="O1764"/>
    </row>
    <row r="1765" spans="13:15" x14ac:dyDescent="0.3">
      <c r="M1765" s="72"/>
      <c r="O1765"/>
    </row>
    <row r="1766" spans="13:15" x14ac:dyDescent="0.3">
      <c r="M1766" s="72"/>
      <c r="O1766"/>
    </row>
    <row r="1767" spans="13:15" x14ac:dyDescent="0.3">
      <c r="M1767" s="72"/>
      <c r="O1767"/>
    </row>
    <row r="1768" spans="13:15" x14ac:dyDescent="0.3">
      <c r="M1768" s="72"/>
      <c r="O1768"/>
    </row>
    <row r="1769" spans="13:15" x14ac:dyDescent="0.3">
      <c r="M1769" s="72"/>
      <c r="O1769"/>
    </row>
    <row r="1770" spans="13:15" x14ac:dyDescent="0.3">
      <c r="M1770" s="72"/>
      <c r="O1770"/>
    </row>
    <row r="1771" spans="13:15" x14ac:dyDescent="0.3">
      <c r="M1771" s="72"/>
      <c r="O1771"/>
    </row>
    <row r="1772" spans="13:15" x14ac:dyDescent="0.3">
      <c r="M1772" s="72"/>
      <c r="O1772"/>
    </row>
    <row r="1773" spans="13:15" x14ac:dyDescent="0.3">
      <c r="M1773" s="72"/>
      <c r="O1773"/>
    </row>
    <row r="1774" spans="13:15" x14ac:dyDescent="0.3">
      <c r="M1774" s="72"/>
      <c r="O1774"/>
    </row>
    <row r="1775" spans="13:15" x14ac:dyDescent="0.3">
      <c r="M1775" s="72"/>
      <c r="O1775"/>
    </row>
    <row r="1776" spans="13:15" x14ac:dyDescent="0.3">
      <c r="M1776" s="72"/>
      <c r="O1776"/>
    </row>
    <row r="1777" spans="13:15" x14ac:dyDescent="0.3">
      <c r="M1777" s="72"/>
      <c r="O1777"/>
    </row>
    <row r="1778" spans="13:15" x14ac:dyDescent="0.3">
      <c r="M1778" s="72"/>
      <c r="O1778"/>
    </row>
    <row r="1779" spans="13:15" x14ac:dyDescent="0.3">
      <c r="M1779" s="72"/>
      <c r="O1779"/>
    </row>
    <row r="1780" spans="13:15" x14ac:dyDescent="0.3">
      <c r="M1780" s="72"/>
      <c r="O1780"/>
    </row>
    <row r="1781" spans="13:15" x14ac:dyDescent="0.3">
      <c r="M1781" s="72"/>
      <c r="O1781"/>
    </row>
    <row r="1782" spans="13:15" x14ac:dyDescent="0.3">
      <c r="M1782" s="72"/>
      <c r="O1782"/>
    </row>
    <row r="1783" spans="13:15" x14ac:dyDescent="0.3">
      <c r="M1783" s="72"/>
      <c r="O1783"/>
    </row>
    <row r="1784" spans="13:15" x14ac:dyDescent="0.3">
      <c r="M1784" s="72"/>
      <c r="O1784"/>
    </row>
    <row r="1785" spans="13:15" x14ac:dyDescent="0.3">
      <c r="M1785" s="72"/>
      <c r="O1785"/>
    </row>
    <row r="1786" spans="13:15" x14ac:dyDescent="0.3">
      <c r="M1786" s="72"/>
      <c r="O1786"/>
    </row>
    <row r="1787" spans="13:15" x14ac:dyDescent="0.3">
      <c r="M1787" s="72"/>
      <c r="O1787"/>
    </row>
    <row r="1788" spans="13:15" x14ac:dyDescent="0.3">
      <c r="M1788" s="72"/>
      <c r="O1788"/>
    </row>
    <row r="1789" spans="13:15" x14ac:dyDescent="0.3">
      <c r="M1789" s="72"/>
      <c r="O1789"/>
    </row>
    <row r="1790" spans="13:15" x14ac:dyDescent="0.3">
      <c r="M1790" s="72"/>
      <c r="O1790"/>
    </row>
    <row r="1791" spans="13:15" x14ac:dyDescent="0.3">
      <c r="M1791" s="72"/>
      <c r="O1791"/>
    </row>
    <row r="1792" spans="13:15" x14ac:dyDescent="0.3">
      <c r="M1792" s="72"/>
      <c r="O1792"/>
    </row>
    <row r="1793" spans="13:15" x14ac:dyDescent="0.3">
      <c r="M1793" s="72"/>
      <c r="O1793"/>
    </row>
    <row r="1794" spans="13:15" x14ac:dyDescent="0.3">
      <c r="M1794" s="64"/>
      <c r="N1794" s="64"/>
    </row>
  </sheetData>
  <phoneticPr fontId="56" type="noConversion"/>
  <pageMargins left="0.7" right="0.7" top="0.75" bottom="0.75" header="0.3" footer="0.3"/>
  <drawing r:id="rId1"/>
  <tableParts count="1">
    <tablePart r:id="rId2"/>
  </tableParts>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B2A3A1-41AB-4533-A7E4-B16353B42814}">
  <sheetPr>
    <tabColor rgb="FFFFFF00"/>
  </sheetPr>
  <dimension ref="B4:O45"/>
  <sheetViews>
    <sheetView showGridLines="0" zoomScale="81" zoomScaleNormal="81" workbookViewId="0"/>
  </sheetViews>
  <sheetFormatPr defaultRowHeight="14.4" x14ac:dyDescent="0.3"/>
  <cols>
    <col min="1" max="1" width="2.109375" customWidth="1"/>
    <col min="3" max="3" width="15" bestFit="1" customWidth="1"/>
    <col min="4" max="4" width="68.88671875" bestFit="1" customWidth="1"/>
    <col min="5" max="5" width="14.88671875" bestFit="1" customWidth="1"/>
  </cols>
  <sheetData>
    <row r="4" spans="2:15" ht="18" x14ac:dyDescent="0.35">
      <c r="B4" s="485" t="str">
        <f>CONCATENATE("Reporte de Calidad de los Datos Perfil Conductor/Resp. de Mantenimiento ",'Reporte KPIs'!E1)</f>
        <v>Reporte de Calidad de los Datos Perfil Conductor/Resp. de Mantenimiento 57040</v>
      </c>
      <c r="C4" s="485"/>
      <c r="D4" s="485"/>
      <c r="E4" s="485"/>
      <c r="F4" s="485"/>
      <c r="G4" s="485"/>
      <c r="H4" s="485"/>
      <c r="I4" s="485"/>
      <c r="J4" s="485"/>
      <c r="K4" s="485"/>
      <c r="L4" s="485"/>
      <c r="M4" s="485"/>
      <c r="N4" s="485"/>
      <c r="O4" s="485"/>
    </row>
    <row r="6" spans="2:15" ht="15.6" x14ac:dyDescent="0.3">
      <c r="C6" s="486" t="s">
        <v>101</v>
      </c>
      <c r="D6" s="486"/>
      <c r="E6" s="486"/>
      <c r="F6" s="486"/>
      <c r="G6" s="486"/>
      <c r="H6" s="486"/>
    </row>
    <row r="8" spans="2:15" x14ac:dyDescent="0.3">
      <c r="C8" s="62" t="s">
        <v>2</v>
      </c>
      <c r="D8" s="62" t="s">
        <v>98</v>
      </c>
      <c r="E8" s="62" t="s">
        <v>99</v>
      </c>
    </row>
    <row r="9" spans="2:15" x14ac:dyDescent="0.3">
      <c r="C9" s="152" t="s">
        <v>2831</v>
      </c>
      <c r="E9" s="82">
        <v>31</v>
      </c>
    </row>
    <row r="10" spans="2:15" x14ac:dyDescent="0.3">
      <c r="C10" s="153" t="s">
        <v>120</v>
      </c>
      <c r="D10" s="152" t="s">
        <v>1824</v>
      </c>
      <c r="E10" s="82">
        <v>10</v>
      </c>
    </row>
    <row r="11" spans="2:15" x14ac:dyDescent="0.3">
      <c r="C11" s="153" t="s">
        <v>114</v>
      </c>
      <c r="D11" s="152" t="s">
        <v>2463</v>
      </c>
      <c r="E11" s="82">
        <v>10</v>
      </c>
    </row>
    <row r="12" spans="2:15" x14ac:dyDescent="0.3">
      <c r="C12" s="153" t="s">
        <v>209</v>
      </c>
      <c r="D12" s="152" t="s">
        <v>210</v>
      </c>
      <c r="E12" s="82">
        <v>11</v>
      </c>
    </row>
    <row r="28" spans="3:8" ht="15.6" x14ac:dyDescent="0.3">
      <c r="C28" s="486" t="s">
        <v>102</v>
      </c>
      <c r="D28" s="486"/>
      <c r="E28" s="486"/>
      <c r="F28" s="486"/>
      <c r="G28" s="486"/>
      <c r="H28" s="486"/>
    </row>
    <row r="31" spans="3:8" x14ac:dyDescent="0.3">
      <c r="C31" s="65" t="s">
        <v>100</v>
      </c>
      <c r="D31" t="s">
        <v>206</v>
      </c>
    </row>
    <row r="33" spans="3:4" x14ac:dyDescent="0.3">
      <c r="C33" s="62" t="s">
        <v>103</v>
      </c>
      <c r="D33" s="62" t="s">
        <v>99</v>
      </c>
    </row>
    <row r="34" spans="3:4" x14ac:dyDescent="0.3">
      <c r="C34" s="152" t="s">
        <v>2464</v>
      </c>
      <c r="D34" s="82">
        <v>20</v>
      </c>
    </row>
    <row r="35" spans="3:4" x14ac:dyDescent="0.3">
      <c r="C35" s="152" t="s">
        <v>21391</v>
      </c>
      <c r="D35" s="82">
        <v>1</v>
      </c>
    </row>
    <row r="36" spans="3:4" x14ac:dyDescent="0.3">
      <c r="C36" s="152" t="s">
        <v>21392</v>
      </c>
      <c r="D36" s="82">
        <v>1</v>
      </c>
    </row>
    <row r="37" spans="3:4" x14ac:dyDescent="0.3">
      <c r="C37" s="152" t="s">
        <v>21393</v>
      </c>
      <c r="D37" s="82">
        <v>1</v>
      </c>
    </row>
    <row r="38" spans="3:4" x14ac:dyDescent="0.3">
      <c r="C38" s="152" t="s">
        <v>21394</v>
      </c>
      <c r="D38" s="82">
        <v>1</v>
      </c>
    </row>
    <row r="39" spans="3:4" x14ac:dyDescent="0.3">
      <c r="C39" s="152" t="s">
        <v>21395</v>
      </c>
      <c r="D39" s="82">
        <v>1</v>
      </c>
    </row>
    <row r="40" spans="3:4" x14ac:dyDescent="0.3">
      <c r="C40" s="152" t="s">
        <v>21396</v>
      </c>
      <c r="D40" s="82">
        <v>1</v>
      </c>
    </row>
    <row r="41" spans="3:4" x14ac:dyDescent="0.3">
      <c r="C41" s="152" t="s">
        <v>21397</v>
      </c>
      <c r="D41" s="82">
        <v>1</v>
      </c>
    </row>
    <row r="42" spans="3:4" x14ac:dyDescent="0.3">
      <c r="C42" s="152" t="s">
        <v>21398</v>
      </c>
      <c r="D42" s="82">
        <v>1</v>
      </c>
    </row>
    <row r="43" spans="3:4" x14ac:dyDescent="0.3">
      <c r="C43" s="152" t="s">
        <v>21399</v>
      </c>
      <c r="D43" s="82">
        <v>1</v>
      </c>
    </row>
    <row r="44" spans="3:4" x14ac:dyDescent="0.3">
      <c r="C44" s="152" t="s">
        <v>21400</v>
      </c>
      <c r="D44" s="82">
        <v>1</v>
      </c>
    </row>
    <row r="45" spans="3:4" x14ac:dyDescent="0.3">
      <c r="C45" s="152" t="s">
        <v>21401</v>
      </c>
      <c r="D45" s="82">
        <v>1</v>
      </c>
    </row>
  </sheetData>
  <sheetProtection sort="0" autoFilter="0" pivotTables="0"/>
  <mergeCells count="3">
    <mergeCell ref="B4:O4"/>
    <mergeCell ref="C6:H6"/>
    <mergeCell ref="C28:H28"/>
  </mergeCells>
  <pageMargins left="0.7" right="0.7" top="0.75" bottom="0.75" header="0.3" footer="0.3"/>
  <drawing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
</file>

<file path=customXml/item2.xml>��
</file>

<file path=customXml/item3.xml>��
</file>

<file path=customXml/itemProps1.xml><?xml version="1.0" encoding="utf-8"?>
<ds:datastoreItem xmlns:ds="http://schemas.openxmlformats.org/officeDocument/2006/customXml" ds:itemID="{5CA5B16E-BE79-4B51-87E0-38B6775392DE}">
  <ds:schemaRefs>
    <ds:schemaRef ds:uri="http://schemas.microsoft.com/DataMashup"/>
  </ds:schemaRefs>
</ds:datastoreItem>
</file>

<file path=customXml/itemProps2.xml><?xml version="1.0" encoding="utf-8"?>
<ds:datastoreItem xmlns:ds="http://schemas.openxmlformats.org/officeDocument/2006/customXml" ds:itemID="{3AD8A33C-38A0-4BAB-BC53-1711DD062E52}">
  <ds:schemaRefs>
    <ds:schemaRef ds:uri="http://www.w3.org/2001/XMLSchema"/>
    <ds:schemaRef ds:uri="http://microsoft.data.visualization.engine.tours/1.0"/>
  </ds:schemaRefs>
</ds:datastoreItem>
</file>

<file path=customXml/itemProps3.xml><?xml version="1.0" encoding="utf-8"?>
<ds:datastoreItem xmlns:ds="http://schemas.openxmlformats.org/officeDocument/2006/customXml" ds:itemID="{AA58C0FD-8EA7-42FD-985B-F8F918FC584F}">
  <ds:schemaRefs>
    <ds:schemaRef ds:uri="http://www.w3.org/2001/XMLSchema"/>
    <ds:schemaRef ds:uri="http://microsoft.data.visualization.Client.Excel/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36</vt:i4>
      </vt:variant>
      <vt:variant>
        <vt:lpstr>Named Ranges</vt:lpstr>
      </vt:variant>
      <vt:variant>
        <vt:i4>44</vt:i4>
      </vt:variant>
    </vt:vector>
  </HeadingPairs>
  <TitlesOfParts>
    <vt:vector size="80" baseType="lpstr">
      <vt:lpstr>Reporte KPIs</vt:lpstr>
      <vt:lpstr>BD</vt:lpstr>
      <vt:lpstr>Lista objetivo para Citas</vt:lpstr>
      <vt:lpstr>Listado Clientes Activos</vt:lpstr>
      <vt:lpstr>(1) Primer Servicio</vt:lpstr>
      <vt:lpstr>Siguiente Primer Servicio</vt:lpstr>
      <vt:lpstr>(1) Efectividad Rec</vt:lpstr>
      <vt:lpstr>Servicio Subsecuente</vt:lpstr>
      <vt:lpstr>(2) Primer Servicio</vt:lpstr>
      <vt:lpstr>(2) Efectividad Rec</vt:lpstr>
      <vt:lpstr>(3) Primer Servicio</vt:lpstr>
      <vt:lpstr>(3) Efectividad Rec</vt:lpstr>
      <vt:lpstr>(4) Primer Servicio</vt:lpstr>
      <vt:lpstr>(4) Efectividad Rec</vt:lpstr>
      <vt:lpstr>(5) Primer Servicio</vt:lpstr>
      <vt:lpstr>(5) Efectividad Rec</vt:lpstr>
      <vt:lpstr>(6) Primer Servicio</vt:lpstr>
      <vt:lpstr>(6) Efectividad Rec</vt:lpstr>
      <vt:lpstr>(7) Primer Servicio</vt:lpstr>
      <vt:lpstr>(7) Efectividad Rec</vt:lpstr>
      <vt:lpstr>(8) Primer Servicio</vt:lpstr>
      <vt:lpstr>(8) Efectividad Rec</vt:lpstr>
      <vt:lpstr>(9) Primer Servicio</vt:lpstr>
      <vt:lpstr>(9) Efectividad Rec</vt:lpstr>
      <vt:lpstr>(10) Primer Servicio</vt:lpstr>
      <vt:lpstr>(10) Efectividad Rec</vt:lpstr>
      <vt:lpstr>(11) Primer Servicio</vt:lpstr>
      <vt:lpstr>(11) Efectividad Rec</vt:lpstr>
      <vt:lpstr>(12) Primer Servicio</vt:lpstr>
      <vt:lpstr>(12) Efectividad Rec</vt:lpstr>
      <vt:lpstr>Listado Clientes Inactivos</vt:lpstr>
      <vt:lpstr>BD Distribuidor</vt:lpstr>
      <vt:lpstr>Reparaciones Ligeras</vt:lpstr>
      <vt:lpstr>Ganados Perdidos</vt:lpstr>
      <vt:lpstr>Campañas</vt:lpstr>
      <vt:lpstr>Calidad Datos</vt:lpstr>
      <vt:lpstr>CLIENTES</vt:lpstr>
      <vt:lpstr>ErroresTotal</vt:lpstr>
      <vt:lpstr>GanadosPerdidosHome</vt:lpstr>
      <vt:lpstr>home_Campanias</vt:lpstr>
      <vt:lpstr>Home_EficienciaRec</vt:lpstr>
      <vt:lpstr>home_LstObj</vt:lpstr>
      <vt:lpstr>home_Tasa1erSevPura</vt:lpstr>
      <vt:lpstr>home_Tasa1erSevTotal</vt:lpstr>
      <vt:lpstr>Inactivos</vt:lpstr>
      <vt:lpstr>'(1) Primer Servicio'!Listado_de_Clientes_Activos</vt:lpstr>
      <vt:lpstr>'(10) Primer Servicio'!Listado_de_Clientes_Activos</vt:lpstr>
      <vt:lpstr>'(11) Primer Servicio'!Listado_de_Clientes_Activos</vt:lpstr>
      <vt:lpstr>'(12) Primer Servicio'!Listado_de_Clientes_Activos</vt:lpstr>
      <vt:lpstr>'(2) Primer Servicio'!Listado_de_Clientes_Activos</vt:lpstr>
      <vt:lpstr>'(3) Primer Servicio'!Listado_de_Clientes_Activos</vt:lpstr>
      <vt:lpstr>'(4) Primer Servicio'!Listado_de_Clientes_Activos</vt:lpstr>
      <vt:lpstr>'(5) Primer Servicio'!Listado_de_Clientes_Activos</vt:lpstr>
      <vt:lpstr>'(6) Primer Servicio'!Listado_de_Clientes_Activos</vt:lpstr>
      <vt:lpstr>'(7) Primer Servicio'!Listado_de_Clientes_Activos</vt:lpstr>
      <vt:lpstr>'(8) Primer Servicio'!Listado_de_Clientes_Activos</vt:lpstr>
      <vt:lpstr>'(9) Primer Servicio'!Listado_de_Clientes_Activos</vt:lpstr>
      <vt:lpstr>Listado_de_Clientes_Activos</vt:lpstr>
      <vt:lpstr>'(10) Primer Servicio'!Listado_Primer_Servicio</vt:lpstr>
      <vt:lpstr>'(11) Primer Servicio'!Listado_Primer_Servicio</vt:lpstr>
      <vt:lpstr>'(12) Primer Servicio'!Listado_Primer_Servicio</vt:lpstr>
      <vt:lpstr>'(2) Primer Servicio'!Listado_Primer_Servicio</vt:lpstr>
      <vt:lpstr>'(3) Primer Servicio'!Listado_Primer_Servicio</vt:lpstr>
      <vt:lpstr>'(4) Primer Servicio'!Listado_Primer_Servicio</vt:lpstr>
      <vt:lpstr>'(5) Primer Servicio'!Listado_Primer_Servicio</vt:lpstr>
      <vt:lpstr>'(6) Primer Servicio'!Listado_Primer_Servicio</vt:lpstr>
      <vt:lpstr>'(7) Primer Servicio'!Listado_Primer_Servicio</vt:lpstr>
      <vt:lpstr>'(8) Primer Servicio'!Listado_Primer_Servicio</vt:lpstr>
      <vt:lpstr>'(9) Primer Servicio'!Listado_Primer_Servicio</vt:lpstr>
      <vt:lpstr>Listado_Primer_Servicio</vt:lpstr>
      <vt:lpstr>Mes_a_Reportar_TasaPrimerServicio</vt:lpstr>
      <vt:lpstr>MontoRepLigeras_Home</vt:lpstr>
      <vt:lpstr>'Lista objetivo para Citas'!Print_Area</vt:lpstr>
      <vt:lpstr>'Reporte KPIs'!Print_Area</vt:lpstr>
      <vt:lpstr>'Lista objetivo para Citas'!Print_Titles</vt:lpstr>
      <vt:lpstr>ProxServicios</vt:lpstr>
      <vt:lpstr>ServSubsecuente</vt:lpstr>
      <vt:lpstr>SiguientePrimerServ</vt:lpstr>
      <vt:lpstr>ValidacionesCruzadas</vt:lpstr>
      <vt:lpstr>Vines_Acampañados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Gisela Ramón Moreno</dc:creator>
  <cp:lastModifiedBy>Gisela Ramón Moreno</cp:lastModifiedBy>
  <cp:lastPrinted>2022-06-01T09:19:40Z</cp:lastPrinted>
  <dcterms:created xsi:type="dcterms:W3CDTF">2017-05-15T14:25:51Z</dcterms:created>
  <dcterms:modified xsi:type="dcterms:W3CDTF">2023-03-07T13:59:28Z</dcterms:modified>
</cp:coreProperties>
</file>